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drawings/drawing1.xml" ContentType="application/vnd.openxmlformats-officedocument.drawing+xml"/>
  <Override PartName="/xl/customProperty34.bin" ContentType="application/vnd.openxmlformats-officedocument.spreadsheetml.customProperty"/>
  <Override PartName="/xl/drawings/drawing2.xml" ContentType="application/vnd.openxmlformats-officedocument.drawing+xml"/>
  <Override PartName="/xl/customProperty35.bin" ContentType="application/vnd.openxmlformats-officedocument.spreadsheetml.customProperty"/>
  <Override PartName="/xl/customProperty36.bin" ContentType="application/vnd.openxmlformats-officedocument.spreadsheetml.customProperty"/>
  <Override PartName="/xl/comments1.xml" ContentType="application/vnd.openxmlformats-officedocument.spreadsheetml.comments+xml"/>
  <Override PartName="/xl/customProperty37.bin" ContentType="application/vnd.openxmlformats-officedocument.spreadsheetml.customProperty"/>
  <Override PartName="/xl/drawings/drawing3.xml" ContentType="application/vnd.openxmlformats-officedocument.drawing+xml"/>
  <Override PartName="/xl/customProperty38.bin" ContentType="application/vnd.openxmlformats-officedocument.spreadsheetml.customProperty"/>
  <Override PartName="/xl/customProperty39.bin" ContentType="application/vnd.openxmlformats-officedocument.spreadsheetml.customProperty"/>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drichvalue.xml" ContentType="application/vnd.ms-excel.rdrichvalue+xml"/>
  <Override PartName="/xl/richData/rdRichValueTypes.xml" ContentType="application/vnd.ms-excel.rdrichvaluetypes+xml"/>
  <Override PartName="/xl/richData/rdrichvaluestructure.xml" ContentType="application/vnd.ms-excel.rdrichvaluestructure+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Users\Shalini.Dwivedi.C\Documents\"/>
    </mc:Choice>
  </mc:AlternateContent>
  <bookViews>
    <workbookView xWindow="0" yWindow="0" windowWidth="19200" windowHeight="7050" tabRatio="594" activeTab="1"/>
  </bookViews>
  <sheets>
    <sheet name="Data" sheetId="15" r:id="rId1"/>
    <sheet name="Daily" sheetId="12" r:id="rId2"/>
    <sheet name="Weekly" sheetId="21" r:id="rId3"/>
    <sheet name="Lookups" sheetId="22" state="hidden" r:id="rId4"/>
    <sheet name="Metric Nature" sheetId="16" r:id="rId5"/>
    <sheet name="Roadmap" sheetId="17" r:id="rId6"/>
    <sheet name="Metric Nature Indicators" sheetId="20" state="hidden" r:id="rId7"/>
    <sheet name="Event Log" sheetId="23" r:id="rId8"/>
  </sheets>
  <definedNames>
    <definedName name="_xlnm._FilterDatabase" localSheetId="1" hidden="1">Daily!$C$7:$AC$154</definedName>
    <definedName name="_xlnm._FilterDatabase" localSheetId="0" hidden="1">Data!$C$4:$D$37</definedName>
    <definedName name="_xlnm._FilterDatabase" localSheetId="2" hidden="1">Weekly!$C$7:$AB$222</definedName>
    <definedName name="ORB_V1_sh1_230217011820083">Data!$C$93</definedName>
    <definedName name="ORB_V1_sh1_230623080313745">Data!$C$134</definedName>
    <definedName name="ORB_V1_sh1_231108050306367">Data!$C$407</definedName>
    <definedName name="ORB_V1_sh1_231214122709637">Data!$C$286</definedName>
    <definedName name="ORB_V1_sh1_231214125630460">Data!$C$50</definedName>
    <definedName name="ORB_V1_sh1_240118113035502">Data!$C$242</definedName>
    <definedName name="ORB_V1_sh1_240301030657826">Data!$C$462</definedName>
    <definedName name="ORB_V1_sh1_240301081754852">Data!$C$438</definedName>
    <definedName name="ORB_V1_sh1_240301081805882">Data!$C$463:$C$482</definedName>
    <definedName name="ORB_V1_sh1_240304112534058">Data!$C$514</definedName>
    <definedName name="ORB_V1_sh1_240304113136135">Data!$C$488</definedName>
    <definedName name="ORB_V1_sh1_240304113143549">Data!$C$515:$C$533</definedName>
    <definedName name="ORB_V1_sh1_240304113652232">Data!$C$567</definedName>
    <definedName name="ORB_V1_sh1_240304114000272">Data!$C$617</definedName>
    <definedName name="ORB_V1_sh1_240304114211261">Data!$C$542</definedName>
    <definedName name="ORB_V1_sh1_240304114219499">Data!$C$568:$C$587</definedName>
    <definedName name="ORB_V1_sh1_240304114350560">Data!$C$593</definedName>
    <definedName name="ORB_V1_sh1_240304114358197">Data!$C$618:$C$637</definedName>
    <definedName name="ORB_V1_sh1_240517115538922">Data!$C$4</definedName>
    <definedName name="ORB_V1_sh1_240729031405292">Data!$C$339</definedName>
    <definedName name="ORB_V1_sh1_240821033605252">Data!$C$643</definedName>
    <definedName name="ORB_V1_sh1_240821033614854">Data!$C$663:$C$677</definedName>
    <definedName name="ORB_V1_sh1_240821035002693">Data!$C$662</definedName>
    <definedName name="ORB_V1_sh1_240821035111992">Data!$C$700</definedName>
    <definedName name="ORB_V1_sh1_240821035236912">Data!$C$681</definedName>
    <definedName name="ORB_V1_sh1_240821035240532">Data!$C$701:$C$715</definedName>
    <definedName name="ORB_V1_sh2_220428023717885">Data!$C$177</definedName>
    <definedName name="ORB_V1_sh2_220622060737979">Data!$C$218</definedName>
    <definedName name="_xlnm.Print_Area" localSheetId="1">Daily!$D$1:$AB$294</definedName>
    <definedName name="_xlnm.Print_Area" localSheetId="2">Weekly!$D$1:$AB$256</definedName>
    <definedName name="_xlnm.Print_Titles" localSheetId="1">Daily!$D:$D,Daily!$7:$9</definedName>
    <definedName name="_xlnm.Print_Titles" localSheetId="2">Weekly!$D:$D,Weekly!$7:$9</definedName>
    <definedName name="residential_shop_repackage_landing.html?sc_id_cr_mobile">Daily!$D$251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12" l="1"/>
  <c r="D248" i="12" l="1"/>
  <c r="D254" i="12"/>
  <c r="D255" i="12"/>
  <c r="D256" i="12"/>
  <c r="D257" i="12"/>
  <c r="D258" i="12"/>
  <c r="D252" i="12"/>
  <c r="D251" i="12"/>
  <c r="D250" i="12"/>
  <c r="D249" i="12"/>
  <c r="D228" i="12" l="1"/>
  <c r="C223" i="16" l="1"/>
  <c r="EH248" i="12"/>
  <c r="C224" i="16"/>
  <c r="EH249" i="12"/>
  <c r="C225" i="16"/>
  <c r="EH250" i="12"/>
  <c r="C226" i="16"/>
  <c r="EH251" i="12"/>
  <c r="C227" i="16"/>
  <c r="EH252" i="12"/>
  <c r="IG254" i="12"/>
  <c r="C229" i="16"/>
  <c r="IG255" i="12"/>
  <c r="C230" i="16"/>
  <c r="IG256" i="12"/>
  <c r="C231" i="16"/>
  <c r="IG257" i="12"/>
  <c r="C232" i="16"/>
  <c r="IG258" i="12"/>
  <c r="D243" i="12"/>
  <c r="D244" i="12"/>
  <c r="D245" i="12"/>
  <c r="D246" i="12"/>
  <c r="B650" i="15"/>
  <c r="B651" i="15"/>
  <c r="B652" i="15"/>
  <c r="B653" i="15"/>
  <c r="B654" i="15"/>
  <c r="B655" i="15"/>
  <c r="B656" i="15"/>
  <c r="B657" i="15"/>
  <c r="B658" i="15"/>
  <c r="B659" i="15"/>
  <c r="B683" i="15"/>
  <c r="IF255" i="12" s="1"/>
  <c r="B684" i="15"/>
  <c r="IF256" i="12" s="1"/>
  <c r="B685" i="15"/>
  <c r="IF257" i="12" s="1"/>
  <c r="B686" i="15"/>
  <c r="IF258" i="12" s="1"/>
  <c r="B687" i="15"/>
  <c r="B688" i="15"/>
  <c r="B689" i="15"/>
  <c r="B690" i="15"/>
  <c r="B691" i="15"/>
  <c r="B692" i="15"/>
  <c r="B693" i="15"/>
  <c r="B694" i="15"/>
  <c r="B695" i="15"/>
  <c r="B696" i="15"/>
  <c r="B697" i="15"/>
  <c r="B682" i="15"/>
  <c r="IF254" i="12" s="1"/>
  <c r="C228" i="16" l="1"/>
  <c r="B644" i="15"/>
  <c r="EG248" i="12" s="1"/>
  <c r="B645" i="15"/>
  <c r="EG249" i="12" s="1"/>
  <c r="B646" i="15"/>
  <c r="EG250" i="12" s="1"/>
  <c r="B647" i="15"/>
  <c r="EG251" i="12" s="1"/>
  <c r="B648" i="15"/>
  <c r="EG252" i="12" s="1"/>
  <c r="B649" i="15"/>
  <c r="B394" i="15" l="1"/>
  <c r="B395" i="15"/>
  <c r="B396" i="15"/>
  <c r="B397" i="15"/>
  <c r="B398" i="15"/>
  <c r="B399" i="15"/>
  <c r="B45" i="15" l="1"/>
  <c r="B46" i="15"/>
  <c r="IG243" i="12" l="1"/>
  <c r="IG244" i="12"/>
  <c r="IG245" i="12"/>
  <c r="IG246" i="12"/>
  <c r="IG242" i="12"/>
  <c r="EH237" i="12"/>
  <c r="EH238" i="12"/>
  <c r="EH239" i="12"/>
  <c r="EH240" i="12"/>
  <c r="EH236" i="12"/>
  <c r="C219" i="16"/>
  <c r="C220" i="16"/>
  <c r="C221" i="16"/>
  <c r="C222" i="16"/>
  <c r="D242" i="12"/>
  <c r="C218" i="16" s="1"/>
  <c r="D237" i="12"/>
  <c r="D238" i="12"/>
  <c r="D239" i="12"/>
  <c r="D240" i="12"/>
  <c r="D236" i="12"/>
  <c r="B595" i="15"/>
  <c r="IF243" i="12" s="1"/>
  <c r="B596" i="15"/>
  <c r="IF244" i="12" s="1"/>
  <c r="B597" i="15"/>
  <c r="IF245" i="12" s="1"/>
  <c r="B598" i="15"/>
  <c r="IF246" i="12" s="1"/>
  <c r="B599" i="15"/>
  <c r="B600" i="15"/>
  <c r="B601" i="15"/>
  <c r="B602" i="15"/>
  <c r="B603" i="15"/>
  <c r="B604" i="15"/>
  <c r="B605" i="15"/>
  <c r="B606" i="15"/>
  <c r="B607" i="15"/>
  <c r="B608" i="15"/>
  <c r="B609" i="15"/>
  <c r="B610" i="15"/>
  <c r="B611" i="15"/>
  <c r="B612" i="15"/>
  <c r="B613" i="15"/>
  <c r="B594" i="15"/>
  <c r="IF242" i="12" s="1"/>
  <c r="B562" i="15"/>
  <c r="B544" i="15"/>
  <c r="EG237" i="12" s="1"/>
  <c r="B545" i="15"/>
  <c r="EG238" i="12" s="1"/>
  <c r="B546" i="15"/>
  <c r="EG239" i="12" s="1"/>
  <c r="B547" i="15"/>
  <c r="EG240" i="12" s="1"/>
  <c r="B548" i="15"/>
  <c r="B549" i="15"/>
  <c r="B550" i="15"/>
  <c r="B551" i="15"/>
  <c r="B552" i="15"/>
  <c r="B553" i="15"/>
  <c r="B554" i="15"/>
  <c r="B555" i="15"/>
  <c r="B556" i="15"/>
  <c r="B557" i="15"/>
  <c r="B558" i="15"/>
  <c r="B559" i="15"/>
  <c r="B560" i="15"/>
  <c r="B561" i="15"/>
  <c r="B543" i="15"/>
  <c r="EG236" i="12" s="1"/>
  <c r="IG231" i="12" l="1"/>
  <c r="IG232" i="12"/>
  <c r="IG233" i="12"/>
  <c r="IG234" i="12"/>
  <c r="IG230" i="12"/>
  <c r="D231" i="12"/>
  <c r="D232" i="12"/>
  <c r="D233" i="12"/>
  <c r="D234" i="12"/>
  <c r="D230" i="12"/>
  <c r="EH225" i="12"/>
  <c r="EH226" i="12"/>
  <c r="EH227" i="12"/>
  <c r="EH228" i="12"/>
  <c r="EH224" i="12"/>
  <c r="D225" i="12"/>
  <c r="D226" i="12"/>
  <c r="D227" i="12"/>
  <c r="D224" i="12"/>
  <c r="B490" i="15"/>
  <c r="IF231" i="12" s="1"/>
  <c r="B491" i="15"/>
  <c r="IF232" i="12" s="1"/>
  <c r="B492" i="15"/>
  <c r="IF233" i="12" s="1"/>
  <c r="B493" i="15"/>
  <c r="IF234" i="12" s="1"/>
  <c r="B494" i="15"/>
  <c r="B495" i="15"/>
  <c r="B496" i="15"/>
  <c r="B497" i="15"/>
  <c r="B498" i="15"/>
  <c r="B499" i="15"/>
  <c r="B500" i="15"/>
  <c r="B501" i="15"/>
  <c r="B502" i="15"/>
  <c r="B503" i="15"/>
  <c r="B504" i="15"/>
  <c r="B505" i="15"/>
  <c r="B506" i="15"/>
  <c r="B507" i="15"/>
  <c r="B508" i="15"/>
  <c r="B489" i="15"/>
  <c r="IF230" i="12" s="1"/>
  <c r="B440" i="15"/>
  <c r="EG225" i="12" s="1"/>
  <c r="B441" i="15"/>
  <c r="EG226" i="12" s="1"/>
  <c r="B442" i="15"/>
  <c r="EG227" i="12" s="1"/>
  <c r="B443" i="15"/>
  <c r="EG228" i="12" s="1"/>
  <c r="B444" i="15"/>
  <c r="B445" i="15"/>
  <c r="B446" i="15"/>
  <c r="B447" i="15"/>
  <c r="B448" i="15"/>
  <c r="B449" i="15"/>
  <c r="B450" i="15"/>
  <c r="B451" i="15"/>
  <c r="B452" i="15"/>
  <c r="B453" i="15"/>
  <c r="B454" i="15"/>
  <c r="B455" i="15"/>
  <c r="B456" i="15"/>
  <c r="B457" i="15"/>
  <c r="B458" i="15"/>
  <c r="B439" i="15"/>
  <c r="EG224" i="12" l="1"/>
  <c r="C217" i="16"/>
  <c r="C214" i="16"/>
  <c r="C215" i="16"/>
  <c r="C216" i="16"/>
  <c r="C213" i="16"/>
  <c r="C209" i="16"/>
  <c r="C210" i="16"/>
  <c r="C211" i="16"/>
  <c r="C212" i="16"/>
  <c r="C208" i="16"/>
  <c r="C204" i="16"/>
  <c r="C205" i="16"/>
  <c r="C206" i="16"/>
  <c r="C207" i="16"/>
  <c r="C203" i="16"/>
  <c r="B43" i="15"/>
  <c r="B44" i="15"/>
  <c r="M244" i="12" l="1"/>
  <c r="M245" i="12"/>
  <c r="M243" i="12"/>
  <c r="M242" i="12"/>
  <c r="B279" i="15"/>
  <c r="B280" i="15"/>
  <c r="B87" i="15" l="1"/>
  <c r="B88" i="15"/>
  <c r="B331" i="15"/>
  <c r="B332" i="15"/>
  <c r="B333" i="15"/>
  <c r="B334" i="15"/>
  <c r="B427" i="15" l="1"/>
  <c r="B428" i="15"/>
  <c r="B429" i="15"/>
  <c r="B430" i="15"/>
  <c r="B431" i="15"/>
  <c r="B83" i="15" l="1"/>
  <c r="B84" i="15"/>
  <c r="B85" i="15"/>
  <c r="B86" i="15"/>
  <c r="B426" i="15" l="1"/>
  <c r="B409" i="15"/>
  <c r="B422" i="15" l="1"/>
  <c r="B423" i="15"/>
  <c r="B424" i="15"/>
  <c r="B425" i="15"/>
  <c r="B410" i="15"/>
  <c r="B411" i="15"/>
  <c r="B412" i="15"/>
  <c r="B413" i="15"/>
  <c r="B414" i="15"/>
  <c r="B415" i="15"/>
  <c r="B416" i="15"/>
  <c r="B417" i="15"/>
  <c r="B418" i="15"/>
  <c r="B419" i="15"/>
  <c r="B420" i="15"/>
  <c r="B421" i="15"/>
  <c r="B408" i="15"/>
  <c r="B81" i="15" l="1"/>
  <c r="B82" i="15"/>
  <c r="B384" i="15" l="1"/>
  <c r="B385" i="15"/>
  <c r="B386" i="15"/>
  <c r="B387" i="15"/>
  <c r="B388" i="15"/>
  <c r="B389" i="15"/>
  <c r="B390" i="15"/>
  <c r="B391" i="15"/>
  <c r="B392" i="15"/>
  <c r="B393" i="15"/>
  <c r="B79" i="15" l="1"/>
  <c r="B80" i="15"/>
  <c r="B53" i="15"/>
  <c r="B54" i="15"/>
  <c r="B55" i="15"/>
  <c r="B56" i="15"/>
  <c r="B57" i="15"/>
  <c r="B58" i="15"/>
  <c r="B59" i="15"/>
  <c r="B60" i="15"/>
  <c r="B61" i="15"/>
  <c r="B62" i="15"/>
  <c r="B63" i="15"/>
  <c r="B64" i="15"/>
  <c r="B65" i="15"/>
  <c r="B66" i="15"/>
  <c r="B67" i="15"/>
  <c r="B68" i="15"/>
  <c r="B69" i="15"/>
  <c r="B70" i="15"/>
  <c r="B71" i="15"/>
  <c r="B72" i="15"/>
  <c r="B73" i="15"/>
  <c r="B74" i="15"/>
  <c r="B75" i="15"/>
  <c r="B76" i="15"/>
  <c r="B77" i="15"/>
  <c r="B78" i="15"/>
  <c r="B52" i="15"/>
  <c r="B51" i="15"/>
  <c r="B136" i="15" l="1"/>
  <c r="B137" i="15"/>
  <c r="B138" i="15"/>
  <c r="B139" i="15"/>
  <c r="B140" i="15"/>
  <c r="B141" i="15"/>
  <c r="B142" i="15"/>
  <c r="B143" i="15"/>
  <c r="B144" i="15"/>
  <c r="B145" i="15"/>
  <c r="B146" i="15"/>
  <c r="B147" i="15"/>
  <c r="B148" i="15"/>
  <c r="B149" i="15"/>
  <c r="B150" i="15"/>
  <c r="B151" i="15"/>
  <c r="B152" i="15"/>
  <c r="B153" i="15"/>
  <c r="B154" i="15"/>
  <c r="B155" i="15"/>
  <c r="B156" i="15"/>
  <c r="B157" i="15"/>
  <c r="B158" i="15"/>
  <c r="B159" i="15"/>
  <c r="B160" i="15"/>
  <c r="B161" i="15"/>
  <c r="B162" i="15"/>
  <c r="B163" i="15"/>
  <c r="B164" i="15"/>
  <c r="B165" i="15"/>
  <c r="B166" i="15"/>
  <c r="B167" i="15"/>
  <c r="B168" i="15"/>
  <c r="B169" i="15"/>
  <c r="B170" i="15"/>
  <c r="B171" i="15"/>
  <c r="B172" i="15"/>
  <c r="B135" i="15"/>
  <c r="B329" i="15" l="1"/>
  <c r="B330" i="15"/>
  <c r="B325" i="15" l="1"/>
  <c r="B326" i="15"/>
  <c r="B327" i="15"/>
  <c r="B328" i="15"/>
  <c r="D31" i="22" l="1"/>
  <c r="D32" i="22" s="1"/>
  <c r="C30" i="22"/>
  <c r="D29" i="22"/>
  <c r="C29" i="22" s="1"/>
  <c r="F2" i="15"/>
  <c r="G2" i="15"/>
  <c r="H2" i="15"/>
  <c r="I2" i="15"/>
  <c r="J2" i="15"/>
  <c r="K2" i="15"/>
  <c r="L2" i="15"/>
  <c r="M2" i="15"/>
  <c r="N2" i="15"/>
  <c r="O2" i="15"/>
  <c r="P2" i="15"/>
  <c r="Q2" i="15"/>
  <c r="CJ9" i="21" s="1"/>
  <c r="R2" i="15"/>
  <c r="S2" i="15"/>
  <c r="T2" i="15"/>
  <c r="U2" i="15"/>
  <c r="V2" i="15"/>
  <c r="W2" i="15"/>
  <c r="X2" i="15"/>
  <c r="BK9" i="21" s="1"/>
  <c r="Y2" i="15"/>
  <c r="Z2" i="15"/>
  <c r="AA2" i="15"/>
  <c r="AB2" i="15"/>
  <c r="AC2" i="15"/>
  <c r="AD2" i="15"/>
  <c r="AE2" i="15"/>
  <c r="BL9" i="21" s="1"/>
  <c r="AF2" i="15"/>
  <c r="AG2" i="15"/>
  <c r="AH2" i="15"/>
  <c r="AI2" i="15"/>
  <c r="AJ2" i="15"/>
  <c r="AK2" i="15"/>
  <c r="AL2" i="15"/>
  <c r="CM9" i="21" s="1"/>
  <c r="AM2" i="15"/>
  <c r="AN2" i="15"/>
  <c r="AO2" i="15"/>
  <c r="AP2" i="15"/>
  <c r="AQ2" i="15"/>
  <c r="AR2" i="15"/>
  <c r="AS2" i="15"/>
  <c r="CN9" i="21" s="1"/>
  <c r="AT2" i="15"/>
  <c r="AU2" i="15"/>
  <c r="AV2" i="15"/>
  <c r="AW2" i="15"/>
  <c r="AX2" i="15"/>
  <c r="AY2" i="15"/>
  <c r="AZ2" i="15"/>
  <c r="CO9" i="21" s="1"/>
  <c r="BA2" i="15"/>
  <c r="BB2" i="15"/>
  <c r="BC2" i="15"/>
  <c r="BD2" i="15"/>
  <c r="BE2" i="15"/>
  <c r="BF2" i="15"/>
  <c r="BG2" i="15"/>
  <c r="AP9" i="21" s="1"/>
  <c r="BH2" i="15"/>
  <c r="BI2" i="15"/>
  <c r="BJ2" i="15"/>
  <c r="BK2" i="15"/>
  <c r="BL2" i="15"/>
  <c r="BM2" i="15"/>
  <c r="BN2" i="15"/>
  <c r="CQ9" i="21" s="1"/>
  <c r="BO2" i="15"/>
  <c r="BP2" i="15"/>
  <c r="BQ2" i="15"/>
  <c r="BR2" i="15"/>
  <c r="BS2" i="15"/>
  <c r="BT2" i="15"/>
  <c r="BU2" i="15"/>
  <c r="CR9" i="21" s="1"/>
  <c r="BV2" i="15"/>
  <c r="BW2" i="15"/>
  <c r="BX2" i="15"/>
  <c r="BY2" i="15"/>
  <c r="BZ2" i="15"/>
  <c r="CA2" i="15"/>
  <c r="CB2" i="15"/>
  <c r="BS9" i="21" s="1"/>
  <c r="CC2" i="15"/>
  <c r="CD2" i="15"/>
  <c r="CE2" i="15"/>
  <c r="CF2" i="15"/>
  <c r="CG2" i="15"/>
  <c r="CH2" i="15"/>
  <c r="CI2" i="15"/>
  <c r="BT9" i="21" s="1"/>
  <c r="CJ2" i="15"/>
  <c r="CK2" i="15"/>
  <c r="CL2" i="15"/>
  <c r="CM2" i="15"/>
  <c r="CN2" i="15"/>
  <c r="CO2" i="15"/>
  <c r="CP2" i="15"/>
  <c r="BU9" i="21" s="1"/>
  <c r="E2" i="15"/>
  <c r="D28" i="22" l="1"/>
  <c r="C28" i="22" s="1"/>
  <c r="BL5" i="21"/>
  <c r="BU5" i="21"/>
  <c r="BM5" i="21"/>
  <c r="BT5" i="21"/>
  <c r="CO5" i="21"/>
  <c r="CP5" i="21"/>
  <c r="CN5" i="21"/>
  <c r="AQ5" i="21"/>
  <c r="CR5" i="21"/>
  <c r="CS5" i="21"/>
  <c r="CK5" i="21"/>
  <c r="BR9" i="21"/>
  <c r="BJ9" i="21"/>
  <c r="CP9" i="21"/>
  <c r="AQ9" i="21"/>
  <c r="BQ9" i="21"/>
  <c r="CV9" i="21"/>
  <c r="AJ9" i="21"/>
  <c r="AR9" i="21"/>
  <c r="BP9" i="21"/>
  <c r="AK9" i="21"/>
  <c r="AS9" i="21"/>
  <c r="BO9" i="21"/>
  <c r="CK9" i="21"/>
  <c r="CS9" i="21"/>
  <c r="AL9" i="21"/>
  <c r="AT9" i="21"/>
  <c r="BN9" i="21"/>
  <c r="CL9" i="21"/>
  <c r="CT9" i="21"/>
  <c r="AM9" i="21"/>
  <c r="AU9" i="21"/>
  <c r="BM9" i="21"/>
  <c r="CU9" i="21"/>
  <c r="AN9" i="21"/>
  <c r="AO9" i="21"/>
  <c r="C32" i="22"/>
  <c r="D33" i="22"/>
  <c r="C31" i="22"/>
  <c r="D27" i="22"/>
  <c r="AN5" i="21" l="1"/>
  <c r="BP5" i="21"/>
  <c r="AR5" i="21"/>
  <c r="CM5" i="21"/>
  <c r="AL5" i="21"/>
  <c r="BK5" i="21"/>
  <c r="AP5" i="21"/>
  <c r="BO5" i="21"/>
  <c r="BQ5" i="21"/>
  <c r="BS5" i="21"/>
  <c r="BN5" i="21"/>
  <c r="CT5" i="21"/>
  <c r="AO5" i="21"/>
  <c r="AU5" i="21"/>
  <c r="AS5" i="21"/>
  <c r="AM5" i="21"/>
  <c r="AK5" i="21"/>
  <c r="CL5" i="21"/>
  <c r="BR5" i="21"/>
  <c r="CU5" i="21"/>
  <c r="AT5" i="21"/>
  <c r="CQ5" i="21"/>
  <c r="C27" i="22"/>
  <c r="D26" i="22"/>
  <c r="D34" i="22"/>
  <c r="C33" i="22"/>
  <c r="D35" i="22" l="1"/>
  <c r="C34" i="22"/>
  <c r="C26" i="22"/>
  <c r="D25" i="22"/>
  <c r="C25" i="22" l="1"/>
  <c r="D24" i="22"/>
  <c r="D36" i="22"/>
  <c r="C35" i="22"/>
  <c r="C36" i="22" l="1"/>
  <c r="D37" i="22"/>
  <c r="C24" i="22"/>
  <c r="D23" i="22"/>
  <c r="C23" i="22" l="1"/>
  <c r="D22" i="22"/>
  <c r="C37" i="22"/>
  <c r="D38" i="22"/>
  <c r="D39" i="22" l="1"/>
  <c r="C38" i="22"/>
  <c r="C22" i="22"/>
  <c r="D21" i="22"/>
  <c r="D20" i="22" l="1"/>
  <c r="C21" i="22"/>
  <c r="D40" i="22"/>
  <c r="C39" i="22"/>
  <c r="C40" i="22" l="1"/>
  <c r="D41" i="22"/>
  <c r="C20" i="22"/>
  <c r="D19" i="22"/>
  <c r="C19" i="22" l="1"/>
  <c r="D18" i="22"/>
  <c r="D42" i="22"/>
  <c r="C41" i="22"/>
  <c r="D43" i="22" l="1"/>
  <c r="C42" i="22"/>
  <c r="C18" i="22"/>
  <c r="D17" i="22"/>
  <c r="D16" i="22" l="1"/>
  <c r="C17" i="22"/>
  <c r="D44" i="22"/>
  <c r="C43" i="22"/>
  <c r="C44" i="22" l="1"/>
  <c r="D45" i="22"/>
  <c r="C16" i="22"/>
  <c r="D15" i="22"/>
  <c r="C15" i="22" l="1"/>
  <c r="D14" i="22"/>
  <c r="D46" i="22"/>
  <c r="C45" i="22"/>
  <c r="D47" i="22" l="1"/>
  <c r="C46" i="22"/>
  <c r="C14" i="22"/>
  <c r="D13" i="22"/>
  <c r="D12" i="22" l="1"/>
  <c r="C13" i="22"/>
  <c r="D48" i="22"/>
  <c r="C47" i="22"/>
  <c r="C48" i="22" l="1"/>
  <c r="D49" i="22"/>
  <c r="C12" i="22"/>
  <c r="D11" i="22"/>
  <c r="C11" i="22" l="1"/>
  <c r="D10" i="22"/>
  <c r="D50" i="22"/>
  <c r="C49" i="22"/>
  <c r="D51" i="22" l="1"/>
  <c r="C50" i="22"/>
  <c r="C10" i="22"/>
  <c r="D9" i="22"/>
  <c r="C9" i="22" l="1"/>
  <c r="D8" i="22"/>
  <c r="D52" i="22"/>
  <c r="C51" i="22"/>
  <c r="C52" i="22" l="1"/>
  <c r="D53" i="22"/>
  <c r="C8" i="22"/>
  <c r="D7" i="22"/>
  <c r="C7" i="22" l="1"/>
  <c r="D6" i="22"/>
  <c r="D54" i="22"/>
  <c r="C53" i="22"/>
  <c r="D55" i="22" l="1"/>
  <c r="C54" i="22"/>
  <c r="C6" i="22"/>
  <c r="D5" i="22"/>
  <c r="D4" i="22" l="1"/>
  <c r="C4" i="22" s="1"/>
  <c r="C5" i="22"/>
  <c r="D56" i="22"/>
  <c r="C55" i="22"/>
  <c r="C56" i="22" l="1"/>
  <c r="D57" i="22"/>
  <c r="C57" i="22" l="1"/>
  <c r="D58" i="22"/>
  <c r="D59" i="22" l="1"/>
  <c r="C58" i="22"/>
  <c r="D60" i="22" l="1"/>
  <c r="C59" i="22"/>
  <c r="C60" i="22" l="1"/>
  <c r="D61" i="22"/>
  <c r="C61" i="22" l="1"/>
  <c r="D62" i="22"/>
  <c r="D63" i="22" l="1"/>
  <c r="C62" i="22"/>
  <c r="D64" i="22" l="1"/>
  <c r="C63" i="22"/>
  <c r="C64" i="22" l="1"/>
  <c r="D65" i="22"/>
  <c r="C65" i="22" l="1"/>
  <c r="D66" i="22"/>
  <c r="D67" i="22" l="1"/>
  <c r="C66" i="22"/>
  <c r="D68" i="22" l="1"/>
  <c r="C67" i="22"/>
  <c r="C68" i="22" l="1"/>
  <c r="D69" i="22"/>
  <c r="D70" i="22" l="1"/>
  <c r="C69" i="22"/>
  <c r="D71" i="22" l="1"/>
  <c r="C70" i="22"/>
  <c r="D72" i="22" l="1"/>
  <c r="C71" i="22"/>
  <c r="C72" i="22" l="1"/>
  <c r="D73" i="22"/>
  <c r="C73" i="22" l="1"/>
  <c r="D74" i="22"/>
  <c r="D75" i="22" l="1"/>
  <c r="C74" i="22"/>
  <c r="D76" i="22" l="1"/>
  <c r="C75" i="22"/>
  <c r="C76" i="22" l="1"/>
  <c r="D77" i="22"/>
  <c r="D78" i="22" l="1"/>
  <c r="C77" i="22"/>
  <c r="D79" i="22" l="1"/>
  <c r="C78" i="22"/>
  <c r="D80" i="22" l="1"/>
  <c r="C79" i="22"/>
  <c r="C80" i="22" l="1"/>
  <c r="D81" i="22"/>
  <c r="D82" i="22" l="1"/>
  <c r="C81" i="22"/>
  <c r="D83" i="22" l="1"/>
  <c r="C82" i="22"/>
  <c r="D84" i="22" l="1"/>
  <c r="C83" i="22"/>
  <c r="C84" i="22" l="1"/>
  <c r="D85" i="22"/>
  <c r="D86" i="22" l="1"/>
  <c r="C85" i="22"/>
  <c r="D87" i="22" l="1"/>
  <c r="C86" i="22"/>
  <c r="D88" i="22" l="1"/>
  <c r="C87" i="22"/>
  <c r="C88" i="22" l="1"/>
  <c r="D89" i="22"/>
  <c r="D90" i="22" l="1"/>
  <c r="C89" i="22"/>
  <c r="D91" i="22" l="1"/>
  <c r="C90" i="22"/>
  <c r="D92" i="22" l="1"/>
  <c r="C91" i="22"/>
  <c r="C92" i="22" l="1"/>
  <c r="D93" i="22"/>
  <c r="D94" i="22" l="1"/>
  <c r="C93" i="22"/>
  <c r="D95" i="22" l="1"/>
  <c r="C94" i="22"/>
  <c r="D96" i="22" l="1"/>
  <c r="C95" i="22"/>
  <c r="C96" i="22" l="1"/>
  <c r="D97" i="22"/>
  <c r="D98" i="22" l="1"/>
  <c r="C97" i="22"/>
  <c r="D99" i="22" l="1"/>
  <c r="C98" i="22"/>
  <c r="D100" i="22" l="1"/>
  <c r="C99" i="22"/>
  <c r="C100" i="22" l="1"/>
  <c r="D101" i="22"/>
  <c r="D102" i="22" l="1"/>
  <c r="C101" i="22"/>
  <c r="D103" i="22" l="1"/>
  <c r="C102" i="22"/>
  <c r="D104" i="22" l="1"/>
  <c r="C103" i="22"/>
  <c r="C104" i="22" l="1"/>
  <c r="D105" i="22"/>
  <c r="D106" i="22" l="1"/>
  <c r="C105" i="22"/>
  <c r="D107" i="22" l="1"/>
  <c r="C106" i="22"/>
  <c r="D108" i="22" l="1"/>
  <c r="C107" i="22"/>
  <c r="C108" i="22" l="1"/>
  <c r="D109" i="22"/>
  <c r="B372" i="15"/>
  <c r="B373" i="15"/>
  <c r="B374" i="15"/>
  <c r="B375" i="15"/>
  <c r="B376" i="15"/>
  <c r="B377" i="15"/>
  <c r="B378" i="15"/>
  <c r="B379" i="15"/>
  <c r="B380" i="15"/>
  <c r="B381" i="15"/>
  <c r="B382" i="15"/>
  <c r="B383" i="15"/>
  <c r="C109" i="22" l="1"/>
  <c r="D110" i="22"/>
  <c r="B362" i="15"/>
  <c r="B363" i="15"/>
  <c r="B364" i="15"/>
  <c r="B365" i="15"/>
  <c r="B366" i="15"/>
  <c r="B367" i="15"/>
  <c r="B368" i="15"/>
  <c r="B369" i="15"/>
  <c r="B370" i="15"/>
  <c r="B371" i="15"/>
  <c r="C110" i="22" l="1"/>
  <c r="D111" i="22"/>
  <c r="S34" i="21"/>
  <c r="C111" i="22" l="1"/>
  <c r="D112" i="22"/>
  <c r="B358" i="15"/>
  <c r="B359" i="15"/>
  <c r="B360" i="15"/>
  <c r="B361" i="15"/>
  <c r="C112" i="22" l="1"/>
  <c r="D113" i="22"/>
  <c r="B341" i="15"/>
  <c r="B342" i="15"/>
  <c r="B343" i="15"/>
  <c r="B344" i="15"/>
  <c r="B345" i="15"/>
  <c r="B346" i="15"/>
  <c r="B347" i="15"/>
  <c r="B348" i="15"/>
  <c r="B349" i="15"/>
  <c r="B350" i="15"/>
  <c r="B351" i="15"/>
  <c r="B352" i="15"/>
  <c r="B353" i="15"/>
  <c r="B354" i="15"/>
  <c r="B355" i="15"/>
  <c r="B356" i="15"/>
  <c r="B357" i="15"/>
  <c r="B340" i="15"/>
  <c r="D114" i="22" l="1"/>
  <c r="C113" i="22"/>
  <c r="B302" i="15"/>
  <c r="B303" i="15"/>
  <c r="B304" i="15"/>
  <c r="B305" i="15"/>
  <c r="B306" i="15"/>
  <c r="B307" i="15"/>
  <c r="B308" i="15"/>
  <c r="B309" i="15"/>
  <c r="B310" i="15"/>
  <c r="B311" i="15"/>
  <c r="B312" i="15"/>
  <c r="B313" i="15"/>
  <c r="B314" i="15"/>
  <c r="B315" i="15"/>
  <c r="B316" i="15"/>
  <c r="B317" i="15"/>
  <c r="B318" i="15"/>
  <c r="B319" i="15"/>
  <c r="B320" i="15"/>
  <c r="B321" i="15"/>
  <c r="B322" i="15"/>
  <c r="B323" i="15"/>
  <c r="B324" i="15"/>
  <c r="D115" i="22" l="1"/>
  <c r="C114" i="22"/>
  <c r="AA222" i="21"/>
  <c r="C115" i="22" l="1"/>
  <c r="D116" i="22"/>
  <c r="AA154" i="21"/>
  <c r="C116" i="22" l="1"/>
  <c r="D117" i="22"/>
  <c r="AI15" i="21"/>
  <c r="AI16" i="21"/>
  <c r="C117" i="22" l="1"/>
  <c r="D118" i="22"/>
  <c r="BH16" i="21"/>
  <c r="D119" i="22" l="1"/>
  <c r="C118" i="22"/>
  <c r="C119" i="22" l="1"/>
  <c r="D120" i="22"/>
  <c r="B273" i="15"/>
  <c r="B274" i="15"/>
  <c r="B275" i="15"/>
  <c r="B276" i="15"/>
  <c r="B277" i="15"/>
  <c r="B278" i="15"/>
  <c r="D121" i="22" l="1"/>
  <c r="C120" i="22"/>
  <c r="D122" i="22" l="1"/>
  <c r="C121" i="22"/>
  <c r="D123" i="22" l="1"/>
  <c r="C122" i="22"/>
  <c r="CH15" i="21"/>
  <c r="CH16" i="21"/>
  <c r="D124" i="22" l="1"/>
  <c r="C123" i="22"/>
  <c r="BH15" i="21"/>
  <c r="A55" i="21"/>
  <c r="A52" i="21"/>
  <c r="A51" i="21"/>
  <c r="A50" i="21"/>
  <c r="A49" i="21"/>
  <c r="A48" i="21"/>
  <c r="A47" i="21"/>
  <c r="A46" i="21"/>
  <c r="A42" i="21"/>
  <c r="A36" i="21"/>
  <c r="A35" i="21"/>
  <c r="A27" i="21"/>
  <c r="A14" i="21"/>
  <c r="A13" i="21"/>
  <c r="A12" i="21"/>
  <c r="N4" i="21"/>
  <c r="V4" i="21" s="1"/>
  <c r="G4" i="21"/>
  <c r="O4" i="21" s="1"/>
  <c r="W4" i="21" s="1"/>
  <c r="D125" i="22" l="1"/>
  <c r="C124" i="22"/>
  <c r="B259" i="15"/>
  <c r="B260" i="15"/>
  <c r="B261" i="15"/>
  <c r="B262" i="15"/>
  <c r="B263" i="15"/>
  <c r="B264" i="15"/>
  <c r="B265" i="15"/>
  <c r="B266" i="15"/>
  <c r="B267" i="15"/>
  <c r="B268" i="15"/>
  <c r="B269" i="15"/>
  <c r="B270" i="15"/>
  <c r="B271" i="15"/>
  <c r="B272" i="15"/>
  <c r="B288" i="15"/>
  <c r="B289" i="15"/>
  <c r="B290" i="15"/>
  <c r="B291" i="15"/>
  <c r="B292" i="15"/>
  <c r="B293" i="15"/>
  <c r="B294" i="15"/>
  <c r="B295" i="15"/>
  <c r="B296" i="15"/>
  <c r="B297" i="15"/>
  <c r="B298" i="15"/>
  <c r="B299" i="15"/>
  <c r="B300" i="15"/>
  <c r="B301" i="15"/>
  <c r="B287" i="15"/>
  <c r="C125" i="22" l="1"/>
  <c r="D126" i="22"/>
  <c r="B244" i="15"/>
  <c r="B245" i="15"/>
  <c r="B246" i="15"/>
  <c r="B247" i="15"/>
  <c r="B248" i="15"/>
  <c r="B249" i="15"/>
  <c r="B250" i="15"/>
  <c r="B251" i="15"/>
  <c r="B252" i="15"/>
  <c r="B253" i="15"/>
  <c r="B254" i="15"/>
  <c r="B255" i="15"/>
  <c r="B256" i="15"/>
  <c r="B257" i="15"/>
  <c r="B258" i="15"/>
  <c r="B243" i="15"/>
  <c r="C126" i="22" l="1"/>
  <c r="D127" i="22"/>
  <c r="B221" i="15"/>
  <c r="B222" i="15"/>
  <c r="B223" i="15"/>
  <c r="B224" i="15"/>
  <c r="B225" i="15"/>
  <c r="B226" i="15"/>
  <c r="B227" i="15"/>
  <c r="B228" i="15"/>
  <c r="B229" i="15"/>
  <c r="B230" i="15"/>
  <c r="B231" i="15"/>
  <c r="B232" i="15"/>
  <c r="B233" i="15"/>
  <c r="B234" i="15"/>
  <c r="B220" i="15"/>
  <c r="B219" i="15"/>
  <c r="D128" i="22" l="1"/>
  <c r="C127" i="22"/>
  <c r="B131" i="15"/>
  <c r="D129" i="22" l="1"/>
  <c r="C128" i="22"/>
  <c r="B95" i="15"/>
  <c r="B96" i="15"/>
  <c r="B97" i="15"/>
  <c r="B98" i="15"/>
  <c r="B99" i="15"/>
  <c r="B100" i="15"/>
  <c r="B101" i="15"/>
  <c r="B102" i="15"/>
  <c r="B103" i="15"/>
  <c r="B104" i="15"/>
  <c r="B105" i="15"/>
  <c r="B106" i="15"/>
  <c r="B107" i="15"/>
  <c r="B108" i="15"/>
  <c r="B109" i="15"/>
  <c r="B110" i="15"/>
  <c r="B111" i="15"/>
  <c r="B112" i="15"/>
  <c r="B113" i="15"/>
  <c r="B114" i="15"/>
  <c r="B115" i="15"/>
  <c r="B116" i="15"/>
  <c r="B117" i="15"/>
  <c r="B118" i="15"/>
  <c r="B119" i="15"/>
  <c r="B120" i="15"/>
  <c r="B121" i="15"/>
  <c r="B122" i="15"/>
  <c r="B123" i="15"/>
  <c r="B124" i="15"/>
  <c r="B125" i="15"/>
  <c r="B126" i="15"/>
  <c r="B127" i="15"/>
  <c r="B128" i="15"/>
  <c r="B129" i="15"/>
  <c r="B130" i="15"/>
  <c r="B94" i="15"/>
  <c r="D130" i="22" l="1"/>
  <c r="C129" i="22"/>
  <c r="B38" i="15"/>
  <c r="B39" i="15"/>
  <c r="B40" i="15"/>
  <c r="B41" i="15"/>
  <c r="B42" i="15"/>
  <c r="C130" i="22" l="1"/>
  <c r="D131" i="22"/>
  <c r="B206" i="15"/>
  <c r="B207" i="15"/>
  <c r="B208" i="15"/>
  <c r="B209" i="15"/>
  <c r="B210" i="15"/>
  <c r="B211" i="15"/>
  <c r="B212" i="15"/>
  <c r="B213" i="15"/>
  <c r="C131" i="22" l="1"/>
  <c r="D132" i="22"/>
  <c r="B180" i="15"/>
  <c r="B181" i="15"/>
  <c r="B182" i="15"/>
  <c r="B183" i="15"/>
  <c r="B184" i="15"/>
  <c r="B185" i="15"/>
  <c r="B186" i="15"/>
  <c r="B187" i="15"/>
  <c r="B188" i="15"/>
  <c r="B189" i="15"/>
  <c r="B190" i="15"/>
  <c r="B191" i="15"/>
  <c r="B192" i="15"/>
  <c r="B193" i="15"/>
  <c r="B194" i="15"/>
  <c r="B195" i="15"/>
  <c r="B196" i="15"/>
  <c r="B197" i="15"/>
  <c r="B198" i="15"/>
  <c r="B199" i="15"/>
  <c r="B200" i="15"/>
  <c r="B201" i="15"/>
  <c r="B202" i="15"/>
  <c r="B203" i="15"/>
  <c r="B204" i="15"/>
  <c r="B205" i="15"/>
  <c r="B179" i="15"/>
  <c r="B178" i="15"/>
  <c r="C132" i="22" l="1"/>
  <c r="D133" i="22"/>
  <c r="B29" i="15"/>
  <c r="B30" i="15"/>
  <c r="B31" i="15"/>
  <c r="B32" i="15"/>
  <c r="B33" i="15"/>
  <c r="B34" i="15"/>
  <c r="B35" i="15"/>
  <c r="B36" i="15"/>
  <c r="B37" i="15"/>
  <c r="D134" i="22" l="1"/>
  <c r="C133" i="22"/>
  <c r="B22" i="15"/>
  <c r="B23" i="15"/>
  <c r="B24" i="15"/>
  <c r="B25" i="15"/>
  <c r="B26" i="15"/>
  <c r="B27" i="15"/>
  <c r="B28" i="15"/>
  <c r="C134" i="22" l="1"/>
  <c r="D135" i="22"/>
  <c r="N4" i="12"/>
  <c r="V4" i="12" s="1"/>
  <c r="B6" i="15"/>
  <c r="B7" i="15"/>
  <c r="B8" i="15"/>
  <c r="B9" i="15"/>
  <c r="B10" i="15"/>
  <c r="B11" i="15"/>
  <c r="B12" i="15"/>
  <c r="B13" i="15"/>
  <c r="B14" i="15"/>
  <c r="B15" i="15"/>
  <c r="B16" i="15"/>
  <c r="B17" i="15"/>
  <c r="B18" i="15"/>
  <c r="B19" i="15"/>
  <c r="B20" i="15"/>
  <c r="B21" i="15"/>
  <c r="C3" i="15"/>
  <c r="B5" i="15"/>
  <c r="AP171" i="21" l="1"/>
  <c r="AP168" i="21"/>
  <c r="AP179" i="21"/>
  <c r="AP175" i="21"/>
  <c r="AP174" i="21"/>
  <c r="AP173" i="21"/>
  <c r="AP170" i="21"/>
  <c r="AP176" i="21"/>
  <c r="AP180" i="21"/>
  <c r="AP178" i="21"/>
  <c r="AP177" i="21"/>
  <c r="AP172" i="21"/>
  <c r="AN172" i="21"/>
  <c r="AN171" i="21"/>
  <c r="AL173" i="21"/>
  <c r="AT174" i="21"/>
  <c r="F174" i="21" s="1"/>
  <c r="AT177" i="21"/>
  <c r="AJ177" i="21"/>
  <c r="AU171" i="21"/>
  <c r="AS178" i="21"/>
  <c r="AS180" i="21"/>
  <c r="G180" i="21" s="1"/>
  <c r="AK171" i="21"/>
  <c r="AM180" i="21"/>
  <c r="AM176" i="21"/>
  <c r="AQ177" i="21"/>
  <c r="AO177" i="21"/>
  <c r="AO176" i="21"/>
  <c r="AR179" i="21"/>
  <c r="AL174" i="21"/>
  <c r="AU178" i="21"/>
  <c r="AM173" i="21"/>
  <c r="AN180" i="21"/>
  <c r="AN179" i="21"/>
  <c r="AL176" i="21"/>
  <c r="AT168" i="21"/>
  <c r="AT172" i="21"/>
  <c r="AJ172" i="21"/>
  <c r="AU173" i="21"/>
  <c r="AS173" i="21"/>
  <c r="G173" i="21" s="1"/>
  <c r="AS175" i="21"/>
  <c r="G175" i="21" s="1"/>
  <c r="AK179" i="21"/>
  <c r="AM171" i="21"/>
  <c r="AM174" i="21"/>
  <c r="AQ172" i="21"/>
  <c r="AO172" i="21"/>
  <c r="AO171" i="21"/>
  <c r="AR174" i="21"/>
  <c r="AT179" i="21"/>
  <c r="AS172" i="21"/>
  <c r="AR171" i="21"/>
  <c r="AN175" i="21"/>
  <c r="AN174" i="21"/>
  <c r="AL171" i="21"/>
  <c r="AT170" i="21"/>
  <c r="AT180" i="21"/>
  <c r="F180" i="21" s="1"/>
  <c r="AU172" i="21"/>
  <c r="AU179" i="21"/>
  <c r="AS176" i="21"/>
  <c r="G176" i="21" s="1"/>
  <c r="AK168" i="21"/>
  <c r="AK174" i="21"/>
  <c r="AM175" i="21"/>
  <c r="AM177" i="21"/>
  <c r="AQ180" i="21"/>
  <c r="AO180" i="21"/>
  <c r="AO179" i="21"/>
  <c r="AR172" i="21"/>
  <c r="AM172" i="21"/>
  <c r="AN168" i="21"/>
  <c r="AL175" i="21"/>
  <c r="AL179" i="21"/>
  <c r="AT178" i="21"/>
  <c r="AJ171" i="21"/>
  <c r="AU180" i="21"/>
  <c r="AU176" i="21"/>
  <c r="AS171" i="21"/>
  <c r="AK170" i="21"/>
  <c r="AK172" i="21"/>
  <c r="AM168" i="21"/>
  <c r="AQ176" i="21"/>
  <c r="AQ168" i="21"/>
  <c r="AO175" i="21"/>
  <c r="AR177" i="21"/>
  <c r="AO174" i="21"/>
  <c r="AN170" i="21"/>
  <c r="AL168" i="21"/>
  <c r="AL177" i="21"/>
  <c r="AT173" i="21"/>
  <c r="F173" i="21" s="1"/>
  <c r="AJ178" i="21"/>
  <c r="AU175" i="21"/>
  <c r="AU174" i="21"/>
  <c r="AS179" i="21"/>
  <c r="AK178" i="21"/>
  <c r="AK180" i="21"/>
  <c r="AM170" i="21"/>
  <c r="AQ171" i="21"/>
  <c r="AQ170" i="21"/>
  <c r="AO168" i="21"/>
  <c r="AR173" i="21"/>
  <c r="AR175" i="21"/>
  <c r="AT175" i="21"/>
  <c r="F175" i="21" s="1"/>
  <c r="AK176" i="21"/>
  <c r="AR178" i="21"/>
  <c r="AN178" i="21"/>
  <c r="AL170" i="21"/>
  <c r="AL172" i="21"/>
  <c r="AT176" i="21"/>
  <c r="F176" i="21" s="1"/>
  <c r="AJ170" i="21"/>
  <c r="AU168" i="21"/>
  <c r="AU177" i="21"/>
  <c r="AS174" i="21"/>
  <c r="G174" i="21" s="1"/>
  <c r="AK177" i="21"/>
  <c r="AK175" i="21"/>
  <c r="AM178" i="21"/>
  <c r="AQ179" i="21"/>
  <c r="AQ178" i="21"/>
  <c r="AO170" i="21"/>
  <c r="AR180" i="21"/>
  <c r="AR168" i="21"/>
  <c r="AN173" i="21"/>
  <c r="AJ179" i="21"/>
  <c r="AQ175" i="21"/>
  <c r="AN176" i="21"/>
  <c r="AL178" i="21"/>
  <c r="AL180" i="21"/>
  <c r="AT171" i="21"/>
  <c r="AJ180" i="21"/>
  <c r="AU170" i="21"/>
  <c r="AS168" i="21"/>
  <c r="AS177" i="21"/>
  <c r="AK173" i="21"/>
  <c r="AM179" i="21"/>
  <c r="AQ174" i="21"/>
  <c r="AQ173" i="21"/>
  <c r="AO178" i="21"/>
  <c r="AR176" i="21"/>
  <c r="AR170" i="21"/>
  <c r="AN177" i="21"/>
  <c r="AS170" i="21"/>
  <c r="AO173" i="21"/>
  <c r="C135" i="22"/>
  <c r="D136" i="22"/>
  <c r="EI74" i="12"/>
  <c r="CQ175" i="21"/>
  <c r="CN176" i="21"/>
  <c r="CJ176" i="21"/>
  <c r="CQ168" i="21"/>
  <c r="CQ187" i="21" s="1"/>
  <c r="CN170" i="21"/>
  <c r="CK171" i="21"/>
  <c r="CS171" i="21"/>
  <c r="CP172" i="21"/>
  <c r="CM173" i="21"/>
  <c r="CU173" i="21"/>
  <c r="CR174" i="21"/>
  <c r="CO177" i="21"/>
  <c r="CL178" i="21"/>
  <c r="CT178" i="21"/>
  <c r="CQ179" i="21"/>
  <c r="CN180" i="21"/>
  <c r="CJ170" i="21"/>
  <c r="BR168" i="21"/>
  <c r="BR187" i="21" s="1"/>
  <c r="BO170" i="21"/>
  <c r="BL171" i="21"/>
  <c r="BT171" i="21"/>
  <c r="BQ172" i="21"/>
  <c r="BN173" i="21"/>
  <c r="BK174" i="21"/>
  <c r="BS174" i="21"/>
  <c r="O174" i="21" s="1"/>
  <c r="BP175" i="21"/>
  <c r="BM176" i="21"/>
  <c r="BU176" i="21"/>
  <c r="BR177" i="21"/>
  <c r="BO178" i="21"/>
  <c r="BL179" i="21"/>
  <c r="BT179" i="21"/>
  <c r="BQ180" i="21"/>
  <c r="BJ178" i="21"/>
  <c r="BS168" i="21"/>
  <c r="BS169" i="21" s="1"/>
  <c r="BU171" i="21"/>
  <c r="BO173" i="21"/>
  <c r="BL174" i="21"/>
  <c r="BN176" i="21"/>
  <c r="BK177" i="21"/>
  <c r="BP178" i="21"/>
  <c r="BU179" i="21"/>
  <c r="BJ179" i="21"/>
  <c r="CS180" i="21"/>
  <c r="W180" i="21" s="1"/>
  <c r="BL170" i="21"/>
  <c r="BK173" i="21"/>
  <c r="BR176" i="21"/>
  <c r="CR175" i="21"/>
  <c r="CO176" i="21"/>
  <c r="CJ175" i="21"/>
  <c r="CR168" i="21"/>
  <c r="CR187" i="21" s="1"/>
  <c r="CO170" i="21"/>
  <c r="CL171" i="21"/>
  <c r="CT171" i="21"/>
  <c r="CQ172" i="21"/>
  <c r="CN173" i="21"/>
  <c r="CK174" i="21"/>
  <c r="CS174" i="21"/>
  <c r="W174" i="21" s="1"/>
  <c r="CP177" i="21"/>
  <c r="CM178" i="21"/>
  <c r="CU178" i="21"/>
  <c r="CR179" i="21"/>
  <c r="CO180" i="21"/>
  <c r="BK168" i="21"/>
  <c r="BK169" i="21" s="1"/>
  <c r="BP170" i="21"/>
  <c r="BM171" i="21"/>
  <c r="BR172" i="21"/>
  <c r="BT174" i="21"/>
  <c r="N174" i="21" s="1"/>
  <c r="BQ175" i="21"/>
  <c r="BS177" i="21"/>
  <c r="BM179" i="21"/>
  <c r="BR180" i="21"/>
  <c r="CM172" i="21"/>
  <c r="CL177" i="21"/>
  <c r="CK180" i="21"/>
  <c r="CJ180" i="21"/>
  <c r="BQ171" i="21"/>
  <c r="BM175" i="21"/>
  <c r="CK175" i="21"/>
  <c r="CS175" i="21"/>
  <c r="W175" i="21" s="1"/>
  <c r="CP176" i="21"/>
  <c r="CK168" i="21"/>
  <c r="CK169" i="21" s="1"/>
  <c r="CS168" i="21"/>
  <c r="CS169" i="21" s="1"/>
  <c r="CP170" i="21"/>
  <c r="CM171" i="21"/>
  <c r="CU171" i="21"/>
  <c r="CR172" i="21"/>
  <c r="CO173" i="21"/>
  <c r="CL174" i="21"/>
  <c r="CT174" i="21"/>
  <c r="V174" i="21" s="1"/>
  <c r="CQ177" i="21"/>
  <c r="CN178" i="21"/>
  <c r="CK179" i="21"/>
  <c r="CS179" i="21"/>
  <c r="CP180" i="21"/>
  <c r="CJ177" i="21"/>
  <c r="BL168" i="21"/>
  <c r="BL169" i="21" s="1"/>
  <c r="BT168" i="21"/>
  <c r="BT169" i="21" s="1"/>
  <c r="BQ170" i="21"/>
  <c r="BN171" i="21"/>
  <c r="BK172" i="21"/>
  <c r="BS172" i="21"/>
  <c r="BP173" i="21"/>
  <c r="BM174" i="21"/>
  <c r="BU174" i="21"/>
  <c r="BR175" i="21"/>
  <c r="BO176" i="21"/>
  <c r="BL177" i="21"/>
  <c r="BT177" i="21"/>
  <c r="BQ178" i="21"/>
  <c r="BN179" i="21"/>
  <c r="BK180" i="21"/>
  <c r="BS180" i="21"/>
  <c r="O180" i="21" s="1"/>
  <c r="BJ180" i="21"/>
  <c r="CN179" i="21"/>
  <c r="BO168" i="21"/>
  <c r="BO181" i="21" s="1"/>
  <c r="BS173" i="21"/>
  <c r="O173" i="21" s="1"/>
  <c r="CL175" i="21"/>
  <c r="CT175" i="21"/>
  <c r="V175" i="21" s="1"/>
  <c r="CQ176" i="21"/>
  <c r="CL168" i="21"/>
  <c r="CL169" i="21" s="1"/>
  <c r="CT168" i="21"/>
  <c r="CT169" i="21" s="1"/>
  <c r="CQ170" i="21"/>
  <c r="CN171" i="21"/>
  <c r="CK172" i="21"/>
  <c r="CS172" i="21"/>
  <c r="CP173" i="21"/>
  <c r="CM174" i="21"/>
  <c r="CU174" i="21"/>
  <c r="CR177" i="21"/>
  <c r="CO178" i="21"/>
  <c r="CL179" i="21"/>
  <c r="CT179" i="21"/>
  <c r="CQ180" i="21"/>
  <c r="CJ178" i="21"/>
  <c r="BM168" i="21"/>
  <c r="BM169" i="21" s="1"/>
  <c r="BU168" i="21"/>
  <c r="BU169" i="21" s="1"/>
  <c r="BR170" i="21"/>
  <c r="BO171" i="21"/>
  <c r="BL172" i="21"/>
  <c r="BT172" i="21"/>
  <c r="BQ173" i="21"/>
  <c r="BN174" i="21"/>
  <c r="BK175" i="21"/>
  <c r="BS175" i="21"/>
  <c r="O175" i="21" s="1"/>
  <c r="BP176" i="21"/>
  <c r="BM177" i="21"/>
  <c r="BU177" i="21"/>
  <c r="BR178" i="21"/>
  <c r="BO179" i="21"/>
  <c r="BL180" i="21"/>
  <c r="BT180" i="21"/>
  <c r="N180" i="21" s="1"/>
  <c r="BJ177" i="21"/>
  <c r="BT175" i="21"/>
  <c r="N175" i="21" s="1"/>
  <c r="BN177" i="21"/>
  <c r="BS178" i="21"/>
  <c r="BM180" i="21"/>
  <c r="CN175" i="21"/>
  <c r="CK176" i="21"/>
  <c r="CS176" i="21"/>
  <c r="W176" i="21" s="1"/>
  <c r="CN168" i="21"/>
  <c r="CN169" i="21" s="1"/>
  <c r="CK170" i="21"/>
  <c r="CS170" i="21"/>
  <c r="CU172" i="21"/>
  <c r="CR173" i="21"/>
  <c r="CT177" i="21"/>
  <c r="BT170" i="21"/>
  <c r="BP174" i="21"/>
  <c r="CM175" i="21"/>
  <c r="CU175" i="21"/>
  <c r="CR176" i="21"/>
  <c r="CM168" i="21"/>
  <c r="CM169" i="21" s="1"/>
  <c r="CU168" i="21"/>
  <c r="CU169" i="21" s="1"/>
  <c r="CR170" i="21"/>
  <c r="CO171" i="21"/>
  <c r="CL172" i="21"/>
  <c r="CT172" i="21"/>
  <c r="CQ173" i="21"/>
  <c r="CN174" i="21"/>
  <c r="CK177" i="21"/>
  <c r="CS177" i="21"/>
  <c r="CP178" i="21"/>
  <c r="CM179" i="21"/>
  <c r="CU179" i="21"/>
  <c r="CR180" i="21"/>
  <c r="CJ179" i="21"/>
  <c r="BN168" i="21"/>
  <c r="BN169" i="21" s="1"/>
  <c r="BK170" i="21"/>
  <c r="BS170" i="21"/>
  <c r="BP171" i="21"/>
  <c r="BM172" i="21"/>
  <c r="BU172" i="21"/>
  <c r="BR173" i="21"/>
  <c r="BO174" i="21"/>
  <c r="BL175" i="21"/>
  <c r="BQ176" i="21"/>
  <c r="BK178" i="21"/>
  <c r="BP179" i="21"/>
  <c r="BU180" i="21"/>
  <c r="BJ171" i="21"/>
  <c r="CP171" i="21"/>
  <c r="CO174" i="21"/>
  <c r="CQ178" i="21"/>
  <c r="BN172" i="21"/>
  <c r="BU175" i="21"/>
  <c r="CO175" i="21"/>
  <c r="CL176" i="21"/>
  <c r="CT176" i="21"/>
  <c r="V176" i="21" s="1"/>
  <c r="CO168" i="21"/>
  <c r="CO169" i="21" s="1"/>
  <c r="CL170" i="21"/>
  <c r="CT170" i="21"/>
  <c r="CQ171" i="21"/>
  <c r="CN172" i="21"/>
  <c r="CK173" i="21"/>
  <c r="CS173" i="21"/>
  <c r="W173" i="21" s="1"/>
  <c r="CP174" i="21"/>
  <c r="CM177" i="21"/>
  <c r="CU177" i="21"/>
  <c r="CR178" i="21"/>
  <c r="CO179" i="21"/>
  <c r="CL180" i="21"/>
  <c r="CT180" i="21"/>
  <c r="V180" i="21" s="1"/>
  <c r="CJ171" i="21"/>
  <c r="BP168" i="21"/>
  <c r="BP169" i="21" s="1"/>
  <c r="BM170" i="21"/>
  <c r="BU170" i="21"/>
  <c r="BR171" i="21"/>
  <c r="BO172" i="21"/>
  <c r="BL173" i="21"/>
  <c r="BT173" i="21"/>
  <c r="N173" i="21" s="1"/>
  <c r="BQ174" i="21"/>
  <c r="BN175" i="21"/>
  <c r="BK176" i="21"/>
  <c r="BS176" i="21"/>
  <c r="O176" i="21" s="1"/>
  <c r="BP177" i="21"/>
  <c r="BM178" i="21"/>
  <c r="BU178" i="21"/>
  <c r="BR179" i="21"/>
  <c r="BO180" i="21"/>
  <c r="CU176" i="21"/>
  <c r="CQ174" i="21"/>
  <c r="BU173" i="21"/>
  <c r="BN178" i="21"/>
  <c r="CM170" i="21"/>
  <c r="CK178" i="21"/>
  <c r="BQ168" i="21"/>
  <c r="BQ169" i="21" s="1"/>
  <c r="BO175" i="21"/>
  <c r="BK179" i="21"/>
  <c r="BJ170" i="21"/>
  <c r="CM176" i="21"/>
  <c r="CT173" i="21"/>
  <c r="V173" i="21" s="1"/>
  <c r="BM173" i="21"/>
  <c r="BL178" i="21"/>
  <c r="CP168" i="21"/>
  <c r="CP185" i="21" s="1"/>
  <c r="CN177" i="21"/>
  <c r="CJ172" i="21"/>
  <c r="BR174" i="21"/>
  <c r="BT178" i="21"/>
  <c r="BJ172" i="21"/>
  <c r="CU170" i="21"/>
  <c r="CS178" i="21"/>
  <c r="BN170" i="21"/>
  <c r="BL176" i="21"/>
  <c r="BQ179" i="21"/>
  <c r="CR171" i="21"/>
  <c r="CP179" i="21"/>
  <c r="BK171" i="21"/>
  <c r="BS179" i="21"/>
  <c r="CM180" i="21"/>
  <c r="BN180" i="21"/>
  <c r="CP175" i="21"/>
  <c r="CL173" i="21"/>
  <c r="CU180" i="21"/>
  <c r="BP172" i="21"/>
  <c r="BQ177" i="21"/>
  <c r="BP180" i="21"/>
  <c r="BT176" i="21"/>
  <c r="N176" i="21" s="1"/>
  <c r="BO177" i="21"/>
  <c r="CO172" i="21"/>
  <c r="BS171" i="21"/>
  <c r="EZ249" i="12"/>
  <c r="GF249" i="12"/>
  <c r="HL249" i="12"/>
  <c r="ES251" i="12"/>
  <c r="FC251" i="12"/>
  <c r="FN251" i="12"/>
  <c r="FY251" i="12"/>
  <c r="GI251" i="12"/>
  <c r="GR251" i="12"/>
  <c r="GZ251" i="12"/>
  <c r="HH251" i="12"/>
  <c r="HP251" i="12"/>
  <c r="EI252" i="12"/>
  <c r="FI252" i="12"/>
  <c r="GJ252" i="12"/>
  <c r="HD252" i="12"/>
  <c r="II254" i="12"/>
  <c r="JA254" i="12"/>
  <c r="JS254" i="12"/>
  <c r="KK254" i="12"/>
  <c r="LD254" i="12"/>
  <c r="IS255" i="12"/>
  <c r="JG255" i="12"/>
  <c r="JV255" i="12"/>
  <c r="KK255" i="12"/>
  <c r="KW255" i="12"/>
  <c r="LK255" i="12"/>
  <c r="JD256" i="12"/>
  <c r="JV256" i="12"/>
  <c r="KS256" i="12"/>
  <c r="LP256" i="12"/>
  <c r="IJ257" i="12"/>
  <c r="IR257" i="12"/>
  <c r="IZ257" i="12"/>
  <c r="JH257" i="12"/>
  <c r="JP257" i="12"/>
  <c r="JX257" i="12"/>
  <c r="KF257" i="12"/>
  <c r="KN257" i="12"/>
  <c r="KV257" i="12"/>
  <c r="LD257" i="12"/>
  <c r="LL257" i="12"/>
  <c r="IQ258" i="12"/>
  <c r="JG258" i="12"/>
  <c r="JW258" i="12"/>
  <c r="KM258" i="12"/>
  <c r="LC258" i="12"/>
  <c r="LS258" i="12"/>
  <c r="V258" i="12" s="1"/>
  <c r="FE249" i="12"/>
  <c r="GK249" i="12"/>
  <c r="HQ249" i="12"/>
  <c r="EI251" i="12"/>
  <c r="ET251" i="12"/>
  <c r="FE251" i="12"/>
  <c r="FO251" i="12"/>
  <c r="FZ251" i="12"/>
  <c r="GK251" i="12"/>
  <c r="GS251" i="12"/>
  <c r="HA251" i="12"/>
  <c r="FK252" i="12"/>
  <c r="IJ254" i="12"/>
  <c r="JB254" i="12"/>
  <c r="JI255" i="12"/>
  <c r="IH256" i="12"/>
  <c r="JA257" i="12"/>
  <c r="KW257" i="12"/>
  <c r="JX258" i="12"/>
  <c r="FH249" i="12"/>
  <c r="GN249" i="12"/>
  <c r="HT249" i="12"/>
  <c r="N249" i="12" s="1"/>
  <c r="EK251" i="12"/>
  <c r="EU251" i="12"/>
  <c r="FF251" i="12"/>
  <c r="FQ251" i="12"/>
  <c r="GA251" i="12"/>
  <c r="GL251" i="12"/>
  <c r="GT251" i="12"/>
  <c r="HB251" i="12"/>
  <c r="HJ251" i="12"/>
  <c r="HR251" i="12"/>
  <c r="EQ252" i="12"/>
  <c r="FQ252" i="12"/>
  <c r="GL252" i="12"/>
  <c r="HL252" i="12"/>
  <c r="IK254" i="12"/>
  <c r="JC254" i="12"/>
  <c r="JU254" i="12"/>
  <c r="KN254" i="12"/>
  <c r="LF254" i="12"/>
  <c r="IH255" i="12"/>
  <c r="IV255" i="12"/>
  <c r="JL255" i="12"/>
  <c r="JY255" i="12"/>
  <c r="KN255" i="12"/>
  <c r="LA255" i="12"/>
  <c r="LM255" i="12"/>
  <c r="IN256" i="12"/>
  <c r="JF256" i="12"/>
  <c r="KC256" i="12"/>
  <c r="KZ256" i="12"/>
  <c r="LR256" i="12"/>
  <c r="IL257" i="12"/>
  <c r="IT257" i="12"/>
  <c r="JB257" i="12"/>
  <c r="JJ257" i="12"/>
  <c r="JR257" i="12"/>
  <c r="JZ257" i="12"/>
  <c r="KH257" i="12"/>
  <c r="KP257" i="12"/>
  <c r="KX257" i="12"/>
  <c r="LF257" i="12"/>
  <c r="LN257" i="12"/>
  <c r="IV258" i="12"/>
  <c r="JL258" i="12"/>
  <c r="KB258" i="12"/>
  <c r="KR258" i="12"/>
  <c r="LH258" i="12"/>
  <c r="KB257" i="12"/>
  <c r="LP257" i="12"/>
  <c r="JO258" i="12"/>
  <c r="LK258" i="12"/>
  <c r="FB251" i="12"/>
  <c r="FH252" i="12"/>
  <c r="KI254" i="12"/>
  <c r="KI255" i="12"/>
  <c r="JU256" i="12"/>
  <c r="JO257" i="12"/>
  <c r="LK257" i="12"/>
  <c r="LB258" i="12"/>
  <c r="GK252" i="12"/>
  <c r="JW255" i="12"/>
  <c r="KB256" i="12"/>
  <c r="JI257" i="12"/>
  <c r="LE257" i="12"/>
  <c r="LD258" i="12"/>
  <c r="FE248" i="12"/>
  <c r="FM249" i="12"/>
  <c r="GS249" i="12"/>
  <c r="EL251" i="12"/>
  <c r="EW251" i="12"/>
  <c r="FG251" i="12"/>
  <c r="FR251" i="12"/>
  <c r="GC251" i="12"/>
  <c r="GM251" i="12"/>
  <c r="GU251" i="12"/>
  <c r="HC251" i="12"/>
  <c r="HK251" i="12"/>
  <c r="HS251" i="12"/>
  <c r="ER252" i="12"/>
  <c r="FS252" i="12"/>
  <c r="GS252" i="12"/>
  <c r="HM252" i="12"/>
  <c r="IO254" i="12"/>
  <c r="JH254" i="12"/>
  <c r="JZ254" i="12"/>
  <c r="KR254" i="12"/>
  <c r="LK254" i="12"/>
  <c r="IJ255" i="12"/>
  <c r="IX255" i="12"/>
  <c r="JM255" i="12"/>
  <c r="KB255" i="12"/>
  <c r="KO255" i="12"/>
  <c r="LC255" i="12"/>
  <c r="LO255" i="12"/>
  <c r="IO256" i="12"/>
  <c r="JL256" i="12"/>
  <c r="KD256" i="12"/>
  <c r="LA256" i="12"/>
  <c r="IM257" i="12"/>
  <c r="IU257" i="12"/>
  <c r="JC257" i="12"/>
  <c r="JK257" i="12"/>
  <c r="JS257" i="12"/>
  <c r="KA257" i="12"/>
  <c r="KI257" i="12"/>
  <c r="KQ257" i="12"/>
  <c r="KY257" i="12"/>
  <c r="LG257" i="12"/>
  <c r="LO257" i="12"/>
  <c r="IH258" i="12"/>
  <c r="IX258" i="12"/>
  <c r="JN258" i="12"/>
  <c r="KD258" i="12"/>
  <c r="KT258" i="12"/>
  <c r="LJ258" i="12"/>
  <c r="JT257" i="12"/>
  <c r="KZ257" i="12"/>
  <c r="IY258" i="12"/>
  <c r="KU258" i="12"/>
  <c r="HG251" i="12"/>
  <c r="IY254" i="12"/>
  <c r="JU255" i="12"/>
  <c r="IX256" i="12"/>
  <c r="IQ257" i="12"/>
  <c r="KM257" i="12"/>
  <c r="IP258" i="12"/>
  <c r="HI251" i="12"/>
  <c r="IU255" i="12"/>
  <c r="JE256" i="12"/>
  <c r="IS257" i="12"/>
  <c r="KO257" i="12"/>
  <c r="JH258" i="12"/>
  <c r="FU248" i="12"/>
  <c r="EJ249" i="12"/>
  <c r="FP249" i="12"/>
  <c r="GV249" i="12"/>
  <c r="EM251" i="12"/>
  <c r="EX251" i="12"/>
  <c r="FI251" i="12"/>
  <c r="FS251" i="12"/>
  <c r="GD251" i="12"/>
  <c r="GN251" i="12"/>
  <c r="GV251" i="12"/>
  <c r="HD251" i="12"/>
  <c r="HL251" i="12"/>
  <c r="HT251" i="12"/>
  <c r="N251" i="12" s="1"/>
  <c r="EY252" i="12"/>
  <c r="FT252" i="12"/>
  <c r="GT252" i="12"/>
  <c r="HT252" i="12"/>
  <c r="N252" i="12" s="1"/>
  <c r="IR254" i="12"/>
  <c r="JJ254" i="12"/>
  <c r="KB254" i="12"/>
  <c r="KU254" i="12"/>
  <c r="LM254" i="12"/>
  <c r="IK255" i="12"/>
  <c r="IZ255" i="12"/>
  <c r="JN255" i="12"/>
  <c r="KD255" i="12"/>
  <c r="KQ255" i="12"/>
  <c r="LD255" i="12"/>
  <c r="LQ255" i="12"/>
  <c r="IP256" i="12"/>
  <c r="JM256" i="12"/>
  <c r="KJ256" i="12"/>
  <c r="LB256" i="12"/>
  <c r="IN257" i="12"/>
  <c r="IV257" i="12"/>
  <c r="JD257" i="12"/>
  <c r="JL257" i="12"/>
  <c r="KJ257" i="12"/>
  <c r="KR257" i="12"/>
  <c r="LH257" i="12"/>
  <c r="II258" i="12"/>
  <c r="KE258" i="12"/>
  <c r="EQ251" i="12"/>
  <c r="HC252" i="12"/>
  <c r="IQ255" i="12"/>
  <c r="LI255" i="12"/>
  <c r="LJ256" i="12"/>
  <c r="IY257" i="12"/>
  <c r="KE257" i="12"/>
  <c r="LS257" i="12"/>
  <c r="V257" i="12" s="1"/>
  <c r="JF258" i="12"/>
  <c r="LR258" i="12"/>
  <c r="HK252" i="12"/>
  <c r="LE254" i="12"/>
  <c r="LL255" i="12"/>
  <c r="LQ256" i="12"/>
  <c r="JY257" i="12"/>
  <c r="LM257" i="12"/>
  <c r="KN258" i="12"/>
  <c r="GC248" i="12"/>
  <c r="EO249" i="12"/>
  <c r="FU249" i="12"/>
  <c r="HA249" i="12"/>
  <c r="EO251" i="12"/>
  <c r="EY251" i="12"/>
  <c r="FJ251" i="12"/>
  <c r="FU251" i="12"/>
  <c r="GE251" i="12"/>
  <c r="GO251" i="12"/>
  <c r="GW251" i="12"/>
  <c r="HE251" i="12"/>
  <c r="HM251" i="12"/>
  <c r="EZ252" i="12"/>
  <c r="GA252" i="12"/>
  <c r="GU252" i="12"/>
  <c r="IS254" i="12"/>
  <c r="JK254" i="12"/>
  <c r="KC254" i="12"/>
  <c r="KV254" i="12"/>
  <c r="LN254" i="12"/>
  <c r="IM255" i="12"/>
  <c r="JC255" i="12"/>
  <c r="JP255" i="12"/>
  <c r="KE255" i="12"/>
  <c r="KS255" i="12"/>
  <c r="LE255" i="12"/>
  <c r="LS255" i="12"/>
  <c r="V255" i="12" s="1"/>
  <c r="IV256" i="12"/>
  <c r="JN256" i="12"/>
  <c r="KK256" i="12"/>
  <c r="LH256" i="12"/>
  <c r="IO257" i="12"/>
  <c r="IW257" i="12"/>
  <c r="JE257" i="12"/>
  <c r="JM257" i="12"/>
  <c r="JU257" i="12"/>
  <c r="KC257" i="12"/>
  <c r="KK257" i="12"/>
  <c r="KS257" i="12"/>
  <c r="LA257" i="12"/>
  <c r="LI257" i="12"/>
  <c r="LQ257" i="12"/>
  <c r="IJ258" i="12"/>
  <c r="IZ258" i="12"/>
  <c r="JP258" i="12"/>
  <c r="KF258" i="12"/>
  <c r="KV258" i="12"/>
  <c r="LL258" i="12"/>
  <c r="EW249" i="12"/>
  <c r="GC249" i="12"/>
  <c r="FM251" i="12"/>
  <c r="GH251" i="12"/>
  <c r="GY251" i="12"/>
  <c r="GC252" i="12"/>
  <c r="LA254" i="12"/>
  <c r="KV255" i="12"/>
  <c r="KR256" i="12"/>
  <c r="JG257" i="12"/>
  <c r="KU257" i="12"/>
  <c r="JV258" i="12"/>
  <c r="HQ251" i="12"/>
  <c r="KM254" i="12"/>
  <c r="KY255" i="12"/>
  <c r="KT256" i="12"/>
  <c r="KG257" i="12"/>
  <c r="IR258" i="12"/>
  <c r="GK248" i="12"/>
  <c r="ER249" i="12"/>
  <c r="FX249" i="12"/>
  <c r="HD249" i="12"/>
  <c r="EP251" i="12"/>
  <c r="FA251" i="12"/>
  <c r="FK251" i="12"/>
  <c r="FV251" i="12"/>
  <c r="GG251" i="12"/>
  <c r="GP251" i="12"/>
  <c r="GX251" i="12"/>
  <c r="HF251" i="12"/>
  <c r="HN251" i="12"/>
  <c r="FA252" i="12"/>
  <c r="GB252" i="12"/>
  <c r="HB252" i="12"/>
  <c r="IT254" i="12"/>
  <c r="JL254" i="12"/>
  <c r="KE254" i="12"/>
  <c r="KW254" i="12"/>
  <c r="LO254" i="12"/>
  <c r="IO255" i="12"/>
  <c r="JD255" i="12"/>
  <c r="JS255" i="12"/>
  <c r="KF255" i="12"/>
  <c r="KU255" i="12"/>
  <c r="LG255" i="12"/>
  <c r="IW256" i="12"/>
  <c r="JT256" i="12"/>
  <c r="KL256" i="12"/>
  <c r="LI256" i="12"/>
  <c r="IH257" i="12"/>
  <c r="IP257" i="12"/>
  <c r="IX257" i="12"/>
  <c r="JF257" i="12"/>
  <c r="JN257" i="12"/>
  <c r="JV257" i="12"/>
  <c r="KD257" i="12"/>
  <c r="KL257" i="12"/>
  <c r="KT257" i="12"/>
  <c r="LB257" i="12"/>
  <c r="LJ257" i="12"/>
  <c r="LR257" i="12"/>
  <c r="IN258" i="12"/>
  <c r="JD258" i="12"/>
  <c r="JT258" i="12"/>
  <c r="KJ258" i="12"/>
  <c r="KZ258" i="12"/>
  <c r="LP258" i="12"/>
  <c r="HQ248" i="12"/>
  <c r="HI249" i="12"/>
  <c r="FW251" i="12"/>
  <c r="GQ251" i="12"/>
  <c r="HO251" i="12"/>
  <c r="JQ254" i="12"/>
  <c r="JE255" i="12"/>
  <c r="II257" i="12"/>
  <c r="JW257" i="12"/>
  <c r="LC257" i="12"/>
  <c r="KL258" i="12"/>
  <c r="EP252" i="12"/>
  <c r="JT254" i="12"/>
  <c r="KM255" i="12"/>
  <c r="IK257" i="12"/>
  <c r="JQ257" i="12"/>
  <c r="IK258" i="12"/>
  <c r="HQ250" i="12"/>
  <c r="FJ252" i="12"/>
  <c r="LQ258" i="12"/>
  <c r="JE258" i="12"/>
  <c r="KA256" i="12"/>
  <c r="LB255" i="12"/>
  <c r="II255" i="12"/>
  <c r="IZ254" i="12"/>
  <c r="FG252" i="12"/>
  <c r="FN250" i="12"/>
  <c r="EI250" i="12"/>
  <c r="GU250" i="12"/>
  <c r="FP250" i="12"/>
  <c r="EK250" i="12"/>
  <c r="GW250" i="12"/>
  <c r="GA250" i="12"/>
  <c r="FD250" i="12"/>
  <c r="HP250" i="12"/>
  <c r="KL254" i="12"/>
  <c r="GQ252" i="12"/>
  <c r="GC250" i="12"/>
  <c r="KQ258" i="12"/>
  <c r="LM256" i="12"/>
  <c r="JA256" i="12"/>
  <c r="KA255" i="12"/>
  <c r="KH254" i="12"/>
  <c r="GY252" i="12"/>
  <c r="HF250" i="12"/>
  <c r="KP256" i="12"/>
  <c r="LN258" i="12"/>
  <c r="JB258" i="12"/>
  <c r="JZ255" i="12"/>
  <c r="JO254" i="12"/>
  <c r="GE252" i="12"/>
  <c r="EO250" i="12"/>
  <c r="JH256" i="12"/>
  <c r="KG258" i="12"/>
  <c r="LC256" i="12"/>
  <c r="IQ256" i="12"/>
  <c r="JF255" i="12"/>
  <c r="JW254" i="12"/>
  <c r="GM252" i="12"/>
  <c r="GX250" i="12"/>
  <c r="GD248" i="12"/>
  <c r="EY248" i="12"/>
  <c r="HK248" i="12"/>
  <c r="GF248" i="12"/>
  <c r="FA248" i="12"/>
  <c r="HM248" i="12"/>
  <c r="GP248" i="12"/>
  <c r="FS248" i="12"/>
  <c r="EV248" i="12"/>
  <c r="HH248" i="12"/>
  <c r="GM249" i="12"/>
  <c r="GF251" i="12"/>
  <c r="HJ249" i="12"/>
  <c r="EX249" i="12"/>
  <c r="FT249" i="12"/>
  <c r="GQ249" i="12"/>
  <c r="GJ251" i="12"/>
  <c r="GX249" i="12"/>
  <c r="EL249" i="12"/>
  <c r="FI249" i="12"/>
  <c r="FI248" i="12"/>
  <c r="GX248" i="12"/>
  <c r="FD248" i="12"/>
  <c r="GE249" i="12"/>
  <c r="EP249" i="12"/>
  <c r="GI249" i="12"/>
  <c r="HM249" i="12"/>
  <c r="IO258" i="12"/>
  <c r="KL255" i="12"/>
  <c r="GD250" i="12"/>
  <c r="FA250" i="12"/>
  <c r="LB254" i="12"/>
  <c r="IK256" i="12"/>
  <c r="ET250" i="12"/>
  <c r="IV254" i="12"/>
  <c r="KM256" i="12"/>
  <c r="FU252" i="12"/>
  <c r="EJ248" i="12"/>
  <c r="GI248" i="12"/>
  <c r="II256" i="12"/>
  <c r="GK250" i="12"/>
  <c r="FR252" i="12"/>
  <c r="LI258" i="12"/>
  <c r="IW258" i="12"/>
  <c r="JS256" i="12"/>
  <c r="KT255" i="12"/>
  <c r="LL254" i="12"/>
  <c r="HS252" i="12"/>
  <c r="EX252" i="12"/>
  <c r="FV250" i="12"/>
  <c r="EQ250" i="12"/>
  <c r="HC250" i="12"/>
  <c r="FX250" i="12"/>
  <c r="ES250" i="12"/>
  <c r="HE250" i="12"/>
  <c r="GI250" i="12"/>
  <c r="FL250" i="12"/>
  <c r="IH254" i="12"/>
  <c r="KT254" i="12"/>
  <c r="GG252" i="12"/>
  <c r="EW250" i="12"/>
  <c r="KI258" i="12"/>
  <c r="LE256" i="12"/>
  <c r="IS256" i="12"/>
  <c r="JQ255" i="12"/>
  <c r="JY254" i="12"/>
  <c r="GO252" i="12"/>
  <c r="FZ250" i="12"/>
  <c r="KH256" i="12"/>
  <c r="LF258" i="12"/>
  <c r="IT258" i="12"/>
  <c r="KH255" i="12"/>
  <c r="JE254" i="12"/>
  <c r="FV252" i="12"/>
  <c r="LL256" i="12"/>
  <c r="IZ256" i="12"/>
  <c r="JY258" i="12"/>
  <c r="KU256" i="12"/>
  <c r="LN255" i="12"/>
  <c r="IW255" i="12"/>
  <c r="JM254" i="12"/>
  <c r="GD252" i="12"/>
  <c r="FR250" i="12"/>
  <c r="GL248" i="12"/>
  <c r="FG248" i="12"/>
  <c r="HS248" i="12"/>
  <c r="GN248" i="12"/>
  <c r="EL248" i="12"/>
  <c r="GA248" i="12"/>
  <c r="HP248" i="12"/>
  <c r="FX251" i="12"/>
  <c r="HB249" i="12"/>
  <c r="FL249" i="12"/>
  <c r="GB251" i="12"/>
  <c r="FE250" i="12"/>
  <c r="HJ252" i="12"/>
  <c r="HK250" i="12"/>
  <c r="GQ250" i="12"/>
  <c r="FX252" i="12"/>
  <c r="KW256" i="12"/>
  <c r="GF252" i="12"/>
  <c r="IL258" i="12"/>
  <c r="LD256" i="12"/>
  <c r="LF255" i="12"/>
  <c r="EL250" i="12"/>
  <c r="FQ248" i="12"/>
  <c r="FL248" i="12"/>
  <c r="IQ254" i="12"/>
  <c r="FB250" i="12"/>
  <c r="FM248" i="12"/>
  <c r="GH252" i="12"/>
  <c r="KS258" i="12"/>
  <c r="LO256" i="12"/>
  <c r="JC256" i="12"/>
  <c r="KC255" i="12"/>
  <c r="KS254" i="12"/>
  <c r="HA252" i="12"/>
  <c r="HN250" i="12"/>
  <c r="GL250" i="12"/>
  <c r="FG250" i="12"/>
  <c r="HS250" i="12"/>
  <c r="GN250" i="12"/>
  <c r="FI250" i="12"/>
  <c r="EM250" i="12"/>
  <c r="GY250" i="12"/>
  <c r="GB250" i="12"/>
  <c r="IX254" i="12"/>
  <c r="LJ254" i="12"/>
  <c r="FO252" i="12"/>
  <c r="EW248" i="12"/>
  <c r="JS258" i="12"/>
  <c r="KO256" i="12"/>
  <c r="LP255" i="12"/>
  <c r="IY255" i="12"/>
  <c r="JG254" i="12"/>
  <c r="FW252" i="12"/>
  <c r="HA248" i="12"/>
  <c r="JR256" i="12"/>
  <c r="KP258" i="12"/>
  <c r="IL255" i="12"/>
  <c r="LH254" i="12"/>
  <c r="IM254" i="12"/>
  <c r="FD252" i="12"/>
  <c r="KV256" i="12"/>
  <c r="IJ256" i="12"/>
  <c r="JI258" i="12"/>
  <c r="KE256" i="12"/>
  <c r="KX255" i="12"/>
  <c r="LP254" i="12"/>
  <c r="IU254" i="12"/>
  <c r="FL252" i="12"/>
  <c r="EP248" i="12"/>
  <c r="HB248" i="12"/>
  <c r="FW248" i="12"/>
  <c r="ER248" i="12"/>
  <c r="HD248" i="12"/>
  <c r="FY248" i="12"/>
  <c r="FB248" i="12"/>
  <c r="HN248" i="12"/>
  <c r="GQ248" i="12"/>
  <c r="FT248" i="12"/>
  <c r="FM250" i="12"/>
  <c r="FO249" i="12"/>
  <c r="FH251" i="12"/>
  <c r="GL249" i="12"/>
  <c r="HH249" i="12"/>
  <c r="EV249" i="12"/>
  <c r="FS249" i="12"/>
  <c r="FL251" i="12"/>
  <c r="FZ249" i="12"/>
  <c r="GW249" i="12"/>
  <c r="GX252" i="12"/>
  <c r="KY256" i="12"/>
  <c r="JK255" i="12"/>
  <c r="GI252" i="12"/>
  <c r="HB250" i="12"/>
  <c r="ER250" i="12"/>
  <c r="FY250" i="12"/>
  <c r="HO250" i="12"/>
  <c r="JN254" i="12"/>
  <c r="LO258" i="12"/>
  <c r="JY256" i="12"/>
  <c r="LI254" i="12"/>
  <c r="FE252" i="12"/>
  <c r="JB256" i="12"/>
  <c r="JB255" i="12"/>
  <c r="HG252" i="12"/>
  <c r="KF256" i="12"/>
  <c r="IS258" i="12"/>
  <c r="KG255" i="12"/>
  <c r="HO252" i="12"/>
  <c r="EN251" i="12"/>
  <c r="GP250" i="12"/>
  <c r="GP252" i="12"/>
  <c r="KK258" i="12"/>
  <c r="LG256" i="12"/>
  <c r="IU256" i="12"/>
  <c r="JT255" i="12"/>
  <c r="KJ254" i="12"/>
  <c r="GR252" i="12"/>
  <c r="GH250" i="12"/>
  <c r="GT250" i="12"/>
  <c r="FO250" i="12"/>
  <c r="EJ250" i="12"/>
  <c r="GV250" i="12"/>
  <c r="FQ250" i="12"/>
  <c r="EU250" i="12"/>
  <c r="HG250" i="12"/>
  <c r="GJ250" i="12"/>
  <c r="JF254" i="12"/>
  <c r="LR254" i="12"/>
  <c r="FF252" i="12"/>
  <c r="JK258" i="12"/>
  <c r="KG256" i="12"/>
  <c r="LH255" i="12"/>
  <c r="LS254" i="12"/>
  <c r="V254" i="12" s="1"/>
  <c r="IW254" i="12"/>
  <c r="FN252" i="12"/>
  <c r="EO248" i="12"/>
  <c r="JJ256" i="12"/>
  <c r="KH258" i="12"/>
  <c r="IT255" i="12"/>
  <c r="KY254" i="12"/>
  <c r="HP252" i="12"/>
  <c r="EU252" i="12"/>
  <c r="KN256" i="12"/>
  <c r="LM258" i="12"/>
  <c r="JA258" i="12"/>
  <c r="JW256" i="12"/>
  <c r="KP255" i="12"/>
  <c r="LG254" i="12"/>
  <c r="IL254" i="12"/>
  <c r="FC252" i="12"/>
  <c r="EX248" i="12"/>
  <c r="HJ248" i="12"/>
  <c r="GE248" i="12"/>
  <c r="EZ248" i="12"/>
  <c r="HL248" i="12"/>
  <c r="GG248" i="12"/>
  <c r="FJ248" i="12"/>
  <c r="EM248" i="12"/>
  <c r="GY248" i="12"/>
  <c r="GB248" i="12"/>
  <c r="HS249" i="12"/>
  <c r="FG249" i="12"/>
  <c r="EZ251" i="12"/>
  <c r="GD249" i="12"/>
  <c r="GZ249" i="12"/>
  <c r="EN249" i="12"/>
  <c r="FK249" i="12"/>
  <c r="FD251" i="12"/>
  <c r="FR249" i="12"/>
  <c r="GO249" i="12"/>
  <c r="EK249" i="12"/>
  <c r="EL252" i="12"/>
  <c r="KC258" i="12"/>
  <c r="IM256" i="12"/>
  <c r="KA254" i="12"/>
  <c r="EP250" i="12"/>
  <c r="FW250" i="12"/>
  <c r="HD250" i="12"/>
  <c r="FC250" i="12"/>
  <c r="GR250" i="12"/>
  <c r="HR252" i="12"/>
  <c r="EW252" i="12"/>
  <c r="JC258" i="12"/>
  <c r="KZ255" i="12"/>
  <c r="IN254" i="12"/>
  <c r="LN256" i="12"/>
  <c r="JZ258" i="12"/>
  <c r="KP254" i="12"/>
  <c r="EK252" i="12"/>
  <c r="LE258" i="12"/>
  <c r="JO256" i="12"/>
  <c r="KX254" i="12"/>
  <c r="GS248" i="12"/>
  <c r="ET252" i="12"/>
  <c r="HF252" i="12"/>
  <c r="JU258" i="12"/>
  <c r="KQ256" i="12"/>
  <c r="LR255" i="12"/>
  <c r="JA255" i="12"/>
  <c r="JR254" i="12"/>
  <c r="FY252" i="12"/>
  <c r="EX250" i="12"/>
  <c r="HJ250" i="12"/>
  <c r="GE250" i="12"/>
  <c r="EZ250" i="12"/>
  <c r="HL250" i="12"/>
  <c r="GG250" i="12"/>
  <c r="FK250" i="12"/>
  <c r="EN250" i="12"/>
  <c r="GZ250" i="12"/>
  <c r="JV254" i="12"/>
  <c r="HI252" i="12"/>
  <c r="EN252" i="12"/>
  <c r="LG258" i="12"/>
  <c r="IU258" i="12"/>
  <c r="JQ256" i="12"/>
  <c r="KR255" i="12"/>
  <c r="KZ254" i="12"/>
  <c r="HQ252" i="12"/>
  <c r="EV252" i="12"/>
  <c r="LF256" i="12"/>
  <c r="IT256" i="12"/>
  <c r="JR258" i="12"/>
  <c r="JJ255" i="12"/>
  <c r="KG254" i="12"/>
  <c r="GW252" i="12"/>
  <c r="HA250" i="12"/>
  <c r="JX256" i="12"/>
  <c r="KW258" i="12"/>
  <c r="LS256" i="12"/>
  <c r="V256" i="12" s="1"/>
  <c r="JG256" i="12"/>
  <c r="JX255" i="12"/>
  <c r="KO254" i="12"/>
  <c r="HE252" i="12"/>
  <c r="EJ252" i="12"/>
  <c r="FN248" i="12"/>
  <c r="EI248" i="12"/>
  <c r="GU248" i="12"/>
  <c r="FP248" i="12"/>
  <c r="EK248" i="12"/>
  <c r="GW248" i="12"/>
  <c r="FZ248" i="12"/>
  <c r="FC248" i="12"/>
  <c r="HO248" i="12"/>
  <c r="GR248" i="12"/>
  <c r="HC249" i="12"/>
  <c r="EQ249" i="12"/>
  <c r="EJ251" i="12"/>
  <c r="FN249" i="12"/>
  <c r="GJ249" i="12"/>
  <c r="HG249" i="12"/>
  <c r="EU249" i="12"/>
  <c r="HN249" i="12"/>
  <c r="FB249" i="12"/>
  <c r="FY249" i="12"/>
  <c r="GZ248" i="12"/>
  <c r="EI249" i="12"/>
  <c r="FF249" i="12"/>
  <c r="GY249" i="12"/>
  <c r="ET249" i="12"/>
  <c r="GP249" i="12"/>
  <c r="FZ252" i="12"/>
  <c r="JK256" i="12"/>
  <c r="EO252" i="12"/>
  <c r="GF250" i="12"/>
  <c r="FT250" i="12"/>
  <c r="HI248" i="12"/>
  <c r="JH255" i="12"/>
  <c r="JZ256" i="12"/>
  <c r="FM252" i="12"/>
  <c r="JQ258" i="12"/>
  <c r="JD254" i="12"/>
  <c r="FO248" i="12"/>
  <c r="ET248" i="12"/>
  <c r="IP255" i="12"/>
  <c r="FJ250" i="12"/>
  <c r="FB252" i="12"/>
  <c r="HN252" i="12"/>
  <c r="JM258" i="12"/>
  <c r="KI256" i="12"/>
  <c r="LJ255" i="12"/>
  <c r="IR255" i="12"/>
  <c r="JI254" i="12"/>
  <c r="FP252" i="12"/>
  <c r="FF250" i="12"/>
  <c r="HR250" i="12"/>
  <c r="GM250" i="12"/>
  <c r="FH250" i="12"/>
  <c r="HT250" i="12"/>
  <c r="N250" i="12" s="1"/>
  <c r="GO250" i="12"/>
  <c r="FS250" i="12"/>
  <c r="EV250" i="12"/>
  <c r="HH250" i="12"/>
  <c r="KD254" i="12"/>
  <c r="GZ252" i="12"/>
  <c r="HI250" i="12"/>
  <c r="KY258" i="12"/>
  <c r="IM258" i="12"/>
  <c r="JI256" i="12"/>
  <c r="KJ255" i="12"/>
  <c r="KQ254" i="12"/>
  <c r="HH252" i="12"/>
  <c r="EM252" i="12"/>
  <c r="KX256" i="12"/>
  <c r="IL256" i="12"/>
  <c r="JJ258" i="12"/>
  <c r="JR255" i="12"/>
  <c r="JX254" i="12"/>
  <c r="GN252" i="12"/>
  <c r="FU250" i="12"/>
  <c r="JP256" i="12"/>
  <c r="KO258" i="12"/>
  <c r="LK256" i="12"/>
  <c r="IY256" i="12"/>
  <c r="JO255" i="12"/>
  <c r="KF254" i="12"/>
  <c r="GV252" i="12"/>
  <c r="FV248" i="12"/>
  <c r="EQ248" i="12"/>
  <c r="HC248" i="12"/>
  <c r="FX248" i="12"/>
  <c r="ES248" i="12"/>
  <c r="HE248" i="12"/>
  <c r="GH248" i="12"/>
  <c r="FK248" i="12"/>
  <c r="EN248" i="12"/>
  <c r="GU249" i="12"/>
  <c r="HR249" i="12"/>
  <c r="GB249" i="12"/>
  <c r="EM249" i="12"/>
  <c r="HF249" i="12"/>
  <c r="FQ249" i="12"/>
  <c r="FA249" i="12"/>
  <c r="LA258" i="12"/>
  <c r="LC254" i="12"/>
  <c r="EY250" i="12"/>
  <c r="HM250" i="12"/>
  <c r="IP254" i="12"/>
  <c r="KA258" i="12"/>
  <c r="JP254" i="12"/>
  <c r="KX258" i="12"/>
  <c r="LQ254" i="12"/>
  <c r="IR256" i="12"/>
  <c r="IN255" i="12"/>
  <c r="GT248" i="12"/>
  <c r="GV248" i="12"/>
  <c r="HF248" i="12"/>
  <c r="FR248" i="12"/>
  <c r="FP251" i="12"/>
  <c r="GA249" i="12"/>
  <c r="ES249" i="12"/>
  <c r="ER251" i="12"/>
  <c r="GS250" i="12"/>
  <c r="FJ249" i="12"/>
  <c r="GO248" i="12"/>
  <c r="ES252" i="12"/>
  <c r="EU248" i="12"/>
  <c r="FC249" i="12"/>
  <c r="HK249" i="12"/>
  <c r="FW249" i="12"/>
  <c r="GG249" i="12"/>
  <c r="FF248" i="12"/>
  <c r="HG248" i="12"/>
  <c r="GT249" i="12"/>
  <c r="FT251" i="12"/>
  <c r="HP249" i="12"/>
  <c r="HT248" i="12"/>
  <c r="N248" i="12" s="1"/>
  <c r="HO249" i="12"/>
  <c r="HR248" i="12"/>
  <c r="GJ248" i="12"/>
  <c r="FV249" i="12"/>
  <c r="EV251" i="12"/>
  <c r="GR249" i="12"/>
  <c r="HE249" i="12"/>
  <c r="GM248" i="12"/>
  <c r="GH249" i="12"/>
  <c r="FD249" i="12"/>
  <c r="FH248" i="12"/>
  <c r="EY249" i="12"/>
  <c r="AP170" i="12"/>
  <c r="AX170" i="12"/>
  <c r="BF170" i="12"/>
  <c r="BN170" i="12"/>
  <c r="BV170" i="12"/>
  <c r="CD170" i="12"/>
  <c r="CL170" i="12"/>
  <c r="CT170" i="12"/>
  <c r="DB170" i="12"/>
  <c r="DJ170" i="12"/>
  <c r="DR170" i="12"/>
  <c r="AN171" i="12"/>
  <c r="AV171" i="12"/>
  <c r="BD171" i="12"/>
  <c r="BL171" i="12"/>
  <c r="BT171" i="12"/>
  <c r="CB171" i="12"/>
  <c r="CJ171" i="12"/>
  <c r="CR171" i="12"/>
  <c r="CZ171" i="12"/>
  <c r="DH171" i="12"/>
  <c r="DP171" i="12"/>
  <c r="AL172" i="12"/>
  <c r="AT172" i="12"/>
  <c r="BB172" i="12"/>
  <c r="BJ172" i="12"/>
  <c r="BR172" i="12"/>
  <c r="BZ172" i="12"/>
  <c r="CH172" i="12"/>
  <c r="CP172" i="12"/>
  <c r="CX172" i="12"/>
  <c r="DF172" i="12"/>
  <c r="DN172" i="12"/>
  <c r="DV172" i="12"/>
  <c r="AR173" i="12"/>
  <c r="AZ173" i="12"/>
  <c r="BH173" i="12"/>
  <c r="BP173" i="12"/>
  <c r="BX173" i="12"/>
  <c r="CF173" i="12"/>
  <c r="CN173" i="12"/>
  <c r="CV173" i="12"/>
  <c r="DD173" i="12"/>
  <c r="DL173" i="12"/>
  <c r="DT173" i="12"/>
  <c r="AP174" i="12"/>
  <c r="AX174" i="12"/>
  <c r="BF174" i="12"/>
  <c r="BN174" i="12"/>
  <c r="BV174" i="12"/>
  <c r="CD174" i="12"/>
  <c r="CL174" i="12"/>
  <c r="CT174" i="12"/>
  <c r="DB174" i="12"/>
  <c r="DJ174" i="12"/>
  <c r="DR174" i="12"/>
  <c r="AN175" i="12"/>
  <c r="AV175" i="12"/>
  <c r="BD175" i="12"/>
  <c r="BL175" i="12"/>
  <c r="BT175" i="12"/>
  <c r="CB175" i="12"/>
  <c r="CJ175" i="12"/>
  <c r="CR175" i="12"/>
  <c r="CZ175" i="12"/>
  <c r="DH175" i="12"/>
  <c r="DP175" i="12"/>
  <c r="AL176" i="12"/>
  <c r="AT176" i="12"/>
  <c r="BB176" i="12"/>
  <c r="BJ176" i="12"/>
  <c r="BR176" i="12"/>
  <c r="BZ176" i="12"/>
  <c r="CH176" i="12"/>
  <c r="CP176" i="12"/>
  <c r="CX176" i="12"/>
  <c r="DF176" i="12"/>
  <c r="DN176" i="12"/>
  <c r="DV176" i="12"/>
  <c r="AR177" i="12"/>
  <c r="AZ177" i="12"/>
  <c r="BH177" i="12"/>
  <c r="BP177" i="12"/>
  <c r="BX177" i="12"/>
  <c r="CF177" i="12"/>
  <c r="AQ170" i="12"/>
  <c r="AY170" i="12"/>
  <c r="BG170" i="12"/>
  <c r="BO170" i="12"/>
  <c r="BW170" i="12"/>
  <c r="CE170" i="12"/>
  <c r="CM170" i="12"/>
  <c r="CU170" i="12"/>
  <c r="DC170" i="12"/>
  <c r="DK170" i="12"/>
  <c r="DS170" i="12"/>
  <c r="AO171" i="12"/>
  <c r="AW171" i="12"/>
  <c r="BE171" i="12"/>
  <c r="BM171" i="12"/>
  <c r="BU171" i="12"/>
  <c r="CC171" i="12"/>
  <c r="CK171" i="12"/>
  <c r="CS171" i="12"/>
  <c r="DA171" i="12"/>
  <c r="DI171" i="12"/>
  <c r="DQ171" i="12"/>
  <c r="AM172" i="12"/>
  <c r="AU172" i="12"/>
  <c r="BC172" i="12"/>
  <c r="BK172" i="12"/>
  <c r="BS172" i="12"/>
  <c r="CA172" i="12"/>
  <c r="CI172" i="12"/>
  <c r="CQ172" i="12"/>
  <c r="CY172" i="12"/>
  <c r="DG172" i="12"/>
  <c r="DO172" i="12"/>
  <c r="AK173" i="12"/>
  <c r="AS173" i="12"/>
  <c r="BA173" i="12"/>
  <c r="BI173" i="12"/>
  <c r="BQ173" i="12"/>
  <c r="BY173" i="12"/>
  <c r="CG173" i="12"/>
  <c r="CO173" i="12"/>
  <c r="CW173" i="12"/>
  <c r="DE173" i="12"/>
  <c r="DM173" i="12"/>
  <c r="DU173" i="12"/>
  <c r="AQ174" i="12"/>
  <c r="AY174" i="12"/>
  <c r="BG174" i="12"/>
  <c r="BO174" i="12"/>
  <c r="BW174" i="12"/>
  <c r="CE174" i="12"/>
  <c r="CM174" i="12"/>
  <c r="CU174" i="12"/>
  <c r="DC174" i="12"/>
  <c r="DK174" i="12"/>
  <c r="DS174" i="12"/>
  <c r="AO175" i="12"/>
  <c r="AW175" i="12"/>
  <c r="BE175" i="12"/>
  <c r="BM175" i="12"/>
  <c r="BU175" i="12"/>
  <c r="CC175" i="12"/>
  <c r="CK175" i="12"/>
  <c r="CS175" i="12"/>
  <c r="DA175" i="12"/>
  <c r="DI175" i="12"/>
  <c r="DQ175" i="12"/>
  <c r="AM176" i="12"/>
  <c r="AU176" i="12"/>
  <c r="BC176" i="12"/>
  <c r="BK176" i="12"/>
  <c r="BS176" i="12"/>
  <c r="CA176" i="12"/>
  <c r="CI176" i="12"/>
  <c r="CQ176" i="12"/>
  <c r="CY176" i="12"/>
  <c r="DG176" i="12"/>
  <c r="DO176" i="12"/>
  <c r="AK177" i="12"/>
  <c r="AS177" i="12"/>
  <c r="BA177" i="12"/>
  <c r="BI177" i="12"/>
  <c r="BQ177" i="12"/>
  <c r="BY177" i="12"/>
  <c r="CG177" i="12"/>
  <c r="AR170" i="12"/>
  <c r="AZ170" i="12"/>
  <c r="BH170" i="12"/>
  <c r="BP170" i="12"/>
  <c r="BX170" i="12"/>
  <c r="CF170" i="12"/>
  <c r="CN170" i="12"/>
  <c r="CV170" i="12"/>
  <c r="DD170" i="12"/>
  <c r="DL170" i="12"/>
  <c r="DT170" i="12"/>
  <c r="AP171" i="12"/>
  <c r="AX171" i="12"/>
  <c r="BF171" i="12"/>
  <c r="BN171" i="12"/>
  <c r="BV171" i="12"/>
  <c r="CD171" i="12"/>
  <c r="CL171" i="12"/>
  <c r="CT171" i="12"/>
  <c r="DB171" i="12"/>
  <c r="DJ171" i="12"/>
  <c r="DR171" i="12"/>
  <c r="AN172" i="12"/>
  <c r="AV172" i="12"/>
  <c r="BD172" i="12"/>
  <c r="BL172" i="12"/>
  <c r="BT172" i="12"/>
  <c r="CB172" i="12"/>
  <c r="CJ172" i="12"/>
  <c r="CR172" i="12"/>
  <c r="CZ172" i="12"/>
  <c r="DH172" i="12"/>
  <c r="DP172" i="12"/>
  <c r="AL173" i="12"/>
  <c r="AT173" i="12"/>
  <c r="BB173" i="12"/>
  <c r="BJ173" i="12"/>
  <c r="BR173" i="12"/>
  <c r="BZ173" i="12"/>
  <c r="CH173" i="12"/>
  <c r="CP173" i="12"/>
  <c r="CX173" i="12"/>
  <c r="DF173" i="12"/>
  <c r="DN173" i="12"/>
  <c r="DV173" i="12"/>
  <c r="AR174" i="12"/>
  <c r="AZ174" i="12"/>
  <c r="BH174" i="12"/>
  <c r="BP174" i="12"/>
  <c r="BX174" i="12"/>
  <c r="CF174" i="12"/>
  <c r="CN174" i="12"/>
  <c r="CV174" i="12"/>
  <c r="DD174" i="12"/>
  <c r="DL174" i="12"/>
  <c r="DT174" i="12"/>
  <c r="AP175" i="12"/>
  <c r="AX175" i="12"/>
  <c r="BF175" i="12"/>
  <c r="BN175" i="12"/>
  <c r="BV175" i="12"/>
  <c r="CD175" i="12"/>
  <c r="CL175" i="12"/>
  <c r="CT175" i="12"/>
  <c r="DB175" i="12"/>
  <c r="DJ175" i="12"/>
  <c r="DR175" i="12"/>
  <c r="AN176" i="12"/>
  <c r="AV176" i="12"/>
  <c r="BD176" i="12"/>
  <c r="BL176" i="12"/>
  <c r="BT176" i="12"/>
  <c r="CB176" i="12"/>
  <c r="CJ176" i="12"/>
  <c r="CR176" i="12"/>
  <c r="CZ176" i="12"/>
  <c r="DH176" i="12"/>
  <c r="DP176" i="12"/>
  <c r="AL177" i="12"/>
  <c r="AT177" i="12"/>
  <c r="BB177" i="12"/>
  <c r="BJ177" i="12"/>
  <c r="BR177" i="12"/>
  <c r="BZ177" i="12"/>
  <c r="CH177" i="12"/>
  <c r="AK170" i="12"/>
  <c r="AS170" i="12"/>
  <c r="BA170" i="12"/>
  <c r="BI170" i="12"/>
  <c r="BQ170" i="12"/>
  <c r="BY170" i="12"/>
  <c r="CG170" i="12"/>
  <c r="CO170" i="12"/>
  <c r="CW170" i="12"/>
  <c r="DE170" i="12"/>
  <c r="DM170" i="12"/>
  <c r="DU170" i="12"/>
  <c r="AQ171" i="12"/>
  <c r="AY171" i="12"/>
  <c r="BG171" i="12"/>
  <c r="BO171" i="12"/>
  <c r="BW171" i="12"/>
  <c r="CE171" i="12"/>
  <c r="CM171" i="12"/>
  <c r="CU171" i="12"/>
  <c r="DC171" i="12"/>
  <c r="DK171" i="12"/>
  <c r="DS171" i="12"/>
  <c r="AO172" i="12"/>
  <c r="AW172" i="12"/>
  <c r="BE172" i="12"/>
  <c r="BM172" i="12"/>
  <c r="BU172" i="12"/>
  <c r="CC172" i="12"/>
  <c r="CK172" i="12"/>
  <c r="CS172" i="12"/>
  <c r="DA172" i="12"/>
  <c r="DI172" i="12"/>
  <c r="DQ172" i="12"/>
  <c r="AM173" i="12"/>
  <c r="AU173" i="12"/>
  <c r="BC173" i="12"/>
  <c r="BK173" i="12"/>
  <c r="BS173" i="12"/>
  <c r="CA173" i="12"/>
  <c r="CI173" i="12"/>
  <c r="CQ173" i="12"/>
  <c r="CY173" i="12"/>
  <c r="DG173" i="12"/>
  <c r="DO173" i="12"/>
  <c r="AK174" i="12"/>
  <c r="AS174" i="12"/>
  <c r="BA174" i="12"/>
  <c r="BI174" i="12"/>
  <c r="BQ174" i="12"/>
  <c r="BY174" i="12"/>
  <c r="CG174" i="12"/>
  <c r="CO174" i="12"/>
  <c r="CW174" i="12"/>
  <c r="DE174" i="12"/>
  <c r="DM174" i="12"/>
  <c r="DU174" i="12"/>
  <c r="AQ175" i="12"/>
  <c r="AY175" i="12"/>
  <c r="BG175" i="12"/>
  <c r="BO175" i="12"/>
  <c r="BW175" i="12"/>
  <c r="CE175" i="12"/>
  <c r="CM175" i="12"/>
  <c r="CU175" i="12"/>
  <c r="DC175" i="12"/>
  <c r="DK175" i="12"/>
  <c r="DS175" i="12"/>
  <c r="AO176" i="12"/>
  <c r="AW176" i="12"/>
  <c r="BE176" i="12"/>
  <c r="BM176" i="12"/>
  <c r="BU176" i="12"/>
  <c r="CC176" i="12"/>
  <c r="CK176" i="12"/>
  <c r="CS176" i="12"/>
  <c r="DA176" i="12"/>
  <c r="DI176" i="12"/>
  <c r="DQ176" i="12"/>
  <c r="AM177" i="12"/>
  <c r="AU177" i="12"/>
  <c r="BC177" i="12"/>
  <c r="BK177" i="12"/>
  <c r="BS177" i="12"/>
  <c r="CA177" i="12"/>
  <c r="AN170" i="12"/>
  <c r="AV170" i="12"/>
  <c r="BD170" i="12"/>
  <c r="BL170" i="12"/>
  <c r="BT170" i="12"/>
  <c r="CB170" i="12"/>
  <c r="CJ170" i="12"/>
  <c r="CR170" i="12"/>
  <c r="CZ170" i="12"/>
  <c r="DH170" i="12"/>
  <c r="DP170" i="12"/>
  <c r="AL171" i="12"/>
  <c r="AT171" i="12"/>
  <c r="BB171" i="12"/>
  <c r="BJ171" i="12"/>
  <c r="BR171" i="12"/>
  <c r="BZ171" i="12"/>
  <c r="CH171" i="12"/>
  <c r="CP171" i="12"/>
  <c r="CX171" i="12"/>
  <c r="DF171" i="12"/>
  <c r="DN171" i="12"/>
  <c r="DV171" i="12"/>
  <c r="AR172" i="12"/>
  <c r="AZ172" i="12"/>
  <c r="BH172" i="12"/>
  <c r="BP172" i="12"/>
  <c r="BX172" i="12"/>
  <c r="CF172" i="12"/>
  <c r="CN172" i="12"/>
  <c r="CV172" i="12"/>
  <c r="DD172" i="12"/>
  <c r="DL172" i="12"/>
  <c r="DT172" i="12"/>
  <c r="AP173" i="12"/>
  <c r="AX173" i="12"/>
  <c r="BF173" i="12"/>
  <c r="BN173" i="12"/>
  <c r="BV173" i="12"/>
  <c r="CD173" i="12"/>
  <c r="CL173" i="12"/>
  <c r="CT173" i="12"/>
  <c r="DB173" i="12"/>
  <c r="DJ173" i="12"/>
  <c r="DR173" i="12"/>
  <c r="AN174" i="12"/>
  <c r="AV174" i="12"/>
  <c r="BD174" i="12"/>
  <c r="BL174" i="12"/>
  <c r="BT174" i="12"/>
  <c r="CB174" i="12"/>
  <c r="CJ174" i="12"/>
  <c r="CR174" i="12"/>
  <c r="CZ174" i="12"/>
  <c r="DH174" i="12"/>
  <c r="DP174" i="12"/>
  <c r="AL175" i="12"/>
  <c r="AT175" i="12"/>
  <c r="BB175" i="12"/>
  <c r="BJ175" i="12"/>
  <c r="BR175" i="12"/>
  <c r="BZ175" i="12"/>
  <c r="CH175" i="12"/>
  <c r="CP175" i="12"/>
  <c r="CX175" i="12"/>
  <c r="DF175" i="12"/>
  <c r="DN175" i="12"/>
  <c r="DV175" i="12"/>
  <c r="AR176" i="12"/>
  <c r="AZ176" i="12"/>
  <c r="BH176" i="12"/>
  <c r="BP176" i="12"/>
  <c r="BX176" i="12"/>
  <c r="CF176" i="12"/>
  <c r="CN176" i="12"/>
  <c r="CV176" i="12"/>
  <c r="DD176" i="12"/>
  <c r="DL176" i="12"/>
  <c r="DT176" i="12"/>
  <c r="AP177" i="12"/>
  <c r="AX177" i="12"/>
  <c r="BF177" i="12"/>
  <c r="BN177" i="12"/>
  <c r="BV177" i="12"/>
  <c r="CD177" i="12"/>
  <c r="AW170" i="12"/>
  <c r="BS170" i="12"/>
  <c r="CP170" i="12"/>
  <c r="DI170" i="12"/>
  <c r="AS171" i="12"/>
  <c r="BP171" i="12"/>
  <c r="CI171" i="12"/>
  <c r="DE171" i="12"/>
  <c r="AP172" i="12"/>
  <c r="BI172" i="12"/>
  <c r="CE172" i="12"/>
  <c r="DB172" i="12"/>
  <c r="DU172" i="12"/>
  <c r="BE173" i="12"/>
  <c r="CB173" i="12"/>
  <c r="CU173" i="12"/>
  <c r="DQ173" i="12"/>
  <c r="BB174" i="12"/>
  <c r="BU174" i="12"/>
  <c r="CQ174" i="12"/>
  <c r="DN174" i="12"/>
  <c r="AU175" i="12"/>
  <c r="BQ175" i="12"/>
  <c r="CN175" i="12"/>
  <c r="DG175" i="12"/>
  <c r="AQ176" i="12"/>
  <c r="BN176" i="12"/>
  <c r="CG176" i="12"/>
  <c r="DC176" i="12"/>
  <c r="AN177" i="12"/>
  <c r="BG177" i="12"/>
  <c r="CC177" i="12"/>
  <c r="CO177" i="12"/>
  <c r="CW177" i="12"/>
  <c r="DE177" i="12"/>
  <c r="DM177" i="12"/>
  <c r="DU177" i="12"/>
  <c r="AQ178" i="12"/>
  <c r="AY178" i="12"/>
  <c r="BG178" i="12"/>
  <c r="BO178" i="12"/>
  <c r="BW178" i="12"/>
  <c r="CE178" i="12"/>
  <c r="CM178" i="12"/>
  <c r="CU178" i="12"/>
  <c r="DC178" i="12"/>
  <c r="DK178" i="12"/>
  <c r="DS178" i="12"/>
  <c r="AO179" i="12"/>
  <c r="AW179" i="12"/>
  <c r="BE179" i="12"/>
  <c r="BM179" i="12"/>
  <c r="BU179" i="12"/>
  <c r="CC179" i="12"/>
  <c r="CK179" i="12"/>
  <c r="CS179" i="12"/>
  <c r="DA179" i="12"/>
  <c r="DI179" i="12"/>
  <c r="DQ179" i="12"/>
  <c r="AM180" i="12"/>
  <c r="AU180" i="12"/>
  <c r="BC180" i="12"/>
  <c r="BK180" i="12"/>
  <c r="BS180" i="12"/>
  <c r="CA180" i="12"/>
  <c r="CI180" i="12"/>
  <c r="CQ180" i="12"/>
  <c r="CY180" i="12"/>
  <c r="DG180" i="12"/>
  <c r="DO180" i="12"/>
  <c r="AJ180" i="12"/>
  <c r="IJ168" i="12"/>
  <c r="IR168" i="12"/>
  <c r="IZ168" i="12"/>
  <c r="JH168" i="12"/>
  <c r="JP168" i="12"/>
  <c r="JX168" i="12"/>
  <c r="KF168" i="12"/>
  <c r="KN168" i="12"/>
  <c r="KV168" i="12"/>
  <c r="LD168" i="12"/>
  <c r="LL168" i="12"/>
  <c r="IP170" i="12"/>
  <c r="IX170" i="12"/>
  <c r="BB170" i="12"/>
  <c r="BU170" i="12"/>
  <c r="CQ170" i="12"/>
  <c r="DN170" i="12"/>
  <c r="AU171" i="12"/>
  <c r="BQ171" i="12"/>
  <c r="CN171" i="12"/>
  <c r="DG171" i="12"/>
  <c r="AQ172" i="12"/>
  <c r="BN172" i="12"/>
  <c r="CG172" i="12"/>
  <c r="DC172" i="12"/>
  <c r="AN173" i="12"/>
  <c r="BG173" i="12"/>
  <c r="CC173" i="12"/>
  <c r="CZ173" i="12"/>
  <c r="DS173" i="12"/>
  <c r="BC174" i="12"/>
  <c r="BZ174" i="12"/>
  <c r="CS174" i="12"/>
  <c r="DO174" i="12"/>
  <c r="AZ175" i="12"/>
  <c r="BS175" i="12"/>
  <c r="CO175" i="12"/>
  <c r="DL175" i="12"/>
  <c r="AS176" i="12"/>
  <c r="BO176" i="12"/>
  <c r="CL176" i="12"/>
  <c r="DE176" i="12"/>
  <c r="AO177" i="12"/>
  <c r="BL177" i="12"/>
  <c r="CE177" i="12"/>
  <c r="CP177" i="12"/>
  <c r="CX177" i="12"/>
  <c r="DF177" i="12"/>
  <c r="DN177" i="12"/>
  <c r="DV177" i="12"/>
  <c r="AR178" i="12"/>
  <c r="AZ178" i="12"/>
  <c r="BH178" i="12"/>
  <c r="BP178" i="12"/>
  <c r="BX178" i="12"/>
  <c r="CF178" i="12"/>
  <c r="CN178" i="12"/>
  <c r="CV178" i="12"/>
  <c r="DD178" i="12"/>
  <c r="DL178" i="12"/>
  <c r="DT178" i="12"/>
  <c r="AP179" i="12"/>
  <c r="AX179" i="12"/>
  <c r="BF179" i="12"/>
  <c r="BN179" i="12"/>
  <c r="BV179" i="12"/>
  <c r="CD179" i="12"/>
  <c r="CL179" i="12"/>
  <c r="CT179" i="12"/>
  <c r="DB179" i="12"/>
  <c r="DJ179" i="12"/>
  <c r="DR179" i="12"/>
  <c r="AN180" i="12"/>
  <c r="AV180" i="12"/>
  <c r="BD180" i="12"/>
  <c r="BL180" i="12"/>
  <c r="BT180" i="12"/>
  <c r="CB180" i="12"/>
  <c r="CJ180" i="12"/>
  <c r="CR180" i="12"/>
  <c r="CZ180" i="12"/>
  <c r="DH180" i="12"/>
  <c r="BC170" i="12"/>
  <c r="BZ170" i="12"/>
  <c r="CS170" i="12"/>
  <c r="DO170" i="12"/>
  <c r="AZ171" i="12"/>
  <c r="BS171" i="12"/>
  <c r="CO171" i="12"/>
  <c r="DL171" i="12"/>
  <c r="AS172" i="12"/>
  <c r="BO172" i="12"/>
  <c r="CL172" i="12"/>
  <c r="DE172" i="12"/>
  <c r="AO173" i="12"/>
  <c r="BL173" i="12"/>
  <c r="CE173" i="12"/>
  <c r="DA173" i="12"/>
  <c r="AL174" i="12"/>
  <c r="BE174" i="12"/>
  <c r="CA174" i="12"/>
  <c r="CX174" i="12"/>
  <c r="DQ174" i="12"/>
  <c r="BA175" i="12"/>
  <c r="BX175" i="12"/>
  <c r="CQ175" i="12"/>
  <c r="DM175" i="12"/>
  <c r="AX176" i="12"/>
  <c r="BQ176" i="12"/>
  <c r="CM176" i="12"/>
  <c r="DJ176" i="12"/>
  <c r="AQ177" i="12"/>
  <c r="BM177" i="12"/>
  <c r="CI177" i="12"/>
  <c r="CQ177" i="12"/>
  <c r="CY177" i="12"/>
  <c r="DG177" i="12"/>
  <c r="DO177" i="12"/>
  <c r="AK178" i="12"/>
  <c r="AS178" i="12"/>
  <c r="BA178" i="12"/>
  <c r="BI178" i="12"/>
  <c r="BQ178" i="12"/>
  <c r="BY178" i="12"/>
  <c r="CG178" i="12"/>
  <c r="CO178" i="12"/>
  <c r="CW178" i="12"/>
  <c r="DE178" i="12"/>
  <c r="DM178" i="12"/>
  <c r="DU178" i="12"/>
  <c r="AQ179" i="12"/>
  <c r="AY179" i="12"/>
  <c r="BG179" i="12"/>
  <c r="BO179" i="12"/>
  <c r="BW179" i="12"/>
  <c r="CE179" i="12"/>
  <c r="CM179" i="12"/>
  <c r="CU179" i="12"/>
  <c r="DC179" i="12"/>
  <c r="DK179" i="12"/>
  <c r="DS179" i="12"/>
  <c r="AO180" i="12"/>
  <c r="AW180" i="12"/>
  <c r="BE180" i="12"/>
  <c r="BM180" i="12"/>
  <c r="BU180" i="12"/>
  <c r="CC180" i="12"/>
  <c r="CK180" i="12"/>
  <c r="CS180" i="12"/>
  <c r="DA180" i="12"/>
  <c r="DI180" i="12"/>
  <c r="DQ180" i="12"/>
  <c r="AL170" i="12"/>
  <c r="BE170" i="12"/>
  <c r="CA170" i="12"/>
  <c r="CX170" i="12"/>
  <c r="DQ170" i="12"/>
  <c r="BA171" i="12"/>
  <c r="BX171" i="12"/>
  <c r="CQ171" i="12"/>
  <c r="DM171" i="12"/>
  <c r="AX172" i="12"/>
  <c r="BQ172" i="12"/>
  <c r="CM172" i="12"/>
  <c r="DJ172" i="12"/>
  <c r="AQ173" i="12"/>
  <c r="BM173" i="12"/>
  <c r="CJ173" i="12"/>
  <c r="DC173" i="12"/>
  <c r="AM174" i="12"/>
  <c r="BJ174" i="12"/>
  <c r="CC174" i="12"/>
  <c r="CY174" i="12"/>
  <c r="DV174" i="12"/>
  <c r="BC175" i="12"/>
  <c r="BY175" i="12"/>
  <c r="CV175" i="12"/>
  <c r="DO175" i="12"/>
  <c r="AY176" i="12"/>
  <c r="BV176" i="12"/>
  <c r="CO176" i="12"/>
  <c r="DK176" i="12"/>
  <c r="AV177" i="12"/>
  <c r="BO177" i="12"/>
  <c r="CJ177" i="12"/>
  <c r="CR177" i="12"/>
  <c r="CZ177" i="12"/>
  <c r="DH177" i="12"/>
  <c r="DP177" i="12"/>
  <c r="AL178" i="12"/>
  <c r="AT178" i="12"/>
  <c r="BB178" i="12"/>
  <c r="BJ178" i="12"/>
  <c r="BR178" i="12"/>
  <c r="BZ178" i="12"/>
  <c r="CH178" i="12"/>
  <c r="CP178" i="12"/>
  <c r="CX178" i="12"/>
  <c r="DF178" i="12"/>
  <c r="DN178" i="12"/>
  <c r="DV178" i="12"/>
  <c r="AR179" i="12"/>
  <c r="AZ179" i="12"/>
  <c r="BH179" i="12"/>
  <c r="BP179" i="12"/>
  <c r="BX179" i="12"/>
  <c r="CF179" i="12"/>
  <c r="CN179" i="12"/>
  <c r="CV179" i="12"/>
  <c r="DD179" i="12"/>
  <c r="DL179" i="12"/>
  <c r="DT179" i="12"/>
  <c r="AP180" i="12"/>
  <c r="AX180" i="12"/>
  <c r="BF180" i="12"/>
  <c r="BN180" i="12"/>
  <c r="BV180" i="12"/>
  <c r="CD180" i="12"/>
  <c r="CL180" i="12"/>
  <c r="CT180" i="12"/>
  <c r="DB180" i="12"/>
  <c r="DJ180" i="12"/>
  <c r="DR180" i="12"/>
  <c r="AJ177" i="12"/>
  <c r="IM168" i="12"/>
  <c r="IU168" i="12"/>
  <c r="JC168" i="12"/>
  <c r="JK168" i="12"/>
  <c r="JS168" i="12"/>
  <c r="KA168" i="12"/>
  <c r="KI168" i="12"/>
  <c r="KQ168" i="12"/>
  <c r="KY168" i="12"/>
  <c r="LG168" i="12"/>
  <c r="LO168" i="12"/>
  <c r="IK170" i="12"/>
  <c r="AM170" i="12"/>
  <c r="BJ170" i="12"/>
  <c r="CC170" i="12"/>
  <c r="CY170" i="12"/>
  <c r="DV170" i="12"/>
  <c r="BC171" i="12"/>
  <c r="BY171" i="12"/>
  <c r="CV171" i="12"/>
  <c r="DO171" i="12"/>
  <c r="AY172" i="12"/>
  <c r="BV172" i="12"/>
  <c r="CO172" i="12"/>
  <c r="DK172" i="12"/>
  <c r="AV173" i="12"/>
  <c r="BO173" i="12"/>
  <c r="CK173" i="12"/>
  <c r="DH173" i="12"/>
  <c r="AO174" i="12"/>
  <c r="BK174" i="12"/>
  <c r="CH174" i="12"/>
  <c r="DA174" i="12"/>
  <c r="AK175" i="12"/>
  <c r="BH175" i="12"/>
  <c r="CA175" i="12"/>
  <c r="CW175" i="12"/>
  <c r="DT175" i="12"/>
  <c r="BA176" i="12"/>
  <c r="BW176" i="12"/>
  <c r="CT176" i="12"/>
  <c r="DM176" i="12"/>
  <c r="AW177" i="12"/>
  <c r="BT177" i="12"/>
  <c r="CK177" i="12"/>
  <c r="CS177" i="12"/>
  <c r="DA177" i="12"/>
  <c r="DI177" i="12"/>
  <c r="DQ177" i="12"/>
  <c r="AM178" i="12"/>
  <c r="AU178" i="12"/>
  <c r="BC178" i="12"/>
  <c r="BK178" i="12"/>
  <c r="BS178" i="12"/>
  <c r="CA178" i="12"/>
  <c r="CI178" i="12"/>
  <c r="CQ178" i="12"/>
  <c r="CY178" i="12"/>
  <c r="DG178" i="12"/>
  <c r="DO178" i="12"/>
  <c r="AK179" i="12"/>
  <c r="AS179" i="12"/>
  <c r="BA179" i="12"/>
  <c r="BI179" i="12"/>
  <c r="BQ179" i="12"/>
  <c r="BY179" i="12"/>
  <c r="CG179" i="12"/>
  <c r="CO179" i="12"/>
  <c r="CW179" i="12"/>
  <c r="DE179" i="12"/>
  <c r="DM179" i="12"/>
  <c r="DU179" i="12"/>
  <c r="AQ180" i="12"/>
  <c r="AY180" i="12"/>
  <c r="BG180" i="12"/>
  <c r="BO180" i="12"/>
  <c r="BW180" i="12"/>
  <c r="CE180" i="12"/>
  <c r="CM180" i="12"/>
  <c r="CU180" i="12"/>
  <c r="DC180" i="12"/>
  <c r="DK180" i="12"/>
  <c r="DS180" i="12"/>
  <c r="AJ172" i="12"/>
  <c r="IN168" i="12"/>
  <c r="IV168" i="12"/>
  <c r="JD168" i="12"/>
  <c r="JL168" i="12"/>
  <c r="JT168" i="12"/>
  <c r="AT170" i="12"/>
  <c r="BM170" i="12"/>
  <c r="CI170" i="12"/>
  <c r="DF170" i="12"/>
  <c r="AM171" i="12"/>
  <c r="BI171" i="12"/>
  <c r="CF171" i="12"/>
  <c r="CY171" i="12"/>
  <c r="DU171" i="12"/>
  <c r="BF172" i="12"/>
  <c r="BY172" i="12"/>
  <c r="CU172" i="12"/>
  <c r="DR172" i="12"/>
  <c r="AY173" i="12"/>
  <c r="BU173" i="12"/>
  <c r="CR173" i="12"/>
  <c r="DK173" i="12"/>
  <c r="AU174" i="12"/>
  <c r="BR174" i="12"/>
  <c r="CK174" i="12"/>
  <c r="DG174" i="12"/>
  <c r="AR175" i="12"/>
  <c r="BK175" i="12"/>
  <c r="CG175" i="12"/>
  <c r="DD175" i="12"/>
  <c r="AK176" i="12"/>
  <c r="BG176" i="12"/>
  <c r="CD176" i="12"/>
  <c r="CW176" i="12"/>
  <c r="DS176" i="12"/>
  <c r="BD177" i="12"/>
  <c r="BW177" i="12"/>
  <c r="CM177" i="12"/>
  <c r="CU177" i="12"/>
  <c r="DC177" i="12"/>
  <c r="DK177" i="12"/>
  <c r="DS177" i="12"/>
  <c r="AO178" i="12"/>
  <c r="AW178" i="12"/>
  <c r="BE178" i="12"/>
  <c r="BM178" i="12"/>
  <c r="BU178" i="12"/>
  <c r="CC178" i="12"/>
  <c r="CK178" i="12"/>
  <c r="CS178" i="12"/>
  <c r="DA178" i="12"/>
  <c r="DI178" i="12"/>
  <c r="DQ178" i="12"/>
  <c r="AM179" i="12"/>
  <c r="AU179" i="12"/>
  <c r="BC179" i="12"/>
  <c r="BK179" i="12"/>
  <c r="BS179" i="12"/>
  <c r="CA179" i="12"/>
  <c r="CI179" i="12"/>
  <c r="CQ179" i="12"/>
  <c r="CY179" i="12"/>
  <c r="DG179" i="12"/>
  <c r="DO179" i="12"/>
  <c r="AK180" i="12"/>
  <c r="AS180" i="12"/>
  <c r="BA180" i="12"/>
  <c r="BI180" i="12"/>
  <c r="BQ180" i="12"/>
  <c r="BY180" i="12"/>
  <c r="CG180" i="12"/>
  <c r="CO180" i="12"/>
  <c r="CW180" i="12"/>
  <c r="DE180" i="12"/>
  <c r="DM180" i="12"/>
  <c r="DU180" i="12"/>
  <c r="F180" i="12" s="1"/>
  <c r="AJ170" i="12"/>
  <c r="IP168" i="12"/>
  <c r="IX168" i="12"/>
  <c r="JF168" i="12"/>
  <c r="JN168" i="12"/>
  <c r="JV168" i="12"/>
  <c r="KD168" i="12"/>
  <c r="KL168" i="12"/>
  <c r="KT168" i="12"/>
  <c r="LB168" i="12"/>
  <c r="LJ168" i="12"/>
  <c r="LR168" i="12"/>
  <c r="IN170" i="12"/>
  <c r="IV170" i="12"/>
  <c r="CK170" i="12"/>
  <c r="CG171" i="12"/>
  <c r="CD172" i="12"/>
  <c r="BW173" i="12"/>
  <c r="BS174" i="12"/>
  <c r="BP175" i="12"/>
  <c r="BI176" i="12"/>
  <c r="BE177" i="12"/>
  <c r="DD177" i="12"/>
  <c r="AX178" i="12"/>
  <c r="CD178" i="12"/>
  <c r="DJ178" i="12"/>
  <c r="BD179" i="12"/>
  <c r="CJ179" i="12"/>
  <c r="DP179" i="12"/>
  <c r="BJ180" i="12"/>
  <c r="CP180" i="12"/>
  <c r="DT180" i="12"/>
  <c r="IO168" i="12"/>
  <c r="JE168" i="12"/>
  <c r="JU168" i="12"/>
  <c r="KH168" i="12"/>
  <c r="KU168" i="12"/>
  <c r="LH168" i="12"/>
  <c r="II170" i="12"/>
  <c r="IT170" i="12"/>
  <c r="JD170" i="12"/>
  <c r="JL170" i="12"/>
  <c r="JT170" i="12"/>
  <c r="KB170" i="12"/>
  <c r="KJ170" i="12"/>
  <c r="KR170" i="12"/>
  <c r="KZ170" i="12"/>
  <c r="LH170" i="12"/>
  <c r="LP170" i="12"/>
  <c r="IM171" i="12"/>
  <c r="IU171" i="12"/>
  <c r="JC171" i="12"/>
  <c r="JK171" i="12"/>
  <c r="JS171" i="12"/>
  <c r="KA171" i="12"/>
  <c r="KI171" i="12"/>
  <c r="KQ171" i="12"/>
  <c r="KY171" i="12"/>
  <c r="LG171" i="12"/>
  <c r="LO171" i="12"/>
  <c r="IL172" i="12"/>
  <c r="IT172" i="12"/>
  <c r="JB172" i="12"/>
  <c r="JJ172" i="12"/>
  <c r="JR172" i="12"/>
  <c r="JZ172" i="12"/>
  <c r="KH172" i="12"/>
  <c r="KP172" i="12"/>
  <c r="KX172" i="12"/>
  <c r="LF172" i="12"/>
  <c r="LN172" i="12"/>
  <c r="IK173" i="12"/>
  <c r="IS173" i="12"/>
  <c r="JA173" i="12"/>
  <c r="JI173" i="12"/>
  <c r="JQ173" i="12"/>
  <c r="JY173" i="12"/>
  <c r="KG173" i="12"/>
  <c r="KO173" i="12"/>
  <c r="KW173" i="12"/>
  <c r="LE173" i="12"/>
  <c r="LM173" i="12"/>
  <c r="IJ174" i="12"/>
  <c r="IR174" i="12"/>
  <c r="IZ174" i="12"/>
  <c r="JH174" i="12"/>
  <c r="JP174" i="12"/>
  <c r="JX174" i="12"/>
  <c r="KF174" i="12"/>
  <c r="KN174" i="12"/>
  <c r="KV174" i="12"/>
  <c r="LD174" i="12"/>
  <c r="LL174" i="12"/>
  <c r="II175" i="12"/>
  <c r="IQ175" i="12"/>
  <c r="IY175" i="12"/>
  <c r="JG175" i="12"/>
  <c r="JO175" i="12"/>
  <c r="JW175" i="12"/>
  <c r="DA170" i="12"/>
  <c r="CW171" i="12"/>
  <c r="CT172" i="12"/>
  <c r="CM173" i="12"/>
  <c r="CI174" i="12"/>
  <c r="CF175" i="12"/>
  <c r="BY176" i="12"/>
  <c r="BU177" i="12"/>
  <c r="DJ177" i="12"/>
  <c r="BD178" i="12"/>
  <c r="CJ178" i="12"/>
  <c r="DP178" i="12"/>
  <c r="BJ179" i="12"/>
  <c r="CP179" i="12"/>
  <c r="DV179" i="12"/>
  <c r="BP180" i="12"/>
  <c r="CV180" i="12"/>
  <c r="DV180" i="12"/>
  <c r="IQ168" i="12"/>
  <c r="JG168" i="12"/>
  <c r="JW168" i="12"/>
  <c r="KJ168" i="12"/>
  <c r="KW168" i="12"/>
  <c r="LI168" i="12"/>
  <c r="IJ170" i="12"/>
  <c r="IU170" i="12"/>
  <c r="JE170" i="12"/>
  <c r="JM170" i="12"/>
  <c r="JU170" i="12"/>
  <c r="KC170" i="12"/>
  <c r="KK170" i="12"/>
  <c r="KS170" i="12"/>
  <c r="LA170" i="12"/>
  <c r="LI170" i="12"/>
  <c r="LQ170" i="12"/>
  <c r="IN171" i="12"/>
  <c r="IV171" i="12"/>
  <c r="JD171" i="12"/>
  <c r="JL171" i="12"/>
  <c r="JT171" i="12"/>
  <c r="KB171" i="12"/>
  <c r="KJ171" i="12"/>
  <c r="KR171" i="12"/>
  <c r="KZ171" i="12"/>
  <c r="LH171" i="12"/>
  <c r="LP171" i="12"/>
  <c r="IM172" i="12"/>
  <c r="IU172" i="12"/>
  <c r="JC172" i="12"/>
  <c r="JK172" i="12"/>
  <c r="JS172" i="12"/>
  <c r="KA172" i="12"/>
  <c r="KI172" i="12"/>
  <c r="KQ172" i="12"/>
  <c r="KY172" i="12"/>
  <c r="LG172" i="12"/>
  <c r="LO172" i="12"/>
  <c r="IL173" i="12"/>
  <c r="IT173" i="12"/>
  <c r="JB173" i="12"/>
  <c r="JJ173" i="12"/>
  <c r="JR173" i="12"/>
  <c r="JZ173" i="12"/>
  <c r="KH173" i="12"/>
  <c r="KP173" i="12"/>
  <c r="KX173" i="12"/>
  <c r="LF173" i="12"/>
  <c r="LN173" i="12"/>
  <c r="DG170" i="12"/>
  <c r="DD171" i="12"/>
  <c r="CW172" i="12"/>
  <c r="CS173" i="12"/>
  <c r="CP174" i="12"/>
  <c r="CI175" i="12"/>
  <c r="CE176" i="12"/>
  <c r="CB177" i="12"/>
  <c r="DL177" i="12"/>
  <c r="BF178" i="12"/>
  <c r="CL178" i="12"/>
  <c r="DR178" i="12"/>
  <c r="BL179" i="12"/>
  <c r="CR179" i="12"/>
  <c r="AL180" i="12"/>
  <c r="BR180" i="12"/>
  <c r="CX180" i="12"/>
  <c r="AJ179" i="12"/>
  <c r="IS168" i="12"/>
  <c r="JI168" i="12"/>
  <c r="JY168" i="12"/>
  <c r="KK168" i="12"/>
  <c r="KX168" i="12"/>
  <c r="LK168" i="12"/>
  <c r="IL170" i="12"/>
  <c r="IW170" i="12"/>
  <c r="JF170" i="12"/>
  <c r="JN170" i="12"/>
  <c r="JV170" i="12"/>
  <c r="KD170" i="12"/>
  <c r="KL170" i="12"/>
  <c r="KT170" i="12"/>
  <c r="LB170" i="12"/>
  <c r="LJ170" i="12"/>
  <c r="LR170" i="12"/>
  <c r="IO171" i="12"/>
  <c r="IW171" i="12"/>
  <c r="JE171" i="12"/>
  <c r="JM171" i="12"/>
  <c r="JU171" i="12"/>
  <c r="KC171" i="12"/>
  <c r="KK171" i="12"/>
  <c r="KS171" i="12"/>
  <c r="LA171" i="12"/>
  <c r="LI171" i="12"/>
  <c r="LQ171" i="12"/>
  <c r="IN172" i="12"/>
  <c r="IV172" i="12"/>
  <c r="JD172" i="12"/>
  <c r="JL172" i="12"/>
  <c r="JT172" i="12"/>
  <c r="KB172" i="12"/>
  <c r="KJ172" i="12"/>
  <c r="KR172" i="12"/>
  <c r="KZ172" i="12"/>
  <c r="LH172" i="12"/>
  <c r="LP172" i="12"/>
  <c r="IM173" i="12"/>
  <c r="IU173" i="12"/>
  <c r="JC173" i="12"/>
  <c r="JK173" i="12"/>
  <c r="JS173" i="12"/>
  <c r="KA173" i="12"/>
  <c r="KI173" i="12"/>
  <c r="KQ173" i="12"/>
  <c r="KY173" i="12"/>
  <c r="LG173" i="12"/>
  <c r="LO173" i="12"/>
  <c r="IL174" i="12"/>
  <c r="AO170" i="12"/>
  <c r="AK171" i="12"/>
  <c r="DT171" i="12"/>
  <c r="DM172" i="12"/>
  <c r="DI173" i="12"/>
  <c r="DF174" i="12"/>
  <c r="CY175" i="12"/>
  <c r="CU176" i="12"/>
  <c r="CL177" i="12"/>
  <c r="DR177" i="12"/>
  <c r="BL178" i="12"/>
  <c r="CR178" i="12"/>
  <c r="AL179" i="12"/>
  <c r="BR179" i="12"/>
  <c r="AU170" i="12"/>
  <c r="AR171" i="12"/>
  <c r="AK172" i="12"/>
  <c r="DS172" i="12"/>
  <c r="DP173" i="12"/>
  <c r="DI174" i="12"/>
  <c r="DE175" i="12"/>
  <c r="DB176" i="12"/>
  <c r="CN177" i="12"/>
  <c r="DT177" i="12"/>
  <c r="BN178" i="12"/>
  <c r="CT178" i="12"/>
  <c r="AN179" i="12"/>
  <c r="BT179" i="12"/>
  <c r="CZ179" i="12"/>
  <c r="AT180" i="12"/>
  <c r="BZ180" i="12"/>
  <c r="DF180" i="12"/>
  <c r="AJ171" i="12"/>
  <c r="IW168" i="12"/>
  <c r="JM168" i="12"/>
  <c r="KB168" i="12"/>
  <c r="KO168" i="12"/>
  <c r="LA168" i="12"/>
  <c r="LN168" i="12"/>
  <c r="IO170" i="12"/>
  <c r="IZ170" i="12"/>
  <c r="JH170" i="12"/>
  <c r="JP170" i="12"/>
  <c r="JX170" i="12"/>
  <c r="KF170" i="12"/>
  <c r="KN170" i="12"/>
  <c r="KV170" i="12"/>
  <c r="LD170" i="12"/>
  <c r="LL170" i="12"/>
  <c r="II171" i="12"/>
  <c r="IQ171" i="12"/>
  <c r="IY171" i="12"/>
  <c r="JG171" i="12"/>
  <c r="JO171" i="12"/>
  <c r="JW171" i="12"/>
  <c r="KE171" i="12"/>
  <c r="KM171" i="12"/>
  <c r="KU171" i="12"/>
  <c r="LC171" i="12"/>
  <c r="LK171" i="12"/>
  <c r="LS171" i="12"/>
  <c r="IP172" i="12"/>
  <c r="IX172" i="12"/>
  <c r="JF172" i="12"/>
  <c r="JN172" i="12"/>
  <c r="JV172" i="12"/>
  <c r="KD172" i="12"/>
  <c r="KL172" i="12"/>
  <c r="KT172" i="12"/>
  <c r="LB172" i="12"/>
  <c r="LJ172" i="12"/>
  <c r="LR172" i="12"/>
  <c r="IO173" i="12"/>
  <c r="IW173" i="12"/>
  <c r="JE173" i="12"/>
  <c r="JM173" i="12"/>
  <c r="JU173" i="12"/>
  <c r="KC173" i="12"/>
  <c r="KK173" i="12"/>
  <c r="KS173" i="12"/>
  <c r="LA173" i="12"/>
  <c r="LI173" i="12"/>
  <c r="LQ173" i="12"/>
  <c r="IN174" i="12"/>
  <c r="IV174" i="12"/>
  <c r="JD174" i="12"/>
  <c r="JL174" i="12"/>
  <c r="JT174" i="12"/>
  <c r="KB174" i="12"/>
  <c r="KJ174" i="12"/>
  <c r="KR174" i="12"/>
  <c r="KZ174" i="12"/>
  <c r="LH174" i="12"/>
  <c r="LP174" i="12"/>
  <c r="IM175" i="12"/>
  <c r="BR170" i="12"/>
  <c r="BK171" i="12"/>
  <c r="BG172" i="12"/>
  <c r="BD173" i="12"/>
  <c r="AW174" i="12"/>
  <c r="AS175" i="12"/>
  <c r="AP176" i="12"/>
  <c r="DU176" i="12"/>
  <c r="F176" i="12" s="1"/>
  <c r="CV177" i="12"/>
  <c r="AP178" i="12"/>
  <c r="BV178" i="12"/>
  <c r="DB178" i="12"/>
  <c r="AV179" i="12"/>
  <c r="CB179" i="12"/>
  <c r="DH179" i="12"/>
  <c r="BB180" i="12"/>
  <c r="CH180" i="12"/>
  <c r="DN180" i="12"/>
  <c r="IK168" i="12"/>
  <c r="JA168" i="12"/>
  <c r="JQ168" i="12"/>
  <c r="KE168" i="12"/>
  <c r="KR168" i="12"/>
  <c r="LE168" i="12"/>
  <c r="LQ168" i="12"/>
  <c r="IR170" i="12"/>
  <c r="JB170" i="12"/>
  <c r="JJ170" i="12"/>
  <c r="JR170" i="12"/>
  <c r="JZ170" i="12"/>
  <c r="KH170" i="12"/>
  <c r="KP170" i="12"/>
  <c r="KX170" i="12"/>
  <c r="LF170" i="12"/>
  <c r="LN170" i="12"/>
  <c r="IK171" i="12"/>
  <c r="IS171" i="12"/>
  <c r="JA171" i="12"/>
  <c r="JI171" i="12"/>
  <c r="JQ171" i="12"/>
  <c r="JY171" i="12"/>
  <c r="KG171" i="12"/>
  <c r="KO171" i="12"/>
  <c r="KW171" i="12"/>
  <c r="LE171" i="12"/>
  <c r="LM171" i="12"/>
  <c r="IJ172" i="12"/>
  <c r="IR172" i="12"/>
  <c r="IZ172" i="12"/>
  <c r="JH172" i="12"/>
  <c r="JP172" i="12"/>
  <c r="JX172" i="12"/>
  <c r="KF172" i="12"/>
  <c r="KN172" i="12"/>
  <c r="KV172" i="12"/>
  <c r="LD172" i="12"/>
  <c r="LL172" i="12"/>
  <c r="II173" i="12"/>
  <c r="IQ173" i="12"/>
  <c r="IY173" i="12"/>
  <c r="JG173" i="12"/>
  <c r="JO173" i="12"/>
  <c r="JW173" i="12"/>
  <c r="KE173" i="12"/>
  <c r="KM173" i="12"/>
  <c r="KU173" i="12"/>
  <c r="LC173" i="12"/>
  <c r="LK173" i="12"/>
  <c r="LS173" i="12"/>
  <c r="IP174" i="12"/>
  <c r="IX174" i="12"/>
  <c r="JF174" i="12"/>
  <c r="JN174" i="12"/>
  <c r="JV174" i="12"/>
  <c r="KD174" i="12"/>
  <c r="KL174" i="12"/>
  <c r="KT174" i="12"/>
  <c r="LB174" i="12"/>
  <c r="LJ174" i="12"/>
  <c r="LR174" i="12"/>
  <c r="IO175" i="12"/>
  <c r="IW175" i="12"/>
  <c r="JE175" i="12"/>
  <c r="JM175" i="12"/>
  <c r="JU175" i="12"/>
  <c r="BW172" i="12"/>
  <c r="BF176" i="12"/>
  <c r="CB178" i="12"/>
  <c r="DF179" i="12"/>
  <c r="DD180" i="12"/>
  <c r="JB168" i="12"/>
  <c r="KP168" i="12"/>
  <c r="IM170" i="12"/>
  <c r="JK170" i="12"/>
  <c r="KG170" i="12"/>
  <c r="LC170" i="12"/>
  <c r="IL171" i="12"/>
  <c r="JH171" i="12"/>
  <c r="KD171" i="12"/>
  <c r="KX171" i="12"/>
  <c r="II172" i="12"/>
  <c r="JE172" i="12"/>
  <c r="JY172" i="12"/>
  <c r="KU172" i="12"/>
  <c r="LQ172" i="12"/>
  <c r="IZ173" i="12"/>
  <c r="JV173" i="12"/>
  <c r="KR173" i="12"/>
  <c r="LL173" i="12"/>
  <c r="IS174" i="12"/>
  <c r="JE174" i="12"/>
  <c r="JR174" i="12"/>
  <c r="KE174" i="12"/>
  <c r="KQ174" i="12"/>
  <c r="LE174" i="12"/>
  <c r="LQ174" i="12"/>
  <c r="IS175" i="12"/>
  <c r="JC175" i="12"/>
  <c r="JN175" i="12"/>
  <c r="JY175" i="12"/>
  <c r="KG175" i="12"/>
  <c r="KO175" i="12"/>
  <c r="KW175" i="12"/>
  <c r="LE175" i="12"/>
  <c r="LM175" i="12"/>
  <c r="IJ176" i="12"/>
  <c r="IR176" i="12"/>
  <c r="IZ176" i="12"/>
  <c r="JH176" i="12"/>
  <c r="JP176" i="12"/>
  <c r="JX176" i="12"/>
  <c r="KF176" i="12"/>
  <c r="KN176" i="12"/>
  <c r="KV176" i="12"/>
  <c r="LD176" i="12"/>
  <c r="LL176" i="12"/>
  <c r="II177" i="12"/>
  <c r="IQ177" i="12"/>
  <c r="IY177" i="12"/>
  <c r="JG177" i="12"/>
  <c r="JO177" i="12"/>
  <c r="JW177" i="12"/>
  <c r="KE177" i="12"/>
  <c r="KM177" i="12"/>
  <c r="KU177" i="12"/>
  <c r="LC177" i="12"/>
  <c r="LK177" i="12"/>
  <c r="LS177" i="12"/>
  <c r="IP178" i="12"/>
  <c r="IX178" i="12"/>
  <c r="JF178" i="12"/>
  <c r="JN178" i="12"/>
  <c r="JV178" i="12"/>
  <c r="KD178" i="12"/>
  <c r="KL178" i="12"/>
  <c r="KT178" i="12"/>
  <c r="LB178" i="12"/>
  <c r="LJ178" i="12"/>
  <c r="LR178" i="12"/>
  <c r="IO179" i="12"/>
  <c r="IW179" i="12"/>
  <c r="JE179" i="12"/>
  <c r="JM179" i="12"/>
  <c r="JU179" i="12"/>
  <c r="KC179" i="12"/>
  <c r="KK179" i="12"/>
  <c r="KS179" i="12"/>
  <c r="LA179" i="12"/>
  <c r="LI179" i="12"/>
  <c r="LQ179" i="12"/>
  <c r="IN180" i="12"/>
  <c r="IV180" i="12"/>
  <c r="JD180" i="12"/>
  <c r="JL180" i="12"/>
  <c r="AW173" i="12"/>
  <c r="DR176" i="12"/>
  <c r="CZ178" i="12"/>
  <c r="DN179" i="12"/>
  <c r="DL180" i="12"/>
  <c r="JJ168" i="12"/>
  <c r="KS168" i="12"/>
  <c r="IQ170" i="12"/>
  <c r="JO170" i="12"/>
  <c r="KI170" i="12"/>
  <c r="LE170" i="12"/>
  <c r="IP171" i="12"/>
  <c r="JJ171" i="12"/>
  <c r="KF171" i="12"/>
  <c r="LB171" i="12"/>
  <c r="IK172" i="12"/>
  <c r="JG172" i="12"/>
  <c r="KC172" i="12"/>
  <c r="KW172" i="12"/>
  <c r="LS172" i="12"/>
  <c r="JD173" i="12"/>
  <c r="JX173" i="12"/>
  <c r="KT173" i="12"/>
  <c r="LP173" i="12"/>
  <c r="IT174" i="12"/>
  <c r="JG174" i="12"/>
  <c r="JS174" i="12"/>
  <c r="KG174" i="12"/>
  <c r="KS174" i="12"/>
  <c r="LF174" i="12"/>
  <c r="LS174" i="12"/>
  <c r="IT175" i="12"/>
  <c r="JD175" i="12"/>
  <c r="JP175" i="12"/>
  <c r="JZ175" i="12"/>
  <c r="KH175" i="12"/>
  <c r="KP175" i="12"/>
  <c r="KX175" i="12"/>
  <c r="LF175" i="12"/>
  <c r="LN175" i="12"/>
  <c r="IK176" i="12"/>
  <c r="IS176" i="12"/>
  <c r="JA176" i="12"/>
  <c r="JI176" i="12"/>
  <c r="JQ176" i="12"/>
  <c r="JY176" i="12"/>
  <c r="KG176" i="12"/>
  <c r="KO176" i="12"/>
  <c r="KW176" i="12"/>
  <c r="LE176" i="12"/>
  <c r="LM176" i="12"/>
  <c r="IJ177" i="12"/>
  <c r="IR177" i="12"/>
  <c r="IZ177" i="12"/>
  <c r="BT173" i="12"/>
  <c r="AY177" i="12"/>
  <c r="DH178" i="12"/>
  <c r="AR180" i="12"/>
  <c r="DP180" i="12"/>
  <c r="JO168" i="12"/>
  <c r="KZ168" i="12"/>
  <c r="IS170" i="12"/>
  <c r="JQ170" i="12"/>
  <c r="KM170" i="12"/>
  <c r="LG170" i="12"/>
  <c r="IR171" i="12"/>
  <c r="JN171" i="12"/>
  <c r="KH171" i="12"/>
  <c r="LD171" i="12"/>
  <c r="IO172" i="12"/>
  <c r="JI172" i="12"/>
  <c r="KE172" i="12"/>
  <c r="LA172" i="12"/>
  <c r="IJ173" i="12"/>
  <c r="JF173" i="12"/>
  <c r="KB173" i="12"/>
  <c r="KV173" i="12"/>
  <c r="LR173" i="12"/>
  <c r="IU174" i="12"/>
  <c r="JI174" i="12"/>
  <c r="JU174" i="12"/>
  <c r="KH174" i="12"/>
  <c r="KU174" i="12"/>
  <c r="LG174" i="12"/>
  <c r="IJ175" i="12"/>
  <c r="IU175" i="12"/>
  <c r="JF175" i="12"/>
  <c r="JQ175" i="12"/>
  <c r="KA175" i="12"/>
  <c r="KI175" i="12"/>
  <c r="KQ175" i="12"/>
  <c r="KY175" i="12"/>
  <c r="LG175" i="12"/>
  <c r="LO175" i="12"/>
  <c r="IL176" i="12"/>
  <c r="IT176" i="12"/>
  <c r="JB176" i="12"/>
  <c r="JJ176" i="12"/>
  <c r="JR176" i="12"/>
  <c r="JZ176" i="12"/>
  <c r="KH176" i="12"/>
  <c r="KP176" i="12"/>
  <c r="KX176" i="12"/>
  <c r="LF176" i="12"/>
  <c r="LN176" i="12"/>
  <c r="IK177" i="12"/>
  <c r="IS177" i="12"/>
  <c r="JA177" i="12"/>
  <c r="JI177" i="12"/>
  <c r="JQ177" i="12"/>
  <c r="JY177" i="12"/>
  <c r="KG177" i="12"/>
  <c r="KO177" i="12"/>
  <c r="KW177" i="12"/>
  <c r="LE177" i="12"/>
  <c r="LM177" i="12"/>
  <c r="IJ178" i="12"/>
  <c r="IR178" i="12"/>
  <c r="IZ178" i="12"/>
  <c r="JH178" i="12"/>
  <c r="JP178" i="12"/>
  <c r="JX178" i="12"/>
  <c r="KF178" i="12"/>
  <c r="KN178" i="12"/>
  <c r="KV178" i="12"/>
  <c r="LD178" i="12"/>
  <c r="LL178" i="12"/>
  <c r="II179" i="12"/>
  <c r="IQ179" i="12"/>
  <c r="IY179" i="12"/>
  <c r="JG179" i="12"/>
  <c r="JO179" i="12"/>
  <c r="JW179" i="12"/>
  <c r="KE179" i="12"/>
  <c r="KM179" i="12"/>
  <c r="KU179" i="12"/>
  <c r="LC179" i="12"/>
  <c r="LK179" i="12"/>
  <c r="LS179" i="12"/>
  <c r="BK170" i="12"/>
  <c r="AT174" i="12"/>
  <c r="CT177" i="12"/>
  <c r="AT179" i="12"/>
  <c r="AZ180" i="12"/>
  <c r="AJ178" i="12"/>
  <c r="JR168" i="12"/>
  <c r="LC168" i="12"/>
  <c r="IY170" i="12"/>
  <c r="JS170" i="12"/>
  <c r="KO170" i="12"/>
  <c r="LK170" i="12"/>
  <c r="IT171" i="12"/>
  <c r="JP171" i="12"/>
  <c r="KL171" i="12"/>
  <c r="LF171" i="12"/>
  <c r="IQ172" i="12"/>
  <c r="JM172" i="12"/>
  <c r="KG172" i="12"/>
  <c r="LC172" i="12"/>
  <c r="IN173" i="12"/>
  <c r="JH173" i="12"/>
  <c r="KD173" i="12"/>
  <c r="KZ173" i="12"/>
  <c r="II174" i="12"/>
  <c r="IW174" i="12"/>
  <c r="JJ174" i="12"/>
  <c r="JW174" i="12"/>
  <c r="KI174" i="12"/>
  <c r="KW174" i="12"/>
  <c r="LI174" i="12"/>
  <c r="IK175" i="12"/>
  <c r="IV175" i="12"/>
  <c r="JH175" i="12"/>
  <c r="JR175" i="12"/>
  <c r="KB175" i="12"/>
  <c r="KJ175" i="12"/>
  <c r="KR175" i="12"/>
  <c r="KZ175" i="12"/>
  <c r="LH175" i="12"/>
  <c r="LP175" i="12"/>
  <c r="IM176" i="12"/>
  <c r="IU176" i="12"/>
  <c r="JC176" i="12"/>
  <c r="JK176" i="12"/>
  <c r="JS176" i="12"/>
  <c r="KA176" i="12"/>
  <c r="KI176" i="12"/>
  <c r="KQ176" i="12"/>
  <c r="KY176" i="12"/>
  <c r="LG176" i="12"/>
  <c r="LO176" i="12"/>
  <c r="IL177" i="12"/>
  <c r="IT177" i="12"/>
  <c r="JB177" i="12"/>
  <c r="JJ177" i="12"/>
  <c r="JR177" i="12"/>
  <c r="JZ177" i="12"/>
  <c r="KH177" i="12"/>
  <c r="KP177" i="12"/>
  <c r="KX177" i="12"/>
  <c r="LF177" i="12"/>
  <c r="LN177" i="12"/>
  <c r="IK178" i="12"/>
  <c r="IS178" i="12"/>
  <c r="JA178" i="12"/>
  <c r="JI178" i="12"/>
  <c r="JQ178" i="12"/>
  <c r="JY178" i="12"/>
  <c r="KG178" i="12"/>
  <c r="KO178" i="12"/>
  <c r="KW178" i="12"/>
  <c r="LE178" i="12"/>
  <c r="LM178" i="12"/>
  <c r="CA171" i="12"/>
  <c r="BI175" i="12"/>
  <c r="AV178" i="12"/>
  <c r="CH179" i="12"/>
  <c r="CF180" i="12"/>
  <c r="IT168" i="12"/>
  <c r="KG168" i="12"/>
  <c r="LP168" i="12"/>
  <c r="JG170" i="12"/>
  <c r="KA170" i="12"/>
  <c r="KW170" i="12"/>
  <c r="LS170" i="12"/>
  <c r="JB171" i="12"/>
  <c r="JX171" i="12"/>
  <c r="KT171" i="12"/>
  <c r="LN171" i="12"/>
  <c r="IY172" i="12"/>
  <c r="JU172" i="12"/>
  <c r="KO172" i="12"/>
  <c r="LK172" i="12"/>
  <c r="IV173" i="12"/>
  <c r="JP173" i="12"/>
  <c r="KL173" i="12"/>
  <c r="LH173" i="12"/>
  <c r="IO174" i="12"/>
  <c r="JB174" i="12"/>
  <c r="JO174" i="12"/>
  <c r="KA174" i="12"/>
  <c r="KO174" i="12"/>
  <c r="LA174" i="12"/>
  <c r="LN174" i="12"/>
  <c r="IP175" i="12"/>
  <c r="JA175" i="12"/>
  <c r="JK175" i="12"/>
  <c r="JV175" i="12"/>
  <c r="KE175" i="12"/>
  <c r="KM175" i="12"/>
  <c r="KU175" i="12"/>
  <c r="LC175" i="12"/>
  <c r="LK175" i="12"/>
  <c r="LS175" i="12"/>
  <c r="IP176" i="12"/>
  <c r="DU175" i="12"/>
  <c r="BX180" i="12"/>
  <c r="LF168" i="12"/>
  <c r="KE170" i="12"/>
  <c r="IZ171" i="12"/>
  <c r="LJ171" i="12"/>
  <c r="JW172" i="12"/>
  <c r="IR173" i="12"/>
  <c r="LB173" i="12"/>
  <c r="JC174" i="12"/>
  <c r="KM174" i="12"/>
  <c r="IL175" i="12"/>
  <c r="JL175" i="12"/>
  <c r="KL175" i="12"/>
  <c r="LI175" i="12"/>
  <c r="IQ176" i="12"/>
  <c r="JG176" i="12"/>
  <c r="JW176" i="12"/>
  <c r="KM176" i="12"/>
  <c r="LC176" i="12"/>
  <c r="LS176" i="12"/>
  <c r="V176" i="12" s="1"/>
  <c r="IX177" i="12"/>
  <c r="JM177" i="12"/>
  <c r="KA177" i="12"/>
  <c r="KL177" i="12"/>
  <c r="KZ177" i="12"/>
  <c r="LL177" i="12"/>
  <c r="IN178" i="12"/>
  <c r="JB178" i="12"/>
  <c r="JM178" i="12"/>
  <c r="KA178" i="12"/>
  <c r="KM178" i="12"/>
  <c r="KZ178" i="12"/>
  <c r="LN178" i="12"/>
  <c r="IM179" i="12"/>
  <c r="IX179" i="12"/>
  <c r="JI179" i="12"/>
  <c r="JS179" i="12"/>
  <c r="KD179" i="12"/>
  <c r="KO179" i="12"/>
  <c r="KY179" i="12"/>
  <c r="LJ179" i="12"/>
  <c r="IJ180" i="12"/>
  <c r="IS180" i="12"/>
  <c r="JB180" i="12"/>
  <c r="JK180" i="12"/>
  <c r="JT180" i="12"/>
  <c r="KB180" i="12"/>
  <c r="KJ180" i="12"/>
  <c r="KR180" i="12"/>
  <c r="KZ180" i="12"/>
  <c r="LH180" i="12"/>
  <c r="LP180" i="12"/>
  <c r="IH179" i="12"/>
  <c r="EL168" i="12"/>
  <c r="ET168" i="12"/>
  <c r="FB168" i="12"/>
  <c r="FJ168" i="12"/>
  <c r="FR168" i="12"/>
  <c r="FZ168" i="12"/>
  <c r="GH168" i="12"/>
  <c r="GP168" i="12"/>
  <c r="GX168" i="12"/>
  <c r="HF168" i="12"/>
  <c r="HN168" i="12"/>
  <c r="EJ170" i="12"/>
  <c r="DB177" i="12"/>
  <c r="CN180" i="12"/>
  <c r="LM168" i="12"/>
  <c r="KQ170" i="12"/>
  <c r="JF171" i="12"/>
  <c r="LL171" i="12"/>
  <c r="KK172" i="12"/>
  <c r="IX173" i="12"/>
  <c r="LD173" i="12"/>
  <c r="JK174" i="12"/>
  <c r="KP174" i="12"/>
  <c r="IN175" i="12"/>
  <c r="JS175" i="12"/>
  <c r="KN175" i="12"/>
  <c r="LJ175" i="12"/>
  <c r="IV176" i="12"/>
  <c r="JL176" i="12"/>
  <c r="KB176" i="12"/>
  <c r="KR176" i="12"/>
  <c r="LH176" i="12"/>
  <c r="IM177" i="12"/>
  <c r="JC177" i="12"/>
  <c r="JN177" i="12"/>
  <c r="KB177" i="12"/>
  <c r="KN177" i="12"/>
  <c r="LA177" i="12"/>
  <c r="LO177" i="12"/>
  <c r="IO178" i="12"/>
  <c r="JC178" i="12"/>
  <c r="JO178" i="12"/>
  <c r="KB178" i="12"/>
  <c r="KP178" i="12"/>
  <c r="LA178" i="12"/>
  <c r="LO178" i="12"/>
  <c r="IN179" i="12"/>
  <c r="IZ179" i="12"/>
  <c r="JJ179" i="12"/>
  <c r="JT179" i="12"/>
  <c r="KF179" i="12"/>
  <c r="KP179" i="12"/>
  <c r="KZ179" i="12"/>
  <c r="LL179" i="12"/>
  <c r="IK180" i="12"/>
  <c r="IT180" i="12"/>
  <c r="JC180" i="12"/>
  <c r="JM180" i="12"/>
  <c r="JU180" i="12"/>
  <c r="KC180" i="12"/>
  <c r="KK180" i="12"/>
  <c r="KS180" i="12"/>
  <c r="LA180" i="12"/>
  <c r="LI180" i="12"/>
  <c r="LQ180" i="12"/>
  <c r="AN178" i="12"/>
  <c r="II168" i="12"/>
  <c r="LS168" i="12"/>
  <c r="KU170" i="12"/>
  <c r="JR171" i="12"/>
  <c r="LR171" i="12"/>
  <c r="KM172" i="12"/>
  <c r="JL173" i="12"/>
  <c r="LJ173" i="12"/>
  <c r="JM174" i="12"/>
  <c r="KX174" i="12"/>
  <c r="IR175" i="12"/>
  <c r="JT175" i="12"/>
  <c r="KS175" i="12"/>
  <c r="LL175" i="12"/>
  <c r="IW176" i="12"/>
  <c r="JM176" i="12"/>
  <c r="KC176" i="12"/>
  <c r="KS176" i="12"/>
  <c r="LI176" i="12"/>
  <c r="IN177" i="12"/>
  <c r="JD177" i="12"/>
  <c r="JP177" i="12"/>
  <c r="KC177" i="12"/>
  <c r="KQ177" i="12"/>
  <c r="LB177" i="12"/>
  <c r="LP177" i="12"/>
  <c r="IQ178" i="12"/>
  <c r="JD178" i="12"/>
  <c r="JR178" i="12"/>
  <c r="KC178" i="12"/>
  <c r="KQ178" i="12"/>
  <c r="LC178" i="12"/>
  <c r="LP178" i="12"/>
  <c r="IP179" i="12"/>
  <c r="JA179" i="12"/>
  <c r="JK179" i="12"/>
  <c r="JV179" i="12"/>
  <c r="KG179" i="12"/>
  <c r="KQ179" i="12"/>
  <c r="LB179" i="12"/>
  <c r="LM179" i="12"/>
  <c r="IL180" i="12"/>
  <c r="IU180" i="12"/>
  <c r="JE180" i="12"/>
  <c r="JN180" i="12"/>
  <c r="JV180" i="12"/>
  <c r="KD180" i="12"/>
  <c r="KL180" i="12"/>
  <c r="KT180" i="12"/>
  <c r="LB180" i="12"/>
  <c r="LJ180" i="12"/>
  <c r="LR180" i="12"/>
  <c r="CH170" i="12"/>
  <c r="BT178" i="12"/>
  <c r="IL168" i="12"/>
  <c r="JA170" i="12"/>
  <c r="KY170" i="12"/>
  <c r="JV171" i="12"/>
  <c r="IS172" i="12"/>
  <c r="KS172" i="12"/>
  <c r="JN173" i="12"/>
  <c r="IK174" i="12"/>
  <c r="JQ174" i="12"/>
  <c r="KY174" i="12"/>
  <c r="IX175" i="12"/>
  <c r="JX175" i="12"/>
  <c r="KT175" i="12"/>
  <c r="LQ175" i="12"/>
  <c r="IX176" i="12"/>
  <c r="JN176" i="12"/>
  <c r="KD176" i="12"/>
  <c r="KT176" i="12"/>
  <c r="LJ176" i="12"/>
  <c r="IO177" i="12"/>
  <c r="JE177" i="12"/>
  <c r="JS177" i="12"/>
  <c r="KD177" i="12"/>
  <c r="KR177" i="12"/>
  <c r="LD177" i="12"/>
  <c r="LQ177" i="12"/>
  <c r="IT178" i="12"/>
  <c r="JE178" i="12"/>
  <c r="JS178" i="12"/>
  <c r="KE178" i="12"/>
  <c r="KR178" i="12"/>
  <c r="LF178" i="12"/>
  <c r="LQ178" i="12"/>
  <c r="IR179" i="12"/>
  <c r="JB179" i="12"/>
  <c r="JL179" i="12"/>
  <c r="JX179" i="12"/>
  <c r="KH179" i="12"/>
  <c r="KR179" i="12"/>
  <c r="LD179" i="12"/>
  <c r="LN179" i="12"/>
  <c r="IM180" i="12"/>
  <c r="IW180" i="12"/>
  <c r="JF180" i="12"/>
  <c r="JO180" i="12"/>
  <c r="JW180" i="12"/>
  <c r="KE180" i="12"/>
  <c r="KM180" i="12"/>
  <c r="KU180" i="12"/>
  <c r="LC180" i="12"/>
  <c r="LK180" i="12"/>
  <c r="LS180" i="12"/>
  <c r="V180" i="12" s="1"/>
  <c r="IH172" i="12"/>
  <c r="EO168" i="12"/>
  <c r="EW168" i="12"/>
  <c r="FE168" i="12"/>
  <c r="FM168" i="12"/>
  <c r="FU168" i="12"/>
  <c r="GC168" i="12"/>
  <c r="GK168" i="12"/>
  <c r="GS168" i="12"/>
  <c r="HA168" i="12"/>
  <c r="HI168" i="12"/>
  <c r="HQ168" i="12"/>
  <c r="EM170" i="12"/>
  <c r="BH171" i="12"/>
  <c r="BB179" i="12"/>
  <c r="IY168" i="12"/>
  <c r="JC170" i="12"/>
  <c r="LM170" i="12"/>
  <c r="JZ171" i="12"/>
  <c r="IW172" i="12"/>
  <c r="LE172" i="12"/>
  <c r="JT173" i="12"/>
  <c r="IM174" i="12"/>
  <c r="JY174" i="12"/>
  <c r="LC174" i="12"/>
  <c r="IZ175" i="12"/>
  <c r="KC175" i="12"/>
  <c r="KV175" i="12"/>
  <c r="LR175" i="12"/>
  <c r="IY176" i="12"/>
  <c r="JO176" i="12"/>
  <c r="KE176" i="12"/>
  <c r="KU176" i="12"/>
  <c r="LK176" i="12"/>
  <c r="IP177" i="12"/>
  <c r="JF177" i="12"/>
  <c r="JT177" i="12"/>
  <c r="KF177" i="12"/>
  <c r="KS177" i="12"/>
  <c r="LG177" i="12"/>
  <c r="LR177" i="12"/>
  <c r="IU178" i="12"/>
  <c r="JG178" i="12"/>
  <c r="JT178" i="12"/>
  <c r="KH178" i="12"/>
  <c r="KS178" i="12"/>
  <c r="LG178" i="12"/>
  <c r="LS178" i="12"/>
  <c r="IS179" i="12"/>
  <c r="JC179" i="12"/>
  <c r="JN179" i="12"/>
  <c r="JY179" i="12"/>
  <c r="KI179" i="12"/>
  <c r="KT179" i="12"/>
  <c r="LE179" i="12"/>
  <c r="LO179" i="12"/>
  <c r="IO180" i="12"/>
  <c r="IX180" i="12"/>
  <c r="JG180" i="12"/>
  <c r="JP180" i="12"/>
  <c r="JX180" i="12"/>
  <c r="KF180" i="12"/>
  <c r="KN180" i="12"/>
  <c r="KV180" i="12"/>
  <c r="LD180" i="12"/>
  <c r="LL180" i="12"/>
  <c r="BA172" i="12"/>
  <c r="BZ179" i="12"/>
  <c r="JZ168" i="12"/>
  <c r="JI170" i="12"/>
  <c r="LO170" i="12"/>
  <c r="KN171" i="12"/>
  <c r="JA172" i="12"/>
  <c r="LI172" i="12"/>
  <c r="KF173" i="12"/>
  <c r="IQ174" i="12"/>
  <c r="JZ174" i="12"/>
  <c r="LK174" i="12"/>
  <c r="JB175" i="12"/>
  <c r="KD175" i="12"/>
  <c r="LA175" i="12"/>
  <c r="II176" i="12"/>
  <c r="JD176" i="12"/>
  <c r="JT176" i="12"/>
  <c r="KJ176" i="12"/>
  <c r="KZ176" i="12"/>
  <c r="LP176" i="12"/>
  <c r="IU177" i="12"/>
  <c r="JH177" i="12"/>
  <c r="JU177" i="12"/>
  <c r="KI177" i="12"/>
  <c r="KT177" i="12"/>
  <c r="LH177" i="12"/>
  <c r="II178" i="12"/>
  <c r="KM168" i="12"/>
  <c r="JQ172" i="12"/>
  <c r="KK174" i="12"/>
  <c r="LD175" i="12"/>
  <c r="KL176" i="12"/>
  <c r="JL177" i="12"/>
  <c r="LJ177" i="12"/>
  <c r="JL178" i="12"/>
  <c r="KX178" i="12"/>
  <c r="IT179" i="12"/>
  <c r="JR179" i="12"/>
  <c r="KW179" i="12"/>
  <c r="IP180" i="12"/>
  <c r="JJ180" i="12"/>
  <c r="KH180" i="12"/>
  <c r="LE180" i="12"/>
  <c r="EK168" i="12"/>
  <c r="EV168" i="12"/>
  <c r="FG168" i="12"/>
  <c r="FQ168" i="12"/>
  <c r="GB168" i="12"/>
  <c r="GM168" i="12"/>
  <c r="GW168" i="12"/>
  <c r="HH168" i="12"/>
  <c r="HS168" i="12"/>
  <c r="EQ170" i="12"/>
  <c r="EY170" i="12"/>
  <c r="FG170" i="12"/>
  <c r="FO170" i="12"/>
  <c r="FW170" i="12"/>
  <c r="GE170" i="12"/>
  <c r="GM170" i="12"/>
  <c r="GU170" i="12"/>
  <c r="HC170" i="12"/>
  <c r="HK170" i="12"/>
  <c r="HS170" i="12"/>
  <c r="EO171" i="12"/>
  <c r="EW171" i="12"/>
  <c r="FE171" i="12"/>
  <c r="FM171" i="12"/>
  <c r="FU171" i="12"/>
  <c r="GC171" i="12"/>
  <c r="GK171" i="12"/>
  <c r="GS171" i="12"/>
  <c r="HA171" i="12"/>
  <c r="HI171" i="12"/>
  <c r="HQ171" i="12"/>
  <c r="EM172" i="12"/>
  <c r="EU172" i="12"/>
  <c r="FC172" i="12"/>
  <c r="FK172" i="12"/>
  <c r="FS172" i="12"/>
  <c r="GA172" i="12"/>
  <c r="GI172" i="12"/>
  <c r="GQ172" i="12"/>
  <c r="GY172" i="12"/>
  <c r="JW170" i="12"/>
  <c r="LM172" i="12"/>
  <c r="LM174" i="12"/>
  <c r="IN176" i="12"/>
  <c r="LA176" i="12"/>
  <c r="JV177" i="12"/>
  <c r="IL178" i="12"/>
  <c r="JU178" i="12"/>
  <c r="KY178" i="12"/>
  <c r="IU179" i="12"/>
  <c r="JZ179" i="12"/>
  <c r="KX179" i="12"/>
  <c r="IQ180" i="12"/>
  <c r="JQ180" i="12"/>
  <c r="KI180" i="12"/>
  <c r="LF180" i="12"/>
  <c r="EM168" i="12"/>
  <c r="EX168" i="12"/>
  <c r="FH168" i="12"/>
  <c r="FS168" i="12"/>
  <c r="GD168" i="12"/>
  <c r="GN168" i="12"/>
  <c r="GY168" i="12"/>
  <c r="HJ168" i="12"/>
  <c r="HT168" i="12"/>
  <c r="ER170" i="12"/>
  <c r="EZ170" i="12"/>
  <c r="FH170" i="12"/>
  <c r="FP170" i="12"/>
  <c r="FX170" i="12"/>
  <c r="GF170" i="12"/>
  <c r="GN170" i="12"/>
  <c r="GV170" i="12"/>
  <c r="HD170" i="12"/>
  <c r="HL170" i="12"/>
  <c r="HT170" i="12"/>
  <c r="EP171" i="12"/>
  <c r="EX171" i="12"/>
  <c r="FF171" i="12"/>
  <c r="FN171" i="12"/>
  <c r="FV171" i="12"/>
  <c r="GD171" i="12"/>
  <c r="GL171" i="12"/>
  <c r="GT171" i="12"/>
  <c r="HB171" i="12"/>
  <c r="HJ171" i="12"/>
  <c r="HR171" i="12"/>
  <c r="EN172" i="12"/>
  <c r="EV172" i="12"/>
  <c r="FD172" i="12"/>
  <c r="FL172" i="12"/>
  <c r="FT172" i="12"/>
  <c r="JY170" i="12"/>
  <c r="IP173" i="12"/>
  <c r="LO174" i="12"/>
  <c r="IO176" i="12"/>
  <c r="LB176" i="12"/>
  <c r="JX177" i="12"/>
  <c r="IM178" i="12"/>
  <c r="JW178" i="12"/>
  <c r="LH178" i="12"/>
  <c r="IV179" i="12"/>
  <c r="KA179" i="12"/>
  <c r="LF179" i="12"/>
  <c r="IR180" i="12"/>
  <c r="JR180" i="12"/>
  <c r="KO180" i="12"/>
  <c r="LG180" i="12"/>
  <c r="IH180" i="12"/>
  <c r="EN168" i="12"/>
  <c r="EY168" i="12"/>
  <c r="FI168" i="12"/>
  <c r="FT168" i="12"/>
  <c r="GE168" i="12"/>
  <c r="GO168" i="12"/>
  <c r="GZ168" i="12"/>
  <c r="HK168" i="12"/>
  <c r="ES170" i="12"/>
  <c r="FA170" i="12"/>
  <c r="FI170" i="12"/>
  <c r="FQ170" i="12"/>
  <c r="FY170" i="12"/>
  <c r="GG170" i="12"/>
  <c r="GO170" i="12"/>
  <c r="GW170" i="12"/>
  <c r="HE170" i="12"/>
  <c r="HM170" i="12"/>
  <c r="EQ171" i="12"/>
  <c r="EY171" i="12"/>
  <c r="FG171" i="12"/>
  <c r="FO171" i="12"/>
  <c r="FW171" i="12"/>
  <c r="GE171" i="12"/>
  <c r="GM171" i="12"/>
  <c r="GU171" i="12"/>
  <c r="HC171" i="12"/>
  <c r="HK171" i="12"/>
  <c r="HS171" i="12"/>
  <c r="EO172" i="12"/>
  <c r="EW172" i="12"/>
  <c r="FE172" i="12"/>
  <c r="FM172" i="12"/>
  <c r="FU172" i="12"/>
  <c r="GC172" i="12"/>
  <c r="AM175" i="12"/>
  <c r="IX171" i="12"/>
  <c r="KN173" i="12"/>
  <c r="JJ175" i="12"/>
  <c r="JF176" i="12"/>
  <c r="LR176" i="12"/>
  <c r="KK177" i="12"/>
  <c r="IW178" i="12"/>
  <c r="KI178" i="12"/>
  <c r="LK178" i="12"/>
  <c r="JF179" i="12"/>
  <c r="KJ179" i="12"/>
  <c r="LH179" i="12"/>
  <c r="IZ180" i="12"/>
  <c r="JY180" i="12"/>
  <c r="KQ180" i="12"/>
  <c r="LN180" i="12"/>
  <c r="IH177" i="12"/>
  <c r="EQ168" i="12"/>
  <c r="FA168" i="12"/>
  <c r="CX179" i="12"/>
  <c r="KP171" i="12"/>
  <c r="IY174" i="12"/>
  <c r="KF175" i="12"/>
  <c r="JU176" i="12"/>
  <c r="IV177" i="12"/>
  <c r="KV177" i="12"/>
  <c r="IY178" i="12"/>
  <c r="KJ178" i="12"/>
  <c r="IJ179" i="12"/>
  <c r="JH179" i="12"/>
  <c r="KL179" i="12"/>
  <c r="LP179" i="12"/>
  <c r="JA180" i="12"/>
  <c r="JZ180" i="12"/>
  <c r="KW180" i="12"/>
  <c r="LO180" i="12"/>
  <c r="IH171" i="12"/>
  <c r="ER168" i="12"/>
  <c r="FC168" i="12"/>
  <c r="FN168" i="12"/>
  <c r="FX168" i="12"/>
  <c r="GI168" i="12"/>
  <c r="GT168" i="12"/>
  <c r="HD168" i="12"/>
  <c r="HO168" i="12"/>
  <c r="EN170" i="12"/>
  <c r="EV170" i="12"/>
  <c r="FD170" i="12"/>
  <c r="FL170" i="12"/>
  <c r="FT170" i="12"/>
  <c r="GB170" i="12"/>
  <c r="GJ170" i="12"/>
  <c r="GR170" i="12"/>
  <c r="GZ170" i="12"/>
  <c r="HH170" i="12"/>
  <c r="HP170" i="12"/>
  <c r="EL171" i="12"/>
  <c r="ET171" i="12"/>
  <c r="FB171" i="12"/>
  <c r="FJ171" i="12"/>
  <c r="JO172" i="12"/>
  <c r="JV176" i="12"/>
  <c r="IV178" i="12"/>
  <c r="IL179" i="12"/>
  <c r="LR179" i="12"/>
  <c r="KP180" i="12"/>
  <c r="EJ168" i="12"/>
  <c r="FL168" i="12"/>
  <c r="GG168" i="12"/>
  <c r="HC168" i="12"/>
  <c r="EL170" i="12"/>
  <c r="FC170" i="12"/>
  <c r="FS170" i="12"/>
  <c r="GI170" i="12"/>
  <c r="GY170" i="12"/>
  <c r="HO170" i="12"/>
  <c r="ES171" i="12"/>
  <c r="FI171" i="12"/>
  <c r="FX171" i="12"/>
  <c r="GI171" i="12"/>
  <c r="GW171" i="12"/>
  <c r="HH171" i="12"/>
  <c r="EJ172" i="12"/>
  <c r="EX172" i="12"/>
  <c r="FI172" i="12"/>
  <c r="FW172" i="12"/>
  <c r="GG172" i="12"/>
  <c r="GP172" i="12"/>
  <c r="GZ172" i="12"/>
  <c r="HH172" i="12"/>
  <c r="HP172" i="12"/>
  <c r="EL173" i="12"/>
  <c r="ET173" i="12"/>
  <c r="FB173" i="12"/>
  <c r="FJ173" i="12"/>
  <c r="FR173" i="12"/>
  <c r="FZ173" i="12"/>
  <c r="GH173" i="12"/>
  <c r="GP173" i="12"/>
  <c r="GX173" i="12"/>
  <c r="HF173" i="12"/>
  <c r="HN173" i="12"/>
  <c r="EJ174" i="12"/>
  <c r="ER174" i="12"/>
  <c r="EZ174" i="12"/>
  <c r="FH174" i="12"/>
  <c r="FP174" i="12"/>
  <c r="FX174" i="12"/>
  <c r="GF174" i="12"/>
  <c r="GN174" i="12"/>
  <c r="GV174" i="12"/>
  <c r="HD174" i="12"/>
  <c r="HL174" i="12"/>
  <c r="HT174" i="12"/>
  <c r="N174" i="12" s="1"/>
  <c r="EP175" i="12"/>
  <c r="EX175" i="12"/>
  <c r="FF175" i="12"/>
  <c r="FN175" i="12"/>
  <c r="FV175" i="12"/>
  <c r="GD175" i="12"/>
  <c r="GL175" i="12"/>
  <c r="GT175" i="12"/>
  <c r="HB175" i="12"/>
  <c r="HJ175" i="12"/>
  <c r="HR175" i="12"/>
  <c r="EN176" i="12"/>
  <c r="EV176" i="12"/>
  <c r="FD176" i="12"/>
  <c r="FL176" i="12"/>
  <c r="FT176" i="12"/>
  <c r="GB176" i="12"/>
  <c r="GJ176" i="12"/>
  <c r="GR176" i="12"/>
  <c r="GZ176" i="12"/>
  <c r="HH176" i="12"/>
  <c r="HP176" i="12"/>
  <c r="EL177" i="12"/>
  <c r="ET177" i="12"/>
  <c r="FB177" i="12"/>
  <c r="FJ177" i="12"/>
  <c r="FR177" i="12"/>
  <c r="FZ177" i="12"/>
  <c r="GH177" i="12"/>
  <c r="GP177" i="12"/>
  <c r="GX177" i="12"/>
  <c r="HF177" i="12"/>
  <c r="HN177" i="12"/>
  <c r="EJ178" i="12"/>
  <c r="ER178" i="12"/>
  <c r="EZ178" i="12"/>
  <c r="FH178" i="12"/>
  <c r="FP178" i="12"/>
  <c r="FX178" i="12"/>
  <c r="GF178" i="12"/>
  <c r="GN178" i="12"/>
  <c r="GV178" i="12"/>
  <c r="HD178" i="12"/>
  <c r="HL178" i="12"/>
  <c r="HT178" i="12"/>
  <c r="EP179" i="12"/>
  <c r="EX179" i="12"/>
  <c r="FF179" i="12"/>
  <c r="FN179" i="12"/>
  <c r="FV179" i="12"/>
  <c r="GD179" i="12"/>
  <c r="GL179" i="12"/>
  <c r="GT179" i="12"/>
  <c r="HB179" i="12"/>
  <c r="HJ179" i="12"/>
  <c r="HR179" i="12"/>
  <c r="EN180" i="12"/>
  <c r="EV180" i="12"/>
  <c r="FD180" i="12"/>
  <c r="FL180" i="12"/>
  <c r="FT180" i="12"/>
  <c r="GB180" i="12"/>
  <c r="GJ180" i="12"/>
  <c r="GR180" i="12"/>
  <c r="GZ180" i="12"/>
  <c r="HH180" i="12"/>
  <c r="HP180" i="12"/>
  <c r="KJ173" i="12"/>
  <c r="KK176" i="12"/>
  <c r="JJ178" i="12"/>
  <c r="JD179" i="12"/>
  <c r="II180" i="12"/>
  <c r="KX180" i="12"/>
  <c r="EP168" i="12"/>
  <c r="FO168" i="12"/>
  <c r="GJ168" i="12"/>
  <c r="HE168" i="12"/>
  <c r="EO170" i="12"/>
  <c r="FE170" i="12"/>
  <c r="FU170" i="12"/>
  <c r="GK170" i="12"/>
  <c r="HA170" i="12"/>
  <c r="HQ170" i="12"/>
  <c r="EU171" i="12"/>
  <c r="FK171" i="12"/>
  <c r="FY171" i="12"/>
  <c r="GJ171" i="12"/>
  <c r="GX171" i="12"/>
  <c r="HL171" i="12"/>
  <c r="EK172" i="12"/>
  <c r="EY172" i="12"/>
  <c r="FJ172" i="12"/>
  <c r="FX172" i="12"/>
  <c r="GH172" i="12"/>
  <c r="GR172" i="12"/>
  <c r="HA172" i="12"/>
  <c r="HI172" i="12"/>
  <c r="HQ172" i="12"/>
  <c r="EM173" i="12"/>
  <c r="EU173" i="12"/>
  <c r="FC173" i="12"/>
  <c r="FK173" i="12"/>
  <c r="FS173" i="12"/>
  <c r="GA173" i="12"/>
  <c r="GI173" i="12"/>
  <c r="GQ173" i="12"/>
  <c r="GY173" i="12"/>
  <c r="HG173" i="12"/>
  <c r="HO173" i="12"/>
  <c r="EK174" i="12"/>
  <c r="ES174" i="12"/>
  <c r="FA174" i="12"/>
  <c r="FI174" i="12"/>
  <c r="FQ174" i="12"/>
  <c r="FY174" i="12"/>
  <c r="GG174" i="12"/>
  <c r="GO174" i="12"/>
  <c r="GW174" i="12"/>
  <c r="HE174" i="12"/>
  <c r="HM174" i="12"/>
  <c r="EQ175" i="12"/>
  <c r="EY175" i="12"/>
  <c r="FG175" i="12"/>
  <c r="FO175" i="12"/>
  <c r="FW175" i="12"/>
  <c r="GE175" i="12"/>
  <c r="GM175" i="12"/>
  <c r="GU175" i="12"/>
  <c r="HC175" i="12"/>
  <c r="HK175" i="12"/>
  <c r="HS175" i="12"/>
  <c r="EO176" i="12"/>
  <c r="EW176" i="12"/>
  <c r="FE176" i="12"/>
  <c r="FM176" i="12"/>
  <c r="FU176" i="12"/>
  <c r="GC176" i="12"/>
  <c r="GK176" i="12"/>
  <c r="GS176" i="12"/>
  <c r="HA176" i="12"/>
  <c r="HI176" i="12"/>
  <c r="HQ176" i="12"/>
  <c r="EM177" i="12"/>
  <c r="EU177" i="12"/>
  <c r="FC177" i="12"/>
  <c r="FK177" i="12"/>
  <c r="FS177" i="12"/>
  <c r="GA177" i="12"/>
  <c r="GI177" i="12"/>
  <c r="GQ177" i="12"/>
  <c r="GY177" i="12"/>
  <c r="HG177" i="12"/>
  <c r="HO177" i="12"/>
  <c r="EK178" i="12"/>
  <c r="ES178" i="12"/>
  <c r="FA178" i="12"/>
  <c r="FI178" i="12"/>
  <c r="FQ178" i="12"/>
  <c r="FY178" i="12"/>
  <c r="GG178" i="12"/>
  <c r="GO178" i="12"/>
  <c r="GW178" i="12"/>
  <c r="HE178" i="12"/>
  <c r="HM178" i="12"/>
  <c r="EQ179" i="12"/>
  <c r="EY179" i="12"/>
  <c r="FG179" i="12"/>
  <c r="FO179" i="12"/>
  <c r="FW179" i="12"/>
  <c r="GE179" i="12"/>
  <c r="GM179" i="12"/>
  <c r="GU179" i="12"/>
  <c r="HC179" i="12"/>
  <c r="HK179" i="12"/>
  <c r="HS179" i="12"/>
  <c r="EO180" i="12"/>
  <c r="EW180" i="12"/>
  <c r="FE180" i="12"/>
  <c r="FM180" i="12"/>
  <c r="FU180" i="12"/>
  <c r="GC180" i="12"/>
  <c r="GK180" i="12"/>
  <c r="GS180" i="12"/>
  <c r="HA180" i="12"/>
  <c r="HI180" i="12"/>
  <c r="JA174" i="12"/>
  <c r="LQ176" i="12"/>
  <c r="JK178" i="12"/>
  <c r="JP179" i="12"/>
  <c r="IY180" i="12"/>
  <c r="KY180" i="12"/>
  <c r="ES168" i="12"/>
  <c r="FP168" i="12"/>
  <c r="GL168" i="12"/>
  <c r="HG168" i="12"/>
  <c r="EP170" i="12"/>
  <c r="FF170" i="12"/>
  <c r="FV170" i="12"/>
  <c r="GL170" i="12"/>
  <c r="HB170" i="12"/>
  <c r="HR170" i="12"/>
  <c r="EV171" i="12"/>
  <c r="FL171" i="12"/>
  <c r="FZ171" i="12"/>
  <c r="GN171" i="12"/>
  <c r="GY171" i="12"/>
  <c r="HM171" i="12"/>
  <c r="EL172" i="12"/>
  <c r="EZ172" i="12"/>
  <c r="FN172" i="12"/>
  <c r="FY172" i="12"/>
  <c r="GJ172" i="12"/>
  <c r="GS172" i="12"/>
  <c r="HB172" i="12"/>
  <c r="HJ172" i="12"/>
  <c r="HR172" i="12"/>
  <c r="EN173" i="12"/>
  <c r="EV173" i="12"/>
  <c r="FD173" i="12"/>
  <c r="FL173" i="12"/>
  <c r="FT173" i="12"/>
  <c r="GB173" i="12"/>
  <c r="GJ173" i="12"/>
  <c r="GR173" i="12"/>
  <c r="GZ173" i="12"/>
  <c r="HH173" i="12"/>
  <c r="HP173" i="12"/>
  <c r="EL174" i="12"/>
  <c r="ET174" i="12"/>
  <c r="FB174" i="12"/>
  <c r="FJ174" i="12"/>
  <c r="FR174" i="12"/>
  <c r="FZ174" i="12"/>
  <c r="GH174" i="12"/>
  <c r="GP174" i="12"/>
  <c r="GX174" i="12"/>
  <c r="HF174" i="12"/>
  <c r="HN174" i="12"/>
  <c r="EJ175" i="12"/>
  <c r="ER175" i="12"/>
  <c r="EZ175" i="12"/>
  <c r="FH175" i="12"/>
  <c r="FP175" i="12"/>
  <c r="FX175" i="12"/>
  <c r="GF175" i="12"/>
  <c r="GN175" i="12"/>
  <c r="GV175" i="12"/>
  <c r="HD175" i="12"/>
  <c r="HL175" i="12"/>
  <c r="HT175" i="12"/>
  <c r="N175" i="12" s="1"/>
  <c r="EP176" i="12"/>
  <c r="EX176" i="12"/>
  <c r="FF176" i="12"/>
  <c r="FN176" i="12"/>
  <c r="FV176" i="12"/>
  <c r="GD176" i="12"/>
  <c r="GL176" i="12"/>
  <c r="GT176" i="12"/>
  <c r="HB176" i="12"/>
  <c r="HJ176" i="12"/>
  <c r="HR176" i="12"/>
  <c r="EN177" i="12"/>
  <c r="EV177" i="12"/>
  <c r="FD177" i="12"/>
  <c r="FL177" i="12"/>
  <c r="FT177" i="12"/>
  <c r="GB177" i="12"/>
  <c r="GJ177" i="12"/>
  <c r="GR177" i="12"/>
  <c r="GZ177" i="12"/>
  <c r="HH177" i="12"/>
  <c r="HP177" i="12"/>
  <c r="EL178" i="12"/>
  <c r="ET178" i="12"/>
  <c r="FB178" i="12"/>
  <c r="FJ178" i="12"/>
  <c r="FR178" i="12"/>
  <c r="FZ178" i="12"/>
  <c r="GH178" i="12"/>
  <c r="GP178" i="12"/>
  <c r="GX178" i="12"/>
  <c r="HF178" i="12"/>
  <c r="HN178" i="12"/>
  <c r="EJ179" i="12"/>
  <c r="ER179" i="12"/>
  <c r="EZ179" i="12"/>
  <c r="FH179" i="12"/>
  <c r="FP179" i="12"/>
  <c r="FX179" i="12"/>
  <c r="GF179" i="12"/>
  <c r="GN179" i="12"/>
  <c r="GV179" i="12"/>
  <c r="HD179" i="12"/>
  <c r="HL179" i="12"/>
  <c r="HT179" i="12"/>
  <c r="EP180" i="12"/>
  <c r="EX180" i="12"/>
  <c r="FF180" i="12"/>
  <c r="FN180" i="12"/>
  <c r="FV180" i="12"/>
  <c r="GD180" i="12"/>
  <c r="GL180" i="12"/>
  <c r="GT180" i="12"/>
  <c r="HB180" i="12"/>
  <c r="HJ180" i="12"/>
  <c r="BM174" i="12"/>
  <c r="KC174" i="12"/>
  <c r="IW177" i="12"/>
  <c r="JZ178" i="12"/>
  <c r="JQ179" i="12"/>
  <c r="JH180" i="12"/>
  <c r="LM180" i="12"/>
  <c r="EU168" i="12"/>
  <c r="FV168" i="12"/>
  <c r="GQ168" i="12"/>
  <c r="HL168" i="12"/>
  <c r="ET170" i="12"/>
  <c r="FJ170" i="12"/>
  <c r="FZ170" i="12"/>
  <c r="GP170" i="12"/>
  <c r="HF170" i="12"/>
  <c r="EJ171" i="12"/>
  <c r="EZ171" i="12"/>
  <c r="FP171" i="12"/>
  <c r="GA171" i="12"/>
  <c r="GO171" i="12"/>
  <c r="GZ171" i="12"/>
  <c r="HN171" i="12"/>
  <c r="EP172" i="12"/>
  <c r="FA172" i="12"/>
  <c r="FO172" i="12"/>
  <c r="FZ172" i="12"/>
  <c r="GK172" i="12"/>
  <c r="GT172" i="12"/>
  <c r="HC172" i="12"/>
  <c r="HK172" i="12"/>
  <c r="HS172" i="12"/>
  <c r="EO173" i="12"/>
  <c r="EW173" i="12"/>
  <c r="FE173" i="12"/>
  <c r="FM173" i="12"/>
  <c r="FU173" i="12"/>
  <c r="GC173" i="12"/>
  <c r="GK173" i="12"/>
  <c r="GS173" i="12"/>
  <c r="HA173" i="12"/>
  <c r="HI173" i="12"/>
  <c r="HQ173" i="12"/>
  <c r="EM174" i="12"/>
  <c r="EU174" i="12"/>
  <c r="FC174" i="12"/>
  <c r="FK174" i="12"/>
  <c r="FS174" i="12"/>
  <c r="GA174" i="12"/>
  <c r="GI174" i="12"/>
  <c r="GQ174" i="12"/>
  <c r="GY174" i="12"/>
  <c r="HG174" i="12"/>
  <c r="HO174" i="12"/>
  <c r="EK175" i="12"/>
  <c r="ES175" i="12"/>
  <c r="FA175" i="12"/>
  <c r="FI175" i="12"/>
  <c r="FQ175" i="12"/>
  <c r="FY175" i="12"/>
  <c r="GG175" i="12"/>
  <c r="GO175" i="12"/>
  <c r="GW175" i="12"/>
  <c r="HE175" i="12"/>
  <c r="HM175" i="12"/>
  <c r="EQ176" i="12"/>
  <c r="EY176" i="12"/>
  <c r="FG176" i="12"/>
  <c r="FO176" i="12"/>
  <c r="FW176" i="12"/>
  <c r="GE176" i="12"/>
  <c r="GM176" i="12"/>
  <c r="GU176" i="12"/>
  <c r="HC176" i="12"/>
  <c r="HK176" i="12"/>
  <c r="HS176" i="12"/>
  <c r="EO177" i="12"/>
  <c r="EW177" i="12"/>
  <c r="FE177" i="12"/>
  <c r="FM177" i="12"/>
  <c r="FU177" i="12"/>
  <c r="GC177" i="12"/>
  <c r="GK177" i="12"/>
  <c r="GS177" i="12"/>
  <c r="HA177" i="12"/>
  <c r="HI177" i="12"/>
  <c r="HQ177" i="12"/>
  <c r="EM178" i="12"/>
  <c r="EU178" i="12"/>
  <c r="FC178" i="12"/>
  <c r="FK178" i="12"/>
  <c r="FS178" i="12"/>
  <c r="GA178" i="12"/>
  <c r="GI178" i="12"/>
  <c r="GQ178" i="12"/>
  <c r="GY178" i="12"/>
  <c r="HG178" i="12"/>
  <c r="HO178" i="12"/>
  <c r="EK179" i="12"/>
  <c r="ES179" i="12"/>
  <c r="FA179" i="12"/>
  <c r="FI179" i="12"/>
  <c r="FQ179" i="12"/>
  <c r="FY179" i="12"/>
  <c r="BH180" i="12"/>
  <c r="JI175" i="12"/>
  <c r="JK177" i="12"/>
  <c r="KK178" i="12"/>
  <c r="KB179" i="12"/>
  <c r="JI180" i="12"/>
  <c r="EZ168" i="12"/>
  <c r="FW168" i="12"/>
  <c r="GR168" i="12"/>
  <c r="HM168" i="12"/>
  <c r="EU170" i="12"/>
  <c r="FK170" i="12"/>
  <c r="GA170" i="12"/>
  <c r="GQ170" i="12"/>
  <c r="HG170" i="12"/>
  <c r="EK171" i="12"/>
  <c r="FA171" i="12"/>
  <c r="FQ171" i="12"/>
  <c r="GB171" i="12"/>
  <c r="GP171" i="12"/>
  <c r="HD171" i="12"/>
  <c r="HO171" i="12"/>
  <c r="EQ172" i="12"/>
  <c r="FB172" i="12"/>
  <c r="FP172" i="12"/>
  <c r="GB172" i="12"/>
  <c r="GL172" i="12"/>
  <c r="GU172" i="12"/>
  <c r="HD172" i="12"/>
  <c r="HL172" i="12"/>
  <c r="HT172" i="12"/>
  <c r="EP173" i="12"/>
  <c r="EX173" i="12"/>
  <c r="FF173" i="12"/>
  <c r="FN173" i="12"/>
  <c r="FV173" i="12"/>
  <c r="GD173" i="12"/>
  <c r="GL173" i="12"/>
  <c r="GT173" i="12"/>
  <c r="HB173" i="12"/>
  <c r="HJ173" i="12"/>
  <c r="HR173" i="12"/>
  <c r="EN174" i="12"/>
  <c r="EV174" i="12"/>
  <c r="FD174" i="12"/>
  <c r="FL174" i="12"/>
  <c r="FT174" i="12"/>
  <c r="GB174" i="12"/>
  <c r="GJ174" i="12"/>
  <c r="GR174" i="12"/>
  <c r="GZ174" i="12"/>
  <c r="HH174" i="12"/>
  <c r="HP174" i="12"/>
  <c r="EL175" i="12"/>
  <c r="ET175" i="12"/>
  <c r="FB175" i="12"/>
  <c r="FJ175" i="12"/>
  <c r="FR175" i="12"/>
  <c r="FZ175" i="12"/>
  <c r="GH175" i="12"/>
  <c r="GP175" i="12"/>
  <c r="GX175" i="12"/>
  <c r="HF175" i="12"/>
  <c r="HN175" i="12"/>
  <c r="EJ176" i="12"/>
  <c r="ER176" i="12"/>
  <c r="EZ176" i="12"/>
  <c r="FH176" i="12"/>
  <c r="FP176" i="12"/>
  <c r="FX176" i="12"/>
  <c r="GF176" i="12"/>
  <c r="GN176" i="12"/>
  <c r="GV176" i="12"/>
  <c r="HD176" i="12"/>
  <c r="HL176" i="12"/>
  <c r="HT176" i="12"/>
  <c r="EP177" i="12"/>
  <c r="EX177" i="12"/>
  <c r="FF177" i="12"/>
  <c r="FN177" i="12"/>
  <c r="FV177" i="12"/>
  <c r="GD177" i="12"/>
  <c r="GL177" i="12"/>
  <c r="GT177" i="12"/>
  <c r="HB177" i="12"/>
  <c r="HJ177" i="12"/>
  <c r="HR177" i="12"/>
  <c r="EN178" i="12"/>
  <c r="EV178" i="12"/>
  <c r="FD178" i="12"/>
  <c r="FL178" i="12"/>
  <c r="FT178" i="12"/>
  <c r="GB178" i="12"/>
  <c r="GJ178" i="12"/>
  <c r="GR178" i="12"/>
  <c r="GZ178" i="12"/>
  <c r="HH178" i="12"/>
  <c r="HP178" i="12"/>
  <c r="EL179" i="12"/>
  <c r="ET179" i="12"/>
  <c r="FB179" i="12"/>
  <c r="IJ171" i="12"/>
  <c r="LB175" i="12"/>
  <c r="KY177" i="12"/>
  <c r="LI178" i="12"/>
  <c r="KV179" i="12"/>
  <c r="KA180" i="12"/>
  <c r="IH178" i="12"/>
  <c r="FF168" i="12"/>
  <c r="GA168" i="12"/>
  <c r="GV168" i="12"/>
  <c r="HR168" i="12"/>
  <c r="EX170" i="12"/>
  <c r="FN170" i="12"/>
  <c r="GD170" i="12"/>
  <c r="GT170" i="12"/>
  <c r="HJ170" i="12"/>
  <c r="EN171" i="12"/>
  <c r="FD171" i="12"/>
  <c r="FS171" i="12"/>
  <c r="GG171" i="12"/>
  <c r="GR171" i="12"/>
  <c r="HF171" i="12"/>
  <c r="HT171" i="12"/>
  <c r="ES172" i="12"/>
  <c r="FG172" i="12"/>
  <c r="FR172" i="12"/>
  <c r="GE172" i="12"/>
  <c r="GN172" i="12"/>
  <c r="GW172" i="12"/>
  <c r="HF172" i="12"/>
  <c r="HN172" i="12"/>
  <c r="EJ173" i="12"/>
  <c r="ER173" i="12"/>
  <c r="EZ173" i="12"/>
  <c r="FH173" i="12"/>
  <c r="FP173" i="12"/>
  <c r="FX173" i="12"/>
  <c r="GF173" i="12"/>
  <c r="GN173" i="12"/>
  <c r="GV173" i="12"/>
  <c r="HD173" i="12"/>
  <c r="HL173" i="12"/>
  <c r="HT173" i="12"/>
  <c r="EP174" i="12"/>
  <c r="EX174" i="12"/>
  <c r="FF174" i="12"/>
  <c r="FN174" i="12"/>
  <c r="FV174" i="12"/>
  <c r="GD174" i="12"/>
  <c r="GL174" i="12"/>
  <c r="GT174" i="12"/>
  <c r="HB174" i="12"/>
  <c r="HJ174" i="12"/>
  <c r="HR174" i="12"/>
  <c r="EN175" i="12"/>
  <c r="EV175" i="12"/>
  <c r="FD175" i="12"/>
  <c r="FL175" i="12"/>
  <c r="FT175" i="12"/>
  <c r="GB175" i="12"/>
  <c r="GJ175" i="12"/>
  <c r="GR175" i="12"/>
  <c r="GZ175" i="12"/>
  <c r="HH175" i="12"/>
  <c r="HP175" i="12"/>
  <c r="EL176" i="12"/>
  <c r="ET176" i="12"/>
  <c r="FB176" i="12"/>
  <c r="FJ176" i="12"/>
  <c r="FR176" i="12"/>
  <c r="FZ176" i="12"/>
  <c r="GH176" i="12"/>
  <c r="GP176" i="12"/>
  <c r="GX176" i="12"/>
  <c r="HF176" i="12"/>
  <c r="HN176" i="12"/>
  <c r="EJ177" i="12"/>
  <c r="ER177" i="12"/>
  <c r="EZ177" i="12"/>
  <c r="FH177" i="12"/>
  <c r="FP177" i="12"/>
  <c r="FX177" i="12"/>
  <c r="GF177" i="12"/>
  <c r="GN177" i="12"/>
  <c r="GV177" i="12"/>
  <c r="HD177" i="12"/>
  <c r="HL177" i="12"/>
  <c r="HT177" i="12"/>
  <c r="EP178" i="12"/>
  <c r="EX178" i="12"/>
  <c r="FF178" i="12"/>
  <c r="FN178" i="12"/>
  <c r="FV178" i="12"/>
  <c r="GD178" i="12"/>
  <c r="GL178" i="12"/>
  <c r="GT178" i="12"/>
  <c r="HB178" i="12"/>
  <c r="HJ178" i="12"/>
  <c r="HR178" i="12"/>
  <c r="EN179" i="12"/>
  <c r="EV179" i="12"/>
  <c r="FD179" i="12"/>
  <c r="FL179" i="12"/>
  <c r="FT179" i="12"/>
  <c r="GB179" i="12"/>
  <c r="GJ179" i="12"/>
  <c r="GR179" i="12"/>
  <c r="GZ179" i="12"/>
  <c r="HH179" i="12"/>
  <c r="HP179" i="12"/>
  <c r="EL180" i="12"/>
  <c r="ET180" i="12"/>
  <c r="FB180" i="12"/>
  <c r="FJ180" i="12"/>
  <c r="FR180" i="12"/>
  <c r="FZ180" i="12"/>
  <c r="GH180" i="12"/>
  <c r="GP180" i="12"/>
  <c r="GX180" i="12"/>
  <c r="HF180" i="12"/>
  <c r="HN180" i="12"/>
  <c r="LI177" i="12"/>
  <c r="IH170" i="12"/>
  <c r="EK170" i="12"/>
  <c r="GX170" i="12"/>
  <c r="FT171" i="12"/>
  <c r="GF172" i="12"/>
  <c r="HO172" i="12"/>
  <c r="FI173" i="12"/>
  <c r="GO173" i="12"/>
  <c r="FO174" i="12"/>
  <c r="GU174" i="12"/>
  <c r="EO175" i="12"/>
  <c r="FU175" i="12"/>
  <c r="HA175" i="12"/>
  <c r="EU176" i="12"/>
  <c r="GA176" i="12"/>
  <c r="HG176" i="12"/>
  <c r="FA177" i="12"/>
  <c r="GG177" i="12"/>
  <c r="HM177" i="12"/>
  <c r="FG178" i="12"/>
  <c r="GM178" i="12"/>
  <c r="HS178" i="12"/>
  <c r="FK179" i="12"/>
  <c r="GG179" i="12"/>
  <c r="GW179" i="12"/>
  <c r="HM179" i="12"/>
  <c r="EQ180" i="12"/>
  <c r="FG180" i="12"/>
  <c r="FW180" i="12"/>
  <c r="GM180" i="12"/>
  <c r="HC180" i="12"/>
  <c r="HQ180" i="12"/>
  <c r="EI171" i="12"/>
  <c r="KU178" i="12"/>
  <c r="FD168" i="12"/>
  <c r="EW170" i="12"/>
  <c r="HI170" i="12"/>
  <c r="GF171" i="12"/>
  <c r="ER172" i="12"/>
  <c r="GM172" i="12"/>
  <c r="FO173" i="12"/>
  <c r="GU173" i="12"/>
  <c r="EO174" i="12"/>
  <c r="FU174" i="12"/>
  <c r="HA174" i="12"/>
  <c r="EU175" i="12"/>
  <c r="GA175" i="12"/>
  <c r="HG175" i="12"/>
  <c r="FA176" i="12"/>
  <c r="GG176" i="12"/>
  <c r="HM176" i="12"/>
  <c r="FG177" i="12"/>
  <c r="GM177" i="12"/>
  <c r="HS177" i="12"/>
  <c r="FM178" i="12"/>
  <c r="GS178" i="12"/>
  <c r="EM179" i="12"/>
  <c r="FM179" i="12"/>
  <c r="GH179" i="12"/>
  <c r="GX179" i="12"/>
  <c r="HN179" i="12"/>
  <c r="ER180" i="12"/>
  <c r="FH180" i="12"/>
  <c r="FX180" i="12"/>
  <c r="GN180" i="12"/>
  <c r="HD180" i="12"/>
  <c r="HR180" i="12"/>
  <c r="EI170" i="12"/>
  <c r="FK168" i="12"/>
  <c r="HN170" i="12"/>
  <c r="GH171" i="12"/>
  <c r="GO172" i="12"/>
  <c r="EK173" i="12"/>
  <c r="FQ173" i="12"/>
  <c r="EQ174" i="12"/>
  <c r="HC174" i="12"/>
  <c r="EW175" i="12"/>
  <c r="HI175" i="12"/>
  <c r="GI176" i="12"/>
  <c r="FI177" i="12"/>
  <c r="GU178" i="12"/>
  <c r="EO179" i="12"/>
  <c r="GI179" i="12"/>
  <c r="HO179" i="12"/>
  <c r="FY180" i="12"/>
  <c r="HE180" i="12"/>
  <c r="HS180" i="12"/>
  <c r="GU168" i="12"/>
  <c r="FC171" i="12"/>
  <c r="HE171" i="12"/>
  <c r="FQ172" i="12"/>
  <c r="HE172" i="12"/>
  <c r="EY173" i="12"/>
  <c r="GE173" i="12"/>
  <c r="HK173" i="12"/>
  <c r="FE174" i="12"/>
  <c r="HQ174" i="12"/>
  <c r="FK175" i="12"/>
  <c r="GQ175" i="12"/>
  <c r="EK176" i="12"/>
  <c r="FQ176" i="12"/>
  <c r="GW176" i="12"/>
  <c r="EQ177" i="12"/>
  <c r="FW177" i="12"/>
  <c r="HC177" i="12"/>
  <c r="EW178" i="12"/>
  <c r="GC178" i="12"/>
  <c r="HI178" i="12"/>
  <c r="FC179" i="12"/>
  <c r="FZ179" i="12"/>
  <c r="GP179" i="12"/>
  <c r="HF179" i="12"/>
  <c r="EJ180" i="12"/>
  <c r="EZ180" i="12"/>
  <c r="FP180" i="12"/>
  <c r="GF180" i="12"/>
  <c r="GV180" i="12"/>
  <c r="HL180" i="12"/>
  <c r="IK179" i="12"/>
  <c r="FB170" i="12"/>
  <c r="ET172" i="12"/>
  <c r="GW173" i="12"/>
  <c r="FW174" i="12"/>
  <c r="GC175" i="12"/>
  <c r="FC176" i="12"/>
  <c r="HO176" i="12"/>
  <c r="GO177" i="12"/>
  <c r="FO178" i="12"/>
  <c r="FR179" i="12"/>
  <c r="GY179" i="12"/>
  <c r="ES180" i="12"/>
  <c r="FI180" i="12"/>
  <c r="GO180" i="12"/>
  <c r="GC170" i="12"/>
  <c r="KC168" i="12"/>
  <c r="KN179" i="12"/>
  <c r="FY168" i="12"/>
  <c r="FM170" i="12"/>
  <c r="EM171" i="12"/>
  <c r="GQ171" i="12"/>
  <c r="FF172" i="12"/>
  <c r="GV172" i="12"/>
  <c r="EQ173" i="12"/>
  <c r="FW173" i="12"/>
  <c r="HC173" i="12"/>
  <c r="EW174" i="12"/>
  <c r="GC174" i="12"/>
  <c r="HI174" i="12"/>
  <c r="FC175" i="12"/>
  <c r="GI175" i="12"/>
  <c r="HO175" i="12"/>
  <c r="FI176" i="12"/>
  <c r="GO176" i="12"/>
  <c r="FO177" i="12"/>
  <c r="GU177" i="12"/>
  <c r="EO178" i="12"/>
  <c r="FU178" i="12"/>
  <c r="HA178" i="12"/>
  <c r="EU179" i="12"/>
  <c r="FS179" i="12"/>
  <c r="GK179" i="12"/>
  <c r="HA179" i="12"/>
  <c r="HQ179" i="12"/>
  <c r="EU180" i="12"/>
  <c r="FK180" i="12"/>
  <c r="GA180" i="12"/>
  <c r="GQ180" i="12"/>
  <c r="HG180" i="12"/>
  <c r="HT180" i="12"/>
  <c r="N180" i="12" s="1"/>
  <c r="EI180" i="12"/>
  <c r="EI179" i="12"/>
  <c r="KK175" i="12"/>
  <c r="JS180" i="12"/>
  <c r="GK174" i="12"/>
  <c r="KV171" i="12"/>
  <c r="LG179" i="12"/>
  <c r="GF168" i="12"/>
  <c r="FR170" i="12"/>
  <c r="ER171" i="12"/>
  <c r="GV171" i="12"/>
  <c r="FH172" i="12"/>
  <c r="GX172" i="12"/>
  <c r="ES173" i="12"/>
  <c r="FY173" i="12"/>
  <c r="HE173" i="12"/>
  <c r="EY174" i="12"/>
  <c r="GE174" i="12"/>
  <c r="HK174" i="12"/>
  <c r="FE175" i="12"/>
  <c r="GK175" i="12"/>
  <c r="HQ175" i="12"/>
  <c r="FK176" i="12"/>
  <c r="GQ176" i="12"/>
  <c r="EK177" i="12"/>
  <c r="FQ177" i="12"/>
  <c r="GW177" i="12"/>
  <c r="EQ178" i="12"/>
  <c r="FW178" i="12"/>
  <c r="HC178" i="12"/>
  <c r="EW179" i="12"/>
  <c r="FU179" i="12"/>
  <c r="GO179" i="12"/>
  <c r="HE179" i="12"/>
  <c r="EY180" i="12"/>
  <c r="FO180" i="12"/>
  <c r="GE180" i="12"/>
  <c r="GU180" i="12"/>
  <c r="HK180" i="12"/>
  <c r="JE176" i="12"/>
  <c r="KG180" i="12"/>
  <c r="HB168" i="12"/>
  <c r="GH170" i="12"/>
  <c r="FH171" i="12"/>
  <c r="HG171" i="12"/>
  <c r="FV172" i="12"/>
  <c r="HG172" i="12"/>
  <c r="FA173" i="12"/>
  <c r="GG173" i="12"/>
  <c r="HM173" i="12"/>
  <c r="FG174" i="12"/>
  <c r="GM174" i="12"/>
  <c r="HS174" i="12"/>
  <c r="FM175" i="12"/>
  <c r="GS175" i="12"/>
  <c r="EM176" i="12"/>
  <c r="FS176" i="12"/>
  <c r="GY176" i="12"/>
  <c r="ES177" i="12"/>
  <c r="FY177" i="12"/>
  <c r="HE177" i="12"/>
  <c r="EY178" i="12"/>
  <c r="GE178" i="12"/>
  <c r="HK178" i="12"/>
  <c r="FE179" i="12"/>
  <c r="GA179" i="12"/>
  <c r="GQ179" i="12"/>
  <c r="HG179" i="12"/>
  <c r="EK180" i="12"/>
  <c r="FA180" i="12"/>
  <c r="FQ180" i="12"/>
  <c r="GG180" i="12"/>
  <c r="GW180" i="12"/>
  <c r="HM180" i="12"/>
  <c r="HP168" i="12"/>
  <c r="HS173" i="12"/>
  <c r="HE176" i="12"/>
  <c r="GC179" i="12"/>
  <c r="HO180" i="12"/>
  <c r="GD172" i="12"/>
  <c r="GK178" i="12"/>
  <c r="ES176" i="12"/>
  <c r="GM173" i="12"/>
  <c r="GS170" i="12"/>
  <c r="FM174" i="12"/>
  <c r="EY177" i="12"/>
  <c r="GS179" i="12"/>
  <c r="FC180" i="12"/>
  <c r="GY175" i="12"/>
  <c r="EI178" i="12"/>
  <c r="EI172" i="12"/>
  <c r="FR171" i="12"/>
  <c r="GS174" i="12"/>
  <c r="GE177" i="12"/>
  <c r="HI179" i="12"/>
  <c r="FE178" i="12"/>
  <c r="HM172" i="12"/>
  <c r="HQ178" i="12"/>
  <c r="EI177" i="12"/>
  <c r="FJ179" i="12"/>
  <c r="KJ177" i="12"/>
  <c r="HP171" i="12"/>
  <c r="EM175" i="12"/>
  <c r="HK177" i="12"/>
  <c r="EM180" i="12"/>
  <c r="FS175" i="12"/>
  <c r="FS180" i="12"/>
  <c r="FG173" i="12"/>
  <c r="GI180" i="12"/>
  <c r="FY176" i="12"/>
  <c r="GY180" i="12"/>
  <c r="AP212" i="21"/>
  <c r="AP214" i="21"/>
  <c r="AL212" i="21"/>
  <c r="AN212" i="21"/>
  <c r="AQ214" i="21"/>
  <c r="AU214" i="21"/>
  <c r="AU212" i="21"/>
  <c r="AT212" i="21"/>
  <c r="F212" i="21" s="1"/>
  <c r="AS214" i="21"/>
  <c r="G214" i="21" s="1"/>
  <c r="AR214" i="21"/>
  <c r="AQ212" i="21"/>
  <c r="AR212" i="21"/>
  <c r="AK214" i="21"/>
  <c r="AT214" i="21"/>
  <c r="F214" i="21" s="1"/>
  <c r="AO214" i="21"/>
  <c r="AS212" i="21"/>
  <c r="G212" i="21" s="1"/>
  <c r="AN214" i="21"/>
  <c r="AJ214" i="21"/>
  <c r="AM212" i="21"/>
  <c r="AK212" i="21"/>
  <c r="AL214" i="21"/>
  <c r="AJ212" i="21"/>
  <c r="AO212" i="21"/>
  <c r="AM214" i="21"/>
  <c r="BN212" i="21"/>
  <c r="CJ212" i="21"/>
  <c r="CR212" i="21"/>
  <c r="CQ212" i="21"/>
  <c r="BO212" i="21"/>
  <c r="CK212" i="21"/>
  <c r="CS212" i="21"/>
  <c r="W212" i="21" s="1"/>
  <c r="CU212" i="21"/>
  <c r="BP212" i="21"/>
  <c r="CL212" i="21"/>
  <c r="CT212" i="21"/>
  <c r="V212" i="21" s="1"/>
  <c r="BU212" i="21"/>
  <c r="BQ212" i="21"/>
  <c r="CM212" i="21"/>
  <c r="BJ212" i="21"/>
  <c r="BR212" i="21"/>
  <c r="CN212" i="21"/>
  <c r="BL212" i="21"/>
  <c r="BT212" i="21"/>
  <c r="N212" i="21" s="1"/>
  <c r="CP212" i="21"/>
  <c r="BK212" i="21"/>
  <c r="BS212" i="21"/>
  <c r="O212" i="21" s="1"/>
  <c r="CO212" i="21"/>
  <c r="BM212" i="21"/>
  <c r="CN214" i="21"/>
  <c r="CJ214" i="21"/>
  <c r="BR214" i="21"/>
  <c r="BQ214" i="21"/>
  <c r="CO214" i="21"/>
  <c r="BK214" i="21"/>
  <c r="BS214" i="21"/>
  <c r="O214" i="21" s="1"/>
  <c r="CP214" i="21"/>
  <c r="BL214" i="21"/>
  <c r="BT214" i="21"/>
  <c r="N214" i="21" s="1"/>
  <c r="CM214" i="21"/>
  <c r="CQ214" i="21"/>
  <c r="BM214" i="21"/>
  <c r="BU214" i="21"/>
  <c r="CR214" i="21"/>
  <c r="BN214" i="21"/>
  <c r="BJ214" i="21"/>
  <c r="CK214" i="21"/>
  <c r="CS214" i="21"/>
  <c r="W214" i="21" s="1"/>
  <c r="BO214" i="21"/>
  <c r="LT213" i="12"/>
  <c r="CU214" i="21"/>
  <c r="CL214" i="21"/>
  <c r="CT214" i="21"/>
  <c r="V214" i="21" s="1"/>
  <c r="BP214" i="21"/>
  <c r="IP214" i="12"/>
  <c r="IX214" i="12"/>
  <c r="JF214" i="12"/>
  <c r="JN214" i="12"/>
  <c r="JV214" i="12"/>
  <c r="KD214" i="12"/>
  <c r="KL214" i="12"/>
  <c r="KT214" i="12"/>
  <c r="LB214" i="12"/>
  <c r="LJ214" i="12"/>
  <c r="LR214" i="12"/>
  <c r="EM214" i="12"/>
  <c r="EU214" i="12"/>
  <c r="FC214" i="12"/>
  <c r="FK214" i="12"/>
  <c r="FS214" i="12"/>
  <c r="GA214" i="12"/>
  <c r="GI214" i="12"/>
  <c r="GQ214" i="12"/>
  <c r="GY214" i="12"/>
  <c r="HG214" i="12"/>
  <c r="HO214" i="12"/>
  <c r="AR214" i="12"/>
  <c r="AZ214" i="12"/>
  <c r="BH214" i="12"/>
  <c r="BP214" i="12"/>
  <c r="BX214" i="12"/>
  <c r="CF214" i="12"/>
  <c r="CN214" i="12"/>
  <c r="CV214" i="12"/>
  <c r="DD214" i="12"/>
  <c r="DL214" i="12"/>
  <c r="DT214" i="12"/>
  <c r="IQ214" i="12"/>
  <c r="JO214" i="12"/>
  <c r="KE214" i="12"/>
  <c r="KU214" i="12"/>
  <c r="LK214" i="12"/>
  <c r="EV214" i="12"/>
  <c r="IJ214" i="12"/>
  <c r="IR214" i="12"/>
  <c r="IZ214" i="12"/>
  <c r="JH214" i="12"/>
  <c r="JP214" i="12"/>
  <c r="JX214" i="12"/>
  <c r="KF214" i="12"/>
  <c r="KN214" i="12"/>
  <c r="KV214" i="12"/>
  <c r="LD214" i="12"/>
  <c r="LL214" i="12"/>
  <c r="IH214" i="12"/>
  <c r="EO214" i="12"/>
  <c r="EW214" i="12"/>
  <c r="FE214" i="12"/>
  <c r="FM214" i="12"/>
  <c r="FU214" i="12"/>
  <c r="GC214" i="12"/>
  <c r="GK214" i="12"/>
  <c r="GS214" i="12"/>
  <c r="HA214" i="12"/>
  <c r="HI214" i="12"/>
  <c r="HQ214" i="12"/>
  <c r="AL214" i="12"/>
  <c r="AT214" i="12"/>
  <c r="BB214" i="12"/>
  <c r="BJ214" i="12"/>
  <c r="BR214" i="12"/>
  <c r="BZ214" i="12"/>
  <c r="CH214" i="12"/>
  <c r="CP214" i="12"/>
  <c r="CX214" i="12"/>
  <c r="DF214" i="12"/>
  <c r="DN214" i="12"/>
  <c r="AJ214" i="12"/>
  <c r="GE214" i="12"/>
  <c r="HC214" i="12"/>
  <c r="IK214" i="12"/>
  <c r="IS214" i="12"/>
  <c r="JA214" i="12"/>
  <c r="JI214" i="12"/>
  <c r="JQ214" i="12"/>
  <c r="JY214" i="12"/>
  <c r="KG214" i="12"/>
  <c r="KO214" i="12"/>
  <c r="KW214" i="12"/>
  <c r="LE214" i="12"/>
  <c r="LM214" i="12"/>
  <c r="EP214" i="12"/>
  <c r="EX214" i="12"/>
  <c r="FF214" i="12"/>
  <c r="FN214" i="12"/>
  <c r="FV214" i="12"/>
  <c r="GD214" i="12"/>
  <c r="GL214" i="12"/>
  <c r="GT214" i="12"/>
  <c r="HB214" i="12"/>
  <c r="HJ214" i="12"/>
  <c r="HR214" i="12"/>
  <c r="AM214" i="12"/>
  <c r="AU214" i="12"/>
  <c r="BC214" i="12"/>
  <c r="BK214" i="12"/>
  <c r="BS214" i="12"/>
  <c r="CA214" i="12"/>
  <c r="CI214" i="12"/>
  <c r="CQ214" i="12"/>
  <c r="CY214" i="12"/>
  <c r="DG214" i="12"/>
  <c r="DO214" i="12"/>
  <c r="KP214" i="12"/>
  <c r="EY214" i="12"/>
  <c r="FO214" i="12"/>
  <c r="GM214" i="12"/>
  <c r="HK214" i="12"/>
  <c r="IL214" i="12"/>
  <c r="IT214" i="12"/>
  <c r="JB214" i="12"/>
  <c r="JJ214" i="12"/>
  <c r="JR214" i="12"/>
  <c r="JZ214" i="12"/>
  <c r="KH214" i="12"/>
  <c r="KX214" i="12"/>
  <c r="LF214" i="12"/>
  <c r="LN214" i="12"/>
  <c r="EQ214" i="12"/>
  <c r="FG214" i="12"/>
  <c r="FW214" i="12"/>
  <c r="GU214" i="12"/>
  <c r="HS214" i="12"/>
  <c r="IM214" i="12"/>
  <c r="IU214" i="12"/>
  <c r="JC214" i="12"/>
  <c r="JK214" i="12"/>
  <c r="JS214" i="12"/>
  <c r="KA214" i="12"/>
  <c r="KI214" i="12"/>
  <c r="KQ214" i="12"/>
  <c r="KY214" i="12"/>
  <c r="LG214" i="12"/>
  <c r="LO214" i="12"/>
  <c r="EJ214" i="12"/>
  <c r="ER214" i="12"/>
  <c r="EZ214" i="12"/>
  <c r="FH214" i="12"/>
  <c r="FP214" i="12"/>
  <c r="FX214" i="12"/>
  <c r="GF214" i="12"/>
  <c r="GN214" i="12"/>
  <c r="GV214" i="12"/>
  <c r="HD214" i="12"/>
  <c r="HL214" i="12"/>
  <c r="HT214" i="12"/>
  <c r="N214" i="12" s="1"/>
  <c r="AO214" i="12"/>
  <c r="AW214" i="12"/>
  <c r="BE214" i="12"/>
  <c r="BM214" i="12"/>
  <c r="BU214" i="12"/>
  <c r="CC214" i="12"/>
  <c r="CK214" i="12"/>
  <c r="CS214" i="12"/>
  <c r="DA214" i="12"/>
  <c r="DI214" i="12"/>
  <c r="DQ214" i="12"/>
  <c r="LS214" i="12"/>
  <c r="V214" i="12" s="1"/>
  <c r="EN214" i="12"/>
  <c r="IN214" i="12"/>
  <c r="IV214" i="12"/>
  <c r="JD214" i="12"/>
  <c r="JL214" i="12"/>
  <c r="JT214" i="12"/>
  <c r="KB214" i="12"/>
  <c r="KJ214" i="12"/>
  <c r="KR214" i="12"/>
  <c r="KZ214" i="12"/>
  <c r="LH214" i="12"/>
  <c r="LP214" i="12"/>
  <c r="EK214" i="12"/>
  <c r="ES214" i="12"/>
  <c r="FA214" i="12"/>
  <c r="FI214" i="12"/>
  <c r="FQ214" i="12"/>
  <c r="FY214" i="12"/>
  <c r="GG214" i="12"/>
  <c r="GO214" i="12"/>
  <c r="GW214" i="12"/>
  <c r="HE214" i="12"/>
  <c r="HM214" i="12"/>
  <c r="EI214" i="12"/>
  <c r="AP214" i="12"/>
  <c r="AX214" i="12"/>
  <c r="BF214" i="12"/>
  <c r="BN214" i="12"/>
  <c r="BV214" i="12"/>
  <c r="CD214" i="12"/>
  <c r="CL214" i="12"/>
  <c r="CT214" i="12"/>
  <c r="DB214" i="12"/>
  <c r="DJ214" i="12"/>
  <c r="DR214" i="12"/>
  <c r="IO214" i="12"/>
  <c r="IW214" i="12"/>
  <c r="JE214" i="12"/>
  <c r="JM214" i="12"/>
  <c r="JU214" i="12"/>
  <c r="KC214" i="12"/>
  <c r="KK214" i="12"/>
  <c r="KS214" i="12"/>
  <c r="LA214" i="12"/>
  <c r="LI214" i="12"/>
  <c r="LQ214" i="12"/>
  <c r="EL214" i="12"/>
  <c r="ET214" i="12"/>
  <c r="FB214" i="12"/>
  <c r="FJ214" i="12"/>
  <c r="FR214" i="12"/>
  <c r="FZ214" i="12"/>
  <c r="GH214" i="12"/>
  <c r="GP214" i="12"/>
  <c r="GX214" i="12"/>
  <c r="HF214" i="12"/>
  <c r="HN214" i="12"/>
  <c r="AQ214" i="12"/>
  <c r="AY214" i="12"/>
  <c r="BG214" i="12"/>
  <c r="BO214" i="12"/>
  <c r="BW214" i="12"/>
  <c r="CE214" i="12"/>
  <c r="CM214" i="12"/>
  <c r="CU214" i="12"/>
  <c r="DC214" i="12"/>
  <c r="DK214" i="12"/>
  <c r="DS214" i="12"/>
  <c r="II214" i="12"/>
  <c r="IY214" i="12"/>
  <c r="JG214" i="12"/>
  <c r="JW214" i="12"/>
  <c r="KM214" i="12"/>
  <c r="LC214" i="12"/>
  <c r="FD214" i="12"/>
  <c r="HP214" i="12"/>
  <c r="FL214" i="12"/>
  <c r="AK214" i="12"/>
  <c r="BQ214" i="12"/>
  <c r="CW214" i="12"/>
  <c r="AN214" i="12"/>
  <c r="BT214" i="12"/>
  <c r="FT214" i="12"/>
  <c r="CZ214" i="12"/>
  <c r="GB214" i="12"/>
  <c r="AS214" i="12"/>
  <c r="BY214" i="12"/>
  <c r="DE214" i="12"/>
  <c r="BI214" i="12"/>
  <c r="CR214" i="12"/>
  <c r="GJ214" i="12"/>
  <c r="AV214" i="12"/>
  <c r="CB214" i="12"/>
  <c r="DH214" i="12"/>
  <c r="GR214" i="12"/>
  <c r="BA214" i="12"/>
  <c r="CG214" i="12"/>
  <c r="DM214" i="12"/>
  <c r="DU214" i="12"/>
  <c r="F214" i="12" s="1"/>
  <c r="BL214" i="12"/>
  <c r="GZ214" i="12"/>
  <c r="BD214" i="12"/>
  <c r="CJ214" i="12"/>
  <c r="DP214" i="12"/>
  <c r="HH214" i="12"/>
  <c r="CO214" i="12"/>
  <c r="HT224" i="12"/>
  <c r="IM242" i="12"/>
  <c r="IU242" i="12"/>
  <c r="JC242" i="12"/>
  <c r="JK242" i="12"/>
  <c r="JS242" i="12"/>
  <c r="KA242" i="12"/>
  <c r="KI242" i="12"/>
  <c r="KQ242" i="12"/>
  <c r="KY242" i="12"/>
  <c r="LG242" i="12"/>
  <c r="LO242" i="12"/>
  <c r="IL243" i="12"/>
  <c r="IT243" i="12"/>
  <c r="JB243" i="12"/>
  <c r="JJ243" i="12"/>
  <c r="JR243" i="12"/>
  <c r="JZ243" i="12"/>
  <c r="KH243" i="12"/>
  <c r="KP243" i="12"/>
  <c r="KX243" i="12"/>
  <c r="LF243" i="12"/>
  <c r="LN243" i="12"/>
  <c r="IK244" i="12"/>
  <c r="IS244" i="12"/>
  <c r="JA244" i="12"/>
  <c r="JI244" i="12"/>
  <c r="JQ244" i="12"/>
  <c r="JY244" i="12"/>
  <c r="KG244" i="12"/>
  <c r="KO244" i="12"/>
  <c r="KW244" i="12"/>
  <c r="LE244" i="12"/>
  <c r="LM244" i="12"/>
  <c r="IJ245" i="12"/>
  <c r="IR245" i="12"/>
  <c r="IZ245" i="12"/>
  <c r="JH245" i="12"/>
  <c r="JP245" i="12"/>
  <c r="JX245" i="12"/>
  <c r="KF245" i="12"/>
  <c r="KN245" i="12"/>
  <c r="KV245" i="12"/>
  <c r="LD245" i="12"/>
  <c r="LL245" i="12"/>
  <c r="II246" i="12"/>
  <c r="IQ246" i="12"/>
  <c r="IY246" i="12"/>
  <c r="JG246" i="12"/>
  <c r="JO246" i="12"/>
  <c r="JW246" i="12"/>
  <c r="KE246" i="12"/>
  <c r="KM246" i="12"/>
  <c r="KU246" i="12"/>
  <c r="LC246" i="12"/>
  <c r="LK246" i="12"/>
  <c r="LS246" i="12"/>
  <c r="V246" i="12" s="1"/>
  <c r="EN236" i="12"/>
  <c r="EV236" i="12"/>
  <c r="FD236" i="12"/>
  <c r="FL236" i="12"/>
  <c r="FT236" i="12"/>
  <c r="GB236" i="12"/>
  <c r="GJ236" i="12"/>
  <c r="GR236" i="12"/>
  <c r="GZ236" i="12"/>
  <c r="HH236" i="12"/>
  <c r="HP236" i="12"/>
  <c r="EM237" i="12"/>
  <c r="EU237" i="12"/>
  <c r="FC237" i="12"/>
  <c r="IN242" i="12"/>
  <c r="IV242" i="12"/>
  <c r="JD242" i="12"/>
  <c r="JL242" i="12"/>
  <c r="JT242" i="12"/>
  <c r="KB242" i="12"/>
  <c r="KJ242" i="12"/>
  <c r="KR242" i="12"/>
  <c r="KZ242" i="12"/>
  <c r="LH242" i="12"/>
  <c r="LP242" i="12"/>
  <c r="IM243" i="12"/>
  <c r="IU243" i="12"/>
  <c r="JC243" i="12"/>
  <c r="JK243" i="12"/>
  <c r="JS243" i="12"/>
  <c r="KA243" i="12"/>
  <c r="KI243" i="12"/>
  <c r="KQ243" i="12"/>
  <c r="KY243" i="12"/>
  <c r="LG243" i="12"/>
  <c r="LO243" i="12"/>
  <c r="IL244" i="12"/>
  <c r="IT244" i="12"/>
  <c r="JB244" i="12"/>
  <c r="JJ244" i="12"/>
  <c r="JR244" i="12"/>
  <c r="JZ244" i="12"/>
  <c r="KH244" i="12"/>
  <c r="KP244" i="12"/>
  <c r="KX244" i="12"/>
  <c r="LF244" i="12"/>
  <c r="LN244" i="12"/>
  <c r="IK245" i="12"/>
  <c r="IS245" i="12"/>
  <c r="JA245" i="12"/>
  <c r="JI245" i="12"/>
  <c r="JQ245" i="12"/>
  <c r="JY245" i="12"/>
  <c r="KG245" i="12"/>
  <c r="KO245" i="12"/>
  <c r="KW245" i="12"/>
  <c r="LE245" i="12"/>
  <c r="LM245" i="12"/>
  <c r="IJ246" i="12"/>
  <c r="IR246" i="12"/>
  <c r="IZ246" i="12"/>
  <c r="JH246" i="12"/>
  <c r="JP246" i="12"/>
  <c r="JX246" i="12"/>
  <c r="KF246" i="12"/>
  <c r="KN246" i="12"/>
  <c r="KV246" i="12"/>
  <c r="LD246" i="12"/>
  <c r="LL246" i="12"/>
  <c r="IH243" i="12"/>
  <c r="EO236" i="12"/>
  <c r="EW236" i="12"/>
  <c r="FE236" i="12"/>
  <c r="FM236" i="12"/>
  <c r="FU236" i="12"/>
  <c r="GC236" i="12"/>
  <c r="GK236" i="12"/>
  <c r="GS236" i="12"/>
  <c r="HA236" i="12"/>
  <c r="HI236" i="12"/>
  <c r="HQ236" i="12"/>
  <c r="EN237" i="12"/>
  <c r="EV237" i="12"/>
  <c r="IP242" i="12"/>
  <c r="IX242" i="12"/>
  <c r="JF242" i="12"/>
  <c r="JN242" i="12"/>
  <c r="JV242" i="12"/>
  <c r="KD242" i="12"/>
  <c r="KL242" i="12"/>
  <c r="KT242" i="12"/>
  <c r="LB242" i="12"/>
  <c r="LJ242" i="12"/>
  <c r="LR242" i="12"/>
  <c r="IO243" i="12"/>
  <c r="IW243" i="12"/>
  <c r="JE243" i="12"/>
  <c r="JM243" i="12"/>
  <c r="JU243" i="12"/>
  <c r="KC243" i="12"/>
  <c r="KK243" i="12"/>
  <c r="KS243" i="12"/>
  <c r="LA243" i="12"/>
  <c r="LI243" i="12"/>
  <c r="LQ243" i="12"/>
  <c r="IN244" i="12"/>
  <c r="IV244" i="12"/>
  <c r="JD244" i="12"/>
  <c r="JL244" i="12"/>
  <c r="JT244" i="12"/>
  <c r="KB244" i="12"/>
  <c r="KJ244" i="12"/>
  <c r="KR244" i="12"/>
  <c r="KZ244" i="12"/>
  <c r="LH244" i="12"/>
  <c r="LP244" i="12"/>
  <c r="IM245" i="12"/>
  <c r="IU245" i="12"/>
  <c r="JC245" i="12"/>
  <c r="JK245" i="12"/>
  <c r="JS245" i="12"/>
  <c r="KA245" i="12"/>
  <c r="KI245" i="12"/>
  <c r="KQ245" i="12"/>
  <c r="KY245" i="12"/>
  <c r="LG245" i="12"/>
  <c r="LO245" i="12"/>
  <c r="IL246" i="12"/>
  <c r="IT246" i="12"/>
  <c r="JB246" i="12"/>
  <c r="JJ246" i="12"/>
  <c r="JR246" i="12"/>
  <c r="JZ246" i="12"/>
  <c r="KH246" i="12"/>
  <c r="KP246" i="12"/>
  <c r="KX246" i="12"/>
  <c r="LF246" i="12"/>
  <c r="LN246" i="12"/>
  <c r="IH245" i="12"/>
  <c r="EQ236" i="12"/>
  <c r="EY236" i="12"/>
  <c r="FG236" i="12"/>
  <c r="FO236" i="12"/>
  <c r="FW236" i="12"/>
  <c r="GE236" i="12"/>
  <c r="GM236" i="12"/>
  <c r="GU236" i="12"/>
  <c r="HC236" i="12"/>
  <c r="HK236" i="12"/>
  <c r="HS236" i="12"/>
  <c r="EP237" i="12"/>
  <c r="EX237" i="12"/>
  <c r="II242" i="12"/>
  <c r="IQ242" i="12"/>
  <c r="IY242" i="12"/>
  <c r="JG242" i="12"/>
  <c r="JO242" i="12"/>
  <c r="JW242" i="12"/>
  <c r="KE242" i="12"/>
  <c r="KM242" i="12"/>
  <c r="KU242" i="12"/>
  <c r="LC242" i="12"/>
  <c r="LK242" i="12"/>
  <c r="LS242" i="12"/>
  <c r="V242" i="12" s="1"/>
  <c r="IP243" i="12"/>
  <c r="IX243" i="12"/>
  <c r="JF243" i="12"/>
  <c r="JN243" i="12"/>
  <c r="JV243" i="12"/>
  <c r="KD243" i="12"/>
  <c r="KL243" i="12"/>
  <c r="KT243" i="12"/>
  <c r="LB243" i="12"/>
  <c r="LJ243" i="12"/>
  <c r="LR243" i="12"/>
  <c r="IO244" i="12"/>
  <c r="IW244" i="12"/>
  <c r="JE244" i="12"/>
  <c r="JM244" i="12"/>
  <c r="JU244" i="12"/>
  <c r="KC244" i="12"/>
  <c r="KK244" i="12"/>
  <c r="KS244" i="12"/>
  <c r="LA244" i="12"/>
  <c r="LI244" i="12"/>
  <c r="LQ244" i="12"/>
  <c r="IN245" i="12"/>
  <c r="IV245" i="12"/>
  <c r="JD245" i="12"/>
  <c r="JL245" i="12"/>
  <c r="JT245" i="12"/>
  <c r="KB245" i="12"/>
  <c r="KJ245" i="12"/>
  <c r="KR245" i="12"/>
  <c r="KZ245" i="12"/>
  <c r="LH245" i="12"/>
  <c r="LP245" i="12"/>
  <c r="IM246" i="12"/>
  <c r="IU246" i="12"/>
  <c r="JC246" i="12"/>
  <c r="JK246" i="12"/>
  <c r="JS246" i="12"/>
  <c r="KA246" i="12"/>
  <c r="KI246" i="12"/>
  <c r="KQ246" i="12"/>
  <c r="KY246" i="12"/>
  <c r="LG246" i="12"/>
  <c r="LO246" i="12"/>
  <c r="IH246" i="12"/>
  <c r="EJ236" i="12"/>
  <c r="ER236" i="12"/>
  <c r="EZ236" i="12"/>
  <c r="FH236" i="12"/>
  <c r="FP236" i="12"/>
  <c r="FX236" i="12"/>
  <c r="GF236" i="12"/>
  <c r="GN236" i="12"/>
  <c r="GV236" i="12"/>
  <c r="HD236" i="12"/>
  <c r="HL236" i="12"/>
  <c r="HT236" i="12"/>
  <c r="N236" i="12" s="1"/>
  <c r="EQ237" i="12"/>
  <c r="EY237" i="12"/>
  <c r="FG237" i="12"/>
  <c r="FO237" i="12"/>
  <c r="FW237" i="12"/>
  <c r="GE237" i="12"/>
  <c r="GM237" i="12"/>
  <c r="GU237" i="12"/>
  <c r="IJ242" i="12"/>
  <c r="IR242" i="12"/>
  <c r="IZ242" i="12"/>
  <c r="JH242" i="12"/>
  <c r="JP242" i="12"/>
  <c r="JX242" i="12"/>
  <c r="KF242" i="12"/>
  <c r="KN242" i="12"/>
  <c r="KV242" i="12"/>
  <c r="LD242" i="12"/>
  <c r="LL242" i="12"/>
  <c r="II243" i="12"/>
  <c r="IQ243" i="12"/>
  <c r="IY243" i="12"/>
  <c r="JG243" i="12"/>
  <c r="JO243" i="12"/>
  <c r="JW243" i="12"/>
  <c r="KE243" i="12"/>
  <c r="KM243" i="12"/>
  <c r="KU243" i="12"/>
  <c r="LC243" i="12"/>
  <c r="LK243" i="12"/>
  <c r="LS243" i="12"/>
  <c r="V243" i="12" s="1"/>
  <c r="IP244" i="12"/>
  <c r="IX244" i="12"/>
  <c r="JF244" i="12"/>
  <c r="JN244" i="12"/>
  <c r="JV244" i="12"/>
  <c r="KD244" i="12"/>
  <c r="KL244" i="12"/>
  <c r="KT244" i="12"/>
  <c r="LB244" i="12"/>
  <c r="LJ244" i="12"/>
  <c r="LR244" i="12"/>
  <c r="IO245" i="12"/>
  <c r="IW245" i="12"/>
  <c r="JE245" i="12"/>
  <c r="JM245" i="12"/>
  <c r="JU245" i="12"/>
  <c r="KC245" i="12"/>
  <c r="KK245" i="12"/>
  <c r="KS245" i="12"/>
  <c r="LA245" i="12"/>
  <c r="LI245" i="12"/>
  <c r="LQ245" i="12"/>
  <c r="IN246" i="12"/>
  <c r="IV246" i="12"/>
  <c r="JD246" i="12"/>
  <c r="JL246" i="12"/>
  <c r="JT246" i="12"/>
  <c r="KB246" i="12"/>
  <c r="KJ246" i="12"/>
  <c r="KR246" i="12"/>
  <c r="KZ246" i="12"/>
  <c r="LH246" i="12"/>
  <c r="LP246" i="12"/>
  <c r="IH242" i="12"/>
  <c r="EK236" i="12"/>
  <c r="ES236" i="12"/>
  <c r="FA236" i="12"/>
  <c r="FI236" i="12"/>
  <c r="FQ236" i="12"/>
  <c r="FY236" i="12"/>
  <c r="GG236" i="12"/>
  <c r="GO236" i="12"/>
  <c r="GW236" i="12"/>
  <c r="HE236" i="12"/>
  <c r="HM236" i="12"/>
  <c r="EJ237" i="12"/>
  <c r="ER237" i="12"/>
  <c r="EZ237" i="12"/>
  <c r="IK242" i="12"/>
  <c r="IS242" i="12"/>
  <c r="JA242" i="12"/>
  <c r="JI242" i="12"/>
  <c r="JQ242" i="12"/>
  <c r="JY242" i="12"/>
  <c r="KG242" i="12"/>
  <c r="KO242" i="12"/>
  <c r="KW242" i="12"/>
  <c r="LE242" i="12"/>
  <c r="LM242" i="12"/>
  <c r="IJ243" i="12"/>
  <c r="IR243" i="12"/>
  <c r="IZ243" i="12"/>
  <c r="JH243" i="12"/>
  <c r="JP243" i="12"/>
  <c r="JX243" i="12"/>
  <c r="KF243" i="12"/>
  <c r="KN243" i="12"/>
  <c r="KV243" i="12"/>
  <c r="LD243" i="12"/>
  <c r="LL243" i="12"/>
  <c r="II244" i="12"/>
  <c r="IQ244" i="12"/>
  <c r="IY244" i="12"/>
  <c r="JG244" i="12"/>
  <c r="JO244" i="12"/>
  <c r="JW244" i="12"/>
  <c r="KE244" i="12"/>
  <c r="KM244" i="12"/>
  <c r="KU244" i="12"/>
  <c r="LC244" i="12"/>
  <c r="LK244" i="12"/>
  <c r="LS244" i="12"/>
  <c r="V244" i="12" s="1"/>
  <c r="IP245" i="12"/>
  <c r="IX245" i="12"/>
  <c r="JF245" i="12"/>
  <c r="JN245" i="12"/>
  <c r="JV245" i="12"/>
  <c r="KD245" i="12"/>
  <c r="KL245" i="12"/>
  <c r="KT245" i="12"/>
  <c r="LB245" i="12"/>
  <c r="LJ245" i="12"/>
  <c r="LR245" i="12"/>
  <c r="IO246" i="12"/>
  <c r="IW246" i="12"/>
  <c r="JE246" i="12"/>
  <c r="JM246" i="12"/>
  <c r="JU246" i="12"/>
  <c r="KC246" i="12"/>
  <c r="KK246" i="12"/>
  <c r="KS246" i="12"/>
  <c r="LA246" i="12"/>
  <c r="LI246" i="12"/>
  <c r="LQ246" i="12"/>
  <c r="EL236" i="12"/>
  <c r="ET236" i="12"/>
  <c r="FB236" i="12"/>
  <c r="FJ236" i="12"/>
  <c r="FR236" i="12"/>
  <c r="FZ236" i="12"/>
  <c r="GH236" i="12"/>
  <c r="GP236" i="12"/>
  <c r="GX236" i="12"/>
  <c r="HF236" i="12"/>
  <c r="HN236" i="12"/>
  <c r="EK237" i="12"/>
  <c r="ES237" i="12"/>
  <c r="FA237" i="12"/>
  <c r="IL242" i="12"/>
  <c r="IT242" i="12"/>
  <c r="JB242" i="12"/>
  <c r="JJ242" i="12"/>
  <c r="JR242" i="12"/>
  <c r="JZ242" i="12"/>
  <c r="KH242" i="12"/>
  <c r="KP242" i="12"/>
  <c r="KX242" i="12"/>
  <c r="LF242" i="12"/>
  <c r="LN242" i="12"/>
  <c r="IK243" i="12"/>
  <c r="IS243" i="12"/>
  <c r="JA243" i="12"/>
  <c r="JI243" i="12"/>
  <c r="JQ243" i="12"/>
  <c r="JY243" i="12"/>
  <c r="KG243" i="12"/>
  <c r="KO243" i="12"/>
  <c r="KW243" i="12"/>
  <c r="LE243" i="12"/>
  <c r="LM243" i="12"/>
  <c r="IJ244" i="12"/>
  <c r="IR244" i="12"/>
  <c r="IZ244" i="12"/>
  <c r="JH244" i="12"/>
  <c r="JP244" i="12"/>
  <c r="JX244" i="12"/>
  <c r="KF244" i="12"/>
  <c r="KN244" i="12"/>
  <c r="KV244" i="12"/>
  <c r="LD244" i="12"/>
  <c r="LL244" i="12"/>
  <c r="II245" i="12"/>
  <c r="IQ245" i="12"/>
  <c r="IY245" i="12"/>
  <c r="JG245" i="12"/>
  <c r="JO245" i="12"/>
  <c r="JW245" i="12"/>
  <c r="KE245" i="12"/>
  <c r="KM245" i="12"/>
  <c r="KU245" i="12"/>
  <c r="LC245" i="12"/>
  <c r="LK245" i="12"/>
  <c r="LS245" i="12"/>
  <c r="V245" i="12" s="1"/>
  <c r="IP246" i="12"/>
  <c r="IX246" i="12"/>
  <c r="JF246" i="12"/>
  <c r="JN246" i="12"/>
  <c r="JV246" i="12"/>
  <c r="KD246" i="12"/>
  <c r="KL246" i="12"/>
  <c r="KT246" i="12"/>
  <c r="LB246" i="12"/>
  <c r="LJ246" i="12"/>
  <c r="LR246" i="12"/>
  <c r="EM236" i="12"/>
  <c r="EU236" i="12"/>
  <c r="FC236" i="12"/>
  <c r="FK236" i="12"/>
  <c r="FS236" i="12"/>
  <c r="GA236" i="12"/>
  <c r="GI236" i="12"/>
  <c r="GQ236" i="12"/>
  <c r="GY236" i="12"/>
  <c r="HG236" i="12"/>
  <c r="HO236" i="12"/>
  <c r="EL237" i="12"/>
  <c r="ET237" i="12"/>
  <c r="FB237" i="12"/>
  <c r="JE242" i="12"/>
  <c r="LQ242" i="12"/>
  <c r="KR243" i="12"/>
  <c r="JS244" i="12"/>
  <c r="IT245" i="12"/>
  <c r="LF245" i="12"/>
  <c r="KG246" i="12"/>
  <c r="FF236" i="12"/>
  <c r="HR236" i="12"/>
  <c r="FJ237" i="12"/>
  <c r="FS237" i="12"/>
  <c r="GB237" i="12"/>
  <c r="GK237" i="12"/>
  <c r="GT237" i="12"/>
  <c r="HC237" i="12"/>
  <c r="HK237" i="12"/>
  <c r="HS237" i="12"/>
  <c r="EP238" i="12"/>
  <c r="EX238" i="12"/>
  <c r="FF238" i="12"/>
  <c r="FN238" i="12"/>
  <c r="FV238" i="12"/>
  <c r="GD238" i="12"/>
  <c r="GL238" i="12"/>
  <c r="GT238" i="12"/>
  <c r="HB238" i="12"/>
  <c r="HJ238" i="12"/>
  <c r="HR238" i="12"/>
  <c r="EO239" i="12"/>
  <c r="EW239" i="12"/>
  <c r="JM242" i="12"/>
  <c r="IN243" i="12"/>
  <c r="KZ243" i="12"/>
  <c r="KA244" i="12"/>
  <c r="JB245" i="12"/>
  <c r="LN245" i="12"/>
  <c r="KO246" i="12"/>
  <c r="FN236" i="12"/>
  <c r="EO237" i="12"/>
  <c r="FK237" i="12"/>
  <c r="FT237" i="12"/>
  <c r="GC237" i="12"/>
  <c r="GL237" i="12"/>
  <c r="GV237" i="12"/>
  <c r="HD237" i="12"/>
  <c r="HL237" i="12"/>
  <c r="HT237" i="12"/>
  <c r="N237" i="12" s="1"/>
  <c r="EQ238" i="12"/>
  <c r="EY238" i="12"/>
  <c r="FG238" i="12"/>
  <c r="FO238" i="12"/>
  <c r="FW238" i="12"/>
  <c r="GE238" i="12"/>
  <c r="GM238" i="12"/>
  <c r="GU238" i="12"/>
  <c r="HC238" i="12"/>
  <c r="HK238" i="12"/>
  <c r="HS238" i="12"/>
  <c r="EP239" i="12"/>
  <c r="EX239" i="12"/>
  <c r="FF239" i="12"/>
  <c r="FN239" i="12"/>
  <c r="FV239" i="12"/>
  <c r="GD239" i="12"/>
  <c r="GL239" i="12"/>
  <c r="GT239" i="12"/>
  <c r="HB239" i="12"/>
  <c r="HJ239" i="12"/>
  <c r="HR239" i="12"/>
  <c r="EO240" i="12"/>
  <c r="EW240" i="12"/>
  <c r="FE240" i="12"/>
  <c r="FM240" i="12"/>
  <c r="FU240" i="12"/>
  <c r="GC240" i="12"/>
  <c r="GK240" i="12"/>
  <c r="GS240" i="12"/>
  <c r="HA240" i="12"/>
  <c r="HI240" i="12"/>
  <c r="HQ240" i="12"/>
  <c r="EI236" i="12"/>
  <c r="JU242" i="12"/>
  <c r="IV243" i="12"/>
  <c r="LH243" i="12"/>
  <c r="KI244" i="12"/>
  <c r="JJ245" i="12"/>
  <c r="IK246" i="12"/>
  <c r="KW246" i="12"/>
  <c r="FV236" i="12"/>
  <c r="EW237" i="12"/>
  <c r="FL237" i="12"/>
  <c r="FU237" i="12"/>
  <c r="GD237" i="12"/>
  <c r="GN237" i="12"/>
  <c r="GW237" i="12"/>
  <c r="HE237" i="12"/>
  <c r="HM237" i="12"/>
  <c r="EJ238" i="12"/>
  <c r="ER238" i="12"/>
  <c r="EZ238" i="12"/>
  <c r="FH238" i="12"/>
  <c r="FP238" i="12"/>
  <c r="FX238" i="12"/>
  <c r="GF238" i="12"/>
  <c r="GN238" i="12"/>
  <c r="GV238" i="12"/>
  <c r="HD238" i="12"/>
  <c r="HL238" i="12"/>
  <c r="HT238" i="12"/>
  <c r="N238" i="12" s="1"/>
  <c r="EQ239" i="12"/>
  <c r="EY239" i="12"/>
  <c r="FG239" i="12"/>
  <c r="FO239" i="12"/>
  <c r="FW239" i="12"/>
  <c r="GE239" i="12"/>
  <c r="GM239" i="12"/>
  <c r="GU239" i="12"/>
  <c r="HC239" i="12"/>
  <c r="HK239" i="12"/>
  <c r="HS239" i="12"/>
  <c r="EP240" i="12"/>
  <c r="EX240" i="12"/>
  <c r="FF240" i="12"/>
  <c r="FN240" i="12"/>
  <c r="FV240" i="12"/>
  <c r="GD240" i="12"/>
  <c r="GL240" i="12"/>
  <c r="GT240" i="12"/>
  <c r="HB240" i="12"/>
  <c r="HJ240" i="12"/>
  <c r="HR240" i="12"/>
  <c r="KC242" i="12"/>
  <c r="JD243" i="12"/>
  <c r="LP243" i="12"/>
  <c r="KQ244" i="12"/>
  <c r="JR245" i="12"/>
  <c r="IS246" i="12"/>
  <c r="LE246" i="12"/>
  <c r="GD236" i="12"/>
  <c r="FD237" i="12"/>
  <c r="FM237" i="12"/>
  <c r="FV237" i="12"/>
  <c r="GF237" i="12"/>
  <c r="GO237" i="12"/>
  <c r="GX237" i="12"/>
  <c r="HF237" i="12"/>
  <c r="HN237" i="12"/>
  <c r="EK238" i="12"/>
  <c r="ES238" i="12"/>
  <c r="FA238" i="12"/>
  <c r="FI238" i="12"/>
  <c r="FQ238" i="12"/>
  <c r="FY238" i="12"/>
  <c r="GG238" i="12"/>
  <c r="GO238" i="12"/>
  <c r="GW238" i="12"/>
  <c r="HE238" i="12"/>
  <c r="HM238" i="12"/>
  <c r="EJ239" i="12"/>
  <c r="ER239" i="12"/>
  <c r="EZ239" i="12"/>
  <c r="FH239" i="12"/>
  <c r="FP239" i="12"/>
  <c r="FX239" i="12"/>
  <c r="GF239" i="12"/>
  <c r="GN239" i="12"/>
  <c r="GV239" i="12"/>
  <c r="HD239" i="12"/>
  <c r="HL239" i="12"/>
  <c r="HT239" i="12"/>
  <c r="N239" i="12" s="1"/>
  <c r="EQ240" i="12"/>
  <c r="EY240" i="12"/>
  <c r="FG240" i="12"/>
  <c r="FO240" i="12"/>
  <c r="FW240" i="12"/>
  <c r="GE240" i="12"/>
  <c r="GM240" i="12"/>
  <c r="GU240" i="12"/>
  <c r="HC240" i="12"/>
  <c r="HK240" i="12"/>
  <c r="HS240" i="12"/>
  <c r="HN239" i="12"/>
  <c r="ES240" i="12"/>
  <c r="FQ240" i="12"/>
  <c r="GO240" i="12"/>
  <c r="HM240" i="12"/>
  <c r="JK244" i="12"/>
  <c r="FI237" i="12"/>
  <c r="GS237" i="12"/>
  <c r="EO238" i="12"/>
  <c r="FU238" i="12"/>
  <c r="HA238" i="12"/>
  <c r="EV239" i="12"/>
  <c r="GJ239" i="12"/>
  <c r="HP239" i="12"/>
  <c r="FK240" i="12"/>
  <c r="GQ240" i="12"/>
  <c r="EI239" i="12"/>
  <c r="FU239" i="12"/>
  <c r="GK239" i="12"/>
  <c r="HQ239" i="12"/>
  <c r="FD240" i="12"/>
  <c r="GJ240" i="12"/>
  <c r="HP240" i="12"/>
  <c r="KK242" i="12"/>
  <c r="JL243" i="12"/>
  <c r="IM244" i="12"/>
  <c r="KY244" i="12"/>
  <c r="JZ245" i="12"/>
  <c r="JA246" i="12"/>
  <c r="LM246" i="12"/>
  <c r="GL236" i="12"/>
  <c r="FE237" i="12"/>
  <c r="FN237" i="12"/>
  <c r="FX237" i="12"/>
  <c r="GG237" i="12"/>
  <c r="GP237" i="12"/>
  <c r="GY237" i="12"/>
  <c r="HG237" i="12"/>
  <c r="HO237" i="12"/>
  <c r="EL238" i="12"/>
  <c r="ET238" i="12"/>
  <c r="FB238" i="12"/>
  <c r="FJ238" i="12"/>
  <c r="FR238" i="12"/>
  <c r="FZ238" i="12"/>
  <c r="GH238" i="12"/>
  <c r="GP238" i="12"/>
  <c r="GX238" i="12"/>
  <c r="HF238" i="12"/>
  <c r="HN238" i="12"/>
  <c r="EK239" i="12"/>
  <c r="ES239" i="12"/>
  <c r="FA239" i="12"/>
  <c r="FI239" i="12"/>
  <c r="FQ239" i="12"/>
  <c r="FY239" i="12"/>
  <c r="GG239" i="12"/>
  <c r="GO239" i="12"/>
  <c r="GW239" i="12"/>
  <c r="HE239" i="12"/>
  <c r="HM239" i="12"/>
  <c r="EJ240" i="12"/>
  <c r="ER240" i="12"/>
  <c r="EZ240" i="12"/>
  <c r="FH240" i="12"/>
  <c r="FP240" i="12"/>
  <c r="FX240" i="12"/>
  <c r="GF240" i="12"/>
  <c r="GN240" i="12"/>
  <c r="GV240" i="12"/>
  <c r="HD240" i="12"/>
  <c r="HL240" i="12"/>
  <c r="HT240" i="12"/>
  <c r="N240" i="12" s="1"/>
  <c r="HF239" i="12"/>
  <c r="FI240" i="12"/>
  <c r="GG240" i="12"/>
  <c r="GW240" i="12"/>
  <c r="EI237" i="12"/>
  <c r="IL245" i="12"/>
  <c r="GJ237" i="12"/>
  <c r="HR237" i="12"/>
  <c r="FE238" i="12"/>
  <c r="GC238" i="12"/>
  <c r="HI238" i="12"/>
  <c r="FD239" i="12"/>
  <c r="GB239" i="12"/>
  <c r="GR239" i="12"/>
  <c r="EM240" i="12"/>
  <c r="FC240" i="12"/>
  <c r="GA240" i="12"/>
  <c r="HG240" i="12"/>
  <c r="FM239" i="12"/>
  <c r="HA239" i="12"/>
  <c r="EV240" i="12"/>
  <c r="GB240" i="12"/>
  <c r="HH240" i="12"/>
  <c r="EI240" i="12"/>
  <c r="KS242" i="12"/>
  <c r="JT243" i="12"/>
  <c r="IU244" i="12"/>
  <c r="LG244" i="12"/>
  <c r="KH245" i="12"/>
  <c r="JI246" i="12"/>
  <c r="IH244" i="12"/>
  <c r="GT236" i="12"/>
  <c r="FF237" i="12"/>
  <c r="FP237" i="12"/>
  <c r="FY237" i="12"/>
  <c r="GH237" i="12"/>
  <c r="GQ237" i="12"/>
  <c r="GZ237" i="12"/>
  <c r="HH237" i="12"/>
  <c r="HP237" i="12"/>
  <c r="EM238" i="12"/>
  <c r="EU238" i="12"/>
  <c r="FC238" i="12"/>
  <c r="FK238" i="12"/>
  <c r="FS238" i="12"/>
  <c r="GA238" i="12"/>
  <c r="GI238" i="12"/>
  <c r="GQ238" i="12"/>
  <c r="GY238" i="12"/>
  <c r="HG238" i="12"/>
  <c r="HO238" i="12"/>
  <c r="EL239" i="12"/>
  <c r="ET239" i="12"/>
  <c r="FB239" i="12"/>
  <c r="FJ239" i="12"/>
  <c r="FR239" i="12"/>
  <c r="FZ239" i="12"/>
  <c r="GH239" i="12"/>
  <c r="GP239" i="12"/>
  <c r="GX239" i="12"/>
  <c r="EK240" i="12"/>
  <c r="FA240" i="12"/>
  <c r="FY240" i="12"/>
  <c r="HE240" i="12"/>
  <c r="KX245" i="12"/>
  <c r="FR237" i="12"/>
  <c r="HJ237" i="12"/>
  <c r="FM238" i="12"/>
  <c r="GS238" i="12"/>
  <c r="EN239" i="12"/>
  <c r="FL239" i="12"/>
  <c r="GZ239" i="12"/>
  <c r="EU240" i="12"/>
  <c r="GI240" i="12"/>
  <c r="HO240" i="12"/>
  <c r="GC239" i="12"/>
  <c r="HI239" i="12"/>
  <c r="FL240" i="12"/>
  <c r="GZ240" i="12"/>
  <c r="IO242" i="12"/>
  <c r="LA242" i="12"/>
  <c r="KB243" i="12"/>
  <c r="JC244" i="12"/>
  <c r="LO244" i="12"/>
  <c r="KP245" i="12"/>
  <c r="JQ246" i="12"/>
  <c r="EP236" i="12"/>
  <c r="HB236" i="12"/>
  <c r="FH237" i="12"/>
  <c r="FQ237" i="12"/>
  <c r="FZ237" i="12"/>
  <c r="GI237" i="12"/>
  <c r="GR237" i="12"/>
  <c r="HA237" i="12"/>
  <c r="HI237" i="12"/>
  <c r="HQ237" i="12"/>
  <c r="EN238" i="12"/>
  <c r="EV238" i="12"/>
  <c r="FD238" i="12"/>
  <c r="FL238" i="12"/>
  <c r="FT238" i="12"/>
  <c r="GB238" i="12"/>
  <c r="GJ238" i="12"/>
  <c r="GR238" i="12"/>
  <c r="GZ238" i="12"/>
  <c r="HH238" i="12"/>
  <c r="HP238" i="12"/>
  <c r="EM239" i="12"/>
  <c r="EU239" i="12"/>
  <c r="FC239" i="12"/>
  <c r="FK239" i="12"/>
  <c r="FS239" i="12"/>
  <c r="GA239" i="12"/>
  <c r="GI239" i="12"/>
  <c r="GQ239" i="12"/>
  <c r="GY239" i="12"/>
  <c r="HG239" i="12"/>
  <c r="HO239" i="12"/>
  <c r="EL240" i="12"/>
  <c r="ET240" i="12"/>
  <c r="FB240" i="12"/>
  <c r="FJ240" i="12"/>
  <c r="FR240" i="12"/>
  <c r="FZ240" i="12"/>
  <c r="GH240" i="12"/>
  <c r="GP240" i="12"/>
  <c r="GX240" i="12"/>
  <c r="HF240" i="12"/>
  <c r="HN240" i="12"/>
  <c r="EI238" i="12"/>
  <c r="IW242" i="12"/>
  <c r="LI242" i="12"/>
  <c r="KJ243" i="12"/>
  <c r="JY246" i="12"/>
  <c r="EX236" i="12"/>
  <c r="HJ236" i="12"/>
  <c r="GA237" i="12"/>
  <c r="HB237" i="12"/>
  <c r="EW238" i="12"/>
  <c r="GK238" i="12"/>
  <c r="HQ238" i="12"/>
  <c r="FT239" i="12"/>
  <c r="HH239" i="12"/>
  <c r="FS240" i="12"/>
  <c r="GY240" i="12"/>
  <c r="FE239" i="12"/>
  <c r="GS239" i="12"/>
  <c r="EN240" i="12"/>
  <c r="FT240" i="12"/>
  <c r="GR240" i="12"/>
  <c r="FK11" i="12"/>
  <c r="FE228" i="12"/>
  <c r="FF228" i="12"/>
  <c r="FH228" i="12"/>
  <c r="FY228" i="12"/>
  <c r="EL228" i="12"/>
  <c r="GX228" i="12"/>
  <c r="GQ228" i="12"/>
  <c r="FP228" i="12"/>
  <c r="EV228" i="12"/>
  <c r="HH228" i="12"/>
  <c r="GS228" i="12"/>
  <c r="GF228" i="12"/>
  <c r="EK227" i="12"/>
  <c r="GM227" i="12"/>
  <c r="EL227" i="12"/>
  <c r="GX227" i="12"/>
  <c r="FK227" i="12"/>
  <c r="EV227" i="12"/>
  <c r="GN227" i="12"/>
  <c r="GZ227" i="12"/>
  <c r="FU227" i="12"/>
  <c r="FF227" i="12"/>
  <c r="HL227" i="12"/>
  <c r="FV226" i="12"/>
  <c r="EZ226" i="12"/>
  <c r="HK226" i="12"/>
  <c r="HL226" i="12"/>
  <c r="GH226" i="12"/>
  <c r="HG226" i="12"/>
  <c r="GZ226" i="12"/>
  <c r="HQ226" i="12"/>
  <c r="FJ226" i="12"/>
  <c r="GL226" i="12"/>
  <c r="HC226" i="12"/>
  <c r="FD225" i="12"/>
  <c r="FM225" i="12"/>
  <c r="FW225" i="12"/>
  <c r="ER225" i="12"/>
  <c r="HD225" i="12"/>
  <c r="FY225" i="12"/>
  <c r="EL225" i="12"/>
  <c r="GI225" i="12"/>
  <c r="ET225" i="12"/>
  <c r="HO225" i="12"/>
  <c r="GQ225" i="12"/>
  <c r="II230" i="12"/>
  <c r="KU230" i="12"/>
  <c r="JV231" i="12"/>
  <c r="IW232" i="12"/>
  <c r="LI232" i="12"/>
  <c r="KJ233" i="12"/>
  <c r="JK234" i="12"/>
  <c r="IH234" i="12"/>
  <c r="KN230" i="12"/>
  <c r="JO231" i="12"/>
  <c r="IP232" i="12"/>
  <c r="LB232" i="12"/>
  <c r="KC233" i="12"/>
  <c r="JD234" i="12"/>
  <c r="LP234" i="12"/>
  <c r="KG230" i="12"/>
  <c r="JH231" i="12"/>
  <c r="II232" i="12"/>
  <c r="KU232" i="12"/>
  <c r="JV233" i="12"/>
  <c r="IW234" i="12"/>
  <c r="LI234" i="12"/>
  <c r="KH230" i="12"/>
  <c r="JI231" i="12"/>
  <c r="IJ232" i="12"/>
  <c r="KV232" i="12"/>
  <c r="JW233" i="12"/>
  <c r="IX234" i="12"/>
  <c r="LJ234" i="12"/>
  <c r="KI230" i="12"/>
  <c r="JJ231" i="12"/>
  <c r="IK232" i="12"/>
  <c r="KW232" i="12"/>
  <c r="JX233" i="12"/>
  <c r="IY234" i="12"/>
  <c r="LK234" i="12"/>
  <c r="KJ230" i="12"/>
  <c r="JK231" i="12"/>
  <c r="IL232" i="12"/>
  <c r="KX232" i="12"/>
  <c r="GK228" i="12"/>
  <c r="FN228" i="12"/>
  <c r="GV228" i="12"/>
  <c r="GG228" i="12"/>
  <c r="ET228" i="12"/>
  <c r="HF228" i="12"/>
  <c r="GY228" i="12"/>
  <c r="FC228" i="12"/>
  <c r="FD228" i="12"/>
  <c r="HP228" i="12"/>
  <c r="HA228" i="12"/>
  <c r="HT228" i="12"/>
  <c r="N228" i="12" s="1"/>
  <c r="GO227" i="12"/>
  <c r="GU227" i="12"/>
  <c r="ET227" i="12"/>
  <c r="HF227" i="12"/>
  <c r="FS227" i="12"/>
  <c r="FD227" i="12"/>
  <c r="HD227" i="12"/>
  <c r="HP227" i="12"/>
  <c r="GC227" i="12"/>
  <c r="FV227" i="12"/>
  <c r="FI227" i="12"/>
  <c r="GD226" i="12"/>
  <c r="FH226" i="12"/>
  <c r="EU226" i="12"/>
  <c r="HT226" i="12"/>
  <c r="N226" i="12" s="1"/>
  <c r="EM226" i="12"/>
  <c r="HO226" i="12"/>
  <c r="HH226" i="12"/>
  <c r="GG226" i="12"/>
  <c r="GO226" i="12"/>
  <c r="GT226" i="12"/>
  <c r="HS226" i="12"/>
  <c r="FL225" i="12"/>
  <c r="EP225" i="12"/>
  <c r="GE225" i="12"/>
  <c r="EZ225" i="12"/>
  <c r="HL225" i="12"/>
  <c r="GG225" i="12"/>
  <c r="FN225" i="12"/>
  <c r="HI225" i="12"/>
  <c r="FB225" i="12"/>
  <c r="EM225" i="12"/>
  <c r="HB225" i="12"/>
  <c r="IQ230" i="12"/>
  <c r="LC230" i="12"/>
  <c r="KD231" i="12"/>
  <c r="JE232" i="12"/>
  <c r="HI228" i="12"/>
  <c r="FV228" i="12"/>
  <c r="HD228" i="12"/>
  <c r="GO228" i="12"/>
  <c r="FB228" i="12"/>
  <c r="HN228" i="12"/>
  <c r="HO228" i="12"/>
  <c r="GI228" i="12"/>
  <c r="FL228" i="12"/>
  <c r="EI228" i="12"/>
  <c r="HQ228" i="12"/>
  <c r="EP227" i="12"/>
  <c r="EQ227" i="12"/>
  <c r="HC227" i="12"/>
  <c r="FB227" i="12"/>
  <c r="HN227" i="12"/>
  <c r="GA227" i="12"/>
  <c r="FT227" i="12"/>
  <c r="FA227" i="12"/>
  <c r="EI227" i="12"/>
  <c r="GK227" i="12"/>
  <c r="GL227" i="12"/>
  <c r="GG227" i="12"/>
  <c r="EQ226" i="12"/>
  <c r="FP226" i="12"/>
  <c r="FI226" i="12"/>
  <c r="EV226" i="12"/>
  <c r="FA226" i="12"/>
  <c r="EN226" i="12"/>
  <c r="HP226" i="12"/>
  <c r="EL226" i="12"/>
  <c r="HM226" i="12"/>
  <c r="HB226" i="12"/>
  <c r="EK226" i="12"/>
  <c r="FT225" i="12"/>
  <c r="EX225" i="12"/>
  <c r="GM225" i="12"/>
  <c r="FH225" i="12"/>
  <c r="HT225" i="12"/>
  <c r="N225" i="12" s="1"/>
  <c r="GO225" i="12"/>
  <c r="GD225" i="12"/>
  <c r="EU225" i="12"/>
  <c r="FV225" i="12"/>
  <c r="HH225" i="12"/>
  <c r="HP225" i="12"/>
  <c r="IY230" i="12"/>
  <c r="LK230" i="12"/>
  <c r="KL231" i="12"/>
  <c r="JM232" i="12"/>
  <c r="IN233" i="12"/>
  <c r="KZ233" i="12"/>
  <c r="KA234" i="12"/>
  <c r="IR230" i="12"/>
  <c r="LD230" i="12"/>
  <c r="KE231" i="12"/>
  <c r="JF232" i="12"/>
  <c r="LR232" i="12"/>
  <c r="KS233" i="12"/>
  <c r="JT234" i="12"/>
  <c r="IK230" i="12"/>
  <c r="KW230" i="12"/>
  <c r="JX231" i="12"/>
  <c r="IY232" i="12"/>
  <c r="LK232" i="12"/>
  <c r="KL233" i="12"/>
  <c r="JM234" i="12"/>
  <c r="IL230" i="12"/>
  <c r="KX230" i="12"/>
  <c r="JY231" i="12"/>
  <c r="IZ232" i="12"/>
  <c r="LL232" i="12"/>
  <c r="KM233" i="12"/>
  <c r="JN234" i="12"/>
  <c r="IM230" i="12"/>
  <c r="KY230" i="12"/>
  <c r="JZ231" i="12"/>
  <c r="JA232" i="12"/>
  <c r="LM232" i="12"/>
  <c r="KN233" i="12"/>
  <c r="JO234" i="12"/>
  <c r="IN230" i="12"/>
  <c r="KZ230" i="12"/>
  <c r="KA231" i="12"/>
  <c r="JB232" i="12"/>
  <c r="LN232" i="12"/>
  <c r="GU228" i="12"/>
  <c r="GD228" i="12"/>
  <c r="EK228" i="12"/>
  <c r="GW228" i="12"/>
  <c r="FJ228" i="12"/>
  <c r="EM228" i="12"/>
  <c r="HR228" i="12"/>
  <c r="HG228" i="12"/>
  <c r="FT228" i="12"/>
  <c r="EO228" i="12"/>
  <c r="GL228" i="12"/>
  <c r="FN227" i="12"/>
  <c r="EY227" i="12"/>
  <c r="HK227" i="12"/>
  <c r="FJ227" i="12"/>
  <c r="ES227" i="12"/>
  <c r="GI227" i="12"/>
  <c r="GB227" i="12"/>
  <c r="FY227" i="12"/>
  <c r="GF227" i="12"/>
  <c r="GS227" i="12"/>
  <c r="HB227" i="12"/>
  <c r="HM227" i="12"/>
  <c r="EY226" i="12"/>
  <c r="FX226" i="12"/>
  <c r="FT226" i="12"/>
  <c r="FU226" i="12"/>
  <c r="FL226" i="12"/>
  <c r="FB226" i="12"/>
  <c r="EI226" i="12"/>
  <c r="FW226" i="12"/>
  <c r="GP226" i="12"/>
  <c r="HJ226" i="12"/>
  <c r="GW226" i="12"/>
  <c r="GB225" i="12"/>
  <c r="FF225" i="12"/>
  <c r="GU225" i="12"/>
  <c r="FP225" i="12"/>
  <c r="EK225" i="12"/>
  <c r="GW225" i="12"/>
  <c r="GS225" i="12"/>
  <c r="FU225" i="12"/>
  <c r="GL225" i="12"/>
  <c r="FZ225" i="12"/>
  <c r="FK225" i="12"/>
  <c r="JG230" i="12"/>
  <c r="LS230" i="12"/>
  <c r="KT231" i="12"/>
  <c r="JU232" i="12"/>
  <c r="EZ228" i="12"/>
  <c r="GT228" i="12"/>
  <c r="ES228" i="12"/>
  <c r="HE228" i="12"/>
  <c r="FR228" i="12"/>
  <c r="EU228" i="12"/>
  <c r="EY228" i="12"/>
  <c r="EQ228" i="12"/>
  <c r="GB228" i="12"/>
  <c r="EW228" i="12"/>
  <c r="FG228" i="12"/>
  <c r="GD227" i="12"/>
  <c r="FG227" i="12"/>
  <c r="HS227" i="12"/>
  <c r="FR227" i="12"/>
  <c r="HE227" i="12"/>
  <c r="GQ227" i="12"/>
  <c r="GR227" i="12"/>
  <c r="GW227" i="12"/>
  <c r="EO227" i="12"/>
  <c r="HA227" i="12"/>
  <c r="HJ227" i="12"/>
  <c r="EP226" i="12"/>
  <c r="FG226" i="12"/>
  <c r="GF226" i="12"/>
  <c r="GE226" i="12"/>
  <c r="HE226" i="12"/>
  <c r="FY226" i="12"/>
  <c r="FM226" i="12"/>
  <c r="FC226" i="12"/>
  <c r="EO226" i="12"/>
  <c r="ES226" i="12"/>
  <c r="HR226" i="12"/>
  <c r="FK226" i="12"/>
  <c r="GJ225" i="12"/>
  <c r="EQ225" i="12"/>
  <c r="HC225" i="12"/>
  <c r="FX225" i="12"/>
  <c r="ES225" i="12"/>
  <c r="HE225" i="12"/>
  <c r="HG225" i="12"/>
  <c r="GK225" i="12"/>
  <c r="GZ225" i="12"/>
  <c r="HA225" i="12"/>
  <c r="GR225" i="12"/>
  <c r="JO230" i="12"/>
  <c r="IP231" i="12"/>
  <c r="LB231" i="12"/>
  <c r="KC232" i="12"/>
  <c r="JD233" i="12"/>
  <c r="LP233" i="12"/>
  <c r="KQ234" i="12"/>
  <c r="JH230" i="12"/>
  <c r="II231" i="12"/>
  <c r="KU231" i="12"/>
  <c r="JV232" i="12"/>
  <c r="IW233" i="12"/>
  <c r="LI233" i="12"/>
  <c r="KJ234" i="12"/>
  <c r="JA230" i="12"/>
  <c r="LM230" i="12"/>
  <c r="KN231" i="12"/>
  <c r="JO232" i="12"/>
  <c r="IP233" i="12"/>
  <c r="LB233" i="12"/>
  <c r="KC234" i="12"/>
  <c r="JB230" i="12"/>
  <c r="LN230" i="12"/>
  <c r="KO231" i="12"/>
  <c r="JP232" i="12"/>
  <c r="IQ233" i="12"/>
  <c r="LC233" i="12"/>
  <c r="KD234" i="12"/>
  <c r="JC230" i="12"/>
  <c r="LO230" i="12"/>
  <c r="KP231" i="12"/>
  <c r="JQ232" i="12"/>
  <c r="IR233" i="12"/>
  <c r="LD233" i="12"/>
  <c r="KE234" i="12"/>
  <c r="JD230" i="12"/>
  <c r="LP230" i="12"/>
  <c r="HL228" i="12"/>
  <c r="HB228" i="12"/>
  <c r="FA228" i="12"/>
  <c r="HM228" i="12"/>
  <c r="FZ228" i="12"/>
  <c r="FK228" i="12"/>
  <c r="FO228" i="12"/>
  <c r="HC228" i="12"/>
  <c r="GJ228" i="12"/>
  <c r="FM228" i="12"/>
  <c r="FW228" i="12"/>
  <c r="GT227" i="12"/>
  <c r="FO227" i="12"/>
  <c r="FP227" i="12"/>
  <c r="FZ227" i="12"/>
  <c r="EM227" i="12"/>
  <c r="GY227" i="12"/>
  <c r="HH227" i="12"/>
  <c r="EN227" i="12"/>
  <c r="EW227" i="12"/>
  <c r="HI227" i="12"/>
  <c r="ER227" i="12"/>
  <c r="EX226" i="12"/>
  <c r="FO226" i="12"/>
  <c r="ET226" i="12"/>
  <c r="GN226" i="12"/>
  <c r="GX226" i="12"/>
  <c r="GI226" i="12"/>
  <c r="FZ226" i="12"/>
  <c r="FQ226" i="12"/>
  <c r="GA226" i="12"/>
  <c r="FD226" i="12"/>
  <c r="FE226" i="12"/>
  <c r="HF226" i="12"/>
  <c r="EO225" i="12"/>
  <c r="EY225" i="12"/>
  <c r="HK225" i="12"/>
  <c r="GF225" i="12"/>
  <c r="FA225" i="12"/>
  <c r="HM225" i="12"/>
  <c r="HR225" i="12"/>
  <c r="GY225" i="12"/>
  <c r="HN225" i="12"/>
  <c r="GT225" i="12"/>
  <c r="HQ225" i="12"/>
  <c r="JW230" i="12"/>
  <c r="IX231" i="12"/>
  <c r="LJ231" i="12"/>
  <c r="KK232" i="12"/>
  <c r="JL233" i="12"/>
  <c r="IM234" i="12"/>
  <c r="KY234" i="12"/>
  <c r="JP230" i="12"/>
  <c r="IQ231" i="12"/>
  <c r="LC231" i="12"/>
  <c r="KD232" i="12"/>
  <c r="JE233" i="12"/>
  <c r="LQ233" i="12"/>
  <c r="KR234" i="12"/>
  <c r="JI230" i="12"/>
  <c r="IJ231" i="12"/>
  <c r="KV231" i="12"/>
  <c r="JW232" i="12"/>
  <c r="IX233" i="12"/>
  <c r="LJ233" i="12"/>
  <c r="KK234" i="12"/>
  <c r="JJ230" i="12"/>
  <c r="IK231" i="12"/>
  <c r="KW231" i="12"/>
  <c r="JX232" i="12"/>
  <c r="IY233" i="12"/>
  <c r="LK233" i="12"/>
  <c r="KL234" i="12"/>
  <c r="JK230" i="12"/>
  <c r="IL231" i="12"/>
  <c r="KX231" i="12"/>
  <c r="JY232" i="12"/>
  <c r="IZ233" i="12"/>
  <c r="LL233" i="12"/>
  <c r="KM234" i="12"/>
  <c r="JL230" i="12"/>
  <c r="IM231" i="12"/>
  <c r="KY231" i="12"/>
  <c r="JZ232" i="12"/>
  <c r="EP228" i="12"/>
  <c r="HJ228" i="12"/>
  <c r="FI228" i="12"/>
  <c r="HS228" i="12"/>
  <c r="GH228" i="12"/>
  <c r="FS228" i="12"/>
  <c r="GM228" i="12"/>
  <c r="FX228" i="12"/>
  <c r="GR228" i="12"/>
  <c r="FU228" i="12"/>
  <c r="HK228" i="12"/>
  <c r="HR227" i="12"/>
  <c r="FW227" i="12"/>
  <c r="HT227" i="12"/>
  <c r="N227" i="12" s="1"/>
  <c r="GH227" i="12"/>
  <c r="EU227" i="12"/>
  <c r="HG227" i="12"/>
  <c r="EJ227" i="12"/>
  <c r="FL227" i="12"/>
  <c r="FE227" i="12"/>
  <c r="HQ227" i="12"/>
  <c r="FX227" i="12"/>
  <c r="FF226" i="12"/>
  <c r="EJ226" i="12"/>
  <c r="GC226" i="12"/>
  <c r="GV226" i="12"/>
  <c r="HN226" i="12"/>
  <c r="GQ226" i="12"/>
  <c r="GJ226" i="12"/>
  <c r="GK226" i="12"/>
  <c r="GS226" i="12"/>
  <c r="FR226" i="12"/>
  <c r="FS226" i="12"/>
  <c r="EN225" i="12"/>
  <c r="EW225" i="12"/>
  <c r="FG225" i="12"/>
  <c r="HS225" i="12"/>
  <c r="GN225" i="12"/>
  <c r="FI225" i="12"/>
  <c r="GC225" i="12"/>
  <c r="GH225" i="12"/>
  <c r="HJ225" i="12"/>
  <c r="FC225" i="12"/>
  <c r="FJ225" i="12"/>
  <c r="FR225" i="12"/>
  <c r="KE230" i="12"/>
  <c r="JF231" i="12"/>
  <c r="LR231" i="12"/>
  <c r="KS232" i="12"/>
  <c r="JT233" i="12"/>
  <c r="IU234" i="12"/>
  <c r="LG234" i="12"/>
  <c r="JX230" i="12"/>
  <c r="IY231" i="12"/>
  <c r="LK231" i="12"/>
  <c r="KL232" i="12"/>
  <c r="JM233" i="12"/>
  <c r="IN234" i="12"/>
  <c r="KZ234" i="12"/>
  <c r="JQ230" i="12"/>
  <c r="IR231" i="12"/>
  <c r="LD231" i="12"/>
  <c r="KE232" i="12"/>
  <c r="JF233" i="12"/>
  <c r="LR233" i="12"/>
  <c r="KS234" i="12"/>
  <c r="JR230" i="12"/>
  <c r="IS231" i="12"/>
  <c r="LE231" i="12"/>
  <c r="KF232" i="12"/>
  <c r="JG233" i="12"/>
  <c r="LS233" i="12"/>
  <c r="KT234" i="12"/>
  <c r="JS230" i="12"/>
  <c r="IT231" i="12"/>
  <c r="LF231" i="12"/>
  <c r="KG232" i="12"/>
  <c r="JH233" i="12"/>
  <c r="II234" i="12"/>
  <c r="KU234" i="12"/>
  <c r="JT230" i="12"/>
  <c r="IU231" i="12"/>
  <c r="LG231" i="12"/>
  <c r="KH232" i="12"/>
  <c r="JI233" i="12"/>
  <c r="EX228" i="12"/>
  <c r="GZ228" i="12"/>
  <c r="HO227" i="12"/>
  <c r="GU226" i="12"/>
  <c r="GM226" i="12"/>
  <c r="FS225" i="12"/>
  <c r="LA232" i="12"/>
  <c r="KI234" i="12"/>
  <c r="JW231" i="12"/>
  <c r="JU233" i="12"/>
  <c r="IS230" i="12"/>
  <c r="IQ232" i="12"/>
  <c r="IO234" i="12"/>
  <c r="LF230" i="12"/>
  <c r="LD232" i="12"/>
  <c r="LB234" i="12"/>
  <c r="KH231" i="12"/>
  <c r="KF233" i="12"/>
  <c r="KB230" i="12"/>
  <c r="IT232" i="12"/>
  <c r="JQ233" i="12"/>
  <c r="IR234" i="12"/>
  <c r="LD234" i="12"/>
  <c r="KC230" i="12"/>
  <c r="JD231" i="12"/>
  <c r="LP231" i="12"/>
  <c r="KQ232" i="12"/>
  <c r="JR233" i="12"/>
  <c r="IS234" i="12"/>
  <c r="LE234" i="12"/>
  <c r="KD230" i="12"/>
  <c r="JE231" i="12"/>
  <c r="LQ231" i="12"/>
  <c r="KR232" i="12"/>
  <c r="JS233" i="12"/>
  <c r="IT234" i="12"/>
  <c r="LF234" i="12"/>
  <c r="EX227" i="12"/>
  <c r="KR233" i="12"/>
  <c r="LS232" i="12"/>
  <c r="V232" i="12" s="1"/>
  <c r="KO232" i="12"/>
  <c r="JX234" i="12"/>
  <c r="IL233" i="12"/>
  <c r="KK231" i="12"/>
  <c r="GE228" i="12"/>
  <c r="GC228" i="12"/>
  <c r="FH227" i="12"/>
  <c r="HD226" i="12"/>
  <c r="EV225" i="12"/>
  <c r="EI225" i="12"/>
  <c r="LQ232" i="12"/>
  <c r="LO234" i="12"/>
  <c r="KM231" i="12"/>
  <c r="KK233" i="12"/>
  <c r="JY230" i="12"/>
  <c r="JG232" i="12"/>
  <c r="JE234" i="12"/>
  <c r="JA231" i="12"/>
  <c r="II233" i="12"/>
  <c r="LR234" i="12"/>
  <c r="LN231" i="12"/>
  <c r="KV233" i="12"/>
  <c r="KR230" i="12"/>
  <c r="JJ232" i="12"/>
  <c r="JY233" i="12"/>
  <c r="IZ234" i="12"/>
  <c r="LL234" i="12"/>
  <c r="KK230" i="12"/>
  <c r="JL231" i="12"/>
  <c r="IM232" i="12"/>
  <c r="KY232" i="12"/>
  <c r="JZ233" i="12"/>
  <c r="JA234" i="12"/>
  <c r="LM234" i="12"/>
  <c r="KL230" i="12"/>
  <c r="JM231" i="12"/>
  <c r="IN232" i="12"/>
  <c r="KZ232" i="12"/>
  <c r="KA233" i="12"/>
  <c r="JB234" i="12"/>
  <c r="LN234" i="12"/>
  <c r="GE227" i="12"/>
  <c r="EJ225" i="12"/>
  <c r="JN232" i="12"/>
  <c r="KU233" i="12"/>
  <c r="LF232" i="12"/>
  <c r="JK232" i="12"/>
  <c r="JL232" i="12"/>
  <c r="FQ228" i="12"/>
  <c r="ER228" i="12"/>
  <c r="GJ227" i="12"/>
  <c r="EW226" i="12"/>
  <c r="FE225" i="12"/>
  <c r="GP225" i="12"/>
  <c r="IV233" i="12"/>
  <c r="IJ230" i="12"/>
  <c r="LS231" i="12"/>
  <c r="LA233" i="12"/>
  <c r="KO230" i="12"/>
  <c r="KM232" i="12"/>
  <c r="JU234" i="12"/>
  <c r="JQ231" i="12"/>
  <c r="JO233" i="12"/>
  <c r="IU230" i="12"/>
  <c r="IS232" i="12"/>
  <c r="IQ234" i="12"/>
  <c r="LH230" i="12"/>
  <c r="JR232" i="12"/>
  <c r="KG233" i="12"/>
  <c r="JH234" i="12"/>
  <c r="IH231" i="12"/>
  <c r="KS230" i="12"/>
  <c r="JT231" i="12"/>
  <c r="IU232" i="12"/>
  <c r="LG232" i="12"/>
  <c r="KH233" i="12"/>
  <c r="JI234" i="12"/>
  <c r="IH232" i="12"/>
  <c r="KT230" i="12"/>
  <c r="JU231" i="12"/>
  <c r="IV232" i="12"/>
  <c r="LH232" i="12"/>
  <c r="KI233" i="12"/>
  <c r="JJ234" i="12"/>
  <c r="IH233" i="12"/>
  <c r="GR226" i="12"/>
  <c r="KF230" i="12"/>
  <c r="LQ234" i="12"/>
  <c r="JW234" i="12"/>
  <c r="IW230" i="12"/>
  <c r="JY234" i="12"/>
  <c r="IM233" i="12"/>
  <c r="GN228" i="12"/>
  <c r="EZ227" i="12"/>
  <c r="FM227" i="12"/>
  <c r="GY226" i="12"/>
  <c r="FO225" i="12"/>
  <c r="GA225" i="12"/>
  <c r="KB233" i="12"/>
  <c r="IZ230" i="12"/>
  <c r="IX232" i="12"/>
  <c r="IV234" i="12"/>
  <c r="LE230" i="12"/>
  <c r="LC232" i="12"/>
  <c r="LA234" i="12"/>
  <c r="KG231" i="12"/>
  <c r="KE233" i="12"/>
  <c r="KA230" i="12"/>
  <c r="JI232" i="12"/>
  <c r="JG234" i="12"/>
  <c r="JC231" i="12"/>
  <c r="KP232" i="12"/>
  <c r="KO233" i="12"/>
  <c r="JP234" i="12"/>
  <c r="IO230" i="12"/>
  <c r="LA230" i="12"/>
  <c r="KB231" i="12"/>
  <c r="JC232" i="12"/>
  <c r="LO232" i="12"/>
  <c r="KP233" i="12"/>
  <c r="JQ234" i="12"/>
  <c r="IP230" i="12"/>
  <c r="LB230" i="12"/>
  <c r="KC231" i="12"/>
  <c r="JD232" i="12"/>
  <c r="LP232" i="12"/>
  <c r="KQ233" i="12"/>
  <c r="JR234" i="12"/>
  <c r="GP228" i="12"/>
  <c r="GX225" i="12"/>
  <c r="JL234" i="12"/>
  <c r="KQ230" i="12"/>
  <c r="KW233" i="12"/>
  <c r="KX233" i="12"/>
  <c r="KY233" i="12"/>
  <c r="GA228" i="12"/>
  <c r="FQ227" i="12"/>
  <c r="GV227" i="12"/>
  <c r="HA226" i="12"/>
  <c r="GV225" i="12"/>
  <c r="KM230" i="12"/>
  <c r="LH233" i="12"/>
  <c r="KV230" i="12"/>
  <c r="KT232" i="12"/>
  <c r="KB234" i="12"/>
  <c r="JP231" i="12"/>
  <c r="JN233" i="12"/>
  <c r="IT230" i="12"/>
  <c r="IR232" i="12"/>
  <c r="IP234" i="12"/>
  <c r="LG230" i="12"/>
  <c r="LE232" i="12"/>
  <c r="LC234" i="12"/>
  <c r="KI231" i="12"/>
  <c r="IK233" i="12"/>
  <c r="LE233" i="12"/>
  <c r="KF234" i="12"/>
  <c r="JE230" i="12"/>
  <c r="LQ230" i="12"/>
  <c r="KR231" i="12"/>
  <c r="JS232" i="12"/>
  <c r="IT233" i="12"/>
  <c r="LF233" i="12"/>
  <c r="KG234" i="12"/>
  <c r="JF230" i="12"/>
  <c r="LR230" i="12"/>
  <c r="KS231" i="12"/>
  <c r="JT232" i="12"/>
  <c r="IU233" i="12"/>
  <c r="LG233" i="12"/>
  <c r="KH234" i="12"/>
  <c r="FC227" i="12"/>
  <c r="ER226" i="12"/>
  <c r="HF225" i="12"/>
  <c r="JS234" i="12"/>
  <c r="IO233" i="12"/>
  <c r="LL231" i="12"/>
  <c r="KP230" i="12"/>
  <c r="JV234" i="12"/>
  <c r="JP233" i="12"/>
  <c r="LO231" i="12"/>
  <c r="IJ234" i="12"/>
  <c r="JU230" i="12"/>
  <c r="LH231" i="12"/>
  <c r="JJ233" i="12"/>
  <c r="KW234" i="12"/>
  <c r="IW231" i="12"/>
  <c r="KJ232" i="12"/>
  <c r="IL234" i="12"/>
  <c r="LM231" i="12"/>
  <c r="LI230" i="12"/>
  <c r="IX230" i="12"/>
  <c r="JZ234" i="12"/>
  <c r="EJ228" i="12"/>
  <c r="GP227" i="12"/>
  <c r="FN226" i="12"/>
  <c r="HI226" i="12"/>
  <c r="FQ225" i="12"/>
  <c r="JN231" i="12"/>
  <c r="JC234" i="12"/>
  <c r="LL230" i="12"/>
  <c r="LJ232" i="12"/>
  <c r="LH234" i="12"/>
  <c r="KF231" i="12"/>
  <c r="KD233" i="12"/>
  <c r="JZ230" i="12"/>
  <c r="JH232" i="12"/>
  <c r="JF234" i="12"/>
  <c r="JB231" i="12"/>
  <c r="IJ233" i="12"/>
  <c r="LS234" i="12"/>
  <c r="V234" i="12" s="1"/>
  <c r="KQ231" i="12"/>
  <c r="IS233" i="12"/>
  <c r="LM233" i="12"/>
  <c r="KN234" i="12"/>
  <c r="JM230" i="12"/>
  <c r="IN231" i="12"/>
  <c r="KZ231" i="12"/>
  <c r="KA232" i="12"/>
  <c r="JB233" i="12"/>
  <c r="LN233" i="12"/>
  <c r="KO234" i="12"/>
  <c r="JN230" i="12"/>
  <c r="IO231" i="12"/>
  <c r="LA231" i="12"/>
  <c r="KB232" i="12"/>
  <c r="JC233" i="12"/>
  <c r="LO233" i="12"/>
  <c r="KP234" i="12"/>
  <c r="EN228" i="12"/>
  <c r="GB226" i="12"/>
  <c r="IO232" i="12"/>
  <c r="JG231" i="12"/>
  <c r="IH230" i="12"/>
  <c r="KT233" i="12"/>
  <c r="KN232" i="12"/>
  <c r="JR231" i="12"/>
  <c r="IV230" i="12"/>
  <c r="JA233" i="12"/>
  <c r="KV234" i="12"/>
  <c r="IV231" i="12"/>
  <c r="KI232" i="12"/>
  <c r="IK234" i="12"/>
  <c r="JV230" i="12"/>
  <c r="LI231" i="12"/>
  <c r="JK233" i="12"/>
  <c r="KX234" i="12"/>
  <c r="IZ231" i="12"/>
  <c r="JS231" i="12"/>
  <c r="KJ231" i="12"/>
  <c r="LJ230" i="12"/>
  <c r="EO224" i="12"/>
  <c r="HA224" i="12"/>
  <c r="GD224" i="12"/>
  <c r="FG224" i="12"/>
  <c r="HS224" i="12"/>
  <c r="GN224" i="12"/>
  <c r="FI224" i="12"/>
  <c r="EL224" i="12"/>
  <c r="GX224" i="12"/>
  <c r="FL224" i="12"/>
  <c r="EV224" i="12"/>
  <c r="GJ224" i="12"/>
  <c r="EW224" i="12"/>
  <c r="HI224" i="12"/>
  <c r="GL224" i="12"/>
  <c r="FO224" i="12"/>
  <c r="EJ224" i="12"/>
  <c r="GV224" i="12"/>
  <c r="FQ224" i="12"/>
  <c r="ET224" i="12"/>
  <c r="HF224" i="12"/>
  <c r="FS224" i="12"/>
  <c r="EM224" i="12"/>
  <c r="EI224" i="12"/>
  <c r="FE224" i="12"/>
  <c r="HQ224" i="12"/>
  <c r="GT224" i="12"/>
  <c r="FW224" i="12"/>
  <c r="ER224" i="12"/>
  <c r="HD224" i="12"/>
  <c r="FY224" i="12"/>
  <c r="FB224" i="12"/>
  <c r="HN224" i="12"/>
  <c r="EN224" i="12"/>
  <c r="GB224" i="12"/>
  <c r="FM224" i="12"/>
  <c r="EP224" i="12"/>
  <c r="HB224" i="12"/>
  <c r="GE224" i="12"/>
  <c r="EZ224" i="12"/>
  <c r="HL224" i="12"/>
  <c r="GG224" i="12"/>
  <c r="FJ224" i="12"/>
  <c r="FD224" i="12"/>
  <c r="FT224" i="12"/>
  <c r="HH224" i="12"/>
  <c r="FU224" i="12"/>
  <c r="EX224" i="12"/>
  <c r="HJ224" i="12"/>
  <c r="GM224" i="12"/>
  <c r="FH224" i="12"/>
  <c r="GO224" i="12"/>
  <c r="FR224" i="12"/>
  <c r="HP224" i="12"/>
  <c r="GZ224" i="12"/>
  <c r="GR224" i="12"/>
  <c r="GC224" i="12"/>
  <c r="FF224" i="12"/>
  <c r="HR224" i="12"/>
  <c r="GU224" i="12"/>
  <c r="FP224" i="12"/>
  <c r="EK224" i="12"/>
  <c r="GW224" i="12"/>
  <c r="FZ224" i="12"/>
  <c r="GY224" i="12"/>
  <c r="EU224" i="12"/>
  <c r="FC224" i="12"/>
  <c r="GK224" i="12"/>
  <c r="FN224" i="12"/>
  <c r="EQ224" i="12"/>
  <c r="HC224" i="12"/>
  <c r="FX224" i="12"/>
  <c r="ES224" i="12"/>
  <c r="HE224" i="12"/>
  <c r="GH224" i="12"/>
  <c r="FK224" i="12"/>
  <c r="GA224" i="12"/>
  <c r="GI224" i="12"/>
  <c r="GS224" i="12"/>
  <c r="FV224" i="12"/>
  <c r="EY224" i="12"/>
  <c r="HK224" i="12"/>
  <c r="GF224" i="12"/>
  <c r="FA224" i="12"/>
  <c r="HM224" i="12"/>
  <c r="GP224" i="12"/>
  <c r="GQ224" i="12"/>
  <c r="HG224" i="12"/>
  <c r="HO224" i="12"/>
  <c r="AV131" i="21"/>
  <c r="AV132" i="21"/>
  <c r="II212" i="12"/>
  <c r="IQ212" i="12"/>
  <c r="IY212" i="12"/>
  <c r="JG212" i="12"/>
  <c r="JO212" i="12"/>
  <c r="JW212" i="12"/>
  <c r="KE212" i="12"/>
  <c r="KM212" i="12"/>
  <c r="KU212" i="12"/>
  <c r="LC212" i="12"/>
  <c r="LK212" i="12"/>
  <c r="LS212" i="12"/>
  <c r="IJ212" i="12"/>
  <c r="IR212" i="12"/>
  <c r="IZ212" i="12"/>
  <c r="JH212" i="12"/>
  <c r="JP212" i="12"/>
  <c r="JX212" i="12"/>
  <c r="KF212" i="12"/>
  <c r="KN212" i="12"/>
  <c r="KV212" i="12"/>
  <c r="LD212" i="12"/>
  <c r="LL212" i="12"/>
  <c r="IH212" i="12"/>
  <c r="IK212" i="12"/>
  <c r="IS212" i="12"/>
  <c r="JA212" i="12"/>
  <c r="JI212" i="12"/>
  <c r="JQ212" i="12"/>
  <c r="JY212" i="12"/>
  <c r="KG212" i="12"/>
  <c r="KO212" i="12"/>
  <c r="KW212" i="12"/>
  <c r="LE212" i="12"/>
  <c r="LM212" i="12"/>
  <c r="IL212" i="12"/>
  <c r="IT212" i="12"/>
  <c r="JB212" i="12"/>
  <c r="JJ212" i="12"/>
  <c r="JR212" i="12"/>
  <c r="JZ212" i="12"/>
  <c r="KH212" i="12"/>
  <c r="KP212" i="12"/>
  <c r="KX212" i="12"/>
  <c r="LF212" i="12"/>
  <c r="LN212" i="12"/>
  <c r="IM212" i="12"/>
  <c r="IU212" i="12"/>
  <c r="JC212" i="12"/>
  <c r="JK212" i="12"/>
  <c r="JS212" i="12"/>
  <c r="KA212" i="12"/>
  <c r="KI212" i="12"/>
  <c r="KQ212" i="12"/>
  <c r="KY212" i="12"/>
  <c r="LG212" i="12"/>
  <c r="LO212" i="12"/>
  <c r="IN212" i="12"/>
  <c r="IV212" i="12"/>
  <c r="JD212" i="12"/>
  <c r="JL212" i="12"/>
  <c r="JT212" i="12"/>
  <c r="KB212" i="12"/>
  <c r="KJ212" i="12"/>
  <c r="KR212" i="12"/>
  <c r="KZ212" i="12"/>
  <c r="LH212" i="12"/>
  <c r="LP212" i="12"/>
  <c r="IO212" i="12"/>
  <c r="IW212" i="12"/>
  <c r="JE212" i="12"/>
  <c r="JM212" i="12"/>
  <c r="JU212" i="12"/>
  <c r="KC212" i="12"/>
  <c r="KK212" i="12"/>
  <c r="KS212" i="12"/>
  <c r="LA212" i="12"/>
  <c r="LI212" i="12"/>
  <c r="LQ212" i="12"/>
  <c r="IP212" i="12"/>
  <c r="IX212" i="12"/>
  <c r="JF212" i="12"/>
  <c r="JN212" i="12"/>
  <c r="JV212" i="12"/>
  <c r="KD212" i="12"/>
  <c r="KL212" i="12"/>
  <c r="KT212" i="12"/>
  <c r="LB212" i="12"/>
  <c r="LJ212" i="12"/>
  <c r="LR212" i="12"/>
  <c r="EJ212" i="12"/>
  <c r="ER212" i="12"/>
  <c r="EZ212" i="12"/>
  <c r="FH212" i="12"/>
  <c r="FP212" i="12"/>
  <c r="FX212" i="12"/>
  <c r="GF212" i="12"/>
  <c r="GN212" i="12"/>
  <c r="GV212" i="12"/>
  <c r="HD212" i="12"/>
  <c r="HL212" i="12"/>
  <c r="HT212" i="12"/>
  <c r="EK212" i="12"/>
  <c r="ES212" i="12"/>
  <c r="FA212" i="12"/>
  <c r="FI212" i="12"/>
  <c r="FQ212" i="12"/>
  <c r="FY212" i="12"/>
  <c r="GG212" i="12"/>
  <c r="GO212" i="12"/>
  <c r="GW212" i="12"/>
  <c r="HE212" i="12"/>
  <c r="HM212" i="12"/>
  <c r="EI212" i="12"/>
  <c r="EL212" i="12"/>
  <c r="ET212" i="12"/>
  <c r="FB212" i="12"/>
  <c r="FJ212" i="12"/>
  <c r="FR212" i="12"/>
  <c r="FZ212" i="12"/>
  <c r="GH212" i="12"/>
  <c r="GP212" i="12"/>
  <c r="GX212" i="12"/>
  <c r="HF212" i="12"/>
  <c r="HN212" i="12"/>
  <c r="EM212" i="12"/>
  <c r="EU212" i="12"/>
  <c r="FC212" i="12"/>
  <c r="FK212" i="12"/>
  <c r="FS212" i="12"/>
  <c r="GA212" i="12"/>
  <c r="GI212" i="12"/>
  <c r="GQ212" i="12"/>
  <c r="GY212" i="12"/>
  <c r="HG212" i="12"/>
  <c r="HO212" i="12"/>
  <c r="EN212" i="12"/>
  <c r="EV212" i="12"/>
  <c r="FD212" i="12"/>
  <c r="FL212" i="12"/>
  <c r="FT212" i="12"/>
  <c r="GB212" i="12"/>
  <c r="GJ212" i="12"/>
  <c r="GR212" i="12"/>
  <c r="GZ212" i="12"/>
  <c r="HH212" i="12"/>
  <c r="HP212" i="12"/>
  <c r="EO212" i="12"/>
  <c r="EW212" i="12"/>
  <c r="FE212" i="12"/>
  <c r="FM212" i="12"/>
  <c r="FU212" i="12"/>
  <c r="GC212" i="12"/>
  <c r="GK212" i="12"/>
  <c r="GS212" i="12"/>
  <c r="HA212" i="12"/>
  <c r="HI212" i="12"/>
  <c r="HQ212" i="12"/>
  <c r="EP212" i="12"/>
  <c r="EX212" i="12"/>
  <c r="FF212" i="12"/>
  <c r="FN212" i="12"/>
  <c r="FV212" i="12"/>
  <c r="GD212" i="12"/>
  <c r="GL212" i="12"/>
  <c r="GT212" i="12"/>
  <c r="HB212" i="12"/>
  <c r="HJ212" i="12"/>
  <c r="HR212" i="12"/>
  <c r="EQ212" i="12"/>
  <c r="EY212" i="12"/>
  <c r="FG212" i="12"/>
  <c r="FO212" i="12"/>
  <c r="FW212" i="12"/>
  <c r="GE212" i="12"/>
  <c r="GM212" i="12"/>
  <c r="GU212" i="12"/>
  <c r="HC212" i="12"/>
  <c r="HK212" i="12"/>
  <c r="HS212" i="12"/>
  <c r="AJ176" i="12"/>
  <c r="AJ175" i="12"/>
  <c r="AP44" i="21"/>
  <c r="AP210" i="21"/>
  <c r="AP198" i="21"/>
  <c r="AP45" i="21"/>
  <c r="AP206" i="21"/>
  <c r="AP204" i="21"/>
  <c r="AP84" i="21"/>
  <c r="AP200" i="21"/>
  <c r="AP218" i="21"/>
  <c r="AP209" i="21"/>
  <c r="AP202" i="21"/>
  <c r="AP39" i="21"/>
  <c r="AP203" i="21"/>
  <c r="AP191" i="21"/>
  <c r="AP193" i="21" s="1"/>
  <c r="AP208" i="21"/>
  <c r="AP201" i="21"/>
  <c r="AP207" i="21"/>
  <c r="AK45" i="21"/>
  <c r="AR44" i="21"/>
  <c r="AJ45" i="21"/>
  <c r="AU210" i="21"/>
  <c r="AS204" i="21"/>
  <c r="G204" i="21" s="1"/>
  <c r="AS209" i="21"/>
  <c r="G209" i="21" s="1"/>
  <c r="AK202" i="21"/>
  <c r="AO209" i="21"/>
  <c r="AO208" i="21"/>
  <c r="AN198" i="21"/>
  <c r="AN199" i="21" s="1"/>
  <c r="AT198" i="21"/>
  <c r="AT205" i="21" s="1"/>
  <c r="F205" i="21" s="1"/>
  <c r="AR198" i="21"/>
  <c r="AR199" i="21" s="1"/>
  <c r="AR201" i="21"/>
  <c r="AL208" i="21"/>
  <c r="AJ210" i="21"/>
  <c r="AM207" i="21"/>
  <c r="AM203" i="21"/>
  <c r="AQ209" i="21"/>
  <c r="AT191" i="21"/>
  <c r="AT195" i="21" s="1"/>
  <c r="F195" i="21" s="1"/>
  <c r="AQ191" i="21"/>
  <c r="AQ192" i="21" s="1"/>
  <c r="AJ175" i="21"/>
  <c r="AN84" i="21"/>
  <c r="AQ84" i="21"/>
  <c r="AN39" i="21"/>
  <c r="AU39" i="21"/>
  <c r="AU45" i="21"/>
  <c r="AS207" i="21"/>
  <c r="G207" i="21" s="1"/>
  <c r="AO202" i="21"/>
  <c r="AN206" i="21"/>
  <c r="AR207" i="21"/>
  <c r="AJ209" i="21"/>
  <c r="AQ207" i="21"/>
  <c r="AL84" i="21"/>
  <c r="AR39" i="21"/>
  <c r="AR45" i="21"/>
  <c r="AT204" i="21"/>
  <c r="F204" i="21" s="1"/>
  <c r="AJ204" i="21"/>
  <c r="AO218" i="21"/>
  <c r="AO45" i="21"/>
  <c r="AM44" i="21"/>
  <c r="AU44" i="21"/>
  <c r="AU204" i="21"/>
  <c r="AS198" i="21"/>
  <c r="AS205" i="21" s="1"/>
  <c r="G205" i="21" s="1"/>
  <c r="AS203" i="21"/>
  <c r="G203" i="21" s="1"/>
  <c r="AK206" i="21"/>
  <c r="AO203" i="21"/>
  <c r="AO206" i="21"/>
  <c r="AN208" i="21"/>
  <c r="AT208" i="21"/>
  <c r="F208" i="21" s="1"/>
  <c r="AR208" i="21"/>
  <c r="AR210" i="21"/>
  <c r="AL202" i="21"/>
  <c r="AJ201" i="21"/>
  <c r="AM200" i="21"/>
  <c r="AM202" i="21"/>
  <c r="AQ203" i="21"/>
  <c r="AL191" i="21"/>
  <c r="AL194" i="21" s="1"/>
  <c r="AJ173" i="21"/>
  <c r="AN218" i="21"/>
  <c r="AQ218" i="21"/>
  <c r="AT39" i="21"/>
  <c r="AM39" i="21"/>
  <c r="AO44" i="21"/>
  <c r="AU200" i="21"/>
  <c r="AS208" i="21"/>
  <c r="G208" i="21" s="1"/>
  <c r="AK201" i="21"/>
  <c r="AN203" i="21"/>
  <c r="AR204" i="21"/>
  <c r="AL206" i="21"/>
  <c r="AM201" i="21"/>
  <c r="AU191" i="21"/>
  <c r="AU192" i="21" s="1"/>
  <c r="AT84" i="21"/>
  <c r="F84" i="21" s="1"/>
  <c r="AO39" i="21"/>
  <c r="AJ44" i="21"/>
  <c r="AS200" i="21"/>
  <c r="G200" i="21" s="1"/>
  <c r="AT209" i="21"/>
  <c r="F209" i="21" s="1"/>
  <c r="AK191" i="21"/>
  <c r="AK194" i="21" s="1"/>
  <c r="AK218" i="21"/>
  <c r="AM45" i="21"/>
  <c r="AT202" i="21"/>
  <c r="F202" i="21" s="1"/>
  <c r="AM206" i="21"/>
  <c r="AM84" i="21"/>
  <c r="AO198" i="21"/>
  <c r="AO199" i="21" s="1"/>
  <c r="AM191" i="21"/>
  <c r="AM193" i="21" s="1"/>
  <c r="AN44" i="21"/>
  <c r="AQ45" i="21"/>
  <c r="AS44" i="21"/>
  <c r="AU198" i="21"/>
  <c r="AU199" i="21" s="1"/>
  <c r="AS201" i="21"/>
  <c r="G201" i="21" s="1"/>
  <c r="AK204" i="21"/>
  <c r="AK200" i="21"/>
  <c r="AO207" i="21"/>
  <c r="AN209" i="21"/>
  <c r="AN202" i="21"/>
  <c r="AT203" i="21"/>
  <c r="F203" i="21" s="1"/>
  <c r="AR202" i="21"/>
  <c r="AL201" i="21"/>
  <c r="AL200" i="21"/>
  <c r="AJ200" i="21"/>
  <c r="AM210" i="21"/>
  <c r="AQ202" i="21"/>
  <c r="AQ208" i="21"/>
  <c r="AS191" i="21"/>
  <c r="AS196" i="21" s="1"/>
  <c r="G196" i="21" s="1"/>
  <c r="AL218" i="21"/>
  <c r="AT218" i="21"/>
  <c r="F218" i="21" s="1"/>
  <c r="AM218" i="21"/>
  <c r="AL39" i="21"/>
  <c r="AJ39" i="21"/>
  <c r="AU209" i="21"/>
  <c r="AK207" i="21"/>
  <c r="AN210" i="21"/>
  <c r="AT200" i="21"/>
  <c r="F200" i="21" s="1"/>
  <c r="AJ203" i="21"/>
  <c r="AQ198" i="21"/>
  <c r="AQ199" i="21" s="1"/>
  <c r="AO84" i="21"/>
  <c r="AS39" i="21"/>
  <c r="G39" i="21" s="1"/>
  <c r="AU201" i="21"/>
  <c r="AO200" i="21"/>
  <c r="AR203" i="21"/>
  <c r="AM209" i="21"/>
  <c r="AJ174" i="21"/>
  <c r="AU218" i="21"/>
  <c r="AN45" i="21"/>
  <c r="AQ44" i="21"/>
  <c r="AS45" i="21"/>
  <c r="AU208" i="21"/>
  <c r="AS202" i="21"/>
  <c r="G202" i="21" s="1"/>
  <c r="AK198" i="21"/>
  <c r="AK205" i="21" s="1"/>
  <c r="AK209" i="21"/>
  <c r="AO201" i="21"/>
  <c r="AN207" i="21"/>
  <c r="AN200" i="21"/>
  <c r="AT207" i="21"/>
  <c r="F207" i="21" s="1"/>
  <c r="AR206" i="21"/>
  <c r="AL210" i="21"/>
  <c r="AL209" i="21"/>
  <c r="AJ208" i="21"/>
  <c r="AM204" i="21"/>
  <c r="AQ204" i="21"/>
  <c r="AQ201" i="21"/>
  <c r="AO191" i="21"/>
  <c r="AO195" i="21" s="1"/>
  <c r="AJ198" i="21"/>
  <c r="AJ84" i="21"/>
  <c r="AR84" i="21"/>
  <c r="AS84" i="21"/>
  <c r="G84" i="21" s="1"/>
  <c r="AR209" i="21"/>
  <c r="AM208" i="21"/>
  <c r="AR191" i="21"/>
  <c r="AR192" i="21" s="1"/>
  <c r="AU84" i="21"/>
  <c r="AU206" i="21"/>
  <c r="AN204" i="21"/>
  <c r="AJ202" i="21"/>
  <c r="AK39" i="21"/>
  <c r="AT44" i="21"/>
  <c r="AL44" i="21"/>
  <c r="AU207" i="21"/>
  <c r="AU202" i="21"/>
  <c r="AS206" i="21"/>
  <c r="G206" i="21" s="1"/>
  <c r="AK208" i="21"/>
  <c r="AK203" i="21"/>
  <c r="AO210" i="21"/>
  <c r="AN201" i="21"/>
  <c r="AT201" i="21"/>
  <c r="F201" i="21" s="1"/>
  <c r="AT206" i="21"/>
  <c r="F206" i="21" s="1"/>
  <c r="AR200" i="21"/>
  <c r="AL204" i="21"/>
  <c r="AL203" i="21"/>
  <c r="AJ207" i="21"/>
  <c r="AM198" i="21"/>
  <c r="AM199" i="21" s="1"/>
  <c r="AQ206" i="21"/>
  <c r="AQ210" i="21"/>
  <c r="AN191" i="21"/>
  <c r="AN195" i="21" s="1"/>
  <c r="AJ191" i="21"/>
  <c r="AJ192" i="21" s="1"/>
  <c r="AJ218" i="21"/>
  <c r="AR218" i="21"/>
  <c r="AS218" i="21"/>
  <c r="G218" i="21" s="1"/>
  <c r="AQ39" i="21"/>
  <c r="AT45" i="21"/>
  <c r="AL45" i="21"/>
  <c r="AU203" i="21"/>
  <c r="AS210" i="21"/>
  <c r="G210" i="21" s="1"/>
  <c r="AO204" i="21"/>
  <c r="AT210" i="21"/>
  <c r="F210" i="21" s="1"/>
  <c r="AL207" i="21"/>
  <c r="AJ206" i="21"/>
  <c r="AJ176" i="21"/>
  <c r="AK84" i="21"/>
  <c r="AK44" i="21"/>
  <c r="AK210" i="21"/>
  <c r="AL198" i="21"/>
  <c r="AL199" i="21" s="1"/>
  <c r="AQ200" i="21"/>
  <c r="CK44" i="21"/>
  <c r="CS44" i="21"/>
  <c r="CP45" i="21"/>
  <c r="BK44" i="21"/>
  <c r="BS44" i="21"/>
  <c r="BP45" i="21"/>
  <c r="CP44" i="21"/>
  <c r="CU45" i="21"/>
  <c r="BM45" i="21"/>
  <c r="CL44" i="21"/>
  <c r="CT44" i="21"/>
  <c r="CQ45" i="21"/>
  <c r="BL44" i="21"/>
  <c r="BT44" i="21"/>
  <c r="BQ45" i="21"/>
  <c r="CR44" i="21"/>
  <c r="CJ44" i="21"/>
  <c r="BJ44" i="21"/>
  <c r="CM44" i="21"/>
  <c r="CU44" i="21"/>
  <c r="CR45" i="21"/>
  <c r="BM44" i="21"/>
  <c r="BU44" i="21"/>
  <c r="BR45" i="21"/>
  <c r="CO45" i="21"/>
  <c r="CN44" i="21"/>
  <c r="CK45" i="21"/>
  <c r="CS45" i="21"/>
  <c r="BN44" i="21"/>
  <c r="BK45" i="21"/>
  <c r="BS45" i="21"/>
  <c r="CM45" i="21"/>
  <c r="BP44" i="21"/>
  <c r="BU45" i="21"/>
  <c r="CO44" i="21"/>
  <c r="CL45" i="21"/>
  <c r="CT45" i="21"/>
  <c r="BO44" i="21"/>
  <c r="BL45" i="21"/>
  <c r="BT45" i="21"/>
  <c r="BO45" i="21"/>
  <c r="CQ44" i="21"/>
  <c r="CN45" i="21"/>
  <c r="CJ45" i="21"/>
  <c r="BQ44" i="21"/>
  <c r="BN45" i="21"/>
  <c r="BJ45" i="21"/>
  <c r="BR44" i="21"/>
  <c r="CR207" i="21"/>
  <c r="CM202" i="21"/>
  <c r="CJ201" i="21"/>
  <c r="CN200" i="21"/>
  <c r="CN208" i="21"/>
  <c r="CO203" i="21"/>
  <c r="CQ202" i="21"/>
  <c r="CR206" i="21"/>
  <c r="CJ203" i="21"/>
  <c r="CJ207" i="21"/>
  <c r="CO200" i="21"/>
  <c r="CR209" i="21"/>
  <c r="CM210" i="21"/>
  <c r="CJ210" i="21"/>
  <c r="CN207" i="21"/>
  <c r="CO206" i="21"/>
  <c r="CO210" i="21"/>
  <c r="CQ209" i="21"/>
  <c r="CR202" i="21"/>
  <c r="CJ202" i="21"/>
  <c r="CN209" i="21"/>
  <c r="CO207" i="21"/>
  <c r="CR201" i="21"/>
  <c r="CR210" i="21"/>
  <c r="CM201" i="21"/>
  <c r="CJ209" i="21"/>
  <c r="CN203" i="21"/>
  <c r="CO202" i="21"/>
  <c r="CO201" i="21"/>
  <c r="CQ200" i="21"/>
  <c r="CM203" i="21"/>
  <c r="CN206" i="21"/>
  <c r="CQ210" i="21"/>
  <c r="CR203" i="21"/>
  <c r="CR200" i="21"/>
  <c r="CM208" i="21"/>
  <c r="CJ208" i="21"/>
  <c r="CN210" i="21"/>
  <c r="CO208" i="21"/>
  <c r="CQ208" i="21"/>
  <c r="CQ207" i="21"/>
  <c r="CR208" i="21"/>
  <c r="CM200" i="21"/>
  <c r="CM198" i="21"/>
  <c r="CM204" i="21" s="1"/>
  <c r="CJ200" i="21"/>
  <c r="CN198" i="21"/>
  <c r="CN204" i="21" s="1"/>
  <c r="CO209" i="21"/>
  <c r="CQ201" i="21"/>
  <c r="CQ203" i="21"/>
  <c r="CR198" i="21"/>
  <c r="CR199" i="21" s="1"/>
  <c r="CM209" i="21"/>
  <c r="CJ206" i="21"/>
  <c r="CO198" i="21"/>
  <c r="CO199" i="21" s="1"/>
  <c r="CM206" i="21"/>
  <c r="CN202" i="21"/>
  <c r="CQ206" i="21"/>
  <c r="CM207" i="21"/>
  <c r="CN201" i="21"/>
  <c r="CQ198" i="21"/>
  <c r="CQ205" i="21" s="1"/>
  <c r="CS208" i="21"/>
  <c r="W208" i="21" s="1"/>
  <c r="CT198" i="21"/>
  <c r="CT204" i="21" s="1"/>
  <c r="V204" i="21" s="1"/>
  <c r="CP206" i="21"/>
  <c r="CP201" i="21"/>
  <c r="CK208" i="21"/>
  <c r="CL201" i="21"/>
  <c r="CU200" i="21"/>
  <c r="CU208" i="21"/>
  <c r="CS198" i="21"/>
  <c r="CS199" i="21" s="1"/>
  <c r="CT206" i="21"/>
  <c r="V206" i="21" s="1"/>
  <c r="CP202" i="21"/>
  <c r="CK198" i="21"/>
  <c r="CK204" i="21" s="1"/>
  <c r="CL208" i="21"/>
  <c r="CU209" i="21"/>
  <c r="CU198" i="21"/>
  <c r="CU199" i="21" s="1"/>
  <c r="CS202" i="21"/>
  <c r="W202" i="21" s="1"/>
  <c r="CT207" i="21"/>
  <c r="V207" i="21" s="1"/>
  <c r="CT202" i="21"/>
  <c r="V202" i="21" s="1"/>
  <c r="CP209" i="21"/>
  <c r="CK206" i="21"/>
  <c r="CL198" i="21"/>
  <c r="CL204" i="21" s="1"/>
  <c r="CU207" i="21"/>
  <c r="CS210" i="21"/>
  <c r="W210" i="21" s="1"/>
  <c r="CS209" i="21"/>
  <c r="W209" i="21" s="1"/>
  <c r="CP207" i="21"/>
  <c r="CL207" i="21"/>
  <c r="CL202" i="21"/>
  <c r="CU206" i="21"/>
  <c r="CS206" i="21"/>
  <c r="W206" i="21" s="1"/>
  <c r="CT203" i="21"/>
  <c r="V203" i="21" s="1"/>
  <c r="CT209" i="21"/>
  <c r="V209" i="21" s="1"/>
  <c r="CP200" i="21"/>
  <c r="CK210" i="21"/>
  <c r="CK202" i="21"/>
  <c r="CL209" i="21"/>
  <c r="CU203" i="21"/>
  <c r="CK207" i="21"/>
  <c r="CS200" i="21"/>
  <c r="W200" i="21" s="1"/>
  <c r="CT210" i="21"/>
  <c r="V210" i="21" s="1"/>
  <c r="CP208" i="21"/>
  <c r="CK200" i="21"/>
  <c r="CK209" i="21"/>
  <c r="CL206" i="21"/>
  <c r="CU210" i="21"/>
  <c r="CT201" i="21"/>
  <c r="V201" i="21" s="1"/>
  <c r="CS201" i="21"/>
  <c r="W201" i="21" s="1"/>
  <c r="CS203" i="21"/>
  <c r="W203" i="21" s="1"/>
  <c r="CT208" i="21"/>
  <c r="V208" i="21" s="1"/>
  <c r="CP203" i="21"/>
  <c r="CK201" i="21"/>
  <c r="CL203" i="21"/>
  <c r="CL200" i="21"/>
  <c r="CU201" i="21"/>
  <c r="CS207" i="21"/>
  <c r="W207" i="21" s="1"/>
  <c r="CT200" i="21"/>
  <c r="V200" i="21" s="1"/>
  <c r="CP198" i="21"/>
  <c r="CP210" i="21"/>
  <c r="CK203" i="21"/>
  <c r="CL210" i="21"/>
  <c r="CU202" i="21"/>
  <c r="BQ198" i="21"/>
  <c r="BQ199" i="21" s="1"/>
  <c r="BM200" i="21"/>
  <c r="BU200" i="21"/>
  <c r="BR201" i="21"/>
  <c r="BO202" i="21"/>
  <c r="BL203" i="21"/>
  <c r="BT203" i="21"/>
  <c r="N203" i="21" s="1"/>
  <c r="BQ204" i="21"/>
  <c r="BK206" i="21"/>
  <c r="BS206" i="21"/>
  <c r="O206" i="21" s="1"/>
  <c r="BP207" i="21"/>
  <c r="BM208" i="21"/>
  <c r="BU208" i="21"/>
  <c r="BR209" i="21"/>
  <c r="BO210" i="21"/>
  <c r="BJ209" i="21"/>
  <c r="BJ200" i="21"/>
  <c r="CO191" i="21"/>
  <c r="CO192" i="21" s="1"/>
  <c r="BL191" i="21"/>
  <c r="BL192" i="21" s="1"/>
  <c r="BT191" i="21"/>
  <c r="BT194" i="21" s="1"/>
  <c r="N194" i="21" s="1"/>
  <c r="BK200" i="21"/>
  <c r="BU210" i="21"/>
  <c r="BQ201" i="21"/>
  <c r="BR206" i="21"/>
  <c r="BJ210" i="21"/>
  <c r="BR198" i="21"/>
  <c r="BR199" i="21" s="1"/>
  <c r="BN200" i="21"/>
  <c r="BK201" i="21"/>
  <c r="BS201" i="21"/>
  <c r="O201" i="21" s="1"/>
  <c r="BP202" i="21"/>
  <c r="BM203" i="21"/>
  <c r="BU203" i="21"/>
  <c r="BR204" i="21"/>
  <c r="BL206" i="21"/>
  <c r="BT206" i="21"/>
  <c r="N206" i="21" s="1"/>
  <c r="BQ207" i="21"/>
  <c r="BN208" i="21"/>
  <c r="BK209" i="21"/>
  <c r="BS209" i="21"/>
  <c r="O209" i="21" s="1"/>
  <c r="BP210" i="21"/>
  <c r="BJ208" i="21"/>
  <c r="CP191" i="21"/>
  <c r="CP195" i="21" s="1"/>
  <c r="BM191" i="21"/>
  <c r="BM193" i="21" s="1"/>
  <c r="BU191" i="21"/>
  <c r="BU193" i="21" s="1"/>
  <c r="BS200" i="21"/>
  <c r="O200" i="21" s="1"/>
  <c r="BR203" i="21"/>
  <c r="BS208" i="21"/>
  <c r="O208" i="21" s="1"/>
  <c r="CM191" i="21"/>
  <c r="CM192" i="21" s="1"/>
  <c r="BL200" i="21"/>
  <c r="BP204" i="21"/>
  <c r="BT208" i="21"/>
  <c r="N208" i="21" s="1"/>
  <c r="CN191" i="21"/>
  <c r="CN195" i="21" s="1"/>
  <c r="BK198" i="21"/>
  <c r="BK199" i="21" s="1"/>
  <c r="BS198" i="21"/>
  <c r="BS199" i="21" s="1"/>
  <c r="BO200" i="21"/>
  <c r="BL201" i="21"/>
  <c r="BT201" i="21"/>
  <c r="N201" i="21" s="1"/>
  <c r="BQ202" i="21"/>
  <c r="BN203" i="21"/>
  <c r="BK204" i="21"/>
  <c r="BS204" i="21"/>
  <c r="O204" i="21" s="1"/>
  <c r="BM206" i="21"/>
  <c r="BU206" i="21"/>
  <c r="BR207" i="21"/>
  <c r="BO208" i="21"/>
  <c r="BL209" i="21"/>
  <c r="BT209" i="21"/>
  <c r="N209" i="21" s="1"/>
  <c r="BQ210" i="21"/>
  <c r="BJ207" i="21"/>
  <c r="CQ191" i="21"/>
  <c r="CQ192" i="21" s="1"/>
  <c r="BN191" i="21"/>
  <c r="BN192" i="21" s="1"/>
  <c r="BO191" i="21"/>
  <c r="BO193" i="21" s="1"/>
  <c r="BU202" i="21"/>
  <c r="BK208" i="21"/>
  <c r="BJ202" i="21"/>
  <c r="BK203" i="21"/>
  <c r="BO207" i="21"/>
  <c r="BN210" i="21"/>
  <c r="BK191" i="21"/>
  <c r="BK192" i="21" s="1"/>
  <c r="BL198" i="21"/>
  <c r="BL199" i="21" s="1"/>
  <c r="BT198" i="21"/>
  <c r="BT205" i="21" s="1"/>
  <c r="N205" i="21" s="1"/>
  <c r="BP200" i="21"/>
  <c r="BM201" i="21"/>
  <c r="BU201" i="21"/>
  <c r="BR202" i="21"/>
  <c r="BO203" i="21"/>
  <c r="BL204" i="21"/>
  <c r="BT204" i="21"/>
  <c r="N204" i="21" s="1"/>
  <c r="BN206" i="21"/>
  <c r="BK207" i="21"/>
  <c r="BS207" i="21"/>
  <c r="O207" i="21" s="1"/>
  <c r="BP208" i="21"/>
  <c r="BM209" i="21"/>
  <c r="BU209" i="21"/>
  <c r="BR210" i="21"/>
  <c r="BJ206" i="21"/>
  <c r="CR191" i="21"/>
  <c r="CR194" i="21" s="1"/>
  <c r="CS191" i="21"/>
  <c r="CS194" i="21" s="1"/>
  <c r="W194" i="21" s="1"/>
  <c r="BO198" i="21"/>
  <c r="BO199" i="21" s="1"/>
  <c r="BO204" i="21"/>
  <c r="BP209" i="21"/>
  <c r="BR191" i="21"/>
  <c r="BR194" i="21" s="1"/>
  <c r="BP198" i="21"/>
  <c r="BS203" i="21"/>
  <c r="O203" i="21" s="1"/>
  <c r="BQ209" i="21"/>
  <c r="BS191" i="21"/>
  <c r="BS196" i="21" s="1"/>
  <c r="O196" i="21" s="1"/>
  <c r="BM198" i="21"/>
  <c r="BM199" i="21" s="1"/>
  <c r="BU198" i="21"/>
  <c r="BU199" i="21" s="1"/>
  <c r="BQ200" i="21"/>
  <c r="BN201" i="21"/>
  <c r="BK202" i="21"/>
  <c r="BS202" i="21"/>
  <c r="O202" i="21" s="1"/>
  <c r="BP203" i="21"/>
  <c r="BM204" i="21"/>
  <c r="BU204" i="21"/>
  <c r="BO206" i="21"/>
  <c r="BL207" i="21"/>
  <c r="BT207" i="21"/>
  <c r="N207" i="21" s="1"/>
  <c r="BQ208" i="21"/>
  <c r="BN209" i="21"/>
  <c r="BK210" i="21"/>
  <c r="BS210" i="21"/>
  <c r="O210" i="21" s="1"/>
  <c r="BJ204" i="21"/>
  <c r="CK191" i="21"/>
  <c r="CK193" i="21" s="1"/>
  <c r="BP191" i="21"/>
  <c r="BP201" i="21"/>
  <c r="BQ206" i="21"/>
  <c r="BM210" i="21"/>
  <c r="CU191" i="21"/>
  <c r="CU192" i="21" s="1"/>
  <c r="BT200" i="21"/>
  <c r="N200" i="21" s="1"/>
  <c r="BJ201" i="21"/>
  <c r="BN198" i="21"/>
  <c r="BN199" i="21" s="1"/>
  <c r="BR200" i="21"/>
  <c r="BO201" i="21"/>
  <c r="BL202" i="21"/>
  <c r="BT202" i="21"/>
  <c r="N202" i="21" s="1"/>
  <c r="BQ203" i="21"/>
  <c r="BN204" i="21"/>
  <c r="BP206" i="21"/>
  <c r="BM207" i="21"/>
  <c r="BU207" i="21"/>
  <c r="BR208" i="21"/>
  <c r="BO209" i="21"/>
  <c r="BL210" i="21"/>
  <c r="BT210" i="21"/>
  <c r="N210" i="21" s="1"/>
  <c r="BJ203" i="21"/>
  <c r="CL191" i="21"/>
  <c r="CL192" i="21" s="1"/>
  <c r="CT191" i="21"/>
  <c r="CT192" i="21" s="1"/>
  <c r="BQ191" i="21"/>
  <c r="BQ192" i="21" s="1"/>
  <c r="BM202" i="21"/>
  <c r="BN207" i="21"/>
  <c r="BN202" i="21"/>
  <c r="BL208" i="21"/>
  <c r="CJ198" i="21"/>
  <c r="CJ191" i="21"/>
  <c r="BJ198" i="21"/>
  <c r="BJ191" i="21"/>
  <c r="BJ196" i="21" s="1"/>
  <c r="AR200" i="12"/>
  <c r="AZ200" i="12"/>
  <c r="BH200" i="12"/>
  <c r="BP200" i="12"/>
  <c r="BX200" i="12"/>
  <c r="CF200" i="12"/>
  <c r="CN200" i="12"/>
  <c r="CV200" i="12"/>
  <c r="DD200" i="12"/>
  <c r="DL200" i="12"/>
  <c r="DT200" i="12"/>
  <c r="AQ201" i="12"/>
  <c r="AY201" i="12"/>
  <c r="BG201" i="12"/>
  <c r="BO201" i="12"/>
  <c r="BW201" i="12"/>
  <c r="CE201" i="12"/>
  <c r="CM201" i="12"/>
  <c r="CU201" i="12"/>
  <c r="DC201" i="12"/>
  <c r="DK201" i="12"/>
  <c r="DS201" i="12"/>
  <c r="AP202" i="12"/>
  <c r="AX202" i="12"/>
  <c r="BF202" i="12"/>
  <c r="BN202" i="12"/>
  <c r="BV202" i="12"/>
  <c r="CD202" i="12"/>
  <c r="CL202" i="12"/>
  <c r="CT202" i="12"/>
  <c r="DB202" i="12"/>
  <c r="DJ202" i="12"/>
  <c r="DR202" i="12"/>
  <c r="AO203" i="12"/>
  <c r="AW203" i="12"/>
  <c r="BE203" i="12"/>
  <c r="BM203" i="12"/>
  <c r="BU203" i="12"/>
  <c r="CC203" i="12"/>
  <c r="CK203" i="12"/>
  <c r="CS203" i="12"/>
  <c r="DA203" i="12"/>
  <c r="DI203" i="12"/>
  <c r="DQ203" i="12"/>
  <c r="AN204" i="12"/>
  <c r="AV204" i="12"/>
  <c r="BD204" i="12"/>
  <c r="BL204" i="12"/>
  <c r="BT204" i="12"/>
  <c r="CB204" i="12"/>
  <c r="CJ204" i="12"/>
  <c r="CR204" i="12"/>
  <c r="CZ204" i="12"/>
  <c r="DH204" i="12"/>
  <c r="DP204" i="12"/>
  <c r="AL200" i="12"/>
  <c r="AT200" i="12"/>
  <c r="BB200" i="12"/>
  <c r="BJ200" i="12"/>
  <c r="BR200" i="12"/>
  <c r="BZ200" i="12"/>
  <c r="CH200" i="12"/>
  <c r="CP200" i="12"/>
  <c r="CX200" i="12"/>
  <c r="DF200" i="12"/>
  <c r="DN200" i="12"/>
  <c r="AK201" i="12"/>
  <c r="AS201" i="12"/>
  <c r="BA201" i="12"/>
  <c r="BI201" i="12"/>
  <c r="BQ201" i="12"/>
  <c r="BY201" i="12"/>
  <c r="CG201" i="12"/>
  <c r="CO201" i="12"/>
  <c r="CW201" i="12"/>
  <c r="DE201" i="12"/>
  <c r="DM201" i="12"/>
  <c r="DU201" i="12"/>
  <c r="AR202" i="12"/>
  <c r="AZ202" i="12"/>
  <c r="BH202" i="12"/>
  <c r="BP202" i="12"/>
  <c r="BX202" i="12"/>
  <c r="CF202" i="12"/>
  <c r="CN202" i="12"/>
  <c r="CV202" i="12"/>
  <c r="DD202" i="12"/>
  <c r="DL202" i="12"/>
  <c r="DT202" i="12"/>
  <c r="AQ203" i="12"/>
  <c r="AY203" i="12"/>
  <c r="BG203" i="12"/>
  <c r="BO203" i="12"/>
  <c r="BW203" i="12"/>
  <c r="CE203" i="12"/>
  <c r="CM203" i="12"/>
  <c r="CU203" i="12"/>
  <c r="DC203" i="12"/>
  <c r="DK203" i="12"/>
  <c r="DS203" i="12"/>
  <c r="AP204" i="12"/>
  <c r="AX204" i="12"/>
  <c r="BF204" i="12"/>
  <c r="BN204" i="12"/>
  <c r="BV204" i="12"/>
  <c r="CD204" i="12"/>
  <c r="CL204" i="12"/>
  <c r="CT204" i="12"/>
  <c r="DB204" i="12"/>
  <c r="DJ204" i="12"/>
  <c r="DR204" i="12"/>
  <c r="AM200" i="12"/>
  <c r="AU200" i="12"/>
  <c r="BC200" i="12"/>
  <c r="BK200" i="12"/>
  <c r="BS200" i="12"/>
  <c r="CA200" i="12"/>
  <c r="CI200" i="12"/>
  <c r="CQ200" i="12"/>
  <c r="CY200" i="12"/>
  <c r="DG200" i="12"/>
  <c r="DO200" i="12"/>
  <c r="AL201" i="12"/>
  <c r="AT201" i="12"/>
  <c r="BB201" i="12"/>
  <c r="BJ201" i="12"/>
  <c r="BR201" i="12"/>
  <c r="BZ201" i="12"/>
  <c r="CH201" i="12"/>
  <c r="CP201" i="12"/>
  <c r="CX201" i="12"/>
  <c r="DF201" i="12"/>
  <c r="DN201" i="12"/>
  <c r="AK202" i="12"/>
  <c r="AS202" i="12"/>
  <c r="BA202" i="12"/>
  <c r="BI202" i="12"/>
  <c r="BQ202" i="12"/>
  <c r="BY202" i="12"/>
  <c r="CG202" i="12"/>
  <c r="CO202" i="12"/>
  <c r="CW202" i="12"/>
  <c r="DE202" i="12"/>
  <c r="DM202" i="12"/>
  <c r="DU202" i="12"/>
  <c r="F202" i="12" s="1"/>
  <c r="AR203" i="12"/>
  <c r="AZ203" i="12"/>
  <c r="BH203" i="12"/>
  <c r="BP203" i="12"/>
  <c r="BX203" i="12"/>
  <c r="CF203" i="12"/>
  <c r="CN203" i="12"/>
  <c r="CV203" i="12"/>
  <c r="DD203" i="12"/>
  <c r="DL203" i="12"/>
  <c r="DT203" i="12"/>
  <c r="AQ204" i="12"/>
  <c r="AY204" i="12"/>
  <c r="BG204" i="12"/>
  <c r="BO204" i="12"/>
  <c r="BW204" i="12"/>
  <c r="CE204" i="12"/>
  <c r="CM204" i="12"/>
  <c r="AN200" i="12"/>
  <c r="AV200" i="12"/>
  <c r="BD200" i="12"/>
  <c r="BL200" i="12"/>
  <c r="BT200" i="12"/>
  <c r="CB200" i="12"/>
  <c r="CJ200" i="12"/>
  <c r="CR200" i="12"/>
  <c r="CZ200" i="12"/>
  <c r="DH200" i="12"/>
  <c r="DP200" i="12"/>
  <c r="AM201" i="12"/>
  <c r="AU201" i="12"/>
  <c r="BC201" i="12"/>
  <c r="BK201" i="12"/>
  <c r="BS201" i="12"/>
  <c r="CA201" i="12"/>
  <c r="CI201" i="12"/>
  <c r="CQ201" i="12"/>
  <c r="CY201" i="12"/>
  <c r="DG201" i="12"/>
  <c r="DO201" i="12"/>
  <c r="AL202" i="12"/>
  <c r="AT202" i="12"/>
  <c r="BB202" i="12"/>
  <c r="BJ202" i="12"/>
  <c r="BR202" i="12"/>
  <c r="BZ202" i="12"/>
  <c r="CH202" i="12"/>
  <c r="CP202" i="12"/>
  <c r="CX202" i="12"/>
  <c r="DF202" i="12"/>
  <c r="DN202" i="12"/>
  <c r="AK203" i="12"/>
  <c r="AS203" i="12"/>
  <c r="BA203" i="12"/>
  <c r="BI203" i="12"/>
  <c r="BQ203" i="12"/>
  <c r="BY203" i="12"/>
  <c r="CG203" i="12"/>
  <c r="CO203" i="12"/>
  <c r="CW203" i="12"/>
  <c r="DE203" i="12"/>
  <c r="DM203" i="12"/>
  <c r="DU203" i="12"/>
  <c r="AR204" i="12"/>
  <c r="AZ204" i="12"/>
  <c r="BH204" i="12"/>
  <c r="BP204" i="12"/>
  <c r="BX204" i="12"/>
  <c r="CF204" i="12"/>
  <c r="CN204" i="12"/>
  <c r="CV204" i="12"/>
  <c r="AO200" i="12"/>
  <c r="AW200" i="12"/>
  <c r="BE200" i="12"/>
  <c r="BM200" i="12"/>
  <c r="BU200" i="12"/>
  <c r="CC200" i="12"/>
  <c r="CK200" i="12"/>
  <c r="CS200" i="12"/>
  <c r="DA200" i="12"/>
  <c r="DI200" i="12"/>
  <c r="DQ200" i="12"/>
  <c r="AN201" i="12"/>
  <c r="AV201" i="12"/>
  <c r="BD201" i="12"/>
  <c r="BL201" i="12"/>
  <c r="BT201" i="12"/>
  <c r="CB201" i="12"/>
  <c r="CJ201" i="12"/>
  <c r="CR201" i="12"/>
  <c r="CZ201" i="12"/>
  <c r="DH201" i="12"/>
  <c r="DP201" i="12"/>
  <c r="AM202" i="12"/>
  <c r="AU202" i="12"/>
  <c r="BC202" i="12"/>
  <c r="BK202" i="12"/>
  <c r="BS202" i="12"/>
  <c r="CA202" i="12"/>
  <c r="CI202" i="12"/>
  <c r="CQ202" i="12"/>
  <c r="CY202" i="12"/>
  <c r="DG202" i="12"/>
  <c r="DO202" i="12"/>
  <c r="AL203" i="12"/>
  <c r="AT203" i="12"/>
  <c r="BB203" i="12"/>
  <c r="BJ203" i="12"/>
  <c r="BR203" i="12"/>
  <c r="BZ203" i="12"/>
  <c r="CH203" i="12"/>
  <c r="CP203" i="12"/>
  <c r="CX203" i="12"/>
  <c r="DF203" i="12"/>
  <c r="DN203" i="12"/>
  <c r="AK204" i="12"/>
  <c r="AS204" i="12"/>
  <c r="BA204" i="12"/>
  <c r="BI204" i="12"/>
  <c r="BQ204" i="12"/>
  <c r="BY204" i="12"/>
  <c r="CG204" i="12"/>
  <c r="CO204" i="12"/>
  <c r="AP200" i="12"/>
  <c r="AX200" i="12"/>
  <c r="BF200" i="12"/>
  <c r="BN200" i="12"/>
  <c r="BV200" i="12"/>
  <c r="CD200" i="12"/>
  <c r="CL200" i="12"/>
  <c r="CT200" i="12"/>
  <c r="DB200" i="12"/>
  <c r="DJ200" i="12"/>
  <c r="DR200" i="12"/>
  <c r="AO201" i="12"/>
  <c r="AW201" i="12"/>
  <c r="BE201" i="12"/>
  <c r="BM201" i="12"/>
  <c r="BU201" i="12"/>
  <c r="CC201" i="12"/>
  <c r="CK201" i="12"/>
  <c r="CS201" i="12"/>
  <c r="DA201" i="12"/>
  <c r="DI201" i="12"/>
  <c r="DQ201" i="12"/>
  <c r="AN202" i="12"/>
  <c r="AV202" i="12"/>
  <c r="BD202" i="12"/>
  <c r="BL202" i="12"/>
  <c r="BT202" i="12"/>
  <c r="CB202" i="12"/>
  <c r="CJ202" i="12"/>
  <c r="CR202" i="12"/>
  <c r="CZ202" i="12"/>
  <c r="DH202" i="12"/>
  <c r="DP202" i="12"/>
  <c r="AM203" i="12"/>
  <c r="AU203" i="12"/>
  <c r="BC203" i="12"/>
  <c r="BK203" i="12"/>
  <c r="BS203" i="12"/>
  <c r="CA203" i="12"/>
  <c r="CI203" i="12"/>
  <c r="CQ203" i="12"/>
  <c r="CY203" i="12"/>
  <c r="DG203" i="12"/>
  <c r="DO203" i="12"/>
  <c r="AL204" i="12"/>
  <c r="AT204" i="12"/>
  <c r="BB204" i="12"/>
  <c r="BJ204" i="12"/>
  <c r="BR204" i="12"/>
  <c r="BZ204" i="12"/>
  <c r="CH204" i="12"/>
  <c r="AY200" i="12"/>
  <c r="CE200" i="12"/>
  <c r="DK200" i="12"/>
  <c r="BF201" i="12"/>
  <c r="CL201" i="12"/>
  <c r="DR201" i="12"/>
  <c r="BM202" i="12"/>
  <c r="CS202" i="12"/>
  <c r="AN203" i="12"/>
  <c r="BT203" i="12"/>
  <c r="CZ203" i="12"/>
  <c r="AU204" i="12"/>
  <c r="CA204" i="12"/>
  <c r="CW204" i="12"/>
  <c r="DG204" i="12"/>
  <c r="DS204" i="12"/>
  <c r="AL206" i="12"/>
  <c r="AT206" i="12"/>
  <c r="BB206" i="12"/>
  <c r="BJ206" i="12"/>
  <c r="BR206" i="12"/>
  <c r="BZ206" i="12"/>
  <c r="CH206" i="12"/>
  <c r="CP206" i="12"/>
  <c r="CX206" i="12"/>
  <c r="DF206" i="12"/>
  <c r="DN206" i="12"/>
  <c r="AK207" i="12"/>
  <c r="AS207" i="12"/>
  <c r="BA207" i="12"/>
  <c r="BI207" i="12"/>
  <c r="BQ207" i="12"/>
  <c r="BY207" i="12"/>
  <c r="CG207" i="12"/>
  <c r="CO207" i="12"/>
  <c r="CW207" i="12"/>
  <c r="DE207" i="12"/>
  <c r="DM207" i="12"/>
  <c r="DU207" i="12"/>
  <c r="F207" i="12" s="1"/>
  <c r="AR208" i="12"/>
  <c r="AZ208" i="12"/>
  <c r="BH208" i="12"/>
  <c r="BP208" i="12"/>
  <c r="BX208" i="12"/>
  <c r="CF208" i="12"/>
  <c r="CN208" i="12"/>
  <c r="CV208" i="12"/>
  <c r="DD208" i="12"/>
  <c r="DL208" i="12"/>
  <c r="DT208" i="12"/>
  <c r="AQ209" i="12"/>
  <c r="AY209" i="12"/>
  <c r="BG209" i="12"/>
  <c r="BO209" i="12"/>
  <c r="BW209" i="12"/>
  <c r="CE209" i="12"/>
  <c r="CM209" i="12"/>
  <c r="CU209" i="12"/>
  <c r="DC209" i="12"/>
  <c r="DK209" i="12"/>
  <c r="DS209" i="12"/>
  <c r="AP210" i="12"/>
  <c r="AX210" i="12"/>
  <c r="BF210" i="12"/>
  <c r="BN210" i="12"/>
  <c r="BV210" i="12"/>
  <c r="CD210" i="12"/>
  <c r="CL210" i="12"/>
  <c r="CT210" i="12"/>
  <c r="DB210" i="12"/>
  <c r="DJ210" i="12"/>
  <c r="DR210" i="12"/>
  <c r="AJ206" i="12"/>
  <c r="IK198" i="12"/>
  <c r="BA200" i="12"/>
  <c r="CG200" i="12"/>
  <c r="DM200" i="12"/>
  <c r="BH201" i="12"/>
  <c r="CN201" i="12"/>
  <c r="DT201" i="12"/>
  <c r="BO202" i="12"/>
  <c r="CU202" i="12"/>
  <c r="AP203" i="12"/>
  <c r="BV203" i="12"/>
  <c r="DB203" i="12"/>
  <c r="AW204" i="12"/>
  <c r="CC204" i="12"/>
  <c r="CX204" i="12"/>
  <c r="DI204" i="12"/>
  <c r="DT204" i="12"/>
  <c r="AM206" i="12"/>
  <c r="AU206" i="12"/>
  <c r="BC206" i="12"/>
  <c r="BK206" i="12"/>
  <c r="BS206" i="12"/>
  <c r="CA206" i="12"/>
  <c r="CI206" i="12"/>
  <c r="CQ206" i="12"/>
  <c r="CY206" i="12"/>
  <c r="DG206" i="12"/>
  <c r="DO206" i="12"/>
  <c r="AL207" i="12"/>
  <c r="AT207" i="12"/>
  <c r="BB207" i="12"/>
  <c r="BJ207" i="12"/>
  <c r="BR207" i="12"/>
  <c r="BZ207" i="12"/>
  <c r="CH207" i="12"/>
  <c r="CP207" i="12"/>
  <c r="CX207" i="12"/>
  <c r="DF207" i="12"/>
  <c r="DN207" i="12"/>
  <c r="AK208" i="12"/>
  <c r="AS208" i="12"/>
  <c r="BA208" i="12"/>
  <c r="BI208" i="12"/>
  <c r="BQ208" i="12"/>
  <c r="BY208" i="12"/>
  <c r="CG208" i="12"/>
  <c r="CO208" i="12"/>
  <c r="CW208" i="12"/>
  <c r="DE208" i="12"/>
  <c r="DM208" i="12"/>
  <c r="DU208" i="12"/>
  <c r="F208" i="12" s="1"/>
  <c r="AR209" i="12"/>
  <c r="AZ209" i="12"/>
  <c r="BH209" i="12"/>
  <c r="BP209" i="12"/>
  <c r="BX209" i="12"/>
  <c r="CF209" i="12"/>
  <c r="CN209" i="12"/>
  <c r="CV209" i="12"/>
  <c r="DD209" i="12"/>
  <c r="DL209" i="12"/>
  <c r="DT209" i="12"/>
  <c r="AQ210" i="12"/>
  <c r="AY210" i="12"/>
  <c r="BG210" i="12"/>
  <c r="BO210" i="12"/>
  <c r="BW210" i="12"/>
  <c r="CE210" i="12"/>
  <c r="CM210" i="12"/>
  <c r="CU210" i="12"/>
  <c r="DC210" i="12"/>
  <c r="BG200" i="12"/>
  <c r="CM200" i="12"/>
  <c r="DS200" i="12"/>
  <c r="BN201" i="12"/>
  <c r="CT201" i="12"/>
  <c r="AO202" i="12"/>
  <c r="BU202" i="12"/>
  <c r="DA202" i="12"/>
  <c r="AV203" i="12"/>
  <c r="CB203" i="12"/>
  <c r="DH203" i="12"/>
  <c r="BC204" i="12"/>
  <c r="CI204" i="12"/>
  <c r="CY204" i="12"/>
  <c r="DK204" i="12"/>
  <c r="BO200" i="12"/>
  <c r="CU200" i="12"/>
  <c r="AP201" i="12"/>
  <c r="BV201" i="12"/>
  <c r="DB201" i="12"/>
  <c r="AW202" i="12"/>
  <c r="CC202" i="12"/>
  <c r="DI202" i="12"/>
  <c r="BD203" i="12"/>
  <c r="CJ203" i="12"/>
  <c r="DP203" i="12"/>
  <c r="BK204" i="12"/>
  <c r="CP204" i="12"/>
  <c r="DC204" i="12"/>
  <c r="DM204" i="12"/>
  <c r="AP206" i="12"/>
  <c r="AX206" i="12"/>
  <c r="BF206" i="12"/>
  <c r="BN206" i="12"/>
  <c r="BV206" i="12"/>
  <c r="CD206" i="12"/>
  <c r="CL206" i="12"/>
  <c r="CT206" i="12"/>
  <c r="DB206" i="12"/>
  <c r="DJ206" i="12"/>
  <c r="DR206" i="12"/>
  <c r="AO207" i="12"/>
  <c r="AW207" i="12"/>
  <c r="BE207" i="12"/>
  <c r="BM207" i="12"/>
  <c r="BU207" i="12"/>
  <c r="CC207" i="12"/>
  <c r="CK207" i="12"/>
  <c r="CS207" i="12"/>
  <c r="DA207" i="12"/>
  <c r="DI207" i="12"/>
  <c r="DQ207" i="12"/>
  <c r="AN208" i="12"/>
  <c r="AV208" i="12"/>
  <c r="BD208" i="12"/>
  <c r="BL208" i="12"/>
  <c r="BT208" i="12"/>
  <c r="CB208" i="12"/>
  <c r="CJ208" i="12"/>
  <c r="CR208" i="12"/>
  <c r="CZ208" i="12"/>
  <c r="DH208" i="12"/>
  <c r="DP208" i="12"/>
  <c r="AM209" i="12"/>
  <c r="AU209" i="12"/>
  <c r="BC209" i="12"/>
  <c r="BK209" i="12"/>
  <c r="BS209" i="12"/>
  <c r="CA209" i="12"/>
  <c r="CI209" i="12"/>
  <c r="CQ209" i="12"/>
  <c r="CY209" i="12"/>
  <c r="DG209" i="12"/>
  <c r="DO209" i="12"/>
  <c r="AL210" i="12"/>
  <c r="AT210" i="12"/>
  <c r="BB210" i="12"/>
  <c r="BJ210" i="12"/>
  <c r="BR210" i="12"/>
  <c r="BZ210" i="12"/>
  <c r="CH210" i="12"/>
  <c r="CP210" i="12"/>
  <c r="CX210" i="12"/>
  <c r="DF210" i="12"/>
  <c r="AK200" i="12"/>
  <c r="BQ200" i="12"/>
  <c r="CW200" i="12"/>
  <c r="AR201" i="12"/>
  <c r="BX201" i="12"/>
  <c r="DD201" i="12"/>
  <c r="AY202" i="12"/>
  <c r="CE202" i="12"/>
  <c r="DK202" i="12"/>
  <c r="BF203" i="12"/>
  <c r="CL203" i="12"/>
  <c r="DR203" i="12"/>
  <c r="BM204" i="12"/>
  <c r="CQ204" i="12"/>
  <c r="DD204" i="12"/>
  <c r="DN204" i="12"/>
  <c r="AQ206" i="12"/>
  <c r="AY206" i="12"/>
  <c r="BG206" i="12"/>
  <c r="BO206" i="12"/>
  <c r="BW206" i="12"/>
  <c r="CE206" i="12"/>
  <c r="CM206" i="12"/>
  <c r="CU206" i="12"/>
  <c r="DC206" i="12"/>
  <c r="DK206" i="12"/>
  <c r="DS206" i="12"/>
  <c r="AP207" i="12"/>
  <c r="AX207" i="12"/>
  <c r="BF207" i="12"/>
  <c r="BN207" i="12"/>
  <c r="BV207" i="12"/>
  <c r="CD207" i="12"/>
  <c r="CL207" i="12"/>
  <c r="CT207" i="12"/>
  <c r="DB207" i="12"/>
  <c r="DJ207" i="12"/>
  <c r="DR207" i="12"/>
  <c r="AO208" i="12"/>
  <c r="AW208" i="12"/>
  <c r="BE208" i="12"/>
  <c r="BM208" i="12"/>
  <c r="BU208" i="12"/>
  <c r="CC208" i="12"/>
  <c r="CK208" i="12"/>
  <c r="CS208" i="12"/>
  <c r="DA208" i="12"/>
  <c r="DI208" i="12"/>
  <c r="DQ208" i="12"/>
  <c r="AN209" i="12"/>
  <c r="AV209" i="12"/>
  <c r="BD209" i="12"/>
  <c r="BL209" i="12"/>
  <c r="BT209" i="12"/>
  <c r="CB209" i="12"/>
  <c r="CJ209" i="12"/>
  <c r="CR209" i="12"/>
  <c r="CZ209" i="12"/>
  <c r="DH209" i="12"/>
  <c r="DP209" i="12"/>
  <c r="AM210" i="12"/>
  <c r="AU210" i="12"/>
  <c r="BC210" i="12"/>
  <c r="BK210" i="12"/>
  <c r="BS210" i="12"/>
  <c r="CA210" i="12"/>
  <c r="CI210" i="12"/>
  <c r="CQ210" i="12"/>
  <c r="CY210" i="12"/>
  <c r="DG210" i="12"/>
  <c r="AQ200" i="12"/>
  <c r="DU200" i="12"/>
  <c r="F200" i="12" s="1"/>
  <c r="DL201" i="12"/>
  <c r="DQ202" i="12"/>
  <c r="DJ203" i="12"/>
  <c r="CU204" i="12"/>
  <c r="AO206" i="12"/>
  <c r="BE206" i="12"/>
  <c r="BU206" i="12"/>
  <c r="CK206" i="12"/>
  <c r="DA206" i="12"/>
  <c r="DQ206" i="12"/>
  <c r="AV207" i="12"/>
  <c r="BL207" i="12"/>
  <c r="CB207" i="12"/>
  <c r="CR207" i="12"/>
  <c r="DH207" i="12"/>
  <c r="AM208" i="12"/>
  <c r="BC208" i="12"/>
  <c r="BS208" i="12"/>
  <c r="CI208" i="12"/>
  <c r="CY208" i="12"/>
  <c r="DO208" i="12"/>
  <c r="AT209" i="12"/>
  <c r="BJ209" i="12"/>
  <c r="BZ209" i="12"/>
  <c r="CP209" i="12"/>
  <c r="DF209" i="12"/>
  <c r="AK210" i="12"/>
  <c r="BA210" i="12"/>
  <c r="BQ210" i="12"/>
  <c r="CG210" i="12"/>
  <c r="CW210" i="12"/>
  <c r="DL210" i="12"/>
  <c r="DU210" i="12"/>
  <c r="F210" i="12" s="1"/>
  <c r="AJ202" i="12"/>
  <c r="IP198" i="12"/>
  <c r="IX198" i="12"/>
  <c r="JF198" i="12"/>
  <c r="JN198" i="12"/>
  <c r="JV198" i="12"/>
  <c r="KD198" i="12"/>
  <c r="KL198" i="12"/>
  <c r="KT198" i="12"/>
  <c r="LB198" i="12"/>
  <c r="LJ198" i="12"/>
  <c r="LR198" i="12"/>
  <c r="II200" i="12"/>
  <c r="IQ200" i="12"/>
  <c r="IY200" i="12"/>
  <c r="JG200" i="12"/>
  <c r="JO200" i="12"/>
  <c r="JW200" i="12"/>
  <c r="KE200" i="12"/>
  <c r="KM200" i="12"/>
  <c r="KU200" i="12"/>
  <c r="LC200" i="12"/>
  <c r="LK200" i="12"/>
  <c r="LS200" i="12"/>
  <c r="V200" i="12" s="1"/>
  <c r="IP201" i="12"/>
  <c r="IX201" i="12"/>
  <c r="JF201" i="12"/>
  <c r="JN201" i="12"/>
  <c r="JV201" i="12"/>
  <c r="KD201" i="12"/>
  <c r="KL201" i="12"/>
  <c r="KT201" i="12"/>
  <c r="LB201" i="12"/>
  <c r="LJ201" i="12"/>
  <c r="LR201" i="12"/>
  <c r="AS200" i="12"/>
  <c r="AX201" i="12"/>
  <c r="AQ202" i="12"/>
  <c r="DS202" i="12"/>
  <c r="AM204" i="12"/>
  <c r="DA204" i="12"/>
  <c r="AR206" i="12"/>
  <c r="BH206" i="12"/>
  <c r="BX206" i="12"/>
  <c r="CN206" i="12"/>
  <c r="DD206" i="12"/>
  <c r="DT206" i="12"/>
  <c r="AY207" i="12"/>
  <c r="BO207" i="12"/>
  <c r="CE207" i="12"/>
  <c r="CU207" i="12"/>
  <c r="DK207" i="12"/>
  <c r="AP208" i="12"/>
  <c r="BF208" i="12"/>
  <c r="BV208" i="12"/>
  <c r="CL208" i="12"/>
  <c r="DB208" i="12"/>
  <c r="DR208" i="12"/>
  <c r="AW209" i="12"/>
  <c r="BM209" i="12"/>
  <c r="CC209" i="12"/>
  <c r="CS209" i="12"/>
  <c r="DI209" i="12"/>
  <c r="AN210" i="12"/>
  <c r="BD210" i="12"/>
  <c r="BT210" i="12"/>
  <c r="CJ210" i="12"/>
  <c r="CZ210" i="12"/>
  <c r="DM210" i="12"/>
  <c r="AJ210" i="12"/>
  <c r="AJ201" i="12"/>
  <c r="IQ198" i="12"/>
  <c r="IY198" i="12"/>
  <c r="JG198" i="12"/>
  <c r="JO198" i="12"/>
  <c r="JW198" i="12"/>
  <c r="KE198" i="12"/>
  <c r="KM198" i="12"/>
  <c r="KU198" i="12"/>
  <c r="LC198" i="12"/>
  <c r="LK198" i="12"/>
  <c r="LS198" i="12"/>
  <c r="IJ200" i="12"/>
  <c r="IR200" i="12"/>
  <c r="IZ200" i="12"/>
  <c r="JH200" i="12"/>
  <c r="JP200" i="12"/>
  <c r="JX200" i="12"/>
  <c r="KF200" i="12"/>
  <c r="KN200" i="12"/>
  <c r="KV200" i="12"/>
  <c r="LD200" i="12"/>
  <c r="LL200" i="12"/>
  <c r="BI200" i="12"/>
  <c r="AZ201" i="12"/>
  <c r="BE202" i="12"/>
  <c r="AX203" i="12"/>
  <c r="AO204" i="12"/>
  <c r="DE204" i="12"/>
  <c r="AS206" i="12"/>
  <c r="BI206" i="12"/>
  <c r="BY206" i="12"/>
  <c r="CO206" i="12"/>
  <c r="DE206" i="12"/>
  <c r="DU206" i="12"/>
  <c r="F206" i="12" s="1"/>
  <c r="AZ207" i="12"/>
  <c r="BP207" i="12"/>
  <c r="CF207" i="12"/>
  <c r="CV207" i="12"/>
  <c r="DL207" i="12"/>
  <c r="AQ208" i="12"/>
  <c r="BG208" i="12"/>
  <c r="BW208" i="12"/>
  <c r="CM208" i="12"/>
  <c r="DC208" i="12"/>
  <c r="DS208" i="12"/>
  <c r="AX209" i="12"/>
  <c r="BN209" i="12"/>
  <c r="CD209" i="12"/>
  <c r="CT209" i="12"/>
  <c r="DJ209" i="12"/>
  <c r="AO210" i="12"/>
  <c r="BE210" i="12"/>
  <c r="BU210" i="12"/>
  <c r="CK210" i="12"/>
  <c r="DA210" i="12"/>
  <c r="DN210" i="12"/>
  <c r="AJ209" i="12"/>
  <c r="II198" i="12"/>
  <c r="IR198" i="12"/>
  <c r="IZ198" i="12"/>
  <c r="JH198" i="12"/>
  <c r="JP198" i="12"/>
  <c r="JX198" i="12"/>
  <c r="KF198" i="12"/>
  <c r="KN198" i="12"/>
  <c r="KV198" i="12"/>
  <c r="LD198" i="12"/>
  <c r="LL198" i="12"/>
  <c r="IK200" i="12"/>
  <c r="IS200" i="12"/>
  <c r="JA200" i="12"/>
  <c r="JI200" i="12"/>
  <c r="JQ200" i="12"/>
  <c r="JY200" i="12"/>
  <c r="KG200" i="12"/>
  <c r="KO200" i="12"/>
  <c r="KW200" i="12"/>
  <c r="LE200" i="12"/>
  <c r="LM200" i="12"/>
  <c r="IJ201" i="12"/>
  <c r="IR201" i="12"/>
  <c r="IZ201" i="12"/>
  <c r="JH201" i="12"/>
  <c r="JP201" i="12"/>
  <c r="JX201" i="12"/>
  <c r="KF201" i="12"/>
  <c r="KN201" i="12"/>
  <c r="KV201" i="12"/>
  <c r="LD201" i="12"/>
  <c r="LL201" i="12"/>
  <c r="BW200" i="12"/>
  <c r="BP201" i="12"/>
  <c r="BG202" i="12"/>
  <c r="BL203" i="12"/>
  <c r="BE204" i="12"/>
  <c r="DF204" i="12"/>
  <c r="AV206" i="12"/>
  <c r="BL206" i="12"/>
  <c r="CB206" i="12"/>
  <c r="CR206" i="12"/>
  <c r="DH206" i="12"/>
  <c r="AM207" i="12"/>
  <c r="BC207" i="12"/>
  <c r="BS207" i="12"/>
  <c r="CI207" i="12"/>
  <c r="CY207" i="12"/>
  <c r="DO207" i="12"/>
  <c r="AT208" i="12"/>
  <c r="BJ208" i="12"/>
  <c r="BZ208" i="12"/>
  <c r="CP208" i="12"/>
  <c r="DF208" i="12"/>
  <c r="AK209" i="12"/>
  <c r="BA209" i="12"/>
  <c r="BQ209" i="12"/>
  <c r="CG209" i="12"/>
  <c r="CW209" i="12"/>
  <c r="DM209" i="12"/>
  <c r="AR210" i="12"/>
  <c r="BH210" i="12"/>
  <c r="BX210" i="12"/>
  <c r="CN210" i="12"/>
  <c r="DD210" i="12"/>
  <c r="DO210" i="12"/>
  <c r="AJ208" i="12"/>
  <c r="IJ198" i="12"/>
  <c r="IS198" i="12"/>
  <c r="JA198" i="12"/>
  <c r="JI198" i="12"/>
  <c r="JQ198" i="12"/>
  <c r="JY198" i="12"/>
  <c r="KG198" i="12"/>
  <c r="KO198" i="12"/>
  <c r="KW198" i="12"/>
  <c r="LE198" i="12"/>
  <c r="LM198" i="12"/>
  <c r="IL200" i="12"/>
  <c r="IT200" i="12"/>
  <c r="JB200" i="12"/>
  <c r="JJ200" i="12"/>
  <c r="JR200" i="12"/>
  <c r="JZ200" i="12"/>
  <c r="KH200" i="12"/>
  <c r="KP200" i="12"/>
  <c r="KX200" i="12"/>
  <c r="LF200" i="12"/>
  <c r="LN200" i="12"/>
  <c r="IK201" i="12"/>
  <c r="BY200" i="12"/>
  <c r="CD201" i="12"/>
  <c r="BW202" i="12"/>
  <c r="BN203" i="12"/>
  <c r="BS204" i="12"/>
  <c r="DL204" i="12"/>
  <c r="AW206" i="12"/>
  <c r="BM206" i="12"/>
  <c r="CC206" i="12"/>
  <c r="CS206" i="12"/>
  <c r="DI206" i="12"/>
  <c r="AN207" i="12"/>
  <c r="BD207" i="12"/>
  <c r="BT207" i="12"/>
  <c r="CJ207" i="12"/>
  <c r="CZ207" i="12"/>
  <c r="DP207" i="12"/>
  <c r="AU208" i="12"/>
  <c r="BK208" i="12"/>
  <c r="CA208" i="12"/>
  <c r="CQ208" i="12"/>
  <c r="DG208" i="12"/>
  <c r="AL209" i="12"/>
  <c r="BB209" i="12"/>
  <c r="BR209" i="12"/>
  <c r="CH209" i="12"/>
  <c r="CX209" i="12"/>
  <c r="DN209" i="12"/>
  <c r="AS210" i="12"/>
  <c r="BI210" i="12"/>
  <c r="BY210" i="12"/>
  <c r="CO210" i="12"/>
  <c r="DE210" i="12"/>
  <c r="DP210" i="12"/>
  <c r="AJ207" i="12"/>
  <c r="IL198" i="12"/>
  <c r="IT198" i="12"/>
  <c r="JB198" i="12"/>
  <c r="JJ198" i="12"/>
  <c r="JR198" i="12"/>
  <c r="JZ198" i="12"/>
  <c r="KH198" i="12"/>
  <c r="KP198" i="12"/>
  <c r="KX198" i="12"/>
  <c r="LF198" i="12"/>
  <c r="LN198" i="12"/>
  <c r="IM200" i="12"/>
  <c r="IU200" i="12"/>
  <c r="JC200" i="12"/>
  <c r="JK200" i="12"/>
  <c r="JS200" i="12"/>
  <c r="KA200" i="12"/>
  <c r="KI200" i="12"/>
  <c r="KQ200" i="12"/>
  <c r="KY200" i="12"/>
  <c r="LG200" i="12"/>
  <c r="LO200" i="12"/>
  <c r="IL201" i="12"/>
  <c r="IT201" i="12"/>
  <c r="JB201" i="12"/>
  <c r="JJ201" i="12"/>
  <c r="JR201" i="12"/>
  <c r="JZ201" i="12"/>
  <c r="KH201" i="12"/>
  <c r="KP201" i="12"/>
  <c r="KX201" i="12"/>
  <c r="LF201" i="12"/>
  <c r="LN201" i="12"/>
  <c r="IK202" i="12"/>
  <c r="CO200" i="12"/>
  <c r="CF201" i="12"/>
  <c r="CK202" i="12"/>
  <c r="CD203" i="12"/>
  <c r="BU204" i="12"/>
  <c r="DO204" i="12"/>
  <c r="AZ206" i="12"/>
  <c r="BP206" i="12"/>
  <c r="CF206" i="12"/>
  <c r="CV206" i="12"/>
  <c r="DL206" i="12"/>
  <c r="AQ207" i="12"/>
  <c r="BG207" i="12"/>
  <c r="BW207" i="12"/>
  <c r="CM207" i="12"/>
  <c r="DC207" i="12"/>
  <c r="DS207" i="12"/>
  <c r="AX208" i="12"/>
  <c r="BN208" i="12"/>
  <c r="CD208" i="12"/>
  <c r="CT208" i="12"/>
  <c r="DJ208" i="12"/>
  <c r="AO209" i="12"/>
  <c r="BE209" i="12"/>
  <c r="BU209" i="12"/>
  <c r="CK209" i="12"/>
  <c r="DA209" i="12"/>
  <c r="DQ209" i="12"/>
  <c r="AV210" i="12"/>
  <c r="BL210" i="12"/>
  <c r="CB210" i="12"/>
  <c r="CR210" i="12"/>
  <c r="DH210" i="12"/>
  <c r="DQ210" i="12"/>
  <c r="IM198" i="12"/>
  <c r="IU198" i="12"/>
  <c r="JC198" i="12"/>
  <c r="JK198" i="12"/>
  <c r="JS198" i="12"/>
  <c r="KA198" i="12"/>
  <c r="KI198" i="12"/>
  <c r="KQ198" i="12"/>
  <c r="KY198" i="12"/>
  <c r="LG198" i="12"/>
  <c r="LO198" i="12"/>
  <c r="IN200" i="12"/>
  <c r="IV200" i="12"/>
  <c r="JD200" i="12"/>
  <c r="JL200" i="12"/>
  <c r="JT200" i="12"/>
  <c r="KB200" i="12"/>
  <c r="KJ200" i="12"/>
  <c r="KR200" i="12"/>
  <c r="KZ200" i="12"/>
  <c r="LH200" i="12"/>
  <c r="LP200" i="12"/>
  <c r="IM201" i="12"/>
  <c r="IU201" i="12"/>
  <c r="JC201" i="12"/>
  <c r="JK201" i="12"/>
  <c r="JS201" i="12"/>
  <c r="KA201" i="12"/>
  <c r="KI201" i="12"/>
  <c r="KQ201" i="12"/>
  <c r="KY201" i="12"/>
  <c r="LG201" i="12"/>
  <c r="LO201" i="12"/>
  <c r="CM202" i="12"/>
  <c r="AK206" i="12"/>
  <c r="CW206" i="12"/>
  <c r="BX207" i="12"/>
  <c r="AY208" i="12"/>
  <c r="DK208" i="12"/>
  <c r="CL209" i="12"/>
  <c r="BM210" i="12"/>
  <c r="DS210" i="12"/>
  <c r="JD198" i="12"/>
  <c r="KJ198" i="12"/>
  <c r="LP198" i="12"/>
  <c r="IW200" i="12"/>
  <c r="KC200" i="12"/>
  <c r="LI200" i="12"/>
  <c r="IS201" i="12"/>
  <c r="JI201" i="12"/>
  <c r="JY201" i="12"/>
  <c r="KO201" i="12"/>
  <c r="LE201" i="12"/>
  <c r="II202" i="12"/>
  <c r="IR202" i="12"/>
  <c r="IZ202" i="12"/>
  <c r="JH202" i="12"/>
  <c r="JP202" i="12"/>
  <c r="JX202" i="12"/>
  <c r="KF202" i="12"/>
  <c r="KN202" i="12"/>
  <c r="KV202" i="12"/>
  <c r="LD202" i="12"/>
  <c r="LL202" i="12"/>
  <c r="II203" i="12"/>
  <c r="IQ203" i="12"/>
  <c r="IY203" i="12"/>
  <c r="JG203" i="12"/>
  <c r="JO203" i="12"/>
  <c r="JW203" i="12"/>
  <c r="KE203" i="12"/>
  <c r="KM203" i="12"/>
  <c r="KU203" i="12"/>
  <c r="LC203" i="12"/>
  <c r="LK203" i="12"/>
  <c r="LS203" i="12"/>
  <c r="IP204" i="12"/>
  <c r="IX204" i="12"/>
  <c r="JF204" i="12"/>
  <c r="JN204" i="12"/>
  <c r="JV204" i="12"/>
  <c r="KD204" i="12"/>
  <c r="KL204" i="12"/>
  <c r="KT204" i="12"/>
  <c r="LB204" i="12"/>
  <c r="LJ204" i="12"/>
  <c r="LR204" i="12"/>
  <c r="IN206" i="12"/>
  <c r="IV206" i="12"/>
  <c r="JD206" i="12"/>
  <c r="JL206" i="12"/>
  <c r="JT206" i="12"/>
  <c r="KB206" i="12"/>
  <c r="KJ206" i="12"/>
  <c r="KR206" i="12"/>
  <c r="KZ206" i="12"/>
  <c r="LH206" i="12"/>
  <c r="LP206" i="12"/>
  <c r="IM207" i="12"/>
  <c r="IU207" i="12"/>
  <c r="JC207" i="12"/>
  <c r="JK207" i="12"/>
  <c r="JS207" i="12"/>
  <c r="KA207" i="12"/>
  <c r="DC202" i="12"/>
  <c r="AN206" i="12"/>
  <c r="CZ206" i="12"/>
  <c r="CA207" i="12"/>
  <c r="BB208" i="12"/>
  <c r="DN208" i="12"/>
  <c r="CO209" i="12"/>
  <c r="BP210" i="12"/>
  <c r="DT210" i="12"/>
  <c r="JE198" i="12"/>
  <c r="KK198" i="12"/>
  <c r="LQ198" i="12"/>
  <c r="IX200" i="12"/>
  <c r="KD200" i="12"/>
  <c r="LJ200" i="12"/>
  <c r="IV201" i="12"/>
  <c r="JL201" i="12"/>
  <c r="KB201" i="12"/>
  <c r="KR201" i="12"/>
  <c r="LH201" i="12"/>
  <c r="IJ202" i="12"/>
  <c r="IS202" i="12"/>
  <c r="JA202" i="12"/>
  <c r="JI202" i="12"/>
  <c r="JQ202" i="12"/>
  <c r="JY202" i="12"/>
  <c r="KG202" i="12"/>
  <c r="KO202" i="12"/>
  <c r="KW202" i="12"/>
  <c r="LE202" i="12"/>
  <c r="LM202" i="12"/>
  <c r="IJ203" i="12"/>
  <c r="IR203" i="12"/>
  <c r="IZ203" i="12"/>
  <c r="JH203" i="12"/>
  <c r="JP203" i="12"/>
  <c r="JX203" i="12"/>
  <c r="KF203" i="12"/>
  <c r="KN203" i="12"/>
  <c r="KV203" i="12"/>
  <c r="LD203" i="12"/>
  <c r="LL203" i="12"/>
  <c r="II204" i="12"/>
  <c r="IQ204" i="12"/>
  <c r="IY204" i="12"/>
  <c r="JG204" i="12"/>
  <c r="JO204" i="12"/>
  <c r="JW204" i="12"/>
  <c r="KE204" i="12"/>
  <c r="KM204" i="12"/>
  <c r="KU204" i="12"/>
  <c r="LC204" i="12"/>
  <c r="LK204" i="12"/>
  <c r="LS204" i="12"/>
  <c r="V204" i="12" s="1"/>
  <c r="IO206" i="12"/>
  <c r="IW206" i="12"/>
  <c r="JE206" i="12"/>
  <c r="JM206" i="12"/>
  <c r="JU206" i="12"/>
  <c r="KC206" i="12"/>
  <c r="KK206" i="12"/>
  <c r="CR203" i="12"/>
  <c r="BA206" i="12"/>
  <c r="DM206" i="12"/>
  <c r="CN207" i="12"/>
  <c r="BO208" i="12"/>
  <c r="AP209" i="12"/>
  <c r="DB209" i="12"/>
  <c r="CC210" i="12"/>
  <c r="AJ204" i="12"/>
  <c r="JL198" i="12"/>
  <c r="KR198" i="12"/>
  <c r="JE200" i="12"/>
  <c r="KK200" i="12"/>
  <c r="LQ200" i="12"/>
  <c r="IW201" i="12"/>
  <c r="JM201" i="12"/>
  <c r="KC201" i="12"/>
  <c r="KS201" i="12"/>
  <c r="LI201" i="12"/>
  <c r="IL202" i="12"/>
  <c r="IT202" i="12"/>
  <c r="JB202" i="12"/>
  <c r="JJ202" i="12"/>
  <c r="JR202" i="12"/>
  <c r="JZ202" i="12"/>
  <c r="KH202" i="12"/>
  <c r="KP202" i="12"/>
  <c r="KX202" i="12"/>
  <c r="LF202" i="12"/>
  <c r="LN202" i="12"/>
  <c r="IK203" i="12"/>
  <c r="IS203" i="12"/>
  <c r="JA203" i="12"/>
  <c r="JI203" i="12"/>
  <c r="JQ203" i="12"/>
  <c r="JY203" i="12"/>
  <c r="KG203" i="12"/>
  <c r="KO203" i="12"/>
  <c r="KW203" i="12"/>
  <c r="LE203" i="12"/>
  <c r="LM203" i="12"/>
  <c r="IJ204" i="12"/>
  <c r="IR204" i="12"/>
  <c r="IZ204" i="12"/>
  <c r="JH204" i="12"/>
  <c r="JP204" i="12"/>
  <c r="JX204" i="12"/>
  <c r="KF204" i="12"/>
  <c r="KN204" i="12"/>
  <c r="KV204" i="12"/>
  <c r="LD204" i="12"/>
  <c r="LL204" i="12"/>
  <c r="IP206" i="12"/>
  <c r="IX206" i="12"/>
  <c r="JF206" i="12"/>
  <c r="JN206" i="12"/>
  <c r="JV206" i="12"/>
  <c r="KD206" i="12"/>
  <c r="KL206" i="12"/>
  <c r="KT206" i="12"/>
  <c r="LB206" i="12"/>
  <c r="LJ206" i="12"/>
  <c r="LR206" i="12"/>
  <c r="IO207" i="12"/>
  <c r="IW207" i="12"/>
  <c r="JE207" i="12"/>
  <c r="JM207" i="12"/>
  <c r="JU207" i="12"/>
  <c r="CT203" i="12"/>
  <c r="BD206" i="12"/>
  <c r="DP206" i="12"/>
  <c r="CQ207" i="12"/>
  <c r="BR208" i="12"/>
  <c r="AS209" i="12"/>
  <c r="DE209" i="12"/>
  <c r="CF210" i="12"/>
  <c r="AJ203" i="12"/>
  <c r="JM198" i="12"/>
  <c r="KS198" i="12"/>
  <c r="JF200" i="12"/>
  <c r="KL200" i="12"/>
  <c r="LR200" i="12"/>
  <c r="IY201" i="12"/>
  <c r="JO201" i="12"/>
  <c r="KE201" i="12"/>
  <c r="KU201" i="12"/>
  <c r="LK201" i="12"/>
  <c r="IM202" i="12"/>
  <c r="IU202" i="12"/>
  <c r="JC202" i="12"/>
  <c r="JK202" i="12"/>
  <c r="JS202" i="12"/>
  <c r="KA202" i="12"/>
  <c r="KI202" i="12"/>
  <c r="KQ202" i="12"/>
  <c r="KY202" i="12"/>
  <c r="LG202" i="12"/>
  <c r="LO202" i="12"/>
  <c r="IL203" i="12"/>
  <c r="IT203" i="12"/>
  <c r="JB203" i="12"/>
  <c r="JJ203" i="12"/>
  <c r="JR203" i="12"/>
  <c r="JZ203" i="12"/>
  <c r="KH203" i="12"/>
  <c r="KP203" i="12"/>
  <c r="KX203" i="12"/>
  <c r="LF203" i="12"/>
  <c r="LN203" i="12"/>
  <c r="IK204" i="12"/>
  <c r="IS204" i="12"/>
  <c r="JA204" i="12"/>
  <c r="JI204" i="12"/>
  <c r="JQ204" i="12"/>
  <c r="JY204" i="12"/>
  <c r="KG204" i="12"/>
  <c r="KO204" i="12"/>
  <c r="KW204" i="12"/>
  <c r="LE204" i="12"/>
  <c r="LM204" i="12"/>
  <c r="II206" i="12"/>
  <c r="IQ206" i="12"/>
  <c r="IY206" i="12"/>
  <c r="JG206" i="12"/>
  <c r="JO206" i="12"/>
  <c r="JW206" i="12"/>
  <c r="KE206" i="12"/>
  <c r="DC200" i="12"/>
  <c r="CK204" i="12"/>
  <c r="BQ206" i="12"/>
  <c r="AR207" i="12"/>
  <c r="DD207" i="12"/>
  <c r="CE208" i="12"/>
  <c r="BF209" i="12"/>
  <c r="DR209" i="12"/>
  <c r="CS210" i="12"/>
  <c r="IN198" i="12"/>
  <c r="JT198" i="12"/>
  <c r="KZ198" i="12"/>
  <c r="JM200" i="12"/>
  <c r="KS200" i="12"/>
  <c r="II201" i="12"/>
  <c r="JA201" i="12"/>
  <c r="JQ201" i="12"/>
  <c r="KG201" i="12"/>
  <c r="KW201" i="12"/>
  <c r="LM201" i="12"/>
  <c r="IN202" i="12"/>
  <c r="IV202" i="12"/>
  <c r="JD202" i="12"/>
  <c r="JL202" i="12"/>
  <c r="JT202" i="12"/>
  <c r="KB202" i="12"/>
  <c r="KJ202" i="12"/>
  <c r="KR202" i="12"/>
  <c r="KZ202" i="12"/>
  <c r="LH202" i="12"/>
  <c r="LP202" i="12"/>
  <c r="IM203" i="12"/>
  <c r="IU203" i="12"/>
  <c r="JC203" i="12"/>
  <c r="JK203" i="12"/>
  <c r="JS203" i="12"/>
  <c r="KA203" i="12"/>
  <c r="KI203" i="12"/>
  <c r="KQ203" i="12"/>
  <c r="KY203" i="12"/>
  <c r="LG203" i="12"/>
  <c r="LO203" i="12"/>
  <c r="IL204" i="12"/>
  <c r="IT204" i="12"/>
  <c r="JB204" i="12"/>
  <c r="JJ204" i="12"/>
  <c r="JR204" i="12"/>
  <c r="JZ204" i="12"/>
  <c r="KH204" i="12"/>
  <c r="KP204" i="12"/>
  <c r="KX204" i="12"/>
  <c r="LF204" i="12"/>
  <c r="LN204" i="12"/>
  <c r="IJ206" i="12"/>
  <c r="IR206" i="12"/>
  <c r="IZ206" i="12"/>
  <c r="JH206" i="12"/>
  <c r="JP206" i="12"/>
  <c r="JX206" i="12"/>
  <c r="KF206" i="12"/>
  <c r="KN206" i="12"/>
  <c r="KV206" i="12"/>
  <c r="LD206" i="12"/>
  <c r="LL206" i="12"/>
  <c r="II207" i="12"/>
  <c r="IQ207" i="12"/>
  <c r="IY207" i="12"/>
  <c r="JG207" i="12"/>
  <c r="JO207" i="12"/>
  <c r="JW207" i="12"/>
  <c r="DE200" i="12"/>
  <c r="CS204" i="12"/>
  <c r="BT206" i="12"/>
  <c r="AU207" i="12"/>
  <c r="DG207" i="12"/>
  <c r="CH208" i="12"/>
  <c r="BI209" i="12"/>
  <c r="DU209" i="12"/>
  <c r="F209" i="12" s="1"/>
  <c r="CV210" i="12"/>
  <c r="IO198" i="12"/>
  <c r="JU198" i="12"/>
  <c r="LA198" i="12"/>
  <c r="JN200" i="12"/>
  <c r="KT200" i="12"/>
  <c r="IN201" i="12"/>
  <c r="JD201" i="12"/>
  <c r="JT201" i="12"/>
  <c r="KJ201" i="12"/>
  <c r="KZ201" i="12"/>
  <c r="LP201" i="12"/>
  <c r="IO202" i="12"/>
  <c r="IW202" i="12"/>
  <c r="JE202" i="12"/>
  <c r="JM202" i="12"/>
  <c r="JU202" i="12"/>
  <c r="KC202" i="12"/>
  <c r="KK202" i="12"/>
  <c r="KS202" i="12"/>
  <c r="LA202" i="12"/>
  <c r="LI202" i="12"/>
  <c r="LQ202" i="12"/>
  <c r="IN203" i="12"/>
  <c r="IV203" i="12"/>
  <c r="JD203" i="12"/>
  <c r="JL203" i="12"/>
  <c r="JT203" i="12"/>
  <c r="KB203" i="12"/>
  <c r="KJ203" i="12"/>
  <c r="KR203" i="12"/>
  <c r="KZ203" i="12"/>
  <c r="LH203" i="12"/>
  <c r="LP203" i="12"/>
  <c r="IM204" i="12"/>
  <c r="IU204" i="12"/>
  <c r="JC204" i="12"/>
  <c r="JK204" i="12"/>
  <c r="JS204" i="12"/>
  <c r="KA204" i="12"/>
  <c r="KI204" i="12"/>
  <c r="KQ204" i="12"/>
  <c r="KY204" i="12"/>
  <c r="LG204" i="12"/>
  <c r="LO204" i="12"/>
  <c r="IK206" i="12"/>
  <c r="IS206" i="12"/>
  <c r="JA206" i="12"/>
  <c r="JI206" i="12"/>
  <c r="JQ206" i="12"/>
  <c r="JY206" i="12"/>
  <c r="KG206" i="12"/>
  <c r="KO206" i="12"/>
  <c r="KW206" i="12"/>
  <c r="LE206" i="12"/>
  <c r="LM206" i="12"/>
  <c r="IJ207" i="12"/>
  <c r="IR207" i="12"/>
  <c r="IZ207" i="12"/>
  <c r="JH207" i="12"/>
  <c r="JP207" i="12"/>
  <c r="JX207" i="12"/>
  <c r="CV201" i="12"/>
  <c r="BH207" i="12"/>
  <c r="AW210" i="12"/>
  <c r="LH198" i="12"/>
  <c r="JU200" i="12"/>
  <c r="JU201" i="12"/>
  <c r="IP202" i="12"/>
  <c r="JV202" i="12"/>
  <c r="LB202" i="12"/>
  <c r="IW203" i="12"/>
  <c r="KC203" i="12"/>
  <c r="LI203" i="12"/>
  <c r="JD204" i="12"/>
  <c r="KJ204" i="12"/>
  <c r="LP204" i="12"/>
  <c r="IL206" i="12"/>
  <c r="JR206" i="12"/>
  <c r="KQ206" i="12"/>
  <c r="LG206" i="12"/>
  <c r="IL207" i="12"/>
  <c r="JB207" i="12"/>
  <c r="JR207" i="12"/>
  <c r="KE207" i="12"/>
  <c r="KM207" i="12"/>
  <c r="KU207" i="12"/>
  <c r="LC207" i="12"/>
  <c r="LK207" i="12"/>
  <c r="LS207" i="12"/>
  <c r="V207" i="12" s="1"/>
  <c r="IP208" i="12"/>
  <c r="IX208" i="12"/>
  <c r="JF208" i="12"/>
  <c r="JN208" i="12"/>
  <c r="JV208" i="12"/>
  <c r="KD208" i="12"/>
  <c r="KL208" i="12"/>
  <c r="KT208" i="12"/>
  <c r="LB208" i="12"/>
  <c r="LJ208" i="12"/>
  <c r="LR208" i="12"/>
  <c r="IO209" i="12"/>
  <c r="IW209" i="12"/>
  <c r="JE209" i="12"/>
  <c r="JM209" i="12"/>
  <c r="JU209" i="12"/>
  <c r="KC209" i="12"/>
  <c r="KK209" i="12"/>
  <c r="KS209" i="12"/>
  <c r="LA209" i="12"/>
  <c r="LI209" i="12"/>
  <c r="LQ209" i="12"/>
  <c r="IN210" i="12"/>
  <c r="IV210" i="12"/>
  <c r="JD210" i="12"/>
  <c r="JL210" i="12"/>
  <c r="JT210" i="12"/>
  <c r="KB210" i="12"/>
  <c r="KJ210" i="12"/>
  <c r="KR210" i="12"/>
  <c r="KZ210" i="12"/>
  <c r="LH210" i="12"/>
  <c r="LP210" i="12"/>
  <c r="IH206" i="12"/>
  <c r="EN198" i="12"/>
  <c r="EV198" i="12"/>
  <c r="FD198" i="12"/>
  <c r="FL198" i="12"/>
  <c r="FT198" i="12"/>
  <c r="GB198" i="12"/>
  <c r="GJ198" i="12"/>
  <c r="GR198" i="12"/>
  <c r="GZ198" i="12"/>
  <c r="HH198" i="12"/>
  <c r="HP198" i="12"/>
  <c r="DJ201" i="12"/>
  <c r="BK207" i="12"/>
  <c r="AZ210" i="12"/>
  <c r="LI198" i="12"/>
  <c r="JV200" i="12"/>
  <c r="JW201" i="12"/>
  <c r="IQ202" i="12"/>
  <c r="JW202" i="12"/>
  <c r="LC202" i="12"/>
  <c r="IX203" i="12"/>
  <c r="KD203" i="12"/>
  <c r="LJ203" i="12"/>
  <c r="JE204" i="12"/>
  <c r="KK204" i="12"/>
  <c r="LQ204" i="12"/>
  <c r="IM206" i="12"/>
  <c r="JS206" i="12"/>
  <c r="KS206" i="12"/>
  <c r="LI206" i="12"/>
  <c r="IN207" i="12"/>
  <c r="JD207" i="12"/>
  <c r="JT207" i="12"/>
  <c r="KF207" i="12"/>
  <c r="KN207" i="12"/>
  <c r="KV207" i="12"/>
  <c r="LD207" i="12"/>
  <c r="LL207" i="12"/>
  <c r="II208" i="12"/>
  <c r="IQ208" i="12"/>
  <c r="IY208" i="12"/>
  <c r="JG208" i="12"/>
  <c r="JO208" i="12"/>
  <c r="JW208" i="12"/>
  <c r="KE208" i="12"/>
  <c r="KM208" i="12"/>
  <c r="KU208" i="12"/>
  <c r="LC208" i="12"/>
  <c r="LK208" i="12"/>
  <c r="LS208" i="12"/>
  <c r="V208" i="12" s="1"/>
  <c r="IP209" i="12"/>
  <c r="IX209" i="12"/>
  <c r="JF209" i="12"/>
  <c r="JN209" i="12"/>
  <c r="JV209" i="12"/>
  <c r="KD209" i="12"/>
  <c r="KL209" i="12"/>
  <c r="KT209" i="12"/>
  <c r="LB209" i="12"/>
  <c r="LJ209" i="12"/>
  <c r="LR209" i="12"/>
  <c r="IO210" i="12"/>
  <c r="IW210" i="12"/>
  <c r="JE210" i="12"/>
  <c r="JM210" i="12"/>
  <c r="JU210" i="12"/>
  <c r="KC210" i="12"/>
  <c r="KK210" i="12"/>
  <c r="KS210" i="12"/>
  <c r="LA210" i="12"/>
  <c r="LI210" i="12"/>
  <c r="LQ210" i="12"/>
  <c r="DQ204" i="12"/>
  <c r="DT207" i="12"/>
  <c r="DI210" i="12"/>
  <c r="LA200" i="12"/>
  <c r="KK201" i="12"/>
  <c r="IX202" i="12"/>
  <c r="KD202" i="12"/>
  <c r="LJ202" i="12"/>
  <c r="JE203" i="12"/>
  <c r="KK203" i="12"/>
  <c r="LQ203" i="12"/>
  <c r="JL204" i="12"/>
  <c r="KR204" i="12"/>
  <c r="IT206" i="12"/>
  <c r="JZ206" i="12"/>
  <c r="KU206" i="12"/>
  <c r="LK206" i="12"/>
  <c r="IP207" i="12"/>
  <c r="JF207" i="12"/>
  <c r="JV207" i="12"/>
  <c r="KG207" i="12"/>
  <c r="KO207" i="12"/>
  <c r="KW207" i="12"/>
  <c r="LE207" i="12"/>
  <c r="LM207" i="12"/>
  <c r="IJ208" i="12"/>
  <c r="IR208" i="12"/>
  <c r="IZ208" i="12"/>
  <c r="JH208" i="12"/>
  <c r="JP208" i="12"/>
  <c r="JX208" i="12"/>
  <c r="KF208" i="12"/>
  <c r="KN208" i="12"/>
  <c r="KV208" i="12"/>
  <c r="LD208" i="12"/>
  <c r="LL208" i="12"/>
  <c r="II209" i="12"/>
  <c r="IQ209" i="12"/>
  <c r="IY209" i="12"/>
  <c r="JG209" i="12"/>
  <c r="JO209" i="12"/>
  <c r="JW209" i="12"/>
  <c r="KE209" i="12"/>
  <c r="KM209" i="12"/>
  <c r="KU209" i="12"/>
  <c r="LC209" i="12"/>
  <c r="LK209" i="12"/>
  <c r="LS209" i="12"/>
  <c r="V209" i="12" s="1"/>
  <c r="IP210" i="12"/>
  <c r="IX210" i="12"/>
  <c r="JF210" i="12"/>
  <c r="JN210" i="12"/>
  <c r="JV210" i="12"/>
  <c r="KD210" i="12"/>
  <c r="KL210" i="12"/>
  <c r="KT210" i="12"/>
  <c r="LB210" i="12"/>
  <c r="LJ210" i="12"/>
  <c r="LR210" i="12"/>
  <c r="IH204" i="12"/>
  <c r="DU204" i="12"/>
  <c r="AL208" i="12"/>
  <c r="DK210" i="12"/>
  <c r="LB200" i="12"/>
  <c r="KM201" i="12"/>
  <c r="IY202" i="12"/>
  <c r="KE202" i="12"/>
  <c r="LK202" i="12"/>
  <c r="JF203" i="12"/>
  <c r="KL203" i="12"/>
  <c r="LR203" i="12"/>
  <c r="JM204" i="12"/>
  <c r="KS204" i="12"/>
  <c r="IU206" i="12"/>
  <c r="KA206" i="12"/>
  <c r="KX206" i="12"/>
  <c r="LN206" i="12"/>
  <c r="IS207" i="12"/>
  <c r="JI207" i="12"/>
  <c r="JY207" i="12"/>
  <c r="KH207" i="12"/>
  <c r="KP207" i="12"/>
  <c r="KX207" i="12"/>
  <c r="LF207" i="12"/>
  <c r="LN207" i="12"/>
  <c r="IK208" i="12"/>
  <c r="IS208" i="12"/>
  <c r="JA208" i="12"/>
  <c r="JI208" i="12"/>
  <c r="JQ208" i="12"/>
  <c r="JY208" i="12"/>
  <c r="KG208" i="12"/>
  <c r="KO208" i="12"/>
  <c r="KW208" i="12"/>
  <c r="LE208" i="12"/>
  <c r="LM208" i="12"/>
  <c r="IJ209" i="12"/>
  <c r="IR209" i="12"/>
  <c r="IZ209" i="12"/>
  <c r="JH209" i="12"/>
  <c r="JP209" i="12"/>
  <c r="JX209" i="12"/>
  <c r="KF209" i="12"/>
  <c r="KN209" i="12"/>
  <c r="KV209" i="12"/>
  <c r="LD209" i="12"/>
  <c r="LL209" i="12"/>
  <c r="II210" i="12"/>
  <c r="IQ210" i="12"/>
  <c r="IY210" i="12"/>
  <c r="JG210" i="12"/>
  <c r="JO210" i="12"/>
  <c r="JW210" i="12"/>
  <c r="KE210" i="12"/>
  <c r="KM210" i="12"/>
  <c r="KU210" i="12"/>
  <c r="LC210" i="12"/>
  <c r="LK210" i="12"/>
  <c r="LS210" i="12"/>
  <c r="V210" i="12" s="1"/>
  <c r="IH203" i="12"/>
  <c r="EQ198" i="12"/>
  <c r="EY198" i="12"/>
  <c r="FG198" i="12"/>
  <c r="FO198" i="12"/>
  <c r="FW198" i="12"/>
  <c r="GE198" i="12"/>
  <c r="GM198" i="12"/>
  <c r="GU198" i="12"/>
  <c r="HC198" i="12"/>
  <c r="HK198" i="12"/>
  <c r="HS198" i="12"/>
  <c r="CU208" i="12"/>
  <c r="IV198" i="12"/>
  <c r="IO201" i="12"/>
  <c r="LA201" i="12"/>
  <c r="JF202" i="12"/>
  <c r="KL202" i="12"/>
  <c r="LR202" i="12"/>
  <c r="JM203" i="12"/>
  <c r="KS203" i="12"/>
  <c r="IN204" i="12"/>
  <c r="JT204" i="12"/>
  <c r="KZ204" i="12"/>
  <c r="JB206" i="12"/>
  <c r="KH206" i="12"/>
  <c r="KY206" i="12"/>
  <c r="LO206" i="12"/>
  <c r="IT207" i="12"/>
  <c r="JJ207" i="12"/>
  <c r="JZ207" i="12"/>
  <c r="KI207" i="12"/>
  <c r="KQ207" i="12"/>
  <c r="KY207" i="12"/>
  <c r="LG207" i="12"/>
  <c r="LO207" i="12"/>
  <c r="IL208" i="12"/>
  <c r="IT208" i="12"/>
  <c r="JB208" i="12"/>
  <c r="JJ208" i="12"/>
  <c r="JR208" i="12"/>
  <c r="JZ208" i="12"/>
  <c r="KH208" i="12"/>
  <c r="KP208" i="12"/>
  <c r="KX208" i="12"/>
  <c r="LF208" i="12"/>
  <c r="LN208" i="12"/>
  <c r="IK209" i="12"/>
  <c r="IS209" i="12"/>
  <c r="JA209" i="12"/>
  <c r="JI209" i="12"/>
  <c r="JQ209" i="12"/>
  <c r="JY209" i="12"/>
  <c r="KG209" i="12"/>
  <c r="KO209" i="12"/>
  <c r="KW209" i="12"/>
  <c r="LE209" i="12"/>
  <c r="LM209" i="12"/>
  <c r="IJ210" i="12"/>
  <c r="IR210" i="12"/>
  <c r="IZ210" i="12"/>
  <c r="JH210" i="12"/>
  <c r="JP210" i="12"/>
  <c r="JX210" i="12"/>
  <c r="KF210" i="12"/>
  <c r="KN210" i="12"/>
  <c r="KV210" i="12"/>
  <c r="LD210" i="12"/>
  <c r="LL210" i="12"/>
  <c r="IH210" i="12"/>
  <c r="IH202" i="12"/>
  <c r="EJ198" i="12"/>
  <c r="ER198" i="12"/>
  <c r="EZ198" i="12"/>
  <c r="FH198" i="12"/>
  <c r="FP198" i="12"/>
  <c r="FX198" i="12"/>
  <c r="GF198" i="12"/>
  <c r="GN198" i="12"/>
  <c r="GV198" i="12"/>
  <c r="HD198" i="12"/>
  <c r="HL198" i="12"/>
  <c r="HT198" i="12"/>
  <c r="CX208" i="12"/>
  <c r="IW198" i="12"/>
  <c r="IQ201" i="12"/>
  <c r="LC201" i="12"/>
  <c r="JG202" i="12"/>
  <c r="KM202" i="12"/>
  <c r="LS202" i="12"/>
  <c r="V202" i="12" s="1"/>
  <c r="JN203" i="12"/>
  <c r="KT203" i="12"/>
  <c r="IO204" i="12"/>
  <c r="JU204" i="12"/>
  <c r="LA204" i="12"/>
  <c r="JC206" i="12"/>
  <c r="KI206" i="12"/>
  <c r="LA206" i="12"/>
  <c r="LQ206" i="12"/>
  <c r="IV207" i="12"/>
  <c r="JL207" i="12"/>
  <c r="KB207" i="12"/>
  <c r="KJ207" i="12"/>
  <c r="KR207" i="12"/>
  <c r="KZ207" i="12"/>
  <c r="LH207" i="12"/>
  <c r="LP207" i="12"/>
  <c r="IM208" i="12"/>
  <c r="IU208" i="12"/>
  <c r="JC208" i="12"/>
  <c r="JK208" i="12"/>
  <c r="JS208" i="12"/>
  <c r="KA208" i="12"/>
  <c r="KI208" i="12"/>
  <c r="KQ208" i="12"/>
  <c r="KY208" i="12"/>
  <c r="LG208" i="12"/>
  <c r="LO208" i="12"/>
  <c r="IL209" i="12"/>
  <c r="IT209" i="12"/>
  <c r="JB209" i="12"/>
  <c r="JJ209" i="12"/>
  <c r="JR209" i="12"/>
  <c r="JZ209" i="12"/>
  <c r="KH209" i="12"/>
  <c r="KP209" i="12"/>
  <c r="KX209" i="12"/>
  <c r="LF209" i="12"/>
  <c r="LN209" i="12"/>
  <c r="IK210" i="12"/>
  <c r="IS210" i="12"/>
  <c r="JA210" i="12"/>
  <c r="JI210" i="12"/>
  <c r="JQ210" i="12"/>
  <c r="JY210" i="12"/>
  <c r="KG210" i="12"/>
  <c r="KO210" i="12"/>
  <c r="KW210" i="12"/>
  <c r="LE210" i="12"/>
  <c r="LM210" i="12"/>
  <c r="IH209" i="12"/>
  <c r="IH201" i="12"/>
  <c r="EK198" i="12"/>
  <c r="ES198" i="12"/>
  <c r="FA198" i="12"/>
  <c r="FI198" i="12"/>
  <c r="FQ198" i="12"/>
  <c r="FY198" i="12"/>
  <c r="GG198" i="12"/>
  <c r="GO198" i="12"/>
  <c r="GW198" i="12"/>
  <c r="HE198" i="12"/>
  <c r="HM198" i="12"/>
  <c r="CG206" i="12"/>
  <c r="JE201" i="12"/>
  <c r="IO203" i="12"/>
  <c r="KB204" i="12"/>
  <c r="LS206" i="12"/>
  <c r="V206" i="12" s="1"/>
  <c r="KK207" i="12"/>
  <c r="LQ207" i="12"/>
  <c r="JL208" i="12"/>
  <c r="KR208" i="12"/>
  <c r="IM209" i="12"/>
  <c r="JS209" i="12"/>
  <c r="KY209" i="12"/>
  <c r="IT210" i="12"/>
  <c r="JZ210" i="12"/>
  <c r="LF210" i="12"/>
  <c r="EU198" i="12"/>
  <c r="FK198" i="12"/>
  <c r="GA198" i="12"/>
  <c r="GQ198" i="12"/>
  <c r="HG198" i="12"/>
  <c r="EP200" i="12"/>
  <c r="EX200" i="12"/>
  <c r="FF200" i="12"/>
  <c r="FN200" i="12"/>
  <c r="FV200" i="12"/>
  <c r="GD200" i="12"/>
  <c r="GL200" i="12"/>
  <c r="GT200" i="12"/>
  <c r="HB200" i="12"/>
  <c r="HJ200" i="12"/>
  <c r="HR200" i="12"/>
  <c r="EO201" i="12"/>
  <c r="EW201" i="12"/>
  <c r="FE201" i="12"/>
  <c r="FM201" i="12"/>
  <c r="FU201" i="12"/>
  <c r="GC201" i="12"/>
  <c r="GK201" i="12"/>
  <c r="GS201" i="12"/>
  <c r="HA201" i="12"/>
  <c r="HI201" i="12"/>
  <c r="HQ201" i="12"/>
  <c r="EN202" i="12"/>
  <c r="EV202" i="12"/>
  <c r="FD202" i="12"/>
  <c r="FL202" i="12"/>
  <c r="FT202" i="12"/>
  <c r="GB202" i="12"/>
  <c r="GJ202" i="12"/>
  <c r="GR202" i="12"/>
  <c r="GZ202" i="12"/>
  <c r="HH202" i="12"/>
  <c r="HP202" i="12"/>
  <c r="EM203" i="12"/>
  <c r="EU203" i="12"/>
  <c r="FC203" i="12"/>
  <c r="FK203" i="12"/>
  <c r="FS203" i="12"/>
  <c r="GA203" i="12"/>
  <c r="GI203" i="12"/>
  <c r="GQ203" i="12"/>
  <c r="GY203" i="12"/>
  <c r="HG203" i="12"/>
  <c r="HO203" i="12"/>
  <c r="EL204" i="12"/>
  <c r="CJ206" i="12"/>
  <c r="JG201" i="12"/>
  <c r="IP203" i="12"/>
  <c r="KC204" i="12"/>
  <c r="IK207" i="12"/>
  <c r="KL207" i="12"/>
  <c r="LR207" i="12"/>
  <c r="JM208" i="12"/>
  <c r="KS208" i="12"/>
  <c r="IN209" i="12"/>
  <c r="JT209" i="12"/>
  <c r="KZ209" i="12"/>
  <c r="IU210" i="12"/>
  <c r="KA210" i="12"/>
  <c r="LG210" i="12"/>
  <c r="EW198" i="12"/>
  <c r="FM198" i="12"/>
  <c r="GC198" i="12"/>
  <c r="GS198" i="12"/>
  <c r="HI198" i="12"/>
  <c r="EQ200" i="12"/>
  <c r="EY200" i="12"/>
  <c r="FG200" i="12"/>
  <c r="FO200" i="12"/>
  <c r="FW200" i="12"/>
  <c r="GE200" i="12"/>
  <c r="GM200" i="12"/>
  <c r="GU200" i="12"/>
  <c r="HC200" i="12"/>
  <c r="HK200" i="12"/>
  <c r="HS200" i="12"/>
  <c r="EP201" i="12"/>
  <c r="EX201" i="12"/>
  <c r="FF201" i="12"/>
  <c r="FN201" i="12"/>
  <c r="FV201" i="12"/>
  <c r="GD201" i="12"/>
  <c r="GL201" i="12"/>
  <c r="GT201" i="12"/>
  <c r="HB201" i="12"/>
  <c r="HJ201" i="12"/>
  <c r="HR201" i="12"/>
  <c r="EO202" i="12"/>
  <c r="EW202" i="12"/>
  <c r="FE202" i="12"/>
  <c r="FM202" i="12"/>
  <c r="FU202" i="12"/>
  <c r="GC202" i="12"/>
  <c r="GK202" i="12"/>
  <c r="GS202" i="12"/>
  <c r="HA202" i="12"/>
  <c r="HI202" i="12"/>
  <c r="HQ202" i="12"/>
  <c r="EN203" i="12"/>
  <c r="EV203" i="12"/>
  <c r="FD203" i="12"/>
  <c r="FL203" i="12"/>
  <c r="FT203" i="12"/>
  <c r="GB203" i="12"/>
  <c r="GJ203" i="12"/>
  <c r="GR203" i="12"/>
  <c r="GZ203" i="12"/>
  <c r="HH203" i="12"/>
  <c r="HP203" i="12"/>
  <c r="EM204" i="12"/>
  <c r="EU204" i="12"/>
  <c r="FC204" i="12"/>
  <c r="FK204" i="12"/>
  <c r="FS204" i="12"/>
  <c r="GA204" i="12"/>
  <c r="GI204" i="12"/>
  <c r="GQ204" i="12"/>
  <c r="BV209" i="12"/>
  <c r="LQ201" i="12"/>
  <c r="JU203" i="12"/>
  <c r="LH204" i="12"/>
  <c r="JJ206" i="12"/>
  <c r="IX207" i="12"/>
  <c r="KS207" i="12"/>
  <c r="IN208" i="12"/>
  <c r="JT208" i="12"/>
  <c r="KZ208" i="12"/>
  <c r="IU209" i="12"/>
  <c r="KA209" i="12"/>
  <c r="LG209" i="12"/>
  <c r="JB210" i="12"/>
  <c r="KH210" i="12"/>
  <c r="LN210" i="12"/>
  <c r="EX198" i="12"/>
  <c r="FN198" i="12"/>
  <c r="GD198" i="12"/>
  <c r="GT198" i="12"/>
  <c r="HJ198" i="12"/>
  <c r="EJ200" i="12"/>
  <c r="ER200" i="12"/>
  <c r="EZ200" i="12"/>
  <c r="FH200" i="12"/>
  <c r="FP200" i="12"/>
  <c r="FX200" i="12"/>
  <c r="GF200" i="12"/>
  <c r="GN200" i="12"/>
  <c r="GV200" i="12"/>
  <c r="HD200" i="12"/>
  <c r="HL200" i="12"/>
  <c r="HT200" i="12"/>
  <c r="N200" i="12" s="1"/>
  <c r="EQ201" i="12"/>
  <c r="EY201" i="12"/>
  <c r="FG201" i="12"/>
  <c r="FO201" i="12"/>
  <c r="FW201" i="12"/>
  <c r="GE201" i="12"/>
  <c r="GM201" i="12"/>
  <c r="GU201" i="12"/>
  <c r="HC201" i="12"/>
  <c r="HK201" i="12"/>
  <c r="HS201" i="12"/>
  <c r="EP202" i="12"/>
  <c r="EX202" i="12"/>
  <c r="FF202" i="12"/>
  <c r="BY209" i="12"/>
  <c r="LS201" i="12"/>
  <c r="V201" i="12" s="1"/>
  <c r="JV203" i="12"/>
  <c r="LI204" i="12"/>
  <c r="JK206" i="12"/>
  <c r="JA207" i="12"/>
  <c r="KT207" i="12"/>
  <c r="IO208" i="12"/>
  <c r="JU208" i="12"/>
  <c r="LA208" i="12"/>
  <c r="IV209" i="12"/>
  <c r="KB209" i="12"/>
  <c r="LH209" i="12"/>
  <c r="JC210" i="12"/>
  <c r="KI210" i="12"/>
  <c r="LO210" i="12"/>
  <c r="KB198" i="12"/>
  <c r="JN202" i="12"/>
  <c r="LA203" i="12"/>
  <c r="KM206" i="12"/>
  <c r="JN207" i="12"/>
  <c r="LA207" i="12"/>
  <c r="IV208" i="12"/>
  <c r="KB208" i="12"/>
  <c r="LH208" i="12"/>
  <c r="JC209" i="12"/>
  <c r="KI209" i="12"/>
  <c r="LO209" i="12"/>
  <c r="JJ210" i="12"/>
  <c r="KP210" i="12"/>
  <c r="IH208" i="12"/>
  <c r="EM198" i="12"/>
  <c r="FC198" i="12"/>
  <c r="FS198" i="12"/>
  <c r="GI198" i="12"/>
  <c r="GY198" i="12"/>
  <c r="HO198" i="12"/>
  <c r="EL200" i="12"/>
  <c r="ET200" i="12"/>
  <c r="FB200" i="12"/>
  <c r="FJ200" i="12"/>
  <c r="FR200" i="12"/>
  <c r="FZ200" i="12"/>
  <c r="GH200" i="12"/>
  <c r="GP200" i="12"/>
  <c r="GX200" i="12"/>
  <c r="HF200" i="12"/>
  <c r="HN200" i="12"/>
  <c r="EK201" i="12"/>
  <c r="ES201" i="12"/>
  <c r="FA201" i="12"/>
  <c r="FI201" i="12"/>
  <c r="FQ201" i="12"/>
  <c r="FY201" i="12"/>
  <c r="GG201" i="12"/>
  <c r="GO201" i="12"/>
  <c r="GW201" i="12"/>
  <c r="HE201" i="12"/>
  <c r="HM201" i="12"/>
  <c r="EJ202" i="12"/>
  <c r="ER202" i="12"/>
  <c r="EZ202" i="12"/>
  <c r="FH202" i="12"/>
  <c r="FP202" i="12"/>
  <c r="FX202" i="12"/>
  <c r="GF202" i="12"/>
  <c r="GN202" i="12"/>
  <c r="GV202" i="12"/>
  <c r="HD202" i="12"/>
  <c r="HL202" i="12"/>
  <c r="HT202" i="12"/>
  <c r="N202" i="12" s="1"/>
  <c r="KC198" i="12"/>
  <c r="JO202" i="12"/>
  <c r="LB203" i="12"/>
  <c r="KP206" i="12"/>
  <c r="JQ207" i="12"/>
  <c r="LB207" i="12"/>
  <c r="IW208" i="12"/>
  <c r="KC208" i="12"/>
  <c r="LI208" i="12"/>
  <c r="JD209" i="12"/>
  <c r="KJ209" i="12"/>
  <c r="LP209" i="12"/>
  <c r="JK210" i="12"/>
  <c r="KQ210" i="12"/>
  <c r="IH207" i="12"/>
  <c r="EO198" i="12"/>
  <c r="FE198" i="12"/>
  <c r="FU198" i="12"/>
  <c r="GK198" i="12"/>
  <c r="HA198" i="12"/>
  <c r="HQ198" i="12"/>
  <c r="EM200" i="12"/>
  <c r="EU200" i="12"/>
  <c r="FC200" i="12"/>
  <c r="FK200" i="12"/>
  <c r="FS200" i="12"/>
  <c r="GA200" i="12"/>
  <c r="GI200" i="12"/>
  <c r="GQ200" i="12"/>
  <c r="GY200" i="12"/>
  <c r="HG200" i="12"/>
  <c r="HO200" i="12"/>
  <c r="EL201" i="12"/>
  <c r="ET201" i="12"/>
  <c r="FB201" i="12"/>
  <c r="FJ201" i="12"/>
  <c r="FR201" i="12"/>
  <c r="FZ201" i="12"/>
  <c r="GH201" i="12"/>
  <c r="GP201" i="12"/>
  <c r="GX201" i="12"/>
  <c r="HF201" i="12"/>
  <c r="HN201" i="12"/>
  <c r="EK202" i="12"/>
  <c r="ES202" i="12"/>
  <c r="FA202" i="12"/>
  <c r="FI202" i="12"/>
  <c r="FQ202" i="12"/>
  <c r="FY202" i="12"/>
  <c r="GG202" i="12"/>
  <c r="GO202" i="12"/>
  <c r="GW202" i="12"/>
  <c r="HE202" i="12"/>
  <c r="HM202" i="12"/>
  <c r="EJ203" i="12"/>
  <c r="ER203" i="12"/>
  <c r="EZ203" i="12"/>
  <c r="FH203" i="12"/>
  <c r="FP203" i="12"/>
  <c r="FX203" i="12"/>
  <c r="GF203" i="12"/>
  <c r="GN203" i="12"/>
  <c r="GV203" i="12"/>
  <c r="HD203" i="12"/>
  <c r="HL203" i="12"/>
  <c r="HT203" i="12"/>
  <c r="N203" i="12" s="1"/>
  <c r="EQ204" i="12"/>
  <c r="EY204" i="12"/>
  <c r="FG204" i="12"/>
  <c r="FO204" i="12"/>
  <c r="FW204" i="12"/>
  <c r="GE204" i="12"/>
  <c r="GM204" i="12"/>
  <c r="GU204" i="12"/>
  <c r="HC204" i="12"/>
  <c r="HK204" i="12"/>
  <c r="HS204" i="12"/>
  <c r="IO200" i="12"/>
  <c r="LC206" i="12"/>
  <c r="KJ208" i="12"/>
  <c r="IL210" i="12"/>
  <c r="FF198" i="12"/>
  <c r="GX198" i="12"/>
  <c r="EO200" i="12"/>
  <c r="FL200" i="12"/>
  <c r="GG200" i="12"/>
  <c r="HA200" i="12"/>
  <c r="EM201" i="12"/>
  <c r="FH201" i="12"/>
  <c r="GB201" i="12"/>
  <c r="GY201" i="12"/>
  <c r="HT201" i="12"/>
  <c r="N201" i="12" s="1"/>
  <c r="FC202" i="12"/>
  <c r="FV202" i="12"/>
  <c r="GL202" i="12"/>
  <c r="HB202" i="12"/>
  <c r="HR202" i="12"/>
  <c r="ET203" i="12"/>
  <c r="FG203" i="12"/>
  <c r="FU203" i="12"/>
  <c r="GG203" i="12"/>
  <c r="GT203" i="12"/>
  <c r="HF203" i="12"/>
  <c r="HS203" i="12"/>
  <c r="ET204" i="12"/>
  <c r="FE204" i="12"/>
  <c r="FP204" i="12"/>
  <c r="FZ204" i="12"/>
  <c r="GK204" i="12"/>
  <c r="GV204" i="12"/>
  <c r="HE204" i="12"/>
  <c r="HN204" i="12"/>
  <c r="EM206" i="12"/>
  <c r="EU206" i="12"/>
  <c r="FC206" i="12"/>
  <c r="FK206" i="12"/>
  <c r="FS206" i="12"/>
  <c r="GA206" i="12"/>
  <c r="GI206" i="12"/>
  <c r="GQ206" i="12"/>
  <c r="GY206" i="12"/>
  <c r="HG206" i="12"/>
  <c r="HO206" i="12"/>
  <c r="EL207" i="12"/>
  <c r="ET207" i="12"/>
  <c r="FB207" i="12"/>
  <c r="FJ207" i="12"/>
  <c r="FR207" i="12"/>
  <c r="FZ207" i="12"/>
  <c r="GH207" i="12"/>
  <c r="GP207" i="12"/>
  <c r="GX207" i="12"/>
  <c r="HF207" i="12"/>
  <c r="HN207" i="12"/>
  <c r="EK208" i="12"/>
  <c r="ES208" i="12"/>
  <c r="FA208" i="12"/>
  <c r="FI208" i="12"/>
  <c r="FQ208" i="12"/>
  <c r="FY208" i="12"/>
  <c r="GG208" i="12"/>
  <c r="GO208" i="12"/>
  <c r="GW208" i="12"/>
  <c r="HE208" i="12"/>
  <c r="HM208" i="12"/>
  <c r="EJ209" i="12"/>
  <c r="ER209" i="12"/>
  <c r="EZ209" i="12"/>
  <c r="FH209" i="12"/>
  <c r="FP209" i="12"/>
  <c r="FX209" i="12"/>
  <c r="GF209" i="12"/>
  <c r="GN209" i="12"/>
  <c r="GV209" i="12"/>
  <c r="HD209" i="12"/>
  <c r="HL209" i="12"/>
  <c r="HT209" i="12"/>
  <c r="N209" i="12" s="1"/>
  <c r="EQ210" i="12"/>
  <c r="EY210" i="12"/>
  <c r="FG210" i="12"/>
  <c r="FO210" i="12"/>
  <c r="FW210" i="12"/>
  <c r="GE210" i="12"/>
  <c r="GM210" i="12"/>
  <c r="GU210" i="12"/>
  <c r="HC210" i="12"/>
  <c r="HK210" i="12"/>
  <c r="HS210" i="12"/>
  <c r="HE210" i="12"/>
  <c r="ET198" i="12"/>
  <c r="FX201" i="12"/>
  <c r="GH202" i="12"/>
  <c r="GD203" i="12"/>
  <c r="FB204" i="12"/>
  <c r="HL204" i="12"/>
  <c r="FQ206" i="12"/>
  <c r="HM206" i="12"/>
  <c r="FX207" i="12"/>
  <c r="HL207" i="12"/>
  <c r="FW208" i="12"/>
  <c r="HS208" i="12"/>
  <c r="GD209" i="12"/>
  <c r="EO210" i="12"/>
  <c r="GK210" i="12"/>
  <c r="HQ210" i="12"/>
  <c r="FB198" i="12"/>
  <c r="EN200" i="12"/>
  <c r="FD201" i="12"/>
  <c r="GI202" i="12"/>
  <c r="GS203" i="12"/>
  <c r="FY204" i="12"/>
  <c r="FZ206" i="12"/>
  <c r="HF206" i="12"/>
  <c r="FQ207" i="12"/>
  <c r="HE207" i="12"/>
  <c r="FP208" i="12"/>
  <c r="HL208" i="12"/>
  <c r="FO209" i="12"/>
  <c r="HS209" i="12"/>
  <c r="GD210" i="12"/>
  <c r="IP200" i="12"/>
  <c r="LF206" i="12"/>
  <c r="KK208" i="12"/>
  <c r="IM210" i="12"/>
  <c r="FJ198" i="12"/>
  <c r="HB198" i="12"/>
  <c r="ES200" i="12"/>
  <c r="FM200" i="12"/>
  <c r="GJ200" i="12"/>
  <c r="HE200" i="12"/>
  <c r="EN201" i="12"/>
  <c r="FK201" i="12"/>
  <c r="GF201" i="12"/>
  <c r="GZ201" i="12"/>
  <c r="EL202" i="12"/>
  <c r="FG202" i="12"/>
  <c r="FW202" i="12"/>
  <c r="GM202" i="12"/>
  <c r="HC202" i="12"/>
  <c r="HS202" i="12"/>
  <c r="EW203" i="12"/>
  <c r="FI203" i="12"/>
  <c r="FV203" i="12"/>
  <c r="GH203" i="12"/>
  <c r="GU203" i="12"/>
  <c r="HI203" i="12"/>
  <c r="EJ204" i="12"/>
  <c r="EV204" i="12"/>
  <c r="FF204" i="12"/>
  <c r="FQ204" i="12"/>
  <c r="GB204" i="12"/>
  <c r="GL204" i="12"/>
  <c r="GW204" i="12"/>
  <c r="HF204" i="12"/>
  <c r="HO204" i="12"/>
  <c r="EN206" i="12"/>
  <c r="EV206" i="12"/>
  <c r="FD206" i="12"/>
  <c r="FL206" i="12"/>
  <c r="FT206" i="12"/>
  <c r="GB206" i="12"/>
  <c r="GJ206" i="12"/>
  <c r="GR206" i="12"/>
  <c r="GZ206" i="12"/>
  <c r="HH206" i="12"/>
  <c r="HP206" i="12"/>
  <c r="EM207" i="12"/>
  <c r="EU207" i="12"/>
  <c r="FC207" i="12"/>
  <c r="FK207" i="12"/>
  <c r="FS207" i="12"/>
  <c r="GA207" i="12"/>
  <c r="GI207" i="12"/>
  <c r="GQ207" i="12"/>
  <c r="GY207" i="12"/>
  <c r="HG207" i="12"/>
  <c r="HO207" i="12"/>
  <c r="EL208" i="12"/>
  <c r="ET208" i="12"/>
  <c r="FB208" i="12"/>
  <c r="FJ208" i="12"/>
  <c r="FR208" i="12"/>
  <c r="FZ208" i="12"/>
  <c r="GH208" i="12"/>
  <c r="GP208" i="12"/>
  <c r="GX208" i="12"/>
  <c r="HF208" i="12"/>
  <c r="HN208" i="12"/>
  <c r="EK209" i="12"/>
  <c r="ES209" i="12"/>
  <c r="FA209" i="12"/>
  <c r="FI209" i="12"/>
  <c r="FQ209" i="12"/>
  <c r="FY209" i="12"/>
  <c r="GG209" i="12"/>
  <c r="GO209" i="12"/>
  <c r="GW209" i="12"/>
  <c r="HE209" i="12"/>
  <c r="HM209" i="12"/>
  <c r="EJ210" i="12"/>
  <c r="ER210" i="12"/>
  <c r="EZ210" i="12"/>
  <c r="FH210" i="12"/>
  <c r="FP210" i="12"/>
  <c r="FX210" i="12"/>
  <c r="GF210" i="12"/>
  <c r="GN210" i="12"/>
  <c r="GV210" i="12"/>
  <c r="HD210" i="12"/>
  <c r="HL210" i="12"/>
  <c r="HT210" i="12"/>
  <c r="N210" i="12" s="1"/>
  <c r="GX209" i="12"/>
  <c r="EK210" i="12"/>
  <c r="FA210" i="12"/>
  <c r="FQ210" i="12"/>
  <c r="GG210" i="12"/>
  <c r="GW210" i="12"/>
  <c r="EI210" i="12"/>
  <c r="EY202" i="12"/>
  <c r="EQ203" i="12"/>
  <c r="HC203" i="12"/>
  <c r="FX204" i="12"/>
  <c r="FI206" i="12"/>
  <c r="GO206" i="12"/>
  <c r="ER207" i="12"/>
  <c r="GN207" i="12"/>
  <c r="EY208" i="12"/>
  <c r="GU208" i="12"/>
  <c r="FF209" i="12"/>
  <c r="HB209" i="12"/>
  <c r="FM210" i="12"/>
  <c r="HI210" i="12"/>
  <c r="KR209" i="12"/>
  <c r="EJ201" i="12"/>
  <c r="FS202" i="12"/>
  <c r="FR203" i="12"/>
  <c r="FD204" i="12"/>
  <c r="HD204" i="12"/>
  <c r="EL206" i="12"/>
  <c r="GH206" i="12"/>
  <c r="ES207" i="12"/>
  <c r="GO207" i="12"/>
  <c r="ER208" i="12"/>
  <c r="GN208" i="12"/>
  <c r="EQ209" i="12"/>
  <c r="FW209" i="12"/>
  <c r="HK209" i="12"/>
  <c r="FV210" i="12"/>
  <c r="GT210" i="12"/>
  <c r="KT202" i="12"/>
  <c r="KC207" i="12"/>
  <c r="LP208" i="12"/>
  <c r="JR210" i="12"/>
  <c r="FR198" i="12"/>
  <c r="HF198" i="12"/>
  <c r="EV200" i="12"/>
  <c r="FQ200" i="12"/>
  <c r="GK200" i="12"/>
  <c r="HH200" i="12"/>
  <c r="ER201" i="12"/>
  <c r="FL201" i="12"/>
  <c r="GI201" i="12"/>
  <c r="HD201" i="12"/>
  <c r="EM202" i="12"/>
  <c r="FJ202" i="12"/>
  <c r="FZ202" i="12"/>
  <c r="GP202" i="12"/>
  <c r="HF202" i="12"/>
  <c r="EK203" i="12"/>
  <c r="EX203" i="12"/>
  <c r="FJ203" i="12"/>
  <c r="FW203" i="12"/>
  <c r="GK203" i="12"/>
  <c r="GW203" i="12"/>
  <c r="HJ203" i="12"/>
  <c r="EK204" i="12"/>
  <c r="EW204" i="12"/>
  <c r="FH204" i="12"/>
  <c r="FR204" i="12"/>
  <c r="GC204" i="12"/>
  <c r="GN204" i="12"/>
  <c r="GX204" i="12"/>
  <c r="HG204" i="12"/>
  <c r="HP204" i="12"/>
  <c r="EO206" i="12"/>
  <c r="EW206" i="12"/>
  <c r="FE206" i="12"/>
  <c r="FM206" i="12"/>
  <c r="FU206" i="12"/>
  <c r="GC206" i="12"/>
  <c r="GK206" i="12"/>
  <c r="GS206" i="12"/>
  <c r="HA206" i="12"/>
  <c r="HI206" i="12"/>
  <c r="HQ206" i="12"/>
  <c r="EN207" i="12"/>
  <c r="EV207" i="12"/>
  <c r="FD207" i="12"/>
  <c r="FL207" i="12"/>
  <c r="FT207" i="12"/>
  <c r="GB207" i="12"/>
  <c r="GJ207" i="12"/>
  <c r="GR207" i="12"/>
  <c r="GZ207" i="12"/>
  <c r="HH207" i="12"/>
  <c r="HP207" i="12"/>
  <c r="EM208" i="12"/>
  <c r="EU208" i="12"/>
  <c r="FC208" i="12"/>
  <c r="FK208" i="12"/>
  <c r="FS208" i="12"/>
  <c r="GA208" i="12"/>
  <c r="GI208" i="12"/>
  <c r="GQ208" i="12"/>
  <c r="GY208" i="12"/>
  <c r="HG208" i="12"/>
  <c r="HO208" i="12"/>
  <c r="EL209" i="12"/>
  <c r="ET209" i="12"/>
  <c r="FB209" i="12"/>
  <c r="FJ209" i="12"/>
  <c r="FR209" i="12"/>
  <c r="FZ209" i="12"/>
  <c r="GH209" i="12"/>
  <c r="GP209" i="12"/>
  <c r="HF209" i="12"/>
  <c r="HN209" i="12"/>
  <c r="ES210" i="12"/>
  <c r="FI210" i="12"/>
  <c r="FY210" i="12"/>
  <c r="GO210" i="12"/>
  <c r="HM210" i="12"/>
  <c r="GB200" i="12"/>
  <c r="HB204" i="12"/>
  <c r="FY206" i="12"/>
  <c r="FP207" i="12"/>
  <c r="HT207" i="12"/>
  <c r="N207" i="12" s="1"/>
  <c r="GE208" i="12"/>
  <c r="EX209" i="12"/>
  <c r="GT209" i="12"/>
  <c r="FE210" i="12"/>
  <c r="HA210" i="12"/>
  <c r="GA201" i="12"/>
  <c r="HO202" i="12"/>
  <c r="ES204" i="12"/>
  <c r="HM204" i="12"/>
  <c r="FR206" i="12"/>
  <c r="EK207" i="12"/>
  <c r="GG207" i="12"/>
  <c r="EZ208" i="12"/>
  <c r="GV208" i="12"/>
  <c r="FG209" i="12"/>
  <c r="HC209" i="12"/>
  <c r="FN210" i="12"/>
  <c r="HR210" i="12"/>
  <c r="KU202" i="12"/>
  <c r="KD207" i="12"/>
  <c r="LQ208" i="12"/>
  <c r="JS210" i="12"/>
  <c r="FV198" i="12"/>
  <c r="HN198" i="12"/>
  <c r="EW200" i="12"/>
  <c r="FT200" i="12"/>
  <c r="GO200" i="12"/>
  <c r="HI200" i="12"/>
  <c r="EU201" i="12"/>
  <c r="FP201" i="12"/>
  <c r="GJ201" i="12"/>
  <c r="HG201" i="12"/>
  <c r="EQ202" i="12"/>
  <c r="FK202" i="12"/>
  <c r="GA202" i="12"/>
  <c r="GQ202" i="12"/>
  <c r="HG202" i="12"/>
  <c r="EL203" i="12"/>
  <c r="EY203" i="12"/>
  <c r="FM203" i="12"/>
  <c r="FY203" i="12"/>
  <c r="GL203" i="12"/>
  <c r="GX203" i="12"/>
  <c r="HK203" i="12"/>
  <c r="EN204" i="12"/>
  <c r="EX204" i="12"/>
  <c r="FI204" i="12"/>
  <c r="FT204" i="12"/>
  <c r="GD204" i="12"/>
  <c r="GO204" i="12"/>
  <c r="GY204" i="12"/>
  <c r="HH204" i="12"/>
  <c r="HQ204" i="12"/>
  <c r="EP206" i="12"/>
  <c r="EX206" i="12"/>
  <c r="FF206" i="12"/>
  <c r="FN206" i="12"/>
  <c r="FV206" i="12"/>
  <c r="GD206" i="12"/>
  <c r="GL206" i="12"/>
  <c r="GT206" i="12"/>
  <c r="HB206" i="12"/>
  <c r="HJ206" i="12"/>
  <c r="HR206" i="12"/>
  <c r="EO207" i="12"/>
  <c r="EW207" i="12"/>
  <c r="FE207" i="12"/>
  <c r="FM207" i="12"/>
  <c r="FU207" i="12"/>
  <c r="GC207" i="12"/>
  <c r="GK207" i="12"/>
  <c r="GS207" i="12"/>
  <c r="HA207" i="12"/>
  <c r="HI207" i="12"/>
  <c r="HQ207" i="12"/>
  <c r="EN208" i="12"/>
  <c r="EV208" i="12"/>
  <c r="FD208" i="12"/>
  <c r="FL208" i="12"/>
  <c r="FT208" i="12"/>
  <c r="GB208" i="12"/>
  <c r="GJ208" i="12"/>
  <c r="GR208" i="12"/>
  <c r="GZ208" i="12"/>
  <c r="HH208" i="12"/>
  <c r="HP208" i="12"/>
  <c r="EM209" i="12"/>
  <c r="EU209" i="12"/>
  <c r="FC209" i="12"/>
  <c r="FK209" i="12"/>
  <c r="FS209" i="12"/>
  <c r="GA209" i="12"/>
  <c r="GI209" i="12"/>
  <c r="GQ209" i="12"/>
  <c r="GY209" i="12"/>
  <c r="HG209" i="12"/>
  <c r="HO209" i="12"/>
  <c r="EL210" i="12"/>
  <c r="ET210" i="12"/>
  <c r="FB210" i="12"/>
  <c r="FJ210" i="12"/>
  <c r="FR210" i="12"/>
  <c r="FZ210" i="12"/>
  <c r="GH210" i="12"/>
  <c r="GP210" i="12"/>
  <c r="GX210" i="12"/>
  <c r="HF210" i="12"/>
  <c r="HN210" i="12"/>
  <c r="EI209" i="12"/>
  <c r="KQ209" i="12"/>
  <c r="FC201" i="12"/>
  <c r="HN202" i="12"/>
  <c r="GP203" i="12"/>
  <c r="FM204" i="12"/>
  <c r="EK206" i="12"/>
  <c r="GG206" i="12"/>
  <c r="EJ207" i="12"/>
  <c r="GF207" i="12"/>
  <c r="EQ208" i="12"/>
  <c r="GM208" i="12"/>
  <c r="EP209" i="12"/>
  <c r="GL209" i="12"/>
  <c r="EW210" i="12"/>
  <c r="GS210" i="12"/>
  <c r="GZ200" i="12"/>
  <c r="GV201" i="12"/>
  <c r="GY202" i="12"/>
  <c r="GE203" i="12"/>
  <c r="FN204" i="12"/>
  <c r="FJ206" i="12"/>
  <c r="GX206" i="12"/>
  <c r="FA207" i="12"/>
  <c r="GW207" i="12"/>
  <c r="FH208" i="12"/>
  <c r="HD208" i="12"/>
  <c r="GE209" i="12"/>
  <c r="EP210" i="12"/>
  <c r="GL210" i="12"/>
  <c r="IV204" i="12"/>
  <c r="LI207" i="12"/>
  <c r="JK209" i="12"/>
  <c r="KX210" i="12"/>
  <c r="EL198" i="12"/>
  <c r="FZ198" i="12"/>
  <c r="HR198" i="12"/>
  <c r="FA200" i="12"/>
  <c r="FU200" i="12"/>
  <c r="GR200" i="12"/>
  <c r="HM200" i="12"/>
  <c r="EV201" i="12"/>
  <c r="FS201" i="12"/>
  <c r="GN201" i="12"/>
  <c r="HH201" i="12"/>
  <c r="ET202" i="12"/>
  <c r="FN202" i="12"/>
  <c r="GD202" i="12"/>
  <c r="GT202" i="12"/>
  <c r="HJ202" i="12"/>
  <c r="EO203" i="12"/>
  <c r="FA203" i="12"/>
  <c r="FN203" i="12"/>
  <c r="FZ203" i="12"/>
  <c r="GM203" i="12"/>
  <c r="HA203" i="12"/>
  <c r="HM203" i="12"/>
  <c r="EO204" i="12"/>
  <c r="EZ204" i="12"/>
  <c r="FJ204" i="12"/>
  <c r="FU204" i="12"/>
  <c r="GF204" i="12"/>
  <c r="GP204" i="12"/>
  <c r="GZ204" i="12"/>
  <c r="HI204" i="12"/>
  <c r="HR204" i="12"/>
  <c r="EQ206" i="12"/>
  <c r="EY206" i="12"/>
  <c r="FG206" i="12"/>
  <c r="FO206" i="12"/>
  <c r="FW206" i="12"/>
  <c r="GE206" i="12"/>
  <c r="GM206" i="12"/>
  <c r="GU206" i="12"/>
  <c r="HC206" i="12"/>
  <c r="HK206" i="12"/>
  <c r="HS206" i="12"/>
  <c r="EP207" i="12"/>
  <c r="EX207" i="12"/>
  <c r="FF207" i="12"/>
  <c r="FN207" i="12"/>
  <c r="FV207" i="12"/>
  <c r="GD207" i="12"/>
  <c r="GL207" i="12"/>
  <c r="GT207" i="12"/>
  <c r="HB207" i="12"/>
  <c r="HJ207" i="12"/>
  <c r="HR207" i="12"/>
  <c r="EO208" i="12"/>
  <c r="EW208" i="12"/>
  <c r="FE208" i="12"/>
  <c r="FM208" i="12"/>
  <c r="FU208" i="12"/>
  <c r="GC208" i="12"/>
  <c r="GK208" i="12"/>
  <c r="GS208" i="12"/>
  <c r="HA208" i="12"/>
  <c r="HI208" i="12"/>
  <c r="HQ208" i="12"/>
  <c r="EN209" i="12"/>
  <c r="EV209" i="12"/>
  <c r="FD209" i="12"/>
  <c r="FL209" i="12"/>
  <c r="FT209" i="12"/>
  <c r="GB209" i="12"/>
  <c r="GJ209" i="12"/>
  <c r="GR209" i="12"/>
  <c r="GZ209" i="12"/>
  <c r="HH209" i="12"/>
  <c r="HP209" i="12"/>
  <c r="EM210" i="12"/>
  <c r="EU210" i="12"/>
  <c r="FC210" i="12"/>
  <c r="FK210" i="12"/>
  <c r="FS210" i="12"/>
  <c r="GA210" i="12"/>
  <c r="GI210" i="12"/>
  <c r="GQ210" i="12"/>
  <c r="GY210" i="12"/>
  <c r="HG210" i="12"/>
  <c r="HO210" i="12"/>
  <c r="EI208" i="12"/>
  <c r="JD208" i="12"/>
  <c r="FE200" i="12"/>
  <c r="HQ200" i="12"/>
  <c r="HO201" i="12"/>
  <c r="GX202" i="12"/>
  <c r="FQ203" i="12"/>
  <c r="HQ203" i="12"/>
  <c r="GS204" i="12"/>
  <c r="FA206" i="12"/>
  <c r="GW206" i="12"/>
  <c r="FH207" i="12"/>
  <c r="GV207" i="12"/>
  <c r="FG208" i="12"/>
  <c r="HK208" i="12"/>
  <c r="FV209" i="12"/>
  <c r="HJ209" i="12"/>
  <c r="GC210" i="12"/>
  <c r="JE208" i="12"/>
  <c r="FI200" i="12"/>
  <c r="FB202" i="12"/>
  <c r="FF203" i="12"/>
  <c r="HE203" i="12"/>
  <c r="GJ204" i="12"/>
  <c r="FB206" i="12"/>
  <c r="HN206" i="12"/>
  <c r="FY207" i="12"/>
  <c r="HM207" i="12"/>
  <c r="FX208" i="12"/>
  <c r="HT208" i="12"/>
  <c r="N208" i="12" s="1"/>
  <c r="GM209" i="12"/>
  <c r="EX210" i="12"/>
  <c r="HB210" i="12"/>
  <c r="IW204" i="12"/>
  <c r="LJ207" i="12"/>
  <c r="JL209" i="12"/>
  <c r="KY210" i="12"/>
  <c r="EP198" i="12"/>
  <c r="GH198" i="12"/>
  <c r="FD200" i="12"/>
  <c r="FY200" i="12"/>
  <c r="GS200" i="12"/>
  <c r="HP200" i="12"/>
  <c r="EZ201" i="12"/>
  <c r="FT201" i="12"/>
  <c r="GQ201" i="12"/>
  <c r="HL201" i="12"/>
  <c r="EU202" i="12"/>
  <c r="FO202" i="12"/>
  <c r="GE202" i="12"/>
  <c r="GU202" i="12"/>
  <c r="HK202" i="12"/>
  <c r="EP203" i="12"/>
  <c r="FB203" i="12"/>
  <c r="FO203" i="12"/>
  <c r="GC203" i="12"/>
  <c r="GO203" i="12"/>
  <c r="HB203" i="12"/>
  <c r="HN203" i="12"/>
  <c r="EP204" i="12"/>
  <c r="FA204" i="12"/>
  <c r="FL204" i="12"/>
  <c r="FV204" i="12"/>
  <c r="GG204" i="12"/>
  <c r="GR204" i="12"/>
  <c r="HA204" i="12"/>
  <c r="HJ204" i="12"/>
  <c r="HT204" i="12"/>
  <c r="EJ206" i="12"/>
  <c r="ER206" i="12"/>
  <c r="EZ206" i="12"/>
  <c r="FH206" i="12"/>
  <c r="FP206" i="12"/>
  <c r="FX206" i="12"/>
  <c r="GF206" i="12"/>
  <c r="GN206" i="12"/>
  <c r="GV206" i="12"/>
  <c r="HD206" i="12"/>
  <c r="HL206" i="12"/>
  <c r="HT206" i="12"/>
  <c r="N206" i="12" s="1"/>
  <c r="EQ207" i="12"/>
  <c r="EY207" i="12"/>
  <c r="FG207" i="12"/>
  <c r="FO207" i="12"/>
  <c r="FW207" i="12"/>
  <c r="GE207" i="12"/>
  <c r="GM207" i="12"/>
  <c r="GU207" i="12"/>
  <c r="HC207" i="12"/>
  <c r="HK207" i="12"/>
  <c r="HS207" i="12"/>
  <c r="EP208" i="12"/>
  <c r="EX208" i="12"/>
  <c r="FF208" i="12"/>
  <c r="FN208" i="12"/>
  <c r="FV208" i="12"/>
  <c r="GD208" i="12"/>
  <c r="GL208" i="12"/>
  <c r="GT208" i="12"/>
  <c r="HB208" i="12"/>
  <c r="HJ208" i="12"/>
  <c r="HR208" i="12"/>
  <c r="EO209" i="12"/>
  <c r="EW209" i="12"/>
  <c r="FE209" i="12"/>
  <c r="FM209" i="12"/>
  <c r="FU209" i="12"/>
  <c r="GC209" i="12"/>
  <c r="GK209" i="12"/>
  <c r="GS209" i="12"/>
  <c r="HA209" i="12"/>
  <c r="HI209" i="12"/>
  <c r="HQ209" i="12"/>
  <c r="EN210" i="12"/>
  <c r="EV210" i="12"/>
  <c r="FD210" i="12"/>
  <c r="FL210" i="12"/>
  <c r="FT210" i="12"/>
  <c r="GB210" i="12"/>
  <c r="GJ210" i="12"/>
  <c r="GR210" i="12"/>
  <c r="GZ210" i="12"/>
  <c r="HH210" i="12"/>
  <c r="HP210" i="12"/>
  <c r="EI207" i="12"/>
  <c r="GL198" i="12"/>
  <c r="EK200" i="12"/>
  <c r="GW200" i="12"/>
  <c r="GR201" i="12"/>
  <c r="FR202" i="12"/>
  <c r="FE203" i="12"/>
  <c r="ER204" i="12"/>
  <c r="GH204" i="12"/>
  <c r="ES206" i="12"/>
  <c r="HE206" i="12"/>
  <c r="EZ207" i="12"/>
  <c r="HD207" i="12"/>
  <c r="FO208" i="12"/>
  <c r="HC208" i="12"/>
  <c r="FN209" i="12"/>
  <c r="HR209" i="12"/>
  <c r="FU210" i="12"/>
  <c r="EI206" i="12"/>
  <c r="GP198" i="12"/>
  <c r="GC200" i="12"/>
  <c r="HP201" i="12"/>
  <c r="ES203" i="12"/>
  <c r="HR203" i="12"/>
  <c r="GT204" i="12"/>
  <c r="ET206" i="12"/>
  <c r="GP206" i="12"/>
  <c r="FI207" i="12"/>
  <c r="EJ208" i="12"/>
  <c r="GF208" i="12"/>
  <c r="EY209" i="12"/>
  <c r="GU209" i="12"/>
  <c r="FF210" i="12"/>
  <c r="HJ210" i="12"/>
  <c r="EI201" i="12"/>
  <c r="EI204" i="12"/>
  <c r="EI202" i="12"/>
  <c r="EI203" i="12"/>
  <c r="AL44" i="12"/>
  <c r="AT44" i="12"/>
  <c r="BB44" i="12"/>
  <c r="BJ44" i="12"/>
  <c r="BR44" i="12"/>
  <c r="BZ44" i="12"/>
  <c r="CH44" i="12"/>
  <c r="CP44" i="12"/>
  <c r="CX44" i="12"/>
  <c r="DF44" i="12"/>
  <c r="DN44" i="12"/>
  <c r="AK45" i="12"/>
  <c r="AS45" i="12"/>
  <c r="BA45" i="12"/>
  <c r="BI45" i="12"/>
  <c r="BQ45" i="12"/>
  <c r="BY45" i="12"/>
  <c r="CG45" i="12"/>
  <c r="CO45" i="12"/>
  <c r="CW45" i="12"/>
  <c r="DE45" i="12"/>
  <c r="DM45" i="12"/>
  <c r="DU45" i="12"/>
  <c r="F45" i="12" s="1"/>
  <c r="IO44" i="12"/>
  <c r="IW44" i="12"/>
  <c r="JE44" i="12"/>
  <c r="JM44" i="12"/>
  <c r="JU44" i="12"/>
  <c r="KC44" i="12"/>
  <c r="KK44" i="12"/>
  <c r="KS44" i="12"/>
  <c r="LA44" i="12"/>
  <c r="LI44" i="12"/>
  <c r="LQ44" i="12"/>
  <c r="IN45" i="12"/>
  <c r="IV45" i="12"/>
  <c r="JD45" i="12"/>
  <c r="JL45" i="12"/>
  <c r="JT45" i="12"/>
  <c r="KB45" i="12"/>
  <c r="KJ45" i="12"/>
  <c r="KR45" i="12"/>
  <c r="KZ45" i="12"/>
  <c r="LH45" i="12"/>
  <c r="LP45" i="12"/>
  <c r="EO44" i="12"/>
  <c r="EW44" i="12"/>
  <c r="FE44" i="12"/>
  <c r="FM44" i="12"/>
  <c r="FU44" i="12"/>
  <c r="GC44" i="12"/>
  <c r="GK44" i="12"/>
  <c r="GS44" i="12"/>
  <c r="HA44" i="12"/>
  <c r="HI44" i="12"/>
  <c r="HQ44" i="12"/>
  <c r="EN45" i="12"/>
  <c r="EV45" i="12"/>
  <c r="FD45" i="12"/>
  <c r="FL45" i="12"/>
  <c r="FT45" i="12"/>
  <c r="GB45" i="12"/>
  <c r="GJ45" i="12"/>
  <c r="GR45" i="12"/>
  <c r="GZ45" i="12"/>
  <c r="HH45" i="12"/>
  <c r="HP45" i="12"/>
  <c r="FF45" i="12"/>
  <c r="GD45" i="12"/>
  <c r="HB45" i="12"/>
  <c r="DT44" i="12"/>
  <c r="AM44" i="12"/>
  <c r="AU44" i="12"/>
  <c r="BC44" i="12"/>
  <c r="BK44" i="12"/>
  <c r="BS44" i="12"/>
  <c r="CA44" i="12"/>
  <c r="CI44" i="12"/>
  <c r="CQ44" i="12"/>
  <c r="CY44" i="12"/>
  <c r="DG44" i="12"/>
  <c r="DO44" i="12"/>
  <c r="AL45" i="12"/>
  <c r="AT45" i="12"/>
  <c r="BB45" i="12"/>
  <c r="BJ45" i="12"/>
  <c r="BR45" i="12"/>
  <c r="BZ45" i="12"/>
  <c r="CH45" i="12"/>
  <c r="CP45" i="12"/>
  <c r="CX45" i="12"/>
  <c r="DF45" i="12"/>
  <c r="DN45" i="12"/>
  <c r="AJ45" i="12"/>
  <c r="IP44" i="12"/>
  <c r="IX44" i="12"/>
  <c r="JF44" i="12"/>
  <c r="JN44" i="12"/>
  <c r="JV44" i="12"/>
  <c r="KD44" i="12"/>
  <c r="KL44" i="12"/>
  <c r="KT44" i="12"/>
  <c r="LB44" i="12"/>
  <c r="LJ44" i="12"/>
  <c r="LR44" i="12"/>
  <c r="IO45" i="12"/>
  <c r="IW45" i="12"/>
  <c r="JE45" i="12"/>
  <c r="JM45" i="12"/>
  <c r="JU45" i="12"/>
  <c r="KC45" i="12"/>
  <c r="KK45" i="12"/>
  <c r="KS45" i="12"/>
  <c r="LA45" i="12"/>
  <c r="LI45" i="12"/>
  <c r="LQ45" i="12"/>
  <c r="EP44" i="12"/>
  <c r="EX44" i="12"/>
  <c r="FF44" i="12"/>
  <c r="FN44" i="12"/>
  <c r="FV44" i="12"/>
  <c r="GD44" i="12"/>
  <c r="GL44" i="12"/>
  <c r="GT44" i="12"/>
  <c r="HB44" i="12"/>
  <c r="HJ44" i="12"/>
  <c r="HR44" i="12"/>
  <c r="EO45" i="12"/>
  <c r="EW45" i="12"/>
  <c r="FE45" i="12"/>
  <c r="FM45" i="12"/>
  <c r="FU45" i="12"/>
  <c r="GC45" i="12"/>
  <c r="GK45" i="12"/>
  <c r="GS45" i="12"/>
  <c r="HA45" i="12"/>
  <c r="HI45" i="12"/>
  <c r="HQ45" i="12"/>
  <c r="EP45" i="12"/>
  <c r="FV45" i="12"/>
  <c r="GT45" i="12"/>
  <c r="BG45" i="12"/>
  <c r="AN44" i="12"/>
  <c r="AV44" i="12"/>
  <c r="BD44" i="12"/>
  <c r="BL44" i="12"/>
  <c r="BT44" i="12"/>
  <c r="CB44" i="12"/>
  <c r="CJ44" i="12"/>
  <c r="CR44" i="12"/>
  <c r="CZ44" i="12"/>
  <c r="DH44" i="12"/>
  <c r="DP44" i="12"/>
  <c r="AM45" i="12"/>
  <c r="AU45" i="12"/>
  <c r="BC45" i="12"/>
  <c r="BK45" i="12"/>
  <c r="BS45" i="12"/>
  <c r="CA45" i="12"/>
  <c r="CI45" i="12"/>
  <c r="CQ45" i="12"/>
  <c r="CY45" i="12"/>
  <c r="DG45" i="12"/>
  <c r="DO45" i="12"/>
  <c r="AJ44" i="12"/>
  <c r="II44" i="12"/>
  <c r="IQ44" i="12"/>
  <c r="IY44" i="12"/>
  <c r="JG44" i="12"/>
  <c r="JO44" i="12"/>
  <c r="JW44" i="12"/>
  <c r="KE44" i="12"/>
  <c r="KM44" i="12"/>
  <c r="KU44" i="12"/>
  <c r="LC44" i="12"/>
  <c r="LK44" i="12"/>
  <c r="LS44" i="12"/>
  <c r="V44" i="12" s="1"/>
  <c r="IP45" i="12"/>
  <c r="IX45" i="12"/>
  <c r="JF45" i="12"/>
  <c r="JN45" i="12"/>
  <c r="JV45" i="12"/>
  <c r="KD45" i="12"/>
  <c r="KL45" i="12"/>
  <c r="KT45" i="12"/>
  <c r="LB45" i="12"/>
  <c r="LJ45" i="12"/>
  <c r="LR45" i="12"/>
  <c r="EQ44" i="12"/>
  <c r="EY44" i="12"/>
  <c r="FG44" i="12"/>
  <c r="FO44" i="12"/>
  <c r="FW44" i="12"/>
  <c r="GE44" i="12"/>
  <c r="GM44" i="12"/>
  <c r="GU44" i="12"/>
  <c r="HC44" i="12"/>
  <c r="HK44" i="12"/>
  <c r="HS44" i="12"/>
  <c r="EX45" i="12"/>
  <c r="FN45" i="12"/>
  <c r="GL45" i="12"/>
  <c r="HJ45" i="12"/>
  <c r="HR45" i="12"/>
  <c r="BW45" i="12"/>
  <c r="AO44" i="12"/>
  <c r="AW44" i="12"/>
  <c r="BE44" i="12"/>
  <c r="BM44" i="12"/>
  <c r="BU44" i="12"/>
  <c r="CC44" i="12"/>
  <c r="CK44" i="12"/>
  <c r="CS44" i="12"/>
  <c r="DA44" i="12"/>
  <c r="DI44" i="12"/>
  <c r="DQ44" i="12"/>
  <c r="AN45" i="12"/>
  <c r="AV45" i="12"/>
  <c r="BD45" i="12"/>
  <c r="BL45" i="12"/>
  <c r="BT45" i="12"/>
  <c r="CB45" i="12"/>
  <c r="CJ45" i="12"/>
  <c r="CR45" i="12"/>
  <c r="CZ45" i="12"/>
  <c r="DH45" i="12"/>
  <c r="DP45" i="12"/>
  <c r="IJ44" i="12"/>
  <c r="IR44" i="12"/>
  <c r="IZ44" i="12"/>
  <c r="JH44" i="12"/>
  <c r="JP44" i="12"/>
  <c r="JX44" i="12"/>
  <c r="KF44" i="12"/>
  <c r="KN44" i="12"/>
  <c r="KV44" i="12"/>
  <c r="LD44" i="12"/>
  <c r="LL44" i="12"/>
  <c r="II45" i="12"/>
  <c r="IQ45" i="12"/>
  <c r="IY45" i="12"/>
  <c r="JG45" i="12"/>
  <c r="JO45" i="12"/>
  <c r="JW45" i="12"/>
  <c r="KE45" i="12"/>
  <c r="KM45" i="12"/>
  <c r="KU45" i="12"/>
  <c r="LC45" i="12"/>
  <c r="LK45" i="12"/>
  <c r="LS45" i="12"/>
  <c r="V45" i="12" s="1"/>
  <c r="EJ44" i="12"/>
  <c r="ER44" i="12"/>
  <c r="EZ44" i="12"/>
  <c r="FH44" i="12"/>
  <c r="FP44" i="12"/>
  <c r="FX44" i="12"/>
  <c r="GF44" i="12"/>
  <c r="GN44" i="12"/>
  <c r="GV44" i="12"/>
  <c r="HD44" i="12"/>
  <c r="HL44" i="12"/>
  <c r="HT44" i="12"/>
  <c r="N44" i="12" s="1"/>
  <c r="EQ45" i="12"/>
  <c r="EY45" i="12"/>
  <c r="FG45" i="12"/>
  <c r="FO45" i="12"/>
  <c r="FW45" i="12"/>
  <c r="GE45" i="12"/>
  <c r="GM45" i="12"/>
  <c r="GU45" i="12"/>
  <c r="HC45" i="12"/>
  <c r="HK45" i="12"/>
  <c r="HS45" i="12"/>
  <c r="FA44" i="12"/>
  <c r="FY44" i="12"/>
  <c r="GO44" i="12"/>
  <c r="HE44" i="12"/>
  <c r="EJ45" i="12"/>
  <c r="EZ45" i="12"/>
  <c r="FP45" i="12"/>
  <c r="FX45" i="12"/>
  <c r="GN45" i="12"/>
  <c r="HD45" i="12"/>
  <c r="HT45" i="12"/>
  <c r="N45" i="12" s="1"/>
  <c r="CV44" i="12"/>
  <c r="BO45" i="12"/>
  <c r="CU45" i="12"/>
  <c r="AP44" i="12"/>
  <c r="AX44" i="12"/>
  <c r="BF44" i="12"/>
  <c r="BN44" i="12"/>
  <c r="BV44" i="12"/>
  <c r="CD44" i="12"/>
  <c r="CL44" i="12"/>
  <c r="CT44" i="12"/>
  <c r="DB44" i="12"/>
  <c r="DJ44" i="12"/>
  <c r="DR44" i="12"/>
  <c r="AO45" i="12"/>
  <c r="AW45" i="12"/>
  <c r="BE45" i="12"/>
  <c r="BM45" i="12"/>
  <c r="BU45" i="12"/>
  <c r="CC45" i="12"/>
  <c r="CK45" i="12"/>
  <c r="CS45" i="12"/>
  <c r="DA45" i="12"/>
  <c r="DI45" i="12"/>
  <c r="DQ45" i="12"/>
  <c r="IK44" i="12"/>
  <c r="IS44" i="12"/>
  <c r="JA44" i="12"/>
  <c r="JI44" i="12"/>
  <c r="JQ44" i="12"/>
  <c r="JY44" i="12"/>
  <c r="KG44" i="12"/>
  <c r="KO44" i="12"/>
  <c r="KW44" i="12"/>
  <c r="LE44" i="12"/>
  <c r="LM44" i="12"/>
  <c r="IJ45" i="12"/>
  <c r="IR45" i="12"/>
  <c r="IZ45" i="12"/>
  <c r="JH45" i="12"/>
  <c r="JP45" i="12"/>
  <c r="JX45" i="12"/>
  <c r="KF45" i="12"/>
  <c r="KN45" i="12"/>
  <c r="KV45" i="12"/>
  <c r="LD45" i="12"/>
  <c r="LL45" i="12"/>
  <c r="IH45" i="12"/>
  <c r="EK44" i="12"/>
  <c r="ES44" i="12"/>
  <c r="FI44" i="12"/>
  <c r="FQ44" i="12"/>
  <c r="GG44" i="12"/>
  <c r="GW44" i="12"/>
  <c r="HM44" i="12"/>
  <c r="ER45" i="12"/>
  <c r="FH45" i="12"/>
  <c r="GF45" i="12"/>
  <c r="GV45" i="12"/>
  <c r="HL45" i="12"/>
  <c r="CF44" i="12"/>
  <c r="AQ45" i="12"/>
  <c r="CE45" i="12"/>
  <c r="DC45" i="12"/>
  <c r="AQ44" i="12"/>
  <c r="AY44" i="12"/>
  <c r="BG44" i="12"/>
  <c r="BO44" i="12"/>
  <c r="BW44" i="12"/>
  <c r="CE44" i="12"/>
  <c r="CM44" i="12"/>
  <c r="CU44" i="12"/>
  <c r="DC44" i="12"/>
  <c r="DK44" i="12"/>
  <c r="DS44" i="12"/>
  <c r="AP45" i="12"/>
  <c r="AX45" i="12"/>
  <c r="BF45" i="12"/>
  <c r="BN45" i="12"/>
  <c r="BV45" i="12"/>
  <c r="CD45" i="12"/>
  <c r="CL45" i="12"/>
  <c r="CT45" i="12"/>
  <c r="DB45" i="12"/>
  <c r="DJ45" i="12"/>
  <c r="DR45" i="12"/>
  <c r="IL44" i="12"/>
  <c r="IT44" i="12"/>
  <c r="JB44" i="12"/>
  <c r="JJ44" i="12"/>
  <c r="JR44" i="12"/>
  <c r="JZ44" i="12"/>
  <c r="KH44" i="12"/>
  <c r="KP44" i="12"/>
  <c r="KX44" i="12"/>
  <c r="LF44" i="12"/>
  <c r="LN44" i="12"/>
  <c r="IK45" i="12"/>
  <c r="IS45" i="12"/>
  <c r="JA45" i="12"/>
  <c r="JI45" i="12"/>
  <c r="JQ45" i="12"/>
  <c r="JY45" i="12"/>
  <c r="KG45" i="12"/>
  <c r="KO45" i="12"/>
  <c r="KW45" i="12"/>
  <c r="LE45" i="12"/>
  <c r="LM45" i="12"/>
  <c r="IH44" i="12"/>
  <c r="EL44" i="12"/>
  <c r="ET44" i="12"/>
  <c r="FB44" i="12"/>
  <c r="FJ44" i="12"/>
  <c r="FR44" i="12"/>
  <c r="FZ44" i="12"/>
  <c r="GH44" i="12"/>
  <c r="GP44" i="12"/>
  <c r="GX44" i="12"/>
  <c r="HF44" i="12"/>
  <c r="HN44" i="12"/>
  <c r="EK45" i="12"/>
  <c r="ES45" i="12"/>
  <c r="FA45" i="12"/>
  <c r="FI45" i="12"/>
  <c r="FQ45" i="12"/>
  <c r="FY45" i="12"/>
  <c r="GG45" i="12"/>
  <c r="GO45" i="12"/>
  <c r="GW45" i="12"/>
  <c r="HE45" i="12"/>
  <c r="HM45" i="12"/>
  <c r="EI45" i="12"/>
  <c r="AR44" i="12"/>
  <c r="AZ44" i="12"/>
  <c r="BH44" i="12"/>
  <c r="BP44" i="12"/>
  <c r="BX44" i="12"/>
  <c r="CN44" i="12"/>
  <c r="DD44" i="12"/>
  <c r="DL44" i="12"/>
  <c r="AY45" i="12"/>
  <c r="CM45" i="12"/>
  <c r="DK45" i="12"/>
  <c r="AK44" i="12"/>
  <c r="CW44" i="12"/>
  <c r="BX45" i="12"/>
  <c r="JK44" i="12"/>
  <c r="KQ44" i="12"/>
  <c r="IL45" i="12"/>
  <c r="JR45" i="12"/>
  <c r="KX45" i="12"/>
  <c r="FK44" i="12"/>
  <c r="GQ44" i="12"/>
  <c r="EL45" i="12"/>
  <c r="FR45" i="12"/>
  <c r="GX45" i="12"/>
  <c r="DE44" i="12"/>
  <c r="CF45" i="12"/>
  <c r="JL44" i="12"/>
  <c r="IM45" i="12"/>
  <c r="KY45" i="12"/>
  <c r="FL44" i="12"/>
  <c r="EM45" i="12"/>
  <c r="GY45" i="12"/>
  <c r="KA45" i="12"/>
  <c r="FT44" i="12"/>
  <c r="GA45" i="12"/>
  <c r="EV44" i="12"/>
  <c r="GI45" i="12"/>
  <c r="HP44" i="12"/>
  <c r="AS44" i="12"/>
  <c r="KR44" i="12"/>
  <c r="JS45" i="12"/>
  <c r="GR44" i="12"/>
  <c r="FS45" i="12"/>
  <c r="IU45" i="12"/>
  <c r="EN44" i="12"/>
  <c r="EU45" i="12"/>
  <c r="LO45" i="12"/>
  <c r="FC45" i="12"/>
  <c r="GJ44" i="12"/>
  <c r="BA44" i="12"/>
  <c r="DM44" i="12"/>
  <c r="CN45" i="12"/>
  <c r="IM44" i="12"/>
  <c r="JS44" i="12"/>
  <c r="KY44" i="12"/>
  <c r="IT45" i="12"/>
  <c r="JZ45" i="12"/>
  <c r="LF45" i="12"/>
  <c r="EM44" i="12"/>
  <c r="FS44" i="12"/>
  <c r="GY44" i="12"/>
  <c r="ET45" i="12"/>
  <c r="FZ45" i="12"/>
  <c r="HF45" i="12"/>
  <c r="BI44" i="12"/>
  <c r="DU44" i="12"/>
  <c r="F44" i="12" s="1"/>
  <c r="CV45" i="12"/>
  <c r="IN44" i="12"/>
  <c r="JT44" i="12"/>
  <c r="KZ44" i="12"/>
  <c r="LG45" i="12"/>
  <c r="GZ44" i="12"/>
  <c r="HG45" i="12"/>
  <c r="HH44" i="12"/>
  <c r="FD44" i="12"/>
  <c r="FK45" i="12"/>
  <c r="BQ44" i="12"/>
  <c r="AR45" i="12"/>
  <c r="DD45" i="12"/>
  <c r="IU44" i="12"/>
  <c r="KA44" i="12"/>
  <c r="LG44" i="12"/>
  <c r="JB45" i="12"/>
  <c r="KH45" i="12"/>
  <c r="LN45" i="12"/>
  <c r="EU44" i="12"/>
  <c r="GA44" i="12"/>
  <c r="HG44" i="12"/>
  <c r="FB45" i="12"/>
  <c r="GH45" i="12"/>
  <c r="HN45" i="12"/>
  <c r="BY44" i="12"/>
  <c r="AZ45" i="12"/>
  <c r="DL45" i="12"/>
  <c r="IV44" i="12"/>
  <c r="KB44" i="12"/>
  <c r="LH44" i="12"/>
  <c r="JC45" i="12"/>
  <c r="KI45" i="12"/>
  <c r="GB44" i="12"/>
  <c r="HO45" i="12"/>
  <c r="GQ45" i="12"/>
  <c r="CG44" i="12"/>
  <c r="BH45" i="12"/>
  <c r="DS45" i="12"/>
  <c r="JC44" i="12"/>
  <c r="KI44" i="12"/>
  <c r="LO44" i="12"/>
  <c r="JJ45" i="12"/>
  <c r="KP45" i="12"/>
  <c r="FC44" i="12"/>
  <c r="GI44" i="12"/>
  <c r="HO44" i="12"/>
  <c r="FJ45" i="12"/>
  <c r="GP45" i="12"/>
  <c r="EI44" i="12"/>
  <c r="CO44" i="12"/>
  <c r="BP45" i="12"/>
  <c r="DT45" i="12"/>
  <c r="JD44" i="12"/>
  <c r="KJ44" i="12"/>
  <c r="LP44" i="12"/>
  <c r="JK45" i="12"/>
  <c r="KQ45" i="12"/>
  <c r="AJ200" i="12"/>
  <c r="IH200" i="12"/>
  <c r="EI200" i="12"/>
  <c r="AK95" i="12"/>
  <c r="IH198" i="12"/>
  <c r="IH205" i="12" s="1"/>
  <c r="EI198" i="12"/>
  <c r="EI205" i="12" s="1"/>
  <c r="CJ173" i="21"/>
  <c r="CJ174" i="21"/>
  <c r="BJ174" i="21"/>
  <c r="BJ176" i="21"/>
  <c r="BJ175" i="21"/>
  <c r="BJ173" i="21"/>
  <c r="IH175" i="12"/>
  <c r="EI175" i="12"/>
  <c r="IH176" i="12"/>
  <c r="EI176" i="12"/>
  <c r="N176" i="12"/>
  <c r="V175" i="12"/>
  <c r="AJ173" i="12"/>
  <c r="F173" i="12"/>
  <c r="AJ174" i="12"/>
  <c r="V173" i="12"/>
  <c r="V174" i="12"/>
  <c r="IH174" i="12"/>
  <c r="IH173" i="12"/>
  <c r="EI173" i="12"/>
  <c r="EI174" i="12"/>
  <c r="N173" i="12"/>
  <c r="EI102" i="12"/>
  <c r="CJ218" i="21"/>
  <c r="BK218" i="21"/>
  <c r="CP218" i="21"/>
  <c r="BT218" i="21"/>
  <c r="N218" i="21" s="1"/>
  <c r="CQ218" i="21"/>
  <c r="BL218" i="21"/>
  <c r="CR218" i="21"/>
  <c r="BM218" i="21"/>
  <c r="CK218" i="21"/>
  <c r="CS218" i="21"/>
  <c r="W218" i="21" s="1"/>
  <c r="BN218" i="21"/>
  <c r="BJ218" i="21"/>
  <c r="CM218" i="21"/>
  <c r="CU218" i="21"/>
  <c r="BP218" i="21"/>
  <c r="CL218" i="21"/>
  <c r="CT218" i="21"/>
  <c r="V218" i="21" s="1"/>
  <c r="BO218" i="21"/>
  <c r="CN218" i="21"/>
  <c r="CJ219" i="21"/>
  <c r="BQ218" i="21"/>
  <c r="CO218" i="21"/>
  <c r="BR218" i="21"/>
  <c r="BS218" i="21"/>
  <c r="O218" i="21" s="1"/>
  <c r="BU218" i="21"/>
  <c r="AO218" i="12"/>
  <c r="AW218" i="12"/>
  <c r="BE218" i="12"/>
  <c r="BM218" i="12"/>
  <c r="BU218" i="12"/>
  <c r="CC218" i="12"/>
  <c r="CK218" i="12"/>
  <c r="CS218" i="12"/>
  <c r="DA218" i="12"/>
  <c r="DI218" i="12"/>
  <c r="DQ218" i="12"/>
  <c r="IN218" i="12"/>
  <c r="IV218" i="12"/>
  <c r="JD218" i="12"/>
  <c r="JL218" i="12"/>
  <c r="JT218" i="12"/>
  <c r="KB218" i="12"/>
  <c r="KJ218" i="12"/>
  <c r="KR218" i="12"/>
  <c r="KZ218" i="12"/>
  <c r="LH218" i="12"/>
  <c r="LP218" i="12"/>
  <c r="EP218" i="12"/>
  <c r="EX218" i="12"/>
  <c r="FF218" i="12"/>
  <c r="FN218" i="12"/>
  <c r="FV218" i="12"/>
  <c r="GD218" i="12"/>
  <c r="GL218" i="12"/>
  <c r="GT218" i="12"/>
  <c r="HB218" i="12"/>
  <c r="HJ218" i="12"/>
  <c r="HR218" i="12"/>
  <c r="AO84" i="12"/>
  <c r="AW84" i="12"/>
  <c r="BE84" i="12"/>
  <c r="BM84" i="12"/>
  <c r="BU84" i="12"/>
  <c r="CC84" i="12"/>
  <c r="CK84" i="12"/>
  <c r="CS84" i="12"/>
  <c r="DA84" i="12"/>
  <c r="DI84" i="12"/>
  <c r="DQ84" i="12"/>
  <c r="IK84" i="12"/>
  <c r="IS84" i="12"/>
  <c r="JA84" i="12"/>
  <c r="JI84" i="12"/>
  <c r="JQ84" i="12"/>
  <c r="JY84" i="12"/>
  <c r="KG84" i="12"/>
  <c r="KO84" i="12"/>
  <c r="KW84" i="12"/>
  <c r="LE84" i="12"/>
  <c r="LM84" i="12"/>
  <c r="EJ84" i="12"/>
  <c r="ER84" i="12"/>
  <c r="EZ84" i="12"/>
  <c r="FH84" i="12"/>
  <c r="FP84" i="12"/>
  <c r="AP218" i="12"/>
  <c r="AX218" i="12"/>
  <c r="BF218" i="12"/>
  <c r="BN218" i="12"/>
  <c r="BV218" i="12"/>
  <c r="CD218" i="12"/>
  <c r="CL218" i="12"/>
  <c r="CT218" i="12"/>
  <c r="DB218" i="12"/>
  <c r="DJ218" i="12"/>
  <c r="DR218" i="12"/>
  <c r="IO218" i="12"/>
  <c r="IW218" i="12"/>
  <c r="JE218" i="12"/>
  <c r="JM218" i="12"/>
  <c r="JU218" i="12"/>
  <c r="KC218" i="12"/>
  <c r="KK218" i="12"/>
  <c r="KS218" i="12"/>
  <c r="LA218" i="12"/>
  <c r="LI218" i="12"/>
  <c r="LQ218" i="12"/>
  <c r="EQ218" i="12"/>
  <c r="EY218" i="12"/>
  <c r="FG218" i="12"/>
  <c r="FO218" i="12"/>
  <c r="FW218" i="12"/>
  <c r="GE218" i="12"/>
  <c r="GM218" i="12"/>
  <c r="GU218" i="12"/>
  <c r="HC218" i="12"/>
  <c r="HK218" i="12"/>
  <c r="HS218" i="12"/>
  <c r="AP84" i="12"/>
  <c r="AX84" i="12"/>
  <c r="BF84" i="12"/>
  <c r="BN84" i="12"/>
  <c r="BV84" i="12"/>
  <c r="CD84" i="12"/>
  <c r="CL84" i="12"/>
  <c r="CT84" i="12"/>
  <c r="DB84" i="12"/>
  <c r="DJ84" i="12"/>
  <c r="DR84" i="12"/>
  <c r="IL84" i="12"/>
  <c r="IT84" i="12"/>
  <c r="JB84" i="12"/>
  <c r="JJ84" i="12"/>
  <c r="JR84" i="12"/>
  <c r="JZ84" i="12"/>
  <c r="KH84" i="12"/>
  <c r="KP84" i="12"/>
  <c r="KX84" i="12"/>
  <c r="LF84" i="12"/>
  <c r="LN84" i="12"/>
  <c r="EK84" i="12"/>
  <c r="ES84" i="12"/>
  <c r="FA84" i="12"/>
  <c r="FI84" i="12"/>
  <c r="AQ218" i="12"/>
  <c r="AY218" i="12"/>
  <c r="BG218" i="12"/>
  <c r="BO218" i="12"/>
  <c r="BW218" i="12"/>
  <c r="CE218" i="12"/>
  <c r="CM218" i="12"/>
  <c r="CU218" i="12"/>
  <c r="DC218" i="12"/>
  <c r="DK218" i="12"/>
  <c r="DS218" i="12"/>
  <c r="IP218" i="12"/>
  <c r="IX218" i="12"/>
  <c r="JF218" i="12"/>
  <c r="JN218" i="12"/>
  <c r="JV218" i="12"/>
  <c r="KD218" i="12"/>
  <c r="KL218" i="12"/>
  <c r="KT218" i="12"/>
  <c r="LB218" i="12"/>
  <c r="LJ218" i="12"/>
  <c r="LR218" i="12"/>
  <c r="EJ218" i="12"/>
  <c r="ER218" i="12"/>
  <c r="EZ218" i="12"/>
  <c r="FH218" i="12"/>
  <c r="FP218" i="12"/>
  <c r="FX218" i="12"/>
  <c r="GF218" i="12"/>
  <c r="GN218" i="12"/>
  <c r="GV218" i="12"/>
  <c r="HD218" i="12"/>
  <c r="HL218" i="12"/>
  <c r="HT218" i="12"/>
  <c r="N218" i="12" s="1"/>
  <c r="AQ84" i="12"/>
  <c r="AY84" i="12"/>
  <c r="BG84" i="12"/>
  <c r="BO84" i="12"/>
  <c r="BW84" i="12"/>
  <c r="CE84" i="12"/>
  <c r="CM84" i="12"/>
  <c r="CU84" i="12"/>
  <c r="DC84" i="12"/>
  <c r="DK84" i="12"/>
  <c r="DS84" i="12"/>
  <c r="IM84" i="12"/>
  <c r="IU84" i="12"/>
  <c r="JC84" i="12"/>
  <c r="JK84" i="12"/>
  <c r="JS84" i="12"/>
  <c r="KA84" i="12"/>
  <c r="KI84" i="12"/>
  <c r="KQ84" i="12"/>
  <c r="KY84" i="12"/>
  <c r="LG84" i="12"/>
  <c r="LO84" i="12"/>
  <c r="EL84" i="12"/>
  <c r="ET84" i="12"/>
  <c r="FB84" i="12"/>
  <c r="FJ84" i="12"/>
  <c r="AR218" i="12"/>
  <c r="AZ218" i="12"/>
  <c r="BH218" i="12"/>
  <c r="BP218" i="12"/>
  <c r="BX218" i="12"/>
  <c r="CF218" i="12"/>
  <c r="CN218" i="12"/>
  <c r="CV218" i="12"/>
  <c r="DD218" i="12"/>
  <c r="DL218" i="12"/>
  <c r="DT218" i="12"/>
  <c r="II218" i="12"/>
  <c r="IQ218" i="12"/>
  <c r="IY218" i="12"/>
  <c r="JG218" i="12"/>
  <c r="JO218" i="12"/>
  <c r="JW218" i="12"/>
  <c r="KE218" i="12"/>
  <c r="KM218" i="12"/>
  <c r="KU218" i="12"/>
  <c r="LC218" i="12"/>
  <c r="LK218" i="12"/>
  <c r="LS218" i="12"/>
  <c r="V218" i="12" s="1"/>
  <c r="EK218" i="12"/>
  <c r="ES218" i="12"/>
  <c r="FA218" i="12"/>
  <c r="FI218" i="12"/>
  <c r="FQ218" i="12"/>
  <c r="FY218" i="12"/>
  <c r="GG218" i="12"/>
  <c r="GO218" i="12"/>
  <c r="GW218" i="12"/>
  <c r="HE218" i="12"/>
  <c r="HM218" i="12"/>
  <c r="EI218" i="12"/>
  <c r="AR84" i="12"/>
  <c r="AZ84" i="12"/>
  <c r="BH84" i="12"/>
  <c r="BP84" i="12"/>
  <c r="BX84" i="12"/>
  <c r="CF84" i="12"/>
  <c r="CN84" i="12"/>
  <c r="CV84" i="12"/>
  <c r="DD84" i="12"/>
  <c r="DL84" i="12"/>
  <c r="DT84" i="12"/>
  <c r="IN84" i="12"/>
  <c r="IV84" i="12"/>
  <c r="JD84" i="12"/>
  <c r="JL84" i="12"/>
  <c r="JT84" i="12"/>
  <c r="KB84" i="12"/>
  <c r="KJ84" i="12"/>
  <c r="KR84" i="12"/>
  <c r="KZ84" i="12"/>
  <c r="LH84" i="12"/>
  <c r="LP84" i="12"/>
  <c r="EM84" i="12"/>
  <c r="EU84" i="12"/>
  <c r="FC84" i="12"/>
  <c r="FK84" i="12"/>
  <c r="FS84" i="12"/>
  <c r="AK218" i="12"/>
  <c r="AS218" i="12"/>
  <c r="BA218" i="12"/>
  <c r="BI218" i="12"/>
  <c r="BQ218" i="12"/>
  <c r="BY218" i="12"/>
  <c r="CG218" i="12"/>
  <c r="CO218" i="12"/>
  <c r="CW218" i="12"/>
  <c r="DE218" i="12"/>
  <c r="DM218" i="12"/>
  <c r="DU218" i="12"/>
  <c r="F218" i="12" s="1"/>
  <c r="IJ218" i="12"/>
  <c r="IR218" i="12"/>
  <c r="IZ218" i="12"/>
  <c r="JH218" i="12"/>
  <c r="JP218" i="12"/>
  <c r="JX218" i="12"/>
  <c r="KF218" i="12"/>
  <c r="KN218" i="12"/>
  <c r="KV218" i="12"/>
  <c r="LD218" i="12"/>
  <c r="LL218" i="12"/>
  <c r="IH218" i="12"/>
  <c r="EL218" i="12"/>
  <c r="ET218" i="12"/>
  <c r="FB218" i="12"/>
  <c r="FJ218" i="12"/>
  <c r="FR218" i="12"/>
  <c r="FZ218" i="12"/>
  <c r="GH218" i="12"/>
  <c r="GP218" i="12"/>
  <c r="GX218" i="12"/>
  <c r="HF218" i="12"/>
  <c r="HN218" i="12"/>
  <c r="AK84" i="12"/>
  <c r="AS84" i="12"/>
  <c r="BA84" i="12"/>
  <c r="BI84" i="12"/>
  <c r="BQ84" i="12"/>
  <c r="BY84" i="12"/>
  <c r="CG84" i="12"/>
  <c r="CO84" i="12"/>
  <c r="CW84" i="12"/>
  <c r="DE84" i="12"/>
  <c r="DM84" i="12"/>
  <c r="DU84" i="12"/>
  <c r="F84" i="12" s="1"/>
  <c r="IO84" i="12"/>
  <c r="IW84" i="12"/>
  <c r="JE84" i="12"/>
  <c r="JM84" i="12"/>
  <c r="JU84" i="12"/>
  <c r="KC84" i="12"/>
  <c r="KK84" i="12"/>
  <c r="KS84" i="12"/>
  <c r="LA84" i="12"/>
  <c r="LI84" i="12"/>
  <c r="LQ84" i="12"/>
  <c r="EN84" i="12"/>
  <c r="EV84" i="12"/>
  <c r="FD84" i="12"/>
  <c r="FL84" i="12"/>
  <c r="FT84" i="12"/>
  <c r="GB84" i="12"/>
  <c r="GJ84" i="12"/>
  <c r="GR84" i="12"/>
  <c r="GZ84" i="12"/>
  <c r="HH84" i="12"/>
  <c r="HP84" i="12"/>
  <c r="HR84" i="12"/>
  <c r="BL218" i="12"/>
  <c r="CJ218" i="12"/>
  <c r="DH218" i="12"/>
  <c r="DP218" i="12"/>
  <c r="IU218" i="12"/>
  <c r="JS218" i="12"/>
  <c r="KQ218" i="12"/>
  <c r="LO218" i="12"/>
  <c r="EW218" i="12"/>
  <c r="FU218" i="12"/>
  <c r="GS218" i="12"/>
  <c r="AL218" i="12"/>
  <c r="AT218" i="12"/>
  <c r="BB218" i="12"/>
  <c r="BJ218" i="12"/>
  <c r="BR218" i="12"/>
  <c r="BZ218" i="12"/>
  <c r="CH218" i="12"/>
  <c r="CP218" i="12"/>
  <c r="CX218" i="12"/>
  <c r="DF218" i="12"/>
  <c r="DN218" i="12"/>
  <c r="AJ218" i="12"/>
  <c r="IK218" i="12"/>
  <c r="IS218" i="12"/>
  <c r="JA218" i="12"/>
  <c r="JI218" i="12"/>
  <c r="JQ218" i="12"/>
  <c r="JY218" i="12"/>
  <c r="KG218" i="12"/>
  <c r="KO218" i="12"/>
  <c r="KW218" i="12"/>
  <c r="LE218" i="12"/>
  <c r="LM218" i="12"/>
  <c r="EM218" i="12"/>
  <c r="EU218" i="12"/>
  <c r="FC218" i="12"/>
  <c r="FK218" i="12"/>
  <c r="FS218" i="12"/>
  <c r="GA218" i="12"/>
  <c r="GI218" i="12"/>
  <c r="GQ218" i="12"/>
  <c r="GY218" i="12"/>
  <c r="HG218" i="12"/>
  <c r="HO218" i="12"/>
  <c r="AL84" i="12"/>
  <c r="AT84" i="12"/>
  <c r="BB84" i="12"/>
  <c r="BJ84" i="12"/>
  <c r="BR84" i="12"/>
  <c r="BZ84" i="12"/>
  <c r="CH84" i="12"/>
  <c r="CP84" i="12"/>
  <c r="CX84" i="12"/>
  <c r="DF84" i="12"/>
  <c r="DN84" i="12"/>
  <c r="AJ84" i="12"/>
  <c r="IP84" i="12"/>
  <c r="IX84" i="12"/>
  <c r="JF84" i="12"/>
  <c r="JN84" i="12"/>
  <c r="JV84" i="12"/>
  <c r="KD84" i="12"/>
  <c r="KL84" i="12"/>
  <c r="KT84" i="12"/>
  <c r="LB84" i="12"/>
  <c r="LJ84" i="12"/>
  <c r="LR84" i="12"/>
  <c r="EO84" i="12"/>
  <c r="EW84" i="12"/>
  <c r="FE84" i="12"/>
  <c r="FM84" i="12"/>
  <c r="FU84" i="12"/>
  <c r="GC84" i="12"/>
  <c r="GK84" i="12"/>
  <c r="GS84" i="12"/>
  <c r="HA84" i="12"/>
  <c r="HI84" i="12"/>
  <c r="HQ84" i="12"/>
  <c r="AV218" i="12"/>
  <c r="CB218" i="12"/>
  <c r="CZ218" i="12"/>
  <c r="JC218" i="12"/>
  <c r="KA218" i="12"/>
  <c r="KY218" i="12"/>
  <c r="FE218" i="12"/>
  <c r="GC218" i="12"/>
  <c r="HA218" i="12"/>
  <c r="AM218" i="12"/>
  <c r="AU218" i="12"/>
  <c r="BC218" i="12"/>
  <c r="BK218" i="12"/>
  <c r="BS218" i="12"/>
  <c r="CA218" i="12"/>
  <c r="CI218" i="12"/>
  <c r="CQ218" i="12"/>
  <c r="CY218" i="12"/>
  <c r="DG218" i="12"/>
  <c r="DO218" i="12"/>
  <c r="IL218" i="12"/>
  <c r="IT218" i="12"/>
  <c r="JB218" i="12"/>
  <c r="JJ218" i="12"/>
  <c r="JR218" i="12"/>
  <c r="JZ218" i="12"/>
  <c r="KH218" i="12"/>
  <c r="KP218" i="12"/>
  <c r="KX218" i="12"/>
  <c r="LF218" i="12"/>
  <c r="LN218" i="12"/>
  <c r="EN218" i="12"/>
  <c r="EV218" i="12"/>
  <c r="FD218" i="12"/>
  <c r="FL218" i="12"/>
  <c r="FT218" i="12"/>
  <c r="GB218" i="12"/>
  <c r="GJ218" i="12"/>
  <c r="GR218" i="12"/>
  <c r="GZ218" i="12"/>
  <c r="HH218" i="12"/>
  <c r="HP218" i="12"/>
  <c r="AM84" i="12"/>
  <c r="AU84" i="12"/>
  <c r="BC84" i="12"/>
  <c r="BK84" i="12"/>
  <c r="BS84" i="12"/>
  <c r="CA84" i="12"/>
  <c r="CI84" i="12"/>
  <c r="CQ84" i="12"/>
  <c r="CY84" i="12"/>
  <c r="DG84" i="12"/>
  <c r="DO84" i="12"/>
  <c r="II84" i="12"/>
  <c r="IQ84" i="12"/>
  <c r="IY84" i="12"/>
  <c r="JG84" i="12"/>
  <c r="JO84" i="12"/>
  <c r="JW84" i="12"/>
  <c r="KE84" i="12"/>
  <c r="KM84" i="12"/>
  <c r="KU84" i="12"/>
  <c r="LC84" i="12"/>
  <c r="LK84" i="12"/>
  <c r="LS84" i="12"/>
  <c r="V84" i="12" s="1"/>
  <c r="EP84" i="12"/>
  <c r="EX84" i="12"/>
  <c r="FF84" i="12"/>
  <c r="FN84" i="12"/>
  <c r="FV84" i="12"/>
  <c r="GD84" i="12"/>
  <c r="GL84" i="12"/>
  <c r="GT84" i="12"/>
  <c r="HB84" i="12"/>
  <c r="HJ84" i="12"/>
  <c r="AN218" i="12"/>
  <c r="BD218" i="12"/>
  <c r="BT218" i="12"/>
  <c r="CR218" i="12"/>
  <c r="IM218" i="12"/>
  <c r="JK218" i="12"/>
  <c r="KI218" i="12"/>
  <c r="LG218" i="12"/>
  <c r="EO218" i="12"/>
  <c r="FM218" i="12"/>
  <c r="GK218" i="12"/>
  <c r="HQ218" i="12"/>
  <c r="AN84" i="12"/>
  <c r="CZ84" i="12"/>
  <c r="JX84" i="12"/>
  <c r="EY84" i="12"/>
  <c r="FZ84" i="12"/>
  <c r="GN84" i="12"/>
  <c r="GY84" i="12"/>
  <c r="HM84" i="12"/>
  <c r="AV84" i="12"/>
  <c r="DH84" i="12"/>
  <c r="KF84" i="12"/>
  <c r="FG84" i="12"/>
  <c r="GA84" i="12"/>
  <c r="GO84" i="12"/>
  <c r="HC84" i="12"/>
  <c r="HN84" i="12"/>
  <c r="BD84" i="12"/>
  <c r="DP84" i="12"/>
  <c r="FO84" i="12"/>
  <c r="GE84" i="12"/>
  <c r="GP84" i="12"/>
  <c r="HD84" i="12"/>
  <c r="HO84" i="12"/>
  <c r="KN84" i="12"/>
  <c r="BL84" i="12"/>
  <c r="IJ84" i="12"/>
  <c r="KV84" i="12"/>
  <c r="FQ84" i="12"/>
  <c r="GF84" i="12"/>
  <c r="GQ84" i="12"/>
  <c r="HE84" i="12"/>
  <c r="HS84" i="12"/>
  <c r="IZ84" i="12"/>
  <c r="GH84" i="12"/>
  <c r="HG84" i="12"/>
  <c r="HI218" i="12"/>
  <c r="JH84" i="12"/>
  <c r="FX84" i="12"/>
  <c r="GW84" i="12"/>
  <c r="CR84" i="12"/>
  <c r="EQ84" i="12"/>
  <c r="GM84" i="12"/>
  <c r="HL84" i="12"/>
  <c r="BT84" i="12"/>
  <c r="IR84" i="12"/>
  <c r="LD84" i="12"/>
  <c r="FR84" i="12"/>
  <c r="GG84" i="12"/>
  <c r="GU84" i="12"/>
  <c r="HF84" i="12"/>
  <c r="HT84" i="12"/>
  <c r="N84" i="12" s="1"/>
  <c r="CB84" i="12"/>
  <c r="LL84" i="12"/>
  <c r="FW84" i="12"/>
  <c r="GV84" i="12"/>
  <c r="EI84" i="12"/>
  <c r="CJ84" i="12"/>
  <c r="IH84" i="12"/>
  <c r="GI84" i="12"/>
  <c r="HK84" i="12"/>
  <c r="JP84" i="12"/>
  <c r="FY84" i="12"/>
  <c r="GX84" i="12"/>
  <c r="BS84" i="21"/>
  <c r="O84" i="21" s="1"/>
  <c r="CL81" i="21"/>
  <c r="CN81" i="21"/>
  <c r="CP83" i="21"/>
  <c r="CQ84" i="21"/>
  <c r="CM83" i="21"/>
  <c r="CQ82" i="21"/>
  <c r="BK84" i="21"/>
  <c r="CL84" i="21"/>
  <c r="CN84" i="21"/>
  <c r="CP81" i="21"/>
  <c r="BL84" i="21"/>
  <c r="BU84" i="21"/>
  <c r="CL82" i="21"/>
  <c r="CN82" i="21"/>
  <c r="CP84" i="21"/>
  <c r="CM82" i="21"/>
  <c r="CM84" i="21"/>
  <c r="CQ83" i="21"/>
  <c r="BT84" i="21"/>
  <c r="N84" i="21" s="1"/>
  <c r="CL83" i="21"/>
  <c r="CN83" i="21"/>
  <c r="CP82" i="21"/>
  <c r="CM81" i="21"/>
  <c r="CQ81" i="21"/>
  <c r="BR84" i="21"/>
  <c r="BM84" i="21"/>
  <c r="CU83" i="21"/>
  <c r="CJ81" i="21"/>
  <c r="CS81" i="21"/>
  <c r="BO84" i="21"/>
  <c r="BQ84" i="21"/>
  <c r="CU81" i="21"/>
  <c r="CJ84" i="21"/>
  <c r="CS84" i="21"/>
  <c r="W84" i="21" s="1"/>
  <c r="CS83" i="21"/>
  <c r="CT82" i="21"/>
  <c r="V82" i="21" s="1"/>
  <c r="CU82" i="21"/>
  <c r="CJ83" i="21"/>
  <c r="CS82" i="21"/>
  <c r="W82" i="21" s="1"/>
  <c r="CU84" i="21"/>
  <c r="CJ82" i="21"/>
  <c r="CR81" i="21"/>
  <c r="CK83" i="21"/>
  <c r="BJ84" i="21"/>
  <c r="CR84" i="21"/>
  <c r="CT83" i="21"/>
  <c r="CK81" i="21"/>
  <c r="CO82" i="21"/>
  <c r="BP84" i="21"/>
  <c r="CR82" i="21"/>
  <c r="CT81" i="21"/>
  <c r="CK84" i="21"/>
  <c r="CO83" i="21"/>
  <c r="CR83" i="21"/>
  <c r="CT84" i="21"/>
  <c r="V84" i="21" s="1"/>
  <c r="CK82" i="21"/>
  <c r="CO81" i="21"/>
  <c r="CO84" i="21"/>
  <c r="BN84" i="21"/>
  <c r="BK39" i="21"/>
  <c r="AN39" i="12"/>
  <c r="BL39" i="12"/>
  <c r="CB39" i="12"/>
  <c r="CR39" i="12"/>
  <c r="DH39" i="12"/>
  <c r="CP39" i="21"/>
  <c r="BT39" i="21"/>
  <c r="AW39" i="12"/>
  <c r="BU39" i="12"/>
  <c r="CK39" i="12"/>
  <c r="DQ39" i="12"/>
  <c r="BV39" i="12"/>
  <c r="AY39" i="12"/>
  <c r="DK39" i="12"/>
  <c r="BL39" i="21"/>
  <c r="BE39" i="12"/>
  <c r="CS39" i="12"/>
  <c r="BU39" i="21"/>
  <c r="CT39" i="12"/>
  <c r="BO39" i="12"/>
  <c r="DS39" i="12"/>
  <c r="CQ39" i="21"/>
  <c r="BM39" i="21"/>
  <c r="BN39" i="12"/>
  <c r="DC39" i="12"/>
  <c r="CR39" i="21"/>
  <c r="BN39" i="21"/>
  <c r="BJ39" i="21"/>
  <c r="AQ39" i="12"/>
  <c r="BW39" i="12"/>
  <c r="CK39" i="21"/>
  <c r="CS39" i="21"/>
  <c r="W39" i="21" s="1"/>
  <c r="BO39" i="21"/>
  <c r="AR39" i="12"/>
  <c r="AZ39" i="12"/>
  <c r="BH39" i="12"/>
  <c r="BP39" i="12"/>
  <c r="BX39" i="12"/>
  <c r="CF39" i="12"/>
  <c r="CN39" i="12"/>
  <c r="CV39" i="12"/>
  <c r="DD39" i="12"/>
  <c r="DL39" i="12"/>
  <c r="DT39" i="12"/>
  <c r="CD39" i="12"/>
  <c r="DR39" i="12"/>
  <c r="CE39" i="12"/>
  <c r="CL39" i="21"/>
  <c r="CT39" i="21"/>
  <c r="V39" i="21" s="1"/>
  <c r="BP39" i="21"/>
  <c r="AK39" i="12"/>
  <c r="AS39" i="12"/>
  <c r="BA39" i="12"/>
  <c r="BI39" i="12"/>
  <c r="BQ39" i="12"/>
  <c r="BY39" i="12"/>
  <c r="CG39" i="12"/>
  <c r="CO39" i="12"/>
  <c r="CW39" i="12"/>
  <c r="DE39" i="12"/>
  <c r="DM39" i="12"/>
  <c r="DU39" i="12"/>
  <c r="CU39" i="21"/>
  <c r="BQ39" i="21"/>
  <c r="AL39" i="12"/>
  <c r="AT39" i="12"/>
  <c r="BB39" i="12"/>
  <c r="BJ39" i="12"/>
  <c r="BZ39" i="12"/>
  <c r="CH39" i="12"/>
  <c r="CX39" i="12"/>
  <c r="DN39" i="12"/>
  <c r="AJ39" i="12"/>
  <c r="AX39" i="12"/>
  <c r="DJ39" i="12"/>
  <c r="CU39" i="12"/>
  <c r="CM39" i="21"/>
  <c r="BR39" i="12"/>
  <c r="CP39" i="12"/>
  <c r="DF39" i="12"/>
  <c r="DA39" i="12"/>
  <c r="BF39" i="12"/>
  <c r="CL39" i="12"/>
  <c r="BG39" i="12"/>
  <c r="CN39" i="21"/>
  <c r="CJ39" i="21"/>
  <c r="BR39" i="21"/>
  <c r="AM39" i="12"/>
  <c r="AU39" i="12"/>
  <c r="BC39" i="12"/>
  <c r="BK39" i="12"/>
  <c r="BS39" i="12"/>
  <c r="CA39" i="12"/>
  <c r="CI39" i="12"/>
  <c r="CQ39" i="12"/>
  <c r="CY39" i="12"/>
  <c r="DG39" i="12"/>
  <c r="DO39" i="12"/>
  <c r="CO39" i="21"/>
  <c r="BS39" i="21"/>
  <c r="O39" i="21" s="1"/>
  <c r="AV39" i="12"/>
  <c r="BD39" i="12"/>
  <c r="BT39" i="12"/>
  <c r="CJ39" i="12"/>
  <c r="CZ39" i="12"/>
  <c r="DP39" i="12"/>
  <c r="AO39" i="12"/>
  <c r="BM39" i="12"/>
  <c r="CC39" i="12"/>
  <c r="DI39" i="12"/>
  <c r="AP39" i="12"/>
  <c r="DB39" i="12"/>
  <c r="CM39" i="12"/>
  <c r="IP39" i="12"/>
  <c r="IX39" i="12"/>
  <c r="JF39" i="12"/>
  <c r="JN39" i="12"/>
  <c r="JV39" i="12"/>
  <c r="KD39" i="12"/>
  <c r="KL39" i="12"/>
  <c r="KT39" i="12"/>
  <c r="LB39" i="12"/>
  <c r="LJ39" i="12"/>
  <c r="LR39" i="12"/>
  <c r="EN39" i="12"/>
  <c r="EV39" i="12"/>
  <c r="FD39" i="12"/>
  <c r="FL39" i="12"/>
  <c r="FT39" i="12"/>
  <c r="GB39" i="12"/>
  <c r="GJ39" i="12"/>
  <c r="GR39" i="12"/>
  <c r="GZ39" i="12"/>
  <c r="HH39" i="12"/>
  <c r="HP39" i="12"/>
  <c r="KC39" i="12"/>
  <c r="LI39" i="12"/>
  <c r="FC39" i="12"/>
  <c r="II39" i="12"/>
  <c r="IQ39" i="12"/>
  <c r="IY39" i="12"/>
  <c r="JG39" i="12"/>
  <c r="JO39" i="12"/>
  <c r="JW39" i="12"/>
  <c r="KE39" i="12"/>
  <c r="KM39" i="12"/>
  <c r="KU39" i="12"/>
  <c r="LC39" i="12"/>
  <c r="LK39" i="12"/>
  <c r="LS39" i="12"/>
  <c r="EO39" i="12"/>
  <c r="EW39" i="12"/>
  <c r="FE39" i="12"/>
  <c r="FM39" i="12"/>
  <c r="FU39" i="12"/>
  <c r="GC39" i="12"/>
  <c r="GK39" i="12"/>
  <c r="GS39" i="12"/>
  <c r="HA39" i="12"/>
  <c r="HI39" i="12"/>
  <c r="HQ39" i="12"/>
  <c r="JU39" i="12"/>
  <c r="LQ39" i="12"/>
  <c r="FK39" i="12"/>
  <c r="IJ39" i="12"/>
  <c r="IR39" i="12"/>
  <c r="IZ39" i="12"/>
  <c r="JH39" i="12"/>
  <c r="JP39" i="12"/>
  <c r="JX39" i="12"/>
  <c r="KF39" i="12"/>
  <c r="KN39" i="12"/>
  <c r="KV39" i="12"/>
  <c r="LD39" i="12"/>
  <c r="LL39" i="12"/>
  <c r="IH39" i="12"/>
  <c r="EP39" i="12"/>
  <c r="EX39" i="12"/>
  <c r="FF39" i="12"/>
  <c r="FN39" i="12"/>
  <c r="FV39" i="12"/>
  <c r="GD39" i="12"/>
  <c r="GL39" i="12"/>
  <c r="GT39" i="12"/>
  <c r="HB39" i="12"/>
  <c r="HJ39" i="12"/>
  <c r="HR39" i="12"/>
  <c r="KK39" i="12"/>
  <c r="GA39" i="12"/>
  <c r="HG39" i="12"/>
  <c r="IK39" i="12"/>
  <c r="IS39" i="12"/>
  <c r="JA39" i="12"/>
  <c r="JI39" i="12"/>
  <c r="JQ39" i="12"/>
  <c r="JY39" i="12"/>
  <c r="KG39" i="12"/>
  <c r="KO39" i="12"/>
  <c r="KW39" i="12"/>
  <c r="LE39" i="12"/>
  <c r="LM39" i="12"/>
  <c r="EQ39" i="12"/>
  <c r="EY39" i="12"/>
  <c r="FG39" i="12"/>
  <c r="FO39" i="12"/>
  <c r="FW39" i="12"/>
  <c r="GE39" i="12"/>
  <c r="GM39" i="12"/>
  <c r="GU39" i="12"/>
  <c r="HC39" i="12"/>
  <c r="HK39" i="12"/>
  <c r="HS39" i="12"/>
  <c r="JM39" i="12"/>
  <c r="EU39" i="12"/>
  <c r="GQ39" i="12"/>
  <c r="IL39" i="12"/>
  <c r="IT39" i="12"/>
  <c r="JB39" i="12"/>
  <c r="JJ39" i="12"/>
  <c r="JR39" i="12"/>
  <c r="JZ39" i="12"/>
  <c r="KH39" i="12"/>
  <c r="KP39" i="12"/>
  <c r="KX39" i="12"/>
  <c r="LF39" i="12"/>
  <c r="LN39" i="12"/>
  <c r="EJ39" i="12"/>
  <c r="ER39" i="12"/>
  <c r="EZ39" i="12"/>
  <c r="FH39" i="12"/>
  <c r="FP39" i="12"/>
  <c r="FX39" i="12"/>
  <c r="GF39" i="12"/>
  <c r="GN39" i="12"/>
  <c r="GV39" i="12"/>
  <c r="HD39" i="12"/>
  <c r="HL39" i="12"/>
  <c r="HT39" i="12"/>
  <c r="JE39" i="12"/>
  <c r="FS39" i="12"/>
  <c r="HO39" i="12"/>
  <c r="IM39" i="12"/>
  <c r="IU39" i="12"/>
  <c r="JC39" i="12"/>
  <c r="JK39" i="12"/>
  <c r="JS39" i="12"/>
  <c r="KA39" i="12"/>
  <c r="KI39" i="12"/>
  <c r="KQ39" i="12"/>
  <c r="KY39" i="12"/>
  <c r="LG39" i="12"/>
  <c r="LO39" i="12"/>
  <c r="EK39" i="12"/>
  <c r="ES39" i="12"/>
  <c r="FA39" i="12"/>
  <c r="FI39" i="12"/>
  <c r="FQ39" i="12"/>
  <c r="FY39" i="12"/>
  <c r="GG39" i="12"/>
  <c r="GO39" i="12"/>
  <c r="GW39" i="12"/>
  <c r="HE39" i="12"/>
  <c r="HM39" i="12"/>
  <c r="EI39" i="12"/>
  <c r="IO39" i="12"/>
  <c r="LA39" i="12"/>
  <c r="EM39" i="12"/>
  <c r="GY39" i="12"/>
  <c r="IN39" i="12"/>
  <c r="IV39" i="12"/>
  <c r="JD39" i="12"/>
  <c r="JL39" i="12"/>
  <c r="JT39" i="12"/>
  <c r="KB39" i="12"/>
  <c r="KJ39" i="12"/>
  <c r="KR39" i="12"/>
  <c r="KZ39" i="12"/>
  <c r="LH39" i="12"/>
  <c r="LP39" i="12"/>
  <c r="EL39" i="12"/>
  <c r="ET39" i="12"/>
  <c r="FB39" i="12"/>
  <c r="FJ39" i="12"/>
  <c r="FR39" i="12"/>
  <c r="FZ39" i="12"/>
  <c r="GH39" i="12"/>
  <c r="GP39" i="12"/>
  <c r="GX39" i="12"/>
  <c r="HF39" i="12"/>
  <c r="HN39" i="12"/>
  <c r="IW39" i="12"/>
  <c r="KS39" i="12"/>
  <c r="GI39" i="12"/>
  <c r="AP80" i="21"/>
  <c r="AP156" i="21"/>
  <c r="AP81" i="21"/>
  <c r="AP82" i="21"/>
  <c r="AP161" i="21"/>
  <c r="AP83" i="21"/>
  <c r="AP159" i="21"/>
  <c r="AP163" i="21"/>
  <c r="AJ83" i="21"/>
  <c r="AR80" i="21"/>
  <c r="AM83" i="21"/>
  <c r="AS82" i="21"/>
  <c r="G82" i="21" s="1"/>
  <c r="AT82" i="21"/>
  <c r="F82" i="21" s="1"/>
  <c r="AN81" i="21"/>
  <c r="AN163" i="21"/>
  <c r="AM163" i="21"/>
  <c r="AS161" i="21"/>
  <c r="AU156" i="21"/>
  <c r="AO159" i="21"/>
  <c r="AU81" i="21"/>
  <c r="AL80" i="21"/>
  <c r="AQ81" i="21"/>
  <c r="AO83" i="21"/>
  <c r="AK80" i="21"/>
  <c r="AJ80" i="21"/>
  <c r="AN159" i="21"/>
  <c r="AM159" i="21"/>
  <c r="AS159" i="21"/>
  <c r="AU163" i="21"/>
  <c r="AO161" i="21"/>
  <c r="AJ156" i="21"/>
  <c r="AU82" i="21"/>
  <c r="AL83" i="21"/>
  <c r="AQ82" i="21"/>
  <c r="AO82" i="21"/>
  <c r="AK83" i="21"/>
  <c r="AJ81" i="21"/>
  <c r="AR163" i="21"/>
  <c r="AQ163" i="21"/>
  <c r="AU159" i="21"/>
  <c r="AO156" i="21"/>
  <c r="AU80" i="21"/>
  <c r="AL81" i="21"/>
  <c r="AQ80" i="21"/>
  <c r="AO80" i="21"/>
  <c r="AK81" i="21"/>
  <c r="AJ82" i="21"/>
  <c r="AR159" i="21"/>
  <c r="AQ159" i="21"/>
  <c r="AL161" i="21"/>
  <c r="AK156" i="21"/>
  <c r="AO163" i="21"/>
  <c r="AU83" i="21"/>
  <c r="AL82" i="21"/>
  <c r="AQ83" i="21"/>
  <c r="AO81" i="21"/>
  <c r="AK82" i="21"/>
  <c r="AR161" i="21"/>
  <c r="AQ161" i="21"/>
  <c r="AL156" i="21"/>
  <c r="AK163" i="21"/>
  <c r="AT161" i="21"/>
  <c r="AR82" i="21"/>
  <c r="AM81" i="21"/>
  <c r="AS80" i="21"/>
  <c r="G80" i="21" s="1"/>
  <c r="AT80" i="21"/>
  <c r="F80" i="21" s="1"/>
  <c r="AN82" i="21"/>
  <c r="AR156" i="21"/>
  <c r="AQ156" i="21"/>
  <c r="AL163" i="21"/>
  <c r="AK159" i="21"/>
  <c r="AT156" i="21"/>
  <c r="AR83" i="21"/>
  <c r="AM82" i="21"/>
  <c r="AS83" i="21"/>
  <c r="AT83" i="21"/>
  <c r="AN80" i="21"/>
  <c r="AN161" i="21"/>
  <c r="AM161" i="21"/>
  <c r="AS156" i="21"/>
  <c r="AL159" i="21"/>
  <c r="AK161" i="21"/>
  <c r="AT163" i="21"/>
  <c r="AR81" i="21"/>
  <c r="AM80" i="21"/>
  <c r="AS81" i="21"/>
  <c r="G81" i="21" s="1"/>
  <c r="AT81" i="21"/>
  <c r="F81" i="21" s="1"/>
  <c r="AN83" i="21"/>
  <c r="AN156" i="21"/>
  <c r="AM156" i="21"/>
  <c r="AS163" i="21"/>
  <c r="AU161" i="21"/>
  <c r="AT159" i="21"/>
  <c r="II80" i="12"/>
  <c r="IQ80" i="12"/>
  <c r="JG80" i="12"/>
  <c r="JO80" i="12"/>
  <c r="KE80" i="12"/>
  <c r="KU80" i="12"/>
  <c r="LK80" i="12"/>
  <c r="IX81" i="12"/>
  <c r="JN81" i="12"/>
  <c r="KD81" i="12"/>
  <c r="KT81" i="12"/>
  <c r="LJ81" i="12"/>
  <c r="IO82" i="12"/>
  <c r="JE82" i="12"/>
  <c r="JU82" i="12"/>
  <c r="KK82" i="12"/>
  <c r="LA82" i="12"/>
  <c r="LQ82" i="12"/>
  <c r="IV83" i="12"/>
  <c r="JL83" i="12"/>
  <c r="KB83" i="12"/>
  <c r="KR83" i="12"/>
  <c r="LH83" i="12"/>
  <c r="JN82" i="12"/>
  <c r="JE83" i="12"/>
  <c r="KS83" i="12"/>
  <c r="LK82" i="12"/>
  <c r="JV83" i="12"/>
  <c r="IY83" i="12"/>
  <c r="LK83" i="12"/>
  <c r="LL83" i="12"/>
  <c r="IJ80" i="12"/>
  <c r="IR80" i="12"/>
  <c r="IZ80" i="12"/>
  <c r="JH80" i="12"/>
  <c r="JP80" i="12"/>
  <c r="JX80" i="12"/>
  <c r="KF80" i="12"/>
  <c r="KN80" i="12"/>
  <c r="KV80" i="12"/>
  <c r="LD80" i="12"/>
  <c r="LL80" i="12"/>
  <c r="II81" i="12"/>
  <c r="IQ81" i="12"/>
  <c r="IY81" i="12"/>
  <c r="JG81" i="12"/>
  <c r="JO81" i="12"/>
  <c r="JW81" i="12"/>
  <c r="KE81" i="12"/>
  <c r="KM81" i="12"/>
  <c r="KU81" i="12"/>
  <c r="LC81" i="12"/>
  <c r="LK81" i="12"/>
  <c r="LS81" i="12"/>
  <c r="V81" i="12" s="1"/>
  <c r="IP82" i="12"/>
  <c r="IX82" i="12"/>
  <c r="JF82" i="12"/>
  <c r="KL82" i="12"/>
  <c r="LB82" i="12"/>
  <c r="IO83" i="12"/>
  <c r="KC83" i="12"/>
  <c r="LQ83" i="12"/>
  <c r="JF83" i="12"/>
  <c r="KD83" i="12"/>
  <c r="LR83" i="12"/>
  <c r="KU83" i="12"/>
  <c r="KF83" i="12"/>
  <c r="IK80" i="12"/>
  <c r="IS80" i="12"/>
  <c r="JA80" i="12"/>
  <c r="JI80" i="12"/>
  <c r="JQ80" i="12"/>
  <c r="JY80" i="12"/>
  <c r="KG80" i="12"/>
  <c r="KO80" i="12"/>
  <c r="KW80" i="12"/>
  <c r="LE80" i="12"/>
  <c r="LM80" i="12"/>
  <c r="IJ81" i="12"/>
  <c r="IR81" i="12"/>
  <c r="IZ81" i="12"/>
  <c r="JH81" i="12"/>
  <c r="JP81" i="12"/>
  <c r="JX81" i="12"/>
  <c r="KF81" i="12"/>
  <c r="KN81" i="12"/>
  <c r="KV81" i="12"/>
  <c r="LD81" i="12"/>
  <c r="LL81" i="12"/>
  <c r="II82" i="12"/>
  <c r="IQ82" i="12"/>
  <c r="IY82" i="12"/>
  <c r="JG82" i="12"/>
  <c r="JO82" i="12"/>
  <c r="JW82" i="12"/>
  <c r="KE82" i="12"/>
  <c r="KM82" i="12"/>
  <c r="KU82" i="12"/>
  <c r="IP83" i="12"/>
  <c r="KL83" i="12"/>
  <c r="JW83" i="12"/>
  <c r="KN83" i="12"/>
  <c r="IL80" i="12"/>
  <c r="IT80" i="12"/>
  <c r="JB80" i="12"/>
  <c r="JJ80" i="12"/>
  <c r="JR80" i="12"/>
  <c r="JZ80" i="12"/>
  <c r="KH80" i="12"/>
  <c r="KP80" i="12"/>
  <c r="KX80" i="12"/>
  <c r="LF80" i="12"/>
  <c r="LN80" i="12"/>
  <c r="IK81" i="12"/>
  <c r="IS81" i="12"/>
  <c r="JA81" i="12"/>
  <c r="JI81" i="12"/>
  <c r="JQ81" i="12"/>
  <c r="JY81" i="12"/>
  <c r="KG81" i="12"/>
  <c r="KO81" i="12"/>
  <c r="KW81" i="12"/>
  <c r="LE81" i="12"/>
  <c r="LM81" i="12"/>
  <c r="IJ82" i="12"/>
  <c r="IR82" i="12"/>
  <c r="IZ82" i="12"/>
  <c r="JH82" i="12"/>
  <c r="JP82" i="12"/>
  <c r="JX82" i="12"/>
  <c r="KF82" i="12"/>
  <c r="KN82" i="12"/>
  <c r="KV82" i="12"/>
  <c r="LD82" i="12"/>
  <c r="LL82" i="12"/>
  <c r="II83" i="12"/>
  <c r="IQ83" i="12"/>
  <c r="KE83" i="12"/>
  <c r="KV83" i="12"/>
  <c r="IM80" i="12"/>
  <c r="IU80" i="12"/>
  <c r="JC80" i="12"/>
  <c r="JK80" i="12"/>
  <c r="JS80" i="12"/>
  <c r="KA80" i="12"/>
  <c r="KI80" i="12"/>
  <c r="KQ80" i="12"/>
  <c r="KY80" i="12"/>
  <c r="LG80" i="12"/>
  <c r="LO80" i="12"/>
  <c r="IL81" i="12"/>
  <c r="IT81" i="12"/>
  <c r="JB81" i="12"/>
  <c r="JJ81" i="12"/>
  <c r="JR81" i="12"/>
  <c r="JZ81" i="12"/>
  <c r="KH81" i="12"/>
  <c r="KP81" i="12"/>
  <c r="KX81" i="12"/>
  <c r="LF81" i="12"/>
  <c r="LN81" i="12"/>
  <c r="IK82" i="12"/>
  <c r="IS82" i="12"/>
  <c r="JA82" i="12"/>
  <c r="JI82" i="12"/>
  <c r="JQ82" i="12"/>
  <c r="JY82" i="12"/>
  <c r="KG82" i="12"/>
  <c r="KO82" i="12"/>
  <c r="KW82" i="12"/>
  <c r="LE82" i="12"/>
  <c r="LM82" i="12"/>
  <c r="IJ83" i="12"/>
  <c r="IR83" i="12"/>
  <c r="IZ83" i="12"/>
  <c r="JH83" i="12"/>
  <c r="JP83" i="12"/>
  <c r="LD83" i="12"/>
  <c r="IN80" i="12"/>
  <c r="IV80" i="12"/>
  <c r="JD80" i="12"/>
  <c r="JL80" i="12"/>
  <c r="JT80" i="12"/>
  <c r="KB80" i="12"/>
  <c r="KJ80" i="12"/>
  <c r="KR80" i="12"/>
  <c r="KZ80" i="12"/>
  <c r="LH80" i="12"/>
  <c r="LP80" i="12"/>
  <c r="IM81" i="12"/>
  <c r="IU81" i="12"/>
  <c r="JC81" i="12"/>
  <c r="JK81" i="12"/>
  <c r="JS81" i="12"/>
  <c r="KA81" i="12"/>
  <c r="KI81" i="12"/>
  <c r="KQ81" i="12"/>
  <c r="KY81" i="12"/>
  <c r="LG81" i="12"/>
  <c r="LO81" i="12"/>
  <c r="IL82" i="12"/>
  <c r="IT82" i="12"/>
  <c r="JB82" i="12"/>
  <c r="JJ82" i="12"/>
  <c r="JR82" i="12"/>
  <c r="JZ82" i="12"/>
  <c r="KH82" i="12"/>
  <c r="KP82" i="12"/>
  <c r="KX82" i="12"/>
  <c r="LF82" i="12"/>
  <c r="LN82" i="12"/>
  <c r="IK83" i="12"/>
  <c r="IS83" i="12"/>
  <c r="JA83" i="12"/>
  <c r="JI83" i="12"/>
  <c r="JQ83" i="12"/>
  <c r="JY83" i="12"/>
  <c r="KG83" i="12"/>
  <c r="KO83" i="12"/>
  <c r="KW83" i="12"/>
  <c r="LE83" i="12"/>
  <c r="LM83" i="12"/>
  <c r="IH82" i="12"/>
  <c r="JE80" i="12"/>
  <c r="KC80" i="12"/>
  <c r="KS80" i="12"/>
  <c r="LI80" i="12"/>
  <c r="IN81" i="12"/>
  <c r="JD81" i="12"/>
  <c r="JL81" i="12"/>
  <c r="KB81" i="12"/>
  <c r="KR81" i="12"/>
  <c r="LH81" i="12"/>
  <c r="IM82" i="12"/>
  <c r="JC82" i="12"/>
  <c r="JS82" i="12"/>
  <c r="KI82" i="12"/>
  <c r="KY82" i="12"/>
  <c r="LO82" i="12"/>
  <c r="IT83" i="12"/>
  <c r="JJ83" i="12"/>
  <c r="JZ83" i="12"/>
  <c r="KP83" i="12"/>
  <c r="LF83" i="12"/>
  <c r="IH81" i="12"/>
  <c r="KT82" i="12"/>
  <c r="LR82" i="12"/>
  <c r="JU83" i="12"/>
  <c r="LI83" i="12"/>
  <c r="LS82" i="12"/>
  <c r="V82" i="12" s="1"/>
  <c r="LB83" i="12"/>
  <c r="JO83" i="12"/>
  <c r="LS83" i="12"/>
  <c r="IH83" i="12"/>
  <c r="IO80" i="12"/>
  <c r="IW80" i="12"/>
  <c r="JM80" i="12"/>
  <c r="JU80" i="12"/>
  <c r="KK80" i="12"/>
  <c r="LA80" i="12"/>
  <c r="LQ80" i="12"/>
  <c r="IV81" i="12"/>
  <c r="JT81" i="12"/>
  <c r="KJ81" i="12"/>
  <c r="KZ81" i="12"/>
  <c r="LP81" i="12"/>
  <c r="IU82" i="12"/>
  <c r="JK82" i="12"/>
  <c r="KA82" i="12"/>
  <c r="KQ82" i="12"/>
  <c r="LG82" i="12"/>
  <c r="IL83" i="12"/>
  <c r="JB83" i="12"/>
  <c r="JR83" i="12"/>
  <c r="KH83" i="12"/>
  <c r="KX83" i="12"/>
  <c r="LN83" i="12"/>
  <c r="KD82" i="12"/>
  <c r="LJ82" i="12"/>
  <c r="JM83" i="12"/>
  <c r="LA83" i="12"/>
  <c r="IX83" i="12"/>
  <c r="KT83" i="12"/>
  <c r="JG83" i="12"/>
  <c r="LC83" i="12"/>
  <c r="IP80" i="12"/>
  <c r="IX80" i="12"/>
  <c r="JF80" i="12"/>
  <c r="JN80" i="12"/>
  <c r="JV80" i="12"/>
  <c r="KD80" i="12"/>
  <c r="KL80" i="12"/>
  <c r="KT80" i="12"/>
  <c r="LB80" i="12"/>
  <c r="LJ80" i="12"/>
  <c r="LR80" i="12"/>
  <c r="IO81" i="12"/>
  <c r="IW81" i="12"/>
  <c r="JE81" i="12"/>
  <c r="JM81" i="12"/>
  <c r="JU81" i="12"/>
  <c r="KC81" i="12"/>
  <c r="KK81" i="12"/>
  <c r="KS81" i="12"/>
  <c r="LA81" i="12"/>
  <c r="LI81" i="12"/>
  <c r="LQ81" i="12"/>
  <c r="IN82" i="12"/>
  <c r="IV82" i="12"/>
  <c r="JD82" i="12"/>
  <c r="JL82" i="12"/>
  <c r="JT82" i="12"/>
  <c r="KB82" i="12"/>
  <c r="KJ82" i="12"/>
  <c r="KR82" i="12"/>
  <c r="KZ82" i="12"/>
  <c r="LH82" i="12"/>
  <c r="LP82" i="12"/>
  <c r="IM83" i="12"/>
  <c r="IU83" i="12"/>
  <c r="JC83" i="12"/>
  <c r="JK83" i="12"/>
  <c r="JS83" i="12"/>
  <c r="KA83" i="12"/>
  <c r="KI83" i="12"/>
  <c r="KQ83" i="12"/>
  <c r="KY83" i="12"/>
  <c r="LG83" i="12"/>
  <c r="LO83" i="12"/>
  <c r="IH80" i="12"/>
  <c r="IY80" i="12"/>
  <c r="JW80" i="12"/>
  <c r="KM80" i="12"/>
  <c r="LC80" i="12"/>
  <c r="LS80" i="12"/>
  <c r="V80" i="12" s="1"/>
  <c r="IP81" i="12"/>
  <c r="JF81" i="12"/>
  <c r="JV81" i="12"/>
  <c r="KL81" i="12"/>
  <c r="LB81" i="12"/>
  <c r="LR81" i="12"/>
  <c r="IW82" i="12"/>
  <c r="JM82" i="12"/>
  <c r="KC82" i="12"/>
  <c r="KS82" i="12"/>
  <c r="LI82" i="12"/>
  <c r="IN83" i="12"/>
  <c r="JD83" i="12"/>
  <c r="JT83" i="12"/>
  <c r="KJ83" i="12"/>
  <c r="KZ83" i="12"/>
  <c r="LP83" i="12"/>
  <c r="JV82" i="12"/>
  <c r="IW83" i="12"/>
  <c r="KK83" i="12"/>
  <c r="LC82" i="12"/>
  <c r="JN83" i="12"/>
  <c r="LJ83" i="12"/>
  <c r="KM83" i="12"/>
  <c r="JX83" i="12"/>
  <c r="BK83" i="21"/>
  <c r="BS83" i="21"/>
  <c r="EN83" i="12"/>
  <c r="EV83" i="12"/>
  <c r="FD83" i="12"/>
  <c r="FL83" i="12"/>
  <c r="FT83" i="12"/>
  <c r="GB83" i="12"/>
  <c r="GJ83" i="12"/>
  <c r="GR83" i="12"/>
  <c r="GZ83" i="12"/>
  <c r="HH83" i="12"/>
  <c r="HP83" i="12"/>
  <c r="AN83" i="12"/>
  <c r="AV83" i="12"/>
  <c r="BD83" i="12"/>
  <c r="BL83" i="12"/>
  <c r="BT83" i="12"/>
  <c r="CB83" i="12"/>
  <c r="CJ83" i="12"/>
  <c r="CR83" i="12"/>
  <c r="CZ83" i="12"/>
  <c r="DH83" i="12"/>
  <c r="DP83" i="12"/>
  <c r="DQ83" i="12"/>
  <c r="DS83" i="12"/>
  <c r="FA83" i="12"/>
  <c r="FQ83" i="12"/>
  <c r="GW83" i="12"/>
  <c r="AS83" i="12"/>
  <c r="CG83" i="12"/>
  <c r="DE83" i="12"/>
  <c r="BL83" i="21"/>
  <c r="BT83" i="21"/>
  <c r="EO83" i="12"/>
  <c r="EW83" i="12"/>
  <c r="FE83" i="12"/>
  <c r="FM83" i="12"/>
  <c r="FU83" i="12"/>
  <c r="GC83" i="12"/>
  <c r="GK83" i="12"/>
  <c r="GS83" i="12"/>
  <c r="HA83" i="12"/>
  <c r="HI83" i="12"/>
  <c r="HQ83" i="12"/>
  <c r="AO83" i="12"/>
  <c r="AW83" i="12"/>
  <c r="BE83" i="12"/>
  <c r="BM83" i="12"/>
  <c r="BU83" i="12"/>
  <c r="CC83" i="12"/>
  <c r="CK83" i="12"/>
  <c r="CS83" i="12"/>
  <c r="DA83" i="12"/>
  <c r="DI83" i="12"/>
  <c r="DR83" i="12"/>
  <c r="DT83" i="12"/>
  <c r="FI83" i="12"/>
  <c r="HE83" i="12"/>
  <c r="BI83" i="12"/>
  <c r="CW83" i="12"/>
  <c r="BM83" i="21"/>
  <c r="BU83" i="21"/>
  <c r="EP83" i="12"/>
  <c r="EX83" i="12"/>
  <c r="FF83" i="12"/>
  <c r="FN83" i="12"/>
  <c r="FV83" i="12"/>
  <c r="GD83" i="12"/>
  <c r="GL83" i="12"/>
  <c r="GT83" i="12"/>
  <c r="HB83" i="12"/>
  <c r="HJ83" i="12"/>
  <c r="HR83" i="12"/>
  <c r="AP83" i="12"/>
  <c r="AX83" i="12"/>
  <c r="BF83" i="12"/>
  <c r="BN83" i="12"/>
  <c r="BV83" i="12"/>
  <c r="CD83" i="12"/>
  <c r="CL83" i="12"/>
  <c r="CT83" i="12"/>
  <c r="DB83" i="12"/>
  <c r="DJ83" i="12"/>
  <c r="ES83" i="12"/>
  <c r="FY83" i="12"/>
  <c r="HM83" i="12"/>
  <c r="BQ83" i="12"/>
  <c r="DU83" i="12"/>
  <c r="BN83" i="21"/>
  <c r="BJ83" i="21"/>
  <c r="EQ83" i="12"/>
  <c r="EY83" i="12"/>
  <c r="FG83" i="12"/>
  <c r="FO83" i="12"/>
  <c r="FW83" i="12"/>
  <c r="GE83" i="12"/>
  <c r="GM83" i="12"/>
  <c r="GU83" i="12"/>
  <c r="HC83" i="12"/>
  <c r="HK83" i="12"/>
  <c r="HS83" i="12"/>
  <c r="AQ83" i="12"/>
  <c r="AY83" i="12"/>
  <c r="BG83" i="12"/>
  <c r="BO83" i="12"/>
  <c r="BW83" i="12"/>
  <c r="CE83" i="12"/>
  <c r="CM83" i="12"/>
  <c r="CU83" i="12"/>
  <c r="DC83" i="12"/>
  <c r="DK83" i="12"/>
  <c r="EK83" i="12"/>
  <c r="GG83" i="12"/>
  <c r="AK83" i="12"/>
  <c r="BY83" i="12"/>
  <c r="DM83" i="12"/>
  <c r="BO83" i="21"/>
  <c r="EJ83" i="12"/>
  <c r="ER83" i="12"/>
  <c r="EZ83" i="12"/>
  <c r="FH83" i="12"/>
  <c r="FP83" i="12"/>
  <c r="FX83" i="12"/>
  <c r="GF83" i="12"/>
  <c r="GN83" i="12"/>
  <c r="GV83" i="12"/>
  <c r="HD83" i="12"/>
  <c r="HL83" i="12"/>
  <c r="HT83" i="12"/>
  <c r="AR83" i="12"/>
  <c r="AZ83" i="12"/>
  <c r="BH83" i="12"/>
  <c r="BP83" i="12"/>
  <c r="BX83" i="12"/>
  <c r="CF83" i="12"/>
  <c r="CN83" i="12"/>
  <c r="CV83" i="12"/>
  <c r="DD83" i="12"/>
  <c r="DL83" i="12"/>
  <c r="BP83" i="21"/>
  <c r="GO83" i="12"/>
  <c r="BA83" i="12"/>
  <c r="CO83" i="12"/>
  <c r="BQ83" i="21"/>
  <c r="EL83" i="12"/>
  <c r="ET83" i="12"/>
  <c r="FB83" i="12"/>
  <c r="FJ83" i="12"/>
  <c r="FR83" i="12"/>
  <c r="FZ83" i="12"/>
  <c r="GH83" i="12"/>
  <c r="GP83" i="12"/>
  <c r="GX83" i="12"/>
  <c r="HF83" i="12"/>
  <c r="HN83" i="12"/>
  <c r="AL83" i="12"/>
  <c r="AT83" i="12"/>
  <c r="BB83" i="12"/>
  <c r="BJ83" i="12"/>
  <c r="BR83" i="12"/>
  <c r="BZ83" i="12"/>
  <c r="CH83" i="12"/>
  <c r="CP83" i="12"/>
  <c r="CX83" i="12"/>
  <c r="DF83" i="12"/>
  <c r="DN83" i="12"/>
  <c r="AJ83" i="12"/>
  <c r="CI83" i="12"/>
  <c r="CY83" i="12"/>
  <c r="DO83" i="12"/>
  <c r="BR83" i="21"/>
  <c r="EM83" i="12"/>
  <c r="EU83" i="12"/>
  <c r="FC83" i="12"/>
  <c r="FK83" i="12"/>
  <c r="FS83" i="12"/>
  <c r="GA83" i="12"/>
  <c r="GI83" i="12"/>
  <c r="GQ83" i="12"/>
  <c r="GY83" i="12"/>
  <c r="HG83" i="12"/>
  <c r="HO83" i="12"/>
  <c r="AM83" i="12"/>
  <c r="AU83" i="12"/>
  <c r="BC83" i="12"/>
  <c r="BK83" i="12"/>
  <c r="BS83" i="12"/>
  <c r="CA83" i="12"/>
  <c r="CQ83" i="12"/>
  <c r="DG83" i="12"/>
  <c r="CU80" i="21"/>
  <c r="CO80" i="21"/>
  <c r="CR80" i="21"/>
  <c r="CK80" i="21"/>
  <c r="CS80" i="21"/>
  <c r="W80" i="21" s="1"/>
  <c r="EN80" i="12"/>
  <c r="EV80" i="12"/>
  <c r="FD80" i="12"/>
  <c r="FL80" i="12"/>
  <c r="FT80" i="12"/>
  <c r="GB80" i="12"/>
  <c r="GJ80" i="12"/>
  <c r="GR80" i="12"/>
  <c r="GZ80" i="12"/>
  <c r="HH80" i="12"/>
  <c r="HP80" i="12"/>
  <c r="EM81" i="12"/>
  <c r="EU81" i="12"/>
  <c r="FC81" i="12"/>
  <c r="FK81" i="12"/>
  <c r="FS81" i="12"/>
  <c r="GA81" i="12"/>
  <c r="GI81" i="12"/>
  <c r="GQ81" i="12"/>
  <c r="GY81" i="12"/>
  <c r="HG81" i="12"/>
  <c r="HO81" i="12"/>
  <c r="EL82" i="12"/>
  <c r="CL80" i="21"/>
  <c r="CT80" i="21"/>
  <c r="V80" i="21" s="1"/>
  <c r="CM80" i="21"/>
  <c r="EP80" i="12"/>
  <c r="EX80" i="12"/>
  <c r="FF80" i="12"/>
  <c r="FN80" i="12"/>
  <c r="FV80" i="12"/>
  <c r="GD80" i="12"/>
  <c r="GL80" i="12"/>
  <c r="GT80" i="12"/>
  <c r="HB80" i="12"/>
  <c r="HJ80" i="12"/>
  <c r="HR80" i="12"/>
  <c r="EO81" i="12"/>
  <c r="EW81" i="12"/>
  <c r="FE81" i="12"/>
  <c r="FM81" i="12"/>
  <c r="FU81" i="12"/>
  <c r="GC81" i="12"/>
  <c r="GK81" i="12"/>
  <c r="GS81" i="12"/>
  <c r="HA81" i="12"/>
  <c r="HI81" i="12"/>
  <c r="HQ81" i="12"/>
  <c r="EN82" i="12"/>
  <c r="EV82" i="12"/>
  <c r="FD82" i="12"/>
  <c r="FL82" i="12"/>
  <c r="FT82" i="12"/>
  <c r="GB82" i="12"/>
  <c r="CN80" i="21"/>
  <c r="CJ80" i="21"/>
  <c r="EL80" i="12"/>
  <c r="EW80" i="12"/>
  <c r="FH80" i="12"/>
  <c r="FR80" i="12"/>
  <c r="GC80" i="12"/>
  <c r="GN80" i="12"/>
  <c r="GX80" i="12"/>
  <c r="HI80" i="12"/>
  <c r="HT80" i="12"/>
  <c r="N80" i="12" s="1"/>
  <c r="ES81" i="12"/>
  <c r="FD81" i="12"/>
  <c r="FO81" i="12"/>
  <c r="FY81" i="12"/>
  <c r="GJ81" i="12"/>
  <c r="GU81" i="12"/>
  <c r="HE81" i="12"/>
  <c r="HP81" i="12"/>
  <c r="EP82" i="12"/>
  <c r="EY82" i="12"/>
  <c r="FH82" i="12"/>
  <c r="FQ82" i="12"/>
  <c r="FZ82" i="12"/>
  <c r="GI82" i="12"/>
  <c r="GQ82" i="12"/>
  <c r="GY82" i="12"/>
  <c r="HG82" i="12"/>
  <c r="HO82" i="12"/>
  <c r="EI82" i="12"/>
  <c r="DN82" i="12"/>
  <c r="DF82" i="12"/>
  <c r="CX82" i="12"/>
  <c r="CP82" i="12"/>
  <c r="CH82" i="12"/>
  <c r="BZ82" i="12"/>
  <c r="BR82" i="12"/>
  <c r="BJ82" i="12"/>
  <c r="BB82" i="12"/>
  <c r="AT82" i="12"/>
  <c r="AL82" i="12"/>
  <c r="DR81" i="12"/>
  <c r="DJ81" i="12"/>
  <c r="DB81" i="12"/>
  <c r="CT81" i="12"/>
  <c r="CL81" i="12"/>
  <c r="CD81" i="12"/>
  <c r="BV81" i="12"/>
  <c r="BN81" i="12"/>
  <c r="BF81" i="12"/>
  <c r="AX81" i="12"/>
  <c r="AP81" i="12"/>
  <c r="DQ80" i="12"/>
  <c r="DI80" i="12"/>
  <c r="DA80" i="12"/>
  <c r="CK80" i="12"/>
  <c r="BU80" i="12"/>
  <c r="EM80" i="12"/>
  <c r="EY80" i="12"/>
  <c r="FI80" i="12"/>
  <c r="FS80" i="12"/>
  <c r="GE80" i="12"/>
  <c r="GO80" i="12"/>
  <c r="GY80" i="12"/>
  <c r="HK80" i="12"/>
  <c r="EJ81" i="12"/>
  <c r="ET81" i="12"/>
  <c r="FF81" i="12"/>
  <c r="FP81" i="12"/>
  <c r="FZ81" i="12"/>
  <c r="GL81" i="12"/>
  <c r="GV81" i="12"/>
  <c r="HF81" i="12"/>
  <c r="HR81" i="12"/>
  <c r="EQ82" i="12"/>
  <c r="EZ82" i="12"/>
  <c r="FI82" i="12"/>
  <c r="FR82" i="12"/>
  <c r="GA82" i="12"/>
  <c r="GJ82" i="12"/>
  <c r="GR82" i="12"/>
  <c r="GZ82" i="12"/>
  <c r="HH82" i="12"/>
  <c r="HP82" i="12"/>
  <c r="DU82" i="12"/>
  <c r="F82" i="12" s="1"/>
  <c r="DM82" i="12"/>
  <c r="DE82" i="12"/>
  <c r="CW82" i="12"/>
  <c r="CO82" i="12"/>
  <c r="CG82" i="12"/>
  <c r="BY82" i="12"/>
  <c r="BQ82" i="12"/>
  <c r="BI82" i="12"/>
  <c r="BA82" i="12"/>
  <c r="AS82" i="12"/>
  <c r="AK82" i="12"/>
  <c r="DQ81" i="12"/>
  <c r="DI81" i="12"/>
  <c r="DA81" i="12"/>
  <c r="CS81" i="12"/>
  <c r="CK81" i="12"/>
  <c r="CC81" i="12"/>
  <c r="BU81" i="12"/>
  <c r="BM81" i="12"/>
  <c r="BE81" i="12"/>
  <c r="AW81" i="12"/>
  <c r="AO81" i="12"/>
  <c r="DP80" i="12"/>
  <c r="DH80" i="12"/>
  <c r="EO80" i="12"/>
  <c r="EZ80" i="12"/>
  <c r="FJ80" i="12"/>
  <c r="FU80" i="12"/>
  <c r="GF80" i="12"/>
  <c r="GP80" i="12"/>
  <c r="HA80" i="12"/>
  <c r="HL80" i="12"/>
  <c r="EK81" i="12"/>
  <c r="EV81" i="12"/>
  <c r="FG81" i="12"/>
  <c r="FQ81" i="12"/>
  <c r="GB81" i="12"/>
  <c r="GM81" i="12"/>
  <c r="GW81" i="12"/>
  <c r="HH81" i="12"/>
  <c r="HS81" i="12"/>
  <c r="ER82" i="12"/>
  <c r="FA82" i="12"/>
  <c r="FJ82" i="12"/>
  <c r="FS82" i="12"/>
  <c r="GC82" i="12"/>
  <c r="GK82" i="12"/>
  <c r="GS82" i="12"/>
  <c r="HA82" i="12"/>
  <c r="HI82" i="12"/>
  <c r="HQ82" i="12"/>
  <c r="DT82" i="12"/>
  <c r="DL82" i="12"/>
  <c r="DD82" i="12"/>
  <c r="CV82" i="12"/>
  <c r="CN82" i="12"/>
  <c r="CF82" i="12"/>
  <c r="BX82" i="12"/>
  <c r="BP82" i="12"/>
  <c r="BH82" i="12"/>
  <c r="AZ82" i="12"/>
  <c r="AR82" i="12"/>
  <c r="AJ82" i="12"/>
  <c r="DP81" i="12"/>
  <c r="DH81" i="12"/>
  <c r="CZ81" i="12"/>
  <c r="CR81" i="12"/>
  <c r="CJ81" i="12"/>
  <c r="CB81" i="12"/>
  <c r="BT81" i="12"/>
  <c r="BL81" i="12"/>
  <c r="BD81" i="12"/>
  <c r="AV81" i="12"/>
  <c r="AN81" i="12"/>
  <c r="DO80" i="12"/>
  <c r="DG80" i="12"/>
  <c r="EQ80" i="12"/>
  <c r="FA80" i="12"/>
  <c r="FK80" i="12"/>
  <c r="FW80" i="12"/>
  <c r="GG80" i="12"/>
  <c r="GQ80" i="12"/>
  <c r="HC80" i="12"/>
  <c r="HM80" i="12"/>
  <c r="EL81" i="12"/>
  <c r="EX81" i="12"/>
  <c r="FH81" i="12"/>
  <c r="FR81" i="12"/>
  <c r="GD81" i="12"/>
  <c r="GN81" i="12"/>
  <c r="GX81" i="12"/>
  <c r="HJ81" i="12"/>
  <c r="HT81" i="12"/>
  <c r="N81" i="12" s="1"/>
  <c r="ES82" i="12"/>
  <c r="FB82" i="12"/>
  <c r="FK82" i="12"/>
  <c r="FU82" i="12"/>
  <c r="GD82" i="12"/>
  <c r="GL82" i="12"/>
  <c r="GT82" i="12"/>
  <c r="HB82" i="12"/>
  <c r="HJ82" i="12"/>
  <c r="HR82" i="12"/>
  <c r="DS82" i="12"/>
  <c r="DK82" i="12"/>
  <c r="DC82" i="12"/>
  <c r="CU82" i="12"/>
  <c r="CM82" i="12"/>
  <c r="CE82" i="12"/>
  <c r="BW82" i="12"/>
  <c r="BO82" i="12"/>
  <c r="BG82" i="12"/>
  <c r="AY82" i="12"/>
  <c r="AQ82" i="12"/>
  <c r="DO81" i="12"/>
  <c r="DG81" i="12"/>
  <c r="CY81" i="12"/>
  <c r="CQ81" i="12"/>
  <c r="CI81" i="12"/>
  <c r="CA81" i="12"/>
  <c r="BS81" i="12"/>
  <c r="BK81" i="12"/>
  <c r="BC81" i="12"/>
  <c r="AU81" i="12"/>
  <c r="AM81" i="12"/>
  <c r="EI80" i="12"/>
  <c r="DN80" i="12"/>
  <c r="DF80" i="12"/>
  <c r="CX80" i="12"/>
  <c r="CP80" i="21"/>
  <c r="ER80" i="12"/>
  <c r="FB80" i="12"/>
  <c r="FM80" i="12"/>
  <c r="FX80" i="12"/>
  <c r="GH80" i="12"/>
  <c r="GS80" i="12"/>
  <c r="HD80" i="12"/>
  <c r="HN80" i="12"/>
  <c r="EN81" i="12"/>
  <c r="EY81" i="12"/>
  <c r="FI81" i="12"/>
  <c r="FT81" i="12"/>
  <c r="GE81" i="12"/>
  <c r="GO81" i="12"/>
  <c r="GZ81" i="12"/>
  <c r="CQ80" i="21"/>
  <c r="ES80" i="12"/>
  <c r="FC80" i="12"/>
  <c r="FO80" i="12"/>
  <c r="FY80" i="12"/>
  <c r="GI80" i="12"/>
  <c r="GU80" i="12"/>
  <c r="HE80" i="12"/>
  <c r="HO80" i="12"/>
  <c r="EP81" i="12"/>
  <c r="EZ81" i="12"/>
  <c r="FJ81" i="12"/>
  <c r="FV81" i="12"/>
  <c r="GF81" i="12"/>
  <c r="GP81" i="12"/>
  <c r="HB81" i="12"/>
  <c r="HL81" i="12"/>
  <c r="EK82" i="12"/>
  <c r="EU82" i="12"/>
  <c r="FE82" i="12"/>
  <c r="FN82" i="12"/>
  <c r="FW82" i="12"/>
  <c r="GF82" i="12"/>
  <c r="GN82" i="12"/>
  <c r="GV82" i="12"/>
  <c r="HD82" i="12"/>
  <c r="HL82" i="12"/>
  <c r="HT82" i="12"/>
  <c r="N82" i="12" s="1"/>
  <c r="DQ82" i="12"/>
  <c r="DI82" i="12"/>
  <c r="DA82" i="12"/>
  <c r="CS82" i="12"/>
  <c r="CK82" i="12"/>
  <c r="CC82" i="12"/>
  <c r="BU82" i="12"/>
  <c r="BM82" i="12"/>
  <c r="BE82" i="12"/>
  <c r="AW82" i="12"/>
  <c r="AO82" i="12"/>
  <c r="DU81" i="12"/>
  <c r="F81" i="12" s="1"/>
  <c r="DM81" i="12"/>
  <c r="DE81" i="12"/>
  <c r="CW81" i="12"/>
  <c r="CO81" i="12"/>
  <c r="CG81" i="12"/>
  <c r="BY81" i="12"/>
  <c r="BQ81" i="12"/>
  <c r="BI81" i="12"/>
  <c r="BA81" i="12"/>
  <c r="AS81" i="12"/>
  <c r="AK81" i="12"/>
  <c r="DT80" i="12"/>
  <c r="DL80" i="12"/>
  <c r="DD80" i="12"/>
  <c r="CV80" i="12"/>
  <c r="CN80" i="12"/>
  <c r="CF80" i="12"/>
  <c r="BX80" i="12"/>
  <c r="BP80" i="12"/>
  <c r="BH80" i="12"/>
  <c r="AZ80" i="12"/>
  <c r="AR80" i="12"/>
  <c r="AJ80" i="12"/>
  <c r="AJ81" i="12"/>
  <c r="DC80" i="12"/>
  <c r="CM80" i="12"/>
  <c r="EJ80" i="12"/>
  <c r="ET80" i="12"/>
  <c r="FE80" i="12"/>
  <c r="FP80" i="12"/>
  <c r="FZ80" i="12"/>
  <c r="GK80" i="12"/>
  <c r="GV80" i="12"/>
  <c r="HF80" i="12"/>
  <c r="HQ80" i="12"/>
  <c r="EQ81" i="12"/>
  <c r="FA81" i="12"/>
  <c r="FL81" i="12"/>
  <c r="FW81" i="12"/>
  <c r="GG81" i="12"/>
  <c r="GR81" i="12"/>
  <c r="HC81" i="12"/>
  <c r="HM81" i="12"/>
  <c r="EM82" i="12"/>
  <c r="EW82" i="12"/>
  <c r="FF82" i="12"/>
  <c r="FO82" i="12"/>
  <c r="FX82" i="12"/>
  <c r="GG82" i="12"/>
  <c r="GO82" i="12"/>
  <c r="GW82" i="12"/>
  <c r="HE82" i="12"/>
  <c r="HM82" i="12"/>
  <c r="EI83" i="12"/>
  <c r="DP82" i="12"/>
  <c r="DH82" i="12"/>
  <c r="CZ82" i="12"/>
  <c r="CR82" i="12"/>
  <c r="CJ82" i="12"/>
  <c r="CB82" i="12"/>
  <c r="BT82" i="12"/>
  <c r="BL82" i="12"/>
  <c r="BD82" i="12"/>
  <c r="AV82" i="12"/>
  <c r="AN82" i="12"/>
  <c r="DT81" i="12"/>
  <c r="DL81" i="12"/>
  <c r="DD81" i="12"/>
  <c r="CV81" i="12"/>
  <c r="CN81" i="12"/>
  <c r="CF81" i="12"/>
  <c r="BX81" i="12"/>
  <c r="BP81" i="12"/>
  <c r="BH81" i="12"/>
  <c r="AZ81" i="12"/>
  <c r="AR81" i="12"/>
  <c r="DS80" i="12"/>
  <c r="DK80" i="12"/>
  <c r="CU80" i="12"/>
  <c r="CE80" i="12"/>
  <c r="EK80" i="12"/>
  <c r="EU80" i="12"/>
  <c r="FG80" i="12"/>
  <c r="FQ80" i="12"/>
  <c r="GA80" i="12"/>
  <c r="GM80" i="12"/>
  <c r="GW80" i="12"/>
  <c r="HG80" i="12"/>
  <c r="HS80" i="12"/>
  <c r="ER81" i="12"/>
  <c r="FB81" i="12"/>
  <c r="FN81" i="12"/>
  <c r="FX81" i="12"/>
  <c r="GH81" i="12"/>
  <c r="GT81" i="12"/>
  <c r="HD81" i="12"/>
  <c r="HN81" i="12"/>
  <c r="EO82" i="12"/>
  <c r="EX82" i="12"/>
  <c r="FG82" i="12"/>
  <c r="FP82" i="12"/>
  <c r="FY82" i="12"/>
  <c r="GH82" i="12"/>
  <c r="GP82" i="12"/>
  <c r="GX82" i="12"/>
  <c r="HF82" i="12"/>
  <c r="HN82" i="12"/>
  <c r="DO82" i="12"/>
  <c r="DG82" i="12"/>
  <c r="CY82" i="12"/>
  <c r="CQ82" i="12"/>
  <c r="CI82" i="12"/>
  <c r="CA82" i="12"/>
  <c r="BS82" i="12"/>
  <c r="BK82" i="12"/>
  <c r="BC82" i="12"/>
  <c r="AU82" i="12"/>
  <c r="AM82" i="12"/>
  <c r="DS81" i="12"/>
  <c r="DK81" i="12"/>
  <c r="DC81" i="12"/>
  <c r="CU81" i="12"/>
  <c r="CM81" i="12"/>
  <c r="CE81" i="12"/>
  <c r="BW81" i="12"/>
  <c r="BO81" i="12"/>
  <c r="BG81" i="12"/>
  <c r="AY81" i="12"/>
  <c r="AQ81" i="12"/>
  <c r="DR80" i="12"/>
  <c r="DJ80" i="12"/>
  <c r="DB80" i="12"/>
  <c r="CT80" i="12"/>
  <c r="CL80" i="12"/>
  <c r="CD80" i="12"/>
  <c r="BV80" i="12"/>
  <c r="BN80" i="12"/>
  <c r="BF80" i="12"/>
  <c r="AX80" i="12"/>
  <c r="AP80" i="12"/>
  <c r="CS80" i="12"/>
  <c r="CC80" i="12"/>
  <c r="BM80" i="12"/>
  <c r="BE80" i="12"/>
  <c r="HK81" i="12"/>
  <c r="GU82" i="12"/>
  <c r="CL82" i="12"/>
  <c r="DN81" i="12"/>
  <c r="BB81" i="12"/>
  <c r="CW80" i="12"/>
  <c r="CG80" i="12"/>
  <c r="BR80" i="12"/>
  <c r="BD80" i="12"/>
  <c r="AT80" i="12"/>
  <c r="EJ82" i="12"/>
  <c r="HC82" i="12"/>
  <c r="CD82" i="12"/>
  <c r="DF81" i="12"/>
  <c r="AT81" i="12"/>
  <c r="CR80" i="12"/>
  <c r="CB80" i="12"/>
  <c r="BQ80" i="12"/>
  <c r="BC80" i="12"/>
  <c r="AS80" i="12"/>
  <c r="AU80" i="12"/>
  <c r="ET82" i="12"/>
  <c r="HK82" i="12"/>
  <c r="BV82" i="12"/>
  <c r="CX81" i="12"/>
  <c r="AL81" i="12"/>
  <c r="CQ80" i="12"/>
  <c r="CA80" i="12"/>
  <c r="BO80" i="12"/>
  <c r="BB80" i="12"/>
  <c r="AQ80" i="12"/>
  <c r="FC82" i="12"/>
  <c r="BN82" i="12"/>
  <c r="CP81" i="12"/>
  <c r="DU80" i="12"/>
  <c r="F80" i="12" s="1"/>
  <c r="BZ80" i="12"/>
  <c r="BL80" i="12"/>
  <c r="BA80" i="12"/>
  <c r="AL80" i="12"/>
  <c r="CT82" i="12"/>
  <c r="BS80" i="12"/>
  <c r="HS82" i="12"/>
  <c r="CP80" i="12"/>
  <c r="AO80" i="12"/>
  <c r="EI81" i="12"/>
  <c r="CH80" i="12"/>
  <c r="FM82" i="12"/>
  <c r="DR82" i="12"/>
  <c r="BF82" i="12"/>
  <c r="CH81" i="12"/>
  <c r="DM80" i="12"/>
  <c r="CO80" i="12"/>
  <c r="BY80" i="12"/>
  <c r="BK80" i="12"/>
  <c r="AY80" i="12"/>
  <c r="AN80" i="12"/>
  <c r="DJ82" i="12"/>
  <c r="BZ81" i="12"/>
  <c r="CJ80" i="12"/>
  <c r="BJ80" i="12"/>
  <c r="AM80" i="12"/>
  <c r="GM82" i="12"/>
  <c r="BG80" i="12"/>
  <c r="FV82" i="12"/>
  <c r="AX82" i="12"/>
  <c r="DE80" i="12"/>
  <c r="BW80" i="12"/>
  <c r="AW80" i="12"/>
  <c r="BJ81" i="12"/>
  <c r="GE82" i="12"/>
  <c r="DB82" i="12"/>
  <c r="AP82" i="12"/>
  <c r="BR81" i="12"/>
  <c r="CZ80" i="12"/>
  <c r="CI80" i="12"/>
  <c r="BT80" i="12"/>
  <c r="BI80" i="12"/>
  <c r="AV80" i="12"/>
  <c r="CY80" i="12"/>
  <c r="AK80" i="12"/>
  <c r="BL82" i="21"/>
  <c r="BU81" i="21"/>
  <c r="BL80" i="21"/>
  <c r="BK81" i="21"/>
  <c r="BL81" i="21"/>
  <c r="BK82" i="21"/>
  <c r="BS81" i="21"/>
  <c r="O81" i="21" s="1"/>
  <c r="BT82" i="21"/>
  <c r="N82" i="21" s="1"/>
  <c r="BU82" i="21"/>
  <c r="BT81" i="21"/>
  <c r="N81" i="21" s="1"/>
  <c r="BU80" i="21"/>
  <c r="BK80" i="21"/>
  <c r="BS82" i="21"/>
  <c r="O82" i="21" s="1"/>
  <c r="BS80" i="21"/>
  <c r="O80" i="21" s="1"/>
  <c r="BT80" i="21"/>
  <c r="N80" i="21" s="1"/>
  <c r="BQ80" i="21"/>
  <c r="BN80" i="21"/>
  <c r="BR80" i="21"/>
  <c r="BO81" i="21"/>
  <c r="BQ81" i="21"/>
  <c r="BN81" i="21"/>
  <c r="BM82" i="21"/>
  <c r="BO82" i="21"/>
  <c r="BQ82" i="21"/>
  <c r="BN82" i="21"/>
  <c r="BM80" i="21"/>
  <c r="BP80" i="21"/>
  <c r="BM81" i="21"/>
  <c r="BP81" i="21"/>
  <c r="BJ81" i="21"/>
  <c r="BP82" i="21"/>
  <c r="BJ82" i="21"/>
  <c r="BR81" i="21"/>
  <c r="BJ80" i="21"/>
  <c r="BR82" i="21"/>
  <c r="BO80" i="21"/>
  <c r="AO70" i="12"/>
  <c r="AW70" i="12"/>
  <c r="BE70" i="12"/>
  <c r="BM70" i="12"/>
  <c r="BU70" i="12"/>
  <c r="CC70" i="12"/>
  <c r="CK70" i="12"/>
  <c r="CS70" i="12"/>
  <c r="DA70" i="12"/>
  <c r="DI70" i="12"/>
  <c r="DQ70" i="12"/>
  <c r="IK70" i="12"/>
  <c r="IS70" i="12"/>
  <c r="JA70" i="12"/>
  <c r="JI70" i="12"/>
  <c r="JQ70" i="12"/>
  <c r="JY70" i="12"/>
  <c r="AP70" i="12"/>
  <c r="AX70" i="12"/>
  <c r="BF70" i="12"/>
  <c r="BN70" i="12"/>
  <c r="BV70" i="12"/>
  <c r="CD70" i="12"/>
  <c r="CL70" i="12"/>
  <c r="CT70" i="12"/>
  <c r="DB70" i="12"/>
  <c r="DJ70" i="12"/>
  <c r="DR70" i="12"/>
  <c r="IL70" i="12"/>
  <c r="IT70" i="12"/>
  <c r="JB70" i="12"/>
  <c r="JJ70" i="12"/>
  <c r="JR70" i="12"/>
  <c r="JZ70" i="12"/>
  <c r="AQ70" i="12"/>
  <c r="AY70" i="12"/>
  <c r="BG70" i="12"/>
  <c r="BO70" i="12"/>
  <c r="BW70" i="12"/>
  <c r="CE70" i="12"/>
  <c r="CM70" i="12"/>
  <c r="CU70" i="12"/>
  <c r="DC70" i="12"/>
  <c r="DK70" i="12"/>
  <c r="DS70" i="12"/>
  <c r="IM70" i="12"/>
  <c r="IU70" i="12"/>
  <c r="JC70" i="12"/>
  <c r="JK70" i="12"/>
  <c r="JS70" i="12"/>
  <c r="KA70" i="12"/>
  <c r="AR70" i="12"/>
  <c r="AZ70" i="12"/>
  <c r="BH70" i="12"/>
  <c r="BP70" i="12"/>
  <c r="BX70" i="12"/>
  <c r="CF70" i="12"/>
  <c r="CN70" i="12"/>
  <c r="CV70" i="12"/>
  <c r="DD70" i="12"/>
  <c r="DL70" i="12"/>
  <c r="DT70" i="12"/>
  <c r="IN70" i="12"/>
  <c r="IV70" i="12"/>
  <c r="JD70" i="12"/>
  <c r="JL70" i="12"/>
  <c r="JT70" i="12"/>
  <c r="KB70" i="12"/>
  <c r="AK70" i="12"/>
  <c r="AS70" i="12"/>
  <c r="BA70" i="12"/>
  <c r="BI70" i="12"/>
  <c r="BQ70" i="12"/>
  <c r="BY70" i="12"/>
  <c r="CG70" i="12"/>
  <c r="CO70" i="12"/>
  <c r="CW70" i="12"/>
  <c r="DE70" i="12"/>
  <c r="DM70" i="12"/>
  <c r="DU70" i="12"/>
  <c r="F70" i="12" s="1"/>
  <c r="IO70" i="12"/>
  <c r="IW70" i="12"/>
  <c r="JE70" i="12"/>
  <c r="JM70" i="12"/>
  <c r="JU70" i="12"/>
  <c r="KC70" i="12"/>
  <c r="AL70" i="12"/>
  <c r="AT70" i="12"/>
  <c r="BB70" i="12"/>
  <c r="BJ70" i="12"/>
  <c r="BR70" i="12"/>
  <c r="BZ70" i="12"/>
  <c r="CH70" i="12"/>
  <c r="CP70" i="12"/>
  <c r="CX70" i="12"/>
  <c r="DF70" i="12"/>
  <c r="DN70" i="12"/>
  <c r="AJ70" i="12"/>
  <c r="IP70" i="12"/>
  <c r="IX70" i="12"/>
  <c r="JF70" i="12"/>
  <c r="JN70" i="12"/>
  <c r="JV70" i="12"/>
  <c r="KD70" i="12"/>
  <c r="AM70" i="12"/>
  <c r="AU70" i="12"/>
  <c r="BC70" i="12"/>
  <c r="BK70" i="12"/>
  <c r="BS70" i="12"/>
  <c r="CA70" i="12"/>
  <c r="CI70" i="12"/>
  <c r="CQ70" i="12"/>
  <c r="CY70" i="12"/>
  <c r="DG70" i="12"/>
  <c r="DO70" i="12"/>
  <c r="II70" i="12"/>
  <c r="IQ70" i="12"/>
  <c r="IY70" i="12"/>
  <c r="JG70" i="12"/>
  <c r="JO70" i="12"/>
  <c r="JW70" i="12"/>
  <c r="KE70" i="12"/>
  <c r="CB70" i="12"/>
  <c r="IZ70" i="12"/>
  <c r="KJ70" i="12"/>
  <c r="KR70" i="12"/>
  <c r="KZ70" i="12"/>
  <c r="LH70" i="12"/>
  <c r="LP70" i="12"/>
  <c r="EM70" i="12"/>
  <c r="EU70" i="12"/>
  <c r="FC70" i="12"/>
  <c r="FK70" i="12"/>
  <c r="FS70" i="12"/>
  <c r="GA70" i="12"/>
  <c r="GI70" i="12"/>
  <c r="GQ70" i="12"/>
  <c r="GY70" i="12"/>
  <c r="HG70" i="12"/>
  <c r="HO70" i="12"/>
  <c r="ER70" i="12"/>
  <c r="HD70" i="12"/>
  <c r="HE70" i="12"/>
  <c r="LO70" i="12"/>
  <c r="FZ70" i="12"/>
  <c r="CJ70" i="12"/>
  <c r="JH70" i="12"/>
  <c r="KK70" i="12"/>
  <c r="KS70" i="12"/>
  <c r="LA70" i="12"/>
  <c r="LI70" i="12"/>
  <c r="LQ70" i="12"/>
  <c r="EN70" i="12"/>
  <c r="EV70" i="12"/>
  <c r="FD70" i="12"/>
  <c r="FL70" i="12"/>
  <c r="FT70" i="12"/>
  <c r="GB70" i="12"/>
  <c r="GJ70" i="12"/>
  <c r="GR70" i="12"/>
  <c r="GZ70" i="12"/>
  <c r="HH70" i="12"/>
  <c r="HP70" i="12"/>
  <c r="HI70" i="12"/>
  <c r="BD70" i="12"/>
  <c r="KW70" i="12"/>
  <c r="FH70" i="12"/>
  <c r="GN70" i="12"/>
  <c r="FY70" i="12"/>
  <c r="EI70" i="12"/>
  <c r="BT70" i="12"/>
  <c r="ET70" i="12"/>
  <c r="GH70" i="12"/>
  <c r="CR70" i="12"/>
  <c r="JP70" i="12"/>
  <c r="KL70" i="12"/>
  <c r="KT70" i="12"/>
  <c r="LB70" i="12"/>
  <c r="LJ70" i="12"/>
  <c r="LR70" i="12"/>
  <c r="EO70" i="12"/>
  <c r="EW70" i="12"/>
  <c r="FE70" i="12"/>
  <c r="FM70" i="12"/>
  <c r="FU70" i="12"/>
  <c r="GC70" i="12"/>
  <c r="GK70" i="12"/>
  <c r="GS70" i="12"/>
  <c r="HA70" i="12"/>
  <c r="HQ70" i="12"/>
  <c r="DP70" i="12"/>
  <c r="LM70" i="12"/>
  <c r="GF70" i="12"/>
  <c r="KQ70" i="12"/>
  <c r="FJ70" i="12"/>
  <c r="HF70" i="12"/>
  <c r="AN70" i="12"/>
  <c r="CZ70" i="12"/>
  <c r="JX70" i="12"/>
  <c r="KM70" i="12"/>
  <c r="KU70" i="12"/>
  <c r="LC70" i="12"/>
  <c r="LK70" i="12"/>
  <c r="LS70" i="12"/>
  <c r="V70" i="12" s="1"/>
  <c r="EP70" i="12"/>
  <c r="EX70" i="12"/>
  <c r="FF70" i="12"/>
  <c r="FN70" i="12"/>
  <c r="FV70" i="12"/>
  <c r="GD70" i="12"/>
  <c r="GL70" i="12"/>
  <c r="GT70" i="12"/>
  <c r="HB70" i="12"/>
  <c r="HJ70" i="12"/>
  <c r="HR70" i="12"/>
  <c r="KO70" i="12"/>
  <c r="EJ70" i="12"/>
  <c r="FX70" i="12"/>
  <c r="HT70" i="12"/>
  <c r="N70" i="12" s="1"/>
  <c r="GG70" i="12"/>
  <c r="KI70" i="12"/>
  <c r="FB70" i="12"/>
  <c r="GX70" i="12"/>
  <c r="AV70" i="12"/>
  <c r="DH70" i="12"/>
  <c r="KF70" i="12"/>
  <c r="KN70" i="12"/>
  <c r="KV70" i="12"/>
  <c r="LD70" i="12"/>
  <c r="LL70" i="12"/>
  <c r="IH70" i="12"/>
  <c r="EQ70" i="12"/>
  <c r="EY70" i="12"/>
  <c r="FG70" i="12"/>
  <c r="FO70" i="12"/>
  <c r="FW70" i="12"/>
  <c r="GE70" i="12"/>
  <c r="GM70" i="12"/>
  <c r="GU70" i="12"/>
  <c r="HC70" i="12"/>
  <c r="HK70" i="12"/>
  <c r="HS70" i="12"/>
  <c r="KG70" i="12"/>
  <c r="LE70" i="12"/>
  <c r="FP70" i="12"/>
  <c r="GV70" i="12"/>
  <c r="GW70" i="12"/>
  <c r="LG70" i="12"/>
  <c r="FR70" i="12"/>
  <c r="EZ70" i="12"/>
  <c r="HL70" i="12"/>
  <c r="HM70" i="12"/>
  <c r="IR70" i="12"/>
  <c r="EL70" i="12"/>
  <c r="GP70" i="12"/>
  <c r="BL70" i="12"/>
  <c r="IJ70" i="12"/>
  <c r="KH70" i="12"/>
  <c r="KP70" i="12"/>
  <c r="KX70" i="12"/>
  <c r="LF70" i="12"/>
  <c r="LN70" i="12"/>
  <c r="EK70" i="12"/>
  <c r="ES70" i="12"/>
  <c r="FA70" i="12"/>
  <c r="FI70" i="12"/>
  <c r="FQ70" i="12"/>
  <c r="GO70" i="12"/>
  <c r="KY70" i="12"/>
  <c r="HN70" i="12"/>
  <c r="CN156" i="21"/>
  <c r="CK159" i="21"/>
  <c r="CS159" i="21"/>
  <c r="CP161" i="21"/>
  <c r="CM163" i="21"/>
  <c r="CU163" i="21"/>
  <c r="BQ156" i="21"/>
  <c r="BM159" i="21"/>
  <c r="BU159" i="21"/>
  <c r="BQ161" i="21"/>
  <c r="BM163" i="21"/>
  <c r="BU163" i="21"/>
  <c r="BL163" i="21"/>
  <c r="CO156" i="21"/>
  <c r="CL159" i="21"/>
  <c r="CT159" i="21"/>
  <c r="CQ161" i="21"/>
  <c r="CN163" i="21"/>
  <c r="BR156" i="21"/>
  <c r="BN159" i="21"/>
  <c r="BR161" i="21"/>
  <c r="BN163" i="21"/>
  <c r="CM156" i="21"/>
  <c r="CU156" i="21"/>
  <c r="CR159" i="21"/>
  <c r="CO161" i="21"/>
  <c r="CL163" i="21"/>
  <c r="BT163" i="21"/>
  <c r="CP156" i="21"/>
  <c r="CM159" i="21"/>
  <c r="CU159" i="21"/>
  <c r="CR161" i="21"/>
  <c r="CO163" i="21"/>
  <c r="BK156" i="21"/>
  <c r="BS156" i="21"/>
  <c r="BO159" i="21"/>
  <c r="BK161" i="21"/>
  <c r="BS161" i="21"/>
  <c r="BO163" i="21"/>
  <c r="BP156" i="21"/>
  <c r="CQ156" i="21"/>
  <c r="CN159" i="21"/>
  <c r="CK161" i="21"/>
  <c r="CS161" i="21"/>
  <c r="CP163" i="21"/>
  <c r="BL156" i="21"/>
  <c r="BT156" i="21"/>
  <c r="BP159" i="21"/>
  <c r="BL161" i="21"/>
  <c r="BT161" i="21"/>
  <c r="BP163" i="21"/>
  <c r="BT159" i="21"/>
  <c r="CR156" i="21"/>
  <c r="CO159" i="21"/>
  <c r="CL161" i="21"/>
  <c r="CT161" i="21"/>
  <c r="CQ163" i="21"/>
  <c r="BM156" i="21"/>
  <c r="BU156" i="21"/>
  <c r="BQ159" i="21"/>
  <c r="BM161" i="21"/>
  <c r="BU161" i="21"/>
  <c r="BQ163" i="21"/>
  <c r="BP161" i="21"/>
  <c r="CK156" i="21"/>
  <c r="CS156" i="21"/>
  <c r="CP159" i="21"/>
  <c r="CM161" i="21"/>
  <c r="CU161" i="21"/>
  <c r="CR163" i="21"/>
  <c r="BN156" i="21"/>
  <c r="BR159" i="21"/>
  <c r="BN161" i="21"/>
  <c r="BR163" i="21"/>
  <c r="BL159" i="21"/>
  <c r="CL156" i="21"/>
  <c r="CT156" i="21"/>
  <c r="CQ159" i="21"/>
  <c r="CN161" i="21"/>
  <c r="CK163" i="21"/>
  <c r="CS163" i="21"/>
  <c r="BO156" i="21"/>
  <c r="BK159" i="21"/>
  <c r="BS159" i="21"/>
  <c r="BO161" i="21"/>
  <c r="BK163" i="21"/>
  <c r="BS163" i="21"/>
  <c r="CT163" i="21"/>
  <c r="IM156" i="12"/>
  <c r="IU156" i="12"/>
  <c r="JC156" i="12"/>
  <c r="JK156" i="12"/>
  <c r="JS156" i="12"/>
  <c r="KA156" i="12"/>
  <c r="KI156" i="12"/>
  <c r="KQ156" i="12"/>
  <c r="KY156" i="12"/>
  <c r="LG156" i="12"/>
  <c r="LO156" i="12"/>
  <c r="IN156" i="12"/>
  <c r="IV156" i="12"/>
  <c r="JD156" i="12"/>
  <c r="JL156" i="12"/>
  <c r="JT156" i="12"/>
  <c r="KB156" i="12"/>
  <c r="KJ156" i="12"/>
  <c r="KR156" i="12"/>
  <c r="KZ156" i="12"/>
  <c r="LH156" i="12"/>
  <c r="LP156" i="12"/>
  <c r="IO156" i="12"/>
  <c r="IW156" i="12"/>
  <c r="JE156" i="12"/>
  <c r="JM156" i="12"/>
  <c r="JU156" i="12"/>
  <c r="KC156" i="12"/>
  <c r="KK156" i="12"/>
  <c r="KS156" i="12"/>
  <c r="LA156" i="12"/>
  <c r="LI156" i="12"/>
  <c r="LQ156" i="12"/>
  <c r="IP156" i="12"/>
  <c r="IX156" i="12"/>
  <c r="JF156" i="12"/>
  <c r="JN156" i="12"/>
  <c r="JV156" i="12"/>
  <c r="KD156" i="12"/>
  <c r="KL156" i="12"/>
  <c r="KT156" i="12"/>
  <c r="LB156" i="12"/>
  <c r="LJ156" i="12"/>
  <c r="LR156" i="12"/>
  <c r="II156" i="12"/>
  <c r="IQ156" i="12"/>
  <c r="IY156" i="12"/>
  <c r="JG156" i="12"/>
  <c r="JO156" i="12"/>
  <c r="JW156" i="12"/>
  <c r="KE156" i="12"/>
  <c r="KM156" i="12"/>
  <c r="KU156" i="12"/>
  <c r="LC156" i="12"/>
  <c r="LK156" i="12"/>
  <c r="IT156" i="12"/>
  <c r="JQ156" i="12"/>
  <c r="KN156" i="12"/>
  <c r="LF156" i="12"/>
  <c r="IJ159" i="12"/>
  <c r="IJ160" i="12" s="1"/>
  <c r="IR159" i="12"/>
  <c r="IR160" i="12" s="1"/>
  <c r="IZ159" i="12"/>
  <c r="IZ160" i="12" s="1"/>
  <c r="IZ156" i="12"/>
  <c r="JR156" i="12"/>
  <c r="KO156" i="12"/>
  <c r="LL156" i="12"/>
  <c r="IK159" i="12"/>
  <c r="IK160" i="12" s="1"/>
  <c r="IS159" i="12"/>
  <c r="IS160" i="12" s="1"/>
  <c r="JA159" i="12"/>
  <c r="JA160" i="12" s="1"/>
  <c r="JA156" i="12"/>
  <c r="JX156" i="12"/>
  <c r="KP156" i="12"/>
  <c r="LM156" i="12"/>
  <c r="IL159" i="12"/>
  <c r="IL160" i="12" s="1"/>
  <c r="IT159" i="12"/>
  <c r="IT160" i="12" s="1"/>
  <c r="JB159" i="12"/>
  <c r="JB160" i="12" s="1"/>
  <c r="JJ159" i="12"/>
  <c r="JJ160" i="12" s="1"/>
  <c r="JR159" i="12"/>
  <c r="JR160" i="12" s="1"/>
  <c r="JZ159" i="12"/>
  <c r="JZ160" i="12" s="1"/>
  <c r="KH159" i="12"/>
  <c r="KH160" i="12" s="1"/>
  <c r="KP159" i="12"/>
  <c r="KP160" i="12" s="1"/>
  <c r="KX159" i="12"/>
  <c r="KX160" i="12" s="1"/>
  <c r="LF159" i="12"/>
  <c r="LF160" i="12" s="1"/>
  <c r="LN159" i="12"/>
  <c r="LN160" i="12" s="1"/>
  <c r="IM161" i="12"/>
  <c r="IM162" i="12" s="1"/>
  <c r="IU161" i="12"/>
  <c r="IU162" i="12" s="1"/>
  <c r="JC161" i="12"/>
  <c r="JC162" i="12" s="1"/>
  <c r="JK161" i="12"/>
  <c r="JK162" i="12" s="1"/>
  <c r="JS161" i="12"/>
  <c r="JS162" i="12" s="1"/>
  <c r="KA161" i="12"/>
  <c r="KA162" i="12" s="1"/>
  <c r="KI161" i="12"/>
  <c r="KI162" i="12" s="1"/>
  <c r="KQ161" i="12"/>
  <c r="KQ162" i="12" s="1"/>
  <c r="KY161" i="12"/>
  <c r="KY162" i="12" s="1"/>
  <c r="LG161" i="12"/>
  <c r="LG162" i="12" s="1"/>
  <c r="LO161" i="12"/>
  <c r="LO162" i="12" s="1"/>
  <c r="II163" i="12"/>
  <c r="II164" i="12" s="1"/>
  <c r="IQ163" i="12"/>
  <c r="IQ164" i="12" s="1"/>
  <c r="IY163" i="12"/>
  <c r="IY164" i="12" s="1"/>
  <c r="JG163" i="12"/>
  <c r="JG164" i="12" s="1"/>
  <c r="IJ156" i="12"/>
  <c r="JB156" i="12"/>
  <c r="JY156" i="12"/>
  <c r="KV156" i="12"/>
  <c r="LN156" i="12"/>
  <c r="IM159" i="12"/>
  <c r="IM160" i="12" s="1"/>
  <c r="IU159" i="12"/>
  <c r="IU160" i="12" s="1"/>
  <c r="JC159" i="12"/>
  <c r="JC160" i="12" s="1"/>
  <c r="JK159" i="12"/>
  <c r="JK160" i="12" s="1"/>
  <c r="JS159" i="12"/>
  <c r="JS160" i="12" s="1"/>
  <c r="KA159" i="12"/>
  <c r="KA160" i="12" s="1"/>
  <c r="KI159" i="12"/>
  <c r="KI160" i="12" s="1"/>
  <c r="KQ159" i="12"/>
  <c r="KQ160" i="12" s="1"/>
  <c r="KY159" i="12"/>
  <c r="KY160" i="12" s="1"/>
  <c r="LG159" i="12"/>
  <c r="LG160" i="12" s="1"/>
  <c r="LO159" i="12"/>
  <c r="LO160" i="12" s="1"/>
  <c r="IN161" i="12"/>
  <c r="IN162" i="12" s="1"/>
  <c r="IV161" i="12"/>
  <c r="IV162" i="12" s="1"/>
  <c r="JD161" i="12"/>
  <c r="JD162" i="12" s="1"/>
  <c r="JL161" i="12"/>
  <c r="JL162" i="12" s="1"/>
  <c r="JT161" i="12"/>
  <c r="JT162" i="12" s="1"/>
  <c r="KB161" i="12"/>
  <c r="KB162" i="12" s="1"/>
  <c r="KJ161" i="12"/>
  <c r="KJ162" i="12" s="1"/>
  <c r="KR161" i="12"/>
  <c r="KR162" i="12" s="1"/>
  <c r="KZ161" i="12"/>
  <c r="KZ162" i="12" s="1"/>
  <c r="LH161" i="12"/>
  <c r="LH162" i="12" s="1"/>
  <c r="LP161" i="12"/>
  <c r="LP162" i="12" s="1"/>
  <c r="IJ163" i="12"/>
  <c r="IJ164" i="12" s="1"/>
  <c r="IR163" i="12"/>
  <c r="IR164" i="12" s="1"/>
  <c r="IZ163" i="12"/>
  <c r="IZ164" i="12" s="1"/>
  <c r="JH163" i="12"/>
  <c r="JH164" i="12" s="1"/>
  <c r="JP163" i="12"/>
  <c r="JP164" i="12" s="1"/>
  <c r="JX163" i="12"/>
  <c r="JX164" i="12" s="1"/>
  <c r="KF163" i="12"/>
  <c r="KF164" i="12" s="1"/>
  <c r="KN163" i="12"/>
  <c r="KN164" i="12" s="1"/>
  <c r="IL156" i="12"/>
  <c r="JI156" i="12"/>
  <c r="KF156" i="12"/>
  <c r="KX156" i="12"/>
  <c r="IO159" i="12"/>
  <c r="IO160" i="12" s="1"/>
  <c r="IW159" i="12"/>
  <c r="IW160" i="12" s="1"/>
  <c r="JE159" i="12"/>
  <c r="JE160" i="12" s="1"/>
  <c r="JM159" i="12"/>
  <c r="JM160" i="12" s="1"/>
  <c r="JU159" i="12"/>
  <c r="JU160" i="12" s="1"/>
  <c r="KC159" i="12"/>
  <c r="KC160" i="12" s="1"/>
  <c r="KK159" i="12"/>
  <c r="KK160" i="12" s="1"/>
  <c r="KS159" i="12"/>
  <c r="KS160" i="12" s="1"/>
  <c r="LA159" i="12"/>
  <c r="LA160" i="12" s="1"/>
  <c r="LI159" i="12"/>
  <c r="LI160" i="12" s="1"/>
  <c r="LQ159" i="12"/>
  <c r="LQ160" i="12" s="1"/>
  <c r="IP161" i="12"/>
  <c r="IP162" i="12" s="1"/>
  <c r="IX161" i="12"/>
  <c r="IX162" i="12" s="1"/>
  <c r="JF161" i="12"/>
  <c r="JF162" i="12" s="1"/>
  <c r="JN161" i="12"/>
  <c r="JN162" i="12" s="1"/>
  <c r="JV161" i="12"/>
  <c r="JV162" i="12" s="1"/>
  <c r="KD161" i="12"/>
  <c r="KD162" i="12" s="1"/>
  <c r="KL161" i="12"/>
  <c r="KL162" i="12" s="1"/>
  <c r="KT161" i="12"/>
  <c r="KT162" i="12" s="1"/>
  <c r="LB161" i="12"/>
  <c r="LB162" i="12" s="1"/>
  <c r="LJ161" i="12"/>
  <c r="LJ162" i="12" s="1"/>
  <c r="LR161" i="12"/>
  <c r="LR162" i="12" s="1"/>
  <c r="IL163" i="12"/>
  <c r="IL164" i="12" s="1"/>
  <c r="IT163" i="12"/>
  <c r="IT164" i="12" s="1"/>
  <c r="JB163" i="12"/>
  <c r="JB164" i="12" s="1"/>
  <c r="JJ163" i="12"/>
  <c r="JJ164" i="12" s="1"/>
  <c r="JR163" i="12"/>
  <c r="JR164" i="12" s="1"/>
  <c r="JZ163" i="12"/>
  <c r="JZ164" i="12" s="1"/>
  <c r="KH163" i="12"/>
  <c r="KH164" i="12" s="1"/>
  <c r="IR156" i="12"/>
  <c r="JJ156" i="12"/>
  <c r="KG156" i="12"/>
  <c r="LD156" i="12"/>
  <c r="IP159" i="12"/>
  <c r="IP160" i="12" s="1"/>
  <c r="IX159" i="12"/>
  <c r="IX160" i="12" s="1"/>
  <c r="JF159" i="12"/>
  <c r="JF160" i="12" s="1"/>
  <c r="JN159" i="12"/>
  <c r="JN160" i="12" s="1"/>
  <c r="JV159" i="12"/>
  <c r="JV160" i="12" s="1"/>
  <c r="KD159" i="12"/>
  <c r="KD160" i="12" s="1"/>
  <c r="KL159" i="12"/>
  <c r="KL160" i="12" s="1"/>
  <c r="KT159" i="12"/>
  <c r="KT160" i="12" s="1"/>
  <c r="LB159" i="12"/>
  <c r="LB160" i="12" s="1"/>
  <c r="LJ159" i="12"/>
  <c r="LJ160" i="12" s="1"/>
  <c r="LR159" i="12"/>
  <c r="LR160" i="12" s="1"/>
  <c r="II161" i="12"/>
  <c r="II162" i="12" s="1"/>
  <c r="IQ161" i="12"/>
  <c r="IQ162" i="12" s="1"/>
  <c r="IY161" i="12"/>
  <c r="IY162" i="12" s="1"/>
  <c r="JG161" i="12"/>
  <c r="JG162" i="12" s="1"/>
  <c r="JO161" i="12"/>
  <c r="JO162" i="12" s="1"/>
  <c r="JW161" i="12"/>
  <c r="JW162" i="12" s="1"/>
  <c r="KE161" i="12"/>
  <c r="KE162" i="12" s="1"/>
  <c r="KM161" i="12"/>
  <c r="KM162" i="12" s="1"/>
  <c r="KU161" i="12"/>
  <c r="KU162" i="12" s="1"/>
  <c r="LC161" i="12"/>
  <c r="LC162" i="12" s="1"/>
  <c r="LK161" i="12"/>
  <c r="LK162" i="12" s="1"/>
  <c r="LS161" i="12"/>
  <c r="LS162" i="12" s="1"/>
  <c r="IM163" i="12"/>
  <c r="IM164" i="12" s="1"/>
  <c r="IU163" i="12"/>
  <c r="IU164" i="12" s="1"/>
  <c r="JC163" i="12"/>
  <c r="JC164" i="12" s="1"/>
  <c r="JK163" i="12"/>
  <c r="JK164" i="12" s="1"/>
  <c r="JS163" i="12"/>
  <c r="JS164" i="12" s="1"/>
  <c r="KA163" i="12"/>
  <c r="KA164" i="12" s="1"/>
  <c r="JH156" i="12"/>
  <c r="IV159" i="12"/>
  <c r="IV160" i="12" s="1"/>
  <c r="JP159" i="12"/>
  <c r="JP160" i="12" s="1"/>
  <c r="KF159" i="12"/>
  <c r="KF160" i="12" s="1"/>
  <c r="KV159" i="12"/>
  <c r="KV160" i="12" s="1"/>
  <c r="LL159" i="12"/>
  <c r="IS161" i="12"/>
  <c r="IS162" i="12" s="1"/>
  <c r="JI161" i="12"/>
  <c r="JI162" i="12" s="1"/>
  <c r="JY161" i="12"/>
  <c r="JY162" i="12" s="1"/>
  <c r="KO161" i="12"/>
  <c r="LE161" i="12"/>
  <c r="LE162" i="12" s="1"/>
  <c r="IW163" i="12"/>
  <c r="IW164" i="12" s="1"/>
  <c r="JM163" i="12"/>
  <c r="JM164" i="12" s="1"/>
  <c r="JY163" i="12"/>
  <c r="JY164" i="12" s="1"/>
  <c r="KK163" i="12"/>
  <c r="KK164" i="12" s="1"/>
  <c r="KT163" i="12"/>
  <c r="KT164" i="12" s="1"/>
  <c r="LB163" i="12"/>
  <c r="LB164" i="12" s="1"/>
  <c r="LJ163" i="12"/>
  <c r="LJ164" i="12" s="1"/>
  <c r="LR163" i="12"/>
  <c r="LR164" i="12" s="1"/>
  <c r="EN156" i="12"/>
  <c r="EV156" i="12"/>
  <c r="FD156" i="12"/>
  <c r="FL156" i="12"/>
  <c r="FT156" i="12"/>
  <c r="GB156" i="12"/>
  <c r="GJ156" i="12"/>
  <c r="GR156" i="12"/>
  <c r="GZ156" i="12"/>
  <c r="HH156" i="12"/>
  <c r="HP156" i="12"/>
  <c r="JP156" i="12"/>
  <c r="IY159" i="12"/>
  <c r="IY160" i="12" s="1"/>
  <c r="JQ159" i="12"/>
  <c r="JQ160" i="12" s="1"/>
  <c r="KG159" i="12"/>
  <c r="KG160" i="12" s="1"/>
  <c r="KW159" i="12"/>
  <c r="KW160" i="12" s="1"/>
  <c r="LM159" i="12"/>
  <c r="LM160" i="12" s="1"/>
  <c r="IT161" i="12"/>
  <c r="IT162" i="12" s="1"/>
  <c r="JJ161" i="12"/>
  <c r="JJ162" i="12" s="1"/>
  <c r="JZ161" i="12"/>
  <c r="JZ162" i="12" s="1"/>
  <c r="KP161" i="12"/>
  <c r="KP162" i="12" s="1"/>
  <c r="LF161" i="12"/>
  <c r="LF162" i="12" s="1"/>
  <c r="IX163" i="12"/>
  <c r="IX164" i="12" s="1"/>
  <c r="JN163" i="12"/>
  <c r="JN164" i="12" s="1"/>
  <c r="KB163" i="12"/>
  <c r="KB164" i="12" s="1"/>
  <c r="KL163" i="12"/>
  <c r="KL164" i="12" s="1"/>
  <c r="KU163" i="12"/>
  <c r="KU164" i="12" s="1"/>
  <c r="LC163" i="12"/>
  <c r="LC164" i="12" s="1"/>
  <c r="LK163" i="12"/>
  <c r="LK164" i="12" s="1"/>
  <c r="LS163" i="12"/>
  <c r="LS164" i="12" s="1"/>
  <c r="EO156" i="12"/>
  <c r="EW156" i="12"/>
  <c r="FE156" i="12"/>
  <c r="FM156" i="12"/>
  <c r="FU156" i="12"/>
  <c r="GC156" i="12"/>
  <c r="GK156" i="12"/>
  <c r="GS156" i="12"/>
  <c r="HA156" i="12"/>
  <c r="HI156" i="12"/>
  <c r="HQ156" i="12"/>
  <c r="JZ156" i="12"/>
  <c r="JD159" i="12"/>
  <c r="JD160" i="12" s="1"/>
  <c r="JT159" i="12"/>
  <c r="JT160" i="12" s="1"/>
  <c r="KJ159" i="12"/>
  <c r="KJ160" i="12" s="1"/>
  <c r="KZ159" i="12"/>
  <c r="KZ160" i="12" s="1"/>
  <c r="LP159" i="12"/>
  <c r="LP160" i="12" s="1"/>
  <c r="IW161" i="12"/>
  <c r="IW162" i="12" s="1"/>
  <c r="JM161" i="12"/>
  <c r="JM162" i="12" s="1"/>
  <c r="KC161" i="12"/>
  <c r="KC162" i="12" s="1"/>
  <c r="KS161" i="12"/>
  <c r="KS162" i="12" s="1"/>
  <c r="LI161" i="12"/>
  <c r="LI162" i="12" s="1"/>
  <c r="IK163" i="12"/>
  <c r="IK164" i="12" s="1"/>
  <c r="JA163" i="12"/>
  <c r="JA164" i="12" s="1"/>
  <c r="JO163" i="12"/>
  <c r="JO164" i="12" s="1"/>
  <c r="KC163" i="12"/>
  <c r="KC164" i="12" s="1"/>
  <c r="KM163" i="12"/>
  <c r="KM164" i="12" s="1"/>
  <c r="KV163" i="12"/>
  <c r="KV164" i="12" s="1"/>
  <c r="LD163" i="12"/>
  <c r="LD164" i="12" s="1"/>
  <c r="LL163" i="12"/>
  <c r="EP156" i="12"/>
  <c r="EX156" i="12"/>
  <c r="FF156" i="12"/>
  <c r="FN156" i="12"/>
  <c r="FV156" i="12"/>
  <c r="GD156" i="12"/>
  <c r="GL156" i="12"/>
  <c r="GT156" i="12"/>
  <c r="HB156" i="12"/>
  <c r="HJ156" i="12"/>
  <c r="HR156" i="12"/>
  <c r="KH156" i="12"/>
  <c r="JG159" i="12"/>
  <c r="JG160" i="12" s="1"/>
  <c r="JW159" i="12"/>
  <c r="JW160" i="12" s="1"/>
  <c r="KM159" i="12"/>
  <c r="KM160" i="12" s="1"/>
  <c r="LC159" i="12"/>
  <c r="LC160" i="12" s="1"/>
  <c r="LS159" i="12"/>
  <c r="LS160" i="12" s="1"/>
  <c r="IJ161" i="12"/>
  <c r="IJ162" i="12" s="1"/>
  <c r="IZ161" i="12"/>
  <c r="IZ162" i="12" s="1"/>
  <c r="JP161" i="12"/>
  <c r="JP162" i="12" s="1"/>
  <c r="KF161" i="12"/>
  <c r="KF162" i="12" s="1"/>
  <c r="KV161" i="12"/>
  <c r="KV162" i="12" s="1"/>
  <c r="LL161" i="12"/>
  <c r="IN163" i="12"/>
  <c r="IN164" i="12" s="1"/>
  <c r="JD163" i="12"/>
  <c r="JD164" i="12" s="1"/>
  <c r="JQ163" i="12"/>
  <c r="JQ164" i="12" s="1"/>
  <c r="KD163" i="12"/>
  <c r="KD164" i="12" s="1"/>
  <c r="KO163" i="12"/>
  <c r="KW163" i="12"/>
  <c r="KW164" i="12" s="1"/>
  <c r="LE163" i="12"/>
  <c r="LE164" i="12" s="1"/>
  <c r="LM163" i="12"/>
  <c r="LM164" i="12" s="1"/>
  <c r="EQ156" i="12"/>
  <c r="EY156" i="12"/>
  <c r="FG156" i="12"/>
  <c r="FO156" i="12"/>
  <c r="FW156" i="12"/>
  <c r="GE156" i="12"/>
  <c r="GM156" i="12"/>
  <c r="GU156" i="12"/>
  <c r="HC156" i="12"/>
  <c r="HK156" i="12"/>
  <c r="IK156" i="12"/>
  <c r="LS156" i="12"/>
  <c r="IN159" i="12"/>
  <c r="IN160" i="12" s="1"/>
  <c r="JL159" i="12"/>
  <c r="JL160" i="12" s="1"/>
  <c r="KB159" i="12"/>
  <c r="KB160" i="12" s="1"/>
  <c r="KR159" i="12"/>
  <c r="KR160" i="12" s="1"/>
  <c r="LH159" i="12"/>
  <c r="LH160" i="12" s="1"/>
  <c r="IO161" i="12"/>
  <c r="IO162" i="12" s="1"/>
  <c r="JE161" i="12"/>
  <c r="JE162" i="12" s="1"/>
  <c r="JU161" i="12"/>
  <c r="JU162" i="12" s="1"/>
  <c r="KK161" i="12"/>
  <c r="KK162" i="12" s="1"/>
  <c r="LA161" i="12"/>
  <c r="LA162" i="12" s="1"/>
  <c r="LQ161" i="12"/>
  <c r="LQ162" i="12" s="1"/>
  <c r="IS163" i="12"/>
  <c r="IS164" i="12" s="1"/>
  <c r="JI163" i="12"/>
  <c r="JI164" i="12" s="1"/>
  <c r="JV163" i="12"/>
  <c r="JV164" i="12" s="1"/>
  <c r="KI163" i="12"/>
  <c r="KI164" i="12" s="1"/>
  <c r="KR163" i="12"/>
  <c r="KR164" i="12" s="1"/>
  <c r="KZ163" i="12"/>
  <c r="KZ164" i="12" s="1"/>
  <c r="LH163" i="12"/>
  <c r="LH164" i="12" s="1"/>
  <c r="LP163" i="12"/>
  <c r="LP164" i="12" s="1"/>
  <c r="EL156" i="12"/>
  <c r="ET156" i="12"/>
  <c r="FB156" i="12"/>
  <c r="FJ156" i="12"/>
  <c r="FR156" i="12"/>
  <c r="FZ156" i="12"/>
  <c r="GH156" i="12"/>
  <c r="GP156" i="12"/>
  <c r="GX156" i="12"/>
  <c r="HF156" i="12"/>
  <c r="HN156" i="12"/>
  <c r="IS156" i="12"/>
  <c r="IQ159" i="12"/>
  <c r="IQ160" i="12" s="1"/>
  <c r="JO159" i="12"/>
  <c r="JO160" i="12" s="1"/>
  <c r="KE159" i="12"/>
  <c r="KE160" i="12" s="1"/>
  <c r="KU159" i="12"/>
  <c r="KU160" i="12" s="1"/>
  <c r="LK159" i="12"/>
  <c r="LK160" i="12" s="1"/>
  <c r="IR161" i="12"/>
  <c r="IR162" i="12" s="1"/>
  <c r="JH161" i="12"/>
  <c r="JH162" i="12" s="1"/>
  <c r="JX161" i="12"/>
  <c r="JX162" i="12" s="1"/>
  <c r="KN161" i="12"/>
  <c r="KN162" i="12" s="1"/>
  <c r="LD161" i="12"/>
  <c r="LD162" i="12" s="1"/>
  <c r="IV163" i="12"/>
  <c r="IV164" i="12" s="1"/>
  <c r="JL163" i="12"/>
  <c r="JL164" i="12" s="1"/>
  <c r="JW163" i="12"/>
  <c r="JW164" i="12" s="1"/>
  <c r="KJ163" i="12"/>
  <c r="KJ164" i="12" s="1"/>
  <c r="KS163" i="12"/>
  <c r="KS164" i="12" s="1"/>
  <c r="LA163" i="12"/>
  <c r="LA164" i="12" s="1"/>
  <c r="LI163" i="12"/>
  <c r="LI164" i="12" s="1"/>
  <c r="LQ163" i="12"/>
  <c r="LQ164" i="12" s="1"/>
  <c r="EM156" i="12"/>
  <c r="EU156" i="12"/>
  <c r="FC156" i="12"/>
  <c r="FK156" i="12"/>
  <c r="FS156" i="12"/>
  <c r="GA156" i="12"/>
  <c r="GI156" i="12"/>
  <c r="GQ156" i="12"/>
  <c r="GY156" i="12"/>
  <c r="HG156" i="12"/>
  <c r="KW156" i="12"/>
  <c r="KN159" i="12"/>
  <c r="KN160" i="12" s="1"/>
  <c r="LE156" i="12"/>
  <c r="KO159" i="12"/>
  <c r="JB161" i="12"/>
  <c r="JB162" i="12" s="1"/>
  <c r="LN161" i="12"/>
  <c r="LN162" i="12" s="1"/>
  <c r="KG163" i="12"/>
  <c r="KG164" i="12" s="1"/>
  <c r="LO163" i="12"/>
  <c r="LO164" i="12" s="1"/>
  <c r="FI156" i="12"/>
  <c r="GO156" i="12"/>
  <c r="HS156" i="12"/>
  <c r="EK159" i="12"/>
  <c r="ES159" i="12"/>
  <c r="FA159" i="12"/>
  <c r="FI159" i="12"/>
  <c r="FQ159" i="12"/>
  <c r="FY159" i="12"/>
  <c r="GG159" i="12"/>
  <c r="GO159" i="12"/>
  <c r="GW159" i="12"/>
  <c r="HE159" i="12"/>
  <c r="HM159" i="12"/>
  <c r="EO161" i="12"/>
  <c r="EW161" i="12"/>
  <c r="FE161" i="12"/>
  <c r="FM161" i="12"/>
  <c r="FU161" i="12"/>
  <c r="GC161" i="12"/>
  <c r="GK161" i="12"/>
  <c r="GS161" i="12"/>
  <c r="HA161" i="12"/>
  <c r="HI161" i="12"/>
  <c r="HQ161" i="12"/>
  <c r="EK163" i="12"/>
  <c r="ES163" i="12"/>
  <c r="FA163" i="12"/>
  <c r="FI163" i="12"/>
  <c r="FQ163" i="12"/>
  <c r="FY163" i="12"/>
  <c r="GG163" i="12"/>
  <c r="GO163" i="12"/>
  <c r="GW163" i="12"/>
  <c r="HE163" i="12"/>
  <c r="HM163" i="12"/>
  <c r="LD159" i="12"/>
  <c r="LD160" i="12" s="1"/>
  <c r="JQ161" i="12"/>
  <c r="JQ162" i="12" s="1"/>
  <c r="IO163" i="12"/>
  <c r="IO164" i="12" s="1"/>
  <c r="KP163" i="12"/>
  <c r="KP164" i="12" s="1"/>
  <c r="EJ156" i="12"/>
  <c r="FP156" i="12"/>
  <c r="GV156" i="12"/>
  <c r="HT156" i="12"/>
  <c r="EL159" i="12"/>
  <c r="ET159" i="12"/>
  <c r="FB159" i="12"/>
  <c r="FJ159" i="12"/>
  <c r="FR159" i="12"/>
  <c r="FZ159" i="12"/>
  <c r="GH159" i="12"/>
  <c r="GP159" i="12"/>
  <c r="GX159" i="12"/>
  <c r="HF159" i="12"/>
  <c r="HN159" i="12"/>
  <c r="EP161" i="12"/>
  <c r="EX161" i="12"/>
  <c r="FF161" i="12"/>
  <c r="FN161" i="12"/>
  <c r="FV161" i="12"/>
  <c r="GD161" i="12"/>
  <c r="GL161" i="12"/>
  <c r="GT161" i="12"/>
  <c r="HB161" i="12"/>
  <c r="HJ161" i="12"/>
  <c r="HR161" i="12"/>
  <c r="EL163" i="12"/>
  <c r="ET163" i="12"/>
  <c r="FB163" i="12"/>
  <c r="FJ163" i="12"/>
  <c r="FR163" i="12"/>
  <c r="FZ163" i="12"/>
  <c r="GH163" i="12"/>
  <c r="GP163" i="12"/>
  <c r="GX163" i="12"/>
  <c r="II159" i="12"/>
  <c r="II160" i="12" s="1"/>
  <c r="LE159" i="12"/>
  <c r="LE160" i="12" s="1"/>
  <c r="JX159" i="12"/>
  <c r="JX160" i="12" s="1"/>
  <c r="IK161" i="12"/>
  <c r="IK162" i="12" s="1"/>
  <c r="KW161" i="12"/>
  <c r="KW162" i="12" s="1"/>
  <c r="JT163" i="12"/>
  <c r="JT164" i="12" s="1"/>
  <c r="LF163" i="12"/>
  <c r="LF164" i="12" s="1"/>
  <c r="EZ156" i="12"/>
  <c r="GF156" i="12"/>
  <c r="HL156" i="12"/>
  <c r="EP159" i="12"/>
  <c r="EX159" i="12"/>
  <c r="FF159" i="12"/>
  <c r="FN159" i="12"/>
  <c r="FV159" i="12"/>
  <c r="GD159" i="12"/>
  <c r="GL159" i="12"/>
  <c r="GT159" i="12"/>
  <c r="HB159" i="12"/>
  <c r="HJ159" i="12"/>
  <c r="HR159" i="12"/>
  <c r="EL161" i="12"/>
  <c r="ET161" i="12"/>
  <c r="FB161" i="12"/>
  <c r="FJ161" i="12"/>
  <c r="FR161" i="12"/>
  <c r="FZ161" i="12"/>
  <c r="GH161" i="12"/>
  <c r="GP161" i="12"/>
  <c r="GX161" i="12"/>
  <c r="HF161" i="12"/>
  <c r="HN161" i="12"/>
  <c r="EP163" i="12"/>
  <c r="EX163" i="12"/>
  <c r="FF163" i="12"/>
  <c r="FN163" i="12"/>
  <c r="JY159" i="12"/>
  <c r="JY160" i="12" s="1"/>
  <c r="IL161" i="12"/>
  <c r="IL162" i="12" s="1"/>
  <c r="KX161" i="12"/>
  <c r="KX162" i="12" s="1"/>
  <c r="JU163" i="12"/>
  <c r="JU164" i="12" s="1"/>
  <c r="LG163" i="12"/>
  <c r="LG164" i="12" s="1"/>
  <c r="FA156" i="12"/>
  <c r="GG156" i="12"/>
  <c r="HM156" i="12"/>
  <c r="EQ159" i="12"/>
  <c r="EY159" i="12"/>
  <c r="FG159" i="12"/>
  <c r="FO159" i="12"/>
  <c r="FW159" i="12"/>
  <c r="GE159" i="12"/>
  <c r="GM159" i="12"/>
  <c r="GU159" i="12"/>
  <c r="HC159" i="12"/>
  <c r="HK159" i="12"/>
  <c r="HS159" i="12"/>
  <c r="EM161" i="12"/>
  <c r="EU161" i="12"/>
  <c r="FC161" i="12"/>
  <c r="FK161" i="12"/>
  <c r="FS161" i="12"/>
  <c r="GA161" i="12"/>
  <c r="GI161" i="12"/>
  <c r="GQ161" i="12"/>
  <c r="GY161" i="12"/>
  <c r="HG161" i="12"/>
  <c r="HO161" i="12"/>
  <c r="EQ163" i="12"/>
  <c r="EY163" i="12"/>
  <c r="FG163" i="12"/>
  <c r="LM161" i="12"/>
  <c r="LM162" i="12" s="1"/>
  <c r="KE163" i="12"/>
  <c r="KE164" i="12" s="1"/>
  <c r="GN156" i="12"/>
  <c r="ER159" i="12"/>
  <c r="FH159" i="12"/>
  <c r="FX159" i="12"/>
  <c r="GN159" i="12"/>
  <c r="HD159" i="12"/>
  <c r="HT159" i="12"/>
  <c r="EV161" i="12"/>
  <c r="FL161" i="12"/>
  <c r="GB161" i="12"/>
  <c r="GR161" i="12"/>
  <c r="HH161" i="12"/>
  <c r="EJ163" i="12"/>
  <c r="EZ163" i="12"/>
  <c r="FO163" i="12"/>
  <c r="GA163" i="12"/>
  <c r="GK163" i="12"/>
  <c r="GU163" i="12"/>
  <c r="HF163" i="12"/>
  <c r="HO163" i="12"/>
  <c r="JI159" i="12"/>
  <c r="JI160" i="12" s="1"/>
  <c r="EM159" i="12"/>
  <c r="HO159" i="12"/>
  <c r="HC161" i="12"/>
  <c r="FK163" i="12"/>
  <c r="KQ163" i="12"/>
  <c r="KQ164" i="12" s="1"/>
  <c r="EK156" i="12"/>
  <c r="GW156" i="12"/>
  <c r="EU159" i="12"/>
  <c r="FK159" i="12"/>
  <c r="GA159" i="12"/>
  <c r="GQ159" i="12"/>
  <c r="HG159" i="12"/>
  <c r="EY161" i="12"/>
  <c r="FO161" i="12"/>
  <c r="GE161" i="12"/>
  <c r="GU161" i="12"/>
  <c r="HK161" i="12"/>
  <c r="EM163" i="12"/>
  <c r="FC163" i="12"/>
  <c r="FP163" i="12"/>
  <c r="GB163" i="12"/>
  <c r="GL163" i="12"/>
  <c r="GV163" i="12"/>
  <c r="HG163" i="12"/>
  <c r="HP163" i="12"/>
  <c r="GI159" i="12"/>
  <c r="FW161" i="12"/>
  <c r="GR163" i="12"/>
  <c r="KX163" i="12"/>
  <c r="KX164" i="12" s="1"/>
  <c r="ER156" i="12"/>
  <c r="HD156" i="12"/>
  <c r="EV159" i="12"/>
  <c r="FL159" i="12"/>
  <c r="GB159" i="12"/>
  <c r="GR159" i="12"/>
  <c r="HH159" i="12"/>
  <c r="EJ161" i="12"/>
  <c r="EZ161" i="12"/>
  <c r="FP161" i="12"/>
  <c r="GF161" i="12"/>
  <c r="GV161" i="12"/>
  <c r="HL161" i="12"/>
  <c r="EN163" i="12"/>
  <c r="FD163" i="12"/>
  <c r="FS163" i="12"/>
  <c r="GC163" i="12"/>
  <c r="GM163" i="12"/>
  <c r="GY163" i="12"/>
  <c r="HH163" i="12"/>
  <c r="HQ163" i="12"/>
  <c r="FC159" i="12"/>
  <c r="GM161" i="12"/>
  <c r="HK163" i="12"/>
  <c r="KY163" i="12"/>
  <c r="KY164" i="12" s="1"/>
  <c r="ES156" i="12"/>
  <c r="HE156" i="12"/>
  <c r="EW159" i="12"/>
  <c r="FM159" i="12"/>
  <c r="GC159" i="12"/>
  <c r="GS159" i="12"/>
  <c r="HI159" i="12"/>
  <c r="EK161" i="12"/>
  <c r="FA161" i="12"/>
  <c r="FQ161" i="12"/>
  <c r="GG161" i="12"/>
  <c r="GW161" i="12"/>
  <c r="HM161" i="12"/>
  <c r="EO163" i="12"/>
  <c r="FE163" i="12"/>
  <c r="FT163" i="12"/>
  <c r="GD163" i="12"/>
  <c r="GN163" i="12"/>
  <c r="GZ163" i="12"/>
  <c r="HI163" i="12"/>
  <c r="HR163" i="12"/>
  <c r="IP163" i="12"/>
  <c r="IP164" i="12" s="1"/>
  <c r="GY159" i="12"/>
  <c r="HS161" i="12"/>
  <c r="HB163" i="12"/>
  <c r="JH159" i="12"/>
  <c r="JH160" i="12" s="1"/>
  <c r="JA161" i="12"/>
  <c r="JA162" i="12" s="1"/>
  <c r="LN163" i="12"/>
  <c r="LN164" i="12" s="1"/>
  <c r="FH156" i="12"/>
  <c r="HO156" i="12"/>
  <c r="EJ159" i="12"/>
  <c r="EZ159" i="12"/>
  <c r="FP159" i="12"/>
  <c r="GF159" i="12"/>
  <c r="GV159" i="12"/>
  <c r="HL159" i="12"/>
  <c r="EN161" i="12"/>
  <c r="FD161" i="12"/>
  <c r="FT161" i="12"/>
  <c r="GJ161" i="12"/>
  <c r="GZ161" i="12"/>
  <c r="HP161" i="12"/>
  <c r="ER163" i="12"/>
  <c r="FH163" i="12"/>
  <c r="FU163" i="12"/>
  <c r="GE163" i="12"/>
  <c r="GQ163" i="12"/>
  <c r="HA163" i="12"/>
  <c r="HJ163" i="12"/>
  <c r="HS163" i="12"/>
  <c r="JR161" i="12"/>
  <c r="JR162" i="12" s="1"/>
  <c r="FQ156" i="12"/>
  <c r="FS159" i="12"/>
  <c r="FG161" i="12"/>
  <c r="EU163" i="12"/>
  <c r="HT163" i="12"/>
  <c r="KG161" i="12"/>
  <c r="KG162" i="12" s="1"/>
  <c r="JE163" i="12"/>
  <c r="JE164" i="12" s="1"/>
  <c r="FX156" i="12"/>
  <c r="EN159" i="12"/>
  <c r="FD159" i="12"/>
  <c r="FT159" i="12"/>
  <c r="GJ159" i="12"/>
  <c r="GZ159" i="12"/>
  <c r="HP159" i="12"/>
  <c r="ER161" i="12"/>
  <c r="FH161" i="12"/>
  <c r="FX161" i="12"/>
  <c r="GN161" i="12"/>
  <c r="HD161" i="12"/>
  <c r="HT161" i="12"/>
  <c r="EV163" i="12"/>
  <c r="FL163" i="12"/>
  <c r="FW163" i="12"/>
  <c r="GI163" i="12"/>
  <c r="GS163" i="12"/>
  <c r="HC163" i="12"/>
  <c r="HL163" i="12"/>
  <c r="FV163" i="12"/>
  <c r="KH161" i="12"/>
  <c r="KH162" i="12" s="1"/>
  <c r="JF163" i="12"/>
  <c r="JF164" i="12" s="1"/>
  <c r="FY156" i="12"/>
  <c r="EO159" i="12"/>
  <c r="FE159" i="12"/>
  <c r="FU159" i="12"/>
  <c r="GK159" i="12"/>
  <c r="HA159" i="12"/>
  <c r="HQ159" i="12"/>
  <c r="ES161" i="12"/>
  <c r="FI161" i="12"/>
  <c r="FY161" i="12"/>
  <c r="GO161" i="12"/>
  <c r="HE161" i="12"/>
  <c r="EW163" i="12"/>
  <c r="FM163" i="12"/>
  <c r="FX163" i="12"/>
  <c r="GJ163" i="12"/>
  <c r="GT163" i="12"/>
  <c r="HD163" i="12"/>
  <c r="HN163" i="12"/>
  <c r="EQ161" i="12"/>
  <c r="GF163" i="12"/>
  <c r="CJ156" i="21"/>
  <c r="BJ156" i="21"/>
  <c r="IK191" i="12"/>
  <c r="IS191" i="12"/>
  <c r="JA191" i="12"/>
  <c r="JI191" i="12"/>
  <c r="JQ191" i="12"/>
  <c r="JY191" i="12"/>
  <c r="KG191" i="12"/>
  <c r="KO191" i="12"/>
  <c r="KW191" i="12"/>
  <c r="LE191" i="12"/>
  <c r="LM191" i="12"/>
  <c r="IL191" i="12"/>
  <c r="IT191" i="12"/>
  <c r="JB191" i="12"/>
  <c r="JJ191" i="12"/>
  <c r="JR191" i="12"/>
  <c r="JZ191" i="12"/>
  <c r="KH191" i="12"/>
  <c r="KP191" i="12"/>
  <c r="KX191" i="12"/>
  <c r="LF191" i="12"/>
  <c r="LN191" i="12"/>
  <c r="II191" i="12"/>
  <c r="IQ191" i="12"/>
  <c r="IY191" i="12"/>
  <c r="JG191" i="12"/>
  <c r="JO191" i="12"/>
  <c r="JW191" i="12"/>
  <c r="KE191" i="12"/>
  <c r="KM191" i="12"/>
  <c r="KU191" i="12"/>
  <c r="LC191" i="12"/>
  <c r="IR191" i="12"/>
  <c r="JE191" i="12"/>
  <c r="JS191" i="12"/>
  <c r="KD191" i="12"/>
  <c r="KR191" i="12"/>
  <c r="LD191" i="12"/>
  <c r="LP191" i="12"/>
  <c r="EQ191" i="12"/>
  <c r="EY191" i="12"/>
  <c r="FG191" i="12"/>
  <c r="FO191" i="12"/>
  <c r="FW191" i="12"/>
  <c r="GE191" i="12"/>
  <c r="GM191" i="12"/>
  <c r="IU191" i="12"/>
  <c r="JF191" i="12"/>
  <c r="JT191" i="12"/>
  <c r="KF191" i="12"/>
  <c r="KS191" i="12"/>
  <c r="LG191" i="12"/>
  <c r="LQ191" i="12"/>
  <c r="EJ191" i="12"/>
  <c r="ER191" i="12"/>
  <c r="IO191" i="12"/>
  <c r="JC191" i="12"/>
  <c r="JN191" i="12"/>
  <c r="KB191" i="12"/>
  <c r="KN191" i="12"/>
  <c r="LA191" i="12"/>
  <c r="LL191" i="12"/>
  <c r="EO191" i="12"/>
  <c r="EW191" i="12"/>
  <c r="FE191" i="12"/>
  <c r="FM191" i="12"/>
  <c r="FU191" i="12"/>
  <c r="GC191" i="12"/>
  <c r="GK191" i="12"/>
  <c r="IX191" i="12"/>
  <c r="JU191" i="12"/>
  <c r="KL191" i="12"/>
  <c r="LI191" i="12"/>
  <c r="EP191" i="12"/>
  <c r="FB191" i="12"/>
  <c r="FL191" i="12"/>
  <c r="FX191" i="12"/>
  <c r="GH191" i="12"/>
  <c r="GR191" i="12"/>
  <c r="GZ191" i="12"/>
  <c r="HH191" i="12"/>
  <c r="HP191" i="12"/>
  <c r="IZ191" i="12"/>
  <c r="JV191" i="12"/>
  <c r="KQ191" i="12"/>
  <c r="LJ191" i="12"/>
  <c r="ES191" i="12"/>
  <c r="FC191" i="12"/>
  <c r="FN191" i="12"/>
  <c r="FY191" i="12"/>
  <c r="GI191" i="12"/>
  <c r="GS191" i="12"/>
  <c r="HA191" i="12"/>
  <c r="HI191" i="12"/>
  <c r="HQ191" i="12"/>
  <c r="IV191" i="12"/>
  <c r="JM191" i="12"/>
  <c r="KJ191" i="12"/>
  <c r="LB191" i="12"/>
  <c r="EM191" i="12"/>
  <c r="EZ191" i="12"/>
  <c r="FJ191" i="12"/>
  <c r="FT191" i="12"/>
  <c r="GF191" i="12"/>
  <c r="GP191" i="12"/>
  <c r="GX191" i="12"/>
  <c r="HF191" i="12"/>
  <c r="HN191" i="12"/>
  <c r="IM191" i="12"/>
  <c r="JP191" i="12"/>
  <c r="KY191" i="12"/>
  <c r="EV191" i="12"/>
  <c r="FP191" i="12"/>
  <c r="GD191" i="12"/>
  <c r="GU191" i="12"/>
  <c r="HG191" i="12"/>
  <c r="HT191" i="12"/>
  <c r="LH191" i="12"/>
  <c r="FA191" i="12"/>
  <c r="GJ191" i="12"/>
  <c r="IN191" i="12"/>
  <c r="JX191" i="12"/>
  <c r="KZ191" i="12"/>
  <c r="EX191" i="12"/>
  <c r="FQ191" i="12"/>
  <c r="GG191" i="12"/>
  <c r="GV191" i="12"/>
  <c r="HJ191" i="12"/>
  <c r="KA191" i="12"/>
  <c r="FR191" i="12"/>
  <c r="GW191" i="12"/>
  <c r="IP191" i="12"/>
  <c r="HK191" i="12"/>
  <c r="IW191" i="12"/>
  <c r="KC191" i="12"/>
  <c r="LK191" i="12"/>
  <c r="JD191" i="12"/>
  <c r="KI191" i="12"/>
  <c r="LO191" i="12"/>
  <c r="EL191" i="12"/>
  <c r="FF191" i="12"/>
  <c r="FV191" i="12"/>
  <c r="GN191" i="12"/>
  <c r="HB191" i="12"/>
  <c r="HM191" i="12"/>
  <c r="IH191" i="12"/>
  <c r="JL191" i="12"/>
  <c r="EU191" i="12"/>
  <c r="GT191" i="12"/>
  <c r="JH191" i="12"/>
  <c r="KK191" i="12"/>
  <c r="LR191" i="12"/>
  <c r="EN191" i="12"/>
  <c r="FH191" i="12"/>
  <c r="FZ191" i="12"/>
  <c r="GO191" i="12"/>
  <c r="HC191" i="12"/>
  <c r="HO191" i="12"/>
  <c r="KV191" i="12"/>
  <c r="FK191" i="12"/>
  <c r="HE191" i="12"/>
  <c r="JK191" i="12"/>
  <c r="KT191" i="12"/>
  <c r="LS191" i="12"/>
  <c r="ET191" i="12"/>
  <c r="FI191" i="12"/>
  <c r="GA191" i="12"/>
  <c r="GQ191" i="12"/>
  <c r="HD191" i="12"/>
  <c r="HR191" i="12"/>
  <c r="EI191" i="12"/>
  <c r="IJ191" i="12"/>
  <c r="GB191" i="12"/>
  <c r="HS191" i="12"/>
  <c r="HL191" i="12"/>
  <c r="EK191" i="12"/>
  <c r="FD191" i="12"/>
  <c r="FS191" i="12"/>
  <c r="GL191" i="12"/>
  <c r="GY191" i="12"/>
  <c r="AJ168" i="21"/>
  <c r="CJ168" i="21"/>
  <c r="BJ168" i="21"/>
  <c r="EV102" i="12"/>
  <c r="EI168" i="12"/>
  <c r="IH168" i="12"/>
  <c r="BJ159" i="21"/>
  <c r="CJ159" i="21"/>
  <c r="CJ161" i="21"/>
  <c r="BJ163" i="21"/>
  <c r="BJ161" i="21"/>
  <c r="CJ163" i="21"/>
  <c r="AJ163" i="21"/>
  <c r="AJ161" i="21"/>
  <c r="AJ159" i="21"/>
  <c r="AU219" i="21"/>
  <c r="AU220" i="21"/>
  <c r="AU216" i="21"/>
  <c r="AT216" i="21"/>
  <c r="F216" i="21" s="1"/>
  <c r="AT219" i="21"/>
  <c r="F219" i="21" s="1"/>
  <c r="AT220" i="21"/>
  <c r="F220" i="21" s="1"/>
  <c r="AS216" i="21"/>
  <c r="G216" i="21" s="1"/>
  <c r="AS219" i="21"/>
  <c r="G219" i="21" s="1"/>
  <c r="AS220" i="21"/>
  <c r="G220" i="21" s="1"/>
  <c r="AR220" i="21"/>
  <c r="AR216" i="21"/>
  <c r="AR219" i="21"/>
  <c r="AQ216" i="21"/>
  <c r="AQ219" i="21"/>
  <c r="AQ220" i="21"/>
  <c r="AP220" i="21"/>
  <c r="AP216" i="21"/>
  <c r="AP219" i="21"/>
  <c r="AO219" i="21"/>
  <c r="AO220" i="21"/>
  <c r="AO216" i="21"/>
  <c r="AN219" i="21"/>
  <c r="AN216" i="21"/>
  <c r="AN220" i="21"/>
  <c r="AM219" i="21"/>
  <c r="AM216" i="21"/>
  <c r="AM220" i="21"/>
  <c r="AL219" i="21"/>
  <c r="AL220" i="21"/>
  <c r="AL216" i="21"/>
  <c r="AK220" i="21"/>
  <c r="AK219" i="21"/>
  <c r="AK216" i="21"/>
  <c r="AJ220" i="21"/>
  <c r="AJ216" i="21"/>
  <c r="AJ219" i="21"/>
  <c r="IH163" i="12"/>
  <c r="IH161" i="12"/>
  <c r="IH159" i="12"/>
  <c r="EI161" i="12"/>
  <c r="EI159" i="12"/>
  <c r="EI163" i="12"/>
  <c r="II216" i="12"/>
  <c r="IQ216" i="12"/>
  <c r="IY216" i="12"/>
  <c r="JG216" i="12"/>
  <c r="JO216" i="12"/>
  <c r="JW216" i="12"/>
  <c r="KE216" i="12"/>
  <c r="KM216" i="12"/>
  <c r="KU216" i="12"/>
  <c r="LC216" i="12"/>
  <c r="LK216" i="12"/>
  <c r="LS216" i="12"/>
  <c r="V216" i="12" s="1"/>
  <c r="EP216" i="12"/>
  <c r="EX216" i="12"/>
  <c r="FF216" i="12"/>
  <c r="FN216" i="12"/>
  <c r="FV216" i="12"/>
  <c r="GD216" i="12"/>
  <c r="GL216" i="12"/>
  <c r="GT216" i="12"/>
  <c r="HB216" i="12"/>
  <c r="HJ216" i="12"/>
  <c r="HR216" i="12"/>
  <c r="AO216" i="12"/>
  <c r="AW216" i="12"/>
  <c r="BE216" i="12"/>
  <c r="BM216" i="12"/>
  <c r="BU216" i="12"/>
  <c r="CC216" i="12"/>
  <c r="CK216" i="12"/>
  <c r="CS216" i="12"/>
  <c r="DA216" i="12"/>
  <c r="DI216" i="12"/>
  <c r="DQ216" i="12"/>
  <c r="CM216" i="21"/>
  <c r="CU216" i="21"/>
  <c r="BQ216" i="21"/>
  <c r="IJ216" i="12"/>
  <c r="IR216" i="12"/>
  <c r="IZ216" i="12"/>
  <c r="JH216" i="12"/>
  <c r="JP216" i="12"/>
  <c r="JX216" i="12"/>
  <c r="KF216" i="12"/>
  <c r="KN216" i="12"/>
  <c r="KV216" i="12"/>
  <c r="LD216" i="12"/>
  <c r="LL216" i="12"/>
  <c r="IH216" i="12"/>
  <c r="EQ216" i="12"/>
  <c r="EY216" i="12"/>
  <c r="FG216" i="12"/>
  <c r="FO216" i="12"/>
  <c r="FW216" i="12"/>
  <c r="GE216" i="12"/>
  <c r="GM216" i="12"/>
  <c r="GU216" i="12"/>
  <c r="HC216" i="12"/>
  <c r="HK216" i="12"/>
  <c r="HS216" i="12"/>
  <c r="AP216" i="12"/>
  <c r="AX216" i="12"/>
  <c r="BF216" i="12"/>
  <c r="BN216" i="12"/>
  <c r="BV216" i="12"/>
  <c r="CD216" i="12"/>
  <c r="CL216" i="12"/>
  <c r="CT216" i="12"/>
  <c r="DB216" i="12"/>
  <c r="DJ216" i="12"/>
  <c r="DR216" i="12"/>
  <c r="CN216" i="21"/>
  <c r="CJ216" i="21"/>
  <c r="BR216" i="21"/>
  <c r="IK216" i="12"/>
  <c r="IS216" i="12"/>
  <c r="JA216" i="12"/>
  <c r="JI216" i="12"/>
  <c r="JQ216" i="12"/>
  <c r="JY216" i="12"/>
  <c r="KG216" i="12"/>
  <c r="KO216" i="12"/>
  <c r="KW216" i="12"/>
  <c r="LE216" i="12"/>
  <c r="LM216" i="12"/>
  <c r="EJ216" i="12"/>
  <c r="ER216" i="12"/>
  <c r="EZ216" i="12"/>
  <c r="FH216" i="12"/>
  <c r="FP216" i="12"/>
  <c r="FX216" i="12"/>
  <c r="GF216" i="12"/>
  <c r="GN216" i="12"/>
  <c r="GV216" i="12"/>
  <c r="HD216" i="12"/>
  <c r="HL216" i="12"/>
  <c r="HT216" i="12"/>
  <c r="N216" i="12" s="1"/>
  <c r="AQ216" i="12"/>
  <c r="AY216" i="12"/>
  <c r="BG216" i="12"/>
  <c r="BO216" i="12"/>
  <c r="BW216" i="12"/>
  <c r="CE216" i="12"/>
  <c r="CM216" i="12"/>
  <c r="CU216" i="12"/>
  <c r="DC216" i="12"/>
  <c r="DK216" i="12"/>
  <c r="DS216" i="12"/>
  <c r="IL216" i="12"/>
  <c r="IT216" i="12"/>
  <c r="JB216" i="12"/>
  <c r="JJ216" i="12"/>
  <c r="JR216" i="12"/>
  <c r="JZ216" i="12"/>
  <c r="KH216" i="12"/>
  <c r="KP216" i="12"/>
  <c r="KX216" i="12"/>
  <c r="LF216" i="12"/>
  <c r="LN216" i="12"/>
  <c r="EK216" i="12"/>
  <c r="ES216" i="12"/>
  <c r="FA216" i="12"/>
  <c r="FI216" i="12"/>
  <c r="FQ216" i="12"/>
  <c r="FY216" i="12"/>
  <c r="GG216" i="12"/>
  <c r="GO216" i="12"/>
  <c r="GW216" i="12"/>
  <c r="HE216" i="12"/>
  <c r="HM216" i="12"/>
  <c r="EI216" i="12"/>
  <c r="AR216" i="12"/>
  <c r="AZ216" i="12"/>
  <c r="BH216" i="12"/>
  <c r="BP216" i="12"/>
  <c r="BX216" i="12"/>
  <c r="CF216" i="12"/>
  <c r="CN216" i="12"/>
  <c r="CV216" i="12"/>
  <c r="DD216" i="12"/>
  <c r="DL216" i="12"/>
  <c r="DT216" i="12"/>
  <c r="CP216" i="21"/>
  <c r="BL216" i="21"/>
  <c r="BT216" i="21"/>
  <c r="N216" i="21" s="1"/>
  <c r="CO216" i="21"/>
  <c r="IM216" i="12"/>
  <c r="IU216" i="12"/>
  <c r="JC216" i="12"/>
  <c r="JK216" i="12"/>
  <c r="JS216" i="12"/>
  <c r="KA216" i="12"/>
  <c r="KI216" i="12"/>
  <c r="KQ216" i="12"/>
  <c r="KY216" i="12"/>
  <c r="LG216" i="12"/>
  <c r="LO216" i="12"/>
  <c r="EL216" i="12"/>
  <c r="ET216" i="12"/>
  <c r="FB216" i="12"/>
  <c r="FJ216" i="12"/>
  <c r="FR216" i="12"/>
  <c r="FZ216" i="12"/>
  <c r="GH216" i="12"/>
  <c r="GP216" i="12"/>
  <c r="GX216" i="12"/>
  <c r="HF216" i="12"/>
  <c r="HN216" i="12"/>
  <c r="AK216" i="12"/>
  <c r="AS216" i="12"/>
  <c r="BA216" i="12"/>
  <c r="BI216" i="12"/>
  <c r="BQ216" i="12"/>
  <c r="BY216" i="12"/>
  <c r="CG216" i="12"/>
  <c r="CO216" i="12"/>
  <c r="CW216" i="12"/>
  <c r="DE216" i="12"/>
  <c r="DM216" i="12"/>
  <c r="DU216" i="12"/>
  <c r="F216" i="12" s="1"/>
  <c r="CQ216" i="21"/>
  <c r="BM216" i="21"/>
  <c r="BU216" i="21"/>
  <c r="IN216" i="12"/>
  <c r="IV216" i="12"/>
  <c r="JD216" i="12"/>
  <c r="JL216" i="12"/>
  <c r="JT216" i="12"/>
  <c r="KB216" i="12"/>
  <c r="KJ216" i="12"/>
  <c r="KR216" i="12"/>
  <c r="KZ216" i="12"/>
  <c r="LH216" i="12"/>
  <c r="LP216" i="12"/>
  <c r="EM216" i="12"/>
  <c r="EU216" i="12"/>
  <c r="FC216" i="12"/>
  <c r="FK216" i="12"/>
  <c r="FS216" i="12"/>
  <c r="GA216" i="12"/>
  <c r="GI216" i="12"/>
  <c r="GQ216" i="12"/>
  <c r="GY216" i="12"/>
  <c r="HG216" i="12"/>
  <c r="HO216" i="12"/>
  <c r="AL216" i="12"/>
  <c r="AT216" i="12"/>
  <c r="BB216" i="12"/>
  <c r="BJ216" i="12"/>
  <c r="BR216" i="12"/>
  <c r="BZ216" i="12"/>
  <c r="CH216" i="12"/>
  <c r="CP216" i="12"/>
  <c r="CX216" i="12"/>
  <c r="DF216" i="12"/>
  <c r="DN216" i="12"/>
  <c r="AJ216" i="12"/>
  <c r="CR216" i="21"/>
  <c r="BN216" i="21"/>
  <c r="BJ216" i="21"/>
  <c r="BK216" i="21"/>
  <c r="IO216" i="12"/>
  <c r="IW216" i="12"/>
  <c r="JE216" i="12"/>
  <c r="JM216" i="12"/>
  <c r="JU216" i="12"/>
  <c r="KC216" i="12"/>
  <c r="KK216" i="12"/>
  <c r="KS216" i="12"/>
  <c r="LA216" i="12"/>
  <c r="LI216" i="12"/>
  <c r="LQ216" i="12"/>
  <c r="EN216" i="12"/>
  <c r="EV216" i="12"/>
  <c r="FD216" i="12"/>
  <c r="FL216" i="12"/>
  <c r="FT216" i="12"/>
  <c r="GB216" i="12"/>
  <c r="GJ216" i="12"/>
  <c r="GR216" i="12"/>
  <c r="GZ216" i="12"/>
  <c r="HH216" i="12"/>
  <c r="HP216" i="12"/>
  <c r="AM216" i="12"/>
  <c r="AU216" i="12"/>
  <c r="BC216" i="12"/>
  <c r="BK216" i="12"/>
  <c r="BS216" i="12"/>
  <c r="CA216" i="12"/>
  <c r="CI216" i="12"/>
  <c r="CQ216" i="12"/>
  <c r="CY216" i="12"/>
  <c r="DG216" i="12"/>
  <c r="DO216" i="12"/>
  <c r="CK216" i="21"/>
  <c r="CS216" i="21"/>
  <c r="W216" i="21" s="1"/>
  <c r="BO216" i="21"/>
  <c r="IP216" i="12"/>
  <c r="IX216" i="12"/>
  <c r="JF216" i="12"/>
  <c r="JN216" i="12"/>
  <c r="JV216" i="12"/>
  <c r="KD216" i="12"/>
  <c r="KL216" i="12"/>
  <c r="KT216" i="12"/>
  <c r="LB216" i="12"/>
  <c r="LJ216" i="12"/>
  <c r="LR216" i="12"/>
  <c r="EO216" i="12"/>
  <c r="EW216" i="12"/>
  <c r="FE216" i="12"/>
  <c r="FM216" i="12"/>
  <c r="FU216" i="12"/>
  <c r="GC216" i="12"/>
  <c r="GK216" i="12"/>
  <c r="GS216" i="12"/>
  <c r="HA216" i="12"/>
  <c r="HI216" i="12"/>
  <c r="HQ216" i="12"/>
  <c r="AN216" i="12"/>
  <c r="AV216" i="12"/>
  <c r="BD216" i="12"/>
  <c r="BL216" i="12"/>
  <c r="BT216" i="12"/>
  <c r="CB216" i="12"/>
  <c r="CJ216" i="12"/>
  <c r="CR216" i="12"/>
  <c r="CZ216" i="12"/>
  <c r="DH216" i="12"/>
  <c r="DP216" i="12"/>
  <c r="CL216" i="21"/>
  <c r="CT216" i="21"/>
  <c r="V216" i="21" s="1"/>
  <c r="BP216" i="21"/>
  <c r="BS216" i="21"/>
  <c r="O216" i="21" s="1"/>
  <c r="IP219" i="12"/>
  <c r="IQ219" i="12"/>
  <c r="IZ219" i="12"/>
  <c r="JI219" i="12"/>
  <c r="JR219" i="12"/>
  <c r="JS219" i="12"/>
  <c r="IM220" i="12"/>
  <c r="KY220" i="12"/>
  <c r="FY219" i="12"/>
  <c r="EZ220" i="12"/>
  <c r="HL220" i="12"/>
  <c r="CG219" i="12"/>
  <c r="LA219" i="12"/>
  <c r="KB220" i="12"/>
  <c r="FB219" i="12"/>
  <c r="KT219" i="12"/>
  <c r="JU220" i="12"/>
  <c r="EU219" i="12"/>
  <c r="HG219" i="12"/>
  <c r="GH220" i="12"/>
  <c r="BC219" i="12"/>
  <c r="DO219" i="12"/>
  <c r="IX220" i="12"/>
  <c r="LJ220" i="12"/>
  <c r="GJ219" i="12"/>
  <c r="FK220" i="12"/>
  <c r="AN219" i="12"/>
  <c r="CZ219" i="12"/>
  <c r="LL219" i="12"/>
  <c r="KM220" i="12"/>
  <c r="FM219" i="12"/>
  <c r="EN220" i="12"/>
  <c r="GZ220" i="12"/>
  <c r="CC219" i="12"/>
  <c r="BD220" i="12"/>
  <c r="DP220" i="12"/>
  <c r="IZ220" i="12"/>
  <c r="LL220" i="12"/>
  <c r="GL219" i="12"/>
  <c r="FM220" i="12"/>
  <c r="AP219" i="12"/>
  <c r="DB219" i="12"/>
  <c r="LN219" i="12"/>
  <c r="KO220" i="12"/>
  <c r="FO219" i="12"/>
  <c r="EP220" i="12"/>
  <c r="HB220" i="12"/>
  <c r="CE219" i="12"/>
  <c r="JD219" i="12"/>
  <c r="JJ220" i="12"/>
  <c r="EJ219" i="12"/>
  <c r="GV219" i="12"/>
  <c r="FW220" i="12"/>
  <c r="AZ219" i="12"/>
  <c r="DL219" i="12"/>
  <c r="HF219" i="12"/>
  <c r="CQ220" i="12"/>
  <c r="HN219" i="12"/>
  <c r="CS220" i="12"/>
  <c r="GW220" i="12"/>
  <c r="DC220" i="12"/>
  <c r="BZ219" i="12"/>
  <c r="DM220" i="12"/>
  <c r="CC220" i="12"/>
  <c r="CP219" i="12"/>
  <c r="DO220" i="12"/>
  <c r="BJ220" i="12"/>
  <c r="CJ220" i="21"/>
  <c r="BK220" i="12"/>
  <c r="CM219" i="21"/>
  <c r="BS220" i="21"/>
  <c r="O220" i="21" s="1"/>
  <c r="BJ219" i="21"/>
  <c r="BQ219" i="21"/>
  <c r="DE220" i="12"/>
  <c r="CP220" i="12"/>
  <c r="CU219" i="21"/>
  <c r="DI220" i="12"/>
  <c r="CP219" i="21"/>
  <c r="IO219" i="12"/>
  <c r="IX219" i="12"/>
  <c r="IY219" i="12"/>
  <c r="JH219" i="12"/>
  <c r="JQ219" i="12"/>
  <c r="JZ219" i="12"/>
  <c r="KA219" i="12"/>
  <c r="IU220" i="12"/>
  <c r="LG220" i="12"/>
  <c r="GG219" i="12"/>
  <c r="FH220" i="12"/>
  <c r="HT220" i="12"/>
  <c r="N220" i="12" s="1"/>
  <c r="CO219" i="12"/>
  <c r="LI219" i="12"/>
  <c r="KJ220" i="12"/>
  <c r="FJ219" i="12"/>
  <c r="LB219" i="12"/>
  <c r="KC220" i="12"/>
  <c r="FC219" i="12"/>
  <c r="HO219" i="12"/>
  <c r="GP220" i="12"/>
  <c r="BK219" i="12"/>
  <c r="AL220" i="12"/>
  <c r="JF220" i="12"/>
  <c r="LR220" i="12"/>
  <c r="GR219" i="12"/>
  <c r="FS220" i="12"/>
  <c r="AV219" i="12"/>
  <c r="DH219" i="12"/>
  <c r="II220" i="12"/>
  <c r="KU220" i="12"/>
  <c r="FU219" i="12"/>
  <c r="EV220" i="12"/>
  <c r="HH220" i="12"/>
  <c r="CK219" i="12"/>
  <c r="BL220" i="12"/>
  <c r="IN219" i="12"/>
  <c r="JH220" i="12"/>
  <c r="IH220" i="12"/>
  <c r="GT219" i="12"/>
  <c r="FU220" i="12"/>
  <c r="AX219" i="12"/>
  <c r="DJ219" i="12"/>
  <c r="IK220" i="12"/>
  <c r="KW220" i="12"/>
  <c r="FW219" i="12"/>
  <c r="EX220" i="12"/>
  <c r="HJ220" i="12"/>
  <c r="CM219" i="12"/>
  <c r="KQ219" i="12"/>
  <c r="JR220" i="12"/>
  <c r="ER219" i="12"/>
  <c r="HD219" i="12"/>
  <c r="GE220" i="12"/>
  <c r="BH219" i="12"/>
  <c r="DT219" i="12"/>
  <c r="GG220" i="12"/>
  <c r="DA220" i="12"/>
  <c r="GO220" i="12"/>
  <c r="DB220" i="12"/>
  <c r="BR219" i="12"/>
  <c r="DL220" i="12"/>
  <c r="AS220" i="12"/>
  <c r="AJ220" i="12"/>
  <c r="CM220" i="12"/>
  <c r="AW220" i="12"/>
  <c r="CM220" i="21"/>
  <c r="BU220" i="12"/>
  <c r="BR220" i="21"/>
  <c r="BV220" i="12"/>
  <c r="CO219" i="21"/>
  <c r="CO220" i="21"/>
  <c r="BK220" i="21"/>
  <c r="BN219" i="21"/>
  <c r="CS220" i="21"/>
  <c r="W220" i="21" s="1"/>
  <c r="BR219" i="21"/>
  <c r="BM219" i="21"/>
  <c r="IW219" i="12"/>
  <c r="JF219" i="12"/>
  <c r="JG219" i="12"/>
  <c r="JP219" i="12"/>
  <c r="JY219" i="12"/>
  <c r="KH219" i="12"/>
  <c r="KI219" i="12"/>
  <c r="JC220" i="12"/>
  <c r="LO220" i="12"/>
  <c r="GO219" i="12"/>
  <c r="FP220" i="12"/>
  <c r="AK219" i="12"/>
  <c r="CW219" i="12"/>
  <c r="LQ219" i="12"/>
  <c r="KR220" i="12"/>
  <c r="FR219" i="12"/>
  <c r="LJ219" i="12"/>
  <c r="KK220" i="12"/>
  <c r="FK219" i="12"/>
  <c r="EL220" i="12"/>
  <c r="GX220" i="12"/>
  <c r="BS219" i="12"/>
  <c r="KJ219" i="12"/>
  <c r="JN220" i="12"/>
  <c r="EN219" i="12"/>
  <c r="GZ219" i="12"/>
  <c r="GA220" i="12"/>
  <c r="BD219" i="12"/>
  <c r="DP219" i="12"/>
  <c r="IQ220" i="12"/>
  <c r="LC220" i="12"/>
  <c r="GC219" i="12"/>
  <c r="FD220" i="12"/>
  <c r="HP220" i="12"/>
  <c r="CS219" i="12"/>
  <c r="BT220" i="12"/>
  <c r="KN219" i="12"/>
  <c r="JP220" i="12"/>
  <c r="EP219" i="12"/>
  <c r="HB219" i="12"/>
  <c r="GC220" i="12"/>
  <c r="BF219" i="12"/>
  <c r="DR219" i="12"/>
  <c r="IS220" i="12"/>
  <c r="LE220" i="12"/>
  <c r="GE219" i="12"/>
  <c r="FF220" i="12"/>
  <c r="HR220" i="12"/>
  <c r="CU219" i="12"/>
  <c r="KY219" i="12"/>
  <c r="JZ220" i="12"/>
  <c r="EZ219" i="12"/>
  <c r="HL219" i="12"/>
  <c r="GM220" i="12"/>
  <c r="BP219" i="12"/>
  <c r="AQ220" i="12"/>
  <c r="BB219" i="12"/>
  <c r="DJ220" i="12"/>
  <c r="BJ219" i="12"/>
  <c r="DK220" i="12"/>
  <c r="AR220" i="12"/>
  <c r="DU220" i="12"/>
  <c r="F220" i="12" s="1"/>
  <c r="BF220" i="12"/>
  <c r="FA220" i="12"/>
  <c r="CV220" i="12"/>
  <c r="BI220" i="12"/>
  <c r="CU220" i="21"/>
  <c r="CF220" i="12"/>
  <c r="CR219" i="21"/>
  <c r="CG220" i="12"/>
  <c r="BS219" i="21"/>
  <c r="O219" i="21" s="1"/>
  <c r="BL219" i="21"/>
  <c r="CQ219" i="21"/>
  <c r="CK219" i="21"/>
  <c r="BQ220" i="21"/>
  <c r="BU219" i="21"/>
  <c r="BO219" i="21"/>
  <c r="BK219" i="21"/>
  <c r="BT219" i="21"/>
  <c r="N219" i="21" s="1"/>
  <c r="JE219" i="12"/>
  <c r="JN219" i="12"/>
  <c r="JO219" i="12"/>
  <c r="JX219" i="12"/>
  <c r="KG219" i="12"/>
  <c r="KP219" i="12"/>
  <c r="JL219" i="12"/>
  <c r="JK220" i="12"/>
  <c r="EK219" i="12"/>
  <c r="GW219" i="12"/>
  <c r="FX220" i="12"/>
  <c r="AS219" i="12"/>
  <c r="DE219" i="12"/>
  <c r="IN220" i="12"/>
  <c r="KZ220" i="12"/>
  <c r="FZ219" i="12"/>
  <c r="LR219" i="12"/>
  <c r="KS220" i="12"/>
  <c r="FS219" i="12"/>
  <c r="ET220" i="12"/>
  <c r="HF220" i="12"/>
  <c r="CA219" i="12"/>
  <c r="KU219" i="12"/>
  <c r="JV220" i="12"/>
  <c r="EV219" i="12"/>
  <c r="HH219" i="12"/>
  <c r="GI220" i="12"/>
  <c r="BL219" i="12"/>
  <c r="AM220" i="12"/>
  <c r="IY220" i="12"/>
  <c r="LK220" i="12"/>
  <c r="GK219" i="12"/>
  <c r="FL220" i="12"/>
  <c r="AO219" i="12"/>
  <c r="DA219" i="12"/>
  <c r="CB220" i="12"/>
  <c r="KW219" i="12"/>
  <c r="JX220" i="12"/>
  <c r="EX219" i="12"/>
  <c r="HJ219" i="12"/>
  <c r="GK220" i="12"/>
  <c r="BN219" i="12"/>
  <c r="AO220" i="12"/>
  <c r="JA220" i="12"/>
  <c r="LM220" i="12"/>
  <c r="GM219" i="12"/>
  <c r="FN220" i="12"/>
  <c r="AQ219" i="12"/>
  <c r="DC219" i="12"/>
  <c r="LG219" i="12"/>
  <c r="KH220" i="12"/>
  <c r="FH219" i="12"/>
  <c r="HT219" i="12"/>
  <c r="N219" i="12" s="1"/>
  <c r="GU220" i="12"/>
  <c r="BX219" i="12"/>
  <c r="AY220" i="12"/>
  <c r="DN219" i="12"/>
  <c r="DS220" i="12"/>
  <c r="AK220" i="12"/>
  <c r="DT220" i="12"/>
  <c r="BE220" i="12"/>
  <c r="CR220" i="21"/>
  <c r="BQ220" i="12"/>
  <c r="HM220" i="12"/>
  <c r="BS220" i="12"/>
  <c r="CO220" i="12"/>
  <c r="BP220" i="21"/>
  <c r="CS219" i="21"/>
  <c r="W219" i="21" s="1"/>
  <c r="BP219" i="21"/>
  <c r="CT220" i="21"/>
  <c r="V220" i="21" s="1"/>
  <c r="JM219" i="12"/>
  <c r="JV219" i="12"/>
  <c r="JW219" i="12"/>
  <c r="KF219" i="12"/>
  <c r="IL219" i="12"/>
  <c r="IM219" i="12"/>
  <c r="KR219" i="12"/>
  <c r="JS220" i="12"/>
  <c r="ES219" i="12"/>
  <c r="HE219" i="12"/>
  <c r="GF220" i="12"/>
  <c r="BA219" i="12"/>
  <c r="DM219" i="12"/>
  <c r="IV220" i="12"/>
  <c r="LH220" i="12"/>
  <c r="GH219" i="12"/>
  <c r="IO220" i="12"/>
  <c r="LA220" i="12"/>
  <c r="GA219" i="12"/>
  <c r="FB220" i="12"/>
  <c r="HN220" i="12"/>
  <c r="CI219" i="12"/>
  <c r="LC219" i="12"/>
  <c r="KD220" i="12"/>
  <c r="FD219" i="12"/>
  <c r="HP219" i="12"/>
  <c r="GQ220" i="12"/>
  <c r="BT219" i="12"/>
  <c r="AU220" i="12"/>
  <c r="JG220" i="12"/>
  <c r="LS220" i="12"/>
  <c r="V220" i="12" s="1"/>
  <c r="GS219" i="12"/>
  <c r="FT220" i="12"/>
  <c r="AW219" i="12"/>
  <c r="DI219" i="12"/>
  <c r="CJ220" i="12"/>
  <c r="LE219" i="12"/>
  <c r="KF220" i="12"/>
  <c r="FF219" i="12"/>
  <c r="HR219" i="12"/>
  <c r="GS220" i="12"/>
  <c r="BV219" i="12"/>
  <c r="IV219" i="12"/>
  <c r="JI220" i="12"/>
  <c r="IH219" i="12"/>
  <c r="GU219" i="12"/>
  <c r="FV220" i="12"/>
  <c r="AY219" i="12"/>
  <c r="DK219" i="12"/>
  <c r="LO219" i="12"/>
  <c r="KP220" i="12"/>
  <c r="FP219" i="12"/>
  <c r="EQ220" i="12"/>
  <c r="HC220" i="12"/>
  <c r="CF219" i="12"/>
  <c r="BG220" i="12"/>
  <c r="BB220" i="12"/>
  <c r="CP220" i="21"/>
  <c r="BC220" i="12"/>
  <c r="CQ220" i="21"/>
  <c r="BP220" i="12"/>
  <c r="BN220" i="21"/>
  <c r="CA220" i="12"/>
  <c r="CH219" i="12"/>
  <c r="DN220" i="12"/>
  <c r="CD220" i="12"/>
  <c r="FQ220" i="12"/>
  <c r="CX220" i="12"/>
  <c r="FY220" i="12"/>
  <c r="CY220" i="12"/>
  <c r="CN219" i="21"/>
  <c r="AT219" i="12"/>
  <c r="DR220" i="12"/>
  <c r="JU219" i="12"/>
  <c r="KD219" i="12"/>
  <c r="KE219" i="12"/>
  <c r="IK219" i="12"/>
  <c r="IT219" i="12"/>
  <c r="IU219" i="12"/>
  <c r="KZ219" i="12"/>
  <c r="KA220" i="12"/>
  <c r="FA219" i="12"/>
  <c r="HM219" i="12"/>
  <c r="GN220" i="12"/>
  <c r="BI219" i="12"/>
  <c r="DU219" i="12"/>
  <c r="F219" i="12" s="1"/>
  <c r="JD220" i="12"/>
  <c r="LP220" i="12"/>
  <c r="GP219" i="12"/>
  <c r="IW220" i="12"/>
  <c r="LI220" i="12"/>
  <c r="GI219" i="12"/>
  <c r="FJ220" i="12"/>
  <c r="EI219" i="12"/>
  <c r="CQ219" i="12"/>
  <c r="LK219" i="12"/>
  <c r="KL220" i="12"/>
  <c r="FL219" i="12"/>
  <c r="EM220" i="12"/>
  <c r="GY220" i="12"/>
  <c r="CB219" i="12"/>
  <c r="KM219" i="12"/>
  <c r="JO220" i="12"/>
  <c r="EO219" i="12"/>
  <c r="HA219" i="12"/>
  <c r="GB220" i="12"/>
  <c r="BE219" i="12"/>
  <c r="DQ219" i="12"/>
  <c r="CR220" i="12"/>
  <c r="LM219" i="12"/>
  <c r="KN220" i="12"/>
  <c r="FN219" i="12"/>
  <c r="EO220" i="12"/>
  <c r="HA220" i="12"/>
  <c r="CD219" i="12"/>
  <c r="KO219" i="12"/>
  <c r="JQ220" i="12"/>
  <c r="EQ219" i="12"/>
  <c r="HC219" i="12"/>
  <c r="GD220" i="12"/>
  <c r="BG219" i="12"/>
  <c r="DS219" i="12"/>
  <c r="IL220" i="12"/>
  <c r="KX220" i="12"/>
  <c r="FX219" i="12"/>
  <c r="EY220" i="12"/>
  <c r="HK220" i="12"/>
  <c r="CN219" i="12"/>
  <c r="BO220" i="12"/>
  <c r="BM220" i="12"/>
  <c r="BL220" i="21"/>
  <c r="BN220" i="12"/>
  <c r="BM220" i="21"/>
  <c r="BZ220" i="12"/>
  <c r="BJ220" i="21"/>
  <c r="CL220" i="12"/>
  <c r="AT220" i="12"/>
  <c r="AJ219" i="12"/>
  <c r="CN220" i="12"/>
  <c r="AL219" i="12"/>
  <c r="DG220" i="12"/>
  <c r="CL220" i="21"/>
  <c r="CT219" i="21"/>
  <c r="V219" i="21" s="1"/>
  <c r="KC219" i="12"/>
  <c r="KL219" i="12"/>
  <c r="IJ219" i="12"/>
  <c r="IS219" i="12"/>
  <c r="JB219" i="12"/>
  <c r="JC219" i="12"/>
  <c r="LH219" i="12"/>
  <c r="KI220" i="12"/>
  <c r="FI219" i="12"/>
  <c r="EJ220" i="12"/>
  <c r="GV220" i="12"/>
  <c r="BQ219" i="12"/>
  <c r="JT219" i="12"/>
  <c r="JL220" i="12"/>
  <c r="EL219" i="12"/>
  <c r="GX219" i="12"/>
  <c r="JE220" i="12"/>
  <c r="LQ220" i="12"/>
  <c r="GQ219" i="12"/>
  <c r="FR220" i="12"/>
  <c r="AM219" i="12"/>
  <c r="CY219" i="12"/>
  <c r="LS219" i="12"/>
  <c r="V219" i="12" s="1"/>
  <c r="KT220" i="12"/>
  <c r="FT219" i="12"/>
  <c r="EU220" i="12"/>
  <c r="HG220" i="12"/>
  <c r="CJ219" i="12"/>
  <c r="KV219" i="12"/>
  <c r="JW220" i="12"/>
  <c r="EW219" i="12"/>
  <c r="HI219" i="12"/>
  <c r="GJ220" i="12"/>
  <c r="BM219" i="12"/>
  <c r="AN220" i="12"/>
  <c r="CZ220" i="12"/>
  <c r="IJ220" i="12"/>
  <c r="KV220" i="12"/>
  <c r="FV219" i="12"/>
  <c r="EW220" i="12"/>
  <c r="HI220" i="12"/>
  <c r="CL219" i="12"/>
  <c r="KX219" i="12"/>
  <c r="JY220" i="12"/>
  <c r="EY219" i="12"/>
  <c r="HK219" i="12"/>
  <c r="GL220" i="12"/>
  <c r="BO219" i="12"/>
  <c r="AP220" i="12"/>
  <c r="IT220" i="12"/>
  <c r="LF220" i="12"/>
  <c r="GF219" i="12"/>
  <c r="FG220" i="12"/>
  <c r="HS220" i="12"/>
  <c r="CV219" i="12"/>
  <c r="BW220" i="12"/>
  <c r="BX220" i="12"/>
  <c r="BT220" i="21"/>
  <c r="N220" i="21" s="1"/>
  <c r="BY220" i="12"/>
  <c r="BU220" i="21"/>
  <c r="CK220" i="12"/>
  <c r="ES220" i="12"/>
  <c r="CU220" i="12"/>
  <c r="BH220" i="12"/>
  <c r="FI220" i="12"/>
  <c r="CW220" i="12"/>
  <c r="CX219" i="12"/>
  <c r="DQ220" i="12"/>
  <c r="DF219" i="12"/>
  <c r="KK219" i="12"/>
  <c r="II219" i="12"/>
  <c r="IR219" i="12"/>
  <c r="JA219" i="12"/>
  <c r="JJ219" i="12"/>
  <c r="JK219" i="12"/>
  <c r="LP219" i="12"/>
  <c r="KQ220" i="12"/>
  <c r="FQ219" i="12"/>
  <c r="ER220" i="12"/>
  <c r="HD220" i="12"/>
  <c r="BY219" i="12"/>
  <c r="KS219" i="12"/>
  <c r="JT220" i="12"/>
  <c r="ET219" i="12"/>
  <c r="KB219" i="12"/>
  <c r="JM220" i="12"/>
  <c r="EM219" i="12"/>
  <c r="GY219" i="12"/>
  <c r="FZ220" i="12"/>
  <c r="AU219" i="12"/>
  <c r="DG219" i="12"/>
  <c r="IP220" i="12"/>
  <c r="LB220" i="12"/>
  <c r="GB219" i="12"/>
  <c r="FC220" i="12"/>
  <c r="HO220" i="12"/>
  <c r="CR219" i="12"/>
  <c r="LD219" i="12"/>
  <c r="KE220" i="12"/>
  <c r="FE219" i="12"/>
  <c r="HQ219" i="12"/>
  <c r="GR220" i="12"/>
  <c r="BU219" i="12"/>
  <c r="AV220" i="12"/>
  <c r="DH220" i="12"/>
  <c r="IR220" i="12"/>
  <c r="LD220" i="12"/>
  <c r="GD219" i="12"/>
  <c r="FE220" i="12"/>
  <c r="HQ220" i="12"/>
  <c r="CT219" i="12"/>
  <c r="LF219" i="12"/>
  <c r="KG220" i="12"/>
  <c r="FG219" i="12"/>
  <c r="HS219" i="12"/>
  <c r="GT220" i="12"/>
  <c r="BW219" i="12"/>
  <c r="AX220" i="12"/>
  <c r="JB220" i="12"/>
  <c r="LN220" i="12"/>
  <c r="GN219" i="12"/>
  <c r="FO220" i="12"/>
  <c r="AR219" i="12"/>
  <c r="DD219" i="12"/>
  <c r="CE220" i="12"/>
  <c r="CH220" i="12"/>
  <c r="CL219" i="21"/>
  <c r="CI220" i="12"/>
  <c r="EK220" i="12"/>
  <c r="CT220" i="12"/>
  <c r="HE220" i="12"/>
  <c r="DD220" i="12"/>
  <c r="BR220" i="12"/>
  <c r="EI220" i="12"/>
  <c r="DF220" i="12"/>
  <c r="AZ220" i="12"/>
  <c r="CN220" i="21"/>
  <c r="BA220" i="12"/>
  <c r="BO220" i="21"/>
  <c r="CK220" i="21"/>
  <c r="AU121" i="21"/>
  <c r="AU112" i="21"/>
  <c r="AU102" i="21"/>
  <c r="AU65" i="21"/>
  <c r="AU14" i="21"/>
  <c r="AU103" i="21"/>
  <c r="AU129" i="21"/>
  <c r="AU110" i="21"/>
  <c r="AU93" i="21"/>
  <c r="AU63" i="21"/>
  <c r="AU29" i="21"/>
  <c r="AU12" i="21"/>
  <c r="AU41" i="21"/>
  <c r="AU11" i="21"/>
  <c r="AU134" i="21"/>
  <c r="AU221" i="21" s="1"/>
  <c r="AU100" i="21"/>
  <c r="AU74" i="21"/>
  <c r="AU68" i="21"/>
  <c r="AU40" i="21"/>
  <c r="AU75" i="21"/>
  <c r="AU125" i="21"/>
  <c r="AU91" i="21"/>
  <c r="AU77" i="21"/>
  <c r="AU66" i="21"/>
  <c r="AU36" i="21"/>
  <c r="AU69" i="21"/>
  <c r="AU76" i="21"/>
  <c r="AU127" i="21"/>
  <c r="AU104" i="21"/>
  <c r="AU94" i="21"/>
  <c r="AU70" i="21"/>
  <c r="AU27" i="21"/>
  <c r="AU95" i="21"/>
  <c r="AU111" i="21"/>
  <c r="AU72" i="21"/>
  <c r="AU79" i="21" s="1"/>
  <c r="AU56" i="21"/>
  <c r="AU64" i="21"/>
  <c r="AU13" i="21"/>
  <c r="AU142" i="21"/>
  <c r="AU109" i="21"/>
  <c r="AU62" i="21"/>
  <c r="AT76" i="21"/>
  <c r="AT64" i="21"/>
  <c r="AT62" i="21"/>
  <c r="AT41" i="21"/>
  <c r="AT142" i="21"/>
  <c r="AT104" i="21"/>
  <c r="AT129" i="21"/>
  <c r="AT109" i="21"/>
  <c r="AT102" i="21"/>
  <c r="AT66" i="21"/>
  <c r="AT100" i="21"/>
  <c r="F100" i="21" s="1"/>
  <c r="AT11" i="21"/>
  <c r="AT121" i="21"/>
  <c r="AT36" i="21"/>
  <c r="AT215" i="21" s="1"/>
  <c r="F215" i="21" s="1"/>
  <c r="AT68" i="21"/>
  <c r="AT134" i="21"/>
  <c r="AT112" i="21"/>
  <c r="F112" i="21" s="1"/>
  <c r="AT93" i="21"/>
  <c r="AT56" i="21"/>
  <c r="F56" i="21" s="1"/>
  <c r="AT69" i="21"/>
  <c r="AT14" i="21"/>
  <c r="AT91" i="21"/>
  <c r="F91" i="21" s="1"/>
  <c r="AT72" i="21"/>
  <c r="AT79" i="21" s="1"/>
  <c r="AT125" i="21"/>
  <c r="AT110" i="21"/>
  <c r="AT74" i="21"/>
  <c r="AT70" i="21"/>
  <c r="AT29" i="21"/>
  <c r="AT12" i="21"/>
  <c r="AT103" i="21"/>
  <c r="AT63" i="21"/>
  <c r="AT127" i="21"/>
  <c r="AT111" i="21"/>
  <c r="F111" i="21" s="1"/>
  <c r="AT77" i="21"/>
  <c r="AT65" i="21"/>
  <c r="AT40" i="21"/>
  <c r="AT13" i="21"/>
  <c r="F13" i="21" s="1"/>
  <c r="AT95" i="21"/>
  <c r="AT94" i="21"/>
  <c r="AT75" i="21"/>
  <c r="AT27" i="21"/>
  <c r="AS129" i="21"/>
  <c r="AS76" i="21"/>
  <c r="G76" i="21" s="1"/>
  <c r="AS66" i="21"/>
  <c r="G66" i="21" s="1"/>
  <c r="AS95" i="21"/>
  <c r="G95" i="21" s="1"/>
  <c r="AS27" i="21"/>
  <c r="G27" i="21" s="1"/>
  <c r="AS11" i="21"/>
  <c r="AS103" i="21"/>
  <c r="G103" i="21" s="1"/>
  <c r="AS111" i="21"/>
  <c r="G111" i="21" s="1"/>
  <c r="AS102" i="21"/>
  <c r="G102" i="21" s="1"/>
  <c r="AS56" i="21"/>
  <c r="G56" i="21" s="1"/>
  <c r="AS104" i="21"/>
  <c r="G104" i="21" s="1"/>
  <c r="AS41" i="21"/>
  <c r="G41" i="21" s="1"/>
  <c r="AS14" i="21"/>
  <c r="G14" i="21" s="1"/>
  <c r="AS112" i="21"/>
  <c r="G112" i="21" s="1"/>
  <c r="AS93" i="21"/>
  <c r="G93" i="21" s="1"/>
  <c r="AS68" i="21"/>
  <c r="G68" i="21" s="1"/>
  <c r="AS62" i="21"/>
  <c r="G62" i="21" s="1"/>
  <c r="AS12" i="21"/>
  <c r="G12" i="21" s="1"/>
  <c r="AS70" i="21"/>
  <c r="G70" i="21" s="1"/>
  <c r="AS36" i="21"/>
  <c r="AS215" i="21" s="1"/>
  <c r="G215" i="21" s="1"/>
  <c r="AS74" i="21"/>
  <c r="G74" i="21" s="1"/>
  <c r="AS100" i="21"/>
  <c r="G100" i="21" s="1"/>
  <c r="AS63" i="21"/>
  <c r="G63" i="21" s="1"/>
  <c r="AS29" i="21"/>
  <c r="G29" i="21" s="1"/>
  <c r="AS13" i="21"/>
  <c r="G13" i="21" s="1"/>
  <c r="AS125" i="21"/>
  <c r="AS69" i="21"/>
  <c r="G69" i="21" s="1"/>
  <c r="AS64" i="21"/>
  <c r="G64" i="21" s="1"/>
  <c r="AS134" i="21"/>
  <c r="AS109" i="21"/>
  <c r="G109" i="21" s="1"/>
  <c r="AS77" i="21"/>
  <c r="G77" i="21" s="1"/>
  <c r="AS72" i="21"/>
  <c r="AS79" i="21" s="1"/>
  <c r="AS65" i="21"/>
  <c r="G65" i="21" s="1"/>
  <c r="AS142" i="21"/>
  <c r="AS127" i="21"/>
  <c r="AS110" i="21"/>
  <c r="G110" i="21" s="1"/>
  <c r="AS94" i="21"/>
  <c r="G94" i="21" s="1"/>
  <c r="AS91" i="21"/>
  <c r="G91" i="21" s="1"/>
  <c r="AS40" i="21"/>
  <c r="G40" i="21" s="1"/>
  <c r="AS121" i="21"/>
  <c r="AS75" i="21"/>
  <c r="G75" i="21" s="1"/>
  <c r="AR129" i="21"/>
  <c r="AR112" i="21"/>
  <c r="AR103" i="21"/>
  <c r="AR95" i="21"/>
  <c r="AR66" i="21"/>
  <c r="AR14" i="21"/>
  <c r="AR91" i="21"/>
  <c r="AR142" i="21"/>
  <c r="AR41" i="21"/>
  <c r="AR127" i="21"/>
  <c r="AR110" i="21"/>
  <c r="AR94" i="21"/>
  <c r="AR68" i="21"/>
  <c r="AR76" i="21"/>
  <c r="AR12" i="21"/>
  <c r="AR102" i="21"/>
  <c r="AR93" i="21"/>
  <c r="AR63" i="21"/>
  <c r="AR134" i="21"/>
  <c r="AR221" i="21" s="1"/>
  <c r="AR111" i="21"/>
  <c r="AR75" i="21"/>
  <c r="AR62" i="21"/>
  <c r="AR40" i="21"/>
  <c r="AR13" i="21"/>
  <c r="AR27" i="21"/>
  <c r="AR72" i="21"/>
  <c r="AR79" i="21" s="1"/>
  <c r="AR64" i="21"/>
  <c r="AR109" i="21"/>
  <c r="AR100" i="21"/>
  <c r="AR104" i="21"/>
  <c r="AR36" i="21"/>
  <c r="AR11" i="21"/>
  <c r="AR65" i="21"/>
  <c r="AR29" i="21"/>
  <c r="AR56" i="21"/>
  <c r="AR125" i="21"/>
  <c r="AR74" i="21"/>
  <c r="AR70" i="21"/>
  <c r="AR69" i="21"/>
  <c r="AR121" i="21"/>
  <c r="AR77" i="21"/>
  <c r="AQ129" i="21"/>
  <c r="AQ110" i="21"/>
  <c r="AQ75" i="21"/>
  <c r="AQ102" i="21"/>
  <c r="AQ63" i="21"/>
  <c r="AQ13" i="21"/>
  <c r="AQ103" i="21"/>
  <c r="AQ121" i="21"/>
  <c r="AQ14" i="21"/>
  <c r="AQ134" i="21"/>
  <c r="AQ221" i="21" s="1"/>
  <c r="AQ112" i="21"/>
  <c r="AQ100" i="21"/>
  <c r="AQ76" i="21"/>
  <c r="AQ93" i="21"/>
  <c r="AQ11" i="21"/>
  <c r="AQ12" i="21"/>
  <c r="AQ68" i="21"/>
  <c r="AQ111" i="21"/>
  <c r="AQ91" i="21"/>
  <c r="AQ62" i="21"/>
  <c r="AQ36" i="21"/>
  <c r="AQ29" i="21"/>
  <c r="AQ109" i="21"/>
  <c r="AQ104" i="21"/>
  <c r="AQ70" i="21"/>
  <c r="AQ27" i="21"/>
  <c r="AQ127" i="21"/>
  <c r="AQ69" i="21"/>
  <c r="AQ74" i="21"/>
  <c r="AQ95" i="21"/>
  <c r="AQ65" i="21"/>
  <c r="AQ41" i="21"/>
  <c r="AQ56" i="21"/>
  <c r="AQ40" i="21"/>
  <c r="AQ142" i="21"/>
  <c r="AQ125" i="21"/>
  <c r="AQ77" i="21"/>
  <c r="AQ72" i="21"/>
  <c r="AQ79" i="21" s="1"/>
  <c r="AQ66" i="21"/>
  <c r="AQ64" i="21"/>
  <c r="AQ94" i="21"/>
  <c r="AP103" i="21"/>
  <c r="AP76" i="21"/>
  <c r="AP69" i="21"/>
  <c r="AP95" i="21"/>
  <c r="AP72" i="21"/>
  <c r="AP41" i="21"/>
  <c r="AP94" i="21"/>
  <c r="AP102" i="21"/>
  <c r="AP93" i="21"/>
  <c r="AP29" i="21"/>
  <c r="AP112" i="21"/>
  <c r="AP77" i="21"/>
  <c r="AP75" i="21"/>
  <c r="AP68" i="21"/>
  <c r="AP63" i="21"/>
  <c r="AP40" i="21"/>
  <c r="AP134" i="21"/>
  <c r="AP221" i="21" s="1"/>
  <c r="AP110" i="21"/>
  <c r="AP100" i="21"/>
  <c r="AP56" i="21"/>
  <c r="AP66" i="21"/>
  <c r="AP65" i="21"/>
  <c r="AP11" i="21"/>
  <c r="AP19" i="21" s="1"/>
  <c r="AP125" i="21"/>
  <c r="AP64" i="21"/>
  <c r="AP14" i="21"/>
  <c r="AP127" i="21"/>
  <c r="AP111" i="21"/>
  <c r="AP91" i="21"/>
  <c r="AP74" i="21"/>
  <c r="AP70" i="21"/>
  <c r="AP12" i="21"/>
  <c r="AP129" i="21"/>
  <c r="AP27" i="21"/>
  <c r="AP142" i="21"/>
  <c r="AP121" i="21"/>
  <c r="AP109" i="21"/>
  <c r="AP104" i="21"/>
  <c r="AP62" i="21"/>
  <c r="AP36" i="21"/>
  <c r="AP13" i="21"/>
  <c r="AO134" i="21"/>
  <c r="AO221" i="21" s="1"/>
  <c r="AO100" i="21"/>
  <c r="AO74" i="21"/>
  <c r="AO66" i="21"/>
  <c r="AO36" i="21"/>
  <c r="AO13" i="21"/>
  <c r="AO111" i="21"/>
  <c r="AO91" i="21"/>
  <c r="AO62" i="21"/>
  <c r="AO56" i="21"/>
  <c r="AO11" i="21"/>
  <c r="AO109" i="21"/>
  <c r="AO104" i="21"/>
  <c r="AO70" i="21"/>
  <c r="AO64" i="21"/>
  <c r="AO12" i="21"/>
  <c r="AO112" i="21"/>
  <c r="AO95" i="21"/>
  <c r="AO77" i="21"/>
  <c r="AO41" i="21"/>
  <c r="AO14" i="21"/>
  <c r="AO127" i="21"/>
  <c r="AO110" i="21"/>
  <c r="AO72" i="21"/>
  <c r="AO79" i="21" s="1"/>
  <c r="AO65" i="21"/>
  <c r="AO142" i="21"/>
  <c r="AO121" i="21"/>
  <c r="AO103" i="21"/>
  <c r="AO76" i="21"/>
  <c r="AO63" i="21"/>
  <c r="AO29" i="21"/>
  <c r="AO129" i="21"/>
  <c r="AO94" i="21"/>
  <c r="AO102" i="21"/>
  <c r="AO68" i="21"/>
  <c r="AO27" i="21"/>
  <c r="AO125" i="21"/>
  <c r="AO75" i="21"/>
  <c r="AO93" i="21"/>
  <c r="AO69" i="21"/>
  <c r="AO40" i="21"/>
  <c r="AN127" i="21"/>
  <c r="AN110" i="21"/>
  <c r="AN102" i="21"/>
  <c r="AN63" i="21"/>
  <c r="AN29" i="21"/>
  <c r="AN134" i="21"/>
  <c r="AN221" i="21" s="1"/>
  <c r="AN75" i="21"/>
  <c r="AN93" i="21"/>
  <c r="AN94" i="21"/>
  <c r="AN40" i="21"/>
  <c r="AN13" i="21"/>
  <c r="AN125" i="21"/>
  <c r="AN100" i="21"/>
  <c r="AN74" i="21"/>
  <c r="AN103" i="21"/>
  <c r="AN27" i="21"/>
  <c r="AN11" i="21"/>
  <c r="AN142" i="21"/>
  <c r="AN91" i="21"/>
  <c r="AN77" i="21"/>
  <c r="AN56" i="21"/>
  <c r="AN41" i="21"/>
  <c r="AN14" i="21"/>
  <c r="AN104" i="21"/>
  <c r="AN65" i="21"/>
  <c r="AN70" i="21"/>
  <c r="AN36" i="21"/>
  <c r="AN12" i="21"/>
  <c r="AN111" i="21"/>
  <c r="AN95" i="21"/>
  <c r="AN69" i="21"/>
  <c r="AN64" i="21"/>
  <c r="AN121" i="21"/>
  <c r="AN109" i="21"/>
  <c r="AN72" i="21"/>
  <c r="AN79" i="21" s="1"/>
  <c r="AN66" i="21"/>
  <c r="AN62" i="21"/>
  <c r="AN129" i="21"/>
  <c r="AN112" i="21"/>
  <c r="AN76" i="21"/>
  <c r="AN68" i="21"/>
  <c r="AM127" i="21"/>
  <c r="AM111" i="21"/>
  <c r="AM72" i="21"/>
  <c r="AM79" i="21" s="1"/>
  <c r="AM56" i="21"/>
  <c r="AM65" i="21"/>
  <c r="AM11" i="21"/>
  <c r="AM62" i="21"/>
  <c r="AM134" i="21"/>
  <c r="AM221" i="21" s="1"/>
  <c r="AM109" i="21"/>
  <c r="AM76" i="21"/>
  <c r="AM70" i="21"/>
  <c r="AM64" i="21"/>
  <c r="AM14" i="21"/>
  <c r="AM142" i="21"/>
  <c r="AM125" i="21"/>
  <c r="AM112" i="21"/>
  <c r="AM102" i="21"/>
  <c r="AM103" i="21"/>
  <c r="AM12" i="21"/>
  <c r="AM63" i="21"/>
  <c r="AM110" i="21"/>
  <c r="AM93" i="21"/>
  <c r="AM66" i="21"/>
  <c r="AM29" i="21"/>
  <c r="AM41" i="21"/>
  <c r="AM100" i="21"/>
  <c r="AM74" i="21"/>
  <c r="AM94" i="21"/>
  <c r="AM40" i="21"/>
  <c r="AM95" i="21"/>
  <c r="AM91" i="21"/>
  <c r="AM77" i="21"/>
  <c r="AM75" i="21"/>
  <c r="AM36" i="21"/>
  <c r="AM129" i="21"/>
  <c r="AM121" i="21"/>
  <c r="AM104" i="21"/>
  <c r="AM69" i="21"/>
  <c r="AM68" i="21"/>
  <c r="AM27" i="21"/>
  <c r="AM13" i="21"/>
  <c r="AL134" i="21"/>
  <c r="AL221" i="21" s="1"/>
  <c r="AL76" i="21"/>
  <c r="AL66" i="21"/>
  <c r="AL69" i="21"/>
  <c r="AL29" i="21"/>
  <c r="AL125" i="21"/>
  <c r="AL109" i="21"/>
  <c r="AL102" i="21"/>
  <c r="AL91" i="21"/>
  <c r="AL100" i="21"/>
  <c r="AL11" i="21"/>
  <c r="AL121" i="21"/>
  <c r="AL112" i="21"/>
  <c r="AL93" i="21"/>
  <c r="AL75" i="21"/>
  <c r="AL65" i="21"/>
  <c r="AL14" i="21"/>
  <c r="AL111" i="21"/>
  <c r="AL74" i="21"/>
  <c r="AL56" i="21"/>
  <c r="AL40" i="21"/>
  <c r="AL13" i="21"/>
  <c r="AL110" i="21"/>
  <c r="AL77" i="21"/>
  <c r="AL70" i="21"/>
  <c r="AL12" i="21"/>
  <c r="AL142" i="21"/>
  <c r="AL104" i="21"/>
  <c r="AL103" i="21"/>
  <c r="AL64" i="21"/>
  <c r="AL36" i="21"/>
  <c r="AL129" i="21"/>
  <c r="AL95" i="21"/>
  <c r="AL94" i="21"/>
  <c r="AL68" i="21"/>
  <c r="AL27" i="21"/>
  <c r="AL127" i="21"/>
  <c r="AL72" i="21"/>
  <c r="AL79" i="21" s="1"/>
  <c r="AL63" i="21"/>
  <c r="AL62" i="21"/>
  <c r="AL41" i="21"/>
  <c r="AK125" i="21"/>
  <c r="AK76" i="21"/>
  <c r="AK75" i="21"/>
  <c r="AK64" i="21"/>
  <c r="AK36" i="21"/>
  <c r="AK127" i="21"/>
  <c r="AK102" i="21"/>
  <c r="AK91" i="21"/>
  <c r="AK68" i="21"/>
  <c r="AK27" i="21"/>
  <c r="AK11" i="21"/>
  <c r="AK121" i="21"/>
  <c r="AK93" i="21"/>
  <c r="AK66" i="21"/>
  <c r="AK100" i="21"/>
  <c r="AK41" i="21"/>
  <c r="AK14" i="21"/>
  <c r="AK142" i="21"/>
  <c r="AK74" i="21"/>
  <c r="AK70" i="21"/>
  <c r="AK62" i="21"/>
  <c r="AK29" i="21"/>
  <c r="AK12" i="21"/>
  <c r="AK109" i="21"/>
  <c r="AK77" i="21"/>
  <c r="AK69" i="21"/>
  <c r="AK65" i="21"/>
  <c r="AK13" i="21"/>
  <c r="AK112" i="21"/>
  <c r="AK103" i="21"/>
  <c r="AK95" i="21"/>
  <c r="AK104" i="21"/>
  <c r="AK134" i="21"/>
  <c r="AK221" i="21" s="1"/>
  <c r="AK110" i="21"/>
  <c r="AK94" i="21"/>
  <c r="AK56" i="21"/>
  <c r="AK72" i="21"/>
  <c r="AK79" i="21" s="1"/>
  <c r="AK129" i="21"/>
  <c r="AK111" i="21"/>
  <c r="AK63" i="21"/>
  <c r="AK40" i="21"/>
  <c r="AJ127" i="21"/>
  <c r="AJ112" i="21"/>
  <c r="AJ102" i="21"/>
  <c r="AJ63" i="21"/>
  <c r="AJ40" i="21"/>
  <c r="AJ125" i="21"/>
  <c r="AJ109" i="21"/>
  <c r="AJ94" i="21"/>
  <c r="AJ76" i="21"/>
  <c r="AJ29" i="21"/>
  <c r="AJ11" i="21"/>
  <c r="AJ111" i="21"/>
  <c r="AJ134" i="21"/>
  <c r="AJ221" i="21" s="1"/>
  <c r="AJ75" i="21"/>
  <c r="AJ100" i="21"/>
  <c r="AJ66" i="21"/>
  <c r="AJ95" i="21"/>
  <c r="AJ74" i="21"/>
  <c r="AJ93" i="21"/>
  <c r="AJ91" i="21"/>
  <c r="AJ36" i="21"/>
  <c r="AJ68" i="21"/>
  <c r="AJ142" i="21"/>
  <c r="AJ104" i="21"/>
  <c r="AJ65" i="21"/>
  <c r="AJ70" i="21"/>
  <c r="AJ27" i="21"/>
  <c r="AJ77" i="21"/>
  <c r="AJ72" i="21"/>
  <c r="AJ64" i="21"/>
  <c r="AJ56" i="21"/>
  <c r="AJ41" i="21"/>
  <c r="AJ12" i="21"/>
  <c r="AJ129" i="21"/>
  <c r="AJ14" i="21"/>
  <c r="AJ121" i="21"/>
  <c r="AJ131" i="21" s="1"/>
  <c r="AJ110" i="21"/>
  <c r="AJ103" i="21"/>
  <c r="AJ62" i="21"/>
  <c r="AJ69" i="21"/>
  <c r="AJ13" i="21"/>
  <c r="BU142" i="21"/>
  <c r="BT142" i="21"/>
  <c r="BS142" i="21"/>
  <c r="BR142" i="21"/>
  <c r="BQ142" i="21"/>
  <c r="BP142" i="21"/>
  <c r="BO142" i="21"/>
  <c r="BN142" i="21"/>
  <c r="BM142" i="21"/>
  <c r="BL142" i="21"/>
  <c r="BK142" i="21"/>
  <c r="BJ142" i="21"/>
  <c r="CL142" i="21"/>
  <c r="CT142" i="21"/>
  <c r="CM142" i="21"/>
  <c r="CN142" i="21"/>
  <c r="CJ142" i="21"/>
  <c r="CO142" i="21"/>
  <c r="CQ142" i="21"/>
  <c r="CP142" i="21"/>
  <c r="CR142" i="21"/>
  <c r="CK142" i="21"/>
  <c r="CS142" i="21"/>
  <c r="CU142" i="21"/>
  <c r="CM134" i="21"/>
  <c r="CM136" i="21" s="1"/>
  <c r="CU134" i="21"/>
  <c r="BQ134" i="21"/>
  <c r="CN134" i="21"/>
  <c r="CJ134" i="21"/>
  <c r="BR134" i="21"/>
  <c r="CR134" i="21"/>
  <c r="BN134" i="21"/>
  <c r="BP134" i="21"/>
  <c r="BP221" i="21" s="1"/>
  <c r="CO134" i="21"/>
  <c r="BK134" i="21"/>
  <c r="BS134" i="21"/>
  <c r="BS221" i="21" s="1"/>
  <c r="O221" i="21" s="1"/>
  <c r="BJ134" i="21"/>
  <c r="BJ221" i="21" s="1"/>
  <c r="CP134" i="21"/>
  <c r="CP221" i="21" s="1"/>
  <c r="BL134" i="21"/>
  <c r="BT134" i="21"/>
  <c r="BT221" i="21" s="1"/>
  <c r="N221" i="21" s="1"/>
  <c r="CQ134" i="21"/>
  <c r="BM134" i="21"/>
  <c r="BU134" i="21"/>
  <c r="CL134" i="21"/>
  <c r="CT134" i="21"/>
  <c r="CT221" i="21" s="1"/>
  <c r="V221" i="21" s="1"/>
  <c r="CK134" i="21"/>
  <c r="CS134" i="21"/>
  <c r="CS221" i="21" s="1"/>
  <c r="W221" i="21" s="1"/>
  <c r="BO134" i="21"/>
  <c r="BU100" i="21"/>
  <c r="BU106" i="21" s="1"/>
  <c r="BU74" i="21"/>
  <c r="BU36" i="21"/>
  <c r="CU100" i="21"/>
  <c r="CU105" i="21" s="1"/>
  <c r="CU72" i="21"/>
  <c r="CU79" i="21" s="1"/>
  <c r="CU36" i="21"/>
  <c r="BU104" i="21"/>
  <c r="BU27" i="21"/>
  <c r="BU32" i="21" s="1"/>
  <c r="BU91" i="21"/>
  <c r="BU92" i="21" s="1"/>
  <c r="BU72" i="21"/>
  <c r="BU41" i="21"/>
  <c r="CU104" i="21"/>
  <c r="CU77" i="21"/>
  <c r="CU41" i="21"/>
  <c r="BU95" i="21"/>
  <c r="BU103" i="21"/>
  <c r="CU91" i="21"/>
  <c r="CU98" i="21" s="1"/>
  <c r="CU76" i="21"/>
  <c r="BU13" i="21"/>
  <c r="BU109" i="21"/>
  <c r="BU102" i="21"/>
  <c r="BU75" i="21"/>
  <c r="CU109" i="21"/>
  <c r="CU95" i="21"/>
  <c r="CU94" i="21"/>
  <c r="BU11" i="21"/>
  <c r="BU112" i="21"/>
  <c r="BU93" i="21"/>
  <c r="CU112" i="21"/>
  <c r="CU102" i="21"/>
  <c r="BU14" i="21"/>
  <c r="BU110" i="21"/>
  <c r="BU76" i="21"/>
  <c r="BU29" i="21"/>
  <c r="CU110" i="21"/>
  <c r="CU75" i="21"/>
  <c r="CU29" i="21"/>
  <c r="BU12" i="21"/>
  <c r="CU103" i="21"/>
  <c r="BU111" i="21"/>
  <c r="BU116" i="21" s="1"/>
  <c r="BU94" i="21"/>
  <c r="BU40" i="21"/>
  <c r="CU111" i="21"/>
  <c r="CU116" i="21" s="1"/>
  <c r="CU93" i="21"/>
  <c r="CU40" i="21"/>
  <c r="BU77" i="21"/>
  <c r="CU74" i="21"/>
  <c r="CU27" i="21"/>
  <c r="CU31" i="21" s="1"/>
  <c r="BT91" i="21"/>
  <c r="BT74" i="21"/>
  <c r="BT41" i="21"/>
  <c r="CT102" i="21"/>
  <c r="V102" i="21" s="1"/>
  <c r="CT94" i="21"/>
  <c r="BT95" i="21"/>
  <c r="BT77" i="21"/>
  <c r="BT29" i="21"/>
  <c r="CT112" i="21"/>
  <c r="V112" i="21" s="1"/>
  <c r="CT75" i="21"/>
  <c r="CT77" i="21"/>
  <c r="BT13" i="21"/>
  <c r="N13" i="21" s="1"/>
  <c r="BT102" i="21"/>
  <c r="BT76" i="21"/>
  <c r="CT110" i="21"/>
  <c r="CT93" i="21"/>
  <c r="CT40" i="21"/>
  <c r="V40" i="21" s="1"/>
  <c r="BT11" i="21"/>
  <c r="BT112" i="21"/>
  <c r="N112" i="21" s="1"/>
  <c r="BT93" i="21"/>
  <c r="BT75" i="21"/>
  <c r="CT109" i="21"/>
  <c r="CT72" i="21"/>
  <c r="CT111" i="21"/>
  <c r="CT103" i="21"/>
  <c r="V103" i="21" s="1"/>
  <c r="CT29" i="21"/>
  <c r="V29" i="21" s="1"/>
  <c r="BT110" i="21"/>
  <c r="BT103" i="21"/>
  <c r="BT12" i="21"/>
  <c r="BT111" i="21"/>
  <c r="BT94" i="21"/>
  <c r="BT40" i="21"/>
  <c r="CT104" i="21"/>
  <c r="V104" i="21" s="1"/>
  <c r="CT76" i="21"/>
  <c r="CT36" i="21"/>
  <c r="BT109" i="21"/>
  <c r="BT72" i="21"/>
  <c r="BT36" i="21"/>
  <c r="BT104" i="21"/>
  <c r="BT100" i="21"/>
  <c r="BT27" i="21"/>
  <c r="CT95" i="21"/>
  <c r="CT100" i="21"/>
  <c r="CT41" i="21"/>
  <c r="V41" i="21" s="1"/>
  <c r="BT14" i="21"/>
  <c r="CT91" i="21"/>
  <c r="CT74" i="21"/>
  <c r="CT27" i="21"/>
  <c r="BS110" i="21"/>
  <c r="O110" i="21" s="1"/>
  <c r="BS94" i="21"/>
  <c r="O94" i="21" s="1"/>
  <c r="BS72" i="21"/>
  <c r="CS95" i="21"/>
  <c r="W95" i="21" s="1"/>
  <c r="CS74" i="21"/>
  <c r="W74" i="21" s="1"/>
  <c r="CS41" i="21"/>
  <c r="W41" i="21" s="1"/>
  <c r="BS13" i="21"/>
  <c r="O13" i="21" s="1"/>
  <c r="CS110" i="21"/>
  <c r="W110" i="21" s="1"/>
  <c r="CS72" i="21"/>
  <c r="CS77" i="21"/>
  <c r="W77" i="21" s="1"/>
  <c r="BS112" i="21"/>
  <c r="O112" i="21" s="1"/>
  <c r="BS74" i="21"/>
  <c r="O74" i="21" s="1"/>
  <c r="BS40" i="21"/>
  <c r="O40" i="21" s="1"/>
  <c r="CS102" i="21"/>
  <c r="W102" i="21" s="1"/>
  <c r="CS100" i="21"/>
  <c r="CS111" i="21"/>
  <c r="CS36" i="21"/>
  <c r="BS111" i="21"/>
  <c r="BS77" i="21"/>
  <c r="O77" i="21" s="1"/>
  <c r="BS36" i="21"/>
  <c r="CS75" i="21"/>
  <c r="W75" i="21" s="1"/>
  <c r="CS104" i="21"/>
  <c r="W104" i="21" s="1"/>
  <c r="CS29" i="21"/>
  <c r="W29" i="21" s="1"/>
  <c r="BS91" i="21"/>
  <c r="BS109" i="21"/>
  <c r="O109" i="21" s="1"/>
  <c r="BS75" i="21"/>
  <c r="O75" i="21" s="1"/>
  <c r="BS27" i="21"/>
  <c r="CS93" i="21"/>
  <c r="W93" i="21" s="1"/>
  <c r="CS91" i="21"/>
  <c r="BS11" i="21"/>
  <c r="CS76" i="21"/>
  <c r="W76" i="21" s="1"/>
  <c r="BS95" i="21"/>
  <c r="O95" i="21" s="1"/>
  <c r="BS100" i="21"/>
  <c r="BS41" i="21"/>
  <c r="O41" i="21" s="1"/>
  <c r="BS102" i="21"/>
  <c r="O102" i="21" s="1"/>
  <c r="BS104" i="21"/>
  <c r="O104" i="21" s="1"/>
  <c r="BS29" i="21"/>
  <c r="O29" i="21" s="1"/>
  <c r="CS112" i="21"/>
  <c r="W112" i="21" s="1"/>
  <c r="CS103" i="21"/>
  <c r="W103" i="21" s="1"/>
  <c r="CS40" i="21"/>
  <c r="W40" i="21" s="1"/>
  <c r="BS14" i="21"/>
  <c r="O14" i="21" s="1"/>
  <c r="BS103" i="21"/>
  <c r="O103" i="21" s="1"/>
  <c r="BS93" i="21"/>
  <c r="O93" i="21" s="1"/>
  <c r="BS76" i="21"/>
  <c r="O76" i="21" s="1"/>
  <c r="BS12" i="21"/>
  <c r="O12" i="21" s="1"/>
  <c r="CS109" i="21"/>
  <c r="W109" i="21" s="1"/>
  <c r="CS94" i="21"/>
  <c r="W94" i="21" s="1"/>
  <c r="CS27" i="21"/>
  <c r="CR72" i="21"/>
  <c r="CR79" i="21" s="1"/>
  <c r="CR77" i="21"/>
  <c r="BR93" i="21"/>
  <c r="BR72" i="21"/>
  <c r="CR110" i="21"/>
  <c r="CR103" i="21"/>
  <c r="CR95" i="21"/>
  <c r="BR103" i="21"/>
  <c r="BR76" i="21"/>
  <c r="BR29" i="21"/>
  <c r="BR94" i="21"/>
  <c r="BR14" i="21"/>
  <c r="CR111" i="21"/>
  <c r="CR118" i="21" s="1"/>
  <c r="CR76" i="21"/>
  <c r="CR40" i="21"/>
  <c r="BR104" i="21"/>
  <c r="BR11" i="21"/>
  <c r="BR110" i="21"/>
  <c r="BR74" i="21"/>
  <c r="CR109" i="21"/>
  <c r="CR94" i="21"/>
  <c r="CR36" i="21"/>
  <c r="BR100" i="21"/>
  <c r="BR101" i="21" s="1"/>
  <c r="CR112" i="21"/>
  <c r="CR100" i="21"/>
  <c r="CR106" i="21" s="1"/>
  <c r="CR27" i="21"/>
  <c r="CR30" i="21" s="1"/>
  <c r="BR111" i="21"/>
  <c r="BR116" i="21" s="1"/>
  <c r="BR77" i="21"/>
  <c r="BR40" i="21"/>
  <c r="BR13" i="21"/>
  <c r="CR102" i="21"/>
  <c r="CR74" i="21"/>
  <c r="CR41" i="21"/>
  <c r="BR109" i="21"/>
  <c r="BR91" i="21"/>
  <c r="BR97" i="21" s="1"/>
  <c r="BR36" i="21"/>
  <c r="BR12" i="21"/>
  <c r="BR102" i="21"/>
  <c r="BR95" i="21"/>
  <c r="BR41" i="21"/>
  <c r="CR75" i="21"/>
  <c r="CR91" i="21"/>
  <c r="CR97" i="21" s="1"/>
  <c r="BR112" i="21"/>
  <c r="BR75" i="21"/>
  <c r="BR27" i="21"/>
  <c r="BR30" i="21" s="1"/>
  <c r="CR93" i="21"/>
  <c r="CR104" i="21"/>
  <c r="CR29" i="21"/>
  <c r="CQ110" i="21"/>
  <c r="CQ94" i="21"/>
  <c r="CQ95" i="21"/>
  <c r="BQ110" i="21"/>
  <c r="BQ91" i="21"/>
  <c r="BQ92" i="21" s="1"/>
  <c r="BQ27" i="21"/>
  <c r="BQ32" i="21" s="1"/>
  <c r="BQ109" i="21"/>
  <c r="BQ36" i="21"/>
  <c r="BQ11" i="21"/>
  <c r="CQ111" i="21"/>
  <c r="CQ116" i="21" s="1"/>
  <c r="CQ100" i="21"/>
  <c r="CQ106" i="21" s="1"/>
  <c r="CQ40" i="21"/>
  <c r="BQ77" i="21"/>
  <c r="CQ109" i="21"/>
  <c r="CQ74" i="21"/>
  <c r="CQ36" i="21"/>
  <c r="BQ112" i="21"/>
  <c r="BQ102" i="21"/>
  <c r="BQ41" i="21"/>
  <c r="BQ14" i="21"/>
  <c r="CQ112" i="21"/>
  <c r="CQ104" i="21"/>
  <c r="CQ27" i="21"/>
  <c r="CQ32" i="21" s="1"/>
  <c r="BQ93" i="21"/>
  <c r="BQ75" i="21"/>
  <c r="BQ40" i="21"/>
  <c r="CQ93" i="21"/>
  <c r="CQ41" i="21"/>
  <c r="BQ95" i="21"/>
  <c r="CQ91" i="21"/>
  <c r="CQ92" i="21" s="1"/>
  <c r="BQ103" i="21"/>
  <c r="CQ72" i="21"/>
  <c r="CQ79" i="21" s="1"/>
  <c r="CQ77" i="21"/>
  <c r="BQ94" i="21"/>
  <c r="BQ72" i="21"/>
  <c r="BQ29" i="21"/>
  <c r="CQ103" i="21"/>
  <c r="CQ75" i="21"/>
  <c r="CQ29" i="21"/>
  <c r="BQ100" i="21"/>
  <c r="BQ106" i="21" s="1"/>
  <c r="BQ74" i="21"/>
  <c r="CQ76" i="21"/>
  <c r="CQ102" i="21"/>
  <c r="BQ111" i="21"/>
  <c r="BQ117" i="21" s="1"/>
  <c r="BQ104" i="21"/>
  <c r="BQ76" i="21"/>
  <c r="BQ12" i="21"/>
  <c r="BQ13" i="21"/>
  <c r="BP109" i="21"/>
  <c r="BP95" i="21"/>
  <c r="BP36" i="21"/>
  <c r="CP76" i="21"/>
  <c r="CP93" i="21"/>
  <c r="CP40" i="21"/>
  <c r="BP14" i="21"/>
  <c r="BP112" i="21"/>
  <c r="BP102" i="21"/>
  <c r="BP27" i="21"/>
  <c r="CP94" i="21"/>
  <c r="CP75" i="21"/>
  <c r="BP12" i="21"/>
  <c r="BP11" i="21"/>
  <c r="BP19" i="21" s="1"/>
  <c r="BP110" i="21"/>
  <c r="BP75" i="21"/>
  <c r="BP41" i="21"/>
  <c r="CP111" i="21"/>
  <c r="CP100" i="21"/>
  <c r="CP102" i="21"/>
  <c r="BP103" i="21"/>
  <c r="BP76" i="21"/>
  <c r="BP29" i="21"/>
  <c r="CP109" i="21"/>
  <c r="CP74" i="21"/>
  <c r="CP36" i="21"/>
  <c r="BP13" i="21"/>
  <c r="BP94" i="21"/>
  <c r="BP72" i="21"/>
  <c r="CP112" i="21"/>
  <c r="CP104" i="21"/>
  <c r="CP27" i="21"/>
  <c r="BP100" i="21"/>
  <c r="BP77" i="21"/>
  <c r="BP40" i="21"/>
  <c r="CP110" i="21"/>
  <c r="CP91" i="21"/>
  <c r="CP29" i="21"/>
  <c r="BP104" i="21"/>
  <c r="BP93" i="21"/>
  <c r="CP72" i="21"/>
  <c r="CP77" i="21"/>
  <c r="CP41" i="21"/>
  <c r="BP111" i="21"/>
  <c r="BP91" i="21"/>
  <c r="BP74" i="21"/>
  <c r="CP103" i="21"/>
  <c r="CP95" i="21"/>
  <c r="BO94" i="21"/>
  <c r="BO93" i="21"/>
  <c r="BO40" i="21"/>
  <c r="CO111" i="21"/>
  <c r="CO118" i="21" s="1"/>
  <c r="CO74" i="21"/>
  <c r="CO72" i="21"/>
  <c r="CO79" i="21" s="1"/>
  <c r="BO103" i="21"/>
  <c r="CO77" i="21"/>
  <c r="BO100" i="21"/>
  <c r="BO101" i="21" s="1"/>
  <c r="BO74" i="21"/>
  <c r="BO27" i="21"/>
  <c r="BO33" i="21" s="1"/>
  <c r="CO109" i="21"/>
  <c r="CO104" i="21"/>
  <c r="CO41" i="21"/>
  <c r="BO104" i="21"/>
  <c r="BO77" i="21"/>
  <c r="CO112" i="21"/>
  <c r="CO91" i="21"/>
  <c r="CO97" i="21" s="1"/>
  <c r="CO36" i="21"/>
  <c r="BO76" i="21"/>
  <c r="BO36" i="21"/>
  <c r="BO111" i="21"/>
  <c r="BO119" i="21" s="1"/>
  <c r="BO91" i="21"/>
  <c r="BO92" i="21" s="1"/>
  <c r="BO75" i="21"/>
  <c r="CO110" i="21"/>
  <c r="CO95" i="21"/>
  <c r="BO109" i="21"/>
  <c r="BO95" i="21"/>
  <c r="BO41" i="21"/>
  <c r="CO103" i="21"/>
  <c r="CO102" i="21"/>
  <c r="CO29" i="21"/>
  <c r="BO12" i="21"/>
  <c r="BO11" i="21"/>
  <c r="BO112" i="21"/>
  <c r="BO102" i="21"/>
  <c r="CO76" i="21"/>
  <c r="CO75" i="21"/>
  <c r="CO27" i="21"/>
  <c r="CO28" i="21" s="1"/>
  <c r="BO13" i="21"/>
  <c r="BO110" i="21"/>
  <c r="BO72" i="21"/>
  <c r="BO29" i="21"/>
  <c r="CO94" i="21"/>
  <c r="CO93" i="21"/>
  <c r="CO40" i="21"/>
  <c r="BO14" i="21"/>
  <c r="CO100" i="21"/>
  <c r="CO105" i="21" s="1"/>
  <c r="CN110" i="21"/>
  <c r="CN102" i="21"/>
  <c r="BN110" i="21"/>
  <c r="BN93" i="21"/>
  <c r="BN29" i="21"/>
  <c r="BN12" i="21"/>
  <c r="BN102" i="21"/>
  <c r="CN111" i="21"/>
  <c r="CN118" i="21" s="1"/>
  <c r="CN75" i="21"/>
  <c r="CN40" i="21"/>
  <c r="BN111" i="21"/>
  <c r="BN118" i="21" s="1"/>
  <c r="BN72" i="21"/>
  <c r="BN41" i="21"/>
  <c r="BN94" i="21"/>
  <c r="BN76" i="21"/>
  <c r="BN40" i="21"/>
  <c r="CN94" i="21"/>
  <c r="CN93" i="21"/>
  <c r="CN27" i="21"/>
  <c r="CN30" i="21" s="1"/>
  <c r="BN91" i="21"/>
  <c r="BN96" i="21" s="1"/>
  <c r="BN77" i="21"/>
  <c r="CN100" i="21"/>
  <c r="CN101" i="21" s="1"/>
  <c r="CN77" i="21"/>
  <c r="CN36" i="21"/>
  <c r="BN100" i="21"/>
  <c r="BN101" i="21" s="1"/>
  <c r="BN103" i="21"/>
  <c r="BN27" i="21"/>
  <c r="BN32" i="21" s="1"/>
  <c r="BN13" i="21"/>
  <c r="CN74" i="21"/>
  <c r="CN72" i="21"/>
  <c r="CN79" i="21" s="1"/>
  <c r="CN41" i="21"/>
  <c r="BN104" i="21"/>
  <c r="BN74" i="21"/>
  <c r="BN36" i="21"/>
  <c r="BN11" i="21"/>
  <c r="BN14" i="21"/>
  <c r="BN112" i="21"/>
  <c r="CN104" i="21"/>
  <c r="CN76" i="21"/>
  <c r="CN109" i="21"/>
  <c r="CN91" i="21"/>
  <c r="CN92" i="21" s="1"/>
  <c r="CN103" i="21"/>
  <c r="BN109" i="21"/>
  <c r="BN95" i="21"/>
  <c r="BN75" i="21"/>
  <c r="CN112" i="21"/>
  <c r="CN95" i="21"/>
  <c r="CN29" i="21"/>
  <c r="CQ129" i="21"/>
  <c r="CQ125" i="21"/>
  <c r="CT129" i="21"/>
  <c r="CS125" i="21"/>
  <c r="CS129" i="21"/>
  <c r="CM125" i="21"/>
  <c r="CN125" i="21"/>
  <c r="CU127" i="21"/>
  <c r="BL127" i="21"/>
  <c r="BM125" i="21"/>
  <c r="BJ127" i="21"/>
  <c r="BK125" i="21"/>
  <c r="BQ127" i="21"/>
  <c r="BM95" i="21"/>
  <c r="BM94" i="21"/>
  <c r="CM74" i="21"/>
  <c r="CM77" i="21"/>
  <c r="CM27" i="21"/>
  <c r="CM32" i="21" s="1"/>
  <c r="BR121" i="21"/>
  <c r="CN127" i="21"/>
  <c r="BM121" i="21"/>
  <c r="CP127" i="21"/>
  <c r="CO121" i="21"/>
  <c r="CU125" i="21"/>
  <c r="CK127" i="21"/>
  <c r="BO125" i="21"/>
  <c r="BR127" i="21"/>
  <c r="BU125" i="21"/>
  <c r="BS125" i="21"/>
  <c r="BN129" i="21"/>
  <c r="BM109" i="21"/>
  <c r="BM102" i="21"/>
  <c r="BM72" i="21"/>
  <c r="CM104" i="21"/>
  <c r="CM94" i="21"/>
  <c r="CM41" i="21"/>
  <c r="BM13" i="21"/>
  <c r="CM111" i="21"/>
  <c r="CM119" i="21" s="1"/>
  <c r="CM40" i="21"/>
  <c r="BM91" i="21"/>
  <c r="BM97" i="21" s="1"/>
  <c r="BM75" i="21"/>
  <c r="CM72" i="21"/>
  <c r="CM79" i="21" s="1"/>
  <c r="CM36" i="21"/>
  <c r="BK121" i="21"/>
  <c r="CK129" i="21"/>
  <c r="BU121" i="21"/>
  <c r="CM129" i="21"/>
  <c r="CL125" i="21"/>
  <c r="CR127" i="21"/>
  <c r="CS127" i="21"/>
  <c r="BQ129" i="21"/>
  <c r="BT127" i="21"/>
  <c r="BP127" i="21"/>
  <c r="BO129" i="21"/>
  <c r="BM112" i="21"/>
  <c r="BM93" i="21"/>
  <c r="CM91" i="21"/>
  <c r="CM92" i="21" s="1"/>
  <c r="CM76" i="21"/>
  <c r="BM27" i="21"/>
  <c r="BM28" i="21" s="1"/>
  <c r="CM93" i="21"/>
  <c r="BM14" i="21"/>
  <c r="CL127" i="21"/>
  <c r="CK125" i="21"/>
  <c r="CQ121" i="21"/>
  <c r="BJ129" i="21"/>
  <c r="BJ125" i="21"/>
  <c r="BM41" i="21"/>
  <c r="CM100" i="21"/>
  <c r="CM101" i="21" s="1"/>
  <c r="CK121" i="21"/>
  <c r="CM121" i="21"/>
  <c r="CQ127" i="21"/>
  <c r="CU129" i="21"/>
  <c r="CT125" i="21"/>
  <c r="CO129" i="21"/>
  <c r="CP129" i="21"/>
  <c r="BP125" i="21"/>
  <c r="BR125" i="21"/>
  <c r="BM129" i="21"/>
  <c r="BM110" i="21"/>
  <c r="BM76" i="21"/>
  <c r="BM29" i="21"/>
  <c r="CM109" i="21"/>
  <c r="CM95" i="21"/>
  <c r="CM103" i="21"/>
  <c r="CP121" i="21"/>
  <c r="CS121" i="21"/>
  <c r="CU121" i="21"/>
  <c r="BP121" i="21"/>
  <c r="BN121" i="21"/>
  <c r="CJ129" i="21"/>
  <c r="CJ127" i="21"/>
  <c r="CJ125" i="21"/>
  <c r="BN125" i="21"/>
  <c r="BM127" i="21"/>
  <c r="BQ125" i="21"/>
  <c r="BO127" i="21"/>
  <c r="BU129" i="21"/>
  <c r="BM111" i="21"/>
  <c r="BM118" i="21" s="1"/>
  <c r="BM103" i="21"/>
  <c r="BM40" i="21"/>
  <c r="CM112" i="21"/>
  <c r="CM102" i="21"/>
  <c r="BM12" i="21"/>
  <c r="BM11" i="21"/>
  <c r="CR121" i="21"/>
  <c r="CR129" i="21"/>
  <c r="CR125" i="21"/>
  <c r="BL121" i="21"/>
  <c r="BJ121" i="21"/>
  <c r="BJ131" i="21" s="1"/>
  <c r="CP125" i="21"/>
  <c r="CM127" i="21"/>
  <c r="BQ121" i="21"/>
  <c r="BK127" i="21"/>
  <c r="BU127" i="21"/>
  <c r="BN127" i="21"/>
  <c r="BL129" i="21"/>
  <c r="BM100" i="21"/>
  <c r="BM105" i="21" s="1"/>
  <c r="BM74" i="21"/>
  <c r="BM36" i="21"/>
  <c r="CM110" i="21"/>
  <c r="CM75" i="21"/>
  <c r="CM29" i="21"/>
  <c r="BM104" i="21"/>
  <c r="BM77" i="21"/>
  <c r="CT121" i="21"/>
  <c r="CL129" i="21"/>
  <c r="BO121" i="21"/>
  <c r="CJ121" i="21"/>
  <c r="CJ131" i="21" s="1"/>
  <c r="BP129" i="21"/>
  <c r="BS129" i="21"/>
  <c r="BT125" i="21"/>
  <c r="CO125" i="21"/>
  <c r="CL121" i="21"/>
  <c r="CO127" i="21"/>
  <c r="CN121" i="21"/>
  <c r="CN129" i="21"/>
  <c r="BS121" i="21"/>
  <c r="BT121" i="21"/>
  <c r="CT127" i="21"/>
  <c r="BS127" i="21"/>
  <c r="BR129" i="21"/>
  <c r="BK129" i="21"/>
  <c r="BT129" i="21"/>
  <c r="BL125" i="21"/>
  <c r="CL112" i="21"/>
  <c r="CL102" i="21"/>
  <c r="CL94" i="21"/>
  <c r="BL112" i="21"/>
  <c r="BL93" i="21"/>
  <c r="BL100" i="21"/>
  <c r="BL101" i="21" s="1"/>
  <c r="BL11" i="21"/>
  <c r="BL13" i="21"/>
  <c r="CL110" i="21"/>
  <c r="CL75" i="21"/>
  <c r="CL29" i="21"/>
  <c r="BL110" i="21"/>
  <c r="BL103" i="21"/>
  <c r="BL14" i="21"/>
  <c r="CL111" i="21"/>
  <c r="CL117" i="21" s="1"/>
  <c r="CL93" i="21"/>
  <c r="CL40" i="21"/>
  <c r="BL111" i="21"/>
  <c r="BL118" i="21" s="1"/>
  <c r="BL74" i="21"/>
  <c r="BL40" i="21"/>
  <c r="BL12" i="21"/>
  <c r="BL102" i="21"/>
  <c r="BL75" i="21"/>
  <c r="CL109" i="21"/>
  <c r="CL72" i="21"/>
  <c r="CL79" i="21" s="1"/>
  <c r="BL109" i="21"/>
  <c r="BL72" i="21"/>
  <c r="BL36" i="21"/>
  <c r="BL91" i="21"/>
  <c r="BL92" i="21" s="1"/>
  <c r="BL77" i="21"/>
  <c r="BL29" i="21"/>
  <c r="CL74" i="21"/>
  <c r="CL104" i="21"/>
  <c r="CL103" i="21"/>
  <c r="CL36" i="21"/>
  <c r="BL104" i="21"/>
  <c r="BL76" i="21"/>
  <c r="BL27" i="21"/>
  <c r="BL28" i="21" s="1"/>
  <c r="CL91" i="21"/>
  <c r="CL92" i="21" s="1"/>
  <c r="CL76" i="21"/>
  <c r="CL27" i="21"/>
  <c r="CL28" i="21" s="1"/>
  <c r="CL77" i="21"/>
  <c r="CL100" i="21"/>
  <c r="CL105" i="21" s="1"/>
  <c r="CL41" i="21"/>
  <c r="BL95" i="21"/>
  <c r="BL94" i="21"/>
  <c r="BL41" i="21"/>
  <c r="CL95" i="21"/>
  <c r="BK111" i="21"/>
  <c r="BK116" i="21" s="1"/>
  <c r="BK91" i="21"/>
  <c r="BK92" i="21" s="1"/>
  <c r="BK27" i="21"/>
  <c r="BK28" i="21" s="1"/>
  <c r="CK75" i="21"/>
  <c r="CK77" i="21"/>
  <c r="BK11" i="21"/>
  <c r="BK109" i="21"/>
  <c r="BK77" i="21"/>
  <c r="BK36" i="21"/>
  <c r="CK93" i="21"/>
  <c r="CK91" i="21"/>
  <c r="CK92" i="21" s="1"/>
  <c r="BK14" i="21"/>
  <c r="BK74" i="21"/>
  <c r="CK104" i="21"/>
  <c r="BK95" i="21"/>
  <c r="BK75" i="21"/>
  <c r="BK41" i="21"/>
  <c r="CK110" i="21"/>
  <c r="CK72" i="21"/>
  <c r="CK79" i="21" s="1"/>
  <c r="CK74" i="21"/>
  <c r="BK12" i="21"/>
  <c r="BK102" i="21"/>
  <c r="BK100" i="21"/>
  <c r="BK101" i="21" s="1"/>
  <c r="BK29" i="21"/>
  <c r="CK112" i="21"/>
  <c r="CK103" i="21"/>
  <c r="CK40" i="21"/>
  <c r="BK93" i="21"/>
  <c r="BK104" i="21"/>
  <c r="CK111" i="21"/>
  <c r="CK117" i="21" s="1"/>
  <c r="CK76" i="21"/>
  <c r="CK27" i="21"/>
  <c r="CK31" i="21" s="1"/>
  <c r="BK103" i="21"/>
  <c r="BK72" i="21"/>
  <c r="CK109" i="21"/>
  <c r="CK94" i="21"/>
  <c r="CK36" i="21"/>
  <c r="BK110" i="21"/>
  <c r="BK40" i="21"/>
  <c r="CK102" i="21"/>
  <c r="CK29" i="21"/>
  <c r="BK13" i="21"/>
  <c r="BK112" i="21"/>
  <c r="BK94" i="21"/>
  <c r="BK76" i="21"/>
  <c r="CK95" i="21"/>
  <c r="CK100" i="21"/>
  <c r="CK101" i="21" s="1"/>
  <c r="CK41" i="21"/>
  <c r="BJ111" i="21"/>
  <c r="BJ117" i="21" s="1"/>
  <c r="BJ100" i="21"/>
  <c r="BJ101" i="21" s="1"/>
  <c r="CJ95" i="21"/>
  <c r="CJ75" i="21"/>
  <c r="CJ41" i="21"/>
  <c r="CM62" i="21"/>
  <c r="CK69" i="21"/>
  <c r="BK64" i="21"/>
  <c r="BS68" i="21"/>
  <c r="O68" i="21" s="1"/>
  <c r="CM65" i="21"/>
  <c r="BM56" i="21"/>
  <c r="BM58" i="21" s="1"/>
  <c r="CT63" i="21"/>
  <c r="CR70" i="21"/>
  <c r="CS56" i="21"/>
  <c r="CQ68" i="21"/>
  <c r="BQ63" i="21"/>
  <c r="BO70" i="21"/>
  <c r="CP66" i="21"/>
  <c r="BM70" i="21"/>
  <c r="CP65" i="21"/>
  <c r="BP56" i="21"/>
  <c r="BN68" i="21"/>
  <c r="BR65" i="21"/>
  <c r="CN66" i="21"/>
  <c r="BN62" i="21"/>
  <c r="CU68" i="21"/>
  <c r="BO66" i="21"/>
  <c r="CO66" i="21"/>
  <c r="BO62" i="21"/>
  <c r="BM69" i="21"/>
  <c r="BS56" i="21"/>
  <c r="BP62" i="21"/>
  <c r="BJ11" i="21"/>
  <c r="BJ112" i="21"/>
  <c r="BJ93" i="21"/>
  <c r="BJ40" i="21"/>
  <c r="CJ102" i="21"/>
  <c r="CJ74" i="21"/>
  <c r="CU62" i="21"/>
  <c r="CS69" i="21"/>
  <c r="W69" i="21" s="1"/>
  <c r="BS64" i="21"/>
  <c r="O64" i="21" s="1"/>
  <c r="BU64" i="21"/>
  <c r="CU65" i="21"/>
  <c r="BU56" i="21"/>
  <c r="BU67" i="21" s="1"/>
  <c r="CQ64" i="21"/>
  <c r="CJ65" i="21"/>
  <c r="CP62" i="21"/>
  <c r="CN69" i="21"/>
  <c r="BN64" i="21"/>
  <c r="BJ69" i="21"/>
  <c r="CR69" i="21"/>
  <c r="BT68" i="21"/>
  <c r="CM66" i="21"/>
  <c r="BM62" i="21"/>
  <c r="BK69" i="21"/>
  <c r="CM56" i="21"/>
  <c r="CM61" i="21" s="1"/>
  <c r="CK68" i="21"/>
  <c r="BK63" i="21"/>
  <c r="CJ69" i="21"/>
  <c r="CN56" i="21"/>
  <c r="CN60" i="21" s="1"/>
  <c r="CL68" i="21"/>
  <c r="BL63" i="21"/>
  <c r="BU69" i="21"/>
  <c r="BU63" i="21"/>
  <c r="BL66" i="21"/>
  <c r="BJ109" i="21"/>
  <c r="BJ72" i="21"/>
  <c r="CJ110" i="21"/>
  <c r="CJ94" i="21"/>
  <c r="CJ72" i="21"/>
  <c r="CR63" i="21"/>
  <c r="CP70" i="21"/>
  <c r="BP65" i="21"/>
  <c r="BJ56" i="21"/>
  <c r="BJ60" i="21" s="1"/>
  <c r="CR66" i="21"/>
  <c r="BQ65" i="21"/>
  <c r="CN65" i="21"/>
  <c r="BN56" i="21"/>
  <c r="BN57" i="21" s="1"/>
  <c r="CM63" i="21"/>
  <c r="CK70" i="21"/>
  <c r="BK65" i="21"/>
  <c r="BP64" i="21"/>
  <c r="BK56" i="21"/>
  <c r="BK60" i="21" s="1"/>
  <c r="CL56" i="21"/>
  <c r="CL57" i="21" s="1"/>
  <c r="CU66" i="21"/>
  <c r="BU62" i="21"/>
  <c r="BS69" i="21"/>
  <c r="O69" i="21" s="1"/>
  <c r="CU56" i="21"/>
  <c r="CS68" i="21"/>
  <c r="W68" i="21" s="1"/>
  <c r="BM65" i="21"/>
  <c r="BM63" i="21"/>
  <c r="CK62" i="21"/>
  <c r="CT68" i="21"/>
  <c r="BT63" i="21"/>
  <c r="BR70" i="21"/>
  <c r="BT66" i="21"/>
  <c r="BS70" i="21"/>
  <c r="O70" i="21" s="1"/>
  <c r="BJ104" i="21"/>
  <c r="BJ75" i="21"/>
  <c r="BJ29" i="21"/>
  <c r="CJ111" i="21"/>
  <c r="CJ118" i="21" s="1"/>
  <c r="CJ100" i="21"/>
  <c r="CJ105" i="21" s="1"/>
  <c r="CJ40" i="21"/>
  <c r="CO64" i="21"/>
  <c r="CJ68" i="21"/>
  <c r="BM66" i="21"/>
  <c r="CQ56" i="21"/>
  <c r="CQ58" i="21" s="1"/>
  <c r="CO68" i="21"/>
  <c r="BJ62" i="21"/>
  <c r="CK66" i="21"/>
  <c r="BK62" i="21"/>
  <c r="CU63" i="21"/>
  <c r="CS70" i="21"/>
  <c r="W70" i="21" s="1"/>
  <c r="BS65" i="21"/>
  <c r="O65" i="21" s="1"/>
  <c r="BR66" i="21"/>
  <c r="BR64" i="21"/>
  <c r="CT56" i="21"/>
  <c r="CR68" i="21"/>
  <c r="BR63" i="21"/>
  <c r="BP70" i="21"/>
  <c r="CR62" i="21"/>
  <c r="CP69" i="21"/>
  <c r="BO68" i="21"/>
  <c r="BO65" i="21"/>
  <c r="CS62" i="21"/>
  <c r="W62" i="21" s="1"/>
  <c r="CQ69" i="21"/>
  <c r="BQ64" i="21"/>
  <c r="BJ65" i="21"/>
  <c r="BJ64" i="21"/>
  <c r="BJ63" i="21"/>
  <c r="BJ103" i="21"/>
  <c r="BJ91" i="21"/>
  <c r="BJ97" i="21" s="1"/>
  <c r="BJ36" i="21"/>
  <c r="CJ112" i="21"/>
  <c r="CJ93" i="21"/>
  <c r="CL65" i="21"/>
  <c r="BL56" i="21"/>
  <c r="BL60" i="21" s="1"/>
  <c r="BU66" i="21"/>
  <c r="CN62" i="21"/>
  <c r="CL69" i="21"/>
  <c r="BN70" i="21"/>
  <c r="CS66" i="21"/>
  <c r="W66" i="21" s="1"/>
  <c r="BS62" i="21"/>
  <c r="O62" i="21" s="1"/>
  <c r="CR64" i="21"/>
  <c r="CJ64" i="21"/>
  <c r="BP66" i="21"/>
  <c r="BL69" i="21"/>
  <c r="BQ68" i="21"/>
  <c r="CQ62" i="21"/>
  <c r="CO69" i="21"/>
  <c r="BO64" i="21"/>
  <c r="BJ68" i="21"/>
  <c r="CO63" i="21"/>
  <c r="CM70" i="21"/>
  <c r="BQ70" i="21"/>
  <c r="BN69" i="21"/>
  <c r="CP63" i="21"/>
  <c r="CN70" i="21"/>
  <c r="BN65" i="21"/>
  <c r="CL62" i="21"/>
  <c r="BR62" i="21"/>
  <c r="BN66" i="21"/>
  <c r="BJ95" i="21"/>
  <c r="BJ77" i="21"/>
  <c r="BJ27" i="21"/>
  <c r="BJ31" i="21" s="1"/>
  <c r="CJ109" i="21"/>
  <c r="CJ91" i="21"/>
  <c r="CJ98" i="21" s="1"/>
  <c r="CJ29" i="21"/>
  <c r="CT65" i="21"/>
  <c r="BT56" i="21"/>
  <c r="BR68" i="21"/>
  <c r="CK63" i="21"/>
  <c r="CT69" i="21"/>
  <c r="CR56" i="21"/>
  <c r="CR59" i="21" s="1"/>
  <c r="CP68" i="21"/>
  <c r="BP63" i="21"/>
  <c r="CO65" i="21"/>
  <c r="BO56" i="21"/>
  <c r="BO59" i="21" s="1"/>
  <c r="BM68" i="21"/>
  <c r="BJ66" i="21"/>
  <c r="BK70" i="21"/>
  <c r="CN63" i="21"/>
  <c r="CL70" i="21"/>
  <c r="BL65" i="21"/>
  <c r="BS63" i="21"/>
  <c r="O63" i="21" s="1"/>
  <c r="CL64" i="21"/>
  <c r="CU70" i="21"/>
  <c r="CO56" i="21"/>
  <c r="CO61" i="21" s="1"/>
  <c r="BL70" i="21"/>
  <c r="CM64" i="21"/>
  <c r="CJ70" i="21"/>
  <c r="BK66" i="21"/>
  <c r="CK65" i="21"/>
  <c r="BK68" i="21"/>
  <c r="BU70" i="21"/>
  <c r="CJ27" i="21"/>
  <c r="CJ28" i="21" s="1"/>
  <c r="BO63" i="21"/>
  <c r="CL63" i="21"/>
  <c r="CK56" i="21"/>
  <c r="CK57" i="21" s="1"/>
  <c r="BR69" i="21"/>
  <c r="CS64" i="21"/>
  <c r="W64" i="21" s="1"/>
  <c r="BT69" i="21"/>
  <c r="CS65" i="21"/>
  <c r="W65" i="21" s="1"/>
  <c r="BR56" i="21"/>
  <c r="BR59" i="21" s="1"/>
  <c r="BJ70" i="21"/>
  <c r="BJ102" i="21"/>
  <c r="BJ76" i="21"/>
  <c r="BJ41" i="21"/>
  <c r="CJ104" i="21"/>
  <c r="CJ77" i="21"/>
  <c r="CJ36" i="21"/>
  <c r="CJ215" i="21" s="1"/>
  <c r="CQ66" i="21"/>
  <c r="BQ62" i="21"/>
  <c r="BO69" i="21"/>
  <c r="CS63" i="21"/>
  <c r="W63" i="21" s="1"/>
  <c r="CQ70" i="21"/>
  <c r="CO62" i="21"/>
  <c r="CM69" i="21"/>
  <c r="BQ69" i="21"/>
  <c r="CL66" i="21"/>
  <c r="BL62" i="21"/>
  <c r="BU68" i="21"/>
  <c r="CT62" i="21"/>
  <c r="BT70" i="21"/>
  <c r="CK64" i="21"/>
  <c r="CT70" i="21"/>
  <c r="BT65" i="21"/>
  <c r="BU65" i="21"/>
  <c r="CT64" i="21"/>
  <c r="CJ62" i="21"/>
  <c r="CQ63" i="21"/>
  <c r="BL64" i="21"/>
  <c r="CU64" i="21"/>
  <c r="CJ56" i="21"/>
  <c r="CJ58" i="21" s="1"/>
  <c r="BS66" i="21"/>
  <c r="O66" i="21" s="1"/>
  <c r="CM68" i="21"/>
  <c r="BM64" i="21"/>
  <c r="BL68" i="21"/>
  <c r="BJ110" i="21"/>
  <c r="BJ94" i="21"/>
  <c r="BJ74" i="21"/>
  <c r="CJ103" i="21"/>
  <c r="CJ76" i="21"/>
  <c r="CP56" i="21"/>
  <c r="CN68" i="21"/>
  <c r="BN63" i="21"/>
  <c r="CP64" i="21"/>
  <c r="CU69" i="21"/>
  <c r="BT62" i="21"/>
  <c r="BT64" i="21"/>
  <c r="BQ66" i="21"/>
  <c r="BQ56" i="21"/>
  <c r="BQ60" i="21" s="1"/>
  <c r="CR65" i="21"/>
  <c r="BP68" i="21"/>
  <c r="CJ66" i="21"/>
  <c r="CT66" i="21"/>
  <c r="CN64" i="21"/>
  <c r="CJ63" i="21"/>
  <c r="CQ65" i="21"/>
  <c r="BP69" i="21"/>
  <c r="CO70" i="21"/>
  <c r="CP14" i="21"/>
  <c r="CJ12" i="21"/>
  <c r="CJ13" i="21"/>
  <c r="CJ11" i="21"/>
  <c r="CK13" i="21"/>
  <c r="CN12" i="21"/>
  <c r="CP11" i="21"/>
  <c r="CP13" i="21"/>
  <c r="CU11" i="21"/>
  <c r="CR14" i="21"/>
  <c r="CL13" i="21"/>
  <c r="CR11" i="21"/>
  <c r="CN14" i="21"/>
  <c r="CS12" i="21"/>
  <c r="W12" i="21" s="1"/>
  <c r="CM11" i="21"/>
  <c r="CU13" i="21"/>
  <c r="CO12" i="21"/>
  <c r="CJ14" i="21"/>
  <c r="CQ13" i="21"/>
  <c r="CK12" i="21"/>
  <c r="CS14" i="21"/>
  <c r="W14" i="21" s="1"/>
  <c r="CS13" i="21"/>
  <c r="W13" i="21" s="1"/>
  <c r="CN11" i="21"/>
  <c r="CP12" i="21"/>
  <c r="CM13" i="21"/>
  <c r="CK14" i="21"/>
  <c r="CO14" i="21"/>
  <c r="CL12" i="21"/>
  <c r="CT14" i="21"/>
  <c r="CN13" i="21"/>
  <c r="CS11" i="21"/>
  <c r="CR13" i="21"/>
  <c r="CO11" i="21"/>
  <c r="CL14" i="21"/>
  <c r="CQ12" i="21"/>
  <c r="CK11" i="21"/>
  <c r="CM12" i="21"/>
  <c r="CM14" i="21"/>
  <c r="CR12" i="21"/>
  <c r="CL11" i="21"/>
  <c r="CT13" i="21"/>
  <c r="CT12" i="21"/>
  <c r="CU12" i="21"/>
  <c r="CU14" i="21"/>
  <c r="CO13" i="21"/>
  <c r="CT11" i="21"/>
  <c r="CQ14" i="21"/>
  <c r="CQ11" i="21"/>
  <c r="BJ14" i="21"/>
  <c r="BJ13" i="21"/>
  <c r="BJ12" i="21"/>
  <c r="D3" i="15"/>
  <c r="E3" i="15" s="1"/>
  <c r="F3" i="15" s="1"/>
  <c r="G3" i="15" s="1"/>
  <c r="H3" i="15" s="1"/>
  <c r="I3" i="15" s="1"/>
  <c r="J3" i="15" s="1"/>
  <c r="K3" i="15" s="1"/>
  <c r="L3" i="15" s="1"/>
  <c r="M3" i="15" s="1"/>
  <c r="N3" i="15" s="1"/>
  <c r="O3" i="15" s="1"/>
  <c r="P3" i="15" s="1"/>
  <c r="Q3" i="15" s="1"/>
  <c r="R3" i="15" s="1"/>
  <c r="S3" i="15" s="1"/>
  <c r="T3" i="15" s="1"/>
  <c r="U3" i="15" s="1"/>
  <c r="V3" i="15" s="1"/>
  <c r="W3" i="15" s="1"/>
  <c r="X3" i="15" s="1"/>
  <c r="Y3" i="15" s="1"/>
  <c r="Z3" i="15" s="1"/>
  <c r="AA3" i="15" s="1"/>
  <c r="AB3" i="15" s="1"/>
  <c r="AC3" i="15" s="1"/>
  <c r="AD3" i="15" s="1"/>
  <c r="AE3" i="15" s="1"/>
  <c r="AF3" i="15" s="1"/>
  <c r="AG3" i="15" s="1"/>
  <c r="AH3" i="15" s="1"/>
  <c r="AI3" i="15" s="1"/>
  <c r="AJ3" i="15" s="1"/>
  <c r="AK3" i="15" s="1"/>
  <c r="AL3" i="15" s="1"/>
  <c r="AM3" i="15" s="1"/>
  <c r="AN3" i="15" s="1"/>
  <c r="AO3" i="15" s="1"/>
  <c r="AP3" i="15" s="1"/>
  <c r="AQ3" i="15" s="1"/>
  <c r="AR3" i="15" s="1"/>
  <c r="AS3" i="15" s="1"/>
  <c r="AT3" i="15" s="1"/>
  <c r="AU3" i="15" s="1"/>
  <c r="AV3" i="15" s="1"/>
  <c r="AW3" i="15" s="1"/>
  <c r="AX3" i="15" s="1"/>
  <c r="AY3" i="15" s="1"/>
  <c r="AZ3" i="15" s="1"/>
  <c r="BA3" i="15" s="1"/>
  <c r="BB3" i="15" s="1"/>
  <c r="BC3" i="15" s="1"/>
  <c r="BD3" i="15" s="1"/>
  <c r="BE3" i="15" s="1"/>
  <c r="BF3" i="15" s="1"/>
  <c r="BG3" i="15" s="1"/>
  <c r="BH3" i="15" s="1"/>
  <c r="BI3" i="15" s="1"/>
  <c r="BJ3" i="15" s="1"/>
  <c r="BK3" i="15" s="1"/>
  <c r="BL3" i="15" s="1"/>
  <c r="BM3" i="15" s="1"/>
  <c r="BN3" i="15" s="1"/>
  <c r="BO3" i="15" s="1"/>
  <c r="BP3" i="15" s="1"/>
  <c r="BQ3" i="15" s="1"/>
  <c r="BR3" i="15" s="1"/>
  <c r="BS3" i="15" s="1"/>
  <c r="BT3" i="15" s="1"/>
  <c r="BU3" i="15" s="1"/>
  <c r="BV3" i="15" s="1"/>
  <c r="BW3" i="15" s="1"/>
  <c r="BX3" i="15" s="1"/>
  <c r="BY3" i="15" s="1"/>
  <c r="BZ3" i="15" s="1"/>
  <c r="CA3" i="15" s="1"/>
  <c r="CB3" i="15" s="1"/>
  <c r="CC3" i="15" s="1"/>
  <c r="CD3" i="15" s="1"/>
  <c r="CE3" i="15" s="1"/>
  <c r="CF3" i="15" s="1"/>
  <c r="CG3" i="15" s="1"/>
  <c r="CH3" i="15" s="1"/>
  <c r="CI3" i="15" s="1"/>
  <c r="CJ3" i="15" s="1"/>
  <c r="CK3" i="15" s="1"/>
  <c r="CL3" i="15" s="1"/>
  <c r="CM3" i="15" s="1"/>
  <c r="CN3" i="15" s="1"/>
  <c r="CO3" i="15" s="1"/>
  <c r="CP3" i="15" s="1"/>
  <c r="II109" i="12"/>
  <c r="IQ109" i="12"/>
  <c r="IY109" i="12"/>
  <c r="JG109" i="12"/>
  <c r="JO109" i="12"/>
  <c r="JW109" i="12"/>
  <c r="KE109" i="12"/>
  <c r="KM109" i="12"/>
  <c r="KU109" i="12"/>
  <c r="LC109" i="12"/>
  <c r="LK109" i="12"/>
  <c r="LS109" i="12"/>
  <c r="IP110" i="12"/>
  <c r="IX110" i="12"/>
  <c r="JF110" i="12"/>
  <c r="JN110" i="12"/>
  <c r="JV110" i="12"/>
  <c r="KD110" i="12"/>
  <c r="KL110" i="12"/>
  <c r="KT110" i="12"/>
  <c r="LB110" i="12"/>
  <c r="LJ110" i="12"/>
  <c r="LR110" i="12"/>
  <c r="EM109" i="12"/>
  <c r="EU109" i="12"/>
  <c r="FC109" i="12"/>
  <c r="FK109" i="12"/>
  <c r="FS109" i="12"/>
  <c r="GA109" i="12"/>
  <c r="GI109" i="12"/>
  <c r="GQ109" i="12"/>
  <c r="GY109" i="12"/>
  <c r="HG109" i="12"/>
  <c r="HO109" i="12"/>
  <c r="EL110" i="12"/>
  <c r="FB110" i="12"/>
  <c r="GX110" i="12"/>
  <c r="IJ109" i="12"/>
  <c r="IR109" i="12"/>
  <c r="IZ109" i="12"/>
  <c r="JH109" i="12"/>
  <c r="JP109" i="12"/>
  <c r="JX109" i="12"/>
  <c r="KF109" i="12"/>
  <c r="KN109" i="12"/>
  <c r="KV109" i="12"/>
  <c r="LD109" i="12"/>
  <c r="LL109" i="12"/>
  <c r="II110" i="12"/>
  <c r="IQ110" i="12"/>
  <c r="IY110" i="12"/>
  <c r="JG110" i="12"/>
  <c r="JO110" i="12"/>
  <c r="JW110" i="12"/>
  <c r="KE110" i="12"/>
  <c r="KM110" i="12"/>
  <c r="KU110" i="12"/>
  <c r="LC110" i="12"/>
  <c r="LK110" i="12"/>
  <c r="LS110" i="12"/>
  <c r="V110" i="12" s="1"/>
  <c r="EN109" i="12"/>
  <c r="EV109" i="12"/>
  <c r="FD109" i="12"/>
  <c r="FL109" i="12"/>
  <c r="FT109" i="12"/>
  <c r="GB109" i="12"/>
  <c r="GJ109" i="12"/>
  <c r="GR109" i="12"/>
  <c r="GZ109" i="12"/>
  <c r="HH109" i="12"/>
  <c r="HP109" i="12"/>
  <c r="EM110" i="12"/>
  <c r="EU110" i="12"/>
  <c r="FC110" i="12"/>
  <c r="FK110" i="12"/>
  <c r="FS110" i="12"/>
  <c r="GA110" i="12"/>
  <c r="GI110" i="12"/>
  <c r="GQ110" i="12"/>
  <c r="GY110" i="12"/>
  <c r="HG110" i="12"/>
  <c r="HO110" i="12"/>
  <c r="JX110" i="12"/>
  <c r="KV110" i="12"/>
  <c r="LL110" i="12"/>
  <c r="EO109" i="12"/>
  <c r="FE109" i="12"/>
  <c r="FU109" i="12"/>
  <c r="GK109" i="12"/>
  <c r="HA109" i="12"/>
  <c r="HQ109" i="12"/>
  <c r="EV110" i="12"/>
  <c r="FL110" i="12"/>
  <c r="GB110" i="12"/>
  <c r="GR110" i="12"/>
  <c r="HH110" i="12"/>
  <c r="EI110" i="12"/>
  <c r="GP110" i="12"/>
  <c r="IK109" i="12"/>
  <c r="IS109" i="12"/>
  <c r="JA109" i="12"/>
  <c r="JI109" i="12"/>
  <c r="JQ109" i="12"/>
  <c r="JY109" i="12"/>
  <c r="KG109" i="12"/>
  <c r="KO109" i="12"/>
  <c r="KW109" i="12"/>
  <c r="LE109" i="12"/>
  <c r="LM109" i="12"/>
  <c r="IJ110" i="12"/>
  <c r="IR110" i="12"/>
  <c r="IZ110" i="12"/>
  <c r="JH110" i="12"/>
  <c r="JP110" i="12"/>
  <c r="KF110" i="12"/>
  <c r="KN110" i="12"/>
  <c r="LD110" i="12"/>
  <c r="IH110" i="12"/>
  <c r="EW109" i="12"/>
  <c r="FM109" i="12"/>
  <c r="GC109" i="12"/>
  <c r="GS109" i="12"/>
  <c r="HI109" i="12"/>
  <c r="EN110" i="12"/>
  <c r="FD110" i="12"/>
  <c r="FT110" i="12"/>
  <c r="GJ110" i="12"/>
  <c r="GZ110" i="12"/>
  <c r="HP110" i="12"/>
  <c r="FR110" i="12"/>
  <c r="HN110" i="12"/>
  <c r="IL109" i="12"/>
  <c r="IT109" i="12"/>
  <c r="JB109" i="12"/>
  <c r="JJ109" i="12"/>
  <c r="JR109" i="12"/>
  <c r="JZ109" i="12"/>
  <c r="KH109" i="12"/>
  <c r="KP109" i="12"/>
  <c r="KX109" i="12"/>
  <c r="LF109" i="12"/>
  <c r="LN109" i="12"/>
  <c r="IK110" i="12"/>
  <c r="IS110" i="12"/>
  <c r="JA110" i="12"/>
  <c r="JI110" i="12"/>
  <c r="JQ110" i="12"/>
  <c r="JY110" i="12"/>
  <c r="KG110" i="12"/>
  <c r="KO110" i="12"/>
  <c r="KW110" i="12"/>
  <c r="LE110" i="12"/>
  <c r="LM110" i="12"/>
  <c r="EP109" i="12"/>
  <c r="EX109" i="12"/>
  <c r="FF109" i="12"/>
  <c r="FN109" i="12"/>
  <c r="FV109" i="12"/>
  <c r="GD109" i="12"/>
  <c r="GL109" i="12"/>
  <c r="GT109" i="12"/>
  <c r="HB109" i="12"/>
  <c r="HJ109" i="12"/>
  <c r="HR109" i="12"/>
  <c r="EO110" i="12"/>
  <c r="EW110" i="12"/>
  <c r="FE110" i="12"/>
  <c r="FM110" i="12"/>
  <c r="FU110" i="12"/>
  <c r="GC110" i="12"/>
  <c r="GK110" i="12"/>
  <c r="GS110" i="12"/>
  <c r="HA110" i="12"/>
  <c r="HI110" i="12"/>
  <c r="HQ110" i="12"/>
  <c r="JF109" i="12"/>
  <c r="KL109" i="12"/>
  <c r="LJ109" i="12"/>
  <c r="JE110" i="12"/>
  <c r="JU110" i="12"/>
  <c r="LA110" i="12"/>
  <c r="ET109" i="12"/>
  <c r="GH109" i="12"/>
  <c r="HN109" i="12"/>
  <c r="FI110" i="12"/>
  <c r="GO110" i="12"/>
  <c r="ET110" i="12"/>
  <c r="HF110" i="12"/>
  <c r="IM109" i="12"/>
  <c r="IU109" i="12"/>
  <c r="JC109" i="12"/>
  <c r="JK109" i="12"/>
  <c r="JS109" i="12"/>
  <c r="KA109" i="12"/>
  <c r="KI109" i="12"/>
  <c r="KQ109" i="12"/>
  <c r="KY109" i="12"/>
  <c r="LG109" i="12"/>
  <c r="LO109" i="12"/>
  <c r="IL110" i="12"/>
  <c r="IT110" i="12"/>
  <c r="JB110" i="12"/>
  <c r="JJ110" i="12"/>
  <c r="JR110" i="12"/>
  <c r="JZ110" i="12"/>
  <c r="KH110" i="12"/>
  <c r="KP110" i="12"/>
  <c r="KX110" i="12"/>
  <c r="LF110" i="12"/>
  <c r="LN110" i="12"/>
  <c r="EQ109" i="12"/>
  <c r="EY109" i="12"/>
  <c r="FG109" i="12"/>
  <c r="FO109" i="12"/>
  <c r="FW109" i="12"/>
  <c r="GE109" i="12"/>
  <c r="GM109" i="12"/>
  <c r="GU109" i="12"/>
  <c r="HC109" i="12"/>
  <c r="HK109" i="12"/>
  <c r="HS109" i="12"/>
  <c r="EP110" i="12"/>
  <c r="EX110" i="12"/>
  <c r="FF110" i="12"/>
  <c r="FN110" i="12"/>
  <c r="FV110" i="12"/>
  <c r="GD110" i="12"/>
  <c r="GL110" i="12"/>
  <c r="GT110" i="12"/>
  <c r="HB110" i="12"/>
  <c r="HJ110" i="12"/>
  <c r="HR110" i="12"/>
  <c r="JN109" i="12"/>
  <c r="IO110" i="12"/>
  <c r="KK110" i="12"/>
  <c r="LQ110" i="12"/>
  <c r="FJ109" i="12"/>
  <c r="GP109" i="12"/>
  <c r="ES110" i="12"/>
  <c r="FY110" i="12"/>
  <c r="HE110" i="12"/>
  <c r="GH110" i="12"/>
  <c r="IN109" i="12"/>
  <c r="IV109" i="12"/>
  <c r="JD109" i="12"/>
  <c r="JL109" i="12"/>
  <c r="JT109" i="12"/>
  <c r="KB109" i="12"/>
  <c r="KJ109" i="12"/>
  <c r="KR109" i="12"/>
  <c r="KZ109" i="12"/>
  <c r="LH109" i="12"/>
  <c r="LP109" i="12"/>
  <c r="IM110" i="12"/>
  <c r="IU110" i="12"/>
  <c r="JC110" i="12"/>
  <c r="JK110" i="12"/>
  <c r="JS110" i="12"/>
  <c r="KA110" i="12"/>
  <c r="KI110" i="12"/>
  <c r="KQ110" i="12"/>
  <c r="KY110" i="12"/>
  <c r="LG110" i="12"/>
  <c r="LO110" i="12"/>
  <c r="EJ109" i="12"/>
  <c r="ER109" i="12"/>
  <c r="EZ109" i="12"/>
  <c r="FH109" i="12"/>
  <c r="FP109" i="12"/>
  <c r="FX109" i="12"/>
  <c r="GF109" i="12"/>
  <c r="GN109" i="12"/>
  <c r="GV109" i="12"/>
  <c r="HD109" i="12"/>
  <c r="HL109" i="12"/>
  <c r="HT109" i="12"/>
  <c r="EQ110" i="12"/>
  <c r="AR110" i="12" s="1"/>
  <c r="EY110" i="12"/>
  <c r="AZ110" i="12" s="1"/>
  <c r="FG110" i="12"/>
  <c r="BH110" i="12" s="1"/>
  <c r="FO110" i="12"/>
  <c r="BP110" i="12" s="1"/>
  <c r="FW110" i="12"/>
  <c r="BX110" i="12" s="1"/>
  <c r="GE110" i="12"/>
  <c r="CF110" i="12" s="1"/>
  <c r="GM110" i="12"/>
  <c r="CN110" i="12" s="1"/>
  <c r="GU110" i="12"/>
  <c r="HC110" i="12"/>
  <c r="DD110" i="12" s="1"/>
  <c r="HK110" i="12"/>
  <c r="DL110" i="12" s="1"/>
  <c r="HS110" i="12"/>
  <c r="DT110" i="12" s="1"/>
  <c r="IP109" i="12"/>
  <c r="JV109" i="12"/>
  <c r="KT109" i="12"/>
  <c r="LR109" i="12"/>
  <c r="JM110" i="12"/>
  <c r="KS110" i="12"/>
  <c r="EL109" i="12"/>
  <c r="FR109" i="12"/>
  <c r="GX109" i="12"/>
  <c r="EK110" i="12"/>
  <c r="FQ110" i="12"/>
  <c r="GW110" i="12"/>
  <c r="FJ110" i="12"/>
  <c r="IO109" i="12"/>
  <c r="IW109" i="12"/>
  <c r="JE109" i="12"/>
  <c r="JM109" i="12"/>
  <c r="JU109" i="12"/>
  <c r="KC109" i="12"/>
  <c r="KK109" i="12"/>
  <c r="KS109" i="12"/>
  <c r="LA109" i="12"/>
  <c r="LI109" i="12"/>
  <c r="LQ109" i="12"/>
  <c r="IN110" i="12"/>
  <c r="IV110" i="12"/>
  <c r="JD110" i="12"/>
  <c r="JL110" i="12"/>
  <c r="JT110" i="12"/>
  <c r="KB110" i="12"/>
  <c r="KJ110" i="12"/>
  <c r="KR110" i="12"/>
  <c r="KZ110" i="12"/>
  <c r="LH110" i="12"/>
  <c r="LP110" i="12"/>
  <c r="EK109" i="12"/>
  <c r="ES109" i="12"/>
  <c r="FA109" i="12"/>
  <c r="FI109" i="12"/>
  <c r="FQ109" i="12"/>
  <c r="FY109" i="12"/>
  <c r="GG109" i="12"/>
  <c r="GO109" i="12"/>
  <c r="GW109" i="12"/>
  <c r="HE109" i="12"/>
  <c r="HM109" i="12"/>
  <c r="EJ110" i="12"/>
  <c r="ER110" i="12"/>
  <c r="EZ110" i="12"/>
  <c r="FH110" i="12"/>
  <c r="FP110" i="12"/>
  <c r="FX110" i="12"/>
  <c r="GF110" i="12"/>
  <c r="GN110" i="12"/>
  <c r="GV110" i="12"/>
  <c r="HD110" i="12"/>
  <c r="HL110" i="12"/>
  <c r="HT110" i="12"/>
  <c r="IX109" i="12"/>
  <c r="KD109" i="12"/>
  <c r="LB109" i="12"/>
  <c r="IW110" i="12"/>
  <c r="KC110" i="12"/>
  <c r="LI110" i="12"/>
  <c r="FB109" i="12"/>
  <c r="FZ109" i="12"/>
  <c r="HF109" i="12"/>
  <c r="FA110" i="12"/>
  <c r="GG110" i="12"/>
  <c r="HM110" i="12"/>
  <c r="FZ110" i="12"/>
  <c r="EX11" i="12"/>
  <c r="JO111" i="12"/>
  <c r="GP111" i="12"/>
  <c r="LR111" i="12"/>
  <c r="JF111" i="12"/>
  <c r="GG111" i="12"/>
  <c r="KS111" i="12"/>
  <c r="HT111" i="12"/>
  <c r="FH111" i="12"/>
  <c r="KB111" i="12"/>
  <c r="HC111" i="12"/>
  <c r="EQ111" i="12"/>
  <c r="KI111" i="12"/>
  <c r="HJ111" i="12"/>
  <c r="EX111" i="12"/>
  <c r="JZ111" i="12"/>
  <c r="HA111" i="12"/>
  <c r="LM111" i="12"/>
  <c r="JA111" i="12"/>
  <c r="GB111" i="12"/>
  <c r="KN111" i="12"/>
  <c r="HO111" i="12"/>
  <c r="FC111" i="12"/>
  <c r="JN125" i="12"/>
  <c r="IK127" i="12"/>
  <c r="KW127" i="12"/>
  <c r="KB129" i="12"/>
  <c r="EZ129" i="12"/>
  <c r="HL129" i="12"/>
  <c r="KM125" i="12"/>
  <c r="JJ127" i="12"/>
  <c r="IO129" i="12"/>
  <c r="LA129" i="12"/>
  <c r="FI129" i="12"/>
  <c r="JP125" i="12"/>
  <c r="IM127" i="12"/>
  <c r="KY127" i="12"/>
  <c r="JV129" i="12"/>
  <c r="EL129" i="12"/>
  <c r="GX129" i="12"/>
  <c r="IS125" i="12"/>
  <c r="LE125" i="12"/>
  <c r="KB127" i="12"/>
  <c r="IY129" i="12"/>
  <c r="LK129" i="12"/>
  <c r="FS129" i="12"/>
  <c r="JZ125" i="12"/>
  <c r="IO127" i="12"/>
  <c r="LA127" i="12"/>
  <c r="IZ129" i="12"/>
  <c r="LL129" i="12"/>
  <c r="FL129" i="12"/>
  <c r="IU125" i="12"/>
  <c r="LG125" i="12"/>
  <c r="JV127" i="12"/>
  <c r="IK129" i="12"/>
  <c r="KW129" i="12"/>
  <c r="EW129" i="12"/>
  <c r="HI129" i="12"/>
  <c r="JT125" i="12"/>
  <c r="JW127" i="12"/>
  <c r="KH129" i="12"/>
  <c r="FV129" i="12"/>
  <c r="JU125" i="12"/>
  <c r="JX127" i="12"/>
  <c r="KQ129" i="12"/>
  <c r="GE129" i="12"/>
  <c r="FH125" i="12"/>
  <c r="HT125" i="12"/>
  <c r="K125" i="12" s="1"/>
  <c r="ES125" i="12"/>
  <c r="HE125" i="12"/>
  <c r="LS111" i="12"/>
  <c r="JG111" i="12"/>
  <c r="GH111" i="12"/>
  <c r="LJ111" i="12"/>
  <c r="IX111" i="12"/>
  <c r="FY111" i="12"/>
  <c r="KK111" i="12"/>
  <c r="HL111" i="12"/>
  <c r="EZ111" i="12"/>
  <c r="JT111" i="12"/>
  <c r="GU111" i="12"/>
  <c r="EI111" i="12"/>
  <c r="KA111" i="12"/>
  <c r="HB111" i="12"/>
  <c r="EP111" i="12"/>
  <c r="JR111" i="12"/>
  <c r="GS111" i="12"/>
  <c r="LE111" i="12"/>
  <c r="IS111" i="12"/>
  <c r="FT111" i="12"/>
  <c r="KF111" i="12"/>
  <c r="HG111" i="12"/>
  <c r="EU111" i="12"/>
  <c r="JV125" i="12"/>
  <c r="IS127" i="12"/>
  <c r="LE127" i="12"/>
  <c r="KJ129" i="12"/>
  <c r="FH129" i="12"/>
  <c r="EI129" i="12"/>
  <c r="II125" i="12"/>
  <c r="KU125" i="12"/>
  <c r="JR127" i="12"/>
  <c r="IW129" i="12"/>
  <c r="LI129" i="12"/>
  <c r="FQ129" i="12"/>
  <c r="JX125" i="12"/>
  <c r="IU127" i="12"/>
  <c r="LG127" i="12"/>
  <c r="KD129" i="12"/>
  <c r="ET129" i="12"/>
  <c r="HF129" i="12"/>
  <c r="JA125" i="12"/>
  <c r="LM125" i="12"/>
  <c r="KJ127" i="12"/>
  <c r="JG129" i="12"/>
  <c r="LS129" i="12"/>
  <c r="GA129" i="12"/>
  <c r="KH125" i="12"/>
  <c r="IW127" i="12"/>
  <c r="LI127" i="12"/>
  <c r="JH129" i="12"/>
  <c r="FT129" i="12"/>
  <c r="JC125" i="12"/>
  <c r="LO125" i="12"/>
  <c r="KD127" i="12"/>
  <c r="IS129" i="12"/>
  <c r="LE129" i="12"/>
  <c r="FE129" i="12"/>
  <c r="HQ129" i="12"/>
  <c r="KB125" i="12"/>
  <c r="KE127" i="12"/>
  <c r="KP129" i="12"/>
  <c r="GD129" i="12"/>
  <c r="KC125" i="12"/>
  <c r="KF127" i="12"/>
  <c r="IM129" i="12"/>
  <c r="KY129" i="12"/>
  <c r="HT129" i="12"/>
  <c r="K129" i="12" s="1"/>
  <c r="GM129" i="12"/>
  <c r="FP125" i="12"/>
  <c r="GK125" i="12"/>
  <c r="FA125" i="12"/>
  <c r="LK111" i="12"/>
  <c r="IY111" i="12"/>
  <c r="FZ111" i="12"/>
  <c r="LB111" i="12"/>
  <c r="IP111" i="12"/>
  <c r="FQ111" i="12"/>
  <c r="KC111" i="12"/>
  <c r="HD111" i="12"/>
  <c r="ER111" i="12"/>
  <c r="JL111" i="12"/>
  <c r="GM111" i="12"/>
  <c r="EW111" i="12"/>
  <c r="JS111" i="12"/>
  <c r="GT111" i="12"/>
  <c r="EO111" i="12"/>
  <c r="JJ111" i="12"/>
  <c r="GK111" i="12"/>
  <c r="KW111" i="12"/>
  <c r="IK111" i="12"/>
  <c r="FL111" i="12"/>
  <c r="JX111" i="12"/>
  <c r="GY111" i="12"/>
  <c r="EM111" i="12"/>
  <c r="KD125" i="12"/>
  <c r="JA127" i="12"/>
  <c r="LM127" i="12"/>
  <c r="KR129" i="12"/>
  <c r="FP129" i="12"/>
  <c r="IQ125" i="12"/>
  <c r="LC125" i="12"/>
  <c r="JZ127" i="12"/>
  <c r="JE129" i="12"/>
  <c r="LQ129" i="12"/>
  <c r="FY129" i="12"/>
  <c r="KF125" i="12"/>
  <c r="JC127" i="12"/>
  <c r="LO127" i="12"/>
  <c r="KL129" i="12"/>
  <c r="FB129" i="12"/>
  <c r="HN129" i="12"/>
  <c r="JI125" i="12"/>
  <c r="KR127" i="12"/>
  <c r="JO129" i="12"/>
  <c r="IH129" i="12"/>
  <c r="GI129" i="12"/>
  <c r="KP125" i="12"/>
  <c r="JE127" i="12"/>
  <c r="LQ127" i="12"/>
  <c r="JP129" i="12"/>
  <c r="GB129" i="12"/>
  <c r="JK125" i="12"/>
  <c r="KL127" i="12"/>
  <c r="JA129" i="12"/>
  <c r="LM129" i="12"/>
  <c r="FM129" i="12"/>
  <c r="KJ125" i="12"/>
  <c r="KM127" i="12"/>
  <c r="IL129" i="12"/>
  <c r="KX129" i="12"/>
  <c r="GL129" i="12"/>
  <c r="KK125" i="12"/>
  <c r="KN127" i="12"/>
  <c r="IU129" i="12"/>
  <c r="LG129" i="12"/>
  <c r="GU129" i="12"/>
  <c r="FX125" i="12"/>
  <c r="FI125" i="12"/>
  <c r="EI125" i="12"/>
  <c r="LC111" i="12"/>
  <c r="IQ111" i="12"/>
  <c r="FR111" i="12"/>
  <c r="KT111" i="12"/>
  <c r="IH111" i="12"/>
  <c r="FI111" i="12"/>
  <c r="JU111" i="12"/>
  <c r="GV111" i="12"/>
  <c r="LP111" i="12"/>
  <c r="JD111" i="12"/>
  <c r="GE111" i="12"/>
  <c r="EJ111" i="12"/>
  <c r="JK111" i="12"/>
  <c r="GL111" i="12"/>
  <c r="LN111" i="12"/>
  <c r="JB111" i="12"/>
  <c r="GC111" i="12"/>
  <c r="KO111" i="12"/>
  <c r="HP111" i="12"/>
  <c r="FD111" i="12"/>
  <c r="JP111" i="12"/>
  <c r="GQ111" i="12"/>
  <c r="ET111" i="12"/>
  <c r="KL125" i="12"/>
  <c r="JI127" i="12"/>
  <c r="IN129" i="12"/>
  <c r="KZ129" i="12"/>
  <c r="FX129" i="12"/>
  <c r="IY125" i="12"/>
  <c r="LK125" i="12"/>
  <c r="KH127" i="12"/>
  <c r="JM129" i="12"/>
  <c r="GG129" i="12"/>
  <c r="KN125" i="12"/>
  <c r="JK127" i="12"/>
  <c r="KT129" i="12"/>
  <c r="FJ129" i="12"/>
  <c r="JQ125" i="12"/>
  <c r="IN127" i="12"/>
  <c r="KZ127" i="12"/>
  <c r="JW129" i="12"/>
  <c r="GQ129" i="12"/>
  <c r="IL125" i="12"/>
  <c r="KX125" i="12"/>
  <c r="JM127" i="12"/>
  <c r="JX129" i="12"/>
  <c r="IH127" i="12"/>
  <c r="GJ129" i="12"/>
  <c r="JS125" i="12"/>
  <c r="KT127" i="12"/>
  <c r="JI129" i="12"/>
  <c r="FU129" i="12"/>
  <c r="KR125" i="12"/>
  <c r="II127" i="12"/>
  <c r="KU127" i="12"/>
  <c r="IT129" i="12"/>
  <c r="LF129" i="12"/>
  <c r="GT129" i="12"/>
  <c r="KS125" i="12"/>
  <c r="IJ127" i="12"/>
  <c r="KV127" i="12"/>
  <c r="JC129" i="12"/>
  <c r="LO129" i="12"/>
  <c r="EQ129" i="12"/>
  <c r="HC129" i="12"/>
  <c r="GF125" i="12"/>
  <c r="FQ125" i="12"/>
  <c r="KU111" i="12"/>
  <c r="II111" i="12"/>
  <c r="FJ111" i="12"/>
  <c r="KL111" i="12"/>
  <c r="HM111" i="12"/>
  <c r="EK111" i="12"/>
  <c r="JM111" i="12"/>
  <c r="GN111" i="12"/>
  <c r="LH111" i="12"/>
  <c r="IV111" i="12"/>
  <c r="FW111" i="12"/>
  <c r="LO111" i="12"/>
  <c r="JC111" i="12"/>
  <c r="GD111" i="12"/>
  <c r="LF111" i="12"/>
  <c r="IT111" i="12"/>
  <c r="FU111" i="12"/>
  <c r="KG111" i="12"/>
  <c r="HH111" i="12"/>
  <c r="EV111" i="12"/>
  <c r="JH111" i="12"/>
  <c r="GI111" i="12"/>
  <c r="ES111" i="12"/>
  <c r="KT125" i="12"/>
  <c r="JQ127" i="12"/>
  <c r="IV129" i="12"/>
  <c r="LH129" i="12"/>
  <c r="GF129" i="12"/>
  <c r="JG125" i="12"/>
  <c r="LS125" i="12"/>
  <c r="KP127" i="12"/>
  <c r="JU129" i="12"/>
  <c r="HT134" i="12"/>
  <c r="GO129" i="12"/>
  <c r="IJ125" i="12"/>
  <c r="KV125" i="12"/>
  <c r="JS127" i="12"/>
  <c r="IP129" i="12"/>
  <c r="LB129" i="12"/>
  <c r="FR129" i="12"/>
  <c r="JY125" i="12"/>
  <c r="IV127" i="12"/>
  <c r="LH127" i="12"/>
  <c r="KE129" i="12"/>
  <c r="EM129" i="12"/>
  <c r="GY129" i="12"/>
  <c r="IT125" i="12"/>
  <c r="LF125" i="12"/>
  <c r="JU127" i="12"/>
  <c r="KF129" i="12"/>
  <c r="GR129" i="12"/>
  <c r="KA125" i="12"/>
  <c r="IP127" i="12"/>
  <c r="LB127" i="12"/>
  <c r="JQ129" i="12"/>
  <c r="GC129" i="12"/>
  <c r="IN125" i="12"/>
  <c r="KZ125" i="12"/>
  <c r="IQ127" i="12"/>
  <c r="LC127" i="12"/>
  <c r="JB129" i="12"/>
  <c r="LN129" i="12"/>
  <c r="EP129" i="12"/>
  <c r="HB129" i="12"/>
  <c r="IO125" i="12"/>
  <c r="LA125" i="12"/>
  <c r="IR127" i="12"/>
  <c r="LD127" i="12"/>
  <c r="JK129" i="12"/>
  <c r="EY129" i="12"/>
  <c r="HK129" i="12"/>
  <c r="GN125" i="12"/>
  <c r="KM111" i="12"/>
  <c r="HN111" i="12"/>
  <c r="FB111" i="12"/>
  <c r="KD111" i="12"/>
  <c r="HE111" i="12"/>
  <c r="LQ111" i="12"/>
  <c r="JE111" i="12"/>
  <c r="GF111" i="12"/>
  <c r="KZ111" i="12"/>
  <c r="IN111" i="12"/>
  <c r="FO111" i="12"/>
  <c r="LG111" i="12"/>
  <c r="IU111" i="12"/>
  <c r="FV111" i="12"/>
  <c r="KX111" i="12"/>
  <c r="IL111" i="12"/>
  <c r="FM111" i="12"/>
  <c r="JY111" i="12"/>
  <c r="GZ111" i="12"/>
  <c r="LL111" i="12"/>
  <c r="IZ111" i="12"/>
  <c r="GA111" i="12"/>
  <c r="IP125" i="12"/>
  <c r="LB125" i="12"/>
  <c r="JY127" i="12"/>
  <c r="JD129" i="12"/>
  <c r="LP129" i="12"/>
  <c r="GN129" i="12"/>
  <c r="JO125" i="12"/>
  <c r="IL127" i="12"/>
  <c r="KX127" i="12"/>
  <c r="KC129" i="12"/>
  <c r="EK129" i="12"/>
  <c r="GW129" i="12"/>
  <c r="IR125" i="12"/>
  <c r="LD125" i="12"/>
  <c r="KA127" i="12"/>
  <c r="IX129" i="12"/>
  <c r="LJ129" i="12"/>
  <c r="FZ129" i="12"/>
  <c r="KG125" i="12"/>
  <c r="JD127" i="12"/>
  <c r="LP127" i="12"/>
  <c r="KM129" i="12"/>
  <c r="EU129" i="12"/>
  <c r="HG129" i="12"/>
  <c r="JB125" i="12"/>
  <c r="LN125" i="12"/>
  <c r="KC127" i="12"/>
  <c r="KN129" i="12"/>
  <c r="EN129" i="12"/>
  <c r="GZ129" i="12"/>
  <c r="KI125" i="12"/>
  <c r="IX127" i="12"/>
  <c r="LJ127" i="12"/>
  <c r="JY129" i="12"/>
  <c r="GK129" i="12"/>
  <c r="IV125" i="12"/>
  <c r="LH125" i="12"/>
  <c r="IY127" i="12"/>
  <c r="LK127" i="12"/>
  <c r="JJ129" i="12"/>
  <c r="EX129" i="12"/>
  <c r="HJ129" i="12"/>
  <c r="IW125" i="12"/>
  <c r="LI125" i="12"/>
  <c r="IZ127" i="12"/>
  <c r="LL127" i="12"/>
  <c r="JS129" i="12"/>
  <c r="FG129" i="12"/>
  <c r="HS129" i="12"/>
  <c r="EJ125" i="12"/>
  <c r="GV125" i="12"/>
  <c r="GG125" i="12"/>
  <c r="KE111" i="12"/>
  <c r="HF111" i="12"/>
  <c r="EL111" i="12"/>
  <c r="JV111" i="12"/>
  <c r="GW111" i="12"/>
  <c r="LI111" i="12"/>
  <c r="IW111" i="12"/>
  <c r="FX111" i="12"/>
  <c r="KR111" i="12"/>
  <c r="HS111" i="12"/>
  <c r="FG111" i="12"/>
  <c r="KY111" i="12"/>
  <c r="IM111" i="12"/>
  <c r="FN111" i="12"/>
  <c r="KP111" i="12"/>
  <c r="HQ111" i="12"/>
  <c r="FE111" i="12"/>
  <c r="JQ111" i="12"/>
  <c r="GR111" i="12"/>
  <c r="LD111" i="12"/>
  <c r="IR111" i="12"/>
  <c r="FS111" i="12"/>
  <c r="IX125" i="12"/>
  <c r="LJ125" i="12"/>
  <c r="KG127" i="12"/>
  <c r="JL129" i="12"/>
  <c r="EJ129" i="12"/>
  <c r="GV129" i="12"/>
  <c r="JW125" i="12"/>
  <c r="IT127" i="12"/>
  <c r="LF127" i="12"/>
  <c r="KK129" i="12"/>
  <c r="ES129" i="12"/>
  <c r="HE129" i="12"/>
  <c r="IZ125" i="12"/>
  <c r="LL125" i="12"/>
  <c r="KI127" i="12"/>
  <c r="JF129" i="12"/>
  <c r="LR129" i="12"/>
  <c r="GH129" i="12"/>
  <c r="KO125" i="12"/>
  <c r="JL127" i="12"/>
  <c r="II129" i="12"/>
  <c r="KU129" i="12"/>
  <c r="FC129" i="12"/>
  <c r="HO129" i="12"/>
  <c r="JJ125" i="12"/>
  <c r="KK127" i="12"/>
  <c r="IJ129" i="12"/>
  <c r="KV129" i="12"/>
  <c r="EV129" i="12"/>
  <c r="HH129" i="12"/>
  <c r="KQ125" i="12"/>
  <c r="JF127" i="12"/>
  <c r="LR127" i="12"/>
  <c r="KG129" i="12"/>
  <c r="IH125" i="12"/>
  <c r="GS129" i="12"/>
  <c r="JD125" i="12"/>
  <c r="LP125" i="12"/>
  <c r="JG127" i="12"/>
  <c r="LS127" i="12"/>
  <c r="JR129" i="12"/>
  <c r="FF129" i="12"/>
  <c r="HR129" i="12"/>
  <c r="JE125" i="12"/>
  <c r="LQ125" i="12"/>
  <c r="JH127" i="12"/>
  <c r="KA129" i="12"/>
  <c r="FO129" i="12"/>
  <c r="ER125" i="12"/>
  <c r="HD125" i="12"/>
  <c r="GO125" i="12"/>
  <c r="FP111" i="12"/>
  <c r="HI111" i="12"/>
  <c r="LR125" i="12"/>
  <c r="LN127" i="12"/>
  <c r="IM125" i="12"/>
  <c r="JL125" i="12"/>
  <c r="JM125" i="12"/>
  <c r="FZ125" i="12"/>
  <c r="FK125" i="12"/>
  <c r="GB125" i="12"/>
  <c r="EV125" i="12"/>
  <c r="HQ125" i="12"/>
  <c r="FN125" i="12"/>
  <c r="GR125" i="12"/>
  <c r="EQ125" i="12"/>
  <c r="HC125" i="12"/>
  <c r="JB127" i="12"/>
  <c r="JW111" i="12"/>
  <c r="KJ111" i="12"/>
  <c r="EN111" i="12"/>
  <c r="KO127" i="12"/>
  <c r="KS129" i="12"/>
  <c r="GP129" i="12"/>
  <c r="JR125" i="12"/>
  <c r="KY125" i="12"/>
  <c r="EZ125" i="12"/>
  <c r="GH125" i="12"/>
  <c r="FS125" i="12"/>
  <c r="HH125" i="12"/>
  <c r="FD125" i="12"/>
  <c r="FV125" i="12"/>
  <c r="HI125" i="12"/>
  <c r="EY125" i="12"/>
  <c r="HK125" i="12"/>
  <c r="FK129" i="12"/>
  <c r="GX111" i="12"/>
  <c r="HK111" i="12"/>
  <c r="JI111" i="12"/>
  <c r="JT129" i="12"/>
  <c r="FA129" i="12"/>
  <c r="IK125" i="12"/>
  <c r="JN127" i="12"/>
  <c r="JO127" i="12"/>
  <c r="JP127" i="12"/>
  <c r="HL125" i="12"/>
  <c r="GP125" i="12"/>
  <c r="GA125" i="12"/>
  <c r="FL125" i="12"/>
  <c r="EO125" i="12"/>
  <c r="GD125" i="12"/>
  <c r="FG125" i="12"/>
  <c r="HS125" i="12"/>
  <c r="FA111" i="12"/>
  <c r="EY111" i="12"/>
  <c r="GJ111" i="12"/>
  <c r="ER129" i="12"/>
  <c r="HM129" i="12"/>
  <c r="KW125" i="12"/>
  <c r="KS127" i="12"/>
  <c r="EK125" i="12"/>
  <c r="EL125" i="12"/>
  <c r="GX125" i="12"/>
  <c r="GI125" i="12"/>
  <c r="FT125" i="12"/>
  <c r="EW125" i="12"/>
  <c r="GL125" i="12"/>
  <c r="FO125" i="12"/>
  <c r="HA125" i="12"/>
  <c r="JF125" i="12"/>
  <c r="HP125" i="12"/>
  <c r="EN125" i="12"/>
  <c r="FF125" i="12"/>
  <c r="GU125" i="12"/>
  <c r="JN111" i="12"/>
  <c r="KQ111" i="12"/>
  <c r="KV111" i="12"/>
  <c r="HD129" i="12"/>
  <c r="JH125" i="12"/>
  <c r="JT127" i="12"/>
  <c r="IR129" i="12"/>
  <c r="KO129" i="12"/>
  <c r="JZ129" i="12"/>
  <c r="KI129" i="12"/>
  <c r="FY125" i="12"/>
  <c r="ET125" i="12"/>
  <c r="HF125" i="12"/>
  <c r="GQ125" i="12"/>
  <c r="GZ125" i="12"/>
  <c r="FE125" i="12"/>
  <c r="GT125" i="12"/>
  <c r="FW125" i="12"/>
  <c r="GO111" i="12"/>
  <c r="HR111" i="12"/>
  <c r="IJ111" i="12"/>
  <c r="IQ129" i="12"/>
  <c r="LD129" i="12"/>
  <c r="EO129" i="12"/>
  <c r="GW125" i="12"/>
  <c r="FB125" i="12"/>
  <c r="HN125" i="12"/>
  <c r="EM125" i="12"/>
  <c r="GY125" i="12"/>
  <c r="FM125" i="12"/>
  <c r="EP125" i="12"/>
  <c r="HB125" i="12"/>
  <c r="GE125" i="12"/>
  <c r="IO111" i="12"/>
  <c r="JN129" i="12"/>
  <c r="FR125" i="12"/>
  <c r="HO125" i="12"/>
  <c r="GC125" i="12"/>
  <c r="LA111" i="12"/>
  <c r="FF111" i="12"/>
  <c r="FK111" i="12"/>
  <c r="KE125" i="12"/>
  <c r="KQ127" i="12"/>
  <c r="LC129" i="12"/>
  <c r="FD129" i="12"/>
  <c r="HA129" i="12"/>
  <c r="FN129" i="12"/>
  <c r="FW129" i="12"/>
  <c r="HM125" i="12"/>
  <c r="FJ125" i="12"/>
  <c r="GJ125" i="12"/>
  <c r="EU125" i="12"/>
  <c r="HG125" i="12"/>
  <c r="FU125" i="12"/>
  <c r="EX125" i="12"/>
  <c r="HJ125" i="12"/>
  <c r="GM125" i="12"/>
  <c r="KH111" i="12"/>
  <c r="HP129" i="12"/>
  <c r="GS125" i="12"/>
  <c r="FC125" i="12"/>
  <c r="HR125" i="12"/>
  <c r="HL11" i="12"/>
  <c r="FF11" i="12"/>
  <c r="EU11" i="12"/>
  <c r="ET11" i="12"/>
  <c r="GK11" i="12"/>
  <c r="IJ121" i="12"/>
  <c r="IK121" i="12"/>
  <c r="IL121" i="12"/>
  <c r="IQ121" i="12"/>
  <c r="IY121" i="12"/>
  <c r="JG121" i="12"/>
  <c r="JO121" i="12"/>
  <c r="JW121" i="12"/>
  <c r="KE121" i="12"/>
  <c r="KM121" i="12"/>
  <c r="KU121" i="12"/>
  <c r="LC121" i="12"/>
  <c r="LK121" i="12"/>
  <c r="LS121" i="12"/>
  <c r="IR121" i="12"/>
  <c r="IZ121" i="12"/>
  <c r="JH121" i="12"/>
  <c r="JP121" i="12"/>
  <c r="JX121" i="12"/>
  <c r="KF121" i="12"/>
  <c r="KN121" i="12"/>
  <c r="KV121" i="12"/>
  <c r="LD121" i="12"/>
  <c r="LL121" i="12"/>
  <c r="IS121" i="12"/>
  <c r="JA121" i="12"/>
  <c r="JI121" i="12"/>
  <c r="JQ121" i="12"/>
  <c r="JY121" i="12"/>
  <c r="KG121" i="12"/>
  <c r="KO121" i="12"/>
  <c r="KW121" i="12"/>
  <c r="LE121" i="12"/>
  <c r="LM121" i="12"/>
  <c r="II121" i="12"/>
  <c r="IT121" i="12"/>
  <c r="JB121" i="12"/>
  <c r="JJ121" i="12"/>
  <c r="JR121" i="12"/>
  <c r="JZ121" i="12"/>
  <c r="KH121" i="12"/>
  <c r="KP121" i="12"/>
  <c r="KX121" i="12"/>
  <c r="LF121" i="12"/>
  <c r="LN121" i="12"/>
  <c r="IM121" i="12"/>
  <c r="IU121" i="12"/>
  <c r="JC121" i="12"/>
  <c r="JK121" i="12"/>
  <c r="JS121" i="12"/>
  <c r="KA121" i="12"/>
  <c r="KI121" i="12"/>
  <c r="KQ121" i="12"/>
  <c r="KY121" i="12"/>
  <c r="LG121" i="12"/>
  <c r="LO121" i="12"/>
  <c r="IN121" i="12"/>
  <c r="IV121" i="12"/>
  <c r="JD121" i="12"/>
  <c r="JL121" i="12"/>
  <c r="JT121" i="12"/>
  <c r="KB121" i="12"/>
  <c r="KJ121" i="12"/>
  <c r="KR121" i="12"/>
  <c r="KZ121" i="12"/>
  <c r="LH121" i="12"/>
  <c r="LP121" i="12"/>
  <c r="IO121" i="12"/>
  <c r="IW121" i="12"/>
  <c r="JE121" i="12"/>
  <c r="JM121" i="12"/>
  <c r="JU121" i="12"/>
  <c r="KC121" i="12"/>
  <c r="KK121" i="12"/>
  <c r="KS121" i="12"/>
  <c r="LA121" i="12"/>
  <c r="LI121" i="12"/>
  <c r="LQ121" i="12"/>
  <c r="KL121" i="12"/>
  <c r="EL121" i="12"/>
  <c r="ET121" i="12"/>
  <c r="FB121" i="12"/>
  <c r="FJ121" i="12"/>
  <c r="FR121" i="12"/>
  <c r="FZ121" i="12"/>
  <c r="GH121" i="12"/>
  <c r="GP121" i="12"/>
  <c r="GX121" i="12"/>
  <c r="HF121" i="12"/>
  <c r="HN121" i="12"/>
  <c r="KT121" i="12"/>
  <c r="EM121" i="12"/>
  <c r="EU121" i="12"/>
  <c r="FC121" i="12"/>
  <c r="FK121" i="12"/>
  <c r="FS121" i="12"/>
  <c r="GA121" i="12"/>
  <c r="GI121" i="12"/>
  <c r="GQ121" i="12"/>
  <c r="GY121" i="12"/>
  <c r="HG121" i="12"/>
  <c r="HO121" i="12"/>
  <c r="IP121" i="12"/>
  <c r="LB121" i="12"/>
  <c r="EN121" i="12"/>
  <c r="EV121" i="12"/>
  <c r="FD121" i="12"/>
  <c r="FL121" i="12"/>
  <c r="FT121" i="12"/>
  <c r="GB121" i="12"/>
  <c r="GJ121" i="12"/>
  <c r="GR121" i="12"/>
  <c r="GZ121" i="12"/>
  <c r="HH121" i="12"/>
  <c r="HP121" i="12"/>
  <c r="IX121" i="12"/>
  <c r="LJ121" i="12"/>
  <c r="EO121" i="12"/>
  <c r="EW121" i="12"/>
  <c r="FE121" i="12"/>
  <c r="FM121" i="12"/>
  <c r="FU121" i="12"/>
  <c r="GC121" i="12"/>
  <c r="GK121" i="12"/>
  <c r="GS121" i="12"/>
  <c r="HA121" i="12"/>
  <c r="HI121" i="12"/>
  <c r="HQ121" i="12"/>
  <c r="JF121" i="12"/>
  <c r="LR121" i="12"/>
  <c r="EP121" i="12"/>
  <c r="EX121" i="12"/>
  <c r="FF121" i="12"/>
  <c r="FN121" i="12"/>
  <c r="FV121" i="12"/>
  <c r="GD121" i="12"/>
  <c r="GL121" i="12"/>
  <c r="GT121" i="12"/>
  <c r="HB121" i="12"/>
  <c r="HJ121" i="12"/>
  <c r="HR121" i="12"/>
  <c r="JN121" i="12"/>
  <c r="IH134" i="12"/>
  <c r="EQ121" i="12"/>
  <c r="EY121" i="12"/>
  <c r="FG121" i="12"/>
  <c r="FO121" i="12"/>
  <c r="FW121" i="12"/>
  <c r="GE121" i="12"/>
  <c r="GM121" i="12"/>
  <c r="GU121" i="12"/>
  <c r="HC121" i="12"/>
  <c r="HK121" i="12"/>
  <c r="HS121" i="12"/>
  <c r="JV121" i="12"/>
  <c r="EJ121" i="12"/>
  <c r="ER121" i="12"/>
  <c r="EZ121" i="12"/>
  <c r="FH121" i="12"/>
  <c r="FP121" i="12"/>
  <c r="FX121" i="12"/>
  <c r="GF121" i="12"/>
  <c r="GN121" i="12"/>
  <c r="GV121" i="12"/>
  <c r="HD121" i="12"/>
  <c r="HL121" i="12"/>
  <c r="HT121" i="12"/>
  <c r="ES121" i="12"/>
  <c r="HE121" i="12"/>
  <c r="KD121" i="12"/>
  <c r="FA121" i="12"/>
  <c r="HM121" i="12"/>
  <c r="FI121" i="12"/>
  <c r="EI121" i="12"/>
  <c r="EI132" i="12" s="1"/>
  <c r="FQ121" i="12"/>
  <c r="FY121" i="12"/>
  <c r="GG121" i="12"/>
  <c r="GO121" i="12"/>
  <c r="EK121" i="12"/>
  <c r="GW121" i="12"/>
  <c r="IL134" i="12"/>
  <c r="KX134" i="12"/>
  <c r="GC134" i="12"/>
  <c r="JC134" i="12"/>
  <c r="LO134" i="12"/>
  <c r="GT134" i="12"/>
  <c r="KR134" i="12"/>
  <c r="FW134" i="12"/>
  <c r="IW134" i="12"/>
  <c r="LI134" i="12"/>
  <c r="GF134" i="12"/>
  <c r="JF134" i="12"/>
  <c r="LR134" i="12"/>
  <c r="GO134" i="12"/>
  <c r="JO134" i="12"/>
  <c r="EL134" i="12"/>
  <c r="GX134" i="12"/>
  <c r="JX134" i="12"/>
  <c r="FC134" i="12"/>
  <c r="HO134" i="12"/>
  <c r="KW134" i="12"/>
  <c r="LM134" i="12"/>
  <c r="JY134" i="12"/>
  <c r="GA142" i="12"/>
  <c r="GC142" i="12"/>
  <c r="FE142" i="12"/>
  <c r="ES142" i="12"/>
  <c r="ET142" i="12"/>
  <c r="GI142" i="12"/>
  <c r="FL142" i="12"/>
  <c r="GY142" i="12"/>
  <c r="IP142" i="12"/>
  <c r="LB142" i="12"/>
  <c r="JW142" i="12"/>
  <c r="IR142" i="12"/>
  <c r="LD142" i="12"/>
  <c r="KG142" i="12"/>
  <c r="JJ142" i="12"/>
  <c r="IM142" i="12"/>
  <c r="KY142" i="12"/>
  <c r="KB142" i="12"/>
  <c r="JE142" i="12"/>
  <c r="LQ142" i="12"/>
  <c r="GE142" i="12"/>
  <c r="FW142" i="12"/>
  <c r="HS142" i="12"/>
  <c r="HJ142" i="12"/>
  <c r="EJ142" i="12"/>
  <c r="IT134" i="12"/>
  <c r="LF134" i="12"/>
  <c r="GK134" i="12"/>
  <c r="JK134" i="12"/>
  <c r="EP134" i="12"/>
  <c r="IN134" i="12"/>
  <c r="KZ134" i="12"/>
  <c r="GE134" i="12"/>
  <c r="JE134" i="12"/>
  <c r="LQ134" i="12"/>
  <c r="GN134" i="12"/>
  <c r="JN134" i="12"/>
  <c r="EK134" i="12"/>
  <c r="GW134" i="12"/>
  <c r="JW134" i="12"/>
  <c r="ET134" i="12"/>
  <c r="HF134" i="12"/>
  <c r="KF134" i="12"/>
  <c r="FK134" i="12"/>
  <c r="KG134" i="12"/>
  <c r="FD134" i="12"/>
  <c r="FT134" i="12"/>
  <c r="GR134" i="12"/>
  <c r="GR142" i="12"/>
  <c r="FC142" i="12"/>
  <c r="FP142" i="12"/>
  <c r="GD142" i="12"/>
  <c r="GW142" i="12"/>
  <c r="GX142" i="12"/>
  <c r="HP142" i="12"/>
  <c r="HA142" i="12"/>
  <c r="IX142" i="12"/>
  <c r="LJ142" i="12"/>
  <c r="KE142" i="12"/>
  <c r="IZ142" i="12"/>
  <c r="LL142" i="12"/>
  <c r="KO142" i="12"/>
  <c r="JR142" i="12"/>
  <c r="IU142" i="12"/>
  <c r="LG142" i="12"/>
  <c r="KJ142" i="12"/>
  <c r="JM142" i="12"/>
  <c r="FG142" i="12"/>
  <c r="EQ142" i="12"/>
  <c r="EX142" i="12"/>
  <c r="FQ142" i="12"/>
  <c r="JB134" i="12"/>
  <c r="LN134" i="12"/>
  <c r="GS134" i="12"/>
  <c r="JS134" i="12"/>
  <c r="EX134" i="12"/>
  <c r="IV134" i="12"/>
  <c r="LH134" i="12"/>
  <c r="GM134" i="12"/>
  <c r="JM134" i="12"/>
  <c r="EJ134" i="12"/>
  <c r="GV134" i="12"/>
  <c r="JV134" i="12"/>
  <c r="ES134" i="12"/>
  <c r="HE134" i="12"/>
  <c r="KE134" i="12"/>
  <c r="FB134" i="12"/>
  <c r="HN134" i="12"/>
  <c r="KN134" i="12"/>
  <c r="FS134" i="12"/>
  <c r="EN134" i="12"/>
  <c r="HH134" i="12"/>
  <c r="HP134" i="12"/>
  <c r="EI134" i="12"/>
  <c r="GQ142" i="12"/>
  <c r="FT142" i="12"/>
  <c r="FM142" i="12"/>
  <c r="EO142" i="12"/>
  <c r="EK142" i="12"/>
  <c r="EL142" i="12"/>
  <c r="FK142" i="12"/>
  <c r="EN142" i="12"/>
  <c r="JF142" i="12"/>
  <c r="LR142" i="12"/>
  <c r="KM142" i="12"/>
  <c r="JH142" i="12"/>
  <c r="IK142" i="12"/>
  <c r="KW142" i="12"/>
  <c r="JZ142" i="12"/>
  <c r="JC142" i="12"/>
  <c r="LO142" i="12"/>
  <c r="KR142" i="12"/>
  <c r="JU142" i="12"/>
  <c r="FS142" i="12"/>
  <c r="JJ134" i="12"/>
  <c r="EO134" i="12"/>
  <c r="HA134" i="12"/>
  <c r="KA134" i="12"/>
  <c r="FF134" i="12"/>
  <c r="JD134" i="12"/>
  <c r="LP134" i="12"/>
  <c r="GU134" i="12"/>
  <c r="JU134" i="12"/>
  <c r="ER134" i="12"/>
  <c r="HD134" i="12"/>
  <c r="KD134" i="12"/>
  <c r="FA134" i="12"/>
  <c r="HM134" i="12"/>
  <c r="KM134" i="12"/>
  <c r="FJ134" i="12"/>
  <c r="IJ134" i="12"/>
  <c r="KV134" i="12"/>
  <c r="GA134" i="12"/>
  <c r="GZ134" i="12"/>
  <c r="IS134" i="12"/>
  <c r="JI134" i="12"/>
  <c r="FR142" i="12"/>
  <c r="EM142" i="12"/>
  <c r="HT142" i="12"/>
  <c r="ER142" i="12"/>
  <c r="FV142" i="12"/>
  <c r="GO142" i="12"/>
  <c r="GP142" i="12"/>
  <c r="HH142" i="12"/>
  <c r="JN142" i="12"/>
  <c r="II142" i="12"/>
  <c r="KU142" i="12"/>
  <c r="JP142" i="12"/>
  <c r="IS142" i="12"/>
  <c r="LE142" i="12"/>
  <c r="KH142" i="12"/>
  <c r="JK142" i="12"/>
  <c r="IN142" i="12"/>
  <c r="KZ142" i="12"/>
  <c r="KC142" i="12"/>
  <c r="GS142" i="12"/>
  <c r="JR134" i="12"/>
  <c r="EW134" i="12"/>
  <c r="HI134" i="12"/>
  <c r="KI134" i="12"/>
  <c r="FN134" i="12"/>
  <c r="JL134" i="12"/>
  <c r="EQ134" i="12"/>
  <c r="HC134" i="12"/>
  <c r="KC134" i="12"/>
  <c r="EZ134" i="12"/>
  <c r="HL134" i="12"/>
  <c r="KL134" i="12"/>
  <c r="FI134" i="12"/>
  <c r="II134" i="12"/>
  <c r="KU134" i="12"/>
  <c r="FR134" i="12"/>
  <c r="IR134" i="12"/>
  <c r="LD134" i="12"/>
  <c r="GI134" i="12"/>
  <c r="KO134" i="12"/>
  <c r="LE134" i="12"/>
  <c r="GB134" i="12"/>
  <c r="HB142" i="12"/>
  <c r="FI142" i="12"/>
  <c r="FJ142" i="12"/>
  <c r="EV142" i="12"/>
  <c r="EW142" i="12"/>
  <c r="GB142" i="12"/>
  <c r="HD142" i="12"/>
  <c r="HL142" i="12"/>
  <c r="GN142" i="12"/>
  <c r="JV142" i="12"/>
  <c r="IQ142" i="12"/>
  <c r="LC142" i="12"/>
  <c r="JX142" i="12"/>
  <c r="JA142" i="12"/>
  <c r="LM142" i="12"/>
  <c r="KP142" i="12"/>
  <c r="JS142" i="12"/>
  <c r="IV142" i="12"/>
  <c r="LH142" i="12"/>
  <c r="KK142" i="12"/>
  <c r="HK142" i="12"/>
  <c r="GU142" i="12"/>
  <c r="HO142" i="12"/>
  <c r="JZ134" i="12"/>
  <c r="FE134" i="12"/>
  <c r="HQ134" i="12"/>
  <c r="KQ134" i="12"/>
  <c r="FV134" i="12"/>
  <c r="JT134" i="12"/>
  <c r="EY134" i="12"/>
  <c r="HK134" i="12"/>
  <c r="KK134" i="12"/>
  <c r="FH134" i="12"/>
  <c r="KT134" i="12"/>
  <c r="FQ134" i="12"/>
  <c r="IQ134" i="12"/>
  <c r="LC134" i="12"/>
  <c r="FZ134" i="12"/>
  <c r="IZ134" i="12"/>
  <c r="LL134" i="12"/>
  <c r="GQ134" i="12"/>
  <c r="EV134" i="12"/>
  <c r="FL134" i="12"/>
  <c r="HR134" i="12"/>
  <c r="EP142" i="12"/>
  <c r="GT142" i="12"/>
  <c r="HM142" i="12"/>
  <c r="HN142" i="12"/>
  <c r="GF142" i="12"/>
  <c r="HQ142" i="12"/>
  <c r="FN142" i="12"/>
  <c r="GG142" i="12"/>
  <c r="GH142" i="12"/>
  <c r="KD142" i="12"/>
  <c r="IY142" i="12"/>
  <c r="LK142" i="12"/>
  <c r="KF142" i="12"/>
  <c r="JI142" i="12"/>
  <c r="IL142" i="12"/>
  <c r="KX142" i="12"/>
  <c r="KA142" i="12"/>
  <c r="JD142" i="12"/>
  <c r="LP142" i="12"/>
  <c r="KS142" i="12"/>
  <c r="FO142" i="12"/>
  <c r="EY142" i="12"/>
  <c r="HC142" i="12"/>
  <c r="EI142" i="12"/>
  <c r="GZ142" i="12"/>
  <c r="KH134" i="12"/>
  <c r="FM134" i="12"/>
  <c r="IM134" i="12"/>
  <c r="KY134" i="12"/>
  <c r="GD134" i="12"/>
  <c r="KB134" i="12"/>
  <c r="FG134" i="12"/>
  <c r="HS134" i="12"/>
  <c r="KS134" i="12"/>
  <c r="FP134" i="12"/>
  <c r="IP134" i="12"/>
  <c r="LB134" i="12"/>
  <c r="FY134" i="12"/>
  <c r="IY134" i="12"/>
  <c r="LK134" i="12"/>
  <c r="GH134" i="12"/>
  <c r="JH134" i="12"/>
  <c r="EM134" i="12"/>
  <c r="GY134" i="12"/>
  <c r="HB134" i="12"/>
  <c r="HJ134" i="12"/>
  <c r="JQ134" i="12"/>
  <c r="EU142" i="12"/>
  <c r="FU142" i="12"/>
  <c r="FA142" i="12"/>
  <c r="FB142" i="12"/>
  <c r="HG142" i="12"/>
  <c r="GJ142" i="12"/>
  <c r="FD142" i="12"/>
  <c r="HR142" i="12"/>
  <c r="FX142" i="12"/>
  <c r="KL142" i="12"/>
  <c r="JG142" i="12"/>
  <c r="LS142" i="12"/>
  <c r="KN142" i="12"/>
  <c r="JQ142" i="12"/>
  <c r="IT142" i="12"/>
  <c r="LF142" i="12"/>
  <c r="KI142" i="12"/>
  <c r="JL142" i="12"/>
  <c r="IO142" i="12"/>
  <c r="LA142" i="12"/>
  <c r="GM142" i="12"/>
  <c r="EZ142" i="12"/>
  <c r="KP134" i="12"/>
  <c r="FU134" i="12"/>
  <c r="IU134" i="12"/>
  <c r="LG134" i="12"/>
  <c r="GL134" i="12"/>
  <c r="KJ134" i="12"/>
  <c r="FO134" i="12"/>
  <c r="IO134" i="12"/>
  <c r="LA134" i="12"/>
  <c r="FX134" i="12"/>
  <c r="IX134" i="12"/>
  <c r="LJ134" i="12"/>
  <c r="GG134" i="12"/>
  <c r="JG134" i="12"/>
  <c r="LS134" i="12"/>
  <c r="GP134" i="12"/>
  <c r="JP134" i="12"/>
  <c r="EU134" i="12"/>
  <c r="HG134" i="12"/>
  <c r="IK134" i="12"/>
  <c r="JA134" i="12"/>
  <c r="GJ134" i="12"/>
  <c r="GK142" i="12"/>
  <c r="GV142" i="12"/>
  <c r="GL142" i="12"/>
  <c r="HE142" i="12"/>
  <c r="HF142" i="12"/>
  <c r="FH142" i="12"/>
  <c r="HI142" i="12"/>
  <c r="FF142" i="12"/>
  <c r="FY142" i="12"/>
  <c r="KT142" i="12"/>
  <c r="JO142" i="12"/>
  <c r="IJ142" i="12"/>
  <c r="KV142" i="12"/>
  <c r="JY142" i="12"/>
  <c r="JB142" i="12"/>
  <c r="LN142" i="12"/>
  <c r="KQ142" i="12"/>
  <c r="JT142" i="12"/>
  <c r="IW142" i="12"/>
  <c r="LI142" i="12"/>
  <c r="IH142" i="12"/>
  <c r="FZ142" i="12"/>
  <c r="BG95" i="12"/>
  <c r="AJ104" i="12"/>
  <c r="IH121" i="12"/>
  <c r="IH131" i="12" s="1"/>
  <c r="IK112" i="12"/>
  <c r="IS112" i="12"/>
  <c r="JA112" i="12"/>
  <c r="JI112" i="12"/>
  <c r="JQ112" i="12"/>
  <c r="JY112" i="12"/>
  <c r="KG112" i="12"/>
  <c r="KO112" i="12"/>
  <c r="IL112" i="12"/>
  <c r="IT112" i="12"/>
  <c r="JB112" i="12"/>
  <c r="JJ112" i="12"/>
  <c r="JR112" i="12"/>
  <c r="JZ112" i="12"/>
  <c r="KH112" i="12"/>
  <c r="IM112" i="12"/>
  <c r="IU112" i="12"/>
  <c r="JC112" i="12"/>
  <c r="JK112" i="12"/>
  <c r="JS112" i="12"/>
  <c r="KA112" i="12"/>
  <c r="KI112" i="12"/>
  <c r="IN112" i="12"/>
  <c r="IV112" i="12"/>
  <c r="JD112" i="12"/>
  <c r="JL112" i="12"/>
  <c r="JT112" i="12"/>
  <c r="KB112" i="12"/>
  <c r="KJ112" i="12"/>
  <c r="IO112" i="12"/>
  <c r="IW112" i="12"/>
  <c r="JE112" i="12"/>
  <c r="JM112" i="12"/>
  <c r="JU112" i="12"/>
  <c r="KC112" i="12"/>
  <c r="KK112" i="12"/>
  <c r="IH112" i="12"/>
  <c r="IP112" i="12"/>
  <c r="IX112" i="12"/>
  <c r="JF112" i="12"/>
  <c r="JN112" i="12"/>
  <c r="JV112" i="12"/>
  <c r="II112" i="12"/>
  <c r="IQ112" i="12"/>
  <c r="IY112" i="12"/>
  <c r="JG112" i="12"/>
  <c r="JO112" i="12"/>
  <c r="JW112" i="12"/>
  <c r="KE112" i="12"/>
  <c r="IJ112" i="12"/>
  <c r="IR112" i="12"/>
  <c r="IZ112" i="12"/>
  <c r="JH112" i="12"/>
  <c r="JP112" i="12"/>
  <c r="JX112" i="12"/>
  <c r="KF112" i="12"/>
  <c r="KD112" i="12"/>
  <c r="KT112" i="12"/>
  <c r="LB112" i="12"/>
  <c r="LJ112" i="12"/>
  <c r="LR112" i="12"/>
  <c r="IM102" i="12"/>
  <c r="IU102" i="12"/>
  <c r="JC102" i="12"/>
  <c r="JK102" i="12"/>
  <c r="JS102" i="12"/>
  <c r="KA102" i="12"/>
  <c r="KI102" i="12"/>
  <c r="KQ102" i="12"/>
  <c r="KY102" i="12"/>
  <c r="LG102" i="12"/>
  <c r="LO102" i="12"/>
  <c r="KL112" i="12"/>
  <c r="KU112" i="12"/>
  <c r="LC112" i="12"/>
  <c r="LK112" i="12"/>
  <c r="LS112" i="12"/>
  <c r="IN102" i="12"/>
  <c r="IV102" i="12"/>
  <c r="JD102" i="12"/>
  <c r="JL102" i="12"/>
  <c r="JT102" i="12"/>
  <c r="KB102" i="12"/>
  <c r="KJ102" i="12"/>
  <c r="KR102" i="12"/>
  <c r="KZ102" i="12"/>
  <c r="LH102" i="12"/>
  <c r="LP102" i="12"/>
  <c r="EI103" i="12"/>
  <c r="KM112" i="12"/>
  <c r="KV112" i="12"/>
  <c r="LD112" i="12"/>
  <c r="LL112" i="12"/>
  <c r="KN112" i="12"/>
  <c r="KW112" i="12"/>
  <c r="LE112" i="12"/>
  <c r="LM112" i="12"/>
  <c r="IH102" i="12"/>
  <c r="IP102" i="12"/>
  <c r="IX102" i="12"/>
  <c r="JF102" i="12"/>
  <c r="JN102" i="12"/>
  <c r="JV102" i="12"/>
  <c r="KD102" i="12"/>
  <c r="KL102" i="12"/>
  <c r="KT102" i="12"/>
  <c r="LB102" i="12"/>
  <c r="LJ102" i="12"/>
  <c r="LR102" i="12"/>
  <c r="KP112" i="12"/>
  <c r="KX112" i="12"/>
  <c r="LF112" i="12"/>
  <c r="LN112" i="12"/>
  <c r="II102" i="12"/>
  <c r="IQ102" i="12"/>
  <c r="IY102" i="12"/>
  <c r="JG102" i="12"/>
  <c r="JO102" i="12"/>
  <c r="JW102" i="12"/>
  <c r="KE102" i="12"/>
  <c r="KM102" i="12"/>
  <c r="KU102" i="12"/>
  <c r="LC102" i="12"/>
  <c r="LK102" i="12"/>
  <c r="LS102" i="12"/>
  <c r="KQ112" i="12"/>
  <c r="KY112" i="12"/>
  <c r="LG112" i="12"/>
  <c r="LO112" i="12"/>
  <c r="IJ102" i="12"/>
  <c r="IR102" i="12"/>
  <c r="IZ102" i="12"/>
  <c r="JH102" i="12"/>
  <c r="JP102" i="12"/>
  <c r="JX102" i="12"/>
  <c r="KF102" i="12"/>
  <c r="KN102" i="12"/>
  <c r="KV102" i="12"/>
  <c r="LD102" i="12"/>
  <c r="LL102" i="12"/>
  <c r="KR112" i="12"/>
  <c r="KZ112" i="12"/>
  <c r="LH112" i="12"/>
  <c r="LP112" i="12"/>
  <c r="IK102" i="12"/>
  <c r="IS102" i="12"/>
  <c r="JA102" i="12"/>
  <c r="JI102" i="12"/>
  <c r="JQ102" i="12"/>
  <c r="JY102" i="12"/>
  <c r="KG102" i="12"/>
  <c r="KO102" i="12"/>
  <c r="KW102" i="12"/>
  <c r="LE102" i="12"/>
  <c r="LM102" i="12"/>
  <c r="KS112" i="12"/>
  <c r="LA112" i="12"/>
  <c r="LI112" i="12"/>
  <c r="LQ112" i="12"/>
  <c r="IL102" i="12"/>
  <c r="IT102" i="12"/>
  <c r="JB102" i="12"/>
  <c r="JJ102" i="12"/>
  <c r="JR102" i="12"/>
  <c r="JZ102" i="12"/>
  <c r="KH102" i="12"/>
  <c r="KP102" i="12"/>
  <c r="KX102" i="12"/>
  <c r="LF102" i="12"/>
  <c r="LN102" i="12"/>
  <c r="IO102" i="12"/>
  <c r="LA102" i="12"/>
  <c r="EJ112" i="12"/>
  <c r="ER112" i="12"/>
  <c r="EZ112" i="12"/>
  <c r="FH112" i="12"/>
  <c r="FP112" i="12"/>
  <c r="FX112" i="12"/>
  <c r="GF112" i="12"/>
  <c r="GN112" i="12"/>
  <c r="GV112" i="12"/>
  <c r="HD112" i="12"/>
  <c r="HL112" i="12"/>
  <c r="HT112" i="12"/>
  <c r="IW102" i="12"/>
  <c r="LI102" i="12"/>
  <c r="EK112" i="12"/>
  <c r="ES112" i="12"/>
  <c r="FA112" i="12"/>
  <c r="FI112" i="12"/>
  <c r="FQ112" i="12"/>
  <c r="FY112" i="12"/>
  <c r="GG112" i="12"/>
  <c r="GO112" i="12"/>
  <c r="GW112" i="12"/>
  <c r="HE112" i="12"/>
  <c r="HM112" i="12"/>
  <c r="JE102" i="12"/>
  <c r="LQ102" i="12"/>
  <c r="EL112" i="12"/>
  <c r="ET112" i="12"/>
  <c r="FB112" i="12"/>
  <c r="FJ112" i="12"/>
  <c r="FR112" i="12"/>
  <c r="FZ112" i="12"/>
  <c r="GH112" i="12"/>
  <c r="GP112" i="12"/>
  <c r="GX112" i="12"/>
  <c r="HF112" i="12"/>
  <c r="HN112" i="12"/>
  <c r="IH109" i="12"/>
  <c r="JM102" i="12"/>
  <c r="EM112" i="12"/>
  <c r="EU112" i="12"/>
  <c r="FC112" i="12"/>
  <c r="FK112" i="12"/>
  <c r="FS112" i="12"/>
  <c r="GA112" i="12"/>
  <c r="GI112" i="12"/>
  <c r="GQ112" i="12"/>
  <c r="GY112" i="12"/>
  <c r="HG112" i="12"/>
  <c r="HO112" i="12"/>
  <c r="JU102" i="12"/>
  <c r="EN112" i="12"/>
  <c r="EV112" i="12"/>
  <c r="FD112" i="12"/>
  <c r="FL112" i="12"/>
  <c r="FT112" i="12"/>
  <c r="GB112" i="12"/>
  <c r="GJ112" i="12"/>
  <c r="GR112" i="12"/>
  <c r="GZ112" i="12"/>
  <c r="HH112" i="12"/>
  <c r="HP112" i="12"/>
  <c r="EI109" i="12"/>
  <c r="KC102" i="12"/>
  <c r="EO112" i="12"/>
  <c r="EW112" i="12"/>
  <c r="FE112" i="12"/>
  <c r="FM112" i="12"/>
  <c r="FU112" i="12"/>
  <c r="GC112" i="12"/>
  <c r="GK112" i="12"/>
  <c r="GS112" i="12"/>
  <c r="HA112" i="12"/>
  <c r="HI112" i="12"/>
  <c r="HQ112" i="12"/>
  <c r="KK102" i="12"/>
  <c r="EP112" i="12"/>
  <c r="EX112" i="12"/>
  <c r="FF112" i="12"/>
  <c r="FN112" i="12"/>
  <c r="FV112" i="12"/>
  <c r="GD112" i="12"/>
  <c r="GL112" i="12"/>
  <c r="GT112" i="12"/>
  <c r="HB112" i="12"/>
  <c r="HJ112" i="12"/>
  <c r="HR112" i="12"/>
  <c r="KS102" i="12"/>
  <c r="EI112" i="12"/>
  <c r="EQ112" i="12"/>
  <c r="EY112" i="12"/>
  <c r="FG112" i="12"/>
  <c r="FO112" i="12"/>
  <c r="FW112" i="12"/>
  <c r="GE112" i="12"/>
  <c r="GM112" i="12"/>
  <c r="GU112" i="12"/>
  <c r="HC112" i="12"/>
  <c r="HK112" i="12"/>
  <c r="HS112" i="12"/>
  <c r="AR66" i="12"/>
  <c r="AZ66" i="12"/>
  <c r="BH66" i="12"/>
  <c r="BP66" i="12"/>
  <c r="BX66" i="12"/>
  <c r="CF66" i="12"/>
  <c r="CN66" i="12"/>
  <c r="CV66" i="12"/>
  <c r="DD66" i="12"/>
  <c r="DL66" i="12"/>
  <c r="DT66" i="12"/>
  <c r="IN66" i="12"/>
  <c r="IV66" i="12"/>
  <c r="JD66" i="12"/>
  <c r="JL66" i="12"/>
  <c r="JT66" i="12"/>
  <c r="KB66" i="12"/>
  <c r="KJ66" i="12"/>
  <c r="KR66" i="12"/>
  <c r="KZ66" i="12"/>
  <c r="LH66" i="12"/>
  <c r="LP66" i="12"/>
  <c r="DM66" i="12"/>
  <c r="JE66" i="12"/>
  <c r="KC66" i="12"/>
  <c r="LA66" i="12"/>
  <c r="AK66" i="12"/>
  <c r="AS66" i="12"/>
  <c r="BA66" i="12"/>
  <c r="BI66" i="12"/>
  <c r="BQ66" i="12"/>
  <c r="BY66" i="12"/>
  <c r="CG66" i="12"/>
  <c r="CO66" i="12"/>
  <c r="DE66" i="12"/>
  <c r="IO66" i="12"/>
  <c r="JM66" i="12"/>
  <c r="KK66" i="12"/>
  <c r="LI66" i="12"/>
  <c r="AL66" i="12"/>
  <c r="AT66" i="12"/>
  <c r="BB66" i="12"/>
  <c r="BJ66" i="12"/>
  <c r="BR66" i="12"/>
  <c r="BZ66" i="12"/>
  <c r="CH66" i="12"/>
  <c r="CP66" i="12"/>
  <c r="CX66" i="12"/>
  <c r="DF66" i="12"/>
  <c r="DN66" i="12"/>
  <c r="AJ66" i="12"/>
  <c r="IP66" i="12"/>
  <c r="IX66" i="12"/>
  <c r="JF66" i="12"/>
  <c r="JN66" i="12"/>
  <c r="JV66" i="12"/>
  <c r="KD66" i="12"/>
  <c r="KL66" i="12"/>
  <c r="KT66" i="12"/>
  <c r="LB66" i="12"/>
  <c r="LJ66" i="12"/>
  <c r="LR66" i="12"/>
  <c r="AQ66" i="12"/>
  <c r="AY66" i="12"/>
  <c r="BG66" i="12"/>
  <c r="BO66" i="12"/>
  <c r="BW66" i="12"/>
  <c r="CE66" i="12"/>
  <c r="CM66" i="12"/>
  <c r="CU66" i="12"/>
  <c r="DC66" i="12"/>
  <c r="DK66" i="12"/>
  <c r="DS66" i="12"/>
  <c r="IM66" i="12"/>
  <c r="IU66" i="12"/>
  <c r="JC66" i="12"/>
  <c r="JK66" i="12"/>
  <c r="JS66" i="12"/>
  <c r="KA66" i="12"/>
  <c r="KI66" i="12"/>
  <c r="KQ66" i="12"/>
  <c r="KY66" i="12"/>
  <c r="LG66" i="12"/>
  <c r="LO66" i="12"/>
  <c r="CW66" i="12"/>
  <c r="DU66" i="12"/>
  <c r="IW66" i="12"/>
  <c r="JU66" i="12"/>
  <c r="KS66" i="12"/>
  <c r="LQ66" i="12"/>
  <c r="AU66" i="12"/>
  <c r="BK66" i="12"/>
  <c r="CA66" i="12"/>
  <c r="CQ66" i="12"/>
  <c r="DG66" i="12"/>
  <c r="II66" i="12"/>
  <c r="IY66" i="12"/>
  <c r="JO66" i="12"/>
  <c r="KE66" i="12"/>
  <c r="KU66" i="12"/>
  <c r="LK66" i="12"/>
  <c r="DH66" i="12"/>
  <c r="JP66" i="12"/>
  <c r="LL66" i="12"/>
  <c r="IK66" i="12"/>
  <c r="KW66" i="12"/>
  <c r="DP66" i="12"/>
  <c r="CK66" i="12"/>
  <c r="AV66" i="12"/>
  <c r="BL66" i="12"/>
  <c r="CB66" i="12"/>
  <c r="CR66" i="12"/>
  <c r="IJ66" i="12"/>
  <c r="KF66" i="12"/>
  <c r="CC66" i="12"/>
  <c r="DI66" i="12"/>
  <c r="JQ66" i="12"/>
  <c r="LM66" i="12"/>
  <c r="CZ66" i="12"/>
  <c r="LD66" i="12"/>
  <c r="DQ66" i="12"/>
  <c r="BM66" i="12"/>
  <c r="IR66" i="12"/>
  <c r="DA66" i="12"/>
  <c r="LE66" i="12"/>
  <c r="AX66" i="12"/>
  <c r="BN66" i="12"/>
  <c r="CD66" i="12"/>
  <c r="CT66" i="12"/>
  <c r="DJ66" i="12"/>
  <c r="IL66" i="12"/>
  <c r="JB66" i="12"/>
  <c r="JR66" i="12"/>
  <c r="KH66" i="12"/>
  <c r="KX66" i="12"/>
  <c r="LN66" i="12"/>
  <c r="BT66" i="12"/>
  <c r="KN66" i="12"/>
  <c r="IS66" i="12"/>
  <c r="AM66" i="12"/>
  <c r="BC66" i="12"/>
  <c r="BS66" i="12"/>
  <c r="CI66" i="12"/>
  <c r="CY66" i="12"/>
  <c r="DO66" i="12"/>
  <c r="IQ66" i="12"/>
  <c r="JG66" i="12"/>
  <c r="JW66" i="12"/>
  <c r="KM66" i="12"/>
  <c r="LC66" i="12"/>
  <c r="LS66" i="12"/>
  <c r="BD66" i="12"/>
  <c r="CJ66" i="12"/>
  <c r="JX66" i="12"/>
  <c r="BU66" i="12"/>
  <c r="KO66" i="12"/>
  <c r="AN66" i="12"/>
  <c r="AO66" i="12"/>
  <c r="BE66" i="12"/>
  <c r="JI66" i="12"/>
  <c r="AP66" i="12"/>
  <c r="BF66" i="12"/>
  <c r="BV66" i="12"/>
  <c r="CL66" i="12"/>
  <c r="DB66" i="12"/>
  <c r="DR66" i="12"/>
  <c r="IT66" i="12"/>
  <c r="JJ66" i="12"/>
  <c r="JZ66" i="12"/>
  <c r="KP66" i="12"/>
  <c r="LF66" i="12"/>
  <c r="IZ66" i="12"/>
  <c r="KV66" i="12"/>
  <c r="AW66" i="12"/>
  <c r="CS66" i="12"/>
  <c r="JA66" i="12"/>
  <c r="KG66" i="12"/>
  <c r="JH66" i="12"/>
  <c r="IH66" i="12"/>
  <c r="JY66" i="12"/>
  <c r="AK102" i="12"/>
  <c r="AS102" i="12"/>
  <c r="BA102" i="12"/>
  <c r="BI102" i="12"/>
  <c r="BQ102" i="12"/>
  <c r="BY102" i="12"/>
  <c r="CG102" i="12"/>
  <c r="CO102" i="12"/>
  <c r="CW102" i="12"/>
  <c r="DE102" i="12"/>
  <c r="DM102" i="12"/>
  <c r="DU102" i="12"/>
  <c r="AR103" i="12"/>
  <c r="AZ103" i="12"/>
  <c r="BH103" i="12"/>
  <c r="BP103" i="12"/>
  <c r="BX103" i="12"/>
  <c r="CF103" i="12"/>
  <c r="CN103" i="12"/>
  <c r="CV103" i="12"/>
  <c r="DD103" i="12"/>
  <c r="DL103" i="12"/>
  <c r="DT103" i="12"/>
  <c r="IL100" i="12"/>
  <c r="IL101" i="12" s="1"/>
  <c r="IT100" i="12"/>
  <c r="IT101" i="12" s="1"/>
  <c r="JB100" i="12"/>
  <c r="JB101" i="12" s="1"/>
  <c r="JJ100" i="12"/>
  <c r="JJ101" i="12" s="1"/>
  <c r="JR100" i="12"/>
  <c r="JR101" i="12" s="1"/>
  <c r="JZ100" i="12"/>
  <c r="JZ101" i="12" s="1"/>
  <c r="KH100" i="12"/>
  <c r="KH101" i="12" s="1"/>
  <c r="KP100" i="12"/>
  <c r="KX100" i="12"/>
  <c r="KX101" i="12" s="1"/>
  <c r="LF100" i="12"/>
  <c r="LF101" i="12" s="1"/>
  <c r="LN100" i="12"/>
  <c r="LN101" i="12" s="1"/>
  <c r="IO103" i="12"/>
  <c r="IW103" i="12"/>
  <c r="JE103" i="12"/>
  <c r="JM103" i="12"/>
  <c r="JU103" i="12"/>
  <c r="KC103" i="12"/>
  <c r="KK103" i="12"/>
  <c r="KS103" i="12"/>
  <c r="LA103" i="12"/>
  <c r="LI103" i="12"/>
  <c r="LQ103" i="12"/>
  <c r="IN104" i="12"/>
  <c r="IV104" i="12"/>
  <c r="JD104" i="12"/>
  <c r="JL104" i="12"/>
  <c r="JT104" i="12"/>
  <c r="KB104" i="12"/>
  <c r="KJ104" i="12"/>
  <c r="KR104" i="12"/>
  <c r="KZ104" i="12"/>
  <c r="LH104" i="12"/>
  <c r="LP104" i="12"/>
  <c r="AL102" i="12"/>
  <c r="AT102" i="12"/>
  <c r="BB102" i="12"/>
  <c r="BJ102" i="12"/>
  <c r="BR102" i="12"/>
  <c r="BZ102" i="12"/>
  <c r="CH102" i="12"/>
  <c r="CP102" i="12"/>
  <c r="CX102" i="12"/>
  <c r="DF102" i="12"/>
  <c r="DN102" i="12"/>
  <c r="AK103" i="12"/>
  <c r="AS103" i="12"/>
  <c r="BA103" i="12"/>
  <c r="BI103" i="12"/>
  <c r="BQ103" i="12"/>
  <c r="BY103" i="12"/>
  <c r="CG103" i="12"/>
  <c r="CO103" i="12"/>
  <c r="CW103" i="12"/>
  <c r="DE103" i="12"/>
  <c r="DM103" i="12"/>
  <c r="DU103" i="12"/>
  <c r="IM100" i="12"/>
  <c r="IM101" i="12" s="1"/>
  <c r="IU100" i="12"/>
  <c r="IU101" i="12" s="1"/>
  <c r="JC100" i="12"/>
  <c r="JC101" i="12" s="1"/>
  <c r="JK100" i="12"/>
  <c r="JK101" i="12" s="1"/>
  <c r="JS100" i="12"/>
  <c r="JS101" i="12" s="1"/>
  <c r="KA100" i="12"/>
  <c r="KA101" i="12" s="1"/>
  <c r="KI100" i="12"/>
  <c r="KI101" i="12" s="1"/>
  <c r="KQ100" i="12"/>
  <c r="KQ101" i="12" s="1"/>
  <c r="KY100" i="12"/>
  <c r="KY101" i="12" s="1"/>
  <c r="LG100" i="12"/>
  <c r="LG101" i="12" s="1"/>
  <c r="LO100" i="12"/>
  <c r="LO101" i="12" s="1"/>
  <c r="IP103" i="12"/>
  <c r="IX103" i="12"/>
  <c r="JF103" i="12"/>
  <c r="JN103" i="12"/>
  <c r="JV103" i="12"/>
  <c r="KD103" i="12"/>
  <c r="KL103" i="12"/>
  <c r="KT103" i="12"/>
  <c r="LB103" i="12"/>
  <c r="LJ103" i="12"/>
  <c r="LR103" i="12"/>
  <c r="IO104" i="12"/>
  <c r="IW104" i="12"/>
  <c r="JE104" i="12"/>
  <c r="JM104" i="12"/>
  <c r="JU104" i="12"/>
  <c r="KC104" i="12"/>
  <c r="KK104" i="12"/>
  <c r="KS104" i="12"/>
  <c r="LA104" i="12"/>
  <c r="LI104" i="12"/>
  <c r="LQ104" i="12"/>
  <c r="AM102" i="12"/>
  <c r="AU102" i="12"/>
  <c r="BC102" i="12"/>
  <c r="BK102" i="12"/>
  <c r="BS102" i="12"/>
  <c r="CA102" i="12"/>
  <c r="CI102" i="12"/>
  <c r="CQ102" i="12"/>
  <c r="CY102" i="12"/>
  <c r="DG102" i="12"/>
  <c r="DO102" i="12"/>
  <c r="AL103" i="12"/>
  <c r="AT103" i="12"/>
  <c r="BB103" i="12"/>
  <c r="BJ103" i="12"/>
  <c r="BR103" i="12"/>
  <c r="BZ103" i="12"/>
  <c r="CH103" i="12"/>
  <c r="CP103" i="12"/>
  <c r="CX103" i="12"/>
  <c r="DF103" i="12"/>
  <c r="DN103" i="12"/>
  <c r="IN100" i="12"/>
  <c r="IN101" i="12" s="1"/>
  <c r="IV100" i="12"/>
  <c r="IV101" i="12" s="1"/>
  <c r="JD100" i="12"/>
  <c r="JD101" i="12" s="1"/>
  <c r="JL100" i="12"/>
  <c r="JL101" i="12" s="1"/>
  <c r="JT100" i="12"/>
  <c r="JT101" i="12" s="1"/>
  <c r="KB100" i="12"/>
  <c r="KB101" i="12" s="1"/>
  <c r="KJ100" i="12"/>
  <c r="KJ101" i="12" s="1"/>
  <c r="KR100" i="12"/>
  <c r="KR101" i="12" s="1"/>
  <c r="KZ100" i="12"/>
  <c r="KZ101" i="12" s="1"/>
  <c r="LH100" i="12"/>
  <c r="LH101" i="12" s="1"/>
  <c r="LP100" i="12"/>
  <c r="LP101" i="12" s="1"/>
  <c r="II103" i="12"/>
  <c r="IQ103" i="12"/>
  <c r="IY103" i="12"/>
  <c r="JG103" i="12"/>
  <c r="JO103" i="12"/>
  <c r="JW103" i="12"/>
  <c r="KE103" i="12"/>
  <c r="KM103" i="12"/>
  <c r="KU103" i="12"/>
  <c r="LC103" i="12"/>
  <c r="LK103" i="12"/>
  <c r="LS103" i="12"/>
  <c r="IP104" i="12"/>
  <c r="IX104" i="12"/>
  <c r="JF104" i="12"/>
  <c r="JN104" i="12"/>
  <c r="AN102" i="12"/>
  <c r="AV102" i="12"/>
  <c r="BD102" i="12"/>
  <c r="BL102" i="12"/>
  <c r="BT102" i="12"/>
  <c r="CB102" i="12"/>
  <c r="CJ102" i="12"/>
  <c r="CR102" i="12"/>
  <c r="CZ102" i="12"/>
  <c r="DH102" i="12"/>
  <c r="DP102" i="12"/>
  <c r="AM103" i="12"/>
  <c r="AU103" i="12"/>
  <c r="BC103" i="12"/>
  <c r="BK103" i="12"/>
  <c r="BS103" i="12"/>
  <c r="CA103" i="12"/>
  <c r="CI103" i="12"/>
  <c r="CQ103" i="12"/>
  <c r="CY103" i="12"/>
  <c r="DG103" i="12"/>
  <c r="DO103" i="12"/>
  <c r="AJ103" i="12"/>
  <c r="IO100" i="12"/>
  <c r="IO101" i="12" s="1"/>
  <c r="IW100" i="12"/>
  <c r="IW101" i="12" s="1"/>
  <c r="JE100" i="12"/>
  <c r="JE101" i="12" s="1"/>
  <c r="JM100" i="12"/>
  <c r="JM101" i="12" s="1"/>
  <c r="JU100" i="12"/>
  <c r="JU101" i="12" s="1"/>
  <c r="KC100" i="12"/>
  <c r="KC101" i="12" s="1"/>
  <c r="KK100" i="12"/>
  <c r="KK101" i="12" s="1"/>
  <c r="KS100" i="12"/>
  <c r="KS101" i="12" s="1"/>
  <c r="LA100" i="12"/>
  <c r="LA101" i="12" s="1"/>
  <c r="LI100" i="12"/>
  <c r="LI101" i="12" s="1"/>
  <c r="LQ100" i="12"/>
  <c r="LQ101" i="12" s="1"/>
  <c r="IJ103" i="12"/>
  <c r="IR103" i="12"/>
  <c r="IZ103" i="12"/>
  <c r="JH103" i="12"/>
  <c r="JP103" i="12"/>
  <c r="JX103" i="12"/>
  <c r="KF103" i="12"/>
  <c r="KN103" i="12"/>
  <c r="KV103" i="12"/>
  <c r="LD103" i="12"/>
  <c r="LL103" i="12"/>
  <c r="II104" i="12"/>
  <c r="IQ104" i="12"/>
  <c r="IY104" i="12"/>
  <c r="JG104" i="12"/>
  <c r="JO104" i="12"/>
  <c r="JW104" i="12"/>
  <c r="KE104" i="12"/>
  <c r="KM104" i="12"/>
  <c r="KU104" i="12"/>
  <c r="LC104" i="12"/>
  <c r="LK104" i="12"/>
  <c r="LS104" i="12"/>
  <c r="AO102" i="12"/>
  <c r="AW102" i="12"/>
  <c r="BE102" i="12"/>
  <c r="BM102" i="12"/>
  <c r="BU102" i="12"/>
  <c r="CC102" i="12"/>
  <c r="CK102" i="12"/>
  <c r="CS102" i="12"/>
  <c r="DA102" i="12"/>
  <c r="DI102" i="12"/>
  <c r="DQ102" i="12"/>
  <c r="AN103" i="12"/>
  <c r="AV103" i="12"/>
  <c r="BD103" i="12"/>
  <c r="BL103" i="12"/>
  <c r="BT103" i="12"/>
  <c r="CB103" i="12"/>
  <c r="CJ103" i="12"/>
  <c r="CR103" i="12"/>
  <c r="CZ103" i="12"/>
  <c r="DH103" i="12"/>
  <c r="DP103" i="12"/>
  <c r="IP100" i="12"/>
  <c r="IP101" i="12" s="1"/>
  <c r="IX100" i="12"/>
  <c r="IX101" i="12" s="1"/>
  <c r="JF100" i="12"/>
  <c r="JF101" i="12" s="1"/>
  <c r="JN100" i="12"/>
  <c r="JV100" i="12"/>
  <c r="JV101" i="12" s="1"/>
  <c r="KD100" i="12"/>
  <c r="KD101" i="12" s="1"/>
  <c r="KL100" i="12"/>
  <c r="KL101" i="12" s="1"/>
  <c r="KT100" i="12"/>
  <c r="KT101" i="12" s="1"/>
  <c r="LB100" i="12"/>
  <c r="LB101" i="12" s="1"/>
  <c r="LJ100" i="12"/>
  <c r="LJ101" i="12" s="1"/>
  <c r="LR100" i="12"/>
  <c r="LR101" i="12" s="1"/>
  <c r="IK103" i="12"/>
  <c r="IS103" i="12"/>
  <c r="JA103" i="12"/>
  <c r="JI103" i="12"/>
  <c r="JQ103" i="12"/>
  <c r="JY103" i="12"/>
  <c r="KG103" i="12"/>
  <c r="KO103" i="12"/>
  <c r="KW103" i="12"/>
  <c r="LE103" i="12"/>
  <c r="LM103" i="12"/>
  <c r="IJ104" i="12"/>
  <c r="IR104" i="12"/>
  <c r="IZ104" i="12"/>
  <c r="JH104" i="12"/>
  <c r="JP104" i="12"/>
  <c r="JX104" i="12"/>
  <c r="KF104" i="12"/>
  <c r="KN104" i="12"/>
  <c r="KV104" i="12"/>
  <c r="LD104" i="12"/>
  <c r="LL104" i="12"/>
  <c r="AP102" i="12"/>
  <c r="AX102" i="12"/>
  <c r="BF102" i="12"/>
  <c r="BN102" i="12"/>
  <c r="BV102" i="12"/>
  <c r="CD102" i="12"/>
  <c r="CL102" i="12"/>
  <c r="CT102" i="12"/>
  <c r="DB102" i="12"/>
  <c r="DJ102" i="12"/>
  <c r="DR102" i="12"/>
  <c r="AO103" i="12"/>
  <c r="AW103" i="12"/>
  <c r="BE103" i="12"/>
  <c r="BM103" i="12"/>
  <c r="BU103" i="12"/>
  <c r="CC103" i="12"/>
  <c r="CK103" i="12"/>
  <c r="CS103" i="12"/>
  <c r="DA103" i="12"/>
  <c r="DI103" i="12"/>
  <c r="DQ103" i="12"/>
  <c r="II100" i="12"/>
  <c r="II101" i="12" s="1"/>
  <c r="IQ100" i="12"/>
  <c r="IQ101" i="12" s="1"/>
  <c r="IY100" i="12"/>
  <c r="IY101" i="12" s="1"/>
  <c r="JG100" i="12"/>
  <c r="JG101" i="12" s="1"/>
  <c r="JO100" i="12"/>
  <c r="JO101" i="12" s="1"/>
  <c r="JW100" i="12"/>
  <c r="JW101" i="12" s="1"/>
  <c r="KE100" i="12"/>
  <c r="KE101" i="12" s="1"/>
  <c r="KM100" i="12"/>
  <c r="KM101" i="12" s="1"/>
  <c r="KU100" i="12"/>
  <c r="KU101" i="12" s="1"/>
  <c r="LC100" i="12"/>
  <c r="LC101" i="12" s="1"/>
  <c r="LK100" i="12"/>
  <c r="LK101" i="12" s="1"/>
  <c r="LS100" i="12"/>
  <c r="LS101" i="12" s="1"/>
  <c r="IL103" i="12"/>
  <c r="IT103" i="12"/>
  <c r="JB103" i="12"/>
  <c r="JJ103" i="12"/>
  <c r="JR103" i="12"/>
  <c r="JZ103" i="12"/>
  <c r="KH103" i="12"/>
  <c r="KP103" i="12"/>
  <c r="KX103" i="12"/>
  <c r="LF103" i="12"/>
  <c r="LN103" i="12"/>
  <c r="IK104" i="12"/>
  <c r="IS104" i="12"/>
  <c r="JA104" i="12"/>
  <c r="JI104" i="12"/>
  <c r="JQ104" i="12"/>
  <c r="JY104" i="12"/>
  <c r="KG104" i="12"/>
  <c r="KO104" i="12"/>
  <c r="KW104" i="12"/>
  <c r="LE104" i="12"/>
  <c r="LM104" i="12"/>
  <c r="AQ102" i="12"/>
  <c r="AY102" i="12"/>
  <c r="BG102" i="12"/>
  <c r="BO102" i="12"/>
  <c r="BW102" i="12"/>
  <c r="CE102" i="12"/>
  <c r="CM102" i="12"/>
  <c r="CU102" i="12"/>
  <c r="DC102" i="12"/>
  <c r="DK102" i="12"/>
  <c r="DS102" i="12"/>
  <c r="AP103" i="12"/>
  <c r="AX103" i="12"/>
  <c r="BF103" i="12"/>
  <c r="BN103" i="12"/>
  <c r="BV103" i="12"/>
  <c r="CD103" i="12"/>
  <c r="CL103" i="12"/>
  <c r="CT103" i="12"/>
  <c r="DB103" i="12"/>
  <c r="DJ103" i="12"/>
  <c r="DR103" i="12"/>
  <c r="IJ100" i="12"/>
  <c r="IJ101" i="12" s="1"/>
  <c r="IR100" i="12"/>
  <c r="IR101" i="12" s="1"/>
  <c r="IZ100" i="12"/>
  <c r="IZ101" i="12" s="1"/>
  <c r="JH100" i="12"/>
  <c r="JH101" i="12" s="1"/>
  <c r="JP100" i="12"/>
  <c r="JP101" i="12" s="1"/>
  <c r="JX100" i="12"/>
  <c r="JX101" i="12" s="1"/>
  <c r="KF100" i="12"/>
  <c r="KF101" i="12" s="1"/>
  <c r="KN100" i="12"/>
  <c r="KN101" i="12" s="1"/>
  <c r="KV100" i="12"/>
  <c r="KV101" i="12" s="1"/>
  <c r="LD100" i="12"/>
  <c r="LD101" i="12" s="1"/>
  <c r="LL100" i="12"/>
  <c r="IM103" i="12"/>
  <c r="IU103" i="12"/>
  <c r="JC103" i="12"/>
  <c r="JK103" i="12"/>
  <c r="JS103" i="12"/>
  <c r="KA103" i="12"/>
  <c r="KI103" i="12"/>
  <c r="KQ103" i="12"/>
  <c r="KY103" i="12"/>
  <c r="LG103" i="12"/>
  <c r="LO103" i="12"/>
  <c r="IL104" i="12"/>
  <c r="IT104" i="12"/>
  <c r="JB104" i="12"/>
  <c r="JJ104" i="12"/>
  <c r="JR104" i="12"/>
  <c r="JZ104" i="12"/>
  <c r="KH104" i="12"/>
  <c r="KP104" i="12"/>
  <c r="KX104" i="12"/>
  <c r="LF104" i="12"/>
  <c r="LN104" i="12"/>
  <c r="AR102" i="12"/>
  <c r="DD102" i="12"/>
  <c r="CE103" i="12"/>
  <c r="KO100" i="12"/>
  <c r="KO101" i="12" s="1"/>
  <c r="JL103" i="12"/>
  <c r="IM104" i="12"/>
  <c r="KI104" i="12"/>
  <c r="LO104" i="12"/>
  <c r="EK100" i="12"/>
  <c r="EK105" i="12" s="1"/>
  <c r="ES100" i="12"/>
  <c r="ES101" i="12" s="1"/>
  <c r="FA100" i="12"/>
  <c r="FA101" i="12" s="1"/>
  <c r="FI100" i="12"/>
  <c r="FI105" i="12" s="1"/>
  <c r="FQ100" i="12"/>
  <c r="FQ106" i="12" s="1"/>
  <c r="FY100" i="12"/>
  <c r="FY107" i="12" s="1"/>
  <c r="GG100" i="12"/>
  <c r="GG105" i="12" s="1"/>
  <c r="GO100" i="12"/>
  <c r="GO105" i="12" s="1"/>
  <c r="GW100" i="12"/>
  <c r="GW106" i="12" s="1"/>
  <c r="HE100" i="12"/>
  <c r="HM100" i="12"/>
  <c r="EO102" i="12"/>
  <c r="EW102" i="12"/>
  <c r="FE102" i="12"/>
  <c r="FM102" i="12"/>
  <c r="FU102" i="12"/>
  <c r="GC102" i="12"/>
  <c r="GK102" i="12"/>
  <c r="GS102" i="12"/>
  <c r="HA102" i="12"/>
  <c r="HI102" i="12"/>
  <c r="HQ102" i="12"/>
  <c r="EN103" i="12"/>
  <c r="EV103" i="12"/>
  <c r="FD103" i="12"/>
  <c r="FL103" i="12"/>
  <c r="FT103" i="12"/>
  <c r="GB103" i="12"/>
  <c r="GJ103" i="12"/>
  <c r="GR103" i="12"/>
  <c r="GZ103" i="12"/>
  <c r="HH103" i="12"/>
  <c r="HP103" i="12"/>
  <c r="AZ102" i="12"/>
  <c r="DL102" i="12"/>
  <c r="CM103" i="12"/>
  <c r="IK100" i="12"/>
  <c r="IK101" i="12" s="1"/>
  <c r="KW100" i="12"/>
  <c r="KW101" i="12" s="1"/>
  <c r="JT103" i="12"/>
  <c r="IU104" i="12"/>
  <c r="KL104" i="12"/>
  <c r="LR104" i="12"/>
  <c r="EL100" i="12"/>
  <c r="EL106" i="12" s="1"/>
  <c r="ET100" i="12"/>
  <c r="ET106" i="12" s="1"/>
  <c r="FB100" i="12"/>
  <c r="FB107" i="12" s="1"/>
  <c r="FJ100" i="12"/>
  <c r="FJ101" i="12" s="1"/>
  <c r="FR100" i="12"/>
  <c r="FR106" i="12" s="1"/>
  <c r="FZ100" i="12"/>
  <c r="FZ105" i="12" s="1"/>
  <c r="GH100" i="12"/>
  <c r="GP100" i="12"/>
  <c r="GP105" i="12" s="1"/>
  <c r="GX100" i="12"/>
  <c r="GX106" i="12" s="1"/>
  <c r="HF100" i="12"/>
  <c r="HF107" i="12" s="1"/>
  <c r="HN100" i="12"/>
  <c r="HN101" i="12" s="1"/>
  <c r="EP102" i="12"/>
  <c r="EX102" i="12"/>
  <c r="FF102" i="12"/>
  <c r="FN102" i="12"/>
  <c r="FV102" i="12"/>
  <c r="GD102" i="12"/>
  <c r="GL102" i="12"/>
  <c r="GT102" i="12"/>
  <c r="HB102" i="12"/>
  <c r="HJ102" i="12"/>
  <c r="HR102" i="12"/>
  <c r="EO103" i="12"/>
  <c r="EW103" i="12"/>
  <c r="FE103" i="12"/>
  <c r="FM103" i="12"/>
  <c r="FU103" i="12"/>
  <c r="GC103" i="12"/>
  <c r="GK103" i="12"/>
  <c r="GS103" i="12"/>
  <c r="HA103" i="12"/>
  <c r="HI103" i="12"/>
  <c r="HQ103" i="12"/>
  <c r="BH102" i="12"/>
  <c r="DT102" i="12"/>
  <c r="CU103" i="12"/>
  <c r="IS100" i="12"/>
  <c r="LE100" i="12"/>
  <c r="LE101" i="12" s="1"/>
  <c r="KB103" i="12"/>
  <c r="JC104" i="12"/>
  <c r="KQ104" i="12"/>
  <c r="EM100" i="12"/>
  <c r="EM107" i="12" s="1"/>
  <c r="EU100" i="12"/>
  <c r="FC100" i="12"/>
  <c r="FC101" i="12" s="1"/>
  <c r="FK100" i="12"/>
  <c r="FK106" i="12" s="1"/>
  <c r="FS100" i="12"/>
  <c r="FS106" i="12" s="1"/>
  <c r="GA100" i="12"/>
  <c r="GA105" i="12" s="1"/>
  <c r="GI100" i="12"/>
  <c r="GI101" i="12" s="1"/>
  <c r="GQ100" i="12"/>
  <c r="GY100" i="12"/>
  <c r="GY107" i="12" s="1"/>
  <c r="HG100" i="12"/>
  <c r="HO100" i="12"/>
  <c r="EQ102" i="12"/>
  <c r="EY102" i="12"/>
  <c r="FG102" i="12"/>
  <c r="FO102" i="12"/>
  <c r="FW102" i="12"/>
  <c r="GE102" i="12"/>
  <c r="GM102" i="12"/>
  <c r="GU102" i="12"/>
  <c r="HC102" i="12"/>
  <c r="HK102" i="12"/>
  <c r="HS102" i="12"/>
  <c r="EP103" i="12"/>
  <c r="EX103" i="12"/>
  <c r="FF103" i="12"/>
  <c r="FN103" i="12"/>
  <c r="FV103" i="12"/>
  <c r="GD103" i="12"/>
  <c r="GL103" i="12"/>
  <c r="GT103" i="12"/>
  <c r="HB103" i="12"/>
  <c r="HJ103" i="12"/>
  <c r="HR103" i="12"/>
  <c r="BP102" i="12"/>
  <c r="AQ103" i="12"/>
  <c r="DC103" i="12"/>
  <c r="JA100" i="12"/>
  <c r="JA101" i="12" s="1"/>
  <c r="LM100" i="12"/>
  <c r="LM101" i="12" s="1"/>
  <c r="KJ103" i="12"/>
  <c r="JK104" i="12"/>
  <c r="KT104" i="12"/>
  <c r="EN100" i="12"/>
  <c r="EN107" i="12" s="1"/>
  <c r="EV100" i="12"/>
  <c r="EV106" i="12" s="1"/>
  <c r="FD100" i="12"/>
  <c r="FL100" i="12"/>
  <c r="FL101" i="12" s="1"/>
  <c r="FT100" i="12"/>
  <c r="FT101" i="12" s="1"/>
  <c r="GB100" i="12"/>
  <c r="GB101" i="12" s="1"/>
  <c r="GJ100" i="12"/>
  <c r="GJ105" i="12" s="1"/>
  <c r="GR100" i="12"/>
  <c r="GR101" i="12" s="1"/>
  <c r="GZ100" i="12"/>
  <c r="GZ101" i="12" s="1"/>
  <c r="HH100" i="12"/>
  <c r="HH106" i="12" s="1"/>
  <c r="HP100" i="12"/>
  <c r="EJ102" i="12"/>
  <c r="ER102" i="12"/>
  <c r="EZ102" i="12"/>
  <c r="FH102" i="12"/>
  <c r="FP102" i="12"/>
  <c r="FX102" i="12"/>
  <c r="GF102" i="12"/>
  <c r="GN102" i="12"/>
  <c r="GV102" i="12"/>
  <c r="HD102" i="12"/>
  <c r="HL102" i="12"/>
  <c r="HT102" i="12"/>
  <c r="EQ103" i="12"/>
  <c r="EY103" i="12"/>
  <c r="FG103" i="12"/>
  <c r="FO103" i="12"/>
  <c r="FW103" i="12"/>
  <c r="GE103" i="12"/>
  <c r="GM103" i="12"/>
  <c r="GU103" i="12"/>
  <c r="HC103" i="12"/>
  <c r="HK103" i="12"/>
  <c r="HS103" i="12"/>
  <c r="BX102" i="12"/>
  <c r="AY103" i="12"/>
  <c r="DK103" i="12"/>
  <c r="JI100" i="12"/>
  <c r="JI107" i="12" s="1"/>
  <c r="KR103" i="12"/>
  <c r="JS104" i="12"/>
  <c r="KY104" i="12"/>
  <c r="EO100" i="12"/>
  <c r="EW100" i="12"/>
  <c r="FE100" i="12"/>
  <c r="FE101" i="12" s="1"/>
  <c r="FM100" i="12"/>
  <c r="FM101" i="12" s="1"/>
  <c r="FU100" i="12"/>
  <c r="FU107" i="12" s="1"/>
  <c r="GC100" i="12"/>
  <c r="GC105" i="12" s="1"/>
  <c r="GK100" i="12"/>
  <c r="GS100" i="12"/>
  <c r="GS101" i="12" s="1"/>
  <c r="HA100" i="12"/>
  <c r="HA107" i="12" s="1"/>
  <c r="HI100" i="12"/>
  <c r="HI101" i="12" s="1"/>
  <c r="HQ100" i="12"/>
  <c r="EK102" i="12"/>
  <c r="ES102" i="12"/>
  <c r="FA102" i="12"/>
  <c r="FI102" i="12"/>
  <c r="FQ102" i="12"/>
  <c r="FY102" i="12"/>
  <c r="GG102" i="12"/>
  <c r="GO102" i="12"/>
  <c r="GW102" i="12"/>
  <c r="HE102" i="12"/>
  <c r="HM102" i="12"/>
  <c r="EJ103" i="12"/>
  <c r="ER103" i="12"/>
  <c r="EZ103" i="12"/>
  <c r="FH103" i="12"/>
  <c r="FP103" i="12"/>
  <c r="FX103" i="12"/>
  <c r="GF103" i="12"/>
  <c r="GN103" i="12"/>
  <c r="GV103" i="12"/>
  <c r="HD103" i="12"/>
  <c r="HL103" i="12"/>
  <c r="HT103" i="12"/>
  <c r="CN102" i="12"/>
  <c r="BO103" i="12"/>
  <c r="JY100" i="12"/>
  <c r="JY107" i="12" s="1"/>
  <c r="IV103" i="12"/>
  <c r="LH103" i="12"/>
  <c r="KA104" i="12"/>
  <c r="LG104" i="12"/>
  <c r="IH103" i="12"/>
  <c r="EQ100" i="12"/>
  <c r="EQ105" i="12" s="1"/>
  <c r="EY100" i="12"/>
  <c r="FG100" i="12"/>
  <c r="FG107" i="12" s="1"/>
  <c r="FO100" i="12"/>
  <c r="FO105" i="12" s="1"/>
  <c r="FW100" i="12"/>
  <c r="FW106" i="12" s="1"/>
  <c r="GE100" i="12"/>
  <c r="GE106" i="12" s="1"/>
  <c r="GM100" i="12"/>
  <c r="GM105" i="12" s="1"/>
  <c r="GU100" i="12"/>
  <c r="GU107" i="12" s="1"/>
  <c r="HC100" i="12"/>
  <c r="HC107" i="12" s="1"/>
  <c r="HK100" i="12"/>
  <c r="HK107" i="12" s="1"/>
  <c r="HS100" i="12"/>
  <c r="HS106" i="12" s="1"/>
  <c r="EM102" i="12"/>
  <c r="EU102" i="12"/>
  <c r="FC102" i="12"/>
  <c r="FK102" i="12"/>
  <c r="FS102" i="12"/>
  <c r="GA102" i="12"/>
  <c r="GI102" i="12"/>
  <c r="GQ102" i="12"/>
  <c r="GY102" i="12"/>
  <c r="HG102" i="12"/>
  <c r="HO102" i="12"/>
  <c r="EL103" i="12"/>
  <c r="ET103" i="12"/>
  <c r="FB103" i="12"/>
  <c r="FJ103" i="12"/>
  <c r="FR103" i="12"/>
  <c r="FZ103" i="12"/>
  <c r="GH103" i="12"/>
  <c r="GP103" i="12"/>
  <c r="GX103" i="12"/>
  <c r="HF103" i="12"/>
  <c r="HN103" i="12"/>
  <c r="CV102" i="12"/>
  <c r="BW103" i="12"/>
  <c r="KG100" i="12"/>
  <c r="JD103" i="12"/>
  <c r="LP103" i="12"/>
  <c r="KD104" i="12"/>
  <c r="LJ104" i="12"/>
  <c r="EJ100" i="12"/>
  <c r="EJ106" i="12" s="1"/>
  <c r="ER100" i="12"/>
  <c r="ER101" i="12" s="1"/>
  <c r="EZ100" i="12"/>
  <c r="EZ105" i="12" s="1"/>
  <c r="FH100" i="12"/>
  <c r="FH105" i="12" s="1"/>
  <c r="FP100" i="12"/>
  <c r="FP107" i="12" s="1"/>
  <c r="FX100" i="12"/>
  <c r="GF100" i="12"/>
  <c r="GF107" i="12" s="1"/>
  <c r="GN100" i="12"/>
  <c r="GN106" i="12" s="1"/>
  <c r="GV100" i="12"/>
  <c r="GV107" i="12" s="1"/>
  <c r="HD100" i="12"/>
  <c r="HD107" i="12" s="1"/>
  <c r="HL100" i="12"/>
  <c r="HL106" i="12" s="1"/>
  <c r="HT100" i="12"/>
  <c r="HT106" i="12" s="1"/>
  <c r="EN102" i="12"/>
  <c r="FD102" i="12"/>
  <c r="FL102" i="12"/>
  <c r="FT102" i="12"/>
  <c r="GB102" i="12"/>
  <c r="GJ102" i="12"/>
  <c r="GR102" i="12"/>
  <c r="GZ102" i="12"/>
  <c r="HH102" i="12"/>
  <c r="HP102" i="12"/>
  <c r="EM103" i="12"/>
  <c r="EU103" i="12"/>
  <c r="FC103" i="12"/>
  <c r="FK103" i="12"/>
  <c r="FS103" i="12"/>
  <c r="GA103" i="12"/>
  <c r="GI103" i="12"/>
  <c r="GQ103" i="12"/>
  <c r="GY103" i="12"/>
  <c r="HG103" i="12"/>
  <c r="HO103" i="12"/>
  <c r="CF102" i="12"/>
  <c r="KZ103" i="12"/>
  <c r="EP100" i="12"/>
  <c r="EP107" i="12" s="1"/>
  <c r="HB100" i="12"/>
  <c r="HB101" i="12" s="1"/>
  <c r="ET102" i="12"/>
  <c r="HF102" i="12"/>
  <c r="GG103" i="12"/>
  <c r="AL93" i="12"/>
  <c r="AT93" i="12"/>
  <c r="BB93" i="12"/>
  <c r="BJ93" i="12"/>
  <c r="BR93" i="12"/>
  <c r="BZ93" i="12"/>
  <c r="CH93" i="12"/>
  <c r="CP93" i="12"/>
  <c r="CX93" i="12"/>
  <c r="DF93" i="12"/>
  <c r="DN93" i="12"/>
  <c r="AK94" i="12"/>
  <c r="AS94" i="12"/>
  <c r="BA94" i="12"/>
  <c r="BI94" i="12"/>
  <c r="BQ94" i="12"/>
  <c r="BY94" i="12"/>
  <c r="CG94" i="12"/>
  <c r="CO94" i="12"/>
  <c r="CW94" i="12"/>
  <c r="DE94" i="12"/>
  <c r="DM94" i="12"/>
  <c r="DU94" i="12"/>
  <c r="IO91" i="12"/>
  <c r="IO96" i="12" s="1"/>
  <c r="IW91" i="12"/>
  <c r="IW97" i="12" s="1"/>
  <c r="JE91" i="12"/>
  <c r="JE92" i="12" s="1"/>
  <c r="JM91" i="12"/>
  <c r="JM97" i="12" s="1"/>
  <c r="JU91" i="12"/>
  <c r="JU96" i="12" s="1"/>
  <c r="KC91" i="12"/>
  <c r="KC92" i="12" s="1"/>
  <c r="KK91" i="12"/>
  <c r="KK96" i="12" s="1"/>
  <c r="KS91" i="12"/>
  <c r="KS97" i="12" s="1"/>
  <c r="LA91" i="12"/>
  <c r="LA97" i="12" s="1"/>
  <c r="LI91" i="12"/>
  <c r="LI92" i="12" s="1"/>
  <c r="LQ91" i="12"/>
  <c r="LQ96" i="12" s="1"/>
  <c r="IO93" i="12"/>
  <c r="IW93" i="12"/>
  <c r="JE93" i="12"/>
  <c r="JM93" i="12"/>
  <c r="JU93" i="12"/>
  <c r="KC93" i="12"/>
  <c r="KK93" i="12"/>
  <c r="KS93" i="12"/>
  <c r="LA93" i="12"/>
  <c r="LI93" i="12"/>
  <c r="LQ93" i="12"/>
  <c r="IN94" i="12"/>
  <c r="IV94" i="12"/>
  <c r="JD94" i="12"/>
  <c r="BG103" i="12"/>
  <c r="JV104" i="12"/>
  <c r="EX100" i="12"/>
  <c r="EX106" i="12" s="1"/>
  <c r="HJ100" i="12"/>
  <c r="HJ101" i="12" s="1"/>
  <c r="FB102" i="12"/>
  <c r="HN102" i="12"/>
  <c r="GO103" i="12"/>
  <c r="AM93" i="12"/>
  <c r="AU93" i="12"/>
  <c r="BC93" i="12"/>
  <c r="BK93" i="12"/>
  <c r="BS93" i="12"/>
  <c r="CA93" i="12"/>
  <c r="CI93" i="12"/>
  <c r="CQ93" i="12"/>
  <c r="CY93" i="12"/>
  <c r="DG93" i="12"/>
  <c r="DO93" i="12"/>
  <c r="AL94" i="12"/>
  <c r="AT94" i="12"/>
  <c r="BB94" i="12"/>
  <c r="BJ94" i="12"/>
  <c r="BR94" i="12"/>
  <c r="BZ94" i="12"/>
  <c r="CH94" i="12"/>
  <c r="CP94" i="12"/>
  <c r="CX94" i="12"/>
  <c r="DF94" i="12"/>
  <c r="DN94" i="12"/>
  <c r="IP91" i="12"/>
  <c r="IP96" i="12" s="1"/>
  <c r="IX91" i="12"/>
  <c r="IX98" i="12" s="1"/>
  <c r="JF91" i="12"/>
  <c r="JF97" i="12" s="1"/>
  <c r="JN91" i="12"/>
  <c r="JN98" i="12" s="1"/>
  <c r="JV91" i="12"/>
  <c r="JV98" i="12" s="1"/>
  <c r="KD91" i="12"/>
  <c r="KD92" i="12" s="1"/>
  <c r="KL91" i="12"/>
  <c r="KL96" i="12" s="1"/>
  <c r="KT91" i="12"/>
  <c r="KT92" i="12" s="1"/>
  <c r="LB91" i="12"/>
  <c r="LB96" i="12" s="1"/>
  <c r="LJ91" i="12"/>
  <c r="LJ97" i="12" s="1"/>
  <c r="LR91" i="12"/>
  <c r="LR98" i="12" s="1"/>
  <c r="IP93" i="12"/>
  <c r="IX93" i="12"/>
  <c r="JF93" i="12"/>
  <c r="JN93" i="12"/>
  <c r="JV93" i="12"/>
  <c r="KD93" i="12"/>
  <c r="KL93" i="12"/>
  <c r="KT93" i="12"/>
  <c r="LB93" i="12"/>
  <c r="LJ93" i="12"/>
  <c r="LR93" i="12"/>
  <c r="IO94" i="12"/>
  <c r="IW94" i="12"/>
  <c r="JE94" i="12"/>
  <c r="JM94" i="12"/>
  <c r="DS103" i="12"/>
  <c r="LB104" i="12"/>
  <c r="FF100" i="12"/>
  <c r="FF107" i="12" s="1"/>
  <c r="HR100" i="12"/>
  <c r="HR107" i="12" s="1"/>
  <c r="FJ102" i="12"/>
  <c r="EK103" i="12"/>
  <c r="GW103" i="12"/>
  <c r="AN93" i="12"/>
  <c r="AV93" i="12"/>
  <c r="BD93" i="12"/>
  <c r="BL93" i="12"/>
  <c r="BT93" i="12"/>
  <c r="CB93" i="12"/>
  <c r="CJ93" i="12"/>
  <c r="CR93" i="12"/>
  <c r="CZ93" i="12"/>
  <c r="DH93" i="12"/>
  <c r="DP93" i="12"/>
  <c r="AM94" i="12"/>
  <c r="AU94" i="12"/>
  <c r="BC94" i="12"/>
  <c r="BK94" i="12"/>
  <c r="BS94" i="12"/>
  <c r="CA94" i="12"/>
  <c r="CI94" i="12"/>
  <c r="CQ94" i="12"/>
  <c r="CY94" i="12"/>
  <c r="DG94" i="12"/>
  <c r="DO94" i="12"/>
  <c r="II91" i="12"/>
  <c r="II96" i="12" s="1"/>
  <c r="IQ91" i="12"/>
  <c r="IQ92" i="12" s="1"/>
  <c r="IY91" i="12"/>
  <c r="IY92" i="12" s="1"/>
  <c r="JG91" i="12"/>
  <c r="JG92" i="12" s="1"/>
  <c r="JO91" i="12"/>
  <c r="JO98" i="12" s="1"/>
  <c r="JW91" i="12"/>
  <c r="JW92" i="12" s="1"/>
  <c r="KE91" i="12"/>
  <c r="KE92" i="12" s="1"/>
  <c r="KM91" i="12"/>
  <c r="KM97" i="12" s="1"/>
  <c r="KU91" i="12"/>
  <c r="KU92" i="12" s="1"/>
  <c r="LC91" i="12"/>
  <c r="LC97" i="12" s="1"/>
  <c r="LK91" i="12"/>
  <c r="LK96" i="12" s="1"/>
  <c r="LS91" i="12"/>
  <c r="LS92" i="12" s="1"/>
  <c r="II93" i="12"/>
  <c r="IQ93" i="12"/>
  <c r="IY93" i="12"/>
  <c r="JG93" i="12"/>
  <c r="JO93" i="12"/>
  <c r="JW93" i="12"/>
  <c r="KE93" i="12"/>
  <c r="KM93" i="12"/>
  <c r="KU93" i="12"/>
  <c r="LC93" i="12"/>
  <c r="LK93" i="12"/>
  <c r="LS93" i="12"/>
  <c r="IP94" i="12"/>
  <c r="IX94" i="12"/>
  <c r="JF94" i="12"/>
  <c r="FN100" i="12"/>
  <c r="FN101" i="12" s="1"/>
  <c r="FR102" i="12"/>
  <c r="ES103" i="12"/>
  <c r="HE103" i="12"/>
  <c r="AO93" i="12"/>
  <c r="AW93" i="12"/>
  <c r="BE93" i="12"/>
  <c r="BM93" i="12"/>
  <c r="BU93" i="12"/>
  <c r="CC93" i="12"/>
  <c r="CK93" i="12"/>
  <c r="CS93" i="12"/>
  <c r="DA93" i="12"/>
  <c r="DI93" i="12"/>
  <c r="DQ93" i="12"/>
  <c r="AN94" i="12"/>
  <c r="AV94" i="12"/>
  <c r="BD94" i="12"/>
  <c r="BL94" i="12"/>
  <c r="BT94" i="12"/>
  <c r="CB94" i="12"/>
  <c r="CJ94" i="12"/>
  <c r="CR94" i="12"/>
  <c r="CZ94" i="12"/>
  <c r="DH94" i="12"/>
  <c r="DP94" i="12"/>
  <c r="IJ91" i="12"/>
  <c r="IJ92" i="12" s="1"/>
  <c r="IR91" i="12"/>
  <c r="IR98" i="12" s="1"/>
  <c r="IZ91" i="12"/>
  <c r="IZ92" i="12" s="1"/>
  <c r="JH91" i="12"/>
  <c r="JH92" i="12" s="1"/>
  <c r="JP91" i="12"/>
  <c r="JP92" i="12" s="1"/>
  <c r="JX91" i="12"/>
  <c r="JX92" i="12" s="1"/>
  <c r="KF91" i="12"/>
  <c r="KF92" i="12" s="1"/>
  <c r="KN91" i="12"/>
  <c r="KN92" i="12" s="1"/>
  <c r="KV91" i="12"/>
  <c r="KV92" i="12" s="1"/>
  <c r="LD91" i="12"/>
  <c r="LD92" i="12" s="1"/>
  <c r="LL91" i="12"/>
  <c r="LL96" i="12" s="1"/>
  <c r="IJ93" i="12"/>
  <c r="IR93" i="12"/>
  <c r="IZ93" i="12"/>
  <c r="JH93" i="12"/>
  <c r="JP93" i="12"/>
  <c r="JX93" i="12"/>
  <c r="KF93" i="12"/>
  <c r="KN93" i="12"/>
  <c r="KV93" i="12"/>
  <c r="LD93" i="12"/>
  <c r="LL93" i="12"/>
  <c r="II94" i="12"/>
  <c r="IQ94" i="12"/>
  <c r="IY94" i="12"/>
  <c r="JG94" i="12"/>
  <c r="JQ100" i="12"/>
  <c r="JQ101" i="12" s="1"/>
  <c r="FV100" i="12"/>
  <c r="FV101" i="12" s="1"/>
  <c r="FZ102" i="12"/>
  <c r="FA103" i="12"/>
  <c r="HM103" i="12"/>
  <c r="AP93" i="12"/>
  <c r="AX93" i="12"/>
  <c r="BF93" i="12"/>
  <c r="BN93" i="12"/>
  <c r="BV93" i="12"/>
  <c r="CD93" i="12"/>
  <c r="CL93" i="12"/>
  <c r="CT93" i="12"/>
  <c r="DB93" i="12"/>
  <c r="DJ93" i="12"/>
  <c r="DR93" i="12"/>
  <c r="AO94" i="12"/>
  <c r="AW94" i="12"/>
  <c r="BE94" i="12"/>
  <c r="BM94" i="12"/>
  <c r="BU94" i="12"/>
  <c r="CC94" i="12"/>
  <c r="CK94" i="12"/>
  <c r="CS94" i="12"/>
  <c r="DA94" i="12"/>
  <c r="DI94" i="12"/>
  <c r="DQ94" i="12"/>
  <c r="IK91" i="12"/>
  <c r="IK96" i="12" s="1"/>
  <c r="IS91" i="12"/>
  <c r="IS97" i="12" s="1"/>
  <c r="JA91" i="12"/>
  <c r="JA92" i="12" s="1"/>
  <c r="JI91" i="12"/>
  <c r="JI96" i="12" s="1"/>
  <c r="JQ91" i="12"/>
  <c r="JQ96" i="12" s="1"/>
  <c r="JY91" i="12"/>
  <c r="JY97" i="12" s="1"/>
  <c r="KG91" i="12"/>
  <c r="KG97" i="12" s="1"/>
  <c r="KO91" i="12"/>
  <c r="KO97" i="12" s="1"/>
  <c r="KW91" i="12"/>
  <c r="KW92" i="12" s="1"/>
  <c r="LE91" i="12"/>
  <c r="LE92" i="12" s="1"/>
  <c r="LM91" i="12"/>
  <c r="LM96" i="12" s="1"/>
  <c r="IK93" i="12"/>
  <c r="IS93" i="12"/>
  <c r="JA93" i="12"/>
  <c r="JI93" i="12"/>
  <c r="JQ93" i="12"/>
  <c r="JY93" i="12"/>
  <c r="KG93" i="12"/>
  <c r="KO93" i="12"/>
  <c r="KW93" i="12"/>
  <c r="LE93" i="12"/>
  <c r="LM93" i="12"/>
  <c r="IJ94" i="12"/>
  <c r="IR94" i="12"/>
  <c r="IZ94" i="12"/>
  <c r="JH94" i="12"/>
  <c r="GD100" i="12"/>
  <c r="GD106" i="12" s="1"/>
  <c r="GH102" i="12"/>
  <c r="FI103" i="12"/>
  <c r="AQ93" i="12"/>
  <c r="AY93" i="12"/>
  <c r="BG93" i="12"/>
  <c r="BO93" i="12"/>
  <c r="BW93" i="12"/>
  <c r="CE93" i="12"/>
  <c r="CM93" i="12"/>
  <c r="CU93" i="12"/>
  <c r="DC93" i="12"/>
  <c r="DK93" i="12"/>
  <c r="DS93" i="12"/>
  <c r="AP94" i="12"/>
  <c r="AX94" i="12"/>
  <c r="BF94" i="12"/>
  <c r="BN94" i="12"/>
  <c r="BV94" i="12"/>
  <c r="CD94" i="12"/>
  <c r="CL94" i="12"/>
  <c r="CT94" i="12"/>
  <c r="DB94" i="12"/>
  <c r="DJ94" i="12"/>
  <c r="DR94" i="12"/>
  <c r="IL91" i="12"/>
  <c r="IL96" i="12" s="1"/>
  <c r="IT91" i="12"/>
  <c r="IT97" i="12" s="1"/>
  <c r="JB91" i="12"/>
  <c r="JB97" i="12" s="1"/>
  <c r="JJ91" i="12"/>
  <c r="JJ97" i="12" s="1"/>
  <c r="JR91" i="12"/>
  <c r="JR97" i="12" s="1"/>
  <c r="JZ91" i="12"/>
  <c r="JZ97" i="12" s="1"/>
  <c r="KH91" i="12"/>
  <c r="KH92" i="12" s="1"/>
  <c r="KP91" i="12"/>
  <c r="KP92" i="12" s="1"/>
  <c r="KX91" i="12"/>
  <c r="KX92" i="12" s="1"/>
  <c r="LF91" i="12"/>
  <c r="LF97" i="12" s="1"/>
  <c r="LN91" i="12"/>
  <c r="LN97" i="12" s="1"/>
  <c r="IL93" i="12"/>
  <c r="IT93" i="12"/>
  <c r="JB93" i="12"/>
  <c r="JJ93" i="12"/>
  <c r="JR93" i="12"/>
  <c r="JZ93" i="12"/>
  <c r="KH93" i="12"/>
  <c r="KP93" i="12"/>
  <c r="KX93" i="12"/>
  <c r="LF93" i="12"/>
  <c r="LN93" i="12"/>
  <c r="IK94" i="12"/>
  <c r="IS94" i="12"/>
  <c r="JA94" i="12"/>
  <c r="JI94" i="12"/>
  <c r="GL100" i="12"/>
  <c r="GL101" i="12" s="1"/>
  <c r="GP102" i="12"/>
  <c r="FQ103" i="12"/>
  <c r="AR93" i="12"/>
  <c r="AZ93" i="12"/>
  <c r="BH93" i="12"/>
  <c r="BP93" i="12"/>
  <c r="BX93" i="12"/>
  <c r="CF93" i="12"/>
  <c r="CN93" i="12"/>
  <c r="CV93" i="12"/>
  <c r="DD93" i="12"/>
  <c r="DL93" i="12"/>
  <c r="DT93" i="12"/>
  <c r="AQ94" i="12"/>
  <c r="AY94" i="12"/>
  <c r="BG94" i="12"/>
  <c r="BO94" i="12"/>
  <c r="BW94" i="12"/>
  <c r="CE94" i="12"/>
  <c r="CM94" i="12"/>
  <c r="CU94" i="12"/>
  <c r="DC94" i="12"/>
  <c r="DK94" i="12"/>
  <c r="DS94" i="12"/>
  <c r="IM91" i="12"/>
  <c r="IM92" i="12" s="1"/>
  <c r="IU91" i="12"/>
  <c r="IU96" i="12" s="1"/>
  <c r="JC91" i="12"/>
  <c r="JC97" i="12" s="1"/>
  <c r="JK91" i="12"/>
  <c r="JK97" i="12" s="1"/>
  <c r="JS91" i="12"/>
  <c r="JS98" i="12" s="1"/>
  <c r="KA91" i="12"/>
  <c r="KA97" i="12" s="1"/>
  <c r="KI91" i="12"/>
  <c r="KI97" i="12" s="1"/>
  <c r="KQ91" i="12"/>
  <c r="KQ92" i="12" s="1"/>
  <c r="KY91" i="12"/>
  <c r="KY92" i="12" s="1"/>
  <c r="LG91" i="12"/>
  <c r="LG96" i="12" s="1"/>
  <c r="LO91" i="12"/>
  <c r="LO97" i="12" s="1"/>
  <c r="IM93" i="12"/>
  <c r="IU93" i="12"/>
  <c r="JC93" i="12"/>
  <c r="JK93" i="12"/>
  <c r="JS93" i="12"/>
  <c r="KA93" i="12"/>
  <c r="KI93" i="12"/>
  <c r="KQ93" i="12"/>
  <c r="KY93" i="12"/>
  <c r="LG93" i="12"/>
  <c r="LO93" i="12"/>
  <c r="IL94" i="12"/>
  <c r="IT94" i="12"/>
  <c r="JB94" i="12"/>
  <c r="JJ94" i="12"/>
  <c r="IN103" i="12"/>
  <c r="AS93" i="12"/>
  <c r="DE93" i="12"/>
  <c r="CF94" i="12"/>
  <c r="KR91" i="12"/>
  <c r="KR96" i="12" s="1"/>
  <c r="JD93" i="12"/>
  <c r="LP93" i="12"/>
  <c r="JP94" i="12"/>
  <c r="JX94" i="12"/>
  <c r="KF94" i="12"/>
  <c r="KN94" i="12"/>
  <c r="KV94" i="12"/>
  <c r="LD94" i="12"/>
  <c r="LL94" i="12"/>
  <c r="II95" i="12"/>
  <c r="IQ95" i="12"/>
  <c r="IY95" i="12"/>
  <c r="JG95" i="12"/>
  <c r="JO95" i="12"/>
  <c r="JW95" i="12"/>
  <c r="KE95" i="12"/>
  <c r="KM95" i="12"/>
  <c r="KU95" i="12"/>
  <c r="LC95" i="12"/>
  <c r="LK95" i="12"/>
  <c r="LS95" i="12"/>
  <c r="V95" i="12" s="1"/>
  <c r="EO91" i="12"/>
  <c r="EW91" i="12"/>
  <c r="EW97" i="12" s="1"/>
  <c r="FE91" i="12"/>
  <c r="FE92" i="12" s="1"/>
  <c r="FM91" i="12"/>
  <c r="FM96" i="12" s="1"/>
  <c r="FU91" i="12"/>
  <c r="FU98" i="12" s="1"/>
  <c r="GC91" i="12"/>
  <c r="GC97" i="12" s="1"/>
  <c r="GK91" i="12"/>
  <c r="GK96" i="12" s="1"/>
  <c r="GS91" i="12"/>
  <c r="GS97" i="12" s="1"/>
  <c r="HA91" i="12"/>
  <c r="HI91" i="12"/>
  <c r="HI97" i="12" s="1"/>
  <c r="HQ91" i="12"/>
  <c r="HQ98" i="12" s="1"/>
  <c r="EP93" i="12"/>
  <c r="EX93" i="12"/>
  <c r="FF93" i="12"/>
  <c r="FN93" i="12"/>
  <c r="FV93" i="12"/>
  <c r="GD93" i="12"/>
  <c r="GL93" i="12"/>
  <c r="GT93" i="12"/>
  <c r="HB93" i="12"/>
  <c r="HJ93" i="12"/>
  <c r="HR93" i="12"/>
  <c r="EO94" i="12"/>
  <c r="EW94" i="12"/>
  <c r="FE94" i="12"/>
  <c r="FM94" i="12"/>
  <c r="FU94" i="12"/>
  <c r="GC94" i="12"/>
  <c r="GK94" i="12"/>
  <c r="GS94" i="12"/>
  <c r="HA94" i="12"/>
  <c r="HI94" i="12"/>
  <c r="HQ94" i="12"/>
  <c r="BA93" i="12"/>
  <c r="DM93" i="12"/>
  <c r="CN94" i="12"/>
  <c r="IN91" i="12"/>
  <c r="IN96" i="12" s="1"/>
  <c r="KZ91" i="12"/>
  <c r="KZ96" i="12" s="1"/>
  <c r="JL93" i="12"/>
  <c r="IM94" i="12"/>
  <c r="JQ94" i="12"/>
  <c r="JY94" i="12"/>
  <c r="KG94" i="12"/>
  <c r="KO94" i="12"/>
  <c r="KW94" i="12"/>
  <c r="LE94" i="12"/>
  <c r="LM94" i="12"/>
  <c r="IJ95" i="12"/>
  <c r="IR95" i="12"/>
  <c r="IZ95" i="12"/>
  <c r="JH95" i="12"/>
  <c r="JP95" i="12"/>
  <c r="JX95" i="12"/>
  <c r="KF95" i="12"/>
  <c r="KN95" i="12"/>
  <c r="KV95" i="12"/>
  <c r="LD95" i="12"/>
  <c r="LL95" i="12"/>
  <c r="EP91" i="12"/>
  <c r="EX91" i="12"/>
  <c r="EX98" i="12" s="1"/>
  <c r="FF91" i="12"/>
  <c r="FF97" i="12" s="1"/>
  <c r="FN91" i="12"/>
  <c r="FN92" i="12" s="1"/>
  <c r="FV91" i="12"/>
  <c r="GD91" i="12"/>
  <c r="GD98" i="12" s="1"/>
  <c r="GL91" i="12"/>
  <c r="GL96" i="12" s="1"/>
  <c r="GT91" i="12"/>
  <c r="GT98" i="12" s="1"/>
  <c r="HB91" i="12"/>
  <c r="HJ91" i="12"/>
  <c r="HJ97" i="12" s="1"/>
  <c r="HR91" i="12"/>
  <c r="HR97" i="12" s="1"/>
  <c r="EQ93" i="12"/>
  <c r="EY93" i="12"/>
  <c r="FG93" i="12"/>
  <c r="FO93" i="12"/>
  <c r="FW93" i="12"/>
  <c r="GE93" i="12"/>
  <c r="GM93" i="12"/>
  <c r="GU93" i="12"/>
  <c r="HC93" i="12"/>
  <c r="HK93" i="12"/>
  <c r="HS93" i="12"/>
  <c r="EP94" i="12"/>
  <c r="EX94" i="12"/>
  <c r="FF94" i="12"/>
  <c r="FN94" i="12"/>
  <c r="FV94" i="12"/>
  <c r="GD94" i="12"/>
  <c r="GL94" i="12"/>
  <c r="GT94" i="12"/>
  <c r="HB94" i="12"/>
  <c r="HJ94" i="12"/>
  <c r="HR94" i="12"/>
  <c r="AO74" i="12"/>
  <c r="BI93" i="12"/>
  <c r="DU93" i="12"/>
  <c r="CV94" i="12"/>
  <c r="IV91" i="12"/>
  <c r="IV96" i="12" s="1"/>
  <c r="LH91" i="12"/>
  <c r="LH96" i="12" s="1"/>
  <c r="JT93" i="12"/>
  <c r="IU94" i="12"/>
  <c r="JR94" i="12"/>
  <c r="JZ94" i="12"/>
  <c r="KH94" i="12"/>
  <c r="KP94" i="12"/>
  <c r="KX94" i="12"/>
  <c r="LF94" i="12"/>
  <c r="LN94" i="12"/>
  <c r="IK95" i="12"/>
  <c r="IS95" i="12"/>
  <c r="JA95" i="12"/>
  <c r="JI95" i="12"/>
  <c r="JQ95" i="12"/>
  <c r="JY95" i="12"/>
  <c r="KG95" i="12"/>
  <c r="KO95" i="12"/>
  <c r="KW95" i="12"/>
  <c r="LE95" i="12"/>
  <c r="LM95" i="12"/>
  <c r="IH95" i="12"/>
  <c r="EQ91" i="12"/>
  <c r="EQ98" i="12" s="1"/>
  <c r="EY91" i="12"/>
  <c r="FG91" i="12"/>
  <c r="FG98" i="12" s="1"/>
  <c r="FO91" i="12"/>
  <c r="FO96" i="12" s="1"/>
  <c r="FW91" i="12"/>
  <c r="GE91" i="12"/>
  <c r="GE98" i="12" s="1"/>
  <c r="GM91" i="12"/>
  <c r="GM98" i="12" s="1"/>
  <c r="GU91" i="12"/>
  <c r="GU98" i="12" s="1"/>
  <c r="HC91" i="12"/>
  <c r="HC98" i="12" s="1"/>
  <c r="HK91" i="12"/>
  <c r="HK98" i="12" s="1"/>
  <c r="HS91" i="12"/>
  <c r="HS97" i="12" s="1"/>
  <c r="EJ93" i="12"/>
  <c r="ER93" i="12"/>
  <c r="EZ93" i="12"/>
  <c r="FH93" i="12"/>
  <c r="FP93" i="12"/>
  <c r="FX93" i="12"/>
  <c r="GF93" i="12"/>
  <c r="GN93" i="12"/>
  <c r="GV93" i="12"/>
  <c r="HD93" i="12"/>
  <c r="HL93" i="12"/>
  <c r="HT93" i="12"/>
  <c r="EQ94" i="12"/>
  <c r="EY94" i="12"/>
  <c r="FG94" i="12"/>
  <c r="FO94" i="12"/>
  <c r="FW94" i="12"/>
  <c r="GE94" i="12"/>
  <c r="GM94" i="12"/>
  <c r="GU94" i="12"/>
  <c r="HC94" i="12"/>
  <c r="HK94" i="12"/>
  <c r="HS94" i="12"/>
  <c r="IH104" i="12"/>
  <c r="BQ93" i="12"/>
  <c r="AR94" i="12"/>
  <c r="DD94" i="12"/>
  <c r="JD91" i="12"/>
  <c r="JD96" i="12" s="1"/>
  <c r="LP91" i="12"/>
  <c r="LP96" i="12" s="1"/>
  <c r="KB93" i="12"/>
  <c r="JC94" i="12"/>
  <c r="JS94" i="12"/>
  <c r="KA94" i="12"/>
  <c r="KI94" i="12"/>
  <c r="KQ94" i="12"/>
  <c r="KY94" i="12"/>
  <c r="LG94" i="12"/>
  <c r="LO94" i="12"/>
  <c r="IL95" i="12"/>
  <c r="IT95" i="12"/>
  <c r="JB95" i="12"/>
  <c r="JJ95" i="12"/>
  <c r="JR95" i="12"/>
  <c r="JZ95" i="12"/>
  <c r="KH95" i="12"/>
  <c r="KP95" i="12"/>
  <c r="KX95" i="12"/>
  <c r="LF95" i="12"/>
  <c r="LN95" i="12"/>
  <c r="EJ91" i="12"/>
  <c r="EJ96" i="12" s="1"/>
  <c r="ER91" i="12"/>
  <c r="ER98" i="12" s="1"/>
  <c r="EZ91" i="12"/>
  <c r="EZ97" i="12" s="1"/>
  <c r="FH91" i="12"/>
  <c r="FP91" i="12"/>
  <c r="FP98" i="12" s="1"/>
  <c r="FX91" i="12"/>
  <c r="GF91" i="12"/>
  <c r="GF97" i="12" s="1"/>
  <c r="GN91" i="12"/>
  <c r="GV91" i="12"/>
  <c r="GV97" i="12" s="1"/>
  <c r="HD91" i="12"/>
  <c r="HD96" i="12" s="1"/>
  <c r="HL91" i="12"/>
  <c r="HL98" i="12" s="1"/>
  <c r="HT91" i="12"/>
  <c r="EK93" i="12"/>
  <c r="ES93" i="12"/>
  <c r="FA93" i="12"/>
  <c r="FI93" i="12"/>
  <c r="FQ93" i="12"/>
  <c r="FY93" i="12"/>
  <c r="GG93" i="12"/>
  <c r="GO93" i="12"/>
  <c r="GW93" i="12"/>
  <c r="HE93" i="12"/>
  <c r="HM93" i="12"/>
  <c r="EJ94" i="12"/>
  <c r="ER94" i="12"/>
  <c r="EZ94" i="12"/>
  <c r="FH94" i="12"/>
  <c r="FP94" i="12"/>
  <c r="FX94" i="12"/>
  <c r="GF94" i="12"/>
  <c r="GN94" i="12"/>
  <c r="GV94" i="12"/>
  <c r="HD94" i="12"/>
  <c r="HL94" i="12"/>
  <c r="HT94" i="12"/>
  <c r="GT100" i="12"/>
  <c r="BY93" i="12"/>
  <c r="AZ94" i="12"/>
  <c r="DL94" i="12"/>
  <c r="JL91" i="12"/>
  <c r="JL97" i="12" s="1"/>
  <c r="KJ93" i="12"/>
  <c r="JK94" i="12"/>
  <c r="JT94" i="12"/>
  <c r="KB94" i="12"/>
  <c r="KJ94" i="12"/>
  <c r="KR94" i="12"/>
  <c r="KZ94" i="12"/>
  <c r="LH94" i="12"/>
  <c r="LP94" i="12"/>
  <c r="IM95" i="12"/>
  <c r="IU95" i="12"/>
  <c r="JC95" i="12"/>
  <c r="JK95" i="12"/>
  <c r="JS95" i="12"/>
  <c r="KA95" i="12"/>
  <c r="KI95" i="12"/>
  <c r="KQ95" i="12"/>
  <c r="KY95" i="12"/>
  <c r="LG95" i="12"/>
  <c r="LO95" i="12"/>
  <c r="EK91" i="12"/>
  <c r="EK98" i="12" s="1"/>
  <c r="ES91" i="12"/>
  <c r="ES92" i="12" s="1"/>
  <c r="FA91" i="12"/>
  <c r="FA97" i="12" s="1"/>
  <c r="FI91" i="12"/>
  <c r="FI98" i="12" s="1"/>
  <c r="FQ91" i="12"/>
  <c r="FQ98" i="12" s="1"/>
  <c r="FY91" i="12"/>
  <c r="FY92" i="12" s="1"/>
  <c r="GG91" i="12"/>
  <c r="GG92" i="12" s="1"/>
  <c r="GO91" i="12"/>
  <c r="GO97" i="12" s="1"/>
  <c r="GW91" i="12"/>
  <c r="GW96" i="12" s="1"/>
  <c r="HE91" i="12"/>
  <c r="HE98" i="12" s="1"/>
  <c r="HM91" i="12"/>
  <c r="HM96" i="12" s="1"/>
  <c r="EL93" i="12"/>
  <c r="ET93" i="12"/>
  <c r="FB93" i="12"/>
  <c r="FJ93" i="12"/>
  <c r="FR93" i="12"/>
  <c r="FZ93" i="12"/>
  <c r="GH93" i="12"/>
  <c r="GP93" i="12"/>
  <c r="GX93" i="12"/>
  <c r="HF93" i="12"/>
  <c r="HN93" i="12"/>
  <c r="EK94" i="12"/>
  <c r="ES94" i="12"/>
  <c r="FA94" i="12"/>
  <c r="FI94" i="12"/>
  <c r="FQ94" i="12"/>
  <c r="FY94" i="12"/>
  <c r="GG94" i="12"/>
  <c r="GO94" i="12"/>
  <c r="GW94" i="12"/>
  <c r="HE94" i="12"/>
  <c r="HM94" i="12"/>
  <c r="GX102" i="12"/>
  <c r="CO93" i="12"/>
  <c r="BP94" i="12"/>
  <c r="EL102" i="12"/>
  <c r="BH94" i="12"/>
  <c r="KJ91" i="12"/>
  <c r="KJ96" i="12" s="1"/>
  <c r="JN94" i="12"/>
  <c r="KK94" i="12"/>
  <c r="LC94" i="12"/>
  <c r="IO95" i="12"/>
  <c r="JL95" i="12"/>
  <c r="KD95" i="12"/>
  <c r="LA95" i="12"/>
  <c r="EU91" i="12"/>
  <c r="EU96" i="12" s="1"/>
  <c r="FR91" i="12"/>
  <c r="FR97" i="12" s="1"/>
  <c r="GJ91" i="12"/>
  <c r="GJ98" i="12" s="1"/>
  <c r="HG91" i="12"/>
  <c r="EM93" i="12"/>
  <c r="FE93" i="12"/>
  <c r="GB93" i="12"/>
  <c r="GY93" i="12"/>
  <c r="HQ93" i="12"/>
  <c r="FC94" i="12"/>
  <c r="FZ94" i="12"/>
  <c r="GR94" i="12"/>
  <c r="HO94" i="12"/>
  <c r="AQ74" i="12"/>
  <c r="AY74" i="12"/>
  <c r="BG74" i="12"/>
  <c r="BO74" i="12"/>
  <c r="BW74" i="12"/>
  <c r="CE74" i="12"/>
  <c r="CM74" i="12"/>
  <c r="CU74" i="12"/>
  <c r="DC74" i="12"/>
  <c r="DK74" i="12"/>
  <c r="DS74" i="12"/>
  <c r="AP75" i="12"/>
  <c r="AX75" i="12"/>
  <c r="BF75" i="12"/>
  <c r="BN75" i="12"/>
  <c r="BV75" i="12"/>
  <c r="CD75" i="12"/>
  <c r="CL75" i="12"/>
  <c r="CT75" i="12"/>
  <c r="DB75" i="12"/>
  <c r="DJ75" i="12"/>
  <c r="DR75" i="12"/>
  <c r="AN77" i="12"/>
  <c r="AV77" i="12"/>
  <c r="BD77" i="12"/>
  <c r="BL77" i="12"/>
  <c r="BT77" i="12"/>
  <c r="CB77" i="12"/>
  <c r="CJ77" i="12"/>
  <c r="CR77" i="12"/>
  <c r="CZ77" i="12"/>
  <c r="DH77" i="12"/>
  <c r="DP77" i="12"/>
  <c r="IK72" i="12"/>
  <c r="IS72" i="12"/>
  <c r="FY103" i="12"/>
  <c r="BX94" i="12"/>
  <c r="JO94" i="12"/>
  <c r="KL94" i="12"/>
  <c r="LI94" i="12"/>
  <c r="IP95" i="12"/>
  <c r="JM95" i="12"/>
  <c r="KJ95" i="12"/>
  <c r="LB95" i="12"/>
  <c r="EV91" i="12"/>
  <c r="FS91" i="12"/>
  <c r="FS96" i="12" s="1"/>
  <c r="GP91" i="12"/>
  <c r="GP97" i="12" s="1"/>
  <c r="HH91" i="12"/>
  <c r="HH97" i="12" s="1"/>
  <c r="EN93" i="12"/>
  <c r="FK93" i="12"/>
  <c r="GC93" i="12"/>
  <c r="GZ93" i="12"/>
  <c r="EL94" i="12"/>
  <c r="FD94" i="12"/>
  <c r="GA94" i="12"/>
  <c r="GX94" i="12"/>
  <c r="HP94" i="12"/>
  <c r="AR74" i="12"/>
  <c r="AZ74" i="12"/>
  <c r="BH74" i="12"/>
  <c r="BP74" i="12"/>
  <c r="BX74" i="12"/>
  <c r="CF74" i="12"/>
  <c r="CN74" i="12"/>
  <c r="CV74" i="12"/>
  <c r="DD74" i="12"/>
  <c r="DL74" i="12"/>
  <c r="DT74" i="12"/>
  <c r="AQ75" i="12"/>
  <c r="AY75" i="12"/>
  <c r="BG75" i="12"/>
  <c r="BO75" i="12"/>
  <c r="BW75" i="12"/>
  <c r="CE75" i="12"/>
  <c r="CM75" i="12"/>
  <c r="CU75" i="12"/>
  <c r="DC75" i="12"/>
  <c r="DK75" i="12"/>
  <c r="DS75" i="12"/>
  <c r="AO77" i="12"/>
  <c r="AW77" i="12"/>
  <c r="BE77" i="12"/>
  <c r="BM77" i="12"/>
  <c r="BU77" i="12"/>
  <c r="CC77" i="12"/>
  <c r="CK77" i="12"/>
  <c r="CS77" i="12"/>
  <c r="DA77" i="12"/>
  <c r="DI77" i="12"/>
  <c r="DQ77" i="12"/>
  <c r="IL72" i="12"/>
  <c r="IT72" i="12"/>
  <c r="JB72" i="12"/>
  <c r="JJ72" i="12"/>
  <c r="JR72" i="12"/>
  <c r="JZ72" i="12"/>
  <c r="KH72" i="12"/>
  <c r="KP72" i="12"/>
  <c r="KX72" i="12"/>
  <c r="LF72" i="12"/>
  <c r="LN72" i="12"/>
  <c r="IM74" i="12"/>
  <c r="IU74" i="12"/>
  <c r="JC74" i="12"/>
  <c r="JK74" i="12"/>
  <c r="JS74" i="12"/>
  <c r="KA74" i="12"/>
  <c r="KI74" i="12"/>
  <c r="DT94" i="12"/>
  <c r="IN93" i="12"/>
  <c r="JU94" i="12"/>
  <c r="KM94" i="12"/>
  <c r="LJ94" i="12"/>
  <c r="IV95" i="12"/>
  <c r="JN95" i="12"/>
  <c r="KK95" i="12"/>
  <c r="LH95" i="12"/>
  <c r="FB91" i="12"/>
  <c r="FB98" i="12" s="1"/>
  <c r="FT91" i="12"/>
  <c r="FT96" i="12" s="1"/>
  <c r="GQ91" i="12"/>
  <c r="HN91" i="12"/>
  <c r="HN96" i="12" s="1"/>
  <c r="EO93" i="12"/>
  <c r="FL93" i="12"/>
  <c r="GI93" i="12"/>
  <c r="HA93" i="12"/>
  <c r="EM94" i="12"/>
  <c r="FJ94" i="12"/>
  <c r="GB94" i="12"/>
  <c r="GY94" i="12"/>
  <c r="AS74" i="12"/>
  <c r="BA74" i="12"/>
  <c r="BI74" i="12"/>
  <c r="BQ74" i="12"/>
  <c r="BY74" i="12"/>
  <c r="CG74" i="12"/>
  <c r="CO74" i="12"/>
  <c r="CW74" i="12"/>
  <c r="DE74" i="12"/>
  <c r="DM74" i="12"/>
  <c r="DU74" i="12"/>
  <c r="AR75" i="12"/>
  <c r="AZ75" i="12"/>
  <c r="BH75" i="12"/>
  <c r="BP75" i="12"/>
  <c r="BX75" i="12"/>
  <c r="CF75" i="12"/>
  <c r="CN75" i="12"/>
  <c r="CV75" i="12"/>
  <c r="DD75" i="12"/>
  <c r="DL75" i="12"/>
  <c r="DT75" i="12"/>
  <c r="AP77" i="12"/>
  <c r="AX77" i="12"/>
  <c r="BF77" i="12"/>
  <c r="BN77" i="12"/>
  <c r="BV77" i="12"/>
  <c r="CD77" i="12"/>
  <c r="CL77" i="12"/>
  <c r="CT77" i="12"/>
  <c r="DB77" i="12"/>
  <c r="DJ77" i="12"/>
  <c r="DR77" i="12"/>
  <c r="IM72" i="12"/>
  <c r="IU72" i="12"/>
  <c r="IV93" i="12"/>
  <c r="JV94" i="12"/>
  <c r="KS94" i="12"/>
  <c r="LK94" i="12"/>
  <c r="IW95" i="12"/>
  <c r="JT95" i="12"/>
  <c r="KL95" i="12"/>
  <c r="LI95" i="12"/>
  <c r="FC91" i="12"/>
  <c r="FC97" i="12" s="1"/>
  <c r="FZ91" i="12"/>
  <c r="FZ97" i="12" s="1"/>
  <c r="GR91" i="12"/>
  <c r="HO91" i="12"/>
  <c r="HO98" i="12" s="1"/>
  <c r="EU93" i="12"/>
  <c r="FM93" i="12"/>
  <c r="GJ93" i="12"/>
  <c r="HG93" i="12"/>
  <c r="EN94" i="12"/>
  <c r="FK94" i="12"/>
  <c r="GH94" i="12"/>
  <c r="GZ94" i="12"/>
  <c r="AK74" i="12"/>
  <c r="AT74" i="12"/>
  <c r="BB74" i="12"/>
  <c r="BJ74" i="12"/>
  <c r="BR74" i="12"/>
  <c r="BZ74" i="12"/>
  <c r="CH74" i="12"/>
  <c r="CP74" i="12"/>
  <c r="CX74" i="12"/>
  <c r="DF74" i="12"/>
  <c r="DN74" i="12"/>
  <c r="AK75" i="12"/>
  <c r="AS75" i="12"/>
  <c r="BA75" i="12"/>
  <c r="BI75" i="12"/>
  <c r="BQ75" i="12"/>
  <c r="BY75" i="12"/>
  <c r="CG75" i="12"/>
  <c r="CO75" i="12"/>
  <c r="CW75" i="12"/>
  <c r="DE75" i="12"/>
  <c r="DM75" i="12"/>
  <c r="DU75" i="12"/>
  <c r="AQ77" i="12"/>
  <c r="AY77" i="12"/>
  <c r="BG77" i="12"/>
  <c r="BO77" i="12"/>
  <c r="KR93" i="12"/>
  <c r="JW94" i="12"/>
  <c r="KT94" i="12"/>
  <c r="LQ94" i="12"/>
  <c r="IX95" i="12"/>
  <c r="JU95" i="12"/>
  <c r="KR95" i="12"/>
  <c r="LJ95" i="12"/>
  <c r="EL91" i="12"/>
  <c r="EL92" i="12" s="1"/>
  <c r="FD91" i="12"/>
  <c r="FD92" i="12" s="1"/>
  <c r="GA91" i="12"/>
  <c r="GA96" i="12" s="1"/>
  <c r="GX91" i="12"/>
  <c r="HP91" i="12"/>
  <c r="HP98" i="12" s="1"/>
  <c r="EV93" i="12"/>
  <c r="FS93" i="12"/>
  <c r="GK93" i="12"/>
  <c r="HH93" i="12"/>
  <c r="ET94" i="12"/>
  <c r="FL94" i="12"/>
  <c r="GI94" i="12"/>
  <c r="HF94" i="12"/>
  <c r="AL74" i="12"/>
  <c r="AU74" i="12"/>
  <c r="BC74" i="12"/>
  <c r="BK74" i="12"/>
  <c r="BS74" i="12"/>
  <c r="CA74" i="12"/>
  <c r="CI74" i="12"/>
  <c r="CQ74" i="12"/>
  <c r="CY74" i="12"/>
  <c r="DG74" i="12"/>
  <c r="DO74" i="12"/>
  <c r="AL75" i="12"/>
  <c r="AT75" i="12"/>
  <c r="BB75" i="12"/>
  <c r="BJ75" i="12"/>
  <c r="BR75" i="12"/>
  <c r="BZ75" i="12"/>
  <c r="CH75" i="12"/>
  <c r="CP75" i="12"/>
  <c r="CX75" i="12"/>
  <c r="DF75" i="12"/>
  <c r="DN75" i="12"/>
  <c r="AR77" i="12"/>
  <c r="AZ77" i="12"/>
  <c r="BH77" i="12"/>
  <c r="BP77" i="12"/>
  <c r="BX77" i="12"/>
  <c r="CF77" i="12"/>
  <c r="CN77" i="12"/>
  <c r="CV77" i="12"/>
  <c r="DD77" i="12"/>
  <c r="DL77" i="12"/>
  <c r="AK93" i="12"/>
  <c r="KZ93" i="12"/>
  <c r="KC94" i="12"/>
  <c r="KU94" i="12"/>
  <c r="LR94" i="12"/>
  <c r="JD95" i="12"/>
  <c r="JV95" i="12"/>
  <c r="KS95" i="12"/>
  <c r="LP95" i="12"/>
  <c r="EM91" i="12"/>
  <c r="EM96" i="12" s="1"/>
  <c r="FJ91" i="12"/>
  <c r="GB91" i="12"/>
  <c r="GB96" i="12" s="1"/>
  <c r="GY91" i="12"/>
  <c r="GY97" i="12" s="1"/>
  <c r="EW93" i="12"/>
  <c r="FT93" i="12"/>
  <c r="GQ93" i="12"/>
  <c r="HI93" i="12"/>
  <c r="EU94" i="12"/>
  <c r="FR94" i="12"/>
  <c r="GJ94" i="12"/>
  <c r="HG94" i="12"/>
  <c r="AM74" i="12"/>
  <c r="AV74" i="12"/>
  <c r="BD74" i="12"/>
  <c r="BL74" i="12"/>
  <c r="BT74" i="12"/>
  <c r="CB74" i="12"/>
  <c r="CJ74" i="12"/>
  <c r="CR74" i="12"/>
  <c r="CZ74" i="12"/>
  <c r="DH74" i="12"/>
  <c r="DP74" i="12"/>
  <c r="AM75" i="12"/>
  <c r="AU75" i="12"/>
  <c r="BC75" i="12"/>
  <c r="BK75" i="12"/>
  <c r="BS75" i="12"/>
  <c r="CA75" i="12"/>
  <c r="CI75" i="12"/>
  <c r="CQ75" i="12"/>
  <c r="CY75" i="12"/>
  <c r="DG75" i="12"/>
  <c r="DO75" i="12"/>
  <c r="AK77" i="12"/>
  <c r="AS77" i="12"/>
  <c r="BA77" i="12"/>
  <c r="BI77" i="12"/>
  <c r="BQ77" i="12"/>
  <c r="BY77" i="12"/>
  <c r="CG77" i="12"/>
  <c r="CO77" i="12"/>
  <c r="CW77" i="12"/>
  <c r="DE77" i="12"/>
  <c r="DM77" i="12"/>
  <c r="CG93" i="12"/>
  <c r="LA94" i="12"/>
  <c r="KT95" i="12"/>
  <c r="GH91" i="12"/>
  <c r="GH96" i="12" s="1"/>
  <c r="FU93" i="12"/>
  <c r="FS94" i="12"/>
  <c r="BE74" i="12"/>
  <c r="CK74" i="12"/>
  <c r="DQ74" i="12"/>
  <c r="BL75" i="12"/>
  <c r="CR75" i="12"/>
  <c r="AT77" i="12"/>
  <c r="BW77" i="12"/>
  <c r="CQ77" i="12"/>
  <c r="DN77" i="12"/>
  <c r="IO72" i="12"/>
  <c r="IZ72" i="12"/>
  <c r="JI72" i="12"/>
  <c r="JS72" i="12"/>
  <c r="KB72" i="12"/>
  <c r="KK72" i="12"/>
  <c r="KT72" i="12"/>
  <c r="LC72" i="12"/>
  <c r="LL72" i="12"/>
  <c r="IO74" i="12"/>
  <c r="IX74" i="12"/>
  <c r="JG74" i="12"/>
  <c r="JP74" i="12"/>
  <c r="JY74" i="12"/>
  <c r="KH74" i="12"/>
  <c r="KQ74" i="12"/>
  <c r="KY74" i="12"/>
  <c r="LG74" i="12"/>
  <c r="LO74" i="12"/>
  <c r="IL75" i="12"/>
  <c r="IT75" i="12"/>
  <c r="JB75" i="12"/>
  <c r="JJ75" i="12"/>
  <c r="JR75" i="12"/>
  <c r="JZ75" i="12"/>
  <c r="KH75" i="12"/>
  <c r="KP75" i="12"/>
  <c r="KX75" i="12"/>
  <c r="LF75" i="12"/>
  <c r="LN75" i="12"/>
  <c r="IJ77" i="12"/>
  <c r="IR77" i="12"/>
  <c r="IZ77" i="12"/>
  <c r="JH77" i="12"/>
  <c r="JP77" i="12"/>
  <c r="JX77" i="12"/>
  <c r="KF77" i="12"/>
  <c r="KN77" i="12"/>
  <c r="KV77" i="12"/>
  <c r="LD77" i="12"/>
  <c r="LL77" i="12"/>
  <c r="CW93" i="12"/>
  <c r="LB94" i="12"/>
  <c r="KZ95" i="12"/>
  <c r="GI91" i="12"/>
  <c r="GI96" i="12" s="1"/>
  <c r="GA93" i="12"/>
  <c r="FT94" i="12"/>
  <c r="BF74" i="12"/>
  <c r="CL74" i="12"/>
  <c r="DR74" i="12"/>
  <c r="BM75" i="12"/>
  <c r="CS75" i="12"/>
  <c r="AU77" i="12"/>
  <c r="BZ77" i="12"/>
  <c r="CU77" i="12"/>
  <c r="DO77" i="12"/>
  <c r="IP72" i="12"/>
  <c r="JA72" i="12"/>
  <c r="JK72" i="12"/>
  <c r="JT72" i="12"/>
  <c r="KC72" i="12"/>
  <c r="KL72" i="12"/>
  <c r="KU72" i="12"/>
  <c r="LD72" i="12"/>
  <c r="LM72" i="12"/>
  <c r="IP74" i="12"/>
  <c r="IY74" i="12"/>
  <c r="JH74" i="12"/>
  <c r="JQ74" i="12"/>
  <c r="JZ74" i="12"/>
  <c r="KJ74" i="12"/>
  <c r="KR74" i="12"/>
  <c r="KZ74" i="12"/>
  <c r="LH74" i="12"/>
  <c r="LP74" i="12"/>
  <c r="IM75" i="12"/>
  <c r="IU75" i="12"/>
  <c r="JC75" i="12"/>
  <c r="JK75" i="12"/>
  <c r="JS75" i="12"/>
  <c r="KA75" i="12"/>
  <c r="KI75" i="12"/>
  <c r="KQ75" i="12"/>
  <c r="KY75" i="12"/>
  <c r="LG75" i="12"/>
  <c r="LO75" i="12"/>
  <c r="IK77" i="12"/>
  <c r="IS77" i="12"/>
  <c r="JA77" i="12"/>
  <c r="JI77" i="12"/>
  <c r="JQ77" i="12"/>
  <c r="JY77" i="12"/>
  <c r="KG77" i="12"/>
  <c r="KO77" i="12"/>
  <c r="KW77" i="12"/>
  <c r="LE77" i="12"/>
  <c r="LM77" i="12"/>
  <c r="JT91" i="12"/>
  <c r="JT96" i="12" s="1"/>
  <c r="LS94" i="12"/>
  <c r="LQ95" i="12"/>
  <c r="GZ91" i="12"/>
  <c r="GZ96" i="12" s="1"/>
  <c r="GR93" i="12"/>
  <c r="GP94" i="12"/>
  <c r="BM74" i="12"/>
  <c r="CS74" i="12"/>
  <c r="AN75" i="12"/>
  <c r="BT75" i="12"/>
  <c r="CZ75" i="12"/>
  <c r="BB77" i="12"/>
  <c r="CA77" i="12"/>
  <c r="CX77" i="12"/>
  <c r="DS77" i="12"/>
  <c r="IQ72" i="12"/>
  <c r="JC72" i="12"/>
  <c r="JL72" i="12"/>
  <c r="JU72" i="12"/>
  <c r="KD72" i="12"/>
  <c r="KM72" i="12"/>
  <c r="KV72" i="12"/>
  <c r="LE72" i="12"/>
  <c r="LO72" i="12"/>
  <c r="IQ74" i="12"/>
  <c r="IZ74" i="12"/>
  <c r="JI74" i="12"/>
  <c r="JR74" i="12"/>
  <c r="KB74" i="12"/>
  <c r="KK74" i="12"/>
  <c r="KS74" i="12"/>
  <c r="LA74" i="12"/>
  <c r="LI74" i="12"/>
  <c r="LQ74" i="12"/>
  <c r="IN75" i="12"/>
  <c r="IV75" i="12"/>
  <c r="JD75" i="12"/>
  <c r="JL75" i="12"/>
  <c r="JT75" i="12"/>
  <c r="KB75" i="12"/>
  <c r="KJ75" i="12"/>
  <c r="KR75" i="12"/>
  <c r="KZ75" i="12"/>
  <c r="LH75" i="12"/>
  <c r="LP75" i="12"/>
  <c r="IL77" i="12"/>
  <c r="IT77" i="12"/>
  <c r="JB77" i="12"/>
  <c r="JJ77" i="12"/>
  <c r="JR77" i="12"/>
  <c r="KB91" i="12"/>
  <c r="KB92" i="12" s="1"/>
  <c r="IN95" i="12"/>
  <c r="LR95" i="12"/>
  <c r="HF91" i="12"/>
  <c r="GS93" i="12"/>
  <c r="GQ94" i="12"/>
  <c r="BN74" i="12"/>
  <c r="CT74" i="12"/>
  <c r="AO75" i="12"/>
  <c r="BU75" i="12"/>
  <c r="DA75" i="12"/>
  <c r="BC77" i="12"/>
  <c r="CE77" i="12"/>
  <c r="CY77" i="12"/>
  <c r="DT77" i="12"/>
  <c r="IR72" i="12"/>
  <c r="JD72" i="12"/>
  <c r="JM72" i="12"/>
  <c r="JV72" i="12"/>
  <c r="KE72" i="12"/>
  <c r="KN72" i="12"/>
  <c r="KW72" i="12"/>
  <c r="LG72" i="12"/>
  <c r="LP72" i="12"/>
  <c r="II74" i="12"/>
  <c r="IR74" i="12"/>
  <c r="JA74" i="12"/>
  <c r="JJ74" i="12"/>
  <c r="JT74" i="12"/>
  <c r="KC74" i="12"/>
  <c r="KL74" i="12"/>
  <c r="KT74" i="12"/>
  <c r="LB74" i="12"/>
  <c r="LJ74" i="12"/>
  <c r="LR74" i="12"/>
  <c r="IO75" i="12"/>
  <c r="IW75" i="12"/>
  <c r="JE75" i="12"/>
  <c r="JM75" i="12"/>
  <c r="JU75" i="12"/>
  <c r="KC75" i="12"/>
  <c r="KK75" i="12"/>
  <c r="KS75" i="12"/>
  <c r="LA75" i="12"/>
  <c r="LI75" i="12"/>
  <c r="LQ75" i="12"/>
  <c r="IM77" i="12"/>
  <c r="IU77" i="12"/>
  <c r="JC77" i="12"/>
  <c r="JK77" i="12"/>
  <c r="JS77" i="12"/>
  <c r="KA77" i="12"/>
  <c r="KI77" i="12"/>
  <c r="KQ77" i="12"/>
  <c r="KY77" i="12"/>
  <c r="LG77" i="12"/>
  <c r="LO77" i="12"/>
  <c r="LH93" i="12"/>
  <c r="JE95" i="12"/>
  <c r="EN91" i="12"/>
  <c r="EN97" i="12" s="1"/>
  <c r="HO93" i="12"/>
  <c r="HH94" i="12"/>
  <c r="AN74" i="12"/>
  <c r="BU74" i="12"/>
  <c r="DA74" i="12"/>
  <c r="AV75" i="12"/>
  <c r="CB75" i="12"/>
  <c r="DH75" i="12"/>
  <c r="BJ77" i="12"/>
  <c r="CH77" i="12"/>
  <c r="DC77" i="12"/>
  <c r="DU77" i="12"/>
  <c r="IV72" i="12"/>
  <c r="JE72" i="12"/>
  <c r="JN72" i="12"/>
  <c r="JW72" i="12"/>
  <c r="KF72" i="12"/>
  <c r="KO72" i="12"/>
  <c r="KY72" i="12"/>
  <c r="LH72" i="12"/>
  <c r="LQ72" i="12"/>
  <c r="IJ74" i="12"/>
  <c r="IS74" i="12"/>
  <c r="JB74" i="12"/>
  <c r="JL74" i="12"/>
  <c r="JU74" i="12"/>
  <c r="KD74" i="12"/>
  <c r="KM74" i="12"/>
  <c r="KU74" i="12"/>
  <c r="LC74" i="12"/>
  <c r="LK74" i="12"/>
  <c r="LS74" i="12"/>
  <c r="IP75" i="12"/>
  <c r="IX75" i="12"/>
  <c r="JF75" i="12"/>
  <c r="JN75" i="12"/>
  <c r="JV75" i="12"/>
  <c r="KD75" i="12"/>
  <c r="KL75" i="12"/>
  <c r="KT75" i="12"/>
  <c r="LB75" i="12"/>
  <c r="LJ75" i="12"/>
  <c r="LR75" i="12"/>
  <c r="IN77" i="12"/>
  <c r="IV77" i="12"/>
  <c r="JD77" i="12"/>
  <c r="JL77" i="12"/>
  <c r="JT77" i="12"/>
  <c r="KB77" i="12"/>
  <c r="KJ77" i="12"/>
  <c r="KR77" i="12"/>
  <c r="KZ77" i="12"/>
  <c r="LH77" i="12"/>
  <c r="LP77" i="12"/>
  <c r="JL94" i="12"/>
  <c r="JF95" i="12"/>
  <c r="ET91" i="12"/>
  <c r="HP93" i="12"/>
  <c r="HN94" i="12"/>
  <c r="AP74" i="12"/>
  <c r="BV74" i="12"/>
  <c r="DB74" i="12"/>
  <c r="AW75" i="12"/>
  <c r="CC75" i="12"/>
  <c r="DI75" i="12"/>
  <c r="BK77" i="12"/>
  <c r="CI77" i="12"/>
  <c r="DF77" i="12"/>
  <c r="II72" i="12"/>
  <c r="IW72" i="12"/>
  <c r="JF72" i="12"/>
  <c r="JO72" i="12"/>
  <c r="JX72" i="12"/>
  <c r="KG72" i="12"/>
  <c r="KQ72" i="12"/>
  <c r="KZ72" i="12"/>
  <c r="LI72" i="12"/>
  <c r="LR72" i="12"/>
  <c r="IK74" i="12"/>
  <c r="IT74" i="12"/>
  <c r="JD74" i="12"/>
  <c r="JM74" i="12"/>
  <c r="JV74" i="12"/>
  <c r="KE74" i="12"/>
  <c r="KN74" i="12"/>
  <c r="KV74" i="12"/>
  <c r="LD74" i="12"/>
  <c r="LL74" i="12"/>
  <c r="II75" i="12"/>
  <c r="IQ75" i="12"/>
  <c r="IY75" i="12"/>
  <c r="JG75" i="12"/>
  <c r="JO75" i="12"/>
  <c r="JW75" i="12"/>
  <c r="KE75" i="12"/>
  <c r="KM75" i="12"/>
  <c r="KU75" i="12"/>
  <c r="LC75" i="12"/>
  <c r="LK75" i="12"/>
  <c r="LS75" i="12"/>
  <c r="IO77" i="12"/>
  <c r="IW77" i="12"/>
  <c r="JE77" i="12"/>
  <c r="JM77" i="12"/>
  <c r="JU77" i="12"/>
  <c r="KC77" i="12"/>
  <c r="KK77" i="12"/>
  <c r="KS77" i="12"/>
  <c r="LA77" i="12"/>
  <c r="LI77" i="12"/>
  <c r="LQ77" i="12"/>
  <c r="KD94" i="12"/>
  <c r="FC93" i="12"/>
  <c r="BD75" i="12"/>
  <c r="DG77" i="12"/>
  <c r="JP72" i="12"/>
  <c r="LA72" i="12"/>
  <c r="IL74" i="12"/>
  <c r="JW74" i="12"/>
  <c r="LE74" i="12"/>
  <c r="IZ75" i="12"/>
  <c r="KF75" i="12"/>
  <c r="LL75" i="12"/>
  <c r="JN77" i="12"/>
  <c r="KL77" i="12"/>
  <c r="LF77" i="12"/>
  <c r="EJ72" i="12"/>
  <c r="ER72" i="12"/>
  <c r="EZ72" i="12"/>
  <c r="FH72" i="12"/>
  <c r="FP72" i="12"/>
  <c r="FX72" i="12"/>
  <c r="GF72" i="12"/>
  <c r="GN72" i="12"/>
  <c r="GV72" i="12"/>
  <c r="HD72" i="12"/>
  <c r="HL72" i="12"/>
  <c r="HT72" i="12"/>
  <c r="EN74" i="12"/>
  <c r="EV74" i="12"/>
  <c r="FD74" i="12"/>
  <c r="FL74" i="12"/>
  <c r="FT74" i="12"/>
  <c r="GB74" i="12"/>
  <c r="GJ74" i="12"/>
  <c r="GR74" i="12"/>
  <c r="GZ74" i="12"/>
  <c r="HH74" i="12"/>
  <c r="HP74" i="12"/>
  <c r="EM75" i="12"/>
  <c r="EU75" i="12"/>
  <c r="FC75" i="12"/>
  <c r="FK75" i="12"/>
  <c r="FS75" i="12"/>
  <c r="GA75" i="12"/>
  <c r="GI75" i="12"/>
  <c r="GQ75" i="12"/>
  <c r="GY75" i="12"/>
  <c r="HG75" i="12"/>
  <c r="HO75" i="12"/>
  <c r="EK77" i="12"/>
  <c r="ES77" i="12"/>
  <c r="FA77" i="12"/>
  <c r="FI77" i="12"/>
  <c r="FQ77" i="12"/>
  <c r="FY77" i="12"/>
  <c r="GG77" i="12"/>
  <c r="GO77" i="12"/>
  <c r="GW77" i="12"/>
  <c r="HE77" i="12"/>
  <c r="HM77" i="12"/>
  <c r="AN62" i="12"/>
  <c r="AV62" i="12"/>
  <c r="BD62" i="12"/>
  <c r="BL62" i="12"/>
  <c r="BT62" i="12"/>
  <c r="CB62" i="12"/>
  <c r="CJ62" i="12"/>
  <c r="CR62" i="12"/>
  <c r="CZ62" i="12"/>
  <c r="DH62" i="12"/>
  <c r="DP62" i="12"/>
  <c r="AM63" i="12"/>
  <c r="AU63" i="12"/>
  <c r="BC63" i="12"/>
  <c r="BK63" i="12"/>
  <c r="BS63" i="12"/>
  <c r="CA63" i="12"/>
  <c r="CI63" i="12"/>
  <c r="CQ63" i="12"/>
  <c r="CY63" i="12"/>
  <c r="DG63" i="12"/>
  <c r="DO63" i="12"/>
  <c r="AL64" i="12"/>
  <c r="AT64" i="12"/>
  <c r="BB64" i="12"/>
  <c r="BJ64" i="12"/>
  <c r="BR64" i="12"/>
  <c r="BZ64" i="12"/>
  <c r="CH64" i="12"/>
  <c r="CP64" i="12"/>
  <c r="CX64" i="12"/>
  <c r="DF64" i="12"/>
  <c r="DN64" i="12"/>
  <c r="AK65" i="12"/>
  <c r="AS65" i="12"/>
  <c r="BA65" i="12"/>
  <c r="BI65" i="12"/>
  <c r="BQ65" i="12"/>
  <c r="BY65" i="12"/>
  <c r="CG65" i="12"/>
  <c r="CO65" i="12"/>
  <c r="CW65" i="12"/>
  <c r="DE65" i="12"/>
  <c r="DM65" i="12"/>
  <c r="DU65" i="12"/>
  <c r="AR68" i="12"/>
  <c r="AZ68" i="12"/>
  <c r="BH68" i="12"/>
  <c r="BP68" i="12"/>
  <c r="BX68" i="12"/>
  <c r="CF68" i="12"/>
  <c r="CN68" i="12"/>
  <c r="CV68" i="12"/>
  <c r="DD68" i="12"/>
  <c r="DL68" i="12"/>
  <c r="DT68" i="12"/>
  <c r="AQ69" i="12"/>
  <c r="AY69" i="12"/>
  <c r="BG69" i="12"/>
  <c r="BO69" i="12"/>
  <c r="BW69" i="12"/>
  <c r="CE69" i="12"/>
  <c r="KE94" i="12"/>
  <c r="FD93" i="12"/>
  <c r="BE75" i="12"/>
  <c r="DK77" i="12"/>
  <c r="JQ72" i="12"/>
  <c r="LB72" i="12"/>
  <c r="IN74" i="12"/>
  <c r="JX74" i="12"/>
  <c r="LF74" i="12"/>
  <c r="JA75" i="12"/>
  <c r="KG75" i="12"/>
  <c r="LM75" i="12"/>
  <c r="II77" i="12"/>
  <c r="JO77" i="12"/>
  <c r="KM77" i="12"/>
  <c r="LJ77" i="12"/>
  <c r="EK72" i="12"/>
  <c r="ES72" i="12"/>
  <c r="FA72" i="12"/>
  <c r="FI72" i="12"/>
  <c r="FQ72" i="12"/>
  <c r="FY72" i="12"/>
  <c r="GG72" i="12"/>
  <c r="GO72" i="12"/>
  <c r="GW72" i="12"/>
  <c r="HE72" i="12"/>
  <c r="HM72" i="12"/>
  <c r="EO74" i="12"/>
  <c r="EW74" i="12"/>
  <c r="FE74" i="12"/>
  <c r="FM74" i="12"/>
  <c r="FU74" i="12"/>
  <c r="GC74" i="12"/>
  <c r="GK74" i="12"/>
  <c r="GS74" i="12"/>
  <c r="HA74" i="12"/>
  <c r="HI74" i="12"/>
  <c r="HQ74" i="12"/>
  <c r="EN75" i="12"/>
  <c r="EV75" i="12"/>
  <c r="FD75" i="12"/>
  <c r="FL75" i="12"/>
  <c r="FT75" i="12"/>
  <c r="GB75" i="12"/>
  <c r="GJ75" i="12"/>
  <c r="GR75" i="12"/>
  <c r="GZ75" i="12"/>
  <c r="HH75" i="12"/>
  <c r="HP75" i="12"/>
  <c r="EL77" i="12"/>
  <c r="ET77" i="12"/>
  <c r="FB77" i="12"/>
  <c r="FJ77" i="12"/>
  <c r="FR77" i="12"/>
  <c r="FZ77" i="12"/>
  <c r="GH77" i="12"/>
  <c r="GP77" i="12"/>
  <c r="GX77" i="12"/>
  <c r="HF77" i="12"/>
  <c r="HN77" i="12"/>
  <c r="AO62" i="12"/>
  <c r="AW62" i="12"/>
  <c r="BE62" i="12"/>
  <c r="BM62" i="12"/>
  <c r="BU62" i="12"/>
  <c r="CC62" i="12"/>
  <c r="CK62" i="12"/>
  <c r="CS62" i="12"/>
  <c r="DA62" i="12"/>
  <c r="DI62" i="12"/>
  <c r="DQ62" i="12"/>
  <c r="AN63" i="12"/>
  <c r="AV63" i="12"/>
  <c r="BD63" i="12"/>
  <c r="BL63" i="12"/>
  <c r="BT63" i="12"/>
  <c r="CB63" i="12"/>
  <c r="CJ63" i="12"/>
  <c r="CR63" i="12"/>
  <c r="CZ63" i="12"/>
  <c r="DH63" i="12"/>
  <c r="DP63" i="12"/>
  <c r="AM64" i="12"/>
  <c r="AU64" i="12"/>
  <c r="BC64" i="12"/>
  <c r="BK64" i="12"/>
  <c r="BS64" i="12"/>
  <c r="CA64" i="12"/>
  <c r="CI64" i="12"/>
  <c r="CQ64" i="12"/>
  <c r="CY64" i="12"/>
  <c r="DG64" i="12"/>
  <c r="DO64" i="12"/>
  <c r="AL65" i="12"/>
  <c r="AT65" i="12"/>
  <c r="BB65" i="12"/>
  <c r="BJ65" i="12"/>
  <c r="BR65" i="12"/>
  <c r="BZ65" i="12"/>
  <c r="CH65" i="12"/>
  <c r="CP65" i="12"/>
  <c r="CX65" i="12"/>
  <c r="DF65" i="12"/>
  <c r="DN65" i="12"/>
  <c r="AK68" i="12"/>
  <c r="AS68" i="12"/>
  <c r="BA68" i="12"/>
  <c r="BI68" i="12"/>
  <c r="BQ68" i="12"/>
  <c r="BY68" i="12"/>
  <c r="CG68" i="12"/>
  <c r="CO68" i="12"/>
  <c r="CW68" i="12"/>
  <c r="DE68" i="12"/>
  <c r="DM68" i="12"/>
  <c r="DU68" i="12"/>
  <c r="AR69" i="12"/>
  <c r="AZ69" i="12"/>
  <c r="BH69" i="12"/>
  <c r="BP69" i="12"/>
  <c r="BX69" i="12"/>
  <c r="CF69" i="12"/>
  <c r="KB95" i="12"/>
  <c r="EV94" i="12"/>
  <c r="AW74" i="12"/>
  <c r="CJ75" i="12"/>
  <c r="AL77" i="12"/>
  <c r="IJ72" i="12"/>
  <c r="JY72" i="12"/>
  <c r="LJ72" i="12"/>
  <c r="IV74" i="12"/>
  <c r="KF74" i="12"/>
  <c r="LM74" i="12"/>
  <c r="JH75" i="12"/>
  <c r="KN75" i="12"/>
  <c r="IP77" i="12"/>
  <c r="JV77" i="12"/>
  <c r="KP77" i="12"/>
  <c r="LK77" i="12"/>
  <c r="EL72" i="12"/>
  <c r="ET72" i="12"/>
  <c r="FB72" i="12"/>
  <c r="FJ72" i="12"/>
  <c r="FR72" i="12"/>
  <c r="FZ72" i="12"/>
  <c r="GH72" i="12"/>
  <c r="GP72" i="12"/>
  <c r="GX72" i="12"/>
  <c r="HF72" i="12"/>
  <c r="HN72" i="12"/>
  <c r="EP74" i="12"/>
  <c r="EX74" i="12"/>
  <c r="FF74" i="12"/>
  <c r="FN74" i="12"/>
  <c r="FV74" i="12"/>
  <c r="GD74" i="12"/>
  <c r="GL74" i="12"/>
  <c r="GT74" i="12"/>
  <c r="HB74" i="12"/>
  <c r="HJ74" i="12"/>
  <c r="HR74" i="12"/>
  <c r="EO75" i="12"/>
  <c r="EW75" i="12"/>
  <c r="FE75" i="12"/>
  <c r="FM75" i="12"/>
  <c r="FU75" i="12"/>
  <c r="GC75" i="12"/>
  <c r="GK75" i="12"/>
  <c r="GS75" i="12"/>
  <c r="HA75" i="12"/>
  <c r="HI75" i="12"/>
  <c r="HQ75" i="12"/>
  <c r="EM77" i="12"/>
  <c r="EU77" i="12"/>
  <c r="FC77" i="12"/>
  <c r="FK77" i="12"/>
  <c r="FS77" i="12"/>
  <c r="GA77" i="12"/>
  <c r="GI77" i="12"/>
  <c r="GQ77" i="12"/>
  <c r="GY77" i="12"/>
  <c r="HG77" i="12"/>
  <c r="HO77" i="12"/>
  <c r="AP62" i="12"/>
  <c r="AX62" i="12"/>
  <c r="BF62" i="12"/>
  <c r="BN62" i="12"/>
  <c r="BV62" i="12"/>
  <c r="CD62" i="12"/>
  <c r="CL62" i="12"/>
  <c r="CT62" i="12"/>
  <c r="DB62" i="12"/>
  <c r="DJ62" i="12"/>
  <c r="DR62" i="12"/>
  <c r="AO63" i="12"/>
  <c r="AW63" i="12"/>
  <c r="BE63" i="12"/>
  <c r="BM63" i="12"/>
  <c r="BU63" i="12"/>
  <c r="CC63" i="12"/>
  <c r="CK63" i="12"/>
  <c r="CS63" i="12"/>
  <c r="DA63" i="12"/>
  <c r="DI63" i="12"/>
  <c r="DQ63" i="12"/>
  <c r="AN64" i="12"/>
  <c r="AV64" i="12"/>
  <c r="BD64" i="12"/>
  <c r="BL64" i="12"/>
  <c r="BT64" i="12"/>
  <c r="CB64" i="12"/>
  <c r="CJ64" i="12"/>
  <c r="CR64" i="12"/>
  <c r="CZ64" i="12"/>
  <c r="DH64" i="12"/>
  <c r="DP64" i="12"/>
  <c r="AM65" i="12"/>
  <c r="AU65" i="12"/>
  <c r="BC65" i="12"/>
  <c r="BK65" i="12"/>
  <c r="BS65" i="12"/>
  <c r="CA65" i="12"/>
  <c r="CI65" i="12"/>
  <c r="KC95" i="12"/>
  <c r="FB94" i="12"/>
  <c r="AX74" i="12"/>
  <c r="CK75" i="12"/>
  <c r="AM77" i="12"/>
  <c r="IN72" i="12"/>
  <c r="KA72" i="12"/>
  <c r="LK72" i="12"/>
  <c r="IW74" i="12"/>
  <c r="KG74" i="12"/>
  <c r="LN74" i="12"/>
  <c r="JI75" i="12"/>
  <c r="KO75" i="12"/>
  <c r="IQ77" i="12"/>
  <c r="JW77" i="12"/>
  <c r="KT77" i="12"/>
  <c r="LN77" i="12"/>
  <c r="EM72" i="12"/>
  <c r="EU72" i="12"/>
  <c r="FC72" i="12"/>
  <c r="FK72" i="12"/>
  <c r="FS72" i="12"/>
  <c r="GA72" i="12"/>
  <c r="GI72" i="12"/>
  <c r="GQ72" i="12"/>
  <c r="GY72" i="12"/>
  <c r="HG72" i="12"/>
  <c r="HO72" i="12"/>
  <c r="EQ74" i="12"/>
  <c r="EY74" i="12"/>
  <c r="FG74" i="12"/>
  <c r="FO74" i="12"/>
  <c r="FW74" i="12"/>
  <c r="GE74" i="12"/>
  <c r="GM74" i="12"/>
  <c r="GU74" i="12"/>
  <c r="HC74" i="12"/>
  <c r="HK74" i="12"/>
  <c r="HS74" i="12"/>
  <c r="EP75" i="12"/>
  <c r="EX75" i="12"/>
  <c r="FF75" i="12"/>
  <c r="FN75" i="12"/>
  <c r="FV75" i="12"/>
  <c r="GD75" i="12"/>
  <c r="GL75" i="12"/>
  <c r="GT75" i="12"/>
  <c r="HB75" i="12"/>
  <c r="HJ75" i="12"/>
  <c r="HR75" i="12"/>
  <c r="EN77" i="12"/>
  <c r="EV77" i="12"/>
  <c r="FD77" i="12"/>
  <c r="FL77" i="12"/>
  <c r="FT77" i="12"/>
  <c r="GB77" i="12"/>
  <c r="GJ77" i="12"/>
  <c r="GR77" i="12"/>
  <c r="GZ77" i="12"/>
  <c r="HH77" i="12"/>
  <c r="HP77" i="12"/>
  <c r="AQ62" i="12"/>
  <c r="AY62" i="12"/>
  <c r="BG62" i="12"/>
  <c r="BO62" i="12"/>
  <c r="BW62" i="12"/>
  <c r="CE62" i="12"/>
  <c r="CM62" i="12"/>
  <c r="CU62" i="12"/>
  <c r="DC62" i="12"/>
  <c r="DK62" i="12"/>
  <c r="DS62" i="12"/>
  <c r="AP63" i="12"/>
  <c r="AX63" i="12"/>
  <c r="BF63" i="12"/>
  <c r="BN63" i="12"/>
  <c r="BV63" i="12"/>
  <c r="CD63" i="12"/>
  <c r="CL63" i="12"/>
  <c r="CT63" i="12"/>
  <c r="DB63" i="12"/>
  <c r="DJ63" i="12"/>
  <c r="DR63" i="12"/>
  <c r="AO64" i="12"/>
  <c r="AW64" i="12"/>
  <c r="BE64" i="12"/>
  <c r="BM64" i="12"/>
  <c r="BU64" i="12"/>
  <c r="CC64" i="12"/>
  <c r="CK64" i="12"/>
  <c r="CS64" i="12"/>
  <c r="DA64" i="12"/>
  <c r="DI64" i="12"/>
  <c r="DQ64" i="12"/>
  <c r="AN65" i="12"/>
  <c r="AV65" i="12"/>
  <c r="BD65" i="12"/>
  <c r="BL65" i="12"/>
  <c r="BT65" i="12"/>
  <c r="CB65" i="12"/>
  <c r="CJ65" i="12"/>
  <c r="CR65" i="12"/>
  <c r="CZ65" i="12"/>
  <c r="DH65" i="12"/>
  <c r="DP65" i="12"/>
  <c r="AM68" i="12"/>
  <c r="AU68" i="12"/>
  <c r="BC68" i="12"/>
  <c r="BK68" i="12"/>
  <c r="BS68" i="12"/>
  <c r="CA68" i="12"/>
  <c r="CI68" i="12"/>
  <c r="CQ68" i="12"/>
  <c r="CY68" i="12"/>
  <c r="DG68" i="12"/>
  <c r="DO68" i="12"/>
  <c r="AL69" i="12"/>
  <c r="AT69" i="12"/>
  <c r="BB69" i="12"/>
  <c r="BJ69" i="12"/>
  <c r="BR69" i="12"/>
  <c r="BZ69" i="12"/>
  <c r="CH69" i="12"/>
  <c r="CP69" i="12"/>
  <c r="CX69" i="12"/>
  <c r="DF69" i="12"/>
  <c r="DN69" i="12"/>
  <c r="CC74" i="12"/>
  <c r="DP75" i="12"/>
  <c r="BR77" i="12"/>
  <c r="IX72" i="12"/>
  <c r="KI72" i="12"/>
  <c r="LS72" i="12"/>
  <c r="JE74" i="12"/>
  <c r="KO74" i="12"/>
  <c r="IJ75" i="12"/>
  <c r="JP75" i="12"/>
  <c r="KV75" i="12"/>
  <c r="IX77" i="12"/>
  <c r="JZ77" i="12"/>
  <c r="KU77" i="12"/>
  <c r="LR77" i="12"/>
  <c r="EN72" i="12"/>
  <c r="EV72" i="12"/>
  <c r="FD72" i="12"/>
  <c r="FL72" i="12"/>
  <c r="FT72" i="12"/>
  <c r="GB72" i="12"/>
  <c r="GJ72" i="12"/>
  <c r="GR72" i="12"/>
  <c r="GZ72" i="12"/>
  <c r="HH72" i="12"/>
  <c r="HP72" i="12"/>
  <c r="EJ74" i="12"/>
  <c r="ER74" i="12"/>
  <c r="EZ74" i="12"/>
  <c r="FH74" i="12"/>
  <c r="FP74" i="12"/>
  <c r="FX74" i="12"/>
  <c r="GF74" i="12"/>
  <c r="GN74" i="12"/>
  <c r="GV74" i="12"/>
  <c r="HD74" i="12"/>
  <c r="HL74" i="12"/>
  <c r="HT74" i="12"/>
  <c r="N74" i="12" s="1"/>
  <c r="EQ75" i="12"/>
  <c r="EY75" i="12"/>
  <c r="FG75" i="12"/>
  <c r="FO75" i="12"/>
  <c r="FW75" i="12"/>
  <c r="GE75" i="12"/>
  <c r="GM75" i="12"/>
  <c r="GU75" i="12"/>
  <c r="HC75" i="12"/>
  <c r="HK75" i="12"/>
  <c r="HS75" i="12"/>
  <c r="EO77" i="12"/>
  <c r="EW77" i="12"/>
  <c r="FE77" i="12"/>
  <c r="FM77" i="12"/>
  <c r="FU77" i="12"/>
  <c r="GC77" i="12"/>
  <c r="GK77" i="12"/>
  <c r="GS77" i="12"/>
  <c r="HA77" i="12"/>
  <c r="HI77" i="12"/>
  <c r="HQ77" i="12"/>
  <c r="AR62" i="12"/>
  <c r="AZ62" i="12"/>
  <c r="BH62" i="12"/>
  <c r="BP62" i="12"/>
  <c r="BX62" i="12"/>
  <c r="CF62" i="12"/>
  <c r="CN62" i="12"/>
  <c r="CV62" i="12"/>
  <c r="DD62" i="12"/>
  <c r="DL62" i="12"/>
  <c r="DT62" i="12"/>
  <c r="AQ63" i="12"/>
  <c r="AY63" i="12"/>
  <c r="BG63" i="12"/>
  <c r="BO63" i="12"/>
  <c r="BW63" i="12"/>
  <c r="CE63" i="12"/>
  <c r="CM63" i="12"/>
  <c r="CU63" i="12"/>
  <c r="DC63" i="12"/>
  <c r="DK63" i="12"/>
  <c r="DS63" i="12"/>
  <c r="AP64" i="12"/>
  <c r="AX64" i="12"/>
  <c r="BF64" i="12"/>
  <c r="BN64" i="12"/>
  <c r="BV64" i="12"/>
  <c r="CD64" i="12"/>
  <c r="CL64" i="12"/>
  <c r="CD74" i="12"/>
  <c r="DQ75" i="12"/>
  <c r="BS77" i="12"/>
  <c r="IY72" i="12"/>
  <c r="KJ72" i="12"/>
  <c r="JF74" i="12"/>
  <c r="KP74" i="12"/>
  <c r="IK75" i="12"/>
  <c r="JQ75" i="12"/>
  <c r="KW75" i="12"/>
  <c r="IY77" i="12"/>
  <c r="KD77" i="12"/>
  <c r="KX77" i="12"/>
  <c r="LS77" i="12"/>
  <c r="EO72" i="12"/>
  <c r="EW72" i="12"/>
  <c r="FE72" i="12"/>
  <c r="FM72" i="12"/>
  <c r="FU72" i="12"/>
  <c r="GC72" i="12"/>
  <c r="GK72" i="12"/>
  <c r="GS72" i="12"/>
  <c r="HA72" i="12"/>
  <c r="HI72" i="12"/>
  <c r="HQ72" i="12"/>
  <c r="EK74" i="12"/>
  <c r="ES74" i="12"/>
  <c r="FA74" i="12"/>
  <c r="FI74" i="12"/>
  <c r="FQ74" i="12"/>
  <c r="FY74" i="12"/>
  <c r="GG74" i="12"/>
  <c r="GO74" i="12"/>
  <c r="GW74" i="12"/>
  <c r="HE74" i="12"/>
  <c r="HM74" i="12"/>
  <c r="EJ75" i="12"/>
  <c r="ER75" i="12"/>
  <c r="EZ75" i="12"/>
  <c r="FH75" i="12"/>
  <c r="FP75" i="12"/>
  <c r="FX75" i="12"/>
  <c r="GF75" i="12"/>
  <c r="GN75" i="12"/>
  <c r="GV75" i="12"/>
  <c r="HD75" i="12"/>
  <c r="HL75" i="12"/>
  <c r="HT75" i="12"/>
  <c r="N75" i="12" s="1"/>
  <c r="EP77" i="12"/>
  <c r="EX77" i="12"/>
  <c r="FF77" i="12"/>
  <c r="FN77" i="12"/>
  <c r="FV77" i="12"/>
  <c r="GD77" i="12"/>
  <c r="GL77" i="12"/>
  <c r="GT77" i="12"/>
  <c r="HB77" i="12"/>
  <c r="HJ77" i="12"/>
  <c r="HR77" i="12"/>
  <c r="AK62" i="12"/>
  <c r="AS62" i="12"/>
  <c r="BA62" i="12"/>
  <c r="BI62" i="12"/>
  <c r="BQ62" i="12"/>
  <c r="BY62" i="12"/>
  <c r="CG62" i="12"/>
  <c r="CO62" i="12"/>
  <c r="CW62" i="12"/>
  <c r="DE62" i="12"/>
  <c r="DM62" i="12"/>
  <c r="DU62" i="12"/>
  <c r="AR63" i="12"/>
  <c r="AZ63" i="12"/>
  <c r="BH63" i="12"/>
  <c r="BP63" i="12"/>
  <c r="BX63" i="12"/>
  <c r="CF63" i="12"/>
  <c r="CN63" i="12"/>
  <c r="CV63" i="12"/>
  <c r="DD63" i="12"/>
  <c r="DL63" i="12"/>
  <c r="DT63" i="12"/>
  <c r="AQ64" i="12"/>
  <c r="AY64" i="12"/>
  <c r="BG64" i="12"/>
  <c r="BO64" i="12"/>
  <c r="BW64" i="12"/>
  <c r="CE64" i="12"/>
  <c r="CM64" i="12"/>
  <c r="CU64" i="12"/>
  <c r="DC64" i="12"/>
  <c r="DK64" i="12"/>
  <c r="DS64" i="12"/>
  <c r="AP65" i="12"/>
  <c r="AX65" i="12"/>
  <c r="BF65" i="12"/>
  <c r="BN65" i="12"/>
  <c r="BV65" i="12"/>
  <c r="CD65" i="12"/>
  <c r="CL65" i="12"/>
  <c r="CT65" i="12"/>
  <c r="FK91" i="12"/>
  <c r="FK92" i="12" s="1"/>
  <c r="CM77" i="12"/>
  <c r="JN74" i="12"/>
  <c r="LD75" i="12"/>
  <c r="JF77" i="12"/>
  <c r="EX72" i="12"/>
  <c r="GD72" i="12"/>
  <c r="HJ72" i="12"/>
  <c r="FB74" i="12"/>
  <c r="GH74" i="12"/>
  <c r="HN74" i="12"/>
  <c r="FI75" i="12"/>
  <c r="GO75" i="12"/>
  <c r="EQ77" i="12"/>
  <c r="FW77" i="12"/>
  <c r="HC77" i="12"/>
  <c r="AL62" i="12"/>
  <c r="BR62" i="12"/>
  <c r="CX62" i="12"/>
  <c r="AS63" i="12"/>
  <c r="BY63" i="12"/>
  <c r="DE63" i="12"/>
  <c r="AZ64" i="12"/>
  <c r="CF64" i="12"/>
  <c r="DD64" i="12"/>
  <c r="AO65" i="12"/>
  <c r="BH65" i="12"/>
  <c r="CE65" i="12"/>
  <c r="CV65" i="12"/>
  <c r="DJ65" i="12"/>
  <c r="AL68" i="12"/>
  <c r="AX68" i="12"/>
  <c r="BL68" i="12"/>
  <c r="BW68" i="12"/>
  <c r="CK68" i="12"/>
  <c r="CX68" i="12"/>
  <c r="DJ68" i="12"/>
  <c r="AM69" i="12"/>
  <c r="AX69" i="12"/>
  <c r="BL69" i="12"/>
  <c r="BY69" i="12"/>
  <c r="CK69" i="12"/>
  <c r="CT69" i="12"/>
  <c r="DC69" i="12"/>
  <c r="DL69" i="12"/>
  <c r="DU69" i="12"/>
  <c r="AJ69" i="12"/>
  <c r="IK56" i="12"/>
  <c r="IK61" i="12" s="1"/>
  <c r="IS56" i="12"/>
  <c r="IS57" i="12" s="1"/>
  <c r="JA56" i="12"/>
  <c r="JA57" i="12" s="1"/>
  <c r="JI56" i="12"/>
  <c r="JI57" i="12" s="1"/>
  <c r="JQ56" i="12"/>
  <c r="JQ61" i="12" s="1"/>
  <c r="JY56" i="12"/>
  <c r="JY59" i="12" s="1"/>
  <c r="KG56" i="12"/>
  <c r="KG57" i="12" s="1"/>
  <c r="KO56" i="12"/>
  <c r="KO57" i="12" s="1"/>
  <c r="KW56" i="12"/>
  <c r="KW67" i="12" s="1"/>
  <c r="LE56" i="12"/>
  <c r="LM56" i="12"/>
  <c r="LM57" i="12" s="1"/>
  <c r="IM62" i="12"/>
  <c r="IU62" i="12"/>
  <c r="JC62" i="12"/>
  <c r="JK62" i="12"/>
  <c r="JS62" i="12"/>
  <c r="KA62" i="12"/>
  <c r="KI62" i="12"/>
  <c r="KQ62" i="12"/>
  <c r="KY62" i="12"/>
  <c r="LG62" i="12"/>
  <c r="LO62" i="12"/>
  <c r="IL63" i="12"/>
  <c r="IT63" i="12"/>
  <c r="JB63" i="12"/>
  <c r="JJ63" i="12"/>
  <c r="JR63" i="12"/>
  <c r="JZ63" i="12"/>
  <c r="KH63" i="12"/>
  <c r="KP63" i="12"/>
  <c r="KX63" i="12"/>
  <c r="LF63" i="12"/>
  <c r="LN63" i="12"/>
  <c r="IK64" i="12"/>
  <c r="IS64" i="12"/>
  <c r="JA64" i="12"/>
  <c r="JI64" i="12"/>
  <c r="JQ64" i="12"/>
  <c r="JY64" i="12"/>
  <c r="KG64" i="12"/>
  <c r="KO64" i="12"/>
  <c r="KW64" i="12"/>
  <c r="LE64" i="12"/>
  <c r="LM64" i="12"/>
  <c r="IJ65" i="12"/>
  <c r="IR65" i="12"/>
  <c r="IZ65" i="12"/>
  <c r="JH65" i="12"/>
  <c r="JP65" i="12"/>
  <c r="JX65" i="12"/>
  <c r="KF65" i="12"/>
  <c r="KN65" i="12"/>
  <c r="KV65" i="12"/>
  <c r="LD65" i="12"/>
  <c r="LL65" i="12"/>
  <c r="IN68" i="12"/>
  <c r="IV68" i="12"/>
  <c r="JD68" i="12"/>
  <c r="JL68" i="12"/>
  <c r="JT68" i="12"/>
  <c r="KB68" i="12"/>
  <c r="KJ68" i="12"/>
  <c r="KR68" i="12"/>
  <c r="KZ68" i="12"/>
  <c r="LH68" i="12"/>
  <c r="LP68" i="12"/>
  <c r="IM69" i="12"/>
  <c r="IU69" i="12"/>
  <c r="JC69" i="12"/>
  <c r="JK69" i="12"/>
  <c r="JS69" i="12"/>
  <c r="KA69" i="12"/>
  <c r="KI69" i="12"/>
  <c r="KQ69" i="12"/>
  <c r="KY69" i="12"/>
  <c r="LG69" i="12"/>
  <c r="LO69" i="12"/>
  <c r="FL91" i="12"/>
  <c r="CP77" i="12"/>
  <c r="JO74" i="12"/>
  <c r="LE75" i="12"/>
  <c r="JG77" i="12"/>
  <c r="EY72" i="12"/>
  <c r="GE72" i="12"/>
  <c r="HK72" i="12"/>
  <c r="FC74" i="12"/>
  <c r="GI74" i="12"/>
  <c r="HO74" i="12"/>
  <c r="FJ75" i="12"/>
  <c r="GP75" i="12"/>
  <c r="ER77" i="12"/>
  <c r="FX77" i="12"/>
  <c r="HD77" i="12"/>
  <c r="AM62" i="12"/>
  <c r="BS62" i="12"/>
  <c r="CY62" i="12"/>
  <c r="AT63" i="12"/>
  <c r="BZ63" i="12"/>
  <c r="DF63" i="12"/>
  <c r="BA64" i="12"/>
  <c r="CG64" i="12"/>
  <c r="DE64" i="12"/>
  <c r="AQ65" i="12"/>
  <c r="BM65" i="12"/>
  <c r="CF65" i="12"/>
  <c r="CY65" i="12"/>
  <c r="DK65" i="12"/>
  <c r="AN68" i="12"/>
  <c r="AY68" i="12"/>
  <c r="BM68" i="12"/>
  <c r="BZ68" i="12"/>
  <c r="CL68" i="12"/>
  <c r="CZ68" i="12"/>
  <c r="DK68" i="12"/>
  <c r="AN69" i="12"/>
  <c r="BA69" i="12"/>
  <c r="BM69" i="12"/>
  <c r="CA69" i="12"/>
  <c r="CL69" i="12"/>
  <c r="CU69" i="12"/>
  <c r="DD69" i="12"/>
  <c r="DM69" i="12"/>
  <c r="AJ68" i="12"/>
  <c r="IL56" i="12"/>
  <c r="IL59" i="12" s="1"/>
  <c r="IT56" i="12"/>
  <c r="IT58" i="12" s="1"/>
  <c r="JB56" i="12"/>
  <c r="JB61" i="12" s="1"/>
  <c r="JJ56" i="12"/>
  <c r="JJ57" i="12" s="1"/>
  <c r="JR56" i="12"/>
  <c r="JR61" i="12" s="1"/>
  <c r="JZ56" i="12"/>
  <c r="JZ58" i="12" s="1"/>
  <c r="KH56" i="12"/>
  <c r="KH57" i="12" s="1"/>
  <c r="KP56" i="12"/>
  <c r="KX56" i="12"/>
  <c r="KX58" i="12" s="1"/>
  <c r="LF56" i="12"/>
  <c r="LF58" i="12" s="1"/>
  <c r="LN56" i="12"/>
  <c r="LN58" i="12" s="1"/>
  <c r="IN62" i="12"/>
  <c r="IV62" i="12"/>
  <c r="JD62" i="12"/>
  <c r="JL62" i="12"/>
  <c r="JT62" i="12"/>
  <c r="KB62" i="12"/>
  <c r="KJ62" i="12"/>
  <c r="KR62" i="12"/>
  <c r="KZ62" i="12"/>
  <c r="LH62" i="12"/>
  <c r="LP62" i="12"/>
  <c r="IM63" i="12"/>
  <c r="IU63" i="12"/>
  <c r="JC63" i="12"/>
  <c r="JK63" i="12"/>
  <c r="JS63" i="12"/>
  <c r="KA63" i="12"/>
  <c r="KI63" i="12"/>
  <c r="KQ63" i="12"/>
  <c r="KY63" i="12"/>
  <c r="LG63" i="12"/>
  <c r="LO63" i="12"/>
  <c r="IL64" i="12"/>
  <c r="IT64" i="12"/>
  <c r="JB64" i="12"/>
  <c r="JJ64" i="12"/>
  <c r="JR64" i="12"/>
  <c r="JZ64" i="12"/>
  <c r="KH64" i="12"/>
  <c r="KP64" i="12"/>
  <c r="KX64" i="12"/>
  <c r="LF64" i="12"/>
  <c r="LN64" i="12"/>
  <c r="IK65" i="12"/>
  <c r="IS65" i="12"/>
  <c r="JA65" i="12"/>
  <c r="JI65" i="12"/>
  <c r="JQ65" i="12"/>
  <c r="JY65" i="12"/>
  <c r="KG65" i="12"/>
  <c r="KO65" i="12"/>
  <c r="KW65" i="12"/>
  <c r="LE65" i="12"/>
  <c r="LM65" i="12"/>
  <c r="IO68" i="12"/>
  <c r="IW68" i="12"/>
  <c r="JE68" i="12"/>
  <c r="JM68" i="12"/>
  <c r="JU68" i="12"/>
  <c r="KC68" i="12"/>
  <c r="KK68" i="12"/>
  <c r="KS68" i="12"/>
  <c r="LA68" i="12"/>
  <c r="LI68" i="12"/>
  <c r="LQ68" i="12"/>
  <c r="IN69" i="12"/>
  <c r="IV69" i="12"/>
  <c r="JD69" i="12"/>
  <c r="JL69" i="12"/>
  <c r="JT69" i="12"/>
  <c r="KB69" i="12"/>
  <c r="KJ69" i="12"/>
  <c r="KR69" i="12"/>
  <c r="KZ69" i="12"/>
  <c r="LH69" i="12"/>
  <c r="LP69" i="12"/>
  <c r="IH65" i="12"/>
  <c r="EN56" i="12"/>
  <c r="EN58" i="12" s="1"/>
  <c r="EV56" i="12"/>
  <c r="EV60" i="12" s="1"/>
  <c r="FD56" i="12"/>
  <c r="FD59" i="12" s="1"/>
  <c r="FL56" i="12"/>
  <c r="FL61" i="12" s="1"/>
  <c r="FT56" i="12"/>
  <c r="FT61" i="12" s="1"/>
  <c r="GB56" i="12"/>
  <c r="GB60" i="12" s="1"/>
  <c r="GJ56" i="12"/>
  <c r="GJ57" i="12" s="1"/>
  <c r="GR56" i="12"/>
  <c r="GR60" i="12" s="1"/>
  <c r="GZ56" i="12"/>
  <c r="GZ61" i="12" s="1"/>
  <c r="HH56" i="12"/>
  <c r="HH61" i="12" s="1"/>
  <c r="HP56" i="12"/>
  <c r="HP57" i="12" s="1"/>
  <c r="JG72" i="12"/>
  <c r="KW74" i="12"/>
  <c r="KE77" i="12"/>
  <c r="FF72" i="12"/>
  <c r="GL72" i="12"/>
  <c r="HR72" i="12"/>
  <c r="FJ74" i="12"/>
  <c r="GP74" i="12"/>
  <c r="EK75" i="12"/>
  <c r="FQ75" i="12"/>
  <c r="GW75" i="12"/>
  <c r="EY77" i="12"/>
  <c r="GE77" i="12"/>
  <c r="HK77" i="12"/>
  <c r="AT62" i="12"/>
  <c r="BZ62" i="12"/>
  <c r="DF62" i="12"/>
  <c r="BA63" i="12"/>
  <c r="CG63" i="12"/>
  <c r="DM63" i="12"/>
  <c r="BH64" i="12"/>
  <c r="CN64" i="12"/>
  <c r="DJ64" i="12"/>
  <c r="AR65" i="12"/>
  <c r="BO65" i="12"/>
  <c r="CK65" i="12"/>
  <c r="DA65" i="12"/>
  <c r="DL65" i="12"/>
  <c r="AO68" i="12"/>
  <c r="BB68" i="12"/>
  <c r="BN68" i="12"/>
  <c r="CB68" i="12"/>
  <c r="CM68" i="12"/>
  <c r="DA68" i="12"/>
  <c r="DN68" i="12"/>
  <c r="AO69" i="12"/>
  <c r="BC69" i="12"/>
  <c r="BN69" i="12"/>
  <c r="CB69" i="12"/>
  <c r="CM69" i="12"/>
  <c r="CV69" i="12"/>
  <c r="DE69" i="12"/>
  <c r="DO69" i="12"/>
  <c r="AJ65" i="12"/>
  <c r="IM56" i="12"/>
  <c r="IM57" i="12" s="1"/>
  <c r="IU56" i="12"/>
  <c r="IU67" i="12" s="1"/>
  <c r="JC56" i="12"/>
  <c r="JC59" i="12" s="1"/>
  <c r="JK56" i="12"/>
  <c r="JK67" i="12" s="1"/>
  <c r="JS56" i="12"/>
  <c r="JS59" i="12" s="1"/>
  <c r="KA56" i="12"/>
  <c r="KA67" i="12" s="1"/>
  <c r="KI56" i="12"/>
  <c r="KI67" i="12" s="1"/>
  <c r="KQ56" i="12"/>
  <c r="KQ60" i="12" s="1"/>
  <c r="KY56" i="12"/>
  <c r="KY57" i="12" s="1"/>
  <c r="LG56" i="12"/>
  <c r="LG61" i="12" s="1"/>
  <c r="LO56" i="12"/>
  <c r="LO60" i="12" s="1"/>
  <c r="IO62" i="12"/>
  <c r="IW62" i="12"/>
  <c r="JE62" i="12"/>
  <c r="JM62" i="12"/>
  <c r="JU62" i="12"/>
  <c r="KC62" i="12"/>
  <c r="KK62" i="12"/>
  <c r="KS62" i="12"/>
  <c r="LA62" i="12"/>
  <c r="LI62" i="12"/>
  <c r="LQ62" i="12"/>
  <c r="IN63" i="12"/>
  <c r="IV63" i="12"/>
  <c r="JD63" i="12"/>
  <c r="JL63" i="12"/>
  <c r="JT63" i="12"/>
  <c r="KB63" i="12"/>
  <c r="KJ63" i="12"/>
  <c r="KR63" i="12"/>
  <c r="KZ63" i="12"/>
  <c r="LH63" i="12"/>
  <c r="LP63" i="12"/>
  <c r="IM64" i="12"/>
  <c r="IU64" i="12"/>
  <c r="JC64" i="12"/>
  <c r="JK64" i="12"/>
  <c r="JS64" i="12"/>
  <c r="KA64" i="12"/>
  <c r="KI64" i="12"/>
  <c r="KQ64" i="12"/>
  <c r="KY64" i="12"/>
  <c r="LG64" i="12"/>
  <c r="LO64" i="12"/>
  <c r="IL65" i="12"/>
  <c r="IT65" i="12"/>
  <c r="JB65" i="12"/>
  <c r="JJ65" i="12"/>
  <c r="JR65" i="12"/>
  <c r="JZ65" i="12"/>
  <c r="KH65" i="12"/>
  <c r="KP65" i="12"/>
  <c r="KX65" i="12"/>
  <c r="LF65" i="12"/>
  <c r="LN65" i="12"/>
  <c r="IP68" i="12"/>
  <c r="IX68" i="12"/>
  <c r="JF68" i="12"/>
  <c r="JN68" i="12"/>
  <c r="JV68" i="12"/>
  <c r="KD68" i="12"/>
  <c r="KL68" i="12"/>
  <c r="KT68" i="12"/>
  <c r="LB68" i="12"/>
  <c r="LJ68" i="12"/>
  <c r="LR68" i="12"/>
  <c r="IO69" i="12"/>
  <c r="IW69" i="12"/>
  <c r="JE69" i="12"/>
  <c r="JM69" i="12"/>
  <c r="JU69" i="12"/>
  <c r="KC69" i="12"/>
  <c r="KK69" i="12"/>
  <c r="KS69" i="12"/>
  <c r="LA69" i="12"/>
  <c r="LI69" i="12"/>
  <c r="LQ69" i="12"/>
  <c r="IH64" i="12"/>
  <c r="EO56" i="12"/>
  <c r="EW56" i="12"/>
  <c r="EW67" i="12" s="1"/>
  <c r="FE56" i="12"/>
  <c r="FE60" i="12" s="1"/>
  <c r="FM56" i="12"/>
  <c r="FM58" i="12" s="1"/>
  <c r="FU56" i="12"/>
  <c r="FU59" i="12" s="1"/>
  <c r="GC56" i="12"/>
  <c r="GC59" i="12" s="1"/>
  <c r="GK56" i="12"/>
  <c r="GK59" i="12" s="1"/>
  <c r="GS56" i="12"/>
  <c r="HA56" i="12"/>
  <c r="HI56" i="12"/>
  <c r="HI60" i="12" s="1"/>
  <c r="HQ56" i="12"/>
  <c r="HQ58" i="12" s="1"/>
  <c r="JH72" i="12"/>
  <c r="KX74" i="12"/>
  <c r="KH77" i="12"/>
  <c r="FG72" i="12"/>
  <c r="GM72" i="12"/>
  <c r="HS72" i="12"/>
  <c r="FK74" i="12"/>
  <c r="GQ74" i="12"/>
  <c r="EL75" i="12"/>
  <c r="FR75" i="12"/>
  <c r="GX75" i="12"/>
  <c r="EZ77" i="12"/>
  <c r="GF77" i="12"/>
  <c r="HL77" i="12"/>
  <c r="AU62" i="12"/>
  <c r="CA62" i="12"/>
  <c r="DG62" i="12"/>
  <c r="BB63" i="12"/>
  <c r="CH63" i="12"/>
  <c r="DN63" i="12"/>
  <c r="BI64" i="12"/>
  <c r="CO64" i="12"/>
  <c r="DL64" i="12"/>
  <c r="AW65" i="12"/>
  <c r="BP65" i="12"/>
  <c r="CM65" i="12"/>
  <c r="DB65" i="12"/>
  <c r="DO65" i="12"/>
  <c r="AP68" i="12"/>
  <c r="BD68" i="12"/>
  <c r="BO68" i="12"/>
  <c r="CC68" i="12"/>
  <c r="CP68" i="12"/>
  <c r="DB68" i="12"/>
  <c r="DP68" i="12"/>
  <c r="AP69" i="12"/>
  <c r="BD69" i="12"/>
  <c r="BQ69" i="12"/>
  <c r="CC69" i="12"/>
  <c r="CN69" i="12"/>
  <c r="CW69" i="12"/>
  <c r="DG69" i="12"/>
  <c r="DP69" i="12"/>
  <c r="AJ64" i="12"/>
  <c r="IN56" i="12"/>
  <c r="IV56" i="12"/>
  <c r="IV61" i="12" s="1"/>
  <c r="JD56" i="12"/>
  <c r="JD58" i="12" s="1"/>
  <c r="JL56" i="12"/>
  <c r="JL61" i="12" s="1"/>
  <c r="JT56" i="12"/>
  <c r="JT60" i="12" s="1"/>
  <c r="KB56" i="12"/>
  <c r="KB57" i="12" s="1"/>
  <c r="KJ56" i="12"/>
  <c r="KR56" i="12"/>
  <c r="KR57" i="12" s="1"/>
  <c r="KZ56" i="12"/>
  <c r="LH56" i="12"/>
  <c r="LH61" i="12" s="1"/>
  <c r="LP56" i="12"/>
  <c r="LP58" i="12" s="1"/>
  <c r="IP62" i="12"/>
  <c r="IX62" i="12"/>
  <c r="JF62" i="12"/>
  <c r="JN62" i="12"/>
  <c r="JV62" i="12"/>
  <c r="KD62" i="12"/>
  <c r="KL62" i="12"/>
  <c r="KT62" i="12"/>
  <c r="LB62" i="12"/>
  <c r="LJ62" i="12"/>
  <c r="LR62" i="12"/>
  <c r="IO63" i="12"/>
  <c r="IW63" i="12"/>
  <c r="JE63" i="12"/>
  <c r="JM63" i="12"/>
  <c r="JU63" i="12"/>
  <c r="KC63" i="12"/>
  <c r="KK63" i="12"/>
  <c r="KS63" i="12"/>
  <c r="LA63" i="12"/>
  <c r="LI63" i="12"/>
  <c r="LQ63" i="12"/>
  <c r="IN64" i="12"/>
  <c r="IV64" i="12"/>
  <c r="JD64" i="12"/>
  <c r="JL64" i="12"/>
  <c r="JT64" i="12"/>
  <c r="KB64" i="12"/>
  <c r="KJ64" i="12"/>
  <c r="KR64" i="12"/>
  <c r="KZ64" i="12"/>
  <c r="LH64" i="12"/>
  <c r="LP64" i="12"/>
  <c r="IM65" i="12"/>
  <c r="IU65" i="12"/>
  <c r="JC65" i="12"/>
  <c r="JK65" i="12"/>
  <c r="JS65" i="12"/>
  <c r="KA65" i="12"/>
  <c r="KI65" i="12"/>
  <c r="KQ65" i="12"/>
  <c r="KY65" i="12"/>
  <c r="LG65" i="12"/>
  <c r="LO65" i="12"/>
  <c r="II68" i="12"/>
  <c r="IQ68" i="12"/>
  <c r="IY68" i="12"/>
  <c r="JG68" i="12"/>
  <c r="JO68" i="12"/>
  <c r="JW68" i="12"/>
  <c r="KE68" i="12"/>
  <c r="KM68" i="12"/>
  <c r="KU68" i="12"/>
  <c r="LC68" i="12"/>
  <c r="LK68" i="12"/>
  <c r="LS68" i="12"/>
  <c r="IP69" i="12"/>
  <c r="IX69" i="12"/>
  <c r="JF69" i="12"/>
  <c r="JN69" i="12"/>
  <c r="JV69" i="12"/>
  <c r="KD69" i="12"/>
  <c r="KL69" i="12"/>
  <c r="KT69" i="12"/>
  <c r="LB69" i="12"/>
  <c r="LJ69" i="12"/>
  <c r="LR69" i="12"/>
  <c r="IH63" i="12"/>
  <c r="EP56" i="12"/>
  <c r="EP67" i="12" s="1"/>
  <c r="EX56" i="12"/>
  <c r="EX58" i="12" s="1"/>
  <c r="FF56" i="12"/>
  <c r="FF67" i="12" s="1"/>
  <c r="FN56" i="12"/>
  <c r="FN67" i="12" s="1"/>
  <c r="FV56" i="12"/>
  <c r="FV59" i="12" s="1"/>
  <c r="GD56" i="12"/>
  <c r="GD67" i="12" s="1"/>
  <c r="GL56" i="12"/>
  <c r="GL58" i="12" s="1"/>
  <c r="GT56" i="12"/>
  <c r="GT67" i="12" s="1"/>
  <c r="HB56" i="12"/>
  <c r="HB67" i="12" s="1"/>
  <c r="HJ56" i="12"/>
  <c r="HJ67" i="12" s="1"/>
  <c r="DI74" i="12"/>
  <c r="KR72" i="12"/>
  <c r="IR75" i="12"/>
  <c r="LB77" i="12"/>
  <c r="FN72" i="12"/>
  <c r="GT72" i="12"/>
  <c r="EL74" i="12"/>
  <c r="FR74" i="12"/>
  <c r="GX74" i="12"/>
  <c r="ES75" i="12"/>
  <c r="FY75" i="12"/>
  <c r="HE75" i="12"/>
  <c r="FG77" i="12"/>
  <c r="GM77" i="12"/>
  <c r="HS77" i="12"/>
  <c r="BB62" i="12"/>
  <c r="CH62" i="12"/>
  <c r="DN62" i="12"/>
  <c r="BI63" i="12"/>
  <c r="CO63" i="12"/>
  <c r="DU63" i="12"/>
  <c r="BP64" i="12"/>
  <c r="CT64" i="12"/>
  <c r="DM64" i="12"/>
  <c r="AY65" i="12"/>
  <c r="BU65" i="12"/>
  <c r="CN65" i="12"/>
  <c r="DC65" i="12"/>
  <c r="DQ65" i="12"/>
  <c r="AQ68" i="12"/>
  <c r="BE68" i="12"/>
  <c r="BR68" i="12"/>
  <c r="CD68" i="12"/>
  <c r="CR68" i="12"/>
  <c r="DC68" i="12"/>
  <c r="DQ68" i="12"/>
  <c r="AS69" i="12"/>
  <c r="BE69" i="12"/>
  <c r="BS69" i="12"/>
  <c r="CD69" i="12"/>
  <c r="CO69" i="12"/>
  <c r="CY69" i="12"/>
  <c r="DH69" i="12"/>
  <c r="DQ69" i="12"/>
  <c r="AJ63" i="12"/>
  <c r="IO56" i="12"/>
  <c r="IO57" i="12" s="1"/>
  <c r="IW56" i="12"/>
  <c r="IW57" i="12" s="1"/>
  <c r="JE56" i="12"/>
  <c r="JE58" i="12" s="1"/>
  <c r="JM56" i="12"/>
  <c r="JM57" i="12" s="1"/>
  <c r="JU56" i="12"/>
  <c r="JU57" i="12" s="1"/>
  <c r="KC56" i="12"/>
  <c r="KC61" i="12" s="1"/>
  <c r="KK56" i="12"/>
  <c r="KK59" i="12" s="1"/>
  <c r="KS56" i="12"/>
  <c r="KS59" i="12" s="1"/>
  <c r="LA56" i="12"/>
  <c r="LA58" i="12" s="1"/>
  <c r="LI56" i="12"/>
  <c r="LI57" i="12" s="1"/>
  <c r="LQ56" i="12"/>
  <c r="LQ57" i="12" s="1"/>
  <c r="II62" i="12"/>
  <c r="IQ62" i="12"/>
  <c r="IY62" i="12"/>
  <c r="JG62" i="12"/>
  <c r="JO62" i="12"/>
  <c r="JW62" i="12"/>
  <c r="KE62" i="12"/>
  <c r="KM62" i="12"/>
  <c r="KU62" i="12"/>
  <c r="LC62" i="12"/>
  <c r="LK62" i="12"/>
  <c r="LS62" i="12"/>
  <c r="IP63" i="12"/>
  <c r="IX63" i="12"/>
  <c r="JF63" i="12"/>
  <c r="JN63" i="12"/>
  <c r="JV63" i="12"/>
  <c r="KD63" i="12"/>
  <c r="KL63" i="12"/>
  <c r="KT63" i="12"/>
  <c r="LB63" i="12"/>
  <c r="LJ63" i="12"/>
  <c r="LR63" i="12"/>
  <c r="IO64" i="12"/>
  <c r="IW64" i="12"/>
  <c r="JE64" i="12"/>
  <c r="JM64" i="12"/>
  <c r="JU64" i="12"/>
  <c r="KC64" i="12"/>
  <c r="KK64" i="12"/>
  <c r="KS64" i="12"/>
  <c r="LA64" i="12"/>
  <c r="LI64" i="12"/>
  <c r="LQ64" i="12"/>
  <c r="IN65" i="12"/>
  <c r="IV65" i="12"/>
  <c r="JD65" i="12"/>
  <c r="JL65" i="12"/>
  <c r="JT65" i="12"/>
  <c r="KB65" i="12"/>
  <c r="KJ65" i="12"/>
  <c r="KR65" i="12"/>
  <c r="KZ65" i="12"/>
  <c r="LH65" i="12"/>
  <c r="LP65" i="12"/>
  <c r="IJ68" i="12"/>
  <c r="IR68" i="12"/>
  <c r="IZ68" i="12"/>
  <c r="JH68" i="12"/>
  <c r="JP68" i="12"/>
  <c r="JX68" i="12"/>
  <c r="KF68" i="12"/>
  <c r="KN68" i="12"/>
  <c r="KV68" i="12"/>
  <c r="LD68" i="12"/>
  <c r="LL68" i="12"/>
  <c r="II69" i="12"/>
  <c r="IQ69" i="12"/>
  <c r="IY69" i="12"/>
  <c r="JG69" i="12"/>
  <c r="JO69" i="12"/>
  <c r="JW69" i="12"/>
  <c r="KE69" i="12"/>
  <c r="KM69" i="12"/>
  <c r="KU69" i="12"/>
  <c r="LC69" i="12"/>
  <c r="LK69" i="12"/>
  <c r="LS69" i="12"/>
  <c r="IH62" i="12"/>
  <c r="EQ56" i="12"/>
  <c r="EQ61" i="12" s="1"/>
  <c r="EY56" i="12"/>
  <c r="FG56" i="12"/>
  <c r="FG57" i="12" s="1"/>
  <c r="FO56" i="12"/>
  <c r="FW56" i="12"/>
  <c r="FW67" i="12" s="1"/>
  <c r="GE56" i="12"/>
  <c r="GE58" i="12" s="1"/>
  <c r="GM56" i="12"/>
  <c r="GM60" i="12" s="1"/>
  <c r="GU56" i="12"/>
  <c r="GU61" i="12" s="1"/>
  <c r="HC56" i="12"/>
  <c r="HC61" i="12" s="1"/>
  <c r="HK56" i="12"/>
  <c r="HK57" i="12" s="1"/>
  <c r="DJ74" i="12"/>
  <c r="KS72" i="12"/>
  <c r="IS75" i="12"/>
  <c r="LC77" i="12"/>
  <c r="FO72" i="12"/>
  <c r="GU72" i="12"/>
  <c r="EM74" i="12"/>
  <c r="FS74" i="12"/>
  <c r="GY74" i="12"/>
  <c r="ET75" i="12"/>
  <c r="FZ75" i="12"/>
  <c r="HF75" i="12"/>
  <c r="FH77" i="12"/>
  <c r="GN77" i="12"/>
  <c r="HT77" i="12"/>
  <c r="N77" i="12" s="1"/>
  <c r="BC62" i="12"/>
  <c r="CI62" i="12"/>
  <c r="DO62" i="12"/>
  <c r="BJ63" i="12"/>
  <c r="CP63" i="12"/>
  <c r="AK64" i="12"/>
  <c r="BQ64" i="12"/>
  <c r="CV64" i="12"/>
  <c r="DR64" i="12"/>
  <c r="AZ65" i="12"/>
  <c r="BW65" i="12"/>
  <c r="CQ65" i="12"/>
  <c r="DD65" i="12"/>
  <c r="DR65" i="12"/>
  <c r="AT68" i="12"/>
  <c r="BF68" i="12"/>
  <c r="BT68" i="12"/>
  <c r="CE68" i="12"/>
  <c r="CS68" i="12"/>
  <c r="DF68" i="12"/>
  <c r="DR68" i="12"/>
  <c r="AU69" i="12"/>
  <c r="BF69" i="12"/>
  <c r="BT69" i="12"/>
  <c r="CG69" i="12"/>
  <c r="CQ69" i="12"/>
  <c r="CZ69" i="12"/>
  <c r="DI69" i="12"/>
  <c r="DR69" i="12"/>
  <c r="AJ62" i="12"/>
  <c r="IP56" i="12"/>
  <c r="IP57" i="12" s="1"/>
  <c r="IX56" i="12"/>
  <c r="IX57" i="12" s="1"/>
  <c r="JF56" i="12"/>
  <c r="JF57" i="12" s="1"/>
  <c r="JN56" i="12"/>
  <c r="JN57" i="12" s="1"/>
  <c r="JV56" i="12"/>
  <c r="JV57" i="12" s="1"/>
  <c r="KD56" i="12"/>
  <c r="KD57" i="12" s="1"/>
  <c r="KL56" i="12"/>
  <c r="KL57" i="12" s="1"/>
  <c r="KT56" i="12"/>
  <c r="KT57" i="12" s="1"/>
  <c r="LB56" i="12"/>
  <c r="LB57" i="12" s="1"/>
  <c r="LJ56" i="12"/>
  <c r="LJ57" i="12" s="1"/>
  <c r="LR56" i="12"/>
  <c r="LR57" i="12" s="1"/>
  <c r="IJ62" i="12"/>
  <c r="IR62" i="12"/>
  <c r="IZ62" i="12"/>
  <c r="JH62" i="12"/>
  <c r="JP62" i="12"/>
  <c r="JX62" i="12"/>
  <c r="KF62" i="12"/>
  <c r="KN62" i="12"/>
  <c r="KV62" i="12"/>
  <c r="LD62" i="12"/>
  <c r="LL62" i="12"/>
  <c r="II63" i="12"/>
  <c r="IQ63" i="12"/>
  <c r="IY63" i="12"/>
  <c r="JG63" i="12"/>
  <c r="JO63" i="12"/>
  <c r="JW63" i="12"/>
  <c r="KE63" i="12"/>
  <c r="KM63" i="12"/>
  <c r="KU63" i="12"/>
  <c r="LC63" i="12"/>
  <c r="LK63" i="12"/>
  <c r="LS63" i="12"/>
  <c r="IP64" i="12"/>
  <c r="IX64" i="12"/>
  <c r="JF64" i="12"/>
  <c r="JN64" i="12"/>
  <c r="JV64" i="12"/>
  <c r="KD64" i="12"/>
  <c r="KL64" i="12"/>
  <c r="KT64" i="12"/>
  <c r="LB64" i="12"/>
  <c r="LJ64" i="12"/>
  <c r="LR64" i="12"/>
  <c r="IO65" i="12"/>
  <c r="IW65" i="12"/>
  <c r="JE65" i="12"/>
  <c r="JM65" i="12"/>
  <c r="JU65" i="12"/>
  <c r="KC65" i="12"/>
  <c r="KK65" i="12"/>
  <c r="KS65" i="12"/>
  <c r="LA65" i="12"/>
  <c r="LI65" i="12"/>
  <c r="LQ65" i="12"/>
  <c r="IK68" i="12"/>
  <c r="IS68" i="12"/>
  <c r="JA68" i="12"/>
  <c r="JI68" i="12"/>
  <c r="JQ68" i="12"/>
  <c r="JY68" i="12"/>
  <c r="KG68" i="12"/>
  <c r="KO68" i="12"/>
  <c r="KW68" i="12"/>
  <c r="LE68" i="12"/>
  <c r="LM68" i="12"/>
  <c r="IJ69" i="12"/>
  <c r="IR69" i="12"/>
  <c r="IZ69" i="12"/>
  <c r="JH69" i="12"/>
  <c r="JP69" i="12"/>
  <c r="JX69" i="12"/>
  <c r="KF69" i="12"/>
  <c r="KN69" i="12"/>
  <c r="KV69" i="12"/>
  <c r="LD69" i="12"/>
  <c r="LL69" i="12"/>
  <c r="EJ56" i="12"/>
  <c r="EJ60" i="12" s="1"/>
  <c r="ER56" i="12"/>
  <c r="ER61" i="12" s="1"/>
  <c r="EZ56" i="12"/>
  <c r="FH56" i="12"/>
  <c r="FH60" i="12" s="1"/>
  <c r="FP56" i="12"/>
  <c r="FP67" i="12" s="1"/>
  <c r="FX56" i="12"/>
  <c r="GF56" i="12"/>
  <c r="GF60" i="12" s="1"/>
  <c r="GN56" i="12"/>
  <c r="GN67" i="12" s="1"/>
  <c r="GV56" i="12"/>
  <c r="GV60" i="12" s="1"/>
  <c r="HD56" i="12"/>
  <c r="HL56" i="12"/>
  <c r="JX75" i="12"/>
  <c r="EP72" i="12"/>
  <c r="FV72" i="12"/>
  <c r="HB72" i="12"/>
  <c r="ET74" i="12"/>
  <c r="FZ74" i="12"/>
  <c r="HF74" i="12"/>
  <c r="FA75" i="12"/>
  <c r="GG75" i="12"/>
  <c r="HM75" i="12"/>
  <c r="FO77" i="12"/>
  <c r="GU77" i="12"/>
  <c r="BJ62" i="12"/>
  <c r="CP62" i="12"/>
  <c r="AK63" i="12"/>
  <c r="BQ63" i="12"/>
  <c r="CW63" i="12"/>
  <c r="AR64" i="12"/>
  <c r="BX64" i="12"/>
  <c r="CW64" i="12"/>
  <c r="DT64" i="12"/>
  <c r="BE65" i="12"/>
  <c r="BX65" i="12"/>
  <c r="CS65" i="12"/>
  <c r="DG65" i="12"/>
  <c r="DS65" i="12"/>
  <c r="AV68" i="12"/>
  <c r="BG68" i="12"/>
  <c r="BU68" i="12"/>
  <c r="CH68" i="12"/>
  <c r="CT68" i="12"/>
  <c r="DH68" i="12"/>
  <c r="DS68" i="12"/>
  <c r="AV69" i="12"/>
  <c r="BI69" i="12"/>
  <c r="BU69" i="12"/>
  <c r="CI69" i="12"/>
  <c r="CR69" i="12"/>
  <c r="DA69" i="12"/>
  <c r="DJ69" i="12"/>
  <c r="DS69" i="12"/>
  <c r="II56" i="12"/>
  <c r="II57" i="12" s="1"/>
  <c r="IQ56" i="12"/>
  <c r="IQ57" i="12" s="1"/>
  <c r="IY56" i="12"/>
  <c r="IY57" i="12" s="1"/>
  <c r="JG56" i="12"/>
  <c r="JG57" i="12" s="1"/>
  <c r="JO56" i="12"/>
  <c r="JO57" i="12" s="1"/>
  <c r="JW56" i="12"/>
  <c r="JW57" i="12" s="1"/>
  <c r="KE56" i="12"/>
  <c r="KE59" i="12" s="1"/>
  <c r="KM56" i="12"/>
  <c r="KM59" i="12" s="1"/>
  <c r="KU56" i="12"/>
  <c r="KU57" i="12" s="1"/>
  <c r="LC56" i="12"/>
  <c r="LC57" i="12" s="1"/>
  <c r="LK56" i="12"/>
  <c r="LK57" i="12" s="1"/>
  <c r="LS56" i="12"/>
  <c r="LS57" i="12" s="1"/>
  <c r="IK62" i="12"/>
  <c r="IS62" i="12"/>
  <c r="JA62" i="12"/>
  <c r="JI62" i="12"/>
  <c r="JQ62" i="12"/>
  <c r="JY62" i="12"/>
  <c r="KG62" i="12"/>
  <c r="KO62" i="12"/>
  <c r="KW62" i="12"/>
  <c r="LE62" i="12"/>
  <c r="LM62" i="12"/>
  <c r="IJ63" i="12"/>
  <c r="IR63" i="12"/>
  <c r="IZ63" i="12"/>
  <c r="JH63" i="12"/>
  <c r="JP63" i="12"/>
  <c r="JX63" i="12"/>
  <c r="KF63" i="12"/>
  <c r="KN63" i="12"/>
  <c r="KV63" i="12"/>
  <c r="LD63" i="12"/>
  <c r="LL63" i="12"/>
  <c r="II64" i="12"/>
  <c r="IQ64" i="12"/>
  <c r="IY64" i="12"/>
  <c r="JG64" i="12"/>
  <c r="JO64" i="12"/>
  <c r="JW64" i="12"/>
  <c r="KE64" i="12"/>
  <c r="KM64" i="12"/>
  <c r="KU64" i="12"/>
  <c r="LC64" i="12"/>
  <c r="LK64" i="12"/>
  <c r="LS64" i="12"/>
  <c r="IP65" i="12"/>
  <c r="IX65" i="12"/>
  <c r="JF65" i="12"/>
  <c r="JN65" i="12"/>
  <c r="JV65" i="12"/>
  <c r="KD65" i="12"/>
  <c r="KL65" i="12"/>
  <c r="KT65" i="12"/>
  <c r="LB65" i="12"/>
  <c r="LJ65" i="12"/>
  <c r="LR65" i="12"/>
  <c r="IL68" i="12"/>
  <c r="IT68" i="12"/>
  <c r="JB68" i="12"/>
  <c r="JJ68" i="12"/>
  <c r="JR68" i="12"/>
  <c r="JZ68" i="12"/>
  <c r="KH68" i="12"/>
  <c r="KP68" i="12"/>
  <c r="KX68" i="12"/>
  <c r="LF68" i="12"/>
  <c r="LN68" i="12"/>
  <c r="IK69" i="12"/>
  <c r="IS69" i="12"/>
  <c r="JA69" i="12"/>
  <c r="JI69" i="12"/>
  <c r="JQ69" i="12"/>
  <c r="JY69" i="12"/>
  <c r="KG69" i="12"/>
  <c r="KO69" i="12"/>
  <c r="KW69" i="12"/>
  <c r="LE69" i="12"/>
  <c r="LM69" i="12"/>
  <c r="EK56" i="12"/>
  <c r="EK58" i="12" s="1"/>
  <c r="ES56" i="12"/>
  <c r="ES61" i="12" s="1"/>
  <c r="FA56" i="12"/>
  <c r="FA59" i="12" s="1"/>
  <c r="FI56" i="12"/>
  <c r="FI67" i="12" s="1"/>
  <c r="FQ56" i="12"/>
  <c r="FQ60" i="12" s="1"/>
  <c r="FY56" i="12"/>
  <c r="FY67" i="12" s="1"/>
  <c r="GG56" i="12"/>
  <c r="GG58" i="12" s="1"/>
  <c r="GO56" i="12"/>
  <c r="GO67" i="12" s="1"/>
  <c r="GW56" i="12"/>
  <c r="GW67" i="12" s="1"/>
  <c r="HE56" i="12"/>
  <c r="HE60" i="12" s="1"/>
  <c r="FW72" i="12"/>
  <c r="DB64" i="12"/>
  <c r="BJ68" i="12"/>
  <c r="BV69" i="12"/>
  <c r="KN56" i="12"/>
  <c r="KN57" i="12" s="1"/>
  <c r="JB62" i="12"/>
  <c r="LN62" i="12"/>
  <c r="KO63" i="12"/>
  <c r="JP64" i="12"/>
  <c r="IQ65" i="12"/>
  <c r="LC65" i="12"/>
  <c r="JS68" i="12"/>
  <c r="IT69" i="12"/>
  <c r="LF69" i="12"/>
  <c r="EL56" i="12"/>
  <c r="EL61" i="12" s="1"/>
  <c r="FR56" i="12"/>
  <c r="FR57" i="12" s="1"/>
  <c r="GX56" i="12"/>
  <c r="HS56" i="12"/>
  <c r="HS57" i="12" s="1"/>
  <c r="EJ62" i="12"/>
  <c r="ER62" i="12"/>
  <c r="EZ62" i="12"/>
  <c r="FH62" i="12"/>
  <c r="FP62" i="12"/>
  <c r="FX62" i="12"/>
  <c r="GF62" i="12"/>
  <c r="GN62" i="12"/>
  <c r="GV62" i="12"/>
  <c r="HD62" i="12"/>
  <c r="HL62" i="12"/>
  <c r="HT62" i="12"/>
  <c r="EQ63" i="12"/>
  <c r="EY63" i="12"/>
  <c r="FG63" i="12"/>
  <c r="FO63" i="12"/>
  <c r="FW63" i="12"/>
  <c r="GE63" i="12"/>
  <c r="GM63" i="12"/>
  <c r="GU63" i="12"/>
  <c r="HC63" i="12"/>
  <c r="HK63" i="12"/>
  <c r="HS63" i="12"/>
  <c r="EP64" i="12"/>
  <c r="EX64" i="12"/>
  <c r="FF64" i="12"/>
  <c r="FN64" i="12"/>
  <c r="FV64" i="12"/>
  <c r="GD64" i="12"/>
  <c r="GL64" i="12"/>
  <c r="GT64" i="12"/>
  <c r="HB64" i="12"/>
  <c r="HJ64" i="12"/>
  <c r="HR64" i="12"/>
  <c r="EO65" i="12"/>
  <c r="EW65" i="12"/>
  <c r="FE65" i="12"/>
  <c r="FM65" i="12"/>
  <c r="FU65" i="12"/>
  <c r="GC65" i="12"/>
  <c r="GK65" i="12"/>
  <c r="GS65" i="12"/>
  <c r="HA65" i="12"/>
  <c r="HI65" i="12"/>
  <c r="HQ65" i="12"/>
  <c r="EO68" i="12"/>
  <c r="EW68" i="12"/>
  <c r="FE68" i="12"/>
  <c r="FM68" i="12"/>
  <c r="FU68" i="12"/>
  <c r="GC68" i="12"/>
  <c r="GK68" i="12"/>
  <c r="GS68" i="12"/>
  <c r="HA68" i="12"/>
  <c r="HI68" i="12"/>
  <c r="HQ68" i="12"/>
  <c r="HC72" i="12"/>
  <c r="BK62" i="12"/>
  <c r="DU64" i="12"/>
  <c r="BV68" i="12"/>
  <c r="CJ69" i="12"/>
  <c r="IJ56" i="12"/>
  <c r="IJ61" i="12" s="1"/>
  <c r="KV56" i="12"/>
  <c r="KV57" i="12" s="1"/>
  <c r="JJ62" i="12"/>
  <c r="IK63" i="12"/>
  <c r="KW63" i="12"/>
  <c r="JX64" i="12"/>
  <c r="IY65" i="12"/>
  <c r="LK65" i="12"/>
  <c r="KA68" i="12"/>
  <c r="JB69" i="12"/>
  <c r="LN69" i="12"/>
  <c r="EM56" i="12"/>
  <c r="EM57" i="12" s="1"/>
  <c r="FS56" i="12"/>
  <c r="FS61" i="12" s="1"/>
  <c r="GY56" i="12"/>
  <c r="GY57" i="12" s="1"/>
  <c r="HT56" i="12"/>
  <c r="HT60" i="12" s="1"/>
  <c r="EK62" i="12"/>
  <c r="ES62" i="12"/>
  <c r="FA62" i="12"/>
  <c r="FI62" i="12"/>
  <c r="FQ62" i="12"/>
  <c r="FY62" i="12"/>
  <c r="GG62" i="12"/>
  <c r="GO62" i="12"/>
  <c r="GW62" i="12"/>
  <c r="HE62" i="12"/>
  <c r="HM62" i="12"/>
  <c r="EJ63" i="12"/>
  <c r="ER63" i="12"/>
  <c r="EZ63" i="12"/>
  <c r="FH63" i="12"/>
  <c r="FP63" i="12"/>
  <c r="FX63" i="12"/>
  <c r="GF63" i="12"/>
  <c r="GN63" i="12"/>
  <c r="GV63" i="12"/>
  <c r="HD63" i="12"/>
  <c r="HL63" i="12"/>
  <c r="HT63" i="12"/>
  <c r="EQ64" i="12"/>
  <c r="EY64" i="12"/>
  <c r="FG64" i="12"/>
  <c r="FO64" i="12"/>
  <c r="FW64" i="12"/>
  <c r="GE64" i="12"/>
  <c r="GM64" i="12"/>
  <c r="GU64" i="12"/>
  <c r="HC64" i="12"/>
  <c r="HK64" i="12"/>
  <c r="HS64" i="12"/>
  <c r="EP65" i="12"/>
  <c r="EX65" i="12"/>
  <c r="FF65" i="12"/>
  <c r="FN65" i="12"/>
  <c r="FV65" i="12"/>
  <c r="GD65" i="12"/>
  <c r="GL65" i="12"/>
  <c r="GT65" i="12"/>
  <c r="HB65" i="12"/>
  <c r="HJ65" i="12"/>
  <c r="HR65" i="12"/>
  <c r="EP68" i="12"/>
  <c r="EX68" i="12"/>
  <c r="FF68" i="12"/>
  <c r="FN68" i="12"/>
  <c r="FV68" i="12"/>
  <c r="GD68" i="12"/>
  <c r="GL68" i="12"/>
  <c r="GT68" i="12"/>
  <c r="HB68" i="12"/>
  <c r="HJ68" i="12"/>
  <c r="HR68" i="12"/>
  <c r="JY75" i="12"/>
  <c r="EU74" i="12"/>
  <c r="EJ77" i="12"/>
  <c r="CQ62" i="12"/>
  <c r="BG65" i="12"/>
  <c r="CJ68" i="12"/>
  <c r="CS69" i="12"/>
  <c r="IR56" i="12"/>
  <c r="IR60" i="12" s="1"/>
  <c r="LD56" i="12"/>
  <c r="LD57" i="12" s="1"/>
  <c r="JR62" i="12"/>
  <c r="IS63" i="12"/>
  <c r="LE63" i="12"/>
  <c r="KF64" i="12"/>
  <c r="JG65" i="12"/>
  <c r="LS65" i="12"/>
  <c r="KI68" i="12"/>
  <c r="JJ69" i="12"/>
  <c r="ET56" i="12"/>
  <c r="ET58" i="12" s="1"/>
  <c r="FZ56" i="12"/>
  <c r="FZ67" i="12" s="1"/>
  <c r="HF56" i="12"/>
  <c r="HF60" i="12" s="1"/>
  <c r="EL62" i="12"/>
  <c r="ET62" i="12"/>
  <c r="FB62" i="12"/>
  <c r="FJ62" i="12"/>
  <c r="FR62" i="12"/>
  <c r="FZ62" i="12"/>
  <c r="GH62" i="12"/>
  <c r="GP62" i="12"/>
  <c r="GX62" i="12"/>
  <c r="HF62" i="12"/>
  <c r="HN62" i="12"/>
  <c r="EK63" i="12"/>
  <c r="ES63" i="12"/>
  <c r="FA63" i="12"/>
  <c r="FI63" i="12"/>
  <c r="FQ63" i="12"/>
  <c r="FY63" i="12"/>
  <c r="GG63" i="12"/>
  <c r="GO63" i="12"/>
  <c r="GW63" i="12"/>
  <c r="HE63" i="12"/>
  <c r="HM63" i="12"/>
  <c r="EJ64" i="12"/>
  <c r="ER64" i="12"/>
  <c r="EZ64" i="12"/>
  <c r="FH64" i="12"/>
  <c r="FP64" i="12"/>
  <c r="FX64" i="12"/>
  <c r="GF64" i="12"/>
  <c r="GN64" i="12"/>
  <c r="GV64" i="12"/>
  <c r="HD64" i="12"/>
  <c r="HL64" i="12"/>
  <c r="HT64" i="12"/>
  <c r="EQ65" i="12"/>
  <c r="EY65" i="12"/>
  <c r="FG65" i="12"/>
  <c r="FO65" i="12"/>
  <c r="FW65" i="12"/>
  <c r="GE65" i="12"/>
  <c r="GM65" i="12"/>
  <c r="GU65" i="12"/>
  <c r="HC65" i="12"/>
  <c r="HK65" i="12"/>
  <c r="HS65" i="12"/>
  <c r="EQ68" i="12"/>
  <c r="EY68" i="12"/>
  <c r="FG68" i="12"/>
  <c r="FO68" i="12"/>
  <c r="FW68" i="12"/>
  <c r="GE68" i="12"/>
  <c r="GM68" i="12"/>
  <c r="GU68" i="12"/>
  <c r="HC68" i="12"/>
  <c r="HK68" i="12"/>
  <c r="HS68" i="12"/>
  <c r="GA74" i="12"/>
  <c r="FP77" i="12"/>
  <c r="AL63" i="12"/>
  <c r="CC65" i="12"/>
  <c r="CU68" i="12"/>
  <c r="DB69" i="12"/>
  <c r="IZ56" i="12"/>
  <c r="IZ67" i="12" s="1"/>
  <c r="LL56" i="12"/>
  <c r="JZ62" i="12"/>
  <c r="JA63" i="12"/>
  <c r="LM63" i="12"/>
  <c r="KN64" i="12"/>
  <c r="JO65" i="12"/>
  <c r="KQ68" i="12"/>
  <c r="JR69" i="12"/>
  <c r="EU56" i="12"/>
  <c r="EU60" i="12" s="1"/>
  <c r="GA56" i="12"/>
  <c r="GA59" i="12" s="1"/>
  <c r="HG56" i="12"/>
  <c r="EM62" i="12"/>
  <c r="EU62" i="12"/>
  <c r="FC62" i="12"/>
  <c r="FK62" i="12"/>
  <c r="FS62" i="12"/>
  <c r="GA62" i="12"/>
  <c r="GI62" i="12"/>
  <c r="GQ62" i="12"/>
  <c r="GY62" i="12"/>
  <c r="HG62" i="12"/>
  <c r="HO62" i="12"/>
  <c r="EL63" i="12"/>
  <c r="ET63" i="12"/>
  <c r="FB63" i="12"/>
  <c r="FJ63" i="12"/>
  <c r="FR63" i="12"/>
  <c r="FZ63" i="12"/>
  <c r="GH63" i="12"/>
  <c r="GP63" i="12"/>
  <c r="GX63" i="12"/>
  <c r="HF63" i="12"/>
  <c r="HN63" i="12"/>
  <c r="EK64" i="12"/>
  <c r="ES64" i="12"/>
  <c r="FA64" i="12"/>
  <c r="FI64" i="12"/>
  <c r="FQ64" i="12"/>
  <c r="FY64" i="12"/>
  <c r="GG64" i="12"/>
  <c r="GO64" i="12"/>
  <c r="GW64" i="12"/>
  <c r="HE64" i="12"/>
  <c r="HM64" i="12"/>
  <c r="EJ65" i="12"/>
  <c r="ER65" i="12"/>
  <c r="EZ65" i="12"/>
  <c r="FH65" i="12"/>
  <c r="FP65" i="12"/>
  <c r="FX65" i="12"/>
  <c r="GF65" i="12"/>
  <c r="GN65" i="12"/>
  <c r="GV65" i="12"/>
  <c r="HD65" i="12"/>
  <c r="HL65" i="12"/>
  <c r="HT65" i="12"/>
  <c r="EJ68" i="12"/>
  <c r="ER68" i="12"/>
  <c r="EZ68" i="12"/>
  <c r="FH68" i="12"/>
  <c r="FP68" i="12"/>
  <c r="FX68" i="12"/>
  <c r="GF68" i="12"/>
  <c r="GN68" i="12"/>
  <c r="GV68" i="12"/>
  <c r="HD68" i="12"/>
  <c r="HL68" i="12"/>
  <c r="HG74" i="12"/>
  <c r="GV77" i="12"/>
  <c r="BR63" i="12"/>
  <c r="CU65" i="12"/>
  <c r="DI68" i="12"/>
  <c r="DK69" i="12"/>
  <c r="JH56" i="12"/>
  <c r="JH58" i="12" s="1"/>
  <c r="KH62" i="12"/>
  <c r="JI63" i="12"/>
  <c r="IJ64" i="12"/>
  <c r="KV64" i="12"/>
  <c r="JW65" i="12"/>
  <c r="IM68" i="12"/>
  <c r="KY68" i="12"/>
  <c r="JZ69" i="12"/>
  <c r="FB56" i="12"/>
  <c r="FB60" i="12" s="1"/>
  <c r="GH56" i="12"/>
  <c r="HM56" i="12"/>
  <c r="EN62" i="12"/>
  <c r="EV62" i="12"/>
  <c r="FD62" i="12"/>
  <c r="FL62" i="12"/>
  <c r="FT62" i="12"/>
  <c r="GB62" i="12"/>
  <c r="GJ62" i="12"/>
  <c r="GR62" i="12"/>
  <c r="GZ62" i="12"/>
  <c r="HH62" i="12"/>
  <c r="HP62" i="12"/>
  <c r="EM63" i="12"/>
  <c r="EU63" i="12"/>
  <c r="FC63" i="12"/>
  <c r="FK63" i="12"/>
  <c r="FS63" i="12"/>
  <c r="GA63" i="12"/>
  <c r="GI63" i="12"/>
  <c r="GQ63" i="12"/>
  <c r="GY63" i="12"/>
  <c r="HG63" i="12"/>
  <c r="HO63" i="12"/>
  <c r="EL64" i="12"/>
  <c r="ET64" i="12"/>
  <c r="FB64" i="12"/>
  <c r="FJ64" i="12"/>
  <c r="FR64" i="12"/>
  <c r="FZ64" i="12"/>
  <c r="GH64" i="12"/>
  <c r="GP64" i="12"/>
  <c r="GX64" i="12"/>
  <c r="HF64" i="12"/>
  <c r="HN64" i="12"/>
  <c r="EK65" i="12"/>
  <c r="ES65" i="12"/>
  <c r="FA65" i="12"/>
  <c r="FI65" i="12"/>
  <c r="FQ65" i="12"/>
  <c r="FY65" i="12"/>
  <c r="GG65" i="12"/>
  <c r="GO65" i="12"/>
  <c r="GW65" i="12"/>
  <c r="HE65" i="12"/>
  <c r="HM65" i="12"/>
  <c r="EK68" i="12"/>
  <c r="ES68" i="12"/>
  <c r="FA68" i="12"/>
  <c r="FI68" i="12"/>
  <c r="FQ68" i="12"/>
  <c r="FY68" i="12"/>
  <c r="GG68" i="12"/>
  <c r="GO68" i="12"/>
  <c r="GW68" i="12"/>
  <c r="HE68" i="12"/>
  <c r="HM68" i="12"/>
  <c r="GH75" i="12"/>
  <c r="AS64" i="12"/>
  <c r="DT65" i="12"/>
  <c r="AW69" i="12"/>
  <c r="JX56" i="12"/>
  <c r="JX57" i="12" s="1"/>
  <c r="IL62" i="12"/>
  <c r="KX62" i="12"/>
  <c r="JY63" i="12"/>
  <c r="IZ64" i="12"/>
  <c r="LL64" i="12"/>
  <c r="KM65" i="12"/>
  <c r="JC68" i="12"/>
  <c r="LO68" i="12"/>
  <c r="KP69" i="12"/>
  <c r="IH69" i="12"/>
  <c r="FJ56" i="12"/>
  <c r="FJ61" i="12" s="1"/>
  <c r="GP56" i="12"/>
  <c r="GP60" i="12" s="1"/>
  <c r="HO56" i="12"/>
  <c r="HO59" i="12" s="1"/>
  <c r="EP62" i="12"/>
  <c r="EX62" i="12"/>
  <c r="FF62" i="12"/>
  <c r="FN62" i="12"/>
  <c r="FV62" i="12"/>
  <c r="GD62" i="12"/>
  <c r="GL62" i="12"/>
  <c r="GT62" i="12"/>
  <c r="HB62" i="12"/>
  <c r="HJ62" i="12"/>
  <c r="HR62" i="12"/>
  <c r="EO63" i="12"/>
  <c r="EW63" i="12"/>
  <c r="FE63" i="12"/>
  <c r="FM63" i="12"/>
  <c r="FU63" i="12"/>
  <c r="GC63" i="12"/>
  <c r="GK63" i="12"/>
  <c r="GS63" i="12"/>
  <c r="HA63" i="12"/>
  <c r="HI63" i="12"/>
  <c r="HQ63" i="12"/>
  <c r="EN64" i="12"/>
  <c r="EV64" i="12"/>
  <c r="FD64" i="12"/>
  <c r="FL64" i="12"/>
  <c r="FT64" i="12"/>
  <c r="GB64" i="12"/>
  <c r="GJ64" i="12"/>
  <c r="GR64" i="12"/>
  <c r="GZ64" i="12"/>
  <c r="HH64" i="12"/>
  <c r="HP64" i="12"/>
  <c r="EM65" i="12"/>
  <c r="EU65" i="12"/>
  <c r="FC65" i="12"/>
  <c r="FK65" i="12"/>
  <c r="FS65" i="12"/>
  <c r="GA65" i="12"/>
  <c r="GI65" i="12"/>
  <c r="GQ65" i="12"/>
  <c r="GY65" i="12"/>
  <c r="HG65" i="12"/>
  <c r="HO65" i="12"/>
  <c r="EM68" i="12"/>
  <c r="EU68" i="12"/>
  <c r="FC68" i="12"/>
  <c r="FK68" i="12"/>
  <c r="FS68" i="12"/>
  <c r="GA68" i="12"/>
  <c r="GI68" i="12"/>
  <c r="GQ68" i="12"/>
  <c r="GY68" i="12"/>
  <c r="HG68" i="12"/>
  <c r="HO68" i="12"/>
  <c r="EQ72" i="12"/>
  <c r="HN75" i="12"/>
  <c r="BY64" i="12"/>
  <c r="AW68" i="12"/>
  <c r="BK69" i="12"/>
  <c r="KF56" i="12"/>
  <c r="KF60" i="12" s="1"/>
  <c r="IT62" i="12"/>
  <c r="LF62" i="12"/>
  <c r="KG63" i="12"/>
  <c r="JH64" i="12"/>
  <c r="II65" i="12"/>
  <c r="KU65" i="12"/>
  <c r="JK68" i="12"/>
  <c r="IL69" i="12"/>
  <c r="KX69" i="12"/>
  <c r="IH68" i="12"/>
  <c r="FK56" i="12"/>
  <c r="FK57" i="12" s="1"/>
  <c r="GQ56" i="12"/>
  <c r="HR56" i="12"/>
  <c r="HR57" i="12" s="1"/>
  <c r="EQ62" i="12"/>
  <c r="EY62" i="12"/>
  <c r="FG62" i="12"/>
  <c r="FO62" i="12"/>
  <c r="FW62" i="12"/>
  <c r="GE62" i="12"/>
  <c r="GM62" i="12"/>
  <c r="GU62" i="12"/>
  <c r="HC62" i="12"/>
  <c r="HK62" i="12"/>
  <c r="HS62" i="12"/>
  <c r="EP63" i="12"/>
  <c r="EX63" i="12"/>
  <c r="FF63" i="12"/>
  <c r="FN63" i="12"/>
  <c r="FV63" i="12"/>
  <c r="GD63" i="12"/>
  <c r="GL63" i="12"/>
  <c r="GT63" i="12"/>
  <c r="HB63" i="12"/>
  <c r="HJ63" i="12"/>
  <c r="HR63" i="12"/>
  <c r="EO64" i="12"/>
  <c r="EW64" i="12"/>
  <c r="FE64" i="12"/>
  <c r="FM64" i="12"/>
  <c r="FU64" i="12"/>
  <c r="GC64" i="12"/>
  <c r="GK64" i="12"/>
  <c r="GS64" i="12"/>
  <c r="HA64" i="12"/>
  <c r="HI64" i="12"/>
  <c r="HQ64" i="12"/>
  <c r="EN65" i="12"/>
  <c r="EV65" i="12"/>
  <c r="FD65" i="12"/>
  <c r="FL65" i="12"/>
  <c r="FT65" i="12"/>
  <c r="GB65" i="12"/>
  <c r="GJ65" i="12"/>
  <c r="GR65" i="12"/>
  <c r="GZ65" i="12"/>
  <c r="HH65" i="12"/>
  <c r="HP65" i="12"/>
  <c r="EN68" i="12"/>
  <c r="EV68" i="12"/>
  <c r="FD68" i="12"/>
  <c r="FL68" i="12"/>
  <c r="FT68" i="12"/>
  <c r="GB68" i="12"/>
  <c r="GJ68" i="12"/>
  <c r="GR68" i="12"/>
  <c r="JP56" i="12"/>
  <c r="JP58" i="12" s="1"/>
  <c r="LG68" i="12"/>
  <c r="EW62" i="12"/>
  <c r="HI62" i="12"/>
  <c r="GJ63" i="12"/>
  <c r="FK64" i="12"/>
  <c r="EL65" i="12"/>
  <c r="GX65" i="12"/>
  <c r="FJ68" i="12"/>
  <c r="HH68" i="12"/>
  <c r="EN69" i="12"/>
  <c r="EV69" i="12"/>
  <c r="FD69" i="12"/>
  <c r="FL69" i="12"/>
  <c r="FT69" i="12"/>
  <c r="GB69" i="12"/>
  <c r="GJ69" i="12"/>
  <c r="GR69" i="12"/>
  <c r="GZ69" i="12"/>
  <c r="HH69" i="12"/>
  <c r="HP69" i="12"/>
  <c r="EI68" i="12"/>
  <c r="AM40" i="12"/>
  <c r="AU40" i="12"/>
  <c r="BC40" i="12"/>
  <c r="BK40" i="12"/>
  <c r="BS40" i="12"/>
  <c r="CA40" i="12"/>
  <c r="CI40" i="12"/>
  <c r="CQ40" i="12"/>
  <c r="CY40" i="12"/>
  <c r="DG40" i="12"/>
  <c r="DO40" i="12"/>
  <c r="AL41" i="12"/>
  <c r="AT41" i="12"/>
  <c r="BB41" i="12"/>
  <c r="BJ41" i="12"/>
  <c r="BR41" i="12"/>
  <c r="BZ41" i="12"/>
  <c r="CH41" i="12"/>
  <c r="CP41" i="12"/>
  <c r="CX41" i="12"/>
  <c r="DF41" i="12"/>
  <c r="DN41" i="12"/>
  <c r="AJ41" i="12"/>
  <c r="IO36" i="12"/>
  <c r="IW36" i="12"/>
  <c r="JE36" i="12"/>
  <c r="JM36" i="12"/>
  <c r="JU36" i="12"/>
  <c r="KC36" i="12"/>
  <c r="KK36" i="12"/>
  <c r="KS36" i="12"/>
  <c r="LA36" i="12"/>
  <c r="LI36" i="12"/>
  <c r="LQ36" i="12"/>
  <c r="II40" i="12"/>
  <c r="IQ40" i="12"/>
  <c r="IY40" i="12"/>
  <c r="JG40" i="12"/>
  <c r="JO40" i="12"/>
  <c r="JW40" i="12"/>
  <c r="KE40" i="12"/>
  <c r="KM40" i="12"/>
  <c r="KU40" i="12"/>
  <c r="LC40" i="12"/>
  <c r="LK40" i="12"/>
  <c r="LS40" i="12"/>
  <c r="IP41" i="12"/>
  <c r="IX41" i="12"/>
  <c r="JF41" i="12"/>
  <c r="JN41" i="12"/>
  <c r="JV41" i="12"/>
  <c r="KD41" i="12"/>
  <c r="KL41" i="12"/>
  <c r="KT41" i="12"/>
  <c r="LB41" i="12"/>
  <c r="LJ41" i="12"/>
  <c r="LR41" i="12"/>
  <c r="EK40" i="12"/>
  <c r="ES40" i="12"/>
  <c r="FA40" i="12"/>
  <c r="FI40" i="12"/>
  <c r="FQ40" i="12"/>
  <c r="FY40" i="12"/>
  <c r="GG40" i="12"/>
  <c r="GO40" i="12"/>
  <c r="GW40" i="12"/>
  <c r="HE40" i="12"/>
  <c r="HM40" i="12"/>
  <c r="EJ41" i="12"/>
  <c r="ER41" i="12"/>
  <c r="EZ41" i="12"/>
  <c r="FH41" i="12"/>
  <c r="FP41" i="12"/>
  <c r="FX41" i="12"/>
  <c r="GF41" i="12"/>
  <c r="GN41" i="12"/>
  <c r="GV41" i="12"/>
  <c r="FB75" i="12"/>
  <c r="KH69" i="12"/>
  <c r="FE62" i="12"/>
  <c r="HQ62" i="12"/>
  <c r="GR63" i="12"/>
  <c r="FS64" i="12"/>
  <c r="ET65" i="12"/>
  <c r="HF65" i="12"/>
  <c r="FR68" i="12"/>
  <c r="HN68" i="12"/>
  <c r="EO69" i="12"/>
  <c r="EW69" i="12"/>
  <c r="FE69" i="12"/>
  <c r="FM69" i="12"/>
  <c r="FU69" i="12"/>
  <c r="GC69" i="12"/>
  <c r="GK69" i="12"/>
  <c r="GS69" i="12"/>
  <c r="HA69" i="12"/>
  <c r="HI69" i="12"/>
  <c r="HQ69" i="12"/>
  <c r="EI65" i="12"/>
  <c r="AN40" i="12"/>
  <c r="AV40" i="12"/>
  <c r="BD40" i="12"/>
  <c r="BL40" i="12"/>
  <c r="BT40" i="12"/>
  <c r="CB40" i="12"/>
  <c r="CJ40" i="12"/>
  <c r="CR40" i="12"/>
  <c r="CZ40" i="12"/>
  <c r="DH40" i="12"/>
  <c r="DP40" i="12"/>
  <c r="AM41" i="12"/>
  <c r="AU41" i="12"/>
  <c r="BC41" i="12"/>
  <c r="BK41" i="12"/>
  <c r="BS41" i="12"/>
  <c r="CA41" i="12"/>
  <c r="CI41" i="12"/>
  <c r="CQ41" i="12"/>
  <c r="CY41" i="12"/>
  <c r="DG41" i="12"/>
  <c r="DO41" i="12"/>
  <c r="AJ40" i="12"/>
  <c r="IP36" i="12"/>
  <c r="IX36" i="12"/>
  <c r="JF36" i="12"/>
  <c r="JN36" i="12"/>
  <c r="JV36" i="12"/>
  <c r="KD36" i="12"/>
  <c r="KL36" i="12"/>
  <c r="KT36" i="12"/>
  <c r="LB36" i="12"/>
  <c r="LJ36" i="12"/>
  <c r="LR36" i="12"/>
  <c r="IJ40" i="12"/>
  <c r="IR40" i="12"/>
  <c r="IZ40" i="12"/>
  <c r="JH40" i="12"/>
  <c r="JP40" i="12"/>
  <c r="JX40" i="12"/>
  <c r="KF40" i="12"/>
  <c r="KN40" i="12"/>
  <c r="KV40" i="12"/>
  <c r="LD40" i="12"/>
  <c r="LL40" i="12"/>
  <c r="II41" i="12"/>
  <c r="IQ41" i="12"/>
  <c r="IY41" i="12"/>
  <c r="JG41" i="12"/>
  <c r="JO41" i="12"/>
  <c r="JW41" i="12"/>
  <c r="KE41" i="12"/>
  <c r="KM41" i="12"/>
  <c r="KU41" i="12"/>
  <c r="LC41" i="12"/>
  <c r="LK41" i="12"/>
  <c r="LS41" i="12"/>
  <c r="EL40" i="12"/>
  <c r="ET40" i="12"/>
  <c r="FB40" i="12"/>
  <c r="FJ40" i="12"/>
  <c r="FR40" i="12"/>
  <c r="FZ40" i="12"/>
  <c r="GH40" i="12"/>
  <c r="GP40" i="12"/>
  <c r="GX40" i="12"/>
  <c r="HF40" i="12"/>
  <c r="HN40" i="12"/>
  <c r="EK41" i="12"/>
  <c r="ES41" i="12"/>
  <c r="FA41" i="12"/>
  <c r="FI41" i="12"/>
  <c r="FQ41" i="12"/>
  <c r="FY41" i="12"/>
  <c r="GG41" i="12"/>
  <c r="GO41" i="12"/>
  <c r="GW41" i="12"/>
  <c r="KP62" i="12"/>
  <c r="FM62" i="12"/>
  <c r="EN63" i="12"/>
  <c r="GZ63" i="12"/>
  <c r="GA64" i="12"/>
  <c r="FB65" i="12"/>
  <c r="HN65" i="12"/>
  <c r="FZ68" i="12"/>
  <c r="HP68" i="12"/>
  <c r="EP69" i="12"/>
  <c r="EX69" i="12"/>
  <c r="FF69" i="12"/>
  <c r="FN69" i="12"/>
  <c r="FV69" i="12"/>
  <c r="GD69" i="12"/>
  <c r="GL69" i="12"/>
  <c r="GT69" i="12"/>
  <c r="HB69" i="12"/>
  <c r="HJ69" i="12"/>
  <c r="HR69" i="12"/>
  <c r="EI64" i="12"/>
  <c r="AO40" i="12"/>
  <c r="AW40" i="12"/>
  <c r="BE40" i="12"/>
  <c r="BM40" i="12"/>
  <c r="BU40" i="12"/>
  <c r="CC40" i="12"/>
  <c r="CK40" i="12"/>
  <c r="CS40" i="12"/>
  <c r="DA40" i="12"/>
  <c r="DI40" i="12"/>
  <c r="DQ40" i="12"/>
  <c r="AN41" i="12"/>
  <c r="AV41" i="12"/>
  <c r="BD41" i="12"/>
  <c r="BL41" i="12"/>
  <c r="BT41" i="12"/>
  <c r="CB41" i="12"/>
  <c r="CJ41" i="12"/>
  <c r="CR41" i="12"/>
  <c r="CZ41" i="12"/>
  <c r="DH41" i="12"/>
  <c r="DP41" i="12"/>
  <c r="II36" i="12"/>
  <c r="IQ36" i="12"/>
  <c r="IY36" i="12"/>
  <c r="JG36" i="12"/>
  <c r="JO36" i="12"/>
  <c r="JW36" i="12"/>
  <c r="KE36" i="12"/>
  <c r="KM36" i="12"/>
  <c r="KU36" i="12"/>
  <c r="LC36" i="12"/>
  <c r="LK36" i="12"/>
  <c r="LS36" i="12"/>
  <c r="V231" i="12" s="1"/>
  <c r="IK40" i="12"/>
  <c r="IS40" i="12"/>
  <c r="JA40" i="12"/>
  <c r="JI40" i="12"/>
  <c r="JQ40" i="12"/>
  <c r="JY40" i="12"/>
  <c r="KG40" i="12"/>
  <c r="KO40" i="12"/>
  <c r="KW40" i="12"/>
  <c r="LE40" i="12"/>
  <c r="LM40" i="12"/>
  <c r="IJ41" i="12"/>
  <c r="IR41" i="12"/>
  <c r="IZ41" i="12"/>
  <c r="JH41" i="12"/>
  <c r="JP41" i="12"/>
  <c r="JX41" i="12"/>
  <c r="KF41" i="12"/>
  <c r="KN41" i="12"/>
  <c r="KV41" i="12"/>
  <c r="LD41" i="12"/>
  <c r="LL41" i="12"/>
  <c r="EM40" i="12"/>
  <c r="EU40" i="12"/>
  <c r="FC40" i="12"/>
  <c r="FK40" i="12"/>
  <c r="FS40" i="12"/>
  <c r="GA40" i="12"/>
  <c r="GI40" i="12"/>
  <c r="GQ40" i="12"/>
  <c r="GY40" i="12"/>
  <c r="HG40" i="12"/>
  <c r="HO40" i="12"/>
  <c r="EL41" i="12"/>
  <c r="ET41" i="12"/>
  <c r="FB41" i="12"/>
  <c r="FJ41" i="12"/>
  <c r="FR41" i="12"/>
  <c r="FZ41" i="12"/>
  <c r="GH41" i="12"/>
  <c r="GP41" i="12"/>
  <c r="GX41" i="12"/>
  <c r="HF41" i="12"/>
  <c r="HN41" i="12"/>
  <c r="EI40" i="12"/>
  <c r="CX63" i="12"/>
  <c r="JQ63" i="12"/>
  <c r="FU62" i="12"/>
  <c r="EV63" i="12"/>
  <c r="HH63" i="12"/>
  <c r="GI64" i="12"/>
  <c r="FJ65" i="12"/>
  <c r="GH68" i="12"/>
  <c r="HT68" i="12"/>
  <c r="EQ69" i="12"/>
  <c r="EY69" i="12"/>
  <c r="FG69" i="12"/>
  <c r="FO69" i="12"/>
  <c r="FW69" i="12"/>
  <c r="GE69" i="12"/>
  <c r="GM69" i="12"/>
  <c r="GU69" i="12"/>
  <c r="HC69" i="12"/>
  <c r="HK69" i="12"/>
  <c r="HS69" i="12"/>
  <c r="EI63" i="12"/>
  <c r="AP40" i="12"/>
  <c r="AX40" i="12"/>
  <c r="BF40" i="12"/>
  <c r="BN40" i="12"/>
  <c r="BV40" i="12"/>
  <c r="CD40" i="12"/>
  <c r="CL40" i="12"/>
  <c r="CT40" i="12"/>
  <c r="DB40" i="12"/>
  <c r="DJ40" i="12"/>
  <c r="DR40" i="12"/>
  <c r="AO41" i="12"/>
  <c r="AW41" i="12"/>
  <c r="BE41" i="12"/>
  <c r="BM41" i="12"/>
  <c r="BU41" i="12"/>
  <c r="CC41" i="12"/>
  <c r="CK41" i="12"/>
  <c r="CS41" i="12"/>
  <c r="DA41" i="12"/>
  <c r="DI41" i="12"/>
  <c r="DQ41" i="12"/>
  <c r="IJ36" i="12"/>
  <c r="IR36" i="12"/>
  <c r="IZ36" i="12"/>
  <c r="JH36" i="12"/>
  <c r="JP36" i="12"/>
  <c r="JX36" i="12"/>
  <c r="KF36" i="12"/>
  <c r="KN36" i="12"/>
  <c r="KV36" i="12"/>
  <c r="LD36" i="12"/>
  <c r="LL36" i="12"/>
  <c r="IL40" i="12"/>
  <c r="IT40" i="12"/>
  <c r="JB40" i="12"/>
  <c r="JJ40" i="12"/>
  <c r="JR40" i="12"/>
  <c r="JZ40" i="12"/>
  <c r="KH40" i="12"/>
  <c r="KP40" i="12"/>
  <c r="KX40" i="12"/>
  <c r="LF40" i="12"/>
  <c r="LN40" i="12"/>
  <c r="IK41" i="12"/>
  <c r="IS41" i="12"/>
  <c r="JA41" i="12"/>
  <c r="JI41" i="12"/>
  <c r="JQ41" i="12"/>
  <c r="JY41" i="12"/>
  <c r="KG41" i="12"/>
  <c r="KO41" i="12"/>
  <c r="KW41" i="12"/>
  <c r="LE41" i="12"/>
  <c r="LM41" i="12"/>
  <c r="EN40" i="12"/>
  <c r="EV40" i="12"/>
  <c r="FD40" i="12"/>
  <c r="FL40" i="12"/>
  <c r="FT40" i="12"/>
  <c r="GB40" i="12"/>
  <c r="GJ40" i="12"/>
  <c r="GR40" i="12"/>
  <c r="GZ40" i="12"/>
  <c r="HH40" i="12"/>
  <c r="HP40" i="12"/>
  <c r="EM41" i="12"/>
  <c r="EU41" i="12"/>
  <c r="FC41" i="12"/>
  <c r="FK41" i="12"/>
  <c r="FS41" i="12"/>
  <c r="GA41" i="12"/>
  <c r="GI41" i="12"/>
  <c r="GQ41" i="12"/>
  <c r="GY41" i="12"/>
  <c r="DI65" i="12"/>
  <c r="IR64" i="12"/>
  <c r="FC56" i="12"/>
  <c r="FC58" i="12" s="1"/>
  <c r="GC62" i="12"/>
  <c r="FD63" i="12"/>
  <c r="HP63" i="12"/>
  <c r="GQ64" i="12"/>
  <c r="FR65" i="12"/>
  <c r="GP68" i="12"/>
  <c r="EJ69" i="12"/>
  <c r="ER69" i="12"/>
  <c r="EZ69" i="12"/>
  <c r="FH69" i="12"/>
  <c r="FP69" i="12"/>
  <c r="FX69" i="12"/>
  <c r="GF69" i="12"/>
  <c r="GN69" i="12"/>
  <c r="GV69" i="12"/>
  <c r="HD69" i="12"/>
  <c r="HL69" i="12"/>
  <c r="HT69" i="12"/>
  <c r="EI62" i="12"/>
  <c r="AQ40" i="12"/>
  <c r="AY40" i="12"/>
  <c r="BG40" i="12"/>
  <c r="BO40" i="12"/>
  <c r="BW40" i="12"/>
  <c r="CE40" i="12"/>
  <c r="CM40" i="12"/>
  <c r="CU40" i="12"/>
  <c r="DC40" i="12"/>
  <c r="DK40" i="12"/>
  <c r="DS40" i="12"/>
  <c r="AP41" i="12"/>
  <c r="AX41" i="12"/>
  <c r="BF41" i="12"/>
  <c r="BN41" i="12"/>
  <c r="BV41" i="12"/>
  <c r="CD41" i="12"/>
  <c r="CL41" i="12"/>
  <c r="CT41" i="12"/>
  <c r="DB41" i="12"/>
  <c r="DJ41" i="12"/>
  <c r="DR41" i="12"/>
  <c r="IK36" i="12"/>
  <c r="IS36" i="12"/>
  <c r="JA36" i="12"/>
  <c r="JI36" i="12"/>
  <c r="JQ36" i="12"/>
  <c r="JY36" i="12"/>
  <c r="KG36" i="12"/>
  <c r="KO36" i="12"/>
  <c r="KW36" i="12"/>
  <c r="LE36" i="12"/>
  <c r="LM36" i="12"/>
  <c r="IM40" i="12"/>
  <c r="IU40" i="12"/>
  <c r="JC40" i="12"/>
  <c r="JK40" i="12"/>
  <c r="JS40" i="12"/>
  <c r="KA40" i="12"/>
  <c r="KI40" i="12"/>
  <c r="KQ40" i="12"/>
  <c r="KY40" i="12"/>
  <c r="LG40" i="12"/>
  <c r="LO40" i="12"/>
  <c r="IL41" i="12"/>
  <c r="IT41" i="12"/>
  <c r="JB41" i="12"/>
  <c r="JJ41" i="12"/>
  <c r="JR41" i="12"/>
  <c r="JZ41" i="12"/>
  <c r="KH41" i="12"/>
  <c r="KP41" i="12"/>
  <c r="KX41" i="12"/>
  <c r="LF41" i="12"/>
  <c r="LN41" i="12"/>
  <c r="IH41" i="12"/>
  <c r="EO40" i="12"/>
  <c r="EW40" i="12"/>
  <c r="FE40" i="12"/>
  <c r="FM40" i="12"/>
  <c r="FU40" i="12"/>
  <c r="GC40" i="12"/>
  <c r="GK40" i="12"/>
  <c r="GS40" i="12"/>
  <c r="HA40" i="12"/>
  <c r="HI40" i="12"/>
  <c r="HQ40" i="12"/>
  <c r="EN41" i="12"/>
  <c r="EV41" i="12"/>
  <c r="FD41" i="12"/>
  <c r="FL41" i="12"/>
  <c r="FT41" i="12"/>
  <c r="GB41" i="12"/>
  <c r="GJ41" i="12"/>
  <c r="GR41" i="12"/>
  <c r="GZ41" i="12"/>
  <c r="DT69" i="12"/>
  <c r="KE65" i="12"/>
  <c r="HN56" i="12"/>
  <c r="HN61" i="12" s="1"/>
  <c r="GS62" i="12"/>
  <c r="FT63" i="12"/>
  <c r="EU64" i="12"/>
  <c r="HG64" i="12"/>
  <c r="GH65" i="12"/>
  <c r="ET68" i="12"/>
  <c r="GZ68" i="12"/>
  <c r="EL69" i="12"/>
  <c r="ET69" i="12"/>
  <c r="FB69" i="12"/>
  <c r="FJ69" i="12"/>
  <c r="FR69" i="12"/>
  <c r="FZ69" i="12"/>
  <c r="GH69" i="12"/>
  <c r="GP69" i="12"/>
  <c r="GX69" i="12"/>
  <c r="HF69" i="12"/>
  <c r="HN69" i="12"/>
  <c r="AK40" i="12"/>
  <c r="AS40" i="12"/>
  <c r="BA40" i="12"/>
  <c r="BI40" i="12"/>
  <c r="BQ40" i="12"/>
  <c r="BY40" i="12"/>
  <c r="CG40" i="12"/>
  <c r="CO40" i="12"/>
  <c r="CW40" i="12"/>
  <c r="DE40" i="12"/>
  <c r="DM40" i="12"/>
  <c r="DU40" i="12"/>
  <c r="AR41" i="12"/>
  <c r="AZ41" i="12"/>
  <c r="BH41" i="12"/>
  <c r="BP41" i="12"/>
  <c r="BX41" i="12"/>
  <c r="CF41" i="12"/>
  <c r="CN41" i="12"/>
  <c r="CV41" i="12"/>
  <c r="DD41" i="12"/>
  <c r="DL41" i="12"/>
  <c r="DT41" i="12"/>
  <c r="IM36" i="12"/>
  <c r="IU36" i="12"/>
  <c r="JC36" i="12"/>
  <c r="JK36" i="12"/>
  <c r="JS36" i="12"/>
  <c r="KA36" i="12"/>
  <c r="KI36" i="12"/>
  <c r="KQ36" i="12"/>
  <c r="KY36" i="12"/>
  <c r="LG36" i="12"/>
  <c r="LO36" i="12"/>
  <c r="IO40" i="12"/>
  <c r="IW40" i="12"/>
  <c r="JE40" i="12"/>
  <c r="JM40" i="12"/>
  <c r="JU40" i="12"/>
  <c r="KC40" i="12"/>
  <c r="KK40" i="12"/>
  <c r="KS40" i="12"/>
  <c r="LA40" i="12"/>
  <c r="LI40" i="12"/>
  <c r="LQ40" i="12"/>
  <c r="IN41" i="12"/>
  <c r="IV41" i="12"/>
  <c r="JD41" i="12"/>
  <c r="JL41" i="12"/>
  <c r="JT41" i="12"/>
  <c r="KB41" i="12"/>
  <c r="KJ41" i="12"/>
  <c r="KR41" i="12"/>
  <c r="KZ41" i="12"/>
  <c r="LH41" i="12"/>
  <c r="LP41" i="12"/>
  <c r="EQ40" i="12"/>
  <c r="EY40" i="12"/>
  <c r="FG40" i="12"/>
  <c r="FO40" i="12"/>
  <c r="FW40" i="12"/>
  <c r="GE40" i="12"/>
  <c r="GM40" i="12"/>
  <c r="IU68" i="12"/>
  <c r="EO62" i="12"/>
  <c r="HA62" i="12"/>
  <c r="GB63" i="12"/>
  <c r="FC64" i="12"/>
  <c r="HO64" i="12"/>
  <c r="GP65" i="12"/>
  <c r="FB68" i="12"/>
  <c r="HF68" i="12"/>
  <c r="EM69" i="12"/>
  <c r="EU69" i="12"/>
  <c r="FC69" i="12"/>
  <c r="FK69" i="12"/>
  <c r="FS69" i="12"/>
  <c r="GA69" i="12"/>
  <c r="GI69" i="12"/>
  <c r="GQ69" i="12"/>
  <c r="GY69" i="12"/>
  <c r="HG69" i="12"/>
  <c r="HO69" i="12"/>
  <c r="EI69" i="12"/>
  <c r="AL40" i="12"/>
  <c r="AT40" i="12"/>
  <c r="BB40" i="12"/>
  <c r="BJ40" i="12"/>
  <c r="BR40" i="12"/>
  <c r="BZ40" i="12"/>
  <c r="CH40" i="12"/>
  <c r="CP40" i="12"/>
  <c r="CX40" i="12"/>
  <c r="DF40" i="12"/>
  <c r="DN40" i="12"/>
  <c r="AK41" i="12"/>
  <c r="AS41" i="12"/>
  <c r="BA41" i="12"/>
  <c r="BI41" i="12"/>
  <c r="BQ41" i="12"/>
  <c r="BY41" i="12"/>
  <c r="CG41" i="12"/>
  <c r="CO41" i="12"/>
  <c r="CW41" i="12"/>
  <c r="DE41" i="12"/>
  <c r="DM41" i="12"/>
  <c r="DU41" i="12"/>
  <c r="IN36" i="12"/>
  <c r="IV36" i="12"/>
  <c r="JD36" i="12"/>
  <c r="JL36" i="12"/>
  <c r="JT36" i="12"/>
  <c r="KB36" i="12"/>
  <c r="KJ36" i="12"/>
  <c r="KR36" i="12"/>
  <c r="KZ36" i="12"/>
  <c r="LH36" i="12"/>
  <c r="LP36" i="12"/>
  <c r="IP40" i="12"/>
  <c r="IX40" i="12"/>
  <c r="JF40" i="12"/>
  <c r="JN40" i="12"/>
  <c r="JV40" i="12"/>
  <c r="KD40" i="12"/>
  <c r="KL40" i="12"/>
  <c r="KT40" i="12"/>
  <c r="LB40" i="12"/>
  <c r="LJ40" i="12"/>
  <c r="LR40" i="12"/>
  <c r="IO41" i="12"/>
  <c r="IW41" i="12"/>
  <c r="JE41" i="12"/>
  <c r="JM41" i="12"/>
  <c r="JU41" i="12"/>
  <c r="KC41" i="12"/>
  <c r="KK41" i="12"/>
  <c r="KS41" i="12"/>
  <c r="LA41" i="12"/>
  <c r="LI41" i="12"/>
  <c r="LQ41" i="12"/>
  <c r="EJ40" i="12"/>
  <c r="ER40" i="12"/>
  <c r="EZ40" i="12"/>
  <c r="FH40" i="12"/>
  <c r="FP40" i="12"/>
  <c r="FX40" i="12"/>
  <c r="GF40" i="12"/>
  <c r="GN40" i="12"/>
  <c r="GV40" i="12"/>
  <c r="HD40" i="12"/>
  <c r="HL40" i="12"/>
  <c r="HT40" i="12"/>
  <c r="EQ41" i="12"/>
  <c r="EY41" i="12"/>
  <c r="FG41" i="12"/>
  <c r="FO41" i="12"/>
  <c r="FW41" i="12"/>
  <c r="GE41" i="12"/>
  <c r="GM41" i="12"/>
  <c r="GU41" i="12"/>
  <c r="HC41" i="12"/>
  <c r="AK69" i="12"/>
  <c r="FZ65" i="12"/>
  <c r="FY69" i="12"/>
  <c r="BH40" i="12"/>
  <c r="DT40" i="12"/>
  <c r="CU41" i="12"/>
  <c r="JR36" i="12"/>
  <c r="KB40" i="12"/>
  <c r="JC41" i="12"/>
  <c r="LO41" i="12"/>
  <c r="FF40" i="12"/>
  <c r="HC40" i="12"/>
  <c r="EX41" i="12"/>
  <c r="GD41" i="12"/>
  <c r="HE41" i="12"/>
  <c r="HO41" i="12"/>
  <c r="AL29" i="12"/>
  <c r="AT29" i="12"/>
  <c r="BB29" i="12"/>
  <c r="BJ29" i="12"/>
  <c r="BR29" i="12"/>
  <c r="BZ29" i="12"/>
  <c r="CH29" i="12"/>
  <c r="CP29" i="12"/>
  <c r="CX29" i="12"/>
  <c r="DF29" i="12"/>
  <c r="DN29" i="12"/>
  <c r="II27" i="12"/>
  <c r="II31" i="12" s="1"/>
  <c r="IQ27" i="12"/>
  <c r="IQ28" i="12" s="1"/>
  <c r="IY27" i="12"/>
  <c r="IY33" i="12" s="1"/>
  <c r="JG27" i="12"/>
  <c r="JG28" i="12" s="1"/>
  <c r="JO27" i="12"/>
  <c r="JW27" i="12"/>
  <c r="JW33" i="12" s="1"/>
  <c r="KE27" i="12"/>
  <c r="KE30" i="12" s="1"/>
  <c r="KM27" i="12"/>
  <c r="KM28" i="12" s="1"/>
  <c r="KU27" i="12"/>
  <c r="KU31" i="12" s="1"/>
  <c r="LC27" i="12"/>
  <c r="LC33" i="12" s="1"/>
  <c r="LK27" i="12"/>
  <c r="LS27" i="12"/>
  <c r="LS28" i="12" s="1"/>
  <c r="IJ29" i="12"/>
  <c r="IR29" i="12"/>
  <c r="IZ29" i="12"/>
  <c r="JH29" i="12"/>
  <c r="JP29" i="12"/>
  <c r="JX29" i="12"/>
  <c r="KF29" i="12"/>
  <c r="KN29" i="12"/>
  <c r="KV29" i="12"/>
  <c r="LD29" i="12"/>
  <c r="LL29" i="12"/>
  <c r="EO27" i="12"/>
  <c r="EW27" i="12"/>
  <c r="EW33" i="12" s="1"/>
  <c r="FE27" i="12"/>
  <c r="FE31" i="12" s="1"/>
  <c r="FM27" i="12"/>
  <c r="FM32" i="12" s="1"/>
  <c r="FU27" i="12"/>
  <c r="FU31" i="12" s="1"/>
  <c r="GC27" i="12"/>
  <c r="GK27" i="12"/>
  <c r="GK33" i="12" s="1"/>
  <c r="GS27" i="12"/>
  <c r="GS31" i="12" s="1"/>
  <c r="HA27" i="12"/>
  <c r="HA30" i="12" s="1"/>
  <c r="HI27" i="12"/>
  <c r="HI30" i="12" s="1"/>
  <c r="HQ27" i="12"/>
  <c r="HQ32" i="12" s="1"/>
  <c r="EL29" i="12"/>
  <c r="ET29" i="12"/>
  <c r="FB29" i="12"/>
  <c r="FJ29" i="12"/>
  <c r="FR29" i="12"/>
  <c r="FZ29" i="12"/>
  <c r="GH29" i="12"/>
  <c r="GP29" i="12"/>
  <c r="GX29" i="12"/>
  <c r="HF29" i="12"/>
  <c r="HN29" i="12"/>
  <c r="EQ27" i="12"/>
  <c r="EQ30" i="12" s="1"/>
  <c r="FG27" i="12"/>
  <c r="FG32" i="12" s="1"/>
  <c r="GE27" i="12"/>
  <c r="GE30" i="12" s="1"/>
  <c r="HC27" i="12"/>
  <c r="HC32" i="12" s="1"/>
  <c r="EV29" i="12"/>
  <c r="FL29" i="12"/>
  <c r="GB29" i="12"/>
  <c r="GZ29" i="12"/>
  <c r="HL41" i="12"/>
  <c r="CF29" i="12"/>
  <c r="DL29" i="12"/>
  <c r="JU27" i="12"/>
  <c r="LQ27" i="12"/>
  <c r="LQ31" i="12" s="1"/>
  <c r="JV29" i="12"/>
  <c r="LR29" i="12"/>
  <c r="FC27" i="12"/>
  <c r="FC30" i="12" s="1"/>
  <c r="HG27" i="12"/>
  <c r="FP29" i="12"/>
  <c r="HL29" i="12"/>
  <c r="HM41" i="12"/>
  <c r="BY29" i="12"/>
  <c r="DU29" i="12"/>
  <c r="JN27" i="12"/>
  <c r="JN28" i="12" s="1"/>
  <c r="LJ27" i="12"/>
  <c r="LJ28" i="12" s="1"/>
  <c r="KE29" i="12"/>
  <c r="GB27" i="12"/>
  <c r="GB30" i="12" s="1"/>
  <c r="FA29" i="12"/>
  <c r="GO29" i="12"/>
  <c r="LD64" i="12"/>
  <c r="EL68" i="12"/>
  <c r="GG69" i="12"/>
  <c r="BP40" i="12"/>
  <c r="AQ41" i="12"/>
  <c r="DC41" i="12"/>
  <c r="JZ36" i="12"/>
  <c r="KJ40" i="12"/>
  <c r="JK41" i="12"/>
  <c r="FN40" i="12"/>
  <c r="HJ40" i="12"/>
  <c r="FE41" i="12"/>
  <c r="GK41" i="12"/>
  <c r="HG41" i="12"/>
  <c r="HP41" i="12"/>
  <c r="AM29" i="12"/>
  <c r="AU29" i="12"/>
  <c r="BC29" i="12"/>
  <c r="BK29" i="12"/>
  <c r="BS29" i="12"/>
  <c r="CA29" i="12"/>
  <c r="CI29" i="12"/>
  <c r="CQ29" i="12"/>
  <c r="CY29" i="12"/>
  <c r="DG29" i="12"/>
  <c r="DO29" i="12"/>
  <c r="IJ27" i="12"/>
  <c r="IJ31" i="12" s="1"/>
  <c r="IR27" i="12"/>
  <c r="IR33" i="12" s="1"/>
  <c r="IZ27" i="12"/>
  <c r="IZ30" i="12" s="1"/>
  <c r="JH27" i="12"/>
  <c r="JH28" i="12" s="1"/>
  <c r="JP27" i="12"/>
  <c r="JP31" i="12" s="1"/>
  <c r="JX27" i="12"/>
  <c r="JX33" i="12" s="1"/>
  <c r="KF27" i="12"/>
  <c r="KF30" i="12" s="1"/>
  <c r="KN27" i="12"/>
  <c r="KN33" i="12" s="1"/>
  <c r="KV27" i="12"/>
  <c r="KV28" i="12" s="1"/>
  <c r="LD27" i="12"/>
  <c r="LD30" i="12" s="1"/>
  <c r="LL27" i="12"/>
  <c r="LL32" i="12" s="1"/>
  <c r="IK29" i="12"/>
  <c r="IS29" i="12"/>
  <c r="JA29" i="12"/>
  <c r="JI29" i="12"/>
  <c r="JQ29" i="12"/>
  <c r="JY29" i="12"/>
  <c r="KG29" i="12"/>
  <c r="KO29" i="12"/>
  <c r="KW29" i="12"/>
  <c r="LE29" i="12"/>
  <c r="LM29" i="12"/>
  <c r="EP27" i="12"/>
  <c r="EP28" i="12" s="1"/>
  <c r="EX27" i="12"/>
  <c r="EX32" i="12" s="1"/>
  <c r="FF27" i="12"/>
  <c r="FF28" i="12" s="1"/>
  <c r="FN27" i="12"/>
  <c r="FV27" i="12"/>
  <c r="FV30" i="12" s="1"/>
  <c r="GD27" i="12"/>
  <c r="GD30" i="12" s="1"/>
  <c r="GL27" i="12"/>
  <c r="GL32" i="12" s="1"/>
  <c r="GT27" i="12"/>
  <c r="GT32" i="12" s="1"/>
  <c r="HB27" i="12"/>
  <c r="HB30" i="12" s="1"/>
  <c r="HJ27" i="12"/>
  <c r="HJ32" i="12" s="1"/>
  <c r="HR27" i="12"/>
  <c r="HR31" i="12" s="1"/>
  <c r="EM29" i="12"/>
  <c r="EU29" i="12"/>
  <c r="FC29" i="12"/>
  <c r="FK29" i="12"/>
  <c r="FS29" i="12"/>
  <c r="GA29" i="12"/>
  <c r="GI29" i="12"/>
  <c r="GQ29" i="12"/>
  <c r="GY29" i="12"/>
  <c r="HG29" i="12"/>
  <c r="HO29" i="12"/>
  <c r="FO27" i="12"/>
  <c r="GM27" i="12"/>
  <c r="GM30" i="12" s="1"/>
  <c r="HK27" i="12"/>
  <c r="HK33" i="12" s="1"/>
  <c r="FD29" i="12"/>
  <c r="FT29" i="12"/>
  <c r="GJ29" i="12"/>
  <c r="HH29" i="12"/>
  <c r="JL40" i="12"/>
  <c r="BH29" i="12"/>
  <c r="DD29" i="12"/>
  <c r="JM27" i="12"/>
  <c r="LI27" i="12"/>
  <c r="LI28" i="12" s="1"/>
  <c r="JN29" i="12"/>
  <c r="LJ29" i="12"/>
  <c r="FK27" i="12"/>
  <c r="FK28" i="12" s="1"/>
  <c r="GY27" i="12"/>
  <c r="GY32" i="12" s="1"/>
  <c r="FH29" i="12"/>
  <c r="HD29" i="12"/>
  <c r="FQ69" i="12"/>
  <c r="JT40" i="12"/>
  <c r="HD41" i="12"/>
  <c r="BQ29" i="12"/>
  <c r="DE29" i="12"/>
  <c r="JV27" i="12"/>
  <c r="JV28" i="12" s="1"/>
  <c r="LR27" i="12"/>
  <c r="LR28" i="12" s="1"/>
  <c r="KM29" i="12"/>
  <c r="FT27" i="12"/>
  <c r="FT28" i="12" s="1"/>
  <c r="EK29" i="12"/>
  <c r="GG29" i="12"/>
  <c r="GI56" i="12"/>
  <c r="GX68" i="12"/>
  <c r="GO69" i="12"/>
  <c r="BX40" i="12"/>
  <c r="AY41" i="12"/>
  <c r="DK41" i="12"/>
  <c r="KH36" i="12"/>
  <c r="KR40" i="12"/>
  <c r="JS41" i="12"/>
  <c r="IH40" i="12"/>
  <c r="FV40" i="12"/>
  <c r="HK40" i="12"/>
  <c r="FF41" i="12"/>
  <c r="GL41" i="12"/>
  <c r="HH41" i="12"/>
  <c r="HQ41" i="12"/>
  <c r="AN29" i="12"/>
  <c r="AV29" i="12"/>
  <c r="BD29" i="12"/>
  <c r="BL29" i="12"/>
  <c r="BT29" i="12"/>
  <c r="CB29" i="12"/>
  <c r="CJ29" i="12"/>
  <c r="CR29" i="12"/>
  <c r="CZ29" i="12"/>
  <c r="DH29" i="12"/>
  <c r="DP29" i="12"/>
  <c r="IK27" i="12"/>
  <c r="IK32" i="12" s="1"/>
  <c r="IS27" i="12"/>
  <c r="IS32" i="12" s="1"/>
  <c r="JA27" i="12"/>
  <c r="JA28" i="12" s="1"/>
  <c r="JI27" i="12"/>
  <c r="JI28" i="12" s="1"/>
  <c r="JQ27" i="12"/>
  <c r="JQ31" i="12" s="1"/>
  <c r="JY27" i="12"/>
  <c r="JY28" i="12" s="1"/>
  <c r="KG27" i="12"/>
  <c r="KG33" i="12" s="1"/>
  <c r="KO27" i="12"/>
  <c r="KW27" i="12"/>
  <c r="KW28" i="12" s="1"/>
  <c r="LE27" i="12"/>
  <c r="LE31" i="12" s="1"/>
  <c r="LM27" i="12"/>
  <c r="LM28" i="12" s="1"/>
  <c r="IL29" i="12"/>
  <c r="IT29" i="12"/>
  <c r="JB29" i="12"/>
  <c r="JJ29" i="12"/>
  <c r="JR29" i="12"/>
  <c r="JZ29" i="12"/>
  <c r="KH29" i="12"/>
  <c r="KP29" i="12"/>
  <c r="KX29" i="12"/>
  <c r="LF29" i="12"/>
  <c r="LN29" i="12"/>
  <c r="EY27" i="12"/>
  <c r="FW27" i="12"/>
  <c r="FW33" i="12" s="1"/>
  <c r="GU27" i="12"/>
  <c r="GU33" i="12" s="1"/>
  <c r="HS27" i="12"/>
  <c r="HS31" i="12" s="1"/>
  <c r="EN29" i="12"/>
  <c r="GR29" i="12"/>
  <c r="HP29" i="12"/>
  <c r="IM41" i="12"/>
  <c r="BP29" i="12"/>
  <c r="IW27" i="12"/>
  <c r="IW33" i="12" s="1"/>
  <c r="LA27" i="12"/>
  <c r="LA28" i="12" s="1"/>
  <c r="IX29" i="12"/>
  <c r="KD29" i="12"/>
  <c r="FS27" i="12"/>
  <c r="FS33" i="12" s="1"/>
  <c r="HO27" i="12"/>
  <c r="HO28" i="12" s="1"/>
  <c r="FX29" i="12"/>
  <c r="HT29" i="12"/>
  <c r="N29" i="12" s="1"/>
  <c r="IU41" i="12"/>
  <c r="EX40" i="12"/>
  <c r="AK29" i="12"/>
  <c r="CG29" i="12"/>
  <c r="IP27" i="12"/>
  <c r="IP28" i="12" s="1"/>
  <c r="KL27" i="12"/>
  <c r="KL28" i="12" s="1"/>
  <c r="IQ29" i="12"/>
  <c r="JO29" i="12"/>
  <c r="LK29" i="12"/>
  <c r="FD27" i="12"/>
  <c r="FD31" i="12" s="1"/>
  <c r="GZ27" i="12"/>
  <c r="GZ28" i="12" s="1"/>
  <c r="FI29" i="12"/>
  <c r="HE29" i="12"/>
  <c r="EK69" i="12"/>
  <c r="GW69" i="12"/>
  <c r="CF40" i="12"/>
  <c r="BG41" i="12"/>
  <c r="DS41" i="12"/>
  <c r="KP36" i="12"/>
  <c r="IN40" i="12"/>
  <c r="KZ40" i="12"/>
  <c r="KA41" i="12"/>
  <c r="GD40" i="12"/>
  <c r="HR40" i="12"/>
  <c r="FM41" i="12"/>
  <c r="GS41" i="12"/>
  <c r="HI41" i="12"/>
  <c r="HR41" i="12"/>
  <c r="AO29" i="12"/>
  <c r="AW29" i="12"/>
  <c r="BE29" i="12"/>
  <c r="BM29" i="12"/>
  <c r="BU29" i="12"/>
  <c r="CC29" i="12"/>
  <c r="CK29" i="12"/>
  <c r="CS29" i="12"/>
  <c r="DA29" i="12"/>
  <c r="DI29" i="12"/>
  <c r="DQ29" i="12"/>
  <c r="IL27" i="12"/>
  <c r="IL30" i="12" s="1"/>
  <c r="IT27" i="12"/>
  <c r="IT28" i="12" s="1"/>
  <c r="JB27" i="12"/>
  <c r="JB31" i="12" s="1"/>
  <c r="JJ27" i="12"/>
  <c r="JJ28" i="12" s="1"/>
  <c r="JR27" i="12"/>
  <c r="JR31" i="12" s="1"/>
  <c r="JZ27" i="12"/>
  <c r="JZ30" i="12" s="1"/>
  <c r="KH27" i="12"/>
  <c r="KH28" i="12" s="1"/>
  <c r="KP27" i="12"/>
  <c r="KP31" i="12" s="1"/>
  <c r="KX27" i="12"/>
  <c r="KX31" i="12" s="1"/>
  <c r="LF27" i="12"/>
  <c r="LF28" i="12" s="1"/>
  <c r="LN27" i="12"/>
  <c r="LN28" i="12" s="1"/>
  <c r="IM29" i="12"/>
  <c r="IU29" i="12"/>
  <c r="JC29" i="12"/>
  <c r="JK29" i="12"/>
  <c r="JS29" i="12"/>
  <c r="KA29" i="12"/>
  <c r="KI29" i="12"/>
  <c r="KQ29" i="12"/>
  <c r="KY29" i="12"/>
  <c r="LG29" i="12"/>
  <c r="LO29" i="12"/>
  <c r="EJ27" i="12"/>
  <c r="EJ31" i="12" s="1"/>
  <c r="ER27" i="12"/>
  <c r="ER33" i="12" s="1"/>
  <c r="EZ27" i="12"/>
  <c r="EZ31" i="12" s="1"/>
  <c r="FH27" i="12"/>
  <c r="FH31" i="12" s="1"/>
  <c r="FP27" i="12"/>
  <c r="FP32" i="12" s="1"/>
  <c r="FX27" i="12"/>
  <c r="GF27" i="12"/>
  <c r="GF30" i="12" s="1"/>
  <c r="GN27" i="12"/>
  <c r="GN31" i="12" s="1"/>
  <c r="GV27" i="12"/>
  <c r="GV33" i="12" s="1"/>
  <c r="HD27" i="12"/>
  <c r="HD30" i="12" s="1"/>
  <c r="HL27" i="12"/>
  <c r="HL33" i="12" s="1"/>
  <c r="HT27" i="12"/>
  <c r="HT32" i="12" s="1"/>
  <c r="N32" i="12" s="1"/>
  <c r="EO29" i="12"/>
  <c r="EW29" i="12"/>
  <c r="FE29" i="12"/>
  <c r="FM29" i="12"/>
  <c r="FU29" i="12"/>
  <c r="GC29" i="12"/>
  <c r="GK29" i="12"/>
  <c r="GS29" i="12"/>
  <c r="HA29" i="12"/>
  <c r="HI29" i="12"/>
  <c r="HQ29" i="12"/>
  <c r="FI69" i="12"/>
  <c r="AR40" i="12"/>
  <c r="JB36" i="12"/>
  <c r="KY41" i="12"/>
  <c r="EP41" i="12"/>
  <c r="EI41" i="12"/>
  <c r="BX29" i="12"/>
  <c r="DT29" i="12"/>
  <c r="KC27" i="12"/>
  <c r="JF29" i="12"/>
  <c r="LB29" i="12"/>
  <c r="EU27" i="12"/>
  <c r="EU32" i="12" s="1"/>
  <c r="GQ27" i="12"/>
  <c r="GQ33" i="12" s="1"/>
  <c r="EZ29" i="12"/>
  <c r="GV29" i="12"/>
  <c r="AZ40" i="12"/>
  <c r="GC41" i="12"/>
  <c r="BI29" i="12"/>
  <c r="DM29" i="12"/>
  <c r="KD27" i="12"/>
  <c r="KD28" i="12" s="1"/>
  <c r="II29" i="12"/>
  <c r="JW29" i="12"/>
  <c r="LS29" i="12"/>
  <c r="FL27" i="12"/>
  <c r="FL31" i="12" s="1"/>
  <c r="HH27" i="12"/>
  <c r="HH28" i="12" s="1"/>
  <c r="FQ29" i="12"/>
  <c r="GK62" i="12"/>
  <c r="ES69" i="12"/>
  <c r="HE69" i="12"/>
  <c r="CN40" i="12"/>
  <c r="BO41" i="12"/>
  <c r="IL36" i="12"/>
  <c r="KX36" i="12"/>
  <c r="IV40" i="12"/>
  <c r="LH40" i="12"/>
  <c r="KI41" i="12"/>
  <c r="GL40" i="12"/>
  <c r="HS40" i="12"/>
  <c r="FN41" i="12"/>
  <c r="GT41" i="12"/>
  <c r="HJ41" i="12"/>
  <c r="HS41" i="12"/>
  <c r="AP29" i="12"/>
  <c r="AX29" i="12"/>
  <c r="BF29" i="12"/>
  <c r="BN29" i="12"/>
  <c r="BV29" i="12"/>
  <c r="CD29" i="12"/>
  <c r="CL29" i="12"/>
  <c r="CT29" i="12"/>
  <c r="DB29" i="12"/>
  <c r="DJ29" i="12"/>
  <c r="DR29" i="12"/>
  <c r="IM27" i="12"/>
  <c r="IM28" i="12" s="1"/>
  <c r="IU27" i="12"/>
  <c r="IU33" i="12" s="1"/>
  <c r="JC27" i="12"/>
  <c r="JC32" i="12" s="1"/>
  <c r="JK27" i="12"/>
  <c r="JK32" i="12" s="1"/>
  <c r="JS27" i="12"/>
  <c r="JS31" i="12" s="1"/>
  <c r="KA27" i="12"/>
  <c r="KA31" i="12" s="1"/>
  <c r="KI27" i="12"/>
  <c r="KI32" i="12" s="1"/>
  <c r="KQ27" i="12"/>
  <c r="KQ30" i="12" s="1"/>
  <c r="KY27" i="12"/>
  <c r="KY28" i="12" s="1"/>
  <c r="LG27" i="12"/>
  <c r="LG33" i="12" s="1"/>
  <c r="LO27" i="12"/>
  <c r="LO28" i="12" s="1"/>
  <c r="IN29" i="12"/>
  <c r="IV29" i="12"/>
  <c r="JD29" i="12"/>
  <c r="JL29" i="12"/>
  <c r="JT29" i="12"/>
  <c r="KB29" i="12"/>
  <c r="KJ29" i="12"/>
  <c r="KR29" i="12"/>
  <c r="KZ29" i="12"/>
  <c r="LH29" i="12"/>
  <c r="LP29" i="12"/>
  <c r="EK27" i="12"/>
  <c r="EK30" i="12" s="1"/>
  <c r="ES27" i="12"/>
  <c r="ES28" i="12" s="1"/>
  <c r="FA27" i="12"/>
  <c r="FA30" i="12" s="1"/>
  <c r="FI27" i="12"/>
  <c r="FI33" i="12" s="1"/>
  <c r="FQ27" i="12"/>
  <c r="FQ30" i="12" s="1"/>
  <c r="FY27" i="12"/>
  <c r="FY28" i="12" s="1"/>
  <c r="GG27" i="12"/>
  <c r="GG30" i="12" s="1"/>
  <c r="GO27" i="12"/>
  <c r="GO33" i="12" s="1"/>
  <c r="GW27" i="12"/>
  <c r="GW33" i="12" s="1"/>
  <c r="HE27" i="12"/>
  <c r="HE33" i="12" s="1"/>
  <c r="HM27" i="12"/>
  <c r="HM32" i="12" s="1"/>
  <c r="EP29" i="12"/>
  <c r="EX29" i="12"/>
  <c r="FF29" i="12"/>
  <c r="FN29" i="12"/>
  <c r="FV29" i="12"/>
  <c r="GD29" i="12"/>
  <c r="GL29" i="12"/>
  <c r="GT29" i="12"/>
  <c r="HB29" i="12"/>
  <c r="HJ29" i="12"/>
  <c r="HR29" i="12"/>
  <c r="EM64" i="12"/>
  <c r="CE41" i="12"/>
  <c r="LN36" i="12"/>
  <c r="EP40" i="12"/>
  <c r="FV41" i="12"/>
  <c r="AZ29" i="12"/>
  <c r="CN29" i="12"/>
  <c r="IO27" i="12"/>
  <c r="IO28" i="12" s="1"/>
  <c r="KK27" i="12"/>
  <c r="KK30" i="12" s="1"/>
  <c r="IP29" i="12"/>
  <c r="KL29" i="12"/>
  <c r="GI27" i="12"/>
  <c r="ER29" i="12"/>
  <c r="GF29" i="12"/>
  <c r="CM41" i="12"/>
  <c r="LG41" i="12"/>
  <c r="HB40" i="12"/>
  <c r="AS29" i="12"/>
  <c r="CW29" i="12"/>
  <c r="JF27" i="12"/>
  <c r="JF28" i="12" s="1"/>
  <c r="LB27" i="12"/>
  <c r="LB28" i="12" s="1"/>
  <c r="JG29" i="12"/>
  <c r="KU29" i="12"/>
  <c r="EV27" i="12"/>
  <c r="EV31" i="12" s="1"/>
  <c r="GR27" i="12"/>
  <c r="GR32" i="12" s="1"/>
  <c r="ES29" i="12"/>
  <c r="GW29" i="12"/>
  <c r="FL63" i="12"/>
  <c r="FA69" i="12"/>
  <c r="HM69" i="12"/>
  <c r="CV40" i="12"/>
  <c r="BW41" i="12"/>
  <c r="IT36" i="12"/>
  <c r="LF36" i="12"/>
  <c r="JD40" i="12"/>
  <c r="LP40" i="12"/>
  <c r="KQ41" i="12"/>
  <c r="GT40" i="12"/>
  <c r="EO41" i="12"/>
  <c r="FU41" i="12"/>
  <c r="HA41" i="12"/>
  <c r="HK41" i="12"/>
  <c r="HT41" i="12"/>
  <c r="AQ29" i="12"/>
  <c r="AY29" i="12"/>
  <c r="BG29" i="12"/>
  <c r="BO29" i="12"/>
  <c r="BW29" i="12"/>
  <c r="CE29" i="12"/>
  <c r="CM29" i="12"/>
  <c r="CU29" i="12"/>
  <c r="DC29" i="12"/>
  <c r="DK29" i="12"/>
  <c r="DS29" i="12"/>
  <c r="IN27" i="12"/>
  <c r="IN31" i="12" s="1"/>
  <c r="IV27" i="12"/>
  <c r="IV28" i="12" s="1"/>
  <c r="JD27" i="12"/>
  <c r="JD32" i="12" s="1"/>
  <c r="JL27" i="12"/>
  <c r="JL28" i="12" s="1"/>
  <c r="JT27" i="12"/>
  <c r="JT32" i="12" s="1"/>
  <c r="KB27" i="12"/>
  <c r="KJ27" i="12"/>
  <c r="KJ30" i="12" s="1"/>
  <c r="KR27" i="12"/>
  <c r="KR31" i="12" s="1"/>
  <c r="KZ27" i="12"/>
  <c r="KZ32" i="12" s="1"/>
  <c r="LH27" i="12"/>
  <c r="LH28" i="12" s="1"/>
  <c r="LP27" i="12"/>
  <c r="IO29" i="12"/>
  <c r="IW29" i="12"/>
  <c r="JE29" i="12"/>
  <c r="JM29" i="12"/>
  <c r="JU29" i="12"/>
  <c r="KC29" i="12"/>
  <c r="KK29" i="12"/>
  <c r="KS29" i="12"/>
  <c r="LA29" i="12"/>
  <c r="LI29" i="12"/>
  <c r="LQ29" i="12"/>
  <c r="EL27" i="12"/>
  <c r="EL32" i="12" s="1"/>
  <c r="ET27" i="12"/>
  <c r="ET33" i="12" s="1"/>
  <c r="FB27" i="12"/>
  <c r="FB33" i="12" s="1"/>
  <c r="FJ27" i="12"/>
  <c r="FJ33" i="12" s="1"/>
  <c r="FR27" i="12"/>
  <c r="FR30" i="12" s="1"/>
  <c r="FZ27" i="12"/>
  <c r="FZ33" i="12" s="1"/>
  <c r="GH27" i="12"/>
  <c r="GP27" i="12"/>
  <c r="GP28" i="12" s="1"/>
  <c r="GX27" i="12"/>
  <c r="HF27" i="12"/>
  <c r="HN27" i="12"/>
  <c r="HN28" i="12" s="1"/>
  <c r="EQ29" i="12"/>
  <c r="EY29" i="12"/>
  <c r="FG29" i="12"/>
  <c r="FO29" i="12"/>
  <c r="FW29" i="12"/>
  <c r="GE29" i="12"/>
  <c r="GM29" i="12"/>
  <c r="GU29" i="12"/>
  <c r="HC29" i="12"/>
  <c r="HK29" i="12"/>
  <c r="HS29" i="12"/>
  <c r="DD40" i="12"/>
  <c r="GU40" i="12"/>
  <c r="HB41" i="12"/>
  <c r="AR29" i="12"/>
  <c r="CV29" i="12"/>
  <c r="JE27" i="12"/>
  <c r="JE30" i="12" s="1"/>
  <c r="KS27" i="12"/>
  <c r="KS31" i="12" s="1"/>
  <c r="KT29" i="12"/>
  <c r="EM27" i="12"/>
  <c r="EM33" i="12" s="1"/>
  <c r="GA27" i="12"/>
  <c r="GA28" i="12" s="1"/>
  <c r="EJ29" i="12"/>
  <c r="GN29" i="12"/>
  <c r="GY64" i="12"/>
  <c r="DL40" i="12"/>
  <c r="JJ36" i="12"/>
  <c r="EW41" i="12"/>
  <c r="BA29" i="12"/>
  <c r="CO29" i="12"/>
  <c r="IX27" i="12"/>
  <c r="IX28" i="12" s="1"/>
  <c r="KT27" i="12"/>
  <c r="KT28" i="12" s="1"/>
  <c r="IY29" i="12"/>
  <c r="LC29" i="12"/>
  <c r="EN27" i="12"/>
  <c r="EN30" i="12" s="1"/>
  <c r="GJ27" i="12"/>
  <c r="GJ32" i="12" s="1"/>
  <c r="HP27" i="12"/>
  <c r="HP32" i="12" s="1"/>
  <c r="FY29" i="12"/>
  <c r="HM29" i="12"/>
  <c r="II11" i="12"/>
  <c r="IQ11" i="12"/>
  <c r="IY11" i="12"/>
  <c r="JG11" i="12"/>
  <c r="JO11" i="12"/>
  <c r="JW11" i="12"/>
  <c r="KE11" i="12"/>
  <c r="KM11" i="12"/>
  <c r="KU11" i="12"/>
  <c r="LC11" i="12"/>
  <c r="LK11" i="12"/>
  <c r="LS11" i="12"/>
  <c r="LS19" i="12" s="1"/>
  <c r="V19" i="12" s="1"/>
  <c r="IP12" i="12"/>
  <c r="IX12" i="12"/>
  <c r="JF12" i="12"/>
  <c r="JN12" i="12"/>
  <c r="JV12" i="12"/>
  <c r="KD12" i="12"/>
  <c r="KL12" i="12"/>
  <c r="KT12" i="12"/>
  <c r="LB12" i="12"/>
  <c r="LJ12" i="12"/>
  <c r="LR12" i="12"/>
  <c r="IO13" i="12"/>
  <c r="IW13" i="12"/>
  <c r="JE13" i="12"/>
  <c r="JM13" i="12"/>
  <c r="JU13" i="12"/>
  <c r="KC13" i="12"/>
  <c r="KK13" i="12"/>
  <c r="KS13" i="12"/>
  <c r="LA13" i="12"/>
  <c r="LI13" i="12"/>
  <c r="LQ13" i="12"/>
  <c r="IN14" i="12"/>
  <c r="IV14" i="12"/>
  <c r="JD14" i="12"/>
  <c r="JL14" i="12"/>
  <c r="JT14" i="12"/>
  <c r="KB14" i="12"/>
  <c r="KJ14" i="12"/>
  <c r="KR14" i="12"/>
  <c r="KZ14" i="12"/>
  <c r="LH14" i="12"/>
  <c r="LP14" i="12"/>
  <c r="IJ11" i="12"/>
  <c r="IR11" i="12"/>
  <c r="IZ11" i="12"/>
  <c r="JH11" i="12"/>
  <c r="JP11" i="12"/>
  <c r="JX11" i="12"/>
  <c r="KF11" i="12"/>
  <c r="KN11" i="12"/>
  <c r="KV11" i="12"/>
  <c r="LD11" i="12"/>
  <c r="LL11" i="12"/>
  <c r="II12" i="12"/>
  <c r="IQ12" i="12"/>
  <c r="IY12" i="12"/>
  <c r="JG12" i="12"/>
  <c r="JO12" i="12"/>
  <c r="JW12" i="12"/>
  <c r="KE12" i="12"/>
  <c r="KM12" i="12"/>
  <c r="KU12" i="12"/>
  <c r="LC12" i="12"/>
  <c r="LK12" i="12"/>
  <c r="LS12" i="12"/>
  <c r="V12" i="12" s="1"/>
  <c r="IP13" i="12"/>
  <c r="IX13" i="12"/>
  <c r="JF13" i="12"/>
  <c r="JN13" i="12"/>
  <c r="JV13" i="12"/>
  <c r="KD13" i="12"/>
  <c r="KL13" i="12"/>
  <c r="KT13" i="12"/>
  <c r="LB13" i="12"/>
  <c r="LJ13" i="12"/>
  <c r="LR13" i="12"/>
  <c r="IO14" i="12"/>
  <c r="IW14" i="12"/>
  <c r="JE14" i="12"/>
  <c r="JM14" i="12"/>
  <c r="JU14" i="12"/>
  <c r="KC14" i="12"/>
  <c r="KK14" i="12"/>
  <c r="KS14" i="12"/>
  <c r="LA14" i="12"/>
  <c r="LI14" i="12"/>
  <c r="LQ14" i="12"/>
  <c r="IK11" i="12"/>
  <c r="IS11" i="12"/>
  <c r="JA11" i="12"/>
  <c r="JI11" i="12"/>
  <c r="JQ11" i="12"/>
  <c r="JY11" i="12"/>
  <c r="KG11" i="12"/>
  <c r="KO11" i="12"/>
  <c r="KW11" i="12"/>
  <c r="LE11" i="12"/>
  <c r="LM11" i="12"/>
  <c r="IJ12" i="12"/>
  <c r="IR12" i="12"/>
  <c r="IZ12" i="12"/>
  <c r="JH12" i="12"/>
  <c r="JP12" i="12"/>
  <c r="JX12" i="12"/>
  <c r="KF12" i="12"/>
  <c r="KN12" i="12"/>
  <c r="KV12" i="12"/>
  <c r="LD12" i="12"/>
  <c r="LL12" i="12"/>
  <c r="II13" i="12"/>
  <c r="II16" i="12" s="1"/>
  <c r="IQ13" i="12"/>
  <c r="IY13" i="12"/>
  <c r="JG13" i="12"/>
  <c r="JO13" i="12"/>
  <c r="JW13" i="12"/>
  <c r="KE13" i="12"/>
  <c r="KM13" i="12"/>
  <c r="KU13" i="12"/>
  <c r="LC13" i="12"/>
  <c r="LK13" i="12"/>
  <c r="LS13" i="12"/>
  <c r="IP14" i="12"/>
  <c r="IX14" i="12"/>
  <c r="JF14" i="12"/>
  <c r="JN14" i="12"/>
  <c r="JV14" i="12"/>
  <c r="KD14" i="12"/>
  <c r="KL14" i="12"/>
  <c r="KT14" i="12"/>
  <c r="LB14" i="12"/>
  <c r="LJ14" i="12"/>
  <c r="LR14" i="12"/>
  <c r="IL11" i="12"/>
  <c r="IT11" i="12"/>
  <c r="JB11" i="12"/>
  <c r="JJ11" i="12"/>
  <c r="JR11" i="12"/>
  <c r="JZ11" i="12"/>
  <c r="KH11" i="12"/>
  <c r="KP11" i="12"/>
  <c r="KX11" i="12"/>
  <c r="LF11" i="12"/>
  <c r="LN11" i="12"/>
  <c r="IK12" i="12"/>
  <c r="IS12" i="12"/>
  <c r="JA12" i="12"/>
  <c r="JI12" i="12"/>
  <c r="JQ12" i="12"/>
  <c r="JY12" i="12"/>
  <c r="KG12" i="12"/>
  <c r="KO12" i="12"/>
  <c r="KW12" i="12"/>
  <c r="LE12" i="12"/>
  <c r="LM12" i="12"/>
  <c r="IJ13" i="12"/>
  <c r="IR13" i="12"/>
  <c r="IZ13" i="12"/>
  <c r="JH13" i="12"/>
  <c r="JP13" i="12"/>
  <c r="JX13" i="12"/>
  <c r="KF13" i="12"/>
  <c r="KN13" i="12"/>
  <c r="KV13" i="12"/>
  <c r="LD13" i="12"/>
  <c r="LL13" i="12"/>
  <c r="II14" i="12"/>
  <c r="IQ14" i="12"/>
  <c r="IY14" i="12"/>
  <c r="JG14" i="12"/>
  <c r="JO14" i="12"/>
  <c r="JW14" i="12"/>
  <c r="KE14" i="12"/>
  <c r="KM14" i="12"/>
  <c r="KU14" i="12"/>
  <c r="LC14" i="12"/>
  <c r="LK14" i="12"/>
  <c r="LS14" i="12"/>
  <c r="IM11" i="12"/>
  <c r="IU11" i="12"/>
  <c r="JC11" i="12"/>
  <c r="JK11" i="12"/>
  <c r="JS11" i="12"/>
  <c r="KA11" i="12"/>
  <c r="KI11" i="12"/>
  <c r="KQ11" i="12"/>
  <c r="KY11" i="12"/>
  <c r="LG11" i="12"/>
  <c r="LO11" i="12"/>
  <c r="IL12" i="12"/>
  <c r="IT12" i="12"/>
  <c r="JB12" i="12"/>
  <c r="JJ12" i="12"/>
  <c r="JR12" i="12"/>
  <c r="JZ12" i="12"/>
  <c r="KH12" i="12"/>
  <c r="KP12" i="12"/>
  <c r="KX12" i="12"/>
  <c r="LF12" i="12"/>
  <c r="LN12" i="12"/>
  <c r="IK13" i="12"/>
  <c r="IS13" i="12"/>
  <c r="JA13" i="12"/>
  <c r="JI13" i="12"/>
  <c r="JQ13" i="12"/>
  <c r="JY13" i="12"/>
  <c r="KG13" i="12"/>
  <c r="KO13" i="12"/>
  <c r="KW13" i="12"/>
  <c r="LE13" i="12"/>
  <c r="LM13" i="12"/>
  <c r="IJ14" i="12"/>
  <c r="IR14" i="12"/>
  <c r="IZ14" i="12"/>
  <c r="JH14" i="12"/>
  <c r="JP14" i="12"/>
  <c r="JX14" i="12"/>
  <c r="KF14" i="12"/>
  <c r="KN14" i="12"/>
  <c r="KV14" i="12"/>
  <c r="LD14" i="12"/>
  <c r="LL14" i="12"/>
  <c r="IN11" i="12"/>
  <c r="IV11" i="12"/>
  <c r="JD11" i="12"/>
  <c r="JL11" i="12"/>
  <c r="JT11" i="12"/>
  <c r="KB11" i="12"/>
  <c r="KJ11" i="12"/>
  <c r="KR11" i="12"/>
  <c r="KZ11" i="12"/>
  <c r="LH11" i="12"/>
  <c r="LP11" i="12"/>
  <c r="IM12" i="12"/>
  <c r="IU12" i="12"/>
  <c r="JC12" i="12"/>
  <c r="JK12" i="12"/>
  <c r="JS12" i="12"/>
  <c r="KA12" i="12"/>
  <c r="KI12" i="12"/>
  <c r="KQ12" i="12"/>
  <c r="KY12" i="12"/>
  <c r="LG12" i="12"/>
  <c r="LO12" i="12"/>
  <c r="IL13" i="12"/>
  <c r="IT13" i="12"/>
  <c r="JB13" i="12"/>
  <c r="JJ13" i="12"/>
  <c r="JR13" i="12"/>
  <c r="JZ13" i="12"/>
  <c r="KH13" i="12"/>
  <c r="KP13" i="12"/>
  <c r="KX13" i="12"/>
  <c r="LF13" i="12"/>
  <c r="LN13" i="12"/>
  <c r="IK14" i="12"/>
  <c r="IS14" i="12"/>
  <c r="JA14" i="12"/>
  <c r="JI14" i="12"/>
  <c r="JQ14" i="12"/>
  <c r="JY14" i="12"/>
  <c r="KG14" i="12"/>
  <c r="KO14" i="12"/>
  <c r="KW14" i="12"/>
  <c r="LE14" i="12"/>
  <c r="LM14" i="12"/>
  <c r="JE11" i="12"/>
  <c r="KK11" i="12"/>
  <c r="LQ11" i="12"/>
  <c r="JL12" i="12"/>
  <c r="KR12" i="12"/>
  <c r="IM13" i="12"/>
  <c r="JS13" i="12"/>
  <c r="KY13" i="12"/>
  <c r="IT14" i="12"/>
  <c r="JZ14" i="12"/>
  <c r="LF14" i="12"/>
  <c r="EN11" i="12"/>
  <c r="EV11" i="12"/>
  <c r="FD11" i="12"/>
  <c r="FL11" i="12"/>
  <c r="FT11" i="12"/>
  <c r="GB11" i="12"/>
  <c r="GJ11" i="12"/>
  <c r="GR11" i="12"/>
  <c r="GZ11" i="12"/>
  <c r="HH11" i="12"/>
  <c r="HP11" i="12"/>
  <c r="EM12" i="12"/>
  <c r="EU12" i="12"/>
  <c r="FC12" i="12"/>
  <c r="FK12" i="12"/>
  <c r="FS12" i="12"/>
  <c r="GA12" i="12"/>
  <c r="GI12" i="12"/>
  <c r="GQ12" i="12"/>
  <c r="GY12" i="12"/>
  <c r="HG12" i="12"/>
  <c r="HO12" i="12"/>
  <c r="EL13" i="12"/>
  <c r="ET13" i="12"/>
  <c r="FB13" i="12"/>
  <c r="FJ13" i="12"/>
  <c r="FR13" i="12"/>
  <c r="FZ13" i="12"/>
  <c r="GH13" i="12"/>
  <c r="GP13" i="12"/>
  <c r="GX13" i="12"/>
  <c r="HF13" i="12"/>
  <c r="HN13" i="12"/>
  <c r="EK14" i="12"/>
  <c r="ES14" i="12"/>
  <c r="JF11" i="12"/>
  <c r="KL11" i="12"/>
  <c r="LR11" i="12"/>
  <c r="JM12" i="12"/>
  <c r="KS12" i="12"/>
  <c r="IN13" i="12"/>
  <c r="JT13" i="12"/>
  <c r="KZ13" i="12"/>
  <c r="IU14" i="12"/>
  <c r="KA14" i="12"/>
  <c r="LG14" i="12"/>
  <c r="JM11" i="12"/>
  <c r="KS11" i="12"/>
  <c r="IN12" i="12"/>
  <c r="JT12" i="12"/>
  <c r="KZ12" i="12"/>
  <c r="IU13" i="12"/>
  <c r="KA13" i="12"/>
  <c r="LG13" i="12"/>
  <c r="JB14" i="12"/>
  <c r="KH14" i="12"/>
  <c r="LN14" i="12"/>
  <c r="EP11" i="12"/>
  <c r="FN11" i="12"/>
  <c r="FV11" i="12"/>
  <c r="GD11" i="12"/>
  <c r="GL11" i="12"/>
  <c r="GT11" i="12"/>
  <c r="HB11" i="12"/>
  <c r="HJ11" i="12"/>
  <c r="HR11" i="12"/>
  <c r="EO12" i="12"/>
  <c r="EW12" i="12"/>
  <c r="FE12" i="12"/>
  <c r="FM12" i="12"/>
  <c r="FU12" i="12"/>
  <c r="GC12" i="12"/>
  <c r="GK12" i="12"/>
  <c r="GS12" i="12"/>
  <c r="HA12" i="12"/>
  <c r="HI12" i="12"/>
  <c r="HQ12" i="12"/>
  <c r="EN13" i="12"/>
  <c r="EV13" i="12"/>
  <c r="FD13" i="12"/>
  <c r="FL13" i="12"/>
  <c r="FT13" i="12"/>
  <c r="GB13" i="12"/>
  <c r="GJ13" i="12"/>
  <c r="GR13" i="12"/>
  <c r="GZ13" i="12"/>
  <c r="HH13" i="12"/>
  <c r="HP13" i="12"/>
  <c r="EM14" i="12"/>
  <c r="EU14" i="12"/>
  <c r="JN11" i="12"/>
  <c r="KT11" i="12"/>
  <c r="IO12" i="12"/>
  <c r="JU12" i="12"/>
  <c r="LA12" i="12"/>
  <c r="IV13" i="12"/>
  <c r="KB13" i="12"/>
  <c r="LH13" i="12"/>
  <c r="JC14" i="12"/>
  <c r="KI14" i="12"/>
  <c r="LO14" i="12"/>
  <c r="EQ11" i="12"/>
  <c r="EY11" i="12"/>
  <c r="FG11" i="12"/>
  <c r="FO11" i="12"/>
  <c r="FW11" i="12"/>
  <c r="GE11" i="12"/>
  <c r="GM11" i="12"/>
  <c r="GU11" i="12"/>
  <c r="HC11" i="12"/>
  <c r="HK11" i="12"/>
  <c r="HS11" i="12"/>
  <c r="EP12" i="12"/>
  <c r="EX12" i="12"/>
  <c r="FF12" i="12"/>
  <c r="FN12" i="12"/>
  <c r="FV12" i="12"/>
  <c r="GD12" i="12"/>
  <c r="GL12" i="12"/>
  <c r="GT12" i="12"/>
  <c r="HB12" i="12"/>
  <c r="HJ12" i="12"/>
  <c r="HR12" i="12"/>
  <c r="EO13" i="12"/>
  <c r="EW13" i="12"/>
  <c r="FE13" i="12"/>
  <c r="FM13" i="12"/>
  <c r="FU13" i="12"/>
  <c r="GC13" i="12"/>
  <c r="GK13" i="12"/>
  <c r="GS13" i="12"/>
  <c r="HA13" i="12"/>
  <c r="HI13" i="12"/>
  <c r="IO11" i="12"/>
  <c r="JU11" i="12"/>
  <c r="LA11" i="12"/>
  <c r="IV12" i="12"/>
  <c r="KB12" i="12"/>
  <c r="LH12" i="12"/>
  <c r="JC13" i="12"/>
  <c r="KI13" i="12"/>
  <c r="LO13" i="12"/>
  <c r="JJ14" i="12"/>
  <c r="KP14" i="12"/>
  <c r="IP11" i="12"/>
  <c r="JV11" i="12"/>
  <c r="LB11" i="12"/>
  <c r="IW12" i="12"/>
  <c r="KC12" i="12"/>
  <c r="LI12" i="12"/>
  <c r="JD13" i="12"/>
  <c r="KJ13" i="12"/>
  <c r="LP13" i="12"/>
  <c r="JK14" i="12"/>
  <c r="KQ14" i="12"/>
  <c r="EK11" i="12"/>
  <c r="ES11" i="12"/>
  <c r="FA11" i="12"/>
  <c r="FI11" i="12"/>
  <c r="FQ11" i="12"/>
  <c r="FY11" i="12"/>
  <c r="GG11" i="12"/>
  <c r="GO11" i="12"/>
  <c r="GW11" i="12"/>
  <c r="HE11" i="12"/>
  <c r="HM11" i="12"/>
  <c r="EJ12" i="12"/>
  <c r="ER12" i="12"/>
  <c r="EZ12" i="12"/>
  <c r="FH12" i="12"/>
  <c r="FP12" i="12"/>
  <c r="FX12" i="12"/>
  <c r="GF12" i="12"/>
  <c r="GN12" i="12"/>
  <c r="GV12" i="12"/>
  <c r="HD12" i="12"/>
  <c r="HL12" i="12"/>
  <c r="HT12" i="12"/>
  <c r="EQ13" i="12"/>
  <c r="EY13" i="12"/>
  <c r="FG13" i="12"/>
  <c r="FO13" i="12"/>
  <c r="FW13" i="12"/>
  <c r="GE13" i="12"/>
  <c r="GM13" i="12"/>
  <c r="GU13" i="12"/>
  <c r="HC13" i="12"/>
  <c r="HK13" i="12"/>
  <c r="HS13" i="12"/>
  <c r="IW11" i="12"/>
  <c r="KC11" i="12"/>
  <c r="LI11" i="12"/>
  <c r="JD12" i="12"/>
  <c r="KJ12" i="12"/>
  <c r="LP12" i="12"/>
  <c r="JK13" i="12"/>
  <c r="KQ13" i="12"/>
  <c r="IL14" i="12"/>
  <c r="JR14" i="12"/>
  <c r="KX14" i="12"/>
  <c r="EL11" i="12"/>
  <c r="FB11" i="12"/>
  <c r="FJ11" i="12"/>
  <c r="FR11" i="12"/>
  <c r="FZ11" i="12"/>
  <c r="GH11" i="12"/>
  <c r="GP11" i="12"/>
  <c r="GX11" i="12"/>
  <c r="HF11" i="12"/>
  <c r="HN11" i="12"/>
  <c r="EK12" i="12"/>
  <c r="ES12" i="12"/>
  <c r="FA12" i="12"/>
  <c r="FI12" i="12"/>
  <c r="FQ12" i="12"/>
  <c r="FY12" i="12"/>
  <c r="GG12" i="12"/>
  <c r="GO12" i="12"/>
  <c r="GW12" i="12"/>
  <c r="HE12" i="12"/>
  <c r="HM12" i="12"/>
  <c r="EJ13" i="12"/>
  <c r="ER13" i="12"/>
  <c r="EZ13" i="12"/>
  <c r="FH13" i="12"/>
  <c r="FP13" i="12"/>
  <c r="FX13" i="12"/>
  <c r="GF13" i="12"/>
  <c r="GN13" i="12"/>
  <c r="GV13" i="12"/>
  <c r="HD13" i="12"/>
  <c r="HL13" i="12"/>
  <c r="HT13" i="12"/>
  <c r="N13" i="12" s="1"/>
  <c r="IX11" i="12"/>
  <c r="IM14" i="12"/>
  <c r="EO11" i="12"/>
  <c r="GF11" i="12"/>
  <c r="HA11" i="12"/>
  <c r="EL12" i="12"/>
  <c r="FG12" i="12"/>
  <c r="GB12" i="12"/>
  <c r="GX12" i="12"/>
  <c r="HS12" i="12"/>
  <c r="FC13" i="12"/>
  <c r="FY13" i="12"/>
  <c r="GT13" i="12"/>
  <c r="HO13" i="12"/>
  <c r="EQ14" i="12"/>
  <c r="FA14" i="12"/>
  <c r="FI14" i="12"/>
  <c r="FQ14" i="12"/>
  <c r="FY14" i="12"/>
  <c r="GG14" i="12"/>
  <c r="GO14" i="12"/>
  <c r="GW14" i="12"/>
  <c r="HE14" i="12"/>
  <c r="HM14" i="12"/>
  <c r="KD11" i="12"/>
  <c r="JS14" i="12"/>
  <c r="ER11" i="12"/>
  <c r="FM11" i="12"/>
  <c r="GI11" i="12"/>
  <c r="HD11" i="12"/>
  <c r="EN12" i="12"/>
  <c r="FJ12" i="12"/>
  <c r="GE12" i="12"/>
  <c r="GZ12" i="12"/>
  <c r="EK13" i="12"/>
  <c r="FF13" i="12"/>
  <c r="GA13" i="12"/>
  <c r="GW13" i="12"/>
  <c r="HQ13" i="12"/>
  <c r="ER14" i="12"/>
  <c r="FB14" i="12"/>
  <c r="FJ14" i="12"/>
  <c r="FR14" i="12"/>
  <c r="FZ14" i="12"/>
  <c r="GH14" i="12"/>
  <c r="GP14" i="12"/>
  <c r="GX14" i="12"/>
  <c r="HF14" i="12"/>
  <c r="HN14" i="12"/>
  <c r="LJ11" i="12"/>
  <c r="KY14" i="12"/>
  <c r="FP11" i="12"/>
  <c r="HG11" i="12"/>
  <c r="EQ12" i="12"/>
  <c r="FL12" i="12"/>
  <c r="GH12" i="12"/>
  <c r="HC12" i="12"/>
  <c r="EM13" i="12"/>
  <c r="FI13" i="12"/>
  <c r="GD13" i="12"/>
  <c r="GY13" i="12"/>
  <c r="HR13" i="12"/>
  <c r="ET14" i="12"/>
  <c r="FC14" i="12"/>
  <c r="FK14" i="12"/>
  <c r="FS14" i="12"/>
  <c r="GA14" i="12"/>
  <c r="GI14" i="12"/>
  <c r="GQ14" i="12"/>
  <c r="GY14" i="12"/>
  <c r="HG14" i="12"/>
  <c r="HO14" i="12"/>
  <c r="JE12" i="12"/>
  <c r="EW11" i="12"/>
  <c r="FS11" i="12"/>
  <c r="GN11" i="12"/>
  <c r="HI11" i="12"/>
  <c r="ET12" i="12"/>
  <c r="FO12" i="12"/>
  <c r="GJ12" i="12"/>
  <c r="HF12" i="12"/>
  <c r="EP13" i="12"/>
  <c r="FK13" i="12"/>
  <c r="GG13" i="12"/>
  <c r="HB13" i="12"/>
  <c r="EJ14" i="12"/>
  <c r="EV14" i="12"/>
  <c r="FD14" i="12"/>
  <c r="FL14" i="12"/>
  <c r="FT14" i="12"/>
  <c r="GB14" i="12"/>
  <c r="GJ14" i="12"/>
  <c r="GR14" i="12"/>
  <c r="GZ14" i="12"/>
  <c r="HH14" i="12"/>
  <c r="HP14" i="12"/>
  <c r="KK12" i="12"/>
  <c r="EZ11" i="12"/>
  <c r="FU11" i="12"/>
  <c r="GQ11" i="12"/>
  <c r="EV12" i="12"/>
  <c r="FR12" i="12"/>
  <c r="GM12" i="12"/>
  <c r="HH12" i="12"/>
  <c r="ES13" i="12"/>
  <c r="FN13" i="12"/>
  <c r="GI13" i="12"/>
  <c r="HE13" i="12"/>
  <c r="EL14" i="12"/>
  <c r="EW14" i="12"/>
  <c r="FE14" i="12"/>
  <c r="FM14" i="12"/>
  <c r="FU14" i="12"/>
  <c r="GC14" i="12"/>
  <c r="GK14" i="12"/>
  <c r="GS14" i="12"/>
  <c r="HA14" i="12"/>
  <c r="HI14" i="12"/>
  <c r="HQ14" i="12"/>
  <c r="LQ12" i="12"/>
  <c r="FC11" i="12"/>
  <c r="FX11" i="12"/>
  <c r="GS11" i="12"/>
  <c r="HO11" i="12"/>
  <c r="EY12" i="12"/>
  <c r="FT12" i="12"/>
  <c r="GP12" i="12"/>
  <c r="HK12" i="12"/>
  <c r="EU13" i="12"/>
  <c r="FQ13" i="12"/>
  <c r="GL13" i="12"/>
  <c r="HG13" i="12"/>
  <c r="EN14" i="12"/>
  <c r="EX14" i="12"/>
  <c r="FF14" i="12"/>
  <c r="FN14" i="12"/>
  <c r="FV14" i="12"/>
  <c r="GD14" i="12"/>
  <c r="GL14" i="12"/>
  <c r="GT14" i="12"/>
  <c r="HB14" i="12"/>
  <c r="HJ14" i="12"/>
  <c r="HR14" i="12"/>
  <c r="JL13" i="12"/>
  <c r="EJ11" i="12"/>
  <c r="FE11" i="12"/>
  <c r="GA11" i="12"/>
  <c r="GV11" i="12"/>
  <c r="HQ11" i="12"/>
  <c r="FB12" i="12"/>
  <c r="FW12" i="12"/>
  <c r="GR12" i="12"/>
  <c r="HN12" i="12"/>
  <c r="EX13" i="12"/>
  <c r="FS13" i="12"/>
  <c r="GO13" i="12"/>
  <c r="HJ13" i="12"/>
  <c r="EO14" i="12"/>
  <c r="EY14" i="12"/>
  <c r="FG14" i="12"/>
  <c r="FO14" i="12"/>
  <c r="FW14" i="12"/>
  <c r="GE14" i="12"/>
  <c r="GM14" i="12"/>
  <c r="GU14" i="12"/>
  <c r="HC14" i="12"/>
  <c r="HK14" i="12"/>
  <c r="HS14" i="12"/>
  <c r="KR13" i="12"/>
  <c r="GY11" i="12"/>
  <c r="GQ13" i="12"/>
  <c r="GN14" i="12"/>
  <c r="HT11" i="12"/>
  <c r="HM13" i="12"/>
  <c r="GV14" i="12"/>
  <c r="FD12" i="12"/>
  <c r="EP14" i="12"/>
  <c r="HD14" i="12"/>
  <c r="FZ12" i="12"/>
  <c r="EZ14" i="12"/>
  <c r="HL14" i="12"/>
  <c r="GU12" i="12"/>
  <c r="FH14" i="12"/>
  <c r="HT14" i="12"/>
  <c r="FV13" i="12"/>
  <c r="EM11" i="12"/>
  <c r="HP12" i="12"/>
  <c r="FP14" i="12"/>
  <c r="GC11" i="12"/>
  <c r="FH11" i="12"/>
  <c r="FA13" i="12"/>
  <c r="FX14" i="12"/>
  <c r="GF14" i="12"/>
  <c r="AJ102" i="12"/>
  <c r="EI100" i="12"/>
  <c r="IH100" i="12"/>
  <c r="IH94" i="12"/>
  <c r="AJ94" i="12"/>
  <c r="IH93" i="12"/>
  <c r="AJ93" i="12"/>
  <c r="EI94" i="12"/>
  <c r="EI93" i="12"/>
  <c r="IH91" i="12"/>
  <c r="EI91" i="12"/>
  <c r="AJ77" i="12"/>
  <c r="IH77" i="12"/>
  <c r="AJ75" i="12"/>
  <c r="IH75" i="12"/>
  <c r="AJ74" i="12"/>
  <c r="IH74" i="12"/>
  <c r="EI75" i="12"/>
  <c r="EI77" i="12"/>
  <c r="IH72" i="12"/>
  <c r="EI72" i="12"/>
  <c r="AJ29" i="12"/>
  <c r="EI29" i="12"/>
  <c r="IH29" i="12"/>
  <c r="EI36" i="12"/>
  <c r="IH56" i="12"/>
  <c r="EI56" i="12"/>
  <c r="HN36" i="12"/>
  <c r="HF36" i="12"/>
  <c r="GX36" i="12"/>
  <c r="GP36" i="12"/>
  <c r="GH36" i="12"/>
  <c r="FZ36" i="12"/>
  <c r="FR36" i="12"/>
  <c r="FJ36" i="12"/>
  <c r="FB36" i="12"/>
  <c r="ET36" i="12"/>
  <c r="EL36" i="12"/>
  <c r="IH36" i="12"/>
  <c r="HM36" i="12"/>
  <c r="HE36" i="12"/>
  <c r="GW36" i="12"/>
  <c r="GO36" i="12"/>
  <c r="GG36" i="12"/>
  <c r="FY36" i="12"/>
  <c r="FQ36" i="12"/>
  <c r="FI36" i="12"/>
  <c r="FA36" i="12"/>
  <c r="ES36" i="12"/>
  <c r="EK36" i="12"/>
  <c r="HT36" i="12"/>
  <c r="HL36" i="12"/>
  <c r="HD36" i="12"/>
  <c r="GV36" i="12"/>
  <c r="GN36" i="12"/>
  <c r="GF36" i="12"/>
  <c r="FX36" i="12"/>
  <c r="FP36" i="12"/>
  <c r="FH36" i="12"/>
  <c r="EZ36" i="12"/>
  <c r="ER36" i="12"/>
  <c r="EJ36" i="12"/>
  <c r="HS36" i="12"/>
  <c r="HK36" i="12"/>
  <c r="HC36" i="12"/>
  <c r="GU36" i="12"/>
  <c r="GM36" i="12"/>
  <c r="GE36" i="12"/>
  <c r="FW36" i="12"/>
  <c r="FO36" i="12"/>
  <c r="FG36" i="12"/>
  <c r="EY36" i="12"/>
  <c r="EQ36" i="12"/>
  <c r="HR36" i="12"/>
  <c r="HJ36" i="12"/>
  <c r="HB36" i="12"/>
  <c r="GT36" i="12"/>
  <c r="GL36" i="12"/>
  <c r="GD36" i="12"/>
  <c r="FV36" i="12"/>
  <c r="FN36" i="12"/>
  <c r="FF36" i="12"/>
  <c r="EX36" i="12"/>
  <c r="EP36" i="12"/>
  <c r="HQ36" i="12"/>
  <c r="HI36" i="12"/>
  <c r="HA36" i="12"/>
  <c r="GS36" i="12"/>
  <c r="GK36" i="12"/>
  <c r="GC36" i="12"/>
  <c r="FU36" i="12"/>
  <c r="FM36" i="12"/>
  <c r="FE36" i="12"/>
  <c r="EW36" i="12"/>
  <c r="EO36" i="12"/>
  <c r="HP36" i="12"/>
  <c r="HH36" i="12"/>
  <c r="GZ36" i="12"/>
  <c r="GR36" i="12"/>
  <c r="GJ36" i="12"/>
  <c r="GB36" i="12"/>
  <c r="FT36" i="12"/>
  <c r="FL36" i="12"/>
  <c r="FD36" i="12"/>
  <c r="EV36" i="12"/>
  <c r="EN36" i="12"/>
  <c r="HO36" i="12"/>
  <c r="HG36" i="12"/>
  <c r="GY36" i="12"/>
  <c r="GQ36" i="12"/>
  <c r="GI36" i="12"/>
  <c r="GA36" i="12"/>
  <c r="FS36" i="12"/>
  <c r="FK36" i="12"/>
  <c r="FC36" i="12"/>
  <c r="EU36" i="12"/>
  <c r="EM36" i="12"/>
  <c r="IH14" i="12"/>
  <c r="EI14" i="12"/>
  <c r="IH12" i="12"/>
  <c r="EI13" i="12"/>
  <c r="IH13" i="12"/>
  <c r="IH27" i="12"/>
  <c r="CR181" i="21" l="1"/>
  <c r="CQ189" i="21"/>
  <c r="BL183" i="21"/>
  <c r="AT110" i="12"/>
  <c r="AS187" i="21"/>
  <c r="G187" i="21" s="1"/>
  <c r="AS181" i="21"/>
  <c r="G181" i="21" s="1"/>
  <c r="AS182" i="21"/>
  <c r="G182" i="21" s="1"/>
  <c r="AS189" i="21"/>
  <c r="G189" i="21" s="1"/>
  <c r="AS186" i="21"/>
  <c r="G186" i="21" s="1"/>
  <c r="AS169" i="21"/>
  <c r="G169" i="21" s="1"/>
  <c r="AS183" i="21"/>
  <c r="G183" i="21" s="1"/>
  <c r="AS185" i="21"/>
  <c r="G185" i="21" s="1"/>
  <c r="AS188" i="21"/>
  <c r="G188" i="21" s="1"/>
  <c r="AS184" i="21"/>
  <c r="G184" i="21" s="1"/>
  <c r="AQ169" i="21"/>
  <c r="AQ183" i="21"/>
  <c r="AQ189" i="21"/>
  <c r="AQ185" i="21"/>
  <c r="AQ181" i="21"/>
  <c r="AQ187" i="21"/>
  <c r="AQ184" i="21"/>
  <c r="AQ186" i="21"/>
  <c r="AQ188" i="21"/>
  <c r="AQ182" i="21"/>
  <c r="V233" i="12"/>
  <c r="AR187" i="21"/>
  <c r="AR189" i="21"/>
  <c r="AR188" i="21"/>
  <c r="AR169" i="21"/>
  <c r="AR183" i="21"/>
  <c r="AR182" i="21"/>
  <c r="AR184" i="21"/>
  <c r="AR181" i="21"/>
  <c r="AR186" i="21"/>
  <c r="AR185" i="21"/>
  <c r="AM188" i="21"/>
  <c r="AM187" i="21"/>
  <c r="AM182" i="21"/>
  <c r="AM169" i="21"/>
  <c r="AM181" i="21"/>
  <c r="AM185" i="21"/>
  <c r="AM186" i="21"/>
  <c r="AM189" i="21"/>
  <c r="AM184" i="21"/>
  <c r="AM183" i="21"/>
  <c r="C136" i="22"/>
  <c r="D137" i="22"/>
  <c r="AL183" i="21"/>
  <c r="AL184" i="21"/>
  <c r="AL181" i="21"/>
  <c r="AL188" i="21"/>
  <c r="AL182" i="21"/>
  <c r="AL185" i="21"/>
  <c r="AL169" i="21"/>
  <c r="AL186" i="21"/>
  <c r="AL187" i="21"/>
  <c r="AL189" i="21"/>
  <c r="AU169" i="21"/>
  <c r="AU187" i="21"/>
  <c r="AU188" i="21"/>
  <c r="AU185" i="21"/>
  <c r="AU183" i="21"/>
  <c r="AU186" i="21"/>
  <c r="AU181" i="21"/>
  <c r="AU184" i="21"/>
  <c r="AU182" i="21"/>
  <c r="AU189" i="21"/>
  <c r="AN182" i="21"/>
  <c r="AN187" i="21"/>
  <c r="AN181" i="21"/>
  <c r="AN188" i="21"/>
  <c r="AN185" i="21"/>
  <c r="AN186" i="21"/>
  <c r="AN183" i="21"/>
  <c r="AN189" i="21"/>
  <c r="AN184" i="21"/>
  <c r="AN169" i="21"/>
  <c r="AK181" i="21"/>
  <c r="AK184" i="21"/>
  <c r="AK169" i="21"/>
  <c r="AK189" i="21"/>
  <c r="AK187" i="21"/>
  <c r="AK182" i="21"/>
  <c r="AK183" i="21"/>
  <c r="AK185" i="21"/>
  <c r="AK186" i="21"/>
  <c r="AK188" i="21"/>
  <c r="AT169" i="21"/>
  <c r="F169" i="21" s="1"/>
  <c r="AT188" i="21"/>
  <c r="F188" i="21" s="1"/>
  <c r="AT184" i="21"/>
  <c r="F184" i="21" s="1"/>
  <c r="AT185" i="21"/>
  <c r="F185" i="21" s="1"/>
  <c r="AT181" i="21"/>
  <c r="F181" i="21" s="1"/>
  <c r="AT189" i="21"/>
  <c r="F189" i="21" s="1"/>
  <c r="AT186" i="21"/>
  <c r="F186" i="21" s="1"/>
  <c r="AT187" i="21"/>
  <c r="F187" i="21" s="1"/>
  <c r="AT182" i="21"/>
  <c r="F182" i="21" s="1"/>
  <c r="AT183" i="21"/>
  <c r="F183" i="21" s="1"/>
  <c r="AP182" i="21"/>
  <c r="AP183" i="21"/>
  <c r="AP187" i="21"/>
  <c r="AP188" i="21"/>
  <c r="AP189" i="21"/>
  <c r="AP186" i="21"/>
  <c r="AP181" i="21"/>
  <c r="AP169" i="21"/>
  <c r="AP184" i="21"/>
  <c r="AP185" i="21"/>
  <c r="AO181" i="21"/>
  <c r="AO182" i="21"/>
  <c r="AO189" i="21"/>
  <c r="AO183" i="21"/>
  <c r="AO184" i="21"/>
  <c r="AO186" i="21"/>
  <c r="AO187" i="21"/>
  <c r="AO185" i="21"/>
  <c r="AO188" i="21"/>
  <c r="AO169" i="21"/>
  <c r="BS182" i="21"/>
  <c r="O182" i="21" s="1"/>
  <c r="BL188" i="21"/>
  <c r="BL184" i="21"/>
  <c r="CQ188" i="21"/>
  <c r="CQ184" i="21"/>
  <c r="CQ169" i="21"/>
  <c r="CQ186" i="21"/>
  <c r="CQ183" i="21"/>
  <c r="CR184" i="21"/>
  <c r="BS184" i="21"/>
  <c r="O184" i="21" s="1"/>
  <c r="BS187" i="21"/>
  <c r="O187" i="21" s="1"/>
  <c r="BS189" i="21"/>
  <c r="O189" i="21" s="1"/>
  <c r="BS188" i="21"/>
  <c r="O188" i="21" s="1"/>
  <c r="BS181" i="21"/>
  <c r="O181" i="21" s="1"/>
  <c r="BS185" i="21"/>
  <c r="BS186" i="21"/>
  <c r="O186" i="21" s="1"/>
  <c r="CR169" i="21"/>
  <c r="BS183" i="21"/>
  <c r="BL182" i="21"/>
  <c r="BL181" i="21"/>
  <c r="BL187" i="21"/>
  <c r="BL189" i="21"/>
  <c r="CR188" i="21"/>
  <c r="CR182" i="21"/>
  <c r="CR189" i="21"/>
  <c r="CR183" i="21"/>
  <c r="CR186" i="21"/>
  <c r="CR185" i="21"/>
  <c r="BR185" i="21"/>
  <c r="CS184" i="21"/>
  <c r="W184" i="21" s="1"/>
  <c r="CS188" i="21"/>
  <c r="W188" i="21" s="1"/>
  <c r="CQ181" i="21"/>
  <c r="CQ185" i="21"/>
  <c r="CQ182" i="21"/>
  <c r="BR184" i="21"/>
  <c r="BR169" i="21"/>
  <c r="CD170" i="21" s="1"/>
  <c r="BR188" i="21"/>
  <c r="BR189" i="21"/>
  <c r="BR181" i="21"/>
  <c r="BR183" i="21"/>
  <c r="BR186" i="21"/>
  <c r="BR182" i="21"/>
  <c r="CL182" i="21"/>
  <c r="CL184" i="21"/>
  <c r="CS183" i="21"/>
  <c r="W183" i="21" s="1"/>
  <c r="CS187" i="21"/>
  <c r="W187" i="21" s="1"/>
  <c r="BU187" i="21"/>
  <c r="BU182" i="21"/>
  <c r="BU186" i="21"/>
  <c r="BU183" i="21"/>
  <c r="BL186" i="21"/>
  <c r="BU188" i="21"/>
  <c r="BL185" i="21"/>
  <c r="BU181" i="21"/>
  <c r="CN184" i="21"/>
  <c r="BU189" i="21"/>
  <c r="CN188" i="21"/>
  <c r="BO169" i="21"/>
  <c r="BT187" i="21"/>
  <c r="N187" i="21" s="1"/>
  <c r="BT189" i="21"/>
  <c r="N189" i="21" s="1"/>
  <c r="BT186" i="21"/>
  <c r="N186" i="21" s="1"/>
  <c r="BT188" i="21"/>
  <c r="N188" i="21" s="1"/>
  <c r="BT181" i="21"/>
  <c r="N181" i="21" s="1"/>
  <c r="BT183" i="21"/>
  <c r="N183" i="21" s="1"/>
  <c r="CN185" i="21"/>
  <c r="CN183" i="21"/>
  <c r="CN189" i="21"/>
  <c r="BM189" i="21"/>
  <c r="BO189" i="21"/>
  <c r="BO187" i="21"/>
  <c r="BO186" i="21"/>
  <c r="CS186" i="21"/>
  <c r="W186" i="21" s="1"/>
  <c r="CS182" i="21"/>
  <c r="BT184" i="21"/>
  <c r="N184" i="21" s="1"/>
  <c r="CT181" i="21"/>
  <c r="V181" i="21" s="1"/>
  <c r="BM181" i="21"/>
  <c r="BM188" i="21"/>
  <c r="CT186" i="21"/>
  <c r="V186" i="21" s="1"/>
  <c r="CT187" i="21"/>
  <c r="V187" i="21" s="1"/>
  <c r="CT189" i="21"/>
  <c r="V189" i="21" s="1"/>
  <c r="BM187" i="21"/>
  <c r="CT182" i="21"/>
  <c r="V182" i="21" s="1"/>
  <c r="BT182" i="21"/>
  <c r="N182" i="21" s="1"/>
  <c r="BM186" i="21"/>
  <c r="CT188" i="21"/>
  <c r="V188" i="21" s="1"/>
  <c r="BT185" i="21"/>
  <c r="N185" i="21" s="1"/>
  <c r="CK184" i="21"/>
  <c r="CL189" i="21"/>
  <c r="CL185" i="21"/>
  <c r="BM183" i="21"/>
  <c r="BM185" i="21"/>
  <c r="CL183" i="21"/>
  <c r="CL181" i="21"/>
  <c r="CT183" i="21"/>
  <c r="V183" i="21" s="1"/>
  <c r="CT184" i="21"/>
  <c r="V184" i="21" s="1"/>
  <c r="CT185" i="21"/>
  <c r="V185" i="21" s="1"/>
  <c r="CK188" i="21"/>
  <c r="CK187" i="21"/>
  <c r="CL186" i="21"/>
  <c r="CL187" i="21"/>
  <c r="CK183" i="21"/>
  <c r="BM182" i="21"/>
  <c r="CL188" i="21"/>
  <c r="BM184" i="21"/>
  <c r="BQ188" i="21"/>
  <c r="BO185" i="21"/>
  <c r="CO184" i="21"/>
  <c r="CM187" i="21"/>
  <c r="BO183" i="21"/>
  <c r="BO188" i="21"/>
  <c r="BO182" i="21"/>
  <c r="BO184" i="21"/>
  <c r="CO185" i="21"/>
  <c r="CM185" i="21"/>
  <c r="CM188" i="21"/>
  <c r="CM182" i="21"/>
  <c r="CO187" i="21"/>
  <c r="CO181" i="21"/>
  <c r="CO189" i="21"/>
  <c r="CM181" i="21"/>
  <c r="CM189" i="21"/>
  <c r="CO186" i="21"/>
  <c r="CM184" i="21"/>
  <c r="CO183" i="21"/>
  <c r="CM183" i="21"/>
  <c r="CM186" i="21"/>
  <c r="CO188" i="21"/>
  <c r="CO182" i="21"/>
  <c r="CN182" i="21"/>
  <c r="CN187" i="21"/>
  <c r="BU184" i="21"/>
  <c r="BU185" i="21"/>
  <c r="CN186" i="21"/>
  <c r="CN181" i="21"/>
  <c r="BQ187" i="21"/>
  <c r="CU188" i="21"/>
  <c r="BP185" i="21"/>
  <c r="BK182" i="21"/>
  <c r="BN182" i="21"/>
  <c r="BQ183" i="21"/>
  <c r="BK184" i="21"/>
  <c r="BP182" i="21"/>
  <c r="BP183" i="21"/>
  <c r="CU187" i="21"/>
  <c r="BQ182" i="21"/>
  <c r="BN185" i="21"/>
  <c r="BP184" i="21"/>
  <c r="BP188" i="21"/>
  <c r="BQ185" i="21"/>
  <c r="BK183" i="21"/>
  <c r="BP189" i="21"/>
  <c r="CU185" i="21"/>
  <c r="BQ184" i="21"/>
  <c r="CU186" i="21"/>
  <c r="BK185" i="21"/>
  <c r="BN184" i="21"/>
  <c r="BQ186" i="21"/>
  <c r="BN186" i="21"/>
  <c r="BN188" i="21"/>
  <c r="BQ189" i="21"/>
  <c r="BK189" i="21"/>
  <c r="CU181" i="21"/>
  <c r="BN189" i="21"/>
  <c r="BK186" i="21"/>
  <c r="BN181" i="21"/>
  <c r="CU189" i="21"/>
  <c r="BK187" i="21"/>
  <c r="CU184" i="21"/>
  <c r="BK188" i="21"/>
  <c r="BP187" i="21"/>
  <c r="BQ181" i="21"/>
  <c r="BN187" i="21"/>
  <c r="CU183" i="21"/>
  <c r="CU182" i="21"/>
  <c r="BK181" i="21"/>
  <c r="BN183" i="21"/>
  <c r="BP186" i="21"/>
  <c r="CP187" i="21"/>
  <c r="CP186" i="21"/>
  <c r="CP182" i="21"/>
  <c r="CP184" i="21"/>
  <c r="CP189" i="21"/>
  <c r="CP188" i="21"/>
  <c r="CP169" i="21"/>
  <c r="CP181" i="21"/>
  <c r="CD173" i="21"/>
  <c r="CK186" i="21"/>
  <c r="CK182" i="21"/>
  <c r="CS189" i="21"/>
  <c r="W189" i="21" s="1"/>
  <c r="CS185" i="21"/>
  <c r="W185" i="21" s="1"/>
  <c r="CD174" i="21"/>
  <c r="CS181" i="21"/>
  <c r="W181" i="21" s="1"/>
  <c r="CK189" i="21"/>
  <c r="CP183" i="21"/>
  <c r="BP181" i="21"/>
  <c r="CK185" i="21"/>
  <c r="CK181" i="21"/>
  <c r="BD175" i="21"/>
  <c r="I175" i="21" s="1"/>
  <c r="J175" i="21" s="1"/>
  <c r="BD176" i="21"/>
  <c r="I176" i="21" s="1"/>
  <c r="J176" i="21" s="1"/>
  <c r="BD168" i="21"/>
  <c r="I168" i="21" s="1"/>
  <c r="DC180" i="21"/>
  <c r="AA180" i="21" s="1"/>
  <c r="DD168" i="21"/>
  <c r="Y168" i="21" s="1"/>
  <c r="DD175" i="21"/>
  <c r="Y175" i="21" s="1"/>
  <c r="Z175" i="21" s="1"/>
  <c r="DD176" i="21"/>
  <c r="Y176" i="21" s="1"/>
  <c r="Z176" i="21" s="1"/>
  <c r="CC180" i="21"/>
  <c r="S180" i="21" s="1"/>
  <c r="H180" i="21"/>
  <c r="P180" i="21"/>
  <c r="X180" i="21"/>
  <c r="ID252" i="12"/>
  <c r="Q252" i="12" s="1"/>
  <c r="R252" i="12" s="1"/>
  <c r="IB250" i="12"/>
  <c r="LU254" i="12"/>
  <c r="LV254" i="12"/>
  <c r="MA257" i="12"/>
  <c r="IC252" i="12"/>
  <c r="O252" i="12" s="1"/>
  <c r="P252" i="12" s="1"/>
  <c r="LU256" i="12"/>
  <c r="LV256" i="12"/>
  <c r="IB252" i="12"/>
  <c r="ID250" i="12"/>
  <c r="Q250" i="12" s="1"/>
  <c r="R250" i="12" s="1"/>
  <c r="MB258" i="12"/>
  <c r="W258" i="12" s="1"/>
  <c r="X258" i="12" s="1"/>
  <c r="ID249" i="12"/>
  <c r="Q249" i="12" s="1"/>
  <c r="R249" i="12" s="1"/>
  <c r="HV248" i="12"/>
  <c r="HW248" i="12"/>
  <c r="HV250" i="12"/>
  <c r="HW250" i="12"/>
  <c r="MA256" i="12"/>
  <c r="MB255" i="12"/>
  <c r="W255" i="12" s="1"/>
  <c r="X255" i="12" s="1"/>
  <c r="MB254" i="12"/>
  <c r="W254" i="12" s="1"/>
  <c r="X254" i="12" s="1"/>
  <c r="ID248" i="12"/>
  <c r="Q248" i="12" s="1"/>
  <c r="R248" i="12" s="1"/>
  <c r="HV252" i="12"/>
  <c r="HW252" i="12"/>
  <c r="IB248" i="12"/>
  <c r="IC248" i="12"/>
  <c r="O248" i="12" s="1"/>
  <c r="P248" i="12" s="1"/>
  <c r="LU258" i="12"/>
  <c r="LV258" i="12"/>
  <c r="MA255" i="12"/>
  <c r="HV251" i="12"/>
  <c r="HW251" i="12"/>
  <c r="MA254" i="12"/>
  <c r="ID251" i="12"/>
  <c r="Q251" i="12" s="1"/>
  <c r="R251" i="12" s="1"/>
  <c r="IC251" i="12"/>
  <c r="O251" i="12" s="1"/>
  <c r="P251" i="12" s="1"/>
  <c r="IC250" i="12"/>
  <c r="O250" i="12" s="1"/>
  <c r="P250" i="12" s="1"/>
  <c r="HV249" i="12"/>
  <c r="HW249" i="12"/>
  <c r="MC254" i="12"/>
  <c r="Y254" i="12" s="1"/>
  <c r="Z254" i="12" s="1"/>
  <c r="MC256" i="12"/>
  <c r="Y256" i="12" s="1"/>
  <c r="Z256" i="12" s="1"/>
  <c r="IB251" i="12"/>
  <c r="MC255" i="12"/>
  <c r="Y255" i="12" s="1"/>
  <c r="Z255" i="12" s="1"/>
  <c r="MA258" i="12"/>
  <c r="LU255" i="12"/>
  <c r="LV255" i="12"/>
  <c r="MB257" i="12"/>
  <c r="W257" i="12" s="1"/>
  <c r="X257" i="12" s="1"/>
  <c r="MC258" i="12"/>
  <c r="Y258" i="12" s="1"/>
  <c r="Z258" i="12" s="1"/>
  <c r="MB256" i="12"/>
  <c r="W256" i="12" s="1"/>
  <c r="X256" i="12" s="1"/>
  <c r="IC249" i="12"/>
  <c r="O249" i="12" s="1"/>
  <c r="P249" i="12" s="1"/>
  <c r="LU257" i="12"/>
  <c r="LV257" i="12"/>
  <c r="MC257" i="12"/>
  <c r="Y257" i="12" s="1"/>
  <c r="Z257" i="12" s="1"/>
  <c r="IB249" i="12"/>
  <c r="MB175" i="12"/>
  <c r="BL168" i="12"/>
  <c r="FK187" i="12"/>
  <c r="FK182" i="12"/>
  <c r="FK169" i="12"/>
  <c r="FK184" i="12"/>
  <c r="FK185" i="12"/>
  <c r="FK188" i="12"/>
  <c r="FK183" i="12"/>
  <c r="FK189" i="12"/>
  <c r="FK181" i="12"/>
  <c r="FK186" i="12"/>
  <c r="CW168" i="12"/>
  <c r="GV186" i="12"/>
  <c r="GV182" i="12"/>
  <c r="GV183" i="12"/>
  <c r="GV187" i="12"/>
  <c r="GV185" i="12"/>
  <c r="GV189" i="12"/>
  <c r="GV181" i="12"/>
  <c r="GV184" i="12"/>
  <c r="GV188" i="12"/>
  <c r="GV169" i="12"/>
  <c r="BA168" i="12"/>
  <c r="EZ185" i="12"/>
  <c r="EZ188" i="12"/>
  <c r="EZ182" i="12"/>
  <c r="EZ181" i="12"/>
  <c r="EZ184" i="12"/>
  <c r="EZ186" i="12"/>
  <c r="EZ183" i="12"/>
  <c r="EZ187" i="12"/>
  <c r="EZ189" i="12"/>
  <c r="EZ169" i="12"/>
  <c r="AV168" i="12"/>
  <c r="EU185" i="12"/>
  <c r="EU184" i="12"/>
  <c r="EU187" i="12"/>
  <c r="EU182" i="12"/>
  <c r="EU181" i="12"/>
  <c r="EU186" i="12"/>
  <c r="EU188" i="12"/>
  <c r="EU169" i="12"/>
  <c r="EU189" i="12"/>
  <c r="EU183" i="12"/>
  <c r="BQ168" i="12"/>
  <c r="FP185" i="12"/>
  <c r="FP184" i="12"/>
  <c r="FP189" i="12"/>
  <c r="FP181" i="12"/>
  <c r="FP182" i="12"/>
  <c r="FP188" i="12"/>
  <c r="FP183" i="12"/>
  <c r="FP187" i="12"/>
  <c r="FP186" i="12"/>
  <c r="FP169" i="12"/>
  <c r="FO188" i="12"/>
  <c r="FO169" i="12"/>
  <c r="FO184" i="12"/>
  <c r="FO181" i="12"/>
  <c r="BP168" i="12"/>
  <c r="FO183" i="12"/>
  <c r="FO186" i="12"/>
  <c r="FO189" i="12"/>
  <c r="FO182" i="12"/>
  <c r="FO187" i="12"/>
  <c r="FO185" i="12"/>
  <c r="GG184" i="12"/>
  <c r="GG182" i="12"/>
  <c r="GG183" i="12"/>
  <c r="GG186" i="12"/>
  <c r="GG187" i="12"/>
  <c r="GG181" i="12"/>
  <c r="GG189" i="12"/>
  <c r="GG188" i="12"/>
  <c r="GG185" i="12"/>
  <c r="GG169" i="12"/>
  <c r="CH168" i="12"/>
  <c r="DP168" i="12"/>
  <c r="HO181" i="12"/>
  <c r="HO188" i="12"/>
  <c r="HO187" i="12"/>
  <c r="HO185" i="12"/>
  <c r="HO189" i="12"/>
  <c r="HO186" i="12"/>
  <c r="HO184" i="12"/>
  <c r="HO169" i="12"/>
  <c r="HO183" i="12"/>
  <c r="HO182" i="12"/>
  <c r="FI186" i="12"/>
  <c r="FI181" i="12"/>
  <c r="FI184" i="12"/>
  <c r="FI188" i="12"/>
  <c r="FI187" i="12"/>
  <c r="FI183" i="12"/>
  <c r="FI182" i="12"/>
  <c r="FI185" i="12"/>
  <c r="FI189" i="12"/>
  <c r="FI169" i="12"/>
  <c r="BJ168" i="12"/>
  <c r="DK168" i="12"/>
  <c r="HJ183" i="12"/>
  <c r="HJ186" i="12"/>
  <c r="HJ187" i="12"/>
  <c r="HJ181" i="12"/>
  <c r="HJ182" i="12"/>
  <c r="HJ188" i="12"/>
  <c r="HJ185" i="12"/>
  <c r="HJ184" i="12"/>
  <c r="HJ189" i="12"/>
  <c r="HJ169" i="12"/>
  <c r="HH185" i="12"/>
  <c r="HH184" i="12"/>
  <c r="HH187" i="12"/>
  <c r="HH182" i="12"/>
  <c r="HH189" i="12"/>
  <c r="HH186" i="12"/>
  <c r="HH181" i="12"/>
  <c r="HH188" i="12"/>
  <c r="HH183" i="12"/>
  <c r="DI168" i="12"/>
  <c r="HH169" i="12"/>
  <c r="BV168" i="12"/>
  <c r="FU182" i="12"/>
  <c r="FU183" i="12"/>
  <c r="FU186" i="12"/>
  <c r="FU188" i="12"/>
  <c r="FU187" i="12"/>
  <c r="FU185" i="12"/>
  <c r="FU184" i="12"/>
  <c r="FU189" i="12"/>
  <c r="FU181" i="12"/>
  <c r="FU169" i="12"/>
  <c r="HF183" i="12"/>
  <c r="HF181" i="12"/>
  <c r="HF187" i="12"/>
  <c r="HF186" i="12"/>
  <c r="HF169" i="12"/>
  <c r="HF182" i="12"/>
  <c r="HF189" i="12"/>
  <c r="HF184" i="12"/>
  <c r="DG168" i="12"/>
  <c r="HF185" i="12"/>
  <c r="HF188" i="12"/>
  <c r="ET185" i="12"/>
  <c r="ET188" i="12"/>
  <c r="ET186" i="12"/>
  <c r="ET182" i="12"/>
  <c r="ET187" i="12"/>
  <c r="ET183" i="12"/>
  <c r="ET184" i="12"/>
  <c r="ET181" i="12"/>
  <c r="ET189" i="12"/>
  <c r="AU168" i="12"/>
  <c r="ET169" i="12"/>
  <c r="KS169" i="12"/>
  <c r="KS189" i="12"/>
  <c r="KS181" i="12"/>
  <c r="KS188" i="12"/>
  <c r="KS183" i="12"/>
  <c r="KS187" i="12"/>
  <c r="KS184" i="12"/>
  <c r="KS185" i="12"/>
  <c r="KS182" i="12"/>
  <c r="KS186" i="12"/>
  <c r="MB173" i="12"/>
  <c r="JQ169" i="12"/>
  <c r="JQ183" i="12"/>
  <c r="JQ181" i="12"/>
  <c r="JQ189" i="12"/>
  <c r="JQ184" i="12"/>
  <c r="JQ187" i="12"/>
  <c r="JQ182" i="12"/>
  <c r="JQ185" i="12"/>
  <c r="JQ186" i="12"/>
  <c r="JQ188" i="12"/>
  <c r="KB169" i="12"/>
  <c r="KB182" i="12"/>
  <c r="KB185" i="12"/>
  <c r="KB183" i="12"/>
  <c r="KB181" i="12"/>
  <c r="KB184" i="12"/>
  <c r="KB188" i="12"/>
  <c r="KB189" i="12"/>
  <c r="KB187" i="12"/>
  <c r="KB186" i="12"/>
  <c r="JW169" i="12"/>
  <c r="JW183" i="12"/>
  <c r="JW181" i="12"/>
  <c r="JW184" i="12"/>
  <c r="JW182" i="12"/>
  <c r="JW186" i="12"/>
  <c r="JW187" i="12"/>
  <c r="JW188" i="12"/>
  <c r="JW189" i="12"/>
  <c r="JW185" i="12"/>
  <c r="KL169" i="12"/>
  <c r="KL185" i="12"/>
  <c r="KL182" i="12"/>
  <c r="KL188" i="12"/>
  <c r="KL189" i="12"/>
  <c r="KL183" i="12"/>
  <c r="KL187" i="12"/>
  <c r="KL184" i="12"/>
  <c r="KL181" i="12"/>
  <c r="KL186" i="12"/>
  <c r="JL169" i="12"/>
  <c r="JL185" i="12"/>
  <c r="JL187" i="12"/>
  <c r="JL183" i="12"/>
  <c r="JL186" i="12"/>
  <c r="JL189" i="12"/>
  <c r="JL181" i="12"/>
  <c r="JL184" i="12"/>
  <c r="JL182" i="12"/>
  <c r="JL188" i="12"/>
  <c r="KQ169" i="12"/>
  <c r="KQ182" i="12"/>
  <c r="KQ183" i="12"/>
  <c r="KQ181" i="12"/>
  <c r="KQ189" i="12"/>
  <c r="KQ186" i="12"/>
  <c r="KQ185" i="12"/>
  <c r="KQ188" i="12"/>
  <c r="KQ184" i="12"/>
  <c r="KQ187" i="12"/>
  <c r="KN169" i="12"/>
  <c r="KN181" i="12"/>
  <c r="KN188" i="12"/>
  <c r="KN189" i="12"/>
  <c r="KN187" i="12"/>
  <c r="KN182" i="12"/>
  <c r="KN183" i="12"/>
  <c r="KN186" i="12"/>
  <c r="KN185" i="12"/>
  <c r="KN184" i="12"/>
  <c r="EE175" i="12"/>
  <c r="I175" i="12" s="1"/>
  <c r="CG168" i="12"/>
  <c r="GF182" i="12"/>
  <c r="GF181" i="12"/>
  <c r="GF184" i="12"/>
  <c r="GF189" i="12"/>
  <c r="GF183" i="12"/>
  <c r="GF185" i="12"/>
  <c r="GF186" i="12"/>
  <c r="GF187" i="12"/>
  <c r="GF188" i="12"/>
  <c r="GF169" i="12"/>
  <c r="CB168" i="12"/>
  <c r="GA185" i="12"/>
  <c r="GA187" i="12"/>
  <c r="GA184" i="12"/>
  <c r="GA181" i="12"/>
  <c r="GA189" i="12"/>
  <c r="GA186" i="12"/>
  <c r="GA169" i="12"/>
  <c r="GA182" i="12"/>
  <c r="GA188" i="12"/>
  <c r="GA183" i="12"/>
  <c r="ES181" i="12"/>
  <c r="ES182" i="12"/>
  <c r="ES184" i="12"/>
  <c r="ES187" i="12"/>
  <c r="ES189" i="12"/>
  <c r="ES183" i="12"/>
  <c r="ES188" i="12"/>
  <c r="ES185" i="12"/>
  <c r="ES186" i="12"/>
  <c r="AT168" i="12"/>
  <c r="ES169" i="12"/>
  <c r="AQ168" i="12"/>
  <c r="EP181" i="12"/>
  <c r="EP185" i="12"/>
  <c r="EP182" i="12"/>
  <c r="EP187" i="12"/>
  <c r="EP188" i="12"/>
  <c r="EP169" i="12"/>
  <c r="EP189" i="12"/>
  <c r="EP183" i="12"/>
  <c r="EP184" i="12"/>
  <c r="EP186" i="12"/>
  <c r="FL185" i="12"/>
  <c r="FL182" i="12"/>
  <c r="FL181" i="12"/>
  <c r="FL184" i="12"/>
  <c r="FL188" i="12"/>
  <c r="FL187" i="12"/>
  <c r="FL183" i="12"/>
  <c r="FL186" i="12"/>
  <c r="FL189" i="12"/>
  <c r="BM168" i="12"/>
  <c r="FL169" i="12"/>
  <c r="DE168" i="12"/>
  <c r="HD181" i="12"/>
  <c r="HD185" i="12"/>
  <c r="HD189" i="12"/>
  <c r="HD182" i="12"/>
  <c r="HD186" i="12"/>
  <c r="HD184" i="12"/>
  <c r="HD188" i="12"/>
  <c r="HD187" i="12"/>
  <c r="HD183" i="12"/>
  <c r="HD169" i="12"/>
  <c r="EY188" i="12"/>
  <c r="EY184" i="12"/>
  <c r="EY187" i="12"/>
  <c r="EY189" i="12"/>
  <c r="EY181" i="12"/>
  <c r="EY169" i="12"/>
  <c r="EY183" i="12"/>
  <c r="AZ168" i="12"/>
  <c r="EY186" i="12"/>
  <c r="EY182" i="12"/>
  <c r="EY185" i="12"/>
  <c r="CZ168" i="12"/>
  <c r="GY188" i="12"/>
  <c r="GY187" i="12"/>
  <c r="GY185" i="12"/>
  <c r="GY184" i="12"/>
  <c r="GY182" i="12"/>
  <c r="GY183" i="12"/>
  <c r="GY169" i="12"/>
  <c r="GY181" i="12"/>
  <c r="GY189" i="12"/>
  <c r="GY186" i="12"/>
  <c r="GW184" i="12"/>
  <c r="GW181" i="12"/>
  <c r="GW187" i="12"/>
  <c r="GW183" i="12"/>
  <c r="GW186" i="12"/>
  <c r="GW182" i="12"/>
  <c r="GW189" i="12"/>
  <c r="GW188" i="12"/>
  <c r="GW185" i="12"/>
  <c r="CX168" i="12"/>
  <c r="GW169" i="12"/>
  <c r="JZ169" i="12"/>
  <c r="JZ188" i="12"/>
  <c r="JZ183" i="12"/>
  <c r="JZ189" i="12"/>
  <c r="JZ181" i="12"/>
  <c r="JZ184" i="12"/>
  <c r="JZ186" i="12"/>
  <c r="JZ187" i="12"/>
  <c r="JZ185" i="12"/>
  <c r="JZ182" i="12"/>
  <c r="BN168" i="12"/>
  <c r="FM181" i="12"/>
  <c r="FM182" i="12"/>
  <c r="FM184" i="12"/>
  <c r="FM188" i="12"/>
  <c r="FM186" i="12"/>
  <c r="FM185" i="12"/>
  <c r="FM189" i="12"/>
  <c r="FM183" i="12"/>
  <c r="FM187" i="12"/>
  <c r="FM169" i="12"/>
  <c r="IL169" i="12"/>
  <c r="IL182" i="12"/>
  <c r="IL186" i="12"/>
  <c r="IL183" i="12"/>
  <c r="IL181" i="12"/>
  <c r="IL184" i="12"/>
  <c r="IL187" i="12"/>
  <c r="IL185" i="12"/>
  <c r="IL189" i="12"/>
  <c r="IL188" i="12"/>
  <c r="GX182" i="12"/>
  <c r="GX184" i="12"/>
  <c r="GX186" i="12"/>
  <c r="GX185" i="12"/>
  <c r="GX187" i="12"/>
  <c r="GX189" i="12"/>
  <c r="GX181" i="12"/>
  <c r="GX169" i="12"/>
  <c r="GX188" i="12"/>
  <c r="GX183" i="12"/>
  <c r="CY168" i="12"/>
  <c r="EL185" i="12"/>
  <c r="EL181" i="12"/>
  <c r="EL187" i="12"/>
  <c r="EL186" i="12"/>
  <c r="EL183" i="12"/>
  <c r="EL169" i="12"/>
  <c r="EL188" i="12"/>
  <c r="EL182" i="12"/>
  <c r="EL184" i="12"/>
  <c r="EL189" i="12"/>
  <c r="AM168" i="12"/>
  <c r="MC176" i="12"/>
  <c r="JJ169" i="12"/>
  <c r="JJ188" i="12"/>
  <c r="JJ183" i="12"/>
  <c r="JJ181" i="12"/>
  <c r="JJ184" i="12"/>
  <c r="JJ185" i="12"/>
  <c r="JJ186" i="12"/>
  <c r="JJ187" i="12"/>
  <c r="JJ189" i="12"/>
  <c r="JJ182" i="12"/>
  <c r="KP169" i="12"/>
  <c r="KP187" i="12"/>
  <c r="KP182" i="12"/>
  <c r="KP183" i="12"/>
  <c r="KP188" i="12"/>
  <c r="KP184" i="12"/>
  <c r="KP186" i="12"/>
  <c r="KP185" i="12"/>
  <c r="KP189" i="12"/>
  <c r="KP181" i="12"/>
  <c r="JA169" i="12"/>
  <c r="JA186" i="12"/>
  <c r="JA185" i="12"/>
  <c r="JA183" i="12"/>
  <c r="JA189" i="12"/>
  <c r="JA184" i="12"/>
  <c r="JA187" i="12"/>
  <c r="JA181" i="12"/>
  <c r="JA188" i="12"/>
  <c r="JA182" i="12"/>
  <c r="JM169" i="12"/>
  <c r="JM182" i="12"/>
  <c r="JM183" i="12"/>
  <c r="JM188" i="12"/>
  <c r="JM181" i="12"/>
  <c r="JM184" i="12"/>
  <c r="JM186" i="12"/>
  <c r="JM187" i="12"/>
  <c r="JM185" i="12"/>
  <c r="JM189" i="12"/>
  <c r="LK169" i="12"/>
  <c r="LK183" i="12"/>
  <c r="LK184" i="12"/>
  <c r="LK188" i="12"/>
  <c r="LK185" i="12"/>
  <c r="LK186" i="12"/>
  <c r="LK181" i="12"/>
  <c r="LK187" i="12"/>
  <c r="LK182" i="12"/>
  <c r="LK189" i="12"/>
  <c r="JG169" i="12"/>
  <c r="JG181" i="12"/>
  <c r="JG184" i="12"/>
  <c r="JG185" i="12"/>
  <c r="JG188" i="12"/>
  <c r="JG183" i="12"/>
  <c r="JG189" i="12"/>
  <c r="JG186" i="12"/>
  <c r="JG182" i="12"/>
  <c r="JG187" i="12"/>
  <c r="KD169" i="12"/>
  <c r="KD187" i="12"/>
  <c r="KD181" i="12"/>
  <c r="KD185" i="12"/>
  <c r="KD184" i="12"/>
  <c r="KD182" i="12"/>
  <c r="KD188" i="12"/>
  <c r="KD186" i="12"/>
  <c r="KD183" i="12"/>
  <c r="KD189" i="12"/>
  <c r="JD169" i="12"/>
  <c r="JD181" i="12"/>
  <c r="JD184" i="12"/>
  <c r="JD185" i="12"/>
  <c r="JD182" i="12"/>
  <c r="JD183" i="12"/>
  <c r="JD187" i="12"/>
  <c r="JD186" i="12"/>
  <c r="JD189" i="12"/>
  <c r="JD188" i="12"/>
  <c r="KI169" i="12"/>
  <c r="KI186" i="12"/>
  <c r="KI182" i="12"/>
  <c r="KI188" i="12"/>
  <c r="KI181" i="12"/>
  <c r="KI185" i="12"/>
  <c r="KI189" i="12"/>
  <c r="KI184" i="12"/>
  <c r="KI183" i="12"/>
  <c r="KI187" i="12"/>
  <c r="KF169" i="12"/>
  <c r="KF182" i="12"/>
  <c r="KF189" i="12"/>
  <c r="KF183" i="12"/>
  <c r="KF185" i="12"/>
  <c r="KF188" i="12"/>
  <c r="KF187" i="12"/>
  <c r="KF186" i="12"/>
  <c r="KF181" i="12"/>
  <c r="KF184" i="12"/>
  <c r="ED175" i="12"/>
  <c r="G175" i="12" s="1"/>
  <c r="BG168" i="12"/>
  <c r="FF181" i="12"/>
  <c r="FF186" i="12"/>
  <c r="FF182" i="12"/>
  <c r="FF169" i="12"/>
  <c r="FF185" i="12"/>
  <c r="FF187" i="12"/>
  <c r="FF189" i="12"/>
  <c r="FF184" i="12"/>
  <c r="FF188" i="12"/>
  <c r="FF183" i="12"/>
  <c r="AK168" i="12"/>
  <c r="EJ181" i="12"/>
  <c r="EJ185" i="12"/>
  <c r="EJ186" i="12"/>
  <c r="EJ183" i="12"/>
  <c r="EJ188" i="12"/>
  <c r="EJ182" i="12"/>
  <c r="EJ187" i="12"/>
  <c r="EJ189" i="12"/>
  <c r="EJ184" i="12"/>
  <c r="EJ169" i="12"/>
  <c r="CU168" i="12"/>
  <c r="GT185" i="12"/>
  <c r="GT182" i="12"/>
  <c r="GT184" i="12"/>
  <c r="GT189" i="12"/>
  <c r="GT186" i="12"/>
  <c r="GT187" i="12"/>
  <c r="GT188" i="12"/>
  <c r="GT181" i="12"/>
  <c r="GT169" i="12"/>
  <c r="GT183" i="12"/>
  <c r="FA184" i="12"/>
  <c r="FA183" i="12"/>
  <c r="FA186" i="12"/>
  <c r="FA189" i="12"/>
  <c r="FA181" i="12"/>
  <c r="FA185" i="12"/>
  <c r="FA188" i="12"/>
  <c r="FA182" i="12"/>
  <c r="FA187" i="12"/>
  <c r="FA169" i="12"/>
  <c r="BB168" i="12"/>
  <c r="DV168" i="12"/>
  <c r="EN185" i="12"/>
  <c r="EN183" i="12"/>
  <c r="EN184" i="12"/>
  <c r="EN189" i="12"/>
  <c r="EN186" i="12"/>
  <c r="EN188" i="12"/>
  <c r="EN182" i="12"/>
  <c r="EN181" i="12"/>
  <c r="EN187" i="12"/>
  <c r="AO168" i="12"/>
  <c r="EN169" i="12"/>
  <c r="CO168" i="12"/>
  <c r="GN181" i="12"/>
  <c r="GN182" i="12"/>
  <c r="GN185" i="12"/>
  <c r="GN186" i="12"/>
  <c r="GN188" i="12"/>
  <c r="GN184" i="12"/>
  <c r="GN187" i="12"/>
  <c r="GN183" i="12"/>
  <c r="GN189" i="12"/>
  <c r="GN169" i="12"/>
  <c r="GM188" i="12"/>
  <c r="GM184" i="12"/>
  <c r="GM169" i="12"/>
  <c r="GM187" i="12"/>
  <c r="GM182" i="12"/>
  <c r="GM185" i="12"/>
  <c r="CN168" i="12"/>
  <c r="GM183" i="12"/>
  <c r="GM189" i="12"/>
  <c r="GM186" i="12"/>
  <c r="GM181" i="12"/>
  <c r="DR168" i="12"/>
  <c r="HQ185" i="12"/>
  <c r="HQ184" i="12"/>
  <c r="HQ189" i="12"/>
  <c r="HQ181" i="12"/>
  <c r="HQ186" i="12"/>
  <c r="HQ183" i="12"/>
  <c r="HQ188" i="12"/>
  <c r="HQ182" i="12"/>
  <c r="HQ187" i="12"/>
  <c r="HQ169" i="12"/>
  <c r="BF168" i="12"/>
  <c r="FE183" i="12"/>
  <c r="FE186" i="12"/>
  <c r="FE187" i="12"/>
  <c r="FE189" i="12"/>
  <c r="FE185" i="12"/>
  <c r="FE184" i="12"/>
  <c r="FE188" i="12"/>
  <c r="FE181" i="12"/>
  <c r="FE182" i="12"/>
  <c r="FE169" i="12"/>
  <c r="GP184" i="12"/>
  <c r="GP185" i="12"/>
  <c r="GP186" i="12"/>
  <c r="GP189" i="12"/>
  <c r="GP183" i="12"/>
  <c r="GP182" i="12"/>
  <c r="GP188" i="12"/>
  <c r="GP169" i="12"/>
  <c r="GP187" i="12"/>
  <c r="GP181" i="12"/>
  <c r="CQ168" i="12"/>
  <c r="LP169" i="12"/>
  <c r="LP182" i="12"/>
  <c r="LP183" i="12"/>
  <c r="LP184" i="12"/>
  <c r="LP181" i="12"/>
  <c r="LP188" i="12"/>
  <c r="LP185" i="12"/>
  <c r="LP187" i="12"/>
  <c r="LP186" i="12"/>
  <c r="LP189" i="12"/>
  <c r="KZ169" i="12"/>
  <c r="KZ182" i="12"/>
  <c r="KZ183" i="12"/>
  <c r="KZ184" i="12"/>
  <c r="KZ186" i="12"/>
  <c r="KZ185" i="12"/>
  <c r="KZ189" i="12"/>
  <c r="KZ187" i="12"/>
  <c r="KZ188" i="12"/>
  <c r="KZ181" i="12"/>
  <c r="MC175" i="12"/>
  <c r="JB169" i="12"/>
  <c r="JB182" i="12"/>
  <c r="JB187" i="12"/>
  <c r="JB183" i="12"/>
  <c r="JB186" i="12"/>
  <c r="JB184" i="12"/>
  <c r="JB188" i="12"/>
  <c r="JB189" i="12"/>
  <c r="JB185" i="12"/>
  <c r="JB181" i="12"/>
  <c r="IK169" i="12"/>
  <c r="IK188" i="12"/>
  <c r="IK181" i="12"/>
  <c r="IK189" i="12"/>
  <c r="IK187" i="12"/>
  <c r="IK182" i="12"/>
  <c r="IK183" i="12"/>
  <c r="IK184" i="12"/>
  <c r="IK185" i="12"/>
  <c r="IK186" i="12"/>
  <c r="IW169" i="12"/>
  <c r="IW182" i="12"/>
  <c r="IW187" i="12"/>
  <c r="IW183" i="12"/>
  <c r="IW181" i="12"/>
  <c r="IW189" i="12"/>
  <c r="IW184" i="12"/>
  <c r="IW188" i="12"/>
  <c r="IW185" i="12"/>
  <c r="IW186" i="12"/>
  <c r="KX169" i="12"/>
  <c r="KX183" i="12"/>
  <c r="KX184" i="12"/>
  <c r="KX185" i="12"/>
  <c r="KX189" i="12"/>
  <c r="KX182" i="12"/>
  <c r="KX181" i="12"/>
  <c r="KX186" i="12"/>
  <c r="KX188" i="12"/>
  <c r="KX187" i="12"/>
  <c r="IQ169" i="12"/>
  <c r="IQ181" i="12"/>
  <c r="IQ184" i="12"/>
  <c r="IQ185" i="12"/>
  <c r="IQ188" i="12"/>
  <c r="IQ186" i="12"/>
  <c r="IQ189" i="12"/>
  <c r="IQ182" i="12"/>
  <c r="IQ183" i="12"/>
  <c r="IQ187" i="12"/>
  <c r="LH169" i="12"/>
  <c r="LH189" i="12"/>
  <c r="LH181" i="12"/>
  <c r="LH182" i="12"/>
  <c r="LH187" i="12"/>
  <c r="LH185" i="12"/>
  <c r="LH183" i="12"/>
  <c r="LH184" i="12"/>
  <c r="LH186" i="12"/>
  <c r="LH188" i="12"/>
  <c r="JV169" i="12"/>
  <c r="JV184" i="12"/>
  <c r="JV187" i="12"/>
  <c r="JV183" i="12"/>
  <c r="JV181" i="12"/>
  <c r="JV185" i="12"/>
  <c r="JV182" i="12"/>
  <c r="JV188" i="12"/>
  <c r="JV189" i="12"/>
  <c r="JV186" i="12"/>
  <c r="IV169" i="12"/>
  <c r="IV183" i="12"/>
  <c r="IV186" i="12"/>
  <c r="IV189" i="12"/>
  <c r="IV181" i="12"/>
  <c r="IV184" i="12"/>
  <c r="IV185" i="12"/>
  <c r="IV182" i="12"/>
  <c r="IV188" i="12"/>
  <c r="IV187" i="12"/>
  <c r="KA169" i="12"/>
  <c r="KA187" i="12"/>
  <c r="KA186" i="12"/>
  <c r="KA181" i="12"/>
  <c r="KA188" i="12"/>
  <c r="KA189" i="12"/>
  <c r="KA185" i="12"/>
  <c r="KA184" i="12"/>
  <c r="KA183" i="12"/>
  <c r="KA182" i="12"/>
  <c r="JX169" i="12"/>
  <c r="JX182" i="12"/>
  <c r="JX189" i="12"/>
  <c r="JX183" i="12"/>
  <c r="JX186" i="12"/>
  <c r="JX184" i="12"/>
  <c r="JX188" i="12"/>
  <c r="JX181" i="12"/>
  <c r="JX185" i="12"/>
  <c r="JX187" i="12"/>
  <c r="ED174" i="12"/>
  <c r="ED173" i="12"/>
  <c r="ED176" i="12"/>
  <c r="FY181" i="12"/>
  <c r="FY183" i="12"/>
  <c r="FY188" i="12"/>
  <c r="FY186" i="12"/>
  <c r="FY187" i="12"/>
  <c r="FY185" i="12"/>
  <c r="FY184" i="12"/>
  <c r="FY182" i="12"/>
  <c r="FY189" i="12"/>
  <c r="BZ168" i="12"/>
  <c r="FY169" i="12"/>
  <c r="FD184" i="12"/>
  <c r="FD182" i="12"/>
  <c r="FD183" i="12"/>
  <c r="FD186" i="12"/>
  <c r="FD189" i="12"/>
  <c r="FD185" i="12"/>
  <c r="FD181" i="12"/>
  <c r="FD187" i="12"/>
  <c r="FD188" i="12"/>
  <c r="BE168" i="12"/>
  <c r="FD169" i="12"/>
  <c r="CJ168" i="12"/>
  <c r="GI186" i="12"/>
  <c r="GI187" i="12"/>
  <c r="GI189" i="12"/>
  <c r="GI188" i="12"/>
  <c r="GI183" i="12"/>
  <c r="GI181" i="12"/>
  <c r="GI182" i="12"/>
  <c r="GI184" i="12"/>
  <c r="GI169" i="12"/>
  <c r="GI185" i="12"/>
  <c r="EQ188" i="12"/>
  <c r="EQ169" i="12"/>
  <c r="AR168" i="12"/>
  <c r="EQ184" i="12"/>
  <c r="EQ185" i="12"/>
  <c r="EQ187" i="12"/>
  <c r="EQ181" i="12"/>
  <c r="EQ183" i="12"/>
  <c r="EQ186" i="12"/>
  <c r="EQ189" i="12"/>
  <c r="EQ182" i="12"/>
  <c r="HK188" i="12"/>
  <c r="HK184" i="12"/>
  <c r="HK187" i="12"/>
  <c r="HK186" i="12"/>
  <c r="HK189" i="12"/>
  <c r="HK183" i="12"/>
  <c r="DL168" i="12"/>
  <c r="HK181" i="12"/>
  <c r="HK169" i="12"/>
  <c r="HK182" i="12"/>
  <c r="HK185" i="12"/>
  <c r="CE168" i="12"/>
  <c r="GD189" i="12"/>
  <c r="GD169" i="12"/>
  <c r="GD184" i="12"/>
  <c r="GD181" i="12"/>
  <c r="GD186" i="12"/>
  <c r="GD185" i="12"/>
  <c r="GD183" i="12"/>
  <c r="GD187" i="12"/>
  <c r="GD182" i="12"/>
  <c r="GD188" i="12"/>
  <c r="GB181" i="12"/>
  <c r="GB184" i="12"/>
  <c r="GB189" i="12"/>
  <c r="GB183" i="12"/>
  <c r="GB188" i="12"/>
  <c r="GB186" i="12"/>
  <c r="GB182" i="12"/>
  <c r="GB185" i="12"/>
  <c r="GB187" i="12"/>
  <c r="CC168" i="12"/>
  <c r="GB169" i="12"/>
  <c r="DJ168" i="12"/>
  <c r="HI183" i="12"/>
  <c r="HI187" i="12"/>
  <c r="HI185" i="12"/>
  <c r="HI182" i="12"/>
  <c r="HI189" i="12"/>
  <c r="HI181" i="12"/>
  <c r="HI186" i="12"/>
  <c r="HI184" i="12"/>
  <c r="HI188" i="12"/>
  <c r="HI169" i="12"/>
  <c r="AX168" i="12"/>
  <c r="EW181" i="12"/>
  <c r="EW185" i="12"/>
  <c r="EW188" i="12"/>
  <c r="EW182" i="12"/>
  <c r="EW184" i="12"/>
  <c r="EW187" i="12"/>
  <c r="EW183" i="12"/>
  <c r="EW186" i="12"/>
  <c r="EW189" i="12"/>
  <c r="EW169" i="12"/>
  <c r="MC174" i="12"/>
  <c r="LM169" i="12"/>
  <c r="LM189" i="12"/>
  <c r="LM187" i="12"/>
  <c r="LM186" i="12"/>
  <c r="LM188" i="12"/>
  <c r="LM184" i="12"/>
  <c r="LM183" i="12"/>
  <c r="LM182" i="12"/>
  <c r="LM185" i="12"/>
  <c r="LM181" i="12"/>
  <c r="GH181" i="12"/>
  <c r="GH186" i="12"/>
  <c r="GH183" i="12"/>
  <c r="GH169" i="12"/>
  <c r="GH189" i="12"/>
  <c r="GH184" i="12"/>
  <c r="GH187" i="12"/>
  <c r="GH182" i="12"/>
  <c r="GH188" i="12"/>
  <c r="CI168" i="12"/>
  <c r="GH185" i="12"/>
  <c r="KG169" i="12"/>
  <c r="KG189" i="12"/>
  <c r="KG182" i="12"/>
  <c r="KG183" i="12"/>
  <c r="KG184" i="12"/>
  <c r="KG187" i="12"/>
  <c r="KG186" i="12"/>
  <c r="KG188" i="12"/>
  <c r="KG181" i="12"/>
  <c r="KG185" i="12"/>
  <c r="JO169" i="12"/>
  <c r="JO182" i="12"/>
  <c r="JO188" i="12"/>
  <c r="JO183" i="12"/>
  <c r="JO189" i="12"/>
  <c r="JO185" i="12"/>
  <c r="JO181" i="12"/>
  <c r="JO187" i="12"/>
  <c r="JO186" i="12"/>
  <c r="JO184" i="12"/>
  <c r="KK169" i="12"/>
  <c r="KK182" i="12"/>
  <c r="KK188" i="12"/>
  <c r="KK183" i="12"/>
  <c r="KK184" i="12"/>
  <c r="KK181" i="12"/>
  <c r="KK189" i="12"/>
  <c r="KK186" i="12"/>
  <c r="KK185" i="12"/>
  <c r="KK187" i="12"/>
  <c r="MB174" i="12"/>
  <c r="KU169" i="12"/>
  <c r="KU181" i="12"/>
  <c r="KU187" i="12"/>
  <c r="KU182" i="12"/>
  <c r="KU188" i="12"/>
  <c r="KU186" i="12"/>
  <c r="KU184" i="12"/>
  <c r="KU183" i="12"/>
  <c r="KU185" i="12"/>
  <c r="KU189" i="12"/>
  <c r="JN169" i="12"/>
  <c r="JN187" i="12"/>
  <c r="JN186" i="12"/>
  <c r="JN183" i="12"/>
  <c r="JN181" i="12"/>
  <c r="JN185" i="12"/>
  <c r="JN182" i="12"/>
  <c r="JN184" i="12"/>
  <c r="JN189" i="12"/>
  <c r="JN188" i="12"/>
  <c r="IN169" i="12"/>
  <c r="IN181" i="12"/>
  <c r="IN184" i="12"/>
  <c r="IN185" i="12"/>
  <c r="IN182" i="12"/>
  <c r="IN188" i="12"/>
  <c r="IN186" i="12"/>
  <c r="IN187" i="12"/>
  <c r="IN183" i="12"/>
  <c r="IN189" i="12"/>
  <c r="JS169" i="12"/>
  <c r="JS181" i="12"/>
  <c r="JS184" i="12"/>
  <c r="JS187" i="12"/>
  <c r="JS189" i="12"/>
  <c r="JS185" i="12"/>
  <c r="JS183" i="12"/>
  <c r="JS182" i="12"/>
  <c r="JS188" i="12"/>
  <c r="JS186" i="12"/>
  <c r="JP182" i="12"/>
  <c r="JP183" i="12"/>
  <c r="JP181" i="12"/>
  <c r="JP189" i="12"/>
  <c r="JP184" i="12"/>
  <c r="JP169" i="12"/>
  <c r="JP188" i="12"/>
  <c r="JP187" i="12"/>
  <c r="JP186" i="12"/>
  <c r="JP185" i="12"/>
  <c r="EE176" i="12"/>
  <c r="I176" i="12" s="1"/>
  <c r="J176" i="12" s="1"/>
  <c r="GU188" i="12"/>
  <c r="GU169" i="12"/>
  <c r="GU184" i="12"/>
  <c r="GU182" i="12"/>
  <c r="GU186" i="12"/>
  <c r="GU185" i="12"/>
  <c r="GU187" i="12"/>
  <c r="GU181" i="12"/>
  <c r="GU189" i="12"/>
  <c r="CV168" i="12"/>
  <c r="GU183" i="12"/>
  <c r="BY168" i="12"/>
  <c r="FX183" i="12"/>
  <c r="FX188" i="12"/>
  <c r="FX186" i="12"/>
  <c r="FX187" i="12"/>
  <c r="FX185" i="12"/>
  <c r="FX182" i="12"/>
  <c r="FX181" i="12"/>
  <c r="FX184" i="12"/>
  <c r="FX189" i="12"/>
  <c r="FX169" i="12"/>
  <c r="GZ182" i="12"/>
  <c r="GZ183" i="12"/>
  <c r="GZ184" i="12"/>
  <c r="GZ181" i="12"/>
  <c r="GZ188" i="12"/>
  <c r="GZ187" i="12"/>
  <c r="GZ189" i="12"/>
  <c r="GZ185" i="12"/>
  <c r="GZ186" i="12"/>
  <c r="DA168" i="12"/>
  <c r="GZ169" i="12"/>
  <c r="BT168" i="12"/>
  <c r="FS186" i="12"/>
  <c r="FS189" i="12"/>
  <c r="FS188" i="12"/>
  <c r="FS169" i="12"/>
  <c r="FS185" i="12"/>
  <c r="FS184" i="12"/>
  <c r="FS183" i="12"/>
  <c r="FS182" i="12"/>
  <c r="FS187" i="12"/>
  <c r="FS181" i="12"/>
  <c r="FQ182" i="12"/>
  <c r="FQ183" i="12"/>
  <c r="FQ185" i="12"/>
  <c r="FQ186" i="12"/>
  <c r="FQ189" i="12"/>
  <c r="FQ181" i="12"/>
  <c r="FQ184" i="12"/>
  <c r="FQ187" i="12"/>
  <c r="FQ188" i="12"/>
  <c r="FQ169" i="12"/>
  <c r="BR168" i="12"/>
  <c r="DB168" i="12"/>
  <c r="HA182" i="12"/>
  <c r="HA185" i="12"/>
  <c r="HA186" i="12"/>
  <c r="HA184" i="12"/>
  <c r="HA188" i="12"/>
  <c r="HA181" i="12"/>
  <c r="HA187" i="12"/>
  <c r="HA183" i="12"/>
  <c r="HA189" i="12"/>
  <c r="HA169" i="12"/>
  <c r="AP168" i="12"/>
  <c r="EO182" i="12"/>
  <c r="EO181" i="12"/>
  <c r="EO189" i="12"/>
  <c r="EO183" i="12"/>
  <c r="EO185" i="12"/>
  <c r="EO186" i="12"/>
  <c r="EO188" i="12"/>
  <c r="EO187" i="12"/>
  <c r="EO184" i="12"/>
  <c r="EO169" i="12"/>
  <c r="FZ182" i="12"/>
  <c r="FZ189" i="12"/>
  <c r="CA168" i="12"/>
  <c r="FZ184" i="12"/>
  <c r="FZ186" i="12"/>
  <c r="FZ185" i="12"/>
  <c r="FZ181" i="12"/>
  <c r="FZ169" i="12"/>
  <c r="FZ188" i="12"/>
  <c r="FZ183" i="12"/>
  <c r="FZ187" i="12"/>
  <c r="IT169" i="12"/>
  <c r="IT183" i="12"/>
  <c r="IT188" i="12"/>
  <c r="IT181" i="12"/>
  <c r="IT184" i="12"/>
  <c r="IT185" i="12"/>
  <c r="IT189" i="12"/>
  <c r="IT182" i="12"/>
  <c r="IT187" i="12"/>
  <c r="IT186" i="12"/>
  <c r="LC169" i="12"/>
  <c r="LC181" i="12"/>
  <c r="LC182" i="12"/>
  <c r="LC183" i="12"/>
  <c r="LC184" i="12"/>
  <c r="LC185" i="12"/>
  <c r="LC186" i="12"/>
  <c r="LC188" i="12"/>
  <c r="LC189" i="12"/>
  <c r="LC187" i="12"/>
  <c r="LQ169" i="12"/>
  <c r="LQ182" i="12"/>
  <c r="LQ183" i="12"/>
  <c r="LQ184" i="12"/>
  <c r="LQ188" i="12"/>
  <c r="LQ189" i="12"/>
  <c r="LQ181" i="12"/>
  <c r="LQ187" i="12"/>
  <c r="LQ185" i="12"/>
  <c r="LQ186" i="12"/>
  <c r="JY169" i="12"/>
  <c r="JY188" i="12"/>
  <c r="JY184" i="12"/>
  <c r="JY187" i="12"/>
  <c r="JY183" i="12"/>
  <c r="JY186" i="12"/>
  <c r="JY182" i="12"/>
  <c r="JY189" i="12"/>
  <c r="JY185" i="12"/>
  <c r="JY181" i="12"/>
  <c r="MC173" i="12"/>
  <c r="KH169" i="12"/>
  <c r="KH184" i="12"/>
  <c r="KH181" i="12"/>
  <c r="KH185" i="12"/>
  <c r="KH183" i="12"/>
  <c r="KH189" i="12"/>
  <c r="KH188" i="12"/>
  <c r="KH182" i="12"/>
  <c r="KH187" i="12"/>
  <c r="KH186" i="12"/>
  <c r="LR169" i="12"/>
  <c r="LR187" i="12"/>
  <c r="LR184" i="12"/>
  <c r="LR189" i="12"/>
  <c r="LR186" i="12"/>
  <c r="LR181" i="12"/>
  <c r="LR185" i="12"/>
  <c r="LR183" i="12"/>
  <c r="LR188" i="12"/>
  <c r="LR182" i="12"/>
  <c r="JF169" i="12"/>
  <c r="JF184" i="12"/>
  <c r="JF187" i="12"/>
  <c r="JF189" i="12"/>
  <c r="JF186" i="12"/>
  <c r="JF185" i="12"/>
  <c r="JF183" i="12"/>
  <c r="JF181" i="12"/>
  <c r="JF188" i="12"/>
  <c r="JF182" i="12"/>
  <c r="JK169" i="12"/>
  <c r="JK186" i="12"/>
  <c r="JK185" i="12"/>
  <c r="JK188" i="12"/>
  <c r="JK182" i="12"/>
  <c r="JK187" i="12"/>
  <c r="JK181" i="12"/>
  <c r="JK183" i="12"/>
  <c r="JK184" i="12"/>
  <c r="JK189" i="12"/>
  <c r="JH169" i="12"/>
  <c r="JH183" i="12"/>
  <c r="JH185" i="12"/>
  <c r="JH184" i="12"/>
  <c r="JH181" i="12"/>
  <c r="JH189" i="12"/>
  <c r="JH182" i="12"/>
  <c r="JH188" i="12"/>
  <c r="JH187" i="12"/>
  <c r="JH186" i="12"/>
  <c r="HP182" i="12"/>
  <c r="HP183" i="12"/>
  <c r="HP181" i="12"/>
  <c r="HP186" i="12"/>
  <c r="HP188" i="12"/>
  <c r="HP185" i="12"/>
  <c r="HP187" i="12"/>
  <c r="HP184" i="12"/>
  <c r="HP189" i="12"/>
  <c r="DQ168" i="12"/>
  <c r="HP169" i="12"/>
  <c r="KC169" i="12"/>
  <c r="KC182" i="12"/>
  <c r="KC188" i="12"/>
  <c r="KC185" i="12"/>
  <c r="KC181" i="12"/>
  <c r="KC184" i="12"/>
  <c r="KC186" i="12"/>
  <c r="KC187" i="12"/>
  <c r="KC183" i="12"/>
  <c r="KC189" i="12"/>
  <c r="HM188" i="12"/>
  <c r="HM183" i="12"/>
  <c r="HM187" i="12"/>
  <c r="HM185" i="12"/>
  <c r="HM184" i="12"/>
  <c r="HM181" i="12"/>
  <c r="HM186" i="12"/>
  <c r="HM182" i="12"/>
  <c r="HM189" i="12"/>
  <c r="HM169" i="12"/>
  <c r="DN168" i="12"/>
  <c r="DM168" i="12"/>
  <c r="HL184" i="12"/>
  <c r="HL182" i="12"/>
  <c r="HL183" i="12"/>
  <c r="HL187" i="12"/>
  <c r="HL185" i="12"/>
  <c r="HL181" i="12"/>
  <c r="HL186" i="12"/>
  <c r="HL189" i="12"/>
  <c r="HL188" i="12"/>
  <c r="HL169" i="12"/>
  <c r="BO168" i="12"/>
  <c r="FN183" i="12"/>
  <c r="FN187" i="12"/>
  <c r="FN185" i="12"/>
  <c r="FN189" i="12"/>
  <c r="FN184" i="12"/>
  <c r="FN181" i="12"/>
  <c r="FN186" i="12"/>
  <c r="FN188" i="12"/>
  <c r="FN169" i="12"/>
  <c r="FN182" i="12"/>
  <c r="GO185" i="12"/>
  <c r="GO183" i="12"/>
  <c r="GO189" i="12"/>
  <c r="GO182" i="12"/>
  <c r="GO186" i="12"/>
  <c r="GO188" i="12"/>
  <c r="GO184" i="12"/>
  <c r="GO187" i="12"/>
  <c r="GO181" i="12"/>
  <c r="CP168" i="12"/>
  <c r="GO169" i="12"/>
  <c r="BI168" i="12"/>
  <c r="FH182" i="12"/>
  <c r="FH181" i="12"/>
  <c r="FH188" i="12"/>
  <c r="FH187" i="12"/>
  <c r="FH183" i="12"/>
  <c r="FH186" i="12"/>
  <c r="FH189" i="12"/>
  <c r="FH184" i="12"/>
  <c r="FH185" i="12"/>
  <c r="FH169" i="12"/>
  <c r="FG188" i="12"/>
  <c r="FG184" i="12"/>
  <c r="FG169" i="12"/>
  <c r="FG186" i="12"/>
  <c r="FG181" i="12"/>
  <c r="FG189" i="12"/>
  <c r="BH168" i="12"/>
  <c r="FG183" i="12"/>
  <c r="FG185" i="12"/>
  <c r="FG182" i="12"/>
  <c r="FG187" i="12"/>
  <c r="CT168" i="12"/>
  <c r="GS185" i="12"/>
  <c r="GS184" i="12"/>
  <c r="GS183" i="12"/>
  <c r="GS189" i="12"/>
  <c r="GS181" i="12"/>
  <c r="GS182" i="12"/>
  <c r="GS188" i="12"/>
  <c r="GS186" i="12"/>
  <c r="GS187" i="12"/>
  <c r="GS169" i="12"/>
  <c r="FR184" i="12"/>
  <c r="FR186" i="12"/>
  <c r="FR187" i="12"/>
  <c r="FR182" i="12"/>
  <c r="FR183" i="12"/>
  <c r="FR185" i="12"/>
  <c r="BS168" i="12"/>
  <c r="FR189" i="12"/>
  <c r="FR181" i="12"/>
  <c r="FR169" i="12"/>
  <c r="FR188" i="12"/>
  <c r="LF169" i="12"/>
  <c r="LF186" i="12"/>
  <c r="LF187" i="12"/>
  <c r="LF181" i="12"/>
  <c r="LF182" i="12"/>
  <c r="LF185" i="12"/>
  <c r="LF183" i="12"/>
  <c r="LF189" i="12"/>
  <c r="LF188" i="12"/>
  <c r="LF184" i="12"/>
  <c r="JR169" i="12"/>
  <c r="JR182" i="12"/>
  <c r="JR185" i="12"/>
  <c r="JR187" i="12"/>
  <c r="JR189" i="12"/>
  <c r="JR183" i="12"/>
  <c r="JR186" i="12"/>
  <c r="JR188" i="12"/>
  <c r="JR181" i="12"/>
  <c r="JR184" i="12"/>
  <c r="MB176" i="12"/>
  <c r="LE169" i="12"/>
  <c r="LE186" i="12"/>
  <c r="LE183" i="12"/>
  <c r="LE185" i="12"/>
  <c r="LE188" i="12"/>
  <c r="LE182" i="12"/>
  <c r="LE187" i="12"/>
  <c r="LE181" i="12"/>
  <c r="LE189" i="12"/>
  <c r="LE184" i="12"/>
  <c r="LN169" i="12"/>
  <c r="LN183" i="12"/>
  <c r="LN184" i="12"/>
  <c r="LN189" i="12"/>
  <c r="LN181" i="12"/>
  <c r="LN188" i="12"/>
  <c r="LN187" i="12"/>
  <c r="LN182" i="12"/>
  <c r="LN185" i="12"/>
  <c r="LN186" i="12"/>
  <c r="JI169" i="12"/>
  <c r="JI185" i="12"/>
  <c r="JI188" i="12"/>
  <c r="JI187" i="12"/>
  <c r="JI184" i="12"/>
  <c r="JI186" i="12"/>
  <c r="JI183" i="12"/>
  <c r="JI181" i="12"/>
  <c r="JI189" i="12"/>
  <c r="JI182" i="12"/>
  <c r="LI169" i="12"/>
  <c r="LI181" i="12"/>
  <c r="LI187" i="12"/>
  <c r="LI184" i="12"/>
  <c r="LI188" i="12"/>
  <c r="LI182" i="12"/>
  <c r="LI186" i="12"/>
  <c r="LI189" i="12"/>
  <c r="LI183" i="12"/>
  <c r="LI185" i="12"/>
  <c r="JU169" i="12"/>
  <c r="JU186" i="12"/>
  <c r="JU189" i="12"/>
  <c r="JU183" i="12"/>
  <c r="JU181" i="12"/>
  <c r="JU184" i="12"/>
  <c r="JU182" i="12"/>
  <c r="JU187" i="12"/>
  <c r="JU185" i="12"/>
  <c r="JU188" i="12"/>
  <c r="LJ169" i="12"/>
  <c r="LJ184" i="12"/>
  <c r="LJ189" i="12"/>
  <c r="LJ181" i="12"/>
  <c r="LJ186" i="12"/>
  <c r="LJ183" i="12"/>
  <c r="LJ187" i="12"/>
  <c r="LJ182" i="12"/>
  <c r="LJ185" i="12"/>
  <c r="LJ188" i="12"/>
  <c r="IX169" i="12"/>
  <c r="IX187" i="12"/>
  <c r="IX184" i="12"/>
  <c r="IX189" i="12"/>
  <c r="IX183" i="12"/>
  <c r="IX186" i="12"/>
  <c r="IX181" i="12"/>
  <c r="IX182" i="12"/>
  <c r="IX185" i="12"/>
  <c r="IX188" i="12"/>
  <c r="LO169" i="12"/>
  <c r="LO186" i="12"/>
  <c r="LO181" i="12"/>
  <c r="LO185" i="12"/>
  <c r="LO184" i="12"/>
  <c r="LO188" i="12"/>
  <c r="LO182" i="12"/>
  <c r="LO189" i="12"/>
  <c r="LO183" i="12"/>
  <c r="LO187" i="12"/>
  <c r="JC169" i="12"/>
  <c r="JC185" i="12"/>
  <c r="JC186" i="12"/>
  <c r="JC189" i="12"/>
  <c r="JC183" i="12"/>
  <c r="JC184" i="12"/>
  <c r="JC181" i="12"/>
  <c r="JC182" i="12"/>
  <c r="JC188" i="12"/>
  <c r="JC187" i="12"/>
  <c r="LL169" i="12"/>
  <c r="LL185" i="12"/>
  <c r="LL187" i="12"/>
  <c r="LL188" i="12"/>
  <c r="LL184" i="12"/>
  <c r="LL186" i="12"/>
  <c r="LL183" i="12"/>
  <c r="LL182" i="12"/>
  <c r="LL181" i="12"/>
  <c r="LL189" i="12"/>
  <c r="MB168" i="12"/>
  <c r="W168" i="12" s="1"/>
  <c r="IZ183" i="12"/>
  <c r="IZ185" i="12"/>
  <c r="IZ187" i="12"/>
  <c r="IZ181" i="12"/>
  <c r="IZ189" i="12"/>
  <c r="IZ184" i="12"/>
  <c r="IZ188" i="12"/>
  <c r="IZ169" i="12"/>
  <c r="IZ186" i="12"/>
  <c r="IZ182" i="12"/>
  <c r="DC168" i="12"/>
  <c r="HB182" i="12"/>
  <c r="HB189" i="12"/>
  <c r="HB181" i="12"/>
  <c r="HB183" i="12"/>
  <c r="HB185" i="12"/>
  <c r="HB186" i="12"/>
  <c r="HB188" i="12"/>
  <c r="HB187" i="12"/>
  <c r="HB169" i="12"/>
  <c r="HB184" i="12"/>
  <c r="GR181" i="12"/>
  <c r="GR186" i="12"/>
  <c r="GR183" i="12"/>
  <c r="GR189" i="12"/>
  <c r="GR185" i="12"/>
  <c r="GR188" i="12"/>
  <c r="GR184" i="12"/>
  <c r="GR182" i="12"/>
  <c r="GR187" i="12"/>
  <c r="CS168" i="12"/>
  <c r="GR169" i="12"/>
  <c r="CR168" i="12"/>
  <c r="GQ189" i="12"/>
  <c r="GQ182" i="12"/>
  <c r="GQ186" i="12"/>
  <c r="GQ188" i="12"/>
  <c r="GQ184" i="12"/>
  <c r="GQ185" i="12"/>
  <c r="GQ183" i="12"/>
  <c r="GQ169" i="12"/>
  <c r="GQ181" i="12"/>
  <c r="GQ187" i="12"/>
  <c r="DH168" i="12"/>
  <c r="HG189" i="12"/>
  <c r="HG186" i="12"/>
  <c r="HG184" i="12"/>
  <c r="HG185" i="12"/>
  <c r="HG188" i="12"/>
  <c r="HG183" i="12"/>
  <c r="HG187" i="12"/>
  <c r="HG169" i="12"/>
  <c r="HG181" i="12"/>
  <c r="HG182" i="12"/>
  <c r="HE185" i="12"/>
  <c r="HE189" i="12"/>
  <c r="HE182" i="12"/>
  <c r="HE186" i="12"/>
  <c r="HE181" i="12"/>
  <c r="HE184" i="12"/>
  <c r="HE188" i="12"/>
  <c r="HE183" i="12"/>
  <c r="HE187" i="12"/>
  <c r="DF168" i="12"/>
  <c r="HE169" i="12"/>
  <c r="BD168" i="12"/>
  <c r="FC183" i="12"/>
  <c r="FC186" i="12"/>
  <c r="FC189" i="12"/>
  <c r="FC188" i="12"/>
  <c r="FC181" i="12"/>
  <c r="FC182" i="12"/>
  <c r="FC184" i="12"/>
  <c r="FC169" i="12"/>
  <c r="FC185" i="12"/>
  <c r="FC187" i="12"/>
  <c r="GE188" i="12"/>
  <c r="CF168" i="12"/>
  <c r="GE189" i="12"/>
  <c r="GE185" i="12"/>
  <c r="GE182" i="12"/>
  <c r="GE186" i="12"/>
  <c r="GE187" i="12"/>
  <c r="GE184" i="12"/>
  <c r="GE181" i="12"/>
  <c r="GE169" i="12"/>
  <c r="GE183" i="12"/>
  <c r="AY168" i="12"/>
  <c r="EX188" i="12"/>
  <c r="EX183" i="12"/>
  <c r="EX186" i="12"/>
  <c r="EX187" i="12"/>
  <c r="EX169" i="12"/>
  <c r="EX189" i="12"/>
  <c r="EX182" i="12"/>
  <c r="EX181" i="12"/>
  <c r="EX184" i="12"/>
  <c r="EX185" i="12"/>
  <c r="EV186" i="12"/>
  <c r="EV185" i="12"/>
  <c r="EV188" i="12"/>
  <c r="EV182" i="12"/>
  <c r="EV184" i="12"/>
  <c r="EV181" i="12"/>
  <c r="EV187" i="12"/>
  <c r="EV189" i="12"/>
  <c r="EV183" i="12"/>
  <c r="AW168" i="12"/>
  <c r="EV169" i="12"/>
  <c r="IY169" i="12"/>
  <c r="IY182" i="12"/>
  <c r="IY183" i="12"/>
  <c r="IY188" i="12"/>
  <c r="IY186" i="12"/>
  <c r="IY187" i="12"/>
  <c r="IY181" i="12"/>
  <c r="IY189" i="12"/>
  <c r="IY185" i="12"/>
  <c r="IY184" i="12"/>
  <c r="CL168" i="12"/>
  <c r="GK182" i="12"/>
  <c r="GK185" i="12"/>
  <c r="GK186" i="12"/>
  <c r="GK188" i="12"/>
  <c r="GK184" i="12"/>
  <c r="GK187" i="12"/>
  <c r="GK181" i="12"/>
  <c r="GK183" i="12"/>
  <c r="GK189" i="12"/>
  <c r="GK169" i="12"/>
  <c r="LS169" i="12"/>
  <c r="LS181" i="12"/>
  <c r="V181" i="12" s="1"/>
  <c r="LS185" i="12"/>
  <c r="LS187" i="12"/>
  <c r="V187" i="12" s="1"/>
  <c r="LS182" i="12"/>
  <c r="LS183" i="12"/>
  <c r="V183" i="12" s="1"/>
  <c r="LS184" i="12"/>
  <c r="V184" i="12" s="1"/>
  <c r="LS186" i="12"/>
  <c r="V186" i="12" s="1"/>
  <c r="LS189" i="12"/>
  <c r="LS188" i="12"/>
  <c r="V188" i="12" s="1"/>
  <c r="FJ181" i="12"/>
  <c r="FJ186" i="12"/>
  <c r="FJ185" i="12"/>
  <c r="BK168" i="12"/>
  <c r="FJ169" i="12"/>
  <c r="FJ183" i="12"/>
  <c r="FJ189" i="12"/>
  <c r="FJ184" i="12"/>
  <c r="FJ188" i="12"/>
  <c r="FJ182" i="12"/>
  <c r="FJ187" i="12"/>
  <c r="KR169" i="12"/>
  <c r="KR181" i="12"/>
  <c r="KR185" i="12"/>
  <c r="KR182" i="12"/>
  <c r="KR183" i="12"/>
  <c r="KR187" i="12"/>
  <c r="KR186" i="12"/>
  <c r="KR189" i="12"/>
  <c r="KR188" i="12"/>
  <c r="KR184" i="12"/>
  <c r="LA169" i="12"/>
  <c r="LA182" i="12"/>
  <c r="LA183" i="12"/>
  <c r="LA184" i="12"/>
  <c r="LA188" i="12"/>
  <c r="LA189" i="12"/>
  <c r="LA187" i="12"/>
  <c r="LA186" i="12"/>
  <c r="LA185" i="12"/>
  <c r="LA181" i="12"/>
  <c r="IS169" i="12"/>
  <c r="IS186" i="12"/>
  <c r="IS188" i="12"/>
  <c r="IS183" i="12"/>
  <c r="IS185" i="12"/>
  <c r="IS182" i="12"/>
  <c r="IS181" i="12"/>
  <c r="IS189" i="12"/>
  <c r="IS187" i="12"/>
  <c r="IS184" i="12"/>
  <c r="KW169" i="12"/>
  <c r="KW188" i="12"/>
  <c r="KW181" i="12"/>
  <c r="KW189" i="12"/>
  <c r="KW182" i="12"/>
  <c r="KW183" i="12"/>
  <c r="KW186" i="12"/>
  <c r="KW187" i="12"/>
  <c r="KW185" i="12"/>
  <c r="KW184" i="12"/>
  <c r="JE169" i="12"/>
  <c r="JE186" i="12"/>
  <c r="JE189" i="12"/>
  <c r="JE181" i="12"/>
  <c r="JE184" i="12"/>
  <c r="JE185" i="12"/>
  <c r="JE182" i="12"/>
  <c r="JE183" i="12"/>
  <c r="JE187" i="12"/>
  <c r="JE188" i="12"/>
  <c r="LB169" i="12"/>
  <c r="LB187" i="12"/>
  <c r="LB188" i="12"/>
  <c r="LB184" i="12"/>
  <c r="LB186" i="12"/>
  <c r="LB189" i="12"/>
  <c r="LB183" i="12"/>
  <c r="LB185" i="12"/>
  <c r="LB181" i="12"/>
  <c r="LB182" i="12"/>
  <c r="IP169" i="12"/>
  <c r="IP187" i="12"/>
  <c r="IP184" i="12"/>
  <c r="IP188" i="12"/>
  <c r="IP183" i="12"/>
  <c r="IP189" i="12"/>
  <c r="IP186" i="12"/>
  <c r="IP185" i="12"/>
  <c r="IP181" i="12"/>
  <c r="IP182" i="12"/>
  <c r="LG169" i="12"/>
  <c r="LG185" i="12"/>
  <c r="LG187" i="12"/>
  <c r="LG184" i="12"/>
  <c r="LG188" i="12"/>
  <c r="LG182" i="12"/>
  <c r="LG186" i="12"/>
  <c r="LG189" i="12"/>
  <c r="LG183" i="12"/>
  <c r="LG181" i="12"/>
  <c r="IU169" i="12"/>
  <c r="IU185" i="12"/>
  <c r="IU187" i="12"/>
  <c r="IU189" i="12"/>
  <c r="IU183" i="12"/>
  <c r="IU186" i="12"/>
  <c r="IU181" i="12"/>
  <c r="IU184" i="12"/>
  <c r="IU188" i="12"/>
  <c r="IU182" i="12"/>
  <c r="LD169" i="12"/>
  <c r="LD186" i="12"/>
  <c r="LD183" i="12"/>
  <c r="LD187" i="12"/>
  <c r="LD189" i="12"/>
  <c r="LD184" i="12"/>
  <c r="LD182" i="12"/>
  <c r="LD188" i="12"/>
  <c r="LD181" i="12"/>
  <c r="LD185" i="12"/>
  <c r="IR184" i="12"/>
  <c r="IR186" i="12"/>
  <c r="IR181" i="12"/>
  <c r="IR182" i="12"/>
  <c r="IR187" i="12"/>
  <c r="IR185" i="12"/>
  <c r="IR183" i="12"/>
  <c r="IR189" i="12"/>
  <c r="IR169" i="12"/>
  <c r="IR188" i="12"/>
  <c r="DS168" i="12"/>
  <c r="HR182" i="12"/>
  <c r="HR185" i="12"/>
  <c r="HR169" i="12"/>
  <c r="HR183" i="12"/>
  <c r="HR187" i="12"/>
  <c r="HR188" i="12"/>
  <c r="HR189" i="12"/>
  <c r="HR181" i="12"/>
  <c r="HR184" i="12"/>
  <c r="HR186" i="12"/>
  <c r="FW188" i="12"/>
  <c r="FW169" i="12"/>
  <c r="BX168" i="12"/>
  <c r="FW183" i="12"/>
  <c r="FW186" i="12"/>
  <c r="FW189" i="12"/>
  <c r="FW182" i="12"/>
  <c r="FW185" i="12"/>
  <c r="FW184" i="12"/>
  <c r="FW181" i="12"/>
  <c r="FW187" i="12"/>
  <c r="BW168" i="12"/>
  <c r="FV188" i="12"/>
  <c r="FV189" i="12"/>
  <c r="FV182" i="12"/>
  <c r="FV187" i="12"/>
  <c r="FV186" i="12"/>
  <c r="FV184" i="12"/>
  <c r="FV183" i="12"/>
  <c r="FV169" i="12"/>
  <c r="FV185" i="12"/>
  <c r="FV181" i="12"/>
  <c r="CM168" i="12"/>
  <c r="GL184" i="12"/>
  <c r="GL185" i="12"/>
  <c r="GL187" i="12"/>
  <c r="GL182" i="12"/>
  <c r="GL169" i="12"/>
  <c r="GL189" i="12"/>
  <c r="GL181" i="12"/>
  <c r="GL186" i="12"/>
  <c r="GL183" i="12"/>
  <c r="GL188" i="12"/>
  <c r="GJ183" i="12"/>
  <c r="GJ185" i="12"/>
  <c r="GJ186" i="12"/>
  <c r="GJ188" i="12"/>
  <c r="GJ182" i="12"/>
  <c r="GJ184" i="12"/>
  <c r="GJ187" i="12"/>
  <c r="GJ181" i="12"/>
  <c r="GJ189" i="12"/>
  <c r="GJ169" i="12"/>
  <c r="CK168" i="12"/>
  <c r="HC188" i="12"/>
  <c r="HC169" i="12"/>
  <c r="DD168" i="12"/>
  <c r="HC184" i="12"/>
  <c r="HC185" i="12"/>
  <c r="HC187" i="12"/>
  <c r="HC181" i="12"/>
  <c r="HC183" i="12"/>
  <c r="HC186" i="12"/>
  <c r="HC182" i="12"/>
  <c r="HC189" i="12"/>
  <c r="AS168" i="12"/>
  <c r="ER182" i="12"/>
  <c r="ER183" i="12"/>
  <c r="ER184" i="12"/>
  <c r="ER186" i="12"/>
  <c r="ER187" i="12"/>
  <c r="ER181" i="12"/>
  <c r="ER189" i="12"/>
  <c r="ER185" i="12"/>
  <c r="ER188" i="12"/>
  <c r="ER169" i="12"/>
  <c r="FT184" i="12"/>
  <c r="FT187" i="12"/>
  <c r="FT185" i="12"/>
  <c r="FT186" i="12"/>
  <c r="FT182" i="12"/>
  <c r="FT189" i="12"/>
  <c r="FT181" i="12"/>
  <c r="FT183" i="12"/>
  <c r="FT188" i="12"/>
  <c r="FT169" i="12"/>
  <c r="BU168" i="12"/>
  <c r="DU168" i="12"/>
  <c r="HT181" i="12"/>
  <c r="HT184" i="12"/>
  <c r="N184" i="12" s="1"/>
  <c r="HT189" i="12"/>
  <c r="N189" i="12" s="1"/>
  <c r="HT186" i="12"/>
  <c r="N186" i="12" s="1"/>
  <c r="HT183" i="12"/>
  <c r="HT188" i="12"/>
  <c r="N188" i="12" s="1"/>
  <c r="HT187" i="12"/>
  <c r="HT182" i="12"/>
  <c r="N182" i="12" s="1"/>
  <c r="HT185" i="12"/>
  <c r="HT169" i="12"/>
  <c r="N169" i="12" s="1"/>
  <c r="AN168" i="12"/>
  <c r="EM189" i="12"/>
  <c r="EM186" i="12"/>
  <c r="EM188" i="12"/>
  <c r="EM181" i="12"/>
  <c r="EM182" i="12"/>
  <c r="EM184" i="12"/>
  <c r="EM169" i="12"/>
  <c r="EM187" i="12"/>
  <c r="EM185" i="12"/>
  <c r="EM183" i="12"/>
  <c r="HS188" i="12"/>
  <c r="HS184" i="12"/>
  <c r="HS169" i="12"/>
  <c r="HS181" i="12"/>
  <c r="DT168" i="12"/>
  <c r="HS183" i="12"/>
  <c r="HS189" i="12"/>
  <c r="HS185" i="12"/>
  <c r="HS182" i="12"/>
  <c r="HS187" i="12"/>
  <c r="HS186" i="12"/>
  <c r="EK169" i="12"/>
  <c r="EK186" i="12"/>
  <c r="EK181" i="12"/>
  <c r="EK183" i="12"/>
  <c r="EK188" i="12"/>
  <c r="EK185" i="12"/>
  <c r="EK182" i="12"/>
  <c r="EK184" i="12"/>
  <c r="EK187" i="12"/>
  <c r="EK189" i="12"/>
  <c r="AL168" i="12"/>
  <c r="KM169" i="12"/>
  <c r="KM182" i="12"/>
  <c r="KM183" i="12"/>
  <c r="KM184" i="12"/>
  <c r="KM186" i="12"/>
  <c r="KM181" i="12"/>
  <c r="KM187" i="12"/>
  <c r="KM188" i="12"/>
  <c r="KM189" i="12"/>
  <c r="KM185" i="12"/>
  <c r="CD168" i="12"/>
  <c r="GC185" i="12"/>
  <c r="GC184" i="12"/>
  <c r="GC181" i="12"/>
  <c r="GC189" i="12"/>
  <c r="GC183" i="12"/>
  <c r="GC188" i="12"/>
  <c r="GC182" i="12"/>
  <c r="GC186" i="12"/>
  <c r="GC187" i="12"/>
  <c r="GC169" i="12"/>
  <c r="II169" i="12"/>
  <c r="II187" i="12"/>
  <c r="II182" i="12"/>
  <c r="II183" i="12"/>
  <c r="II181" i="12"/>
  <c r="II185" i="12"/>
  <c r="II189" i="12"/>
  <c r="II188" i="12"/>
  <c r="II184" i="12"/>
  <c r="II186" i="12"/>
  <c r="HN185" i="12"/>
  <c r="HN186" i="12"/>
  <c r="HN184" i="12"/>
  <c r="HN183" i="12"/>
  <c r="HN182" i="12"/>
  <c r="DO168" i="12"/>
  <c r="HN169" i="12"/>
  <c r="HN189" i="12"/>
  <c r="HN188" i="12"/>
  <c r="HN187" i="12"/>
  <c r="HN181" i="12"/>
  <c r="FB182" i="12"/>
  <c r="FB188" i="12"/>
  <c r="FB184" i="12"/>
  <c r="FB187" i="12"/>
  <c r="FB169" i="12"/>
  <c r="FB185" i="12"/>
  <c r="FB181" i="12"/>
  <c r="FB189" i="12"/>
  <c r="BC168" i="12"/>
  <c r="FB186" i="12"/>
  <c r="FB183" i="12"/>
  <c r="KE169" i="12"/>
  <c r="KE181" i="12"/>
  <c r="KE182" i="12"/>
  <c r="KE187" i="12"/>
  <c r="KE185" i="12"/>
  <c r="KE188" i="12"/>
  <c r="KE184" i="12"/>
  <c r="KE186" i="12"/>
  <c r="KE183" i="12"/>
  <c r="KE189" i="12"/>
  <c r="KO169" i="12"/>
  <c r="KO183" i="12"/>
  <c r="KO185" i="12"/>
  <c r="KO189" i="12"/>
  <c r="KO188" i="12"/>
  <c r="KO182" i="12"/>
  <c r="KO187" i="12"/>
  <c r="KO186" i="12"/>
  <c r="KO181" i="12"/>
  <c r="KO184" i="12"/>
  <c r="MC168" i="12"/>
  <c r="KJ169" i="12"/>
  <c r="KJ183" i="12"/>
  <c r="KJ184" i="12"/>
  <c r="KJ181" i="12"/>
  <c r="KJ185" i="12"/>
  <c r="KJ189" i="12"/>
  <c r="KJ188" i="12"/>
  <c r="KJ182" i="12"/>
  <c r="KJ187" i="12"/>
  <c r="KJ186" i="12"/>
  <c r="IO169" i="12"/>
  <c r="IO189" i="12"/>
  <c r="IO181" i="12"/>
  <c r="IO184" i="12"/>
  <c r="IO185" i="12"/>
  <c r="IO187" i="12"/>
  <c r="IO182" i="12"/>
  <c r="IO188" i="12"/>
  <c r="IO183" i="12"/>
  <c r="IO186" i="12"/>
  <c r="KT169" i="12"/>
  <c r="KT187" i="12"/>
  <c r="KT184" i="12"/>
  <c r="KT182" i="12"/>
  <c r="KT186" i="12"/>
  <c r="KT188" i="12"/>
  <c r="KT189" i="12"/>
  <c r="KT181" i="12"/>
  <c r="KT183" i="12"/>
  <c r="KT185" i="12"/>
  <c r="EE173" i="12"/>
  <c r="JT169" i="12"/>
  <c r="JT183" i="12"/>
  <c r="JT181" i="12"/>
  <c r="JT184" i="12"/>
  <c r="JT182" i="12"/>
  <c r="JT185" i="12"/>
  <c r="JT186" i="12"/>
  <c r="JT189" i="12"/>
  <c r="JT188" i="12"/>
  <c r="JT187" i="12"/>
  <c r="KY169" i="12"/>
  <c r="KY183" i="12"/>
  <c r="KY184" i="12"/>
  <c r="KY189" i="12"/>
  <c r="KY186" i="12"/>
  <c r="KY181" i="12"/>
  <c r="KY185" i="12"/>
  <c r="KY188" i="12"/>
  <c r="KY187" i="12"/>
  <c r="KY182" i="12"/>
  <c r="IM169" i="12"/>
  <c r="IM184" i="12"/>
  <c r="IM186" i="12"/>
  <c r="IM185" i="12"/>
  <c r="IM187" i="12"/>
  <c r="IM188" i="12"/>
  <c r="IM182" i="12"/>
  <c r="IM183" i="12"/>
  <c r="IM181" i="12"/>
  <c r="IM189" i="12"/>
  <c r="KV169" i="12"/>
  <c r="KV186" i="12"/>
  <c r="KV181" i="12"/>
  <c r="KV188" i="12"/>
  <c r="KV183" i="12"/>
  <c r="KV185" i="12"/>
  <c r="KV187" i="12"/>
  <c r="KV182" i="12"/>
  <c r="KV184" i="12"/>
  <c r="KV189" i="12"/>
  <c r="IJ184" i="12"/>
  <c r="IJ169" i="12"/>
  <c r="IJ186" i="12"/>
  <c r="IJ188" i="12"/>
  <c r="IJ181" i="12"/>
  <c r="IJ189" i="12"/>
  <c r="IJ187" i="12"/>
  <c r="IJ183" i="12"/>
  <c r="IJ185" i="12"/>
  <c r="IJ182" i="12"/>
  <c r="EE174" i="12"/>
  <c r="EI182" i="12"/>
  <c r="EI181" i="12"/>
  <c r="HW180" i="12"/>
  <c r="HV180" i="12"/>
  <c r="DW180" i="12"/>
  <c r="DX180" i="12"/>
  <c r="IB180" i="12"/>
  <c r="S180" i="12" s="1"/>
  <c r="MA180" i="12"/>
  <c r="AA180" i="12" s="1"/>
  <c r="EC180" i="12"/>
  <c r="K180" i="12" s="1"/>
  <c r="LU180" i="12"/>
  <c r="LV180" i="12"/>
  <c r="H214" i="21"/>
  <c r="H212" i="21"/>
  <c r="BC212" i="21"/>
  <c r="K212" i="21" s="1"/>
  <c r="AW214" i="21"/>
  <c r="BC214" i="21"/>
  <c r="AX214" i="21"/>
  <c r="BD212" i="21"/>
  <c r="I212" i="21" s="1"/>
  <c r="J212" i="21" s="1"/>
  <c r="DD212" i="21"/>
  <c r="Y212" i="21" s="1"/>
  <c r="Z212" i="21" s="1"/>
  <c r="X212" i="21"/>
  <c r="CQ199" i="21"/>
  <c r="P212" i="21"/>
  <c r="CX212" i="21"/>
  <c r="CY212" i="21"/>
  <c r="AW212" i="21"/>
  <c r="BX212" i="21"/>
  <c r="BW212" i="21"/>
  <c r="AY212" i="21"/>
  <c r="CC212" i="21"/>
  <c r="S212" i="21" s="1"/>
  <c r="AX212" i="21"/>
  <c r="BY212" i="21"/>
  <c r="CW212" i="21"/>
  <c r="DC212" i="21"/>
  <c r="AA212" i="21" s="1"/>
  <c r="CD212" i="21"/>
  <c r="Q212" i="21" s="1"/>
  <c r="R212" i="21" s="1"/>
  <c r="X214" i="21"/>
  <c r="AN213" i="21"/>
  <c r="AN19" i="21"/>
  <c r="AS213" i="21"/>
  <c r="G213" i="21" s="1"/>
  <c r="AS19" i="21"/>
  <c r="G19" i="21" s="1"/>
  <c r="AM213" i="21"/>
  <c r="AM19" i="21"/>
  <c r="AK213" i="21"/>
  <c r="AK19" i="21"/>
  <c r="AU213" i="21"/>
  <c r="AU19" i="21"/>
  <c r="AL213" i="21"/>
  <c r="AL19" i="21"/>
  <c r="AT213" i="21"/>
  <c r="F213" i="21" s="1"/>
  <c r="AT19" i="21"/>
  <c r="F19" i="21" s="1"/>
  <c r="AQ213" i="21"/>
  <c r="AQ19" i="21"/>
  <c r="AR213" i="21"/>
  <c r="AR19" i="21"/>
  <c r="AO213" i="21"/>
  <c r="AO19" i="21"/>
  <c r="AJ213" i="21"/>
  <c r="AJ19" i="21"/>
  <c r="AP213" i="21"/>
  <c r="BN213" i="21"/>
  <c r="BN19" i="21"/>
  <c r="BO213" i="21"/>
  <c r="BO19" i="21"/>
  <c r="BT213" i="21"/>
  <c r="N213" i="21" s="1"/>
  <c r="BT19" i="21"/>
  <c r="N19" i="21" s="1"/>
  <c r="BU213" i="21"/>
  <c r="BU19" i="21"/>
  <c r="BQ213" i="21"/>
  <c r="BQ19" i="21"/>
  <c r="BR213" i="21"/>
  <c r="BR19" i="21"/>
  <c r="BM213" i="21"/>
  <c r="BM19" i="21"/>
  <c r="BL213" i="21"/>
  <c r="BL19" i="21"/>
  <c r="BK213" i="21"/>
  <c r="BK19" i="21"/>
  <c r="BS213" i="21"/>
  <c r="O213" i="21" s="1"/>
  <c r="BS19" i="21"/>
  <c r="O19" i="21" s="1"/>
  <c r="BJ213" i="21"/>
  <c r="BJ19" i="21"/>
  <c r="CT213" i="21"/>
  <c r="V213" i="21" s="1"/>
  <c r="CT19" i="21"/>
  <c r="V19" i="21" s="1"/>
  <c r="CN213" i="21"/>
  <c r="CN19" i="21"/>
  <c r="CP213" i="21"/>
  <c r="CP19" i="21"/>
  <c r="CK213" i="21"/>
  <c r="CK19" i="21"/>
  <c r="CR213" i="21"/>
  <c r="CR19" i="21"/>
  <c r="CM213" i="21"/>
  <c r="CM19" i="21"/>
  <c r="CS213" i="21"/>
  <c r="W213" i="21" s="1"/>
  <c r="CS19" i="21"/>
  <c r="W19" i="21" s="1"/>
  <c r="CO213" i="21"/>
  <c r="CO19" i="21"/>
  <c r="CU213" i="21"/>
  <c r="CU19" i="21"/>
  <c r="CQ213" i="21"/>
  <c r="CQ19" i="21"/>
  <c r="CL213" i="21"/>
  <c r="CL19" i="21"/>
  <c r="CJ213" i="21"/>
  <c r="CJ19" i="21"/>
  <c r="BP213" i="21"/>
  <c r="FQ213" i="12"/>
  <c r="FQ19" i="12"/>
  <c r="GH213" i="12"/>
  <c r="GH19" i="12"/>
  <c r="HM213" i="12"/>
  <c r="HM19" i="12"/>
  <c r="GL213" i="12"/>
  <c r="GL19" i="12"/>
  <c r="JT213" i="12"/>
  <c r="JT19" i="12"/>
  <c r="JA213" i="12"/>
  <c r="JA19" i="12"/>
  <c r="EJ213" i="12"/>
  <c r="EJ19" i="12"/>
  <c r="IX213" i="12"/>
  <c r="IX19" i="12"/>
  <c r="FB213" i="12"/>
  <c r="FB19" i="12"/>
  <c r="GG213" i="12"/>
  <c r="GG19" i="12"/>
  <c r="JV213" i="12"/>
  <c r="JV19" i="12"/>
  <c r="HR213" i="12"/>
  <c r="HR19" i="12"/>
  <c r="EV213" i="12"/>
  <c r="EV19" i="12"/>
  <c r="KZ213" i="12"/>
  <c r="KZ19" i="12"/>
  <c r="IN213" i="12"/>
  <c r="IN19" i="12"/>
  <c r="LF213" i="12"/>
  <c r="LF19" i="12"/>
  <c r="IT213" i="12"/>
  <c r="IT19" i="12"/>
  <c r="JH213" i="12"/>
  <c r="JH19" i="12"/>
  <c r="KU213" i="12"/>
  <c r="KU19" i="12"/>
  <c r="II213" i="12"/>
  <c r="II19" i="12"/>
  <c r="HF213" i="12"/>
  <c r="HF19" i="12"/>
  <c r="EL213" i="12"/>
  <c r="EL19" i="12"/>
  <c r="FY213" i="12"/>
  <c r="FY19" i="12"/>
  <c r="IP213" i="12"/>
  <c r="IP19" i="12"/>
  <c r="FO213" i="12"/>
  <c r="FO19" i="12"/>
  <c r="HJ213" i="12"/>
  <c r="HJ19" i="12"/>
  <c r="GZ213" i="12"/>
  <c r="GZ19" i="12"/>
  <c r="EN213" i="12"/>
  <c r="EN19" i="12"/>
  <c r="KR213" i="12"/>
  <c r="KR19" i="12"/>
  <c r="JK213" i="12"/>
  <c r="JK19" i="12"/>
  <c r="KX213" i="12"/>
  <c r="KX19" i="12"/>
  <c r="IL213" i="12"/>
  <c r="IL19" i="12"/>
  <c r="JY213" i="12"/>
  <c r="JY19" i="12"/>
  <c r="LL213" i="12"/>
  <c r="LL19" i="12"/>
  <c r="IZ213" i="12"/>
  <c r="IZ19" i="12"/>
  <c r="KM213" i="12"/>
  <c r="KM19" i="12"/>
  <c r="HS213" i="12"/>
  <c r="HS19" i="12"/>
  <c r="JC213" i="12"/>
  <c r="JC19" i="12"/>
  <c r="GK213" i="12"/>
  <c r="GK19" i="12"/>
  <c r="JQ213" i="12"/>
  <c r="JQ19" i="12"/>
  <c r="LD213" i="12"/>
  <c r="LD19" i="12"/>
  <c r="FH213" i="12"/>
  <c r="FH19" i="12"/>
  <c r="HD213" i="12"/>
  <c r="HD19" i="12"/>
  <c r="GP213" i="12"/>
  <c r="GP19" i="12"/>
  <c r="KC213" i="12"/>
  <c r="KC19" i="12"/>
  <c r="FI213" i="12"/>
  <c r="FI19" i="12"/>
  <c r="JU213" i="12"/>
  <c r="JU19" i="12"/>
  <c r="HK213" i="12"/>
  <c r="HK19" i="12"/>
  <c r="EY213" i="12"/>
  <c r="EY19" i="12"/>
  <c r="GT213" i="12"/>
  <c r="GT19" i="12"/>
  <c r="JM213" i="12"/>
  <c r="JM19" i="12"/>
  <c r="GJ213" i="12"/>
  <c r="GJ19" i="12"/>
  <c r="KK213" i="12"/>
  <c r="KK19" i="12"/>
  <c r="KB213" i="12"/>
  <c r="KB19" i="12"/>
  <c r="LG213" i="12"/>
  <c r="LG19" i="12"/>
  <c r="IU213" i="12"/>
  <c r="IU19" i="12"/>
  <c r="KH213" i="12"/>
  <c r="KH19" i="12"/>
  <c r="JI213" i="12"/>
  <c r="JI19" i="12"/>
  <c r="KV213" i="12"/>
  <c r="KV19" i="12"/>
  <c r="IJ213" i="12"/>
  <c r="IJ19" i="12"/>
  <c r="JW213" i="12"/>
  <c r="JW19" i="12"/>
  <c r="ET213" i="12"/>
  <c r="ET19" i="12"/>
  <c r="HB213" i="12"/>
  <c r="HB19" i="12"/>
  <c r="GR213" i="12"/>
  <c r="GR19" i="12"/>
  <c r="KJ213" i="12"/>
  <c r="KJ19" i="12"/>
  <c r="IR213" i="12"/>
  <c r="IR19" i="12"/>
  <c r="KE213" i="12"/>
  <c r="KE19" i="12"/>
  <c r="HQ213" i="12"/>
  <c r="HQ19" i="12"/>
  <c r="HG213" i="12"/>
  <c r="HG19" i="12"/>
  <c r="HA213" i="12"/>
  <c r="HA19" i="12"/>
  <c r="IW213" i="12"/>
  <c r="IW19" i="12"/>
  <c r="FA213" i="12"/>
  <c r="FA19" i="12"/>
  <c r="GB213" i="12"/>
  <c r="GB19" i="12"/>
  <c r="KY213" i="12"/>
  <c r="KY19" i="12"/>
  <c r="EU213" i="12"/>
  <c r="EU19" i="12"/>
  <c r="LI213" i="12"/>
  <c r="LI19" i="12"/>
  <c r="LA213" i="12"/>
  <c r="LA19" i="12"/>
  <c r="IO213" i="12"/>
  <c r="IO19" i="12"/>
  <c r="EQ213" i="12"/>
  <c r="EQ19" i="12"/>
  <c r="LM213" i="12"/>
  <c r="LM19" i="12"/>
  <c r="HO213" i="12"/>
  <c r="HO19" i="12"/>
  <c r="GN213" i="12"/>
  <c r="GN19" i="12"/>
  <c r="FM213" i="12"/>
  <c r="FM19" i="12"/>
  <c r="HE213" i="12"/>
  <c r="HE19" i="12"/>
  <c r="KL213" i="12"/>
  <c r="KL19" i="12"/>
  <c r="FT213" i="12"/>
  <c r="FT19" i="12"/>
  <c r="KQ213" i="12"/>
  <c r="KQ19" i="12"/>
  <c r="JR213" i="12"/>
  <c r="JR19" i="12"/>
  <c r="IS213" i="12"/>
  <c r="IS19" i="12"/>
  <c r="JG213" i="12"/>
  <c r="JG19" i="12"/>
  <c r="FF213" i="12"/>
  <c r="FF19" i="12"/>
  <c r="FK213" i="12"/>
  <c r="FK19" i="12"/>
  <c r="KP213" i="12"/>
  <c r="KP19" i="12"/>
  <c r="GC213" i="12"/>
  <c r="GC19" i="12"/>
  <c r="JE213" i="12"/>
  <c r="JE19" i="12"/>
  <c r="IM213" i="12"/>
  <c r="IM19" i="12"/>
  <c r="JZ213" i="12"/>
  <c r="JZ19" i="12"/>
  <c r="KN213" i="12"/>
  <c r="KN19" i="12"/>
  <c r="GV213" i="12"/>
  <c r="GV19" i="12"/>
  <c r="GQ213" i="12"/>
  <c r="GQ19" i="12"/>
  <c r="FP213" i="12"/>
  <c r="FP19" i="12"/>
  <c r="GF213" i="12"/>
  <c r="GF19" i="12"/>
  <c r="FZ213" i="12"/>
  <c r="FZ19" i="12"/>
  <c r="ES213" i="12"/>
  <c r="ES19" i="12"/>
  <c r="GU213" i="12"/>
  <c r="GU19" i="12"/>
  <c r="GD213" i="12"/>
  <c r="GD19" i="12"/>
  <c r="JL213" i="12"/>
  <c r="JL19" i="12"/>
  <c r="LE213" i="12"/>
  <c r="LE19" i="12"/>
  <c r="KF213" i="12"/>
  <c r="KF19" i="12"/>
  <c r="GA213" i="12"/>
  <c r="GA19" i="12"/>
  <c r="GS213" i="12"/>
  <c r="GS19" i="12"/>
  <c r="FU213" i="12"/>
  <c r="FU19" i="12"/>
  <c r="FS213" i="12"/>
  <c r="FS19" i="12"/>
  <c r="ER213" i="12"/>
  <c r="ER19" i="12"/>
  <c r="EO213" i="12"/>
  <c r="EO19" i="12"/>
  <c r="FR213" i="12"/>
  <c r="FR19" i="12"/>
  <c r="GW213" i="12"/>
  <c r="GW19" i="12"/>
  <c r="EK213" i="12"/>
  <c r="EK19" i="12"/>
  <c r="GM213" i="12"/>
  <c r="GM19" i="12"/>
  <c r="KT213" i="12"/>
  <c r="KT19" i="12"/>
  <c r="FV213" i="12"/>
  <c r="FV19" i="12"/>
  <c r="JF213" i="12"/>
  <c r="JF19" i="12"/>
  <c r="FL213" i="12"/>
  <c r="FL19" i="12"/>
  <c r="LP213" i="12"/>
  <c r="LP19" i="12"/>
  <c r="JD213" i="12"/>
  <c r="JD19" i="12"/>
  <c r="KI213" i="12"/>
  <c r="KI19" i="12"/>
  <c r="JJ213" i="12"/>
  <c r="JJ19" i="12"/>
  <c r="KW213" i="12"/>
  <c r="KW19" i="12"/>
  <c r="IK213" i="12"/>
  <c r="IK19" i="12"/>
  <c r="JX213" i="12"/>
  <c r="JX19" i="12"/>
  <c r="LK213" i="12"/>
  <c r="LK19" i="12"/>
  <c r="IY213" i="12"/>
  <c r="IY19" i="12"/>
  <c r="HL213" i="12"/>
  <c r="HL19" i="12"/>
  <c r="EX213" i="12"/>
  <c r="EX19" i="12"/>
  <c r="FG213" i="12"/>
  <c r="FG19" i="12"/>
  <c r="KS213" i="12"/>
  <c r="KS19" i="12"/>
  <c r="LQ213" i="12"/>
  <c r="LQ19" i="12"/>
  <c r="LO213" i="12"/>
  <c r="LO19" i="12"/>
  <c r="HT213" i="12"/>
  <c r="N213" i="12" s="1"/>
  <c r="HT19" i="12"/>
  <c r="N19" i="12" s="1"/>
  <c r="HI213" i="12"/>
  <c r="HI19" i="12"/>
  <c r="GI213" i="12"/>
  <c r="GI19" i="12"/>
  <c r="LR213" i="12"/>
  <c r="LR19" i="12"/>
  <c r="JO213" i="12"/>
  <c r="JO19" i="12"/>
  <c r="EM213" i="12"/>
  <c r="EM19" i="12"/>
  <c r="GY213" i="12"/>
  <c r="GY19" i="12"/>
  <c r="FE213" i="12"/>
  <c r="FE19" i="12"/>
  <c r="FX213" i="12"/>
  <c r="FX19" i="12"/>
  <c r="EZ213" i="12"/>
  <c r="EZ19" i="12"/>
  <c r="EW213" i="12"/>
  <c r="EW19" i="12"/>
  <c r="LJ213" i="12"/>
  <c r="LJ19" i="12"/>
  <c r="FJ213" i="12"/>
  <c r="FJ19" i="12"/>
  <c r="GO213" i="12"/>
  <c r="GO19" i="12"/>
  <c r="LB213" i="12"/>
  <c r="LB19" i="12"/>
  <c r="GE213" i="12"/>
  <c r="GE19" i="12"/>
  <c r="JN213" i="12"/>
  <c r="JN19" i="12"/>
  <c r="FN213" i="12"/>
  <c r="FN19" i="12"/>
  <c r="HP213" i="12"/>
  <c r="HP19" i="12"/>
  <c r="FD213" i="12"/>
  <c r="FD19" i="12"/>
  <c r="LH213" i="12"/>
  <c r="LH19" i="12"/>
  <c r="IV213" i="12"/>
  <c r="IV19" i="12"/>
  <c r="KA213" i="12"/>
  <c r="KA19" i="12"/>
  <c r="LN213" i="12"/>
  <c r="LN19" i="12"/>
  <c r="JB213" i="12"/>
  <c r="JB19" i="12"/>
  <c r="KO213" i="12"/>
  <c r="KO19" i="12"/>
  <c r="JP213" i="12"/>
  <c r="JP19" i="12"/>
  <c r="LC213" i="12"/>
  <c r="LC19" i="12"/>
  <c r="IQ213" i="12"/>
  <c r="IQ19" i="12"/>
  <c r="GX213" i="12"/>
  <c r="GX19" i="12"/>
  <c r="HC213" i="12"/>
  <c r="HC19" i="12"/>
  <c r="FC213" i="12"/>
  <c r="FC19" i="12"/>
  <c r="KD213" i="12"/>
  <c r="KD19" i="12"/>
  <c r="HN213" i="12"/>
  <c r="HN19" i="12"/>
  <c r="FW213" i="12"/>
  <c r="FW19" i="12"/>
  <c r="EP213" i="12"/>
  <c r="EP19" i="12"/>
  <c r="HH213" i="12"/>
  <c r="HH19" i="12"/>
  <c r="JS213" i="12"/>
  <c r="JS19" i="12"/>
  <c r="KG213" i="12"/>
  <c r="KG19" i="12"/>
  <c r="P214" i="21"/>
  <c r="ID212" i="12"/>
  <c r="Q212" i="12" s="1"/>
  <c r="IC212" i="12"/>
  <c r="O212" i="12" s="1"/>
  <c r="HV214" i="12"/>
  <c r="HW214" i="12"/>
  <c r="BX214" i="21"/>
  <c r="BW214" i="21"/>
  <c r="CC214" i="21"/>
  <c r="LU214" i="12"/>
  <c r="LV214" i="12"/>
  <c r="V230" i="12"/>
  <c r="LS213" i="12"/>
  <c r="V213" i="12" s="1"/>
  <c r="IB214" i="12"/>
  <c r="MA214" i="12"/>
  <c r="CX214" i="21"/>
  <c r="CW214" i="21"/>
  <c r="DC214" i="21"/>
  <c r="EC214" i="12"/>
  <c r="DX214" i="12"/>
  <c r="DW214" i="12"/>
  <c r="AJ199" i="21"/>
  <c r="CJ204" i="21"/>
  <c r="BJ199" i="21"/>
  <c r="H215" i="21"/>
  <c r="MB242" i="12"/>
  <c r="W242" i="12" s="1"/>
  <c r="ID227" i="12"/>
  <c r="IC228" i="12"/>
  <c r="IC227" i="12"/>
  <c r="MC245" i="12"/>
  <c r="Y245" i="12" s="1"/>
  <c r="Z245" i="12" s="1"/>
  <c r="HV240" i="12"/>
  <c r="HW240" i="12"/>
  <c r="MA243" i="12"/>
  <c r="HV239" i="12"/>
  <c r="HW239" i="12"/>
  <c r="IC238" i="12"/>
  <c r="O238" i="12" s="1"/>
  <c r="P238" i="12" s="1"/>
  <c r="LU242" i="12"/>
  <c r="LV242" i="12"/>
  <c r="MA246" i="12"/>
  <c r="MA245" i="12"/>
  <c r="LV243" i="12"/>
  <c r="LU243" i="12"/>
  <c r="MC244" i="12"/>
  <c r="Y244" i="12" s="1"/>
  <c r="Z244" i="12" s="1"/>
  <c r="ID224" i="12"/>
  <c r="ID228" i="12"/>
  <c r="LV244" i="12"/>
  <c r="LU244" i="12"/>
  <c r="IB237" i="12"/>
  <c r="MC246" i="12"/>
  <c r="Y246" i="12" s="1"/>
  <c r="Z246" i="12" s="1"/>
  <c r="MC243" i="12"/>
  <c r="Y243" i="12" s="1"/>
  <c r="Z243" i="12" s="1"/>
  <c r="MA244" i="12"/>
  <c r="MB246" i="12"/>
  <c r="W246" i="12" s="1"/>
  <c r="X246" i="12" s="1"/>
  <c r="IC224" i="12"/>
  <c r="ID240" i="12"/>
  <c r="Q240" i="12" s="1"/>
  <c r="R240" i="12" s="1"/>
  <c r="ID238" i="12"/>
  <c r="Q238" i="12" s="1"/>
  <c r="R238" i="12" s="1"/>
  <c r="ID236" i="12"/>
  <c r="Q236" i="12" s="1"/>
  <c r="R236" i="12" s="1"/>
  <c r="MC242" i="12"/>
  <c r="Y242" i="12" s="1"/>
  <c r="Z242" i="12" s="1"/>
  <c r="X242" i="12"/>
  <c r="MB245" i="12"/>
  <c r="W245" i="12" s="1"/>
  <c r="X245" i="12" s="1"/>
  <c r="IC225" i="12"/>
  <c r="IC226" i="12"/>
  <c r="HV237" i="12"/>
  <c r="HW237" i="12"/>
  <c r="MB244" i="12"/>
  <c r="W244" i="12" s="1"/>
  <c r="X244" i="12" s="1"/>
  <c r="LV245" i="12"/>
  <c r="LU245" i="12"/>
  <c r="ID225" i="12"/>
  <c r="IB238" i="12"/>
  <c r="IC239" i="12"/>
  <c r="O239" i="12" s="1"/>
  <c r="P239" i="12" s="1"/>
  <c r="IC240" i="12"/>
  <c r="O240" i="12" s="1"/>
  <c r="P240" i="12" s="1"/>
  <c r="MB243" i="12"/>
  <c r="W243" i="12" s="1"/>
  <c r="X243" i="12" s="1"/>
  <c r="IB236" i="12"/>
  <c r="MA242" i="12"/>
  <c r="ID239" i="12"/>
  <c r="Q239" i="12" s="1"/>
  <c r="R239" i="12" s="1"/>
  <c r="IB239" i="12"/>
  <c r="ID237" i="12"/>
  <c r="Q237" i="12" s="1"/>
  <c r="R237" i="12" s="1"/>
  <c r="IC237" i="12"/>
  <c r="O237" i="12" s="1"/>
  <c r="P237" i="12" s="1"/>
  <c r="HV236" i="12"/>
  <c r="HW236" i="12"/>
  <c r="IB240" i="12"/>
  <c r="IC236" i="12"/>
  <c r="O236" i="12" s="1"/>
  <c r="P236" i="12" s="1"/>
  <c r="LV246" i="12"/>
  <c r="LU246" i="12"/>
  <c r="ID226" i="12"/>
  <c r="HV238" i="12"/>
  <c r="HW238" i="12"/>
  <c r="MB230" i="12"/>
  <c r="W230" i="12" s="1"/>
  <c r="MB231" i="12"/>
  <c r="MC233" i="12"/>
  <c r="Y233" i="12" s="1"/>
  <c r="Z233" i="12" s="1"/>
  <c r="MA232" i="12"/>
  <c r="MA230" i="12"/>
  <c r="IB227" i="12"/>
  <c r="LU231" i="12"/>
  <c r="LV231" i="12"/>
  <c r="MC234" i="12"/>
  <c r="LV232" i="12"/>
  <c r="LU232" i="12"/>
  <c r="MB233" i="12"/>
  <c r="W233" i="12" s="1"/>
  <c r="X233" i="12" s="1"/>
  <c r="MB232" i="12"/>
  <c r="LV234" i="12"/>
  <c r="LU234" i="12"/>
  <c r="LU233" i="12"/>
  <c r="LV233" i="12"/>
  <c r="MA231" i="12"/>
  <c r="IB225" i="12"/>
  <c r="DC212" i="12"/>
  <c r="AQ212" i="12"/>
  <c r="CK212" i="12"/>
  <c r="BS212" i="12"/>
  <c r="MA234" i="12"/>
  <c r="MC230" i="12"/>
  <c r="Y230" i="12" s="1"/>
  <c r="MB234" i="12"/>
  <c r="LV230" i="12"/>
  <c r="LU230" i="12"/>
  <c r="MC231" i="12"/>
  <c r="IB226" i="12"/>
  <c r="MC232" i="12"/>
  <c r="MA233" i="12"/>
  <c r="IB228" i="12"/>
  <c r="DT212" i="12"/>
  <c r="BH212" i="12"/>
  <c r="CE212" i="12"/>
  <c r="DB212" i="12"/>
  <c r="AP212" i="12"/>
  <c r="BM212" i="12"/>
  <c r="CJ212" i="12"/>
  <c r="DG212" i="12"/>
  <c r="AU212" i="12"/>
  <c r="BZ212" i="12"/>
  <c r="CN212" i="12"/>
  <c r="DK212" i="12"/>
  <c r="AY212" i="12"/>
  <c r="BV212" i="12"/>
  <c r="CS212" i="12"/>
  <c r="CA212" i="12"/>
  <c r="BP212" i="12"/>
  <c r="CM212" i="12"/>
  <c r="DJ212" i="12"/>
  <c r="AX212" i="12"/>
  <c r="BU212" i="12"/>
  <c r="CR212" i="12"/>
  <c r="DO212" i="12"/>
  <c r="BC212" i="12"/>
  <c r="CH212" i="12"/>
  <c r="DM212" i="12"/>
  <c r="BA212" i="12"/>
  <c r="BX212" i="12"/>
  <c r="CU212" i="12"/>
  <c r="CC212" i="12"/>
  <c r="BK212" i="12"/>
  <c r="DQ212" i="12"/>
  <c r="BE212" i="12"/>
  <c r="CY212" i="12"/>
  <c r="AM212" i="12"/>
  <c r="DI212" i="12"/>
  <c r="AW212" i="12"/>
  <c r="DA212" i="12"/>
  <c r="AO212" i="12"/>
  <c r="CI212" i="12"/>
  <c r="BW212" i="12"/>
  <c r="CT212" i="12"/>
  <c r="BR212" i="12"/>
  <c r="CB212" i="12"/>
  <c r="DL212" i="12"/>
  <c r="AZ212" i="12"/>
  <c r="BI212" i="12"/>
  <c r="DS212" i="12"/>
  <c r="BG212" i="12"/>
  <c r="CD212" i="12"/>
  <c r="CV212" i="12"/>
  <c r="DE212" i="12"/>
  <c r="AS212" i="12"/>
  <c r="BL212" i="12"/>
  <c r="BB212" i="12"/>
  <c r="DP212" i="12"/>
  <c r="BD212" i="12"/>
  <c r="DR212" i="12"/>
  <c r="BF212" i="12"/>
  <c r="CP212" i="12"/>
  <c r="CZ212" i="12"/>
  <c r="AN212" i="12"/>
  <c r="BY212" i="12"/>
  <c r="CX212" i="12"/>
  <c r="AL212" i="12"/>
  <c r="DH212" i="12"/>
  <c r="AV212" i="12"/>
  <c r="CF212" i="12"/>
  <c r="BQ212" i="12"/>
  <c r="CG212" i="12"/>
  <c r="CW212" i="12"/>
  <c r="AK212" i="12"/>
  <c r="BO212" i="12"/>
  <c r="CL212" i="12"/>
  <c r="BT212" i="12"/>
  <c r="DD212" i="12"/>
  <c r="AR212" i="12"/>
  <c r="MC212" i="12"/>
  <c r="MB212" i="12"/>
  <c r="W212" i="12" s="1"/>
  <c r="MA212" i="12"/>
  <c r="BJ212" i="12"/>
  <c r="DF212" i="12"/>
  <c r="AT212" i="12"/>
  <c r="CO212" i="12"/>
  <c r="IB212" i="12"/>
  <c r="BN212" i="12"/>
  <c r="LV212" i="12"/>
  <c r="LU212" i="12"/>
  <c r="CQ212" i="12"/>
  <c r="HW228" i="12"/>
  <c r="HV228" i="12"/>
  <c r="DU212" i="12"/>
  <c r="N212" i="12"/>
  <c r="HW226" i="12"/>
  <c r="HV226" i="12"/>
  <c r="HZ212" i="12"/>
  <c r="HY212" i="12"/>
  <c r="HX212" i="12"/>
  <c r="HW212" i="12"/>
  <c r="AJ212" i="12"/>
  <c r="HV212" i="12"/>
  <c r="DN212" i="12"/>
  <c r="KR79" i="12"/>
  <c r="KI79" i="12"/>
  <c r="IK221" i="12"/>
  <c r="LC221" i="12"/>
  <c r="GJ215" i="12"/>
  <c r="HB215" i="12"/>
  <c r="EZ215" i="12"/>
  <c r="HL215" i="12"/>
  <c r="GG215" i="12"/>
  <c r="FB215" i="12"/>
  <c r="HN215" i="12"/>
  <c r="KW79" i="12"/>
  <c r="EU221" i="12"/>
  <c r="FX221" i="12"/>
  <c r="FU221" i="12"/>
  <c r="JQ221" i="12"/>
  <c r="IY221" i="12"/>
  <c r="KB221" i="12"/>
  <c r="FL221" i="12"/>
  <c r="FQ221" i="12"/>
  <c r="KQ221" i="12"/>
  <c r="IR221" i="12"/>
  <c r="KC221" i="12"/>
  <c r="JR221" i="12"/>
  <c r="GA221" i="12"/>
  <c r="HD221" i="12"/>
  <c r="HA221" i="12"/>
  <c r="HP221" i="12"/>
  <c r="HE221" i="12"/>
  <c r="IV221" i="12"/>
  <c r="KG221" i="12"/>
  <c r="JN221" i="12"/>
  <c r="JK221" i="12"/>
  <c r="HO221" i="12"/>
  <c r="JF221" i="12"/>
  <c r="JC221" i="12"/>
  <c r="JL79" i="12"/>
  <c r="JZ79" i="12"/>
  <c r="LJ221" i="12"/>
  <c r="FB221" i="12"/>
  <c r="GY215" i="12"/>
  <c r="HQ215" i="12"/>
  <c r="ER215" i="12"/>
  <c r="FY215" i="12"/>
  <c r="HF215" i="12"/>
  <c r="HG215" i="12"/>
  <c r="EP215" i="12"/>
  <c r="EK89" i="12"/>
  <c r="KO79" i="12"/>
  <c r="IQ79" i="12"/>
  <c r="IP79" i="12"/>
  <c r="FC215" i="12"/>
  <c r="FU215" i="12"/>
  <c r="GM215" i="12"/>
  <c r="HT215" i="12"/>
  <c r="N215" i="12" s="1"/>
  <c r="JG79" i="12"/>
  <c r="IJ79" i="12"/>
  <c r="JX79" i="12"/>
  <c r="KF79" i="12"/>
  <c r="KN79" i="12"/>
  <c r="LE79" i="12"/>
  <c r="LD79" i="12"/>
  <c r="LC79" i="12"/>
  <c r="LN79" i="12"/>
  <c r="JB79" i="12"/>
  <c r="JP221" i="12"/>
  <c r="LA221" i="12"/>
  <c r="KP221" i="12"/>
  <c r="HJ221" i="12"/>
  <c r="FY221" i="12"/>
  <c r="GD221" i="12"/>
  <c r="EV221" i="12"/>
  <c r="KT221" i="12"/>
  <c r="HQ221" i="12"/>
  <c r="FR221" i="12"/>
  <c r="HC221" i="12"/>
  <c r="KV221" i="12"/>
  <c r="ER221" i="12"/>
  <c r="EO221" i="12"/>
  <c r="HH221" i="12"/>
  <c r="ES221" i="12"/>
  <c r="EX221" i="12"/>
  <c r="FK221" i="12"/>
  <c r="GN221" i="12"/>
  <c r="GK221" i="12"/>
  <c r="FC221" i="12"/>
  <c r="GF221" i="12"/>
  <c r="GC221" i="12"/>
  <c r="IH221" i="12"/>
  <c r="IR79" i="12"/>
  <c r="JI79" i="12"/>
  <c r="LG221" i="12"/>
  <c r="JT221" i="12"/>
  <c r="GI221" i="12"/>
  <c r="GM221" i="12"/>
  <c r="GB215" i="12"/>
  <c r="FW215" i="12"/>
  <c r="EI89" i="12"/>
  <c r="JY79" i="12"/>
  <c r="KG79" i="12"/>
  <c r="LO79" i="12"/>
  <c r="LM79" i="12"/>
  <c r="GR215" i="12"/>
  <c r="HJ215" i="12"/>
  <c r="FH215" i="12"/>
  <c r="GO215" i="12"/>
  <c r="FJ215" i="12"/>
  <c r="N224" i="12"/>
  <c r="FK215" i="12"/>
  <c r="GZ215" i="12"/>
  <c r="FF215" i="12"/>
  <c r="GU215" i="12"/>
  <c r="EK215" i="12"/>
  <c r="GW215" i="12"/>
  <c r="FR215" i="12"/>
  <c r="LK79" i="12"/>
  <c r="KV79" i="12"/>
  <c r="KU79" i="12"/>
  <c r="KT79" i="12"/>
  <c r="IU79" i="12"/>
  <c r="LF79" i="12"/>
  <c r="IT79" i="12"/>
  <c r="GP221" i="12"/>
  <c r="IO221" i="12"/>
  <c r="HB221" i="12"/>
  <c r="LB221" i="12"/>
  <c r="KY221" i="12"/>
  <c r="GQ221" i="12"/>
  <c r="FH221" i="12"/>
  <c r="FE221" i="12"/>
  <c r="KU221" i="12"/>
  <c r="EQ221" i="12"/>
  <c r="IJ221" i="12"/>
  <c r="JU221" i="12"/>
  <c r="JJ221" i="12"/>
  <c r="EN221" i="12"/>
  <c r="JV221" i="12"/>
  <c r="JS221" i="12"/>
  <c r="KF221" i="12"/>
  <c r="LQ221" i="12"/>
  <c r="LF221" i="12"/>
  <c r="JX221" i="12"/>
  <c r="LI221" i="12"/>
  <c r="KX221" i="12"/>
  <c r="FT215" i="12"/>
  <c r="FO215" i="12"/>
  <c r="GX215" i="12"/>
  <c r="IY79" i="12"/>
  <c r="HS221" i="12"/>
  <c r="HI221" i="12"/>
  <c r="FA221" i="12"/>
  <c r="GW221" i="12"/>
  <c r="GO221" i="12"/>
  <c r="EM215" i="12"/>
  <c r="FE215" i="12"/>
  <c r="GT215" i="12"/>
  <c r="HD215" i="12"/>
  <c r="ET215" i="12"/>
  <c r="EU215" i="12"/>
  <c r="FM215" i="12"/>
  <c r="GE215" i="12"/>
  <c r="EM89" i="12"/>
  <c r="IO79" i="12"/>
  <c r="JJ79" i="12"/>
  <c r="HO215" i="12"/>
  <c r="EX215" i="12"/>
  <c r="EN215" i="12"/>
  <c r="GC215" i="12"/>
  <c r="HR215" i="12"/>
  <c r="FP215" i="12"/>
  <c r="JO79" i="12"/>
  <c r="JW79" i="12"/>
  <c r="KE79" i="12"/>
  <c r="FS215" i="12"/>
  <c r="EV215" i="12"/>
  <c r="HH215" i="12"/>
  <c r="GK215" i="12"/>
  <c r="FN215" i="12"/>
  <c r="EQ215" i="12"/>
  <c r="HC215" i="12"/>
  <c r="FX215" i="12"/>
  <c r="ES215" i="12"/>
  <c r="HE215" i="12"/>
  <c r="FZ215" i="12"/>
  <c r="V212" i="12"/>
  <c r="EN89" i="12"/>
  <c r="KA79" i="12"/>
  <c r="LB79" i="12"/>
  <c r="EJ89" i="12"/>
  <c r="JF79" i="12"/>
  <c r="JN79" i="12"/>
  <c r="JV79" i="12"/>
  <c r="KM79" i="12"/>
  <c r="KL79" i="12"/>
  <c r="KK79" i="12"/>
  <c r="IM79" i="12"/>
  <c r="KX79" i="12"/>
  <c r="IL79" i="12"/>
  <c r="IS79" i="12"/>
  <c r="LS221" i="12"/>
  <c r="V221" i="12" s="1"/>
  <c r="FO221" i="12"/>
  <c r="GY221" i="12"/>
  <c r="IP221" i="12"/>
  <c r="IM221" i="12"/>
  <c r="LL221" i="12"/>
  <c r="KK221" i="12"/>
  <c r="JZ221" i="12"/>
  <c r="GB221" i="12"/>
  <c r="II221" i="12"/>
  <c r="JL221" i="12"/>
  <c r="FJ221" i="12"/>
  <c r="GU221" i="12"/>
  <c r="FS221" i="12"/>
  <c r="GV221" i="12"/>
  <c r="GS221" i="12"/>
  <c r="HF221" i="12"/>
  <c r="JE221" i="12"/>
  <c r="IT221" i="12"/>
  <c r="GX221" i="12"/>
  <c r="IW221" i="12"/>
  <c r="IL221" i="12"/>
  <c r="EW215" i="12"/>
  <c r="EJ215" i="12"/>
  <c r="EL215" i="12"/>
  <c r="GA215" i="12"/>
  <c r="FD215" i="12"/>
  <c r="HP215" i="12"/>
  <c r="GS215" i="12"/>
  <c r="FV215" i="12"/>
  <c r="EY215" i="12"/>
  <c r="HK215" i="12"/>
  <c r="GF215" i="12"/>
  <c r="FA215" i="12"/>
  <c r="HM215" i="12"/>
  <c r="GH215" i="12"/>
  <c r="JH79" i="12"/>
  <c r="IN79" i="12"/>
  <c r="JQ79" i="12"/>
  <c r="LR79" i="12"/>
  <c r="IW79" i="12"/>
  <c r="JE79" i="12"/>
  <c r="JM79" i="12"/>
  <c r="KD79" i="12"/>
  <c r="KC79" i="12"/>
  <c r="KB79" i="12"/>
  <c r="IK79" i="12"/>
  <c r="GJ221" i="12"/>
  <c r="JG221" i="12"/>
  <c r="KJ221" i="12"/>
  <c r="EM221" i="12"/>
  <c r="FP221" i="12"/>
  <c r="FM221" i="12"/>
  <c r="IZ221" i="12"/>
  <c r="HK221" i="12"/>
  <c r="LE221" i="12"/>
  <c r="FI221" i="12"/>
  <c r="FN221" i="12"/>
  <c r="KM221" i="12"/>
  <c r="LP221" i="12"/>
  <c r="KN221" i="12"/>
  <c r="EJ221" i="12"/>
  <c r="LN221" i="12"/>
  <c r="ET221" i="12"/>
  <c r="GE221" i="12"/>
  <c r="EL221" i="12"/>
  <c r="FW221" i="12"/>
  <c r="GI215" i="12"/>
  <c r="FL215" i="12"/>
  <c r="EO215" i="12"/>
  <c r="HA215" i="12"/>
  <c r="GD215" i="12"/>
  <c r="FG215" i="12"/>
  <c r="HS215" i="12"/>
  <c r="GN215" i="12"/>
  <c r="FI215" i="12"/>
  <c r="GP215" i="12"/>
  <c r="KJ79" i="12"/>
  <c r="LS79" i="12"/>
  <c r="V79" i="12" s="1"/>
  <c r="EL89" i="12"/>
  <c r="LA79" i="12"/>
  <c r="LI79" i="12"/>
  <c r="II79" i="12"/>
  <c r="LQ79" i="12"/>
  <c r="IV79" i="12"/>
  <c r="JD79" i="12"/>
  <c r="JU79" i="12"/>
  <c r="JT79" i="12"/>
  <c r="JS79" i="12"/>
  <c r="KH79" i="12"/>
  <c r="JA221" i="12"/>
  <c r="GG221" i="12"/>
  <c r="GL221" i="12"/>
  <c r="JH221" i="12"/>
  <c r="KS221" i="12"/>
  <c r="KH221" i="12"/>
  <c r="FZ221" i="12"/>
  <c r="EY221" i="12"/>
  <c r="KO221" i="12"/>
  <c r="KL221" i="12"/>
  <c r="KI221" i="12"/>
  <c r="JI221" i="12"/>
  <c r="HM221" i="12"/>
  <c r="JD221" i="12"/>
  <c r="HN221" i="12"/>
  <c r="JM221" i="12"/>
  <c r="JB221" i="12"/>
  <c r="GR221" i="12"/>
  <c r="JW221" i="12"/>
  <c r="KZ221" i="12"/>
  <c r="JY221" i="12"/>
  <c r="JO221" i="12"/>
  <c r="KR221" i="12"/>
  <c r="HI215" i="12"/>
  <c r="GV215" i="12"/>
  <c r="JP79" i="12"/>
  <c r="LH79" i="12"/>
  <c r="IS221" i="12"/>
  <c r="FT221" i="12"/>
  <c r="GT221" i="12"/>
  <c r="HT221" i="12"/>
  <c r="N221" i="12" s="1"/>
  <c r="GQ215" i="12"/>
  <c r="GL215" i="12"/>
  <c r="FQ215" i="12"/>
  <c r="KZ79" i="12"/>
  <c r="LP79" i="12"/>
  <c r="JK79" i="12"/>
  <c r="GH221" i="12"/>
  <c r="HL221" i="12"/>
  <c r="FF221" i="12"/>
  <c r="IN221" i="12"/>
  <c r="LM221" i="12"/>
  <c r="KS79" i="12"/>
  <c r="IX79" i="12"/>
  <c r="LJ79" i="12"/>
  <c r="KQ79" i="12"/>
  <c r="KY79" i="12"/>
  <c r="LG79" i="12"/>
  <c r="JC79" i="12"/>
  <c r="JA79" i="12"/>
  <c r="IZ79" i="12"/>
  <c r="JR79" i="12"/>
  <c r="HG221" i="12"/>
  <c r="IX221" i="12"/>
  <c r="IU221" i="12"/>
  <c r="LK221" i="12"/>
  <c r="FG221" i="12"/>
  <c r="HR221" i="12"/>
  <c r="IQ221" i="12"/>
  <c r="FV221" i="12"/>
  <c r="LD221" i="12"/>
  <c r="EZ221" i="12"/>
  <c r="EW221" i="12"/>
  <c r="GZ221" i="12"/>
  <c r="KD221" i="12"/>
  <c r="KA221" i="12"/>
  <c r="EI221" i="12"/>
  <c r="KE221" i="12"/>
  <c r="LH221" i="12"/>
  <c r="FD221" i="12"/>
  <c r="EK221" i="12"/>
  <c r="EP221" i="12"/>
  <c r="KW221" i="12"/>
  <c r="LR221" i="12"/>
  <c r="LO221" i="12"/>
  <c r="KA131" i="12"/>
  <c r="KA132" i="12"/>
  <c r="KT132" i="12"/>
  <c r="KT131" i="12"/>
  <c r="II131" i="12"/>
  <c r="II132" i="12"/>
  <c r="KD132" i="12"/>
  <c r="KD131" i="12"/>
  <c r="LR132" i="12"/>
  <c r="LR131" i="12"/>
  <c r="KK132" i="12"/>
  <c r="KK131" i="12"/>
  <c r="LH132" i="12"/>
  <c r="LH131" i="12"/>
  <c r="IV132" i="12"/>
  <c r="IV131" i="12"/>
  <c r="JS131" i="12"/>
  <c r="JS132" i="12"/>
  <c r="KP132" i="12"/>
  <c r="KP131" i="12"/>
  <c r="LM131" i="12"/>
  <c r="LM132" i="12"/>
  <c r="JA131" i="12"/>
  <c r="JA132" i="12"/>
  <c r="JP131" i="12"/>
  <c r="JP132" i="12"/>
  <c r="KM131" i="12"/>
  <c r="KM132" i="12"/>
  <c r="IK131" i="12"/>
  <c r="IK132" i="12"/>
  <c r="KS131" i="12"/>
  <c r="KS132" i="12"/>
  <c r="JI131" i="12"/>
  <c r="JI132" i="12"/>
  <c r="JF132" i="12"/>
  <c r="JF131" i="12"/>
  <c r="KC132" i="12"/>
  <c r="KC131" i="12"/>
  <c r="KZ131" i="12"/>
  <c r="KZ132" i="12"/>
  <c r="IN131" i="12"/>
  <c r="IN132" i="12"/>
  <c r="JK131" i="12"/>
  <c r="JK132" i="12"/>
  <c r="KH132" i="12"/>
  <c r="KH131" i="12"/>
  <c r="LE131" i="12"/>
  <c r="LE132" i="12"/>
  <c r="IS131" i="12"/>
  <c r="IS132" i="12"/>
  <c r="JH131" i="12"/>
  <c r="JH132" i="12"/>
  <c r="KE131" i="12"/>
  <c r="KE132" i="12"/>
  <c r="IJ131" i="12"/>
  <c r="IJ132" i="12"/>
  <c r="LP131" i="12"/>
  <c r="LP132" i="12"/>
  <c r="KU131" i="12"/>
  <c r="KU132" i="12"/>
  <c r="LB132" i="12"/>
  <c r="LB131" i="12"/>
  <c r="JU132" i="12"/>
  <c r="JU131" i="12"/>
  <c r="KR132" i="12"/>
  <c r="KR131" i="12"/>
  <c r="LO131" i="12"/>
  <c r="LO132" i="12"/>
  <c r="JC131" i="12"/>
  <c r="JC132" i="12"/>
  <c r="JZ132" i="12"/>
  <c r="JZ131" i="12"/>
  <c r="KW131" i="12"/>
  <c r="KW132" i="12"/>
  <c r="LL131" i="12"/>
  <c r="LL132" i="12"/>
  <c r="IZ131" i="12"/>
  <c r="IZ132" i="12"/>
  <c r="JW131" i="12"/>
  <c r="JW132" i="12"/>
  <c r="JX131" i="12"/>
  <c r="JX132" i="12"/>
  <c r="IP132" i="12"/>
  <c r="IP131" i="12"/>
  <c r="KL132" i="12"/>
  <c r="KL131" i="12"/>
  <c r="JM132" i="12"/>
  <c r="JM131" i="12"/>
  <c r="KJ131" i="12"/>
  <c r="KJ132" i="12"/>
  <c r="LG131" i="12"/>
  <c r="LG132" i="12"/>
  <c r="IU131" i="12"/>
  <c r="IU132" i="12"/>
  <c r="JR132" i="12"/>
  <c r="JR131" i="12"/>
  <c r="KO131" i="12"/>
  <c r="KO132" i="12"/>
  <c r="LD131" i="12"/>
  <c r="LD132" i="12"/>
  <c r="IR131" i="12"/>
  <c r="IR132" i="12"/>
  <c r="JO131" i="12"/>
  <c r="JO132" i="12"/>
  <c r="JD131" i="12"/>
  <c r="JD132" i="12"/>
  <c r="IL132" i="12"/>
  <c r="IL131" i="12"/>
  <c r="JN132" i="12"/>
  <c r="JN131" i="12"/>
  <c r="LQ131" i="12"/>
  <c r="LQ132" i="12"/>
  <c r="JE131" i="12"/>
  <c r="JE132" i="12"/>
  <c r="KB132" i="12"/>
  <c r="KB131" i="12"/>
  <c r="KY131" i="12"/>
  <c r="KY132" i="12"/>
  <c r="IM131" i="12"/>
  <c r="IM132" i="12"/>
  <c r="JJ132" i="12"/>
  <c r="JJ131" i="12"/>
  <c r="KG131" i="12"/>
  <c r="KG132" i="12"/>
  <c r="KV131" i="12"/>
  <c r="KV132" i="12"/>
  <c r="LS131" i="12"/>
  <c r="V131" i="12" s="1"/>
  <c r="LS132" i="12"/>
  <c r="V132" i="12" s="1"/>
  <c r="JG131" i="12"/>
  <c r="JG132" i="12"/>
  <c r="JV132" i="12"/>
  <c r="JV131" i="12"/>
  <c r="KX132" i="12"/>
  <c r="KX131" i="12"/>
  <c r="LJ132" i="12"/>
  <c r="LJ131" i="12"/>
  <c r="LI132" i="12"/>
  <c r="LI131" i="12"/>
  <c r="IW132" i="12"/>
  <c r="IW131" i="12"/>
  <c r="JT131" i="12"/>
  <c r="JT132" i="12"/>
  <c r="KQ131" i="12"/>
  <c r="KQ132" i="12"/>
  <c r="LN132" i="12"/>
  <c r="LN131" i="12"/>
  <c r="JB132" i="12"/>
  <c r="JB131" i="12"/>
  <c r="JY131" i="12"/>
  <c r="JY132" i="12"/>
  <c r="KN131" i="12"/>
  <c r="KN132" i="12"/>
  <c r="LK131" i="12"/>
  <c r="LK132" i="12"/>
  <c r="IY131" i="12"/>
  <c r="IY132" i="12"/>
  <c r="IX132" i="12"/>
  <c r="IX131" i="12"/>
  <c r="LA131" i="12"/>
  <c r="LA132" i="12"/>
  <c r="IO131" i="12"/>
  <c r="IO132" i="12"/>
  <c r="JL132" i="12"/>
  <c r="JL131" i="12"/>
  <c r="KI131" i="12"/>
  <c r="KI132" i="12"/>
  <c r="LF132" i="12"/>
  <c r="LF131" i="12"/>
  <c r="IT132" i="12"/>
  <c r="IT131" i="12"/>
  <c r="JQ131" i="12"/>
  <c r="JQ132" i="12"/>
  <c r="KF131" i="12"/>
  <c r="KF132" i="12"/>
  <c r="LC131" i="12"/>
  <c r="LC132" i="12"/>
  <c r="IQ131" i="12"/>
  <c r="IQ132" i="12"/>
  <c r="AR132" i="21"/>
  <c r="AR131" i="21"/>
  <c r="AS131" i="21"/>
  <c r="G131" i="21" s="1"/>
  <c r="AS132" i="21"/>
  <c r="G132" i="21" s="1"/>
  <c r="AO132" i="21"/>
  <c r="AO131" i="21"/>
  <c r="AP131" i="21"/>
  <c r="AP132" i="21"/>
  <c r="AN131" i="21"/>
  <c r="AN132" i="21"/>
  <c r="AU131" i="21"/>
  <c r="AU132" i="21"/>
  <c r="AK131" i="21"/>
  <c r="AK132" i="21"/>
  <c r="AL132" i="21"/>
  <c r="AL131" i="21"/>
  <c r="AT132" i="21"/>
  <c r="AT131" i="21"/>
  <c r="F131" i="21" s="1"/>
  <c r="AM131" i="21"/>
  <c r="AM132" i="21"/>
  <c r="AQ132" i="21"/>
  <c r="AQ131" i="21"/>
  <c r="CS131" i="21"/>
  <c r="W131" i="21" s="1"/>
  <c r="CS132" i="21"/>
  <c r="W132" i="21" s="1"/>
  <c r="CM132" i="21"/>
  <c r="CM131" i="21"/>
  <c r="CL131" i="21"/>
  <c r="CL132" i="21"/>
  <c r="CT131" i="21"/>
  <c r="V131" i="21" s="1"/>
  <c r="CT132" i="21"/>
  <c r="CP131" i="21"/>
  <c r="CP132" i="21"/>
  <c r="CK132" i="21"/>
  <c r="CK131" i="21"/>
  <c r="CU131" i="21"/>
  <c r="CU132" i="21"/>
  <c r="CN131" i="21"/>
  <c r="CN132" i="21"/>
  <c r="CO131" i="21"/>
  <c r="CO132" i="21"/>
  <c r="CR132" i="21"/>
  <c r="CR131" i="21"/>
  <c r="CQ132" i="21"/>
  <c r="CQ131" i="21"/>
  <c r="BO131" i="21"/>
  <c r="BO132" i="21"/>
  <c r="BU131" i="21"/>
  <c r="BU132" i="21"/>
  <c r="BM131" i="21"/>
  <c r="BM132" i="21"/>
  <c r="BL131" i="21"/>
  <c r="BL132" i="21"/>
  <c r="BK132" i="21"/>
  <c r="BK131" i="21"/>
  <c r="BR132" i="21"/>
  <c r="BR131" i="21"/>
  <c r="BT131" i="21"/>
  <c r="N131" i="21" s="1"/>
  <c r="BT132" i="21"/>
  <c r="BS132" i="21"/>
  <c r="O132" i="21" s="1"/>
  <c r="BS131" i="21"/>
  <c r="O131" i="21" s="1"/>
  <c r="BN131" i="21"/>
  <c r="BN132" i="21"/>
  <c r="BQ132" i="21"/>
  <c r="BQ131" i="21"/>
  <c r="BP132" i="21"/>
  <c r="BP131" i="21"/>
  <c r="EK131" i="12"/>
  <c r="EK132" i="12"/>
  <c r="FA131" i="12"/>
  <c r="FA132" i="12"/>
  <c r="GN131" i="12"/>
  <c r="GN132" i="12"/>
  <c r="FO132" i="12"/>
  <c r="FO131" i="12"/>
  <c r="HB131" i="12"/>
  <c r="HB132" i="12"/>
  <c r="EP131" i="12"/>
  <c r="EP132" i="12"/>
  <c r="GC131" i="12"/>
  <c r="GC132" i="12"/>
  <c r="HP131" i="12"/>
  <c r="HP132" i="12"/>
  <c r="FD132" i="12"/>
  <c r="FD131" i="12"/>
  <c r="GQ131" i="12"/>
  <c r="GQ132" i="12"/>
  <c r="FJ131" i="12"/>
  <c r="FJ132" i="12"/>
  <c r="GO131" i="12"/>
  <c r="GO132" i="12"/>
  <c r="GF131" i="12"/>
  <c r="GF132" i="12"/>
  <c r="HS131" i="12"/>
  <c r="HS132" i="12"/>
  <c r="FG131" i="12"/>
  <c r="FG132" i="12"/>
  <c r="GT131" i="12"/>
  <c r="GT132" i="12"/>
  <c r="FU131" i="12"/>
  <c r="FU132" i="12"/>
  <c r="HH131" i="12"/>
  <c r="HH132" i="12"/>
  <c r="EV131" i="12"/>
  <c r="EV132" i="12"/>
  <c r="GI131" i="12"/>
  <c r="GI132" i="12"/>
  <c r="HN131" i="12"/>
  <c r="HN132" i="12"/>
  <c r="FB131" i="12"/>
  <c r="FB132" i="12"/>
  <c r="GG131" i="12"/>
  <c r="GG132" i="12"/>
  <c r="HE131" i="12"/>
  <c r="HE132" i="12"/>
  <c r="FX131" i="12"/>
  <c r="FX132" i="12"/>
  <c r="HK132" i="12"/>
  <c r="HK131" i="12"/>
  <c r="EY132" i="12"/>
  <c r="EY131" i="12"/>
  <c r="GL131" i="12"/>
  <c r="GL132" i="12"/>
  <c r="FM131" i="12"/>
  <c r="FM132" i="12"/>
  <c r="GZ132" i="12"/>
  <c r="GZ131" i="12"/>
  <c r="EN132" i="12"/>
  <c r="EN131" i="12"/>
  <c r="GA131" i="12"/>
  <c r="GA132" i="12"/>
  <c r="HF131" i="12"/>
  <c r="HF132" i="12"/>
  <c r="ET131" i="12"/>
  <c r="ET132" i="12"/>
  <c r="FY131" i="12"/>
  <c r="FY132" i="12"/>
  <c r="ES131" i="12"/>
  <c r="ES132" i="12"/>
  <c r="FP131" i="12"/>
  <c r="FP132" i="12"/>
  <c r="HC131" i="12"/>
  <c r="HC132" i="12"/>
  <c r="EQ132" i="12"/>
  <c r="EQ131" i="12"/>
  <c r="GD131" i="12"/>
  <c r="GD132" i="12"/>
  <c r="HQ131" i="12"/>
  <c r="HQ132" i="12"/>
  <c r="FE131" i="12"/>
  <c r="FE132" i="12"/>
  <c r="GR132" i="12"/>
  <c r="GR131" i="12"/>
  <c r="FS131" i="12"/>
  <c r="FS132" i="12"/>
  <c r="GX131" i="12"/>
  <c r="GX132" i="12"/>
  <c r="EL131" i="12"/>
  <c r="EL132" i="12"/>
  <c r="FQ131" i="12"/>
  <c r="FQ132" i="12"/>
  <c r="K121" i="12"/>
  <c r="HT131" i="12"/>
  <c r="N131" i="12" s="1"/>
  <c r="HT132" i="12"/>
  <c r="FH131" i="12"/>
  <c r="FH132" i="12"/>
  <c r="GU132" i="12"/>
  <c r="GU131" i="12"/>
  <c r="FV131" i="12"/>
  <c r="FV132" i="12"/>
  <c r="HI131" i="12"/>
  <c r="HI132" i="12"/>
  <c r="EW131" i="12"/>
  <c r="EW132" i="12"/>
  <c r="GJ132" i="12"/>
  <c r="GJ131" i="12"/>
  <c r="FK131" i="12"/>
  <c r="FK132" i="12"/>
  <c r="GP131" i="12"/>
  <c r="GP132" i="12"/>
  <c r="HL131" i="12"/>
  <c r="HL132" i="12"/>
  <c r="EZ131" i="12"/>
  <c r="EZ132" i="12"/>
  <c r="GM131" i="12"/>
  <c r="GM132" i="12"/>
  <c r="FN131" i="12"/>
  <c r="FN132" i="12"/>
  <c r="HA131" i="12"/>
  <c r="HA132" i="12"/>
  <c r="EO131" i="12"/>
  <c r="EO132" i="12"/>
  <c r="GB132" i="12"/>
  <c r="GB131" i="12"/>
  <c r="HO131" i="12"/>
  <c r="HO132" i="12"/>
  <c r="FC131" i="12"/>
  <c r="FC132" i="12"/>
  <c r="GH131" i="12"/>
  <c r="GH132" i="12"/>
  <c r="FI131" i="12"/>
  <c r="FI132" i="12"/>
  <c r="HD131" i="12"/>
  <c r="HD132" i="12"/>
  <c r="ER131" i="12"/>
  <c r="ER132" i="12"/>
  <c r="GE132" i="12"/>
  <c r="GE131" i="12"/>
  <c r="HR131" i="12"/>
  <c r="HR132" i="12"/>
  <c r="FF131" i="12"/>
  <c r="FF132" i="12"/>
  <c r="GS131" i="12"/>
  <c r="GS132" i="12"/>
  <c r="FT131" i="12"/>
  <c r="FT132" i="12"/>
  <c r="HG131" i="12"/>
  <c r="HG132" i="12"/>
  <c r="EU131" i="12"/>
  <c r="EU132" i="12"/>
  <c r="FZ131" i="12"/>
  <c r="FZ132" i="12"/>
  <c r="GW131" i="12"/>
  <c r="GW132" i="12"/>
  <c r="HM131" i="12"/>
  <c r="HM132" i="12"/>
  <c r="GV131" i="12"/>
  <c r="GV132" i="12"/>
  <c r="EJ131" i="12"/>
  <c r="EJ132" i="12"/>
  <c r="FW131" i="12"/>
  <c r="FW132" i="12"/>
  <c r="HJ131" i="12"/>
  <c r="HJ132" i="12"/>
  <c r="EX131" i="12"/>
  <c r="EX132" i="12"/>
  <c r="GK131" i="12"/>
  <c r="GK132" i="12"/>
  <c r="FL132" i="12"/>
  <c r="FL131" i="12"/>
  <c r="GY131" i="12"/>
  <c r="GY132" i="12"/>
  <c r="EM131" i="12"/>
  <c r="EM132" i="12"/>
  <c r="FR131" i="12"/>
  <c r="FR132" i="12"/>
  <c r="H209" i="21"/>
  <c r="AN205" i="21"/>
  <c r="AO196" i="21"/>
  <c r="AO194" i="21"/>
  <c r="H173" i="21"/>
  <c r="AO193" i="21"/>
  <c r="LF53" i="12"/>
  <c r="LF215" i="12"/>
  <c r="EI43" i="12"/>
  <c r="EI215" i="12"/>
  <c r="JJ52" i="12"/>
  <c r="JJ215" i="12"/>
  <c r="IT53" i="12"/>
  <c r="IT215" i="12"/>
  <c r="JR53" i="12"/>
  <c r="JR215" i="12"/>
  <c r="JT53" i="12"/>
  <c r="JT215" i="12"/>
  <c r="KY53" i="12"/>
  <c r="KY215" i="12"/>
  <c r="IM53" i="12"/>
  <c r="IM215" i="12"/>
  <c r="LM52" i="12"/>
  <c r="LM215" i="12"/>
  <c r="JA53" i="12"/>
  <c r="JA215" i="12"/>
  <c r="JH52" i="12"/>
  <c r="JH215" i="12"/>
  <c r="KM53" i="12"/>
  <c r="KM215" i="12"/>
  <c r="LB53" i="12"/>
  <c r="LB215" i="12"/>
  <c r="IP53" i="12"/>
  <c r="IP215" i="12"/>
  <c r="JM52" i="12"/>
  <c r="JM215" i="12"/>
  <c r="KH53" i="12"/>
  <c r="KH215" i="12"/>
  <c r="JL53" i="12"/>
  <c r="JL215" i="12"/>
  <c r="KQ53" i="12"/>
  <c r="KQ215" i="12"/>
  <c r="LE52" i="12"/>
  <c r="LE215" i="12"/>
  <c r="IS53" i="12"/>
  <c r="IS215" i="12"/>
  <c r="LL52" i="12"/>
  <c r="LL215" i="12"/>
  <c r="IZ52" i="12"/>
  <c r="IZ215" i="12"/>
  <c r="KE53" i="12"/>
  <c r="KE215" i="12"/>
  <c r="KT53" i="12"/>
  <c r="KT215" i="12"/>
  <c r="LQ52" i="12"/>
  <c r="LQ215" i="12"/>
  <c r="JE52" i="12"/>
  <c r="JE215" i="12"/>
  <c r="KX53" i="12"/>
  <c r="KX215" i="12"/>
  <c r="IH43" i="12"/>
  <c r="IH215" i="12"/>
  <c r="IL53" i="12"/>
  <c r="IL215" i="12"/>
  <c r="LP52" i="12"/>
  <c r="LP215" i="12"/>
  <c r="JD52" i="12"/>
  <c r="JD215" i="12"/>
  <c r="KI53" i="12"/>
  <c r="KI215" i="12"/>
  <c r="KW52" i="12"/>
  <c r="KW215" i="12"/>
  <c r="IK52" i="12"/>
  <c r="IK215" i="12"/>
  <c r="LD53" i="12"/>
  <c r="LD215" i="12"/>
  <c r="IR52" i="12"/>
  <c r="IR215" i="12"/>
  <c r="JW53" i="12"/>
  <c r="JW215" i="12"/>
  <c r="KL53" i="12"/>
  <c r="KL215" i="12"/>
  <c r="LI52" i="12"/>
  <c r="LI215" i="12"/>
  <c r="IW52" i="12"/>
  <c r="IW215" i="12"/>
  <c r="KP53" i="12"/>
  <c r="KP215" i="12"/>
  <c r="LH53" i="12"/>
  <c r="LH215" i="12"/>
  <c r="IV53" i="12"/>
  <c r="IV215" i="12"/>
  <c r="KA53" i="12"/>
  <c r="KA215" i="12"/>
  <c r="KO52" i="12"/>
  <c r="KO215" i="12"/>
  <c r="KV53" i="12"/>
  <c r="KV215" i="12"/>
  <c r="IJ52" i="12"/>
  <c r="IJ215" i="12"/>
  <c r="JO53" i="12"/>
  <c r="JO215" i="12"/>
  <c r="KD53" i="12"/>
  <c r="KD215" i="12"/>
  <c r="LA52" i="12"/>
  <c r="LA215" i="12"/>
  <c r="IO52" i="12"/>
  <c r="IO215" i="12"/>
  <c r="JZ53" i="12"/>
  <c r="JZ215" i="12"/>
  <c r="KZ53" i="12"/>
  <c r="KZ215" i="12"/>
  <c r="IN53" i="12"/>
  <c r="IN215" i="12"/>
  <c r="JS53" i="12"/>
  <c r="JS215" i="12"/>
  <c r="KG53" i="12"/>
  <c r="KG215" i="12"/>
  <c r="KN53" i="12"/>
  <c r="KN215" i="12"/>
  <c r="LS53" i="12"/>
  <c r="V53" i="12" s="1"/>
  <c r="LS215" i="12"/>
  <c r="V215" i="12" s="1"/>
  <c r="JG53" i="12"/>
  <c r="JG215" i="12"/>
  <c r="JV53" i="12"/>
  <c r="JV215" i="12"/>
  <c r="KS53" i="12"/>
  <c r="KS215" i="12"/>
  <c r="KR53" i="12"/>
  <c r="KR215" i="12"/>
  <c r="JK52" i="12"/>
  <c r="JK215" i="12"/>
  <c r="JY52" i="12"/>
  <c r="JY215" i="12"/>
  <c r="KF53" i="12"/>
  <c r="KF215" i="12"/>
  <c r="LK53" i="12"/>
  <c r="LK215" i="12"/>
  <c r="IY53" i="12"/>
  <c r="IY215" i="12"/>
  <c r="JN53" i="12"/>
  <c r="JN215" i="12"/>
  <c r="KK53" i="12"/>
  <c r="KK215" i="12"/>
  <c r="LN52" i="12"/>
  <c r="LN215" i="12"/>
  <c r="KJ53" i="12"/>
  <c r="KJ215" i="12"/>
  <c r="LO52" i="12"/>
  <c r="LO215" i="12"/>
  <c r="JC52" i="12"/>
  <c r="JC215" i="12"/>
  <c r="JQ52" i="12"/>
  <c r="JQ215" i="12"/>
  <c r="JX53" i="12"/>
  <c r="JX215" i="12"/>
  <c r="LC53" i="12"/>
  <c r="LC215" i="12"/>
  <c r="IQ53" i="12"/>
  <c r="IQ215" i="12"/>
  <c r="LR53" i="12"/>
  <c r="LR215" i="12"/>
  <c r="JF53" i="12"/>
  <c r="JF215" i="12"/>
  <c r="KC53" i="12"/>
  <c r="KC215" i="12"/>
  <c r="JB52" i="12"/>
  <c r="JB215" i="12"/>
  <c r="KB53" i="12"/>
  <c r="KB215" i="12"/>
  <c r="LG52" i="12"/>
  <c r="LG215" i="12"/>
  <c r="IU53" i="12"/>
  <c r="IU215" i="12"/>
  <c r="JI53" i="12"/>
  <c r="JI215" i="12"/>
  <c r="JP52" i="12"/>
  <c r="JP215" i="12"/>
  <c r="KU53" i="12"/>
  <c r="KU215" i="12"/>
  <c r="II53" i="12"/>
  <c r="II215" i="12"/>
  <c r="LJ52" i="12"/>
  <c r="LJ215" i="12"/>
  <c r="IX52" i="12"/>
  <c r="IX215" i="12"/>
  <c r="JU53" i="12"/>
  <c r="JU215" i="12"/>
  <c r="AL193" i="21"/>
  <c r="BM53" i="21"/>
  <c r="BM215" i="21"/>
  <c r="AO53" i="21"/>
  <c r="AO215" i="21"/>
  <c r="CR53" i="21"/>
  <c r="CR215" i="21"/>
  <c r="BT53" i="21"/>
  <c r="N53" i="21" s="1"/>
  <c r="BT215" i="21"/>
  <c r="N215" i="21" s="1"/>
  <c r="CU53" i="21"/>
  <c r="CU215" i="21"/>
  <c r="AM53" i="21"/>
  <c r="AM215" i="21"/>
  <c r="AN53" i="21"/>
  <c r="AN215" i="21"/>
  <c r="AR53" i="21"/>
  <c r="AR215" i="21"/>
  <c r="BJ53" i="21"/>
  <c r="BJ215" i="21"/>
  <c r="CK53" i="21"/>
  <c r="CK215" i="21"/>
  <c r="BO53" i="21"/>
  <c r="BO215" i="21"/>
  <c r="AQ53" i="21"/>
  <c r="AQ215" i="21"/>
  <c r="BL53" i="21"/>
  <c r="BL215" i="21"/>
  <c r="BR53" i="21"/>
  <c r="BR215" i="21"/>
  <c r="BS53" i="21"/>
  <c r="O53" i="21" s="1"/>
  <c r="BS215" i="21"/>
  <c r="O215" i="21" s="1"/>
  <c r="AJ53" i="21"/>
  <c r="AJ215" i="21"/>
  <c r="AL53" i="21"/>
  <c r="AL215" i="21"/>
  <c r="AU53" i="21"/>
  <c r="AU215" i="21"/>
  <c r="CL53" i="21"/>
  <c r="CL215" i="21"/>
  <c r="CM53" i="21"/>
  <c r="CM215" i="21"/>
  <c r="CO53" i="21"/>
  <c r="CO215" i="21"/>
  <c r="BP53" i="21"/>
  <c r="BP215" i="21"/>
  <c r="CT53" i="21"/>
  <c r="V53" i="21" s="1"/>
  <c r="CT215" i="21"/>
  <c r="V215" i="21" s="1"/>
  <c r="BU53" i="21"/>
  <c r="BU215" i="21"/>
  <c r="AK53" i="21"/>
  <c r="AK215" i="21"/>
  <c r="BN53" i="21"/>
  <c r="BN215" i="21"/>
  <c r="CP53" i="21"/>
  <c r="CP215" i="21"/>
  <c r="BK53" i="21"/>
  <c r="BK215" i="21"/>
  <c r="CS53" i="21"/>
  <c r="W53" i="21" s="1"/>
  <c r="CS215" i="21"/>
  <c r="W215" i="21" s="1"/>
  <c r="AP53" i="21"/>
  <c r="AP215" i="21"/>
  <c r="CN53" i="21"/>
  <c r="CN215" i="21"/>
  <c r="CQ53" i="21"/>
  <c r="CQ215" i="21"/>
  <c r="BQ53" i="21"/>
  <c r="BQ215" i="21"/>
  <c r="AR152" i="21"/>
  <c r="AR146" i="21"/>
  <c r="AR145" i="21"/>
  <c r="AL152" i="21"/>
  <c r="AL145" i="21"/>
  <c r="AL146" i="21"/>
  <c r="AJ152" i="21"/>
  <c r="AJ145" i="21"/>
  <c r="AJ146" i="21"/>
  <c r="AN152" i="21"/>
  <c r="AN146" i="21"/>
  <c r="AN145" i="21"/>
  <c r="AO152" i="21"/>
  <c r="AO146" i="21"/>
  <c r="AO145" i="21"/>
  <c r="AP152" i="21"/>
  <c r="AP146" i="21"/>
  <c r="AP145" i="21"/>
  <c r="AQ152" i="21"/>
  <c r="AQ146" i="21"/>
  <c r="AQ145" i="21"/>
  <c r="AM152" i="21"/>
  <c r="AM145" i="21"/>
  <c r="AM146" i="21"/>
  <c r="AU152" i="21"/>
  <c r="AU145" i="21"/>
  <c r="AU146" i="21"/>
  <c r="AT152" i="21"/>
  <c r="F152" i="21" s="1"/>
  <c r="AT145" i="21"/>
  <c r="F145" i="21" s="1"/>
  <c r="AT146" i="21"/>
  <c r="F146" i="21" s="1"/>
  <c r="AK152" i="21"/>
  <c r="AK145" i="21"/>
  <c r="AK146" i="21"/>
  <c r="AS152" i="21"/>
  <c r="G152" i="21" s="1"/>
  <c r="AS145" i="21"/>
  <c r="G145" i="21" s="1"/>
  <c r="AS146" i="21"/>
  <c r="G146" i="21" s="1"/>
  <c r="CT152" i="21"/>
  <c r="V152" i="21" s="1"/>
  <c r="CT145" i="21"/>
  <c r="V145" i="21" s="1"/>
  <c r="CT146" i="21"/>
  <c r="V146" i="21" s="1"/>
  <c r="CS152" i="21"/>
  <c r="W152" i="21" s="1"/>
  <c r="CS146" i="21"/>
  <c r="W146" i="21" s="1"/>
  <c r="CS145" i="21"/>
  <c r="W145" i="21" s="1"/>
  <c r="CR152" i="21"/>
  <c r="CR146" i="21"/>
  <c r="CR145" i="21"/>
  <c r="CL152" i="21"/>
  <c r="CL145" i="21"/>
  <c r="CL146" i="21"/>
  <c r="CM152" i="21"/>
  <c r="CM145" i="21"/>
  <c r="CM146" i="21"/>
  <c r="CP152" i="21"/>
  <c r="CP146" i="21"/>
  <c r="CP145" i="21"/>
  <c r="CK152" i="21"/>
  <c r="CK146" i="21"/>
  <c r="CK145" i="21"/>
  <c r="CQ152" i="21"/>
  <c r="CQ146" i="21"/>
  <c r="CQ145" i="21"/>
  <c r="CO152" i="21"/>
  <c r="CO145" i="21"/>
  <c r="CO146" i="21"/>
  <c r="CJ152" i="21"/>
  <c r="CJ146" i="21"/>
  <c r="CJ145" i="21"/>
  <c r="CU152" i="21"/>
  <c r="CU145" i="21"/>
  <c r="CU146" i="21"/>
  <c r="CN152" i="21"/>
  <c r="CN145" i="21"/>
  <c r="CN146" i="21"/>
  <c r="BO152" i="21"/>
  <c r="BO145" i="21"/>
  <c r="BO146" i="21"/>
  <c r="BQ152" i="21"/>
  <c r="BQ145" i="21"/>
  <c r="BQ146" i="21"/>
  <c r="BP152" i="21"/>
  <c r="BP145" i="21"/>
  <c r="BP146" i="21"/>
  <c r="BR152" i="21"/>
  <c r="BR145" i="21"/>
  <c r="BR146" i="21"/>
  <c r="BK152" i="21"/>
  <c r="BK145" i="21"/>
  <c r="BK146" i="21"/>
  <c r="BS152" i="21"/>
  <c r="O152" i="21" s="1"/>
  <c r="BS145" i="21"/>
  <c r="O145" i="21" s="1"/>
  <c r="BS146" i="21"/>
  <c r="O146" i="21" s="1"/>
  <c r="BL152" i="21"/>
  <c r="BL146" i="21"/>
  <c r="BL145" i="21"/>
  <c r="BT152" i="21"/>
  <c r="N152" i="21" s="1"/>
  <c r="BT146" i="21"/>
  <c r="N146" i="21" s="1"/>
  <c r="BT145" i="21"/>
  <c r="N145" i="21" s="1"/>
  <c r="BM152" i="21"/>
  <c r="BM146" i="21"/>
  <c r="BM145" i="21"/>
  <c r="BU152" i="21"/>
  <c r="BU145" i="21"/>
  <c r="BU146" i="21"/>
  <c r="BN152" i="21"/>
  <c r="BN146" i="21"/>
  <c r="BN145" i="21"/>
  <c r="BJ152" i="21"/>
  <c r="BJ145" i="21"/>
  <c r="BJ146" i="21"/>
  <c r="CJ46" i="21"/>
  <c r="CJ53" i="21"/>
  <c r="G45" i="21"/>
  <c r="AS53" i="21"/>
  <c r="G53" i="21" s="1"/>
  <c r="F45" i="21"/>
  <c r="AT53" i="21"/>
  <c r="F53" i="21" s="1"/>
  <c r="AU205" i="21"/>
  <c r="H204" i="21"/>
  <c r="AL196" i="21"/>
  <c r="AL195" i="21"/>
  <c r="AL192" i="21"/>
  <c r="GB53" i="12"/>
  <c r="GB54" i="12"/>
  <c r="EU52" i="12"/>
  <c r="EU54" i="12"/>
  <c r="EP53" i="12"/>
  <c r="EP54" i="12"/>
  <c r="EZ53" i="12"/>
  <c r="EZ54" i="12"/>
  <c r="FB52" i="12"/>
  <c r="FB54" i="12"/>
  <c r="FC52" i="12"/>
  <c r="FC54" i="12"/>
  <c r="HO52" i="12"/>
  <c r="HO54" i="12"/>
  <c r="GR53" i="12"/>
  <c r="GR54" i="12"/>
  <c r="FU53" i="12"/>
  <c r="FU54" i="12"/>
  <c r="EX53" i="12"/>
  <c r="EX54" i="12"/>
  <c r="HJ53" i="12"/>
  <c r="HJ54" i="12"/>
  <c r="GM53" i="12"/>
  <c r="GM54" i="12"/>
  <c r="FH53" i="12"/>
  <c r="FH54" i="12"/>
  <c r="HT53" i="12"/>
  <c r="N53" i="12" s="1"/>
  <c r="HT54" i="12"/>
  <c r="GO53" i="12"/>
  <c r="GO54" i="12"/>
  <c r="FJ53" i="12"/>
  <c r="FJ54" i="12"/>
  <c r="EM53" i="12"/>
  <c r="EM54" i="12"/>
  <c r="FM53" i="12"/>
  <c r="FM54" i="12"/>
  <c r="GE52" i="12"/>
  <c r="GE54" i="12"/>
  <c r="GG53" i="12"/>
  <c r="GG54" i="12"/>
  <c r="HN53" i="12"/>
  <c r="HN54" i="12"/>
  <c r="FK52" i="12"/>
  <c r="FK54" i="12"/>
  <c r="GZ52" i="12"/>
  <c r="GZ54" i="12"/>
  <c r="FF53" i="12"/>
  <c r="FF54" i="12"/>
  <c r="GU53" i="12"/>
  <c r="GU54" i="12"/>
  <c r="EK53" i="12"/>
  <c r="EK54" i="12"/>
  <c r="FR53" i="12"/>
  <c r="FR54" i="12"/>
  <c r="GT53" i="12"/>
  <c r="GT54" i="12"/>
  <c r="HF52" i="12"/>
  <c r="HF54" i="12"/>
  <c r="GJ52" i="12"/>
  <c r="GJ54" i="12"/>
  <c r="EN52" i="12"/>
  <c r="EN54" i="12"/>
  <c r="GC53" i="12"/>
  <c r="GC54" i="12"/>
  <c r="HR53" i="12"/>
  <c r="HR54" i="12"/>
  <c r="FP52" i="12"/>
  <c r="FP54" i="12"/>
  <c r="GW53" i="12"/>
  <c r="GW54" i="12"/>
  <c r="FS53" i="12"/>
  <c r="FS54" i="12"/>
  <c r="EV52" i="12"/>
  <c r="EV54" i="12"/>
  <c r="HH52" i="12"/>
  <c r="HH54" i="12"/>
  <c r="GK52" i="12"/>
  <c r="GK54" i="12"/>
  <c r="FN53" i="12"/>
  <c r="FN54" i="12"/>
  <c r="EQ53" i="12"/>
  <c r="EQ54" i="12"/>
  <c r="HC53" i="12"/>
  <c r="HC54" i="12"/>
  <c r="FX52" i="12"/>
  <c r="FX54" i="12"/>
  <c r="ES53" i="12"/>
  <c r="ES54" i="12"/>
  <c r="HE53" i="12"/>
  <c r="HE54" i="12"/>
  <c r="FZ53" i="12"/>
  <c r="FZ54" i="12"/>
  <c r="HQ53" i="12"/>
  <c r="HQ54" i="12"/>
  <c r="HD53" i="12"/>
  <c r="HD54" i="12"/>
  <c r="EY53" i="12"/>
  <c r="EY54" i="12"/>
  <c r="FA53" i="12"/>
  <c r="FA54" i="12"/>
  <c r="HP52" i="12"/>
  <c r="HP54" i="12"/>
  <c r="FV52" i="12"/>
  <c r="FV54" i="12"/>
  <c r="GF52" i="12"/>
  <c r="GF54" i="12"/>
  <c r="GI53" i="12"/>
  <c r="GI54" i="12"/>
  <c r="FL53" i="12"/>
  <c r="FL54" i="12"/>
  <c r="EO53" i="12"/>
  <c r="EO54" i="12"/>
  <c r="HA53" i="12"/>
  <c r="HA54" i="12"/>
  <c r="GD52" i="12"/>
  <c r="GD54" i="12"/>
  <c r="FG53" i="12"/>
  <c r="FG54" i="12"/>
  <c r="HS53" i="12"/>
  <c r="HS54" i="12"/>
  <c r="GN52" i="12"/>
  <c r="GN54" i="12"/>
  <c r="FI53" i="12"/>
  <c r="FI54" i="12"/>
  <c r="GP53" i="12"/>
  <c r="GP54" i="12"/>
  <c r="GY52" i="12"/>
  <c r="GY54" i="12"/>
  <c r="ER53" i="12"/>
  <c r="ER54" i="12"/>
  <c r="GA52" i="12"/>
  <c r="GA54" i="12"/>
  <c r="FD53" i="12"/>
  <c r="FD54" i="12"/>
  <c r="GS53" i="12"/>
  <c r="GS54" i="12"/>
  <c r="HK53" i="12"/>
  <c r="HK54" i="12"/>
  <c r="HM53" i="12"/>
  <c r="HM54" i="12"/>
  <c r="GH53" i="12"/>
  <c r="GH54" i="12"/>
  <c r="GQ52" i="12"/>
  <c r="GQ54" i="12"/>
  <c r="FT53" i="12"/>
  <c r="FT54" i="12"/>
  <c r="EW53" i="12"/>
  <c r="EW54" i="12"/>
  <c r="HI53" i="12"/>
  <c r="HI54" i="12"/>
  <c r="GL52" i="12"/>
  <c r="GL54" i="12"/>
  <c r="FO53" i="12"/>
  <c r="FO54" i="12"/>
  <c r="EJ53" i="12"/>
  <c r="EJ54" i="12"/>
  <c r="GV53" i="12"/>
  <c r="GV54" i="12"/>
  <c r="FQ53" i="12"/>
  <c r="FQ54" i="12"/>
  <c r="EL52" i="12"/>
  <c r="EL54" i="12"/>
  <c r="GX52" i="12"/>
  <c r="GX54" i="12"/>
  <c r="FE53" i="12"/>
  <c r="FE54" i="12"/>
  <c r="FY52" i="12"/>
  <c r="FY54" i="12"/>
  <c r="FW53" i="12"/>
  <c r="FW54" i="12"/>
  <c r="ET53" i="12"/>
  <c r="ET54" i="12"/>
  <c r="HG53" i="12"/>
  <c r="HG54" i="12"/>
  <c r="HB53" i="12"/>
  <c r="HB54" i="12"/>
  <c r="HL53" i="12"/>
  <c r="HL54" i="12"/>
  <c r="H206" i="21"/>
  <c r="AR205" i="21"/>
  <c r="AQ195" i="21"/>
  <c r="AQ194" i="21"/>
  <c r="AQ196" i="21"/>
  <c r="AQ193" i="21"/>
  <c r="AO205" i="21"/>
  <c r="AN192" i="21"/>
  <c r="AU193" i="21"/>
  <c r="AK195" i="21"/>
  <c r="AR196" i="21"/>
  <c r="AR195" i="21"/>
  <c r="AM205" i="21"/>
  <c r="AR193" i="21"/>
  <c r="AR194" i="21"/>
  <c r="AJ195" i="21"/>
  <c r="AO192" i="21"/>
  <c r="AJ193" i="21"/>
  <c r="AK196" i="21"/>
  <c r="AU196" i="21"/>
  <c r="AK193" i="21"/>
  <c r="H203" i="21"/>
  <c r="AP194" i="21"/>
  <c r="N83" i="12"/>
  <c r="AU194" i="21"/>
  <c r="AK192" i="21"/>
  <c r="AU195" i="21"/>
  <c r="H201" i="21"/>
  <c r="AK199" i="21"/>
  <c r="AQ205" i="21"/>
  <c r="H174" i="21"/>
  <c r="H200" i="21"/>
  <c r="AP196" i="21"/>
  <c r="AT196" i="21"/>
  <c r="F196" i="21" s="1"/>
  <c r="H196" i="21" s="1"/>
  <c r="AT194" i="21"/>
  <c r="F194" i="21" s="1"/>
  <c r="AS195" i="21"/>
  <c r="G195" i="21" s="1"/>
  <c r="H195" i="21" s="1"/>
  <c r="AS194" i="21"/>
  <c r="G194" i="21" s="1"/>
  <c r="AP195" i="21"/>
  <c r="AT193" i="21"/>
  <c r="F193" i="21" s="1"/>
  <c r="AS193" i="21"/>
  <c r="G193" i="21" s="1"/>
  <c r="GS52" i="12"/>
  <c r="FV53" i="12"/>
  <c r="LR52" i="12"/>
  <c r="BD202" i="21"/>
  <c r="I202" i="21" s="1"/>
  <c r="J202" i="21" s="1"/>
  <c r="JR52" i="12"/>
  <c r="EJ52" i="12"/>
  <c r="IO53" i="12"/>
  <c r="AN193" i="21"/>
  <c r="H175" i="21"/>
  <c r="GJ53" i="12"/>
  <c r="GV52" i="12"/>
  <c r="LA53" i="12"/>
  <c r="AN194" i="21"/>
  <c r="GT52" i="12"/>
  <c r="GE53" i="12"/>
  <c r="JO52" i="12"/>
  <c r="JS52" i="12"/>
  <c r="JD53" i="12"/>
  <c r="FY53" i="12"/>
  <c r="AN196" i="21"/>
  <c r="GP52" i="12"/>
  <c r="LN53" i="12"/>
  <c r="LP53" i="12"/>
  <c r="JX52" i="12"/>
  <c r="FD52" i="12"/>
  <c r="GM52" i="12"/>
  <c r="GG52" i="12"/>
  <c r="H207" i="21"/>
  <c r="IJ53" i="12"/>
  <c r="JL52" i="12"/>
  <c r="JF52" i="12"/>
  <c r="AP205" i="21"/>
  <c r="BD198" i="21"/>
  <c r="I198" i="21" s="1"/>
  <c r="BD201" i="21"/>
  <c r="I201" i="21" s="1"/>
  <c r="J201" i="21" s="1"/>
  <c r="BD209" i="21"/>
  <c r="I209" i="21" s="1"/>
  <c r="J209" i="21" s="1"/>
  <c r="GI52" i="12"/>
  <c r="ET52" i="12"/>
  <c r="GR52" i="12"/>
  <c r="IZ53" i="12"/>
  <c r="EO52" i="12"/>
  <c r="HA52" i="12"/>
  <c r="JZ52" i="12"/>
  <c r="JQ53" i="12"/>
  <c r="EP52" i="12"/>
  <c r="HB52" i="12"/>
  <c r="KA52" i="12"/>
  <c r="GK53" i="12"/>
  <c r="JJ53" i="12"/>
  <c r="EI52" i="12"/>
  <c r="GU52" i="12"/>
  <c r="JT52" i="12"/>
  <c r="GD53" i="12"/>
  <c r="JC53" i="12"/>
  <c r="LO53" i="12"/>
  <c r="ER52" i="12"/>
  <c r="HD52" i="12"/>
  <c r="KC52" i="12"/>
  <c r="GO52" i="12"/>
  <c r="JN52" i="12"/>
  <c r="FX53" i="12"/>
  <c r="IW53" i="12"/>
  <c r="LI53" i="12"/>
  <c r="JW52" i="12"/>
  <c r="KF52" i="12"/>
  <c r="EL53" i="12"/>
  <c r="GX53" i="12"/>
  <c r="LG53" i="12"/>
  <c r="JU52" i="12"/>
  <c r="AL205" i="21"/>
  <c r="AM194" i="21"/>
  <c r="BC176" i="21"/>
  <c r="BC174" i="21"/>
  <c r="BC173" i="21"/>
  <c r="BD210" i="21"/>
  <c r="I210" i="21" s="1"/>
  <c r="J210" i="21" s="1"/>
  <c r="FJ52" i="12"/>
  <c r="EM52" i="12"/>
  <c r="FZ52" i="12"/>
  <c r="IS52" i="12"/>
  <c r="JP53" i="12"/>
  <c r="EW52" i="12"/>
  <c r="HI52" i="12"/>
  <c r="KH52" i="12"/>
  <c r="EN53" i="12"/>
  <c r="GZ53" i="12"/>
  <c r="JY53" i="12"/>
  <c r="GA53" i="12"/>
  <c r="EX52" i="12"/>
  <c r="HJ52" i="12"/>
  <c r="KI52" i="12"/>
  <c r="EQ52" i="12"/>
  <c r="HC52" i="12"/>
  <c r="KB52" i="12"/>
  <c r="GL53" i="12"/>
  <c r="JK53" i="12"/>
  <c r="FK53" i="12"/>
  <c r="EZ52" i="12"/>
  <c r="HL52" i="12"/>
  <c r="KK52" i="12"/>
  <c r="EI53" i="12"/>
  <c r="EU53" i="12"/>
  <c r="EK52" i="12"/>
  <c r="GW52" i="12"/>
  <c r="JV52" i="12"/>
  <c r="GF53" i="12"/>
  <c r="JE53" i="12"/>
  <c r="LQ53" i="12"/>
  <c r="KE52" i="12"/>
  <c r="KN52" i="12"/>
  <c r="HF53" i="12"/>
  <c r="AJ196" i="21"/>
  <c r="BC204" i="21"/>
  <c r="BD208" i="21"/>
  <c r="I208" i="21" s="1"/>
  <c r="J208" i="21" s="1"/>
  <c r="FS52" i="12"/>
  <c r="HG52" i="12"/>
  <c r="KG52" i="12"/>
  <c r="FE52" i="12"/>
  <c r="HQ52" i="12"/>
  <c r="KP52" i="12"/>
  <c r="EV53" i="12"/>
  <c r="HH53" i="12"/>
  <c r="FT52" i="12"/>
  <c r="FF52" i="12"/>
  <c r="HR52" i="12"/>
  <c r="KQ52" i="12"/>
  <c r="EY52" i="12"/>
  <c r="HK52" i="12"/>
  <c r="KJ52" i="12"/>
  <c r="GY53" i="12"/>
  <c r="FH52" i="12"/>
  <c r="HT52" i="12"/>
  <c r="N52" i="12" s="1"/>
  <c r="KS52" i="12"/>
  <c r="GQ53" i="12"/>
  <c r="ES52" i="12"/>
  <c r="HE52" i="12"/>
  <c r="KD52" i="12"/>
  <c r="GN53" i="12"/>
  <c r="JM53" i="12"/>
  <c r="HN52" i="12"/>
  <c r="KM52" i="12"/>
  <c r="KV52" i="12"/>
  <c r="FB53" i="12"/>
  <c r="BD207" i="21"/>
  <c r="I207" i="21" s="1"/>
  <c r="J207" i="21" s="1"/>
  <c r="FP53" i="12"/>
  <c r="IX53" i="12"/>
  <c r="AJ194" i="21"/>
  <c r="H205" i="21"/>
  <c r="BC206" i="21"/>
  <c r="AP199" i="21"/>
  <c r="BC203" i="21"/>
  <c r="H218" i="21"/>
  <c r="AS192" i="21"/>
  <c r="G192" i="21" s="1"/>
  <c r="G191" i="21"/>
  <c r="AS199" i="21"/>
  <c r="G199" i="21" s="1"/>
  <c r="G198" i="21"/>
  <c r="AT192" i="21"/>
  <c r="F192" i="21" s="1"/>
  <c r="F191" i="21"/>
  <c r="AT199" i="21"/>
  <c r="F199" i="21" s="1"/>
  <c r="F198" i="21"/>
  <c r="AP192" i="21"/>
  <c r="BD191" i="21"/>
  <c r="I191" i="21" s="1"/>
  <c r="FR52" i="12"/>
  <c r="GH52" i="12"/>
  <c r="LL53" i="12"/>
  <c r="FM52" i="12"/>
  <c r="IL52" i="12"/>
  <c r="KX52" i="12"/>
  <c r="HP53" i="12"/>
  <c r="KO53" i="12"/>
  <c r="FN52" i="12"/>
  <c r="IM52" i="12"/>
  <c r="KY52" i="12"/>
  <c r="GB52" i="12"/>
  <c r="HO53" i="12"/>
  <c r="FG52" i="12"/>
  <c r="HS52" i="12"/>
  <c r="KR52" i="12"/>
  <c r="FL52" i="12"/>
  <c r="IR53" i="12"/>
  <c r="FA52" i="12"/>
  <c r="HM52" i="12"/>
  <c r="KL52" i="12"/>
  <c r="II52" i="12"/>
  <c r="KU52" i="12"/>
  <c r="LD52" i="12"/>
  <c r="BC175" i="21"/>
  <c r="AM192" i="21"/>
  <c r="BC191" i="21"/>
  <c r="K191" i="21" s="1"/>
  <c r="AJ205" i="21"/>
  <c r="BC198" i="21"/>
  <c r="K198" i="21" s="1"/>
  <c r="BD203" i="21"/>
  <c r="I203" i="21" s="1"/>
  <c r="J203" i="21" s="1"/>
  <c r="BD204" i="21"/>
  <c r="I204" i="21" s="1"/>
  <c r="J204" i="21" s="1"/>
  <c r="FU52" i="12"/>
  <c r="IT52" i="12"/>
  <c r="LF52" i="12"/>
  <c r="IK53" i="12"/>
  <c r="KW53" i="12"/>
  <c r="JA52" i="12"/>
  <c r="IU52" i="12"/>
  <c r="FO52" i="12"/>
  <c r="IN52" i="12"/>
  <c r="KZ52" i="12"/>
  <c r="JH53" i="12"/>
  <c r="FI52" i="12"/>
  <c r="IH52" i="12"/>
  <c r="KT52" i="12"/>
  <c r="IQ52" i="12"/>
  <c r="LC52" i="12"/>
  <c r="JB53" i="12"/>
  <c r="LJ53" i="12"/>
  <c r="AM196" i="21"/>
  <c r="AM195" i="21"/>
  <c r="H210" i="21"/>
  <c r="H176" i="21"/>
  <c r="H202" i="21"/>
  <c r="H208" i="21"/>
  <c r="FC53" i="12"/>
  <c r="GC52" i="12"/>
  <c r="LE53" i="12"/>
  <c r="JI52" i="12"/>
  <c r="FW52" i="12"/>
  <c r="IV52" i="12"/>
  <c r="LH52" i="12"/>
  <c r="FQ52" i="12"/>
  <c r="IP52" i="12"/>
  <c r="LB52" i="12"/>
  <c r="IY52" i="12"/>
  <c r="LK52" i="12"/>
  <c r="IH53" i="12"/>
  <c r="AX218" i="21"/>
  <c r="BC218" i="21"/>
  <c r="AW218" i="21"/>
  <c r="BC84" i="21"/>
  <c r="AX84" i="21"/>
  <c r="AW84" i="21"/>
  <c r="H84" i="21"/>
  <c r="LM53" i="12"/>
  <c r="JG52" i="12"/>
  <c r="LS52" i="12"/>
  <c r="V52" i="12" s="1"/>
  <c r="JB145" i="12"/>
  <c r="JB146" i="12"/>
  <c r="HI145" i="12"/>
  <c r="HI146" i="12"/>
  <c r="IO145" i="12"/>
  <c r="IO146" i="12"/>
  <c r="JG145" i="12"/>
  <c r="JG146" i="12"/>
  <c r="FA145" i="12"/>
  <c r="FA146" i="12"/>
  <c r="JD146" i="12"/>
  <c r="JD145" i="12"/>
  <c r="KD145" i="12"/>
  <c r="KD146" i="12"/>
  <c r="GT145" i="12"/>
  <c r="GT146" i="12"/>
  <c r="GU146" i="12"/>
  <c r="GU145" i="12"/>
  <c r="JA146" i="12"/>
  <c r="JA145" i="12"/>
  <c r="GB146" i="12"/>
  <c r="GB145" i="12"/>
  <c r="JK145" i="12"/>
  <c r="JK146" i="12"/>
  <c r="HH146" i="12"/>
  <c r="HH145" i="12"/>
  <c r="KR145" i="12"/>
  <c r="KR146" i="12"/>
  <c r="LR145" i="12"/>
  <c r="LR146" i="12"/>
  <c r="FT146" i="12"/>
  <c r="FT145" i="12"/>
  <c r="IU145" i="12"/>
  <c r="IU146" i="12"/>
  <c r="HA145" i="12"/>
  <c r="HA146" i="12"/>
  <c r="HJ145" i="12"/>
  <c r="HJ146" i="12"/>
  <c r="IM145" i="12"/>
  <c r="IM146" i="12"/>
  <c r="GY145" i="12"/>
  <c r="GY146" i="12"/>
  <c r="FZ145" i="12"/>
  <c r="FZ146" i="12"/>
  <c r="JY146" i="12"/>
  <c r="JY145" i="12"/>
  <c r="FH146" i="12"/>
  <c r="FH145" i="12"/>
  <c r="JL145" i="12"/>
  <c r="JL146" i="12"/>
  <c r="KL145" i="12"/>
  <c r="KL146" i="12"/>
  <c r="FU145" i="12"/>
  <c r="FU146" i="12"/>
  <c r="GZ146" i="12"/>
  <c r="GZ145" i="12"/>
  <c r="KA145" i="12"/>
  <c r="KA146" i="12"/>
  <c r="GH145" i="12"/>
  <c r="GH146" i="12"/>
  <c r="EP145" i="12"/>
  <c r="EP146" i="12"/>
  <c r="HK145" i="12"/>
  <c r="HK146" i="12"/>
  <c r="JX145" i="12"/>
  <c r="JX146" i="12"/>
  <c r="EW145" i="12"/>
  <c r="EW146" i="12"/>
  <c r="KH145" i="12"/>
  <c r="KH146" i="12"/>
  <c r="GP145" i="12"/>
  <c r="GP146" i="12"/>
  <c r="LO145" i="12"/>
  <c r="LO146" i="12"/>
  <c r="JF145" i="12"/>
  <c r="JF146" i="12"/>
  <c r="GQ145" i="12"/>
  <c r="GQ146" i="12"/>
  <c r="FQ145" i="12"/>
  <c r="FQ146" i="12"/>
  <c r="JR145" i="12"/>
  <c r="JR146" i="12"/>
  <c r="HP146" i="12"/>
  <c r="HP145" i="12"/>
  <c r="HS146" i="12"/>
  <c r="HS145" i="12"/>
  <c r="JJ145" i="12"/>
  <c r="JJ146" i="12"/>
  <c r="FL146" i="12"/>
  <c r="FL145" i="12"/>
  <c r="IH146" i="12"/>
  <c r="IH145" i="12"/>
  <c r="KV145" i="12"/>
  <c r="KV146" i="12"/>
  <c r="HF145" i="12"/>
  <c r="HF146" i="12"/>
  <c r="KI145" i="12"/>
  <c r="KI146" i="12"/>
  <c r="FX146" i="12"/>
  <c r="FX145" i="12"/>
  <c r="EU145" i="12"/>
  <c r="EU146" i="12"/>
  <c r="EI145" i="12"/>
  <c r="EI146" i="12"/>
  <c r="KX145" i="12"/>
  <c r="KX146" i="12"/>
  <c r="GG145" i="12"/>
  <c r="GG146" i="12"/>
  <c r="KK145" i="12"/>
  <c r="KK146" i="12"/>
  <c r="LC145" i="12"/>
  <c r="LC146" i="12"/>
  <c r="EV146" i="12"/>
  <c r="EV145" i="12"/>
  <c r="LE146" i="12"/>
  <c r="LE145" i="12"/>
  <c r="GO145" i="12"/>
  <c r="GO146" i="12"/>
  <c r="JC145" i="12"/>
  <c r="JC146" i="12"/>
  <c r="EN146" i="12"/>
  <c r="EN145" i="12"/>
  <c r="EX145" i="12"/>
  <c r="EX146" i="12"/>
  <c r="KO146" i="12"/>
  <c r="KO145" i="12"/>
  <c r="GX145" i="12"/>
  <c r="GX146" i="12"/>
  <c r="FW145" i="12"/>
  <c r="FW146" i="12"/>
  <c r="KG146" i="12"/>
  <c r="KG145" i="12"/>
  <c r="GI145" i="12"/>
  <c r="GI146" i="12"/>
  <c r="LI146" i="12"/>
  <c r="LI145" i="12"/>
  <c r="IJ145" i="12"/>
  <c r="IJ146" i="12"/>
  <c r="HE145" i="12"/>
  <c r="HE146" i="12"/>
  <c r="LF145" i="12"/>
  <c r="LF146" i="12"/>
  <c r="HR145" i="12"/>
  <c r="HR146" i="12"/>
  <c r="HC145" i="12"/>
  <c r="HC146" i="12"/>
  <c r="IL145" i="12"/>
  <c r="IL146" i="12"/>
  <c r="FN145" i="12"/>
  <c r="FN146" i="12"/>
  <c r="LH145" i="12"/>
  <c r="LH146" i="12"/>
  <c r="IQ145" i="12"/>
  <c r="IQ146" i="12"/>
  <c r="FJ145" i="12"/>
  <c r="FJ146" i="12"/>
  <c r="IS146" i="12"/>
  <c r="IS145" i="12"/>
  <c r="FV145" i="12"/>
  <c r="FV146" i="12"/>
  <c r="JZ145" i="12"/>
  <c r="JZ146" i="12"/>
  <c r="FK145" i="12"/>
  <c r="FK146" i="12"/>
  <c r="EQ145" i="12"/>
  <c r="EQ146" i="12"/>
  <c r="LL145" i="12"/>
  <c r="LL146" i="12"/>
  <c r="GW145" i="12"/>
  <c r="GW146" i="12"/>
  <c r="GE145" i="12"/>
  <c r="GE146" i="12"/>
  <c r="LD145" i="12"/>
  <c r="LD146" i="12"/>
  <c r="ET145" i="12"/>
  <c r="ET146" i="12"/>
  <c r="IW146" i="12"/>
  <c r="IW145" i="12"/>
  <c r="JO145" i="12"/>
  <c r="JO146" i="12"/>
  <c r="GL145" i="12"/>
  <c r="GL146" i="12"/>
  <c r="IT145" i="12"/>
  <c r="IT146" i="12"/>
  <c r="FD146" i="12"/>
  <c r="FD145" i="12"/>
  <c r="EY145" i="12"/>
  <c r="EY146" i="12"/>
  <c r="JI146" i="12"/>
  <c r="JI145" i="12"/>
  <c r="HQ145" i="12"/>
  <c r="HQ146" i="12"/>
  <c r="IV145" i="12"/>
  <c r="IV146" i="12"/>
  <c r="JV145" i="12"/>
  <c r="JV146" i="12"/>
  <c r="FI145" i="12"/>
  <c r="FI146" i="12"/>
  <c r="GS145" i="12"/>
  <c r="GS146" i="12"/>
  <c r="JP145" i="12"/>
  <c r="JP146" i="12"/>
  <c r="ER146" i="12"/>
  <c r="ER145" i="12"/>
  <c r="KW146" i="12"/>
  <c r="KW145" i="12"/>
  <c r="EL145" i="12"/>
  <c r="EL146" i="12"/>
  <c r="FG145" i="12"/>
  <c r="FG146" i="12"/>
  <c r="IZ145" i="12"/>
  <c r="IZ146" i="12"/>
  <c r="GD145" i="12"/>
  <c r="GD146" i="12"/>
  <c r="LQ146" i="12"/>
  <c r="LQ145" i="12"/>
  <c r="IR145" i="12"/>
  <c r="IR146" i="12"/>
  <c r="ES145" i="12"/>
  <c r="ES146" i="12"/>
  <c r="JT145" i="12"/>
  <c r="JT146" i="12"/>
  <c r="KT145" i="12"/>
  <c r="KT146" i="12"/>
  <c r="GV146" i="12"/>
  <c r="GV145" i="12"/>
  <c r="EZ146" i="12"/>
  <c r="EZ145" i="12"/>
  <c r="JQ146" i="12"/>
  <c r="JQ145" i="12"/>
  <c r="GJ146" i="12"/>
  <c r="GJ145" i="12"/>
  <c r="FO145" i="12"/>
  <c r="FO146" i="12"/>
  <c r="KF145" i="12"/>
  <c r="KF146" i="12"/>
  <c r="GF146" i="12"/>
  <c r="GF145" i="12"/>
  <c r="JS145" i="12"/>
  <c r="JS146" i="12"/>
  <c r="GN146" i="12"/>
  <c r="GN145" i="12"/>
  <c r="HB145" i="12"/>
  <c r="HB146" i="12"/>
  <c r="KC146" i="12"/>
  <c r="KC145" i="12"/>
  <c r="KU145" i="12"/>
  <c r="KU146" i="12"/>
  <c r="HT146" i="12"/>
  <c r="N146" i="12" s="1"/>
  <c r="HT145" i="12"/>
  <c r="N145" i="12" s="1"/>
  <c r="IK146" i="12"/>
  <c r="IK145" i="12"/>
  <c r="EK145" i="12"/>
  <c r="EK146" i="12"/>
  <c r="JM146" i="12"/>
  <c r="JM145" i="12"/>
  <c r="KE145" i="12"/>
  <c r="KE146" i="12"/>
  <c r="FP146" i="12"/>
  <c r="FP145" i="12"/>
  <c r="JE145" i="12"/>
  <c r="JE146" i="12"/>
  <c r="JW145" i="12"/>
  <c r="JW146" i="12"/>
  <c r="FE145" i="12"/>
  <c r="FE146" i="12"/>
  <c r="KQ145" i="12"/>
  <c r="KQ146" i="12"/>
  <c r="FY145" i="12"/>
  <c r="FY146" i="12"/>
  <c r="GK145" i="12"/>
  <c r="GK146" i="12"/>
  <c r="GM146" i="12"/>
  <c r="GM145" i="12"/>
  <c r="KN145" i="12"/>
  <c r="KN146" i="12"/>
  <c r="HG145" i="12"/>
  <c r="HG146" i="12"/>
  <c r="KS146" i="12"/>
  <c r="KS145" i="12"/>
  <c r="LK145" i="12"/>
  <c r="LK146" i="12"/>
  <c r="HN146" i="12"/>
  <c r="HN145" i="12"/>
  <c r="KP145" i="12"/>
  <c r="KP146" i="12"/>
  <c r="HL146" i="12"/>
  <c r="HL145" i="12"/>
  <c r="KZ145" i="12"/>
  <c r="KZ146" i="12"/>
  <c r="II145" i="12"/>
  <c r="II146" i="12"/>
  <c r="EM145" i="12"/>
  <c r="EM146" i="12"/>
  <c r="FS145" i="12"/>
  <c r="FS146" i="12"/>
  <c r="JH145" i="12"/>
  <c r="JH146" i="12"/>
  <c r="EO145" i="12"/>
  <c r="EO146" i="12"/>
  <c r="KJ145" i="12"/>
  <c r="KJ146" i="12"/>
  <c r="LJ145" i="12"/>
  <c r="LJ146" i="12"/>
  <c r="FC145" i="12"/>
  <c r="FC146" i="12"/>
  <c r="KB146" i="12"/>
  <c r="KB145" i="12"/>
  <c r="LB145" i="12"/>
  <c r="LB146" i="12"/>
  <c r="GC145" i="12"/>
  <c r="GC146" i="12"/>
  <c r="LN145" i="12"/>
  <c r="LN146" i="12"/>
  <c r="FF145" i="12"/>
  <c r="FF146" i="12"/>
  <c r="LA145" i="12"/>
  <c r="LA146" i="12"/>
  <c r="LS145" i="12"/>
  <c r="V145" i="12" s="1"/>
  <c r="LS146" i="12"/>
  <c r="V146" i="12" s="1"/>
  <c r="FB145" i="12"/>
  <c r="FB146" i="12"/>
  <c r="LP145" i="12"/>
  <c r="LP146" i="12"/>
  <c r="IY145" i="12"/>
  <c r="IY146" i="12"/>
  <c r="HM145" i="12"/>
  <c r="HM146" i="12"/>
  <c r="HO145" i="12"/>
  <c r="HO146" i="12"/>
  <c r="LM146" i="12"/>
  <c r="LM145" i="12"/>
  <c r="HD146" i="12"/>
  <c r="HD145" i="12"/>
  <c r="IN145" i="12"/>
  <c r="IN146" i="12"/>
  <c r="JN145" i="12"/>
  <c r="JN146" i="12"/>
  <c r="FR145" i="12"/>
  <c r="FR146" i="12"/>
  <c r="JU145" i="12"/>
  <c r="JU146" i="12"/>
  <c r="KM145" i="12"/>
  <c r="KM146" i="12"/>
  <c r="FM145" i="12"/>
  <c r="FM146" i="12"/>
  <c r="LG145" i="12"/>
  <c r="LG146" i="12"/>
  <c r="IX145" i="12"/>
  <c r="IX146" i="12"/>
  <c r="GR146" i="12"/>
  <c r="GR145" i="12"/>
  <c r="EJ146" i="12"/>
  <c r="EJ145" i="12"/>
  <c r="KY145" i="12"/>
  <c r="KY146" i="12"/>
  <c r="IP145" i="12"/>
  <c r="IP146" i="12"/>
  <c r="GA145" i="12"/>
  <c r="GA146" i="12"/>
  <c r="CQ204" i="21"/>
  <c r="CM205" i="21"/>
  <c r="CS204" i="21"/>
  <c r="W204" i="21" s="1"/>
  <c r="X204" i="21" s="1"/>
  <c r="CT199" i="21"/>
  <c r="V199" i="21" s="1"/>
  <c r="BL194" i="21"/>
  <c r="CR204" i="21"/>
  <c r="CR205" i="21"/>
  <c r="BL193" i="21"/>
  <c r="BL196" i="21"/>
  <c r="X209" i="21"/>
  <c r="CM194" i="21"/>
  <c r="CN199" i="21"/>
  <c r="BL195" i="21"/>
  <c r="CL199" i="21"/>
  <c r="CO205" i="21"/>
  <c r="BO194" i="21"/>
  <c r="CN205" i="21"/>
  <c r="CK199" i="21"/>
  <c r="CK205" i="21"/>
  <c r="BT192" i="21"/>
  <c r="N192" i="21" s="1"/>
  <c r="X207" i="21"/>
  <c r="X206" i="21"/>
  <c r="X201" i="21"/>
  <c r="X203" i="21"/>
  <c r="DD202" i="21"/>
  <c r="Y202" i="21" s="1"/>
  <c r="Z202" i="21" s="1"/>
  <c r="DD201" i="21"/>
  <c r="Y201" i="21" s="1"/>
  <c r="Z201" i="21" s="1"/>
  <c r="CU205" i="21"/>
  <c r="CS205" i="21"/>
  <c r="W205" i="21" s="1"/>
  <c r="DD203" i="21"/>
  <c r="Y203" i="21" s="1"/>
  <c r="Z203" i="21" s="1"/>
  <c r="X200" i="21"/>
  <c r="CM199" i="21"/>
  <c r="W198" i="21"/>
  <c r="CT205" i="21"/>
  <c r="V205" i="21" s="1"/>
  <c r="CO193" i="21"/>
  <c r="CU204" i="21"/>
  <c r="DD210" i="21"/>
  <c r="Y210" i="21" s="1"/>
  <c r="Z210" i="21" s="1"/>
  <c r="CO195" i="21"/>
  <c r="CP204" i="21"/>
  <c r="DD198" i="21"/>
  <c r="Y198" i="21" s="1"/>
  <c r="CP199" i="21"/>
  <c r="X208" i="21"/>
  <c r="CO196" i="21"/>
  <c r="CL205" i="21"/>
  <c r="DD208" i="21"/>
  <c r="Y208" i="21" s="1"/>
  <c r="Z208" i="21" s="1"/>
  <c r="CO194" i="21"/>
  <c r="CP205" i="21"/>
  <c r="X210" i="21"/>
  <c r="DD209" i="21"/>
  <c r="Y209" i="21" s="1"/>
  <c r="Z209" i="21" s="1"/>
  <c r="DD207" i="21"/>
  <c r="Y207" i="21" s="1"/>
  <c r="Z207" i="21" s="1"/>
  <c r="X202" i="21"/>
  <c r="CO204" i="21"/>
  <c r="BO205" i="21"/>
  <c r="BO196" i="21"/>
  <c r="CM195" i="21"/>
  <c r="BO192" i="21"/>
  <c r="BO195" i="21"/>
  <c r="CM196" i="21"/>
  <c r="CM193" i="21"/>
  <c r="N44" i="21"/>
  <c r="N45" i="21"/>
  <c r="O44" i="21"/>
  <c r="O45" i="21"/>
  <c r="V44" i="21"/>
  <c r="V45" i="21"/>
  <c r="W44" i="21"/>
  <c r="W45" i="21"/>
  <c r="CN43" i="21"/>
  <c r="CQ43" i="21"/>
  <c r="BQ43" i="21"/>
  <c r="BM43" i="21"/>
  <c r="CR43" i="21"/>
  <c r="CU43" i="21"/>
  <c r="BK43" i="21"/>
  <c r="BJ43" i="21"/>
  <c r="CK43" i="21"/>
  <c r="BO43" i="21"/>
  <c r="BL43" i="21"/>
  <c r="BR43" i="21"/>
  <c r="CJ43" i="21"/>
  <c r="CL43" i="21"/>
  <c r="CM43" i="21"/>
  <c r="CO43" i="21"/>
  <c r="BU43" i="21"/>
  <c r="BN43" i="21"/>
  <c r="AS43" i="21"/>
  <c r="G43" i="21" s="1"/>
  <c r="G44" i="21"/>
  <c r="AT43" i="21"/>
  <c r="F43" i="21" s="1"/>
  <c r="F44" i="21"/>
  <c r="X176" i="21"/>
  <c r="BS194" i="21"/>
  <c r="O194" i="21" s="1"/>
  <c r="P194" i="21" s="1"/>
  <c r="BS193" i="21"/>
  <c r="O193" i="21" s="1"/>
  <c r="BS192" i="21"/>
  <c r="O192" i="21" s="1"/>
  <c r="BN194" i="21"/>
  <c r="P207" i="21"/>
  <c r="P204" i="21"/>
  <c r="P209" i="21"/>
  <c r="P208" i="21"/>
  <c r="P206" i="21"/>
  <c r="P210" i="21"/>
  <c r="P200" i="21"/>
  <c r="P201" i="21"/>
  <c r="P202" i="21"/>
  <c r="P203" i="21"/>
  <c r="BN196" i="21"/>
  <c r="BN193" i="21"/>
  <c r="BN195" i="21"/>
  <c r="AY206" i="21"/>
  <c r="AW206" i="21"/>
  <c r="AX206" i="21"/>
  <c r="AW202" i="21"/>
  <c r="AX202" i="21"/>
  <c r="AY202" i="21"/>
  <c r="AX203" i="21"/>
  <c r="AY203" i="21"/>
  <c r="AW203" i="21"/>
  <c r="AW201" i="21"/>
  <c r="AX201" i="21"/>
  <c r="AY201" i="21"/>
  <c r="AW204" i="21"/>
  <c r="AX204" i="21"/>
  <c r="AY204" i="21"/>
  <c r="AW208" i="21"/>
  <c r="AX208" i="21"/>
  <c r="AY208" i="21"/>
  <c r="AW210" i="21"/>
  <c r="AX210" i="21"/>
  <c r="AY210" i="21"/>
  <c r="AW200" i="21"/>
  <c r="AX200" i="21"/>
  <c r="AY200" i="21"/>
  <c r="AW209" i="21"/>
  <c r="AY209" i="21"/>
  <c r="AX209" i="21"/>
  <c r="AW207" i="21"/>
  <c r="AX207" i="21"/>
  <c r="AY207" i="21"/>
  <c r="BT196" i="21"/>
  <c r="N196" i="21" s="1"/>
  <c r="CP194" i="21"/>
  <c r="BR205" i="21"/>
  <c r="CP196" i="21"/>
  <c r="CP193" i="21"/>
  <c r="BT193" i="21"/>
  <c r="N193" i="21" s="1"/>
  <c r="BL205" i="21"/>
  <c r="BU195" i="21"/>
  <c r="BU196" i="21"/>
  <c r="BR196" i="21"/>
  <c r="BR195" i="21"/>
  <c r="BR193" i="21"/>
  <c r="BR192" i="21"/>
  <c r="BU205" i="21"/>
  <c r="BK205" i="21"/>
  <c r="CK192" i="21"/>
  <c r="BM196" i="21"/>
  <c r="BQ205" i="21"/>
  <c r="BM192" i="21"/>
  <c r="CQ196" i="21"/>
  <c r="CJ205" i="21"/>
  <c r="CS193" i="21"/>
  <c r="W193" i="21" s="1"/>
  <c r="CS195" i="21"/>
  <c r="W195" i="21" s="1"/>
  <c r="CQ194" i="21"/>
  <c r="BM194" i="21"/>
  <c r="BM195" i="21"/>
  <c r="CQ195" i="21"/>
  <c r="CS196" i="21"/>
  <c r="W196" i="21" s="1"/>
  <c r="CQ193" i="21"/>
  <c r="BK193" i="21"/>
  <c r="BK195" i="21"/>
  <c r="BK196" i="21"/>
  <c r="BK194" i="21"/>
  <c r="CN196" i="21"/>
  <c r="CN194" i="21"/>
  <c r="CN193" i="21"/>
  <c r="CN192" i="21"/>
  <c r="BQ195" i="21"/>
  <c r="BJ205" i="21"/>
  <c r="CT195" i="21"/>
  <c r="V195" i="21" s="1"/>
  <c r="CT194" i="21"/>
  <c r="V194" i="21" s="1"/>
  <c r="CT193" i="21"/>
  <c r="V193" i="21" s="1"/>
  <c r="BJ193" i="21"/>
  <c r="CK195" i="21"/>
  <c r="CK196" i="21"/>
  <c r="CK194" i="21"/>
  <c r="DC191" i="21"/>
  <c r="AA191" i="21" s="1"/>
  <c r="DC198" i="21"/>
  <c r="AA198" i="21" s="1"/>
  <c r="CR196" i="21"/>
  <c r="CR195" i="21"/>
  <c r="CJ199" i="21"/>
  <c r="CR193" i="21"/>
  <c r="CJ196" i="21"/>
  <c r="BM205" i="21"/>
  <c r="CU193" i="21"/>
  <c r="CJ195" i="21"/>
  <c r="CL193" i="21"/>
  <c r="CU194" i="21"/>
  <c r="CU195" i="21"/>
  <c r="CL195" i="21"/>
  <c r="CR192" i="21"/>
  <c r="CL196" i="21"/>
  <c r="BJ195" i="21"/>
  <c r="CJ194" i="21"/>
  <c r="CL194" i="21"/>
  <c r="CU196" i="21"/>
  <c r="BQ193" i="21"/>
  <c r="BQ194" i="21"/>
  <c r="CJ192" i="21"/>
  <c r="CJ193" i="21"/>
  <c r="BQ196" i="21"/>
  <c r="CD208" i="21"/>
  <c r="Q208" i="21" s="1"/>
  <c r="R208" i="21" s="1"/>
  <c r="BW203" i="21"/>
  <c r="CC203" i="21"/>
  <c r="BX203" i="21"/>
  <c r="CW203" i="21"/>
  <c r="CX203" i="21"/>
  <c r="BP196" i="21"/>
  <c r="CD191" i="21"/>
  <c r="Q191" i="21" s="1"/>
  <c r="BP199" i="21"/>
  <c r="CD200" i="21" s="1"/>
  <c r="Q200" i="21" s="1"/>
  <c r="R200" i="21" s="1"/>
  <c r="CD198" i="21"/>
  <c r="Q198" i="21" s="1"/>
  <c r="BW207" i="21"/>
  <c r="CC207" i="21"/>
  <c r="BX207" i="21"/>
  <c r="AW191" i="21"/>
  <c r="CX191" i="21"/>
  <c r="BX191" i="21"/>
  <c r="CY191" i="21"/>
  <c r="CW191" i="21"/>
  <c r="CC191" i="21"/>
  <c r="S191" i="21" s="1"/>
  <c r="AY191" i="21"/>
  <c r="BW191" i="21"/>
  <c r="AX191" i="21"/>
  <c r="BY191" i="21"/>
  <c r="BT195" i="21"/>
  <c r="N195" i="21" s="1"/>
  <c r="N191" i="21"/>
  <c r="BP194" i="21"/>
  <c r="BW204" i="21"/>
  <c r="CC204" i="21"/>
  <c r="BX204" i="21"/>
  <c r="CX204" i="21"/>
  <c r="CW204" i="21"/>
  <c r="CS192" i="21"/>
  <c r="W192" i="21" s="1"/>
  <c r="W191" i="21"/>
  <c r="DC203" i="21"/>
  <c r="CP192" i="21"/>
  <c r="DD191" i="21"/>
  <c r="Y191" i="21" s="1"/>
  <c r="CD207" i="21"/>
  <c r="Q207" i="21" s="1"/>
  <c r="R207" i="21" s="1"/>
  <c r="BJ194" i="21"/>
  <c r="AW198" i="21"/>
  <c r="BX198" i="21"/>
  <c r="CC198" i="21"/>
  <c r="S198" i="21" s="1"/>
  <c r="BW198" i="21"/>
  <c r="CY198" i="21"/>
  <c r="CW198" i="21"/>
  <c r="AY198" i="21"/>
  <c r="BY198" i="21"/>
  <c r="AX198" i="21"/>
  <c r="CX198" i="21"/>
  <c r="BP195" i="21"/>
  <c r="CC201" i="21"/>
  <c r="BX201" i="21"/>
  <c r="BW201" i="21"/>
  <c r="DC206" i="21"/>
  <c r="BT199" i="21"/>
  <c r="N199" i="21" s="1"/>
  <c r="N198" i="21"/>
  <c r="BX208" i="21"/>
  <c r="BW208" i="21"/>
  <c r="CC208" i="21"/>
  <c r="BU194" i="21"/>
  <c r="BP205" i="21"/>
  <c r="CD203" i="21"/>
  <c r="Q203" i="21" s="1"/>
  <c r="R203" i="21" s="1"/>
  <c r="BW206" i="21"/>
  <c r="CC206" i="21"/>
  <c r="BX206" i="21"/>
  <c r="CW206" i="21"/>
  <c r="CX206" i="21"/>
  <c r="CD210" i="21"/>
  <c r="Q210" i="21" s="1"/>
  <c r="R210" i="21" s="1"/>
  <c r="V198" i="21"/>
  <c r="BW200" i="21"/>
  <c r="BX200" i="21"/>
  <c r="CC200" i="21"/>
  <c r="BJ192" i="21"/>
  <c r="BU192" i="21"/>
  <c r="CD201" i="21"/>
  <c r="Q201" i="21" s="1"/>
  <c r="R201" i="21" s="1"/>
  <c r="BS195" i="21"/>
  <c r="O195" i="21" s="1"/>
  <c r="O191" i="21"/>
  <c r="CD209" i="21"/>
  <c r="Q209" i="21" s="1"/>
  <c r="R209" i="21" s="1"/>
  <c r="CD204" i="21"/>
  <c r="Q204" i="21" s="1"/>
  <c r="R204" i="21" s="1"/>
  <c r="BW209" i="21"/>
  <c r="BX209" i="21"/>
  <c r="CC209" i="21"/>
  <c r="W199" i="21"/>
  <c r="BP192" i="21"/>
  <c r="CT196" i="21"/>
  <c r="V196" i="21" s="1"/>
  <c r="V191" i="21"/>
  <c r="CD202" i="21"/>
  <c r="Q202" i="21" s="1"/>
  <c r="R202" i="21" s="1"/>
  <c r="BX210" i="21"/>
  <c r="CC210" i="21"/>
  <c r="BW210" i="21"/>
  <c r="BN205" i="21"/>
  <c r="BP193" i="21"/>
  <c r="BW202" i="21"/>
  <c r="CC202" i="21"/>
  <c r="BX202" i="21"/>
  <c r="BS205" i="21"/>
  <c r="O205" i="21" s="1"/>
  <c r="P205" i="21" s="1"/>
  <c r="O198" i="21"/>
  <c r="BK164" i="21"/>
  <c r="CQ160" i="21"/>
  <c r="CR164" i="21"/>
  <c r="BU162" i="21"/>
  <c r="CO160" i="21"/>
  <c r="BL157" i="21"/>
  <c r="BS162" i="21"/>
  <c r="O162" i="21" s="1"/>
  <c r="CM160" i="21"/>
  <c r="BN164" i="21"/>
  <c r="CO158" i="21"/>
  <c r="CU164" i="21"/>
  <c r="AT160" i="21"/>
  <c r="F160" i="21" s="1"/>
  <c r="AQ158" i="21"/>
  <c r="AK164" i="21"/>
  <c r="AU164" i="21"/>
  <c r="AP162" i="21"/>
  <c r="BO162" i="21"/>
  <c r="CT158" i="21"/>
  <c r="V158" i="21" s="1"/>
  <c r="V192" i="21"/>
  <c r="CU162" i="21"/>
  <c r="BM162" i="21"/>
  <c r="CR157" i="21"/>
  <c r="CP164" i="21"/>
  <c r="BK162" i="21"/>
  <c r="BR162" i="21"/>
  <c r="BL164" i="21"/>
  <c r="CM164" i="21"/>
  <c r="AU162" i="21"/>
  <c r="AR157" i="21"/>
  <c r="AL157" i="21"/>
  <c r="AO164" i="21"/>
  <c r="AS160" i="21"/>
  <c r="G160" i="21" s="1"/>
  <c r="BS160" i="21"/>
  <c r="O160" i="21" s="1"/>
  <c r="CL157" i="21"/>
  <c r="CM162" i="21"/>
  <c r="BQ160" i="21"/>
  <c r="BT160" i="21"/>
  <c r="N160" i="21" s="1"/>
  <c r="CS162" i="21"/>
  <c r="W162" i="21" s="1"/>
  <c r="BO160" i="21"/>
  <c r="BT164" i="21"/>
  <c r="BN160" i="21"/>
  <c r="BU164" i="21"/>
  <c r="CP162" i="21"/>
  <c r="AS164" i="21"/>
  <c r="G164" i="21" s="1"/>
  <c r="AT164" i="21"/>
  <c r="F164" i="21" s="1"/>
  <c r="AQ162" i="21"/>
  <c r="AK157" i="21"/>
  <c r="AM160" i="21"/>
  <c r="AO160" i="21"/>
  <c r="BK160" i="21"/>
  <c r="BL160" i="21"/>
  <c r="CP160" i="21"/>
  <c r="BU157" i="21"/>
  <c r="BP164" i="21"/>
  <c r="CK162" i="21"/>
  <c r="BS158" i="21"/>
  <c r="CL164" i="21"/>
  <c r="BR157" i="21"/>
  <c r="BM164" i="21"/>
  <c r="CS160" i="21"/>
  <c r="W160" i="21" s="1"/>
  <c r="AM158" i="21"/>
  <c r="AK162" i="21"/>
  <c r="AR162" i="21"/>
  <c r="AL162" i="21"/>
  <c r="AN160" i="21"/>
  <c r="AU157" i="21"/>
  <c r="AP165" i="21"/>
  <c r="BJ165" i="21"/>
  <c r="BO157" i="21"/>
  <c r="BR164" i="21"/>
  <c r="CS165" i="21"/>
  <c r="W165" i="21" s="1"/>
  <c r="BM158" i="21"/>
  <c r="BT162" i="21"/>
  <c r="N162" i="21" s="1"/>
  <c r="CN160" i="21"/>
  <c r="BK157" i="21"/>
  <c r="CO162" i="21"/>
  <c r="CN164" i="21"/>
  <c r="BQ162" i="21"/>
  <c r="CK160" i="21"/>
  <c r="AN157" i="21"/>
  <c r="AL160" i="21"/>
  <c r="AQ160" i="21"/>
  <c r="AO158" i="21"/>
  <c r="AS162" i="21"/>
  <c r="G162" i="21" s="1"/>
  <c r="O199" i="21"/>
  <c r="G172" i="21"/>
  <c r="CJ166" i="21"/>
  <c r="CS164" i="21"/>
  <c r="W164" i="21" s="1"/>
  <c r="BN162" i="21"/>
  <c r="CK157" i="21"/>
  <c r="CQ164" i="21"/>
  <c r="BL162" i="21"/>
  <c r="CQ158" i="21"/>
  <c r="CO164" i="21"/>
  <c r="CR160" i="21"/>
  <c r="CQ162" i="21"/>
  <c r="BU160" i="21"/>
  <c r="CN166" i="21"/>
  <c r="AS158" i="21"/>
  <c r="G158" i="21" s="1"/>
  <c r="AT158" i="21"/>
  <c r="F158" i="21" s="1"/>
  <c r="AR160" i="21"/>
  <c r="AU160" i="21"/>
  <c r="AM164" i="21"/>
  <c r="AP164" i="21"/>
  <c r="F172" i="21"/>
  <c r="CT164" i="21"/>
  <c r="V164" i="21" s="1"/>
  <c r="CK164" i="21"/>
  <c r="BR160" i="21"/>
  <c r="BP162" i="21"/>
  <c r="CT162" i="21"/>
  <c r="V162" i="21" s="1"/>
  <c r="BP160" i="21"/>
  <c r="BP165" i="21"/>
  <c r="CR162" i="21"/>
  <c r="CU157" i="21"/>
  <c r="CT160" i="21"/>
  <c r="V160" i="21" s="1"/>
  <c r="BM160" i="21"/>
  <c r="AM162" i="21"/>
  <c r="AK160" i="21"/>
  <c r="AQ164" i="21"/>
  <c r="AJ165" i="21"/>
  <c r="AN164" i="21"/>
  <c r="AP160" i="21"/>
  <c r="BS164" i="21"/>
  <c r="O164" i="21" s="1"/>
  <c r="CN162" i="21"/>
  <c r="BN165" i="21"/>
  <c r="BQ164" i="21"/>
  <c r="CL162" i="21"/>
  <c r="BT165" i="21"/>
  <c r="N165" i="21" s="1"/>
  <c r="BO164" i="21"/>
  <c r="CU160" i="21"/>
  <c r="CM158" i="21"/>
  <c r="CL160" i="21"/>
  <c r="BQ157" i="21"/>
  <c r="AN162" i="21"/>
  <c r="AL164" i="21"/>
  <c r="AT162" i="21"/>
  <c r="F162" i="21" s="1"/>
  <c r="AR164" i="21"/>
  <c r="AO162" i="21"/>
  <c r="MA202" i="12"/>
  <c r="HV203" i="12"/>
  <c r="HW203" i="12"/>
  <c r="HV206" i="12"/>
  <c r="HW206" i="12"/>
  <c r="CI198" i="12"/>
  <c r="GH199" i="12"/>
  <c r="GH205" i="12"/>
  <c r="IB207" i="12"/>
  <c r="ID202" i="12"/>
  <c r="BK198" i="12"/>
  <c r="FJ199" i="12"/>
  <c r="FJ205" i="12"/>
  <c r="DR198" i="12"/>
  <c r="HQ205" i="12"/>
  <c r="HQ199" i="12"/>
  <c r="CZ198" i="12"/>
  <c r="GY205" i="12"/>
  <c r="GY199" i="12"/>
  <c r="CE198" i="12"/>
  <c r="GD199" i="12"/>
  <c r="GD205" i="12"/>
  <c r="CT198" i="12"/>
  <c r="GS199" i="12"/>
  <c r="GS205" i="12"/>
  <c r="DH198" i="12"/>
  <c r="HG199" i="12"/>
  <c r="HG205" i="12"/>
  <c r="CH198" i="12"/>
  <c r="GG199" i="12"/>
  <c r="GG205" i="12"/>
  <c r="MA207" i="12"/>
  <c r="IW205" i="12"/>
  <c r="IW199" i="12"/>
  <c r="BY198" i="12"/>
  <c r="FX205" i="12"/>
  <c r="FX199" i="12"/>
  <c r="FO199" i="12"/>
  <c r="BP198" i="12"/>
  <c r="FO205" i="12"/>
  <c r="BM198" i="12"/>
  <c r="FL199" i="12"/>
  <c r="FL205" i="12"/>
  <c r="JE205" i="12"/>
  <c r="JE199" i="12"/>
  <c r="LG199" i="12"/>
  <c r="LG205" i="12"/>
  <c r="IU199" i="12"/>
  <c r="IU205" i="12"/>
  <c r="JZ199" i="12"/>
  <c r="JZ205" i="12"/>
  <c r="KO199" i="12"/>
  <c r="KO205" i="12"/>
  <c r="EC208" i="12"/>
  <c r="DW208" i="12"/>
  <c r="DX208" i="12"/>
  <c r="JH199" i="12"/>
  <c r="JH205" i="12"/>
  <c r="JW199" i="12"/>
  <c r="JW205" i="12"/>
  <c r="LR199" i="12"/>
  <c r="LR205" i="12"/>
  <c r="JF199" i="12"/>
  <c r="JF205" i="12"/>
  <c r="HW202" i="12"/>
  <c r="HV202" i="12"/>
  <c r="CM198" i="12"/>
  <c r="GL199" i="12"/>
  <c r="GL205" i="12"/>
  <c r="ID201" i="12"/>
  <c r="AQ198" i="12"/>
  <c r="EP199" i="12"/>
  <c r="EP205" i="12"/>
  <c r="IC210" i="12"/>
  <c r="DB198" i="12"/>
  <c r="HA199" i="12"/>
  <c r="HA205" i="12"/>
  <c r="IC201" i="12"/>
  <c r="O201" i="12" s="1"/>
  <c r="P201" i="12" s="1"/>
  <c r="CJ198" i="12"/>
  <c r="GI199" i="12"/>
  <c r="GI205" i="12"/>
  <c r="BO198" i="12"/>
  <c r="FN199" i="12"/>
  <c r="FN205" i="12"/>
  <c r="CD198" i="12"/>
  <c r="GC199" i="12"/>
  <c r="GC205" i="12"/>
  <c r="IB201" i="12"/>
  <c r="CR198" i="12"/>
  <c r="GQ199" i="12"/>
  <c r="GQ205" i="12"/>
  <c r="BZ198" i="12"/>
  <c r="FY199" i="12"/>
  <c r="FY205" i="12"/>
  <c r="BQ198" i="12"/>
  <c r="FP199" i="12"/>
  <c r="FP205" i="12"/>
  <c r="HS199" i="12"/>
  <c r="DT198" i="12"/>
  <c r="HS205" i="12"/>
  <c r="FG199" i="12"/>
  <c r="BH198" i="12"/>
  <c r="FG205" i="12"/>
  <c r="DQ198" i="12"/>
  <c r="HP205" i="12"/>
  <c r="HP199" i="12"/>
  <c r="BE198" i="12"/>
  <c r="FD199" i="12"/>
  <c r="FD205" i="12"/>
  <c r="KY199" i="12"/>
  <c r="KY205" i="12"/>
  <c r="IM199" i="12"/>
  <c r="IM205" i="12"/>
  <c r="JR199" i="12"/>
  <c r="JR205" i="12"/>
  <c r="KG199" i="12"/>
  <c r="KG205" i="12"/>
  <c r="LL199" i="12"/>
  <c r="LL205" i="12"/>
  <c r="IZ199" i="12"/>
  <c r="IZ205" i="12"/>
  <c r="JO199" i="12"/>
  <c r="JO205" i="12"/>
  <c r="LJ199" i="12"/>
  <c r="LJ205" i="12"/>
  <c r="IX199" i="12"/>
  <c r="IX205" i="12"/>
  <c r="HW204" i="12"/>
  <c r="HV204" i="12"/>
  <c r="HV207" i="12"/>
  <c r="HW207" i="12"/>
  <c r="ID210" i="12"/>
  <c r="IB204" i="12"/>
  <c r="CY198" i="12"/>
  <c r="GX205" i="12"/>
  <c r="GX199" i="12"/>
  <c r="CL198" i="12"/>
  <c r="GK199" i="12"/>
  <c r="GK205" i="12"/>
  <c r="BT198" i="12"/>
  <c r="FS205" i="12"/>
  <c r="FS199" i="12"/>
  <c r="AY198" i="12"/>
  <c r="EX205" i="12"/>
  <c r="EX199" i="12"/>
  <c r="BN198" i="12"/>
  <c r="FM199" i="12"/>
  <c r="FM205" i="12"/>
  <c r="CB198" i="12"/>
  <c r="GA199" i="12"/>
  <c r="GA205" i="12"/>
  <c r="BR198" i="12"/>
  <c r="FQ199" i="12"/>
  <c r="FQ205" i="12"/>
  <c r="DU198" i="12"/>
  <c r="HT199" i="12"/>
  <c r="N199" i="12" s="1"/>
  <c r="HT205" i="12"/>
  <c r="N205" i="12" s="1"/>
  <c r="BI198" i="12"/>
  <c r="FH199" i="12"/>
  <c r="FH205" i="12"/>
  <c r="HK199" i="12"/>
  <c r="DL198" i="12"/>
  <c r="HK205" i="12"/>
  <c r="EY199" i="12"/>
  <c r="AZ198" i="12"/>
  <c r="EY205" i="12"/>
  <c r="DI198" i="12"/>
  <c r="HH199" i="12"/>
  <c r="HH205" i="12"/>
  <c r="AW198" i="12"/>
  <c r="EV199" i="12"/>
  <c r="EV205" i="12"/>
  <c r="KZ199" i="12"/>
  <c r="KZ205" i="12"/>
  <c r="KR199" i="12"/>
  <c r="KR205" i="12"/>
  <c r="KQ205" i="12"/>
  <c r="KQ199" i="12"/>
  <c r="JJ199" i="12"/>
  <c r="JJ205" i="12"/>
  <c r="JY199" i="12"/>
  <c r="JY205" i="12"/>
  <c r="LD199" i="12"/>
  <c r="LD205" i="12"/>
  <c r="IR199" i="12"/>
  <c r="IR205" i="12"/>
  <c r="LS205" i="12"/>
  <c r="V205" i="12" s="1"/>
  <c r="LS199" i="12"/>
  <c r="V199" i="12" s="1"/>
  <c r="JG205" i="12"/>
  <c r="JG199" i="12"/>
  <c r="LB199" i="12"/>
  <c r="LB205" i="12"/>
  <c r="IP199" i="12"/>
  <c r="IP205" i="12"/>
  <c r="IC207" i="12"/>
  <c r="O207" i="12" s="1"/>
  <c r="P207" i="12" s="1"/>
  <c r="DS198" i="12"/>
  <c r="HR199" i="12"/>
  <c r="HR205" i="12"/>
  <c r="IC204" i="12"/>
  <c r="ID208" i="12"/>
  <c r="Q208" i="12" s="1"/>
  <c r="R208" i="12" s="1"/>
  <c r="HV210" i="12"/>
  <c r="HW210" i="12"/>
  <c r="BC198" i="12"/>
  <c r="FB199" i="12"/>
  <c r="FB205" i="12"/>
  <c r="AU198" i="12"/>
  <c r="ET205" i="12"/>
  <c r="ET199" i="12"/>
  <c r="BG198" i="12"/>
  <c r="FF199" i="12"/>
  <c r="FF205" i="12"/>
  <c r="BV198" i="12"/>
  <c r="FU199" i="12"/>
  <c r="FU205" i="12"/>
  <c r="BD198" i="12"/>
  <c r="FC199" i="12"/>
  <c r="FC205" i="12"/>
  <c r="KB199" i="12"/>
  <c r="KB205" i="12"/>
  <c r="ID204" i="12"/>
  <c r="AX198" i="12"/>
  <c r="EW199" i="12"/>
  <c r="EW205" i="12"/>
  <c r="BL198" i="12"/>
  <c r="FK199" i="12"/>
  <c r="FK205" i="12"/>
  <c r="BJ198" i="12"/>
  <c r="FI199" i="12"/>
  <c r="FI205" i="12"/>
  <c r="DM198" i="12"/>
  <c r="HL199" i="12"/>
  <c r="HL205" i="12"/>
  <c r="BA198" i="12"/>
  <c r="EZ199" i="12"/>
  <c r="EZ205" i="12"/>
  <c r="HC199" i="12"/>
  <c r="DD198" i="12"/>
  <c r="HC205" i="12"/>
  <c r="EQ199" i="12"/>
  <c r="AR198" i="12"/>
  <c r="EQ205" i="12"/>
  <c r="DA198" i="12"/>
  <c r="GZ199" i="12"/>
  <c r="GZ205" i="12"/>
  <c r="AO198" i="12"/>
  <c r="EN199" i="12"/>
  <c r="EN205" i="12"/>
  <c r="JT199" i="12"/>
  <c r="JT205" i="12"/>
  <c r="JL199" i="12"/>
  <c r="JL205" i="12"/>
  <c r="KI199" i="12"/>
  <c r="KI205" i="12"/>
  <c r="LN199" i="12"/>
  <c r="LN205" i="12"/>
  <c r="JB199" i="12"/>
  <c r="JB205" i="12"/>
  <c r="JQ199" i="12"/>
  <c r="JQ205" i="12"/>
  <c r="KV199" i="12"/>
  <c r="KV205" i="12"/>
  <c r="II199" i="12"/>
  <c r="II205" i="12"/>
  <c r="LK199" i="12"/>
  <c r="LK205" i="12"/>
  <c r="IY199" i="12"/>
  <c r="IY205" i="12"/>
  <c r="KT199" i="12"/>
  <c r="KT205" i="12"/>
  <c r="IB208" i="12"/>
  <c r="CA198" i="12"/>
  <c r="FZ199" i="12"/>
  <c r="FZ205" i="12"/>
  <c r="IB203" i="12"/>
  <c r="DO198" i="12"/>
  <c r="HN199" i="12"/>
  <c r="HN205" i="12"/>
  <c r="IC208" i="12"/>
  <c r="O208" i="12" s="1"/>
  <c r="P208" i="12" s="1"/>
  <c r="BF198" i="12"/>
  <c r="FE199" i="12"/>
  <c r="FE205" i="12"/>
  <c r="KC199" i="12"/>
  <c r="KC205" i="12"/>
  <c r="AN198" i="12"/>
  <c r="EM199" i="12"/>
  <c r="EM205" i="12"/>
  <c r="MA208" i="12"/>
  <c r="AV198" i="12"/>
  <c r="EU199" i="12"/>
  <c r="EU205" i="12"/>
  <c r="DN198" i="12"/>
  <c r="HM205" i="12"/>
  <c r="HM199" i="12"/>
  <c r="BB198" i="12"/>
  <c r="FA199" i="12"/>
  <c r="FA205" i="12"/>
  <c r="DE198" i="12"/>
  <c r="HD199" i="12"/>
  <c r="HD205" i="12"/>
  <c r="AS198" i="12"/>
  <c r="ER199" i="12"/>
  <c r="ER205" i="12"/>
  <c r="GU199" i="12"/>
  <c r="CV198" i="12"/>
  <c r="GU205" i="12"/>
  <c r="CS198" i="12"/>
  <c r="GR199" i="12"/>
  <c r="GR205" i="12"/>
  <c r="LA199" i="12"/>
  <c r="LA205" i="12"/>
  <c r="IN199" i="12"/>
  <c r="IN205" i="12"/>
  <c r="KA199" i="12"/>
  <c r="KA205" i="12"/>
  <c r="LF199" i="12"/>
  <c r="LF205" i="12"/>
  <c r="IT199" i="12"/>
  <c r="IT205" i="12"/>
  <c r="JI199" i="12"/>
  <c r="JI205" i="12"/>
  <c r="KN199" i="12"/>
  <c r="KN205" i="12"/>
  <c r="DW209" i="12"/>
  <c r="DX209" i="12"/>
  <c r="EC209" i="12"/>
  <c r="LC199" i="12"/>
  <c r="LC205" i="12"/>
  <c r="IQ199" i="12"/>
  <c r="IQ205" i="12"/>
  <c r="KL199" i="12"/>
  <c r="KL205" i="12"/>
  <c r="HV201" i="12"/>
  <c r="HW201" i="12"/>
  <c r="IB209" i="12"/>
  <c r="AM198" i="12"/>
  <c r="EL199" i="12"/>
  <c r="EL205" i="12"/>
  <c r="BW198" i="12"/>
  <c r="FV205" i="12"/>
  <c r="FV199" i="12"/>
  <c r="IB206" i="12"/>
  <c r="IB200" i="12"/>
  <c r="AP198" i="12"/>
  <c r="EO199" i="12"/>
  <c r="EO205" i="12"/>
  <c r="LU208" i="12"/>
  <c r="LV208" i="12"/>
  <c r="IB202" i="12"/>
  <c r="DF198" i="12"/>
  <c r="HE199" i="12"/>
  <c r="HE205" i="12"/>
  <c r="AT198" i="12"/>
  <c r="ES199" i="12"/>
  <c r="ES205" i="12"/>
  <c r="CW198" i="12"/>
  <c r="GV199" i="12"/>
  <c r="GV205" i="12"/>
  <c r="AK198" i="12"/>
  <c r="EJ199" i="12"/>
  <c r="EJ205" i="12"/>
  <c r="GM199" i="12"/>
  <c r="CN198" i="12"/>
  <c r="GM205" i="12"/>
  <c r="LI205" i="12"/>
  <c r="LI199" i="12"/>
  <c r="CK198" i="12"/>
  <c r="GJ199" i="12"/>
  <c r="GJ205" i="12"/>
  <c r="JU199" i="12"/>
  <c r="JU205" i="12"/>
  <c r="LP199" i="12"/>
  <c r="LP205" i="12"/>
  <c r="JS199" i="12"/>
  <c r="JS205" i="12"/>
  <c r="KX199" i="12"/>
  <c r="KX205" i="12"/>
  <c r="IL199" i="12"/>
  <c r="IL205" i="12"/>
  <c r="LM199" i="12"/>
  <c r="LM205" i="12"/>
  <c r="JA199" i="12"/>
  <c r="JA205" i="12"/>
  <c r="KF199" i="12"/>
  <c r="KF205" i="12"/>
  <c r="KU199" i="12"/>
  <c r="KU205" i="12"/>
  <c r="KD199" i="12"/>
  <c r="KD205" i="12"/>
  <c r="HV208" i="12"/>
  <c r="HW208" i="12"/>
  <c r="ID209" i="12"/>
  <c r="DG198" i="12"/>
  <c r="HF199" i="12"/>
  <c r="HF205" i="12"/>
  <c r="IB210" i="12"/>
  <c r="IC209" i="12"/>
  <c r="O209" i="12" s="1"/>
  <c r="P209" i="12" s="1"/>
  <c r="LU207" i="12"/>
  <c r="LV207" i="12"/>
  <c r="DK198" i="12"/>
  <c r="HJ199" i="12"/>
  <c r="HJ205" i="12"/>
  <c r="CX198" i="12"/>
  <c r="GW199" i="12"/>
  <c r="GW205" i="12"/>
  <c r="AL198" i="12"/>
  <c r="EK205" i="12"/>
  <c r="EK199" i="12"/>
  <c r="CO198" i="12"/>
  <c r="GN199" i="12"/>
  <c r="GN205" i="12"/>
  <c r="GE199" i="12"/>
  <c r="CF198" i="12"/>
  <c r="GE205" i="12"/>
  <c r="CC198" i="12"/>
  <c r="GB205" i="12"/>
  <c r="GB199" i="12"/>
  <c r="LH199" i="12"/>
  <c r="LH205" i="12"/>
  <c r="IO199" i="12"/>
  <c r="IO205" i="12"/>
  <c r="KS199" i="12"/>
  <c r="KS205" i="12"/>
  <c r="LQ205" i="12"/>
  <c r="LQ199" i="12"/>
  <c r="KJ199" i="12"/>
  <c r="KJ205" i="12"/>
  <c r="JK199" i="12"/>
  <c r="JK205" i="12"/>
  <c r="KP205" i="12"/>
  <c r="KP199" i="12"/>
  <c r="DW207" i="12"/>
  <c r="DX207" i="12"/>
  <c r="EC207" i="12"/>
  <c r="LE199" i="12"/>
  <c r="LE205" i="12"/>
  <c r="IS199" i="12"/>
  <c r="IS205" i="12"/>
  <c r="JX199" i="12"/>
  <c r="JX205" i="12"/>
  <c r="KM199" i="12"/>
  <c r="KM205" i="12"/>
  <c r="DW210" i="12"/>
  <c r="DX210" i="12"/>
  <c r="EC210" i="12"/>
  <c r="JV199" i="12"/>
  <c r="JV205" i="12"/>
  <c r="HV200" i="12"/>
  <c r="HW200" i="12"/>
  <c r="CQ198" i="12"/>
  <c r="GP205" i="12"/>
  <c r="GP199" i="12"/>
  <c r="IC203" i="12"/>
  <c r="O203" i="12" s="1"/>
  <c r="P203" i="12" s="1"/>
  <c r="HW209" i="12"/>
  <c r="HV209" i="12"/>
  <c r="BS198" i="12"/>
  <c r="FR199" i="12"/>
  <c r="FR205" i="12"/>
  <c r="ID207" i="12"/>
  <c r="Q207" i="12" s="1"/>
  <c r="R207" i="12" s="1"/>
  <c r="DC198" i="12"/>
  <c r="HB199" i="12"/>
  <c r="HB205" i="12"/>
  <c r="IC202" i="12"/>
  <c r="DP198" i="12"/>
  <c r="HO199" i="12"/>
  <c r="HO205" i="12"/>
  <c r="CU198" i="12"/>
  <c r="GT205" i="12"/>
  <c r="GT199" i="12"/>
  <c r="DJ198" i="12"/>
  <c r="HI199" i="12"/>
  <c r="HI205" i="12"/>
  <c r="ID203" i="12"/>
  <c r="CP198" i="12"/>
  <c r="GO205" i="12"/>
  <c r="GO199" i="12"/>
  <c r="CG198" i="12"/>
  <c r="GF199" i="12"/>
  <c r="GF205" i="12"/>
  <c r="IV199" i="12"/>
  <c r="IV205" i="12"/>
  <c r="FW199" i="12"/>
  <c r="BX198" i="12"/>
  <c r="FW205" i="12"/>
  <c r="BU198" i="12"/>
  <c r="FT199" i="12"/>
  <c r="FT205" i="12"/>
  <c r="JM199" i="12"/>
  <c r="JM205" i="12"/>
  <c r="KK199" i="12"/>
  <c r="KK205" i="12"/>
  <c r="JD199" i="12"/>
  <c r="JD205" i="12"/>
  <c r="LO199" i="12"/>
  <c r="LO205" i="12"/>
  <c r="JC199" i="12"/>
  <c r="JC205" i="12"/>
  <c r="KH199" i="12"/>
  <c r="KH205" i="12"/>
  <c r="KW199" i="12"/>
  <c r="KW205" i="12"/>
  <c r="IJ199" i="12"/>
  <c r="IJ205" i="12"/>
  <c r="JP199" i="12"/>
  <c r="JP205" i="12"/>
  <c r="KE199" i="12"/>
  <c r="KE205" i="12"/>
  <c r="JN199" i="12"/>
  <c r="JN205" i="12"/>
  <c r="IK199" i="12"/>
  <c r="IK205" i="12"/>
  <c r="MC209" i="12"/>
  <c r="MC198" i="12"/>
  <c r="Y198" i="12" s="1"/>
  <c r="MA206" i="12"/>
  <c r="EE208" i="12"/>
  <c r="I208" i="12" s="1"/>
  <c r="J208" i="12" s="1"/>
  <c r="EE207" i="12"/>
  <c r="I207" i="12" s="1"/>
  <c r="J207" i="12" s="1"/>
  <c r="EE209" i="12"/>
  <c r="LV204" i="12"/>
  <c r="LU204" i="12"/>
  <c r="MB210" i="12"/>
  <c r="LU202" i="12"/>
  <c r="LV202" i="12"/>
  <c r="MA204" i="12"/>
  <c r="MB204" i="12"/>
  <c r="MA200" i="12"/>
  <c r="ED202" i="12"/>
  <c r="EE202" i="12"/>
  <c r="LU206" i="12"/>
  <c r="LV206" i="12"/>
  <c r="LU200" i="12"/>
  <c r="LV200" i="12"/>
  <c r="MA210" i="12"/>
  <c r="MC202" i="12"/>
  <c r="MB202" i="12"/>
  <c r="EE210" i="12"/>
  <c r="MA209" i="12"/>
  <c r="MC207" i="12"/>
  <c r="Y207" i="12" s="1"/>
  <c r="Z207" i="12" s="1"/>
  <c r="MC208" i="12"/>
  <c r="Y208" i="12" s="1"/>
  <c r="Z208" i="12" s="1"/>
  <c r="LU210" i="12"/>
  <c r="LV210" i="12"/>
  <c r="MC210" i="12"/>
  <c r="MC204" i="12"/>
  <c r="MB209" i="12"/>
  <c r="ED208" i="12"/>
  <c r="G208" i="12" s="1"/>
  <c r="H208" i="12" s="1"/>
  <c r="ED207" i="12"/>
  <c r="G207" i="12" s="1"/>
  <c r="H207" i="12" s="1"/>
  <c r="ED204" i="12"/>
  <c r="EE204" i="12"/>
  <c r="LU209" i="12"/>
  <c r="LV209" i="12"/>
  <c r="MB208" i="12"/>
  <c r="W208" i="12" s="1"/>
  <c r="X208" i="12" s="1"/>
  <c r="MB207" i="12"/>
  <c r="W207" i="12" s="1"/>
  <c r="X207" i="12" s="1"/>
  <c r="MB198" i="12"/>
  <c r="W198" i="12" s="1"/>
  <c r="ED209" i="12"/>
  <c r="ED210" i="12"/>
  <c r="V198" i="12"/>
  <c r="V203" i="12"/>
  <c r="MA203" i="12"/>
  <c r="MA201" i="12"/>
  <c r="IH199" i="12"/>
  <c r="LU203" i="12"/>
  <c r="DW206" i="12"/>
  <c r="DX206" i="12"/>
  <c r="EC206" i="12"/>
  <c r="HV45" i="12"/>
  <c r="HW45" i="12"/>
  <c r="MA45" i="12"/>
  <c r="EC204" i="12"/>
  <c r="DW204" i="12"/>
  <c r="DX204" i="12"/>
  <c r="EC45" i="12"/>
  <c r="DX45" i="12"/>
  <c r="DW45" i="12"/>
  <c r="DW202" i="12"/>
  <c r="DX202" i="12"/>
  <c r="EC202" i="12"/>
  <c r="DW44" i="12"/>
  <c r="DX44" i="12"/>
  <c r="EC44" i="12"/>
  <c r="DX200" i="12"/>
  <c r="DW200" i="12"/>
  <c r="EC200" i="12"/>
  <c r="HV44" i="12"/>
  <c r="HW44" i="12"/>
  <c r="LU45" i="12"/>
  <c r="LV45" i="12"/>
  <c r="MC201" i="12"/>
  <c r="IB45" i="12"/>
  <c r="MA44" i="12"/>
  <c r="IB198" i="12"/>
  <c r="S198" i="12" s="1"/>
  <c r="LV44" i="12"/>
  <c r="LU44" i="12"/>
  <c r="IB44" i="12"/>
  <c r="EI199" i="12"/>
  <c r="HY198" i="12"/>
  <c r="HW198" i="12"/>
  <c r="HX198" i="12"/>
  <c r="HZ198" i="12"/>
  <c r="ID198" i="12"/>
  <c r="Q198" i="12" s="1"/>
  <c r="MA198" i="12"/>
  <c r="AA198" i="12" s="1"/>
  <c r="HV198" i="12"/>
  <c r="AJ198" i="12"/>
  <c r="AJ205" i="12" s="1"/>
  <c r="IC198" i="12"/>
  <c r="O198" i="12" s="1"/>
  <c r="LU198" i="12"/>
  <c r="LV198" i="12"/>
  <c r="N198" i="12"/>
  <c r="P173" i="21"/>
  <c r="X175" i="21"/>
  <c r="X174" i="21"/>
  <c r="P175" i="21"/>
  <c r="CD175" i="21"/>
  <c r="Q175" i="21" s="1"/>
  <c r="R175" i="21" s="1"/>
  <c r="P176" i="21"/>
  <c r="P174" i="21"/>
  <c r="EX38" i="12"/>
  <c r="EX43" i="12"/>
  <c r="GO38" i="12"/>
  <c r="GO43" i="12"/>
  <c r="JR38" i="12"/>
  <c r="JR43" i="12"/>
  <c r="JT38" i="12"/>
  <c r="JT43" i="12"/>
  <c r="KY38" i="12"/>
  <c r="KY43" i="12"/>
  <c r="IM38" i="12"/>
  <c r="IM43" i="12"/>
  <c r="LM38" i="12"/>
  <c r="LM43" i="12"/>
  <c r="JA38" i="12"/>
  <c r="JA43" i="12"/>
  <c r="JH38" i="12"/>
  <c r="JH43" i="12"/>
  <c r="KM38" i="12"/>
  <c r="KM43" i="12"/>
  <c r="LB38" i="12"/>
  <c r="LB43" i="12"/>
  <c r="IP38" i="12"/>
  <c r="IP43" i="12"/>
  <c r="JM38" i="12"/>
  <c r="JM43" i="12"/>
  <c r="DC176" i="21"/>
  <c r="FC38" i="12"/>
  <c r="FC43" i="12"/>
  <c r="FZ38" i="12"/>
  <c r="FZ43" i="12"/>
  <c r="GS38" i="12"/>
  <c r="GS43" i="12"/>
  <c r="GF38" i="12"/>
  <c r="GF43" i="12"/>
  <c r="KE38" i="12"/>
  <c r="KE43" i="12"/>
  <c r="KT38" i="12"/>
  <c r="KT43" i="12"/>
  <c r="LQ38" i="12"/>
  <c r="LQ43" i="12"/>
  <c r="JE38" i="12"/>
  <c r="JE43" i="12"/>
  <c r="AX175" i="21"/>
  <c r="AW175" i="21"/>
  <c r="AY175" i="21"/>
  <c r="CX175" i="21"/>
  <c r="BX175" i="21"/>
  <c r="BW175" i="21"/>
  <c r="CC175" i="21"/>
  <c r="CW175" i="21"/>
  <c r="HO38" i="12"/>
  <c r="HO43" i="12"/>
  <c r="KX38" i="12"/>
  <c r="KX43" i="12"/>
  <c r="KH38" i="12"/>
  <c r="KH43" i="12"/>
  <c r="LE38" i="12"/>
  <c r="LE43" i="12"/>
  <c r="IS38" i="12"/>
  <c r="IS43" i="12"/>
  <c r="LL38" i="12"/>
  <c r="LL43" i="12"/>
  <c r="IZ38" i="12"/>
  <c r="IZ43" i="12"/>
  <c r="FL38" i="12"/>
  <c r="FL43" i="12"/>
  <c r="HA38" i="12"/>
  <c r="HA43" i="12"/>
  <c r="GD38" i="12"/>
  <c r="GD43" i="12"/>
  <c r="FG38" i="12"/>
  <c r="FG43" i="12"/>
  <c r="HS38" i="12"/>
  <c r="HS43" i="12"/>
  <c r="GN38" i="12"/>
  <c r="GN43" i="12"/>
  <c r="FI38" i="12"/>
  <c r="FI43" i="12"/>
  <c r="GP38" i="12"/>
  <c r="GP43" i="12"/>
  <c r="IL38" i="12"/>
  <c r="IL43" i="12"/>
  <c r="LP38" i="12"/>
  <c r="LP43" i="12"/>
  <c r="JD38" i="12"/>
  <c r="JD43" i="12"/>
  <c r="KI38" i="12"/>
  <c r="KI43" i="12"/>
  <c r="KW38" i="12"/>
  <c r="KW43" i="12"/>
  <c r="IK38" i="12"/>
  <c r="IK43" i="12"/>
  <c r="LD38" i="12"/>
  <c r="LD43" i="12"/>
  <c r="IR38" i="12"/>
  <c r="IR43" i="12"/>
  <c r="JW38" i="12"/>
  <c r="JW43" i="12"/>
  <c r="KL38" i="12"/>
  <c r="KL43" i="12"/>
  <c r="LI38" i="12"/>
  <c r="LI43" i="12"/>
  <c r="IW38" i="12"/>
  <c r="IW43" i="12"/>
  <c r="HH38" i="12"/>
  <c r="HH43" i="12"/>
  <c r="EQ38" i="12"/>
  <c r="EQ43" i="12"/>
  <c r="ES38" i="12"/>
  <c r="ES43" i="12"/>
  <c r="HP38" i="12"/>
  <c r="HP43" i="12"/>
  <c r="HK38" i="12"/>
  <c r="HK43" i="12"/>
  <c r="JL38" i="12"/>
  <c r="JL43" i="12"/>
  <c r="KQ38" i="12"/>
  <c r="KQ43" i="12"/>
  <c r="GI38" i="12"/>
  <c r="GI43" i="12"/>
  <c r="EO38" i="12"/>
  <c r="EO43" i="12"/>
  <c r="GQ38" i="12"/>
  <c r="GQ43" i="12"/>
  <c r="FT38" i="12"/>
  <c r="FT43" i="12"/>
  <c r="EW38" i="12"/>
  <c r="EW43" i="12"/>
  <c r="HI38" i="12"/>
  <c r="HI43" i="12"/>
  <c r="GL38" i="12"/>
  <c r="GL43" i="12"/>
  <c r="FO38" i="12"/>
  <c r="FO43" i="12"/>
  <c r="EJ38" i="12"/>
  <c r="EJ43" i="12"/>
  <c r="GV38" i="12"/>
  <c r="GV43" i="12"/>
  <c r="FQ38" i="12"/>
  <c r="FQ43" i="12"/>
  <c r="EL38" i="12"/>
  <c r="EL43" i="12"/>
  <c r="GX38" i="12"/>
  <c r="GX43" i="12"/>
  <c r="KP38" i="12"/>
  <c r="KP43" i="12"/>
  <c r="LH38" i="12"/>
  <c r="LH43" i="12"/>
  <c r="IV38" i="12"/>
  <c r="IV43" i="12"/>
  <c r="KA38" i="12"/>
  <c r="KA43" i="12"/>
  <c r="KO38" i="12"/>
  <c r="KO43" i="12"/>
  <c r="KV38" i="12"/>
  <c r="KV43" i="12"/>
  <c r="IJ38" i="12"/>
  <c r="IJ43" i="12"/>
  <c r="JO38" i="12"/>
  <c r="JO43" i="12"/>
  <c r="KD38" i="12"/>
  <c r="KD43" i="12"/>
  <c r="LA38" i="12"/>
  <c r="LA43" i="12"/>
  <c r="IO38" i="12"/>
  <c r="IO43" i="12"/>
  <c r="X173" i="21"/>
  <c r="CX174" i="21"/>
  <c r="BX174" i="21"/>
  <c r="BW174" i="21"/>
  <c r="AX174" i="21"/>
  <c r="AY174" i="21"/>
  <c r="CW174" i="21"/>
  <c r="AW174" i="21"/>
  <c r="CC174" i="21"/>
  <c r="FU38" i="12"/>
  <c r="FU43" i="12"/>
  <c r="FH38" i="12"/>
  <c r="FH43" i="12"/>
  <c r="FS38" i="12"/>
  <c r="FS43" i="12"/>
  <c r="GK38" i="12"/>
  <c r="GK43" i="12"/>
  <c r="HC38" i="12"/>
  <c r="HC43" i="12"/>
  <c r="JJ38" i="12"/>
  <c r="JJ43" i="12"/>
  <c r="IT38" i="12"/>
  <c r="IT43" i="12"/>
  <c r="FD38" i="12"/>
  <c r="FD43" i="12"/>
  <c r="EY38" i="12"/>
  <c r="EY43" i="12"/>
  <c r="HM38" i="12"/>
  <c r="HM43" i="12"/>
  <c r="GH38" i="12"/>
  <c r="GH43" i="12"/>
  <c r="GY38" i="12"/>
  <c r="GY43" i="12"/>
  <c r="FE38" i="12"/>
  <c r="FE43" i="12"/>
  <c r="GT38" i="12"/>
  <c r="GT43" i="12"/>
  <c r="ER38" i="12"/>
  <c r="ER43" i="12"/>
  <c r="FY38" i="12"/>
  <c r="FY43" i="12"/>
  <c r="HF38" i="12"/>
  <c r="HF43" i="12"/>
  <c r="JZ38" i="12"/>
  <c r="JZ43" i="12"/>
  <c r="KZ38" i="12"/>
  <c r="KZ43" i="12"/>
  <c r="IN38" i="12"/>
  <c r="IN43" i="12"/>
  <c r="JS38" i="12"/>
  <c r="JS43" i="12"/>
  <c r="KG38" i="12"/>
  <c r="KG43" i="12"/>
  <c r="KN38" i="12"/>
  <c r="KN43" i="12"/>
  <c r="LS38" i="12"/>
  <c r="LS43" i="12"/>
  <c r="V43" i="12" s="1"/>
  <c r="JG38" i="12"/>
  <c r="JG43" i="12"/>
  <c r="JV38" i="12"/>
  <c r="JV43" i="12"/>
  <c r="KS38" i="12"/>
  <c r="KS43" i="12"/>
  <c r="DC175" i="21"/>
  <c r="GM38" i="12"/>
  <c r="GM43" i="12"/>
  <c r="EV38" i="12"/>
  <c r="EV43" i="12"/>
  <c r="FN38" i="12"/>
  <c r="FN43" i="12"/>
  <c r="FX38" i="12"/>
  <c r="FX43" i="12"/>
  <c r="HE38" i="12"/>
  <c r="HE43" i="12"/>
  <c r="GA38" i="12"/>
  <c r="GA43" i="12"/>
  <c r="FV38" i="12"/>
  <c r="FV43" i="12"/>
  <c r="FA38" i="12"/>
  <c r="FA43" i="12"/>
  <c r="EM38" i="12"/>
  <c r="EM43" i="12"/>
  <c r="GB38" i="12"/>
  <c r="GB43" i="12"/>
  <c r="HQ38" i="12"/>
  <c r="HQ43" i="12"/>
  <c r="FW38" i="12"/>
  <c r="FW43" i="12"/>
  <c r="HD38" i="12"/>
  <c r="HD43" i="12"/>
  <c r="ET38" i="12"/>
  <c r="ET43" i="12"/>
  <c r="EU38" i="12"/>
  <c r="EU43" i="12"/>
  <c r="HG38" i="12"/>
  <c r="HG43" i="12"/>
  <c r="GJ38" i="12"/>
  <c r="GJ43" i="12"/>
  <c r="FM38" i="12"/>
  <c r="FM43" i="12"/>
  <c r="EP38" i="12"/>
  <c r="EP43" i="12"/>
  <c r="HB38" i="12"/>
  <c r="HB43" i="12"/>
  <c r="GE38" i="12"/>
  <c r="GE43" i="12"/>
  <c r="EZ38" i="12"/>
  <c r="EZ43" i="12"/>
  <c r="HL38" i="12"/>
  <c r="HL43" i="12"/>
  <c r="GG38" i="12"/>
  <c r="GG43" i="12"/>
  <c r="FB38" i="12"/>
  <c r="FB43" i="12"/>
  <c r="HN38" i="12"/>
  <c r="HN43" i="12"/>
  <c r="KR38" i="12"/>
  <c r="KR43" i="12"/>
  <c r="JK38" i="12"/>
  <c r="JK43" i="12"/>
  <c r="JY38" i="12"/>
  <c r="JY43" i="12"/>
  <c r="KF38" i="12"/>
  <c r="KF43" i="12"/>
  <c r="LK38" i="12"/>
  <c r="LK43" i="12"/>
  <c r="IY38" i="12"/>
  <c r="IY43" i="12"/>
  <c r="JN38" i="12"/>
  <c r="JN43" i="12"/>
  <c r="KK38" i="12"/>
  <c r="KK43" i="12"/>
  <c r="AW176" i="21"/>
  <c r="CC176" i="21"/>
  <c r="BW176" i="21"/>
  <c r="BX176" i="21"/>
  <c r="AY176" i="21"/>
  <c r="CW176" i="21"/>
  <c r="CX176" i="21"/>
  <c r="AX176" i="21"/>
  <c r="GR38" i="12"/>
  <c r="GR43" i="12"/>
  <c r="HT38" i="12"/>
  <c r="HT43" i="12"/>
  <c r="N43" i="12" s="1"/>
  <c r="LN38" i="12"/>
  <c r="LN43" i="12"/>
  <c r="LO38" i="12"/>
  <c r="LO43" i="12"/>
  <c r="JC38" i="12"/>
  <c r="JC43" i="12"/>
  <c r="JQ38" i="12"/>
  <c r="JQ43" i="12"/>
  <c r="JX38" i="12"/>
  <c r="JX43" i="12"/>
  <c r="LC38" i="12"/>
  <c r="LC43" i="12"/>
  <c r="IQ38" i="12"/>
  <c r="IQ43" i="12"/>
  <c r="LR38" i="12"/>
  <c r="LR43" i="12"/>
  <c r="JF38" i="12"/>
  <c r="JF43" i="12"/>
  <c r="KC38" i="12"/>
  <c r="KC43" i="12"/>
  <c r="BX173" i="21"/>
  <c r="CX173" i="21"/>
  <c r="CC173" i="21"/>
  <c r="AX173" i="21"/>
  <c r="CW173" i="21"/>
  <c r="AW173" i="21"/>
  <c r="BW173" i="21"/>
  <c r="AY173" i="21"/>
  <c r="DC173" i="21"/>
  <c r="HJ38" i="12"/>
  <c r="HJ43" i="12"/>
  <c r="FJ38" i="12"/>
  <c r="FJ43" i="12"/>
  <c r="KJ38" i="12"/>
  <c r="KJ43" i="12"/>
  <c r="FK38" i="12"/>
  <c r="FK43" i="12"/>
  <c r="EN38" i="12"/>
  <c r="EN43" i="12"/>
  <c r="GZ38" i="12"/>
  <c r="GZ43" i="12"/>
  <c r="GC38" i="12"/>
  <c r="GC43" i="12"/>
  <c r="FF38" i="12"/>
  <c r="FF43" i="12"/>
  <c r="HR38" i="12"/>
  <c r="HR43" i="12"/>
  <c r="GU38" i="12"/>
  <c r="GU43" i="12"/>
  <c r="FP38" i="12"/>
  <c r="FP43" i="12"/>
  <c r="EK38" i="12"/>
  <c r="EK43" i="12"/>
  <c r="GW38" i="12"/>
  <c r="GW43" i="12"/>
  <c r="FR38" i="12"/>
  <c r="FR43" i="12"/>
  <c r="LF38" i="12"/>
  <c r="LF43" i="12"/>
  <c r="JB38" i="12"/>
  <c r="JB43" i="12"/>
  <c r="KB38" i="12"/>
  <c r="KB43" i="12"/>
  <c r="LG38" i="12"/>
  <c r="LG43" i="12"/>
  <c r="IU38" i="12"/>
  <c r="IU43" i="12"/>
  <c r="JI38" i="12"/>
  <c r="JI43" i="12"/>
  <c r="JP38" i="12"/>
  <c r="JP43" i="12"/>
  <c r="KU38" i="12"/>
  <c r="KU43" i="12"/>
  <c r="II38" i="12"/>
  <c r="II43" i="12"/>
  <c r="LJ38" i="12"/>
  <c r="LJ43" i="12"/>
  <c r="IX38" i="12"/>
  <c r="IX43" i="12"/>
  <c r="JU38" i="12"/>
  <c r="JU43" i="12"/>
  <c r="DC174" i="21"/>
  <c r="CD176" i="21"/>
  <c r="Q176" i="21" s="1"/>
  <c r="R176" i="21" s="1"/>
  <c r="V172" i="21"/>
  <c r="W171" i="21"/>
  <c r="W172" i="21"/>
  <c r="O168" i="21"/>
  <c r="O172" i="21"/>
  <c r="N168" i="21"/>
  <c r="N172" i="21"/>
  <c r="AK38" i="21"/>
  <c r="AK43" i="21"/>
  <c r="AP38" i="21"/>
  <c r="AP43" i="21"/>
  <c r="AO38" i="21"/>
  <c r="AO43" i="21"/>
  <c r="AM38" i="21"/>
  <c r="AM43" i="21"/>
  <c r="AN38" i="21"/>
  <c r="AN43" i="21"/>
  <c r="AR38" i="21"/>
  <c r="AR43" i="21"/>
  <c r="AQ38" i="21"/>
  <c r="AQ43" i="21"/>
  <c r="AL38" i="21"/>
  <c r="AL43" i="21"/>
  <c r="AU38" i="21"/>
  <c r="AU43" i="21"/>
  <c r="AJ38" i="21"/>
  <c r="AJ43" i="21"/>
  <c r="CP38" i="21"/>
  <c r="CP43" i="21"/>
  <c r="CS38" i="21"/>
  <c r="W38" i="21" s="1"/>
  <c r="CS43" i="21"/>
  <c r="W43" i="21" s="1"/>
  <c r="CT38" i="21"/>
  <c r="V38" i="21" s="1"/>
  <c r="CT43" i="21"/>
  <c r="V43" i="21" s="1"/>
  <c r="BP38" i="21"/>
  <c r="BP43" i="21"/>
  <c r="BT38" i="21"/>
  <c r="N38" i="21" s="1"/>
  <c r="BT43" i="21"/>
  <c r="N43" i="21" s="1"/>
  <c r="BS38" i="21"/>
  <c r="O38" i="21" s="1"/>
  <c r="BS43" i="21"/>
  <c r="O43" i="21" s="1"/>
  <c r="ID176" i="12"/>
  <c r="G176" i="12"/>
  <c r="H176" i="12" s="1"/>
  <c r="IC175" i="12"/>
  <c r="IC176" i="12"/>
  <c r="ID175" i="12"/>
  <c r="HV175" i="12"/>
  <c r="HW175" i="12"/>
  <c r="LU174" i="12"/>
  <c r="LV174" i="12"/>
  <c r="HV173" i="12"/>
  <c r="HW173" i="12"/>
  <c r="LV175" i="12"/>
  <c r="LU175" i="12"/>
  <c r="IB176" i="12"/>
  <c r="LU176" i="12"/>
  <c r="LV176" i="12"/>
  <c r="IB174" i="12"/>
  <c r="DX176" i="12"/>
  <c r="DW176" i="12"/>
  <c r="DX175" i="12"/>
  <c r="EC174" i="12"/>
  <c r="F174" i="12"/>
  <c r="LU173" i="12"/>
  <c r="LV173" i="12"/>
  <c r="EC176" i="12"/>
  <c r="EC173" i="12"/>
  <c r="EC175" i="12"/>
  <c r="F175" i="12"/>
  <c r="MA175" i="12"/>
  <c r="HV174" i="12"/>
  <c r="HW174" i="12"/>
  <c r="MA176" i="12"/>
  <c r="MA173" i="12"/>
  <c r="IB173" i="12"/>
  <c r="MA174" i="12"/>
  <c r="DW174" i="12"/>
  <c r="DX174" i="12"/>
  <c r="DW173" i="12"/>
  <c r="DX173" i="12"/>
  <c r="HV176" i="12"/>
  <c r="HW176" i="12"/>
  <c r="IB175" i="12"/>
  <c r="DW175" i="12"/>
  <c r="V171" i="12"/>
  <c r="V172" i="12"/>
  <c r="N172" i="12"/>
  <c r="BJ110" i="12"/>
  <c r="N83" i="21"/>
  <c r="P84" i="21"/>
  <c r="LU84" i="12"/>
  <c r="IB84" i="12"/>
  <c r="HV84" i="12"/>
  <c r="IB218" i="12"/>
  <c r="MA218" i="12"/>
  <c r="DC84" i="21"/>
  <c r="CX84" i="21"/>
  <c r="CW84" i="21"/>
  <c r="DW218" i="12"/>
  <c r="DX218" i="12"/>
  <c r="EC218" i="12"/>
  <c r="HW218" i="12"/>
  <c r="HV218" i="12"/>
  <c r="MA84" i="12"/>
  <c r="LV84" i="12"/>
  <c r="X84" i="21"/>
  <c r="HW84" i="12"/>
  <c r="BW218" i="21"/>
  <c r="CC218" i="21"/>
  <c r="BX218" i="21"/>
  <c r="P218" i="21"/>
  <c r="BX84" i="21"/>
  <c r="CC84" i="21"/>
  <c r="BW84" i="21"/>
  <c r="LU218" i="12"/>
  <c r="LV218" i="12"/>
  <c r="DW84" i="12"/>
  <c r="EC84" i="12"/>
  <c r="DX84" i="12"/>
  <c r="X218" i="21"/>
  <c r="CX218" i="21"/>
  <c r="DC218" i="21"/>
  <c r="CW218" i="21"/>
  <c r="AP79" i="21"/>
  <c r="BD80" i="21" s="1"/>
  <c r="I80" i="21" s="1"/>
  <c r="J80" i="21" s="1"/>
  <c r="CP79" i="21"/>
  <c r="X82" i="21"/>
  <c r="LL79" i="12"/>
  <c r="KP79" i="12"/>
  <c r="O83" i="21"/>
  <c r="CV110" i="12"/>
  <c r="BK22" i="21"/>
  <c r="BK23" i="21"/>
  <c r="BP23" i="21"/>
  <c r="BP22" i="21"/>
  <c r="AL22" i="21"/>
  <c r="AL23" i="21"/>
  <c r="AP23" i="21"/>
  <c r="AP22" i="21"/>
  <c r="AT25" i="21"/>
  <c r="F25" i="21" s="1"/>
  <c r="AT22" i="21"/>
  <c r="F22" i="21" s="1"/>
  <c r="AT23" i="21"/>
  <c r="F23" i="21" s="1"/>
  <c r="CQ23" i="21"/>
  <c r="CQ22" i="21"/>
  <c r="BS23" i="21"/>
  <c r="O23" i="21" s="1"/>
  <c r="BS22" i="21"/>
  <c r="O22" i="21" s="1"/>
  <c r="AQ23" i="21"/>
  <c r="AQ22" i="21"/>
  <c r="AR23" i="21"/>
  <c r="AR22" i="21"/>
  <c r="CS23" i="21"/>
  <c r="W23" i="21" s="1"/>
  <c r="CS22" i="21"/>
  <c r="W22" i="21" s="1"/>
  <c r="CN25" i="21"/>
  <c r="CN22" i="21"/>
  <c r="CN23" i="21"/>
  <c r="CM25" i="21"/>
  <c r="CM23" i="21"/>
  <c r="CM22" i="21"/>
  <c r="CP22" i="21"/>
  <c r="CP23" i="21"/>
  <c r="CT23" i="21"/>
  <c r="V23" i="21" s="1"/>
  <c r="CT22" i="21"/>
  <c r="V22" i="21" s="1"/>
  <c r="BN22" i="21"/>
  <c r="BN23" i="21"/>
  <c r="AO22" i="21"/>
  <c r="AO23" i="21"/>
  <c r="CL25" i="21"/>
  <c r="CL23" i="21"/>
  <c r="CL22" i="21"/>
  <c r="BO23" i="21"/>
  <c r="BO22" i="21"/>
  <c r="AN23" i="21"/>
  <c r="AN22" i="21"/>
  <c r="CO25" i="21"/>
  <c r="CO22" i="21"/>
  <c r="CO23" i="21"/>
  <c r="CU25" i="21"/>
  <c r="CU23" i="21"/>
  <c r="CU22" i="21"/>
  <c r="CK25" i="21"/>
  <c r="CK23" i="21"/>
  <c r="CK22" i="21"/>
  <c r="CR25" i="21"/>
  <c r="CR22" i="21"/>
  <c r="CR23" i="21"/>
  <c r="CJ25" i="21"/>
  <c r="CJ22" i="21"/>
  <c r="CJ23" i="21"/>
  <c r="BJ22" i="21"/>
  <c r="BJ23" i="21"/>
  <c r="BQ22" i="21"/>
  <c r="BQ23" i="21"/>
  <c r="BR22" i="21"/>
  <c r="BR23" i="21"/>
  <c r="AS25" i="21"/>
  <c r="G25" i="21" s="1"/>
  <c r="AS22" i="21"/>
  <c r="G22" i="21" s="1"/>
  <c r="AS23" i="21"/>
  <c r="G23" i="21" s="1"/>
  <c r="BM22" i="21"/>
  <c r="BM23" i="21"/>
  <c r="BT22" i="21"/>
  <c r="N22" i="21" s="1"/>
  <c r="BT23" i="21"/>
  <c r="N23" i="21" s="1"/>
  <c r="BU22" i="21"/>
  <c r="BU23" i="21"/>
  <c r="AJ22" i="21"/>
  <c r="AJ23" i="21"/>
  <c r="AM22" i="21"/>
  <c r="AM23" i="21"/>
  <c r="BL23" i="21"/>
  <c r="BL22" i="21"/>
  <c r="AK23" i="21"/>
  <c r="AK22" i="21"/>
  <c r="AU22" i="21"/>
  <c r="AU23" i="21"/>
  <c r="FE23" i="12"/>
  <c r="FE24" i="12"/>
  <c r="EZ23" i="12"/>
  <c r="EZ24" i="12"/>
  <c r="GW23" i="12"/>
  <c r="GW24" i="12"/>
  <c r="FV23" i="12"/>
  <c r="FV24" i="12"/>
  <c r="JD23" i="12"/>
  <c r="JD24" i="12"/>
  <c r="KI23" i="12"/>
  <c r="KI24" i="12"/>
  <c r="KW23" i="12"/>
  <c r="KW24" i="12"/>
  <c r="JX23" i="12"/>
  <c r="JX24" i="12"/>
  <c r="KD23" i="12"/>
  <c r="KD24" i="12"/>
  <c r="GO23" i="12"/>
  <c r="GO24" i="12"/>
  <c r="JN23" i="12"/>
  <c r="JN24" i="12"/>
  <c r="FD23" i="12"/>
  <c r="FD24" i="12"/>
  <c r="LH23" i="12"/>
  <c r="LH24" i="12"/>
  <c r="KA23" i="12"/>
  <c r="KA24" i="12"/>
  <c r="LC23" i="12"/>
  <c r="LC24" i="12"/>
  <c r="IQ23" i="12"/>
  <c r="IQ24" i="12"/>
  <c r="HN23" i="12"/>
  <c r="HN24" i="12"/>
  <c r="GG23" i="12"/>
  <c r="GG24" i="12"/>
  <c r="JV23" i="12"/>
  <c r="JV24" i="12"/>
  <c r="HR23" i="12"/>
  <c r="HR24" i="12"/>
  <c r="EV23" i="12"/>
  <c r="EV24" i="12"/>
  <c r="KZ23" i="12"/>
  <c r="KZ24" i="12"/>
  <c r="JS23" i="12"/>
  <c r="JS24" i="12"/>
  <c r="KG23" i="12"/>
  <c r="KG24" i="12"/>
  <c r="JH23" i="12"/>
  <c r="JH24" i="12"/>
  <c r="KU23" i="12"/>
  <c r="KU24" i="12"/>
  <c r="II23" i="12"/>
  <c r="II24" i="12"/>
  <c r="EM23" i="12"/>
  <c r="EM24" i="12"/>
  <c r="EW23" i="12"/>
  <c r="EW24" i="12"/>
  <c r="LB23" i="12"/>
  <c r="LB24" i="12"/>
  <c r="GE23" i="12"/>
  <c r="GE24" i="12"/>
  <c r="FN23" i="12"/>
  <c r="FN24" i="12"/>
  <c r="IV23" i="12"/>
  <c r="IV24" i="12"/>
  <c r="JB23" i="12"/>
  <c r="JB24" i="12"/>
  <c r="JP23" i="12"/>
  <c r="JP24" i="12"/>
  <c r="IX23" i="12"/>
  <c r="IX24" i="12"/>
  <c r="FB23" i="12"/>
  <c r="FB24" i="12"/>
  <c r="FW23" i="12"/>
  <c r="FW24" i="12"/>
  <c r="EP23" i="12"/>
  <c r="EP24" i="12"/>
  <c r="HH23" i="12"/>
  <c r="HH24" i="12"/>
  <c r="IN23" i="12"/>
  <c r="IN24" i="12"/>
  <c r="LF23" i="12"/>
  <c r="LF24" i="12"/>
  <c r="IT23" i="12"/>
  <c r="IT24" i="12"/>
  <c r="HF23" i="12"/>
  <c r="HF24" i="12"/>
  <c r="EL23" i="12"/>
  <c r="EL24" i="12"/>
  <c r="FY23" i="12"/>
  <c r="FY24" i="12"/>
  <c r="IP23" i="12"/>
  <c r="IP24" i="12"/>
  <c r="FO23" i="12"/>
  <c r="FO24" i="12"/>
  <c r="HJ23" i="12"/>
  <c r="HJ24" i="12"/>
  <c r="GZ23" i="12"/>
  <c r="GZ24" i="12"/>
  <c r="EN23" i="12"/>
  <c r="EN24" i="12"/>
  <c r="KR23" i="12"/>
  <c r="KR24" i="12"/>
  <c r="JK23" i="12"/>
  <c r="JK24" i="12"/>
  <c r="KX23" i="12"/>
  <c r="KX24" i="12"/>
  <c r="IL23" i="12"/>
  <c r="IL24" i="12"/>
  <c r="JY23" i="12"/>
  <c r="JY24" i="12"/>
  <c r="LL23" i="12"/>
  <c r="LL24" i="12"/>
  <c r="IZ23" i="12"/>
  <c r="IZ24" i="12"/>
  <c r="KM23" i="12"/>
  <c r="KM24" i="12"/>
  <c r="GK23" i="12"/>
  <c r="GK24" i="12"/>
  <c r="JF23" i="12"/>
  <c r="JF24" i="12"/>
  <c r="IK23" i="12"/>
  <c r="IK24" i="12"/>
  <c r="LK23" i="12"/>
  <c r="LK24" i="12"/>
  <c r="GR23" i="12"/>
  <c r="GR24" i="12"/>
  <c r="HT23" i="12"/>
  <c r="N23" i="12" s="1"/>
  <c r="HT24" i="12"/>
  <c r="N24" i="12" s="1"/>
  <c r="HQ23" i="12"/>
  <c r="HQ24" i="12"/>
  <c r="HI23" i="12"/>
  <c r="HI24" i="12"/>
  <c r="HG23" i="12"/>
  <c r="HG24" i="12"/>
  <c r="GP23" i="12"/>
  <c r="GP24" i="12"/>
  <c r="LG23" i="12"/>
  <c r="LG24" i="12"/>
  <c r="KH23" i="12"/>
  <c r="KH24" i="12"/>
  <c r="KV23" i="12"/>
  <c r="KV24" i="12"/>
  <c r="ET23" i="12"/>
  <c r="ET24" i="12"/>
  <c r="GY23" i="12"/>
  <c r="GY24" i="12"/>
  <c r="FX23" i="12"/>
  <c r="FX24" i="12"/>
  <c r="EO23" i="12"/>
  <c r="EO24" i="12"/>
  <c r="GX23" i="12"/>
  <c r="GX24" i="12"/>
  <c r="FQ23" i="12"/>
  <c r="FQ24" i="12"/>
  <c r="LA23" i="12"/>
  <c r="LA24" i="12"/>
  <c r="HS23" i="12"/>
  <c r="HS24" i="12"/>
  <c r="KS23" i="12"/>
  <c r="KS24" i="12"/>
  <c r="JC23" i="12"/>
  <c r="JC24" i="12"/>
  <c r="KP23" i="12"/>
  <c r="KP24" i="12"/>
  <c r="JQ23" i="12"/>
  <c r="JQ24" i="12"/>
  <c r="IR23" i="12"/>
  <c r="IR24" i="12"/>
  <c r="GC23" i="12"/>
  <c r="GC24" i="12"/>
  <c r="GI23" i="12"/>
  <c r="GI24" i="12"/>
  <c r="HA23" i="12"/>
  <c r="HA24" i="12"/>
  <c r="KC23" i="12"/>
  <c r="KC24" i="12"/>
  <c r="FI23" i="12"/>
  <c r="FI24" i="12"/>
  <c r="HK23" i="12"/>
  <c r="HK24" i="12"/>
  <c r="GT23" i="12"/>
  <c r="GT24" i="12"/>
  <c r="JM23" i="12"/>
  <c r="JM24" i="12"/>
  <c r="IU23" i="12"/>
  <c r="IU24" i="12"/>
  <c r="JI23" i="12"/>
  <c r="JI24" i="12"/>
  <c r="HO23" i="12"/>
  <c r="HO24" i="12"/>
  <c r="GN23" i="12"/>
  <c r="GN24" i="12"/>
  <c r="FM23" i="12"/>
  <c r="FM24" i="12"/>
  <c r="HM23" i="12"/>
  <c r="HM24" i="12"/>
  <c r="IO23" i="12"/>
  <c r="IO24" i="12"/>
  <c r="EQ23" i="12"/>
  <c r="EQ24" i="12"/>
  <c r="LR23" i="12"/>
  <c r="LR24" i="12"/>
  <c r="GB23" i="12"/>
  <c r="GB24" i="12"/>
  <c r="JE23" i="12"/>
  <c r="JE24" i="12"/>
  <c r="KY23" i="12"/>
  <c r="KY24" i="12"/>
  <c r="JZ23" i="12"/>
  <c r="JZ24" i="12"/>
  <c r="JA23" i="12"/>
  <c r="JA24" i="12"/>
  <c r="EU23" i="12"/>
  <c r="EU24" i="12"/>
  <c r="EK23" i="12"/>
  <c r="EK24" i="12"/>
  <c r="GM23" i="12"/>
  <c r="GM24" i="12"/>
  <c r="LP23" i="12"/>
  <c r="LP24" i="12"/>
  <c r="JJ23" i="12"/>
  <c r="JJ24" i="12"/>
  <c r="IY23" i="12"/>
  <c r="IY24" i="12"/>
  <c r="FH23" i="12"/>
  <c r="FH24" i="12"/>
  <c r="HD23" i="12"/>
  <c r="HD24" i="12"/>
  <c r="LI23" i="12"/>
  <c r="LI24" i="12"/>
  <c r="FG23" i="12"/>
  <c r="FG24" i="12"/>
  <c r="HB23" i="12"/>
  <c r="HB24" i="12"/>
  <c r="LQ23" i="12"/>
  <c r="LQ24" i="12"/>
  <c r="KJ23" i="12"/>
  <c r="KJ24" i="12"/>
  <c r="LO23" i="12"/>
  <c r="LO24" i="12"/>
  <c r="LD23" i="12"/>
  <c r="LD24" i="12"/>
  <c r="KE23" i="12"/>
  <c r="KE24" i="12"/>
  <c r="JU23" i="12"/>
  <c r="JU24" i="12"/>
  <c r="EY23" i="12"/>
  <c r="EY24" i="12"/>
  <c r="GJ23" i="12"/>
  <c r="GJ24" i="12"/>
  <c r="KK23" i="12"/>
  <c r="KK24" i="12"/>
  <c r="KB23" i="12"/>
  <c r="KB24" i="12"/>
  <c r="IJ23" i="12"/>
  <c r="IJ24" i="12"/>
  <c r="JW23" i="12"/>
  <c r="JW24" i="12"/>
  <c r="GV23" i="12"/>
  <c r="GV24" i="12"/>
  <c r="GQ23" i="12"/>
  <c r="GQ24" i="12"/>
  <c r="FP23" i="12"/>
  <c r="FP24" i="12"/>
  <c r="GF23" i="12"/>
  <c r="GF24" i="12"/>
  <c r="GH23" i="12"/>
  <c r="GH24" i="12"/>
  <c r="IW23" i="12"/>
  <c r="IW24" i="12"/>
  <c r="FA23" i="12"/>
  <c r="FA24" i="12"/>
  <c r="HC23" i="12"/>
  <c r="HC24" i="12"/>
  <c r="GL23" i="12"/>
  <c r="GL24" i="12"/>
  <c r="JT23" i="12"/>
  <c r="JT24" i="12"/>
  <c r="IM23" i="12"/>
  <c r="IM24" i="12"/>
  <c r="LM23" i="12"/>
  <c r="LM24" i="12"/>
  <c r="KN23" i="12"/>
  <c r="KN24" i="12"/>
  <c r="JO23" i="12"/>
  <c r="JO24" i="12"/>
  <c r="GA23" i="12"/>
  <c r="GA24" i="12"/>
  <c r="GS23" i="12"/>
  <c r="GS24" i="12"/>
  <c r="FU23" i="12"/>
  <c r="FU24" i="12"/>
  <c r="FS23" i="12"/>
  <c r="FS24" i="12"/>
  <c r="ER23" i="12"/>
  <c r="ER24" i="12"/>
  <c r="FZ23" i="12"/>
  <c r="FZ24" i="12"/>
  <c r="HE23" i="12"/>
  <c r="HE24" i="12"/>
  <c r="ES23" i="12"/>
  <c r="ES24" i="12"/>
  <c r="GU23" i="12"/>
  <c r="GU24" i="12"/>
  <c r="GD23" i="12"/>
  <c r="GD24" i="12"/>
  <c r="KL23" i="12"/>
  <c r="KL24" i="12"/>
  <c r="FT23" i="12"/>
  <c r="FT24" i="12"/>
  <c r="JL23" i="12"/>
  <c r="JL24" i="12"/>
  <c r="KQ23" i="12"/>
  <c r="KQ24" i="12"/>
  <c r="JR23" i="12"/>
  <c r="JR24" i="12"/>
  <c r="LE23" i="12"/>
  <c r="LE24" i="12"/>
  <c r="IS23" i="12"/>
  <c r="IS24" i="12"/>
  <c r="KF23" i="12"/>
  <c r="KF24" i="12"/>
  <c r="LS23" i="12"/>
  <c r="V23" i="12" s="1"/>
  <c r="LS24" i="12"/>
  <c r="V24" i="12" s="1"/>
  <c r="JG23" i="12"/>
  <c r="JG24" i="12"/>
  <c r="FF23" i="12"/>
  <c r="FF24" i="12"/>
  <c r="FR23" i="12"/>
  <c r="FR24" i="12"/>
  <c r="KT23" i="12"/>
  <c r="KT24" i="12"/>
  <c r="FL23" i="12"/>
  <c r="FL24" i="12"/>
  <c r="HL23" i="12"/>
  <c r="HL24" i="12"/>
  <c r="EX23" i="12"/>
  <c r="EX24" i="12"/>
  <c r="LJ23" i="12"/>
  <c r="LJ24" i="12"/>
  <c r="EJ23" i="12"/>
  <c r="EJ24" i="12"/>
  <c r="FC23" i="12"/>
  <c r="FC24" i="12"/>
  <c r="FJ23" i="12"/>
  <c r="FJ24" i="12"/>
  <c r="HP23" i="12"/>
  <c r="HP24" i="12"/>
  <c r="LN23" i="12"/>
  <c r="LN24" i="12"/>
  <c r="KO23" i="12"/>
  <c r="KO24" i="12"/>
  <c r="AJ158" i="21"/>
  <c r="AJ166" i="21"/>
  <c r="CT25" i="21"/>
  <c r="V25" i="21" s="1"/>
  <c r="BO25" i="21"/>
  <c r="AO25" i="21"/>
  <c r="CS25" i="21"/>
  <c r="W25" i="21" s="1"/>
  <c r="BJ25" i="21"/>
  <c r="BQ25" i="21"/>
  <c r="BR25" i="21"/>
  <c r="AN25" i="21"/>
  <c r="BM25" i="21"/>
  <c r="BT25" i="21"/>
  <c r="N25" i="21" s="1"/>
  <c r="BL25" i="21"/>
  <c r="BU25" i="21"/>
  <c r="AJ25" i="21"/>
  <c r="AM25" i="21"/>
  <c r="CP25" i="21"/>
  <c r="BK25" i="21"/>
  <c r="BP25" i="21"/>
  <c r="AK25" i="21"/>
  <c r="AU25" i="21"/>
  <c r="CQ25" i="21"/>
  <c r="BS25" i="21"/>
  <c r="O25" i="21" s="1"/>
  <c r="AL25" i="21"/>
  <c r="AP25" i="21"/>
  <c r="AQ25" i="21"/>
  <c r="AR25" i="21"/>
  <c r="BN25" i="21"/>
  <c r="AU165" i="21"/>
  <c r="CJ48" i="21"/>
  <c r="CJ38" i="21"/>
  <c r="CK37" i="21"/>
  <c r="CK38" i="21"/>
  <c r="CM46" i="21"/>
  <c r="CM38" i="21"/>
  <c r="BR51" i="21"/>
  <c r="BR38" i="21"/>
  <c r="BU49" i="21"/>
  <c r="BU38" i="21"/>
  <c r="BN50" i="21"/>
  <c r="BN38" i="21"/>
  <c r="BM37" i="21"/>
  <c r="BM38" i="21"/>
  <c r="BO42" i="21"/>
  <c r="BO38" i="21"/>
  <c r="G36" i="21"/>
  <c r="AS38" i="21"/>
  <c r="G38" i="21" s="1"/>
  <c r="BL42" i="21"/>
  <c r="BL38" i="21"/>
  <c r="CQ47" i="21"/>
  <c r="CQ38" i="21"/>
  <c r="BQ49" i="21"/>
  <c r="BQ38" i="21"/>
  <c r="F36" i="21"/>
  <c r="AT38" i="21"/>
  <c r="F38" i="21" s="1"/>
  <c r="CL37" i="21"/>
  <c r="CL38" i="21"/>
  <c r="CN37" i="21"/>
  <c r="CN38" i="21"/>
  <c r="CO42" i="21"/>
  <c r="CO38" i="21"/>
  <c r="BK37" i="21"/>
  <c r="BK38" i="21"/>
  <c r="CU48" i="21"/>
  <c r="CU38" i="21"/>
  <c r="CR51" i="21"/>
  <c r="CR38" i="21"/>
  <c r="BJ37" i="21"/>
  <c r="BJ38" i="21"/>
  <c r="AK158" i="21"/>
  <c r="AU158" i="21"/>
  <c r="AU166" i="21"/>
  <c r="AL165" i="21"/>
  <c r="AM166" i="21"/>
  <c r="AM157" i="21"/>
  <c r="AL158" i="21"/>
  <c r="AK166" i="21"/>
  <c r="AL166" i="21"/>
  <c r="AK165" i="21"/>
  <c r="AM165" i="21"/>
  <c r="AP166" i="21"/>
  <c r="AP158" i="21"/>
  <c r="AQ165" i="21"/>
  <c r="AO157" i="21"/>
  <c r="AO166" i="21"/>
  <c r="AO165" i="21"/>
  <c r="IS37" i="12"/>
  <c r="KH54" i="12"/>
  <c r="KJ42" i="12"/>
  <c r="JS46" i="12"/>
  <c r="KO37" i="12"/>
  <c r="LD48" i="12"/>
  <c r="IR47" i="12"/>
  <c r="KE37" i="12"/>
  <c r="LB37" i="12"/>
  <c r="IP37" i="12"/>
  <c r="JU42" i="12"/>
  <c r="LE37" i="12"/>
  <c r="JJ54" i="12"/>
  <c r="KG37" i="12"/>
  <c r="KV37" i="12"/>
  <c r="JW46" i="12"/>
  <c r="KT37" i="12"/>
  <c r="JM54" i="12"/>
  <c r="JR37" i="12"/>
  <c r="JT46" i="12"/>
  <c r="LO50" i="12"/>
  <c r="JC48" i="12"/>
  <c r="JY37" i="12"/>
  <c r="KN37" i="12"/>
  <c r="JO46" i="12"/>
  <c r="KL37" i="12"/>
  <c r="LQ37" i="12"/>
  <c r="JE42" i="12"/>
  <c r="JZ37" i="12"/>
  <c r="IJ47" i="12"/>
  <c r="JL37" i="12"/>
  <c r="IU51" i="12"/>
  <c r="JQ37" i="12"/>
  <c r="KF48" i="12"/>
  <c r="LS46" i="12"/>
  <c r="V46" i="12" s="1"/>
  <c r="JG49" i="12"/>
  <c r="KD37" i="12"/>
  <c r="LI48" i="12"/>
  <c r="IW46" i="12"/>
  <c r="KB37" i="12"/>
  <c r="LF42" i="12"/>
  <c r="LP46" i="12"/>
  <c r="KY50" i="12"/>
  <c r="JI47" i="12"/>
  <c r="JX54" i="12"/>
  <c r="LK37" i="12"/>
  <c r="JV47" i="12"/>
  <c r="LA37" i="12"/>
  <c r="IO37" i="12"/>
  <c r="EI42" i="12"/>
  <c r="IT42" i="12"/>
  <c r="KX37" i="12"/>
  <c r="KP46" i="12"/>
  <c r="LH37" i="12"/>
  <c r="IV37" i="12"/>
  <c r="KQ51" i="12"/>
  <c r="JP47" i="12"/>
  <c r="LC42" i="12"/>
  <c r="IQ48" i="12"/>
  <c r="JN37" i="12"/>
  <c r="KS54" i="12"/>
  <c r="JB46" i="12"/>
  <c r="JH48" i="12"/>
  <c r="KU37" i="12"/>
  <c r="LN42" i="12"/>
  <c r="IL37" i="12"/>
  <c r="KI47" i="12"/>
  <c r="II51" i="12"/>
  <c r="LR37" i="12"/>
  <c r="JF37" i="12"/>
  <c r="KK37" i="12"/>
  <c r="KR37" i="12"/>
  <c r="KW37" i="12"/>
  <c r="IK50" i="12"/>
  <c r="LL37" i="12"/>
  <c r="KM49" i="12"/>
  <c r="LJ37" i="12"/>
  <c r="IX37" i="12"/>
  <c r="KC37" i="12"/>
  <c r="AJ157" i="21"/>
  <c r="AQ166" i="21"/>
  <c r="AQ157" i="21"/>
  <c r="AR165" i="21"/>
  <c r="AR158" i="21"/>
  <c r="AR166" i="21"/>
  <c r="H81" i="21"/>
  <c r="AN158" i="21"/>
  <c r="AS165" i="21"/>
  <c r="G165" i="21" s="1"/>
  <c r="AS166" i="21"/>
  <c r="AN165" i="21"/>
  <c r="H82" i="21"/>
  <c r="AT166" i="21"/>
  <c r="F166" i="21" s="1"/>
  <c r="AT165" i="21"/>
  <c r="F165" i="21" s="1"/>
  <c r="AW82" i="21"/>
  <c r="AX82" i="21"/>
  <c r="BC82" i="21"/>
  <c r="K82" i="21" s="1"/>
  <c r="BC156" i="21"/>
  <c r="K156" i="21" s="1"/>
  <c r="V81" i="21"/>
  <c r="BC81" i="21"/>
  <c r="K81" i="21" s="1"/>
  <c r="AX81" i="21"/>
  <c r="AW81" i="21"/>
  <c r="W81" i="21"/>
  <c r="AN166" i="21"/>
  <c r="H80" i="21"/>
  <c r="AS157" i="21"/>
  <c r="G157" i="21" s="1"/>
  <c r="G156" i="21"/>
  <c r="AT157" i="21"/>
  <c r="F157" i="21" s="1"/>
  <c r="F156" i="21"/>
  <c r="AP157" i="21"/>
  <c r="BD156" i="21"/>
  <c r="I156" i="21" s="1"/>
  <c r="AX80" i="21"/>
  <c r="AW80" i="21"/>
  <c r="BC80" i="21"/>
  <c r="K80" i="21" s="1"/>
  <c r="P81" i="21"/>
  <c r="X80" i="21"/>
  <c r="IB81" i="12"/>
  <c r="S81" i="12" s="1"/>
  <c r="P80" i="21"/>
  <c r="IB82" i="12"/>
  <c r="S82" i="12" s="1"/>
  <c r="IB80" i="12"/>
  <c r="S80" i="12" s="1"/>
  <c r="EC81" i="12"/>
  <c r="K81" i="12" s="1"/>
  <c r="DX81" i="12"/>
  <c r="DW81" i="12"/>
  <c r="CW80" i="21"/>
  <c r="DC80" i="21"/>
  <c r="AA80" i="21" s="1"/>
  <c r="CX80" i="21"/>
  <c r="MA81" i="12"/>
  <c r="AA81" i="12" s="1"/>
  <c r="MA80" i="12"/>
  <c r="AA80" i="12" s="1"/>
  <c r="EC83" i="12"/>
  <c r="DX83" i="12"/>
  <c r="DW83" i="12"/>
  <c r="DW80" i="12"/>
  <c r="EC80" i="12"/>
  <c r="K80" i="12" s="1"/>
  <c r="DX80" i="12"/>
  <c r="LV82" i="12"/>
  <c r="LU82" i="12"/>
  <c r="DW82" i="12"/>
  <c r="DX82" i="12"/>
  <c r="EC82" i="12"/>
  <c r="K82" i="12" s="1"/>
  <c r="CC80" i="21"/>
  <c r="S80" i="21" s="1"/>
  <c r="BX80" i="21"/>
  <c r="BW80" i="21"/>
  <c r="LV81" i="12"/>
  <c r="LU81" i="12"/>
  <c r="CC82" i="21"/>
  <c r="S82" i="21" s="1"/>
  <c r="BW82" i="21"/>
  <c r="BX82" i="21"/>
  <c r="P82" i="21"/>
  <c r="HW82" i="12"/>
  <c r="HV82" i="12"/>
  <c r="CX82" i="21"/>
  <c r="DC82" i="21"/>
  <c r="AA82" i="21" s="1"/>
  <c r="CW82" i="21"/>
  <c r="CC81" i="21"/>
  <c r="S81" i="21" s="1"/>
  <c r="BX81" i="21"/>
  <c r="BW81" i="21"/>
  <c r="MA82" i="12"/>
  <c r="AA82" i="12" s="1"/>
  <c r="HW81" i="12"/>
  <c r="HV81" i="12"/>
  <c r="LU80" i="12"/>
  <c r="LV80" i="12"/>
  <c r="HV80" i="12"/>
  <c r="HW80" i="12"/>
  <c r="V83" i="21"/>
  <c r="CT79" i="21"/>
  <c r="V79" i="21" s="1"/>
  <c r="W83" i="21"/>
  <c r="CS79" i="21"/>
  <c r="BN79" i="21"/>
  <c r="BR79" i="21"/>
  <c r="BU79" i="21"/>
  <c r="BJ79" i="21"/>
  <c r="BM79" i="21"/>
  <c r="F79" i="21"/>
  <c r="F83" i="21"/>
  <c r="BK79" i="21"/>
  <c r="BO79" i="21"/>
  <c r="BL79" i="21"/>
  <c r="CJ79" i="21"/>
  <c r="BQ79" i="21"/>
  <c r="G79" i="21"/>
  <c r="G83" i="21"/>
  <c r="V83" i="12"/>
  <c r="CP217" i="21"/>
  <c r="AJ217" i="21"/>
  <c r="AJ79" i="21"/>
  <c r="AO217" i="21"/>
  <c r="AU217" i="21"/>
  <c r="AM217" i="21"/>
  <c r="CT217" i="21"/>
  <c r="V217" i="21" s="1"/>
  <c r="AK217" i="21"/>
  <c r="BT217" i="21"/>
  <c r="N217" i="21" s="1"/>
  <c r="BT79" i="21"/>
  <c r="N79" i="21" s="1"/>
  <c r="AL217" i="21"/>
  <c r="AN217" i="21"/>
  <c r="AP217" i="21"/>
  <c r="AR217" i="21"/>
  <c r="BP217" i="21"/>
  <c r="BP79" i="21"/>
  <c r="BS217" i="21"/>
  <c r="O217" i="21" s="1"/>
  <c r="BS79" i="21"/>
  <c r="O79" i="21" s="1"/>
  <c r="AQ217" i="21"/>
  <c r="CS217" i="21"/>
  <c r="W217" i="21" s="1"/>
  <c r="KN86" i="12"/>
  <c r="JB217" i="12"/>
  <c r="IH217" i="12"/>
  <c r="IH79" i="12"/>
  <c r="EW217" i="12"/>
  <c r="ER217" i="12"/>
  <c r="HP217" i="12"/>
  <c r="FN217" i="12"/>
  <c r="EY217" i="12"/>
  <c r="HA217" i="12"/>
  <c r="EO217" i="12"/>
  <c r="IL87" i="12"/>
  <c r="IS88" i="12"/>
  <c r="FO217" i="12"/>
  <c r="GR217" i="12"/>
  <c r="JE217" i="12"/>
  <c r="KP89" i="12"/>
  <c r="IK86" i="12"/>
  <c r="FK87" i="12"/>
  <c r="GX217" i="12"/>
  <c r="EL217" i="12"/>
  <c r="FI87" i="12"/>
  <c r="GF217" i="12"/>
  <c r="LA85" i="12"/>
  <c r="LI89" i="12"/>
  <c r="II78" i="12"/>
  <c r="LQ217" i="12"/>
  <c r="IV86" i="12"/>
  <c r="JD78" i="12"/>
  <c r="JT217" i="12"/>
  <c r="JS217" i="12"/>
  <c r="FX217" i="12"/>
  <c r="FT217" i="12"/>
  <c r="HG217" i="12"/>
  <c r="GH217" i="12"/>
  <c r="KV98" i="12"/>
  <c r="BR158" i="21"/>
  <c r="IB70" i="12"/>
  <c r="S70" i="12" s="1"/>
  <c r="MA70" i="12"/>
  <c r="AA70" i="12" s="1"/>
  <c r="HW70" i="12"/>
  <c r="HV70" i="12"/>
  <c r="EC70" i="12"/>
  <c r="K70" i="12" s="1"/>
  <c r="DW70" i="12"/>
  <c r="DX70" i="12"/>
  <c r="BK166" i="21"/>
  <c r="LU70" i="12"/>
  <c r="LV70" i="12"/>
  <c r="GQ57" i="12"/>
  <c r="ID70" i="12"/>
  <c r="Q70" i="12" s="1"/>
  <c r="R70" i="12" s="1"/>
  <c r="LL58" i="12"/>
  <c r="MB70" i="12"/>
  <c r="W70" i="12" s="1"/>
  <c r="X70" i="12" s="1"/>
  <c r="MC70" i="12"/>
  <c r="Y70" i="12" s="1"/>
  <c r="Z70" i="12" s="1"/>
  <c r="HM57" i="12"/>
  <c r="IC70" i="12"/>
  <c r="O70" i="12" s="1"/>
  <c r="P70" i="12" s="1"/>
  <c r="BQ158" i="21"/>
  <c r="BQ165" i="21"/>
  <c r="BK158" i="21"/>
  <c r="CU158" i="21"/>
  <c r="CU166" i="21"/>
  <c r="BM165" i="21"/>
  <c r="CQ157" i="21"/>
  <c r="CS158" i="21"/>
  <c r="W158" i="21" s="1"/>
  <c r="BR166" i="21"/>
  <c r="BR165" i="21"/>
  <c r="CQ165" i="21"/>
  <c r="CN158" i="21"/>
  <c r="CM166" i="21"/>
  <c r="CN157" i="21"/>
  <c r="CN165" i="21"/>
  <c r="BQ166" i="21"/>
  <c r="BM157" i="21"/>
  <c r="BK165" i="21"/>
  <c r="CS166" i="21"/>
  <c r="W166" i="21" s="1"/>
  <c r="BM166" i="21"/>
  <c r="BN166" i="21"/>
  <c r="BT166" i="21"/>
  <c r="N166" i="21" s="1"/>
  <c r="BN157" i="21"/>
  <c r="BN158" i="21"/>
  <c r="CM165" i="21"/>
  <c r="BT158" i="21"/>
  <c r="N158" i="21" s="1"/>
  <c r="CT166" i="21"/>
  <c r="V166" i="21" s="1"/>
  <c r="CM157" i="21"/>
  <c r="BP166" i="21"/>
  <c r="BP158" i="21"/>
  <c r="CU165" i="21"/>
  <c r="BL166" i="21"/>
  <c r="BL165" i="21"/>
  <c r="BL158" i="21"/>
  <c r="BS165" i="21"/>
  <c r="BJ166" i="21"/>
  <c r="CO157" i="21"/>
  <c r="BU166" i="21"/>
  <c r="BS166" i="21"/>
  <c r="BU158" i="21"/>
  <c r="BU165" i="21"/>
  <c r="CO165" i="21"/>
  <c r="CO166" i="21"/>
  <c r="CT165" i="21"/>
  <c r="V165" i="21" s="1"/>
  <c r="CQ166" i="21"/>
  <c r="CK166" i="21"/>
  <c r="BO158" i="21"/>
  <c r="CL166" i="21"/>
  <c r="CR158" i="21"/>
  <c r="CR166" i="21"/>
  <c r="CK165" i="21"/>
  <c r="CJ157" i="21"/>
  <c r="CJ158" i="21"/>
  <c r="CJ165" i="21"/>
  <c r="BO166" i="21"/>
  <c r="CL158" i="21"/>
  <c r="BO165" i="21"/>
  <c r="CK158" i="21"/>
  <c r="AR161" i="12"/>
  <c r="AR162" i="12" s="1"/>
  <c r="EQ162" i="12"/>
  <c r="DF161" i="12"/>
  <c r="DF162" i="12" s="1"/>
  <c r="HE162" i="12"/>
  <c r="BV159" i="12"/>
  <c r="BV160" i="12" s="1"/>
  <c r="FU160" i="12"/>
  <c r="DD163" i="12"/>
  <c r="DD164" i="12" s="1"/>
  <c r="HC164" i="12"/>
  <c r="CO161" i="12"/>
  <c r="CO162" i="12" s="1"/>
  <c r="GN162" i="12"/>
  <c r="FD160" i="12"/>
  <c r="BE159" i="12"/>
  <c r="BE160" i="12" s="1"/>
  <c r="BT159" i="12"/>
  <c r="BT160" i="12" s="1"/>
  <c r="FS160" i="12"/>
  <c r="BV163" i="12"/>
  <c r="BV164" i="12" s="1"/>
  <c r="FU164" i="12"/>
  <c r="AO161" i="12"/>
  <c r="AO162" i="12" s="1"/>
  <c r="EN162" i="12"/>
  <c r="BI156" i="12"/>
  <c r="FH157" i="12"/>
  <c r="FH158" i="12"/>
  <c r="FH165" i="12"/>
  <c r="FH166" i="12"/>
  <c r="DS163" i="12"/>
  <c r="DS164" i="12" s="1"/>
  <c r="HR164" i="12"/>
  <c r="IC161" i="12"/>
  <c r="O161" i="12" s="1"/>
  <c r="DN161" i="12"/>
  <c r="DN162" i="12" s="1"/>
  <c r="HM162" i="12"/>
  <c r="CD159" i="12"/>
  <c r="CD160" i="12" s="1"/>
  <c r="GC160" i="12"/>
  <c r="BD159" i="12"/>
  <c r="BD160" i="12" s="1"/>
  <c r="FC160" i="12"/>
  <c r="AO163" i="12"/>
  <c r="AO164" i="12" s="1"/>
  <c r="EN164" i="12"/>
  <c r="GR160" i="12"/>
  <c r="CS159" i="12"/>
  <c r="CS160" i="12" s="1"/>
  <c r="BX161" i="12"/>
  <c r="BX162" i="12" s="1"/>
  <c r="FW162" i="12"/>
  <c r="FC164" i="12"/>
  <c r="BD163" i="12"/>
  <c r="BD164" i="12" s="1"/>
  <c r="CR159" i="12"/>
  <c r="CR160" i="12" s="1"/>
  <c r="GQ160" i="12"/>
  <c r="DD161" i="12"/>
  <c r="DD162" i="12" s="1"/>
  <c r="HC162" i="12"/>
  <c r="GA164" i="12"/>
  <c r="CB163" i="12"/>
  <c r="CB164" i="12" s="1"/>
  <c r="AW161" i="12"/>
  <c r="AW162" i="12" s="1"/>
  <c r="EV162" i="12"/>
  <c r="CR161" i="12"/>
  <c r="CR162" i="12" s="1"/>
  <c r="GQ162" i="12"/>
  <c r="HS160" i="12"/>
  <c r="DT159" i="12"/>
  <c r="DT160" i="12" s="1"/>
  <c r="FG160" i="12"/>
  <c r="BH159" i="12"/>
  <c r="BH160" i="12" s="1"/>
  <c r="HF162" i="12"/>
  <c r="DG161" i="12"/>
  <c r="DG162" i="12" s="1"/>
  <c r="ET162" i="12"/>
  <c r="AU161" i="12"/>
  <c r="AU162" i="12" s="1"/>
  <c r="BW159" i="12"/>
  <c r="BW160" i="12" s="1"/>
  <c r="FV160" i="12"/>
  <c r="ID163" i="12"/>
  <c r="Q163" i="12" s="1"/>
  <c r="CQ163" i="12"/>
  <c r="CQ164" i="12" s="1"/>
  <c r="GP164" i="12"/>
  <c r="DS161" i="12"/>
  <c r="DS162" i="12" s="1"/>
  <c r="HR162" i="12"/>
  <c r="BG161" i="12"/>
  <c r="BG162" i="12" s="1"/>
  <c r="FF162" i="12"/>
  <c r="CA159" i="12"/>
  <c r="CA160" i="12" s="1"/>
  <c r="FZ160" i="12"/>
  <c r="BQ156" i="12"/>
  <c r="FP157" i="12"/>
  <c r="FP158" i="12"/>
  <c r="FP165" i="12"/>
  <c r="FP166" i="12"/>
  <c r="CX163" i="12"/>
  <c r="CX164" i="12" s="1"/>
  <c r="GW164" i="12"/>
  <c r="AL163" i="12"/>
  <c r="AL164" i="12" s="1"/>
  <c r="EK164" i="12"/>
  <c r="FM162" i="12"/>
  <c r="BN161" i="12"/>
  <c r="BN162" i="12" s="1"/>
  <c r="CH159" i="12"/>
  <c r="CH160" i="12" s="1"/>
  <c r="GG160" i="12"/>
  <c r="CP156" i="12"/>
  <c r="GO157" i="12"/>
  <c r="GO165" i="12"/>
  <c r="GO166" i="12"/>
  <c r="GO158" i="12"/>
  <c r="BL156" i="12"/>
  <c r="FK158" i="12"/>
  <c r="FK165" i="12"/>
  <c r="FK166" i="12"/>
  <c r="FK157" i="12"/>
  <c r="DG156" i="12"/>
  <c r="HF165" i="12"/>
  <c r="HF166" i="12"/>
  <c r="HF158" i="12"/>
  <c r="HF157" i="12"/>
  <c r="AU156" i="12"/>
  <c r="ET157" i="12"/>
  <c r="ET158" i="12"/>
  <c r="ET165" i="12"/>
  <c r="ET166" i="12"/>
  <c r="HC157" i="12"/>
  <c r="DD156" i="12"/>
  <c r="HC166" i="12"/>
  <c r="HC165" i="12"/>
  <c r="HC158" i="12"/>
  <c r="EQ157" i="12"/>
  <c r="AR156" i="12"/>
  <c r="EQ166" i="12"/>
  <c r="EQ165" i="12"/>
  <c r="EQ158" i="12"/>
  <c r="CU156" i="12"/>
  <c r="GT158" i="12"/>
  <c r="GT157" i="12"/>
  <c r="GT165" i="12"/>
  <c r="GT166" i="12"/>
  <c r="MB163" i="12"/>
  <c r="W163" i="12" s="1"/>
  <c r="LL164" i="12"/>
  <c r="MB164" i="12" s="1"/>
  <c r="CD156" i="12"/>
  <c r="GC157" i="12"/>
  <c r="GC158" i="12"/>
  <c r="GC165" i="12"/>
  <c r="GC166" i="12"/>
  <c r="JP157" i="12"/>
  <c r="JP158" i="12"/>
  <c r="JP165" i="12"/>
  <c r="JP166" i="12"/>
  <c r="BM156" i="12"/>
  <c r="FL157" i="12"/>
  <c r="FL166" i="12"/>
  <c r="FL158" i="12"/>
  <c r="FL165" i="12"/>
  <c r="IL157" i="12"/>
  <c r="IL158" i="12"/>
  <c r="IL165" i="12"/>
  <c r="IL166" i="12"/>
  <c r="KV158" i="12"/>
  <c r="KV166" i="12"/>
  <c r="KV165" i="12"/>
  <c r="KV157" i="12"/>
  <c r="JX158" i="12"/>
  <c r="JX165" i="12"/>
  <c r="JX166" i="12"/>
  <c r="JX157" i="12"/>
  <c r="IZ158" i="12"/>
  <c r="IZ157" i="12"/>
  <c r="IZ166" i="12"/>
  <c r="IZ165" i="12"/>
  <c r="LK157" i="12"/>
  <c r="LK166" i="12"/>
  <c r="LK165" i="12"/>
  <c r="LK158" i="12"/>
  <c r="IY157" i="12"/>
  <c r="IY166" i="12"/>
  <c r="IY165" i="12"/>
  <c r="IY158" i="12"/>
  <c r="KD157" i="12"/>
  <c r="KD158" i="12"/>
  <c r="KD166" i="12"/>
  <c r="KD165" i="12"/>
  <c r="LA157" i="12"/>
  <c r="LA166" i="12"/>
  <c r="LA158" i="12"/>
  <c r="LA165" i="12"/>
  <c r="IO157" i="12"/>
  <c r="IO166" i="12"/>
  <c r="IO165" i="12"/>
  <c r="IO158" i="12"/>
  <c r="JL158" i="12"/>
  <c r="JL157" i="12"/>
  <c r="JL165" i="12"/>
  <c r="JL166" i="12"/>
  <c r="KI157" i="12"/>
  <c r="KI166" i="12"/>
  <c r="KI165" i="12"/>
  <c r="KI158" i="12"/>
  <c r="CP157" i="21"/>
  <c r="DD156" i="21"/>
  <c r="Y156" i="21" s="1"/>
  <c r="AX156" i="21"/>
  <c r="CC156" i="21"/>
  <c r="S156" i="21" s="1"/>
  <c r="CX156" i="21"/>
  <c r="CY156" i="21"/>
  <c r="AW156" i="21"/>
  <c r="AY156" i="21"/>
  <c r="BX156" i="21"/>
  <c r="CW156" i="21"/>
  <c r="BW156" i="21"/>
  <c r="BY156" i="21"/>
  <c r="DO163" i="12"/>
  <c r="DO164" i="12" s="1"/>
  <c r="HN164" i="12"/>
  <c r="CP161" i="12"/>
  <c r="CP162" i="12" s="1"/>
  <c r="GO162" i="12"/>
  <c r="BF159" i="12"/>
  <c r="BF160" i="12" s="1"/>
  <c r="FE160" i="12"/>
  <c r="CT163" i="12"/>
  <c r="CT164" i="12" s="1"/>
  <c r="GS164" i="12"/>
  <c r="BY161" i="12"/>
  <c r="BY162" i="12" s="1"/>
  <c r="FX162" i="12"/>
  <c r="EN160" i="12"/>
  <c r="AO159" i="12"/>
  <c r="AO160" i="12" s="1"/>
  <c r="BR156" i="12"/>
  <c r="FQ158" i="12"/>
  <c r="FQ157" i="12"/>
  <c r="FQ165" i="12"/>
  <c r="FQ166" i="12"/>
  <c r="FH164" i="12"/>
  <c r="BI163" i="12"/>
  <c r="BI164" i="12" s="1"/>
  <c r="DM159" i="12"/>
  <c r="DM160" i="12" s="1"/>
  <c r="HL160" i="12"/>
  <c r="DJ163" i="12"/>
  <c r="DJ164" i="12" s="1"/>
  <c r="HI164" i="12"/>
  <c r="CX161" i="12"/>
  <c r="CX162" i="12" s="1"/>
  <c r="GW162" i="12"/>
  <c r="BN159" i="12"/>
  <c r="BN160" i="12" s="1"/>
  <c r="FM160" i="12"/>
  <c r="DR163" i="12"/>
  <c r="DR164" i="12" s="1"/>
  <c r="HQ164" i="12"/>
  <c r="DM161" i="12"/>
  <c r="DM162" i="12" s="1"/>
  <c r="HL162" i="12"/>
  <c r="GB160" i="12"/>
  <c r="CC159" i="12"/>
  <c r="CC160" i="12" s="1"/>
  <c r="CJ159" i="12"/>
  <c r="CJ160" i="12" s="1"/>
  <c r="GI160" i="12"/>
  <c r="EM164" i="12"/>
  <c r="AN163" i="12"/>
  <c r="AN164" i="12" s="1"/>
  <c r="CB159" i="12"/>
  <c r="CB160" i="12" s="1"/>
  <c r="GA160" i="12"/>
  <c r="DP159" i="12"/>
  <c r="DP160" i="12" s="1"/>
  <c r="HO160" i="12"/>
  <c r="BP163" i="12"/>
  <c r="BP164" i="12" s="1"/>
  <c r="FO164" i="12"/>
  <c r="DU159" i="12"/>
  <c r="DU160" i="12" s="1"/>
  <c r="HT160" i="12"/>
  <c r="CJ161" i="12"/>
  <c r="CJ162" i="12" s="1"/>
  <c r="GI162" i="12"/>
  <c r="HK160" i="12"/>
  <c r="DL159" i="12"/>
  <c r="DL160" i="12" s="1"/>
  <c r="EY160" i="12"/>
  <c r="AZ159" i="12"/>
  <c r="AZ160" i="12" s="1"/>
  <c r="GX162" i="12"/>
  <c r="CY161" i="12"/>
  <c r="CY162" i="12" s="1"/>
  <c r="EL162" i="12"/>
  <c r="AM161" i="12"/>
  <c r="AM162" i="12" s="1"/>
  <c r="BO159" i="12"/>
  <c r="BO160" i="12" s="1"/>
  <c r="FN160" i="12"/>
  <c r="CI163" i="12"/>
  <c r="CI164" i="12" s="1"/>
  <c r="GH164" i="12"/>
  <c r="DK161" i="12"/>
  <c r="DK162" i="12" s="1"/>
  <c r="HJ162" i="12"/>
  <c r="AY161" i="12"/>
  <c r="AY162" i="12" s="1"/>
  <c r="EX162" i="12"/>
  <c r="BS159" i="12"/>
  <c r="BS160" i="12" s="1"/>
  <c r="FR160" i="12"/>
  <c r="AK156" i="12"/>
  <c r="EJ158" i="12"/>
  <c r="EJ165" i="12"/>
  <c r="EJ157" i="12"/>
  <c r="EJ166" i="12"/>
  <c r="CP163" i="12"/>
  <c r="CP164" i="12" s="1"/>
  <c r="GO164" i="12"/>
  <c r="HQ162" i="12"/>
  <c r="DR161" i="12"/>
  <c r="DR162" i="12" s="1"/>
  <c r="FE162" i="12"/>
  <c r="BF161" i="12"/>
  <c r="BF162" i="12" s="1"/>
  <c r="BZ159" i="12"/>
  <c r="BZ160" i="12" s="1"/>
  <c r="FY160" i="12"/>
  <c r="BJ156" i="12"/>
  <c r="FI158" i="12"/>
  <c r="FI157" i="12"/>
  <c r="FI165" i="12"/>
  <c r="FI166" i="12"/>
  <c r="KW158" i="12"/>
  <c r="KW157" i="12"/>
  <c r="KW165" i="12"/>
  <c r="KW166" i="12"/>
  <c r="BD156" i="12"/>
  <c r="FC158" i="12"/>
  <c r="FC165" i="12"/>
  <c r="FC166" i="12"/>
  <c r="FC157" i="12"/>
  <c r="CY156" i="12"/>
  <c r="GX157" i="12"/>
  <c r="GX165" i="12"/>
  <c r="GX158" i="12"/>
  <c r="GX166" i="12"/>
  <c r="AM156" i="12"/>
  <c r="EL165" i="12"/>
  <c r="EL166" i="12"/>
  <c r="EL158" i="12"/>
  <c r="EL157" i="12"/>
  <c r="GU157" i="12"/>
  <c r="CV156" i="12"/>
  <c r="GU166" i="12"/>
  <c r="GU165" i="12"/>
  <c r="GU158" i="12"/>
  <c r="MB161" i="12"/>
  <c r="W161" i="12" s="1"/>
  <c r="LL162" i="12"/>
  <c r="MB162" i="12" s="1"/>
  <c r="CM156" i="12"/>
  <c r="GL158" i="12"/>
  <c r="GL157" i="12"/>
  <c r="GL165" i="12"/>
  <c r="GL166" i="12"/>
  <c r="BV156" i="12"/>
  <c r="FU158" i="12"/>
  <c r="FU165" i="12"/>
  <c r="FU157" i="12"/>
  <c r="FU166" i="12"/>
  <c r="DQ156" i="12"/>
  <c r="HP157" i="12"/>
  <c r="HP158" i="12"/>
  <c r="HP165" i="12"/>
  <c r="HP166" i="12"/>
  <c r="BE156" i="12"/>
  <c r="FD157" i="12"/>
  <c r="FD166" i="12"/>
  <c r="FD165" i="12"/>
  <c r="FD158" i="12"/>
  <c r="MB159" i="12"/>
  <c r="W159" i="12" s="1"/>
  <c r="LL160" i="12"/>
  <c r="MB160" i="12" s="1"/>
  <c r="JY157" i="12"/>
  <c r="JY158" i="12"/>
  <c r="JY165" i="12"/>
  <c r="JY166" i="12"/>
  <c r="JA158" i="12"/>
  <c r="JA157" i="12"/>
  <c r="JA166" i="12"/>
  <c r="JA165" i="12"/>
  <c r="LC158" i="12"/>
  <c r="LC157" i="12"/>
  <c r="LC166" i="12"/>
  <c r="LC165" i="12"/>
  <c r="IQ158" i="12"/>
  <c r="IQ157" i="12"/>
  <c r="IQ166" i="12"/>
  <c r="IQ165" i="12"/>
  <c r="JV157" i="12"/>
  <c r="JV158" i="12"/>
  <c r="JV165" i="12"/>
  <c r="JV166" i="12"/>
  <c r="KS158" i="12"/>
  <c r="KS157" i="12"/>
  <c r="KS166" i="12"/>
  <c r="KS165" i="12"/>
  <c r="LP157" i="12"/>
  <c r="LP165" i="12"/>
  <c r="LP166" i="12"/>
  <c r="LP158" i="12"/>
  <c r="JD157" i="12"/>
  <c r="JD158" i="12"/>
  <c r="JD165" i="12"/>
  <c r="JD166" i="12"/>
  <c r="KA158" i="12"/>
  <c r="KA157" i="12"/>
  <c r="KA166" i="12"/>
  <c r="KA165" i="12"/>
  <c r="CR165" i="21"/>
  <c r="HD164" i="12"/>
  <c r="DE163" i="12"/>
  <c r="DE164" i="12" s="1"/>
  <c r="BZ161" i="12"/>
  <c r="BZ162" i="12" s="1"/>
  <c r="FY162" i="12"/>
  <c r="AP159" i="12"/>
  <c r="AP160" i="12" s="1"/>
  <c r="EO160" i="12"/>
  <c r="GI164" i="12"/>
  <c r="CJ163" i="12"/>
  <c r="CJ164" i="12" s="1"/>
  <c r="BI161" i="12"/>
  <c r="BI162" i="12" s="1"/>
  <c r="FH162" i="12"/>
  <c r="BY156" i="12"/>
  <c r="FX157" i="12"/>
  <c r="FX165" i="12"/>
  <c r="FX166" i="12"/>
  <c r="FX158" i="12"/>
  <c r="ER164" i="12"/>
  <c r="AS163" i="12"/>
  <c r="AS164" i="12" s="1"/>
  <c r="CW159" i="12"/>
  <c r="CW160" i="12" s="1"/>
  <c r="GV160" i="12"/>
  <c r="DA163" i="12"/>
  <c r="DA164" i="12" s="1"/>
  <c r="GZ164" i="12"/>
  <c r="CH161" i="12"/>
  <c r="CH162" i="12" s="1"/>
  <c r="GG162" i="12"/>
  <c r="AX159" i="12"/>
  <c r="AX160" i="12" s="1"/>
  <c r="EW160" i="12"/>
  <c r="DI163" i="12"/>
  <c r="DI164" i="12" s="1"/>
  <c r="HH164" i="12"/>
  <c r="CW161" i="12"/>
  <c r="CW162" i="12" s="1"/>
  <c r="GV162" i="12"/>
  <c r="FL160" i="12"/>
  <c r="BM159" i="12"/>
  <c r="BM160" i="12" s="1"/>
  <c r="DQ163" i="12"/>
  <c r="DQ164" i="12" s="1"/>
  <c r="HP164" i="12"/>
  <c r="DL161" i="12"/>
  <c r="DL162" i="12" s="1"/>
  <c r="HK162" i="12"/>
  <c r="BL159" i="12"/>
  <c r="BL160" i="12" s="1"/>
  <c r="FK160" i="12"/>
  <c r="AN159" i="12"/>
  <c r="AN160" i="12" s="1"/>
  <c r="EM160" i="12"/>
  <c r="EZ164" i="12"/>
  <c r="BA163" i="12"/>
  <c r="BA164" i="12" s="1"/>
  <c r="DE159" i="12"/>
  <c r="DE160" i="12" s="1"/>
  <c r="HD160" i="12"/>
  <c r="BH163" i="12"/>
  <c r="BH164" i="12" s="1"/>
  <c r="FG164" i="12"/>
  <c r="CB161" i="12"/>
  <c r="CB162" i="12" s="1"/>
  <c r="GA162" i="12"/>
  <c r="HC160" i="12"/>
  <c r="DD159" i="12"/>
  <c r="DD160" i="12" s="1"/>
  <c r="EQ160" i="12"/>
  <c r="AR159" i="12"/>
  <c r="AR160" i="12" s="1"/>
  <c r="GP162" i="12"/>
  <c r="ID161" i="12"/>
  <c r="Q161" i="12" s="1"/>
  <c r="CQ161" i="12"/>
  <c r="CQ162" i="12" s="1"/>
  <c r="DS159" i="12"/>
  <c r="DS160" i="12" s="1"/>
  <c r="HR160" i="12"/>
  <c r="BG159" i="12"/>
  <c r="BG160" i="12" s="1"/>
  <c r="FF160" i="12"/>
  <c r="CA163" i="12"/>
  <c r="CA164" i="12" s="1"/>
  <c r="FZ164" i="12"/>
  <c r="DC161" i="12"/>
  <c r="DC162" i="12" s="1"/>
  <c r="HB162" i="12"/>
  <c r="AQ161" i="12"/>
  <c r="AQ162" i="12" s="1"/>
  <c r="EP162" i="12"/>
  <c r="BK159" i="12"/>
  <c r="BK160" i="12" s="1"/>
  <c r="FJ160" i="12"/>
  <c r="CH163" i="12"/>
  <c r="CH164" i="12" s="1"/>
  <c r="GG164" i="12"/>
  <c r="HI162" i="12"/>
  <c r="DJ161" i="12"/>
  <c r="DJ162" i="12" s="1"/>
  <c r="EW162" i="12"/>
  <c r="AX161" i="12"/>
  <c r="AX162" i="12" s="1"/>
  <c r="BR159" i="12"/>
  <c r="BR160" i="12" s="1"/>
  <c r="FQ160" i="12"/>
  <c r="DH156" i="12"/>
  <c r="HG157" i="12"/>
  <c r="HG165" i="12"/>
  <c r="HG166" i="12"/>
  <c r="HG158" i="12"/>
  <c r="AV156" i="12"/>
  <c r="EU166" i="12"/>
  <c r="EU157" i="12"/>
  <c r="EU158" i="12"/>
  <c r="EU165" i="12"/>
  <c r="ID156" i="12"/>
  <c r="CQ156" i="12"/>
  <c r="GP157" i="12"/>
  <c r="GP166" i="12"/>
  <c r="GP165" i="12"/>
  <c r="GP158" i="12"/>
  <c r="GM157" i="12"/>
  <c r="CN156" i="12"/>
  <c r="GM166" i="12"/>
  <c r="GM165" i="12"/>
  <c r="GM158" i="12"/>
  <c r="CE156" i="12"/>
  <c r="GD157" i="12"/>
  <c r="GD158" i="12"/>
  <c r="GD165" i="12"/>
  <c r="GD166" i="12"/>
  <c r="JZ157" i="12"/>
  <c r="JZ166" i="12"/>
  <c r="JZ165" i="12"/>
  <c r="JZ158" i="12"/>
  <c r="BN156" i="12"/>
  <c r="FM157" i="12"/>
  <c r="FM158" i="12"/>
  <c r="FM166" i="12"/>
  <c r="FM165" i="12"/>
  <c r="DI156" i="12"/>
  <c r="HH157" i="12"/>
  <c r="HH166" i="12"/>
  <c r="HH165" i="12"/>
  <c r="HH158" i="12"/>
  <c r="AW156" i="12"/>
  <c r="EV157" i="12"/>
  <c r="EV158" i="12"/>
  <c r="EV166" i="12"/>
  <c r="EV165" i="12"/>
  <c r="JB158" i="12"/>
  <c r="JB157" i="12"/>
  <c r="JB166" i="12"/>
  <c r="JB165" i="12"/>
  <c r="KU158" i="12"/>
  <c r="KU157" i="12"/>
  <c r="KU166" i="12"/>
  <c r="KU165" i="12"/>
  <c r="II158" i="12"/>
  <c r="II157" i="12"/>
  <c r="II166" i="12"/>
  <c r="II165" i="12"/>
  <c r="JN157" i="12"/>
  <c r="JN158" i="12"/>
  <c r="JN165" i="12"/>
  <c r="JN166" i="12"/>
  <c r="KK158" i="12"/>
  <c r="KK157" i="12"/>
  <c r="KK166" i="12"/>
  <c r="KK165" i="12"/>
  <c r="LH158" i="12"/>
  <c r="LH165" i="12"/>
  <c r="LH166" i="12"/>
  <c r="LH157" i="12"/>
  <c r="IV157" i="12"/>
  <c r="IV158" i="12"/>
  <c r="IV165" i="12"/>
  <c r="IV166" i="12"/>
  <c r="JS158" i="12"/>
  <c r="JS157" i="12"/>
  <c r="JS166" i="12"/>
  <c r="JS165" i="12"/>
  <c r="BS157" i="21"/>
  <c r="O157" i="21" s="1"/>
  <c r="O156" i="21"/>
  <c r="CU163" i="12"/>
  <c r="CU164" i="12" s="1"/>
  <c r="GT164" i="12"/>
  <c r="BJ161" i="12"/>
  <c r="BJ162" i="12" s="1"/>
  <c r="FI162" i="12"/>
  <c r="BZ156" i="12"/>
  <c r="FY157" i="12"/>
  <c r="FY158" i="12"/>
  <c r="FY165" i="12"/>
  <c r="FY166" i="12"/>
  <c r="BX163" i="12"/>
  <c r="BX164" i="12" s="1"/>
  <c r="FW164" i="12"/>
  <c r="AS161" i="12"/>
  <c r="AS162" i="12" s="1"/>
  <c r="ER162" i="12"/>
  <c r="DT163" i="12"/>
  <c r="DT164" i="12" s="1"/>
  <c r="HS164" i="12"/>
  <c r="DQ161" i="12"/>
  <c r="DQ162" i="12" s="1"/>
  <c r="HP162" i="12"/>
  <c r="CG159" i="12"/>
  <c r="CG160" i="12" s="1"/>
  <c r="GF160" i="12"/>
  <c r="GN164" i="12"/>
  <c r="CO163" i="12"/>
  <c r="CO164" i="12" s="1"/>
  <c r="BR161" i="12"/>
  <c r="BR162" i="12" s="1"/>
  <c r="FQ162" i="12"/>
  <c r="DF156" i="12"/>
  <c r="HE158" i="12"/>
  <c r="HE165" i="12"/>
  <c r="HE166" i="12"/>
  <c r="HE157" i="12"/>
  <c r="GY164" i="12"/>
  <c r="CZ163" i="12"/>
  <c r="CZ164" i="12" s="1"/>
  <c r="CG161" i="12"/>
  <c r="CG162" i="12" s="1"/>
  <c r="GF162" i="12"/>
  <c r="EV160" i="12"/>
  <c r="AW159" i="12"/>
  <c r="AW160" i="12" s="1"/>
  <c r="HG164" i="12"/>
  <c r="DH163" i="12"/>
  <c r="DH164" i="12" s="1"/>
  <c r="CV161" i="12"/>
  <c r="CV162" i="12" s="1"/>
  <c r="GU162" i="12"/>
  <c r="AV159" i="12"/>
  <c r="AV160" i="12" s="1"/>
  <c r="EU160" i="12"/>
  <c r="EJ164" i="12"/>
  <c r="AK163" i="12"/>
  <c r="AK164" i="12" s="1"/>
  <c r="CO159" i="12"/>
  <c r="CO160" i="12" s="1"/>
  <c r="GN160" i="12"/>
  <c r="AZ163" i="12"/>
  <c r="AZ164" i="12" s="1"/>
  <c r="EY164" i="12"/>
  <c r="BT161" i="12"/>
  <c r="BT162" i="12" s="1"/>
  <c r="FS162" i="12"/>
  <c r="GU160" i="12"/>
  <c r="CV159" i="12"/>
  <c r="CV160" i="12" s="1"/>
  <c r="DN156" i="12"/>
  <c r="IC156" i="12"/>
  <c r="HM158" i="12"/>
  <c r="HM157" i="12"/>
  <c r="HM165" i="12"/>
  <c r="HM166" i="12"/>
  <c r="BO163" i="12"/>
  <c r="BO164" i="12" s="1"/>
  <c r="FN164" i="12"/>
  <c r="GH162" i="12"/>
  <c r="CI161" i="12"/>
  <c r="CI162" i="12" s="1"/>
  <c r="DK159" i="12"/>
  <c r="DK160" i="12" s="1"/>
  <c r="HJ160" i="12"/>
  <c r="AY159" i="12"/>
  <c r="AY160" i="12" s="1"/>
  <c r="EX160" i="12"/>
  <c r="BS163" i="12"/>
  <c r="BS164" i="12" s="1"/>
  <c r="FR164" i="12"/>
  <c r="CU161" i="12"/>
  <c r="CU162" i="12" s="1"/>
  <c r="GT162" i="12"/>
  <c r="DO159" i="12"/>
  <c r="DO160" i="12" s="1"/>
  <c r="HN160" i="12"/>
  <c r="BC159" i="12"/>
  <c r="BC160" i="12" s="1"/>
  <c r="FB160" i="12"/>
  <c r="BZ163" i="12"/>
  <c r="BZ164" i="12" s="1"/>
  <c r="FY164" i="12"/>
  <c r="HA162" i="12"/>
  <c r="DB161" i="12"/>
  <c r="DB162" i="12" s="1"/>
  <c r="EO162" i="12"/>
  <c r="AP161" i="12"/>
  <c r="AP162" i="12" s="1"/>
  <c r="BJ159" i="12"/>
  <c r="BJ160" i="12" s="1"/>
  <c r="FI160" i="12"/>
  <c r="CZ156" i="12"/>
  <c r="GY157" i="12"/>
  <c r="GY158" i="12"/>
  <c r="GY165" i="12"/>
  <c r="GY166" i="12"/>
  <c r="AN156" i="12"/>
  <c r="EM157" i="12"/>
  <c r="EM166" i="12"/>
  <c r="EM165" i="12"/>
  <c r="EM158" i="12"/>
  <c r="CI156" i="12"/>
  <c r="GH157" i="12"/>
  <c r="GH158" i="12"/>
  <c r="GH166" i="12"/>
  <c r="GH165" i="12"/>
  <c r="GE157" i="12"/>
  <c r="CF156" i="12"/>
  <c r="GE166" i="12"/>
  <c r="GE165" i="12"/>
  <c r="GE158" i="12"/>
  <c r="BW156" i="12"/>
  <c r="FV157" i="12"/>
  <c r="FV158" i="12"/>
  <c r="FV165" i="12"/>
  <c r="FV166" i="12"/>
  <c r="DR156" i="12"/>
  <c r="HQ157" i="12"/>
  <c r="HQ158" i="12"/>
  <c r="HQ166" i="12"/>
  <c r="HQ165" i="12"/>
  <c r="BF156" i="12"/>
  <c r="FE157" i="12"/>
  <c r="FE165" i="12"/>
  <c r="FE166" i="12"/>
  <c r="FE158" i="12"/>
  <c r="DA156" i="12"/>
  <c r="GZ158" i="12"/>
  <c r="GZ166" i="12"/>
  <c r="GZ157" i="12"/>
  <c r="GZ165" i="12"/>
  <c r="AO156" i="12"/>
  <c r="EN157" i="12"/>
  <c r="EN158" i="12"/>
  <c r="EN166" i="12"/>
  <c r="EN165" i="12"/>
  <c r="IJ158" i="12"/>
  <c r="IJ157" i="12"/>
  <c r="IJ166" i="12"/>
  <c r="IJ165" i="12"/>
  <c r="KM158" i="12"/>
  <c r="KM157" i="12"/>
  <c r="KM166" i="12"/>
  <c r="KM165" i="12"/>
  <c r="LR157" i="12"/>
  <c r="LR165" i="12"/>
  <c r="LR158" i="12"/>
  <c r="LR166" i="12"/>
  <c r="JF157" i="12"/>
  <c r="JF165" i="12"/>
  <c r="JF158" i="12"/>
  <c r="JF166" i="12"/>
  <c r="KC158" i="12"/>
  <c r="KC157" i="12"/>
  <c r="KC166" i="12"/>
  <c r="KC165" i="12"/>
  <c r="KZ157" i="12"/>
  <c r="KZ158" i="12"/>
  <c r="KZ165" i="12"/>
  <c r="KZ166" i="12"/>
  <c r="IN157" i="12"/>
  <c r="IN158" i="12"/>
  <c r="IN165" i="12"/>
  <c r="IN166" i="12"/>
  <c r="JK158" i="12"/>
  <c r="JK166" i="12"/>
  <c r="JK165" i="12"/>
  <c r="JK157" i="12"/>
  <c r="CP166" i="21"/>
  <c r="CS157" i="21"/>
  <c r="W157" i="21" s="1"/>
  <c r="W156" i="21"/>
  <c r="CK163" i="12"/>
  <c r="CK164" i="12" s="1"/>
  <c r="GJ164" i="12"/>
  <c r="AT161" i="12"/>
  <c r="AT162" i="12" s="1"/>
  <c r="ES162" i="12"/>
  <c r="BM163" i="12"/>
  <c r="BM164" i="12" s="1"/>
  <c r="FL164" i="12"/>
  <c r="HP160" i="12"/>
  <c r="DQ159" i="12"/>
  <c r="DQ160" i="12" s="1"/>
  <c r="DK163" i="12"/>
  <c r="DK164" i="12" s="1"/>
  <c r="HJ164" i="12"/>
  <c r="DA161" i="12"/>
  <c r="DA162" i="12" s="1"/>
  <c r="GZ162" i="12"/>
  <c r="BQ159" i="12"/>
  <c r="BQ160" i="12" s="1"/>
  <c r="FP160" i="12"/>
  <c r="DC163" i="12"/>
  <c r="DC164" i="12" s="1"/>
  <c r="HB164" i="12"/>
  <c r="CE163" i="12"/>
  <c r="CE164" i="12" s="1"/>
  <c r="GD164" i="12"/>
  <c r="BB161" i="12"/>
  <c r="BB162" i="12" s="1"/>
  <c r="FA162" i="12"/>
  <c r="AT156" i="12"/>
  <c r="ES157" i="12"/>
  <c r="ES158" i="12"/>
  <c r="ES165" i="12"/>
  <c r="ES166" i="12"/>
  <c r="CN163" i="12"/>
  <c r="CN164" i="12" s="1"/>
  <c r="GM164" i="12"/>
  <c r="BQ161" i="12"/>
  <c r="BQ162" i="12" s="1"/>
  <c r="FP162" i="12"/>
  <c r="DE156" i="12"/>
  <c r="HD158" i="12"/>
  <c r="HD165" i="12"/>
  <c r="HD157" i="12"/>
  <c r="HD166" i="12"/>
  <c r="GV164" i="12"/>
  <c r="CW163" i="12"/>
  <c r="CW164" i="12" s="1"/>
  <c r="CF161" i="12"/>
  <c r="CF162" i="12" s="1"/>
  <c r="GE162" i="12"/>
  <c r="CX156" i="12"/>
  <c r="GW157" i="12"/>
  <c r="GW166" i="12"/>
  <c r="GW158" i="12"/>
  <c r="GW165" i="12"/>
  <c r="HO164" i="12"/>
  <c r="DP163" i="12"/>
  <c r="DP164" i="12" s="1"/>
  <c r="DI161" i="12"/>
  <c r="DI162" i="12" s="1"/>
  <c r="HH162" i="12"/>
  <c r="BY159" i="12"/>
  <c r="BY160" i="12" s="1"/>
  <c r="FX160" i="12"/>
  <c r="AR163" i="12"/>
  <c r="AR164" i="12" s="1"/>
  <c r="EQ164" i="12"/>
  <c r="BL161" i="12"/>
  <c r="BL162" i="12" s="1"/>
  <c r="FK162" i="12"/>
  <c r="GM160" i="12"/>
  <c r="CN159" i="12"/>
  <c r="CN160" i="12" s="1"/>
  <c r="CH156" i="12"/>
  <c r="GG157" i="12"/>
  <c r="GG165" i="12"/>
  <c r="GG166" i="12"/>
  <c r="GG158" i="12"/>
  <c r="BG163" i="12"/>
  <c r="BG164" i="12" s="1"/>
  <c r="FF164" i="12"/>
  <c r="FZ162" i="12"/>
  <c r="CA161" i="12"/>
  <c r="CA162" i="12" s="1"/>
  <c r="DC159" i="12"/>
  <c r="DC160" i="12" s="1"/>
  <c r="HB160" i="12"/>
  <c r="AQ159" i="12"/>
  <c r="AQ160" i="12" s="1"/>
  <c r="EP160" i="12"/>
  <c r="BK163" i="12"/>
  <c r="BK164" i="12" s="1"/>
  <c r="FJ164" i="12"/>
  <c r="CM161" i="12"/>
  <c r="CM162" i="12" s="1"/>
  <c r="GL162" i="12"/>
  <c r="DG159" i="12"/>
  <c r="DG160" i="12" s="1"/>
  <c r="HF160" i="12"/>
  <c r="AU159" i="12"/>
  <c r="AU160" i="12" s="1"/>
  <c r="ET160" i="12"/>
  <c r="BR163" i="12"/>
  <c r="BR164" i="12" s="1"/>
  <c r="FQ164" i="12"/>
  <c r="GS162" i="12"/>
  <c r="CT161" i="12"/>
  <c r="CT162" i="12" s="1"/>
  <c r="IC159" i="12"/>
  <c r="O159" i="12" s="1"/>
  <c r="DN159" i="12"/>
  <c r="DN160" i="12" s="1"/>
  <c r="HM160" i="12"/>
  <c r="BB159" i="12"/>
  <c r="BB160" i="12" s="1"/>
  <c r="FA160" i="12"/>
  <c r="CR156" i="12"/>
  <c r="GQ157" i="12"/>
  <c r="GQ158" i="12"/>
  <c r="GQ166" i="12"/>
  <c r="GQ165" i="12"/>
  <c r="CA156" i="12"/>
  <c r="FZ157" i="12"/>
  <c r="FZ158" i="12"/>
  <c r="FZ165" i="12"/>
  <c r="FZ166" i="12"/>
  <c r="FW157" i="12"/>
  <c r="BX156" i="12"/>
  <c r="FW166" i="12"/>
  <c r="FW165" i="12"/>
  <c r="FW158" i="12"/>
  <c r="MC163" i="12"/>
  <c r="Y163" i="12" s="1"/>
  <c r="KO164" i="12"/>
  <c r="KH157" i="12"/>
  <c r="KH158" i="12"/>
  <c r="KH165" i="12"/>
  <c r="KH166" i="12"/>
  <c r="BO156" i="12"/>
  <c r="FN157" i="12"/>
  <c r="FN158" i="12"/>
  <c r="FN165" i="12"/>
  <c r="FN166" i="12"/>
  <c r="DJ156" i="12"/>
  <c r="HI158" i="12"/>
  <c r="HI157" i="12"/>
  <c r="HI165" i="12"/>
  <c r="HI166" i="12"/>
  <c r="AX156" i="12"/>
  <c r="EW157" i="12"/>
  <c r="EW158" i="12"/>
  <c r="EW165" i="12"/>
  <c r="EW166" i="12"/>
  <c r="CS156" i="12"/>
  <c r="GR157" i="12"/>
  <c r="GR158" i="12"/>
  <c r="GR165" i="12"/>
  <c r="GR166" i="12"/>
  <c r="LD158" i="12"/>
  <c r="LD157" i="12"/>
  <c r="LD166" i="12"/>
  <c r="LD165" i="12"/>
  <c r="LF158" i="12"/>
  <c r="LF157" i="12"/>
  <c r="LF165" i="12"/>
  <c r="LF166" i="12"/>
  <c r="KE158" i="12"/>
  <c r="KE157" i="12"/>
  <c r="KE165" i="12"/>
  <c r="KE166" i="12"/>
  <c r="LJ157" i="12"/>
  <c r="LJ165" i="12"/>
  <c r="LJ166" i="12"/>
  <c r="LJ158" i="12"/>
  <c r="IX157" i="12"/>
  <c r="IX165" i="12"/>
  <c r="IX166" i="12"/>
  <c r="IX158" i="12"/>
  <c r="JU158" i="12"/>
  <c r="JU157" i="12"/>
  <c r="JU165" i="12"/>
  <c r="JU166" i="12"/>
  <c r="KR157" i="12"/>
  <c r="KR166" i="12"/>
  <c r="KR165" i="12"/>
  <c r="KR158" i="12"/>
  <c r="LO158" i="12"/>
  <c r="LO157" i="12"/>
  <c r="LO165" i="12"/>
  <c r="LO166" i="12"/>
  <c r="JC158" i="12"/>
  <c r="JC157" i="12"/>
  <c r="JC165" i="12"/>
  <c r="JC166" i="12"/>
  <c r="CP165" i="21"/>
  <c r="CP158" i="21"/>
  <c r="BJ158" i="21"/>
  <c r="FX164" i="12"/>
  <c r="BY163" i="12"/>
  <c r="BY164" i="12" s="1"/>
  <c r="DR159" i="12"/>
  <c r="DR160" i="12" s="1"/>
  <c r="HQ160" i="12"/>
  <c r="AW163" i="12"/>
  <c r="AW164" i="12" s="1"/>
  <c r="EV164" i="12"/>
  <c r="GZ160" i="12"/>
  <c r="DA159" i="12"/>
  <c r="DA160" i="12" s="1"/>
  <c r="HT164" i="12"/>
  <c r="DU163" i="12"/>
  <c r="DU164" i="12" s="1"/>
  <c r="DB163" i="12"/>
  <c r="DB164" i="12" s="1"/>
  <c r="HA164" i="12"/>
  <c r="CK161" i="12"/>
  <c r="CK162" i="12" s="1"/>
  <c r="GJ162" i="12"/>
  <c r="BA159" i="12"/>
  <c r="BA160" i="12" s="1"/>
  <c r="EZ160" i="12"/>
  <c r="DT161" i="12"/>
  <c r="DT162" i="12" s="1"/>
  <c r="HS162" i="12"/>
  <c r="BU163" i="12"/>
  <c r="BU164" i="12" s="1"/>
  <c r="FT164" i="12"/>
  <c r="AL161" i="12"/>
  <c r="AL162" i="12" s="1"/>
  <c r="EK162" i="12"/>
  <c r="CD163" i="12"/>
  <c r="CD164" i="12" s="1"/>
  <c r="GC164" i="12"/>
  <c r="BA161" i="12"/>
  <c r="BA162" i="12" s="1"/>
  <c r="EZ162" i="12"/>
  <c r="AS156" i="12"/>
  <c r="ER158" i="12"/>
  <c r="ER157" i="12"/>
  <c r="ER165" i="12"/>
  <c r="ER166" i="12"/>
  <c r="CM163" i="12"/>
  <c r="CM164" i="12" s="1"/>
  <c r="GL164" i="12"/>
  <c r="BP161" i="12"/>
  <c r="BP162" i="12" s="1"/>
  <c r="FO162" i="12"/>
  <c r="AL156" i="12"/>
  <c r="EK165" i="12"/>
  <c r="EK166" i="12"/>
  <c r="EK157" i="12"/>
  <c r="EK158" i="12"/>
  <c r="DG163" i="12"/>
  <c r="DG164" i="12" s="1"/>
  <c r="HF164" i="12"/>
  <c r="CS161" i="12"/>
  <c r="CS162" i="12" s="1"/>
  <c r="GR162" i="12"/>
  <c r="BI159" i="12"/>
  <c r="BI160" i="12" s="1"/>
  <c r="FH160" i="12"/>
  <c r="DP161" i="12"/>
  <c r="DP162" i="12" s="1"/>
  <c r="HO162" i="12"/>
  <c r="BD161" i="12"/>
  <c r="BD162" i="12" s="1"/>
  <c r="FC162" i="12"/>
  <c r="GE160" i="12"/>
  <c r="CF159" i="12"/>
  <c r="CF160" i="12" s="1"/>
  <c r="BB156" i="12"/>
  <c r="FA158" i="12"/>
  <c r="FA157" i="12"/>
  <c r="FA165" i="12"/>
  <c r="FA166" i="12"/>
  <c r="AY163" i="12"/>
  <c r="AY164" i="12" s="1"/>
  <c r="EX164" i="12"/>
  <c r="FR162" i="12"/>
  <c r="BS161" i="12"/>
  <c r="BS162" i="12" s="1"/>
  <c r="CU159" i="12"/>
  <c r="CU160" i="12" s="1"/>
  <c r="GT160" i="12"/>
  <c r="DM156" i="12"/>
  <c r="HL157" i="12"/>
  <c r="HL158" i="12"/>
  <c r="HL165" i="12"/>
  <c r="HL166" i="12"/>
  <c r="BC163" i="12"/>
  <c r="BC164" i="12" s="1"/>
  <c r="FB164" i="12"/>
  <c r="CE161" i="12"/>
  <c r="CE162" i="12" s="1"/>
  <c r="GD162" i="12"/>
  <c r="CY159" i="12"/>
  <c r="CY160" i="12" s="1"/>
  <c r="GX160" i="12"/>
  <c r="AM159" i="12"/>
  <c r="AM160" i="12" s="1"/>
  <c r="EL160" i="12"/>
  <c r="BJ163" i="12"/>
  <c r="BJ164" i="12" s="1"/>
  <c r="FI164" i="12"/>
  <c r="GK162" i="12"/>
  <c r="CL161" i="12"/>
  <c r="CL162" i="12" s="1"/>
  <c r="DF159" i="12"/>
  <c r="DF160" i="12" s="1"/>
  <c r="HE160" i="12"/>
  <c r="AT159" i="12"/>
  <c r="AT160" i="12" s="1"/>
  <c r="ES160" i="12"/>
  <c r="CJ156" i="12"/>
  <c r="GI158" i="12"/>
  <c r="GI165" i="12"/>
  <c r="GI166" i="12"/>
  <c r="GI157" i="12"/>
  <c r="BS156" i="12"/>
  <c r="FR157" i="12"/>
  <c r="FR165" i="12"/>
  <c r="FR166" i="12"/>
  <c r="FR158" i="12"/>
  <c r="LS157" i="12"/>
  <c r="V157" i="12" s="1"/>
  <c r="LS158" i="12"/>
  <c r="V158" i="12" s="1"/>
  <c r="LS165" i="12"/>
  <c r="V165" i="12" s="1"/>
  <c r="LS166" i="12"/>
  <c r="V166" i="12" s="1"/>
  <c r="FO157" i="12"/>
  <c r="BP156" i="12"/>
  <c r="FO166" i="12"/>
  <c r="FO165" i="12"/>
  <c r="FO158" i="12"/>
  <c r="DS156" i="12"/>
  <c r="HR158" i="12"/>
  <c r="HR157" i="12"/>
  <c r="HR165" i="12"/>
  <c r="HR166" i="12"/>
  <c r="BG156" i="12"/>
  <c r="FF157" i="12"/>
  <c r="FF158" i="12"/>
  <c r="FF165" i="12"/>
  <c r="FF166" i="12"/>
  <c r="DB156" i="12"/>
  <c r="HA157" i="12"/>
  <c r="HA158" i="12"/>
  <c r="HA166" i="12"/>
  <c r="HA165" i="12"/>
  <c r="AP156" i="12"/>
  <c r="EO157" i="12"/>
  <c r="EO158" i="12"/>
  <c r="EO165" i="12"/>
  <c r="EO166" i="12"/>
  <c r="CK156" i="12"/>
  <c r="GJ158" i="12"/>
  <c r="GJ165" i="12"/>
  <c r="GJ166" i="12"/>
  <c r="GJ157" i="12"/>
  <c r="KO162" i="12"/>
  <c r="MC161" i="12"/>
  <c r="Y161" i="12" s="1"/>
  <c r="KG158" i="12"/>
  <c r="KG165" i="12"/>
  <c r="KG157" i="12"/>
  <c r="KG166" i="12"/>
  <c r="KX157" i="12"/>
  <c r="KX158" i="12"/>
  <c r="KX165" i="12"/>
  <c r="KX166" i="12"/>
  <c r="MB156" i="12"/>
  <c r="LL158" i="12"/>
  <c r="LL157" i="12"/>
  <c r="LL166" i="12"/>
  <c r="LL165" i="12"/>
  <c r="KN158" i="12"/>
  <c r="KN157" i="12"/>
  <c r="KN165" i="12"/>
  <c r="KN166" i="12"/>
  <c r="JW157" i="12"/>
  <c r="JW158" i="12"/>
  <c r="JW165" i="12"/>
  <c r="JW166" i="12"/>
  <c r="LB157" i="12"/>
  <c r="LB166" i="12"/>
  <c r="LB165" i="12"/>
  <c r="LB158" i="12"/>
  <c r="IP157" i="12"/>
  <c r="IP166" i="12"/>
  <c r="IP165" i="12"/>
  <c r="IP158" i="12"/>
  <c r="JM157" i="12"/>
  <c r="JM158" i="12"/>
  <c r="JM165" i="12"/>
  <c r="JM166" i="12"/>
  <c r="KJ158" i="12"/>
  <c r="KJ157" i="12"/>
  <c r="KJ166" i="12"/>
  <c r="KJ165" i="12"/>
  <c r="LG157" i="12"/>
  <c r="LG158" i="12"/>
  <c r="LG165" i="12"/>
  <c r="LG166" i="12"/>
  <c r="IU157" i="12"/>
  <c r="IU165" i="12"/>
  <c r="IU166" i="12"/>
  <c r="IU158" i="12"/>
  <c r="BP157" i="21"/>
  <c r="CD156" i="21"/>
  <c r="Q156" i="21" s="1"/>
  <c r="BJ157" i="21"/>
  <c r="DC156" i="21"/>
  <c r="AA156" i="21" s="1"/>
  <c r="BN163" i="12"/>
  <c r="BN164" i="12" s="1"/>
  <c r="FM164" i="12"/>
  <c r="DB159" i="12"/>
  <c r="DB160" i="12" s="1"/>
  <c r="HA160" i="12"/>
  <c r="BW163" i="12"/>
  <c r="BW164" i="12" s="1"/>
  <c r="FV164" i="12"/>
  <c r="DU161" i="12"/>
  <c r="DU162" i="12" s="1"/>
  <c r="HT162" i="12"/>
  <c r="GJ160" i="12"/>
  <c r="CK159" i="12"/>
  <c r="CK160" i="12" s="1"/>
  <c r="EU164" i="12"/>
  <c r="AV163" i="12"/>
  <c r="AV164" i="12" s="1"/>
  <c r="GQ164" i="12"/>
  <c r="CR163" i="12"/>
  <c r="CR164" i="12" s="1"/>
  <c r="BU161" i="12"/>
  <c r="BU162" i="12" s="1"/>
  <c r="FT162" i="12"/>
  <c r="AK159" i="12"/>
  <c r="AK160" i="12" s="1"/>
  <c r="EJ160" i="12"/>
  <c r="CZ159" i="12"/>
  <c r="CZ160" i="12" s="1"/>
  <c r="GY160" i="12"/>
  <c r="BF163" i="12"/>
  <c r="BF164" i="12" s="1"/>
  <c r="FE164" i="12"/>
  <c r="DJ159" i="12"/>
  <c r="DJ160" i="12" s="1"/>
  <c r="HI160" i="12"/>
  <c r="DL163" i="12"/>
  <c r="DL164" i="12" s="1"/>
  <c r="HK164" i="12"/>
  <c r="FS164" i="12"/>
  <c r="BT163" i="12"/>
  <c r="BT164" i="12" s="1"/>
  <c r="AK161" i="12"/>
  <c r="AK162" i="12" s="1"/>
  <c r="EJ162" i="12"/>
  <c r="CC163" i="12"/>
  <c r="CC164" i="12" s="1"/>
  <c r="GB164" i="12"/>
  <c r="AZ161" i="12"/>
  <c r="AZ162" i="12" s="1"/>
  <c r="EY162" i="12"/>
  <c r="CV163" i="12"/>
  <c r="CV164" i="12" s="1"/>
  <c r="GU164" i="12"/>
  <c r="CC161" i="12"/>
  <c r="CC162" i="12" s="1"/>
  <c r="GB162" i="12"/>
  <c r="AS159" i="12"/>
  <c r="AS160" i="12" s="1"/>
  <c r="ER160" i="12"/>
  <c r="DH161" i="12"/>
  <c r="DH162" i="12" s="1"/>
  <c r="HG162" i="12"/>
  <c r="AV161" i="12"/>
  <c r="AV162" i="12" s="1"/>
  <c r="EU162" i="12"/>
  <c r="FW160" i="12"/>
  <c r="BX159" i="12"/>
  <c r="BX160" i="12" s="1"/>
  <c r="AQ163" i="12"/>
  <c r="AQ164" i="12" s="1"/>
  <c r="EP164" i="12"/>
  <c r="FJ162" i="12"/>
  <c r="BK161" i="12"/>
  <c r="BK162" i="12" s="1"/>
  <c r="CM159" i="12"/>
  <c r="CM160" i="12" s="1"/>
  <c r="GL160" i="12"/>
  <c r="CG156" i="12"/>
  <c r="GF165" i="12"/>
  <c r="GF166" i="12"/>
  <c r="GF158" i="12"/>
  <c r="GF157" i="12"/>
  <c r="AU163" i="12"/>
  <c r="AU164" i="12" s="1"/>
  <c r="ET164" i="12"/>
  <c r="BW161" i="12"/>
  <c r="BW162" i="12" s="1"/>
  <c r="FV162" i="12"/>
  <c r="CQ159" i="12"/>
  <c r="CQ160" i="12" s="1"/>
  <c r="ID159" i="12"/>
  <c r="Q159" i="12" s="1"/>
  <c r="GP160" i="12"/>
  <c r="DU156" i="12"/>
  <c r="HT157" i="12"/>
  <c r="N157" i="12" s="1"/>
  <c r="HT158" i="12"/>
  <c r="N158" i="12" s="1"/>
  <c r="HT165" i="12"/>
  <c r="HT166" i="12"/>
  <c r="IC163" i="12"/>
  <c r="O163" i="12" s="1"/>
  <c r="DN163" i="12"/>
  <c r="DN164" i="12" s="1"/>
  <c r="HM164" i="12"/>
  <c r="BB163" i="12"/>
  <c r="BB164" i="12" s="1"/>
  <c r="FA164" i="12"/>
  <c r="GC162" i="12"/>
  <c r="CD161" i="12"/>
  <c r="CD162" i="12" s="1"/>
  <c r="CX159" i="12"/>
  <c r="CX160" i="12" s="1"/>
  <c r="GW160" i="12"/>
  <c r="AL159" i="12"/>
  <c r="AL160" i="12" s="1"/>
  <c r="EK160" i="12"/>
  <c r="MC159" i="12"/>
  <c r="Y159" i="12" s="1"/>
  <c r="KO160" i="12"/>
  <c r="CB156" i="12"/>
  <c r="GA157" i="12"/>
  <c r="GA158" i="12"/>
  <c r="GA166" i="12"/>
  <c r="GA165" i="12"/>
  <c r="IS158" i="12"/>
  <c r="IS157" i="12"/>
  <c r="IS166" i="12"/>
  <c r="IS165" i="12"/>
  <c r="BK156" i="12"/>
  <c r="FJ158" i="12"/>
  <c r="FJ165" i="12"/>
  <c r="FJ166" i="12"/>
  <c r="FJ157" i="12"/>
  <c r="IK158" i="12"/>
  <c r="IK165" i="12"/>
  <c r="IK157" i="12"/>
  <c r="IK166" i="12"/>
  <c r="FG157" i="12"/>
  <c r="BH156" i="12"/>
  <c r="FG166" i="12"/>
  <c r="FG165" i="12"/>
  <c r="FG158" i="12"/>
  <c r="DK156" i="12"/>
  <c r="HJ157" i="12"/>
  <c r="HJ158" i="12"/>
  <c r="HJ165" i="12"/>
  <c r="HJ166" i="12"/>
  <c r="AY156" i="12"/>
  <c r="EX158" i="12"/>
  <c r="EX157" i="12"/>
  <c r="EX165" i="12"/>
  <c r="EX166" i="12"/>
  <c r="CT156" i="12"/>
  <c r="GS158" i="12"/>
  <c r="GS157" i="12"/>
  <c r="GS165" i="12"/>
  <c r="GS166" i="12"/>
  <c r="CC156" i="12"/>
  <c r="GB158" i="12"/>
  <c r="GB166" i="12"/>
  <c r="GB157" i="12"/>
  <c r="GB165" i="12"/>
  <c r="JH157" i="12"/>
  <c r="JH166" i="12"/>
  <c r="JH165" i="12"/>
  <c r="JH158" i="12"/>
  <c r="JJ158" i="12"/>
  <c r="JJ157" i="12"/>
  <c r="JJ166" i="12"/>
  <c r="JJ165" i="12"/>
  <c r="KF157" i="12"/>
  <c r="KF165" i="12"/>
  <c r="KF158" i="12"/>
  <c r="KF166" i="12"/>
  <c r="LM158" i="12"/>
  <c r="LM157" i="12"/>
  <c r="LM166" i="12"/>
  <c r="LM165" i="12"/>
  <c r="MC156" i="12"/>
  <c r="KO157" i="12"/>
  <c r="KO158" i="12"/>
  <c r="KO165" i="12"/>
  <c r="KO166" i="12"/>
  <c r="JQ157" i="12"/>
  <c r="JQ166" i="12"/>
  <c r="JQ158" i="12"/>
  <c r="JQ165" i="12"/>
  <c r="JO158" i="12"/>
  <c r="JO165" i="12"/>
  <c r="JO166" i="12"/>
  <c r="JO157" i="12"/>
  <c r="KT157" i="12"/>
  <c r="KT166" i="12"/>
  <c r="KT158" i="12"/>
  <c r="KT165" i="12"/>
  <c r="LQ158" i="12"/>
  <c r="LQ165" i="12"/>
  <c r="LQ157" i="12"/>
  <c r="LQ166" i="12"/>
  <c r="JE158" i="12"/>
  <c r="JE165" i="12"/>
  <c r="JE157" i="12"/>
  <c r="JE166" i="12"/>
  <c r="KB158" i="12"/>
  <c r="KB157" i="12"/>
  <c r="KB166" i="12"/>
  <c r="KB165" i="12"/>
  <c r="KY158" i="12"/>
  <c r="KY165" i="12"/>
  <c r="KY166" i="12"/>
  <c r="KY157" i="12"/>
  <c r="IM157" i="12"/>
  <c r="IM158" i="12"/>
  <c r="IM165" i="12"/>
  <c r="IM166" i="12"/>
  <c r="CL165" i="21"/>
  <c r="CT157" i="21"/>
  <c r="V157" i="21" s="1"/>
  <c r="V156" i="21"/>
  <c r="BT157" i="21"/>
  <c r="N157" i="21" s="1"/>
  <c r="N156" i="21"/>
  <c r="GF164" i="12"/>
  <c r="CG163" i="12"/>
  <c r="CG164" i="12" s="1"/>
  <c r="AX163" i="12"/>
  <c r="AX164" i="12" s="1"/>
  <c r="EW164" i="12"/>
  <c r="CL159" i="12"/>
  <c r="CL160" i="12" s="1"/>
  <c r="GK160" i="12"/>
  <c r="HL164" i="12"/>
  <c r="DM163" i="12"/>
  <c r="DM164" i="12" s="1"/>
  <c r="DE161" i="12"/>
  <c r="DE162" i="12" s="1"/>
  <c r="HD162" i="12"/>
  <c r="FT160" i="12"/>
  <c r="BU159" i="12"/>
  <c r="BU160" i="12" s="1"/>
  <c r="BH161" i="12"/>
  <c r="BH162" i="12" s="1"/>
  <c r="FG162" i="12"/>
  <c r="CF163" i="12"/>
  <c r="CF164" i="12" s="1"/>
  <c r="GE164" i="12"/>
  <c r="BE161" i="12"/>
  <c r="BE162" i="12" s="1"/>
  <c r="FD162" i="12"/>
  <c r="DP156" i="12"/>
  <c r="HO158" i="12"/>
  <c r="HO166" i="12"/>
  <c r="HO157" i="12"/>
  <c r="HO165" i="12"/>
  <c r="AP163" i="12"/>
  <c r="AP164" i="12" s="1"/>
  <c r="EO164" i="12"/>
  <c r="CT159" i="12"/>
  <c r="CT160" i="12" s="1"/>
  <c r="GS160" i="12"/>
  <c r="CN161" i="12"/>
  <c r="CN162" i="12" s="1"/>
  <c r="GM162" i="12"/>
  <c r="BE163" i="12"/>
  <c r="BE164" i="12" s="1"/>
  <c r="FD164" i="12"/>
  <c r="HH160" i="12"/>
  <c r="DI159" i="12"/>
  <c r="DI160" i="12" s="1"/>
  <c r="CS163" i="12"/>
  <c r="CS164" i="12" s="1"/>
  <c r="GR164" i="12"/>
  <c r="FP164" i="12"/>
  <c r="BQ163" i="12"/>
  <c r="BQ164" i="12" s="1"/>
  <c r="DH159" i="12"/>
  <c r="DH160" i="12" s="1"/>
  <c r="HG160" i="12"/>
  <c r="FK164" i="12"/>
  <c r="BL163" i="12"/>
  <c r="BL164" i="12" s="1"/>
  <c r="CL163" i="12"/>
  <c r="CL164" i="12" s="1"/>
  <c r="GK164" i="12"/>
  <c r="BM161" i="12"/>
  <c r="BM162" i="12" s="1"/>
  <c r="FL162" i="12"/>
  <c r="CO156" i="12"/>
  <c r="GN157" i="12"/>
  <c r="GN165" i="12"/>
  <c r="GN158" i="12"/>
  <c r="GN166" i="12"/>
  <c r="CZ161" i="12"/>
  <c r="CZ162" i="12" s="1"/>
  <c r="GY162" i="12"/>
  <c r="AN161" i="12"/>
  <c r="AN162" i="12" s="1"/>
  <c r="EM162" i="12"/>
  <c r="FO160" i="12"/>
  <c r="BP159" i="12"/>
  <c r="BP160" i="12" s="1"/>
  <c r="HN162" i="12"/>
  <c r="DO161" i="12"/>
  <c r="DO162" i="12" s="1"/>
  <c r="FB162" i="12"/>
  <c r="BC161" i="12"/>
  <c r="BC162" i="12" s="1"/>
  <c r="CE159" i="12"/>
  <c r="CE160" i="12" s="1"/>
  <c r="GD160" i="12"/>
  <c r="BA156" i="12"/>
  <c r="EZ165" i="12"/>
  <c r="EZ166" i="12"/>
  <c r="EZ157" i="12"/>
  <c r="EZ158" i="12"/>
  <c r="CY163" i="12"/>
  <c r="CY164" i="12" s="1"/>
  <c r="GX164" i="12"/>
  <c r="AM163" i="12"/>
  <c r="AM164" i="12" s="1"/>
  <c r="EL164" i="12"/>
  <c r="BO161" i="12"/>
  <c r="BO162" i="12" s="1"/>
  <c r="FN162" i="12"/>
  <c r="CI159" i="12"/>
  <c r="CI160" i="12" s="1"/>
  <c r="GH160" i="12"/>
  <c r="CW156" i="12"/>
  <c r="GV158" i="12"/>
  <c r="GV165" i="12"/>
  <c r="GV166" i="12"/>
  <c r="GV157" i="12"/>
  <c r="DF163" i="12"/>
  <c r="DF164" i="12" s="1"/>
  <c r="HE164" i="12"/>
  <c r="AT163" i="12"/>
  <c r="AT164" i="12" s="1"/>
  <c r="ES164" i="12"/>
  <c r="FU162" i="12"/>
  <c r="BV161" i="12"/>
  <c r="BV162" i="12" s="1"/>
  <c r="CP159" i="12"/>
  <c r="CP160" i="12" s="1"/>
  <c r="GO160" i="12"/>
  <c r="HS157" i="12"/>
  <c r="DT156" i="12"/>
  <c r="HS166" i="12"/>
  <c r="HS165" i="12"/>
  <c r="HS158" i="12"/>
  <c r="LE158" i="12"/>
  <c r="LE166" i="12"/>
  <c r="LE157" i="12"/>
  <c r="LE165" i="12"/>
  <c r="BT156" i="12"/>
  <c r="FS158" i="12"/>
  <c r="FS157" i="12"/>
  <c r="FS166" i="12"/>
  <c r="FS165" i="12"/>
  <c r="DO156" i="12"/>
  <c r="HN158" i="12"/>
  <c r="HN165" i="12"/>
  <c r="HN166" i="12"/>
  <c r="HN157" i="12"/>
  <c r="BC156" i="12"/>
  <c r="FB158" i="12"/>
  <c r="FB157" i="12"/>
  <c r="FB165" i="12"/>
  <c r="FB166" i="12"/>
  <c r="HK157" i="12"/>
  <c r="DL156" i="12"/>
  <c r="HK166" i="12"/>
  <c r="HK165" i="12"/>
  <c r="HK158" i="12"/>
  <c r="EY157" i="12"/>
  <c r="AZ156" i="12"/>
  <c r="EY166" i="12"/>
  <c r="EY165" i="12"/>
  <c r="EY158" i="12"/>
  <c r="DC156" i="12"/>
  <c r="HB157" i="12"/>
  <c r="HB158" i="12"/>
  <c r="HB165" i="12"/>
  <c r="HB166" i="12"/>
  <c r="AQ156" i="12"/>
  <c r="EP157" i="12"/>
  <c r="EP158" i="12"/>
  <c r="EP165" i="12"/>
  <c r="EP166" i="12"/>
  <c r="CL156" i="12"/>
  <c r="GK158" i="12"/>
  <c r="GK157" i="12"/>
  <c r="GK165" i="12"/>
  <c r="GK166" i="12"/>
  <c r="BU156" i="12"/>
  <c r="FT158" i="12"/>
  <c r="FT157" i="12"/>
  <c r="FT165" i="12"/>
  <c r="FT166" i="12"/>
  <c r="IR158" i="12"/>
  <c r="IR157" i="12"/>
  <c r="IR166" i="12"/>
  <c r="IR165" i="12"/>
  <c r="JI158" i="12"/>
  <c r="JI157" i="12"/>
  <c r="JI166" i="12"/>
  <c r="JI165" i="12"/>
  <c r="LN158" i="12"/>
  <c r="LN157" i="12"/>
  <c r="LN166" i="12"/>
  <c r="LN165" i="12"/>
  <c r="KP158" i="12"/>
  <c r="KP165" i="12"/>
  <c r="KP157" i="12"/>
  <c r="KP166" i="12"/>
  <c r="JR158" i="12"/>
  <c r="JR157" i="12"/>
  <c r="JR166" i="12"/>
  <c r="JR165" i="12"/>
  <c r="IT158" i="12"/>
  <c r="IT157" i="12"/>
  <c r="IT165" i="12"/>
  <c r="IT166" i="12"/>
  <c r="JG157" i="12"/>
  <c r="JG158" i="12"/>
  <c r="JG165" i="12"/>
  <c r="JG166" i="12"/>
  <c r="KL157" i="12"/>
  <c r="KL166" i="12"/>
  <c r="KL165" i="12"/>
  <c r="KL158" i="12"/>
  <c r="LI157" i="12"/>
  <c r="LI158" i="12"/>
  <c r="LI165" i="12"/>
  <c r="LI166" i="12"/>
  <c r="IW157" i="12"/>
  <c r="IW158" i="12"/>
  <c r="IW165" i="12"/>
  <c r="IW166" i="12"/>
  <c r="JT158" i="12"/>
  <c r="JT166" i="12"/>
  <c r="JT157" i="12"/>
  <c r="JT165" i="12"/>
  <c r="KQ157" i="12"/>
  <c r="KQ158" i="12"/>
  <c r="KQ165" i="12"/>
  <c r="KQ166" i="12"/>
  <c r="JO92" i="12"/>
  <c r="FZ150" i="12"/>
  <c r="FZ149" i="12"/>
  <c r="JY150" i="12"/>
  <c r="JY149" i="12"/>
  <c r="FH150" i="12"/>
  <c r="FH149" i="12"/>
  <c r="JL150" i="12"/>
  <c r="JL149" i="12"/>
  <c r="KL149" i="12"/>
  <c r="KL150" i="12"/>
  <c r="FU149" i="12"/>
  <c r="FU150" i="12"/>
  <c r="GZ150" i="12"/>
  <c r="GZ149" i="12"/>
  <c r="KA149" i="12"/>
  <c r="KA150" i="12"/>
  <c r="GH150" i="12"/>
  <c r="GH149" i="12"/>
  <c r="EP149" i="12"/>
  <c r="EP150" i="12"/>
  <c r="HK150" i="12"/>
  <c r="HK149" i="12"/>
  <c r="JX150" i="12"/>
  <c r="JX149" i="12"/>
  <c r="EW149" i="12"/>
  <c r="EW150" i="12"/>
  <c r="KH149" i="12"/>
  <c r="KH150" i="12"/>
  <c r="GP150" i="12"/>
  <c r="GP149" i="12"/>
  <c r="LO149" i="12"/>
  <c r="LO150" i="12"/>
  <c r="JF149" i="12"/>
  <c r="JF150" i="12"/>
  <c r="GQ150" i="12"/>
  <c r="GQ149" i="12"/>
  <c r="FQ149" i="12"/>
  <c r="FQ150" i="12"/>
  <c r="JR149" i="12"/>
  <c r="JR150" i="12"/>
  <c r="HP150" i="12"/>
  <c r="HP149" i="12"/>
  <c r="HS150" i="12"/>
  <c r="HS149" i="12"/>
  <c r="JJ149" i="12"/>
  <c r="JJ150" i="12"/>
  <c r="FL150" i="12"/>
  <c r="FL149" i="12"/>
  <c r="IH149" i="12"/>
  <c r="IH150" i="12"/>
  <c r="KV150" i="12"/>
  <c r="KV149" i="12"/>
  <c r="HF150" i="12"/>
  <c r="HF149" i="12"/>
  <c r="KI149" i="12"/>
  <c r="KI150" i="12"/>
  <c r="FX150" i="12"/>
  <c r="FX149" i="12"/>
  <c r="EU150" i="12"/>
  <c r="EU149" i="12"/>
  <c r="EI150" i="12"/>
  <c r="EI149" i="12"/>
  <c r="KX149" i="12"/>
  <c r="KX150" i="12"/>
  <c r="GG149" i="12"/>
  <c r="GG150" i="12"/>
  <c r="KK150" i="12"/>
  <c r="KK149" i="12"/>
  <c r="LC150" i="12"/>
  <c r="LC149" i="12"/>
  <c r="EV150" i="12"/>
  <c r="EV149" i="12"/>
  <c r="LE150" i="12"/>
  <c r="LE149" i="12"/>
  <c r="GO149" i="12"/>
  <c r="GO150" i="12"/>
  <c r="JC149" i="12"/>
  <c r="JC150" i="12"/>
  <c r="EN150" i="12"/>
  <c r="EN149" i="12"/>
  <c r="EX149" i="12"/>
  <c r="EX150" i="12"/>
  <c r="KO150" i="12"/>
  <c r="KO149" i="12"/>
  <c r="GX150" i="12"/>
  <c r="GX149" i="12"/>
  <c r="FW150" i="12"/>
  <c r="FW149" i="12"/>
  <c r="KG150" i="12"/>
  <c r="KG149" i="12"/>
  <c r="GI150" i="12"/>
  <c r="GI149" i="12"/>
  <c r="LI150" i="12"/>
  <c r="LI149" i="12"/>
  <c r="IJ150" i="12"/>
  <c r="IJ149" i="12"/>
  <c r="HE149" i="12"/>
  <c r="HE150" i="12"/>
  <c r="LF149" i="12"/>
  <c r="LF150" i="12"/>
  <c r="HR149" i="12"/>
  <c r="HR150" i="12"/>
  <c r="HC150" i="12"/>
  <c r="HC149" i="12"/>
  <c r="IL149" i="12"/>
  <c r="IL150" i="12"/>
  <c r="FN149" i="12"/>
  <c r="FN150" i="12"/>
  <c r="LH150" i="12"/>
  <c r="LH149" i="12"/>
  <c r="IQ150" i="12"/>
  <c r="IQ149" i="12"/>
  <c r="FJ150" i="12"/>
  <c r="FJ149" i="12"/>
  <c r="IS150" i="12"/>
  <c r="IS149" i="12"/>
  <c r="FV149" i="12"/>
  <c r="FV150" i="12"/>
  <c r="JZ149" i="12"/>
  <c r="JZ150" i="12"/>
  <c r="FK150" i="12"/>
  <c r="FK149" i="12"/>
  <c r="EQ150" i="12"/>
  <c r="EQ149" i="12"/>
  <c r="LL150" i="12"/>
  <c r="LL149" i="12"/>
  <c r="GW149" i="12"/>
  <c r="GW150" i="12"/>
  <c r="GE150" i="12"/>
  <c r="GE149" i="12"/>
  <c r="LD150" i="12"/>
  <c r="LD149" i="12"/>
  <c r="ET150" i="12"/>
  <c r="ET149" i="12"/>
  <c r="IW150" i="12"/>
  <c r="IW149" i="12"/>
  <c r="JO150" i="12"/>
  <c r="JO149" i="12"/>
  <c r="GL149" i="12"/>
  <c r="GL150" i="12"/>
  <c r="IT149" i="12"/>
  <c r="IT150" i="12"/>
  <c r="FD150" i="12"/>
  <c r="FD149" i="12"/>
  <c r="EY150" i="12"/>
  <c r="EY149" i="12"/>
  <c r="JI150" i="12"/>
  <c r="JI149" i="12"/>
  <c r="HQ149" i="12"/>
  <c r="HQ150" i="12"/>
  <c r="IV150" i="12"/>
  <c r="IV149" i="12"/>
  <c r="JV149" i="12"/>
  <c r="JV150" i="12"/>
  <c r="FI149" i="12"/>
  <c r="FI150" i="12"/>
  <c r="GS149" i="12"/>
  <c r="GS150" i="12"/>
  <c r="JP150" i="12"/>
  <c r="JP149" i="12"/>
  <c r="ER150" i="12"/>
  <c r="ER149" i="12"/>
  <c r="KW150" i="12"/>
  <c r="KW149" i="12"/>
  <c r="EL150" i="12"/>
  <c r="EL149" i="12"/>
  <c r="FG150" i="12"/>
  <c r="FG149" i="12"/>
  <c r="IZ150" i="12"/>
  <c r="IZ149" i="12"/>
  <c r="GD149" i="12"/>
  <c r="GD150" i="12"/>
  <c r="LQ150" i="12"/>
  <c r="LQ149" i="12"/>
  <c r="IR150" i="12"/>
  <c r="IR149" i="12"/>
  <c r="ES149" i="12"/>
  <c r="ES150" i="12"/>
  <c r="JT150" i="12"/>
  <c r="JT149" i="12"/>
  <c r="KT149" i="12"/>
  <c r="KT150" i="12"/>
  <c r="GV150" i="12"/>
  <c r="GV149" i="12"/>
  <c r="EZ150" i="12"/>
  <c r="EZ149" i="12"/>
  <c r="JQ150" i="12"/>
  <c r="JQ149" i="12"/>
  <c r="GJ150" i="12"/>
  <c r="GJ149" i="12"/>
  <c r="FO150" i="12"/>
  <c r="FO149" i="12"/>
  <c r="KF150" i="12"/>
  <c r="KF149" i="12"/>
  <c r="GF150" i="12"/>
  <c r="GF149" i="12"/>
  <c r="JS149" i="12"/>
  <c r="JS150" i="12"/>
  <c r="GN150" i="12"/>
  <c r="GN149" i="12"/>
  <c r="HB149" i="12"/>
  <c r="HB150" i="12"/>
  <c r="KC150" i="12"/>
  <c r="KC149" i="12"/>
  <c r="KU150" i="12"/>
  <c r="KU149" i="12"/>
  <c r="HT150" i="12"/>
  <c r="N150" i="12" s="1"/>
  <c r="HT149" i="12"/>
  <c r="N149" i="12" s="1"/>
  <c r="IK150" i="12"/>
  <c r="IK149" i="12"/>
  <c r="EK149" i="12"/>
  <c r="EK150" i="12"/>
  <c r="JM150" i="12"/>
  <c r="JM149" i="12"/>
  <c r="KE150" i="12"/>
  <c r="KE149" i="12"/>
  <c r="FP150" i="12"/>
  <c r="FP149" i="12"/>
  <c r="JE150" i="12"/>
  <c r="JE149" i="12"/>
  <c r="JW150" i="12"/>
  <c r="JW149" i="12"/>
  <c r="FE149" i="12"/>
  <c r="FE150" i="12"/>
  <c r="KQ149" i="12"/>
  <c r="KQ150" i="12"/>
  <c r="FY149" i="12"/>
  <c r="FY150" i="12"/>
  <c r="GK149" i="12"/>
  <c r="GK150" i="12"/>
  <c r="GM150" i="12"/>
  <c r="GM149" i="12"/>
  <c r="KN150" i="12"/>
  <c r="KN149" i="12"/>
  <c r="HG150" i="12"/>
  <c r="HG149" i="12"/>
  <c r="KS150" i="12"/>
  <c r="KS149" i="12"/>
  <c r="LK150" i="12"/>
  <c r="LK149" i="12"/>
  <c r="HN150" i="12"/>
  <c r="HN149" i="12"/>
  <c r="KP149" i="12"/>
  <c r="KP150" i="12"/>
  <c r="HL150" i="12"/>
  <c r="HL149" i="12"/>
  <c r="KZ150" i="12"/>
  <c r="KZ149" i="12"/>
  <c r="II150" i="12"/>
  <c r="II149" i="12"/>
  <c r="EM150" i="12"/>
  <c r="EM149" i="12"/>
  <c r="FS150" i="12"/>
  <c r="FS149" i="12"/>
  <c r="JH150" i="12"/>
  <c r="JH149" i="12"/>
  <c r="EO149" i="12"/>
  <c r="EO150" i="12"/>
  <c r="KJ150" i="12"/>
  <c r="KJ149" i="12"/>
  <c r="LJ149" i="12"/>
  <c r="LJ150" i="12"/>
  <c r="FC150" i="12"/>
  <c r="FC149" i="12"/>
  <c r="KB150" i="12"/>
  <c r="KB149" i="12"/>
  <c r="LB149" i="12"/>
  <c r="LB150" i="12"/>
  <c r="GC149" i="12"/>
  <c r="GC150" i="12"/>
  <c r="LN149" i="12"/>
  <c r="LN150" i="12"/>
  <c r="FF149" i="12"/>
  <c r="FF150" i="12"/>
  <c r="LA150" i="12"/>
  <c r="LA149" i="12"/>
  <c r="LS150" i="12"/>
  <c r="V150" i="12" s="1"/>
  <c r="LS149" i="12"/>
  <c r="V149" i="12" s="1"/>
  <c r="FB150" i="12"/>
  <c r="FB149" i="12"/>
  <c r="LP150" i="12"/>
  <c r="LP149" i="12"/>
  <c r="IY150" i="12"/>
  <c r="IY149" i="12"/>
  <c r="HM149" i="12"/>
  <c r="HM150" i="12"/>
  <c r="HO150" i="12"/>
  <c r="HO149" i="12"/>
  <c r="LM150" i="12"/>
  <c r="LM149" i="12"/>
  <c r="HD150" i="12"/>
  <c r="HD149" i="12"/>
  <c r="IN150" i="12"/>
  <c r="IN149" i="12"/>
  <c r="JN149" i="12"/>
  <c r="JN150" i="12"/>
  <c r="FR150" i="12"/>
  <c r="FR149" i="12"/>
  <c r="JU150" i="12"/>
  <c r="JU149" i="12"/>
  <c r="KM150" i="12"/>
  <c r="KM149" i="12"/>
  <c r="FM149" i="12"/>
  <c r="FM150" i="12"/>
  <c r="LG149" i="12"/>
  <c r="LG150" i="12"/>
  <c r="IX149" i="12"/>
  <c r="IX150" i="12"/>
  <c r="GR150" i="12"/>
  <c r="GR149" i="12"/>
  <c r="EJ150" i="12"/>
  <c r="EJ149" i="12"/>
  <c r="KY149" i="12"/>
  <c r="KY150" i="12"/>
  <c r="IP149" i="12"/>
  <c r="IP150" i="12"/>
  <c r="GA150" i="12"/>
  <c r="GA149" i="12"/>
  <c r="JB149" i="12"/>
  <c r="JB150" i="12"/>
  <c r="HI149" i="12"/>
  <c r="HI150" i="12"/>
  <c r="IO150" i="12"/>
  <c r="IO149" i="12"/>
  <c r="JG150" i="12"/>
  <c r="JG149" i="12"/>
  <c r="FA149" i="12"/>
  <c r="FA150" i="12"/>
  <c r="JD150" i="12"/>
  <c r="JD149" i="12"/>
  <c r="KD149" i="12"/>
  <c r="KD150" i="12"/>
  <c r="GT149" i="12"/>
  <c r="GT150" i="12"/>
  <c r="GU150" i="12"/>
  <c r="GU149" i="12"/>
  <c r="JA150" i="12"/>
  <c r="JA149" i="12"/>
  <c r="GB150" i="12"/>
  <c r="GB149" i="12"/>
  <c r="JK149" i="12"/>
  <c r="JK150" i="12"/>
  <c r="HH150" i="12"/>
  <c r="HH149" i="12"/>
  <c r="KR150" i="12"/>
  <c r="KR149" i="12"/>
  <c r="LR149" i="12"/>
  <c r="LR150" i="12"/>
  <c r="FT150" i="12"/>
  <c r="FT149" i="12"/>
  <c r="IU149" i="12"/>
  <c r="IU150" i="12"/>
  <c r="HA149" i="12"/>
  <c r="HA150" i="12"/>
  <c r="HJ149" i="12"/>
  <c r="HJ150" i="12"/>
  <c r="IM149" i="12"/>
  <c r="IM150" i="12"/>
  <c r="GY150" i="12"/>
  <c r="GY149" i="12"/>
  <c r="CK150" i="21"/>
  <c r="CK149" i="21"/>
  <c r="CT150" i="21"/>
  <c r="V150" i="21" s="1"/>
  <c r="CT149" i="21"/>
  <c r="V149" i="21" s="1"/>
  <c r="BP149" i="21"/>
  <c r="BP150" i="21"/>
  <c r="AJ150" i="21"/>
  <c r="AJ149" i="21"/>
  <c r="AK150" i="21"/>
  <c r="AK149" i="21"/>
  <c r="AL149" i="21"/>
  <c r="AL150" i="21"/>
  <c r="AM149" i="21"/>
  <c r="AM150" i="21"/>
  <c r="AP150" i="21"/>
  <c r="AP149" i="21"/>
  <c r="AR150" i="21"/>
  <c r="AR149" i="21"/>
  <c r="CR150" i="21"/>
  <c r="CR149" i="21"/>
  <c r="CL150" i="21"/>
  <c r="CL149" i="21"/>
  <c r="BQ150" i="21"/>
  <c r="BQ149" i="21"/>
  <c r="CP149" i="21"/>
  <c r="CP150" i="21"/>
  <c r="BJ149" i="21"/>
  <c r="BJ150" i="21"/>
  <c r="BR149" i="21"/>
  <c r="BR150" i="21"/>
  <c r="CQ150" i="21"/>
  <c r="CQ149" i="21"/>
  <c r="BK149" i="21"/>
  <c r="BK150" i="21"/>
  <c r="BS149" i="21"/>
  <c r="O149" i="21" s="1"/>
  <c r="BS150" i="21"/>
  <c r="O150" i="21" s="1"/>
  <c r="AQ150" i="21"/>
  <c r="AQ149" i="21"/>
  <c r="CO149" i="21"/>
  <c r="CO150" i="21"/>
  <c r="BL150" i="21"/>
  <c r="BL149" i="21"/>
  <c r="BT150" i="21"/>
  <c r="N150" i="21" s="1"/>
  <c r="BT149" i="21"/>
  <c r="N149" i="21" s="1"/>
  <c r="CJ150" i="21"/>
  <c r="CJ149" i="21"/>
  <c r="BM150" i="21"/>
  <c r="BM149" i="21"/>
  <c r="BU150" i="21"/>
  <c r="BU149" i="21"/>
  <c r="CU149" i="21"/>
  <c r="CU150" i="21"/>
  <c r="CN150" i="21"/>
  <c r="CN149" i="21"/>
  <c r="BN150" i="21"/>
  <c r="BN149" i="21"/>
  <c r="AN150" i="21"/>
  <c r="AN149" i="21"/>
  <c r="AU149" i="21"/>
  <c r="AU150" i="21"/>
  <c r="CS150" i="21"/>
  <c r="W150" i="21" s="1"/>
  <c r="CS149" i="21"/>
  <c r="W149" i="21" s="1"/>
  <c r="CM149" i="21"/>
  <c r="CM150" i="21"/>
  <c r="BO150" i="21"/>
  <c r="BO149" i="21"/>
  <c r="AO150" i="21"/>
  <c r="AO149" i="21"/>
  <c r="AS150" i="21"/>
  <c r="G150" i="21" s="1"/>
  <c r="AS149" i="21"/>
  <c r="G149" i="21" s="1"/>
  <c r="AT149" i="21"/>
  <c r="F149" i="21" s="1"/>
  <c r="AT150" i="21"/>
  <c r="F150" i="21" s="1"/>
  <c r="EU22" i="12"/>
  <c r="CZ191" i="12"/>
  <c r="GY192" i="12"/>
  <c r="GY194" i="12"/>
  <c r="GY193" i="12"/>
  <c r="GY196" i="12"/>
  <c r="GY195" i="12"/>
  <c r="IJ192" i="12"/>
  <c r="IJ195" i="12"/>
  <c r="IJ196" i="12"/>
  <c r="IJ193" i="12"/>
  <c r="IJ194" i="12"/>
  <c r="LS193" i="12"/>
  <c r="V193" i="12" s="1"/>
  <c r="LS195" i="12"/>
  <c r="V195" i="12" s="1"/>
  <c r="LS196" i="12"/>
  <c r="V196" i="12" s="1"/>
  <c r="LS194" i="12"/>
  <c r="V194" i="12" s="1"/>
  <c r="LS192" i="12"/>
  <c r="V192" i="12" s="1"/>
  <c r="V191" i="12"/>
  <c r="CP191" i="12"/>
  <c r="GO192" i="12"/>
  <c r="GO194" i="12"/>
  <c r="GO196" i="12"/>
  <c r="GO195" i="12"/>
  <c r="GO193" i="12"/>
  <c r="AV191" i="12"/>
  <c r="EU192" i="12"/>
  <c r="EU194" i="12"/>
  <c r="EU193" i="12"/>
  <c r="EU195" i="12"/>
  <c r="EU196" i="12"/>
  <c r="AM191" i="12"/>
  <c r="EL192" i="12"/>
  <c r="EL195" i="12"/>
  <c r="EL193" i="12"/>
  <c r="EL194" i="12"/>
  <c r="EL196" i="12"/>
  <c r="IP192" i="12"/>
  <c r="IP195" i="12"/>
  <c r="IP194" i="12"/>
  <c r="IP196" i="12"/>
  <c r="IP193" i="12"/>
  <c r="EX195" i="12"/>
  <c r="AY191" i="12"/>
  <c r="EX192" i="12"/>
  <c r="EX194" i="12"/>
  <c r="EX196" i="12"/>
  <c r="EX193" i="12"/>
  <c r="DH191" i="12"/>
  <c r="HG193" i="12"/>
  <c r="HG192" i="12"/>
  <c r="HG195" i="12"/>
  <c r="HG196" i="12"/>
  <c r="HG194" i="12"/>
  <c r="BA191" i="12"/>
  <c r="EZ194" i="12"/>
  <c r="EZ192" i="12"/>
  <c r="EZ195" i="12"/>
  <c r="EZ196" i="12"/>
  <c r="EZ193" i="12"/>
  <c r="DB191" i="12"/>
  <c r="HA195" i="12"/>
  <c r="HA194" i="12"/>
  <c r="HA193" i="12"/>
  <c r="HA196" i="12"/>
  <c r="HA192" i="12"/>
  <c r="KQ193" i="12"/>
  <c r="KQ194" i="12"/>
  <c r="KQ195" i="12"/>
  <c r="KQ196" i="12"/>
  <c r="KQ192" i="12"/>
  <c r="BY191" i="12"/>
  <c r="FX195" i="12"/>
  <c r="FX194" i="12"/>
  <c r="FX192" i="12"/>
  <c r="FX193" i="12"/>
  <c r="FX196" i="12"/>
  <c r="CL191" i="12"/>
  <c r="GK194" i="12"/>
  <c r="GK193" i="12"/>
  <c r="GK195" i="12"/>
  <c r="GK196" i="12"/>
  <c r="GK192" i="12"/>
  <c r="LA194" i="12"/>
  <c r="LA195" i="12"/>
  <c r="LA192" i="12"/>
  <c r="LA193" i="12"/>
  <c r="LA196" i="12"/>
  <c r="LQ193" i="12"/>
  <c r="LQ194" i="12"/>
  <c r="LQ196" i="12"/>
  <c r="LQ195" i="12"/>
  <c r="LQ192" i="12"/>
  <c r="GE192" i="12"/>
  <c r="CF191" i="12"/>
  <c r="GE196" i="12"/>
  <c r="GE193" i="12"/>
  <c r="GE195" i="12"/>
  <c r="GE194" i="12"/>
  <c r="KR194" i="12"/>
  <c r="KR195" i="12"/>
  <c r="KR193" i="12"/>
  <c r="KR196" i="12"/>
  <c r="KR192" i="12"/>
  <c r="KM192" i="12"/>
  <c r="KM195" i="12"/>
  <c r="KM194" i="12"/>
  <c r="KM196" i="12"/>
  <c r="KM193" i="12"/>
  <c r="JJ195" i="12"/>
  <c r="JJ192" i="12"/>
  <c r="JJ196" i="12"/>
  <c r="JJ193" i="12"/>
  <c r="JJ194" i="12"/>
  <c r="KG193" i="12"/>
  <c r="KG194" i="12"/>
  <c r="KG192" i="12"/>
  <c r="KG195" i="12"/>
  <c r="KG196" i="12"/>
  <c r="GL196" i="12"/>
  <c r="CM191" i="12"/>
  <c r="GL193" i="12"/>
  <c r="GL194" i="12"/>
  <c r="GL195" i="12"/>
  <c r="GL192" i="12"/>
  <c r="EI195" i="12"/>
  <c r="EI193" i="12"/>
  <c r="EI194" i="12"/>
  <c r="AJ191" i="12"/>
  <c r="EI192" i="12"/>
  <c r="EI196" i="12"/>
  <c r="HV191" i="12"/>
  <c r="HW191" i="12"/>
  <c r="KT192" i="12"/>
  <c r="KT193" i="12"/>
  <c r="KT195" i="12"/>
  <c r="KT194" i="12"/>
  <c r="KT196" i="12"/>
  <c r="CA191" i="12"/>
  <c r="FZ193" i="12"/>
  <c r="FZ192" i="12"/>
  <c r="FZ194" i="12"/>
  <c r="FZ196" i="12"/>
  <c r="FZ195" i="12"/>
  <c r="JL192" i="12"/>
  <c r="JL196" i="12"/>
  <c r="JL193" i="12"/>
  <c r="JL194" i="12"/>
  <c r="JL195" i="12"/>
  <c r="MA191" i="12"/>
  <c r="AA191" i="12" s="1"/>
  <c r="LO192" i="12"/>
  <c r="LO196" i="12"/>
  <c r="LO193" i="12"/>
  <c r="LO195" i="12"/>
  <c r="LO194" i="12"/>
  <c r="CX191" i="12"/>
  <c r="GW192" i="12"/>
  <c r="GW194" i="12"/>
  <c r="GW195" i="12"/>
  <c r="GW196" i="12"/>
  <c r="GW193" i="12"/>
  <c r="KZ193" i="12"/>
  <c r="KZ195" i="12"/>
  <c r="KZ196" i="12"/>
  <c r="KZ192" i="12"/>
  <c r="KZ194" i="12"/>
  <c r="GU192" i="12"/>
  <c r="CV191" i="12"/>
  <c r="GU196" i="12"/>
  <c r="GU193" i="12"/>
  <c r="GU195" i="12"/>
  <c r="GU194" i="12"/>
  <c r="DO191" i="12"/>
  <c r="HN193" i="12"/>
  <c r="HN196" i="12"/>
  <c r="HN192" i="12"/>
  <c r="HN194" i="12"/>
  <c r="HN195" i="12"/>
  <c r="AN191" i="12"/>
  <c r="EM192" i="12"/>
  <c r="EM194" i="12"/>
  <c r="EM193" i="12"/>
  <c r="EM195" i="12"/>
  <c r="EM196" i="12"/>
  <c r="CT191" i="12"/>
  <c r="GS193" i="12"/>
  <c r="GS196" i="12"/>
  <c r="GS194" i="12"/>
  <c r="GS192" i="12"/>
  <c r="GS195" i="12"/>
  <c r="JV192" i="12"/>
  <c r="JV194" i="12"/>
  <c r="JV193" i="12"/>
  <c r="JV195" i="12"/>
  <c r="JV196" i="12"/>
  <c r="BM191" i="12"/>
  <c r="FL195" i="12"/>
  <c r="FL193" i="12"/>
  <c r="FL192" i="12"/>
  <c r="FL194" i="12"/>
  <c r="FL196" i="12"/>
  <c r="CD191" i="12"/>
  <c r="GC192" i="12"/>
  <c r="GC194" i="12"/>
  <c r="GC195" i="12"/>
  <c r="GC193" i="12"/>
  <c r="GC196" i="12"/>
  <c r="KN192" i="12"/>
  <c r="KN196" i="12"/>
  <c r="KN193" i="12"/>
  <c r="KN194" i="12"/>
  <c r="KN195" i="12"/>
  <c r="LG192" i="12"/>
  <c r="LG196" i="12"/>
  <c r="LG193" i="12"/>
  <c r="LG194" i="12"/>
  <c r="LG195" i="12"/>
  <c r="FW192" i="12"/>
  <c r="BX191" i="12"/>
  <c r="FW196" i="12"/>
  <c r="FW193" i="12"/>
  <c r="FW195" i="12"/>
  <c r="FW194" i="12"/>
  <c r="KD192" i="12"/>
  <c r="KD196" i="12"/>
  <c r="KD193" i="12"/>
  <c r="KD195" i="12"/>
  <c r="KD194" i="12"/>
  <c r="KE192" i="12"/>
  <c r="KE196" i="12"/>
  <c r="KE193" i="12"/>
  <c r="KE194" i="12"/>
  <c r="KE195" i="12"/>
  <c r="LN195" i="12"/>
  <c r="LN196" i="12"/>
  <c r="LN194" i="12"/>
  <c r="LN193" i="12"/>
  <c r="LN192" i="12"/>
  <c r="JB192" i="12"/>
  <c r="JB195" i="12"/>
  <c r="JB193" i="12"/>
  <c r="JB194" i="12"/>
  <c r="JB196" i="12"/>
  <c r="JY193" i="12"/>
  <c r="JY194" i="12"/>
  <c r="JY192" i="12"/>
  <c r="JY196" i="12"/>
  <c r="JY195" i="12"/>
  <c r="FS194" i="12"/>
  <c r="BT191" i="12"/>
  <c r="FS192" i="12"/>
  <c r="FS193" i="12"/>
  <c r="FS196" i="12"/>
  <c r="FS195" i="12"/>
  <c r="HR194" i="12"/>
  <c r="DS191" i="12"/>
  <c r="HR195" i="12"/>
  <c r="HR193" i="12"/>
  <c r="HR192" i="12"/>
  <c r="HR196" i="12"/>
  <c r="JK192" i="12"/>
  <c r="JK195" i="12"/>
  <c r="JK196" i="12"/>
  <c r="JK193" i="12"/>
  <c r="JK194" i="12"/>
  <c r="BI191" i="12"/>
  <c r="FH192" i="12"/>
  <c r="FH194" i="12"/>
  <c r="FH195" i="12"/>
  <c r="FH193" i="12"/>
  <c r="FH196" i="12"/>
  <c r="IH192" i="12"/>
  <c r="IH195" i="12"/>
  <c r="IH193" i="12"/>
  <c r="IH194" i="12"/>
  <c r="IH196" i="12"/>
  <c r="LV191" i="12"/>
  <c r="LU191" i="12"/>
  <c r="KI194" i="12"/>
  <c r="KI192" i="12"/>
  <c r="KI195" i="12"/>
  <c r="KI193" i="12"/>
  <c r="KI196" i="12"/>
  <c r="BS191" i="12"/>
  <c r="FR192" i="12"/>
  <c r="FR195" i="12"/>
  <c r="FR194" i="12"/>
  <c r="FR196" i="12"/>
  <c r="FR193" i="12"/>
  <c r="JX193" i="12"/>
  <c r="JX192" i="12"/>
  <c r="JX194" i="12"/>
  <c r="JX195" i="12"/>
  <c r="JX196" i="12"/>
  <c r="GD193" i="12"/>
  <c r="CE191" i="12"/>
  <c r="GD194" i="12"/>
  <c r="GD192" i="12"/>
  <c r="GD196" i="12"/>
  <c r="GD195" i="12"/>
  <c r="DG191" i="12"/>
  <c r="HF192" i="12"/>
  <c r="HF194" i="12"/>
  <c r="HF195" i="12"/>
  <c r="HF193" i="12"/>
  <c r="HF196" i="12"/>
  <c r="LB192" i="12"/>
  <c r="LB194" i="12"/>
  <c r="LB196" i="12"/>
  <c r="LB193" i="12"/>
  <c r="LB195" i="12"/>
  <c r="GI193" i="12"/>
  <c r="CJ191" i="12"/>
  <c r="GI196" i="12"/>
  <c r="GI194" i="12"/>
  <c r="GI192" i="12"/>
  <c r="GI195" i="12"/>
  <c r="IZ194" i="12"/>
  <c r="IZ195" i="12"/>
  <c r="IZ196" i="12"/>
  <c r="IZ193" i="12"/>
  <c r="IZ192" i="12"/>
  <c r="BC191" i="12"/>
  <c r="FB195" i="12"/>
  <c r="FB193" i="12"/>
  <c r="FB194" i="12"/>
  <c r="FB192" i="12"/>
  <c r="FB196" i="12"/>
  <c r="BV191" i="12"/>
  <c r="FU193" i="12"/>
  <c r="FU194" i="12"/>
  <c r="FU196" i="12"/>
  <c r="FU192" i="12"/>
  <c r="FU195" i="12"/>
  <c r="KB195" i="12"/>
  <c r="KB196" i="12"/>
  <c r="KB192" i="12"/>
  <c r="KB193" i="12"/>
  <c r="KB194" i="12"/>
  <c r="KS194" i="12"/>
  <c r="KS192" i="12"/>
  <c r="KS193" i="12"/>
  <c r="KS196" i="12"/>
  <c r="KS195" i="12"/>
  <c r="FO192" i="12"/>
  <c r="BP191" i="12"/>
  <c r="FO195" i="12"/>
  <c r="FO194" i="12"/>
  <c r="FO196" i="12"/>
  <c r="FO193" i="12"/>
  <c r="JS195" i="12"/>
  <c r="JS196" i="12"/>
  <c r="JS192" i="12"/>
  <c r="JS194" i="12"/>
  <c r="JS193" i="12"/>
  <c r="JW196" i="12"/>
  <c r="JW192" i="12"/>
  <c r="JW195" i="12"/>
  <c r="JW194" i="12"/>
  <c r="JW193" i="12"/>
  <c r="LF192" i="12"/>
  <c r="LF196" i="12"/>
  <c r="LF193" i="12"/>
  <c r="LF194" i="12"/>
  <c r="LF195" i="12"/>
  <c r="IT192" i="12"/>
  <c r="IT196" i="12"/>
  <c r="IT193" i="12"/>
  <c r="IT195" i="12"/>
  <c r="IT194" i="12"/>
  <c r="JQ194" i="12"/>
  <c r="JQ195" i="12"/>
  <c r="JQ193" i="12"/>
  <c r="JQ192" i="12"/>
  <c r="JQ196" i="12"/>
  <c r="BE191" i="12"/>
  <c r="FD193" i="12"/>
  <c r="FD195" i="12"/>
  <c r="FD192" i="12"/>
  <c r="FD194" i="12"/>
  <c r="FD196" i="12"/>
  <c r="DE191" i="12"/>
  <c r="HD193" i="12"/>
  <c r="HD194" i="12"/>
  <c r="HD196" i="12"/>
  <c r="HD195" i="12"/>
  <c r="HD192" i="12"/>
  <c r="DF191" i="12"/>
  <c r="HE193" i="12"/>
  <c r="HE194" i="12"/>
  <c r="HE196" i="12"/>
  <c r="HE192" i="12"/>
  <c r="HE195" i="12"/>
  <c r="AO191" i="12"/>
  <c r="EN192" i="12"/>
  <c r="EN194" i="12"/>
  <c r="EN196" i="12"/>
  <c r="EN193" i="12"/>
  <c r="EN195" i="12"/>
  <c r="DN191" i="12"/>
  <c r="HM192" i="12"/>
  <c r="HM195" i="12"/>
  <c r="HM194" i="12"/>
  <c r="IC191" i="12"/>
  <c r="O191" i="12" s="1"/>
  <c r="HM193" i="12"/>
  <c r="HM196" i="12"/>
  <c r="JD192" i="12"/>
  <c r="JD196" i="12"/>
  <c r="JD194" i="12"/>
  <c r="JD193" i="12"/>
  <c r="JD195" i="12"/>
  <c r="KA192" i="12"/>
  <c r="KA194" i="12"/>
  <c r="KA195" i="12"/>
  <c r="KA196" i="12"/>
  <c r="KA193" i="12"/>
  <c r="IN193" i="12"/>
  <c r="IN192" i="12"/>
  <c r="IN196" i="12"/>
  <c r="IN194" i="12"/>
  <c r="IN195" i="12"/>
  <c r="BQ191" i="12"/>
  <c r="FP193" i="12"/>
  <c r="FP192" i="12"/>
  <c r="FP196" i="12"/>
  <c r="FP194" i="12"/>
  <c r="FP195" i="12"/>
  <c r="CY191" i="12"/>
  <c r="GX192" i="12"/>
  <c r="GX194" i="12"/>
  <c r="GX195" i="12"/>
  <c r="GX196" i="12"/>
  <c r="GX193" i="12"/>
  <c r="KJ194" i="12"/>
  <c r="KJ196" i="12"/>
  <c r="KJ193" i="12"/>
  <c r="KJ192" i="12"/>
  <c r="KJ195" i="12"/>
  <c r="BZ191" i="12"/>
  <c r="FY193" i="12"/>
  <c r="FY196" i="12"/>
  <c r="FY195" i="12"/>
  <c r="FY192" i="12"/>
  <c r="FY194" i="12"/>
  <c r="DQ191" i="12"/>
  <c r="HP194" i="12"/>
  <c r="HP195" i="12"/>
  <c r="HP192" i="12"/>
  <c r="HP193" i="12"/>
  <c r="HP196" i="12"/>
  <c r="EP192" i="12"/>
  <c r="AQ191" i="12"/>
  <c r="EP196" i="12"/>
  <c r="EP194" i="12"/>
  <c r="EP193" i="12"/>
  <c r="EP195" i="12"/>
  <c r="BN191" i="12"/>
  <c r="FM193" i="12"/>
  <c r="FM195" i="12"/>
  <c r="FM192" i="12"/>
  <c r="FM196" i="12"/>
  <c r="FM194" i="12"/>
  <c r="IB191" i="12"/>
  <c r="S191" i="12" s="1"/>
  <c r="JN192" i="12"/>
  <c r="JN196" i="12"/>
  <c r="JN193" i="12"/>
  <c r="JN195" i="12"/>
  <c r="JN194" i="12"/>
  <c r="KF196" i="12"/>
  <c r="KF192" i="12"/>
  <c r="KF193" i="12"/>
  <c r="KF195" i="12"/>
  <c r="KF194" i="12"/>
  <c r="FG192" i="12"/>
  <c r="BH191" i="12"/>
  <c r="FG195" i="12"/>
  <c r="FG194" i="12"/>
  <c r="FG196" i="12"/>
  <c r="FG193" i="12"/>
  <c r="JE193" i="12"/>
  <c r="JE194" i="12"/>
  <c r="JE192" i="12"/>
  <c r="JE196" i="12"/>
  <c r="JE195" i="12"/>
  <c r="JO192" i="12"/>
  <c r="JO193" i="12"/>
  <c r="JO194" i="12"/>
  <c r="JO195" i="12"/>
  <c r="JO196" i="12"/>
  <c r="KX192" i="12"/>
  <c r="KX196" i="12"/>
  <c r="KX194" i="12"/>
  <c r="KX193" i="12"/>
  <c r="KX195" i="12"/>
  <c r="IL196" i="12"/>
  <c r="IL193" i="12"/>
  <c r="IL194" i="12"/>
  <c r="IL195" i="12"/>
  <c r="IL192" i="12"/>
  <c r="JI194" i="12"/>
  <c r="JI192" i="12"/>
  <c r="JI195" i="12"/>
  <c r="JI193" i="12"/>
  <c r="JI196" i="12"/>
  <c r="AL191" i="12"/>
  <c r="EK192" i="12"/>
  <c r="EK194" i="12"/>
  <c r="EK195" i="12"/>
  <c r="EK196" i="12"/>
  <c r="EK193" i="12"/>
  <c r="CR191" i="12"/>
  <c r="GQ193" i="12"/>
  <c r="GQ195" i="12"/>
  <c r="GQ192" i="12"/>
  <c r="GQ196" i="12"/>
  <c r="GQ194" i="12"/>
  <c r="BL191" i="12"/>
  <c r="FK193" i="12"/>
  <c r="FK192" i="12"/>
  <c r="FK195" i="12"/>
  <c r="FK196" i="12"/>
  <c r="FK194" i="12"/>
  <c r="LR192" i="12"/>
  <c r="LR194" i="12"/>
  <c r="LR196" i="12"/>
  <c r="LR193" i="12"/>
  <c r="LR195" i="12"/>
  <c r="HB192" i="12"/>
  <c r="DC191" i="12"/>
  <c r="HB196" i="12"/>
  <c r="HB193" i="12"/>
  <c r="HB195" i="12"/>
  <c r="HB194" i="12"/>
  <c r="LK194" i="12"/>
  <c r="LK195" i="12"/>
  <c r="LK192" i="12"/>
  <c r="LK193" i="12"/>
  <c r="LK196" i="12"/>
  <c r="HJ195" i="12"/>
  <c r="DK191" i="12"/>
  <c r="HJ192" i="12"/>
  <c r="HJ196" i="12"/>
  <c r="HJ194" i="12"/>
  <c r="HJ193" i="12"/>
  <c r="CK191" i="12"/>
  <c r="GJ193" i="12"/>
  <c r="GJ192" i="12"/>
  <c r="GJ194" i="12"/>
  <c r="GJ196" i="12"/>
  <c r="GJ195" i="12"/>
  <c r="AW191" i="12"/>
  <c r="EV193" i="12"/>
  <c r="EV194" i="12"/>
  <c r="EV192" i="12"/>
  <c r="EV195" i="12"/>
  <c r="EV196" i="12"/>
  <c r="CQ191" i="12"/>
  <c r="GP193" i="12"/>
  <c r="GP195" i="12"/>
  <c r="GP194" i="12"/>
  <c r="ID191" i="12"/>
  <c r="Q191" i="12" s="1"/>
  <c r="GP192" i="12"/>
  <c r="GP196" i="12"/>
  <c r="JM196" i="12"/>
  <c r="JM194" i="12"/>
  <c r="JM195" i="12"/>
  <c r="JM193" i="12"/>
  <c r="JM192" i="12"/>
  <c r="FN194" i="12"/>
  <c r="BO191" i="12"/>
  <c r="FN196" i="12"/>
  <c r="FN192" i="12"/>
  <c r="FN193" i="12"/>
  <c r="FN195" i="12"/>
  <c r="DI191" i="12"/>
  <c r="HH192" i="12"/>
  <c r="HH194" i="12"/>
  <c r="HH193" i="12"/>
  <c r="HH196" i="12"/>
  <c r="HH195" i="12"/>
  <c r="LI193" i="12"/>
  <c r="LI192" i="12"/>
  <c r="LI194" i="12"/>
  <c r="LI195" i="12"/>
  <c r="LI196" i="12"/>
  <c r="BF191" i="12"/>
  <c r="FE194" i="12"/>
  <c r="FE192" i="12"/>
  <c r="FE193" i="12"/>
  <c r="FE195" i="12"/>
  <c r="FE196" i="12"/>
  <c r="JC192" i="12"/>
  <c r="JC196" i="12"/>
  <c r="JC193" i="12"/>
  <c r="JC195" i="12"/>
  <c r="JC194" i="12"/>
  <c r="JT192" i="12"/>
  <c r="JT195" i="12"/>
  <c r="JT196" i="12"/>
  <c r="JT194" i="12"/>
  <c r="JT193" i="12"/>
  <c r="EY192" i="12"/>
  <c r="AZ191" i="12"/>
  <c r="EY193" i="12"/>
  <c r="EY195" i="12"/>
  <c r="EY194" i="12"/>
  <c r="EY196" i="12"/>
  <c r="IR195" i="12"/>
  <c r="IR196" i="12"/>
  <c r="IR192" i="12"/>
  <c r="IR194" i="12"/>
  <c r="IR193" i="12"/>
  <c r="JG193" i="12"/>
  <c r="JG192" i="12"/>
  <c r="JG195" i="12"/>
  <c r="JG194" i="12"/>
  <c r="JG196" i="12"/>
  <c r="KP193" i="12"/>
  <c r="KP194" i="12"/>
  <c r="KP195" i="12"/>
  <c r="KP196" i="12"/>
  <c r="KP192" i="12"/>
  <c r="LM195" i="12"/>
  <c r="LM192" i="12"/>
  <c r="LM196" i="12"/>
  <c r="LM194" i="12"/>
  <c r="LM193" i="12"/>
  <c r="JA192" i="12"/>
  <c r="JA195" i="12"/>
  <c r="JA196" i="12"/>
  <c r="JA193" i="12"/>
  <c r="JA194" i="12"/>
  <c r="DM191" i="12"/>
  <c r="HL193" i="12"/>
  <c r="HL195" i="12"/>
  <c r="HL192" i="12"/>
  <c r="HL196" i="12"/>
  <c r="HL194" i="12"/>
  <c r="CB191" i="12"/>
  <c r="GA193" i="12"/>
  <c r="GA192" i="12"/>
  <c r="GA195" i="12"/>
  <c r="GA194" i="12"/>
  <c r="GA196" i="12"/>
  <c r="KV195" i="12"/>
  <c r="KV192" i="12"/>
  <c r="KV196" i="12"/>
  <c r="KV193" i="12"/>
  <c r="KV194" i="12"/>
  <c r="KK192" i="12"/>
  <c r="KK195" i="12"/>
  <c r="KK196" i="12"/>
  <c r="KK194" i="12"/>
  <c r="KK193" i="12"/>
  <c r="CO191" i="12"/>
  <c r="GN192" i="12"/>
  <c r="GN194" i="12"/>
  <c r="GN193" i="12"/>
  <c r="GN195" i="12"/>
  <c r="GN196" i="12"/>
  <c r="KC192" i="12"/>
  <c r="KC195" i="12"/>
  <c r="KC193" i="12"/>
  <c r="KC194" i="12"/>
  <c r="KC196" i="12"/>
  <c r="CW191" i="12"/>
  <c r="GV192" i="12"/>
  <c r="GV194" i="12"/>
  <c r="GV193" i="12"/>
  <c r="GV196" i="12"/>
  <c r="GV195" i="12"/>
  <c r="BB191" i="12"/>
  <c r="FA193" i="12"/>
  <c r="FA195" i="12"/>
  <c r="FA192" i="12"/>
  <c r="FA194" i="12"/>
  <c r="FA196" i="12"/>
  <c r="KY193" i="12"/>
  <c r="KY194" i="12"/>
  <c r="KY196" i="12"/>
  <c r="KY195" i="12"/>
  <c r="KY192" i="12"/>
  <c r="CG191" i="12"/>
  <c r="GF195" i="12"/>
  <c r="GF194" i="12"/>
  <c r="GF196" i="12"/>
  <c r="GF192" i="12"/>
  <c r="GF193" i="12"/>
  <c r="IV193" i="12"/>
  <c r="IV194" i="12"/>
  <c r="IV192" i="12"/>
  <c r="IV195" i="12"/>
  <c r="IV196" i="12"/>
  <c r="BD191" i="12"/>
  <c r="FC193" i="12"/>
  <c r="FC195" i="12"/>
  <c r="FC196" i="12"/>
  <c r="FC194" i="12"/>
  <c r="FC192" i="12"/>
  <c r="DA191" i="12"/>
  <c r="GZ193" i="12"/>
  <c r="GZ195" i="12"/>
  <c r="GZ192" i="12"/>
  <c r="GZ196" i="12"/>
  <c r="GZ194" i="12"/>
  <c r="KL192" i="12"/>
  <c r="KL196" i="12"/>
  <c r="KL193" i="12"/>
  <c r="KL195" i="12"/>
  <c r="KL194" i="12"/>
  <c r="AX191" i="12"/>
  <c r="EW192" i="12"/>
  <c r="EW194" i="12"/>
  <c r="EW196" i="12"/>
  <c r="EW195" i="12"/>
  <c r="EW193" i="12"/>
  <c r="IO192" i="12"/>
  <c r="IO194" i="12"/>
  <c r="IO195" i="12"/>
  <c r="IO193" i="12"/>
  <c r="IO196" i="12"/>
  <c r="JF192" i="12"/>
  <c r="JF196" i="12"/>
  <c r="JF193" i="12"/>
  <c r="JF195" i="12"/>
  <c r="JF194" i="12"/>
  <c r="EQ192" i="12"/>
  <c r="AR191" i="12"/>
  <c r="EQ196" i="12"/>
  <c r="EQ195" i="12"/>
  <c r="EQ194" i="12"/>
  <c r="EQ193" i="12"/>
  <c r="IY194" i="12"/>
  <c r="IY192" i="12"/>
  <c r="IY195" i="12"/>
  <c r="IY196" i="12"/>
  <c r="IY193" i="12"/>
  <c r="KH193" i="12"/>
  <c r="KH196" i="12"/>
  <c r="KH194" i="12"/>
  <c r="KH195" i="12"/>
  <c r="KH192" i="12"/>
  <c r="LE195" i="12"/>
  <c r="LE196" i="12"/>
  <c r="LE192" i="12"/>
  <c r="LE193" i="12"/>
  <c r="LE194" i="12"/>
  <c r="IS192" i="12"/>
  <c r="IS195" i="12"/>
  <c r="IS196" i="12"/>
  <c r="IS194" i="12"/>
  <c r="IS193" i="12"/>
  <c r="HS192" i="12"/>
  <c r="DT191" i="12"/>
  <c r="HS194" i="12"/>
  <c r="HS196" i="12"/>
  <c r="HS193" i="12"/>
  <c r="HS195" i="12"/>
  <c r="BJ191" i="12"/>
  <c r="FI194" i="12"/>
  <c r="FI192" i="12"/>
  <c r="FI196" i="12"/>
  <c r="FI193" i="12"/>
  <c r="FI195" i="12"/>
  <c r="DP191" i="12"/>
  <c r="HO193" i="12"/>
  <c r="HO192" i="12"/>
  <c r="HO196" i="12"/>
  <c r="HO194" i="12"/>
  <c r="HO195" i="12"/>
  <c r="JH194" i="12"/>
  <c r="JH195" i="12"/>
  <c r="JH192" i="12"/>
  <c r="JH196" i="12"/>
  <c r="JH193" i="12"/>
  <c r="FV193" i="12"/>
  <c r="BW191" i="12"/>
  <c r="FV194" i="12"/>
  <c r="FV195" i="12"/>
  <c r="FV192" i="12"/>
  <c r="FV196" i="12"/>
  <c r="IW193" i="12"/>
  <c r="IW195" i="12"/>
  <c r="IW196" i="12"/>
  <c r="IW192" i="12"/>
  <c r="IW194" i="12"/>
  <c r="CH191" i="12"/>
  <c r="GG193" i="12"/>
  <c r="GG192" i="12"/>
  <c r="GG195" i="12"/>
  <c r="GG194" i="12"/>
  <c r="GG196" i="12"/>
  <c r="LH193" i="12"/>
  <c r="LH194" i="12"/>
  <c r="LH196" i="12"/>
  <c r="LH195" i="12"/>
  <c r="LH192" i="12"/>
  <c r="JP192" i="12"/>
  <c r="JP193" i="12"/>
  <c r="JP194" i="12"/>
  <c r="JP195" i="12"/>
  <c r="JP196" i="12"/>
  <c r="BU191" i="12"/>
  <c r="FT194" i="12"/>
  <c r="FT195" i="12"/>
  <c r="FT193" i="12"/>
  <c r="FT196" i="12"/>
  <c r="FT192" i="12"/>
  <c r="DR191" i="12"/>
  <c r="HQ192" i="12"/>
  <c r="HQ193" i="12"/>
  <c r="HQ195" i="12"/>
  <c r="HQ194" i="12"/>
  <c r="HQ196" i="12"/>
  <c r="AT191" i="12"/>
  <c r="ES193" i="12"/>
  <c r="ES195" i="12"/>
  <c r="ES196" i="12"/>
  <c r="ES192" i="12"/>
  <c r="ES194" i="12"/>
  <c r="CS191" i="12"/>
  <c r="GR193" i="12"/>
  <c r="GR192" i="12"/>
  <c r="GR195" i="12"/>
  <c r="GR196" i="12"/>
  <c r="GR194" i="12"/>
  <c r="JU192" i="12"/>
  <c r="JU196" i="12"/>
  <c r="JU193" i="12"/>
  <c r="JU195" i="12"/>
  <c r="JU194" i="12"/>
  <c r="AP191" i="12"/>
  <c r="EO193" i="12"/>
  <c r="EO195" i="12"/>
  <c r="EO194" i="12"/>
  <c r="EO196" i="12"/>
  <c r="EO192" i="12"/>
  <c r="AS191" i="12"/>
  <c r="ER194" i="12"/>
  <c r="ER192" i="12"/>
  <c r="ER195" i="12"/>
  <c r="ER193" i="12"/>
  <c r="ER196" i="12"/>
  <c r="IU196" i="12"/>
  <c r="IU194" i="12"/>
  <c r="IU195" i="12"/>
  <c r="IU192" i="12"/>
  <c r="IU193" i="12"/>
  <c r="LP192" i="12"/>
  <c r="LP196" i="12"/>
  <c r="LP194" i="12"/>
  <c r="LP195" i="12"/>
  <c r="LP193" i="12"/>
  <c r="LC194" i="12"/>
  <c r="LC196" i="12"/>
  <c r="LC193" i="12"/>
  <c r="LC192" i="12"/>
  <c r="LC195" i="12"/>
  <c r="IQ192" i="12"/>
  <c r="IQ194" i="12"/>
  <c r="IQ193" i="12"/>
  <c r="IQ196" i="12"/>
  <c r="IQ195" i="12"/>
  <c r="JZ192" i="12"/>
  <c r="JZ194" i="12"/>
  <c r="JZ195" i="12"/>
  <c r="JZ196" i="12"/>
  <c r="JZ193" i="12"/>
  <c r="KW192" i="12"/>
  <c r="KW196" i="12"/>
  <c r="KW193" i="12"/>
  <c r="KW195" i="12"/>
  <c r="KW194" i="12"/>
  <c r="IK192" i="12"/>
  <c r="IK196" i="12"/>
  <c r="IK193" i="12"/>
  <c r="IK194" i="12"/>
  <c r="IK195" i="12"/>
  <c r="CC191" i="12"/>
  <c r="GB192" i="12"/>
  <c r="GB194" i="12"/>
  <c r="GB193" i="12"/>
  <c r="GB195" i="12"/>
  <c r="GB196" i="12"/>
  <c r="AU191" i="12"/>
  <c r="ET193" i="12"/>
  <c r="ET195" i="12"/>
  <c r="ET196" i="12"/>
  <c r="ET192" i="12"/>
  <c r="ET194" i="12"/>
  <c r="HC192" i="12"/>
  <c r="DD191" i="12"/>
  <c r="HC196" i="12"/>
  <c r="HC193" i="12"/>
  <c r="HC195" i="12"/>
  <c r="HC194" i="12"/>
  <c r="GT196" i="12"/>
  <c r="CU191" i="12"/>
  <c r="GT194" i="12"/>
  <c r="GT193" i="12"/>
  <c r="GT195" i="12"/>
  <c r="GT192" i="12"/>
  <c r="FF194" i="12"/>
  <c r="BG191" i="12"/>
  <c r="FF195" i="12"/>
  <c r="FF196" i="12"/>
  <c r="FF193" i="12"/>
  <c r="FF192" i="12"/>
  <c r="HK192" i="12"/>
  <c r="DL191" i="12"/>
  <c r="HK193" i="12"/>
  <c r="HK194" i="12"/>
  <c r="HK196" i="12"/>
  <c r="HK195" i="12"/>
  <c r="BR191" i="12"/>
  <c r="FQ194" i="12"/>
  <c r="FQ195" i="12"/>
  <c r="FQ192" i="12"/>
  <c r="FQ196" i="12"/>
  <c r="FQ193" i="12"/>
  <c r="HT192" i="12"/>
  <c r="N192" i="12" s="1"/>
  <c r="DU191" i="12"/>
  <c r="HT194" i="12"/>
  <c r="N194" i="12" s="1"/>
  <c r="HT196" i="12"/>
  <c r="N196" i="12" s="1"/>
  <c r="HT193" i="12"/>
  <c r="N193" i="12" s="1"/>
  <c r="N191" i="12"/>
  <c r="HT195" i="12"/>
  <c r="N195" i="12" s="1"/>
  <c r="IM193" i="12"/>
  <c r="IM192" i="12"/>
  <c r="IM194" i="12"/>
  <c r="IM195" i="12"/>
  <c r="IM196" i="12"/>
  <c r="BK191" i="12"/>
  <c r="FJ194" i="12"/>
  <c r="FJ195" i="12"/>
  <c r="FJ193" i="12"/>
  <c r="FJ192" i="12"/>
  <c r="FJ196" i="12"/>
  <c r="DJ191" i="12"/>
  <c r="HI192" i="12"/>
  <c r="HI194" i="12"/>
  <c r="HI193" i="12"/>
  <c r="HI195" i="12"/>
  <c r="HI196" i="12"/>
  <c r="LJ192" i="12"/>
  <c r="LJ195" i="12"/>
  <c r="LJ194" i="12"/>
  <c r="LJ193" i="12"/>
  <c r="LJ196" i="12"/>
  <c r="CI191" i="12"/>
  <c r="GH192" i="12"/>
  <c r="GH194" i="12"/>
  <c r="GH193" i="12"/>
  <c r="GH196" i="12"/>
  <c r="GH195" i="12"/>
  <c r="IX192" i="12"/>
  <c r="IX195" i="12"/>
  <c r="IX194" i="12"/>
  <c r="IX193" i="12"/>
  <c r="IX196" i="12"/>
  <c r="LL194" i="12"/>
  <c r="LL195" i="12"/>
  <c r="LL193" i="12"/>
  <c r="LL192" i="12"/>
  <c r="LL196" i="12"/>
  <c r="MB191" i="12"/>
  <c r="W191" i="12" s="1"/>
  <c r="AK191" i="12"/>
  <c r="EJ193" i="12"/>
  <c r="EJ195" i="12"/>
  <c r="EJ196" i="12"/>
  <c r="EJ192" i="12"/>
  <c r="EJ194" i="12"/>
  <c r="GM192" i="12"/>
  <c r="CN191" i="12"/>
  <c r="GM194" i="12"/>
  <c r="GM196" i="12"/>
  <c r="GM193" i="12"/>
  <c r="GM195" i="12"/>
  <c r="LD195" i="12"/>
  <c r="LD192" i="12"/>
  <c r="LD196" i="12"/>
  <c r="LD193" i="12"/>
  <c r="LD194" i="12"/>
  <c r="KU195" i="12"/>
  <c r="KU192" i="12"/>
  <c r="KU196" i="12"/>
  <c r="KU193" i="12"/>
  <c r="KU194" i="12"/>
  <c r="II195" i="12"/>
  <c r="II196" i="12"/>
  <c r="II192" i="12"/>
  <c r="II193" i="12"/>
  <c r="II194" i="12"/>
  <c r="JR194" i="12"/>
  <c r="JR193" i="12"/>
  <c r="JR195" i="12"/>
  <c r="JR192" i="12"/>
  <c r="JR196" i="12"/>
  <c r="KO192" i="12"/>
  <c r="KO196" i="12"/>
  <c r="KO193" i="12"/>
  <c r="KO195" i="12"/>
  <c r="KO194" i="12"/>
  <c r="MC191" i="12"/>
  <c r="Y191" i="12" s="1"/>
  <c r="KQ222" i="12"/>
  <c r="FY222" i="12"/>
  <c r="GK222" i="12"/>
  <c r="GM222" i="12"/>
  <c r="KN222" i="12"/>
  <c r="HG222" i="12"/>
  <c r="KS222" i="12"/>
  <c r="LK222" i="12"/>
  <c r="HN222" i="12"/>
  <c r="KP222" i="12"/>
  <c r="HL222" i="12"/>
  <c r="KZ222" i="12"/>
  <c r="II222" i="12"/>
  <c r="EM222" i="12"/>
  <c r="FS222" i="12"/>
  <c r="JH222" i="12"/>
  <c r="EO222" i="12"/>
  <c r="KJ222" i="12"/>
  <c r="LJ222" i="12"/>
  <c r="FC222" i="12"/>
  <c r="KB222" i="12"/>
  <c r="LB222" i="12"/>
  <c r="GC222" i="12"/>
  <c r="LN222" i="12"/>
  <c r="FF222" i="12"/>
  <c r="LA222" i="12"/>
  <c r="LS222" i="12"/>
  <c r="V222" i="12" s="1"/>
  <c r="FB222" i="12"/>
  <c r="LP222" i="12"/>
  <c r="IY222" i="12"/>
  <c r="HM222" i="12"/>
  <c r="HO222" i="12"/>
  <c r="LM222" i="12"/>
  <c r="HD222" i="12"/>
  <c r="IN222" i="12"/>
  <c r="JN222" i="12"/>
  <c r="FR222" i="12"/>
  <c r="JU222" i="12"/>
  <c r="KM222" i="12"/>
  <c r="FM222" i="12"/>
  <c r="LG222" i="12"/>
  <c r="IX222" i="12"/>
  <c r="GR222" i="12"/>
  <c r="EJ222" i="12"/>
  <c r="KY222" i="12"/>
  <c r="IP222" i="12"/>
  <c r="GA222" i="12"/>
  <c r="JB222" i="12"/>
  <c r="HI222" i="12"/>
  <c r="IO222" i="12"/>
  <c r="JG222" i="12"/>
  <c r="FA222" i="12"/>
  <c r="JD222" i="12"/>
  <c r="KD222" i="12"/>
  <c r="GT222" i="12"/>
  <c r="GU222" i="12"/>
  <c r="JA222" i="12"/>
  <c r="GB222" i="12"/>
  <c r="JK222" i="12"/>
  <c r="HH222" i="12"/>
  <c r="KR222" i="12"/>
  <c r="LR222" i="12"/>
  <c r="FT222" i="12"/>
  <c r="IU222" i="12"/>
  <c r="HA222" i="12"/>
  <c r="HJ222" i="12"/>
  <c r="IM222" i="12"/>
  <c r="GY222" i="12"/>
  <c r="FZ222" i="12"/>
  <c r="JY222" i="12"/>
  <c r="FH222" i="12"/>
  <c r="JL222" i="12"/>
  <c r="KL222" i="12"/>
  <c r="FU222" i="12"/>
  <c r="GZ222" i="12"/>
  <c r="KA222" i="12"/>
  <c r="GH222" i="12"/>
  <c r="EP222" i="12"/>
  <c r="HK222" i="12"/>
  <c r="JX222" i="12"/>
  <c r="EW222" i="12"/>
  <c r="KH222" i="12"/>
  <c r="GP222" i="12"/>
  <c r="LO222" i="12"/>
  <c r="JF222" i="12"/>
  <c r="GQ222" i="12"/>
  <c r="FQ222" i="12"/>
  <c r="JR222" i="12"/>
  <c r="HP222" i="12"/>
  <c r="HS222" i="12"/>
  <c r="JJ222" i="12"/>
  <c r="FL222" i="12"/>
  <c r="IH222" i="12"/>
  <c r="KV222" i="12"/>
  <c r="HF222" i="12"/>
  <c r="KI222" i="12"/>
  <c r="FX222" i="12"/>
  <c r="EU222" i="12"/>
  <c r="EI222" i="12"/>
  <c r="KX222" i="12"/>
  <c r="GG222" i="12"/>
  <c r="KK222" i="12"/>
  <c r="LC222" i="12"/>
  <c r="EV222" i="12"/>
  <c r="LE222" i="12"/>
  <c r="GO222" i="12"/>
  <c r="JC222" i="12"/>
  <c r="EN222" i="12"/>
  <c r="EX222" i="12"/>
  <c r="KO222" i="12"/>
  <c r="GX222" i="12"/>
  <c r="FW222" i="12"/>
  <c r="KG222" i="12"/>
  <c r="GI222" i="12"/>
  <c r="LI222" i="12"/>
  <c r="IJ222" i="12"/>
  <c r="HE222" i="12"/>
  <c r="LF222" i="12"/>
  <c r="HR222" i="12"/>
  <c r="HC222" i="12"/>
  <c r="IL222" i="12"/>
  <c r="FN222" i="12"/>
  <c r="LH222" i="12"/>
  <c r="IQ222" i="12"/>
  <c r="FJ222" i="12"/>
  <c r="IS222" i="12"/>
  <c r="FV222" i="12"/>
  <c r="JZ222" i="12"/>
  <c r="FK222" i="12"/>
  <c r="EQ222" i="12"/>
  <c r="LL222" i="12"/>
  <c r="GW222" i="12"/>
  <c r="GE222" i="12"/>
  <c r="LD222" i="12"/>
  <c r="ET222" i="12"/>
  <c r="IW222" i="12"/>
  <c r="JO222" i="12"/>
  <c r="GL222" i="12"/>
  <c r="IT222" i="12"/>
  <c r="FD222" i="12"/>
  <c r="EY222" i="12"/>
  <c r="JI222" i="12"/>
  <c r="HQ222" i="12"/>
  <c r="IV222" i="12"/>
  <c r="JV222" i="12"/>
  <c r="FI222" i="12"/>
  <c r="GS222" i="12"/>
  <c r="JP222" i="12"/>
  <c r="ER222" i="12"/>
  <c r="KW222" i="12"/>
  <c r="EL222" i="12"/>
  <c r="FG222" i="12"/>
  <c r="IZ222" i="12"/>
  <c r="GD222" i="12"/>
  <c r="LQ222" i="12"/>
  <c r="IR222" i="12"/>
  <c r="ES222" i="12"/>
  <c r="JT222" i="12"/>
  <c r="KT222" i="12"/>
  <c r="GV222" i="12"/>
  <c r="EZ222" i="12"/>
  <c r="JQ222" i="12"/>
  <c r="GJ222" i="12"/>
  <c r="FO222" i="12"/>
  <c r="KF222" i="12"/>
  <c r="GF222" i="12"/>
  <c r="JS222" i="12"/>
  <c r="GN222" i="12"/>
  <c r="HB222" i="12"/>
  <c r="KC222" i="12"/>
  <c r="KU222" i="12"/>
  <c r="HT222" i="12"/>
  <c r="N222" i="12" s="1"/>
  <c r="IK222" i="12"/>
  <c r="EK222" i="12"/>
  <c r="JM222" i="12"/>
  <c r="KE222" i="12"/>
  <c r="FP222" i="12"/>
  <c r="JE222" i="12"/>
  <c r="JW222" i="12"/>
  <c r="FE222" i="12"/>
  <c r="AJ169" i="21"/>
  <c r="AJ187" i="21"/>
  <c r="AJ184" i="21"/>
  <c r="AJ188" i="21"/>
  <c r="AJ183" i="21"/>
  <c r="AJ181" i="21"/>
  <c r="BC168" i="21"/>
  <c r="K168" i="21" s="1"/>
  <c r="AJ185" i="21"/>
  <c r="AJ189" i="21"/>
  <c r="AJ182" i="21"/>
  <c r="AJ186" i="21"/>
  <c r="FO97" i="12"/>
  <c r="G177" i="21"/>
  <c r="G179" i="21"/>
  <c r="G168" i="21"/>
  <c r="G171" i="21"/>
  <c r="G170" i="21"/>
  <c r="G178" i="21"/>
  <c r="F177" i="21"/>
  <c r="F170" i="21"/>
  <c r="F178" i="21"/>
  <c r="F168" i="21"/>
  <c r="F179" i="21"/>
  <c r="F171" i="21"/>
  <c r="ET101" i="12"/>
  <c r="N171" i="12"/>
  <c r="N181" i="12"/>
  <c r="FN107" i="12"/>
  <c r="FN106" i="12"/>
  <c r="KV97" i="12"/>
  <c r="N183" i="12"/>
  <c r="N179" i="12"/>
  <c r="HN98" i="12"/>
  <c r="N170" i="12"/>
  <c r="LP92" i="12"/>
  <c r="IX97" i="12"/>
  <c r="LJ96" i="12"/>
  <c r="GU97" i="12"/>
  <c r="FT107" i="12"/>
  <c r="V169" i="12"/>
  <c r="V177" i="12"/>
  <c r="V178" i="12"/>
  <c r="EL101" i="12"/>
  <c r="V182" i="12"/>
  <c r="V179" i="12"/>
  <c r="EL105" i="12"/>
  <c r="V170" i="12"/>
  <c r="V189" i="12"/>
  <c r="V185" i="12"/>
  <c r="GN105" i="12"/>
  <c r="GN101" i="12"/>
  <c r="FF20" i="12"/>
  <c r="GX105" i="12"/>
  <c r="GX101" i="12"/>
  <c r="O170" i="21"/>
  <c r="HN92" i="12"/>
  <c r="IJ97" i="12"/>
  <c r="HR101" i="12"/>
  <c r="HR106" i="12"/>
  <c r="II86" i="12"/>
  <c r="JT89" i="12"/>
  <c r="IJ98" i="12"/>
  <c r="O171" i="21"/>
  <c r="N170" i="21"/>
  <c r="N177" i="21"/>
  <c r="N171" i="21"/>
  <c r="N179" i="21"/>
  <c r="N169" i="21"/>
  <c r="N178" i="21"/>
  <c r="W179" i="21"/>
  <c r="W178" i="21"/>
  <c r="W177" i="21"/>
  <c r="W169" i="21"/>
  <c r="W170" i="21"/>
  <c r="GC92" i="12"/>
  <c r="LP98" i="12"/>
  <c r="N187" i="12"/>
  <c r="O179" i="21"/>
  <c r="O177" i="21"/>
  <c r="O178" i="21"/>
  <c r="V178" i="21"/>
  <c r="V177" i="21"/>
  <c r="V179" i="21"/>
  <c r="V171" i="21"/>
  <c r="V170" i="21"/>
  <c r="DC168" i="21"/>
  <c r="AA168" i="21" s="1"/>
  <c r="CJ186" i="21"/>
  <c r="BJ181" i="21"/>
  <c r="BJ188" i="21"/>
  <c r="CJ185" i="21"/>
  <c r="CJ169" i="21"/>
  <c r="CJ187" i="21"/>
  <c r="CJ184" i="21"/>
  <c r="N185" i="12"/>
  <c r="N178" i="12"/>
  <c r="BJ189" i="21"/>
  <c r="BJ183" i="21"/>
  <c r="CJ182" i="21"/>
  <c r="CJ189" i="21"/>
  <c r="CJ188" i="21"/>
  <c r="CY168" i="21"/>
  <c r="BX168" i="21"/>
  <c r="AW168" i="21"/>
  <c r="CX168" i="21"/>
  <c r="CC168" i="21"/>
  <c r="S168" i="21" s="1"/>
  <c r="AX168" i="21"/>
  <c r="CW168" i="21"/>
  <c r="BY168" i="21"/>
  <c r="BW168" i="21"/>
  <c r="AY168" i="21"/>
  <c r="BJ182" i="21"/>
  <c r="BJ185" i="21"/>
  <c r="BJ184" i="21"/>
  <c r="BJ187" i="21"/>
  <c r="BJ186" i="21"/>
  <c r="CJ183" i="21"/>
  <c r="CJ181" i="21"/>
  <c r="BJ169" i="21"/>
  <c r="V169" i="21"/>
  <c r="V168" i="21"/>
  <c r="CD168" i="21"/>
  <c r="Q168" i="21" s="1"/>
  <c r="W168" i="21"/>
  <c r="BJ162" i="21"/>
  <c r="CJ164" i="21"/>
  <c r="BJ160" i="21"/>
  <c r="BJ164" i="21"/>
  <c r="CJ160" i="21"/>
  <c r="CJ162" i="21"/>
  <c r="IH183" i="12"/>
  <c r="IH186" i="12"/>
  <c r="IH187" i="12"/>
  <c r="IH181" i="12"/>
  <c r="IH189" i="12"/>
  <c r="IH182" i="12"/>
  <c r="IH184" i="12"/>
  <c r="IH185" i="12"/>
  <c r="IH188" i="12"/>
  <c r="EI188" i="12"/>
  <c r="EI189" i="12"/>
  <c r="EI183" i="12"/>
  <c r="EI184" i="12"/>
  <c r="EI185" i="12"/>
  <c r="EI186" i="12"/>
  <c r="EI187" i="12"/>
  <c r="N177" i="12"/>
  <c r="ID168" i="12"/>
  <c r="Q168" i="12" s="1"/>
  <c r="IC168" i="12"/>
  <c r="O168" i="12" s="1"/>
  <c r="Y168" i="12"/>
  <c r="GU96" i="12"/>
  <c r="LJ92" i="12"/>
  <c r="IX96" i="12"/>
  <c r="LP97" i="12"/>
  <c r="LJ98" i="12"/>
  <c r="IH169" i="12"/>
  <c r="LV168" i="12"/>
  <c r="LU168" i="12"/>
  <c r="IX92" i="12"/>
  <c r="GO96" i="12"/>
  <c r="V168" i="12"/>
  <c r="MA168" i="12"/>
  <c r="AA168" i="12" s="1"/>
  <c r="KS98" i="12"/>
  <c r="KS96" i="12"/>
  <c r="EI169" i="12"/>
  <c r="HW168" i="12"/>
  <c r="AJ168" i="12"/>
  <c r="HV168" i="12"/>
  <c r="N168" i="12"/>
  <c r="IB168" i="12"/>
  <c r="S168" i="12" s="1"/>
  <c r="FT98" i="12"/>
  <c r="GF89" i="12"/>
  <c r="GP107" i="12"/>
  <c r="HS107" i="12"/>
  <c r="FG106" i="12"/>
  <c r="HL105" i="12"/>
  <c r="FG105" i="12"/>
  <c r="GB107" i="12"/>
  <c r="BU48" i="21"/>
  <c r="LG98" i="12"/>
  <c r="GC98" i="12"/>
  <c r="IU92" i="12"/>
  <c r="IU98" i="12"/>
  <c r="GC96" i="12"/>
  <c r="KS92" i="12"/>
  <c r="HC105" i="12"/>
  <c r="FL106" i="12"/>
  <c r="EQ106" i="12"/>
  <c r="EQ107" i="12"/>
  <c r="HC106" i="12"/>
  <c r="LH107" i="12"/>
  <c r="JA106" i="12"/>
  <c r="FZ106" i="12"/>
  <c r="JA107" i="12"/>
  <c r="FL105" i="12"/>
  <c r="LA96" i="12"/>
  <c r="KT105" i="12"/>
  <c r="FS101" i="12"/>
  <c r="GY96" i="12"/>
  <c r="P219" i="21"/>
  <c r="HD98" i="12"/>
  <c r="V163" i="21"/>
  <c r="W163" i="21"/>
  <c r="O161" i="21"/>
  <c r="N163" i="21"/>
  <c r="N161" i="21"/>
  <c r="KQ96" i="12"/>
  <c r="EN106" i="12"/>
  <c r="GZ107" i="12"/>
  <c r="FB106" i="12"/>
  <c r="EN101" i="12"/>
  <c r="GZ105" i="12"/>
  <c r="HN107" i="12"/>
  <c r="IK106" i="12"/>
  <c r="GL106" i="12"/>
  <c r="HN105" i="12"/>
  <c r="ET21" i="12"/>
  <c r="FM92" i="12"/>
  <c r="GL107" i="12"/>
  <c r="V161" i="21"/>
  <c r="G161" i="21"/>
  <c r="F163" i="21"/>
  <c r="O163" i="21"/>
  <c r="W161" i="21"/>
  <c r="F161" i="21"/>
  <c r="G163" i="21"/>
  <c r="BD159" i="21"/>
  <c r="DC159" i="21"/>
  <c r="CD159" i="21"/>
  <c r="LM105" i="12"/>
  <c r="BD163" i="21"/>
  <c r="I163" i="21" s="1"/>
  <c r="BD161" i="21"/>
  <c r="I161" i="21" s="1"/>
  <c r="BW161" i="21"/>
  <c r="BY161" i="21"/>
  <c r="CX161" i="21"/>
  <c r="BX161" i="21"/>
  <c r="CY161" i="21"/>
  <c r="AY161" i="21"/>
  <c r="CW161" i="21"/>
  <c r="AX161" i="21"/>
  <c r="AW161" i="21"/>
  <c r="CC161" i="21"/>
  <c r="S161" i="21" s="1"/>
  <c r="DC161" i="21"/>
  <c r="AA161" i="21" s="1"/>
  <c r="CD161" i="21"/>
  <c r="Q161" i="21" s="1"/>
  <c r="LM107" i="12"/>
  <c r="IS92" i="12"/>
  <c r="FT92" i="12"/>
  <c r="GD96" i="12"/>
  <c r="DC163" i="21"/>
  <c r="AA163" i="21" s="1"/>
  <c r="DD161" i="21"/>
  <c r="Y161" i="21" s="1"/>
  <c r="GS92" i="12"/>
  <c r="AJ160" i="21"/>
  <c r="BC159" i="21"/>
  <c r="K159" i="21" s="1"/>
  <c r="AY163" i="21"/>
  <c r="CW163" i="21"/>
  <c r="AX163" i="21"/>
  <c r="CC163" i="21"/>
  <c r="S163" i="21" s="1"/>
  <c r="BY163" i="21"/>
  <c r="AW163" i="21"/>
  <c r="BW163" i="21"/>
  <c r="CY163" i="21"/>
  <c r="BX163" i="21"/>
  <c r="CX163" i="21"/>
  <c r="AX159" i="21"/>
  <c r="CW159" i="21"/>
  <c r="CY159" i="21"/>
  <c r="AW159" i="21"/>
  <c r="BW159" i="21"/>
  <c r="BX159" i="21"/>
  <c r="BY159" i="21"/>
  <c r="CC159" i="21"/>
  <c r="S159" i="21" s="1"/>
  <c r="CX159" i="21"/>
  <c r="AY159" i="21"/>
  <c r="HK106" i="12"/>
  <c r="ER107" i="12"/>
  <c r="AJ162" i="21"/>
  <c r="BC161" i="21"/>
  <c r="K161" i="21" s="1"/>
  <c r="CD163" i="21"/>
  <c r="Q163" i="21" s="1"/>
  <c r="DD163" i="21"/>
  <c r="Y163" i="21" s="1"/>
  <c r="AJ164" i="21"/>
  <c r="BC163" i="21"/>
  <c r="K163" i="21" s="1"/>
  <c r="KH96" i="12"/>
  <c r="FT106" i="12"/>
  <c r="GS98" i="12"/>
  <c r="DD159" i="21"/>
  <c r="H216" i="21"/>
  <c r="GS96" i="12"/>
  <c r="H220" i="21"/>
  <c r="H219" i="21"/>
  <c r="BC216" i="21"/>
  <c r="AX216" i="21"/>
  <c r="AW216" i="21"/>
  <c r="AW220" i="21"/>
  <c r="AX220" i="21"/>
  <c r="BC220" i="21"/>
  <c r="BC219" i="21"/>
  <c r="AX219" i="21"/>
  <c r="AW219" i="21"/>
  <c r="N159" i="21"/>
  <c r="O159" i="21"/>
  <c r="G159" i="21"/>
  <c r="V159" i="21"/>
  <c r="W159" i="21"/>
  <c r="F159" i="21"/>
  <c r="CR130" i="21"/>
  <c r="CJ128" i="21"/>
  <c r="CN128" i="21"/>
  <c r="BK126" i="21"/>
  <c r="BK128" i="21"/>
  <c r="CR124" i="21"/>
  <c r="CJ130" i="21"/>
  <c r="CO130" i="21"/>
  <c r="BQ130" i="21"/>
  <c r="BR128" i="21"/>
  <c r="BR123" i="21"/>
  <c r="BJ128" i="21"/>
  <c r="AK126" i="21"/>
  <c r="AO130" i="21"/>
  <c r="G121" i="21"/>
  <c r="BL126" i="21"/>
  <c r="CN130" i="21"/>
  <c r="CJ123" i="21"/>
  <c r="BQ123" i="21"/>
  <c r="BN124" i="21"/>
  <c r="BJ130" i="21"/>
  <c r="BO126" i="21"/>
  <c r="BM126" i="21"/>
  <c r="CQ126" i="21"/>
  <c r="AM130" i="21"/>
  <c r="AN130" i="21"/>
  <c r="CN123" i="21"/>
  <c r="BO123" i="21"/>
  <c r="CM128" i="21"/>
  <c r="BO128" i="21"/>
  <c r="CR128" i="21"/>
  <c r="CK128" i="21"/>
  <c r="BL128" i="21"/>
  <c r="CQ130" i="21"/>
  <c r="AK130" i="21"/>
  <c r="AL130" i="21"/>
  <c r="BK130" i="21"/>
  <c r="CO128" i="21"/>
  <c r="CL130" i="21"/>
  <c r="CK126" i="21"/>
  <c r="CL126" i="21"/>
  <c r="AK128" i="21"/>
  <c r="AN126" i="21"/>
  <c r="AO126" i="21"/>
  <c r="AO128" i="21"/>
  <c r="AR126" i="21"/>
  <c r="F127" i="21"/>
  <c r="F125" i="21"/>
  <c r="BR130" i="21"/>
  <c r="CL122" i="21"/>
  <c r="BJ124" i="21"/>
  <c r="BM128" i="21"/>
  <c r="BM130" i="21"/>
  <c r="CM122" i="21"/>
  <c r="CL128" i="21"/>
  <c r="CM130" i="21"/>
  <c r="CN126" i="21"/>
  <c r="AM128" i="21"/>
  <c r="F129" i="21"/>
  <c r="CO126" i="21"/>
  <c r="BL130" i="21"/>
  <c r="BL124" i="21"/>
  <c r="BN126" i="21"/>
  <c r="BR126" i="21"/>
  <c r="CK122" i="21"/>
  <c r="BO130" i="21"/>
  <c r="BN130" i="21"/>
  <c r="CM126" i="21"/>
  <c r="AL128" i="21"/>
  <c r="AL126" i="21"/>
  <c r="AR128" i="21"/>
  <c r="BN128" i="21"/>
  <c r="CR126" i="21"/>
  <c r="CJ126" i="21"/>
  <c r="CK130" i="21"/>
  <c r="BM124" i="21"/>
  <c r="BQ128" i="21"/>
  <c r="AM126" i="21"/>
  <c r="AN128" i="21"/>
  <c r="AR130" i="21"/>
  <c r="F121" i="21"/>
  <c r="IH160" i="12"/>
  <c r="LV159" i="12"/>
  <c r="LU159" i="12"/>
  <c r="V161" i="12"/>
  <c r="V162" i="12"/>
  <c r="AJ163" i="12"/>
  <c r="MA159" i="12"/>
  <c r="AA159" i="12" s="1"/>
  <c r="IB161" i="12"/>
  <c r="S161" i="12" s="1"/>
  <c r="N161" i="12"/>
  <c r="IH162" i="12"/>
  <c r="LU161" i="12"/>
  <c r="LV161" i="12"/>
  <c r="V159" i="12"/>
  <c r="V160" i="12"/>
  <c r="V163" i="12"/>
  <c r="N159" i="12"/>
  <c r="N163" i="12"/>
  <c r="AJ159" i="12"/>
  <c r="EI160" i="12"/>
  <c r="IB159" i="12"/>
  <c r="S159" i="12" s="1"/>
  <c r="AJ161" i="12"/>
  <c r="EI162" i="12"/>
  <c r="IB163" i="12"/>
  <c r="S163" i="12" s="1"/>
  <c r="MA161" i="12"/>
  <c r="AA161" i="12" s="1"/>
  <c r="LU163" i="12"/>
  <c r="LV163" i="12"/>
  <c r="MA163" i="12"/>
  <c r="AA163" i="12" s="1"/>
  <c r="KQ128" i="12"/>
  <c r="JN130" i="12"/>
  <c r="JP128" i="12"/>
  <c r="LN128" i="12"/>
  <c r="KA130" i="12"/>
  <c r="JG128" i="12"/>
  <c r="KQ126" i="12"/>
  <c r="KI128" i="12"/>
  <c r="JW126" i="12"/>
  <c r="LJ128" i="12"/>
  <c r="JB126" i="12"/>
  <c r="LJ130" i="12"/>
  <c r="KX128" i="12"/>
  <c r="IP126" i="12"/>
  <c r="JQ130" i="12"/>
  <c r="IT126" i="12"/>
  <c r="LB130" i="12"/>
  <c r="KP128" i="12"/>
  <c r="KT128" i="12"/>
  <c r="KN126" i="12"/>
  <c r="IN130" i="12"/>
  <c r="KN128" i="12"/>
  <c r="LM130" i="12"/>
  <c r="KP126" i="12"/>
  <c r="KL130" i="12"/>
  <c r="LC126" i="12"/>
  <c r="KP130" i="12"/>
  <c r="LO126" i="12"/>
  <c r="LG128" i="12"/>
  <c r="II126" i="12"/>
  <c r="JW128" i="12"/>
  <c r="IU126" i="12"/>
  <c r="LK130" i="12"/>
  <c r="KY128" i="12"/>
  <c r="N132" i="12"/>
  <c r="KE126" i="12"/>
  <c r="KI130" i="12"/>
  <c r="KS128" i="12"/>
  <c r="JO128" i="12"/>
  <c r="LR126" i="12"/>
  <c r="JH128" i="12"/>
  <c r="LP126" i="12"/>
  <c r="KU130" i="12"/>
  <c r="JJ130" i="12"/>
  <c r="IX128" i="12"/>
  <c r="IX130" i="12"/>
  <c r="IL128" i="12"/>
  <c r="LN130" i="12"/>
  <c r="LB128" i="12"/>
  <c r="IP130" i="12"/>
  <c r="LF130" i="12"/>
  <c r="JS126" i="12"/>
  <c r="JW130" i="12"/>
  <c r="JI128" i="12"/>
  <c r="KK126" i="12"/>
  <c r="JA130" i="12"/>
  <c r="LO128" i="12"/>
  <c r="IQ126" i="12"/>
  <c r="KE128" i="12"/>
  <c r="JC126" i="12"/>
  <c r="JG130" i="12"/>
  <c r="IU128" i="12"/>
  <c r="JT126" i="12"/>
  <c r="IY130" i="12"/>
  <c r="IM128" i="12"/>
  <c r="JZ130" i="12"/>
  <c r="KW126" i="12"/>
  <c r="JN128" i="12"/>
  <c r="LQ126" i="12"/>
  <c r="JD126" i="12"/>
  <c r="II130" i="12"/>
  <c r="IZ126" i="12"/>
  <c r="JS130" i="12"/>
  <c r="LK128" i="12"/>
  <c r="KI126" i="12"/>
  <c r="KA128" i="12"/>
  <c r="JO126" i="12"/>
  <c r="JK130" i="12"/>
  <c r="JB130" i="12"/>
  <c r="IP128" i="12"/>
  <c r="JS128" i="12"/>
  <c r="JG126" i="12"/>
  <c r="IT130" i="12"/>
  <c r="KZ128" i="12"/>
  <c r="JM130" i="12"/>
  <c r="KL126" i="12"/>
  <c r="HW161" i="12"/>
  <c r="HV161" i="12"/>
  <c r="KL128" i="12"/>
  <c r="JC128" i="12"/>
  <c r="KB126" i="12"/>
  <c r="KJ128" i="12"/>
  <c r="JX126" i="12"/>
  <c r="KB128" i="12"/>
  <c r="JP126" i="12"/>
  <c r="KB130" i="12"/>
  <c r="IK126" i="12"/>
  <c r="KY126" i="12"/>
  <c r="JB128" i="12"/>
  <c r="JE126" i="12"/>
  <c r="KV130" i="12"/>
  <c r="IY128" i="12"/>
  <c r="KM130" i="12"/>
  <c r="LD126" i="12"/>
  <c r="LD128" i="12"/>
  <c r="LC128" i="12"/>
  <c r="KA126" i="12"/>
  <c r="KE130" i="12"/>
  <c r="KV126" i="12"/>
  <c r="LO130" i="12"/>
  <c r="KU128" i="12"/>
  <c r="IN128" i="12"/>
  <c r="KH128" i="12"/>
  <c r="KX130" i="12"/>
  <c r="JK126" i="12"/>
  <c r="JO130" i="12"/>
  <c r="KF126" i="12"/>
  <c r="KR130" i="12"/>
  <c r="KY130" i="12"/>
  <c r="JH130" i="12"/>
  <c r="LM126" i="12"/>
  <c r="KJ130" i="12"/>
  <c r="KQ130" i="12"/>
  <c r="IZ130" i="12"/>
  <c r="LE126" i="12"/>
  <c r="KW128" i="12"/>
  <c r="LD130" i="12"/>
  <c r="IR130" i="12"/>
  <c r="JR126" i="12"/>
  <c r="IJ130" i="12"/>
  <c r="KG128" i="12"/>
  <c r="IZ128" i="12"/>
  <c r="LH126" i="12"/>
  <c r="LP128" i="12"/>
  <c r="IR126" i="12"/>
  <c r="LP130" i="12"/>
  <c r="IR128" i="12"/>
  <c r="IQ128" i="12"/>
  <c r="LH128" i="12"/>
  <c r="IJ126" i="12"/>
  <c r="LH130" i="12"/>
  <c r="JC130" i="12"/>
  <c r="II128" i="12"/>
  <c r="JX130" i="12"/>
  <c r="JQ126" i="12"/>
  <c r="LK126" i="12"/>
  <c r="IL130" i="12"/>
  <c r="KR128" i="12"/>
  <c r="LM128" i="12"/>
  <c r="IM130" i="12"/>
  <c r="LI128" i="12"/>
  <c r="JA126" i="12"/>
  <c r="LI130" i="12"/>
  <c r="LE128" i="12"/>
  <c r="JX128" i="12"/>
  <c r="KW130" i="12"/>
  <c r="LA128" i="12"/>
  <c r="IS126" i="12"/>
  <c r="LA130" i="12"/>
  <c r="IK128" i="12"/>
  <c r="IQ130" i="12"/>
  <c r="JT128" i="12"/>
  <c r="JT130" i="12"/>
  <c r="JM126" i="12"/>
  <c r="KG130" i="12"/>
  <c r="KK128" i="12"/>
  <c r="KK130" i="12"/>
  <c r="LJ126" i="12"/>
  <c r="LI126" i="12"/>
  <c r="IV126" i="12"/>
  <c r="KN130" i="12"/>
  <c r="JD128" i="12"/>
  <c r="JD130" i="12"/>
  <c r="LA126" i="12"/>
  <c r="KZ126" i="12"/>
  <c r="KF130" i="12"/>
  <c r="IV128" i="12"/>
  <c r="IV130" i="12"/>
  <c r="KV128" i="12"/>
  <c r="KR126" i="12"/>
  <c r="JM128" i="12"/>
  <c r="IY126" i="12"/>
  <c r="KM128" i="12"/>
  <c r="JP130" i="12"/>
  <c r="JI126" i="12"/>
  <c r="LQ130" i="12"/>
  <c r="JA128" i="12"/>
  <c r="KF128" i="12"/>
  <c r="LE130" i="12"/>
  <c r="IW128" i="12"/>
  <c r="IW130" i="12"/>
  <c r="IS128" i="12"/>
  <c r="JU126" i="12"/>
  <c r="IK130" i="12"/>
  <c r="IO128" i="12"/>
  <c r="IO130" i="12"/>
  <c r="JN126" i="12"/>
  <c r="JH126" i="12"/>
  <c r="KS130" i="12"/>
  <c r="JR130" i="12"/>
  <c r="LR128" i="12"/>
  <c r="JJ126" i="12"/>
  <c r="LR130" i="12"/>
  <c r="LF128" i="12"/>
  <c r="IX126" i="12"/>
  <c r="IW126" i="12"/>
  <c r="KC128" i="12"/>
  <c r="KG126" i="12"/>
  <c r="JY128" i="12"/>
  <c r="IO126" i="12"/>
  <c r="IN126" i="12"/>
  <c r="JU128" i="12"/>
  <c r="JY126" i="12"/>
  <c r="JQ128" i="12"/>
  <c r="IJ128" i="12"/>
  <c r="KX126" i="12"/>
  <c r="KT130" i="12"/>
  <c r="LG130" i="12"/>
  <c r="KJ126" i="12"/>
  <c r="LQ128" i="12"/>
  <c r="JE130" i="12"/>
  <c r="KD126" i="12"/>
  <c r="KC126" i="12"/>
  <c r="IS130" i="12"/>
  <c r="KH126" i="12"/>
  <c r="JR128" i="12"/>
  <c r="JV126" i="12"/>
  <c r="JV128" i="12"/>
  <c r="JZ126" i="12"/>
  <c r="JJ128" i="12"/>
  <c r="LC130" i="12"/>
  <c r="JF126" i="12"/>
  <c r="IM126" i="12"/>
  <c r="JF128" i="12"/>
  <c r="JF130" i="12"/>
  <c r="IT128" i="12"/>
  <c r="JY130" i="12"/>
  <c r="LN126" i="12"/>
  <c r="KC130" i="12"/>
  <c r="LB126" i="12"/>
  <c r="LF126" i="12"/>
  <c r="JU130" i="12"/>
  <c r="KT126" i="12"/>
  <c r="KS126" i="12"/>
  <c r="JI130" i="12"/>
  <c r="IL126" i="12"/>
  <c r="JK128" i="12"/>
  <c r="KZ130" i="12"/>
  <c r="IU130" i="12"/>
  <c r="JE128" i="12"/>
  <c r="JZ128" i="12"/>
  <c r="KD128" i="12"/>
  <c r="KD130" i="12"/>
  <c r="KU126" i="12"/>
  <c r="KH130" i="12"/>
  <c r="LG126" i="12"/>
  <c r="JV130" i="12"/>
  <c r="KM126" i="12"/>
  <c r="GK17" i="12"/>
  <c r="GH98" i="12"/>
  <c r="FW105" i="12"/>
  <c r="HF106" i="12"/>
  <c r="JE88" i="12"/>
  <c r="EI115" i="12"/>
  <c r="IK97" i="12"/>
  <c r="P220" i="21"/>
  <c r="JT78" i="12"/>
  <c r="IB216" i="12"/>
  <c r="LA89" i="12"/>
  <c r="GF78" i="12"/>
  <c r="GF85" i="12"/>
  <c r="GF88" i="12"/>
  <c r="GF73" i="12"/>
  <c r="GF86" i="12"/>
  <c r="LI78" i="12"/>
  <c r="FI73" i="12"/>
  <c r="LI86" i="12"/>
  <c r="LI73" i="12"/>
  <c r="X219" i="21"/>
  <c r="X220" i="21"/>
  <c r="X216" i="21"/>
  <c r="MA216" i="12"/>
  <c r="MA219" i="12"/>
  <c r="BX220" i="21"/>
  <c r="CC220" i="21"/>
  <c r="BW220" i="21"/>
  <c r="CC219" i="21"/>
  <c r="BW219" i="21"/>
  <c r="BX219" i="21"/>
  <c r="IB220" i="12"/>
  <c r="HW219" i="12"/>
  <c r="HV219" i="12"/>
  <c r="IB219" i="12"/>
  <c r="HW220" i="12"/>
  <c r="HV220" i="12"/>
  <c r="MA220" i="12"/>
  <c r="LU219" i="12"/>
  <c r="LV219" i="12"/>
  <c r="DW220" i="12"/>
  <c r="DX220" i="12"/>
  <c r="EC220" i="12"/>
  <c r="CC216" i="21"/>
  <c r="BX216" i="21"/>
  <c r="BW216" i="21"/>
  <c r="DC219" i="21"/>
  <c r="CW219" i="21"/>
  <c r="CX219" i="21"/>
  <c r="LV220" i="12"/>
  <c r="LU220" i="12"/>
  <c r="HV216" i="12"/>
  <c r="HW216" i="12"/>
  <c r="CW220" i="21"/>
  <c r="DC220" i="21"/>
  <c r="CX220" i="21"/>
  <c r="EC219" i="12"/>
  <c r="DW219" i="12"/>
  <c r="DX219" i="12"/>
  <c r="DX216" i="12"/>
  <c r="EC216" i="12"/>
  <c r="DW216" i="12"/>
  <c r="P216" i="21"/>
  <c r="CX216" i="21"/>
  <c r="DC216" i="21"/>
  <c r="CW216" i="21"/>
  <c r="LU216" i="12"/>
  <c r="LV216" i="12"/>
  <c r="FI20" i="12"/>
  <c r="GT18" i="12"/>
  <c r="LD18" i="12"/>
  <c r="IJ20" i="12"/>
  <c r="KS73" i="12"/>
  <c r="KS217" i="12"/>
  <c r="GL85" i="12"/>
  <c r="GL217" i="12"/>
  <c r="GZ73" i="12"/>
  <c r="GZ217" i="12"/>
  <c r="EN73" i="12"/>
  <c r="EN217" i="12"/>
  <c r="GY78" i="12"/>
  <c r="GY217" i="12"/>
  <c r="EM217" i="12"/>
  <c r="FZ78" i="12"/>
  <c r="FZ217" i="12"/>
  <c r="JY89" i="12"/>
  <c r="JY217" i="12"/>
  <c r="GW88" i="12"/>
  <c r="GW217" i="12"/>
  <c r="EK85" i="12"/>
  <c r="EK217" i="12"/>
  <c r="HT78" i="12"/>
  <c r="N78" i="12" s="1"/>
  <c r="HT217" i="12"/>
  <c r="N217" i="12" s="1"/>
  <c r="FH85" i="12"/>
  <c r="FH217" i="12"/>
  <c r="KG85" i="12"/>
  <c r="KG217" i="12"/>
  <c r="KO73" i="12"/>
  <c r="KO217" i="12"/>
  <c r="KW89" i="12"/>
  <c r="KW217" i="12"/>
  <c r="LO73" i="12"/>
  <c r="LO217" i="12"/>
  <c r="IQ86" i="12"/>
  <c r="IQ217" i="12"/>
  <c r="LM73" i="12"/>
  <c r="LM217" i="12"/>
  <c r="IP73" i="12"/>
  <c r="IP217" i="12"/>
  <c r="LL86" i="12"/>
  <c r="LL217" i="12"/>
  <c r="IO86" i="12"/>
  <c r="IO217" i="12"/>
  <c r="JJ73" i="12"/>
  <c r="JJ217" i="12"/>
  <c r="KC18" i="12"/>
  <c r="LQ17" i="12"/>
  <c r="KP18" i="12"/>
  <c r="EJ18" i="12"/>
  <c r="LG17" i="12"/>
  <c r="KH18" i="12"/>
  <c r="GD17" i="12"/>
  <c r="HB89" i="12"/>
  <c r="HB217" i="12"/>
  <c r="GT78" i="12"/>
  <c r="GT217" i="12"/>
  <c r="JH78" i="12"/>
  <c r="JH217" i="12"/>
  <c r="FF87" i="12"/>
  <c r="FF217" i="12"/>
  <c r="GS89" i="12"/>
  <c r="GS217" i="12"/>
  <c r="GQ85" i="12"/>
  <c r="GQ217" i="12"/>
  <c r="FR78" i="12"/>
  <c r="FR217" i="12"/>
  <c r="IJ85" i="12"/>
  <c r="IJ217" i="12"/>
  <c r="GO73" i="12"/>
  <c r="GO217" i="12"/>
  <c r="HL85" i="12"/>
  <c r="HL217" i="12"/>
  <c r="EZ89" i="12"/>
  <c r="EZ217" i="12"/>
  <c r="JX78" i="12"/>
  <c r="JX217" i="12"/>
  <c r="KF89" i="12"/>
  <c r="KF217" i="12"/>
  <c r="KN89" i="12"/>
  <c r="KN217" i="12"/>
  <c r="LE89" i="12"/>
  <c r="LE217" i="12"/>
  <c r="LD85" i="12"/>
  <c r="LD217" i="12"/>
  <c r="LC73" i="12"/>
  <c r="LC217" i="12"/>
  <c r="LN87" i="12"/>
  <c r="LN217" i="12"/>
  <c r="FE17" i="12"/>
  <c r="EZ17" i="12"/>
  <c r="KS17" i="12"/>
  <c r="KB21" i="12"/>
  <c r="GW22" i="12"/>
  <c r="EK22" i="12"/>
  <c r="GM21" i="12"/>
  <c r="KT18" i="12"/>
  <c r="FV17" i="12"/>
  <c r="KL22" i="12"/>
  <c r="FT18" i="12"/>
  <c r="KQ18" i="12"/>
  <c r="JR18" i="12"/>
  <c r="LE17" i="12"/>
  <c r="KF17" i="12"/>
  <c r="LS17" i="12"/>
  <c r="JG17" i="12"/>
  <c r="FV89" i="12"/>
  <c r="FV217" i="12"/>
  <c r="HK73" i="12"/>
  <c r="HK217" i="12"/>
  <c r="HJ85" i="12"/>
  <c r="HJ217" i="12"/>
  <c r="GK85" i="12"/>
  <c r="GK217" i="12"/>
  <c r="KJ85" i="12"/>
  <c r="KJ217" i="12"/>
  <c r="GJ88" i="12"/>
  <c r="GJ217" i="12"/>
  <c r="LS88" i="12"/>
  <c r="V88" i="12" s="1"/>
  <c r="LS217" i="12"/>
  <c r="V217" i="12" s="1"/>
  <c r="GI73" i="12"/>
  <c r="GI217" i="12"/>
  <c r="LK86" i="12"/>
  <c r="LK217" i="12"/>
  <c r="FJ73" i="12"/>
  <c r="FJ217" i="12"/>
  <c r="GG85" i="12"/>
  <c r="GG217" i="12"/>
  <c r="HD85" i="12"/>
  <c r="HD217" i="12"/>
  <c r="JO85" i="12"/>
  <c r="JO217" i="12"/>
  <c r="JW89" i="12"/>
  <c r="JW217" i="12"/>
  <c r="KE73" i="12"/>
  <c r="KE217" i="12"/>
  <c r="KV88" i="12"/>
  <c r="KV217" i="12"/>
  <c r="KU73" i="12"/>
  <c r="KU217" i="12"/>
  <c r="KT73" i="12"/>
  <c r="KT217" i="12"/>
  <c r="IU73" i="12"/>
  <c r="IU217" i="12"/>
  <c r="LF73" i="12"/>
  <c r="LF217" i="12"/>
  <c r="IT73" i="12"/>
  <c r="IT217" i="12"/>
  <c r="GR22" i="12"/>
  <c r="JC17" i="12"/>
  <c r="KE21" i="12"/>
  <c r="FA20" i="12"/>
  <c r="IM17" i="12"/>
  <c r="JZ17" i="12"/>
  <c r="LB20" i="12"/>
  <c r="FN20" i="12"/>
  <c r="JF18" i="12"/>
  <c r="JD17" i="12"/>
  <c r="JJ17" i="12"/>
  <c r="KW17" i="12"/>
  <c r="IK22" i="12"/>
  <c r="JX17" i="12"/>
  <c r="LK17" i="12"/>
  <c r="FW88" i="12"/>
  <c r="FW217" i="12"/>
  <c r="EP78" i="12"/>
  <c r="EP217" i="12"/>
  <c r="GE87" i="12"/>
  <c r="GE217" i="12"/>
  <c r="GD73" i="12"/>
  <c r="GD217" i="12"/>
  <c r="GC85" i="12"/>
  <c r="GC217" i="12"/>
  <c r="IY78" i="12"/>
  <c r="IY217" i="12"/>
  <c r="GB85" i="12"/>
  <c r="GB217" i="12"/>
  <c r="KI87" i="12"/>
  <c r="KI217" i="12"/>
  <c r="GA87" i="12"/>
  <c r="GA217" i="12"/>
  <c r="KA78" i="12"/>
  <c r="KA217" i="12"/>
  <c r="HN87" i="12"/>
  <c r="HN217" i="12"/>
  <c r="FB86" i="12"/>
  <c r="FB217" i="12"/>
  <c r="FY88" i="12"/>
  <c r="FY217" i="12"/>
  <c r="LB73" i="12"/>
  <c r="LB217" i="12"/>
  <c r="GV87" i="12"/>
  <c r="GV217" i="12"/>
  <c r="EJ85" i="12"/>
  <c r="EJ217" i="12"/>
  <c r="JF89" i="12"/>
  <c r="JF217" i="12"/>
  <c r="JN73" i="12"/>
  <c r="JN217" i="12"/>
  <c r="JV73" i="12"/>
  <c r="JV217" i="12"/>
  <c r="KM88" i="12"/>
  <c r="KM217" i="12"/>
  <c r="KL73" i="12"/>
  <c r="KL217" i="12"/>
  <c r="KK85" i="12"/>
  <c r="KK217" i="12"/>
  <c r="IM86" i="12"/>
  <c r="IM217" i="12"/>
  <c r="KX73" i="12"/>
  <c r="KX217" i="12"/>
  <c r="IL78" i="12"/>
  <c r="IL217" i="12"/>
  <c r="IS85" i="12"/>
  <c r="IS217" i="12"/>
  <c r="EM21" i="12"/>
  <c r="EW17" i="12"/>
  <c r="GF21" i="12"/>
  <c r="LO22" i="12"/>
  <c r="JQ17" i="12"/>
  <c r="EI78" i="12"/>
  <c r="EI217" i="12"/>
  <c r="FZ18" i="12"/>
  <c r="EQ17" i="12"/>
  <c r="FR21" i="12"/>
  <c r="ES18" i="12"/>
  <c r="GU17" i="12"/>
  <c r="JE17" i="12"/>
  <c r="KN17" i="12"/>
  <c r="JO21" i="12"/>
  <c r="FH21" i="12"/>
  <c r="FB20" i="12"/>
  <c r="JN20" i="12"/>
  <c r="HT21" i="12"/>
  <c r="HQ20" i="12"/>
  <c r="GG17" i="12"/>
  <c r="JV20" i="12"/>
  <c r="FW21" i="12"/>
  <c r="HR20" i="12"/>
  <c r="HP21" i="12"/>
  <c r="FD17" i="12"/>
  <c r="LH18" i="12"/>
  <c r="KO21" i="12"/>
  <c r="LC17" i="12"/>
  <c r="EQ87" i="12"/>
  <c r="EQ217" i="12"/>
  <c r="GU73" i="12"/>
  <c r="GU217" i="12"/>
  <c r="HS73" i="12"/>
  <c r="HS217" i="12"/>
  <c r="JG73" i="12"/>
  <c r="JG217" i="12"/>
  <c r="EX73" i="12"/>
  <c r="EX217" i="12"/>
  <c r="FU73" i="12"/>
  <c r="FU217" i="12"/>
  <c r="IX85" i="12"/>
  <c r="IX217" i="12"/>
  <c r="FS89" i="12"/>
  <c r="FS217" i="12"/>
  <c r="IN86" i="12"/>
  <c r="IN217" i="12"/>
  <c r="HF88" i="12"/>
  <c r="HF217" i="12"/>
  <c r="ET88" i="12"/>
  <c r="ET217" i="12"/>
  <c r="FQ78" i="12"/>
  <c r="FQ217" i="12"/>
  <c r="JQ78" i="12"/>
  <c r="JQ217" i="12"/>
  <c r="GN89" i="12"/>
  <c r="GN217" i="12"/>
  <c r="LR73" i="12"/>
  <c r="LR217" i="12"/>
  <c r="IW89" i="12"/>
  <c r="IW217" i="12"/>
  <c r="JM78" i="12"/>
  <c r="JM217" i="12"/>
  <c r="KD73" i="12"/>
  <c r="KD217" i="12"/>
  <c r="KC85" i="12"/>
  <c r="KC217" i="12"/>
  <c r="KB78" i="12"/>
  <c r="KB217" i="12"/>
  <c r="KP87" i="12"/>
  <c r="KP217" i="12"/>
  <c r="IK88" i="12"/>
  <c r="IK217" i="12"/>
  <c r="GH18" i="12"/>
  <c r="GO21" i="12"/>
  <c r="FL20" i="12"/>
  <c r="GV21" i="12"/>
  <c r="GQ20" i="12"/>
  <c r="GN18" i="12"/>
  <c r="EL20" i="12"/>
  <c r="FO17" i="12"/>
  <c r="EP21" i="12"/>
  <c r="JS21" i="12"/>
  <c r="KG17" i="12"/>
  <c r="JH17" i="12"/>
  <c r="KU17" i="12"/>
  <c r="II17" i="12"/>
  <c r="KR73" i="12"/>
  <c r="KR217" i="12"/>
  <c r="GM73" i="12"/>
  <c r="GM217" i="12"/>
  <c r="FM88" i="12"/>
  <c r="FM217" i="12"/>
  <c r="FL73" i="12"/>
  <c r="FL217" i="12"/>
  <c r="FK86" i="12"/>
  <c r="FK217" i="12"/>
  <c r="FI78" i="12"/>
  <c r="FI217" i="12"/>
  <c r="LA73" i="12"/>
  <c r="LA217" i="12"/>
  <c r="LI88" i="12"/>
  <c r="LI217" i="12"/>
  <c r="II85" i="12"/>
  <c r="II217" i="12"/>
  <c r="IV78" i="12"/>
  <c r="IV217" i="12"/>
  <c r="JD89" i="12"/>
  <c r="JD217" i="12"/>
  <c r="JU88" i="12"/>
  <c r="JU217" i="12"/>
  <c r="KH78" i="12"/>
  <c r="KH217" i="12"/>
  <c r="GY22" i="12"/>
  <c r="EY22" i="12"/>
  <c r="KV17" i="12"/>
  <c r="GB18" i="12"/>
  <c r="GA20" i="12"/>
  <c r="FU18" i="12"/>
  <c r="FS18" i="12"/>
  <c r="FP22" i="12"/>
  <c r="GI21" i="12"/>
  <c r="HS21" i="12"/>
  <c r="FG17" i="12"/>
  <c r="HB21" i="12"/>
  <c r="JK20" i="12"/>
  <c r="KX17" i="12"/>
  <c r="IL20" i="12"/>
  <c r="JY17" i="12"/>
  <c r="IZ22" i="12"/>
  <c r="KM17" i="12"/>
  <c r="HC88" i="12"/>
  <c r="HC217" i="12"/>
  <c r="FG88" i="12"/>
  <c r="FG217" i="12"/>
  <c r="HQ88" i="12"/>
  <c r="HQ217" i="12"/>
  <c r="FE88" i="12"/>
  <c r="FE217" i="12"/>
  <c r="FD86" i="12"/>
  <c r="FD217" i="12"/>
  <c r="HO78" i="12"/>
  <c r="HO217" i="12"/>
  <c r="FC89" i="12"/>
  <c r="FC217" i="12"/>
  <c r="GP78" i="12"/>
  <c r="GP217" i="12"/>
  <c r="HM78" i="12"/>
  <c r="HM217" i="12"/>
  <c r="FA85" i="12"/>
  <c r="FA217" i="12"/>
  <c r="JP88" i="12"/>
  <c r="JP217" i="12"/>
  <c r="KZ73" i="12"/>
  <c r="KZ217" i="12"/>
  <c r="LH87" i="12"/>
  <c r="LH217" i="12"/>
  <c r="LP73" i="12"/>
  <c r="LP217" i="12"/>
  <c r="IR87" i="12"/>
  <c r="IR217" i="12"/>
  <c r="JL78" i="12"/>
  <c r="JL217" i="12"/>
  <c r="JK85" i="12"/>
  <c r="JK217" i="12"/>
  <c r="JI73" i="12"/>
  <c r="JI217" i="12"/>
  <c r="JZ85" i="12"/>
  <c r="JZ217" i="12"/>
  <c r="HL21" i="12"/>
  <c r="EX18" i="12"/>
  <c r="FM21" i="12"/>
  <c r="HR87" i="12"/>
  <c r="HR217" i="12"/>
  <c r="HI85" i="12"/>
  <c r="HI217" i="12"/>
  <c r="HH89" i="12"/>
  <c r="HH217" i="12"/>
  <c r="EV73" i="12"/>
  <c r="EV217" i="12"/>
  <c r="EU87" i="12"/>
  <c r="EU217" i="12"/>
  <c r="LJ73" i="12"/>
  <c r="LJ217" i="12"/>
  <c r="HE88" i="12"/>
  <c r="HE217" i="12"/>
  <c r="ES86" i="12"/>
  <c r="ES217" i="12"/>
  <c r="FP88" i="12"/>
  <c r="FP217" i="12"/>
  <c r="KQ73" i="12"/>
  <c r="KQ217" i="12"/>
  <c r="KY73" i="12"/>
  <c r="KY217" i="12"/>
  <c r="LG73" i="12"/>
  <c r="LG217" i="12"/>
  <c r="JC73" i="12"/>
  <c r="JC217" i="12"/>
  <c r="JA87" i="12"/>
  <c r="JA217" i="12"/>
  <c r="IZ89" i="12"/>
  <c r="IZ217" i="12"/>
  <c r="JR73" i="12"/>
  <c r="JR217" i="12"/>
  <c r="X221" i="21"/>
  <c r="P221" i="21"/>
  <c r="BN135" i="21"/>
  <c r="BN221" i="21"/>
  <c r="BL135" i="21"/>
  <c r="BL221" i="21"/>
  <c r="CR137" i="21"/>
  <c r="CR221" i="21"/>
  <c r="CK135" i="21"/>
  <c r="CK221" i="21"/>
  <c r="BR137" i="21"/>
  <c r="BR221" i="21"/>
  <c r="CJ140" i="21"/>
  <c r="CJ221" i="21"/>
  <c r="CL136" i="21"/>
  <c r="CL221" i="21"/>
  <c r="CN135" i="21"/>
  <c r="CN221" i="21"/>
  <c r="BU135" i="21"/>
  <c r="BU221" i="21"/>
  <c r="BK139" i="21"/>
  <c r="BK221" i="21"/>
  <c r="BQ137" i="21"/>
  <c r="BQ221" i="21"/>
  <c r="BM140" i="21"/>
  <c r="BM221" i="21"/>
  <c r="CO135" i="21"/>
  <c r="CO221" i="21"/>
  <c r="CU138" i="21"/>
  <c r="CU221" i="21"/>
  <c r="G134" i="21"/>
  <c r="AS221" i="21"/>
  <c r="G221" i="21" s="1"/>
  <c r="F134" i="21"/>
  <c r="AT221" i="21"/>
  <c r="F221" i="21" s="1"/>
  <c r="BO136" i="21"/>
  <c r="BO221" i="21"/>
  <c r="CQ137" i="21"/>
  <c r="CQ221" i="21"/>
  <c r="CM135" i="21"/>
  <c r="CM221" i="21"/>
  <c r="BL73" i="21"/>
  <c r="BL217" i="21"/>
  <c r="CN78" i="21"/>
  <c r="CN217" i="21"/>
  <c r="CJ73" i="21"/>
  <c r="CJ217" i="21"/>
  <c r="BQ89" i="21"/>
  <c r="BQ217" i="21"/>
  <c r="CL73" i="21"/>
  <c r="CL217" i="21"/>
  <c r="CU87" i="21"/>
  <c r="CU217" i="21"/>
  <c r="BN73" i="21"/>
  <c r="BN217" i="21"/>
  <c r="G72" i="21"/>
  <c r="AS217" i="21"/>
  <c r="G217" i="21" s="1"/>
  <c r="CM73" i="21"/>
  <c r="CM217" i="21"/>
  <c r="CO87" i="21"/>
  <c r="CO217" i="21"/>
  <c r="BR89" i="21"/>
  <c r="BR217" i="21"/>
  <c r="BJ89" i="21"/>
  <c r="BJ217" i="21"/>
  <c r="BM73" i="21"/>
  <c r="BM217" i="21"/>
  <c r="CQ78" i="21"/>
  <c r="CQ217" i="21"/>
  <c r="BU87" i="21"/>
  <c r="BU217" i="21"/>
  <c r="BK73" i="21"/>
  <c r="BK217" i="21"/>
  <c r="CK73" i="21"/>
  <c r="CK217" i="21"/>
  <c r="BO73" i="21"/>
  <c r="BO217" i="21"/>
  <c r="CR89" i="21"/>
  <c r="CR217" i="21"/>
  <c r="F72" i="21"/>
  <c r="AT217" i="21"/>
  <c r="F217" i="21" s="1"/>
  <c r="BD100" i="21"/>
  <c r="I100" i="21" s="1"/>
  <c r="BD109" i="21"/>
  <c r="I109" i="21" s="1"/>
  <c r="BD110" i="21"/>
  <c r="I110" i="21" s="1"/>
  <c r="BD91" i="21"/>
  <c r="I91" i="21" s="1"/>
  <c r="CO20" i="21"/>
  <c r="CU21" i="21"/>
  <c r="CL24" i="21"/>
  <c r="CN24" i="21"/>
  <c r="CM18" i="21"/>
  <c r="F11" i="21"/>
  <c r="CK20" i="21"/>
  <c r="CR24" i="21"/>
  <c r="CJ24" i="21"/>
  <c r="G11" i="21"/>
  <c r="BK20" i="21"/>
  <c r="BN18" i="21"/>
  <c r="BM24" i="21"/>
  <c r="BL20" i="21"/>
  <c r="BQ21" i="21"/>
  <c r="BU18" i="21"/>
  <c r="BR18" i="21"/>
  <c r="BO17" i="21"/>
  <c r="BD14" i="21"/>
  <c r="CU222" i="21"/>
  <c r="CN143" i="21"/>
  <c r="CN222" i="21"/>
  <c r="BN222" i="21"/>
  <c r="AN222" i="21"/>
  <c r="AU222" i="21"/>
  <c r="CS222" i="21"/>
  <c r="W222" i="21" s="1"/>
  <c r="CM144" i="21"/>
  <c r="CM222" i="21"/>
  <c r="BO222" i="21"/>
  <c r="AO222" i="21"/>
  <c r="G142" i="21"/>
  <c r="AS222" i="21"/>
  <c r="G222" i="21" s="1"/>
  <c r="F142" i="21"/>
  <c r="AT222" i="21"/>
  <c r="F222" i="21" s="1"/>
  <c r="CK144" i="21"/>
  <c r="CK222" i="21"/>
  <c r="CT222" i="21"/>
  <c r="V222" i="21" s="1"/>
  <c r="BP222" i="21"/>
  <c r="AJ222" i="21"/>
  <c r="AK222" i="21"/>
  <c r="AL222" i="21"/>
  <c r="AM222" i="21"/>
  <c r="AP222" i="21"/>
  <c r="AR222" i="21"/>
  <c r="CR147" i="21"/>
  <c r="CR222" i="21"/>
  <c r="CL143" i="21"/>
  <c r="CL222" i="21"/>
  <c r="BQ222" i="21"/>
  <c r="CP222" i="21"/>
  <c r="BJ222" i="21"/>
  <c r="BR222" i="21"/>
  <c r="CQ154" i="21"/>
  <c r="CQ222" i="21"/>
  <c r="BK222" i="21"/>
  <c r="O142" i="21"/>
  <c r="BS222" i="21"/>
  <c r="O222" i="21" s="1"/>
  <c r="AQ222" i="21"/>
  <c r="CO143" i="21"/>
  <c r="CO222" i="21"/>
  <c r="BL222" i="21"/>
  <c r="N142" i="21"/>
  <c r="BT222" i="21"/>
  <c r="N222" i="21" s="1"/>
  <c r="CJ154" i="21"/>
  <c r="CJ222" i="21"/>
  <c r="BM222" i="21"/>
  <c r="BU222" i="21"/>
  <c r="CS130" i="21"/>
  <c r="W130" i="21" s="1"/>
  <c r="W129" i="21"/>
  <c r="CS117" i="21"/>
  <c r="W117" i="21" s="1"/>
  <c r="W111" i="21"/>
  <c r="CS73" i="21"/>
  <c r="W73" i="21" s="1"/>
  <c r="W72" i="21"/>
  <c r="CS135" i="21"/>
  <c r="W135" i="21" s="1"/>
  <c r="W134" i="21"/>
  <c r="CS143" i="21"/>
  <c r="W143" i="21" s="1"/>
  <c r="W142" i="21"/>
  <c r="CS21" i="21"/>
  <c r="W21" i="21" s="1"/>
  <c r="W11" i="21"/>
  <c r="CS57" i="21"/>
  <c r="W57" i="21" s="1"/>
  <c r="W56" i="21"/>
  <c r="CS126" i="21"/>
  <c r="W126" i="21" s="1"/>
  <c r="W125" i="21"/>
  <c r="CS42" i="21"/>
  <c r="W42" i="21" s="1"/>
  <c r="W36" i="21"/>
  <c r="CS105" i="21"/>
  <c r="W105" i="21" s="1"/>
  <c r="W100" i="21"/>
  <c r="CS28" i="21"/>
  <c r="W28" i="21" s="1"/>
  <c r="W27" i="21"/>
  <c r="CS128" i="21"/>
  <c r="W128" i="21" s="1"/>
  <c r="W127" i="21"/>
  <c r="CS92" i="21"/>
  <c r="W92" i="21" s="1"/>
  <c r="W91" i="21"/>
  <c r="W121" i="21"/>
  <c r="V95" i="21"/>
  <c r="X95" i="21" s="1"/>
  <c r="V64" i="21"/>
  <c r="X64" i="21" s="1"/>
  <c r="V69" i="21"/>
  <c r="X69" i="21" s="1"/>
  <c r="V127" i="21"/>
  <c r="X104" i="21"/>
  <c r="V77" i="21"/>
  <c r="X77" i="21" s="1"/>
  <c r="V76" i="21"/>
  <c r="X76" i="21" s="1"/>
  <c r="CT58" i="21"/>
  <c r="V56" i="21"/>
  <c r="V68" i="21"/>
  <c r="X68" i="21" s="1"/>
  <c r="CT32" i="21"/>
  <c r="V32" i="21" s="1"/>
  <c r="V27" i="21"/>
  <c r="X40" i="21"/>
  <c r="V75" i="21"/>
  <c r="X75" i="21" s="1"/>
  <c r="V142" i="21"/>
  <c r="V11" i="21"/>
  <c r="V129" i="21"/>
  <c r="V74" i="21"/>
  <c r="X74" i="21" s="1"/>
  <c r="CT116" i="21"/>
  <c r="V111" i="21"/>
  <c r="V93" i="21"/>
  <c r="X93" i="21" s="1"/>
  <c r="CT136" i="21"/>
  <c r="V134" i="21"/>
  <c r="V14" i="21"/>
  <c r="V70" i="21"/>
  <c r="X70" i="21" s="1"/>
  <c r="V63" i="21"/>
  <c r="X63" i="21" s="1"/>
  <c r="V125" i="21"/>
  <c r="CT92" i="21"/>
  <c r="V91" i="21"/>
  <c r="CT86" i="21"/>
  <c r="V72" i="21"/>
  <c r="V110" i="21"/>
  <c r="X110" i="21" s="1"/>
  <c r="V65" i="21"/>
  <c r="X65" i="21" s="1"/>
  <c r="V109" i="21"/>
  <c r="X109" i="21" s="1"/>
  <c r="V13" i="21"/>
  <c r="V66" i="21"/>
  <c r="X66" i="21" s="1"/>
  <c r="X41" i="21"/>
  <c r="V12" i="21"/>
  <c r="V62" i="21"/>
  <c r="X62" i="21" s="1"/>
  <c r="V121" i="21"/>
  <c r="CT107" i="21"/>
  <c r="V107" i="21" s="1"/>
  <c r="V100" i="21"/>
  <c r="CT51" i="21"/>
  <c r="V51" i="21" s="1"/>
  <c r="V36" i="21"/>
  <c r="X39" i="21"/>
  <c r="V94" i="21"/>
  <c r="X94" i="21" s="1"/>
  <c r="BS128" i="21"/>
  <c r="O128" i="21" s="1"/>
  <c r="O127" i="21"/>
  <c r="BS101" i="21"/>
  <c r="O101" i="21" s="1"/>
  <c r="O100" i="21"/>
  <c r="BS58" i="21"/>
  <c r="O58" i="21" s="1"/>
  <c r="O56" i="21"/>
  <c r="BS126" i="21"/>
  <c r="O126" i="21" s="1"/>
  <c r="O125" i="21"/>
  <c r="BS92" i="21"/>
  <c r="O92" i="21" s="1"/>
  <c r="O91" i="21"/>
  <c r="BS130" i="21"/>
  <c r="O130" i="21" s="1"/>
  <c r="O129" i="21"/>
  <c r="O121" i="21"/>
  <c r="BS18" i="21"/>
  <c r="O18" i="21" s="1"/>
  <c r="O11" i="21"/>
  <c r="BS135" i="21"/>
  <c r="O135" i="21" s="1"/>
  <c r="O134" i="21"/>
  <c r="BS37" i="21"/>
  <c r="O37" i="21" s="1"/>
  <c r="O36" i="21"/>
  <c r="BS28" i="21"/>
  <c r="O28" i="21" s="1"/>
  <c r="O27" i="21"/>
  <c r="BS118" i="21"/>
  <c r="O118" i="21" s="1"/>
  <c r="O111" i="21"/>
  <c r="BS73" i="21"/>
  <c r="O73" i="21" s="1"/>
  <c r="O72" i="21"/>
  <c r="N110" i="21"/>
  <c r="P110" i="21" s="1"/>
  <c r="BT137" i="21"/>
  <c r="N134" i="21"/>
  <c r="N63" i="21"/>
  <c r="P63" i="21" s="1"/>
  <c r="N125" i="21"/>
  <c r="BT31" i="21"/>
  <c r="N27" i="21"/>
  <c r="BT18" i="21"/>
  <c r="N11" i="21"/>
  <c r="N41" i="21"/>
  <c r="P41" i="21" s="1"/>
  <c r="N121" i="21"/>
  <c r="N127" i="21"/>
  <c r="BT105" i="21"/>
  <c r="N100" i="21"/>
  <c r="N40" i="21"/>
  <c r="P40" i="21" s="1"/>
  <c r="N74" i="21"/>
  <c r="P74" i="21" s="1"/>
  <c r="N65" i="21"/>
  <c r="P65" i="21" s="1"/>
  <c r="N104" i="21"/>
  <c r="P104" i="21" s="1"/>
  <c r="N94" i="21"/>
  <c r="P94" i="21" s="1"/>
  <c r="BT92" i="21"/>
  <c r="N91" i="21"/>
  <c r="N64" i="21"/>
  <c r="P64" i="21" s="1"/>
  <c r="N69" i="21"/>
  <c r="P69" i="21" s="1"/>
  <c r="BT67" i="21"/>
  <c r="N56" i="21"/>
  <c r="N68" i="21"/>
  <c r="P68" i="21" s="1"/>
  <c r="BT47" i="21"/>
  <c r="N36" i="21"/>
  <c r="BT116" i="21"/>
  <c r="N111" i="21"/>
  <c r="N29" i="21"/>
  <c r="P29" i="21" s="1"/>
  <c r="N62" i="21"/>
  <c r="P62" i="21" s="1"/>
  <c r="N129" i="21"/>
  <c r="N14" i="21"/>
  <c r="BT87" i="21"/>
  <c r="N72" i="21"/>
  <c r="N12" i="21"/>
  <c r="N76" i="21"/>
  <c r="P76" i="21" s="1"/>
  <c r="N77" i="21"/>
  <c r="P77" i="21" s="1"/>
  <c r="N70" i="21"/>
  <c r="P70" i="21" s="1"/>
  <c r="N109" i="21"/>
  <c r="P109" i="21" s="1"/>
  <c r="N39" i="21"/>
  <c r="P39" i="21" s="1"/>
  <c r="N75" i="21"/>
  <c r="P75" i="21" s="1"/>
  <c r="N102" i="21"/>
  <c r="P102" i="21" s="1"/>
  <c r="N95" i="21"/>
  <c r="P95" i="21" s="1"/>
  <c r="N66" i="21"/>
  <c r="P66" i="21" s="1"/>
  <c r="N103" i="21"/>
  <c r="P103" i="21" s="1"/>
  <c r="N93" i="21"/>
  <c r="P93" i="21" s="1"/>
  <c r="BD134" i="21"/>
  <c r="I134" i="21" s="1"/>
  <c r="BD56" i="21"/>
  <c r="I56" i="21" s="1"/>
  <c r="BD13" i="21"/>
  <c r="DD110" i="21"/>
  <c r="Y110" i="21" s="1"/>
  <c r="DD75" i="21"/>
  <c r="Y75" i="21" s="1"/>
  <c r="BD75" i="21"/>
  <c r="I75" i="21" s="1"/>
  <c r="AS128" i="21"/>
  <c r="G128" i="21" s="1"/>
  <c r="G127" i="21"/>
  <c r="CD77" i="21"/>
  <c r="Q77" i="21" s="1"/>
  <c r="CD13" i="21"/>
  <c r="AS126" i="21"/>
  <c r="G126" i="21" s="1"/>
  <c r="G125" i="21"/>
  <c r="AS130" i="21"/>
  <c r="G130" i="21" s="1"/>
  <c r="G129" i="21"/>
  <c r="BD76" i="21"/>
  <c r="I76" i="21" s="1"/>
  <c r="BD36" i="21"/>
  <c r="I36" i="21" s="1"/>
  <c r="CD11" i="21"/>
  <c r="F103" i="21"/>
  <c r="H103" i="21" s="1"/>
  <c r="F104" i="21"/>
  <c r="H104" i="21" s="1"/>
  <c r="F12" i="21"/>
  <c r="F14" i="21"/>
  <c r="F39" i="21"/>
  <c r="F40" i="21"/>
  <c r="H40" i="21" s="1"/>
  <c r="F29" i="21"/>
  <c r="H29" i="21" s="1"/>
  <c r="F69" i="21"/>
  <c r="H69" i="21" s="1"/>
  <c r="F41" i="21"/>
  <c r="H41" i="21" s="1"/>
  <c r="F65" i="21"/>
  <c r="H65" i="21" s="1"/>
  <c r="F70" i="21"/>
  <c r="H70" i="21" s="1"/>
  <c r="F62" i="21"/>
  <c r="H62" i="21" s="1"/>
  <c r="F27" i="21"/>
  <c r="H27" i="21" s="1"/>
  <c r="F77" i="21"/>
  <c r="H77" i="21" s="1"/>
  <c r="F74" i="21"/>
  <c r="H74" i="21" s="1"/>
  <c r="F93" i="21"/>
  <c r="H93" i="21" s="1"/>
  <c r="F66" i="21"/>
  <c r="H66" i="21" s="1"/>
  <c r="F64" i="21"/>
  <c r="H64" i="21" s="1"/>
  <c r="F75" i="21"/>
  <c r="H75" i="21" s="1"/>
  <c r="F110" i="21"/>
  <c r="H110" i="21" s="1"/>
  <c r="F102" i="21"/>
  <c r="F76" i="21"/>
  <c r="H76" i="21" s="1"/>
  <c r="F94" i="21"/>
  <c r="H94" i="21" s="1"/>
  <c r="F109" i="21"/>
  <c r="H109" i="21" s="1"/>
  <c r="F95" i="21"/>
  <c r="H95" i="21" s="1"/>
  <c r="F63" i="21"/>
  <c r="F68" i="21"/>
  <c r="H68" i="21" s="1"/>
  <c r="DD111" i="21"/>
  <c r="Y111" i="21" s="1"/>
  <c r="CD112" i="21"/>
  <c r="Q112" i="21" s="1"/>
  <c r="DD112" i="21"/>
  <c r="Y112" i="21" s="1"/>
  <c r="CD110" i="21"/>
  <c r="Q110" i="21" s="1"/>
  <c r="CD91" i="21"/>
  <c r="Q91" i="21" s="1"/>
  <c r="CD76" i="21"/>
  <c r="Q76" i="21" s="1"/>
  <c r="BD11" i="21"/>
  <c r="CD72" i="21"/>
  <c r="Q72" i="21" s="1"/>
  <c r="CD12" i="21"/>
  <c r="BD142" i="21"/>
  <c r="I142" i="21" s="1"/>
  <c r="BD111" i="21"/>
  <c r="I111" i="21" s="1"/>
  <c r="BD27" i="21"/>
  <c r="I27" i="21" s="1"/>
  <c r="BD72" i="21"/>
  <c r="I72" i="21" s="1"/>
  <c r="BD121" i="21"/>
  <c r="I121" i="21" s="1"/>
  <c r="BD112" i="21"/>
  <c r="I112" i="21" s="1"/>
  <c r="BD12" i="21"/>
  <c r="DD14" i="21"/>
  <c r="DD76" i="21"/>
  <c r="Y76" i="21" s="1"/>
  <c r="DD12" i="21"/>
  <c r="BD77" i="21"/>
  <c r="I77" i="21" s="1"/>
  <c r="AP128" i="21"/>
  <c r="BD127" i="21"/>
  <c r="I127" i="21" s="1"/>
  <c r="CD129" i="21"/>
  <c r="Q129" i="21" s="1"/>
  <c r="CD75" i="21"/>
  <c r="Q75" i="21" s="1"/>
  <c r="AP130" i="21"/>
  <c r="BD129" i="21"/>
  <c r="I129" i="21" s="1"/>
  <c r="AP126" i="21"/>
  <c r="BD125" i="21"/>
  <c r="I125" i="21" s="1"/>
  <c r="DD121" i="21"/>
  <c r="Y121" i="21" s="1"/>
  <c r="DD77" i="21"/>
  <c r="Y77" i="21" s="1"/>
  <c r="CP101" i="21"/>
  <c r="DD100" i="21"/>
  <c r="Y100" i="21" s="1"/>
  <c r="CP18" i="21"/>
  <c r="DD11" i="21"/>
  <c r="CP58" i="21"/>
  <c r="DD56" i="21"/>
  <c r="Y56" i="21" s="1"/>
  <c r="CP130" i="21"/>
  <c r="DD129" i="21"/>
  <c r="Y129" i="21" s="1"/>
  <c r="CP73" i="21"/>
  <c r="DD72" i="21"/>
  <c r="Y72" i="21" s="1"/>
  <c r="CD100" i="21"/>
  <c r="Q100" i="21" s="1"/>
  <c r="CP37" i="21"/>
  <c r="DD36" i="21"/>
  <c r="Y36" i="21" s="1"/>
  <c r="CP136" i="21"/>
  <c r="DD134" i="21"/>
  <c r="Y134" i="21" s="1"/>
  <c r="CP28" i="21"/>
  <c r="DD27" i="21"/>
  <c r="Y27" i="21" s="1"/>
  <c r="CD109" i="21"/>
  <c r="Q109" i="21" s="1"/>
  <c r="CP128" i="21"/>
  <c r="DD127" i="21"/>
  <c r="Y127" i="21" s="1"/>
  <c r="DD109" i="21"/>
  <c r="Y109" i="21" s="1"/>
  <c r="CP148" i="21"/>
  <c r="DD142" i="21"/>
  <c r="Y142" i="21" s="1"/>
  <c r="DD13" i="21"/>
  <c r="CP126" i="21"/>
  <c r="DD125" i="21"/>
  <c r="Y125" i="21" s="1"/>
  <c r="CP92" i="21"/>
  <c r="DD91" i="21"/>
  <c r="Y91" i="21" s="1"/>
  <c r="CD111" i="21"/>
  <c r="Q111" i="21" s="1"/>
  <c r="CD125" i="21"/>
  <c r="Q125" i="21" s="1"/>
  <c r="CD127" i="21"/>
  <c r="Q127" i="21" s="1"/>
  <c r="CD142" i="21"/>
  <c r="Q142" i="21" s="1"/>
  <c r="CD56" i="21"/>
  <c r="Q56" i="21" s="1"/>
  <c r="CD121" i="21"/>
  <c r="Q121" i="21" s="1"/>
  <c r="CD134" i="21"/>
  <c r="Q134" i="21" s="1"/>
  <c r="BP126" i="21"/>
  <c r="BP128" i="21"/>
  <c r="BP101" i="21"/>
  <c r="BP60" i="21"/>
  <c r="BP130" i="21"/>
  <c r="BP123" i="21"/>
  <c r="BP92" i="21"/>
  <c r="BP117" i="21"/>
  <c r="BP73" i="21"/>
  <c r="BP135" i="21"/>
  <c r="BP51" i="21"/>
  <c r="CD36" i="21"/>
  <c r="Q36" i="21" s="1"/>
  <c r="BP32" i="21"/>
  <c r="CD27" i="21"/>
  <c r="Q27" i="21" s="1"/>
  <c r="CD14" i="21"/>
  <c r="DM110" i="12"/>
  <c r="BA110" i="12"/>
  <c r="KX86" i="12"/>
  <c r="KX87" i="12"/>
  <c r="HL78" i="12"/>
  <c r="LC86" i="12"/>
  <c r="LC85" i="12"/>
  <c r="LC89" i="12"/>
  <c r="AJ16" i="21"/>
  <c r="AL16" i="21"/>
  <c r="AM16" i="21"/>
  <c r="AP16" i="21"/>
  <c r="JX87" i="12"/>
  <c r="BN143" i="21"/>
  <c r="BN153" i="21"/>
  <c r="BN154" i="21"/>
  <c r="BN144" i="21"/>
  <c r="BN147" i="21"/>
  <c r="BN148" i="21"/>
  <c r="BN151" i="21"/>
  <c r="AW65" i="21"/>
  <c r="BC65" i="21"/>
  <c r="K65" i="21" s="1"/>
  <c r="AX65" i="21"/>
  <c r="AX95" i="21"/>
  <c r="BC95" i="21"/>
  <c r="K95" i="21" s="1"/>
  <c r="AW95" i="21"/>
  <c r="AW29" i="21"/>
  <c r="AX29" i="21"/>
  <c r="BC29" i="21"/>
  <c r="K29" i="21" s="1"/>
  <c r="AJ113" i="21"/>
  <c r="AX112" i="21"/>
  <c r="AJ114" i="21"/>
  <c r="AW112" i="21"/>
  <c r="BC112" i="21"/>
  <c r="K112" i="21" s="1"/>
  <c r="AK122" i="21"/>
  <c r="AK123" i="21"/>
  <c r="AK124" i="21"/>
  <c r="AM92" i="21"/>
  <c r="AM96" i="21"/>
  <c r="AM97" i="21"/>
  <c r="AM98" i="21"/>
  <c r="AM114" i="21"/>
  <c r="AM113" i="21"/>
  <c r="AM136" i="21"/>
  <c r="AM137" i="21"/>
  <c r="AM140" i="21"/>
  <c r="AM135" i="21"/>
  <c r="AM139" i="21"/>
  <c r="AM138" i="21"/>
  <c r="AN144" i="21"/>
  <c r="AN147" i="21"/>
  <c r="AN151" i="21"/>
  <c r="AN153" i="21"/>
  <c r="AN148" i="21"/>
  <c r="AN143" i="21"/>
  <c r="AN154" i="21"/>
  <c r="AO123" i="21"/>
  <c r="AO124" i="21"/>
  <c r="AO122" i="21"/>
  <c r="AP97" i="21"/>
  <c r="AP98" i="21"/>
  <c r="AP96" i="21"/>
  <c r="AP92" i="21"/>
  <c r="AP88" i="21"/>
  <c r="AP85" i="21"/>
  <c r="AP78" i="21"/>
  <c r="AP86" i="21"/>
  <c r="AP89" i="21"/>
  <c r="AP73" i="21"/>
  <c r="AP87" i="21"/>
  <c r="AQ122" i="21"/>
  <c r="AQ123" i="21"/>
  <c r="AQ124" i="21"/>
  <c r="AR89" i="21"/>
  <c r="AR86" i="21"/>
  <c r="AR85" i="21"/>
  <c r="AR78" i="21"/>
  <c r="AR87" i="21"/>
  <c r="AR88" i="21"/>
  <c r="AR73" i="21"/>
  <c r="AR114" i="21"/>
  <c r="AR113" i="21"/>
  <c r="AT97" i="21"/>
  <c r="AT98" i="21"/>
  <c r="AT92" i="21"/>
  <c r="AT96" i="21"/>
  <c r="AT49" i="21"/>
  <c r="AT51" i="21"/>
  <c r="AT48" i="21"/>
  <c r="AT42" i="21"/>
  <c r="AT46" i="21"/>
  <c r="AT47" i="21"/>
  <c r="AT52" i="21"/>
  <c r="AT37" i="21"/>
  <c r="AT54" i="21"/>
  <c r="AT50" i="21"/>
  <c r="AU153" i="21"/>
  <c r="AU151" i="21"/>
  <c r="AU154" i="21"/>
  <c r="AU144" i="21"/>
  <c r="AU147" i="21"/>
  <c r="AU143" i="21"/>
  <c r="AU148" i="21"/>
  <c r="AU138" i="21"/>
  <c r="AU135" i="21"/>
  <c r="AU140" i="21"/>
  <c r="AU137" i="21"/>
  <c r="AU136" i="21"/>
  <c r="AU139" i="21"/>
  <c r="AU130" i="21"/>
  <c r="JX85" i="12"/>
  <c r="LC78" i="12"/>
  <c r="KN78" i="12"/>
  <c r="KN73" i="12"/>
  <c r="LC88" i="12"/>
  <c r="BO147" i="21"/>
  <c r="BO151" i="21"/>
  <c r="BO154" i="21"/>
  <c r="BO148" i="21"/>
  <c r="BO153" i="21"/>
  <c r="BO144" i="21"/>
  <c r="BO143" i="21"/>
  <c r="AX69" i="21"/>
  <c r="AW69" i="21"/>
  <c r="BC69" i="21"/>
  <c r="K69" i="21" s="1"/>
  <c r="BC41" i="21"/>
  <c r="K41" i="21" s="1"/>
  <c r="AX41" i="21"/>
  <c r="AW41" i="21"/>
  <c r="BC104" i="21"/>
  <c r="K104" i="21" s="1"/>
  <c r="AW104" i="21"/>
  <c r="AX104" i="21"/>
  <c r="BC39" i="21"/>
  <c r="K39" i="21" s="1"/>
  <c r="AW39" i="21"/>
  <c r="AX39" i="21"/>
  <c r="BC76" i="21"/>
  <c r="K76" i="21" s="1"/>
  <c r="AW76" i="21"/>
  <c r="AX76" i="21"/>
  <c r="BC127" i="21"/>
  <c r="K127" i="21" s="1"/>
  <c r="AX127" i="21"/>
  <c r="AW127" i="21"/>
  <c r="AJ128" i="21"/>
  <c r="AK21" i="21"/>
  <c r="AK15" i="21"/>
  <c r="AK17" i="21"/>
  <c r="AK18" i="21"/>
  <c r="AK28" i="21"/>
  <c r="AK30" i="21"/>
  <c r="AK24" i="21"/>
  <c r="AK33" i="21"/>
  <c r="AK20" i="21"/>
  <c r="AK31" i="21"/>
  <c r="AK32" i="21"/>
  <c r="AL114" i="21"/>
  <c r="AL113" i="21"/>
  <c r="AN123" i="21"/>
  <c r="AN122" i="21"/>
  <c r="AN124" i="21"/>
  <c r="AN31" i="21"/>
  <c r="AN20" i="21"/>
  <c r="AN28" i="21"/>
  <c r="AN17" i="21"/>
  <c r="AN21" i="21"/>
  <c r="AN32" i="21"/>
  <c r="AN18" i="21"/>
  <c r="AN30" i="21"/>
  <c r="AN24" i="21"/>
  <c r="AN33" i="21"/>
  <c r="AN15" i="21"/>
  <c r="AO148" i="21"/>
  <c r="AO153" i="21"/>
  <c r="AO151" i="21"/>
  <c r="AO144" i="21"/>
  <c r="AO154" i="21"/>
  <c r="AO143" i="21"/>
  <c r="AO147" i="21"/>
  <c r="AO33" i="21"/>
  <c r="AO24" i="21"/>
  <c r="AO20" i="21"/>
  <c r="AO17" i="21"/>
  <c r="AO31" i="21"/>
  <c r="AO21" i="21"/>
  <c r="AO32" i="21"/>
  <c r="AO18" i="21"/>
  <c r="AO28" i="21"/>
  <c r="AO15" i="21"/>
  <c r="AO30" i="21"/>
  <c r="AP122" i="21"/>
  <c r="AP124" i="21"/>
  <c r="AP123" i="21"/>
  <c r="AP119" i="21"/>
  <c r="AP116" i="21"/>
  <c r="AP115" i="21"/>
  <c r="AP117" i="21"/>
  <c r="AP118" i="21"/>
  <c r="AP57" i="21"/>
  <c r="AP59" i="21"/>
  <c r="AP67" i="21"/>
  <c r="AP61" i="21"/>
  <c r="AP60" i="21"/>
  <c r="AP58" i="21"/>
  <c r="AQ20" i="21"/>
  <c r="AQ15" i="21"/>
  <c r="AQ18" i="21"/>
  <c r="AQ33" i="21"/>
  <c r="AQ17" i="21"/>
  <c r="AQ24" i="21"/>
  <c r="AQ28" i="21"/>
  <c r="AQ21" i="21"/>
  <c r="AQ31" i="21"/>
  <c r="AQ32" i="21"/>
  <c r="AQ30" i="21"/>
  <c r="AR124" i="21"/>
  <c r="AR122" i="21"/>
  <c r="AR123" i="21"/>
  <c r="AS143" i="21"/>
  <c r="G143" i="21" s="1"/>
  <c r="AS148" i="21"/>
  <c r="G148" i="21" s="1"/>
  <c r="AS151" i="21"/>
  <c r="G151" i="21" s="1"/>
  <c r="AS147" i="21"/>
  <c r="G147" i="21" s="1"/>
  <c r="AS144" i="21"/>
  <c r="G144" i="21" s="1"/>
  <c r="AS153" i="21"/>
  <c r="G153" i="21" s="1"/>
  <c r="AS154" i="21"/>
  <c r="G154" i="21" s="1"/>
  <c r="AT16" i="21"/>
  <c r="AT122" i="21"/>
  <c r="AT124" i="21"/>
  <c r="AT123" i="21"/>
  <c r="AT144" i="21"/>
  <c r="AT153" i="21"/>
  <c r="AT151" i="21"/>
  <c r="AT147" i="21"/>
  <c r="AT148" i="21"/>
  <c r="AT154" i="21"/>
  <c r="AT143" i="21"/>
  <c r="AU16" i="21"/>
  <c r="AU96" i="21"/>
  <c r="AU97" i="21"/>
  <c r="AU92" i="21"/>
  <c r="AU98" i="21"/>
  <c r="AU31" i="21"/>
  <c r="AU20" i="21"/>
  <c r="AU17" i="21"/>
  <c r="AU24" i="21"/>
  <c r="AU28" i="21"/>
  <c r="AU21" i="21"/>
  <c r="AU15" i="21"/>
  <c r="AU32" i="21"/>
  <c r="AU18" i="21"/>
  <c r="AU30" i="21"/>
  <c r="AU33" i="21"/>
  <c r="BP143" i="21"/>
  <c r="BP153" i="21"/>
  <c r="BP148" i="21"/>
  <c r="BP154" i="21"/>
  <c r="BP147" i="21"/>
  <c r="BP151" i="21"/>
  <c r="BP144" i="21"/>
  <c r="AW62" i="21"/>
  <c r="BC62" i="21"/>
  <c r="K62" i="21" s="1"/>
  <c r="AX62" i="21"/>
  <c r="AJ60" i="21"/>
  <c r="AJ58" i="21"/>
  <c r="BC56" i="21"/>
  <c r="K56" i="21" s="1"/>
  <c r="AW56" i="21"/>
  <c r="AJ57" i="21"/>
  <c r="AJ61" i="21"/>
  <c r="AX56" i="21"/>
  <c r="AJ67" i="21"/>
  <c r="AJ59" i="21"/>
  <c r="AJ148" i="21"/>
  <c r="AJ151" i="21"/>
  <c r="AJ143" i="21"/>
  <c r="AJ154" i="21"/>
  <c r="AJ147" i="21"/>
  <c r="AX142" i="21"/>
  <c r="AW142" i="21"/>
  <c r="AJ153" i="21"/>
  <c r="BC142" i="21"/>
  <c r="K142" i="21" s="1"/>
  <c r="AJ144" i="21"/>
  <c r="AW66" i="21"/>
  <c r="AX66" i="21"/>
  <c r="BC66" i="21"/>
  <c r="K66" i="21" s="1"/>
  <c r="AW94" i="21"/>
  <c r="AX94" i="21"/>
  <c r="BC94" i="21"/>
  <c r="K94" i="21" s="1"/>
  <c r="AK135" i="21"/>
  <c r="AK136" i="21"/>
  <c r="AK140" i="21"/>
  <c r="AK137" i="21"/>
  <c r="AK139" i="21"/>
  <c r="AK138" i="21"/>
  <c r="AK143" i="21"/>
  <c r="AK144" i="21"/>
  <c r="AK154" i="21"/>
  <c r="AK151" i="21"/>
  <c r="AK153" i="21"/>
  <c r="AK148" i="21"/>
  <c r="AK147" i="21"/>
  <c r="AL143" i="21"/>
  <c r="AL151" i="21"/>
  <c r="AL148" i="21"/>
  <c r="AL144" i="21"/>
  <c r="AL154" i="21"/>
  <c r="AL147" i="21"/>
  <c r="AL153" i="21"/>
  <c r="AL57" i="21"/>
  <c r="AL61" i="21"/>
  <c r="AL58" i="21"/>
  <c r="AL59" i="21"/>
  <c r="AL67" i="21"/>
  <c r="AL60" i="21"/>
  <c r="AL122" i="21"/>
  <c r="AL124" i="21"/>
  <c r="AL123" i="21"/>
  <c r="AM143" i="21"/>
  <c r="AM153" i="21"/>
  <c r="AM148" i="21"/>
  <c r="AM151" i="21"/>
  <c r="AM154" i="21"/>
  <c r="AM144" i="21"/>
  <c r="AM147" i="21"/>
  <c r="AM31" i="21"/>
  <c r="AM20" i="21"/>
  <c r="AM17" i="21"/>
  <c r="AM21" i="21"/>
  <c r="AM32" i="21"/>
  <c r="AM18" i="21"/>
  <c r="AM30" i="21"/>
  <c r="AM24" i="21"/>
  <c r="AM33" i="21"/>
  <c r="AM15" i="21"/>
  <c r="AM28" i="21"/>
  <c r="AO67" i="21"/>
  <c r="AO57" i="21"/>
  <c r="AO59" i="21"/>
  <c r="AO61" i="21"/>
  <c r="AO58" i="21"/>
  <c r="AO60" i="21"/>
  <c r="AO101" i="21"/>
  <c r="AO105" i="21"/>
  <c r="AO107" i="21"/>
  <c r="AO106" i="21"/>
  <c r="AP144" i="21"/>
  <c r="AP147" i="21"/>
  <c r="AP154" i="21"/>
  <c r="AP151" i="21"/>
  <c r="AP148" i="21"/>
  <c r="AP143" i="21"/>
  <c r="AP153" i="21"/>
  <c r="AP105" i="21"/>
  <c r="AP101" i="21"/>
  <c r="AP106" i="21"/>
  <c r="AP107" i="21"/>
  <c r="AP114" i="21"/>
  <c r="AP113" i="21"/>
  <c r="AQ85" i="21"/>
  <c r="AQ86" i="21"/>
  <c r="AQ78" i="21"/>
  <c r="AQ88" i="21"/>
  <c r="AQ89" i="21"/>
  <c r="AQ87" i="21"/>
  <c r="AQ73" i="21"/>
  <c r="AQ16" i="21"/>
  <c r="AR32" i="21"/>
  <c r="AR21" i="21"/>
  <c r="AR18" i="21"/>
  <c r="AR31" i="21"/>
  <c r="AR24" i="21"/>
  <c r="AR15" i="21"/>
  <c r="AR17" i="21"/>
  <c r="AR28" i="21"/>
  <c r="AR30" i="21"/>
  <c r="AR20" i="21"/>
  <c r="AR33" i="21"/>
  <c r="AR16" i="21"/>
  <c r="AR147" i="21"/>
  <c r="AR151" i="21"/>
  <c r="AR143" i="21"/>
  <c r="AR154" i="21"/>
  <c r="AR153" i="21"/>
  <c r="AR148" i="21"/>
  <c r="AR144" i="21"/>
  <c r="AS16" i="21"/>
  <c r="G16" i="21" s="1"/>
  <c r="AS58" i="21"/>
  <c r="G58" i="21" s="1"/>
  <c r="AS60" i="21"/>
  <c r="G60" i="21" s="1"/>
  <c r="AS59" i="21"/>
  <c r="G59" i="21" s="1"/>
  <c r="AS67" i="21"/>
  <c r="G67" i="21" s="1"/>
  <c r="AS57" i="21"/>
  <c r="G57" i="21" s="1"/>
  <c r="AS61" i="21"/>
  <c r="G61" i="21" s="1"/>
  <c r="AT31" i="21"/>
  <c r="AT24" i="21"/>
  <c r="AT30" i="21"/>
  <c r="AT28" i="21"/>
  <c r="AT17" i="21"/>
  <c r="AT21" i="21"/>
  <c r="AT32" i="21"/>
  <c r="AT18" i="21"/>
  <c r="AT15" i="21"/>
  <c r="AT33" i="21"/>
  <c r="AT20" i="21"/>
  <c r="AU126" i="21"/>
  <c r="BQ147" i="21"/>
  <c r="BQ151" i="21"/>
  <c r="BQ144" i="21"/>
  <c r="BQ154" i="21"/>
  <c r="BQ148" i="21"/>
  <c r="BQ143" i="21"/>
  <c r="BQ153" i="21"/>
  <c r="AW103" i="21"/>
  <c r="AX103" i="21"/>
  <c r="BC103" i="21"/>
  <c r="K103" i="21" s="1"/>
  <c r="AW64" i="21"/>
  <c r="AX64" i="21"/>
  <c r="BC64" i="21"/>
  <c r="K64" i="21" s="1"/>
  <c r="AX68" i="21"/>
  <c r="AW68" i="21"/>
  <c r="BC68" i="21"/>
  <c r="K68" i="21" s="1"/>
  <c r="AJ105" i="21"/>
  <c r="AW100" i="21"/>
  <c r="AJ106" i="21"/>
  <c r="BC100" i="21"/>
  <c r="K100" i="21" s="1"/>
  <c r="AJ101" i="21"/>
  <c r="AJ107" i="21"/>
  <c r="AX100" i="21"/>
  <c r="AW109" i="21"/>
  <c r="BC109" i="21"/>
  <c r="K109" i="21" s="1"/>
  <c r="AX109" i="21"/>
  <c r="AL28" i="21"/>
  <c r="AL15" i="21"/>
  <c r="AL31" i="21"/>
  <c r="AL17" i="21"/>
  <c r="AL21" i="21"/>
  <c r="AL18" i="21"/>
  <c r="AL32" i="21"/>
  <c r="AL24" i="21"/>
  <c r="AL30" i="21"/>
  <c r="AL20" i="21"/>
  <c r="AL33" i="21"/>
  <c r="AM122" i="21"/>
  <c r="AM124" i="21"/>
  <c r="AM123" i="21"/>
  <c r="AN113" i="21"/>
  <c r="AN114" i="21"/>
  <c r="AO114" i="21"/>
  <c r="AO113" i="21"/>
  <c r="AO135" i="21"/>
  <c r="AO136" i="21"/>
  <c r="AO137" i="21"/>
  <c r="AO138" i="21"/>
  <c r="AO139" i="21"/>
  <c r="AO140" i="21"/>
  <c r="AQ48" i="21"/>
  <c r="AQ37" i="21"/>
  <c r="AQ42" i="21"/>
  <c r="AQ50" i="21"/>
  <c r="AQ46" i="21"/>
  <c r="AQ51" i="21"/>
  <c r="AQ47" i="21"/>
  <c r="AQ54" i="21"/>
  <c r="AQ49" i="21"/>
  <c r="AQ52" i="21"/>
  <c r="AR51" i="21"/>
  <c r="AR42" i="21"/>
  <c r="AR54" i="21"/>
  <c r="AR47" i="21"/>
  <c r="AR48" i="21"/>
  <c r="AR37" i="21"/>
  <c r="AR46" i="21"/>
  <c r="AR49" i="21"/>
  <c r="AR52" i="21"/>
  <c r="AR50" i="21"/>
  <c r="AR97" i="21"/>
  <c r="AR96" i="21"/>
  <c r="AR92" i="21"/>
  <c r="AR98" i="21"/>
  <c r="AS122" i="21"/>
  <c r="G122" i="21" s="1"/>
  <c r="AS124" i="21"/>
  <c r="G124" i="21" s="1"/>
  <c r="AS123" i="21"/>
  <c r="G123" i="21" s="1"/>
  <c r="AS73" i="21"/>
  <c r="G73" i="21" s="1"/>
  <c r="AS89" i="21"/>
  <c r="G89" i="21" s="1"/>
  <c r="AS88" i="21"/>
  <c r="G88" i="21" s="1"/>
  <c r="AS85" i="21"/>
  <c r="G85" i="21" s="1"/>
  <c r="AS78" i="21"/>
  <c r="G78" i="21" s="1"/>
  <c r="AS86" i="21"/>
  <c r="G86" i="21" s="1"/>
  <c r="AS87" i="21"/>
  <c r="G87" i="21" s="1"/>
  <c r="AT60" i="21"/>
  <c r="AT59" i="21"/>
  <c r="AT67" i="21"/>
  <c r="AT57" i="21"/>
  <c r="AT61" i="21"/>
  <c r="AT58" i="21"/>
  <c r="AT105" i="21"/>
  <c r="AT106" i="21"/>
  <c r="AT107" i="21"/>
  <c r="AT101" i="21"/>
  <c r="AU58" i="21"/>
  <c r="AU59" i="21"/>
  <c r="AU60" i="21"/>
  <c r="AU67" i="21"/>
  <c r="AU61" i="21"/>
  <c r="AU57" i="21"/>
  <c r="AU128" i="21"/>
  <c r="BJ143" i="21"/>
  <c r="BJ147" i="21"/>
  <c r="BJ154" i="21"/>
  <c r="BJ153" i="21"/>
  <c r="BJ148" i="21"/>
  <c r="BJ144" i="21"/>
  <c r="BJ151" i="21"/>
  <c r="BR147" i="21"/>
  <c r="BR144" i="21"/>
  <c r="BR154" i="21"/>
  <c r="BR148" i="21"/>
  <c r="BR143" i="21"/>
  <c r="BR153" i="21"/>
  <c r="BR151" i="21"/>
  <c r="AW110" i="21"/>
  <c r="AX110" i="21"/>
  <c r="BC110" i="21"/>
  <c r="K110" i="21" s="1"/>
  <c r="AJ88" i="21"/>
  <c r="BC72" i="21"/>
  <c r="K72" i="21" s="1"/>
  <c r="AJ73" i="21"/>
  <c r="AJ85" i="21"/>
  <c r="AW72" i="21"/>
  <c r="AJ89" i="21"/>
  <c r="AX72" i="21"/>
  <c r="AJ86" i="21"/>
  <c r="AJ87" i="21"/>
  <c r="AJ78" i="21"/>
  <c r="AJ54" i="21"/>
  <c r="AJ37" i="21"/>
  <c r="BC36" i="21"/>
  <c r="K36" i="21" s="1"/>
  <c r="AJ42" i="21"/>
  <c r="AJ50" i="21"/>
  <c r="AJ48" i="21"/>
  <c r="AW36" i="21"/>
  <c r="AJ49" i="21"/>
  <c r="AX36" i="21"/>
  <c r="AJ46" i="21"/>
  <c r="AJ51" i="21"/>
  <c r="AJ52" i="21"/>
  <c r="AJ47" i="21"/>
  <c r="AW75" i="21"/>
  <c r="AX75" i="21"/>
  <c r="BC75" i="21"/>
  <c r="K75" i="21" s="1"/>
  <c r="AJ126" i="21"/>
  <c r="AX125" i="21"/>
  <c r="BC125" i="21"/>
  <c r="K125" i="21" s="1"/>
  <c r="AW125" i="21"/>
  <c r="AK119" i="21"/>
  <c r="AK116" i="21"/>
  <c r="AK118" i="21"/>
  <c r="AK117" i="21"/>
  <c r="AK115" i="21"/>
  <c r="AK92" i="21"/>
  <c r="AK98" i="21"/>
  <c r="AK96" i="21"/>
  <c r="AK97" i="21"/>
  <c r="AL118" i="21"/>
  <c r="AL115" i="21"/>
  <c r="AL119" i="21"/>
  <c r="AL116" i="21"/>
  <c r="AL117" i="21"/>
  <c r="AL101" i="21"/>
  <c r="AL107" i="21"/>
  <c r="AL106" i="21"/>
  <c r="AL105" i="21"/>
  <c r="AM57" i="21"/>
  <c r="AM60" i="21"/>
  <c r="AM58" i="21"/>
  <c r="AM67" i="21"/>
  <c r="AM61" i="21"/>
  <c r="AM59" i="21"/>
  <c r="AN139" i="21"/>
  <c r="AN135" i="21"/>
  <c r="AN137" i="21"/>
  <c r="AN138" i="21"/>
  <c r="AN136" i="21"/>
  <c r="AN140" i="21"/>
  <c r="AO73" i="21"/>
  <c r="AO87" i="21"/>
  <c r="AO88" i="21"/>
  <c r="AO89" i="21"/>
  <c r="AO78" i="21"/>
  <c r="AO86" i="21"/>
  <c r="AO85" i="21"/>
  <c r="AO92" i="21"/>
  <c r="AO97" i="21"/>
  <c r="AO98" i="21"/>
  <c r="AO96" i="21"/>
  <c r="AP136" i="21"/>
  <c r="AP139" i="21"/>
  <c r="AP140" i="21"/>
  <c r="AP137" i="21"/>
  <c r="AP138" i="21"/>
  <c r="AP135" i="21"/>
  <c r="AQ126" i="21"/>
  <c r="AQ106" i="21"/>
  <c r="AQ107" i="21"/>
  <c r="AQ105" i="21"/>
  <c r="AQ101" i="21"/>
  <c r="AS118" i="21"/>
  <c r="G118" i="21" s="1"/>
  <c r="AS119" i="21"/>
  <c r="G119" i="21" s="1"/>
  <c r="AS117" i="21"/>
  <c r="G117" i="21" s="1"/>
  <c r="AS116" i="21"/>
  <c r="G116" i="21" s="1"/>
  <c r="AS115" i="21"/>
  <c r="G115" i="21" s="1"/>
  <c r="AU86" i="21"/>
  <c r="AU85" i="21"/>
  <c r="AU88" i="21"/>
  <c r="AU78" i="21"/>
  <c r="AU87" i="21"/>
  <c r="AU89" i="21"/>
  <c r="AU73" i="21"/>
  <c r="BK147" i="21"/>
  <c r="BK148" i="21"/>
  <c r="BK151" i="21"/>
  <c r="BK154" i="21"/>
  <c r="BK153" i="21"/>
  <c r="BK143" i="21"/>
  <c r="BK144" i="21"/>
  <c r="BS151" i="21"/>
  <c r="O151" i="21" s="1"/>
  <c r="BS147" i="21"/>
  <c r="O147" i="21" s="1"/>
  <c r="BS144" i="21"/>
  <c r="O144" i="21" s="1"/>
  <c r="BS148" i="21"/>
  <c r="O148" i="21" s="1"/>
  <c r="BS153" i="21"/>
  <c r="O153" i="21" s="1"/>
  <c r="BS154" i="21"/>
  <c r="O154" i="21" s="1"/>
  <c r="BS143" i="21"/>
  <c r="O143" i="21" s="1"/>
  <c r="AJ124" i="21"/>
  <c r="AW121" i="21"/>
  <c r="AX121" i="21"/>
  <c r="AJ123" i="21"/>
  <c r="AJ122" i="21"/>
  <c r="BC121" i="21"/>
  <c r="K121" i="21" s="1"/>
  <c r="AJ132" i="21"/>
  <c r="AW77" i="21"/>
  <c r="BC77" i="21"/>
  <c r="K77" i="21" s="1"/>
  <c r="AX77" i="21"/>
  <c r="AJ97" i="21"/>
  <c r="AJ98" i="21"/>
  <c r="AJ92" i="21"/>
  <c r="AW91" i="21"/>
  <c r="AX91" i="21"/>
  <c r="AJ96" i="21"/>
  <c r="BC91" i="21"/>
  <c r="K91" i="21" s="1"/>
  <c r="AJ140" i="21"/>
  <c r="AX134" i="21"/>
  <c r="AJ137" i="21"/>
  <c r="BC134" i="21"/>
  <c r="K134" i="21" s="1"/>
  <c r="AJ138" i="21"/>
  <c r="AJ136" i="21"/>
  <c r="AW134" i="21"/>
  <c r="AJ135" i="21"/>
  <c r="AJ139" i="21"/>
  <c r="AW40" i="21"/>
  <c r="BC40" i="21"/>
  <c r="K40" i="21" s="1"/>
  <c r="AX40" i="21"/>
  <c r="AK107" i="21"/>
  <c r="AK106" i="21"/>
  <c r="AK101" i="21"/>
  <c r="AK105" i="21"/>
  <c r="AL97" i="21"/>
  <c r="AL92" i="21"/>
  <c r="AL98" i="21"/>
  <c r="AL96" i="21"/>
  <c r="AL135" i="21"/>
  <c r="AL136" i="21"/>
  <c r="AL137" i="21"/>
  <c r="AL138" i="21"/>
  <c r="AL139" i="21"/>
  <c r="AL140" i="21"/>
  <c r="AM48" i="21"/>
  <c r="AM49" i="21"/>
  <c r="AM47" i="21"/>
  <c r="AM54" i="21"/>
  <c r="AM42" i="21"/>
  <c r="AM50" i="21"/>
  <c r="AM52" i="21"/>
  <c r="AM51" i="21"/>
  <c r="AM37" i="21"/>
  <c r="AM46" i="21"/>
  <c r="AM101" i="21"/>
  <c r="AM105" i="21"/>
  <c r="AM107" i="21"/>
  <c r="AM106" i="21"/>
  <c r="AM88" i="21"/>
  <c r="AM89" i="21"/>
  <c r="AM87" i="21"/>
  <c r="AM85" i="21"/>
  <c r="AM73" i="21"/>
  <c r="AM78" i="21"/>
  <c r="AM86" i="21"/>
  <c r="AN119" i="21"/>
  <c r="AN117" i="21"/>
  <c r="AN115" i="21"/>
  <c r="AN118" i="21"/>
  <c r="AN116" i="21"/>
  <c r="AN60" i="21"/>
  <c r="AN61" i="21"/>
  <c r="AN57" i="21"/>
  <c r="AN58" i="21"/>
  <c r="AN67" i="21"/>
  <c r="AN59" i="21"/>
  <c r="AN101" i="21"/>
  <c r="AN105" i="21"/>
  <c r="AN106" i="21"/>
  <c r="AN107" i="21"/>
  <c r="AO119" i="21"/>
  <c r="AO117" i="21"/>
  <c r="AO115" i="21"/>
  <c r="AO116" i="21"/>
  <c r="AO118" i="21"/>
  <c r="AP48" i="21"/>
  <c r="AP51" i="21"/>
  <c r="AP54" i="21"/>
  <c r="AP50" i="21"/>
  <c r="AP49" i="21"/>
  <c r="AP47" i="21"/>
  <c r="AP46" i="21"/>
  <c r="AP37" i="21"/>
  <c r="AP42" i="21"/>
  <c r="AP52" i="21"/>
  <c r="AQ144" i="21"/>
  <c r="AQ154" i="21"/>
  <c r="AQ153" i="21"/>
  <c r="AQ151" i="21"/>
  <c r="AQ147" i="21"/>
  <c r="AQ143" i="21"/>
  <c r="AQ148" i="21"/>
  <c r="AQ128" i="21"/>
  <c r="AQ96" i="21"/>
  <c r="AQ97" i="21"/>
  <c r="AQ98" i="21"/>
  <c r="AQ92" i="21"/>
  <c r="AQ114" i="21"/>
  <c r="AQ113" i="21"/>
  <c r="AR106" i="21"/>
  <c r="AR105" i="21"/>
  <c r="AR107" i="21"/>
  <c r="AR101" i="21"/>
  <c r="AS92" i="21"/>
  <c r="G92" i="21" s="1"/>
  <c r="AS96" i="21"/>
  <c r="G96" i="21" s="1"/>
  <c r="AS98" i="21"/>
  <c r="G98" i="21" s="1"/>
  <c r="AS97" i="21"/>
  <c r="G97" i="21" s="1"/>
  <c r="AS101" i="21"/>
  <c r="G101" i="21" s="1"/>
  <c r="AS107" i="21"/>
  <c r="G107" i="21" s="1"/>
  <c r="AS105" i="21"/>
  <c r="G105" i="21" s="1"/>
  <c r="AS106" i="21"/>
  <c r="G106" i="21" s="1"/>
  <c r="AT116" i="21"/>
  <c r="AT115" i="21"/>
  <c r="AT118" i="21"/>
  <c r="AT119" i="21"/>
  <c r="AT117" i="21"/>
  <c r="AT113" i="21"/>
  <c r="AT114" i="21"/>
  <c r="AU119" i="21"/>
  <c r="AU116" i="21"/>
  <c r="AU117" i="21"/>
  <c r="AU115" i="21"/>
  <c r="AU118" i="21"/>
  <c r="BL151" i="21"/>
  <c r="BL153" i="21"/>
  <c r="BL144" i="21"/>
  <c r="BL143" i="21"/>
  <c r="BL154" i="21"/>
  <c r="BL148" i="21"/>
  <c r="BL147" i="21"/>
  <c r="BT153" i="21"/>
  <c r="BT154" i="21"/>
  <c r="BT147" i="21"/>
  <c r="BT151" i="21"/>
  <c r="BT148" i="21"/>
  <c r="BT144" i="21"/>
  <c r="BT143" i="21"/>
  <c r="AW27" i="21"/>
  <c r="AX27" i="21"/>
  <c r="BC27" i="21"/>
  <c r="K27" i="21" s="1"/>
  <c r="AW93" i="21"/>
  <c r="BC93" i="21"/>
  <c r="K93" i="21" s="1"/>
  <c r="AX93" i="21"/>
  <c r="AJ118" i="21"/>
  <c r="AX111" i="21"/>
  <c r="AJ117" i="21"/>
  <c r="AJ116" i="21"/>
  <c r="AW111" i="21"/>
  <c r="AJ115" i="21"/>
  <c r="BC111" i="21"/>
  <c r="K111" i="21" s="1"/>
  <c r="AJ119" i="21"/>
  <c r="AW63" i="21"/>
  <c r="BC63" i="21"/>
  <c r="K63" i="21" s="1"/>
  <c r="AX63" i="21"/>
  <c r="AK78" i="21"/>
  <c r="AK87" i="21"/>
  <c r="AK88" i="21"/>
  <c r="AK89" i="21"/>
  <c r="AK73" i="21"/>
  <c r="AK85" i="21"/>
  <c r="AK86" i="21"/>
  <c r="AK113" i="21"/>
  <c r="AK114" i="21"/>
  <c r="AL52" i="21"/>
  <c r="AL51" i="21"/>
  <c r="AL47" i="21"/>
  <c r="AL46" i="21"/>
  <c r="AL42" i="21"/>
  <c r="AL49" i="21"/>
  <c r="AL37" i="21"/>
  <c r="AL54" i="21"/>
  <c r="AL48" i="21"/>
  <c r="AL50" i="21"/>
  <c r="AM117" i="21"/>
  <c r="AM118" i="21"/>
  <c r="AM119" i="21"/>
  <c r="AM116" i="21"/>
  <c r="AM115" i="21"/>
  <c r="AO16" i="21"/>
  <c r="AP30" i="21"/>
  <c r="AP33" i="21"/>
  <c r="AP18" i="21"/>
  <c r="AP24" i="21"/>
  <c r="AP20" i="21"/>
  <c r="AP28" i="21"/>
  <c r="AP17" i="21"/>
  <c r="AP31" i="21"/>
  <c r="AP21" i="21"/>
  <c r="AP32" i="21"/>
  <c r="AP15" i="21"/>
  <c r="AQ116" i="21"/>
  <c r="AQ118" i="21"/>
  <c r="AQ115" i="21"/>
  <c r="AQ117" i="21"/>
  <c r="AQ119" i="21"/>
  <c r="AQ139" i="21"/>
  <c r="AQ136" i="21"/>
  <c r="AQ138" i="21"/>
  <c r="AQ137" i="21"/>
  <c r="AQ135" i="21"/>
  <c r="AQ140" i="21"/>
  <c r="AR116" i="21"/>
  <c r="AR118" i="21"/>
  <c r="AR119" i="21"/>
  <c r="AR117" i="21"/>
  <c r="AR115" i="21"/>
  <c r="AS135" i="21"/>
  <c r="G135" i="21" s="1"/>
  <c r="AS140" i="21"/>
  <c r="G140" i="21" s="1"/>
  <c r="AS139" i="21"/>
  <c r="G139" i="21" s="1"/>
  <c r="AS136" i="21"/>
  <c r="G136" i="21" s="1"/>
  <c r="AS137" i="21"/>
  <c r="G137" i="21" s="1"/>
  <c r="AS138" i="21"/>
  <c r="G138" i="21" s="1"/>
  <c r="AS113" i="21"/>
  <c r="G113" i="21" s="1"/>
  <c r="AS114" i="21"/>
  <c r="G114" i="21" s="1"/>
  <c r="AS32" i="21"/>
  <c r="G32" i="21" s="1"/>
  <c r="AS24" i="21"/>
  <c r="G24" i="21" s="1"/>
  <c r="AS31" i="21"/>
  <c r="G31" i="21" s="1"/>
  <c r="AS17" i="21"/>
  <c r="G17" i="21" s="1"/>
  <c r="AS21" i="21"/>
  <c r="G21" i="21" s="1"/>
  <c r="AS18" i="21"/>
  <c r="G18" i="21" s="1"/>
  <c r="AS33" i="21"/>
  <c r="G33" i="21" s="1"/>
  <c r="AS20" i="21"/>
  <c r="G20" i="21" s="1"/>
  <c r="AS30" i="21"/>
  <c r="G30" i="21" s="1"/>
  <c r="AS28" i="21"/>
  <c r="G28" i="21" s="1"/>
  <c r="AS15" i="21"/>
  <c r="G15" i="21" s="1"/>
  <c r="AT128" i="21"/>
  <c r="AT126" i="21"/>
  <c r="AT139" i="21"/>
  <c r="AT138" i="21"/>
  <c r="AT136" i="21"/>
  <c r="AT135" i="21"/>
  <c r="AT137" i="21"/>
  <c r="AT140" i="21"/>
  <c r="AU47" i="21"/>
  <c r="AU48" i="21"/>
  <c r="AU49" i="21"/>
  <c r="AU37" i="21"/>
  <c r="AU52" i="21"/>
  <c r="AU54" i="21"/>
  <c r="AU46" i="21"/>
  <c r="AU50" i="21"/>
  <c r="AU51" i="21"/>
  <c r="AU42" i="21"/>
  <c r="AU113" i="21"/>
  <c r="AU114" i="21"/>
  <c r="BM144" i="21"/>
  <c r="BM143" i="21"/>
  <c r="BM154" i="21"/>
  <c r="BM151" i="21"/>
  <c r="BM147" i="21"/>
  <c r="BM148" i="21"/>
  <c r="BM153" i="21"/>
  <c r="BU143" i="21"/>
  <c r="BU151" i="21"/>
  <c r="BU153" i="21"/>
  <c r="BU147" i="21"/>
  <c r="BU144" i="21"/>
  <c r="BU154" i="21"/>
  <c r="BU148" i="21"/>
  <c r="AJ130" i="21"/>
  <c r="BC129" i="21"/>
  <c r="K129" i="21" s="1"/>
  <c r="AW129" i="21"/>
  <c r="AX129" i="21"/>
  <c r="BC70" i="21"/>
  <c r="K70" i="21" s="1"/>
  <c r="AX70" i="21"/>
  <c r="AW70" i="21"/>
  <c r="AW74" i="21"/>
  <c r="AX74" i="21"/>
  <c r="BC74" i="21"/>
  <c r="K74" i="21" s="1"/>
  <c r="AJ21" i="21"/>
  <c r="AJ24" i="21"/>
  <c r="AJ31" i="21"/>
  <c r="AJ30" i="21"/>
  <c r="AJ32" i="21"/>
  <c r="AJ28" i="21"/>
  <c r="AJ18" i="21"/>
  <c r="AJ33" i="21"/>
  <c r="AJ20" i="21"/>
  <c r="AJ17" i="21"/>
  <c r="AJ15" i="21"/>
  <c r="AX102" i="21"/>
  <c r="AW102" i="21"/>
  <c r="BC102" i="21"/>
  <c r="K102" i="21" s="1"/>
  <c r="AK57" i="21"/>
  <c r="AK67" i="21"/>
  <c r="AK61" i="21"/>
  <c r="AK59" i="21"/>
  <c r="AK58" i="21"/>
  <c r="AK60" i="21"/>
  <c r="AK16" i="21"/>
  <c r="AK37" i="21"/>
  <c r="AK50" i="21"/>
  <c r="AK42" i="21"/>
  <c r="AK52" i="21"/>
  <c r="AK49" i="21"/>
  <c r="AK51" i="21"/>
  <c r="AK48" i="21"/>
  <c r="AK46" i="21"/>
  <c r="AK54" i="21"/>
  <c r="AK47" i="21"/>
  <c r="AL73" i="21"/>
  <c r="AL89" i="21"/>
  <c r="AL87" i="21"/>
  <c r="AL78" i="21"/>
  <c r="AL86" i="21"/>
  <c r="AL85" i="21"/>
  <c r="AL88" i="21"/>
  <c r="AN73" i="21"/>
  <c r="AN85" i="21"/>
  <c r="AN86" i="21"/>
  <c r="AN78" i="21"/>
  <c r="AN88" i="21"/>
  <c r="AN89" i="21"/>
  <c r="AN87" i="21"/>
  <c r="AN51" i="21"/>
  <c r="AN48" i="21"/>
  <c r="AN42" i="21"/>
  <c r="AN49" i="21"/>
  <c r="AN46" i="21"/>
  <c r="AN37" i="21"/>
  <c r="AN52" i="21"/>
  <c r="AN50" i="21"/>
  <c r="AN47" i="21"/>
  <c r="AN54" i="21"/>
  <c r="AN92" i="21"/>
  <c r="AN96" i="21"/>
  <c r="AN97" i="21"/>
  <c r="AN98" i="21"/>
  <c r="AN16" i="21"/>
  <c r="AO48" i="21"/>
  <c r="AO50" i="21"/>
  <c r="AO42" i="21"/>
  <c r="AO37" i="21"/>
  <c r="AO46" i="21"/>
  <c r="AO49" i="21"/>
  <c r="AO54" i="21"/>
  <c r="AO52" i="21"/>
  <c r="AO47" i="21"/>
  <c r="AO51" i="21"/>
  <c r="AQ67" i="21"/>
  <c r="AQ58" i="21"/>
  <c r="AQ59" i="21"/>
  <c r="AQ57" i="21"/>
  <c r="AQ60" i="21"/>
  <c r="AQ61" i="21"/>
  <c r="AQ130" i="21"/>
  <c r="AR59" i="21"/>
  <c r="AR60" i="21"/>
  <c r="AR58" i="21"/>
  <c r="AR61" i="21"/>
  <c r="AR57" i="21"/>
  <c r="AR67" i="21"/>
  <c r="AR137" i="21"/>
  <c r="AR139" i="21"/>
  <c r="AR140" i="21"/>
  <c r="AR136" i="21"/>
  <c r="AR135" i="21"/>
  <c r="AR138" i="21"/>
  <c r="AS37" i="21"/>
  <c r="G37" i="21" s="1"/>
  <c r="AS49" i="21"/>
  <c r="G49" i="21" s="1"/>
  <c r="AS52" i="21"/>
  <c r="G52" i="21" s="1"/>
  <c r="AS48" i="21"/>
  <c r="G48" i="21" s="1"/>
  <c r="AS50" i="21"/>
  <c r="G50" i="21" s="1"/>
  <c r="AS54" i="21"/>
  <c r="G54" i="21" s="1"/>
  <c r="AS42" i="21"/>
  <c r="G42" i="21" s="1"/>
  <c r="AS46" i="21"/>
  <c r="G46" i="21" s="1"/>
  <c r="AS47" i="21"/>
  <c r="G47" i="21" s="1"/>
  <c r="AS51" i="21"/>
  <c r="G51" i="21" s="1"/>
  <c r="AT73" i="21"/>
  <c r="AT78" i="21"/>
  <c r="AT85" i="21"/>
  <c r="AT89" i="21"/>
  <c r="AT86" i="21"/>
  <c r="AT88" i="21"/>
  <c r="AT87" i="21"/>
  <c r="AT130" i="21"/>
  <c r="AU107" i="21"/>
  <c r="AU101" i="21"/>
  <c r="AU105" i="21"/>
  <c r="AU106" i="21"/>
  <c r="AU122" i="21"/>
  <c r="AU124" i="21"/>
  <c r="AU123" i="21"/>
  <c r="CN144" i="21"/>
  <c r="CL147" i="21"/>
  <c r="CN148" i="21"/>
  <c r="CL144" i="21"/>
  <c r="CP151" i="21"/>
  <c r="CM151" i="21"/>
  <c r="CP153" i="21"/>
  <c r="CT148" i="21"/>
  <c r="CK143" i="21"/>
  <c r="CL154" i="21"/>
  <c r="CK151" i="21"/>
  <c r="CT151" i="21"/>
  <c r="CT144" i="21"/>
  <c r="CT147" i="21"/>
  <c r="CL148" i="21"/>
  <c r="CM143" i="21"/>
  <c r="CL151" i="21"/>
  <c r="CM153" i="21"/>
  <c r="CM154" i="21"/>
  <c r="CQ147" i="21"/>
  <c r="CP144" i="21"/>
  <c r="CP154" i="21"/>
  <c r="CL153" i="21"/>
  <c r="CQ148" i="21"/>
  <c r="CK153" i="21"/>
  <c r="CQ144" i="21"/>
  <c r="CQ153" i="21"/>
  <c r="CK147" i="21"/>
  <c r="CM147" i="21"/>
  <c r="CN153" i="21"/>
  <c r="CQ143" i="21"/>
  <c r="CK148" i="21"/>
  <c r="CT143" i="21"/>
  <c r="CP147" i="21"/>
  <c r="CM148" i="21"/>
  <c r="BJ139" i="21"/>
  <c r="CK154" i="21"/>
  <c r="CT154" i="21"/>
  <c r="CT153" i="21"/>
  <c r="CN147" i="21"/>
  <c r="CP143" i="21"/>
  <c r="CS151" i="21"/>
  <c r="W151" i="21" s="1"/>
  <c r="CN154" i="21"/>
  <c r="CN151" i="21"/>
  <c r="CS154" i="21"/>
  <c r="W154" i="21" s="1"/>
  <c r="CS148" i="21"/>
  <c r="W148" i="21" s="1"/>
  <c r="CS144" i="21"/>
  <c r="W144" i="21" s="1"/>
  <c r="CO151" i="21"/>
  <c r="CS153" i="21"/>
  <c r="W153" i="21" s="1"/>
  <c r="CS147" i="21"/>
  <c r="W147" i="21" s="1"/>
  <c r="CO137" i="21"/>
  <c r="CU143" i="21"/>
  <c r="CU148" i="21"/>
  <c r="BS140" i="21"/>
  <c r="O140" i="21" s="1"/>
  <c r="CO148" i="21"/>
  <c r="CN140" i="21"/>
  <c r="CN138" i="21"/>
  <c r="BS139" i="21"/>
  <c r="O139" i="21" s="1"/>
  <c r="CN136" i="21"/>
  <c r="CR144" i="21"/>
  <c r="CU137" i="21"/>
  <c r="CO153" i="21"/>
  <c r="CR148" i="21"/>
  <c r="CO139" i="21"/>
  <c r="CR151" i="21"/>
  <c r="CO154" i="21"/>
  <c r="BM135" i="21"/>
  <c r="BM139" i="21"/>
  <c r="CR143" i="21"/>
  <c r="CO147" i="21"/>
  <c r="CU139" i="21"/>
  <c r="CO140" i="21"/>
  <c r="CU135" i="21"/>
  <c r="CO144" i="21"/>
  <c r="CU140" i="21"/>
  <c r="BB110" i="12"/>
  <c r="CU144" i="21"/>
  <c r="CU147" i="21"/>
  <c r="BR110" i="12"/>
  <c r="CU151" i="21"/>
  <c r="CU153" i="21"/>
  <c r="CU154" i="21"/>
  <c r="BL140" i="21"/>
  <c r="CM139" i="21"/>
  <c r="BP140" i="21"/>
  <c r="BP136" i="21"/>
  <c r="CM138" i="21"/>
  <c r="CR153" i="21"/>
  <c r="CR154" i="21"/>
  <c r="CQ138" i="21"/>
  <c r="BP137" i="21"/>
  <c r="CJ153" i="21"/>
  <c r="CJ144" i="21"/>
  <c r="BP139" i="21"/>
  <c r="BS138" i="21"/>
  <c r="O138" i="21" s="1"/>
  <c r="CM140" i="21"/>
  <c r="CJ148" i="21"/>
  <c r="BQ138" i="21"/>
  <c r="CJ147" i="21"/>
  <c r="CJ151" i="21"/>
  <c r="CJ143" i="21"/>
  <c r="BQ136" i="21"/>
  <c r="BS136" i="21"/>
  <c r="O136" i="21" s="1"/>
  <c r="CM137" i="21"/>
  <c r="CQ139" i="21"/>
  <c r="CN137" i="21"/>
  <c r="CQ140" i="21"/>
  <c r="CL139" i="21"/>
  <c r="CL135" i="21"/>
  <c r="CN139" i="21"/>
  <c r="CW110" i="12"/>
  <c r="AK110" i="12"/>
  <c r="CX142" i="21"/>
  <c r="CW142" i="21"/>
  <c r="CQ151" i="21"/>
  <c r="BZ110" i="12"/>
  <c r="BS137" i="21"/>
  <c r="O137" i="21" s="1"/>
  <c r="CC142" i="21"/>
  <c r="S142" i="21" s="1"/>
  <c r="BW142" i="21"/>
  <c r="BX142" i="21"/>
  <c r="CL138" i="21"/>
  <c r="CL137" i="21"/>
  <c r="CL140" i="21"/>
  <c r="CS98" i="21"/>
  <c r="W98" i="21" s="1"/>
  <c r="BK89" i="21"/>
  <c r="BJ137" i="21"/>
  <c r="CQ136" i="21"/>
  <c r="BU140" i="21"/>
  <c r="BK52" i="21"/>
  <c r="BJ136" i="21"/>
  <c r="BJ140" i="21"/>
  <c r="CT139" i="21"/>
  <c r="CQ124" i="21"/>
  <c r="BU33" i="21"/>
  <c r="CT138" i="21"/>
  <c r="CJ139" i="21"/>
  <c r="BJ138" i="21"/>
  <c r="CJ137" i="21"/>
  <c r="CJ138" i="21"/>
  <c r="CJ136" i="21"/>
  <c r="CT137" i="21"/>
  <c r="CT140" i="21"/>
  <c r="CS107" i="21"/>
  <c r="W107" i="21" s="1"/>
  <c r="BM136" i="21"/>
  <c r="BU47" i="21"/>
  <c r="BU37" i="21"/>
  <c r="BK138" i="21"/>
  <c r="CU32" i="21"/>
  <c r="BQ140" i="21"/>
  <c r="BQ139" i="21"/>
  <c r="BU139" i="21"/>
  <c r="CK137" i="21"/>
  <c r="BU117" i="21"/>
  <c r="BK140" i="21"/>
  <c r="BU137" i="21"/>
  <c r="CM58" i="21"/>
  <c r="CM67" i="21"/>
  <c r="CT119" i="21"/>
  <c r="BU136" i="21"/>
  <c r="BJ52" i="21"/>
  <c r="CT50" i="21"/>
  <c r="V50" i="21" s="1"/>
  <c r="CT49" i="21"/>
  <c r="V49" i="21" s="1"/>
  <c r="CN54" i="21"/>
  <c r="CU52" i="21"/>
  <c r="CN51" i="21"/>
  <c r="CU50" i="21"/>
  <c r="CU42" i="21"/>
  <c r="CN117" i="21"/>
  <c r="CU37" i="21"/>
  <c r="CU24" i="21"/>
  <c r="BQ33" i="21"/>
  <c r="CS78" i="21"/>
  <c r="W78" i="21" s="1"/>
  <c r="BN89" i="21"/>
  <c r="CS89" i="21"/>
  <c r="W89" i="21" s="1"/>
  <c r="BR105" i="21"/>
  <c r="CS101" i="21"/>
  <c r="W101" i="21" s="1"/>
  <c r="BK86" i="21"/>
  <c r="BJ105" i="21"/>
  <c r="CU86" i="21"/>
  <c r="CM116" i="21"/>
  <c r="CU88" i="21"/>
  <c r="CR140" i="21"/>
  <c r="CN87" i="21"/>
  <c r="CU89" i="21"/>
  <c r="CT59" i="21"/>
  <c r="BM31" i="21"/>
  <c r="BS88" i="21"/>
  <c r="O88" i="21" s="1"/>
  <c r="BP31" i="21"/>
  <c r="CT117" i="21"/>
  <c r="BN60" i="21"/>
  <c r="BM119" i="21"/>
  <c r="BK49" i="21"/>
  <c r="CK67" i="21"/>
  <c r="BT85" i="21"/>
  <c r="BP33" i="21"/>
  <c r="CL116" i="21"/>
  <c r="BK51" i="21"/>
  <c r="CJ37" i="21"/>
  <c r="CU28" i="21"/>
  <c r="BU89" i="21"/>
  <c r="BU21" i="21"/>
  <c r="BU78" i="21"/>
  <c r="BU17" i="21"/>
  <c r="BU85" i="21"/>
  <c r="BU86" i="21"/>
  <c r="BU119" i="21"/>
  <c r="BU73" i="21"/>
  <c r="CQ101" i="21"/>
  <c r="CU33" i="21"/>
  <c r="BU20" i="21"/>
  <c r="BR136" i="21"/>
  <c r="BU24" i="21"/>
  <c r="CK59" i="21"/>
  <c r="BS86" i="21"/>
  <c r="O86" i="21" s="1"/>
  <c r="BU51" i="21"/>
  <c r="BU54" i="21"/>
  <c r="CM31" i="21"/>
  <c r="BN87" i="21"/>
  <c r="BR17" i="21"/>
  <c r="BU42" i="21"/>
  <c r="CM30" i="21"/>
  <c r="BQ96" i="21"/>
  <c r="BR21" i="21"/>
  <c r="BU52" i="21"/>
  <c r="CM28" i="21"/>
  <c r="BU50" i="21"/>
  <c r="CK58" i="21"/>
  <c r="CM33" i="21"/>
  <c r="BQ97" i="21"/>
  <c r="CQ105" i="21"/>
  <c r="CO122" i="21"/>
  <c r="BT78" i="21"/>
  <c r="CK123" i="21"/>
  <c r="BN107" i="21"/>
  <c r="CK124" i="21"/>
  <c r="CS106" i="21"/>
  <c r="W106" i="21" s="1"/>
  <c r="CU60" i="21"/>
  <c r="CS139" i="21"/>
  <c r="W139" i="21" s="1"/>
  <c r="BK58" i="21"/>
  <c r="BL98" i="21"/>
  <c r="CO88" i="21"/>
  <c r="BJ67" i="21"/>
  <c r="BM138" i="21"/>
  <c r="CO89" i="21"/>
  <c r="CO85" i="21"/>
  <c r="CO73" i="21"/>
  <c r="BL107" i="21"/>
  <c r="BM96" i="21"/>
  <c r="CQ73" i="21"/>
  <c r="CR88" i="21"/>
  <c r="BR42" i="21"/>
  <c r="BS98" i="21"/>
  <c r="O98" i="21" s="1"/>
  <c r="CL59" i="21"/>
  <c r="CK52" i="21"/>
  <c r="BS89" i="21"/>
  <c r="O89" i="21" s="1"/>
  <c r="BS97" i="21"/>
  <c r="O97" i="21" s="1"/>
  <c r="BM92" i="21"/>
  <c r="CQ85" i="21"/>
  <c r="CQ89" i="21"/>
  <c r="CS50" i="21"/>
  <c r="W50" i="21" s="1"/>
  <c r="BP138" i="21"/>
  <c r="BJ59" i="21"/>
  <c r="BM98" i="21"/>
  <c r="CQ88" i="21"/>
  <c r="BS78" i="21"/>
  <c r="O78" i="21" s="1"/>
  <c r="CU126" i="21"/>
  <c r="CN57" i="21"/>
  <c r="CQ67" i="21"/>
  <c r="CK119" i="21"/>
  <c r="BR50" i="21"/>
  <c r="BS96" i="21"/>
  <c r="O96" i="21" s="1"/>
  <c r="BO30" i="21"/>
  <c r="BS85" i="21"/>
  <c r="O85" i="21" s="1"/>
  <c r="CT96" i="21"/>
  <c r="CR49" i="21"/>
  <c r="CK97" i="21"/>
  <c r="BR119" i="21"/>
  <c r="CR37" i="21"/>
  <c r="BR52" i="21"/>
  <c r="CS119" i="21"/>
  <c r="W119" i="21" s="1"/>
  <c r="CS88" i="21"/>
  <c r="W88" i="21" s="1"/>
  <c r="BS116" i="21"/>
  <c r="O116" i="21" s="1"/>
  <c r="CT88" i="21"/>
  <c r="BU101" i="21"/>
  <c r="BU98" i="21"/>
  <c r="CU96" i="21"/>
  <c r="BJ78" i="21"/>
  <c r="BS57" i="21"/>
  <c r="O57" i="21" s="1"/>
  <c r="CK98" i="21"/>
  <c r="CQ33" i="21"/>
  <c r="CR78" i="21"/>
  <c r="CR48" i="21"/>
  <c r="BR47" i="21"/>
  <c r="BR46" i="21"/>
  <c r="BS17" i="21"/>
  <c r="O17" i="21" s="1"/>
  <c r="CS87" i="21"/>
  <c r="W87" i="21" s="1"/>
  <c r="CU92" i="21"/>
  <c r="BU105" i="21"/>
  <c r="BS60" i="21"/>
  <c r="O60" i="21" s="1"/>
  <c r="BS61" i="21"/>
  <c r="O61" i="21" s="1"/>
  <c r="BL96" i="21"/>
  <c r="BL97" i="21"/>
  <c r="BR49" i="21"/>
  <c r="CR42" i="21"/>
  <c r="BR48" i="21"/>
  <c r="CR87" i="21"/>
  <c r="CR73" i="21"/>
  <c r="CS118" i="21"/>
  <c r="W118" i="21" s="1"/>
  <c r="BS67" i="21"/>
  <c r="O67" i="21" s="1"/>
  <c r="CQ117" i="21"/>
  <c r="CR46" i="21"/>
  <c r="BU97" i="21"/>
  <c r="BS59" i="21"/>
  <c r="O59" i="21" s="1"/>
  <c r="CS85" i="21"/>
  <c r="W85" i="21" s="1"/>
  <c r="CS86" i="21"/>
  <c r="W86" i="21" s="1"/>
  <c r="CR98" i="21"/>
  <c r="CJ61" i="21"/>
  <c r="BM60" i="21"/>
  <c r="CJ107" i="21"/>
  <c r="CM57" i="21"/>
  <c r="BQ101" i="21"/>
  <c r="CQ97" i="21"/>
  <c r="CR85" i="21"/>
  <c r="BS117" i="21"/>
  <c r="O117" i="21" s="1"/>
  <c r="BM67" i="21"/>
  <c r="CM60" i="21"/>
  <c r="CJ106" i="21"/>
  <c r="CO124" i="21"/>
  <c r="CM105" i="21"/>
  <c r="CQ28" i="21"/>
  <c r="CQ30" i="21"/>
  <c r="CJ92" i="21"/>
  <c r="CM117" i="21"/>
  <c r="BP122" i="21"/>
  <c r="BP124" i="21"/>
  <c r="CQ119" i="21"/>
  <c r="CR86" i="21"/>
  <c r="CM59" i="21"/>
  <c r="CL67" i="21"/>
  <c r="CL58" i="21"/>
  <c r="CL61" i="21"/>
  <c r="CK89" i="21"/>
  <c r="CK33" i="21"/>
  <c r="BN24" i="21"/>
  <c r="BM59" i="21"/>
  <c r="BJ116" i="21"/>
  <c r="CQ57" i="21"/>
  <c r="BN61" i="21"/>
  <c r="BN67" i="21"/>
  <c r="BR24" i="21"/>
  <c r="BN59" i="21"/>
  <c r="BL85" i="21"/>
  <c r="BQ124" i="21"/>
  <c r="BM18" i="21"/>
  <c r="BR54" i="21"/>
  <c r="CJ85" i="21"/>
  <c r="BQ122" i="21"/>
  <c r="BO107" i="21"/>
  <c r="BL59" i="21"/>
  <c r="BN58" i="21"/>
  <c r="BM20" i="21"/>
  <c r="BM21" i="21"/>
  <c r="CM37" i="21"/>
  <c r="BR107" i="21"/>
  <c r="BK117" i="21"/>
  <c r="BQ51" i="21"/>
  <c r="BQ42" i="21"/>
  <c r="BT86" i="21"/>
  <c r="BU28" i="21"/>
  <c r="BU30" i="21"/>
  <c r="CM87" i="21"/>
  <c r="BL54" i="21"/>
  <c r="CM78" i="21"/>
  <c r="BQ48" i="21"/>
  <c r="BT28" i="21"/>
  <c r="BT30" i="21"/>
  <c r="BT89" i="21"/>
  <c r="BU61" i="21"/>
  <c r="BP59" i="21"/>
  <c r="BQ52" i="21"/>
  <c r="BR88" i="21"/>
  <c r="BL117" i="21"/>
  <c r="BL37" i="21"/>
  <c r="CM88" i="21"/>
  <c r="BT124" i="21"/>
  <c r="CP89" i="21"/>
  <c r="BU57" i="21"/>
  <c r="BK119" i="21"/>
  <c r="BL119" i="21"/>
  <c r="BR96" i="21"/>
  <c r="BU126" i="21"/>
  <c r="BN28" i="21"/>
  <c r="CO98" i="21"/>
  <c r="CT97" i="21"/>
  <c r="BQ105" i="21"/>
  <c r="CQ59" i="21"/>
  <c r="BL24" i="21"/>
  <c r="BR117" i="21"/>
  <c r="CQ60" i="21"/>
  <c r="CT122" i="21"/>
  <c r="BM116" i="21"/>
  <c r="CS48" i="21"/>
  <c r="W48" i="21" s="1"/>
  <c r="BK136" i="21"/>
  <c r="CN58" i="21"/>
  <c r="CM106" i="21"/>
  <c r="CR92" i="21"/>
  <c r="BK135" i="21"/>
  <c r="BK137" i="21"/>
  <c r="CM107" i="21"/>
  <c r="CR96" i="21"/>
  <c r="CS37" i="21"/>
  <c r="W37" i="21" s="1"/>
  <c r="CL119" i="21"/>
  <c r="BJ123" i="21"/>
  <c r="CT123" i="21"/>
  <c r="CO92" i="21"/>
  <c r="BQ24" i="21"/>
  <c r="CS54" i="21"/>
  <c r="W54" i="21" s="1"/>
  <c r="CS47" i="21"/>
  <c r="W47" i="21" s="1"/>
  <c r="CP59" i="21"/>
  <c r="CN59" i="21"/>
  <c r="CL98" i="21"/>
  <c r="CM42" i="21"/>
  <c r="BM122" i="21"/>
  <c r="BP54" i="21"/>
  <c r="BP85" i="21"/>
  <c r="BP52" i="21"/>
  <c r="CS97" i="21"/>
  <c r="W97" i="21" s="1"/>
  <c r="BT98" i="21"/>
  <c r="BM61" i="21"/>
  <c r="BO67" i="21"/>
  <c r="BL57" i="21"/>
  <c r="CU67" i="21"/>
  <c r="CN61" i="21"/>
  <c r="BQ57" i="21"/>
  <c r="CM47" i="21"/>
  <c r="CQ123" i="21"/>
  <c r="BP78" i="21"/>
  <c r="BP49" i="21"/>
  <c r="BQ17" i="21"/>
  <c r="CT37" i="21"/>
  <c r="V37" i="21" s="1"/>
  <c r="BT96" i="21"/>
  <c r="BO140" i="21"/>
  <c r="BM57" i="21"/>
  <c r="BO58" i="21"/>
  <c r="BU59" i="21"/>
  <c r="BL105" i="21"/>
  <c r="CM50" i="21"/>
  <c r="BN97" i="21"/>
  <c r="BQ18" i="21"/>
  <c r="BQ16" i="21"/>
  <c r="CT30" i="21"/>
  <c r="V30" i="21" s="1"/>
  <c r="BT117" i="21"/>
  <c r="CU46" i="21"/>
  <c r="CR139" i="21"/>
  <c r="BL138" i="21"/>
  <c r="CU57" i="21"/>
  <c r="CN67" i="21"/>
  <c r="BK46" i="21"/>
  <c r="BL50" i="21"/>
  <c r="BL21" i="21"/>
  <c r="BL51" i="21"/>
  <c r="CM48" i="21"/>
  <c r="BL122" i="21"/>
  <c r="BN78" i="21"/>
  <c r="BN98" i="21"/>
  <c r="BP42" i="21"/>
  <c r="BP47" i="21"/>
  <c r="CT31" i="21"/>
  <c r="V31" i="21" s="1"/>
  <c r="CU54" i="21"/>
  <c r="CU47" i="21"/>
  <c r="CU51" i="21"/>
  <c r="CR135" i="21"/>
  <c r="CS138" i="21"/>
  <c r="W138" i="21" s="1"/>
  <c r="CR138" i="21"/>
  <c r="BL136" i="21"/>
  <c r="CS137" i="21"/>
  <c r="W137" i="21" s="1"/>
  <c r="CU59" i="21"/>
  <c r="CU58" i="21"/>
  <c r="BJ33" i="21"/>
  <c r="BK50" i="21"/>
  <c r="BL47" i="21"/>
  <c r="CM89" i="21"/>
  <c r="CM54" i="21"/>
  <c r="BN92" i="21"/>
  <c r="BP106" i="21"/>
  <c r="BP37" i="21"/>
  <c r="CR47" i="21"/>
  <c r="BT119" i="21"/>
  <c r="BT24" i="21"/>
  <c r="CS140" i="21"/>
  <c r="W140" i="21" s="1"/>
  <c r="BL106" i="21"/>
  <c r="BJ132" i="21"/>
  <c r="CM49" i="21"/>
  <c r="CM51" i="21"/>
  <c r="BM47" i="21"/>
  <c r="BN85" i="21"/>
  <c r="BM123" i="21"/>
  <c r="BP48" i="21"/>
  <c r="CP48" i="21"/>
  <c r="BQ20" i="21"/>
  <c r="CS96" i="21"/>
  <c r="W96" i="21" s="1"/>
  <c r="BT17" i="21"/>
  <c r="CT52" i="21"/>
  <c r="V52" i="21" s="1"/>
  <c r="BT42" i="21"/>
  <c r="BL137" i="21"/>
  <c r="CU61" i="21"/>
  <c r="CK30" i="21"/>
  <c r="BL88" i="21"/>
  <c r="BP50" i="21"/>
  <c r="BP46" i="21"/>
  <c r="BT21" i="21"/>
  <c r="CR136" i="21"/>
  <c r="CS136" i="21"/>
  <c r="W136" i="21" s="1"/>
  <c r="BL139" i="21"/>
  <c r="BQ59" i="21"/>
  <c r="BK18" i="21"/>
  <c r="CS123" i="21"/>
  <c r="W123" i="21" s="1"/>
  <c r="BM87" i="21"/>
  <c r="BM51" i="21"/>
  <c r="BM42" i="21"/>
  <c r="BN116" i="21"/>
  <c r="CO37" i="21"/>
  <c r="BQ85" i="21"/>
  <c r="CR31" i="21"/>
  <c r="CR33" i="21"/>
  <c r="CS52" i="21"/>
  <c r="W52" i="21" s="1"/>
  <c r="BS49" i="21"/>
  <c r="O49" i="21" s="1"/>
  <c r="BT101" i="21"/>
  <c r="CT42" i="21"/>
  <c r="V42" i="21" s="1"/>
  <c r="BT50" i="21"/>
  <c r="BT139" i="21"/>
  <c r="BN136" i="21"/>
  <c r="BO137" i="21"/>
  <c r="BN137" i="21"/>
  <c r="BT138" i="21"/>
  <c r="CJ117" i="21"/>
  <c r="BQ67" i="21"/>
  <c r="CP67" i="21"/>
  <c r="CR58" i="21"/>
  <c r="BQ61" i="21"/>
  <c r="BK97" i="21"/>
  <c r="BK48" i="21"/>
  <c r="CL33" i="21"/>
  <c r="BT122" i="21"/>
  <c r="BM48" i="21"/>
  <c r="BM49" i="21"/>
  <c r="BM52" i="21"/>
  <c r="BN49" i="21"/>
  <c r="BO87" i="21"/>
  <c r="BQ87" i="21"/>
  <c r="BQ73" i="21"/>
  <c r="BS42" i="21"/>
  <c r="O42" i="21" s="1"/>
  <c r="BS54" i="21"/>
  <c r="O54" i="21" s="1"/>
  <c r="BT52" i="21"/>
  <c r="X29" i="21"/>
  <c r="BP61" i="21"/>
  <c r="BM46" i="21"/>
  <c r="CO54" i="21"/>
  <c r="BO98" i="21"/>
  <c r="BQ78" i="21"/>
  <c r="CR28" i="21"/>
  <c r="BS51" i="21"/>
  <c r="O51" i="21" s="1"/>
  <c r="CU107" i="21"/>
  <c r="BN139" i="21"/>
  <c r="BO135" i="21"/>
  <c r="BT136" i="21"/>
  <c r="BK96" i="21"/>
  <c r="BL46" i="21"/>
  <c r="BL49" i="21"/>
  <c r="BM54" i="21"/>
  <c r="CM85" i="21"/>
  <c r="BM50" i="21"/>
  <c r="CM86" i="21"/>
  <c r="BN48" i="21"/>
  <c r="CN106" i="21"/>
  <c r="BN51" i="21"/>
  <c r="CN116" i="21"/>
  <c r="BQ116" i="21"/>
  <c r="BQ88" i="21"/>
  <c r="BQ50" i="21"/>
  <c r="BQ46" i="21"/>
  <c r="BR78" i="21"/>
  <c r="BS47" i="21"/>
  <c r="O47" i="21" s="1"/>
  <c r="CS51" i="21"/>
  <c r="W51" i="21" s="1"/>
  <c r="BT48" i="21"/>
  <c r="CU106" i="21"/>
  <c r="BT140" i="21"/>
  <c r="BP67" i="21"/>
  <c r="CR61" i="21"/>
  <c r="BK24" i="21"/>
  <c r="CT130" i="21"/>
  <c r="CN107" i="21"/>
  <c r="CP107" i="21"/>
  <c r="BR32" i="21"/>
  <c r="BP58" i="21"/>
  <c r="BP57" i="21"/>
  <c r="CP60" i="21"/>
  <c r="CP61" i="21"/>
  <c r="BK21" i="21"/>
  <c r="BU130" i="21"/>
  <c r="BO78" i="21"/>
  <c r="BP118" i="21"/>
  <c r="CP106" i="21"/>
  <c r="BQ54" i="21"/>
  <c r="BS46" i="21"/>
  <c r="O46" i="21" s="1"/>
  <c r="BS52" i="21"/>
  <c r="O52" i="21" s="1"/>
  <c r="CT48" i="21"/>
  <c r="V48" i="21" s="1"/>
  <c r="BK98" i="21"/>
  <c r="BN122" i="21"/>
  <c r="BO97" i="21"/>
  <c r="BR28" i="21"/>
  <c r="BR33" i="21"/>
  <c r="BS48" i="21"/>
  <c r="O48" i="21" s="1"/>
  <c r="CT47" i="21"/>
  <c r="V47" i="21" s="1"/>
  <c r="BO139" i="21"/>
  <c r="BN138" i="21"/>
  <c r="CK51" i="21"/>
  <c r="BJ48" i="21"/>
  <c r="CR60" i="21"/>
  <c r="CJ52" i="21"/>
  <c r="CJ47" i="21"/>
  <c r="CR67" i="21"/>
  <c r="BJ118" i="21"/>
  <c r="BJ85" i="21"/>
  <c r="CK48" i="21"/>
  <c r="BL17" i="21"/>
  <c r="CL78" i="21"/>
  <c r="BU122" i="21"/>
  <c r="BT128" i="21"/>
  <c r="CN46" i="21"/>
  <c r="BN119" i="21"/>
  <c r="CN47" i="21"/>
  <c r="BR92" i="21"/>
  <c r="CT87" i="21"/>
  <c r="BR135" i="21"/>
  <c r="CK140" i="21"/>
  <c r="CJ54" i="21"/>
  <c r="CJ51" i="21"/>
  <c r="CJ50" i="21"/>
  <c r="CJ49" i="21"/>
  <c r="CK42" i="21"/>
  <c r="BK30" i="21"/>
  <c r="CL32" i="21"/>
  <c r="BU124" i="21"/>
  <c r="BU123" i="21"/>
  <c r="CN42" i="21"/>
  <c r="CN98" i="21"/>
  <c r="CN88" i="21"/>
  <c r="CP96" i="21"/>
  <c r="CP42" i="21"/>
  <c r="BS33" i="21"/>
  <c r="O33" i="21" s="1"/>
  <c r="CT73" i="21"/>
  <c r="CT78" i="21"/>
  <c r="BJ86" i="21"/>
  <c r="BJ42" i="21"/>
  <c r="BJ88" i="21"/>
  <c r="CK106" i="21"/>
  <c r="CL87" i="21"/>
  <c r="BR124" i="21"/>
  <c r="CP46" i="21"/>
  <c r="CP54" i="21"/>
  <c r="BS32" i="21"/>
  <c r="O32" i="21" s="1"/>
  <c r="CP138" i="21"/>
  <c r="CK136" i="21"/>
  <c r="BL61" i="21"/>
  <c r="CS60" i="21"/>
  <c r="W60" i="21" s="1"/>
  <c r="CK47" i="21"/>
  <c r="BM89" i="21"/>
  <c r="CN86" i="21"/>
  <c r="CP49" i="21"/>
  <c r="BS31" i="21"/>
  <c r="O31" i="21" s="1"/>
  <c r="CP137" i="21"/>
  <c r="CP139" i="21"/>
  <c r="BR140" i="21"/>
  <c r="CS59" i="21"/>
  <c r="W59" i="21" s="1"/>
  <c r="BJ50" i="21"/>
  <c r="CS67" i="21"/>
  <c r="W67" i="21" s="1"/>
  <c r="BJ58" i="21"/>
  <c r="CS58" i="21"/>
  <c r="W58" i="21" s="1"/>
  <c r="CS61" i="21"/>
  <c r="W61" i="21" s="1"/>
  <c r="BK33" i="21"/>
  <c r="CL89" i="21"/>
  <c r="BK124" i="21"/>
  <c r="BK123" i="21"/>
  <c r="CR122" i="21"/>
  <c r="CU130" i="21"/>
  <c r="CN28" i="21"/>
  <c r="CN33" i="21"/>
  <c r="CN89" i="21"/>
  <c r="CN73" i="21"/>
  <c r="BO49" i="21"/>
  <c r="CQ86" i="21"/>
  <c r="BR98" i="21"/>
  <c r="BS30" i="21"/>
  <c r="O30" i="21" s="1"/>
  <c r="CK139" i="21"/>
  <c r="BR139" i="21"/>
  <c r="BJ57" i="21"/>
  <c r="BL67" i="21"/>
  <c r="BJ73" i="21"/>
  <c r="BJ46" i="21"/>
  <c r="BJ49" i="21"/>
  <c r="BL58" i="21"/>
  <c r="BK31" i="21"/>
  <c r="BL32" i="21"/>
  <c r="CL85" i="21"/>
  <c r="BM88" i="21"/>
  <c r="BM86" i="21"/>
  <c r="BN86" i="21"/>
  <c r="CN50" i="21"/>
  <c r="CP51" i="21"/>
  <c r="CK138" i="21"/>
  <c r="CU124" i="21"/>
  <c r="CM96" i="21"/>
  <c r="BR122" i="21"/>
  <c r="CN85" i="21"/>
  <c r="CP52" i="21"/>
  <c r="CS33" i="21"/>
  <c r="W33" i="21" s="1"/>
  <c r="CT85" i="21"/>
  <c r="V85" i="21" s="1"/>
  <c r="CU73" i="21"/>
  <c r="CP140" i="21"/>
  <c r="BR138" i="21"/>
  <c r="CP135" i="21"/>
  <c r="CK46" i="21"/>
  <c r="BP116" i="21"/>
  <c r="BT106" i="21"/>
  <c r="BT73" i="21"/>
  <c r="CU117" i="21"/>
  <c r="CN97" i="21"/>
  <c r="CO30" i="21"/>
  <c r="X102" i="21"/>
  <c r="CQ96" i="21"/>
  <c r="X103" i="21"/>
  <c r="BR16" i="21"/>
  <c r="BL52" i="21"/>
  <c r="CL30" i="21"/>
  <c r="CJ67" i="21"/>
  <c r="CJ57" i="21"/>
  <c r="BR61" i="21"/>
  <c r="CK60" i="21"/>
  <c r="CL31" i="21"/>
  <c r="BL48" i="21"/>
  <c r="BT123" i="21"/>
  <c r="BN31" i="21"/>
  <c r="BN17" i="21"/>
  <c r="BO52" i="21"/>
  <c r="CP97" i="21"/>
  <c r="BP87" i="21"/>
  <c r="BP89" i="21"/>
  <c r="CR116" i="21"/>
  <c r="BS24" i="21"/>
  <c r="O24" i="21" s="1"/>
  <c r="CT54" i="21"/>
  <c r="V54" i="21" s="1"/>
  <c r="BT20" i="21"/>
  <c r="BT49" i="21"/>
  <c r="BO105" i="21"/>
  <c r="CP86" i="21"/>
  <c r="CP78" i="21"/>
  <c r="BQ118" i="21"/>
  <c r="BR106" i="21"/>
  <c r="BR87" i="21"/>
  <c r="BR31" i="21"/>
  <c r="BR85" i="21"/>
  <c r="CS46" i="21"/>
  <c r="W46" i="21" s="1"/>
  <c r="BT54" i="21"/>
  <c r="CU118" i="21"/>
  <c r="BO61" i="21"/>
  <c r="CJ59" i="21"/>
  <c r="CJ60" i="21"/>
  <c r="BK54" i="21"/>
  <c r="BL87" i="21"/>
  <c r="CL54" i="21"/>
  <c r="BN20" i="21"/>
  <c r="CN105" i="21"/>
  <c r="BN88" i="21"/>
  <c r="BO47" i="21"/>
  <c r="BO96" i="21"/>
  <c r="BO21" i="21"/>
  <c r="CO86" i="21"/>
  <c r="BP86" i="21"/>
  <c r="BQ37" i="21"/>
  <c r="BS21" i="21"/>
  <c r="O21" i="21" s="1"/>
  <c r="CS49" i="21"/>
  <c r="W49" i="21" s="1"/>
  <c r="BT46" i="21"/>
  <c r="BN16" i="21"/>
  <c r="BM137" i="21"/>
  <c r="CO138" i="21"/>
  <c r="BJ28" i="21"/>
  <c r="BN30" i="21"/>
  <c r="BN33" i="21"/>
  <c r="CO78" i="21"/>
  <c r="BP88" i="21"/>
  <c r="CP87" i="21"/>
  <c r="CP105" i="21"/>
  <c r="BR86" i="21"/>
  <c r="BT37" i="21"/>
  <c r="CO136" i="21"/>
  <c r="CS30" i="21"/>
  <c r="W30" i="21" s="1"/>
  <c r="BR58" i="21"/>
  <c r="CT128" i="21"/>
  <c r="BO106" i="21"/>
  <c r="BQ47" i="21"/>
  <c r="BR73" i="21"/>
  <c r="CU85" i="21"/>
  <c r="HJ96" i="12"/>
  <c r="GE96" i="12"/>
  <c r="IL85" i="12"/>
  <c r="CK116" i="21"/>
  <c r="CL48" i="21"/>
  <c r="CO106" i="21"/>
  <c r="IL89" i="12"/>
  <c r="FM97" i="12"/>
  <c r="GE97" i="12"/>
  <c r="EX92" i="12"/>
  <c r="EX96" i="12"/>
  <c r="CT101" i="21"/>
  <c r="CJ31" i="21"/>
  <c r="BJ32" i="21"/>
  <c r="BJ47" i="21"/>
  <c r="CO58" i="21"/>
  <c r="CJ32" i="21"/>
  <c r="CL50" i="21"/>
  <c r="CL97" i="21"/>
  <c r="CL106" i="21"/>
  <c r="BQ126" i="21"/>
  <c r="CN49" i="21"/>
  <c r="BO24" i="21"/>
  <c r="CO107" i="21"/>
  <c r="BO20" i="21"/>
  <c r="BO88" i="21"/>
  <c r="CP47" i="21"/>
  <c r="CO67" i="21"/>
  <c r="BK61" i="21"/>
  <c r="BJ92" i="21"/>
  <c r="BJ96" i="21"/>
  <c r="BR57" i="21"/>
  <c r="CO60" i="21"/>
  <c r="CJ30" i="21"/>
  <c r="BK47" i="21"/>
  <c r="CL42" i="21"/>
  <c r="BL33" i="21"/>
  <c r="CL86" i="21"/>
  <c r="CL101" i="21"/>
  <c r="CL88" i="21"/>
  <c r="CU122" i="21"/>
  <c r="BM85" i="21"/>
  <c r="CM97" i="21"/>
  <c r="CQ128" i="21"/>
  <c r="BK122" i="21"/>
  <c r="BL16" i="21"/>
  <c r="CM98" i="21"/>
  <c r="CN96" i="21"/>
  <c r="BO32" i="21"/>
  <c r="BO86" i="21"/>
  <c r="CO32" i="21"/>
  <c r="BO28" i="21"/>
  <c r="CP88" i="21"/>
  <c r="CP50" i="21"/>
  <c r="BO138" i="21"/>
  <c r="BN140" i="21"/>
  <c r="HJ92" i="12"/>
  <c r="FM98" i="12"/>
  <c r="FY98" i="12"/>
  <c r="KX78" i="12"/>
  <c r="CL47" i="21"/>
  <c r="CL51" i="21"/>
  <c r="BS123" i="21"/>
  <c r="O123" i="21" s="1"/>
  <c r="CN52" i="21"/>
  <c r="CO31" i="21"/>
  <c r="BO31" i="21"/>
  <c r="CO101" i="21"/>
  <c r="BP28" i="21"/>
  <c r="HJ98" i="12"/>
  <c r="ER96" i="12"/>
  <c r="IS86" i="12"/>
  <c r="BK59" i="21"/>
  <c r="BK67" i="21"/>
  <c r="CO57" i="21"/>
  <c r="CO59" i="21"/>
  <c r="BJ51" i="21"/>
  <c r="CL60" i="21"/>
  <c r="BK78" i="21"/>
  <c r="CK105" i="21"/>
  <c r="CK50" i="21"/>
  <c r="BK85" i="21"/>
  <c r="BK88" i="21"/>
  <c r="CL52" i="21"/>
  <c r="BL30" i="21"/>
  <c r="CL96" i="21"/>
  <c r="CL46" i="21"/>
  <c r="BM30" i="21"/>
  <c r="CM52" i="21"/>
  <c r="BM32" i="21"/>
  <c r="CN48" i="21"/>
  <c r="CR123" i="21"/>
  <c r="CO33" i="21"/>
  <c r="CP85" i="21"/>
  <c r="CP98" i="21"/>
  <c r="BP30" i="21"/>
  <c r="CT28" i="21"/>
  <c r="V28" i="21" s="1"/>
  <c r="CT106" i="21"/>
  <c r="V106" i="21" s="1"/>
  <c r="FY97" i="12"/>
  <c r="IS89" i="12"/>
  <c r="IS78" i="12"/>
  <c r="BR67" i="21"/>
  <c r="BK57" i="21"/>
  <c r="CK61" i="21"/>
  <c r="BR60" i="21"/>
  <c r="CK49" i="21"/>
  <c r="BK42" i="21"/>
  <c r="CK107" i="21"/>
  <c r="CL49" i="21"/>
  <c r="BL31" i="21"/>
  <c r="CL107" i="21"/>
  <c r="BM33" i="21"/>
  <c r="BM78" i="21"/>
  <c r="BU128" i="21"/>
  <c r="BO85" i="21"/>
  <c r="BO89" i="21"/>
  <c r="CO96" i="21"/>
  <c r="BO16" i="21"/>
  <c r="CR32" i="21"/>
  <c r="BS50" i="21"/>
  <c r="O50" i="21" s="1"/>
  <c r="BX110" i="21"/>
  <c r="CC110" i="21"/>
  <c r="S110" i="21" s="1"/>
  <c r="BW110" i="21"/>
  <c r="CX104" i="21"/>
  <c r="DC104" i="21"/>
  <c r="AA104" i="21" s="1"/>
  <c r="CW104" i="21"/>
  <c r="BT57" i="21"/>
  <c r="N57" i="21" s="1"/>
  <c r="CC103" i="21"/>
  <c r="S103" i="21" s="1"/>
  <c r="BW103" i="21"/>
  <c r="BX103" i="21"/>
  <c r="CT67" i="21"/>
  <c r="CC62" i="21"/>
  <c r="S62" i="21" s="1"/>
  <c r="BX62" i="21"/>
  <c r="BW62" i="21"/>
  <c r="CW111" i="21"/>
  <c r="CJ115" i="21"/>
  <c r="CX111" i="21"/>
  <c r="DC111" i="21"/>
  <c r="AA111" i="21" s="1"/>
  <c r="CJ88" i="21"/>
  <c r="CX72" i="21"/>
  <c r="DC72" i="21"/>
  <c r="AA72" i="21" s="1"/>
  <c r="CW72" i="21"/>
  <c r="BJ106" i="21"/>
  <c r="CC100" i="21"/>
  <c r="S100" i="21" s="1"/>
  <c r="BW100" i="21"/>
  <c r="BX100" i="21"/>
  <c r="BK113" i="21"/>
  <c r="BK114" i="21"/>
  <c r="BX125" i="21"/>
  <c r="BW125" i="21"/>
  <c r="CC125" i="21"/>
  <c r="S125" i="21" s="1"/>
  <c r="BO117" i="21"/>
  <c r="BO115" i="21"/>
  <c r="CO117" i="21"/>
  <c r="CO115" i="21"/>
  <c r="CP117" i="21"/>
  <c r="CP115" i="21"/>
  <c r="BP24" i="21"/>
  <c r="BP15" i="21"/>
  <c r="BP113" i="21"/>
  <c r="BP114" i="21"/>
  <c r="CQ46" i="21"/>
  <c r="BT97" i="21"/>
  <c r="BU31" i="21"/>
  <c r="BT135" i="21"/>
  <c r="BT58" i="21"/>
  <c r="CJ116" i="21"/>
  <c r="BO57" i="21"/>
  <c r="BW41" i="21"/>
  <c r="CC41" i="21"/>
  <c r="BX41" i="21"/>
  <c r="DC64" i="21"/>
  <c r="AA64" i="21" s="1"/>
  <c r="CW64" i="21"/>
  <c r="CX64" i="21"/>
  <c r="BX29" i="21"/>
  <c r="BW29" i="21"/>
  <c r="CC29" i="21"/>
  <c r="S29" i="21" s="1"/>
  <c r="CK28" i="21"/>
  <c r="CX94" i="21"/>
  <c r="CW94" i="21"/>
  <c r="DC94" i="21"/>
  <c r="AA94" i="21" s="1"/>
  <c r="BK106" i="21"/>
  <c r="DC65" i="21"/>
  <c r="AA65" i="21" s="1"/>
  <c r="CW65" i="21"/>
  <c r="CX65" i="21"/>
  <c r="CK85" i="21"/>
  <c r="BJ119" i="21"/>
  <c r="BW111" i="21"/>
  <c r="BX111" i="21"/>
  <c r="CC111" i="21"/>
  <c r="S111" i="21" s="1"/>
  <c r="BJ115" i="21"/>
  <c r="BL89" i="21"/>
  <c r="BT126" i="21"/>
  <c r="BL18" i="21"/>
  <c r="BL15" i="21"/>
  <c r="CJ122" i="21"/>
  <c r="BN42" i="21"/>
  <c r="CC129" i="21"/>
  <c r="S129" i="21" s="1"/>
  <c r="BW129" i="21"/>
  <c r="BX129" i="21"/>
  <c r="CN31" i="21"/>
  <c r="BS122" i="21"/>
  <c r="O122" i="21" s="1"/>
  <c r="CO51" i="21"/>
  <c r="BO116" i="21"/>
  <c r="CN119" i="21"/>
  <c r="CN115" i="21"/>
  <c r="BP107" i="21"/>
  <c r="BP21" i="21"/>
  <c r="CQ49" i="21"/>
  <c r="CQ50" i="21"/>
  <c r="BQ86" i="21"/>
  <c r="CR105" i="21"/>
  <c r="CR113" i="21"/>
  <c r="CR114" i="21"/>
  <c r="BS113" i="21"/>
  <c r="O113" i="21" s="1"/>
  <c r="BS114" i="21"/>
  <c r="O114" i="21" s="1"/>
  <c r="BS16" i="21"/>
  <c r="O16" i="21" s="1"/>
  <c r="CT98" i="21"/>
  <c r="BT118" i="21"/>
  <c r="BT115" i="21"/>
  <c r="BT16" i="21"/>
  <c r="CT61" i="21"/>
  <c r="CT60" i="21"/>
  <c r="BO60" i="21"/>
  <c r="CW66" i="21"/>
  <c r="CX66" i="21"/>
  <c r="DC66" i="21"/>
  <c r="AA66" i="21" s="1"/>
  <c r="BW76" i="21"/>
  <c r="BX76" i="21"/>
  <c r="CC76" i="21"/>
  <c r="S76" i="21" s="1"/>
  <c r="CX29" i="21"/>
  <c r="CW29" i="21"/>
  <c r="DC29" i="21"/>
  <c r="AA29" i="21" s="1"/>
  <c r="BX68" i="21"/>
  <c r="CC68" i="21"/>
  <c r="S68" i="21" s="1"/>
  <c r="BW68" i="21"/>
  <c r="CK87" i="21"/>
  <c r="CQ61" i="21"/>
  <c r="BX75" i="21"/>
  <c r="CC75" i="21"/>
  <c r="S75" i="21" s="1"/>
  <c r="BW75" i="21"/>
  <c r="CW110" i="21"/>
  <c r="DC110" i="21"/>
  <c r="AA110" i="21" s="1"/>
  <c r="CX110" i="21"/>
  <c r="CX74" i="21"/>
  <c r="CW74" i="21"/>
  <c r="DC74" i="21"/>
  <c r="AA74" i="21" s="1"/>
  <c r="BK118" i="21"/>
  <c r="BK115" i="21"/>
  <c r="BT130" i="21"/>
  <c r="CL118" i="21"/>
  <c r="CL115" i="21"/>
  <c r="CU128" i="21"/>
  <c r="BJ122" i="21"/>
  <c r="CC121" i="21"/>
  <c r="S121" i="21" s="1"/>
  <c r="BW121" i="21"/>
  <c r="BX121" i="21"/>
  <c r="BN54" i="21"/>
  <c r="CU123" i="21"/>
  <c r="BS124" i="21"/>
  <c r="O124" i="21" s="1"/>
  <c r="CQ122" i="21"/>
  <c r="BN52" i="21"/>
  <c r="CN113" i="21"/>
  <c r="CN114" i="21"/>
  <c r="CO46" i="21"/>
  <c r="CO52" i="21"/>
  <c r="CP118" i="21"/>
  <c r="BP20" i="21"/>
  <c r="CP31" i="21"/>
  <c r="CP119" i="21"/>
  <c r="CQ42" i="21"/>
  <c r="CP114" i="21"/>
  <c r="CP113" i="21"/>
  <c r="BQ119" i="21"/>
  <c r="BQ115" i="21"/>
  <c r="CQ31" i="21"/>
  <c r="CS32" i="21"/>
  <c r="W32" i="21" s="1"/>
  <c r="CS31" i="21"/>
  <c r="W31" i="21" s="1"/>
  <c r="CS114" i="21"/>
  <c r="W114" i="21" s="1"/>
  <c r="CS113" i="21"/>
  <c r="W113" i="21" s="1"/>
  <c r="BS20" i="21"/>
  <c r="O20" i="21" s="1"/>
  <c r="BS15" i="21"/>
  <c r="O15" i="21" s="1"/>
  <c r="BT51" i="21"/>
  <c r="CT46" i="21"/>
  <c r="V46" i="21" s="1"/>
  <c r="BT15" i="21"/>
  <c r="CU114" i="21"/>
  <c r="CU113" i="21"/>
  <c r="CU49" i="21"/>
  <c r="CW76" i="21"/>
  <c r="CX76" i="21"/>
  <c r="DC76" i="21"/>
  <c r="AA76" i="21" s="1"/>
  <c r="DC62" i="21"/>
  <c r="AA62" i="21" s="1"/>
  <c r="CX62" i="21"/>
  <c r="CW62" i="21"/>
  <c r="BX102" i="21"/>
  <c r="CC102" i="21"/>
  <c r="S102" i="21" s="1"/>
  <c r="BW102" i="21"/>
  <c r="CW70" i="21"/>
  <c r="CX70" i="21"/>
  <c r="DC70" i="21"/>
  <c r="AA70" i="21" s="1"/>
  <c r="CJ97" i="21"/>
  <c r="CW91" i="21"/>
  <c r="DC91" i="21"/>
  <c r="AA91" i="21" s="1"/>
  <c r="CX91" i="21"/>
  <c r="CW39" i="21"/>
  <c r="CX39" i="21"/>
  <c r="CC63" i="21"/>
  <c r="S63" i="21" s="1"/>
  <c r="BW63" i="21"/>
  <c r="BX63" i="21"/>
  <c r="BX104" i="21"/>
  <c r="CC104" i="21"/>
  <c r="S104" i="21" s="1"/>
  <c r="BW104" i="21"/>
  <c r="BJ61" i="21"/>
  <c r="BX56" i="21"/>
  <c r="CC56" i="21"/>
  <c r="S56" i="21" s="1"/>
  <c r="BW56" i="21"/>
  <c r="BX39" i="21"/>
  <c r="CC39" i="21"/>
  <c r="BW39" i="21"/>
  <c r="BU58" i="21"/>
  <c r="DC102" i="21"/>
  <c r="AA102" i="21" s="1"/>
  <c r="CX102" i="21"/>
  <c r="CW102" i="21"/>
  <c r="CW41" i="21"/>
  <c r="CX41" i="21"/>
  <c r="BK17" i="21"/>
  <c r="BK15" i="21"/>
  <c r="CJ132" i="21"/>
  <c r="DC121" i="21"/>
  <c r="AA121" i="21" s="1"/>
  <c r="CW121" i="21"/>
  <c r="CX121" i="21"/>
  <c r="CM113" i="21"/>
  <c r="CM114" i="21"/>
  <c r="BO114" i="21"/>
  <c r="BO113" i="21"/>
  <c r="BP105" i="21"/>
  <c r="BQ31" i="21"/>
  <c r="CR101" i="21"/>
  <c r="CR117" i="21"/>
  <c r="CR115" i="21"/>
  <c r="BT32" i="21"/>
  <c r="BT88" i="21"/>
  <c r="CU119" i="21"/>
  <c r="CU115" i="21"/>
  <c r="CU78" i="21"/>
  <c r="CT135" i="21"/>
  <c r="BJ135" i="21"/>
  <c r="CC134" i="21"/>
  <c r="S134" i="21" s="1"/>
  <c r="BW134" i="21"/>
  <c r="BX134" i="21"/>
  <c r="CJ135" i="21"/>
  <c r="CW134" i="21"/>
  <c r="CX134" i="21"/>
  <c r="CX103" i="21"/>
  <c r="CW103" i="21"/>
  <c r="DC103" i="21"/>
  <c r="AA103" i="21" s="1"/>
  <c r="BW70" i="21"/>
  <c r="BX70" i="21"/>
  <c r="CC70" i="21"/>
  <c r="S70" i="21" s="1"/>
  <c r="CW109" i="21"/>
  <c r="DC109" i="21"/>
  <c r="AA109" i="21" s="1"/>
  <c r="CX109" i="21"/>
  <c r="DC93" i="21"/>
  <c r="AA93" i="21" s="1"/>
  <c r="CW93" i="21"/>
  <c r="CX93" i="21"/>
  <c r="BX64" i="21"/>
  <c r="BW64" i="21"/>
  <c r="CC64" i="21"/>
  <c r="S64" i="21" s="1"/>
  <c r="DC68" i="21"/>
  <c r="AA68" i="21" s="1"/>
  <c r="CX68" i="21"/>
  <c r="CW68" i="21"/>
  <c r="BJ87" i="21"/>
  <c r="BW72" i="21"/>
  <c r="BX72" i="21"/>
  <c r="CC72" i="21"/>
  <c r="S72" i="21" s="1"/>
  <c r="BK105" i="21"/>
  <c r="CX69" i="21"/>
  <c r="CW69" i="21"/>
  <c r="DC69" i="21"/>
  <c r="AA69" i="21" s="1"/>
  <c r="CW75" i="21"/>
  <c r="CX75" i="21"/>
  <c r="DC75" i="21"/>
  <c r="AA75" i="21" s="1"/>
  <c r="BK87" i="21"/>
  <c r="BN123" i="21"/>
  <c r="BM106" i="21"/>
  <c r="BL113" i="21"/>
  <c r="BL114" i="21"/>
  <c r="BN47" i="21"/>
  <c r="CL123" i="21"/>
  <c r="CL124" i="21"/>
  <c r="CN124" i="21"/>
  <c r="CC127" i="21"/>
  <c r="S127" i="21" s="1"/>
  <c r="BW127" i="21"/>
  <c r="BX127" i="21"/>
  <c r="BN113" i="21"/>
  <c r="BN114" i="21"/>
  <c r="BO46" i="21"/>
  <c r="CO119" i="21"/>
  <c r="BP119" i="21"/>
  <c r="BP115" i="21"/>
  <c r="CQ51" i="21"/>
  <c r="CQ113" i="21"/>
  <c r="CQ114" i="21"/>
  <c r="CQ107" i="21"/>
  <c r="BQ98" i="21"/>
  <c r="BR114" i="21"/>
  <c r="BR113" i="21"/>
  <c r="BT107" i="21"/>
  <c r="CT118" i="21"/>
  <c r="CT115" i="21"/>
  <c r="BT114" i="21"/>
  <c r="BT113" i="21"/>
  <c r="CU101" i="21"/>
  <c r="BT60" i="21"/>
  <c r="CJ78" i="21"/>
  <c r="CJ89" i="21"/>
  <c r="CT57" i="21"/>
  <c r="BU60" i="21"/>
  <c r="BQ58" i="21"/>
  <c r="CP57" i="21"/>
  <c r="CR57" i="21"/>
  <c r="CJ87" i="21"/>
  <c r="CJ86" i="21"/>
  <c r="CK78" i="21"/>
  <c r="CK96" i="21"/>
  <c r="CJ33" i="21"/>
  <c r="CX27" i="21"/>
  <c r="DC27" i="21"/>
  <c r="AA27" i="21" s="1"/>
  <c r="CW27" i="21"/>
  <c r="BJ30" i="21"/>
  <c r="CC27" i="21"/>
  <c r="S27" i="21" s="1"/>
  <c r="BX27" i="21"/>
  <c r="BW27" i="21"/>
  <c r="CK86" i="21"/>
  <c r="CX112" i="21"/>
  <c r="DC112" i="21"/>
  <c r="AA112" i="21" s="1"/>
  <c r="CJ114" i="21"/>
  <c r="CJ113" i="21"/>
  <c r="CW112" i="21"/>
  <c r="CK32" i="21"/>
  <c r="BX65" i="21"/>
  <c r="BW65" i="21"/>
  <c r="CC65" i="21"/>
  <c r="S65" i="21" s="1"/>
  <c r="BX109" i="21"/>
  <c r="BW109" i="21"/>
  <c r="CC109" i="21"/>
  <c r="S109" i="21" s="1"/>
  <c r="BX69" i="21"/>
  <c r="CC69" i="21"/>
  <c r="S69" i="21" s="1"/>
  <c r="BW69" i="21"/>
  <c r="BW40" i="21"/>
  <c r="CC40" i="21"/>
  <c r="BX40" i="21"/>
  <c r="BK107" i="21"/>
  <c r="CX95" i="21"/>
  <c r="DC95" i="21"/>
  <c r="AA95" i="21" s="1"/>
  <c r="CW95" i="21"/>
  <c r="CK54" i="21"/>
  <c r="BL78" i="21"/>
  <c r="CK118" i="21"/>
  <c r="CK115" i="21"/>
  <c r="CK114" i="21"/>
  <c r="CK113" i="21"/>
  <c r="BM101" i="21"/>
  <c r="CP122" i="21"/>
  <c r="CP124" i="21"/>
  <c r="CS122" i="21"/>
  <c r="W122" i="21" s="1"/>
  <c r="BN106" i="21"/>
  <c r="CW125" i="21"/>
  <c r="CX125" i="21"/>
  <c r="DC125" i="21"/>
  <c r="AA125" i="21" s="1"/>
  <c r="BN105" i="21"/>
  <c r="CM123" i="21"/>
  <c r="CT124" i="21"/>
  <c r="CM118" i="21"/>
  <c r="CM115" i="21"/>
  <c r="CO123" i="21"/>
  <c r="CO47" i="21"/>
  <c r="CO116" i="21"/>
  <c r="BO54" i="21"/>
  <c r="BP17" i="21"/>
  <c r="BP98" i="21"/>
  <c r="CP32" i="21"/>
  <c r="CO113" i="21"/>
  <c r="CO114" i="21"/>
  <c r="CQ54" i="21"/>
  <c r="CQ48" i="21"/>
  <c r="BQ28" i="21"/>
  <c r="CQ87" i="21"/>
  <c r="CQ118" i="21"/>
  <c r="CQ115" i="21"/>
  <c r="BR37" i="21"/>
  <c r="BR118" i="21"/>
  <c r="BR115" i="21"/>
  <c r="BR20" i="21"/>
  <c r="BR15" i="21"/>
  <c r="BS87" i="21"/>
  <c r="O87" i="21" s="1"/>
  <c r="BT33" i="21"/>
  <c r="CT114" i="21"/>
  <c r="CT113" i="21"/>
  <c r="BU113" i="21"/>
  <c r="BU114" i="21"/>
  <c r="BU16" i="21"/>
  <c r="BU46" i="21"/>
  <c r="BU138" i="21"/>
  <c r="BQ135" i="21"/>
  <c r="CO110" i="12"/>
  <c r="BT61" i="21"/>
  <c r="CJ119" i="21"/>
  <c r="BX74" i="21"/>
  <c r="CC74" i="21"/>
  <c r="S74" i="21" s="1"/>
  <c r="BW74" i="21"/>
  <c r="CJ42" i="21"/>
  <c r="CX36" i="21"/>
  <c r="CW36" i="21"/>
  <c r="CC66" i="21"/>
  <c r="S66" i="21" s="1"/>
  <c r="BX66" i="21"/>
  <c r="BW66" i="21"/>
  <c r="CC77" i="21"/>
  <c r="S77" i="21" s="1"/>
  <c r="BW77" i="21"/>
  <c r="BX77" i="21"/>
  <c r="BJ54" i="21"/>
  <c r="CC36" i="21"/>
  <c r="S36" i="21" s="1"/>
  <c r="BW36" i="21"/>
  <c r="BX36" i="21"/>
  <c r="CX40" i="21"/>
  <c r="CW40" i="21"/>
  <c r="CC93" i="21"/>
  <c r="S93" i="21" s="1"/>
  <c r="BW93" i="21"/>
  <c r="BX93" i="21"/>
  <c r="BK32" i="21"/>
  <c r="CJ124" i="21"/>
  <c r="CP123" i="21"/>
  <c r="BO122" i="21"/>
  <c r="BN37" i="21"/>
  <c r="CN122" i="21"/>
  <c r="CX127" i="21"/>
  <c r="DC127" i="21"/>
  <c r="AA127" i="21" s="1"/>
  <c r="CW127" i="21"/>
  <c r="BO124" i="21"/>
  <c r="BN46" i="21"/>
  <c r="CO48" i="21"/>
  <c r="CO50" i="21"/>
  <c r="BO48" i="21"/>
  <c r="BO118" i="21"/>
  <c r="BO50" i="21"/>
  <c r="BN117" i="21"/>
  <c r="BN115" i="21"/>
  <c r="BO37" i="21"/>
  <c r="BO18" i="21"/>
  <c r="BO15" i="21"/>
  <c r="CP30" i="21"/>
  <c r="CP116" i="21"/>
  <c r="BP18" i="21"/>
  <c r="BP96" i="21"/>
  <c r="BQ107" i="21"/>
  <c r="CR107" i="21"/>
  <c r="CR50" i="21"/>
  <c r="CR119" i="21"/>
  <c r="BQ15" i="21"/>
  <c r="CR52" i="21"/>
  <c r="BS107" i="21"/>
  <c r="O107" i="21" s="1"/>
  <c r="CU30" i="21"/>
  <c r="BU118" i="21"/>
  <c r="BU115" i="21"/>
  <c r="BU15" i="21"/>
  <c r="BU88" i="21"/>
  <c r="CU136" i="21"/>
  <c r="CH110" i="12"/>
  <c r="CJ96" i="21"/>
  <c r="BT59" i="21"/>
  <c r="CW63" i="21"/>
  <c r="CX63" i="21"/>
  <c r="DC63" i="21"/>
  <c r="AA63" i="21" s="1"/>
  <c r="BW94" i="21"/>
  <c r="CC94" i="21"/>
  <c r="S94" i="21" s="1"/>
  <c r="BX94" i="21"/>
  <c r="CW56" i="21"/>
  <c r="CX56" i="21"/>
  <c r="DC56" i="21"/>
  <c r="AA56" i="21" s="1"/>
  <c r="CX77" i="21"/>
  <c r="CW77" i="21"/>
  <c r="DC77" i="21"/>
  <c r="AA77" i="21" s="1"/>
  <c r="BX95" i="21"/>
  <c r="CC95" i="21"/>
  <c r="S95" i="21" s="1"/>
  <c r="BW95" i="21"/>
  <c r="BJ98" i="21"/>
  <c r="BW91" i="21"/>
  <c r="BX91" i="21"/>
  <c r="CC91" i="21"/>
  <c r="S91" i="21" s="1"/>
  <c r="CJ101" i="21"/>
  <c r="CW100" i="21"/>
  <c r="CX100" i="21"/>
  <c r="DC100" i="21"/>
  <c r="AA100" i="21" s="1"/>
  <c r="CK88" i="21"/>
  <c r="CC112" i="21"/>
  <c r="S112" i="21" s="1"/>
  <c r="BX112" i="21"/>
  <c r="BW112" i="21"/>
  <c r="BJ113" i="21"/>
  <c r="BJ114" i="21"/>
  <c r="BJ107" i="21"/>
  <c r="BK16" i="21"/>
  <c r="BL86" i="21"/>
  <c r="CT126" i="21"/>
  <c r="BL123" i="21"/>
  <c r="BJ126" i="21"/>
  <c r="BL116" i="21"/>
  <c r="BL115" i="21"/>
  <c r="BM107" i="21"/>
  <c r="CM124" i="21"/>
  <c r="CL114" i="21"/>
  <c r="CL113" i="21"/>
  <c r="CS124" i="21"/>
  <c r="W124" i="21" s="1"/>
  <c r="BM17" i="21"/>
  <c r="BM15" i="21"/>
  <c r="BM117" i="21"/>
  <c r="BM115" i="21"/>
  <c r="CW129" i="21"/>
  <c r="CX129" i="21"/>
  <c r="DC129" i="21"/>
  <c r="AA129" i="21" s="1"/>
  <c r="BM114" i="21"/>
  <c r="BM113" i="21"/>
  <c r="CN32" i="21"/>
  <c r="BM16" i="21"/>
  <c r="BO51" i="21"/>
  <c r="BN21" i="21"/>
  <c r="BN15" i="21"/>
  <c r="CO49" i="21"/>
  <c r="CP33" i="21"/>
  <c r="BP97" i="21"/>
  <c r="CQ37" i="21"/>
  <c r="CQ52" i="21"/>
  <c r="BP16" i="21"/>
  <c r="BQ30" i="21"/>
  <c r="CQ98" i="21"/>
  <c r="BQ113" i="21"/>
  <c r="BQ114" i="21"/>
  <c r="CR54" i="21"/>
  <c r="BS105" i="21"/>
  <c r="O105" i="21" s="1"/>
  <c r="BS106" i="21"/>
  <c r="O106" i="21" s="1"/>
  <c r="BS119" i="21"/>
  <c r="O119" i="21" s="1"/>
  <c r="BS115" i="21"/>
  <c r="O115" i="21" s="1"/>
  <c r="CS116" i="21"/>
  <c r="W116" i="21" s="1"/>
  <c r="CS115" i="21"/>
  <c r="W115" i="21" s="1"/>
  <c r="CT33" i="21"/>
  <c r="V33" i="21" s="1"/>
  <c r="CT105" i="21"/>
  <c r="V105" i="21" s="1"/>
  <c r="CT89" i="21"/>
  <c r="CU97" i="21"/>
  <c r="BU96" i="21"/>
  <c r="BU107" i="21"/>
  <c r="CQ135" i="21"/>
  <c r="DE110" i="12"/>
  <c r="AS110" i="12"/>
  <c r="CQ18" i="21"/>
  <c r="CJ18" i="21"/>
  <c r="CJ21" i="21"/>
  <c r="CU20" i="21"/>
  <c r="CU17" i="21"/>
  <c r="CT20" i="21"/>
  <c r="V20" i="21" s="1"/>
  <c r="CU18" i="21"/>
  <c r="CM20" i="21"/>
  <c r="CK21" i="21"/>
  <c r="CK24" i="21"/>
  <c r="CK17" i="21"/>
  <c r="CK18" i="21"/>
  <c r="CM21" i="21"/>
  <c r="CM17" i="21"/>
  <c r="CM16" i="21"/>
  <c r="CR16" i="21"/>
  <c r="CN20" i="21"/>
  <c r="CN16" i="21"/>
  <c r="CN18" i="21"/>
  <c r="CN21" i="21"/>
  <c r="CN17" i="21"/>
  <c r="CJ20" i="21"/>
  <c r="CS24" i="21"/>
  <c r="W24" i="21" s="1"/>
  <c r="CS18" i="21"/>
  <c r="W18" i="21" s="1"/>
  <c r="CS15" i="21"/>
  <c r="W15" i="21" s="1"/>
  <c r="CT24" i="21"/>
  <c r="V24" i="21" s="1"/>
  <c r="CL20" i="21"/>
  <c r="CT18" i="21"/>
  <c r="V18" i="21" s="1"/>
  <c r="CO16" i="21"/>
  <c r="CL21" i="21"/>
  <c r="CO18" i="21"/>
  <c r="CL17" i="21"/>
  <c r="CO24" i="21"/>
  <c r="CT21" i="21"/>
  <c r="V21" i="21" s="1"/>
  <c r="CO17" i="21"/>
  <c r="CS17" i="21"/>
  <c r="W17" i="21" s="1"/>
  <c r="CS20" i="21"/>
  <c r="W20" i="21" s="1"/>
  <c r="CR17" i="21"/>
  <c r="CR20" i="21"/>
  <c r="CR21" i="21"/>
  <c r="CP21" i="21"/>
  <c r="CP24" i="21"/>
  <c r="CP20" i="21"/>
  <c r="CN15" i="21"/>
  <c r="CP16" i="21"/>
  <c r="CJ16" i="21"/>
  <c r="CQ20" i="21"/>
  <c r="CR18" i="21"/>
  <c r="CR15" i="21"/>
  <c r="CQ24" i="21"/>
  <c r="CQ15" i="21"/>
  <c r="CK16" i="21"/>
  <c r="CK15" i="21"/>
  <c r="CT17" i="21"/>
  <c r="V17" i="21" s="1"/>
  <c r="CT15" i="21"/>
  <c r="CT16" i="21"/>
  <c r="CJ17" i="21"/>
  <c r="CJ15" i="21"/>
  <c r="CL18" i="21"/>
  <c r="CL15" i="21"/>
  <c r="CS16" i="21"/>
  <c r="W16" i="21" s="1"/>
  <c r="CL16" i="21"/>
  <c r="CO21" i="21"/>
  <c r="CO15" i="21"/>
  <c r="CU16" i="21"/>
  <c r="CM24" i="21"/>
  <c r="CM15" i="21"/>
  <c r="CU15" i="21"/>
  <c r="CQ21" i="21"/>
  <c r="CQ17" i="21"/>
  <c r="CQ16" i="21"/>
  <c r="CP17" i="21"/>
  <c r="CP15" i="21"/>
  <c r="IH115" i="12"/>
  <c r="JE98" i="12"/>
  <c r="EZ106" i="12"/>
  <c r="HL107" i="12"/>
  <c r="JJ78" i="12"/>
  <c r="KT107" i="12"/>
  <c r="IV107" i="12"/>
  <c r="JJ87" i="12"/>
  <c r="IP87" i="12"/>
  <c r="JA105" i="12"/>
  <c r="GK92" i="12"/>
  <c r="IV106" i="12"/>
  <c r="KY106" i="12"/>
  <c r="KY105" i="12"/>
  <c r="LH106" i="12"/>
  <c r="FA88" i="12"/>
  <c r="HS105" i="12"/>
  <c r="LQ97" i="12"/>
  <c r="JE96" i="12"/>
  <c r="GB106" i="12"/>
  <c r="LQ98" i="12"/>
  <c r="JV96" i="12"/>
  <c r="JV97" i="12"/>
  <c r="IX107" i="12"/>
  <c r="JL107" i="12"/>
  <c r="JL106" i="12"/>
  <c r="IX105" i="12"/>
  <c r="LJ107" i="12"/>
  <c r="GP101" i="12"/>
  <c r="JY106" i="12"/>
  <c r="LH98" i="12"/>
  <c r="JE97" i="12"/>
  <c r="GP106" i="12"/>
  <c r="JV92" i="12"/>
  <c r="LJ105" i="12"/>
  <c r="GB105" i="12"/>
  <c r="LO105" i="12"/>
  <c r="LQ92" i="12"/>
  <c r="LO106" i="12"/>
  <c r="BK110" i="12"/>
  <c r="BG110" i="12"/>
  <c r="BY110" i="12"/>
  <c r="AL110" i="12"/>
  <c r="DG110" i="12"/>
  <c r="AU110" i="12"/>
  <c r="CG110" i="12"/>
  <c r="BQ110" i="12"/>
  <c r="HN85" i="12"/>
  <c r="DC110" i="12"/>
  <c r="CM110" i="12"/>
  <c r="CT110" i="12"/>
  <c r="AO110" i="12"/>
  <c r="AW110" i="12"/>
  <c r="BC110" i="12"/>
  <c r="CI110" i="12"/>
  <c r="DF110" i="12"/>
  <c r="GR126" i="12"/>
  <c r="CS125" i="12"/>
  <c r="IH126" i="12"/>
  <c r="LV125" i="12"/>
  <c r="LU125" i="12"/>
  <c r="KL116" i="12"/>
  <c r="KL117" i="12"/>
  <c r="KL118" i="12"/>
  <c r="KL119" i="12"/>
  <c r="KL115" i="12"/>
  <c r="GG130" i="12"/>
  <c r="CH129" i="12"/>
  <c r="KK116" i="12"/>
  <c r="KK117" i="12"/>
  <c r="KK118" i="12"/>
  <c r="KK119" i="12"/>
  <c r="KK115" i="12"/>
  <c r="AT125" i="12"/>
  <c r="ES126" i="12"/>
  <c r="HO118" i="12"/>
  <c r="HO119" i="12"/>
  <c r="HO115" i="12"/>
  <c r="HO116" i="12"/>
  <c r="HO117" i="12"/>
  <c r="DP111" i="12"/>
  <c r="FQ97" i="12"/>
  <c r="GV96" i="12"/>
  <c r="KB88" i="12"/>
  <c r="KP86" i="12"/>
  <c r="FI86" i="12"/>
  <c r="FI89" i="12"/>
  <c r="EJ92" i="12"/>
  <c r="GH97" i="12"/>
  <c r="FQ92" i="12"/>
  <c r="KP78" i="12"/>
  <c r="LD96" i="12"/>
  <c r="BD125" i="12"/>
  <c r="FC126" i="12"/>
  <c r="BO129" i="12"/>
  <c r="FN130" i="12"/>
  <c r="LA116" i="12"/>
  <c r="LA117" i="12"/>
  <c r="LA118" i="12"/>
  <c r="LA119" i="12"/>
  <c r="LA115" i="12"/>
  <c r="HN126" i="12"/>
  <c r="DO125" i="12"/>
  <c r="HR116" i="12"/>
  <c r="HR117" i="12"/>
  <c r="HR119" i="12"/>
  <c r="HR118" i="12"/>
  <c r="HR115" i="12"/>
  <c r="DS111" i="12"/>
  <c r="GZ126" i="12"/>
  <c r="DA125" i="12"/>
  <c r="JN116" i="12"/>
  <c r="JN117" i="12"/>
  <c r="JN118" i="12"/>
  <c r="JN119" i="12"/>
  <c r="JN115" i="12"/>
  <c r="CY125" i="12"/>
  <c r="GX126" i="12"/>
  <c r="EY116" i="12"/>
  <c r="EY117" i="12"/>
  <c r="EY115" i="12"/>
  <c r="AZ111" i="12"/>
  <c r="EY118" i="12"/>
  <c r="EY119" i="12"/>
  <c r="EO126" i="12"/>
  <c r="AP125" i="12"/>
  <c r="GX115" i="12"/>
  <c r="GX116" i="12"/>
  <c r="GX117" i="12"/>
  <c r="GX118" i="12"/>
  <c r="CY111" i="12"/>
  <c r="GX119" i="12"/>
  <c r="FD126" i="12"/>
  <c r="BE125" i="12"/>
  <c r="HC126" i="12"/>
  <c r="DD125" i="12"/>
  <c r="BL125" i="12"/>
  <c r="FK126" i="12"/>
  <c r="HD126" i="12"/>
  <c r="DE125" i="12"/>
  <c r="DI129" i="12"/>
  <c r="HH130" i="12"/>
  <c r="FS115" i="12"/>
  <c r="BT111" i="12"/>
  <c r="FS116" i="12"/>
  <c r="FS117" i="12"/>
  <c r="FS118" i="12"/>
  <c r="FS119" i="12"/>
  <c r="FN119" i="12"/>
  <c r="FN116" i="12"/>
  <c r="FN117" i="12"/>
  <c r="FN118" i="12"/>
  <c r="FN115" i="12"/>
  <c r="BO111" i="12"/>
  <c r="LI116" i="12"/>
  <c r="LI117" i="12"/>
  <c r="LI118" i="12"/>
  <c r="LI119" i="12"/>
  <c r="LI115" i="12"/>
  <c r="EU130" i="12"/>
  <c r="AV129" i="12"/>
  <c r="KX115" i="12"/>
  <c r="KX116" i="12"/>
  <c r="KX118" i="12"/>
  <c r="KX119" i="12"/>
  <c r="KX117" i="12"/>
  <c r="JE118" i="12"/>
  <c r="JE119" i="12"/>
  <c r="JE115" i="12"/>
  <c r="JE116" i="12"/>
  <c r="JE117" i="12"/>
  <c r="GN126" i="12"/>
  <c r="CO125" i="12"/>
  <c r="GI116" i="12"/>
  <c r="GI117" i="12"/>
  <c r="GI118" i="12"/>
  <c r="GI119" i="12"/>
  <c r="GI115" i="12"/>
  <c r="CJ111" i="12"/>
  <c r="GD118" i="12"/>
  <c r="GD119" i="12"/>
  <c r="GD115" i="12"/>
  <c r="CE111" i="12"/>
  <c r="GD116" i="12"/>
  <c r="GD117" i="12"/>
  <c r="EK117" i="12"/>
  <c r="AL111" i="12"/>
  <c r="EK118" i="12"/>
  <c r="EK119" i="12"/>
  <c r="EK115" i="12"/>
  <c r="EK116" i="12"/>
  <c r="CG125" i="12"/>
  <c r="GF126" i="12"/>
  <c r="FX130" i="12"/>
  <c r="BY129" i="12"/>
  <c r="BE111" i="12"/>
  <c r="FD116" i="12"/>
  <c r="FD117" i="12"/>
  <c r="FD118" i="12"/>
  <c r="FD119" i="12"/>
  <c r="FD115" i="12"/>
  <c r="EJ116" i="12"/>
  <c r="EJ115" i="12"/>
  <c r="AK111" i="12"/>
  <c r="EJ117" i="12"/>
  <c r="EJ118" i="12"/>
  <c r="EJ119" i="12"/>
  <c r="KT116" i="12"/>
  <c r="KT118" i="12"/>
  <c r="KT119" i="12"/>
  <c r="KT115" i="12"/>
  <c r="KT117" i="12"/>
  <c r="CM129" i="12"/>
  <c r="GL130" i="12"/>
  <c r="DO129" i="12"/>
  <c r="HN130" i="12"/>
  <c r="KW115" i="12"/>
  <c r="KW116" i="12"/>
  <c r="KW117" i="12"/>
  <c r="KW118" i="12"/>
  <c r="KW119" i="12"/>
  <c r="JL117" i="12"/>
  <c r="JL119" i="12"/>
  <c r="JL118" i="12"/>
  <c r="JL115" i="12"/>
  <c r="JL116" i="12"/>
  <c r="MA111" i="12"/>
  <c r="AA111" i="12" s="1"/>
  <c r="IY116" i="12"/>
  <c r="IY117" i="12"/>
  <c r="IY118" i="12"/>
  <c r="IY119" i="12"/>
  <c r="IY115" i="12"/>
  <c r="N129" i="12"/>
  <c r="HT130" i="12"/>
  <c r="N130" i="12" s="1"/>
  <c r="DU129" i="12"/>
  <c r="ET130" i="12"/>
  <c r="AU129" i="12"/>
  <c r="GS119" i="12"/>
  <c r="CT111" i="12"/>
  <c r="GS116" i="12"/>
  <c r="GS117" i="12"/>
  <c r="GS118" i="12"/>
  <c r="GS115" i="12"/>
  <c r="EZ118" i="12"/>
  <c r="EZ119" i="12"/>
  <c r="EZ116" i="12"/>
  <c r="EZ115" i="12"/>
  <c r="BA111" i="12"/>
  <c r="EZ117" i="12"/>
  <c r="V111" i="12"/>
  <c r="LS116" i="12"/>
  <c r="V116" i="12" s="1"/>
  <c r="LS117" i="12"/>
  <c r="V117" i="12" s="1"/>
  <c r="LS118" i="12"/>
  <c r="V118" i="12" s="1"/>
  <c r="LS119" i="12"/>
  <c r="V119" i="12" s="1"/>
  <c r="LS115" i="12"/>
  <c r="V115" i="12" s="1"/>
  <c r="FS130" i="12"/>
  <c r="BT129" i="12"/>
  <c r="JZ118" i="12"/>
  <c r="JZ117" i="12"/>
  <c r="JZ119" i="12"/>
  <c r="JZ115" i="12"/>
  <c r="JZ116" i="12"/>
  <c r="HT117" i="12"/>
  <c r="N117" i="12" s="1"/>
  <c r="HT118" i="12"/>
  <c r="N118" i="12" s="1"/>
  <c r="HT119" i="12"/>
  <c r="N119" i="12" s="1"/>
  <c r="HT116" i="12"/>
  <c r="N116" i="12" s="1"/>
  <c r="N111" i="12"/>
  <c r="HT115" i="12"/>
  <c r="N115" i="12" s="1"/>
  <c r="DU111" i="12"/>
  <c r="CA110" i="12"/>
  <c r="AQ110" i="12"/>
  <c r="DJ110" i="12"/>
  <c r="AX110" i="12"/>
  <c r="MC110" i="12"/>
  <c r="Y110" i="12" s="1"/>
  <c r="Z110" i="12" s="1"/>
  <c r="BU110" i="12"/>
  <c r="LV110" i="12"/>
  <c r="LU110" i="12"/>
  <c r="CC110" i="12"/>
  <c r="CJ110" i="12"/>
  <c r="DP125" i="12"/>
  <c r="HO126" i="12"/>
  <c r="BG125" i="12"/>
  <c r="FF126" i="12"/>
  <c r="DL125" i="12"/>
  <c r="HK126" i="12"/>
  <c r="EJ126" i="12"/>
  <c r="AK125" i="12"/>
  <c r="EM98" i="12"/>
  <c r="FE96" i="12"/>
  <c r="IK87" i="12"/>
  <c r="EJ98" i="12"/>
  <c r="KP88" i="12"/>
  <c r="KD86" i="12"/>
  <c r="FP101" i="12"/>
  <c r="KD78" i="12"/>
  <c r="IK89" i="12"/>
  <c r="JM73" i="12"/>
  <c r="IK78" i="12"/>
  <c r="GR105" i="12"/>
  <c r="KO106" i="12"/>
  <c r="JM87" i="12"/>
  <c r="JM89" i="12"/>
  <c r="EM92" i="12"/>
  <c r="KO105" i="12"/>
  <c r="KO107" i="12"/>
  <c r="JM86" i="12"/>
  <c r="CT125" i="12"/>
  <c r="GS126" i="12"/>
  <c r="DB129" i="12"/>
  <c r="HA130" i="12"/>
  <c r="CD125" i="12"/>
  <c r="GC126" i="12"/>
  <c r="DC125" i="12"/>
  <c r="HB126" i="12"/>
  <c r="FB126" i="12"/>
  <c r="BC125" i="12"/>
  <c r="GO119" i="12"/>
  <c r="GO115" i="12"/>
  <c r="GO116" i="12"/>
  <c r="GO117" i="12"/>
  <c r="CP111" i="12"/>
  <c r="GO118" i="12"/>
  <c r="KO130" i="12"/>
  <c r="MC129" i="12"/>
  <c r="Y129" i="12" s="1"/>
  <c r="GU126" i="12"/>
  <c r="CV125" i="12"/>
  <c r="CM125" i="12"/>
  <c r="GL126" i="12"/>
  <c r="AM125" i="12"/>
  <c r="EL126" i="12"/>
  <c r="FA117" i="12"/>
  <c r="FA118" i="12"/>
  <c r="FA119" i="12"/>
  <c r="FA115" i="12"/>
  <c r="BB111" i="12"/>
  <c r="FA116" i="12"/>
  <c r="FL126" i="12"/>
  <c r="BM125" i="12"/>
  <c r="FK130" i="12"/>
  <c r="BL129" i="12"/>
  <c r="HH126" i="12"/>
  <c r="DI125" i="12"/>
  <c r="GP130" i="12"/>
  <c r="ID129" i="12"/>
  <c r="Q129" i="12" s="1"/>
  <c r="CQ129" i="12"/>
  <c r="EQ126" i="12"/>
  <c r="AR125" i="12"/>
  <c r="ER126" i="12"/>
  <c r="AS125" i="12"/>
  <c r="DS129" i="12"/>
  <c r="HR130" i="12"/>
  <c r="CT129" i="12"/>
  <c r="GS130" i="12"/>
  <c r="EV130" i="12"/>
  <c r="AW129" i="12"/>
  <c r="LL126" i="12"/>
  <c r="MB125" i="12"/>
  <c r="W125" i="12" s="1"/>
  <c r="IR116" i="12"/>
  <c r="IR117" i="12"/>
  <c r="IR118" i="12"/>
  <c r="IR119" i="12"/>
  <c r="IR115" i="12"/>
  <c r="IM119" i="12"/>
  <c r="IM115" i="12"/>
  <c r="IM117" i="12"/>
  <c r="IM118" i="12"/>
  <c r="IM116" i="12"/>
  <c r="GW118" i="12"/>
  <c r="GW119" i="12"/>
  <c r="GW115" i="12"/>
  <c r="GW116" i="12"/>
  <c r="CX111" i="12"/>
  <c r="GW117" i="12"/>
  <c r="GV126" i="12"/>
  <c r="CW125" i="12"/>
  <c r="GZ130" i="12"/>
  <c r="DA129" i="12"/>
  <c r="GA117" i="12"/>
  <c r="GA118" i="12"/>
  <c r="GA119" i="12"/>
  <c r="GA115" i="12"/>
  <c r="GA116" i="12"/>
  <c r="CB111" i="12"/>
  <c r="BW111" i="12"/>
  <c r="FV119" i="12"/>
  <c r="FV116" i="12"/>
  <c r="FV117" i="12"/>
  <c r="FV118" i="12"/>
  <c r="FV115" i="12"/>
  <c r="LQ116" i="12"/>
  <c r="LQ117" i="12"/>
  <c r="LQ118" i="12"/>
  <c r="LQ119" i="12"/>
  <c r="LQ115" i="12"/>
  <c r="CS129" i="12"/>
  <c r="GR130" i="12"/>
  <c r="JH116" i="12"/>
  <c r="JH117" i="12"/>
  <c r="JH118" i="12"/>
  <c r="JH119" i="12"/>
  <c r="JH115" i="12"/>
  <c r="JC117" i="12"/>
  <c r="JC118" i="12"/>
  <c r="JC119" i="12"/>
  <c r="JC116" i="12"/>
  <c r="JC115" i="12"/>
  <c r="HM115" i="12"/>
  <c r="HM116" i="12"/>
  <c r="HM117" i="12"/>
  <c r="HM118" i="12"/>
  <c r="HM119" i="12"/>
  <c r="IC111" i="12"/>
  <c r="O111" i="12" s="1"/>
  <c r="DN111" i="12"/>
  <c r="GJ130" i="12"/>
  <c r="CK129" i="12"/>
  <c r="HP116" i="12"/>
  <c r="HP117" i="12"/>
  <c r="HP118" i="12"/>
  <c r="HP119" i="12"/>
  <c r="HP115" i="12"/>
  <c r="DQ111" i="12"/>
  <c r="CF111" i="12"/>
  <c r="GE118" i="12"/>
  <c r="GE119" i="12"/>
  <c r="GE116" i="12"/>
  <c r="GE117" i="12"/>
  <c r="GE115" i="12"/>
  <c r="FR118" i="12"/>
  <c r="FR119" i="12"/>
  <c r="FR116" i="12"/>
  <c r="FR117" i="12"/>
  <c r="FR115" i="12"/>
  <c r="BS111" i="12"/>
  <c r="FB130" i="12"/>
  <c r="BC129" i="12"/>
  <c r="CL111" i="12"/>
  <c r="GK116" i="12"/>
  <c r="GK117" i="12"/>
  <c r="GK118" i="12"/>
  <c r="GK119" i="12"/>
  <c r="GK115" i="12"/>
  <c r="ER116" i="12"/>
  <c r="ER115" i="12"/>
  <c r="AS111" i="12"/>
  <c r="ER117" i="12"/>
  <c r="ER118" i="12"/>
  <c r="ER119" i="12"/>
  <c r="LK118" i="12"/>
  <c r="LK119" i="12"/>
  <c r="LK115" i="12"/>
  <c r="LK116" i="12"/>
  <c r="LK117" i="12"/>
  <c r="GA130" i="12"/>
  <c r="CB129" i="12"/>
  <c r="JR116" i="12"/>
  <c r="JR117" i="12"/>
  <c r="JR118" i="12"/>
  <c r="JR119" i="12"/>
  <c r="JR115" i="12"/>
  <c r="HL116" i="12"/>
  <c r="HL115" i="12"/>
  <c r="DM111" i="12"/>
  <c r="HL117" i="12"/>
  <c r="HL118" i="12"/>
  <c r="HL119" i="12"/>
  <c r="DF125" i="12"/>
  <c r="HE126" i="12"/>
  <c r="DJ129" i="12"/>
  <c r="HI130" i="12"/>
  <c r="FL130" i="12"/>
  <c r="BM129" i="12"/>
  <c r="BD111" i="12"/>
  <c r="FC116" i="12"/>
  <c r="FC117" i="12"/>
  <c r="FC118" i="12"/>
  <c r="FC119" i="12"/>
  <c r="FC115" i="12"/>
  <c r="EX119" i="12"/>
  <c r="EX116" i="12"/>
  <c r="EX117" i="12"/>
  <c r="EX118" i="12"/>
  <c r="AY111" i="12"/>
  <c r="EX115" i="12"/>
  <c r="KS118" i="12"/>
  <c r="KS119" i="12"/>
  <c r="KS115" i="12"/>
  <c r="KS116" i="12"/>
  <c r="KS117" i="12"/>
  <c r="DN110" i="12"/>
  <c r="IC110" i="12"/>
  <c r="O110" i="12" s="1"/>
  <c r="CU110" i="12"/>
  <c r="DB110" i="12"/>
  <c r="AP110" i="12"/>
  <c r="BE110" i="12"/>
  <c r="BM110" i="12"/>
  <c r="MB110" i="12"/>
  <c r="W110" i="12" s="1"/>
  <c r="X110" i="12" s="1"/>
  <c r="CB110" i="12"/>
  <c r="CY110" i="12"/>
  <c r="CX125" i="12"/>
  <c r="GW126" i="12"/>
  <c r="AL125" i="12"/>
  <c r="EK126" i="12"/>
  <c r="BT125" i="12"/>
  <c r="FS126" i="12"/>
  <c r="LD119" i="12"/>
  <c r="LD118" i="12"/>
  <c r="LD115" i="12"/>
  <c r="LD116" i="12"/>
  <c r="LD117" i="12"/>
  <c r="IU118" i="12"/>
  <c r="IU116" i="12"/>
  <c r="IU119" i="12"/>
  <c r="IU115" i="12"/>
  <c r="IU117" i="12"/>
  <c r="DC129" i="12"/>
  <c r="HB130" i="12"/>
  <c r="IQ116" i="12"/>
  <c r="IQ117" i="12"/>
  <c r="IQ118" i="12"/>
  <c r="IQ119" i="12"/>
  <c r="IQ115" i="12"/>
  <c r="DE111" i="12"/>
  <c r="HD117" i="12"/>
  <c r="HD118" i="12"/>
  <c r="HD119" i="12"/>
  <c r="HD116" i="12"/>
  <c r="HD115" i="12"/>
  <c r="V129" i="12"/>
  <c r="LS130" i="12"/>
  <c r="V130" i="12" s="1"/>
  <c r="EP116" i="12"/>
  <c r="EP117" i="12"/>
  <c r="EP118" i="12"/>
  <c r="EP115" i="12"/>
  <c r="AQ111" i="12"/>
  <c r="EP119" i="12"/>
  <c r="LL130" i="12"/>
  <c r="MB129" i="12"/>
  <c r="W129" i="12" s="1"/>
  <c r="KH116" i="12"/>
  <c r="KH118" i="12"/>
  <c r="KH119" i="12"/>
  <c r="KH117" i="12"/>
  <c r="KH115" i="12"/>
  <c r="AV125" i="12"/>
  <c r="EU126" i="12"/>
  <c r="FR126" i="12"/>
  <c r="BS125" i="12"/>
  <c r="FM126" i="12"/>
  <c r="IB125" i="12"/>
  <c r="S125" i="12" s="1"/>
  <c r="BN125" i="12"/>
  <c r="EO130" i="12"/>
  <c r="AP129" i="12"/>
  <c r="FW126" i="12"/>
  <c r="BX125" i="12"/>
  <c r="EN126" i="12"/>
  <c r="AO125" i="12"/>
  <c r="AX125" i="12"/>
  <c r="EW126" i="12"/>
  <c r="HS126" i="12"/>
  <c r="DT125" i="12"/>
  <c r="GA126" i="12"/>
  <c r="CB125" i="12"/>
  <c r="EY126" i="12"/>
  <c r="AZ125" i="12"/>
  <c r="KO128" i="12"/>
  <c r="MC127" i="12"/>
  <c r="Y127" i="12" s="1"/>
  <c r="BO125" i="12"/>
  <c r="FN126" i="12"/>
  <c r="HI115" i="12"/>
  <c r="DJ111" i="12"/>
  <c r="HI116" i="12"/>
  <c r="HI117" i="12"/>
  <c r="HI118" i="12"/>
  <c r="HI119" i="12"/>
  <c r="KO126" i="12"/>
  <c r="MC125" i="12"/>
  <c r="Y125" i="12" s="1"/>
  <c r="HE130" i="12"/>
  <c r="DF129" i="12"/>
  <c r="EJ130" i="12"/>
  <c r="AK129" i="12"/>
  <c r="GR115" i="12"/>
  <c r="CS111" i="12"/>
  <c r="GR116" i="12"/>
  <c r="GR117" i="12"/>
  <c r="GR118" i="12"/>
  <c r="GR119" i="12"/>
  <c r="FG119" i="12"/>
  <c r="FG116" i="12"/>
  <c r="FG117" i="12"/>
  <c r="FG115" i="12"/>
  <c r="FG118" i="12"/>
  <c r="BH111" i="12"/>
  <c r="EL116" i="12"/>
  <c r="EL117" i="12"/>
  <c r="EL118" i="12"/>
  <c r="EL119" i="12"/>
  <c r="EL115" i="12"/>
  <c r="AM111" i="12"/>
  <c r="DK129" i="12"/>
  <c r="HJ130" i="12"/>
  <c r="GK130" i="12"/>
  <c r="CL129" i="12"/>
  <c r="GN130" i="12"/>
  <c r="CO129" i="12"/>
  <c r="MB111" i="12"/>
  <c r="W111" i="12" s="1"/>
  <c r="LL116" i="12"/>
  <c r="LL117" i="12"/>
  <c r="LL119" i="12"/>
  <c r="LL118" i="12"/>
  <c r="LL115" i="12"/>
  <c r="LG115" i="12"/>
  <c r="LG117" i="12"/>
  <c r="LG118" i="12"/>
  <c r="LG116" i="12"/>
  <c r="LG119" i="12"/>
  <c r="KD119" i="12"/>
  <c r="KD115" i="12"/>
  <c r="KD116" i="12"/>
  <c r="KD117" i="12"/>
  <c r="KD118" i="12"/>
  <c r="HK130" i="12"/>
  <c r="DL129" i="12"/>
  <c r="EP130" i="12"/>
  <c r="AQ129" i="12"/>
  <c r="GC130" i="12"/>
  <c r="CD129" i="12"/>
  <c r="GO130" i="12"/>
  <c r="CP129" i="12"/>
  <c r="HH116" i="12"/>
  <c r="HH117" i="12"/>
  <c r="HH118" i="12"/>
  <c r="HH119" i="12"/>
  <c r="DI111" i="12"/>
  <c r="HH115" i="12"/>
  <c r="FW117" i="12"/>
  <c r="FW115" i="12"/>
  <c r="FW118" i="12"/>
  <c r="FW119" i="12"/>
  <c r="FW116" i="12"/>
  <c r="BX111" i="12"/>
  <c r="FJ118" i="12"/>
  <c r="FJ119" i="12"/>
  <c r="FJ115" i="12"/>
  <c r="FJ116" i="12"/>
  <c r="FJ117" i="12"/>
  <c r="BK111" i="12"/>
  <c r="DD129" i="12"/>
  <c r="HC130" i="12"/>
  <c r="CU129" i="12"/>
  <c r="GT130" i="12"/>
  <c r="GC116" i="12"/>
  <c r="GC117" i="12"/>
  <c r="GC118" i="12"/>
  <c r="GC115" i="12"/>
  <c r="GC119" i="12"/>
  <c r="CD111" i="12"/>
  <c r="LP119" i="12"/>
  <c r="LP115" i="12"/>
  <c r="LP116" i="12"/>
  <c r="LP117" i="12"/>
  <c r="LP118" i="12"/>
  <c r="LC116" i="12"/>
  <c r="LC117" i="12"/>
  <c r="LC119" i="12"/>
  <c r="LC115" i="12"/>
  <c r="LC118" i="12"/>
  <c r="GI130" i="12"/>
  <c r="CJ129" i="12"/>
  <c r="AN111" i="12"/>
  <c r="EM116" i="12"/>
  <c r="EM117" i="12"/>
  <c r="EM118" i="12"/>
  <c r="EM119" i="12"/>
  <c r="EM115" i="12"/>
  <c r="EO119" i="12"/>
  <c r="AP111" i="12"/>
  <c r="EO116" i="12"/>
  <c r="EO117" i="12"/>
  <c r="EO118" i="12"/>
  <c r="EO115" i="12"/>
  <c r="KC116" i="12"/>
  <c r="KC117" i="12"/>
  <c r="KC118" i="12"/>
  <c r="KC119" i="12"/>
  <c r="KC115" i="12"/>
  <c r="CL125" i="12"/>
  <c r="GK126" i="12"/>
  <c r="HQ130" i="12"/>
  <c r="DR129" i="12"/>
  <c r="BU129" i="12"/>
  <c r="FT130" i="12"/>
  <c r="DH111" i="12"/>
  <c r="HG116" i="12"/>
  <c r="HG117" i="12"/>
  <c r="HG118" i="12"/>
  <c r="HG119" i="12"/>
  <c r="HG115" i="12"/>
  <c r="HB119" i="12"/>
  <c r="HB115" i="12"/>
  <c r="DC111" i="12"/>
  <c r="HB116" i="12"/>
  <c r="HB117" i="12"/>
  <c r="HB118" i="12"/>
  <c r="FY117" i="12"/>
  <c r="FY118" i="12"/>
  <c r="FY119" i="12"/>
  <c r="BZ111" i="12"/>
  <c r="FY115" i="12"/>
  <c r="FY116" i="12"/>
  <c r="HT126" i="12"/>
  <c r="N126" i="12" s="1"/>
  <c r="N125" i="12"/>
  <c r="DU125" i="12"/>
  <c r="HL130" i="12"/>
  <c r="DM129" i="12"/>
  <c r="KN115" i="12"/>
  <c r="KN116" i="12"/>
  <c r="KN117" i="12"/>
  <c r="KN119" i="12"/>
  <c r="KN118" i="12"/>
  <c r="KI116" i="12"/>
  <c r="KI118" i="12"/>
  <c r="KI119" i="12"/>
  <c r="KI115" i="12"/>
  <c r="KI117" i="12"/>
  <c r="JF116" i="12"/>
  <c r="JF117" i="12"/>
  <c r="JF118" i="12"/>
  <c r="JF119" i="12"/>
  <c r="JF115" i="12"/>
  <c r="MA110" i="12"/>
  <c r="AA110" i="12" s="1"/>
  <c r="CX110" i="12"/>
  <c r="CE110" i="12"/>
  <c r="CL110" i="12"/>
  <c r="DO110" i="12"/>
  <c r="BL110" i="12"/>
  <c r="AM110" i="12"/>
  <c r="HP130" i="12"/>
  <c r="DQ129" i="12"/>
  <c r="BG129" i="12"/>
  <c r="FF130" i="12"/>
  <c r="IZ119" i="12"/>
  <c r="IZ115" i="12"/>
  <c r="IZ116" i="12"/>
  <c r="IZ117" i="12"/>
  <c r="IZ118" i="12"/>
  <c r="HE116" i="12"/>
  <c r="HE117" i="12"/>
  <c r="HE118" i="12"/>
  <c r="HE119" i="12"/>
  <c r="HE115" i="12"/>
  <c r="DF111" i="12"/>
  <c r="CG129" i="12"/>
  <c r="GF130" i="12"/>
  <c r="JD116" i="12"/>
  <c r="JD117" i="12"/>
  <c r="JD118" i="12"/>
  <c r="JD119" i="12"/>
  <c r="JD115" i="12"/>
  <c r="GU130" i="12"/>
  <c r="CV129" i="12"/>
  <c r="HJ116" i="12"/>
  <c r="DK111" i="12"/>
  <c r="HJ117" i="12"/>
  <c r="HJ119" i="12"/>
  <c r="HJ118" i="12"/>
  <c r="HJ115" i="12"/>
  <c r="KB87" i="12"/>
  <c r="JM88" i="12"/>
  <c r="KB86" i="12"/>
  <c r="GM126" i="12"/>
  <c r="CN125" i="12"/>
  <c r="GJ126" i="12"/>
  <c r="CK125" i="12"/>
  <c r="HF126" i="12"/>
  <c r="DG125" i="12"/>
  <c r="HP126" i="12"/>
  <c r="DQ125" i="12"/>
  <c r="FT126" i="12"/>
  <c r="BU125" i="12"/>
  <c r="FG126" i="12"/>
  <c r="BH125" i="12"/>
  <c r="BB129" i="12"/>
  <c r="FA130" i="12"/>
  <c r="DJ125" i="12"/>
  <c r="HI126" i="12"/>
  <c r="CI125" i="12"/>
  <c r="GH126" i="12"/>
  <c r="EN118" i="12"/>
  <c r="EN119" i="12"/>
  <c r="EN115" i="12"/>
  <c r="EN116" i="12"/>
  <c r="EN117" i="12"/>
  <c r="AO111" i="12"/>
  <c r="HQ126" i="12"/>
  <c r="DR125" i="12"/>
  <c r="FP119" i="12"/>
  <c r="FP116" i="12"/>
  <c r="FP115" i="12"/>
  <c r="FP117" i="12"/>
  <c r="FP118" i="12"/>
  <c r="BQ111" i="12"/>
  <c r="FO130" i="12"/>
  <c r="BP129" i="12"/>
  <c r="V127" i="12"/>
  <c r="LS128" i="12"/>
  <c r="V128" i="12" s="1"/>
  <c r="ES130" i="12"/>
  <c r="AT129" i="12"/>
  <c r="JL130" i="12"/>
  <c r="MA129" i="12"/>
  <c r="AA129" i="12" s="1"/>
  <c r="JQ116" i="12"/>
  <c r="JQ117" i="12"/>
  <c r="JQ118" i="12"/>
  <c r="JQ119" i="12"/>
  <c r="JQ115" i="12"/>
  <c r="HS115" i="12"/>
  <c r="HS118" i="12"/>
  <c r="HS119" i="12"/>
  <c r="HS116" i="12"/>
  <c r="HS117" i="12"/>
  <c r="DT111" i="12"/>
  <c r="HF119" i="12"/>
  <c r="HF115" i="12"/>
  <c r="HF116" i="12"/>
  <c r="HF117" i="12"/>
  <c r="HF118" i="12"/>
  <c r="DG111" i="12"/>
  <c r="DT129" i="12"/>
  <c r="HS130" i="12"/>
  <c r="AY129" i="12"/>
  <c r="EX130" i="12"/>
  <c r="GW130" i="12"/>
  <c r="CX129" i="12"/>
  <c r="GZ116" i="12"/>
  <c r="GZ117" i="12"/>
  <c r="GZ118" i="12"/>
  <c r="GZ119" i="12"/>
  <c r="GZ115" i="12"/>
  <c r="DA111" i="12"/>
  <c r="BP111" i="12"/>
  <c r="FO118" i="12"/>
  <c r="FO119" i="12"/>
  <c r="FO116" i="12"/>
  <c r="FO117" i="12"/>
  <c r="FO115" i="12"/>
  <c r="FB116" i="12"/>
  <c r="FB117" i="12"/>
  <c r="FB118" i="12"/>
  <c r="FB119" i="12"/>
  <c r="FB115" i="12"/>
  <c r="BC111" i="12"/>
  <c r="EY130" i="12"/>
  <c r="AZ129" i="12"/>
  <c r="HT135" i="12"/>
  <c r="N135" i="12" s="1"/>
  <c r="HT136" i="12"/>
  <c r="N136" i="12" s="1"/>
  <c r="HT137" i="12"/>
  <c r="KG116" i="12"/>
  <c r="KG117" i="12"/>
  <c r="KG118" i="12"/>
  <c r="KG119" i="12"/>
  <c r="KG115" i="12"/>
  <c r="IV116" i="12"/>
  <c r="IV117" i="12"/>
  <c r="IV118" i="12"/>
  <c r="IV119" i="12"/>
  <c r="IV115" i="12"/>
  <c r="II116" i="12"/>
  <c r="II117" i="12"/>
  <c r="II118" i="12"/>
  <c r="II119" i="12"/>
  <c r="II115" i="12"/>
  <c r="AR129" i="12"/>
  <c r="EQ130" i="12"/>
  <c r="FU130" i="12"/>
  <c r="BV129" i="12"/>
  <c r="JB116" i="12"/>
  <c r="JB119" i="12"/>
  <c r="JB117" i="12"/>
  <c r="JB115" i="12"/>
  <c r="JB118" i="12"/>
  <c r="GV117" i="12"/>
  <c r="GV118" i="12"/>
  <c r="GV119" i="12"/>
  <c r="GV116" i="12"/>
  <c r="GV115" i="12"/>
  <c r="CW111" i="12"/>
  <c r="EI126" i="12"/>
  <c r="AJ125" i="12"/>
  <c r="HV125" i="12"/>
  <c r="HW125" i="12"/>
  <c r="LV129" i="12"/>
  <c r="LU129" i="12"/>
  <c r="IH130" i="12"/>
  <c r="GY118" i="12"/>
  <c r="GY119" i="12"/>
  <c r="CZ111" i="12"/>
  <c r="GY115" i="12"/>
  <c r="GY116" i="12"/>
  <c r="GY117" i="12"/>
  <c r="GT116" i="12"/>
  <c r="GT117" i="12"/>
  <c r="GT118" i="12"/>
  <c r="CU111" i="12"/>
  <c r="GT119" i="12"/>
  <c r="GT115" i="12"/>
  <c r="BR111" i="12"/>
  <c r="FQ119" i="12"/>
  <c r="FQ115" i="12"/>
  <c r="FQ116" i="12"/>
  <c r="FQ117" i="12"/>
  <c r="FQ118" i="12"/>
  <c r="FP126" i="12"/>
  <c r="BQ125" i="12"/>
  <c r="FE130" i="12"/>
  <c r="BF129" i="12"/>
  <c r="EI130" i="12"/>
  <c r="HW129" i="12"/>
  <c r="HV129" i="12"/>
  <c r="AJ129" i="12"/>
  <c r="KF117" i="12"/>
  <c r="KF119" i="12"/>
  <c r="KF118" i="12"/>
  <c r="KF115" i="12"/>
  <c r="KF116" i="12"/>
  <c r="KA117" i="12"/>
  <c r="KA118" i="12"/>
  <c r="KA119" i="12"/>
  <c r="KA116" i="12"/>
  <c r="KA115" i="12"/>
  <c r="IX115" i="12"/>
  <c r="IX116" i="12"/>
  <c r="IX117" i="12"/>
  <c r="IX118" i="12"/>
  <c r="IX119" i="12"/>
  <c r="FH126" i="12"/>
  <c r="BI125" i="12"/>
  <c r="BW129" i="12"/>
  <c r="FV130" i="12"/>
  <c r="BA129" i="12"/>
  <c r="EZ130" i="12"/>
  <c r="CC111" i="12"/>
  <c r="GB116" i="12"/>
  <c r="GB117" i="12"/>
  <c r="GB118" i="12"/>
  <c r="GB119" i="12"/>
  <c r="GB115" i="12"/>
  <c r="EQ117" i="12"/>
  <c r="EQ115" i="12"/>
  <c r="AR111" i="12"/>
  <c r="EQ118" i="12"/>
  <c r="EQ119" i="12"/>
  <c r="EQ116" i="12"/>
  <c r="LR116" i="12"/>
  <c r="LR117" i="12"/>
  <c r="LR118" i="12"/>
  <c r="LR119" i="12"/>
  <c r="LR115" i="12"/>
  <c r="BW110" i="12"/>
  <c r="CP110" i="12"/>
  <c r="CD110" i="12"/>
  <c r="BS110" i="12"/>
  <c r="CQ110" i="12"/>
  <c r="ID110" i="12"/>
  <c r="Q110" i="12" s="1"/>
  <c r="DP110" i="12"/>
  <c r="BD110" i="12"/>
  <c r="FD130" i="12"/>
  <c r="BE129" i="12"/>
  <c r="KY117" i="12"/>
  <c r="KY116" i="12"/>
  <c r="KY118" i="12"/>
  <c r="KY119" i="12"/>
  <c r="KY115" i="12"/>
  <c r="EN130" i="12"/>
  <c r="AO129" i="12"/>
  <c r="BB125" i="12"/>
  <c r="FA126" i="12"/>
  <c r="ET105" i="12"/>
  <c r="KI92" i="12"/>
  <c r="FP106" i="12"/>
  <c r="KD85" i="12"/>
  <c r="FI88" i="12"/>
  <c r="GV92" i="12"/>
  <c r="FW107" i="12"/>
  <c r="LA78" i="12"/>
  <c r="KC78" i="12"/>
  <c r="HF101" i="12"/>
  <c r="LI87" i="12"/>
  <c r="DK125" i="12"/>
  <c r="HJ126" i="12"/>
  <c r="BK125" i="12"/>
  <c r="FJ126" i="12"/>
  <c r="CU125" i="12"/>
  <c r="GT126" i="12"/>
  <c r="ET126" i="12"/>
  <c r="AU125" i="12"/>
  <c r="HD130" i="12"/>
  <c r="DE129" i="12"/>
  <c r="HM130" i="12"/>
  <c r="IC129" i="12"/>
  <c r="O129" i="12" s="1"/>
  <c r="DN129" i="12"/>
  <c r="GP126" i="12"/>
  <c r="CQ125" i="12"/>
  <c r="ID125" i="12"/>
  <c r="Q125" i="12" s="1"/>
  <c r="BW125" i="12"/>
  <c r="FV126" i="12"/>
  <c r="KJ116" i="12"/>
  <c r="KJ117" i="12"/>
  <c r="KJ118" i="12"/>
  <c r="KJ119" i="12"/>
  <c r="KJ115" i="12"/>
  <c r="GH130" i="12"/>
  <c r="CI129" i="12"/>
  <c r="FE117" i="12"/>
  <c r="FE118" i="12"/>
  <c r="FE119" i="12"/>
  <c r="FE115" i="12"/>
  <c r="BF111" i="12"/>
  <c r="FE116" i="12"/>
  <c r="KR116" i="12"/>
  <c r="KR117" i="12"/>
  <c r="KR118" i="12"/>
  <c r="KR119" i="12"/>
  <c r="KR115" i="12"/>
  <c r="KE116" i="12"/>
  <c r="KE117" i="12"/>
  <c r="KE118" i="12"/>
  <c r="KE119" i="12"/>
  <c r="KE115" i="12"/>
  <c r="BH129" i="12"/>
  <c r="FG130" i="12"/>
  <c r="EK130" i="12"/>
  <c r="AL129" i="12"/>
  <c r="JY119" i="12"/>
  <c r="JY115" i="12"/>
  <c r="JY116" i="12"/>
  <c r="JY117" i="12"/>
  <c r="JY118" i="12"/>
  <c r="IN117" i="12"/>
  <c r="IN118" i="12"/>
  <c r="IN119" i="12"/>
  <c r="IN115" i="12"/>
  <c r="IN116" i="12"/>
  <c r="HN117" i="12"/>
  <c r="HN118" i="12"/>
  <c r="HN119" i="12"/>
  <c r="HN115" i="12"/>
  <c r="HN116" i="12"/>
  <c r="DO111" i="12"/>
  <c r="FR130" i="12"/>
  <c r="BS129" i="12"/>
  <c r="FU118" i="12"/>
  <c r="FU115" i="12"/>
  <c r="FU119" i="12"/>
  <c r="BV111" i="12"/>
  <c r="FU116" i="12"/>
  <c r="FU117" i="12"/>
  <c r="LH117" i="12"/>
  <c r="LH118" i="12"/>
  <c r="LH119" i="12"/>
  <c r="LH115" i="12"/>
  <c r="LH116" i="12"/>
  <c r="KU116" i="12"/>
  <c r="KU117" i="12"/>
  <c r="KU118" i="12"/>
  <c r="KU119" i="12"/>
  <c r="KU115" i="12"/>
  <c r="BK129" i="12"/>
  <c r="FJ130" i="12"/>
  <c r="AU111" i="12"/>
  <c r="ET116" i="12"/>
  <c r="ET117" i="12"/>
  <c r="ET118" i="12"/>
  <c r="ET119" i="12"/>
  <c r="ET115" i="12"/>
  <c r="LN115" i="12"/>
  <c r="LN116" i="12"/>
  <c r="LN118" i="12"/>
  <c r="LN119" i="12"/>
  <c r="LN117" i="12"/>
  <c r="JU116" i="12"/>
  <c r="JU117" i="12"/>
  <c r="JU119" i="12"/>
  <c r="JU115" i="12"/>
  <c r="JU118" i="12"/>
  <c r="FI126" i="12"/>
  <c r="BJ125" i="12"/>
  <c r="GB130" i="12"/>
  <c r="CC129" i="12"/>
  <c r="JX115" i="12"/>
  <c r="JX116" i="12"/>
  <c r="JX117" i="12"/>
  <c r="JX119" i="12"/>
  <c r="JX118" i="12"/>
  <c r="JS119" i="12"/>
  <c r="JS116" i="12"/>
  <c r="JS115" i="12"/>
  <c r="JS117" i="12"/>
  <c r="JS118" i="12"/>
  <c r="IP116" i="12"/>
  <c r="IP117" i="12"/>
  <c r="IP118" i="12"/>
  <c r="IP119" i="12"/>
  <c r="IP115" i="12"/>
  <c r="FH130" i="12"/>
  <c r="BI129" i="12"/>
  <c r="FT119" i="12"/>
  <c r="FT115" i="12"/>
  <c r="BU111" i="12"/>
  <c r="FT116" i="12"/>
  <c r="FT117" i="12"/>
  <c r="FT118" i="12"/>
  <c r="EI118" i="12"/>
  <c r="EI116" i="12"/>
  <c r="EI119" i="12"/>
  <c r="HW111" i="12"/>
  <c r="HV111" i="12"/>
  <c r="EI117" i="12"/>
  <c r="AJ111" i="12"/>
  <c r="LJ116" i="12"/>
  <c r="LJ117" i="12"/>
  <c r="LJ118" i="12"/>
  <c r="LJ119" i="12"/>
  <c r="LJ115" i="12"/>
  <c r="FI130" i="12"/>
  <c r="BJ129" i="12"/>
  <c r="JA117" i="12"/>
  <c r="JA119" i="12"/>
  <c r="JA118" i="12"/>
  <c r="JA115" i="12"/>
  <c r="JA116" i="12"/>
  <c r="DD111" i="12"/>
  <c r="HC118" i="12"/>
  <c r="HC119" i="12"/>
  <c r="HC116" i="12"/>
  <c r="HC117" i="12"/>
  <c r="HC115" i="12"/>
  <c r="GP118" i="12"/>
  <c r="GP119" i="12"/>
  <c r="GP115" i="12"/>
  <c r="GP116" i="12"/>
  <c r="GP117" i="12"/>
  <c r="ID111" i="12"/>
  <c r="Q111" i="12" s="1"/>
  <c r="CQ111" i="12"/>
  <c r="DU110" i="12"/>
  <c r="F110" i="12" s="1"/>
  <c r="N110" i="12"/>
  <c r="BI110" i="12"/>
  <c r="BO110" i="12"/>
  <c r="BV110" i="12"/>
  <c r="DQ110" i="12"/>
  <c r="AJ110" i="12"/>
  <c r="HW110" i="12"/>
  <c r="HV110" i="12"/>
  <c r="DH110" i="12"/>
  <c r="AV110" i="12"/>
  <c r="AQ125" i="12"/>
  <c r="EP126" i="12"/>
  <c r="GV130" i="12"/>
  <c r="CW129" i="12"/>
  <c r="JV116" i="12"/>
  <c r="JV117" i="12"/>
  <c r="JV118" i="12"/>
  <c r="JV119" i="12"/>
  <c r="JV115" i="12"/>
  <c r="LO117" i="12"/>
  <c r="LO118" i="12"/>
  <c r="LO119" i="12"/>
  <c r="LO116" i="12"/>
  <c r="LO115" i="12"/>
  <c r="IH128" i="12"/>
  <c r="LV127" i="12"/>
  <c r="LU127" i="12"/>
  <c r="JJ117" i="12"/>
  <c r="JJ119" i="12"/>
  <c r="JJ118" i="12"/>
  <c r="JJ115" i="12"/>
  <c r="JJ116" i="12"/>
  <c r="EU115" i="12"/>
  <c r="AV111" i="12"/>
  <c r="EU116" i="12"/>
  <c r="EU117" i="12"/>
  <c r="EU118" i="12"/>
  <c r="EU119" i="12"/>
  <c r="EW130" i="12"/>
  <c r="AX129" i="12"/>
  <c r="GG115" i="12"/>
  <c r="CH111" i="12"/>
  <c r="GG116" i="12"/>
  <c r="GG117" i="12"/>
  <c r="GG118" i="12"/>
  <c r="GG119" i="12"/>
  <c r="BT110" i="12"/>
  <c r="KD89" i="12"/>
  <c r="KB73" i="12"/>
  <c r="FQ96" i="12"/>
  <c r="DS125" i="12"/>
  <c r="HR126" i="12"/>
  <c r="EX126" i="12"/>
  <c r="AY125" i="12"/>
  <c r="HM126" i="12"/>
  <c r="DN125" i="12"/>
  <c r="IC125" i="12"/>
  <c r="O125" i="12" s="1"/>
  <c r="FK115" i="12"/>
  <c r="BL111" i="12"/>
  <c r="FK116" i="12"/>
  <c r="FK117" i="12"/>
  <c r="FK118" i="12"/>
  <c r="FK119" i="12"/>
  <c r="IO116" i="12"/>
  <c r="IO117" i="12"/>
  <c r="IO118" i="12"/>
  <c r="IO119" i="12"/>
  <c r="IO115" i="12"/>
  <c r="CZ125" i="12"/>
  <c r="GY126" i="12"/>
  <c r="BZ125" i="12"/>
  <c r="FY126" i="12"/>
  <c r="KV117" i="12"/>
  <c r="KV119" i="12"/>
  <c r="KV118" i="12"/>
  <c r="KV115" i="12"/>
  <c r="KV116" i="12"/>
  <c r="DB125" i="12"/>
  <c r="HA126" i="12"/>
  <c r="CJ125" i="12"/>
  <c r="GI126" i="12"/>
  <c r="ER130" i="12"/>
  <c r="AS129" i="12"/>
  <c r="CE125" i="12"/>
  <c r="GD126" i="12"/>
  <c r="JI116" i="12"/>
  <c r="JI117" i="12"/>
  <c r="JI119" i="12"/>
  <c r="JI118" i="12"/>
  <c r="JI115" i="12"/>
  <c r="EZ126" i="12"/>
  <c r="BA125" i="12"/>
  <c r="JW116" i="12"/>
  <c r="JW117" i="12"/>
  <c r="JW118" i="12"/>
  <c r="JW119" i="12"/>
  <c r="JW115" i="12"/>
  <c r="EV126" i="12"/>
  <c r="AW125" i="12"/>
  <c r="JL126" i="12"/>
  <c r="MA125" i="12"/>
  <c r="AA125" i="12" s="1"/>
  <c r="CP125" i="12"/>
  <c r="GO126" i="12"/>
  <c r="HO130" i="12"/>
  <c r="DP129" i="12"/>
  <c r="HQ119" i="12"/>
  <c r="HQ115" i="12"/>
  <c r="DR111" i="12"/>
  <c r="HQ116" i="12"/>
  <c r="HQ117" i="12"/>
  <c r="HQ118" i="12"/>
  <c r="FX118" i="12"/>
  <c r="FX119" i="12"/>
  <c r="FX116" i="12"/>
  <c r="FX115" i="12"/>
  <c r="BY111" i="12"/>
  <c r="FX117" i="12"/>
  <c r="FZ130" i="12"/>
  <c r="CA129" i="12"/>
  <c r="FM116" i="12"/>
  <c r="FM117" i="12"/>
  <c r="FM118" i="12"/>
  <c r="FM119" i="12"/>
  <c r="FM115" i="12"/>
  <c r="IB111" i="12"/>
  <c r="S111" i="12" s="1"/>
  <c r="BN111" i="12"/>
  <c r="KZ115" i="12"/>
  <c r="KZ116" i="12"/>
  <c r="KZ117" i="12"/>
  <c r="KZ118" i="12"/>
  <c r="KZ119" i="12"/>
  <c r="KM115" i="12"/>
  <c r="KM116" i="12"/>
  <c r="KM117" i="12"/>
  <c r="KM118" i="12"/>
  <c r="KM119" i="12"/>
  <c r="GY130" i="12"/>
  <c r="CZ129" i="12"/>
  <c r="IT118" i="12"/>
  <c r="IT116" i="12"/>
  <c r="IT119" i="12"/>
  <c r="IT117" i="12"/>
  <c r="IT115" i="12"/>
  <c r="GN116" i="12"/>
  <c r="GN115" i="12"/>
  <c r="CO111" i="12"/>
  <c r="GN117" i="12"/>
  <c r="GN118" i="12"/>
  <c r="GN119" i="12"/>
  <c r="FQ126" i="12"/>
  <c r="BR125" i="12"/>
  <c r="GQ118" i="12"/>
  <c r="GQ119" i="12"/>
  <c r="GQ115" i="12"/>
  <c r="GQ116" i="12"/>
  <c r="CR111" i="12"/>
  <c r="GQ117" i="12"/>
  <c r="CM111" i="12"/>
  <c r="GL116" i="12"/>
  <c r="GL117" i="12"/>
  <c r="GL119" i="12"/>
  <c r="GL118" i="12"/>
  <c r="GL115" i="12"/>
  <c r="BJ111" i="12"/>
  <c r="FI119" i="12"/>
  <c r="FI115" i="12"/>
  <c r="FI116" i="12"/>
  <c r="FI117" i="12"/>
  <c r="FI118" i="12"/>
  <c r="BQ129" i="12"/>
  <c r="FP130" i="12"/>
  <c r="BM111" i="12"/>
  <c r="FL116" i="12"/>
  <c r="FL117" i="12"/>
  <c r="FL118" i="12"/>
  <c r="FL119" i="12"/>
  <c r="FL115" i="12"/>
  <c r="EW115" i="12"/>
  <c r="AX111" i="12"/>
  <c r="EW116" i="12"/>
  <c r="EW117" i="12"/>
  <c r="EW118" i="12"/>
  <c r="EW119" i="12"/>
  <c r="LB117" i="12"/>
  <c r="LB118" i="12"/>
  <c r="LB119" i="12"/>
  <c r="LB115" i="12"/>
  <c r="LB116" i="12"/>
  <c r="CE129" i="12"/>
  <c r="GD130" i="12"/>
  <c r="FQ130" i="12"/>
  <c r="BR129" i="12"/>
  <c r="IS116" i="12"/>
  <c r="IS117" i="12"/>
  <c r="IS118" i="12"/>
  <c r="IS119" i="12"/>
  <c r="IS115" i="12"/>
  <c r="GU115" i="12"/>
  <c r="CV111" i="12"/>
  <c r="GU118" i="12"/>
  <c r="GU119" i="12"/>
  <c r="GU116" i="12"/>
  <c r="GU117" i="12"/>
  <c r="GH118" i="12"/>
  <c r="CI111" i="12"/>
  <c r="GH119" i="12"/>
  <c r="GH115" i="12"/>
  <c r="GH116" i="12"/>
  <c r="GH117" i="12"/>
  <c r="GX130" i="12"/>
  <c r="CY129" i="12"/>
  <c r="LM119" i="12"/>
  <c r="LM115" i="12"/>
  <c r="LM116" i="12"/>
  <c r="LM117" i="12"/>
  <c r="LM118" i="12"/>
  <c r="KB115" i="12"/>
  <c r="KB116" i="12"/>
  <c r="KB117" i="12"/>
  <c r="KB118" i="12"/>
  <c r="KB119" i="12"/>
  <c r="JO118" i="12"/>
  <c r="JO119" i="12"/>
  <c r="JO115" i="12"/>
  <c r="JO116" i="12"/>
  <c r="JO117" i="12"/>
  <c r="DS110" i="12"/>
  <c r="BN110" i="12"/>
  <c r="IB110" i="12"/>
  <c r="S110" i="12" s="1"/>
  <c r="DA110" i="12"/>
  <c r="DI110" i="12"/>
  <c r="CZ110" i="12"/>
  <c r="AN110" i="12"/>
  <c r="DH125" i="12"/>
  <c r="HG126" i="12"/>
  <c r="CR125" i="12"/>
  <c r="GQ126" i="12"/>
  <c r="FZ126" i="12"/>
  <c r="CA125" i="12"/>
  <c r="JL128" i="12"/>
  <c r="MA127" i="12"/>
  <c r="AA127" i="12" s="1"/>
  <c r="EV118" i="12"/>
  <c r="EV119" i="12"/>
  <c r="EV115" i="12"/>
  <c r="EV116" i="12"/>
  <c r="EV117" i="12"/>
  <c r="AW111" i="12"/>
  <c r="KO119" i="12"/>
  <c r="KO115" i="12"/>
  <c r="KO116" i="12"/>
  <c r="KO117" i="12"/>
  <c r="KO118" i="12"/>
  <c r="MC111" i="12"/>
  <c r="Y111" i="12" s="1"/>
  <c r="KB85" i="12"/>
  <c r="JM85" i="12"/>
  <c r="KR98" i="12"/>
  <c r="KD87" i="12"/>
  <c r="KD88" i="12"/>
  <c r="BV125" i="12"/>
  <c r="FU126" i="12"/>
  <c r="BX129" i="12"/>
  <c r="FW130" i="12"/>
  <c r="FF117" i="12"/>
  <c r="FF118" i="12"/>
  <c r="FF115" i="12"/>
  <c r="FF119" i="12"/>
  <c r="BG111" i="12"/>
  <c r="FF116" i="12"/>
  <c r="GE126" i="12"/>
  <c r="CF125" i="12"/>
  <c r="EM126" i="12"/>
  <c r="AN125" i="12"/>
  <c r="IJ116" i="12"/>
  <c r="IJ117" i="12"/>
  <c r="IJ118" i="12"/>
  <c r="IJ119" i="12"/>
  <c r="IJ115" i="12"/>
  <c r="BF125" i="12"/>
  <c r="FE126" i="12"/>
  <c r="KQ117" i="12"/>
  <c r="KQ116" i="12"/>
  <c r="KQ118" i="12"/>
  <c r="KQ119" i="12"/>
  <c r="KQ115" i="12"/>
  <c r="FO126" i="12"/>
  <c r="BP125" i="12"/>
  <c r="GJ115" i="12"/>
  <c r="GJ116" i="12"/>
  <c r="GJ117" i="12"/>
  <c r="GJ118" i="12"/>
  <c r="CK111" i="12"/>
  <c r="GJ119" i="12"/>
  <c r="HL126" i="12"/>
  <c r="DM125" i="12"/>
  <c r="HK115" i="12"/>
  <c r="DL111" i="12"/>
  <c r="HK118" i="12"/>
  <c r="HK119" i="12"/>
  <c r="HK116" i="12"/>
  <c r="HK117" i="12"/>
  <c r="GB126" i="12"/>
  <c r="CC125" i="12"/>
  <c r="FC130" i="12"/>
  <c r="BD129" i="12"/>
  <c r="KP116" i="12"/>
  <c r="KP118" i="12"/>
  <c r="KP119" i="12"/>
  <c r="KP117" i="12"/>
  <c r="KP115" i="12"/>
  <c r="IW115" i="12"/>
  <c r="IW116" i="12"/>
  <c r="IW117" i="12"/>
  <c r="IW118" i="12"/>
  <c r="IW119" i="12"/>
  <c r="CH125" i="12"/>
  <c r="GG126" i="12"/>
  <c r="MB127" i="12"/>
  <c r="W127" i="12" s="1"/>
  <c r="LL128" i="12"/>
  <c r="HG130" i="12"/>
  <c r="DH129" i="12"/>
  <c r="IL116" i="12"/>
  <c r="IL119" i="12"/>
  <c r="IL117" i="12"/>
  <c r="IL115" i="12"/>
  <c r="IL118" i="12"/>
  <c r="GF117" i="12"/>
  <c r="GF118" i="12"/>
  <c r="GF119" i="12"/>
  <c r="GF116" i="12"/>
  <c r="GF115" i="12"/>
  <c r="CG111" i="12"/>
  <c r="EM130" i="12"/>
  <c r="AN129" i="12"/>
  <c r="V125" i="12"/>
  <c r="LS126" i="12"/>
  <c r="V126" i="12" s="1"/>
  <c r="ES118" i="12"/>
  <c r="ES119" i="12"/>
  <c r="ES115" i="12"/>
  <c r="ES116" i="12"/>
  <c r="ES117" i="12"/>
  <c r="AT111" i="12"/>
  <c r="LF116" i="12"/>
  <c r="LF118" i="12"/>
  <c r="LF119" i="12"/>
  <c r="LF117" i="12"/>
  <c r="LF115" i="12"/>
  <c r="JM116" i="12"/>
  <c r="JM117" i="12"/>
  <c r="JM118" i="12"/>
  <c r="JM119" i="12"/>
  <c r="JM115" i="12"/>
  <c r="GQ130" i="12"/>
  <c r="CR129" i="12"/>
  <c r="JP115" i="12"/>
  <c r="JP116" i="12"/>
  <c r="JP117" i="12"/>
  <c r="JP118" i="12"/>
  <c r="JP119" i="12"/>
  <c r="JK119" i="12"/>
  <c r="JK116" i="12"/>
  <c r="JK118" i="12"/>
  <c r="JK115" i="12"/>
  <c r="JK117" i="12"/>
  <c r="IH116" i="12"/>
  <c r="IH118" i="12"/>
  <c r="IH119" i="12"/>
  <c r="IH117" i="12"/>
  <c r="LV111" i="12"/>
  <c r="LU111" i="12"/>
  <c r="FX126" i="12"/>
  <c r="BY125" i="12"/>
  <c r="FM130" i="12"/>
  <c r="IB129" i="12"/>
  <c r="S129" i="12" s="1"/>
  <c r="BN129" i="12"/>
  <c r="FY130" i="12"/>
  <c r="BZ129" i="12"/>
  <c r="IK117" i="12"/>
  <c r="IK118" i="12"/>
  <c r="IK119" i="12"/>
  <c r="IK115" i="12"/>
  <c r="IK116" i="12"/>
  <c r="CN111" i="12"/>
  <c r="GM118" i="12"/>
  <c r="GM119" i="12"/>
  <c r="GM116" i="12"/>
  <c r="GM117" i="12"/>
  <c r="GM115" i="12"/>
  <c r="FZ115" i="12"/>
  <c r="FZ116" i="12"/>
  <c r="CA111" i="12"/>
  <c r="FZ117" i="12"/>
  <c r="FZ118" i="12"/>
  <c r="FZ119" i="12"/>
  <c r="CN129" i="12"/>
  <c r="GM130" i="12"/>
  <c r="HF130" i="12"/>
  <c r="DG129" i="12"/>
  <c r="LE117" i="12"/>
  <c r="LE118" i="12"/>
  <c r="LE119" i="12"/>
  <c r="LE115" i="12"/>
  <c r="LE116" i="12"/>
  <c r="JT116" i="12"/>
  <c r="JT117" i="12"/>
  <c r="JT118" i="12"/>
  <c r="JT119" i="12"/>
  <c r="JT115" i="12"/>
  <c r="JG116" i="12"/>
  <c r="JG117" i="12"/>
  <c r="JG118" i="12"/>
  <c r="JG119" i="12"/>
  <c r="JG115" i="12"/>
  <c r="CF129" i="12"/>
  <c r="GE130" i="12"/>
  <c r="EL130" i="12"/>
  <c r="AM129" i="12"/>
  <c r="HA116" i="12"/>
  <c r="HA117" i="12"/>
  <c r="HA118" i="12"/>
  <c r="HA115" i="12"/>
  <c r="HA119" i="12"/>
  <c r="DB111" i="12"/>
  <c r="BI111" i="12"/>
  <c r="FH117" i="12"/>
  <c r="FH118" i="12"/>
  <c r="FH119" i="12"/>
  <c r="FH116" i="12"/>
  <c r="FH115" i="12"/>
  <c r="DK110" i="12"/>
  <c r="AY110" i="12"/>
  <c r="DR110" i="12"/>
  <c r="BF110" i="12"/>
  <c r="CK110" i="12"/>
  <c r="CS110" i="12"/>
  <c r="CR110" i="12"/>
  <c r="GE114" i="12"/>
  <c r="GE113" i="12"/>
  <c r="HR114" i="12"/>
  <c r="HR113" i="12"/>
  <c r="FF114" i="12"/>
  <c r="FF113" i="12"/>
  <c r="GK114" i="12"/>
  <c r="GK113" i="12"/>
  <c r="FL114" i="12"/>
  <c r="FL113" i="12"/>
  <c r="GQ114" i="12"/>
  <c r="GQ113" i="12"/>
  <c r="FR114" i="12"/>
  <c r="FR113" i="12"/>
  <c r="HE114" i="12"/>
  <c r="HE113" i="12"/>
  <c r="ES114" i="12"/>
  <c r="ES113" i="12"/>
  <c r="GN114" i="12"/>
  <c r="GN113" i="12"/>
  <c r="KS114" i="12"/>
  <c r="KS113" i="12"/>
  <c r="LD114" i="12"/>
  <c r="LD113" i="12"/>
  <c r="LK114" i="12"/>
  <c r="LK113" i="12"/>
  <c r="LJ114" i="12"/>
  <c r="LJ113" i="12"/>
  <c r="IZ114" i="12"/>
  <c r="IZ113" i="12"/>
  <c r="IY114" i="12"/>
  <c r="IY113" i="12"/>
  <c r="IH114" i="12"/>
  <c r="IH113" i="12"/>
  <c r="KJ114" i="12"/>
  <c r="KJ113" i="12"/>
  <c r="KA114" i="12"/>
  <c r="KA113" i="12"/>
  <c r="JR114" i="12"/>
  <c r="JR113" i="12"/>
  <c r="JQ114" i="12"/>
  <c r="JQ113" i="12"/>
  <c r="FW114" i="12"/>
  <c r="FW113" i="12"/>
  <c r="HJ114" i="12"/>
  <c r="HJ113" i="12"/>
  <c r="EX114" i="12"/>
  <c r="EX113" i="12"/>
  <c r="GC114" i="12"/>
  <c r="GC113" i="12"/>
  <c r="HP114" i="12"/>
  <c r="HP113" i="12"/>
  <c r="FD114" i="12"/>
  <c r="FD113" i="12"/>
  <c r="GI114" i="12"/>
  <c r="GI113" i="12"/>
  <c r="FJ114" i="12"/>
  <c r="FJ113" i="12"/>
  <c r="GW114" i="12"/>
  <c r="GW113" i="12"/>
  <c r="EK114" i="12"/>
  <c r="EK113" i="12"/>
  <c r="GF114" i="12"/>
  <c r="GF113" i="12"/>
  <c r="KV114" i="12"/>
  <c r="KV113" i="12"/>
  <c r="LC114" i="12"/>
  <c r="LC113" i="12"/>
  <c r="LB114" i="12"/>
  <c r="LB113" i="12"/>
  <c r="IR114" i="12"/>
  <c r="IR113" i="12"/>
  <c r="IQ114" i="12"/>
  <c r="IQ113" i="12"/>
  <c r="KK114" i="12"/>
  <c r="KK113" i="12"/>
  <c r="KB114" i="12"/>
  <c r="KB113" i="12"/>
  <c r="JS114" i="12"/>
  <c r="JS113" i="12"/>
  <c r="JJ114" i="12"/>
  <c r="JJ113" i="12"/>
  <c r="JI114" i="12"/>
  <c r="JI113" i="12"/>
  <c r="FO114" i="12"/>
  <c r="FO113" i="12"/>
  <c r="HB114" i="12"/>
  <c r="HB113" i="12"/>
  <c r="EP114" i="12"/>
  <c r="EP113" i="12"/>
  <c r="FU114" i="12"/>
  <c r="FU113" i="12"/>
  <c r="HH114" i="12"/>
  <c r="HH113" i="12"/>
  <c r="EV114" i="12"/>
  <c r="EV113" i="12"/>
  <c r="GA114" i="12"/>
  <c r="GA113" i="12"/>
  <c r="HN114" i="12"/>
  <c r="HN113" i="12"/>
  <c r="FB114" i="12"/>
  <c r="FB113" i="12"/>
  <c r="GO114" i="12"/>
  <c r="GO113" i="12"/>
  <c r="FX114" i="12"/>
  <c r="FX113" i="12"/>
  <c r="KM114" i="12"/>
  <c r="KM113" i="12"/>
  <c r="KU114" i="12"/>
  <c r="KU113" i="12"/>
  <c r="KT114" i="12"/>
  <c r="KT113" i="12"/>
  <c r="IJ114" i="12"/>
  <c r="IJ113" i="12"/>
  <c r="II114" i="12"/>
  <c r="II113" i="12"/>
  <c r="KC114" i="12"/>
  <c r="KC113" i="12"/>
  <c r="JT114" i="12"/>
  <c r="JT113" i="12"/>
  <c r="JK114" i="12"/>
  <c r="JK113" i="12"/>
  <c r="JB114" i="12"/>
  <c r="JB113" i="12"/>
  <c r="JA114" i="12"/>
  <c r="JA113" i="12"/>
  <c r="HS114" i="12"/>
  <c r="HS113" i="12"/>
  <c r="FG114" i="12"/>
  <c r="FG113" i="12"/>
  <c r="GT114" i="12"/>
  <c r="GT113" i="12"/>
  <c r="FM114" i="12"/>
  <c r="FM113" i="12"/>
  <c r="GZ114" i="12"/>
  <c r="GZ113" i="12"/>
  <c r="EN114" i="12"/>
  <c r="EN113" i="12"/>
  <c r="FS114" i="12"/>
  <c r="FS113" i="12"/>
  <c r="HF114" i="12"/>
  <c r="HF113" i="12"/>
  <c r="ET114" i="12"/>
  <c r="ET113" i="12"/>
  <c r="GG114" i="12"/>
  <c r="GG113" i="12"/>
  <c r="FP114" i="12"/>
  <c r="FP113" i="12"/>
  <c r="LO114" i="12"/>
  <c r="LO113" i="12"/>
  <c r="LN114" i="12"/>
  <c r="LN113" i="12"/>
  <c r="LM114" i="12"/>
  <c r="LM113" i="12"/>
  <c r="KL114" i="12"/>
  <c r="KL113" i="12"/>
  <c r="KD114" i="12"/>
  <c r="KD113" i="12"/>
  <c r="JV114" i="12"/>
  <c r="JV113" i="12"/>
  <c r="JU114" i="12"/>
  <c r="JU113" i="12"/>
  <c r="JL114" i="12"/>
  <c r="JL113" i="12"/>
  <c r="JC114" i="12"/>
  <c r="JC113" i="12"/>
  <c r="IT114" i="12"/>
  <c r="IT113" i="12"/>
  <c r="IS114" i="12"/>
  <c r="IS113" i="12"/>
  <c r="HK114" i="12"/>
  <c r="HK113" i="12"/>
  <c r="EY114" i="12"/>
  <c r="EY113" i="12"/>
  <c r="GL114" i="12"/>
  <c r="GL113" i="12"/>
  <c r="HQ114" i="12"/>
  <c r="HQ113" i="12"/>
  <c r="FE114" i="12"/>
  <c r="FE113" i="12"/>
  <c r="GR114" i="12"/>
  <c r="GR113" i="12"/>
  <c r="FK114" i="12"/>
  <c r="FK113" i="12"/>
  <c r="GX114" i="12"/>
  <c r="GX113" i="12"/>
  <c r="EL114" i="12"/>
  <c r="EL113" i="12"/>
  <c r="FY114" i="12"/>
  <c r="FY113" i="12"/>
  <c r="HT114" i="12"/>
  <c r="N114" i="12" s="1"/>
  <c r="HT113" i="12"/>
  <c r="N113" i="12" s="1"/>
  <c r="FH114" i="12"/>
  <c r="FH113" i="12"/>
  <c r="LP114" i="12"/>
  <c r="LP113" i="12"/>
  <c r="LG114" i="12"/>
  <c r="LG113" i="12"/>
  <c r="LF114" i="12"/>
  <c r="LF113" i="12"/>
  <c r="LE114" i="12"/>
  <c r="LE113" i="12"/>
  <c r="KF114" i="12"/>
  <c r="KF113" i="12"/>
  <c r="KE114" i="12"/>
  <c r="KE113" i="12"/>
  <c r="JN114" i="12"/>
  <c r="JN113" i="12"/>
  <c r="JM114" i="12"/>
  <c r="JM113" i="12"/>
  <c r="JD114" i="12"/>
  <c r="JD113" i="12"/>
  <c r="IU114" i="12"/>
  <c r="IU113" i="12"/>
  <c r="IL114" i="12"/>
  <c r="IL113" i="12"/>
  <c r="IK114" i="12"/>
  <c r="IK113" i="12"/>
  <c r="HC114" i="12"/>
  <c r="HC113" i="12"/>
  <c r="EQ114" i="12"/>
  <c r="EQ113" i="12"/>
  <c r="GD114" i="12"/>
  <c r="GD113" i="12"/>
  <c r="HI114" i="12"/>
  <c r="HI113" i="12"/>
  <c r="EW114" i="12"/>
  <c r="EW113" i="12"/>
  <c r="GJ114" i="12"/>
  <c r="GJ113" i="12"/>
  <c r="HO114" i="12"/>
  <c r="HO113" i="12"/>
  <c r="FC114" i="12"/>
  <c r="FC113" i="12"/>
  <c r="GP114" i="12"/>
  <c r="GP113" i="12"/>
  <c r="FQ114" i="12"/>
  <c r="FQ113" i="12"/>
  <c r="HL114" i="12"/>
  <c r="HL113" i="12"/>
  <c r="EZ114" i="12"/>
  <c r="EZ113" i="12"/>
  <c r="LQ114" i="12"/>
  <c r="LQ113" i="12"/>
  <c r="LH114" i="12"/>
  <c r="LH113" i="12"/>
  <c r="KY114" i="12"/>
  <c r="KY113" i="12"/>
  <c r="KX114" i="12"/>
  <c r="KX113" i="12"/>
  <c r="KW114" i="12"/>
  <c r="KW113" i="12"/>
  <c r="JX114" i="12"/>
  <c r="JX113" i="12"/>
  <c r="JW114" i="12"/>
  <c r="JW113" i="12"/>
  <c r="JF114" i="12"/>
  <c r="JF113" i="12"/>
  <c r="JE114" i="12"/>
  <c r="JE113" i="12"/>
  <c r="IV114" i="12"/>
  <c r="IV113" i="12"/>
  <c r="IM114" i="12"/>
  <c r="IM113" i="12"/>
  <c r="KO114" i="12"/>
  <c r="KO113" i="12"/>
  <c r="GU114" i="12"/>
  <c r="GU113" i="12"/>
  <c r="EI114" i="12"/>
  <c r="EI113" i="12"/>
  <c r="FV114" i="12"/>
  <c r="FV113" i="12"/>
  <c r="HA114" i="12"/>
  <c r="HA113" i="12"/>
  <c r="EO114" i="12"/>
  <c r="EO113" i="12"/>
  <c r="GB114" i="12"/>
  <c r="GB113" i="12"/>
  <c r="HG114" i="12"/>
  <c r="HG113" i="12"/>
  <c r="EU114" i="12"/>
  <c r="EU113" i="12"/>
  <c r="GH114" i="12"/>
  <c r="GH113" i="12"/>
  <c r="FI114" i="12"/>
  <c r="FI113" i="12"/>
  <c r="HD114" i="12"/>
  <c r="HD113" i="12"/>
  <c r="ER114" i="12"/>
  <c r="ER113" i="12"/>
  <c r="LI114" i="12"/>
  <c r="LI113" i="12"/>
  <c r="KZ114" i="12"/>
  <c r="KZ113" i="12"/>
  <c r="KQ114" i="12"/>
  <c r="KQ113" i="12"/>
  <c r="KP114" i="12"/>
  <c r="KP113" i="12"/>
  <c r="KN114" i="12"/>
  <c r="KN113" i="12"/>
  <c r="JP114" i="12"/>
  <c r="JP113" i="12"/>
  <c r="JO114" i="12"/>
  <c r="JO113" i="12"/>
  <c r="IX114" i="12"/>
  <c r="IX113" i="12"/>
  <c r="IW114" i="12"/>
  <c r="IW113" i="12"/>
  <c r="IN114" i="12"/>
  <c r="IN113" i="12"/>
  <c r="KH114" i="12"/>
  <c r="KH113" i="12"/>
  <c r="KG114" i="12"/>
  <c r="KG113" i="12"/>
  <c r="GM114" i="12"/>
  <c r="GM113" i="12"/>
  <c r="FN114" i="12"/>
  <c r="FN113" i="12"/>
  <c r="GS114" i="12"/>
  <c r="GS113" i="12"/>
  <c r="FT114" i="12"/>
  <c r="FT113" i="12"/>
  <c r="GY114" i="12"/>
  <c r="GY113" i="12"/>
  <c r="EM114" i="12"/>
  <c r="EM113" i="12"/>
  <c r="FZ114" i="12"/>
  <c r="FZ113" i="12"/>
  <c r="HM114" i="12"/>
  <c r="HM113" i="12"/>
  <c r="FA114" i="12"/>
  <c r="FA113" i="12"/>
  <c r="GV114" i="12"/>
  <c r="GV113" i="12"/>
  <c r="EJ114" i="12"/>
  <c r="EJ113" i="12"/>
  <c r="LA114" i="12"/>
  <c r="LA113" i="12"/>
  <c r="KR114" i="12"/>
  <c r="KR113" i="12"/>
  <c r="LL114" i="12"/>
  <c r="LL113" i="12"/>
  <c r="LS114" i="12"/>
  <c r="V114" i="12" s="1"/>
  <c r="LS113" i="12"/>
  <c r="V113" i="12" s="1"/>
  <c r="LR114" i="12"/>
  <c r="LR113" i="12"/>
  <c r="JH114" i="12"/>
  <c r="JH113" i="12"/>
  <c r="JG114" i="12"/>
  <c r="JG113" i="12"/>
  <c r="IP114" i="12"/>
  <c r="IP113" i="12"/>
  <c r="IO114" i="12"/>
  <c r="IO113" i="12"/>
  <c r="KI114" i="12"/>
  <c r="KI113" i="12"/>
  <c r="JZ114" i="12"/>
  <c r="JZ113" i="12"/>
  <c r="JY114" i="12"/>
  <c r="JY113" i="12"/>
  <c r="KB48" i="12"/>
  <c r="EK78" i="12"/>
  <c r="LP87" i="12"/>
  <c r="GP73" i="12"/>
  <c r="IR73" i="12"/>
  <c r="LP78" i="12"/>
  <c r="HE20" i="12"/>
  <c r="HJ20" i="12"/>
  <c r="IQ18" i="12"/>
  <c r="IW20" i="12"/>
  <c r="HC18" i="12"/>
  <c r="IX22" i="12"/>
  <c r="IS17" i="12"/>
  <c r="HD22" i="12"/>
  <c r="HI17" i="12"/>
  <c r="HF21" i="12"/>
  <c r="IY17" i="12"/>
  <c r="IT18" i="12"/>
  <c r="GD89" i="12"/>
  <c r="HK18" i="12"/>
  <c r="KL67" i="12"/>
  <c r="JY61" i="12"/>
  <c r="GH88" i="12"/>
  <c r="EY96" i="12"/>
  <c r="EY106" i="12"/>
  <c r="GH107" i="12"/>
  <c r="EY32" i="12"/>
  <c r="GH59" i="12"/>
  <c r="GH31" i="12"/>
  <c r="EY60" i="12"/>
  <c r="HG21" i="12"/>
  <c r="FX67" i="12"/>
  <c r="EO107" i="12"/>
  <c r="JB18" i="12"/>
  <c r="JP20" i="12"/>
  <c r="FX106" i="12"/>
  <c r="HG101" i="12"/>
  <c r="GS20" i="12"/>
  <c r="FX20" i="12"/>
  <c r="FC21" i="12"/>
  <c r="FQ18" i="12"/>
  <c r="EV17" i="12"/>
  <c r="IN22" i="12"/>
  <c r="LF18" i="12"/>
  <c r="EO58" i="12"/>
  <c r="IH78" i="12"/>
  <c r="FO33" i="12"/>
  <c r="EO30" i="12"/>
  <c r="HG57" i="12"/>
  <c r="FO88" i="12"/>
  <c r="GX88" i="12"/>
  <c r="FO98" i="12"/>
  <c r="FO107" i="12"/>
  <c r="FX30" i="12"/>
  <c r="FX87" i="12"/>
  <c r="IH42" i="12"/>
  <c r="IH101" i="12"/>
  <c r="EO18" i="12"/>
  <c r="KK20" i="12"/>
  <c r="IU20" i="12"/>
  <c r="HG30" i="12"/>
  <c r="HG89" i="12"/>
  <c r="GX96" i="12"/>
  <c r="HG98" i="12"/>
  <c r="FX92" i="12"/>
  <c r="JI18" i="12"/>
  <c r="JW21" i="12"/>
  <c r="KD18" i="12"/>
  <c r="KY21" i="12"/>
  <c r="GX28" i="12"/>
  <c r="GX57" i="12"/>
  <c r="FO61" i="12"/>
  <c r="HN22" i="12"/>
  <c r="GE20" i="12"/>
  <c r="KO61" i="12"/>
  <c r="KM61" i="12"/>
  <c r="FB73" i="12"/>
  <c r="FY96" i="12"/>
  <c r="HD92" i="12"/>
  <c r="IY86" i="12"/>
  <c r="IS73" i="12"/>
  <c r="KX85" i="12"/>
  <c r="IL86" i="12"/>
  <c r="KX88" i="12"/>
  <c r="ER92" i="12"/>
  <c r="ER97" i="12"/>
  <c r="KX89" i="12"/>
  <c r="FP57" i="12"/>
  <c r="IY87" i="12"/>
  <c r="GC73" i="12"/>
  <c r="IL88" i="12"/>
  <c r="GG87" i="12"/>
  <c r="GB98" i="12"/>
  <c r="GM107" i="12"/>
  <c r="BJ121" i="12"/>
  <c r="FI124" i="12"/>
  <c r="FI123" i="12"/>
  <c r="FI122" i="12"/>
  <c r="DU121" i="12"/>
  <c r="HT124" i="12"/>
  <c r="N124" i="12" s="1"/>
  <c r="HT123" i="12"/>
  <c r="HT122" i="12"/>
  <c r="BI121" i="12"/>
  <c r="FH124" i="12"/>
  <c r="FH123" i="12"/>
  <c r="FH122" i="12"/>
  <c r="BP121" i="12"/>
  <c r="FO123" i="12"/>
  <c r="FO122" i="12"/>
  <c r="FO124" i="12"/>
  <c r="DC121" i="12"/>
  <c r="HB124" i="12"/>
  <c r="HB123" i="12"/>
  <c r="HB122" i="12"/>
  <c r="AQ121" i="12"/>
  <c r="EP124" i="12"/>
  <c r="EP123" i="12"/>
  <c r="EP122" i="12"/>
  <c r="HI124" i="12"/>
  <c r="DJ121" i="12"/>
  <c r="HI122" i="12"/>
  <c r="HI123" i="12"/>
  <c r="EW124" i="12"/>
  <c r="AX121" i="12"/>
  <c r="EW122" i="12"/>
  <c r="EW123" i="12"/>
  <c r="BM121" i="12"/>
  <c r="FL122" i="12"/>
  <c r="FL124" i="12"/>
  <c r="FL123" i="12"/>
  <c r="CB121" i="12"/>
  <c r="GA124" i="12"/>
  <c r="GA123" i="12"/>
  <c r="GA122" i="12"/>
  <c r="CI121" i="12"/>
  <c r="GH123" i="12"/>
  <c r="GH122" i="12"/>
  <c r="GH124" i="12"/>
  <c r="LQ124" i="12"/>
  <c r="LQ123" i="12"/>
  <c r="LQ122" i="12"/>
  <c r="JE124" i="12"/>
  <c r="JE123" i="12"/>
  <c r="JE122" i="12"/>
  <c r="KJ122" i="12"/>
  <c r="KJ124" i="12"/>
  <c r="KJ123" i="12"/>
  <c r="LO123" i="12"/>
  <c r="LO122" i="12"/>
  <c r="LO124" i="12"/>
  <c r="JC123" i="12"/>
  <c r="JC122" i="12"/>
  <c r="JC124" i="12"/>
  <c r="KP124" i="12"/>
  <c r="KP123" i="12"/>
  <c r="KP122" i="12"/>
  <c r="JI122" i="12"/>
  <c r="JI124" i="12"/>
  <c r="JI123" i="12"/>
  <c r="LD122" i="12"/>
  <c r="LD124" i="12"/>
  <c r="LD123" i="12"/>
  <c r="IR122" i="12"/>
  <c r="IR124" i="12"/>
  <c r="IR123" i="12"/>
  <c r="JW124" i="12"/>
  <c r="JW123" i="12"/>
  <c r="JW122" i="12"/>
  <c r="DM121" i="12"/>
  <c r="HL124" i="12"/>
  <c r="HL123" i="12"/>
  <c r="HL122" i="12"/>
  <c r="BA121" i="12"/>
  <c r="EZ124" i="12"/>
  <c r="EZ123" i="12"/>
  <c r="EZ122" i="12"/>
  <c r="DT121" i="12"/>
  <c r="HS123" i="12"/>
  <c r="HS122" i="12"/>
  <c r="HS124" i="12"/>
  <c r="BH121" i="12"/>
  <c r="FG123" i="12"/>
  <c r="FG122" i="12"/>
  <c r="FG124" i="12"/>
  <c r="CU121" i="12"/>
  <c r="GT124" i="12"/>
  <c r="GT123" i="12"/>
  <c r="GT122" i="12"/>
  <c r="LR122" i="12"/>
  <c r="LR124" i="12"/>
  <c r="LR123" i="12"/>
  <c r="HA124" i="12"/>
  <c r="DB121" i="12"/>
  <c r="HA122" i="12"/>
  <c r="HA123" i="12"/>
  <c r="EO124" i="12"/>
  <c r="AP121" i="12"/>
  <c r="EO122" i="12"/>
  <c r="EO123" i="12"/>
  <c r="DQ121" i="12"/>
  <c r="HP122" i="12"/>
  <c r="HP124" i="12"/>
  <c r="HP123" i="12"/>
  <c r="BE121" i="12"/>
  <c r="FD122" i="12"/>
  <c r="FD124" i="12"/>
  <c r="FD123" i="12"/>
  <c r="BT121" i="12"/>
  <c r="FS124" i="12"/>
  <c r="FS123" i="12"/>
  <c r="FS122" i="12"/>
  <c r="CA121" i="12"/>
  <c r="FZ124" i="12"/>
  <c r="FZ123" i="12"/>
  <c r="FZ122" i="12"/>
  <c r="LI124" i="12"/>
  <c r="LI123" i="12"/>
  <c r="LI122" i="12"/>
  <c r="IW124" i="12"/>
  <c r="IW123" i="12"/>
  <c r="IW122" i="12"/>
  <c r="KB122" i="12"/>
  <c r="KB124" i="12"/>
  <c r="KB123" i="12"/>
  <c r="LG124" i="12"/>
  <c r="LG123" i="12"/>
  <c r="LG122" i="12"/>
  <c r="IU124" i="12"/>
  <c r="IU123" i="12"/>
  <c r="IU122" i="12"/>
  <c r="KH124" i="12"/>
  <c r="KH123" i="12"/>
  <c r="KH122" i="12"/>
  <c r="LM122" i="12"/>
  <c r="LM124" i="12"/>
  <c r="LM123" i="12"/>
  <c r="JA122" i="12"/>
  <c r="JA124" i="12"/>
  <c r="JA123" i="12"/>
  <c r="KV123" i="12"/>
  <c r="KV122" i="12"/>
  <c r="KV124" i="12"/>
  <c r="JO124" i="12"/>
  <c r="JO123" i="12"/>
  <c r="JO122" i="12"/>
  <c r="CX121" i="12"/>
  <c r="GW122" i="12"/>
  <c r="GW124" i="12"/>
  <c r="GW123" i="12"/>
  <c r="DF121" i="12"/>
  <c r="HE124" i="12"/>
  <c r="HE123" i="12"/>
  <c r="HE122" i="12"/>
  <c r="DE121" i="12"/>
  <c r="HD124" i="12"/>
  <c r="HD123" i="12"/>
  <c r="HD122" i="12"/>
  <c r="AS121" i="12"/>
  <c r="ER124" i="12"/>
  <c r="ER123" i="12"/>
  <c r="ER122" i="12"/>
  <c r="DL121" i="12"/>
  <c r="HK124" i="12"/>
  <c r="HK123" i="12"/>
  <c r="HK122" i="12"/>
  <c r="AZ121" i="12"/>
  <c r="EY124" i="12"/>
  <c r="EY123" i="12"/>
  <c r="EY122" i="12"/>
  <c r="CM121" i="12"/>
  <c r="GL124" i="12"/>
  <c r="GL123" i="12"/>
  <c r="GL122" i="12"/>
  <c r="JF122" i="12"/>
  <c r="JF124" i="12"/>
  <c r="JF123" i="12"/>
  <c r="GS124" i="12"/>
  <c r="CT121" i="12"/>
  <c r="GS122" i="12"/>
  <c r="GS123" i="12"/>
  <c r="LJ122" i="12"/>
  <c r="LJ123" i="12"/>
  <c r="LJ124" i="12"/>
  <c r="DI121" i="12"/>
  <c r="HH123" i="12"/>
  <c r="HH122" i="12"/>
  <c r="HH124" i="12"/>
  <c r="AW121" i="12"/>
  <c r="EV123" i="12"/>
  <c r="EV122" i="12"/>
  <c r="EV124" i="12"/>
  <c r="BL121" i="12"/>
  <c r="FK124" i="12"/>
  <c r="FK123" i="12"/>
  <c r="FK122" i="12"/>
  <c r="BS121" i="12"/>
  <c r="FR124" i="12"/>
  <c r="FR123" i="12"/>
  <c r="FR122" i="12"/>
  <c r="LA124" i="12"/>
  <c r="LA123" i="12"/>
  <c r="LA122" i="12"/>
  <c r="IO124" i="12"/>
  <c r="IO123" i="12"/>
  <c r="IO122" i="12"/>
  <c r="JT123" i="12"/>
  <c r="JT122" i="12"/>
  <c r="JT124" i="12"/>
  <c r="KY124" i="12"/>
  <c r="KY123" i="12"/>
  <c r="KY122" i="12"/>
  <c r="IM124" i="12"/>
  <c r="IM123" i="12"/>
  <c r="IM122" i="12"/>
  <c r="JZ124" i="12"/>
  <c r="JZ123" i="12"/>
  <c r="JZ122" i="12"/>
  <c r="LE123" i="12"/>
  <c r="LE122" i="12"/>
  <c r="LE124" i="12"/>
  <c r="IS123" i="12"/>
  <c r="IS122" i="12"/>
  <c r="IS124" i="12"/>
  <c r="KN123" i="12"/>
  <c r="KN122" i="12"/>
  <c r="KN124" i="12"/>
  <c r="LS124" i="12"/>
  <c r="V124" i="12" s="1"/>
  <c r="LS123" i="12"/>
  <c r="V123" i="12" s="1"/>
  <c r="LS122" i="12"/>
  <c r="V122" i="12" s="1"/>
  <c r="JG124" i="12"/>
  <c r="JG123" i="12"/>
  <c r="JG122" i="12"/>
  <c r="AL121" i="12"/>
  <c r="EK122" i="12"/>
  <c r="EK124" i="12"/>
  <c r="EK123" i="12"/>
  <c r="CH121" i="12"/>
  <c r="GG123" i="12"/>
  <c r="GG122" i="12"/>
  <c r="GG124" i="12"/>
  <c r="BR121" i="12"/>
  <c r="FQ124" i="12"/>
  <c r="FQ123" i="12"/>
  <c r="FQ122" i="12"/>
  <c r="AT121" i="12"/>
  <c r="ES124" i="12"/>
  <c r="ES123" i="12"/>
  <c r="ES122" i="12"/>
  <c r="CW121" i="12"/>
  <c r="GV124" i="12"/>
  <c r="GV123" i="12"/>
  <c r="GV122" i="12"/>
  <c r="AK121" i="12"/>
  <c r="EJ124" i="12"/>
  <c r="EJ123" i="12"/>
  <c r="EJ122" i="12"/>
  <c r="JV122" i="12"/>
  <c r="JV124" i="12"/>
  <c r="JV123" i="12"/>
  <c r="DD121" i="12"/>
  <c r="HC124" i="12"/>
  <c r="HC123" i="12"/>
  <c r="HC122" i="12"/>
  <c r="AR121" i="12"/>
  <c r="EQ124" i="12"/>
  <c r="EQ123" i="12"/>
  <c r="EQ122" i="12"/>
  <c r="CE121" i="12"/>
  <c r="GD124" i="12"/>
  <c r="GD123" i="12"/>
  <c r="GD122" i="12"/>
  <c r="GK124" i="12"/>
  <c r="CL121" i="12"/>
  <c r="GK123" i="12"/>
  <c r="GK122" i="12"/>
  <c r="IX122" i="12"/>
  <c r="IX123" i="12"/>
  <c r="IX124" i="12"/>
  <c r="DA121" i="12"/>
  <c r="GZ123" i="12"/>
  <c r="GZ122" i="12"/>
  <c r="GZ124" i="12"/>
  <c r="AO121" i="12"/>
  <c r="EN123" i="12"/>
  <c r="EN122" i="12"/>
  <c r="EN124" i="12"/>
  <c r="DP121" i="12"/>
  <c r="HO122" i="12"/>
  <c r="HO124" i="12"/>
  <c r="HO123" i="12"/>
  <c r="BD121" i="12"/>
  <c r="FC122" i="12"/>
  <c r="FC124" i="12"/>
  <c r="FC123" i="12"/>
  <c r="BK121" i="12"/>
  <c r="FJ124" i="12"/>
  <c r="FJ123" i="12"/>
  <c r="FJ122" i="12"/>
  <c r="KS122" i="12"/>
  <c r="KS124" i="12"/>
  <c r="KS123" i="12"/>
  <c r="JL123" i="12"/>
  <c r="JL122" i="12"/>
  <c r="JL124" i="12"/>
  <c r="KQ124" i="12"/>
  <c r="KQ123" i="12"/>
  <c r="KQ122" i="12"/>
  <c r="JR122" i="12"/>
  <c r="JR124" i="12"/>
  <c r="JR123" i="12"/>
  <c r="KW123" i="12"/>
  <c r="KW122" i="12"/>
  <c r="KW124" i="12"/>
  <c r="KF124" i="12"/>
  <c r="KF123" i="12"/>
  <c r="KF122" i="12"/>
  <c r="LK124" i="12"/>
  <c r="LK123" i="12"/>
  <c r="LK122" i="12"/>
  <c r="IY124" i="12"/>
  <c r="IY123" i="12"/>
  <c r="IY122" i="12"/>
  <c r="DN121" i="12"/>
  <c r="HM124" i="12"/>
  <c r="HM123" i="12"/>
  <c r="HM122" i="12"/>
  <c r="CO121" i="12"/>
  <c r="GN122" i="12"/>
  <c r="GN124" i="12"/>
  <c r="GN123" i="12"/>
  <c r="CV121" i="12"/>
  <c r="GU124" i="12"/>
  <c r="GU123" i="12"/>
  <c r="GU122" i="12"/>
  <c r="JN122" i="12"/>
  <c r="JN124" i="12"/>
  <c r="JN123" i="12"/>
  <c r="BW121" i="12"/>
  <c r="FV122" i="12"/>
  <c r="FV124" i="12"/>
  <c r="FV123" i="12"/>
  <c r="GC124" i="12"/>
  <c r="CD121" i="12"/>
  <c r="GC123" i="12"/>
  <c r="GC122" i="12"/>
  <c r="CS121" i="12"/>
  <c r="GR124" i="12"/>
  <c r="GR123" i="12"/>
  <c r="GR122" i="12"/>
  <c r="LB122" i="12"/>
  <c r="LB123" i="12"/>
  <c r="LB124" i="12"/>
  <c r="DH121" i="12"/>
  <c r="HG122" i="12"/>
  <c r="HG124" i="12"/>
  <c r="HG123" i="12"/>
  <c r="AV121" i="12"/>
  <c r="EU122" i="12"/>
  <c r="EU124" i="12"/>
  <c r="EU123" i="12"/>
  <c r="DO121" i="12"/>
  <c r="HN124" i="12"/>
  <c r="HN123" i="12"/>
  <c r="HN122" i="12"/>
  <c r="BC121" i="12"/>
  <c r="FB124" i="12"/>
  <c r="FB123" i="12"/>
  <c r="FB122" i="12"/>
  <c r="KK122" i="12"/>
  <c r="KK124" i="12"/>
  <c r="KK123" i="12"/>
  <c r="LP124" i="12"/>
  <c r="LP123" i="12"/>
  <c r="LP122" i="12"/>
  <c r="JD124" i="12"/>
  <c r="JD123" i="12"/>
  <c r="JD122" i="12"/>
  <c r="KI124" i="12"/>
  <c r="KI123" i="12"/>
  <c r="KI122" i="12"/>
  <c r="JJ122" i="12"/>
  <c r="JJ124" i="12"/>
  <c r="JJ123" i="12"/>
  <c r="KO124" i="12"/>
  <c r="KO123" i="12"/>
  <c r="KO122" i="12"/>
  <c r="JX124" i="12"/>
  <c r="JX123" i="12"/>
  <c r="JX122" i="12"/>
  <c r="LC122" i="12"/>
  <c r="LC124" i="12"/>
  <c r="LC123" i="12"/>
  <c r="IQ122" i="12"/>
  <c r="IQ124" i="12"/>
  <c r="IQ123" i="12"/>
  <c r="IH124" i="12"/>
  <c r="IH122" i="12"/>
  <c r="IH132" i="12"/>
  <c r="IH123" i="12"/>
  <c r="EI124" i="12"/>
  <c r="EI122" i="12"/>
  <c r="EI131" i="12"/>
  <c r="EI123" i="12"/>
  <c r="BB121" i="12"/>
  <c r="FA124" i="12"/>
  <c r="FA123" i="12"/>
  <c r="FA122" i="12"/>
  <c r="CG121" i="12"/>
  <c r="GF122" i="12"/>
  <c r="GF124" i="12"/>
  <c r="GF123" i="12"/>
  <c r="CN121" i="12"/>
  <c r="GM124" i="12"/>
  <c r="GM123" i="12"/>
  <c r="GM122" i="12"/>
  <c r="BO121" i="12"/>
  <c r="FN122" i="12"/>
  <c r="FN124" i="12"/>
  <c r="FN123" i="12"/>
  <c r="FU124" i="12"/>
  <c r="BV121" i="12"/>
  <c r="FU122" i="12"/>
  <c r="FU123" i="12"/>
  <c r="CK121" i="12"/>
  <c r="GJ124" i="12"/>
  <c r="GJ123" i="12"/>
  <c r="GJ122" i="12"/>
  <c r="IP122" i="12"/>
  <c r="IP123" i="12"/>
  <c r="IP124" i="12"/>
  <c r="CZ121" i="12"/>
  <c r="GY123" i="12"/>
  <c r="GY122" i="12"/>
  <c r="GY124" i="12"/>
  <c r="AN121" i="12"/>
  <c r="EM123" i="12"/>
  <c r="EM122" i="12"/>
  <c r="EM124" i="12"/>
  <c r="KT122" i="12"/>
  <c r="KT123" i="12"/>
  <c r="KT124" i="12"/>
  <c r="DG121" i="12"/>
  <c r="HF122" i="12"/>
  <c r="HF124" i="12"/>
  <c r="HF123" i="12"/>
  <c r="AU121" i="12"/>
  <c r="ET122" i="12"/>
  <c r="ET124" i="12"/>
  <c r="ET123" i="12"/>
  <c r="KC123" i="12"/>
  <c r="KC122" i="12"/>
  <c r="KC124" i="12"/>
  <c r="LH124" i="12"/>
  <c r="LH123" i="12"/>
  <c r="LH122" i="12"/>
  <c r="IV124" i="12"/>
  <c r="IV123" i="12"/>
  <c r="IV122" i="12"/>
  <c r="KA122" i="12"/>
  <c r="KA124" i="12"/>
  <c r="KA123" i="12"/>
  <c r="LN123" i="12"/>
  <c r="LN122" i="12"/>
  <c r="LN124" i="12"/>
  <c r="JB123" i="12"/>
  <c r="JB122" i="12"/>
  <c r="JB124" i="12"/>
  <c r="KG124" i="12"/>
  <c r="KG123" i="12"/>
  <c r="KG122" i="12"/>
  <c r="JP124" i="12"/>
  <c r="JP123" i="12"/>
  <c r="JP122" i="12"/>
  <c r="KU122" i="12"/>
  <c r="KU124" i="12"/>
  <c r="KU123" i="12"/>
  <c r="IL124" i="12"/>
  <c r="IL123" i="12"/>
  <c r="IL122" i="12"/>
  <c r="CP121" i="12"/>
  <c r="GO122" i="12"/>
  <c r="GO124" i="12"/>
  <c r="GO123" i="12"/>
  <c r="BY121" i="12"/>
  <c r="FX123" i="12"/>
  <c r="FX122" i="12"/>
  <c r="FX124" i="12"/>
  <c r="CF121" i="12"/>
  <c r="GE122" i="12"/>
  <c r="GE124" i="12"/>
  <c r="GE123" i="12"/>
  <c r="DS121" i="12"/>
  <c r="HR123" i="12"/>
  <c r="HR122" i="12"/>
  <c r="HR124" i="12"/>
  <c r="BG121" i="12"/>
  <c r="FF123" i="12"/>
  <c r="FF122" i="12"/>
  <c r="FF124" i="12"/>
  <c r="FM124" i="12"/>
  <c r="BN121" i="12"/>
  <c r="FM122" i="12"/>
  <c r="FM123" i="12"/>
  <c r="CC121" i="12"/>
  <c r="GB124" i="12"/>
  <c r="GB123" i="12"/>
  <c r="GB122" i="12"/>
  <c r="CR121" i="12"/>
  <c r="GQ123" i="12"/>
  <c r="GQ122" i="12"/>
  <c r="GQ124" i="12"/>
  <c r="CY121" i="12"/>
  <c r="GX122" i="12"/>
  <c r="GX124" i="12"/>
  <c r="GX123" i="12"/>
  <c r="AM121" i="12"/>
  <c r="EL122" i="12"/>
  <c r="EL124" i="12"/>
  <c r="EL123" i="12"/>
  <c r="KL122" i="12"/>
  <c r="KL124" i="12"/>
  <c r="KL123" i="12"/>
  <c r="JU123" i="12"/>
  <c r="JU122" i="12"/>
  <c r="JU124" i="12"/>
  <c r="KZ124" i="12"/>
  <c r="KZ123" i="12"/>
  <c r="KZ122" i="12"/>
  <c r="IN124" i="12"/>
  <c r="IN123" i="12"/>
  <c r="IN122" i="12"/>
  <c r="JS122" i="12"/>
  <c r="JS124" i="12"/>
  <c r="JS123" i="12"/>
  <c r="LF123" i="12"/>
  <c r="LF122" i="12"/>
  <c r="LF124" i="12"/>
  <c r="IT123" i="12"/>
  <c r="IT122" i="12"/>
  <c r="IT124" i="12"/>
  <c r="JY124" i="12"/>
  <c r="JY123" i="12"/>
  <c r="JY122" i="12"/>
  <c r="JH124" i="12"/>
  <c r="JH123" i="12"/>
  <c r="JH122" i="12"/>
  <c r="KM123" i="12"/>
  <c r="KM122" i="12"/>
  <c r="KM124" i="12"/>
  <c r="IK123" i="12"/>
  <c r="IK122" i="12"/>
  <c r="IK124" i="12"/>
  <c r="BZ121" i="12"/>
  <c r="FY123" i="12"/>
  <c r="FY122" i="12"/>
  <c r="FY124" i="12"/>
  <c r="KD122" i="12"/>
  <c r="KD124" i="12"/>
  <c r="KD123" i="12"/>
  <c r="BQ121" i="12"/>
  <c r="FP123" i="12"/>
  <c r="FP122" i="12"/>
  <c r="FP124" i="12"/>
  <c r="BX121" i="12"/>
  <c r="FW122" i="12"/>
  <c r="FW124" i="12"/>
  <c r="FW123" i="12"/>
  <c r="DK121" i="12"/>
  <c r="HJ123" i="12"/>
  <c r="HJ122" i="12"/>
  <c r="HJ124" i="12"/>
  <c r="AY121" i="12"/>
  <c r="EX123" i="12"/>
  <c r="EX122" i="12"/>
  <c r="EX124" i="12"/>
  <c r="HQ124" i="12"/>
  <c r="DR121" i="12"/>
  <c r="HQ122" i="12"/>
  <c r="HQ123" i="12"/>
  <c r="FE124" i="12"/>
  <c r="BF121" i="12"/>
  <c r="FE122" i="12"/>
  <c r="FE123" i="12"/>
  <c r="BU121" i="12"/>
  <c r="FT124" i="12"/>
  <c r="FT123" i="12"/>
  <c r="FT122" i="12"/>
  <c r="CJ121" i="12"/>
  <c r="GI124" i="12"/>
  <c r="GI123" i="12"/>
  <c r="GI122" i="12"/>
  <c r="CQ121" i="12"/>
  <c r="GP123" i="12"/>
  <c r="GP122" i="12"/>
  <c r="GP124" i="12"/>
  <c r="JM124" i="12"/>
  <c r="JM123" i="12"/>
  <c r="JM122" i="12"/>
  <c r="KR124" i="12"/>
  <c r="KR123" i="12"/>
  <c r="KR122" i="12"/>
  <c r="JK123" i="12"/>
  <c r="JK122" i="12"/>
  <c r="JK124" i="12"/>
  <c r="KX124" i="12"/>
  <c r="KX123" i="12"/>
  <c r="KX122" i="12"/>
  <c r="II122" i="12"/>
  <c r="II124" i="12"/>
  <c r="II123" i="12"/>
  <c r="JQ124" i="12"/>
  <c r="JQ123" i="12"/>
  <c r="JQ122" i="12"/>
  <c r="LL122" i="12"/>
  <c r="LL124" i="12"/>
  <c r="LL123" i="12"/>
  <c r="IZ122" i="12"/>
  <c r="IZ124" i="12"/>
  <c r="IZ123" i="12"/>
  <c r="KE123" i="12"/>
  <c r="KE122" i="12"/>
  <c r="KE124" i="12"/>
  <c r="IJ123" i="12"/>
  <c r="IJ122" i="12"/>
  <c r="IJ124" i="12"/>
  <c r="JZ96" i="12"/>
  <c r="LM106" i="12"/>
  <c r="GW101" i="12"/>
  <c r="JZ92" i="12"/>
  <c r="LR96" i="12"/>
  <c r="KW96" i="12"/>
  <c r="FT105" i="12"/>
  <c r="KW97" i="12"/>
  <c r="IT107" i="12"/>
  <c r="HK78" i="12"/>
  <c r="FU92" i="12"/>
  <c r="JO89" i="12"/>
  <c r="EZ98" i="12"/>
  <c r="JH98" i="12"/>
  <c r="GG86" i="12"/>
  <c r="GU106" i="12"/>
  <c r="LK78" i="12"/>
  <c r="FJ88" i="12"/>
  <c r="GB58" i="12"/>
  <c r="FV107" i="12"/>
  <c r="GU105" i="12"/>
  <c r="LS87" i="12"/>
  <c r="V87" i="12" s="1"/>
  <c r="KG98" i="12"/>
  <c r="IN98" i="12"/>
  <c r="HR96" i="12"/>
  <c r="IM98" i="12"/>
  <c r="FF96" i="12"/>
  <c r="LK73" i="12"/>
  <c r="GI87" i="12"/>
  <c r="GG78" i="12"/>
  <c r="KY96" i="12"/>
  <c r="IM96" i="12"/>
  <c r="HR98" i="12"/>
  <c r="KZ107" i="12"/>
  <c r="IT105" i="12"/>
  <c r="KX105" i="12"/>
  <c r="KL92" i="12"/>
  <c r="JU97" i="12"/>
  <c r="HE89" i="12"/>
  <c r="KD107" i="12"/>
  <c r="KL97" i="12"/>
  <c r="KW87" i="12"/>
  <c r="LD97" i="12"/>
  <c r="KW106" i="12"/>
  <c r="KI105" i="12"/>
  <c r="IP88" i="12"/>
  <c r="EQ96" i="12"/>
  <c r="JK92" i="12"/>
  <c r="EM59" i="12"/>
  <c r="KD105" i="12"/>
  <c r="KD96" i="12"/>
  <c r="JU92" i="12"/>
  <c r="GZ106" i="12"/>
  <c r="KR107" i="12"/>
  <c r="KR106" i="12"/>
  <c r="LD98" i="12"/>
  <c r="JV107" i="12"/>
  <c r="HJ107" i="12"/>
  <c r="EP106" i="12"/>
  <c r="FB105" i="12"/>
  <c r="IK107" i="12"/>
  <c r="HH101" i="12"/>
  <c r="JV105" i="12"/>
  <c r="KW107" i="12"/>
  <c r="FH107" i="12"/>
  <c r="JI92" i="12"/>
  <c r="IR92" i="12"/>
  <c r="HH73" i="12"/>
  <c r="IP86" i="12"/>
  <c r="KO86" i="12"/>
  <c r="KL98" i="12"/>
  <c r="HN106" i="12"/>
  <c r="IR96" i="12"/>
  <c r="EV101" i="12"/>
  <c r="KW105" i="12"/>
  <c r="LJ78" i="12"/>
  <c r="FP89" i="12"/>
  <c r="JU98" i="12"/>
  <c r="FP105" i="12"/>
  <c r="IP85" i="12"/>
  <c r="JS96" i="12"/>
  <c r="FP73" i="12"/>
  <c r="FJ106" i="12"/>
  <c r="EN105" i="12"/>
  <c r="HJ106" i="12"/>
  <c r="FJ107" i="12"/>
  <c r="KG73" i="12"/>
  <c r="FB101" i="12"/>
  <c r="IQ85" i="12"/>
  <c r="GW98" i="12"/>
  <c r="JI98" i="12"/>
  <c r="LF107" i="12"/>
  <c r="EV59" i="12"/>
  <c r="KV58" i="12"/>
  <c r="LC59" i="12"/>
  <c r="GM87" i="12"/>
  <c r="FM85" i="12"/>
  <c r="KB60" i="12"/>
  <c r="GM85" i="12"/>
  <c r="KG86" i="12"/>
  <c r="KW88" i="12"/>
  <c r="IO85" i="12"/>
  <c r="EM78" i="12"/>
  <c r="GY85" i="12"/>
  <c r="ET61" i="12"/>
  <c r="FE61" i="12"/>
  <c r="KW78" i="12"/>
  <c r="HL88" i="12"/>
  <c r="LL73" i="12"/>
  <c r="KH60" i="12"/>
  <c r="KH61" i="12"/>
  <c r="LL88" i="12"/>
  <c r="LL85" i="12"/>
  <c r="IQ88" i="12"/>
  <c r="BM91" i="12"/>
  <c r="BM98" i="12" s="1"/>
  <c r="GO88" i="12"/>
  <c r="JK61" i="12"/>
  <c r="KW86" i="12"/>
  <c r="KV96" i="12"/>
  <c r="EZ88" i="12"/>
  <c r="GB61" i="12"/>
  <c r="JX88" i="12"/>
  <c r="HQ67" i="12"/>
  <c r="HL86" i="12"/>
  <c r="KW85" i="12"/>
  <c r="IP78" i="12"/>
  <c r="GO86" i="12"/>
  <c r="IP89" i="12"/>
  <c r="IJ87" i="12"/>
  <c r="IQ78" i="12"/>
  <c r="EZ86" i="12"/>
  <c r="KH58" i="12"/>
  <c r="HL73" i="12"/>
  <c r="GB57" i="12"/>
  <c r="HQ57" i="12"/>
  <c r="IQ89" i="12"/>
  <c r="LL78" i="12"/>
  <c r="JK59" i="12"/>
  <c r="LL87" i="12"/>
  <c r="FE57" i="12"/>
  <c r="KE97" i="12"/>
  <c r="JF59" i="12"/>
  <c r="GG57" i="12"/>
  <c r="LC67" i="12"/>
  <c r="EU61" i="12"/>
  <c r="GG67" i="12"/>
  <c r="HS61" i="12"/>
  <c r="HS60" i="12"/>
  <c r="FZ147" i="12"/>
  <c r="CA142" i="12"/>
  <c r="FZ144" i="12"/>
  <c r="FZ148" i="12"/>
  <c r="FZ143" i="12"/>
  <c r="FZ151" i="12"/>
  <c r="FZ154" i="12"/>
  <c r="FZ153" i="12"/>
  <c r="JY154" i="12"/>
  <c r="JY143" i="12"/>
  <c r="JY147" i="12"/>
  <c r="JY148" i="12"/>
  <c r="JY151" i="12"/>
  <c r="JY144" i="12"/>
  <c r="JY153" i="12"/>
  <c r="FH154" i="12"/>
  <c r="FH148" i="12"/>
  <c r="FH147" i="12"/>
  <c r="FH153" i="12"/>
  <c r="FH143" i="12"/>
  <c r="FH144" i="12"/>
  <c r="FH151" i="12"/>
  <c r="BI142" i="12"/>
  <c r="IK140" i="12"/>
  <c r="IK139" i="12"/>
  <c r="IK138" i="12"/>
  <c r="IK136" i="12"/>
  <c r="IK135" i="12"/>
  <c r="LJ139" i="12"/>
  <c r="LJ136" i="12"/>
  <c r="LJ140" i="12"/>
  <c r="LJ135" i="12"/>
  <c r="LJ138" i="12"/>
  <c r="LG135" i="12"/>
  <c r="LG138" i="12"/>
  <c r="LG140" i="12"/>
  <c r="LG136" i="12"/>
  <c r="LG139" i="12"/>
  <c r="JL144" i="12"/>
  <c r="JL153" i="12"/>
  <c r="JL151" i="12"/>
  <c r="JL143" i="12"/>
  <c r="JL148" i="12"/>
  <c r="JL154" i="12"/>
  <c r="JL147" i="12"/>
  <c r="MA142" i="12"/>
  <c r="AA142" i="12" s="1"/>
  <c r="KL153" i="12"/>
  <c r="KL148" i="12"/>
  <c r="KL143" i="12"/>
  <c r="KL147" i="12"/>
  <c r="KL154" i="12"/>
  <c r="KL144" i="12"/>
  <c r="KL151" i="12"/>
  <c r="FU143" i="12"/>
  <c r="FU147" i="12"/>
  <c r="FU153" i="12"/>
  <c r="FU154" i="12"/>
  <c r="FU148" i="12"/>
  <c r="FU144" i="12"/>
  <c r="FU151" i="12"/>
  <c r="BV142" i="12"/>
  <c r="GH138" i="12"/>
  <c r="GH135" i="12"/>
  <c r="GH136" i="12"/>
  <c r="GH139" i="12"/>
  <c r="GH140" i="12"/>
  <c r="CI134" i="12"/>
  <c r="HS136" i="12"/>
  <c r="HS139" i="12"/>
  <c r="HS138" i="12"/>
  <c r="HS135" i="12"/>
  <c r="HS140" i="12"/>
  <c r="DT134" i="12"/>
  <c r="GZ147" i="12"/>
  <c r="GZ148" i="12"/>
  <c r="GZ154" i="12"/>
  <c r="GZ153" i="12"/>
  <c r="DA142" i="12"/>
  <c r="GZ151" i="12"/>
  <c r="GZ143" i="12"/>
  <c r="GZ144" i="12"/>
  <c r="KA154" i="12"/>
  <c r="KA153" i="12"/>
  <c r="KA143" i="12"/>
  <c r="KA148" i="12"/>
  <c r="KA151" i="12"/>
  <c r="KA144" i="12"/>
  <c r="KA147" i="12"/>
  <c r="GH148" i="12"/>
  <c r="GH153" i="12"/>
  <c r="GH151" i="12"/>
  <c r="GH147" i="12"/>
  <c r="GH143" i="12"/>
  <c r="GH144" i="12"/>
  <c r="CI142" i="12"/>
  <c r="GH154" i="12"/>
  <c r="EP143" i="12"/>
  <c r="EP147" i="12"/>
  <c r="EP151" i="12"/>
  <c r="EP154" i="12"/>
  <c r="EP144" i="12"/>
  <c r="EP148" i="12"/>
  <c r="EP153" i="12"/>
  <c r="AQ142" i="12"/>
  <c r="LC136" i="12"/>
  <c r="LC139" i="12"/>
  <c r="LC135" i="12"/>
  <c r="LC138" i="12"/>
  <c r="LC140" i="12"/>
  <c r="EY138" i="12"/>
  <c r="AZ134" i="12"/>
  <c r="EY139" i="12"/>
  <c r="EY135" i="12"/>
  <c r="EY136" i="12"/>
  <c r="EY140" i="12"/>
  <c r="GU154" i="12"/>
  <c r="GU144" i="12"/>
  <c r="GU147" i="12"/>
  <c r="GU143" i="12"/>
  <c r="GU153" i="12"/>
  <c r="GU151" i="12"/>
  <c r="CV142" i="12"/>
  <c r="GU148" i="12"/>
  <c r="JA144" i="12"/>
  <c r="JA148" i="12"/>
  <c r="JA151" i="12"/>
  <c r="JA153" i="12"/>
  <c r="JA147" i="12"/>
  <c r="JA154" i="12"/>
  <c r="JA143" i="12"/>
  <c r="GB143" i="12"/>
  <c r="GB148" i="12"/>
  <c r="GB154" i="12"/>
  <c r="GB151" i="12"/>
  <c r="GB147" i="12"/>
  <c r="GB153" i="12"/>
  <c r="GB144" i="12"/>
  <c r="CC142" i="12"/>
  <c r="KO138" i="12"/>
  <c r="KO135" i="12"/>
  <c r="KO140" i="12"/>
  <c r="KO139" i="12"/>
  <c r="KO136" i="12"/>
  <c r="MC134" i="12"/>
  <c r="Y134" i="12" s="1"/>
  <c r="KL135" i="12"/>
  <c r="KL139" i="12"/>
  <c r="KL138" i="12"/>
  <c r="KL140" i="12"/>
  <c r="KL136" i="12"/>
  <c r="KI138" i="12"/>
  <c r="KI140" i="12"/>
  <c r="KI136" i="12"/>
  <c r="KI139" i="12"/>
  <c r="KI135" i="12"/>
  <c r="JK143" i="12"/>
  <c r="JK144" i="12"/>
  <c r="JK153" i="12"/>
  <c r="JK151" i="12"/>
  <c r="JK147" i="12"/>
  <c r="JK148" i="12"/>
  <c r="JK154" i="12"/>
  <c r="HH153" i="12"/>
  <c r="HH154" i="12"/>
  <c r="HH148" i="12"/>
  <c r="HH151" i="12"/>
  <c r="HH144" i="12"/>
  <c r="HH147" i="12"/>
  <c r="HH143" i="12"/>
  <c r="DI142" i="12"/>
  <c r="IH136" i="12"/>
  <c r="IH138" i="12"/>
  <c r="IH139" i="12"/>
  <c r="LV134" i="12"/>
  <c r="IH135" i="12"/>
  <c r="LU134" i="12"/>
  <c r="IH140" i="12"/>
  <c r="KM135" i="12"/>
  <c r="KM138" i="12"/>
  <c r="KM140" i="12"/>
  <c r="KM136" i="12"/>
  <c r="KM139" i="12"/>
  <c r="LP136" i="12"/>
  <c r="LP139" i="12"/>
  <c r="LP135" i="12"/>
  <c r="LP138" i="12"/>
  <c r="LP140" i="12"/>
  <c r="JU148" i="12"/>
  <c r="JU153" i="12"/>
  <c r="JU151" i="12"/>
  <c r="JU143" i="12"/>
  <c r="JU147" i="12"/>
  <c r="JU144" i="12"/>
  <c r="JU154" i="12"/>
  <c r="KM153" i="12"/>
  <c r="KM148" i="12"/>
  <c r="KM154" i="12"/>
  <c r="KM144" i="12"/>
  <c r="KM151" i="12"/>
  <c r="KM143" i="12"/>
  <c r="KM147" i="12"/>
  <c r="FM143" i="12"/>
  <c r="FM151" i="12"/>
  <c r="FM144" i="12"/>
  <c r="FM147" i="12"/>
  <c r="FM153" i="12"/>
  <c r="FM148" i="12"/>
  <c r="FM154" i="12"/>
  <c r="IB142" i="12"/>
  <c r="S142" i="12" s="1"/>
  <c r="BN142" i="12"/>
  <c r="KN136" i="12"/>
  <c r="KN139" i="12"/>
  <c r="KN135" i="12"/>
  <c r="KN138" i="12"/>
  <c r="KN140" i="12"/>
  <c r="AK134" i="12"/>
  <c r="EJ136" i="12"/>
  <c r="EJ140" i="12"/>
  <c r="EJ139" i="12"/>
  <c r="EJ138" i="12"/>
  <c r="EJ135" i="12"/>
  <c r="LN135" i="12"/>
  <c r="LN138" i="12"/>
  <c r="LN140" i="12"/>
  <c r="LN136" i="12"/>
  <c r="LN139" i="12"/>
  <c r="LG143" i="12"/>
  <c r="LG153" i="12"/>
  <c r="LG144" i="12"/>
  <c r="LG148" i="12"/>
  <c r="LG154" i="12"/>
  <c r="LG151" i="12"/>
  <c r="LG147" i="12"/>
  <c r="IX151" i="12"/>
  <c r="IX148" i="12"/>
  <c r="IX147" i="12"/>
  <c r="IX153" i="12"/>
  <c r="IX144" i="12"/>
  <c r="IX143" i="12"/>
  <c r="IX154" i="12"/>
  <c r="GR144" i="12"/>
  <c r="GR154" i="12"/>
  <c r="GR148" i="12"/>
  <c r="GR151" i="12"/>
  <c r="GR147" i="12"/>
  <c r="GR143" i="12"/>
  <c r="GR153" i="12"/>
  <c r="CS142" i="12"/>
  <c r="AU134" i="12"/>
  <c r="ET135" i="12"/>
  <c r="ET140" i="12"/>
  <c r="ET138" i="12"/>
  <c r="ET139" i="12"/>
  <c r="ET136" i="12"/>
  <c r="GE139" i="12"/>
  <c r="GE136" i="12"/>
  <c r="GE135" i="12"/>
  <c r="GE138" i="12"/>
  <c r="GE140" i="12"/>
  <c r="CF134" i="12"/>
  <c r="EJ143" i="12"/>
  <c r="EJ151" i="12"/>
  <c r="AK142" i="12"/>
  <c r="EJ147" i="12"/>
  <c r="EJ144" i="12"/>
  <c r="EJ154" i="12"/>
  <c r="EJ148" i="12"/>
  <c r="EJ153" i="12"/>
  <c r="KY151" i="12"/>
  <c r="KY144" i="12"/>
  <c r="KY143" i="12"/>
  <c r="KY147" i="12"/>
  <c r="KY148" i="12"/>
  <c r="KY154" i="12"/>
  <c r="KY153" i="12"/>
  <c r="IP143" i="12"/>
  <c r="IP148" i="12"/>
  <c r="IP147" i="12"/>
  <c r="IP154" i="12"/>
  <c r="IP151" i="12"/>
  <c r="IP153" i="12"/>
  <c r="IP144" i="12"/>
  <c r="GA151" i="12"/>
  <c r="GA153" i="12"/>
  <c r="GA148" i="12"/>
  <c r="GA154" i="12"/>
  <c r="GA147" i="12"/>
  <c r="GA143" i="12"/>
  <c r="GA144" i="12"/>
  <c r="CB142" i="12"/>
  <c r="EL136" i="12"/>
  <c r="EL140" i="12"/>
  <c r="EL138" i="12"/>
  <c r="AM134" i="12"/>
  <c r="EL135" i="12"/>
  <c r="EL139" i="12"/>
  <c r="FW135" i="12"/>
  <c r="FW138" i="12"/>
  <c r="FW136" i="12"/>
  <c r="FW139" i="12"/>
  <c r="BX134" i="12"/>
  <c r="FW140" i="12"/>
  <c r="IH147" i="12"/>
  <c r="IH154" i="12"/>
  <c r="IH153" i="12"/>
  <c r="LV142" i="12"/>
  <c r="LU142" i="12"/>
  <c r="IH148" i="12"/>
  <c r="IH151" i="12"/>
  <c r="IH143" i="12"/>
  <c r="IH144" i="12"/>
  <c r="KV148" i="12"/>
  <c r="KV143" i="12"/>
  <c r="KV144" i="12"/>
  <c r="KV154" i="12"/>
  <c r="KV153" i="12"/>
  <c r="KV151" i="12"/>
  <c r="KV147" i="12"/>
  <c r="HF143" i="12"/>
  <c r="HF153" i="12"/>
  <c r="HF147" i="12"/>
  <c r="HF151" i="12"/>
  <c r="HF148" i="12"/>
  <c r="HF144" i="12"/>
  <c r="HF154" i="12"/>
  <c r="DG142" i="12"/>
  <c r="HG136" i="12"/>
  <c r="HG139" i="12"/>
  <c r="HG135" i="12"/>
  <c r="HG138" i="12"/>
  <c r="HG140" i="12"/>
  <c r="DH134" i="12"/>
  <c r="IX135" i="12"/>
  <c r="IX138" i="12"/>
  <c r="IX140" i="12"/>
  <c r="IX139" i="12"/>
  <c r="IX136" i="12"/>
  <c r="IU139" i="12"/>
  <c r="IU135" i="12"/>
  <c r="IU138" i="12"/>
  <c r="IU140" i="12"/>
  <c r="IU136" i="12"/>
  <c r="KI144" i="12"/>
  <c r="KI154" i="12"/>
  <c r="KI148" i="12"/>
  <c r="KI147" i="12"/>
  <c r="KI143" i="12"/>
  <c r="KI151" i="12"/>
  <c r="KI153" i="12"/>
  <c r="FX143" i="12"/>
  <c r="FX153" i="12"/>
  <c r="FX148" i="12"/>
  <c r="FX151" i="12"/>
  <c r="FX144" i="12"/>
  <c r="FX147" i="12"/>
  <c r="FX154" i="12"/>
  <c r="BY142" i="12"/>
  <c r="EU143" i="12"/>
  <c r="EU147" i="12"/>
  <c r="EU148" i="12"/>
  <c r="EU154" i="12"/>
  <c r="EU151" i="12"/>
  <c r="EU144" i="12"/>
  <c r="EU153" i="12"/>
  <c r="AV142" i="12"/>
  <c r="LK135" i="12"/>
  <c r="LK138" i="12"/>
  <c r="LK140" i="12"/>
  <c r="LK136" i="12"/>
  <c r="LK139" i="12"/>
  <c r="FG136" i="12"/>
  <c r="FG135" i="12"/>
  <c r="FG140" i="12"/>
  <c r="BH134" i="12"/>
  <c r="FG138" i="12"/>
  <c r="FG139" i="12"/>
  <c r="EI144" i="12"/>
  <c r="EI153" i="12"/>
  <c r="EI148" i="12"/>
  <c r="EI151" i="12"/>
  <c r="EI143" i="12"/>
  <c r="EI154" i="12"/>
  <c r="AJ142" i="12"/>
  <c r="HW142" i="12"/>
  <c r="HV142" i="12"/>
  <c r="EI147" i="12"/>
  <c r="KX143" i="12"/>
  <c r="KX153" i="12"/>
  <c r="KX151" i="12"/>
  <c r="KX148" i="12"/>
  <c r="KX147" i="12"/>
  <c r="KX154" i="12"/>
  <c r="KX144" i="12"/>
  <c r="GG144" i="12"/>
  <c r="GG153" i="12"/>
  <c r="GG151" i="12"/>
  <c r="GG154" i="12"/>
  <c r="GG143" i="12"/>
  <c r="GG147" i="12"/>
  <c r="GG148" i="12"/>
  <c r="CH142" i="12"/>
  <c r="HR140" i="12"/>
  <c r="HR136" i="12"/>
  <c r="HR139" i="12"/>
  <c r="DS134" i="12"/>
  <c r="HR135" i="12"/>
  <c r="HR138" i="12"/>
  <c r="IQ135" i="12"/>
  <c r="IQ138" i="12"/>
  <c r="IQ140" i="12"/>
  <c r="IQ136" i="12"/>
  <c r="IQ139" i="12"/>
  <c r="JT135" i="12"/>
  <c r="JT138" i="12"/>
  <c r="JT140" i="12"/>
  <c r="JT136" i="12"/>
  <c r="JT139" i="12"/>
  <c r="DL142" i="12"/>
  <c r="HK144" i="12"/>
  <c r="HK148" i="12"/>
  <c r="HK143" i="12"/>
  <c r="HK147" i="12"/>
  <c r="HK154" i="12"/>
  <c r="HK153" i="12"/>
  <c r="HK151" i="12"/>
  <c r="JX151" i="12"/>
  <c r="JX144" i="12"/>
  <c r="JX147" i="12"/>
  <c r="JX148" i="12"/>
  <c r="JX153" i="12"/>
  <c r="JX154" i="12"/>
  <c r="JX143" i="12"/>
  <c r="EW143" i="12"/>
  <c r="EW151" i="12"/>
  <c r="EW144" i="12"/>
  <c r="EW147" i="12"/>
  <c r="EW153" i="12"/>
  <c r="EW154" i="12"/>
  <c r="EW148" i="12"/>
  <c r="AX142" i="12"/>
  <c r="GI138" i="12"/>
  <c r="CJ134" i="12"/>
  <c r="GI140" i="12"/>
  <c r="GI139" i="12"/>
  <c r="GI135" i="12"/>
  <c r="GI136" i="12"/>
  <c r="HL135" i="12"/>
  <c r="HL136" i="12"/>
  <c r="HL140" i="12"/>
  <c r="DM134" i="12"/>
  <c r="HL138" i="12"/>
  <c r="HL139" i="12"/>
  <c r="DJ134" i="12"/>
  <c r="HI135" i="12"/>
  <c r="HI140" i="12"/>
  <c r="HI139" i="12"/>
  <c r="HI138" i="12"/>
  <c r="HI136" i="12"/>
  <c r="KH153" i="12"/>
  <c r="KH148" i="12"/>
  <c r="KH154" i="12"/>
  <c r="KH147" i="12"/>
  <c r="KH143" i="12"/>
  <c r="KH144" i="12"/>
  <c r="KH151" i="12"/>
  <c r="GP147" i="12"/>
  <c r="ID142" i="12"/>
  <c r="Q142" i="12" s="1"/>
  <c r="GP153" i="12"/>
  <c r="GP154" i="12"/>
  <c r="GP151" i="12"/>
  <c r="GP144" i="12"/>
  <c r="GP143" i="12"/>
  <c r="GP148" i="12"/>
  <c r="CQ142" i="12"/>
  <c r="JI138" i="12"/>
  <c r="JI139" i="12"/>
  <c r="JI136" i="12"/>
  <c r="JI140" i="12"/>
  <c r="JI135" i="12"/>
  <c r="HM136" i="12"/>
  <c r="HM138" i="12"/>
  <c r="HM140" i="12"/>
  <c r="HM139" i="12"/>
  <c r="HM135" i="12"/>
  <c r="DN134" i="12"/>
  <c r="IC134" i="12"/>
  <c r="O134" i="12" s="1"/>
  <c r="JD140" i="12"/>
  <c r="JD136" i="12"/>
  <c r="JD139" i="12"/>
  <c r="JD135" i="12"/>
  <c r="JD138" i="12"/>
  <c r="KR148" i="12"/>
  <c r="KR143" i="12"/>
  <c r="KR147" i="12"/>
  <c r="KR144" i="12"/>
  <c r="KR153" i="12"/>
  <c r="KR154" i="12"/>
  <c r="KR151" i="12"/>
  <c r="LR144" i="12"/>
  <c r="LR151" i="12"/>
  <c r="LR153" i="12"/>
  <c r="LR143" i="12"/>
  <c r="LR154" i="12"/>
  <c r="LR148" i="12"/>
  <c r="LR147" i="12"/>
  <c r="FT144" i="12"/>
  <c r="FT154" i="12"/>
  <c r="FT151" i="12"/>
  <c r="FT147" i="12"/>
  <c r="FT153" i="12"/>
  <c r="FT143" i="12"/>
  <c r="FT148" i="12"/>
  <c r="BU142" i="12"/>
  <c r="HN136" i="12"/>
  <c r="HN140" i="12"/>
  <c r="HN135" i="12"/>
  <c r="HN138" i="12"/>
  <c r="HN139" i="12"/>
  <c r="DO134" i="12"/>
  <c r="JM136" i="12"/>
  <c r="JM139" i="12"/>
  <c r="JM135" i="12"/>
  <c r="JM138" i="12"/>
  <c r="JM140" i="12"/>
  <c r="JB136" i="12"/>
  <c r="JB139" i="12"/>
  <c r="JB135" i="12"/>
  <c r="JB138" i="12"/>
  <c r="JB140" i="12"/>
  <c r="IU154" i="12"/>
  <c r="IU153" i="12"/>
  <c r="IU151" i="12"/>
  <c r="IU144" i="12"/>
  <c r="IU147" i="12"/>
  <c r="IU148" i="12"/>
  <c r="IU143" i="12"/>
  <c r="HA151" i="12"/>
  <c r="HA147" i="12"/>
  <c r="HA143" i="12"/>
  <c r="HA153" i="12"/>
  <c r="HA144" i="12"/>
  <c r="HA148" i="12"/>
  <c r="HA154" i="12"/>
  <c r="DB142" i="12"/>
  <c r="CS134" i="12"/>
  <c r="GR135" i="12"/>
  <c r="GR136" i="12"/>
  <c r="GR138" i="12"/>
  <c r="GR139" i="12"/>
  <c r="GR140" i="12"/>
  <c r="JW135" i="12"/>
  <c r="JW138" i="12"/>
  <c r="JW140" i="12"/>
  <c r="JW136" i="12"/>
  <c r="JW139" i="12"/>
  <c r="KZ135" i="12"/>
  <c r="KZ138" i="12"/>
  <c r="KZ140" i="12"/>
  <c r="KZ136" i="12"/>
  <c r="KZ139" i="12"/>
  <c r="DK142" i="12"/>
  <c r="HJ154" i="12"/>
  <c r="HJ143" i="12"/>
  <c r="HJ144" i="12"/>
  <c r="HJ148" i="12"/>
  <c r="HJ153" i="12"/>
  <c r="HJ147" i="12"/>
  <c r="HJ151" i="12"/>
  <c r="IM147" i="12"/>
  <c r="IM153" i="12"/>
  <c r="IM144" i="12"/>
  <c r="IM148" i="12"/>
  <c r="IM154" i="12"/>
  <c r="IM151" i="12"/>
  <c r="IM143" i="12"/>
  <c r="GY148" i="12"/>
  <c r="GY153" i="12"/>
  <c r="GY144" i="12"/>
  <c r="GY147" i="12"/>
  <c r="GY143" i="12"/>
  <c r="GY151" i="12"/>
  <c r="GY154" i="12"/>
  <c r="CZ142" i="12"/>
  <c r="JY135" i="12"/>
  <c r="JY140" i="12"/>
  <c r="JY136" i="12"/>
  <c r="JY139" i="12"/>
  <c r="JY138" i="12"/>
  <c r="JO136" i="12"/>
  <c r="JO139" i="12"/>
  <c r="JO135" i="12"/>
  <c r="JO138" i="12"/>
  <c r="JO140" i="12"/>
  <c r="KR135" i="12"/>
  <c r="KR140" i="12"/>
  <c r="KR136" i="12"/>
  <c r="KR139" i="12"/>
  <c r="KR138" i="12"/>
  <c r="LI143" i="12"/>
  <c r="LI148" i="12"/>
  <c r="LI154" i="12"/>
  <c r="LI147" i="12"/>
  <c r="LI151" i="12"/>
  <c r="LI153" i="12"/>
  <c r="LI144" i="12"/>
  <c r="IJ154" i="12"/>
  <c r="IJ148" i="12"/>
  <c r="IJ153" i="12"/>
  <c r="IJ151" i="12"/>
  <c r="IJ143" i="12"/>
  <c r="IJ147" i="12"/>
  <c r="IJ144" i="12"/>
  <c r="HE144" i="12"/>
  <c r="HE151" i="12"/>
  <c r="HE147" i="12"/>
  <c r="HE143" i="12"/>
  <c r="HE148" i="12"/>
  <c r="HE153" i="12"/>
  <c r="HE154" i="12"/>
  <c r="DF142" i="12"/>
  <c r="EU139" i="12"/>
  <c r="EU140" i="12"/>
  <c r="EU138" i="12"/>
  <c r="AV134" i="12"/>
  <c r="EU135" i="12"/>
  <c r="EU136" i="12"/>
  <c r="BY134" i="12"/>
  <c r="FX135" i="12"/>
  <c r="FX136" i="12"/>
  <c r="FX139" i="12"/>
  <c r="FX138" i="12"/>
  <c r="FX140" i="12"/>
  <c r="FU140" i="12"/>
  <c r="BV134" i="12"/>
  <c r="FU138" i="12"/>
  <c r="FU135" i="12"/>
  <c r="FU136" i="12"/>
  <c r="FU139" i="12"/>
  <c r="LF147" i="12"/>
  <c r="LF154" i="12"/>
  <c r="LF143" i="12"/>
  <c r="LF144" i="12"/>
  <c r="LF148" i="12"/>
  <c r="LF151" i="12"/>
  <c r="LF153" i="12"/>
  <c r="HR143" i="12"/>
  <c r="HR153" i="12"/>
  <c r="HR154" i="12"/>
  <c r="HR148" i="12"/>
  <c r="HR144" i="12"/>
  <c r="HR147" i="12"/>
  <c r="HR151" i="12"/>
  <c r="DS142" i="12"/>
  <c r="JQ136" i="12"/>
  <c r="JQ140" i="12"/>
  <c r="JQ139" i="12"/>
  <c r="JQ135" i="12"/>
  <c r="JQ138" i="12"/>
  <c r="IY136" i="12"/>
  <c r="IY139" i="12"/>
  <c r="IY135" i="12"/>
  <c r="IY138" i="12"/>
  <c r="IY140" i="12"/>
  <c r="KB135" i="12"/>
  <c r="KB138" i="12"/>
  <c r="KB140" i="12"/>
  <c r="KB136" i="12"/>
  <c r="KB139" i="12"/>
  <c r="HC154" i="12"/>
  <c r="HC144" i="12"/>
  <c r="HC151" i="12"/>
  <c r="HC143" i="12"/>
  <c r="HC148" i="12"/>
  <c r="DD142" i="12"/>
  <c r="HC147" i="12"/>
  <c r="HC153" i="12"/>
  <c r="IL153" i="12"/>
  <c r="IL151" i="12"/>
  <c r="IL154" i="12"/>
  <c r="IL148" i="12"/>
  <c r="IL147" i="12"/>
  <c r="IL144" i="12"/>
  <c r="IL143" i="12"/>
  <c r="FN143" i="12"/>
  <c r="FN154" i="12"/>
  <c r="FN148" i="12"/>
  <c r="FN151" i="12"/>
  <c r="FN147" i="12"/>
  <c r="FN153" i="12"/>
  <c r="FN144" i="12"/>
  <c r="BO142" i="12"/>
  <c r="FL139" i="12"/>
  <c r="FL138" i="12"/>
  <c r="FL135" i="12"/>
  <c r="FL136" i="12"/>
  <c r="FL140" i="12"/>
  <c r="BM134" i="12"/>
  <c r="FQ140" i="12"/>
  <c r="BR134" i="12"/>
  <c r="FQ135" i="12"/>
  <c r="FQ136" i="12"/>
  <c r="FQ139" i="12"/>
  <c r="FQ138" i="12"/>
  <c r="FV140" i="12"/>
  <c r="FV139" i="12"/>
  <c r="FV135" i="12"/>
  <c r="BW134" i="12"/>
  <c r="FV136" i="12"/>
  <c r="FV138" i="12"/>
  <c r="KK143" i="12"/>
  <c r="KK151" i="12"/>
  <c r="KK144" i="12"/>
  <c r="KK148" i="12"/>
  <c r="KK154" i="12"/>
  <c r="KK153" i="12"/>
  <c r="KK147" i="12"/>
  <c r="LC144" i="12"/>
  <c r="LC148" i="12"/>
  <c r="LC151" i="12"/>
  <c r="LC154" i="12"/>
  <c r="LC143" i="12"/>
  <c r="LC153" i="12"/>
  <c r="LC147" i="12"/>
  <c r="EV144" i="12"/>
  <c r="EV151" i="12"/>
  <c r="EV147" i="12"/>
  <c r="EV153" i="12"/>
  <c r="EV143" i="12"/>
  <c r="EV148" i="12"/>
  <c r="EV154" i="12"/>
  <c r="AW142" i="12"/>
  <c r="LD136" i="12"/>
  <c r="LD139" i="12"/>
  <c r="LD135" i="12"/>
  <c r="LD138" i="12"/>
  <c r="LD140" i="12"/>
  <c r="EZ135" i="12"/>
  <c r="BA134" i="12"/>
  <c r="EZ138" i="12"/>
  <c r="EZ140" i="12"/>
  <c r="EZ139" i="12"/>
  <c r="EZ136" i="12"/>
  <c r="AX134" i="12"/>
  <c r="EW138" i="12"/>
  <c r="EW139" i="12"/>
  <c r="EW135" i="12"/>
  <c r="EW136" i="12"/>
  <c r="EW140" i="12"/>
  <c r="LE151" i="12"/>
  <c r="LE153" i="12"/>
  <c r="LE148" i="12"/>
  <c r="LE143" i="12"/>
  <c r="LE144" i="12"/>
  <c r="LE154" i="12"/>
  <c r="LE147" i="12"/>
  <c r="GO154" i="12"/>
  <c r="GO144" i="12"/>
  <c r="GO143" i="12"/>
  <c r="CP142" i="12"/>
  <c r="GO153" i="12"/>
  <c r="GO151" i="12"/>
  <c r="GO147" i="12"/>
  <c r="GO148" i="12"/>
  <c r="IS140" i="12"/>
  <c r="IS136" i="12"/>
  <c r="IS138" i="12"/>
  <c r="IS139" i="12"/>
  <c r="IS135" i="12"/>
  <c r="FA139" i="12"/>
  <c r="FA140" i="12"/>
  <c r="FA136" i="12"/>
  <c r="BB134" i="12"/>
  <c r="FA138" i="12"/>
  <c r="FA135" i="12"/>
  <c r="BG134" i="12"/>
  <c r="FF138" i="12"/>
  <c r="FF135" i="12"/>
  <c r="FF140" i="12"/>
  <c r="FF139" i="12"/>
  <c r="FF136" i="12"/>
  <c r="LO148" i="12"/>
  <c r="LO147" i="12"/>
  <c r="LO144" i="12"/>
  <c r="LO154" i="12"/>
  <c r="LO153" i="12"/>
  <c r="LO143" i="12"/>
  <c r="LO151" i="12"/>
  <c r="JF144" i="12"/>
  <c r="JF153" i="12"/>
  <c r="JF151" i="12"/>
  <c r="JF143" i="12"/>
  <c r="JF148" i="12"/>
  <c r="JF147" i="12"/>
  <c r="JF154" i="12"/>
  <c r="GQ143" i="12"/>
  <c r="GQ151" i="12"/>
  <c r="GQ147" i="12"/>
  <c r="GQ144" i="12"/>
  <c r="GQ153" i="12"/>
  <c r="GQ148" i="12"/>
  <c r="GQ154" i="12"/>
  <c r="CR142" i="12"/>
  <c r="BC134" i="12"/>
  <c r="FB135" i="12"/>
  <c r="FB136" i="12"/>
  <c r="FB138" i="12"/>
  <c r="FB139" i="12"/>
  <c r="FB140" i="12"/>
  <c r="GM139" i="12"/>
  <c r="GM140" i="12"/>
  <c r="GM136" i="12"/>
  <c r="GM135" i="12"/>
  <c r="GM138" i="12"/>
  <c r="CN134" i="12"/>
  <c r="FQ153" i="12"/>
  <c r="FQ148" i="12"/>
  <c r="FQ154" i="12"/>
  <c r="FQ143" i="12"/>
  <c r="FQ144" i="12"/>
  <c r="FQ147" i="12"/>
  <c r="FQ151" i="12"/>
  <c r="BR142" i="12"/>
  <c r="JR143" i="12"/>
  <c r="JR154" i="12"/>
  <c r="JR153" i="12"/>
  <c r="JR151" i="12"/>
  <c r="JR147" i="12"/>
  <c r="JR148" i="12"/>
  <c r="JR144" i="12"/>
  <c r="HP143" i="12"/>
  <c r="HP153" i="12"/>
  <c r="HP154" i="12"/>
  <c r="HP148" i="12"/>
  <c r="HP151" i="12"/>
  <c r="HP144" i="12"/>
  <c r="HP147" i="12"/>
  <c r="DQ142" i="12"/>
  <c r="FT140" i="12"/>
  <c r="FT136" i="12"/>
  <c r="FT139" i="12"/>
  <c r="FT135" i="12"/>
  <c r="BU134" i="12"/>
  <c r="FT138" i="12"/>
  <c r="GW140" i="12"/>
  <c r="CX134" i="12"/>
  <c r="GW136" i="12"/>
  <c r="GW139" i="12"/>
  <c r="GW135" i="12"/>
  <c r="GW138" i="12"/>
  <c r="IN138" i="12"/>
  <c r="IN140" i="12"/>
  <c r="IN136" i="12"/>
  <c r="IN139" i="12"/>
  <c r="IN135" i="12"/>
  <c r="HS153" i="12"/>
  <c r="DT142" i="12"/>
  <c r="HS147" i="12"/>
  <c r="HS144" i="12"/>
  <c r="HS151" i="12"/>
  <c r="HS148" i="12"/>
  <c r="HS154" i="12"/>
  <c r="HS143" i="12"/>
  <c r="JJ151" i="12"/>
  <c r="JJ148" i="12"/>
  <c r="JJ143" i="12"/>
  <c r="JJ154" i="12"/>
  <c r="JJ147" i="12"/>
  <c r="JJ144" i="12"/>
  <c r="JJ153" i="12"/>
  <c r="FL151" i="12"/>
  <c r="FL143" i="12"/>
  <c r="FL154" i="12"/>
  <c r="FL153" i="12"/>
  <c r="FL144" i="12"/>
  <c r="FL148" i="12"/>
  <c r="FL147" i="12"/>
  <c r="BM142" i="12"/>
  <c r="LM140" i="12"/>
  <c r="LM135" i="12"/>
  <c r="LM136" i="12"/>
  <c r="LM139" i="12"/>
  <c r="LM138" i="12"/>
  <c r="CP134" i="12"/>
  <c r="GO135" i="12"/>
  <c r="GO136" i="12"/>
  <c r="GO139" i="12"/>
  <c r="GO138" i="12"/>
  <c r="GO140" i="12"/>
  <c r="CU134" i="12"/>
  <c r="GT140" i="12"/>
  <c r="GT135" i="12"/>
  <c r="GT136" i="12"/>
  <c r="GT139" i="12"/>
  <c r="GT138" i="12"/>
  <c r="IW148" i="12"/>
  <c r="IW151" i="12"/>
  <c r="IW147" i="12"/>
  <c r="IW154" i="12"/>
  <c r="IW143" i="12"/>
  <c r="IW144" i="12"/>
  <c r="IW153" i="12"/>
  <c r="JO151" i="12"/>
  <c r="JO153" i="12"/>
  <c r="JO144" i="12"/>
  <c r="JO154" i="12"/>
  <c r="JO147" i="12"/>
  <c r="JO148" i="12"/>
  <c r="JO143" i="12"/>
  <c r="GL147" i="12"/>
  <c r="GL144" i="12"/>
  <c r="GL148" i="12"/>
  <c r="GL143" i="12"/>
  <c r="GL153" i="12"/>
  <c r="GL154" i="12"/>
  <c r="GL151" i="12"/>
  <c r="CM142" i="12"/>
  <c r="JP140" i="12"/>
  <c r="JP136" i="12"/>
  <c r="JP139" i="12"/>
  <c r="JP135" i="12"/>
  <c r="JP138" i="12"/>
  <c r="LA135" i="12"/>
  <c r="LA138" i="12"/>
  <c r="LA140" i="12"/>
  <c r="LA136" i="12"/>
  <c r="LA139" i="12"/>
  <c r="KP135" i="12"/>
  <c r="KP138" i="12"/>
  <c r="KP140" i="12"/>
  <c r="KP136" i="12"/>
  <c r="KP139" i="12"/>
  <c r="IT148" i="12"/>
  <c r="IT154" i="12"/>
  <c r="IT151" i="12"/>
  <c r="IT147" i="12"/>
  <c r="IT144" i="12"/>
  <c r="IT153" i="12"/>
  <c r="IT143" i="12"/>
  <c r="FD143" i="12"/>
  <c r="FD147" i="12"/>
  <c r="FD153" i="12"/>
  <c r="FD148" i="12"/>
  <c r="FD154" i="12"/>
  <c r="FD151" i="12"/>
  <c r="FD144" i="12"/>
  <c r="BE142" i="12"/>
  <c r="HJ136" i="12"/>
  <c r="DK134" i="12"/>
  <c r="HJ135" i="12"/>
  <c r="HJ140" i="12"/>
  <c r="HJ138" i="12"/>
  <c r="HJ139" i="12"/>
  <c r="BZ134" i="12"/>
  <c r="FY138" i="12"/>
  <c r="FY140" i="12"/>
  <c r="FY139" i="12"/>
  <c r="FY135" i="12"/>
  <c r="FY136" i="12"/>
  <c r="GD140" i="12"/>
  <c r="GD139" i="12"/>
  <c r="GD135" i="12"/>
  <c r="CE134" i="12"/>
  <c r="GD138" i="12"/>
  <c r="GD136" i="12"/>
  <c r="EY148" i="12"/>
  <c r="EY151" i="12"/>
  <c r="AZ142" i="12"/>
  <c r="EY154" i="12"/>
  <c r="EY143" i="12"/>
  <c r="EY147" i="12"/>
  <c r="EY153" i="12"/>
  <c r="EY144" i="12"/>
  <c r="JI154" i="12"/>
  <c r="JI151" i="12"/>
  <c r="JI153" i="12"/>
  <c r="JI148" i="12"/>
  <c r="JI147" i="12"/>
  <c r="JI144" i="12"/>
  <c r="JI143" i="12"/>
  <c r="HQ143" i="12"/>
  <c r="HQ144" i="12"/>
  <c r="HQ148" i="12"/>
  <c r="HQ151" i="12"/>
  <c r="HQ147" i="12"/>
  <c r="HQ154" i="12"/>
  <c r="HQ153" i="12"/>
  <c r="DR142" i="12"/>
  <c r="EV136" i="12"/>
  <c r="EV140" i="12"/>
  <c r="EV138" i="12"/>
  <c r="AW134" i="12"/>
  <c r="EV135" i="12"/>
  <c r="EV139" i="12"/>
  <c r="KT135" i="12"/>
  <c r="KT140" i="12"/>
  <c r="KT138" i="12"/>
  <c r="KT139" i="12"/>
  <c r="KT136" i="12"/>
  <c r="KQ135" i="12"/>
  <c r="KQ138" i="12"/>
  <c r="KQ140" i="12"/>
  <c r="KQ136" i="12"/>
  <c r="KQ139" i="12"/>
  <c r="LH148" i="12"/>
  <c r="LH153" i="12"/>
  <c r="LH154" i="12"/>
  <c r="LH147" i="12"/>
  <c r="LH151" i="12"/>
  <c r="LH143" i="12"/>
  <c r="LH144" i="12"/>
  <c r="IQ154" i="12"/>
  <c r="IQ148" i="12"/>
  <c r="IQ151" i="12"/>
  <c r="IQ144" i="12"/>
  <c r="IQ147" i="12"/>
  <c r="IQ153" i="12"/>
  <c r="IQ143" i="12"/>
  <c r="FJ144" i="12"/>
  <c r="FJ151" i="12"/>
  <c r="FJ143" i="12"/>
  <c r="FJ147" i="12"/>
  <c r="FJ154" i="12"/>
  <c r="FJ148" i="12"/>
  <c r="FJ153" i="12"/>
  <c r="BK142" i="12"/>
  <c r="IR138" i="12"/>
  <c r="IR140" i="12"/>
  <c r="IR136" i="12"/>
  <c r="IR139" i="12"/>
  <c r="IR135" i="12"/>
  <c r="KC135" i="12"/>
  <c r="KC138" i="12"/>
  <c r="KC140" i="12"/>
  <c r="KC136" i="12"/>
  <c r="KC139" i="12"/>
  <c r="JR140" i="12"/>
  <c r="JR136" i="12"/>
  <c r="JR139" i="12"/>
  <c r="JR135" i="12"/>
  <c r="JR138" i="12"/>
  <c r="IS154" i="12"/>
  <c r="IS144" i="12"/>
  <c r="IS153" i="12"/>
  <c r="IS148" i="12"/>
  <c r="IS147" i="12"/>
  <c r="IS143" i="12"/>
  <c r="IS151" i="12"/>
  <c r="FV147" i="12"/>
  <c r="FV143" i="12"/>
  <c r="FV153" i="12"/>
  <c r="FV144" i="12"/>
  <c r="BW142" i="12"/>
  <c r="FV148" i="12"/>
  <c r="FV154" i="12"/>
  <c r="FV151" i="12"/>
  <c r="GZ138" i="12"/>
  <c r="GZ140" i="12"/>
  <c r="GZ139" i="12"/>
  <c r="GZ135" i="12"/>
  <c r="DA134" i="12"/>
  <c r="GZ136" i="12"/>
  <c r="KD135" i="12"/>
  <c r="KD136" i="12"/>
  <c r="KD139" i="12"/>
  <c r="KD138" i="12"/>
  <c r="KD140" i="12"/>
  <c r="KA140" i="12"/>
  <c r="KA136" i="12"/>
  <c r="KA139" i="12"/>
  <c r="KA135" i="12"/>
  <c r="KA138" i="12"/>
  <c r="JC153" i="12"/>
  <c r="JC154" i="12"/>
  <c r="JC151" i="12"/>
  <c r="JC148" i="12"/>
  <c r="JC147" i="12"/>
  <c r="JC144" i="12"/>
  <c r="JC143" i="12"/>
  <c r="EN147" i="12"/>
  <c r="EN153" i="12"/>
  <c r="EN154" i="12"/>
  <c r="EN143" i="12"/>
  <c r="EN151" i="12"/>
  <c r="EN148" i="12"/>
  <c r="AO142" i="12"/>
  <c r="EN144" i="12"/>
  <c r="EI140" i="12"/>
  <c r="EI136" i="12"/>
  <c r="EI135" i="12"/>
  <c r="EI138" i="12"/>
  <c r="HW134" i="12"/>
  <c r="AJ134" i="12"/>
  <c r="HV134" i="12"/>
  <c r="EI139" i="12"/>
  <c r="KE140" i="12"/>
  <c r="KE136" i="12"/>
  <c r="KE139" i="12"/>
  <c r="KE135" i="12"/>
  <c r="KE138" i="12"/>
  <c r="LH135" i="12"/>
  <c r="LH138" i="12"/>
  <c r="LH140" i="12"/>
  <c r="LH136" i="12"/>
  <c r="LH139" i="12"/>
  <c r="EX151" i="12"/>
  <c r="AY142" i="12"/>
  <c r="EX143" i="12"/>
  <c r="EX148" i="12"/>
  <c r="EX154" i="12"/>
  <c r="EX153" i="12"/>
  <c r="EX144" i="12"/>
  <c r="EX147" i="12"/>
  <c r="KO143" i="12"/>
  <c r="KO147" i="12"/>
  <c r="KO154" i="12"/>
  <c r="KO144" i="12"/>
  <c r="KO153" i="12"/>
  <c r="KO148" i="12"/>
  <c r="KO151" i="12"/>
  <c r="MC142" i="12"/>
  <c r="Y142" i="12" s="1"/>
  <c r="GX148" i="12"/>
  <c r="GX151" i="12"/>
  <c r="GX147" i="12"/>
  <c r="GX144" i="12"/>
  <c r="GX154" i="12"/>
  <c r="GX153" i="12"/>
  <c r="GX143" i="12"/>
  <c r="CY142" i="12"/>
  <c r="FD138" i="12"/>
  <c r="FD140" i="12"/>
  <c r="BE134" i="12"/>
  <c r="FD135" i="12"/>
  <c r="FD136" i="12"/>
  <c r="FD139" i="12"/>
  <c r="AL134" i="12"/>
  <c r="EK135" i="12"/>
  <c r="EK136" i="12"/>
  <c r="EK139" i="12"/>
  <c r="EK140" i="12"/>
  <c r="EK138" i="12"/>
  <c r="EP138" i="12"/>
  <c r="EP136" i="12"/>
  <c r="EP135" i="12"/>
  <c r="EP140" i="12"/>
  <c r="EP139" i="12"/>
  <c r="AQ134" i="12"/>
  <c r="FW154" i="12"/>
  <c r="FW147" i="12"/>
  <c r="FW151" i="12"/>
  <c r="FW148" i="12"/>
  <c r="FW144" i="12"/>
  <c r="BX142" i="12"/>
  <c r="FW153" i="12"/>
  <c r="FW143" i="12"/>
  <c r="KG154" i="12"/>
  <c r="KG153" i="12"/>
  <c r="KG147" i="12"/>
  <c r="KG148" i="12"/>
  <c r="KG151" i="12"/>
  <c r="KG143" i="12"/>
  <c r="KG144" i="12"/>
  <c r="GI148" i="12"/>
  <c r="GI144" i="12"/>
  <c r="GI153" i="12"/>
  <c r="GI154" i="12"/>
  <c r="GI147" i="12"/>
  <c r="GI151" i="12"/>
  <c r="GI143" i="12"/>
  <c r="CJ142" i="12"/>
  <c r="KW136" i="12"/>
  <c r="KW138" i="12"/>
  <c r="KW140" i="12"/>
  <c r="KW139" i="12"/>
  <c r="KW135" i="12"/>
  <c r="LR140" i="12"/>
  <c r="LR139" i="12"/>
  <c r="LR136" i="12"/>
  <c r="LR135" i="12"/>
  <c r="LR138" i="12"/>
  <c r="LO139" i="12"/>
  <c r="LO136" i="12"/>
  <c r="LO135" i="12"/>
  <c r="LO138" i="12"/>
  <c r="LO140" i="12"/>
  <c r="JT148" i="12"/>
  <c r="JT143" i="12"/>
  <c r="JT147" i="12"/>
  <c r="JT144" i="12"/>
  <c r="JT153" i="12"/>
  <c r="JT154" i="12"/>
  <c r="JT151" i="12"/>
  <c r="KT147" i="12"/>
  <c r="KT148" i="12"/>
  <c r="KT143" i="12"/>
  <c r="KT151" i="12"/>
  <c r="KT144" i="12"/>
  <c r="KT154" i="12"/>
  <c r="KT153" i="12"/>
  <c r="GV143" i="12"/>
  <c r="GV154" i="12"/>
  <c r="GV153" i="12"/>
  <c r="GV148" i="12"/>
  <c r="GV147" i="12"/>
  <c r="GV144" i="12"/>
  <c r="GV151" i="12"/>
  <c r="CW142" i="12"/>
  <c r="GP138" i="12"/>
  <c r="GP140" i="12"/>
  <c r="GP136" i="12"/>
  <c r="GP139" i="12"/>
  <c r="GP135" i="12"/>
  <c r="CQ134" i="12"/>
  <c r="ID134" i="12"/>
  <c r="Q134" i="12" s="1"/>
  <c r="IO135" i="12"/>
  <c r="IO138" i="12"/>
  <c r="IO140" i="12"/>
  <c r="IO136" i="12"/>
  <c r="IO139" i="12"/>
  <c r="EZ148" i="12"/>
  <c r="EZ154" i="12"/>
  <c r="BA142" i="12"/>
  <c r="EZ151" i="12"/>
  <c r="EZ147" i="12"/>
  <c r="EZ153" i="12"/>
  <c r="EZ144" i="12"/>
  <c r="EZ143" i="12"/>
  <c r="JQ151" i="12"/>
  <c r="JQ154" i="12"/>
  <c r="JQ148" i="12"/>
  <c r="JQ153" i="12"/>
  <c r="JQ147" i="12"/>
  <c r="JQ144" i="12"/>
  <c r="JQ143" i="12"/>
  <c r="GJ144" i="12"/>
  <c r="GJ148" i="12"/>
  <c r="GJ151" i="12"/>
  <c r="GJ147" i="12"/>
  <c r="GJ153" i="12"/>
  <c r="GJ154" i="12"/>
  <c r="GJ143" i="12"/>
  <c r="CK142" i="12"/>
  <c r="HB138" i="12"/>
  <c r="HB140" i="12"/>
  <c r="HB139" i="12"/>
  <c r="HB136" i="12"/>
  <c r="HB135" i="12"/>
  <c r="DC134" i="12"/>
  <c r="LB135" i="12"/>
  <c r="LB138" i="12"/>
  <c r="LB136" i="12"/>
  <c r="LB139" i="12"/>
  <c r="LB140" i="12"/>
  <c r="KY139" i="12"/>
  <c r="KY135" i="12"/>
  <c r="KY138" i="12"/>
  <c r="KY140" i="12"/>
  <c r="KY136" i="12"/>
  <c r="FO153" i="12"/>
  <c r="BP142" i="12"/>
  <c r="FO143" i="12"/>
  <c r="FO147" i="12"/>
  <c r="FO144" i="12"/>
  <c r="FO154" i="12"/>
  <c r="FO151" i="12"/>
  <c r="FO148" i="12"/>
  <c r="KF151" i="12"/>
  <c r="KF144" i="12"/>
  <c r="KF143" i="12"/>
  <c r="KF147" i="12"/>
  <c r="KF153" i="12"/>
  <c r="KF154" i="12"/>
  <c r="KF148" i="12"/>
  <c r="GF144" i="12"/>
  <c r="GF148" i="12"/>
  <c r="GF147" i="12"/>
  <c r="GF153" i="12"/>
  <c r="GF151" i="12"/>
  <c r="GF143" i="12"/>
  <c r="GF154" i="12"/>
  <c r="CG142" i="12"/>
  <c r="GQ136" i="12"/>
  <c r="CR134" i="12"/>
  <c r="GQ135" i="12"/>
  <c r="GQ138" i="12"/>
  <c r="GQ140" i="12"/>
  <c r="GQ139" i="12"/>
  <c r="HT138" i="12"/>
  <c r="N138" i="12" s="1"/>
  <c r="HT139" i="12"/>
  <c r="N139" i="12" s="1"/>
  <c r="DU134" i="12"/>
  <c r="HT140" i="12"/>
  <c r="N140" i="12" s="1"/>
  <c r="N134" i="12"/>
  <c r="HQ140" i="12"/>
  <c r="DR134" i="12"/>
  <c r="HQ136" i="12"/>
  <c r="HQ135" i="12"/>
  <c r="HQ139" i="12"/>
  <c r="HQ138" i="12"/>
  <c r="IV151" i="12"/>
  <c r="IV154" i="12"/>
  <c r="IV148" i="12"/>
  <c r="IV147" i="12"/>
  <c r="IV144" i="12"/>
  <c r="IV143" i="12"/>
  <c r="IV153" i="12"/>
  <c r="JV148" i="12"/>
  <c r="JV143" i="12"/>
  <c r="JV147" i="12"/>
  <c r="JV151" i="12"/>
  <c r="JV144" i="12"/>
  <c r="JV153" i="12"/>
  <c r="JV154" i="12"/>
  <c r="FI144" i="12"/>
  <c r="FI147" i="12"/>
  <c r="FI143" i="12"/>
  <c r="FI154" i="12"/>
  <c r="FI151" i="12"/>
  <c r="FI153" i="12"/>
  <c r="FI148" i="12"/>
  <c r="BJ142" i="12"/>
  <c r="FR135" i="12"/>
  <c r="FR136" i="12"/>
  <c r="FR138" i="12"/>
  <c r="FR140" i="12"/>
  <c r="FR139" i="12"/>
  <c r="BS134" i="12"/>
  <c r="HC139" i="12"/>
  <c r="HC136" i="12"/>
  <c r="HC140" i="12"/>
  <c r="HC138" i="12"/>
  <c r="HC135" i="12"/>
  <c r="DD134" i="12"/>
  <c r="GS147" i="12"/>
  <c r="CT142" i="12"/>
  <c r="GS143" i="12"/>
  <c r="GS151" i="12"/>
  <c r="GS154" i="12"/>
  <c r="GS148" i="12"/>
  <c r="GS144" i="12"/>
  <c r="GS153" i="12"/>
  <c r="JP147" i="12"/>
  <c r="JP153" i="12"/>
  <c r="JP143" i="12"/>
  <c r="JP154" i="12"/>
  <c r="JP148" i="12"/>
  <c r="JP144" i="12"/>
  <c r="JP151" i="12"/>
  <c r="ER151" i="12"/>
  <c r="ER153" i="12"/>
  <c r="ER144" i="12"/>
  <c r="ER143" i="12"/>
  <c r="ER154" i="12"/>
  <c r="ER147" i="12"/>
  <c r="AS142" i="12"/>
  <c r="ER148" i="12"/>
  <c r="GA140" i="12"/>
  <c r="GA135" i="12"/>
  <c r="CB134" i="12"/>
  <c r="GA136" i="12"/>
  <c r="GA139" i="12"/>
  <c r="GA138" i="12"/>
  <c r="DE134" i="12"/>
  <c r="HD135" i="12"/>
  <c r="HD140" i="12"/>
  <c r="HD139" i="12"/>
  <c r="HD136" i="12"/>
  <c r="HD138" i="12"/>
  <c r="HA135" i="12"/>
  <c r="HA139" i="12"/>
  <c r="DB134" i="12"/>
  <c r="HA136" i="12"/>
  <c r="HA138" i="12"/>
  <c r="HA140" i="12"/>
  <c r="JZ147" i="12"/>
  <c r="JZ154" i="12"/>
  <c r="JZ148" i="12"/>
  <c r="JZ144" i="12"/>
  <c r="JZ143" i="12"/>
  <c r="JZ153" i="12"/>
  <c r="JZ151" i="12"/>
  <c r="FK143" i="12"/>
  <c r="FK151" i="12"/>
  <c r="FK153" i="12"/>
  <c r="FK144" i="12"/>
  <c r="FK147" i="12"/>
  <c r="FK148" i="12"/>
  <c r="FK154" i="12"/>
  <c r="BL142" i="12"/>
  <c r="HP136" i="12"/>
  <c r="HP138" i="12"/>
  <c r="HP140" i="12"/>
  <c r="DQ134" i="12"/>
  <c r="HP135" i="12"/>
  <c r="HP139" i="12"/>
  <c r="HE140" i="12"/>
  <c r="DF134" i="12"/>
  <c r="HE135" i="12"/>
  <c r="HE136" i="12"/>
  <c r="HE138" i="12"/>
  <c r="HE139" i="12"/>
  <c r="IV135" i="12"/>
  <c r="IV138" i="12"/>
  <c r="IV140" i="12"/>
  <c r="IV136" i="12"/>
  <c r="IV139" i="12"/>
  <c r="EQ151" i="12"/>
  <c r="EQ154" i="12"/>
  <c r="EQ143" i="12"/>
  <c r="AR142" i="12"/>
  <c r="EQ144" i="12"/>
  <c r="EQ147" i="12"/>
  <c r="EQ153" i="12"/>
  <c r="EQ148" i="12"/>
  <c r="LL144" i="12"/>
  <c r="LL143" i="12"/>
  <c r="LL154" i="12"/>
  <c r="LL151" i="12"/>
  <c r="MB142" i="12"/>
  <c r="W142" i="12" s="1"/>
  <c r="LL148" i="12"/>
  <c r="LL153" i="12"/>
  <c r="LL147" i="12"/>
  <c r="GW148" i="12"/>
  <c r="GW147" i="12"/>
  <c r="GW144" i="12"/>
  <c r="GW143" i="12"/>
  <c r="GW151" i="12"/>
  <c r="GW154" i="12"/>
  <c r="GW153" i="12"/>
  <c r="CX142" i="12"/>
  <c r="KG139" i="12"/>
  <c r="KG136" i="12"/>
  <c r="KG135" i="12"/>
  <c r="KG140" i="12"/>
  <c r="KG138" i="12"/>
  <c r="JN140" i="12"/>
  <c r="JN136" i="12"/>
  <c r="JN138" i="12"/>
  <c r="JN139" i="12"/>
  <c r="JN135" i="12"/>
  <c r="JK139" i="12"/>
  <c r="JK135" i="12"/>
  <c r="JK138" i="12"/>
  <c r="JK140" i="12"/>
  <c r="JK136" i="12"/>
  <c r="CF142" i="12"/>
  <c r="GE154" i="12"/>
  <c r="GE153" i="12"/>
  <c r="GE143" i="12"/>
  <c r="GE144" i="12"/>
  <c r="GE147" i="12"/>
  <c r="GE148" i="12"/>
  <c r="GE151" i="12"/>
  <c r="LD154" i="12"/>
  <c r="LD148" i="12"/>
  <c r="LD143" i="12"/>
  <c r="LD147" i="12"/>
  <c r="LD144" i="12"/>
  <c r="LD153" i="12"/>
  <c r="LD151" i="12"/>
  <c r="ET147" i="12"/>
  <c r="ET144" i="12"/>
  <c r="ET153" i="12"/>
  <c r="ET143" i="12"/>
  <c r="ET154" i="12"/>
  <c r="ET151" i="12"/>
  <c r="ET148" i="12"/>
  <c r="AU142" i="12"/>
  <c r="HO136" i="12"/>
  <c r="HO140" i="12"/>
  <c r="HO139" i="12"/>
  <c r="DP134" i="12"/>
  <c r="HO135" i="12"/>
  <c r="HO138" i="12"/>
  <c r="JF135" i="12"/>
  <c r="JF140" i="12"/>
  <c r="JF138" i="12"/>
  <c r="JF136" i="12"/>
  <c r="JF139" i="12"/>
  <c r="JC140" i="12"/>
  <c r="JC135" i="12"/>
  <c r="JC138" i="12"/>
  <c r="JC136" i="12"/>
  <c r="JC139" i="12"/>
  <c r="KQ148" i="12"/>
  <c r="KQ147" i="12"/>
  <c r="KQ154" i="12"/>
  <c r="KQ153" i="12"/>
  <c r="KQ143" i="12"/>
  <c r="KQ144" i="12"/>
  <c r="KQ151" i="12"/>
  <c r="FY143" i="12"/>
  <c r="FY148" i="12"/>
  <c r="FY144" i="12"/>
  <c r="FY147" i="12"/>
  <c r="FY154" i="12"/>
  <c r="FY153" i="12"/>
  <c r="FY151" i="12"/>
  <c r="BZ142" i="12"/>
  <c r="GK143" i="12"/>
  <c r="GK154" i="12"/>
  <c r="GK147" i="12"/>
  <c r="GK153" i="12"/>
  <c r="GK144" i="12"/>
  <c r="GK151" i="12"/>
  <c r="GK148" i="12"/>
  <c r="CL142" i="12"/>
  <c r="V134" i="12"/>
  <c r="LS140" i="12"/>
  <c r="V140" i="12" s="1"/>
  <c r="LS136" i="12"/>
  <c r="V136" i="12" s="1"/>
  <c r="LS139" i="12"/>
  <c r="V139" i="12" s="1"/>
  <c r="LS135" i="12"/>
  <c r="V135" i="12" s="1"/>
  <c r="LS138" i="12"/>
  <c r="V138" i="12" s="1"/>
  <c r="FO135" i="12"/>
  <c r="FO140" i="12"/>
  <c r="BP134" i="12"/>
  <c r="FO139" i="12"/>
  <c r="FO138" i="12"/>
  <c r="FO136" i="12"/>
  <c r="GM143" i="12"/>
  <c r="CN142" i="12"/>
  <c r="GM153" i="12"/>
  <c r="GM147" i="12"/>
  <c r="GM154" i="12"/>
  <c r="GM144" i="12"/>
  <c r="GM151" i="12"/>
  <c r="GM148" i="12"/>
  <c r="KN147" i="12"/>
  <c r="KN143" i="12"/>
  <c r="KN151" i="12"/>
  <c r="KN154" i="12"/>
  <c r="KN153" i="12"/>
  <c r="KN148" i="12"/>
  <c r="KN144" i="12"/>
  <c r="HG143" i="12"/>
  <c r="HG144" i="12"/>
  <c r="HG151" i="12"/>
  <c r="HG147" i="12"/>
  <c r="HG148" i="12"/>
  <c r="HG153" i="12"/>
  <c r="HG154" i="12"/>
  <c r="DH142" i="12"/>
  <c r="CZ134" i="12"/>
  <c r="GY135" i="12"/>
  <c r="GY139" i="12"/>
  <c r="GY136" i="12"/>
  <c r="GY138" i="12"/>
  <c r="GY140" i="12"/>
  <c r="IP140" i="12"/>
  <c r="IP139" i="12"/>
  <c r="IP135" i="12"/>
  <c r="IP138" i="12"/>
  <c r="IP136" i="12"/>
  <c r="IM135" i="12"/>
  <c r="IM138" i="12"/>
  <c r="IM140" i="12"/>
  <c r="IM136" i="12"/>
  <c r="IM139" i="12"/>
  <c r="KS147" i="12"/>
  <c r="KS143" i="12"/>
  <c r="KS148" i="12"/>
  <c r="KS151" i="12"/>
  <c r="KS144" i="12"/>
  <c r="KS153" i="12"/>
  <c r="KS154" i="12"/>
  <c r="LK144" i="12"/>
  <c r="LK154" i="12"/>
  <c r="LK147" i="12"/>
  <c r="LK151" i="12"/>
  <c r="LK143" i="12"/>
  <c r="LK148" i="12"/>
  <c r="LK153" i="12"/>
  <c r="HN143" i="12"/>
  <c r="HN148" i="12"/>
  <c r="HN151" i="12"/>
  <c r="HN147" i="12"/>
  <c r="HN144" i="12"/>
  <c r="HN154" i="12"/>
  <c r="HN153" i="12"/>
  <c r="DO142" i="12"/>
  <c r="LL136" i="12"/>
  <c r="LL139" i="12"/>
  <c r="LL135" i="12"/>
  <c r="LL138" i="12"/>
  <c r="LL140" i="12"/>
  <c r="MB134" i="12"/>
  <c r="W134" i="12" s="1"/>
  <c r="FH140" i="12"/>
  <c r="FH136" i="12"/>
  <c r="BI134" i="12"/>
  <c r="FH139" i="12"/>
  <c r="FH135" i="12"/>
  <c r="FH138" i="12"/>
  <c r="BF134" i="12"/>
  <c r="FE136" i="12"/>
  <c r="FE135" i="12"/>
  <c r="FE138" i="12"/>
  <c r="FE140" i="12"/>
  <c r="FE139" i="12"/>
  <c r="JS154" i="12"/>
  <c r="JS151" i="12"/>
  <c r="JS144" i="12"/>
  <c r="JS153" i="12"/>
  <c r="JS143" i="12"/>
  <c r="JS148" i="12"/>
  <c r="JS147" i="12"/>
  <c r="GN154" i="12"/>
  <c r="GN143" i="12"/>
  <c r="GN153" i="12"/>
  <c r="GN147" i="12"/>
  <c r="GN148" i="12"/>
  <c r="GN151" i="12"/>
  <c r="GN144" i="12"/>
  <c r="CO142" i="12"/>
  <c r="HB143" i="12"/>
  <c r="HB151" i="12"/>
  <c r="HB153" i="12"/>
  <c r="HB147" i="12"/>
  <c r="HB154" i="12"/>
  <c r="HB148" i="12"/>
  <c r="HB144" i="12"/>
  <c r="DC142" i="12"/>
  <c r="KU136" i="12"/>
  <c r="KU139" i="12"/>
  <c r="KU135" i="12"/>
  <c r="KU138" i="12"/>
  <c r="KU140" i="12"/>
  <c r="EQ138" i="12"/>
  <c r="EQ140" i="12"/>
  <c r="EQ135" i="12"/>
  <c r="AR134" i="12"/>
  <c r="EQ139" i="12"/>
  <c r="EQ136" i="12"/>
  <c r="KC148" i="12"/>
  <c r="KC151" i="12"/>
  <c r="KC144" i="12"/>
  <c r="KC143" i="12"/>
  <c r="KC154" i="12"/>
  <c r="KC147" i="12"/>
  <c r="KC153" i="12"/>
  <c r="KU154" i="12"/>
  <c r="KU147" i="12"/>
  <c r="KU151" i="12"/>
  <c r="KU153" i="12"/>
  <c r="KU143" i="12"/>
  <c r="KU144" i="12"/>
  <c r="KU148" i="12"/>
  <c r="HT143" i="12"/>
  <c r="HT144" i="12"/>
  <c r="HT154" i="12"/>
  <c r="HT153" i="12"/>
  <c r="N153" i="12" s="1"/>
  <c r="HT147" i="12"/>
  <c r="HT148" i="12"/>
  <c r="N148" i="12" s="1"/>
  <c r="HT151" i="12"/>
  <c r="N151" i="12" s="1"/>
  <c r="N142" i="12"/>
  <c r="DU142" i="12"/>
  <c r="KV138" i="12"/>
  <c r="KV140" i="12"/>
  <c r="KV136" i="12"/>
  <c r="KV139" i="12"/>
  <c r="KV135" i="12"/>
  <c r="ER138" i="12"/>
  <c r="ER136" i="12"/>
  <c r="ER140" i="12"/>
  <c r="ER139" i="12"/>
  <c r="AS134" i="12"/>
  <c r="ER135" i="12"/>
  <c r="AP134" i="12"/>
  <c r="EO140" i="12"/>
  <c r="EO135" i="12"/>
  <c r="EO138" i="12"/>
  <c r="EO139" i="12"/>
  <c r="EO136" i="12"/>
  <c r="KW147" i="12"/>
  <c r="KW151" i="12"/>
  <c r="KW144" i="12"/>
  <c r="KW153" i="12"/>
  <c r="KW154" i="12"/>
  <c r="KW143" i="12"/>
  <c r="KW148" i="12"/>
  <c r="EL144" i="12"/>
  <c r="EL143" i="12"/>
  <c r="EL147" i="12"/>
  <c r="EL153" i="12"/>
  <c r="EL154" i="12"/>
  <c r="EL148" i="12"/>
  <c r="EL151" i="12"/>
  <c r="AM142" i="12"/>
  <c r="HH139" i="12"/>
  <c r="DI134" i="12"/>
  <c r="HH140" i="12"/>
  <c r="HH135" i="12"/>
  <c r="HH136" i="12"/>
  <c r="HH138" i="12"/>
  <c r="AT134" i="12"/>
  <c r="ES136" i="12"/>
  <c r="ES135" i="12"/>
  <c r="ES138" i="12"/>
  <c r="ES139" i="12"/>
  <c r="ES140" i="12"/>
  <c r="EX138" i="12"/>
  <c r="EX139" i="12"/>
  <c r="AY134" i="12"/>
  <c r="EX140" i="12"/>
  <c r="EX135" i="12"/>
  <c r="EX136" i="12"/>
  <c r="FG153" i="12"/>
  <c r="FG144" i="12"/>
  <c r="FG143" i="12"/>
  <c r="FG148" i="12"/>
  <c r="FG151" i="12"/>
  <c r="BH142" i="12"/>
  <c r="FG154" i="12"/>
  <c r="FG147" i="12"/>
  <c r="IZ148" i="12"/>
  <c r="IZ153" i="12"/>
  <c r="IZ154" i="12"/>
  <c r="IZ143" i="12"/>
  <c r="IZ147" i="12"/>
  <c r="IZ151" i="12"/>
  <c r="IZ144" i="12"/>
  <c r="GD154" i="12"/>
  <c r="GD147" i="12"/>
  <c r="GD148" i="12"/>
  <c r="GD144" i="12"/>
  <c r="GD143" i="12"/>
  <c r="GD151" i="12"/>
  <c r="GD153" i="12"/>
  <c r="CE142" i="12"/>
  <c r="FK138" i="12"/>
  <c r="FK140" i="12"/>
  <c r="FK139" i="12"/>
  <c r="FK136" i="12"/>
  <c r="FK135" i="12"/>
  <c r="BL134" i="12"/>
  <c r="GN140" i="12"/>
  <c r="GN139" i="12"/>
  <c r="CO134" i="12"/>
  <c r="GN136" i="12"/>
  <c r="GN135" i="12"/>
  <c r="GN138" i="12"/>
  <c r="GK136" i="12"/>
  <c r="GK139" i="12"/>
  <c r="GK138" i="12"/>
  <c r="GK140" i="12"/>
  <c r="GK135" i="12"/>
  <c r="CL134" i="12"/>
  <c r="LQ153" i="12"/>
  <c r="LQ147" i="12"/>
  <c r="LQ154" i="12"/>
  <c r="LQ144" i="12"/>
  <c r="LQ148" i="12"/>
  <c r="LQ151" i="12"/>
  <c r="LQ143" i="12"/>
  <c r="IR154" i="12"/>
  <c r="IR153" i="12"/>
  <c r="IR148" i="12"/>
  <c r="IR144" i="12"/>
  <c r="IR151" i="12"/>
  <c r="IR147" i="12"/>
  <c r="IR143" i="12"/>
  <c r="ES151" i="12"/>
  <c r="ES154" i="12"/>
  <c r="ES147" i="12"/>
  <c r="ES143" i="12"/>
  <c r="ES148" i="12"/>
  <c r="ES144" i="12"/>
  <c r="ES153" i="12"/>
  <c r="AT142" i="12"/>
  <c r="FC140" i="12"/>
  <c r="FC139" i="12"/>
  <c r="BD134" i="12"/>
  <c r="FC136" i="12"/>
  <c r="FC135" i="12"/>
  <c r="FC138" i="12"/>
  <c r="CG134" i="12"/>
  <c r="GF138" i="12"/>
  <c r="GF140" i="12"/>
  <c r="GF135" i="12"/>
  <c r="GF139" i="12"/>
  <c r="GF136" i="12"/>
  <c r="CD134" i="12"/>
  <c r="GC135" i="12"/>
  <c r="GC136" i="12"/>
  <c r="GC139" i="12"/>
  <c r="GC140" i="12"/>
  <c r="GC138" i="12"/>
  <c r="LN148" i="12"/>
  <c r="LN143" i="12"/>
  <c r="LN154" i="12"/>
  <c r="LN147" i="12"/>
  <c r="LN151" i="12"/>
  <c r="LN144" i="12"/>
  <c r="LN153" i="12"/>
  <c r="FF144" i="12"/>
  <c r="FF154" i="12"/>
  <c r="FF148" i="12"/>
  <c r="FF153" i="12"/>
  <c r="FF143" i="12"/>
  <c r="FF147" i="12"/>
  <c r="FF151" i="12"/>
  <c r="BG142" i="12"/>
  <c r="GJ139" i="12"/>
  <c r="GJ140" i="12"/>
  <c r="GJ138" i="12"/>
  <c r="GJ135" i="12"/>
  <c r="GJ136" i="12"/>
  <c r="CK134" i="12"/>
  <c r="JG135" i="12"/>
  <c r="JG138" i="12"/>
  <c r="JG140" i="12"/>
  <c r="JG136" i="12"/>
  <c r="JG139" i="12"/>
  <c r="KJ135" i="12"/>
  <c r="KJ138" i="12"/>
  <c r="KJ140" i="12"/>
  <c r="KJ136" i="12"/>
  <c r="KJ139" i="12"/>
  <c r="LA151" i="12"/>
  <c r="LA143" i="12"/>
  <c r="LA153" i="12"/>
  <c r="LA144" i="12"/>
  <c r="LA154" i="12"/>
  <c r="LA147" i="12"/>
  <c r="LA148" i="12"/>
  <c r="LS151" i="12"/>
  <c r="V151" i="12" s="1"/>
  <c r="LS154" i="12"/>
  <c r="V154" i="12" s="1"/>
  <c r="LS148" i="12"/>
  <c r="V148" i="12" s="1"/>
  <c r="LS144" i="12"/>
  <c r="V144" i="12" s="1"/>
  <c r="V142" i="12"/>
  <c r="LS147" i="12"/>
  <c r="V147" i="12" s="1"/>
  <c r="LS153" i="12"/>
  <c r="V153" i="12" s="1"/>
  <c r="LS143" i="12"/>
  <c r="V143" i="12" s="1"/>
  <c r="FB143" i="12"/>
  <c r="FB151" i="12"/>
  <c r="FB153" i="12"/>
  <c r="FB147" i="12"/>
  <c r="FB154" i="12"/>
  <c r="FB148" i="12"/>
  <c r="FB144" i="12"/>
  <c r="BC142" i="12"/>
  <c r="EM138" i="12"/>
  <c r="EM136" i="12"/>
  <c r="EM135" i="12"/>
  <c r="EM140" i="12"/>
  <c r="EM139" i="12"/>
  <c r="AN134" i="12"/>
  <c r="BQ134" i="12"/>
  <c r="FP135" i="12"/>
  <c r="FP136" i="12"/>
  <c r="FP139" i="12"/>
  <c r="FP138" i="12"/>
  <c r="FP140" i="12"/>
  <c r="FM140" i="12"/>
  <c r="FM135" i="12"/>
  <c r="FM136" i="12"/>
  <c r="FM139" i="12"/>
  <c r="BN134" i="12"/>
  <c r="FM138" i="12"/>
  <c r="IB134" i="12"/>
  <c r="S134" i="12" s="1"/>
  <c r="LP151" i="12"/>
  <c r="LP144" i="12"/>
  <c r="LP154" i="12"/>
  <c r="LP153" i="12"/>
  <c r="LP147" i="12"/>
  <c r="LP148" i="12"/>
  <c r="LP143" i="12"/>
  <c r="IY144" i="12"/>
  <c r="IY147" i="12"/>
  <c r="IY154" i="12"/>
  <c r="IY148" i="12"/>
  <c r="IY153" i="12"/>
  <c r="IY151" i="12"/>
  <c r="IY143" i="12"/>
  <c r="HM148" i="12"/>
  <c r="HM151" i="12"/>
  <c r="HM143" i="12"/>
  <c r="HM154" i="12"/>
  <c r="HM153" i="12"/>
  <c r="HM147" i="12"/>
  <c r="HM144" i="12"/>
  <c r="IC142" i="12"/>
  <c r="O142" i="12" s="1"/>
  <c r="DN142" i="12"/>
  <c r="IZ140" i="12"/>
  <c r="IZ139" i="12"/>
  <c r="IZ136" i="12"/>
  <c r="IZ135" i="12"/>
  <c r="IZ138" i="12"/>
  <c r="KK138" i="12"/>
  <c r="KK140" i="12"/>
  <c r="KK136" i="12"/>
  <c r="KK139" i="12"/>
  <c r="KK135" i="12"/>
  <c r="JZ139" i="12"/>
  <c r="JZ135" i="12"/>
  <c r="JZ138" i="12"/>
  <c r="JZ136" i="12"/>
  <c r="JZ140" i="12"/>
  <c r="KP143" i="12"/>
  <c r="KP144" i="12"/>
  <c r="KP153" i="12"/>
  <c r="KP147" i="12"/>
  <c r="KP151" i="12"/>
  <c r="KP154" i="12"/>
  <c r="KP148" i="12"/>
  <c r="HL144" i="12"/>
  <c r="HL154" i="12"/>
  <c r="HL143" i="12"/>
  <c r="HL153" i="12"/>
  <c r="HL147" i="12"/>
  <c r="HL148" i="12"/>
  <c r="HL151" i="12"/>
  <c r="DM142" i="12"/>
  <c r="GB140" i="12"/>
  <c r="GB139" i="12"/>
  <c r="CC134" i="12"/>
  <c r="GB135" i="12"/>
  <c r="GB136" i="12"/>
  <c r="GB138" i="12"/>
  <c r="II138" i="12"/>
  <c r="II140" i="12"/>
  <c r="II136" i="12"/>
  <c r="II139" i="12"/>
  <c r="II135" i="12"/>
  <c r="JL136" i="12"/>
  <c r="JL139" i="12"/>
  <c r="JL135" i="12"/>
  <c r="JL138" i="12"/>
  <c r="JL140" i="12"/>
  <c r="MA134" i="12"/>
  <c r="AA134" i="12" s="1"/>
  <c r="KZ144" i="12"/>
  <c r="KZ154" i="12"/>
  <c r="KZ147" i="12"/>
  <c r="KZ148" i="12"/>
  <c r="KZ151" i="12"/>
  <c r="KZ143" i="12"/>
  <c r="KZ153" i="12"/>
  <c r="II143" i="12"/>
  <c r="II153" i="12"/>
  <c r="II148" i="12"/>
  <c r="II151" i="12"/>
  <c r="II154" i="12"/>
  <c r="II144" i="12"/>
  <c r="II147" i="12"/>
  <c r="EM148" i="12"/>
  <c r="EM151" i="12"/>
  <c r="EM153" i="12"/>
  <c r="EM147" i="12"/>
  <c r="EM144" i="12"/>
  <c r="EM154" i="12"/>
  <c r="EM143" i="12"/>
  <c r="AN142" i="12"/>
  <c r="IJ139" i="12"/>
  <c r="IJ135" i="12"/>
  <c r="IJ138" i="12"/>
  <c r="IJ140" i="12"/>
  <c r="IJ136" i="12"/>
  <c r="JU136" i="12"/>
  <c r="JU139" i="12"/>
  <c r="JU135" i="12"/>
  <c r="JU138" i="12"/>
  <c r="JU140" i="12"/>
  <c r="JJ135" i="12"/>
  <c r="JJ138" i="12"/>
  <c r="JJ140" i="12"/>
  <c r="JJ136" i="12"/>
  <c r="JJ139" i="12"/>
  <c r="IK143" i="12"/>
  <c r="IK144" i="12"/>
  <c r="IK154" i="12"/>
  <c r="IK151" i="12"/>
  <c r="IK153" i="12"/>
  <c r="IK147" i="12"/>
  <c r="IK148" i="12"/>
  <c r="EK154" i="12"/>
  <c r="EK143" i="12"/>
  <c r="EK151" i="12"/>
  <c r="EK153" i="12"/>
  <c r="EK148" i="12"/>
  <c r="EK147" i="12"/>
  <c r="EK144" i="12"/>
  <c r="AL142" i="12"/>
  <c r="AO134" i="12"/>
  <c r="EN135" i="12"/>
  <c r="EN138" i="12"/>
  <c r="EN139" i="12"/>
  <c r="EN140" i="12"/>
  <c r="EN136" i="12"/>
  <c r="JV136" i="12"/>
  <c r="JV139" i="12"/>
  <c r="JV138" i="12"/>
  <c r="JV140" i="12"/>
  <c r="JV135" i="12"/>
  <c r="JS135" i="12"/>
  <c r="JS138" i="12"/>
  <c r="JS140" i="12"/>
  <c r="JS136" i="12"/>
  <c r="JS139" i="12"/>
  <c r="JM147" i="12"/>
  <c r="JM153" i="12"/>
  <c r="JM144" i="12"/>
  <c r="JM154" i="12"/>
  <c r="JM148" i="12"/>
  <c r="JM143" i="12"/>
  <c r="JM151" i="12"/>
  <c r="KE154" i="12"/>
  <c r="KE153" i="12"/>
  <c r="KE151" i="12"/>
  <c r="KE148" i="12"/>
  <c r="KE143" i="12"/>
  <c r="KE147" i="12"/>
  <c r="KE144" i="12"/>
  <c r="FP153" i="12"/>
  <c r="FP154" i="12"/>
  <c r="FP143" i="12"/>
  <c r="FP148" i="12"/>
  <c r="FP151" i="12"/>
  <c r="FP147" i="12"/>
  <c r="FP144" i="12"/>
  <c r="BQ142" i="12"/>
  <c r="KF140" i="12"/>
  <c r="KF136" i="12"/>
  <c r="KF139" i="12"/>
  <c r="KF135" i="12"/>
  <c r="KF138" i="12"/>
  <c r="LQ135" i="12"/>
  <c r="LQ138" i="12"/>
  <c r="LQ140" i="12"/>
  <c r="LQ136" i="12"/>
  <c r="LQ139" i="12"/>
  <c r="LF135" i="12"/>
  <c r="LF138" i="12"/>
  <c r="LF140" i="12"/>
  <c r="LF136" i="12"/>
  <c r="LF139" i="12"/>
  <c r="JE143" i="12"/>
  <c r="JE147" i="12"/>
  <c r="JE154" i="12"/>
  <c r="JE144" i="12"/>
  <c r="JE153" i="12"/>
  <c r="JE148" i="12"/>
  <c r="JE151" i="12"/>
  <c r="JW151" i="12"/>
  <c r="JW153" i="12"/>
  <c r="JW148" i="12"/>
  <c r="JW144" i="12"/>
  <c r="JW147" i="12"/>
  <c r="JW154" i="12"/>
  <c r="JW143" i="12"/>
  <c r="FE153" i="12"/>
  <c r="FE154" i="12"/>
  <c r="FE151" i="12"/>
  <c r="FE144" i="12"/>
  <c r="FE148" i="12"/>
  <c r="FE143" i="12"/>
  <c r="FE147" i="12"/>
  <c r="BF142" i="12"/>
  <c r="JX136" i="12"/>
  <c r="JX139" i="12"/>
  <c r="JX135" i="12"/>
  <c r="JX138" i="12"/>
  <c r="JX140" i="12"/>
  <c r="LI140" i="12"/>
  <c r="LI136" i="12"/>
  <c r="LI139" i="12"/>
  <c r="LI135" i="12"/>
  <c r="LI138" i="12"/>
  <c r="KX135" i="12"/>
  <c r="KX138" i="12"/>
  <c r="KX140" i="12"/>
  <c r="KX136" i="12"/>
  <c r="KX139" i="12"/>
  <c r="JB147" i="12"/>
  <c r="JB148" i="12"/>
  <c r="JB154" i="12"/>
  <c r="JB151" i="12"/>
  <c r="JB153" i="12"/>
  <c r="JB144" i="12"/>
  <c r="JB143" i="12"/>
  <c r="HI144" i="12"/>
  <c r="HI153" i="12"/>
  <c r="HI147" i="12"/>
  <c r="HI151" i="12"/>
  <c r="HI154" i="12"/>
  <c r="HI143" i="12"/>
  <c r="DJ142" i="12"/>
  <c r="HI148" i="12"/>
  <c r="JA135" i="12"/>
  <c r="JA140" i="12"/>
  <c r="JA139" i="12"/>
  <c r="JA138" i="12"/>
  <c r="JA136" i="12"/>
  <c r="CH134" i="12"/>
  <c r="GG138" i="12"/>
  <c r="GG140" i="12"/>
  <c r="GG136" i="12"/>
  <c r="GG135" i="12"/>
  <c r="GG139" i="12"/>
  <c r="GL138" i="12"/>
  <c r="GL136" i="12"/>
  <c r="GL140" i="12"/>
  <c r="CM134" i="12"/>
  <c r="GL135" i="12"/>
  <c r="GL139" i="12"/>
  <c r="IO147" i="12"/>
  <c r="IO154" i="12"/>
  <c r="IO151" i="12"/>
  <c r="IO153" i="12"/>
  <c r="IO143" i="12"/>
  <c r="IO148" i="12"/>
  <c r="IO144" i="12"/>
  <c r="JG147" i="12"/>
  <c r="JG144" i="12"/>
  <c r="JG151" i="12"/>
  <c r="JG153" i="12"/>
  <c r="JG148" i="12"/>
  <c r="JG143" i="12"/>
  <c r="JG154" i="12"/>
  <c r="FA144" i="12"/>
  <c r="FA154" i="12"/>
  <c r="FA151" i="12"/>
  <c r="FA153" i="12"/>
  <c r="FA147" i="12"/>
  <c r="FA143" i="12"/>
  <c r="FA148" i="12"/>
  <c r="BB142" i="12"/>
  <c r="JH136" i="12"/>
  <c r="JH139" i="12"/>
  <c r="JH135" i="12"/>
  <c r="JH138" i="12"/>
  <c r="JH140" i="12"/>
  <c r="KS136" i="12"/>
  <c r="KS139" i="12"/>
  <c r="KS135" i="12"/>
  <c r="KS138" i="12"/>
  <c r="KS140" i="12"/>
  <c r="KH140" i="12"/>
  <c r="KH136" i="12"/>
  <c r="KH139" i="12"/>
  <c r="KH135" i="12"/>
  <c r="KH138" i="12"/>
  <c r="JD151" i="12"/>
  <c r="JD144" i="12"/>
  <c r="JD147" i="12"/>
  <c r="JD153" i="12"/>
  <c r="JD154" i="12"/>
  <c r="JD148" i="12"/>
  <c r="JD143" i="12"/>
  <c r="KD151" i="12"/>
  <c r="KD148" i="12"/>
  <c r="KD153" i="12"/>
  <c r="KD143" i="12"/>
  <c r="KD147" i="12"/>
  <c r="KD144" i="12"/>
  <c r="KD154" i="12"/>
  <c r="GT147" i="12"/>
  <c r="GT154" i="12"/>
  <c r="GT153" i="12"/>
  <c r="GT151" i="12"/>
  <c r="GT148" i="12"/>
  <c r="GT143" i="12"/>
  <c r="GT144" i="12"/>
  <c r="CU142" i="12"/>
  <c r="CA134" i="12"/>
  <c r="FZ139" i="12"/>
  <c r="FZ138" i="12"/>
  <c r="FZ140" i="12"/>
  <c r="FZ136" i="12"/>
  <c r="FZ135" i="12"/>
  <c r="HK136" i="12"/>
  <c r="HK140" i="12"/>
  <c r="HK138" i="12"/>
  <c r="HK139" i="12"/>
  <c r="DL134" i="12"/>
  <c r="HK135" i="12"/>
  <c r="DP142" i="12"/>
  <c r="HO143" i="12"/>
  <c r="HO144" i="12"/>
  <c r="HO154" i="12"/>
  <c r="HO153" i="12"/>
  <c r="HO151" i="12"/>
  <c r="HO148" i="12"/>
  <c r="HO147" i="12"/>
  <c r="LM153" i="12"/>
  <c r="LM144" i="12"/>
  <c r="LM151" i="12"/>
  <c r="LM148" i="12"/>
  <c r="LM143" i="12"/>
  <c r="LM154" i="12"/>
  <c r="LM147" i="12"/>
  <c r="HD144" i="12"/>
  <c r="HD154" i="12"/>
  <c r="HD143" i="12"/>
  <c r="HD153" i="12"/>
  <c r="HD147" i="12"/>
  <c r="HD148" i="12"/>
  <c r="HD151" i="12"/>
  <c r="DE142" i="12"/>
  <c r="LE135" i="12"/>
  <c r="LE136" i="12"/>
  <c r="LE139" i="12"/>
  <c r="LE140" i="12"/>
  <c r="LE138" i="12"/>
  <c r="BJ134" i="12"/>
  <c r="FI136" i="12"/>
  <c r="FI140" i="12"/>
  <c r="FI135" i="12"/>
  <c r="FI138" i="12"/>
  <c r="FI139" i="12"/>
  <c r="FN135" i="12"/>
  <c r="FN138" i="12"/>
  <c r="FN140" i="12"/>
  <c r="BO134" i="12"/>
  <c r="FN136" i="12"/>
  <c r="FN139" i="12"/>
  <c r="IN153" i="12"/>
  <c r="IN154" i="12"/>
  <c r="IN147" i="12"/>
  <c r="IN148" i="12"/>
  <c r="IN151" i="12"/>
  <c r="IN144" i="12"/>
  <c r="IN143" i="12"/>
  <c r="JN154" i="12"/>
  <c r="JN144" i="12"/>
  <c r="JN143" i="12"/>
  <c r="JN147" i="12"/>
  <c r="JN148" i="12"/>
  <c r="JN151" i="12"/>
  <c r="JN153" i="12"/>
  <c r="FR143" i="12"/>
  <c r="FR147" i="12"/>
  <c r="FR148" i="12"/>
  <c r="FR154" i="12"/>
  <c r="FR144" i="12"/>
  <c r="FR151" i="12"/>
  <c r="FR153" i="12"/>
  <c r="BS142" i="12"/>
  <c r="FJ135" i="12"/>
  <c r="BK134" i="12"/>
  <c r="FJ138" i="12"/>
  <c r="FJ140" i="12"/>
  <c r="FJ139" i="12"/>
  <c r="FJ136" i="12"/>
  <c r="GU135" i="12"/>
  <c r="CV134" i="12"/>
  <c r="GU139" i="12"/>
  <c r="GU136" i="12"/>
  <c r="GU140" i="12"/>
  <c r="GU138" i="12"/>
  <c r="FS153" i="12"/>
  <c r="FS151" i="12"/>
  <c r="FS154" i="12"/>
  <c r="FS144" i="12"/>
  <c r="FS143" i="12"/>
  <c r="FS148" i="12"/>
  <c r="BT142" i="12"/>
  <c r="FS147" i="12"/>
  <c r="JH147" i="12"/>
  <c r="JH148" i="12"/>
  <c r="JH144" i="12"/>
  <c r="JH143" i="12"/>
  <c r="JH151" i="12"/>
  <c r="JH154" i="12"/>
  <c r="JH153" i="12"/>
  <c r="EO147" i="12"/>
  <c r="EO153" i="12"/>
  <c r="EO154" i="12"/>
  <c r="EO148" i="12"/>
  <c r="EO151" i="12"/>
  <c r="EO144" i="12"/>
  <c r="EO143" i="12"/>
  <c r="AP142" i="12"/>
  <c r="FS139" i="12"/>
  <c r="FS138" i="12"/>
  <c r="FS136" i="12"/>
  <c r="FS140" i="12"/>
  <c r="FS135" i="12"/>
  <c r="BT134" i="12"/>
  <c r="GV140" i="12"/>
  <c r="GV136" i="12"/>
  <c r="CW134" i="12"/>
  <c r="GV139" i="12"/>
  <c r="GV135" i="12"/>
  <c r="GV138" i="12"/>
  <c r="CT134" i="12"/>
  <c r="GS138" i="12"/>
  <c r="GS140" i="12"/>
  <c r="GS136" i="12"/>
  <c r="GS139" i="12"/>
  <c r="GS135" i="12"/>
  <c r="KJ153" i="12"/>
  <c r="KJ148" i="12"/>
  <c r="KJ151" i="12"/>
  <c r="KJ144" i="12"/>
  <c r="KJ143" i="12"/>
  <c r="KJ147" i="12"/>
  <c r="KJ154" i="12"/>
  <c r="LJ151" i="12"/>
  <c r="LJ147" i="12"/>
  <c r="LJ144" i="12"/>
  <c r="LJ153" i="12"/>
  <c r="LJ143" i="12"/>
  <c r="LJ154" i="12"/>
  <c r="LJ148" i="12"/>
  <c r="FC153" i="12"/>
  <c r="FC144" i="12"/>
  <c r="FC147" i="12"/>
  <c r="FC148" i="12"/>
  <c r="FC154" i="12"/>
  <c r="FC143" i="12"/>
  <c r="FC151" i="12"/>
  <c r="BD142" i="12"/>
  <c r="HF139" i="12"/>
  <c r="HF136" i="12"/>
  <c r="HF138" i="12"/>
  <c r="HF140" i="12"/>
  <c r="HF135" i="12"/>
  <c r="DG134" i="12"/>
  <c r="JE136" i="12"/>
  <c r="JE139" i="12"/>
  <c r="JE138" i="12"/>
  <c r="JE135" i="12"/>
  <c r="JE140" i="12"/>
  <c r="IT136" i="12"/>
  <c r="IT139" i="12"/>
  <c r="IT135" i="12"/>
  <c r="IT138" i="12"/>
  <c r="IT140" i="12"/>
  <c r="KB148" i="12"/>
  <c r="KB147" i="12"/>
  <c r="KB151" i="12"/>
  <c r="KB154" i="12"/>
  <c r="KB144" i="12"/>
  <c r="KB153" i="12"/>
  <c r="KB143" i="12"/>
  <c r="LB144" i="12"/>
  <c r="LB154" i="12"/>
  <c r="LB143" i="12"/>
  <c r="LB148" i="12"/>
  <c r="LB147" i="12"/>
  <c r="LB151" i="12"/>
  <c r="LB153" i="12"/>
  <c r="GC151" i="12"/>
  <c r="GC143" i="12"/>
  <c r="GC153" i="12"/>
  <c r="GC148" i="12"/>
  <c r="GC154" i="12"/>
  <c r="GC144" i="12"/>
  <c r="GC147" i="12"/>
  <c r="CD142" i="12"/>
  <c r="GX136" i="12"/>
  <c r="GX138" i="12"/>
  <c r="GX140" i="12"/>
  <c r="GX139" i="12"/>
  <c r="CY134" i="12"/>
  <c r="GX135" i="12"/>
  <c r="IW135" i="12"/>
  <c r="IW140" i="12"/>
  <c r="IW139" i="12"/>
  <c r="IW138" i="12"/>
  <c r="IW136" i="12"/>
  <c r="IL136" i="12"/>
  <c r="IL139" i="12"/>
  <c r="IL135" i="12"/>
  <c r="IL138" i="12"/>
  <c r="IL140" i="12"/>
  <c r="HP97" i="12"/>
  <c r="LJ86" i="12"/>
  <c r="IR78" i="12"/>
  <c r="LH85" i="12"/>
  <c r="KT98" i="12"/>
  <c r="HG85" i="12"/>
  <c r="LP88" i="12"/>
  <c r="JZ86" i="12"/>
  <c r="GH73" i="12"/>
  <c r="FP86" i="12"/>
  <c r="JB92" i="12"/>
  <c r="KL107" i="12"/>
  <c r="KC97" i="12"/>
  <c r="IR88" i="12"/>
  <c r="FR101" i="12"/>
  <c r="IR89" i="12"/>
  <c r="KT97" i="12"/>
  <c r="EU88" i="12"/>
  <c r="EU86" i="12"/>
  <c r="KQ107" i="12"/>
  <c r="LJ88" i="12"/>
  <c r="GR59" i="12"/>
  <c r="GR57" i="12"/>
  <c r="ES88" i="12"/>
  <c r="FG97" i="12"/>
  <c r="IR85" i="12"/>
  <c r="FR105" i="12"/>
  <c r="JI85" i="12"/>
  <c r="GM106" i="12"/>
  <c r="LH88" i="12"/>
  <c r="LP89" i="12"/>
  <c r="JL86" i="12"/>
  <c r="HG87" i="12"/>
  <c r="FX107" i="12"/>
  <c r="JY98" i="12"/>
  <c r="HG86" i="12"/>
  <c r="HE87" i="12"/>
  <c r="HE86" i="12"/>
  <c r="FP85" i="12"/>
  <c r="EU73" i="12"/>
  <c r="HB107" i="12"/>
  <c r="JI88" i="12"/>
  <c r="JI86" i="12"/>
  <c r="IR86" i="12"/>
  <c r="EU89" i="12"/>
  <c r="HG88" i="12"/>
  <c r="LP86" i="12"/>
  <c r="FX105" i="12"/>
  <c r="LH78" i="12"/>
  <c r="KQ106" i="12"/>
  <c r="HH96" i="12"/>
  <c r="JL85" i="12"/>
  <c r="FP78" i="12"/>
  <c r="FP87" i="12"/>
  <c r="IN106" i="12"/>
  <c r="HP92" i="12"/>
  <c r="KT96" i="12"/>
  <c r="EU85" i="12"/>
  <c r="JL73" i="12"/>
  <c r="JY92" i="12"/>
  <c r="LJ87" i="12"/>
  <c r="ES89" i="12"/>
  <c r="HG73" i="12"/>
  <c r="KZ106" i="12"/>
  <c r="JI87" i="12"/>
  <c r="KC96" i="12"/>
  <c r="JL89" i="12"/>
  <c r="LH89" i="12"/>
  <c r="JL88" i="12"/>
  <c r="JL87" i="12"/>
  <c r="GR58" i="12"/>
  <c r="LJ85" i="12"/>
  <c r="LN92" i="12"/>
  <c r="HB106" i="12"/>
  <c r="KC98" i="12"/>
  <c r="JI78" i="12"/>
  <c r="JI89" i="12"/>
  <c r="IN107" i="12"/>
  <c r="FA92" i="12"/>
  <c r="GH86" i="12"/>
  <c r="FA98" i="12"/>
  <c r="KQ105" i="12"/>
  <c r="FN59" i="12"/>
  <c r="GM78" i="12"/>
  <c r="FN61" i="12"/>
  <c r="IM88" i="12"/>
  <c r="KB58" i="12"/>
  <c r="GM89" i="12"/>
  <c r="GM88" i="12"/>
  <c r="IY58" i="12"/>
  <c r="IY67" i="12"/>
  <c r="FN58" i="12"/>
  <c r="FD58" i="12"/>
  <c r="EY59" i="12"/>
  <c r="JC107" i="12"/>
  <c r="LO107" i="12"/>
  <c r="JC106" i="12"/>
  <c r="JC105" i="12"/>
  <c r="HK60" i="12"/>
  <c r="IV59" i="12"/>
  <c r="DQ100" i="12"/>
  <c r="DQ106" i="12" s="1"/>
  <c r="BE100" i="12"/>
  <c r="BE101" i="12" s="1"/>
  <c r="ET67" i="12"/>
  <c r="EM60" i="12"/>
  <c r="ET60" i="12"/>
  <c r="HE59" i="12"/>
  <c r="ET59" i="12"/>
  <c r="HN89" i="12"/>
  <c r="FF98" i="12"/>
  <c r="EM67" i="12"/>
  <c r="FF92" i="12"/>
  <c r="FB85" i="12"/>
  <c r="HR92" i="12"/>
  <c r="IN92" i="12"/>
  <c r="GB73" i="12"/>
  <c r="GA85" i="12"/>
  <c r="LE98" i="12"/>
  <c r="EU98" i="12"/>
  <c r="JQ60" i="12"/>
  <c r="HN73" i="12"/>
  <c r="IN97" i="12"/>
  <c r="LG92" i="12"/>
  <c r="EZ101" i="12"/>
  <c r="HN88" i="12"/>
  <c r="KF98" i="12"/>
  <c r="FB78" i="12"/>
  <c r="IS98" i="12"/>
  <c r="GA73" i="12"/>
  <c r="HN86" i="12"/>
  <c r="GG96" i="12"/>
  <c r="LE96" i="12"/>
  <c r="IV58" i="12"/>
  <c r="IV57" i="12"/>
  <c r="GY88" i="12"/>
  <c r="LH67" i="12"/>
  <c r="KT60" i="12"/>
  <c r="JU59" i="12"/>
  <c r="JU58" i="12"/>
  <c r="EY61" i="12"/>
  <c r="GT61" i="12"/>
  <c r="GT58" i="12"/>
  <c r="LH58" i="12"/>
  <c r="EM88" i="12"/>
  <c r="FZ86" i="12"/>
  <c r="FI59" i="12"/>
  <c r="EQ67" i="12"/>
  <c r="GO89" i="12"/>
  <c r="GO78" i="12"/>
  <c r="HT89" i="12"/>
  <c r="N89" i="12" s="1"/>
  <c r="KO67" i="12"/>
  <c r="GT57" i="12"/>
  <c r="EM61" i="12"/>
  <c r="LH59" i="12"/>
  <c r="FB87" i="12"/>
  <c r="HK61" i="12"/>
  <c r="IV67" i="12"/>
  <c r="GY86" i="12"/>
  <c r="FL98" i="12"/>
  <c r="EY58" i="12"/>
  <c r="EY67" i="12"/>
  <c r="GT60" i="12"/>
  <c r="FL92" i="12"/>
  <c r="FZ73" i="12"/>
  <c r="JK57" i="12"/>
  <c r="FK96" i="12"/>
  <c r="GY89" i="12"/>
  <c r="JN47" i="12"/>
  <c r="HK58" i="12"/>
  <c r="HC67" i="12"/>
  <c r="HK67" i="12"/>
  <c r="JK58" i="12"/>
  <c r="FL97" i="12"/>
  <c r="HK88" i="12"/>
  <c r="HK85" i="12"/>
  <c r="GO87" i="12"/>
  <c r="HK89" i="12"/>
  <c r="KO60" i="12"/>
  <c r="JU61" i="12"/>
  <c r="EZ85" i="12"/>
  <c r="LH60" i="12"/>
  <c r="JX86" i="12"/>
  <c r="JX73" i="12"/>
  <c r="GY87" i="12"/>
  <c r="LL89" i="12"/>
  <c r="FZ88" i="12"/>
  <c r="FE67" i="12"/>
  <c r="HQ61" i="12"/>
  <c r="HK59" i="12"/>
  <c r="EP89" i="12"/>
  <c r="EQ58" i="12"/>
  <c r="EM85" i="12"/>
  <c r="KO58" i="12"/>
  <c r="JU60" i="12"/>
  <c r="FZ87" i="12"/>
  <c r="KL60" i="12"/>
  <c r="KT59" i="12"/>
  <c r="EY57" i="12"/>
  <c r="HT87" i="12"/>
  <c r="N87" i="12" s="1"/>
  <c r="EP87" i="12"/>
  <c r="EM87" i="12"/>
  <c r="HC58" i="12"/>
  <c r="HK87" i="12"/>
  <c r="GB59" i="12"/>
  <c r="KO59" i="12"/>
  <c r="KH59" i="12"/>
  <c r="GW86" i="12"/>
  <c r="FZ89" i="12"/>
  <c r="IO51" i="12"/>
  <c r="IL106" i="12"/>
  <c r="KX107" i="12"/>
  <c r="IK85" i="12"/>
  <c r="JN60" i="12"/>
  <c r="GO57" i="12"/>
  <c r="FN57" i="12"/>
  <c r="HP59" i="12"/>
  <c r="HP61" i="12"/>
  <c r="KR87" i="12"/>
  <c r="HB58" i="12"/>
  <c r="FR59" i="12"/>
  <c r="JN49" i="12"/>
  <c r="HA57" i="12"/>
  <c r="HA60" i="12"/>
  <c r="GL87" i="12"/>
  <c r="GL88" i="12"/>
  <c r="EY89" i="12"/>
  <c r="EY85" i="12"/>
  <c r="EY88" i="12"/>
  <c r="EY73" i="12"/>
  <c r="EW73" i="12"/>
  <c r="EW86" i="12"/>
  <c r="IY89" i="12"/>
  <c r="IY85" i="12"/>
  <c r="HS89" i="12"/>
  <c r="IU58" i="12"/>
  <c r="LG57" i="12"/>
  <c r="GL73" i="12"/>
  <c r="EP57" i="12"/>
  <c r="IU57" i="12"/>
  <c r="GT85" i="12"/>
  <c r="FO85" i="12"/>
  <c r="GJ73" i="12"/>
  <c r="JP73" i="12"/>
  <c r="GL86" i="12"/>
  <c r="GL78" i="12"/>
  <c r="GM58" i="12"/>
  <c r="JV61" i="12"/>
  <c r="EY87" i="12"/>
  <c r="IP61" i="12"/>
  <c r="JY58" i="12"/>
  <c r="JY60" i="12"/>
  <c r="GI85" i="12"/>
  <c r="HD87" i="12"/>
  <c r="HS88" i="12"/>
  <c r="LG58" i="12"/>
  <c r="HB57" i="12"/>
  <c r="HD86" i="12"/>
  <c r="FV61" i="12"/>
  <c r="FD73" i="12"/>
  <c r="LD89" i="12"/>
  <c r="HI73" i="12"/>
  <c r="IV87" i="12"/>
  <c r="IL60" i="12"/>
  <c r="HI86" i="12"/>
  <c r="IU60" i="12"/>
  <c r="LC87" i="12"/>
  <c r="GC88" i="12"/>
  <c r="EW89" i="12"/>
  <c r="JD88" i="12"/>
  <c r="JU85" i="12"/>
  <c r="KX67" i="12"/>
  <c r="KX61" i="12"/>
  <c r="KX59" i="12"/>
  <c r="KX57" i="12"/>
  <c r="KX60" i="12"/>
  <c r="IL61" i="12"/>
  <c r="IL67" i="12"/>
  <c r="IL57" i="12"/>
  <c r="LE57" i="12"/>
  <c r="LE59" i="12"/>
  <c r="JY57" i="12"/>
  <c r="JY67" i="12"/>
  <c r="HP87" i="12"/>
  <c r="HP73" i="12"/>
  <c r="HP78" i="12"/>
  <c r="LK88" i="12"/>
  <c r="LK87" i="12"/>
  <c r="LK89" i="12"/>
  <c r="LK85" i="12"/>
  <c r="FJ87" i="12"/>
  <c r="FJ85" i="12"/>
  <c r="FJ86" i="12"/>
  <c r="FJ89" i="12"/>
  <c r="HM85" i="12"/>
  <c r="HM86" i="12"/>
  <c r="GG88" i="12"/>
  <c r="GG73" i="12"/>
  <c r="FA89" i="12"/>
  <c r="FA73" i="12"/>
  <c r="FX89" i="12"/>
  <c r="FX88" i="12"/>
  <c r="FX73" i="12"/>
  <c r="FX85" i="12"/>
  <c r="FX78" i="12"/>
  <c r="ER73" i="12"/>
  <c r="ER78" i="12"/>
  <c r="ER87" i="12"/>
  <c r="LQ73" i="12"/>
  <c r="LQ85" i="12"/>
  <c r="LQ87" i="12"/>
  <c r="LQ89" i="12"/>
  <c r="KF88" i="12"/>
  <c r="KF78" i="12"/>
  <c r="KF73" i="12"/>
  <c r="KF87" i="12"/>
  <c r="IV73" i="12"/>
  <c r="IV89" i="12"/>
  <c r="KN88" i="12"/>
  <c r="KN85" i="12"/>
  <c r="KN87" i="12"/>
  <c r="JD73" i="12"/>
  <c r="JD86" i="12"/>
  <c r="LD73" i="12"/>
  <c r="LD87" i="12"/>
  <c r="LD86" i="12"/>
  <c r="LD88" i="12"/>
  <c r="LD78" i="12"/>
  <c r="JT73" i="12"/>
  <c r="JT87" i="12"/>
  <c r="JT88" i="12"/>
  <c r="JT86" i="12"/>
  <c r="JT85" i="12"/>
  <c r="JS73" i="12"/>
  <c r="JS86" i="12"/>
  <c r="KJ58" i="12"/>
  <c r="KJ67" i="12"/>
  <c r="KJ60" i="12"/>
  <c r="EO57" i="12"/>
  <c r="EO60" i="12"/>
  <c r="GD86" i="12"/>
  <c r="GD87" i="12"/>
  <c r="GD88" i="12"/>
  <c r="GR61" i="12"/>
  <c r="EY78" i="12"/>
  <c r="IW60" i="12"/>
  <c r="HI87" i="12"/>
  <c r="IL58" i="12"/>
  <c r="HS78" i="12"/>
  <c r="HS85" i="12"/>
  <c r="HS87" i="12"/>
  <c r="LG60" i="12"/>
  <c r="LG67" i="12"/>
  <c r="IU61" i="12"/>
  <c r="KA60" i="12"/>
  <c r="FA86" i="12"/>
  <c r="IS59" i="12"/>
  <c r="FV57" i="12"/>
  <c r="GI78" i="12"/>
  <c r="HM73" i="12"/>
  <c r="FA78" i="12"/>
  <c r="HM88" i="12"/>
  <c r="HD89" i="12"/>
  <c r="GD85" i="12"/>
  <c r="GP85" i="12"/>
  <c r="KF86" i="12"/>
  <c r="EO59" i="12"/>
  <c r="JD87" i="12"/>
  <c r="GC86" i="12"/>
  <c r="LQ86" i="12"/>
  <c r="GP88" i="12"/>
  <c r="GP87" i="12"/>
  <c r="IV88" i="12"/>
  <c r="LQ88" i="12"/>
  <c r="HN97" i="12"/>
  <c r="KH85" i="12"/>
  <c r="LF106" i="12"/>
  <c r="MA102" i="12"/>
  <c r="FV58" i="12"/>
  <c r="IW61" i="12"/>
  <c r="GM61" i="12"/>
  <c r="FO87" i="12"/>
  <c r="EO67" i="12"/>
  <c r="LG59" i="12"/>
  <c r="GM67" i="12"/>
  <c r="GA57" i="12"/>
  <c r="KE98" i="12"/>
  <c r="JV59" i="12"/>
  <c r="JV60" i="12"/>
  <c r="GO61" i="12"/>
  <c r="FV60" i="12"/>
  <c r="JN50" i="12"/>
  <c r="KG58" i="12"/>
  <c r="GD61" i="12"/>
  <c r="IJ78" i="12"/>
  <c r="HL87" i="12"/>
  <c r="EZ73" i="12"/>
  <c r="JE51" i="12"/>
  <c r="IO89" i="12"/>
  <c r="IQ87" i="12"/>
  <c r="IO78" i="12"/>
  <c r="IQ73" i="12"/>
  <c r="JN46" i="12"/>
  <c r="IJ89" i="12"/>
  <c r="KW73" i="12"/>
  <c r="EZ78" i="12"/>
  <c r="EW57" i="12"/>
  <c r="JE48" i="12"/>
  <c r="JC58" i="12"/>
  <c r="HL89" i="12"/>
  <c r="GA92" i="12"/>
  <c r="KF61" i="12"/>
  <c r="IJ86" i="12"/>
  <c r="IO88" i="12"/>
  <c r="FT57" i="12"/>
  <c r="IJ88" i="12"/>
  <c r="GP58" i="12"/>
  <c r="JE46" i="12"/>
  <c r="HH59" i="12"/>
  <c r="FF106" i="12"/>
  <c r="KD97" i="12"/>
  <c r="GG98" i="12"/>
  <c r="KQ59" i="12"/>
  <c r="FG87" i="12"/>
  <c r="II59" i="12"/>
  <c r="LR58" i="12"/>
  <c r="FW59" i="12"/>
  <c r="JF67" i="12"/>
  <c r="HH60" i="12"/>
  <c r="JI58" i="12"/>
  <c r="EV58" i="12"/>
  <c r="JI59" i="12"/>
  <c r="JD92" i="12"/>
  <c r="KJ98" i="12"/>
  <c r="HL92" i="12"/>
  <c r="LF88" i="12"/>
  <c r="FN97" i="12"/>
  <c r="KQ61" i="12"/>
  <c r="EZ92" i="12"/>
  <c r="FM89" i="12"/>
  <c r="IT88" i="12"/>
  <c r="FH106" i="12"/>
  <c r="JM98" i="12"/>
  <c r="LF86" i="12"/>
  <c r="JI60" i="12"/>
  <c r="KJ92" i="12"/>
  <c r="KJ97" i="12"/>
  <c r="LR67" i="12"/>
  <c r="JD98" i="12"/>
  <c r="JB59" i="12"/>
  <c r="LN60" i="12"/>
  <c r="JM92" i="12"/>
  <c r="FN96" i="12"/>
  <c r="LM92" i="12"/>
  <c r="KN97" i="12"/>
  <c r="HT101" i="12"/>
  <c r="N101" i="12" s="1"/>
  <c r="LR59" i="12"/>
  <c r="FW60" i="12"/>
  <c r="EV57" i="12"/>
  <c r="JI61" i="12"/>
  <c r="LR88" i="12"/>
  <c r="KL87" i="12"/>
  <c r="EV61" i="12"/>
  <c r="JD97" i="12"/>
  <c r="HH57" i="12"/>
  <c r="JI67" i="12"/>
  <c r="JM96" i="12"/>
  <c r="KS57" i="12"/>
  <c r="GN86" i="12"/>
  <c r="GN87" i="12"/>
  <c r="EU97" i="12"/>
  <c r="LN67" i="12"/>
  <c r="EX107" i="12"/>
  <c r="JB67" i="12"/>
  <c r="GK98" i="12"/>
  <c r="JB58" i="12"/>
  <c r="KQ67" i="12"/>
  <c r="FN98" i="12"/>
  <c r="FM73" i="12"/>
  <c r="LO92" i="12"/>
  <c r="FM87" i="12"/>
  <c r="LF87" i="12"/>
  <c r="EZ96" i="12"/>
  <c r="IT89" i="12"/>
  <c r="JN89" i="12"/>
  <c r="JF60" i="12"/>
  <c r="GM97" i="12"/>
  <c r="GM96" i="12"/>
  <c r="GK97" i="12"/>
  <c r="JA96" i="12"/>
  <c r="LF89" i="12"/>
  <c r="FW61" i="12"/>
  <c r="LR60" i="12"/>
  <c r="FW58" i="12"/>
  <c r="FG78" i="12"/>
  <c r="FS88" i="12"/>
  <c r="GK58" i="12"/>
  <c r="KB107" i="12"/>
  <c r="KQ57" i="12"/>
  <c r="FM86" i="12"/>
  <c r="KD98" i="12"/>
  <c r="FD101" i="12"/>
  <c r="IT85" i="12"/>
  <c r="LF78" i="12"/>
  <c r="FD106" i="12"/>
  <c r="FD105" i="12"/>
  <c r="GG97" i="12"/>
  <c r="KN96" i="12"/>
  <c r="LF85" i="12"/>
  <c r="HT107" i="12"/>
  <c r="N107" i="12" s="1"/>
  <c r="JF61" i="12"/>
  <c r="KP96" i="12"/>
  <c r="GK57" i="12"/>
  <c r="KZ92" i="12"/>
  <c r="HL96" i="12"/>
  <c r="JB57" i="12"/>
  <c r="GD107" i="12"/>
  <c r="FM78" i="12"/>
  <c r="HP105" i="12"/>
  <c r="LM97" i="12"/>
  <c r="HP101" i="12"/>
  <c r="FD107" i="12"/>
  <c r="HH58" i="12"/>
  <c r="FW57" i="12"/>
  <c r="LR61" i="12"/>
  <c r="JF58" i="12"/>
  <c r="KZ98" i="12"/>
  <c r="KQ58" i="12"/>
  <c r="KZ97" i="12"/>
  <c r="GN73" i="12"/>
  <c r="IT78" i="12"/>
  <c r="LN59" i="12"/>
  <c r="LN57" i="12"/>
  <c r="KB106" i="12"/>
  <c r="IT86" i="12"/>
  <c r="IT87" i="12"/>
  <c r="KE49" i="12"/>
  <c r="CT100" i="12"/>
  <c r="CT106" i="12" s="1"/>
  <c r="KK48" i="12"/>
  <c r="FQ61" i="12"/>
  <c r="GH61" i="12"/>
  <c r="FR61" i="12"/>
  <c r="FR58" i="12"/>
  <c r="FR60" i="12"/>
  <c r="KM58" i="12"/>
  <c r="LK51" i="12"/>
  <c r="IB121" i="12"/>
  <c r="S121" i="12" s="1"/>
  <c r="N121" i="12"/>
  <c r="AJ121" i="12"/>
  <c r="HW121" i="12"/>
  <c r="HV121" i="12"/>
  <c r="IC121" i="12"/>
  <c r="O121" i="12" s="1"/>
  <c r="MC121" i="12"/>
  <c r="Y121" i="12" s="1"/>
  <c r="MA121" i="12"/>
  <c r="AA121" i="12" s="1"/>
  <c r="LU121" i="12"/>
  <c r="LV121" i="12"/>
  <c r="ID121" i="12"/>
  <c r="Q121" i="12" s="1"/>
  <c r="MB121" i="12"/>
  <c r="W121" i="12" s="1"/>
  <c r="V121" i="12"/>
  <c r="GU60" i="12"/>
  <c r="GE88" i="12"/>
  <c r="GE85" i="12"/>
  <c r="FH86" i="12"/>
  <c r="GU88" i="12"/>
  <c r="GE89" i="12"/>
  <c r="GW73" i="12"/>
  <c r="FH73" i="12"/>
  <c r="GU57" i="12"/>
  <c r="HT85" i="12"/>
  <c r="N85" i="12" s="1"/>
  <c r="KR97" i="12"/>
  <c r="LQ60" i="12"/>
  <c r="JX47" i="12"/>
  <c r="HI61" i="12"/>
  <c r="KG89" i="12"/>
  <c r="HJ88" i="12"/>
  <c r="JY73" i="12"/>
  <c r="HH92" i="12"/>
  <c r="JT106" i="12"/>
  <c r="GK73" i="12"/>
  <c r="HI57" i="12"/>
  <c r="HM92" i="12"/>
  <c r="HM97" i="12"/>
  <c r="KI106" i="12"/>
  <c r="LK67" i="12"/>
  <c r="HC78" i="12"/>
  <c r="GU59" i="12"/>
  <c r="GW89" i="12"/>
  <c r="GW78" i="12"/>
  <c r="EK73" i="12"/>
  <c r="FH88" i="12"/>
  <c r="GU89" i="12"/>
  <c r="GD60" i="12"/>
  <c r="HO97" i="12"/>
  <c r="GT96" i="12"/>
  <c r="HT73" i="12"/>
  <c r="N73" i="12" s="1"/>
  <c r="LK61" i="12"/>
  <c r="LO58" i="12"/>
  <c r="LK60" i="12"/>
  <c r="JT98" i="12"/>
  <c r="KG60" i="12"/>
  <c r="KR58" i="12"/>
  <c r="LH97" i="12"/>
  <c r="LQ58" i="12"/>
  <c r="JA73" i="12"/>
  <c r="FO106" i="12"/>
  <c r="GX97" i="12"/>
  <c r="GT92" i="12"/>
  <c r="FE97" i="12"/>
  <c r="JA88" i="12"/>
  <c r="HQ92" i="12"/>
  <c r="LA98" i="12"/>
  <c r="JA78" i="12"/>
  <c r="HQ96" i="12"/>
  <c r="JF105" i="12"/>
  <c r="KG78" i="12"/>
  <c r="IO98" i="12"/>
  <c r="JZ59" i="12"/>
  <c r="JF107" i="12"/>
  <c r="HJ86" i="12"/>
  <c r="EJ107" i="12"/>
  <c r="HH105" i="12"/>
  <c r="FD88" i="12"/>
  <c r="LJ51" i="12"/>
  <c r="GA67" i="12"/>
  <c r="HT88" i="12"/>
  <c r="N88" i="12" s="1"/>
  <c r="GE73" i="12"/>
  <c r="HT86" i="12"/>
  <c r="N86" i="12" s="1"/>
  <c r="GD59" i="12"/>
  <c r="FG96" i="12"/>
  <c r="LO59" i="12"/>
  <c r="LH92" i="12"/>
  <c r="JE57" i="12"/>
  <c r="JE61" i="12"/>
  <c r="FH87" i="12"/>
  <c r="JY85" i="12"/>
  <c r="GT97" i="12"/>
  <c r="LO67" i="12"/>
  <c r="FE98" i="12"/>
  <c r="IO92" i="12"/>
  <c r="LR105" i="12"/>
  <c r="LR107" i="12"/>
  <c r="GF96" i="12"/>
  <c r="GX92" i="12"/>
  <c r="GK87" i="12"/>
  <c r="LE107" i="12"/>
  <c r="EK88" i="12"/>
  <c r="GV105" i="12"/>
  <c r="KG92" i="12"/>
  <c r="FA96" i="12"/>
  <c r="IX49" i="12"/>
  <c r="KG61" i="12"/>
  <c r="GU85" i="12"/>
  <c r="LQ61" i="12"/>
  <c r="HS96" i="12"/>
  <c r="IY60" i="12"/>
  <c r="JE60" i="12"/>
  <c r="HR60" i="12"/>
  <c r="HQ97" i="12"/>
  <c r="JY86" i="12"/>
  <c r="JF98" i="12"/>
  <c r="JA89" i="12"/>
  <c r="JP98" i="12"/>
  <c r="HO96" i="12"/>
  <c r="GQ88" i="12"/>
  <c r="JZ78" i="12"/>
  <c r="GQ73" i="12"/>
  <c r="LK58" i="12"/>
  <c r="HC89" i="12"/>
  <c r="GO60" i="12"/>
  <c r="HO92" i="12"/>
  <c r="KG67" i="12"/>
  <c r="JP97" i="12"/>
  <c r="KG87" i="12"/>
  <c r="FV106" i="12"/>
  <c r="IZ87" i="12"/>
  <c r="JA86" i="12"/>
  <c r="GQ86" i="12"/>
  <c r="GF92" i="12"/>
  <c r="GU58" i="12"/>
  <c r="HC73" i="12"/>
  <c r="LJ54" i="12"/>
  <c r="HC87" i="12"/>
  <c r="LK59" i="12"/>
  <c r="HC85" i="12"/>
  <c r="GE78" i="12"/>
  <c r="GU87" i="12"/>
  <c r="EK86" i="12"/>
  <c r="IY59" i="12"/>
  <c r="KR92" i="12"/>
  <c r="KR59" i="12"/>
  <c r="HJ73" i="12"/>
  <c r="GA61" i="12"/>
  <c r="LR92" i="12"/>
  <c r="JF96" i="12"/>
  <c r="JY78" i="12"/>
  <c r="HJ87" i="12"/>
  <c r="JT107" i="12"/>
  <c r="JA85" i="12"/>
  <c r="JF92" i="12"/>
  <c r="KG88" i="12"/>
  <c r="JZ61" i="12"/>
  <c r="JY88" i="12"/>
  <c r="HH107" i="12"/>
  <c r="GQ89" i="12"/>
  <c r="JZ88" i="12"/>
  <c r="JZ89" i="12"/>
  <c r="JP96" i="12"/>
  <c r="JC78" i="12"/>
  <c r="JK105" i="12"/>
  <c r="LJ47" i="12"/>
  <c r="GU67" i="12"/>
  <c r="GU78" i="12"/>
  <c r="KD60" i="12"/>
  <c r="JT92" i="12"/>
  <c r="GW85" i="12"/>
  <c r="GO59" i="12"/>
  <c r="JE59" i="12"/>
  <c r="JT97" i="12"/>
  <c r="KI96" i="12"/>
  <c r="KR61" i="12"/>
  <c r="JJ96" i="12"/>
  <c r="JJ92" i="12"/>
  <c r="GO58" i="12"/>
  <c r="HJ78" i="12"/>
  <c r="JZ60" i="12"/>
  <c r="FT67" i="12"/>
  <c r="GX98" i="12"/>
  <c r="JC67" i="12"/>
  <c r="JY87" i="12"/>
  <c r="BL91" i="12"/>
  <c r="IX50" i="12"/>
  <c r="LJ42" i="12"/>
  <c r="GA58" i="12"/>
  <c r="FT59" i="12"/>
  <c r="FT60" i="12"/>
  <c r="KG59" i="12"/>
  <c r="FH89" i="12"/>
  <c r="LA92" i="12"/>
  <c r="FH78" i="12"/>
  <c r="HJ89" i="12"/>
  <c r="EW61" i="12"/>
  <c r="JZ67" i="12"/>
  <c r="FZ101" i="12"/>
  <c r="IO97" i="12"/>
  <c r="LR97" i="12"/>
  <c r="GV106" i="12"/>
  <c r="JZ73" i="12"/>
  <c r="JZ87" i="12"/>
  <c r="JJ105" i="12"/>
  <c r="KL47" i="12"/>
  <c r="KL49" i="12"/>
  <c r="FQ85" i="12"/>
  <c r="FQ73" i="12"/>
  <c r="LR78" i="12"/>
  <c r="JN86" i="12"/>
  <c r="JV78" i="12"/>
  <c r="HC96" i="12"/>
  <c r="JN88" i="12"/>
  <c r="KL86" i="12"/>
  <c r="GJ92" i="12"/>
  <c r="JS97" i="12"/>
  <c r="GJ96" i="12"/>
  <c r="EY107" i="12"/>
  <c r="LB98" i="12"/>
  <c r="IP105" i="12"/>
  <c r="JJ88" i="12"/>
  <c r="FS97" i="12"/>
  <c r="JQ105" i="12"/>
  <c r="GX89" i="12"/>
  <c r="FK89" i="12"/>
  <c r="GO107" i="12"/>
  <c r="EM106" i="12"/>
  <c r="GN78" i="12"/>
  <c r="FC96" i="12"/>
  <c r="GF105" i="12"/>
  <c r="KM78" i="12"/>
  <c r="JS92" i="12"/>
  <c r="EY105" i="12"/>
  <c r="LB97" i="12"/>
  <c r="JQ73" i="12"/>
  <c r="EL58" i="12"/>
  <c r="JV87" i="12"/>
  <c r="FQ86" i="12"/>
  <c r="FC92" i="12"/>
  <c r="HK105" i="12"/>
  <c r="JD107" i="12"/>
  <c r="LP106" i="12"/>
  <c r="IP107" i="12"/>
  <c r="IW78" i="12"/>
  <c r="KM86" i="12"/>
  <c r="KK98" i="12"/>
  <c r="JQ107" i="12"/>
  <c r="JQ98" i="12"/>
  <c r="EK97" i="12"/>
  <c r="IZ97" i="12"/>
  <c r="FK78" i="12"/>
  <c r="FK73" i="12"/>
  <c r="JQ89" i="12"/>
  <c r="FQ88" i="12"/>
  <c r="KK92" i="12"/>
  <c r="FQ87" i="12"/>
  <c r="LR85" i="12"/>
  <c r="FS92" i="12"/>
  <c r="IP97" i="12"/>
  <c r="LP107" i="12"/>
  <c r="KM89" i="12"/>
  <c r="FJ105" i="12"/>
  <c r="JQ86" i="12"/>
  <c r="LB107" i="12"/>
  <c r="EX60" i="12"/>
  <c r="JQ87" i="12"/>
  <c r="GR107" i="12"/>
  <c r="JJ89" i="12"/>
  <c r="KM73" i="12"/>
  <c r="JQ106" i="12"/>
  <c r="HF57" i="12"/>
  <c r="FI60" i="12"/>
  <c r="JQ85" i="12"/>
  <c r="FK85" i="12"/>
  <c r="IW73" i="12"/>
  <c r="FP97" i="12"/>
  <c r="LL92" i="12"/>
  <c r="IX60" i="12"/>
  <c r="FO58" i="12"/>
  <c r="KL89" i="12"/>
  <c r="JV88" i="12"/>
  <c r="GD92" i="12"/>
  <c r="GN85" i="12"/>
  <c r="EQ97" i="12"/>
  <c r="LR86" i="12"/>
  <c r="JQ88" i="12"/>
  <c r="IP92" i="12"/>
  <c r="IP98" i="12"/>
  <c r="FS98" i="12"/>
  <c r="KM87" i="12"/>
  <c r="JQ92" i="12"/>
  <c r="JD106" i="12"/>
  <c r="GF106" i="12"/>
  <c r="LJ59" i="12"/>
  <c r="KL85" i="12"/>
  <c r="IX61" i="12"/>
  <c r="JN87" i="12"/>
  <c r="JN78" i="12"/>
  <c r="KL78" i="12"/>
  <c r="LR89" i="12"/>
  <c r="HC97" i="12"/>
  <c r="LB92" i="12"/>
  <c r="KK97" i="12"/>
  <c r="IW85" i="12"/>
  <c r="JJ85" i="12"/>
  <c r="LL98" i="12"/>
  <c r="GN88" i="12"/>
  <c r="LB105" i="12"/>
  <c r="LR87" i="12"/>
  <c r="KL88" i="12"/>
  <c r="JN85" i="12"/>
  <c r="IT92" i="12"/>
  <c r="GY101" i="12"/>
  <c r="IW87" i="12"/>
  <c r="GW92" i="12"/>
  <c r="FP96" i="12"/>
  <c r="JQ97" i="12"/>
  <c r="JJ86" i="12"/>
  <c r="KM85" i="12"/>
  <c r="IZ98" i="12"/>
  <c r="KL50" i="12"/>
  <c r="KL42" i="12"/>
  <c r="KL51" i="12"/>
  <c r="KL46" i="12"/>
  <c r="JP60" i="12"/>
  <c r="JP67" i="12"/>
  <c r="CR100" i="12"/>
  <c r="CR106" i="12" s="1"/>
  <c r="JN51" i="12"/>
  <c r="KT54" i="12"/>
  <c r="GH57" i="12"/>
  <c r="GP59" i="12"/>
  <c r="ET57" i="12"/>
  <c r="LQ46" i="12"/>
  <c r="FN60" i="12"/>
  <c r="LQ51" i="12"/>
  <c r="KP101" i="12"/>
  <c r="JN42" i="12"/>
  <c r="JN54" i="12"/>
  <c r="KU61" i="12"/>
  <c r="KF67" i="12"/>
  <c r="KR88" i="12"/>
  <c r="KU59" i="12"/>
  <c r="GP57" i="12"/>
  <c r="EM58" i="12"/>
  <c r="HM101" i="12"/>
  <c r="GP61" i="12"/>
  <c r="JE50" i="12"/>
  <c r="JE37" i="12"/>
  <c r="GX67" i="12"/>
  <c r="GP67" i="12"/>
  <c r="LL101" i="12"/>
  <c r="GX59" i="12"/>
  <c r="KU58" i="12"/>
  <c r="II61" i="12"/>
  <c r="KU60" i="12"/>
  <c r="FY57" i="12"/>
  <c r="FK58" i="12"/>
  <c r="GX61" i="12"/>
  <c r="KT46" i="12"/>
  <c r="KT50" i="12"/>
  <c r="JN58" i="12"/>
  <c r="II67" i="12"/>
  <c r="KB61" i="12"/>
  <c r="JN61" i="12"/>
  <c r="KT47" i="12"/>
  <c r="FY58" i="12"/>
  <c r="FY61" i="12"/>
  <c r="GX58" i="12"/>
  <c r="FY59" i="12"/>
  <c r="GX60" i="12"/>
  <c r="KT42" i="12"/>
  <c r="II58" i="12"/>
  <c r="KK50" i="12"/>
  <c r="GH67" i="12"/>
  <c r="KU67" i="12"/>
  <c r="KK49" i="12"/>
  <c r="GE67" i="12"/>
  <c r="II60" i="12"/>
  <c r="BM109" i="12"/>
  <c r="CF112" i="12"/>
  <c r="CT109" i="12"/>
  <c r="BT109" i="12"/>
  <c r="DK112" i="12"/>
  <c r="AY112" i="12"/>
  <c r="BW109" i="12"/>
  <c r="BV112" i="12"/>
  <c r="HW109" i="12"/>
  <c r="AJ109" i="12"/>
  <c r="HV109" i="12"/>
  <c r="CV109" i="12"/>
  <c r="DI112" i="12"/>
  <c r="AW112" i="12"/>
  <c r="BI109" i="12"/>
  <c r="DU109" i="12"/>
  <c r="N109" i="12"/>
  <c r="CU109" i="12"/>
  <c r="CJ112" i="12"/>
  <c r="CP109" i="12"/>
  <c r="DO112" i="12"/>
  <c r="BC112" i="12"/>
  <c r="BC109" i="12"/>
  <c r="DO109" i="12"/>
  <c r="CP112" i="12"/>
  <c r="MB109" i="12"/>
  <c r="W109" i="12" s="1"/>
  <c r="BQ112" i="12"/>
  <c r="BU109" i="12"/>
  <c r="BX112" i="12"/>
  <c r="AP109" i="12"/>
  <c r="DB109" i="12"/>
  <c r="CB109" i="12"/>
  <c r="DC112" i="12"/>
  <c r="AQ112" i="12"/>
  <c r="BN112" i="12"/>
  <c r="IB112" i="12"/>
  <c r="S112" i="12" s="1"/>
  <c r="AR109" i="12"/>
  <c r="DD109" i="12"/>
  <c r="DA112" i="12"/>
  <c r="AO112" i="12"/>
  <c r="BQ109" i="12"/>
  <c r="CB112" i="12"/>
  <c r="AL109" i="12"/>
  <c r="CX109" i="12"/>
  <c r="DG112" i="12"/>
  <c r="AU112" i="12"/>
  <c r="BK109" i="12"/>
  <c r="CH112" i="12"/>
  <c r="DU112" i="12"/>
  <c r="N112" i="12"/>
  <c r="BI112" i="12"/>
  <c r="CC109" i="12"/>
  <c r="BP112" i="12"/>
  <c r="AX109" i="12"/>
  <c r="DJ109" i="12"/>
  <c r="CJ109" i="12"/>
  <c r="CU112" i="12"/>
  <c r="CM109" i="12"/>
  <c r="DR112" i="12"/>
  <c r="BF112" i="12"/>
  <c r="AZ109" i="12"/>
  <c r="DL109" i="12"/>
  <c r="CS112" i="12"/>
  <c r="BY109" i="12"/>
  <c r="AY109" i="12"/>
  <c r="BT112" i="12"/>
  <c r="DF109" i="12"/>
  <c r="CY112" i="12"/>
  <c r="AM112" i="12"/>
  <c r="BS109" i="12"/>
  <c r="DE109" i="12"/>
  <c r="BZ112" i="12"/>
  <c r="DM112" i="12"/>
  <c r="BA112" i="12"/>
  <c r="MB112" i="12"/>
  <c r="W112" i="12" s="1"/>
  <c r="CK109" i="12"/>
  <c r="DT112" i="12"/>
  <c r="BH112" i="12"/>
  <c r="BF109" i="12"/>
  <c r="DR109" i="12"/>
  <c r="CR109" i="12"/>
  <c r="CM112" i="12"/>
  <c r="DJ112" i="12"/>
  <c r="AX112" i="12"/>
  <c r="BH109" i="12"/>
  <c r="DT109" i="12"/>
  <c r="CK112" i="12"/>
  <c r="CG109" i="12"/>
  <c r="DS109" i="12"/>
  <c r="BL112" i="12"/>
  <c r="BB109" i="12"/>
  <c r="DN109" i="12"/>
  <c r="IC109" i="12"/>
  <c r="O109" i="12" s="1"/>
  <c r="CQ112" i="12"/>
  <c r="ID112" i="12"/>
  <c r="Q112" i="12" s="1"/>
  <c r="CA109" i="12"/>
  <c r="BR112" i="12"/>
  <c r="AN109" i="12"/>
  <c r="DE112" i="12"/>
  <c r="AS112" i="12"/>
  <c r="CS109" i="12"/>
  <c r="DL112" i="12"/>
  <c r="AZ112" i="12"/>
  <c r="IB109" i="12"/>
  <c r="S109" i="12" s="1"/>
  <c r="BN109" i="12"/>
  <c r="CZ109" i="12"/>
  <c r="CE112" i="12"/>
  <c r="AQ109" i="12"/>
  <c r="DC109" i="12"/>
  <c r="DB112" i="12"/>
  <c r="AP112" i="12"/>
  <c r="BP109" i="12"/>
  <c r="CC112" i="12"/>
  <c r="CO109" i="12"/>
  <c r="BO109" i="12"/>
  <c r="DP112" i="12"/>
  <c r="BD112" i="12"/>
  <c r="BJ109" i="12"/>
  <c r="LU109" i="12"/>
  <c r="LV109" i="12"/>
  <c r="CI112" i="12"/>
  <c r="CI109" i="12"/>
  <c r="V109" i="12"/>
  <c r="BJ112" i="12"/>
  <c r="AV109" i="12"/>
  <c r="CW112" i="12"/>
  <c r="AK112" i="12"/>
  <c r="MA112" i="12"/>
  <c r="AA112" i="12" s="1"/>
  <c r="AO109" i="12"/>
  <c r="DA109" i="12"/>
  <c r="DD112" i="12"/>
  <c r="AR112" i="12"/>
  <c r="BV109" i="12"/>
  <c r="DH109" i="12"/>
  <c r="BW112" i="12"/>
  <c r="DK109" i="12"/>
  <c r="CT112" i="12"/>
  <c r="BX109" i="12"/>
  <c r="BU112" i="12"/>
  <c r="AK109" i="12"/>
  <c r="CW109" i="12"/>
  <c r="DH112" i="12"/>
  <c r="AV112" i="12"/>
  <c r="BR109" i="12"/>
  <c r="CA112" i="12"/>
  <c r="CQ109" i="12"/>
  <c r="ID109" i="12"/>
  <c r="Q109" i="12" s="1"/>
  <c r="DN112" i="12"/>
  <c r="IC112" i="12"/>
  <c r="O112" i="12" s="1"/>
  <c r="BB112" i="12"/>
  <c r="BD109" i="12"/>
  <c r="CO112" i="12"/>
  <c r="AW109" i="12"/>
  <c r="DI109" i="12"/>
  <c r="CV112" i="12"/>
  <c r="AJ112" i="12"/>
  <c r="HV112" i="12"/>
  <c r="HW112" i="12"/>
  <c r="CD109" i="12"/>
  <c r="DP109" i="12"/>
  <c r="BO112" i="12"/>
  <c r="BG109" i="12"/>
  <c r="CL112" i="12"/>
  <c r="CF109" i="12"/>
  <c r="BM112" i="12"/>
  <c r="AS109" i="12"/>
  <c r="CE109" i="12"/>
  <c r="CZ112" i="12"/>
  <c r="AN112" i="12"/>
  <c r="BZ109" i="12"/>
  <c r="BS112" i="12"/>
  <c r="AM109" i="12"/>
  <c r="CY109" i="12"/>
  <c r="DF112" i="12"/>
  <c r="AT112" i="12"/>
  <c r="CG112" i="12"/>
  <c r="V112" i="12"/>
  <c r="BE109" i="12"/>
  <c r="DQ109" i="12"/>
  <c r="MC109" i="12"/>
  <c r="Y109" i="12" s="1"/>
  <c r="CN112" i="12"/>
  <c r="CL109" i="12"/>
  <c r="BL109" i="12"/>
  <c r="DS112" i="12"/>
  <c r="BG112" i="12"/>
  <c r="CD112" i="12"/>
  <c r="CN109" i="12"/>
  <c r="MA109" i="12"/>
  <c r="AA109" i="12" s="1"/>
  <c r="DQ112" i="12"/>
  <c r="BE112" i="12"/>
  <c r="BA109" i="12"/>
  <c r="DM109" i="12"/>
  <c r="CR112" i="12"/>
  <c r="CH109" i="12"/>
  <c r="BK112" i="12"/>
  <c r="AU109" i="12"/>
  <c r="DG109" i="12"/>
  <c r="CX112" i="12"/>
  <c r="AL112" i="12"/>
  <c r="AT109" i="12"/>
  <c r="BY112" i="12"/>
  <c r="LU112" i="12"/>
  <c r="LV112" i="12"/>
  <c r="MC112" i="12"/>
  <c r="Y112" i="12" s="1"/>
  <c r="IS106" i="12"/>
  <c r="IS101" i="12"/>
  <c r="IS107" i="12"/>
  <c r="JY105" i="12"/>
  <c r="JY101" i="12"/>
  <c r="MB102" i="12"/>
  <c r="W102" i="12" s="1"/>
  <c r="JI106" i="12"/>
  <c r="JI101" i="12"/>
  <c r="KG105" i="12"/>
  <c r="KG101" i="12"/>
  <c r="MC102" i="12"/>
  <c r="Y102" i="12" s="1"/>
  <c r="JN105" i="12"/>
  <c r="JN101" i="12"/>
  <c r="LU102" i="12"/>
  <c r="LV102" i="12"/>
  <c r="KG106" i="12"/>
  <c r="IS105" i="12"/>
  <c r="IW107" i="12"/>
  <c r="KJ105" i="12"/>
  <c r="LG105" i="12"/>
  <c r="KV106" i="12"/>
  <c r="IJ105" i="12"/>
  <c r="IO105" i="12"/>
  <c r="KB105" i="12"/>
  <c r="KY107" i="12"/>
  <c r="JJ106" i="12"/>
  <c r="IY107" i="12"/>
  <c r="KS105" i="12"/>
  <c r="JT105" i="12"/>
  <c r="JL105" i="12"/>
  <c r="KK107" i="12"/>
  <c r="II107" i="12"/>
  <c r="LP105" i="12"/>
  <c r="JD105" i="12"/>
  <c r="KA106" i="12"/>
  <c r="LH105" i="12"/>
  <c r="IV105" i="12"/>
  <c r="JS107" i="12"/>
  <c r="JN107" i="12"/>
  <c r="JI105" i="12"/>
  <c r="KE107" i="12"/>
  <c r="KZ105" i="12"/>
  <c r="IN105" i="12"/>
  <c r="JK106" i="12"/>
  <c r="KG107" i="12"/>
  <c r="LE105" i="12"/>
  <c r="LE106" i="12"/>
  <c r="IZ107" i="12"/>
  <c r="KR105" i="12"/>
  <c r="JZ107" i="12"/>
  <c r="IT106" i="12"/>
  <c r="LJ60" i="12"/>
  <c r="FO57" i="12"/>
  <c r="EL60" i="12"/>
  <c r="GV89" i="12"/>
  <c r="EY97" i="12"/>
  <c r="HB78" i="12"/>
  <c r="KM50" i="12"/>
  <c r="ET86" i="12"/>
  <c r="FB97" i="12"/>
  <c r="JX96" i="12"/>
  <c r="HF61" i="12"/>
  <c r="HE92" i="12"/>
  <c r="KK57" i="12"/>
  <c r="EL57" i="12"/>
  <c r="KE61" i="12"/>
  <c r="FO60" i="12"/>
  <c r="KE58" i="12"/>
  <c r="GY67" i="12"/>
  <c r="KI61" i="12"/>
  <c r="HB85" i="12"/>
  <c r="HI92" i="12"/>
  <c r="KE60" i="12"/>
  <c r="KT87" i="12"/>
  <c r="KE85" i="12"/>
  <c r="IN89" i="12"/>
  <c r="FY87" i="12"/>
  <c r="EL67" i="12"/>
  <c r="GL98" i="12"/>
  <c r="FO67" i="12"/>
  <c r="LJ58" i="12"/>
  <c r="JU48" i="12"/>
  <c r="IX67" i="12"/>
  <c r="EN57" i="12"/>
  <c r="KT78" i="12"/>
  <c r="EW96" i="12"/>
  <c r="IT60" i="12"/>
  <c r="HG92" i="12"/>
  <c r="FI58" i="12"/>
  <c r="FO59" i="12"/>
  <c r="GY61" i="12"/>
  <c r="LJ67" i="12"/>
  <c r="KD54" i="12"/>
  <c r="IX88" i="12"/>
  <c r="FI57" i="12"/>
  <c r="EL59" i="12"/>
  <c r="IV98" i="12"/>
  <c r="ES97" i="12"/>
  <c r="LI97" i="12"/>
  <c r="FY73" i="12"/>
  <c r="IX58" i="12"/>
  <c r="LM61" i="12"/>
  <c r="IX59" i="12"/>
  <c r="HK96" i="12"/>
  <c r="KV78" i="12"/>
  <c r="ET87" i="12"/>
  <c r="ET85" i="12"/>
  <c r="JO47" i="12"/>
  <c r="HG67" i="12"/>
  <c r="FE59" i="12"/>
  <c r="KH67" i="12"/>
  <c r="KN67" i="12"/>
  <c r="HQ59" i="12"/>
  <c r="FL96" i="12"/>
  <c r="JA61" i="12"/>
  <c r="LB67" i="12"/>
  <c r="KI59" i="12"/>
  <c r="LB88" i="12"/>
  <c r="KE50" i="12"/>
  <c r="IX86" i="12"/>
  <c r="GZ57" i="12"/>
  <c r="JF88" i="12"/>
  <c r="IX73" i="12"/>
  <c r="JF85" i="12"/>
  <c r="EJ87" i="12"/>
  <c r="KA92" i="12"/>
  <c r="IW98" i="12"/>
  <c r="HB60" i="12"/>
  <c r="FV78" i="12"/>
  <c r="KC60" i="12"/>
  <c r="EJ78" i="12"/>
  <c r="HK97" i="12"/>
  <c r="JR96" i="12"/>
  <c r="FV86" i="12"/>
  <c r="KI60" i="12"/>
  <c r="JN92" i="12"/>
  <c r="KV85" i="12"/>
  <c r="FX96" i="12"/>
  <c r="GZ67" i="12"/>
  <c r="FZ96" i="12"/>
  <c r="GC57" i="12"/>
  <c r="GH105" i="12"/>
  <c r="KV87" i="12"/>
  <c r="KV73" i="12"/>
  <c r="EL97" i="12"/>
  <c r="JN96" i="12"/>
  <c r="LG107" i="12"/>
  <c r="ET89" i="12"/>
  <c r="EN67" i="12"/>
  <c r="JW87" i="12"/>
  <c r="IN85" i="12"/>
  <c r="IP60" i="12"/>
  <c r="LB59" i="12"/>
  <c r="FS73" i="12"/>
  <c r="FZ59" i="12"/>
  <c r="IX89" i="12"/>
  <c r="EJ88" i="12"/>
  <c r="JD60" i="12"/>
  <c r="FC57" i="12"/>
  <c r="HQ73" i="12"/>
  <c r="FC67" i="12"/>
  <c r="IV97" i="12"/>
  <c r="JA67" i="12"/>
  <c r="IT61" i="12"/>
  <c r="JW88" i="12"/>
  <c r="HD106" i="12"/>
  <c r="JD61" i="12"/>
  <c r="JR86" i="12"/>
  <c r="LF61" i="12"/>
  <c r="KI57" i="12"/>
  <c r="FB92" i="12"/>
  <c r="HQ87" i="12"/>
  <c r="KV86" i="12"/>
  <c r="GP92" i="12"/>
  <c r="KO92" i="12"/>
  <c r="LP59" i="12"/>
  <c r="ES96" i="12"/>
  <c r="IN87" i="12"/>
  <c r="HE96" i="12"/>
  <c r="KE87" i="12"/>
  <c r="HD101" i="12"/>
  <c r="GC60" i="12"/>
  <c r="GV85" i="12"/>
  <c r="JF87" i="12"/>
  <c r="LB60" i="12"/>
  <c r="EJ73" i="12"/>
  <c r="KT88" i="12"/>
  <c r="EN60" i="12"/>
  <c r="EJ86" i="12"/>
  <c r="FW89" i="12"/>
  <c r="JF78" i="12"/>
  <c r="FZ58" i="12"/>
  <c r="EP58" i="12"/>
  <c r="JW61" i="12"/>
  <c r="KT89" i="12"/>
  <c r="JF86" i="12"/>
  <c r="JA59" i="12"/>
  <c r="LM60" i="12"/>
  <c r="GV73" i="12"/>
  <c r="EN96" i="12"/>
  <c r="GT73" i="12"/>
  <c r="HR78" i="12"/>
  <c r="HB61" i="12"/>
  <c r="KU88" i="12"/>
  <c r="LI96" i="12"/>
  <c r="FV87" i="12"/>
  <c r="LP67" i="12"/>
  <c r="GL97" i="12"/>
  <c r="GE105" i="12"/>
  <c r="HF86" i="12"/>
  <c r="EW98" i="12"/>
  <c r="EL98" i="12"/>
  <c r="GC61" i="12"/>
  <c r="GJ106" i="12"/>
  <c r="ES98" i="12"/>
  <c r="GC67" i="12"/>
  <c r="ER105" i="12"/>
  <c r="IX78" i="12"/>
  <c r="FG59" i="12"/>
  <c r="FZ60" i="12"/>
  <c r="KE51" i="12"/>
  <c r="EP59" i="12"/>
  <c r="JR92" i="12"/>
  <c r="KT86" i="12"/>
  <c r="KE42" i="12"/>
  <c r="JA58" i="12"/>
  <c r="HF73" i="12"/>
  <c r="EP61" i="12"/>
  <c r="HR73" i="12"/>
  <c r="HG97" i="12"/>
  <c r="HI96" i="12"/>
  <c r="FB96" i="12"/>
  <c r="GJ107" i="12"/>
  <c r="KV89" i="12"/>
  <c r="GH106" i="12"/>
  <c r="KJ107" i="12"/>
  <c r="HQ85" i="12"/>
  <c r="LP60" i="12"/>
  <c r="GE107" i="12"/>
  <c r="FZ92" i="12"/>
  <c r="EW92" i="12"/>
  <c r="GH101" i="12"/>
  <c r="JR89" i="12"/>
  <c r="HE97" i="12"/>
  <c r="JR87" i="12"/>
  <c r="IX87" i="12"/>
  <c r="IP58" i="12"/>
  <c r="FG67" i="12"/>
  <c r="KT85" i="12"/>
  <c r="LB85" i="12"/>
  <c r="FS85" i="12"/>
  <c r="JW59" i="12"/>
  <c r="JN97" i="12"/>
  <c r="GT86" i="12"/>
  <c r="IW92" i="12"/>
  <c r="FE87" i="12"/>
  <c r="GZ59" i="12"/>
  <c r="GC58" i="12"/>
  <c r="KJ106" i="12"/>
  <c r="IT59" i="12"/>
  <c r="GT89" i="12"/>
  <c r="EL96" i="12"/>
  <c r="KE88" i="12"/>
  <c r="IW96" i="12"/>
  <c r="EN59" i="12"/>
  <c r="GJ101" i="12"/>
  <c r="GT87" i="12"/>
  <c r="JR78" i="12"/>
  <c r="IN88" i="12"/>
  <c r="HG96" i="12"/>
  <c r="LB58" i="12"/>
  <c r="GZ60" i="12"/>
  <c r="JM48" i="12"/>
  <c r="JF73" i="12"/>
  <c r="LM59" i="12"/>
  <c r="GV86" i="12"/>
  <c r="KI58" i="12"/>
  <c r="JW73" i="12"/>
  <c r="KL105" i="12"/>
  <c r="KE78" i="12"/>
  <c r="LP61" i="12"/>
  <c r="HI98" i="12"/>
  <c r="HQ86" i="12"/>
  <c r="KU85" i="12"/>
  <c r="FE86" i="12"/>
  <c r="ER106" i="12"/>
  <c r="JR88" i="12"/>
  <c r="FG61" i="12"/>
  <c r="FW73" i="12"/>
  <c r="LB78" i="12"/>
  <c r="KA96" i="12"/>
  <c r="HB59" i="12"/>
  <c r="FS78" i="12"/>
  <c r="FY89" i="12"/>
  <c r="JA60" i="12"/>
  <c r="FY86" i="12"/>
  <c r="GV78" i="12"/>
  <c r="KE47" i="12"/>
  <c r="KU78" i="12"/>
  <c r="IV92" i="12"/>
  <c r="FV88" i="12"/>
  <c r="KE54" i="12"/>
  <c r="HQ78" i="12"/>
  <c r="HF87" i="12"/>
  <c r="GL92" i="12"/>
  <c r="JD57" i="12"/>
  <c r="GP98" i="12"/>
  <c r="IN78" i="12"/>
  <c r="KE86" i="12"/>
  <c r="FS86" i="12"/>
  <c r="HD105" i="12"/>
  <c r="JW86" i="12"/>
  <c r="JW85" i="12"/>
  <c r="FE78" i="12"/>
  <c r="KE89" i="12"/>
  <c r="KK46" i="12"/>
  <c r="KU98" i="12"/>
  <c r="KT49" i="12"/>
  <c r="KK54" i="12"/>
  <c r="KK47" i="12"/>
  <c r="KK51" i="12"/>
  <c r="IX46" i="12"/>
  <c r="JG42" i="12"/>
  <c r="CK100" i="12"/>
  <c r="DH100" i="12"/>
  <c r="AV100" i="12"/>
  <c r="KI107" i="12"/>
  <c r="JO107" i="12"/>
  <c r="LF105" i="12"/>
  <c r="IO106" i="12"/>
  <c r="KD47" i="12"/>
  <c r="KD46" i="12"/>
  <c r="KD42" i="12"/>
  <c r="HF58" i="12"/>
  <c r="KS86" i="12"/>
  <c r="KD50" i="12"/>
  <c r="HF59" i="12"/>
  <c r="HF67" i="12"/>
  <c r="HB87" i="12"/>
  <c r="GY105" i="12"/>
  <c r="EQ59" i="12"/>
  <c r="LB31" i="12"/>
  <c r="KW58" i="12"/>
  <c r="JG59" i="12"/>
  <c r="JS58" i="12"/>
  <c r="GP86" i="12"/>
  <c r="KU87" i="12"/>
  <c r="II87" i="12"/>
  <c r="LA88" i="12"/>
  <c r="EQ60" i="12"/>
  <c r="HG61" i="12"/>
  <c r="HC60" i="12"/>
  <c r="KL58" i="12"/>
  <c r="LS60" i="12"/>
  <c r="V60" i="12" s="1"/>
  <c r="FJ57" i="12"/>
  <c r="HC57" i="12"/>
  <c r="LA87" i="12"/>
  <c r="KU89" i="12"/>
  <c r="KU86" i="12"/>
  <c r="HC59" i="12"/>
  <c r="JM58" i="12"/>
  <c r="JG61" i="12"/>
  <c r="KL61" i="12"/>
  <c r="EK61" i="12"/>
  <c r="EK60" i="12"/>
  <c r="LA86" i="12"/>
  <c r="KL59" i="12"/>
  <c r="EK57" i="12"/>
  <c r="LS58" i="12"/>
  <c r="V58" i="12" s="1"/>
  <c r="KW61" i="12"/>
  <c r="GW58" i="12"/>
  <c r="II73" i="12"/>
  <c r="IQ59" i="12"/>
  <c r="HI67" i="12"/>
  <c r="IQ47" i="12"/>
  <c r="KV60" i="12"/>
  <c r="KJ59" i="12"/>
  <c r="KJ61" i="12"/>
  <c r="FV67" i="12"/>
  <c r="HS67" i="12"/>
  <c r="HI59" i="12"/>
  <c r="JZ57" i="12"/>
  <c r="EW59" i="12"/>
  <c r="LO61" i="12"/>
  <c r="KJ57" i="12"/>
  <c r="JG51" i="12"/>
  <c r="LR54" i="12"/>
  <c r="LL50" i="12"/>
  <c r="LC37" i="12"/>
  <c r="EU67" i="12"/>
  <c r="KS42" i="12"/>
  <c r="LD67" i="12"/>
  <c r="LC47" i="12"/>
  <c r="KS49" i="12"/>
  <c r="LD59" i="12"/>
  <c r="LC50" i="12"/>
  <c r="KQ98" i="12"/>
  <c r="KF54" i="12"/>
  <c r="JI31" i="12"/>
  <c r="KC50" i="12"/>
  <c r="BU72" i="12"/>
  <c r="CB72" i="12"/>
  <c r="FK105" i="12"/>
  <c r="KU96" i="12"/>
  <c r="II97" i="12"/>
  <c r="BT91" i="12"/>
  <c r="LN105" i="12"/>
  <c r="JB106" i="12"/>
  <c r="BM100" i="12"/>
  <c r="JK107" i="12"/>
  <c r="KH107" i="12"/>
  <c r="LN37" i="12"/>
  <c r="JO49" i="12"/>
  <c r="JS88" i="12"/>
  <c r="FX32" i="12"/>
  <c r="JC31" i="12"/>
  <c r="JW106" i="12"/>
  <c r="KH105" i="12"/>
  <c r="HN30" i="12"/>
  <c r="HN57" i="12"/>
  <c r="GU28" i="12"/>
  <c r="JV49" i="12"/>
  <c r="HN59" i="12"/>
  <c r="JW50" i="12"/>
  <c r="JJ30" i="12"/>
  <c r="HM67" i="12"/>
  <c r="HM58" i="12"/>
  <c r="EU57" i="12"/>
  <c r="FV85" i="12"/>
  <c r="HQ60" i="12"/>
  <c r="GK60" i="12"/>
  <c r="IQ54" i="12"/>
  <c r="GY106" i="12"/>
  <c r="JC86" i="12"/>
  <c r="IR106" i="12"/>
  <c r="HL31" i="12"/>
  <c r="HR32" i="12"/>
  <c r="LJ30" i="12"/>
  <c r="LB33" i="12"/>
  <c r="IJ49" i="12"/>
  <c r="LC48" i="12"/>
  <c r="LC51" i="12"/>
  <c r="LC54" i="12"/>
  <c r="KZ33" i="12"/>
  <c r="FZ61" i="12"/>
  <c r="JH31" i="12"/>
  <c r="GF59" i="12"/>
  <c r="KU42" i="12"/>
  <c r="JM49" i="12"/>
  <c r="JV67" i="12"/>
  <c r="GV32" i="12"/>
  <c r="JV42" i="12"/>
  <c r="HS59" i="12"/>
  <c r="KT31" i="12"/>
  <c r="JV51" i="12"/>
  <c r="IP67" i="12"/>
  <c r="JV54" i="12"/>
  <c r="JV58" i="12"/>
  <c r="IP59" i="12"/>
  <c r="IQ60" i="12"/>
  <c r="JA30" i="12"/>
  <c r="JW58" i="12"/>
  <c r="GM57" i="12"/>
  <c r="JO51" i="12"/>
  <c r="LS49" i="12"/>
  <c r="V49" i="12" s="1"/>
  <c r="FW87" i="12"/>
  <c r="FO78" i="12"/>
  <c r="LC60" i="12"/>
  <c r="LC61" i="12"/>
  <c r="JG46" i="12"/>
  <c r="JW60" i="12"/>
  <c r="IW59" i="12"/>
  <c r="JO37" i="12"/>
  <c r="GD58" i="12"/>
  <c r="GG61" i="12"/>
  <c r="LL48" i="12"/>
  <c r="EU58" i="12"/>
  <c r="LS37" i="12"/>
  <c r="V37" i="12" s="1"/>
  <c r="GD57" i="12"/>
  <c r="LD60" i="12"/>
  <c r="FA57" i="12"/>
  <c r="IQ67" i="12"/>
  <c r="LQ48" i="12"/>
  <c r="JH54" i="12"/>
  <c r="JE54" i="12"/>
  <c r="KV67" i="12"/>
  <c r="JK60" i="12"/>
  <c r="KR60" i="12"/>
  <c r="KR67" i="12"/>
  <c r="LN61" i="12"/>
  <c r="JB60" i="12"/>
  <c r="GK61" i="12"/>
  <c r="FE58" i="12"/>
  <c r="GS86" i="12"/>
  <c r="BT72" i="12"/>
  <c r="IK98" i="12"/>
  <c r="KP107" i="12"/>
  <c r="JM42" i="12"/>
  <c r="FZ57" i="12"/>
  <c r="IQ58" i="12"/>
  <c r="HS58" i="12"/>
  <c r="HT31" i="12"/>
  <c r="N31" i="12" s="1"/>
  <c r="FW85" i="12"/>
  <c r="JW67" i="12"/>
  <c r="LC58" i="12"/>
  <c r="JO54" i="12"/>
  <c r="LB61" i="12"/>
  <c r="FO73" i="12"/>
  <c r="KF32" i="12"/>
  <c r="GQ61" i="12"/>
  <c r="FA58" i="12"/>
  <c r="FA67" i="12"/>
  <c r="HM61" i="12"/>
  <c r="HM60" i="12"/>
  <c r="FA60" i="12"/>
  <c r="JN48" i="12"/>
  <c r="KV59" i="12"/>
  <c r="EU59" i="12"/>
  <c r="GK67" i="12"/>
  <c r="LA105" i="12"/>
  <c r="JS106" i="12"/>
  <c r="IM106" i="12"/>
  <c r="IX30" i="12"/>
  <c r="FJ59" i="12"/>
  <c r="JK31" i="12"/>
  <c r="FC61" i="12"/>
  <c r="HG59" i="12"/>
  <c r="JX49" i="12"/>
  <c r="JP61" i="12"/>
  <c r="HG58" i="12"/>
  <c r="HG60" i="12"/>
  <c r="IV60" i="12"/>
  <c r="CI91" i="12"/>
  <c r="CG91" i="12"/>
  <c r="KF96" i="12"/>
  <c r="CE91" i="12"/>
  <c r="FA107" i="12"/>
  <c r="JV106" i="12"/>
  <c r="FA105" i="12"/>
  <c r="IP106" i="12"/>
  <c r="IO107" i="12"/>
  <c r="JU105" i="12"/>
  <c r="BU100" i="12"/>
  <c r="EZ30" i="12"/>
  <c r="JV31" i="12"/>
  <c r="LK42" i="12"/>
  <c r="FB59" i="12"/>
  <c r="KV31" i="12"/>
  <c r="KC48" i="12"/>
  <c r="JX59" i="12"/>
  <c r="KC49" i="12"/>
  <c r="JX58" i="12"/>
  <c r="JX48" i="12"/>
  <c r="JX60" i="12"/>
  <c r="KC51" i="12"/>
  <c r="KR78" i="12"/>
  <c r="LH57" i="12"/>
  <c r="EK67" i="12"/>
  <c r="GP89" i="12"/>
  <c r="KH98" i="12"/>
  <c r="HA105" i="12"/>
  <c r="FA106" i="12"/>
  <c r="DJ100" i="12"/>
  <c r="AX100" i="12"/>
  <c r="KP106" i="12"/>
  <c r="IM107" i="12"/>
  <c r="LA106" i="12"/>
  <c r="KP105" i="12"/>
  <c r="DM100" i="12"/>
  <c r="BA100" i="12"/>
  <c r="JK87" i="12"/>
  <c r="BM72" i="12"/>
  <c r="IK73" i="12"/>
  <c r="KO98" i="12"/>
  <c r="KE96" i="12"/>
  <c r="IZ96" i="12"/>
  <c r="HL32" i="12"/>
  <c r="FQ33" i="12"/>
  <c r="GD32" i="12"/>
  <c r="JK86" i="12"/>
  <c r="JC87" i="12"/>
  <c r="JC85" i="12"/>
  <c r="LB30" i="12"/>
  <c r="HC28" i="12"/>
  <c r="FX31" i="12"/>
  <c r="LO30" i="12"/>
  <c r="FB28" i="12"/>
  <c r="GZ33" i="12"/>
  <c r="HK31" i="12"/>
  <c r="JJ33" i="12"/>
  <c r="EW32" i="12"/>
  <c r="JG37" i="12"/>
  <c r="LL49" i="12"/>
  <c r="KM37" i="12"/>
  <c r="LS54" i="12"/>
  <c r="V54" i="12" s="1"/>
  <c r="LS48" i="12"/>
  <c r="V48" i="12" s="1"/>
  <c r="KY78" i="12"/>
  <c r="BB91" i="12"/>
  <c r="FL32" i="12"/>
  <c r="HC31" i="12"/>
  <c r="HI28" i="12"/>
  <c r="JS28" i="12"/>
  <c r="GM32" i="12"/>
  <c r="GT30" i="12"/>
  <c r="LR32" i="12"/>
  <c r="LR33" i="12"/>
  <c r="KT33" i="12"/>
  <c r="FH32" i="12"/>
  <c r="LR31" i="12"/>
  <c r="LM32" i="12"/>
  <c r="JZ31" i="12"/>
  <c r="LG42" i="12"/>
  <c r="JV46" i="12"/>
  <c r="JV50" i="12"/>
  <c r="IP54" i="12"/>
  <c r="LR30" i="12"/>
  <c r="GN33" i="12"/>
  <c r="FX33" i="12"/>
  <c r="JH42" i="12"/>
  <c r="GM31" i="12"/>
  <c r="LB32" i="12"/>
  <c r="KL54" i="12"/>
  <c r="JO42" i="12"/>
  <c r="IQ61" i="12"/>
  <c r="IY37" i="12"/>
  <c r="JS30" i="12"/>
  <c r="GT28" i="12"/>
  <c r="HE32" i="12"/>
  <c r="GZ30" i="12"/>
  <c r="FW78" i="12"/>
  <c r="FS57" i="12"/>
  <c r="LO31" i="12"/>
  <c r="GB28" i="12"/>
  <c r="LJ61" i="12"/>
  <c r="GB31" i="12"/>
  <c r="LI46" i="12"/>
  <c r="GG60" i="12"/>
  <c r="JX50" i="12"/>
  <c r="JX37" i="12"/>
  <c r="LF37" i="12"/>
  <c r="GG59" i="12"/>
  <c r="FS60" i="12"/>
  <c r="JH33" i="12"/>
  <c r="LD58" i="12"/>
  <c r="KF47" i="12"/>
  <c r="IZ47" i="12"/>
  <c r="JX67" i="12"/>
  <c r="GT59" i="12"/>
  <c r="KC54" i="12"/>
  <c r="HB73" i="12"/>
  <c r="JX42" i="12"/>
  <c r="KS58" i="12"/>
  <c r="KV61" i="12"/>
  <c r="LD61" i="12"/>
  <c r="IU59" i="12"/>
  <c r="JX61" i="12"/>
  <c r="KE48" i="12"/>
  <c r="LG49" i="12"/>
  <c r="LF54" i="12"/>
  <c r="KB67" i="12"/>
  <c r="EO61" i="12"/>
  <c r="KR86" i="12"/>
  <c r="KB59" i="12"/>
  <c r="HB88" i="12"/>
  <c r="CJ56" i="12"/>
  <c r="CJ60" i="12" s="1"/>
  <c r="FH33" i="12"/>
  <c r="FH30" i="12"/>
  <c r="KD30" i="12"/>
  <c r="GN30" i="12"/>
  <c r="GB33" i="12"/>
  <c r="JS33" i="12"/>
  <c r="JZ33" i="12"/>
  <c r="LM31" i="12"/>
  <c r="GZ31" i="12"/>
  <c r="EW30" i="12"/>
  <c r="GS61" i="12"/>
  <c r="GS67" i="12"/>
  <c r="GS58" i="12"/>
  <c r="GS57" i="12"/>
  <c r="GS60" i="12"/>
  <c r="IM61" i="12"/>
  <c r="IM58" i="12"/>
  <c r="IM59" i="12"/>
  <c r="IM67" i="12"/>
  <c r="GJ60" i="12"/>
  <c r="GJ67" i="12"/>
  <c r="KP59" i="12"/>
  <c r="KP58" i="12"/>
  <c r="KP61" i="12"/>
  <c r="KP60" i="12"/>
  <c r="FG89" i="12"/>
  <c r="JQ59" i="12"/>
  <c r="IK58" i="12"/>
  <c r="FD60" i="12"/>
  <c r="FF59" i="12"/>
  <c r="KY59" i="12"/>
  <c r="GW60" i="12"/>
  <c r="GW61" i="12"/>
  <c r="FQ59" i="12"/>
  <c r="FQ57" i="12"/>
  <c r="FQ58" i="12"/>
  <c r="GN32" i="12"/>
  <c r="FG58" i="12"/>
  <c r="FG60" i="12"/>
  <c r="GM59" i="12"/>
  <c r="FC78" i="12"/>
  <c r="GJ58" i="12"/>
  <c r="GM33" i="12"/>
  <c r="JV89" i="12"/>
  <c r="KW60" i="12"/>
  <c r="LS59" i="12"/>
  <c r="V59" i="12" s="1"/>
  <c r="HP60" i="12"/>
  <c r="GB32" i="12"/>
  <c r="FF57" i="12"/>
  <c r="FM57" i="12"/>
  <c r="GT33" i="12"/>
  <c r="LI60" i="12"/>
  <c r="FG73" i="12"/>
  <c r="JQ58" i="12"/>
  <c r="FD57" i="12"/>
  <c r="FF73" i="12"/>
  <c r="LB89" i="12"/>
  <c r="FG85" i="12"/>
  <c r="FY78" i="12"/>
  <c r="KY58" i="12"/>
  <c r="FD61" i="12"/>
  <c r="JG67" i="12"/>
  <c r="LB87" i="12"/>
  <c r="FY85" i="12"/>
  <c r="JG58" i="12"/>
  <c r="JA31" i="12"/>
  <c r="GT31" i="12"/>
  <c r="LI61" i="12"/>
  <c r="JH47" i="12"/>
  <c r="JH51" i="12"/>
  <c r="JA33" i="12"/>
  <c r="JV86" i="12"/>
  <c r="KP57" i="12"/>
  <c r="JS67" i="12"/>
  <c r="JT59" i="12"/>
  <c r="IZ57" i="12"/>
  <c r="IZ61" i="12"/>
  <c r="IZ59" i="12"/>
  <c r="IZ58" i="12"/>
  <c r="GY60" i="12"/>
  <c r="GY59" i="12"/>
  <c r="JH85" i="12"/>
  <c r="JH86" i="12"/>
  <c r="JH89" i="12"/>
  <c r="JH88" i="12"/>
  <c r="JH87" i="12"/>
  <c r="GL59" i="12"/>
  <c r="FF61" i="12"/>
  <c r="FF85" i="12"/>
  <c r="KP67" i="12"/>
  <c r="KN60" i="12"/>
  <c r="KN61" i="12"/>
  <c r="KM57" i="12"/>
  <c r="KM67" i="12"/>
  <c r="EP85" i="12"/>
  <c r="EP88" i="12"/>
  <c r="KT58" i="12"/>
  <c r="FO89" i="12"/>
  <c r="JN59" i="12"/>
  <c r="KT67" i="12"/>
  <c r="JN67" i="12"/>
  <c r="LS61" i="12"/>
  <c r="V61" i="12" s="1"/>
  <c r="GJ61" i="12"/>
  <c r="KT61" i="12"/>
  <c r="ES87" i="12"/>
  <c r="LJ89" i="12"/>
  <c r="KM60" i="12"/>
  <c r="ER89" i="12"/>
  <c r="JV85" i="12"/>
  <c r="IK60" i="12"/>
  <c r="JG60" i="12"/>
  <c r="LS67" i="12"/>
  <c r="V67" i="12" s="1"/>
  <c r="HD78" i="12"/>
  <c r="FF60" i="12"/>
  <c r="JT57" i="12"/>
  <c r="LB86" i="12"/>
  <c r="HD73" i="12"/>
  <c r="HD88" i="12"/>
  <c r="GW59" i="12"/>
  <c r="JT58" i="12"/>
  <c r="KN59" i="12"/>
  <c r="IW58" i="12"/>
  <c r="EK59" i="12"/>
  <c r="KY60" i="12"/>
  <c r="IM60" i="12"/>
  <c r="FF78" i="12"/>
  <c r="FD98" i="12"/>
  <c r="FL30" i="12"/>
  <c r="FL33" i="12"/>
  <c r="JZ28" i="12"/>
  <c r="JZ32" i="12"/>
  <c r="JU30" i="12"/>
  <c r="JU31" i="12"/>
  <c r="LG37" i="12"/>
  <c r="LG47" i="12"/>
  <c r="LG48" i="12"/>
  <c r="LG51" i="12"/>
  <c r="LG50" i="12"/>
  <c r="IU37" i="12"/>
  <c r="IU46" i="12"/>
  <c r="IU47" i="12"/>
  <c r="IU50" i="12"/>
  <c r="KU50" i="12"/>
  <c r="KU51" i="12"/>
  <c r="KS37" i="12"/>
  <c r="KS50" i="12"/>
  <c r="KS47" i="12"/>
  <c r="KS46" i="12"/>
  <c r="KS51" i="12"/>
  <c r="KS48" i="12"/>
  <c r="GQ60" i="12"/>
  <c r="GQ67" i="12"/>
  <c r="GQ58" i="12"/>
  <c r="HB96" i="12"/>
  <c r="HB97" i="12"/>
  <c r="HB98" i="12"/>
  <c r="FV97" i="12"/>
  <c r="FV92" i="12"/>
  <c r="FV98" i="12"/>
  <c r="EP96" i="12"/>
  <c r="EP97" i="12"/>
  <c r="EP98" i="12"/>
  <c r="HA96" i="12"/>
  <c r="HA92" i="12"/>
  <c r="HA97" i="12"/>
  <c r="HA98" i="12"/>
  <c r="FU97" i="12"/>
  <c r="FU96" i="12"/>
  <c r="EO92" i="12"/>
  <c r="EO96" i="12"/>
  <c r="EO97" i="12"/>
  <c r="EO98" i="12"/>
  <c r="KZ57" i="12"/>
  <c r="KZ59" i="12"/>
  <c r="IN67" i="12"/>
  <c r="IN59" i="12"/>
  <c r="IN57" i="12"/>
  <c r="KY61" i="12"/>
  <c r="KY67" i="12"/>
  <c r="BG72" i="12"/>
  <c r="FF88" i="12"/>
  <c r="FF86" i="12"/>
  <c r="FF89" i="12"/>
  <c r="JJ67" i="12"/>
  <c r="JJ61" i="12"/>
  <c r="KW57" i="12"/>
  <c r="KW59" i="12"/>
  <c r="JQ57" i="12"/>
  <c r="JQ67" i="12"/>
  <c r="IK57" i="12"/>
  <c r="IK67" i="12"/>
  <c r="IK59" i="12"/>
  <c r="HA86" i="12"/>
  <c r="HA88" i="12"/>
  <c r="HA87" i="12"/>
  <c r="HA89" i="12"/>
  <c r="HA73" i="12"/>
  <c r="HA78" i="12"/>
  <c r="FU88" i="12"/>
  <c r="FU89" i="12"/>
  <c r="FU87" i="12"/>
  <c r="FU78" i="12"/>
  <c r="FU86" i="12"/>
  <c r="EO86" i="12"/>
  <c r="EO73" i="12"/>
  <c r="EO78" i="12"/>
  <c r="GR86" i="12"/>
  <c r="GR73" i="12"/>
  <c r="LS73" i="12"/>
  <c r="V73" i="12" s="1"/>
  <c r="LS78" i="12"/>
  <c r="V78" i="12" s="1"/>
  <c r="LS86" i="12"/>
  <c r="V86" i="12" s="1"/>
  <c r="HO89" i="12"/>
  <c r="HO85" i="12"/>
  <c r="HO87" i="12"/>
  <c r="HO88" i="12"/>
  <c r="HO86" i="12"/>
  <c r="CJ72" i="12"/>
  <c r="GI86" i="12"/>
  <c r="GI88" i="12"/>
  <c r="FC86" i="12"/>
  <c r="FC85" i="12"/>
  <c r="FC87" i="12"/>
  <c r="GX73" i="12"/>
  <c r="GX85" i="12"/>
  <c r="GX78" i="12"/>
  <c r="GX86" i="12"/>
  <c r="FR88" i="12"/>
  <c r="FR73" i="12"/>
  <c r="FR87" i="12"/>
  <c r="EL88" i="12"/>
  <c r="EL73" i="12"/>
  <c r="EL78" i="12"/>
  <c r="EL85" i="12"/>
  <c r="HE78" i="12"/>
  <c r="HE85" i="12"/>
  <c r="ES78" i="12"/>
  <c r="ES85" i="12"/>
  <c r="ER86" i="12"/>
  <c r="ER88" i="12"/>
  <c r="JP89" i="12"/>
  <c r="JP85" i="12"/>
  <c r="JP87" i="12"/>
  <c r="JP78" i="12"/>
  <c r="JP86" i="12"/>
  <c r="KZ85" i="12"/>
  <c r="KZ78" i="12"/>
  <c r="KZ88" i="12"/>
  <c r="KZ87" i="12"/>
  <c r="KZ86" i="12"/>
  <c r="JO73" i="12"/>
  <c r="JO78" i="12"/>
  <c r="JO86" i="12"/>
  <c r="JO88" i="12"/>
  <c r="AU91" i="12"/>
  <c r="ET97" i="12"/>
  <c r="ET92" i="12"/>
  <c r="ET96" i="12"/>
  <c r="KO87" i="12"/>
  <c r="KO85" i="12"/>
  <c r="KO88" i="12"/>
  <c r="KO89" i="12"/>
  <c r="KO78" i="12"/>
  <c r="JE73" i="12"/>
  <c r="JE89" i="12"/>
  <c r="JE85" i="12"/>
  <c r="JE87" i="12"/>
  <c r="JE86" i="12"/>
  <c r="JE78" i="12"/>
  <c r="DG91" i="12"/>
  <c r="HF97" i="12"/>
  <c r="HF96" i="12"/>
  <c r="HF92" i="12"/>
  <c r="KB96" i="12"/>
  <c r="KB98" i="12"/>
  <c r="KB97" i="12"/>
  <c r="LE86" i="12"/>
  <c r="LE78" i="12"/>
  <c r="LE73" i="12"/>
  <c r="LE87" i="12"/>
  <c r="LE85" i="12"/>
  <c r="LE88" i="12"/>
  <c r="JU73" i="12"/>
  <c r="JU87" i="12"/>
  <c r="JU89" i="12"/>
  <c r="JU78" i="12"/>
  <c r="LM87" i="12"/>
  <c r="LM89" i="12"/>
  <c r="LM88" i="12"/>
  <c r="LM78" i="12"/>
  <c r="LM85" i="12"/>
  <c r="LM86" i="12"/>
  <c r="KC86" i="12"/>
  <c r="KC89" i="12"/>
  <c r="KC88" i="12"/>
  <c r="KC73" i="12"/>
  <c r="KC87" i="12"/>
  <c r="KK89" i="12"/>
  <c r="KK87" i="12"/>
  <c r="KK73" i="12"/>
  <c r="KK78" i="12"/>
  <c r="KK86" i="12"/>
  <c r="KK88" i="12"/>
  <c r="IZ86" i="12"/>
  <c r="IZ88" i="12"/>
  <c r="IZ73" i="12"/>
  <c r="IZ78" i="12"/>
  <c r="IZ85" i="12"/>
  <c r="FJ98" i="12"/>
  <c r="FJ97" i="12"/>
  <c r="FJ96" i="12"/>
  <c r="FJ92" i="12"/>
  <c r="FD96" i="12"/>
  <c r="FD97" i="12"/>
  <c r="GR98" i="12"/>
  <c r="GR97" i="12"/>
  <c r="GR96" i="12"/>
  <c r="GQ98" i="12"/>
  <c r="GQ97" i="12"/>
  <c r="GQ96" i="12"/>
  <c r="LN85" i="12"/>
  <c r="LN89" i="12"/>
  <c r="LN88" i="12"/>
  <c r="LN78" i="12"/>
  <c r="LN86" i="12"/>
  <c r="LN73" i="12"/>
  <c r="KH73" i="12"/>
  <c r="KH87" i="12"/>
  <c r="KH86" i="12"/>
  <c r="KH88" i="12"/>
  <c r="KH89" i="12"/>
  <c r="JB73" i="12"/>
  <c r="JB78" i="12"/>
  <c r="JB85" i="12"/>
  <c r="JB86" i="12"/>
  <c r="JB89" i="12"/>
  <c r="JB87" i="12"/>
  <c r="JB88" i="12"/>
  <c r="EV97" i="12"/>
  <c r="EV96" i="12"/>
  <c r="EV92" i="12"/>
  <c r="FR98" i="12"/>
  <c r="FR96" i="12"/>
  <c r="FR92" i="12"/>
  <c r="GO92" i="12"/>
  <c r="GO98" i="12"/>
  <c r="FI97" i="12"/>
  <c r="FI92" i="12"/>
  <c r="JL96" i="12"/>
  <c r="JL98" i="12"/>
  <c r="JL92" i="12"/>
  <c r="GT107" i="12"/>
  <c r="GT106" i="12"/>
  <c r="HT97" i="12"/>
  <c r="N97" i="12" s="1"/>
  <c r="HT96" i="12"/>
  <c r="N96" i="12" s="1"/>
  <c r="HT92" i="12"/>
  <c r="N92" i="12" s="1"/>
  <c r="GN96" i="12"/>
  <c r="GN92" i="12"/>
  <c r="GN97" i="12"/>
  <c r="FH97" i="12"/>
  <c r="FH92" i="12"/>
  <c r="FH96" i="12"/>
  <c r="FW98" i="12"/>
  <c r="FW96" i="12"/>
  <c r="FW97" i="12"/>
  <c r="KM107" i="12"/>
  <c r="LC98" i="12"/>
  <c r="FS107" i="12"/>
  <c r="KC107" i="12"/>
  <c r="KL106" i="12"/>
  <c r="KK106" i="12"/>
  <c r="EJ30" i="12"/>
  <c r="IX51" i="12"/>
  <c r="JP37" i="12"/>
  <c r="KD48" i="12"/>
  <c r="GV31" i="12"/>
  <c r="KD51" i="12"/>
  <c r="LJ46" i="12"/>
  <c r="HH32" i="12"/>
  <c r="JU46" i="12"/>
  <c r="JW54" i="12"/>
  <c r="HG28" i="12"/>
  <c r="IO50" i="12"/>
  <c r="IQ46" i="12"/>
  <c r="LA48" i="12"/>
  <c r="LC49" i="12"/>
  <c r="IJ48" i="12"/>
  <c r="KV50" i="12"/>
  <c r="LO47" i="12"/>
  <c r="IX48" i="12"/>
  <c r="FL86" i="12"/>
  <c r="BO72" i="12"/>
  <c r="KF85" i="12"/>
  <c r="IQ98" i="12"/>
  <c r="FY106" i="12"/>
  <c r="LD106" i="12"/>
  <c r="JW105" i="12"/>
  <c r="CO100" i="12"/>
  <c r="KM105" i="12"/>
  <c r="IR107" i="12"/>
  <c r="JM106" i="12"/>
  <c r="DR100" i="12"/>
  <c r="BF100" i="12"/>
  <c r="JB107" i="12"/>
  <c r="JM107" i="12"/>
  <c r="DP100" i="12"/>
  <c r="CJ100" i="12"/>
  <c r="BD100" i="12"/>
  <c r="LA107" i="12"/>
  <c r="KC106" i="12"/>
  <c r="EJ33" i="12"/>
  <c r="HP28" i="12"/>
  <c r="FI31" i="12"/>
  <c r="IQ51" i="12"/>
  <c r="KV46" i="12"/>
  <c r="HB28" i="12"/>
  <c r="AM91" i="12"/>
  <c r="GO106" i="12"/>
  <c r="FK107" i="12"/>
  <c r="JM105" i="12"/>
  <c r="JW107" i="12"/>
  <c r="DF100" i="12"/>
  <c r="AT100" i="12"/>
  <c r="GV30" i="12"/>
  <c r="HH31" i="12"/>
  <c r="KA32" i="12"/>
  <c r="IQ42" i="12"/>
  <c r="IX47" i="12"/>
  <c r="EJ32" i="12"/>
  <c r="LJ49" i="12"/>
  <c r="IX54" i="12"/>
  <c r="LJ50" i="12"/>
  <c r="JW48" i="12"/>
  <c r="IX42" i="12"/>
  <c r="LC46" i="12"/>
  <c r="IQ50" i="12"/>
  <c r="KV48" i="12"/>
  <c r="IQ37" i="12"/>
  <c r="IO42" i="12"/>
  <c r="JH73" i="12"/>
  <c r="LO85" i="12"/>
  <c r="JR85" i="12"/>
  <c r="JG97" i="12"/>
  <c r="CY91" i="12"/>
  <c r="HE101" i="12"/>
  <c r="KH106" i="12"/>
  <c r="DB100" i="12"/>
  <c r="AP100" i="12"/>
  <c r="LN106" i="12"/>
  <c r="CZ100" i="12"/>
  <c r="AN100" i="12"/>
  <c r="IL107" i="12"/>
  <c r="IL105" i="12"/>
  <c r="LN107" i="12"/>
  <c r="KX106" i="12"/>
  <c r="KC105" i="12"/>
  <c r="KA105" i="12"/>
  <c r="JP48" i="12"/>
  <c r="JU49" i="12"/>
  <c r="JU50" i="12"/>
  <c r="FY105" i="12"/>
  <c r="EQ28" i="12"/>
  <c r="GQ78" i="12"/>
  <c r="HM89" i="12"/>
  <c r="DP91" i="12"/>
  <c r="KD49" i="12"/>
  <c r="FV31" i="12"/>
  <c r="JU54" i="12"/>
  <c r="JU37" i="12"/>
  <c r="JP46" i="12"/>
  <c r="DR72" i="12"/>
  <c r="KP73" i="12"/>
  <c r="FP33" i="12"/>
  <c r="JN33" i="12"/>
  <c r="JW49" i="12"/>
  <c r="GB87" i="12"/>
  <c r="HI106" i="12"/>
  <c r="EW106" i="12"/>
  <c r="GH58" i="12"/>
  <c r="JJ32" i="12"/>
  <c r="EL87" i="12"/>
  <c r="JO96" i="12"/>
  <c r="EW101" i="12"/>
  <c r="LI107" i="12"/>
  <c r="EW107" i="12"/>
  <c r="JC30" i="12"/>
  <c r="FB31" i="12"/>
  <c r="FQ31" i="12"/>
  <c r="GA33" i="12"/>
  <c r="DU100" i="12"/>
  <c r="BI100" i="12"/>
  <c r="JG106" i="12"/>
  <c r="KZ31" i="12"/>
  <c r="KZ28" i="12"/>
  <c r="LS105" i="12"/>
  <c r="V105" i="12" s="1"/>
  <c r="JR105" i="12"/>
  <c r="JJ31" i="12"/>
  <c r="LF47" i="12"/>
  <c r="LS107" i="12"/>
  <c r="V107" i="12" s="1"/>
  <c r="KD106" i="12"/>
  <c r="JC28" i="12"/>
  <c r="FQ32" i="12"/>
  <c r="KW30" i="12"/>
  <c r="JG107" i="12"/>
  <c r="CL100" i="12"/>
  <c r="KZ30" i="12"/>
  <c r="JH30" i="12"/>
  <c r="FQ107" i="12"/>
  <c r="IU107" i="12"/>
  <c r="JH32" i="12"/>
  <c r="BK91" i="12"/>
  <c r="LS106" i="12"/>
  <c r="V106" i="12" s="1"/>
  <c r="JG105" i="12"/>
  <c r="IU54" i="12"/>
  <c r="GV59" i="12"/>
  <c r="FU106" i="12"/>
  <c r="GP30" i="12"/>
  <c r="IQ31" i="12"/>
  <c r="JK98" i="12"/>
  <c r="BO91" i="12"/>
  <c r="JB105" i="12"/>
  <c r="EK106" i="12"/>
  <c r="JX106" i="12"/>
  <c r="JK96" i="12"/>
  <c r="GK107" i="12"/>
  <c r="GK106" i="12"/>
  <c r="JX105" i="12"/>
  <c r="BV100" i="12"/>
  <c r="CS100" i="12"/>
  <c r="LC105" i="12"/>
  <c r="JF47" i="12"/>
  <c r="LI42" i="12"/>
  <c r="GR30" i="12"/>
  <c r="IS58" i="12"/>
  <c r="LI47" i="12"/>
  <c r="LE61" i="12"/>
  <c r="LD49" i="12"/>
  <c r="IR61" i="12"/>
  <c r="FN73" i="12"/>
  <c r="HO60" i="12"/>
  <c r="HE61" i="12"/>
  <c r="EK33" i="12"/>
  <c r="LK49" i="12"/>
  <c r="FT73" i="12"/>
  <c r="ES59" i="12"/>
  <c r="JL58" i="12"/>
  <c r="JR67" i="12"/>
  <c r="FU61" i="12"/>
  <c r="KJ78" i="12"/>
  <c r="GS88" i="12"/>
  <c r="KJ73" i="12"/>
  <c r="JF49" i="12"/>
  <c r="JF51" i="12"/>
  <c r="JF50" i="12"/>
  <c r="LK46" i="12"/>
  <c r="EQ85" i="12"/>
  <c r="KA61" i="12"/>
  <c r="FL59" i="12"/>
  <c r="HJ28" i="12"/>
  <c r="HJ57" i="12"/>
  <c r="LE60" i="12"/>
  <c r="JT28" i="12"/>
  <c r="LR51" i="12"/>
  <c r="JF54" i="12"/>
  <c r="LR50" i="12"/>
  <c r="EQ73" i="12"/>
  <c r="GE57" i="12"/>
  <c r="FL57" i="12"/>
  <c r="JI30" i="12"/>
  <c r="KA57" i="12"/>
  <c r="FL60" i="12"/>
  <c r="JO61" i="12"/>
  <c r="IO59" i="12"/>
  <c r="HJ60" i="12"/>
  <c r="LA60" i="12"/>
  <c r="HB32" i="12"/>
  <c r="LA61" i="12"/>
  <c r="ES60" i="12"/>
  <c r="FN78" i="12"/>
  <c r="HK32" i="12"/>
  <c r="HE58" i="12"/>
  <c r="HE67" i="12"/>
  <c r="HQ30" i="12"/>
  <c r="JL59" i="12"/>
  <c r="JR60" i="12"/>
  <c r="EQ78" i="12"/>
  <c r="HJ58" i="12"/>
  <c r="KD61" i="12"/>
  <c r="FB58" i="12"/>
  <c r="HE57" i="12"/>
  <c r="HO61" i="12"/>
  <c r="KA58" i="12"/>
  <c r="KA59" i="12"/>
  <c r="EX67" i="12"/>
  <c r="IW50" i="12"/>
  <c r="ES58" i="12"/>
  <c r="LR47" i="12"/>
  <c r="LR49" i="12"/>
  <c r="JF46" i="12"/>
  <c r="ES57" i="12"/>
  <c r="FB57" i="12"/>
  <c r="FB61" i="12"/>
  <c r="LI49" i="12"/>
  <c r="JO58" i="12"/>
  <c r="HJ59" i="12"/>
  <c r="IW51" i="12"/>
  <c r="EP30" i="12"/>
  <c r="FU57" i="12"/>
  <c r="ES67" i="12"/>
  <c r="IR42" i="12"/>
  <c r="KF31" i="12"/>
  <c r="HB31" i="12"/>
  <c r="KF33" i="12"/>
  <c r="JG89" i="12"/>
  <c r="FN86" i="12"/>
  <c r="JL60" i="12"/>
  <c r="EX85" i="12"/>
  <c r="JR59" i="12"/>
  <c r="LO48" i="12"/>
  <c r="EX86" i="12"/>
  <c r="JG86" i="12"/>
  <c r="IZ60" i="12"/>
  <c r="KJ88" i="12"/>
  <c r="IW42" i="12"/>
  <c r="JR58" i="12"/>
  <c r="JL57" i="12"/>
  <c r="GE60" i="12"/>
  <c r="KD67" i="12"/>
  <c r="LR42" i="12"/>
  <c r="KD59" i="12"/>
  <c r="LR46" i="12"/>
  <c r="IP32" i="12"/>
  <c r="EX59" i="12"/>
  <c r="GH28" i="12"/>
  <c r="EQ88" i="12"/>
  <c r="GR31" i="12"/>
  <c r="IS60" i="12"/>
  <c r="EQ89" i="12"/>
  <c r="HJ61" i="12"/>
  <c r="HO58" i="12"/>
  <c r="HO57" i="12"/>
  <c r="HK30" i="12"/>
  <c r="KF28" i="12"/>
  <c r="EK31" i="12"/>
  <c r="LL57" i="12"/>
  <c r="KN28" i="12"/>
  <c r="HO67" i="12"/>
  <c r="FS31" i="12"/>
  <c r="JL67" i="12"/>
  <c r="FU60" i="12"/>
  <c r="KJ89" i="12"/>
  <c r="HQ33" i="12"/>
  <c r="KJ86" i="12"/>
  <c r="JG87" i="12"/>
  <c r="JG88" i="12"/>
  <c r="FH58" i="12"/>
  <c r="GE61" i="12"/>
  <c r="FL58" i="12"/>
  <c r="JO60" i="12"/>
  <c r="IO60" i="12"/>
  <c r="GE59" i="12"/>
  <c r="KD58" i="12"/>
  <c r="EX28" i="12"/>
  <c r="FB67" i="12"/>
  <c r="KA33" i="12"/>
  <c r="JO67" i="12"/>
  <c r="EX61" i="12"/>
  <c r="FS28" i="12"/>
  <c r="IS67" i="12"/>
  <c r="LK48" i="12"/>
  <c r="EX89" i="12"/>
  <c r="EX88" i="12"/>
  <c r="LO54" i="12"/>
  <c r="FU67" i="12"/>
  <c r="FN85" i="12"/>
  <c r="GS85" i="12"/>
  <c r="JG78" i="12"/>
  <c r="GS73" i="12"/>
  <c r="KJ87" i="12"/>
  <c r="IP31" i="12"/>
  <c r="JF42" i="12"/>
  <c r="EX57" i="12"/>
  <c r="LE58" i="12"/>
  <c r="IS61" i="12"/>
  <c r="LA57" i="12"/>
  <c r="GR33" i="12"/>
  <c r="JO59" i="12"/>
  <c r="JI32" i="12"/>
  <c r="FN89" i="12"/>
  <c r="FN87" i="12"/>
  <c r="FU58" i="12"/>
  <c r="FN88" i="12"/>
  <c r="JR57" i="12"/>
  <c r="JG85" i="12"/>
  <c r="FS105" i="12"/>
  <c r="FK101" i="12"/>
  <c r="JX89" i="12"/>
  <c r="JH106" i="12"/>
  <c r="LO96" i="12"/>
  <c r="GP31" i="12"/>
  <c r="DQ91" i="12"/>
  <c r="JC96" i="12"/>
  <c r="BD91" i="12"/>
  <c r="LS96" i="12"/>
  <c r="V96" i="12" s="1"/>
  <c r="BZ72" i="12"/>
  <c r="LN98" i="12"/>
  <c r="JH105" i="12"/>
  <c r="BE91" i="12"/>
  <c r="FP59" i="12"/>
  <c r="LG54" i="12"/>
  <c r="IU48" i="12"/>
  <c r="FH59" i="12"/>
  <c r="DS91" i="12"/>
  <c r="BG91" i="12"/>
  <c r="GC107" i="12"/>
  <c r="LS97" i="12"/>
  <c r="V97" i="12" s="1"/>
  <c r="FL107" i="12"/>
  <c r="JA32" i="12"/>
  <c r="KA98" i="12"/>
  <c r="LS98" i="12"/>
  <c r="V98" i="12" s="1"/>
  <c r="HM107" i="12"/>
  <c r="EW31" i="12"/>
  <c r="IU42" i="12"/>
  <c r="FP58" i="12"/>
  <c r="JG96" i="12"/>
  <c r="IU49" i="12"/>
  <c r="LG46" i="12"/>
  <c r="JG98" i="12"/>
  <c r="DU91" i="12"/>
  <c r="BI91" i="12"/>
  <c r="GI107" i="12"/>
  <c r="HM105" i="12"/>
  <c r="JS17" i="12"/>
  <c r="EQ31" i="12"/>
  <c r="IZ28" i="12"/>
  <c r="JT42" i="12"/>
  <c r="FI32" i="12"/>
  <c r="EM30" i="12"/>
  <c r="JF32" i="12"/>
  <c r="JN30" i="12"/>
  <c r="FP30" i="12"/>
  <c r="IU30" i="12"/>
  <c r="LL33" i="12"/>
  <c r="KR30" i="12"/>
  <c r="IZ33" i="12"/>
  <c r="FV33" i="12"/>
  <c r="JF30" i="12"/>
  <c r="FW28" i="12"/>
  <c r="GI57" i="12"/>
  <c r="FV32" i="12"/>
  <c r="GI58" i="12"/>
  <c r="GI59" i="12"/>
  <c r="HP33" i="12"/>
  <c r="FP31" i="12"/>
  <c r="JF33" i="12"/>
  <c r="JF31" i="12"/>
  <c r="HP31" i="12"/>
  <c r="HP30" i="12"/>
  <c r="LL31" i="12"/>
  <c r="EM28" i="12"/>
  <c r="FI28" i="12"/>
  <c r="LC32" i="12"/>
  <c r="HT61" i="12"/>
  <c r="N61" i="12" s="1"/>
  <c r="JN32" i="12"/>
  <c r="JN31" i="12"/>
  <c r="JP50" i="12"/>
  <c r="KR32" i="12"/>
  <c r="IZ32" i="12"/>
  <c r="LL28" i="12"/>
  <c r="EQ32" i="12"/>
  <c r="EM32" i="12"/>
  <c r="KP98" i="12"/>
  <c r="HA106" i="12"/>
  <c r="GI106" i="12"/>
  <c r="HM106" i="12"/>
  <c r="HL30" i="12"/>
  <c r="GF33" i="12"/>
  <c r="JV32" i="12"/>
  <c r="JK30" i="12"/>
  <c r="JV30" i="12"/>
  <c r="GF32" i="12"/>
  <c r="FD30" i="12"/>
  <c r="JY32" i="12"/>
  <c r="FF30" i="12"/>
  <c r="IZ37" i="12"/>
  <c r="JG50" i="12"/>
  <c r="LP37" i="12"/>
  <c r="LS50" i="12"/>
  <c r="V50" i="12" s="1"/>
  <c r="HR33" i="12"/>
  <c r="IZ49" i="12"/>
  <c r="LS42" i="12"/>
  <c r="V42" i="12" s="1"/>
  <c r="HE31" i="12"/>
  <c r="LL51" i="12"/>
  <c r="HS33" i="12"/>
  <c r="HS32" i="12"/>
  <c r="JG54" i="12"/>
  <c r="IZ50" i="12"/>
  <c r="IO73" i="12"/>
  <c r="GF31" i="12"/>
  <c r="IX33" i="12"/>
  <c r="IX32" i="12"/>
  <c r="IX31" i="12"/>
  <c r="EZ33" i="12"/>
  <c r="KT51" i="12"/>
  <c r="FD28" i="12"/>
  <c r="KS28" i="12"/>
  <c r="KF49" i="12"/>
  <c r="KQ28" i="12"/>
  <c r="KM54" i="12"/>
  <c r="LH33" i="12"/>
  <c r="HR30" i="12"/>
  <c r="IL42" i="12"/>
  <c r="EN28" i="12"/>
  <c r="LS51" i="12"/>
  <c r="V51" i="12" s="1"/>
  <c r="KM48" i="12"/>
  <c r="EN31" i="12"/>
  <c r="KM46" i="12"/>
  <c r="HE30" i="12"/>
  <c r="KF58" i="12"/>
  <c r="JP33" i="12"/>
  <c r="KM51" i="12"/>
  <c r="LQ47" i="12"/>
  <c r="JG47" i="12"/>
  <c r="LL42" i="12"/>
  <c r="LQ50" i="12"/>
  <c r="LQ42" i="12"/>
  <c r="LS47" i="12"/>
  <c r="V47" i="12" s="1"/>
  <c r="KM42" i="12"/>
  <c r="LL47" i="12"/>
  <c r="FT78" i="12"/>
  <c r="DS72" i="12"/>
  <c r="AX72" i="12"/>
  <c r="IJ96" i="12"/>
  <c r="EZ32" i="12"/>
  <c r="KL32" i="12"/>
  <c r="JV33" i="12"/>
  <c r="GE33" i="12"/>
  <c r="KQ32" i="12"/>
  <c r="ES30" i="12"/>
  <c r="IJ30" i="12"/>
  <c r="FF33" i="12"/>
  <c r="KV32" i="12"/>
  <c r="KF46" i="12"/>
  <c r="JR30" i="12"/>
  <c r="LL46" i="12"/>
  <c r="IZ46" i="12"/>
  <c r="IZ54" i="12"/>
  <c r="FH67" i="12"/>
  <c r="JF106" i="12"/>
  <c r="JO106" i="12"/>
  <c r="FY30" i="12"/>
  <c r="GL30" i="12"/>
  <c r="FD32" i="12"/>
  <c r="JR28" i="12"/>
  <c r="LF49" i="12"/>
  <c r="JS48" i="12"/>
  <c r="MB64" i="12"/>
  <c r="W64" i="12" s="1"/>
  <c r="CG72" i="12"/>
  <c r="FO31" i="12"/>
  <c r="JK33" i="12"/>
  <c r="JK28" i="12"/>
  <c r="FY32" i="12"/>
  <c r="FJ31" i="12"/>
  <c r="LF48" i="12"/>
  <c r="LN49" i="12"/>
  <c r="ID68" i="12"/>
  <c r="Q68" i="12" s="1"/>
  <c r="MC74" i="12"/>
  <c r="Y74" i="12" s="1"/>
  <c r="HS30" i="12"/>
  <c r="IZ48" i="12"/>
  <c r="FL78" i="12"/>
  <c r="IC94" i="12"/>
  <c r="O94" i="12" s="1"/>
  <c r="IC13" i="12"/>
  <c r="FD33" i="12"/>
  <c r="KM33" i="12"/>
  <c r="JC33" i="12"/>
  <c r="MC93" i="12"/>
  <c r="Y93" i="12" s="1"/>
  <c r="FJ28" i="12"/>
  <c r="FO28" i="12"/>
  <c r="HA33" i="12"/>
  <c r="LF50" i="12"/>
  <c r="LL54" i="12"/>
  <c r="KQ48" i="12"/>
  <c r="FX58" i="12"/>
  <c r="KY32" i="12"/>
  <c r="BE72" i="12"/>
  <c r="KY86" i="12"/>
  <c r="KD31" i="12"/>
  <c r="GX33" i="12"/>
  <c r="DA72" i="12"/>
  <c r="KY89" i="12"/>
  <c r="GB20" i="12"/>
  <c r="HT33" i="12"/>
  <c r="N33" i="12" s="1"/>
  <c r="KY31" i="12"/>
  <c r="EY31" i="12"/>
  <c r="GJ33" i="12"/>
  <c r="HT30" i="12"/>
  <c r="N30" i="12" s="1"/>
  <c r="KD32" i="12"/>
  <c r="IM31" i="12"/>
  <c r="EY28" i="12"/>
  <c r="LF30" i="12"/>
  <c r="EU28" i="12"/>
  <c r="KM92" i="12"/>
  <c r="EO106" i="12"/>
  <c r="KD33" i="12"/>
  <c r="IM32" i="12"/>
  <c r="IT30" i="12"/>
  <c r="KX48" i="12"/>
  <c r="KY33" i="12"/>
  <c r="LF33" i="12"/>
  <c r="IM33" i="12"/>
  <c r="KX42" i="12"/>
  <c r="AN56" i="12"/>
  <c r="KY85" i="12"/>
  <c r="KY87" i="12"/>
  <c r="ID12" i="12"/>
  <c r="Q12" i="12" s="1"/>
  <c r="IC12" i="12"/>
  <c r="O12" i="12" s="1"/>
  <c r="IL22" i="12"/>
  <c r="EY30" i="12"/>
  <c r="EX31" i="12"/>
  <c r="JQ32" i="12"/>
  <c r="IY30" i="12"/>
  <c r="KC57" i="12"/>
  <c r="KC58" i="12"/>
  <c r="KC59" i="12"/>
  <c r="GC30" i="12"/>
  <c r="GC31" i="12"/>
  <c r="GC33" i="12"/>
  <c r="JO32" i="12"/>
  <c r="JO30" i="12"/>
  <c r="KA47" i="12"/>
  <c r="KA50" i="12"/>
  <c r="KA49" i="12"/>
  <c r="JH37" i="12"/>
  <c r="JH49" i="12"/>
  <c r="JH50" i="12"/>
  <c r="JH46" i="12"/>
  <c r="MB41" i="12"/>
  <c r="W41" i="12" s="1"/>
  <c r="JO48" i="12"/>
  <c r="JO50" i="12"/>
  <c r="ID39" i="12"/>
  <c r="Q39" i="12" s="1"/>
  <c r="JV37" i="12"/>
  <c r="JV48" i="12"/>
  <c r="JM37" i="12"/>
  <c r="JM47" i="12"/>
  <c r="JM46" i="12"/>
  <c r="JM51" i="12"/>
  <c r="HR61" i="12"/>
  <c r="HR58" i="12"/>
  <c r="FT33" i="12"/>
  <c r="HJ33" i="12"/>
  <c r="FT31" i="12"/>
  <c r="GP33" i="12"/>
  <c r="GP32" i="12"/>
  <c r="KB28" i="12"/>
  <c r="KB31" i="12"/>
  <c r="KB32" i="12"/>
  <c r="KB30" i="12"/>
  <c r="KB33" i="12"/>
  <c r="LN51" i="12"/>
  <c r="LN50" i="12"/>
  <c r="KX30" i="12"/>
  <c r="KX32" i="12"/>
  <c r="EX30" i="12"/>
  <c r="EX33" i="12"/>
  <c r="KN32" i="12"/>
  <c r="KN31" i="12"/>
  <c r="KN30" i="12"/>
  <c r="IC41" i="12"/>
  <c r="O41" i="12" s="1"/>
  <c r="LK28" i="12"/>
  <c r="LK32" i="12"/>
  <c r="LK31" i="12"/>
  <c r="JK47" i="12"/>
  <c r="JK42" i="12"/>
  <c r="ID41" i="12"/>
  <c r="Q41" i="12" s="1"/>
  <c r="LD42" i="12"/>
  <c r="LD54" i="12"/>
  <c r="LD47" i="12"/>
  <c r="LD50" i="12"/>
  <c r="LD46" i="12"/>
  <c r="IR37" i="12"/>
  <c r="IR49" i="12"/>
  <c r="IR50" i="12"/>
  <c r="IR48" i="12"/>
  <c r="IR51" i="12"/>
  <c r="IR46" i="12"/>
  <c r="IY49" i="12"/>
  <c r="IY50" i="12"/>
  <c r="IY42" i="12"/>
  <c r="LI37" i="12"/>
  <c r="LI54" i="12"/>
  <c r="LI51" i="12"/>
  <c r="IW37" i="12"/>
  <c r="IW48" i="12"/>
  <c r="IW47" i="12"/>
  <c r="IW49" i="12"/>
  <c r="ID63" i="12"/>
  <c r="Q63" i="12" s="1"/>
  <c r="JH67" i="12"/>
  <c r="JH60" i="12"/>
  <c r="JH59" i="12"/>
  <c r="JH57" i="12"/>
  <c r="JH61" i="12"/>
  <c r="IC64" i="12"/>
  <c r="O64" i="12" s="1"/>
  <c r="IR58" i="12"/>
  <c r="IR59" i="12"/>
  <c r="IR57" i="12"/>
  <c r="IR67" i="12"/>
  <c r="IJ67" i="12"/>
  <c r="IJ59" i="12"/>
  <c r="IJ60" i="12"/>
  <c r="IJ58" i="12"/>
  <c r="ID13" i="12"/>
  <c r="Q13" i="12" s="1"/>
  <c r="JQ33" i="12"/>
  <c r="JK46" i="12"/>
  <c r="JF48" i="12"/>
  <c r="IP30" i="12"/>
  <c r="GC28" i="12"/>
  <c r="JQ28" i="12"/>
  <c r="LD37" i="12"/>
  <c r="IR54" i="12"/>
  <c r="IW54" i="12"/>
  <c r="HR67" i="12"/>
  <c r="JK54" i="12"/>
  <c r="LL22" i="12"/>
  <c r="MB11" i="12"/>
  <c r="W11" i="12" s="1"/>
  <c r="FA17" i="12"/>
  <c r="GP18" i="12"/>
  <c r="ID11" i="12"/>
  <c r="KX22" i="12"/>
  <c r="IY48" i="12"/>
  <c r="LI50" i="12"/>
  <c r="LD51" i="12"/>
  <c r="HJ31" i="12"/>
  <c r="JM50" i="12"/>
  <c r="HM17" i="12"/>
  <c r="IC11" i="12"/>
  <c r="O11" i="12" s="1"/>
  <c r="IP33" i="12"/>
  <c r="FT30" i="12"/>
  <c r="LR48" i="12"/>
  <c r="ID77" i="12"/>
  <c r="Q77" i="12" s="1"/>
  <c r="MB77" i="12"/>
  <c r="W77" i="12" s="1"/>
  <c r="MB104" i="12"/>
  <c r="W104" i="12" s="1"/>
  <c r="MB66" i="12"/>
  <c r="EW58" i="12"/>
  <c r="JJ58" i="12"/>
  <c r="HI58" i="12"/>
  <c r="LE67" i="12"/>
  <c r="IC39" i="12"/>
  <c r="O39" i="12" s="1"/>
  <c r="ID62" i="12"/>
  <c r="Q62" i="12" s="1"/>
  <c r="IU78" i="12"/>
  <c r="LQ78" i="12"/>
  <c r="IU86" i="12"/>
  <c r="MC75" i="12"/>
  <c r="Y75" i="12" s="1"/>
  <c r="ID93" i="12"/>
  <c r="Q93" i="12" s="1"/>
  <c r="MC94" i="12"/>
  <c r="Y94" i="12" s="1"/>
  <c r="CU91" i="12"/>
  <c r="GW105" i="12"/>
  <c r="IU105" i="12"/>
  <c r="LG106" i="12"/>
  <c r="ID102" i="12"/>
  <c r="Q102" i="12" s="1"/>
  <c r="DI100" i="12"/>
  <c r="AW100" i="12"/>
  <c r="BT100" i="12"/>
  <c r="JP105" i="12"/>
  <c r="MC103" i="12"/>
  <c r="Y103" i="12" s="1"/>
  <c r="JJ60" i="12"/>
  <c r="FV73" i="12"/>
  <c r="LO57" i="12"/>
  <c r="FV28" i="12"/>
  <c r="KX47" i="12"/>
  <c r="KZ67" i="12"/>
  <c r="GA30" i="12"/>
  <c r="IC69" i="12"/>
  <c r="O69" i="12" s="1"/>
  <c r="MC41" i="12"/>
  <c r="Y41" i="12" s="1"/>
  <c r="MB40" i="12"/>
  <c r="W40" i="12" s="1"/>
  <c r="MC69" i="12"/>
  <c r="IU88" i="12"/>
  <c r="MC77" i="12"/>
  <c r="Y77" i="12" s="1"/>
  <c r="IV85" i="12"/>
  <c r="IM73" i="12"/>
  <c r="JW96" i="12"/>
  <c r="KF97" i="12"/>
  <c r="CH91" i="12"/>
  <c r="KU97" i="12"/>
  <c r="IC103" i="12"/>
  <c r="O103" i="12" s="1"/>
  <c r="FM105" i="12"/>
  <c r="MC104" i="12"/>
  <c r="Y104" i="12" s="1"/>
  <c r="HP67" i="12"/>
  <c r="HR89" i="12"/>
  <c r="JC61" i="12"/>
  <c r="HR85" i="12"/>
  <c r="EX87" i="12"/>
  <c r="JC57" i="12"/>
  <c r="HR88" i="12"/>
  <c r="HI78" i="12"/>
  <c r="ID69" i="12"/>
  <c r="Q69" i="12" s="1"/>
  <c r="ID40" i="12"/>
  <c r="Q40" i="12" s="1"/>
  <c r="ID65" i="12"/>
  <c r="Q65" i="12" s="1"/>
  <c r="IC63" i="12"/>
  <c r="O63" i="12" s="1"/>
  <c r="MB68" i="12"/>
  <c r="W68" i="12" s="1"/>
  <c r="KB89" i="12"/>
  <c r="MC64" i="12"/>
  <c r="MB65" i="12"/>
  <c r="W65" i="12" s="1"/>
  <c r="KH97" i="12"/>
  <c r="JX97" i="12"/>
  <c r="IC93" i="12"/>
  <c r="O93" i="12" s="1"/>
  <c r="JB98" i="12"/>
  <c r="MC95" i="12"/>
  <c r="Y95" i="12" s="1"/>
  <c r="Z95" i="12" s="1"/>
  <c r="GQ106" i="12"/>
  <c r="FM107" i="12"/>
  <c r="IQ107" i="12"/>
  <c r="JP106" i="12"/>
  <c r="GI60" i="12"/>
  <c r="KX50" i="12"/>
  <c r="GL67" i="12"/>
  <c r="KX49" i="12"/>
  <c r="JC60" i="12"/>
  <c r="HR86" i="12"/>
  <c r="EW60" i="12"/>
  <c r="JJ59" i="12"/>
  <c r="IQ33" i="12"/>
  <c r="MC40" i="12"/>
  <c r="Y40" i="12" s="1"/>
  <c r="MB39" i="12"/>
  <c r="W39" i="12" s="1"/>
  <c r="IC68" i="12"/>
  <c r="O68" i="12" s="1"/>
  <c r="AU56" i="12"/>
  <c r="MB69" i="12"/>
  <c r="W69" i="12" s="1"/>
  <c r="MB62" i="12"/>
  <c r="W62" i="12" s="1"/>
  <c r="ID74" i="12"/>
  <c r="Q74" i="12" s="1"/>
  <c r="IU89" i="12"/>
  <c r="MC63" i="12"/>
  <c r="IC74" i="12"/>
  <c r="O74" i="12" s="1"/>
  <c r="P74" i="12" s="1"/>
  <c r="CD72" i="12"/>
  <c r="CW72" i="12"/>
  <c r="MB75" i="12"/>
  <c r="W75" i="12" s="1"/>
  <c r="MB74" i="12"/>
  <c r="W74" i="12" s="1"/>
  <c r="LN96" i="12"/>
  <c r="BY91" i="12"/>
  <c r="JB96" i="12"/>
  <c r="EK107" i="12"/>
  <c r="GW107" i="12"/>
  <c r="DE100" i="12"/>
  <c r="AS100" i="12"/>
  <c r="JN106" i="12"/>
  <c r="JR106" i="12"/>
  <c r="MC62" i="12"/>
  <c r="MB63" i="12"/>
  <c r="W63" i="12" s="1"/>
  <c r="AW72" i="12"/>
  <c r="IU87" i="12"/>
  <c r="IC77" i="12"/>
  <c r="O77" i="12" s="1"/>
  <c r="P77" i="12" s="1"/>
  <c r="CO72" i="12"/>
  <c r="IU85" i="12"/>
  <c r="JW97" i="12"/>
  <c r="MB95" i="12"/>
  <c r="W95" i="12" s="1"/>
  <c r="X95" i="12" s="1"/>
  <c r="IU106" i="12"/>
  <c r="IC62" i="12"/>
  <c r="O62" i="12" s="1"/>
  <c r="MC68" i="12"/>
  <c r="ID75" i="12"/>
  <c r="Q75" i="12" s="1"/>
  <c r="MB94" i="12"/>
  <c r="W94" i="12" s="1"/>
  <c r="KS106" i="12"/>
  <c r="MB93" i="12"/>
  <c r="W93" i="12" s="1"/>
  <c r="ID103" i="12"/>
  <c r="Q103" i="12" s="1"/>
  <c r="KS107" i="12"/>
  <c r="IC102" i="12"/>
  <c r="O102" i="12" s="1"/>
  <c r="MB103" i="12"/>
  <c r="W103" i="12" s="1"/>
  <c r="MC66" i="12"/>
  <c r="GL61" i="12"/>
  <c r="LL60" i="12"/>
  <c r="EX78" i="12"/>
  <c r="KX46" i="12"/>
  <c r="ID64" i="12"/>
  <c r="Q64" i="12" s="1"/>
  <c r="MC39" i="12"/>
  <c r="Y39" i="12" s="1"/>
  <c r="IC40" i="12"/>
  <c r="O40" i="12" s="1"/>
  <c r="BK56" i="12"/>
  <c r="BK61" i="12" s="1"/>
  <c r="IC65" i="12"/>
  <c r="O65" i="12" s="1"/>
  <c r="IC75" i="12"/>
  <c r="O75" i="12" s="1"/>
  <c r="P75" i="12" s="1"/>
  <c r="MC65" i="12"/>
  <c r="KZ89" i="12"/>
  <c r="ID94" i="12"/>
  <c r="Q94" i="12" s="1"/>
  <c r="BS91" i="12"/>
  <c r="JW98" i="12"/>
  <c r="GN107" i="12"/>
  <c r="JP107" i="12"/>
  <c r="HP106" i="12"/>
  <c r="GQ107" i="12"/>
  <c r="JR107" i="12"/>
  <c r="II32" i="12"/>
  <c r="HI33" i="12"/>
  <c r="IL46" i="12"/>
  <c r="JR33" i="12"/>
  <c r="LM33" i="12"/>
  <c r="IL49" i="12"/>
  <c r="HI31" i="12"/>
  <c r="IY22" i="12"/>
  <c r="HB18" i="12"/>
  <c r="HB20" i="12"/>
  <c r="FJ30" i="12"/>
  <c r="IT51" i="12"/>
  <c r="FY33" i="12"/>
  <c r="IT54" i="12"/>
  <c r="JK51" i="12"/>
  <c r="EP20" i="12"/>
  <c r="EP18" i="12"/>
  <c r="EP17" i="12"/>
  <c r="JR32" i="12"/>
  <c r="LM30" i="12"/>
  <c r="JU32" i="12"/>
  <c r="IL50" i="12"/>
  <c r="KH50" i="12"/>
  <c r="LQ20" i="12"/>
  <c r="KJ15" i="12"/>
  <c r="JH20" i="12"/>
  <c r="KG22" i="12"/>
  <c r="CA12" i="12"/>
  <c r="KX15" i="12"/>
  <c r="EL28" i="12"/>
  <c r="EL31" i="12"/>
  <c r="FA31" i="12"/>
  <c r="KK42" i="12"/>
  <c r="HM30" i="12"/>
  <c r="EL33" i="12"/>
  <c r="KY54" i="12"/>
  <c r="GU31" i="12"/>
  <c r="HM33" i="12"/>
  <c r="KM47" i="12"/>
  <c r="IQ32" i="12"/>
  <c r="JI33" i="12"/>
  <c r="FH61" i="12"/>
  <c r="FH57" i="12"/>
  <c r="KJ33" i="12"/>
  <c r="KJ32" i="12"/>
  <c r="KO22" i="12"/>
  <c r="LF51" i="12"/>
  <c r="LC30" i="12"/>
  <c r="KM30" i="12"/>
  <c r="KI50" i="12"/>
  <c r="GF58" i="12"/>
  <c r="JH107" i="12"/>
  <c r="JY48" i="12"/>
  <c r="BJ100" i="12"/>
  <c r="FR31" i="12"/>
  <c r="KQ97" i="12"/>
  <c r="GI105" i="12"/>
  <c r="GJ31" i="12"/>
  <c r="GE31" i="12"/>
  <c r="IU28" i="12"/>
  <c r="GH33" i="12"/>
  <c r="GH32" i="12"/>
  <c r="LE32" i="12"/>
  <c r="LL30" i="12"/>
  <c r="IZ51" i="12"/>
  <c r="GQ32" i="12"/>
  <c r="FT89" i="12"/>
  <c r="JS85" i="12"/>
  <c r="GK105" i="12"/>
  <c r="FV18" i="12"/>
  <c r="HB22" i="12"/>
  <c r="FD21" i="12"/>
  <c r="FD18" i="12"/>
  <c r="GJ30" i="12"/>
  <c r="IU31" i="12"/>
  <c r="LG31" i="12"/>
  <c r="GU32" i="12"/>
  <c r="JT33" i="12"/>
  <c r="GE32" i="12"/>
  <c r="GW30" i="12"/>
  <c r="IZ31" i="12"/>
  <c r="IL33" i="12"/>
  <c r="KJ28" i="12"/>
  <c r="FA33" i="12"/>
  <c r="FK31" i="12"/>
  <c r="IL51" i="12"/>
  <c r="LP85" i="12"/>
  <c r="AN91" i="12"/>
  <c r="CA91" i="12"/>
  <c r="BJ91" i="12"/>
  <c r="DJ91" i="12"/>
  <c r="FK30" i="12"/>
  <c r="GK101" i="12"/>
  <c r="FD22" i="12"/>
  <c r="HB17" i="12"/>
  <c r="GL31" i="12"/>
  <c r="GI61" i="12"/>
  <c r="JP51" i="12"/>
  <c r="KC42" i="12"/>
  <c r="KC47" i="12"/>
  <c r="GI67" i="12"/>
  <c r="IL48" i="12"/>
  <c r="GQ31" i="12"/>
  <c r="IL47" i="12"/>
  <c r="IZ42" i="12"/>
  <c r="IL54" i="12"/>
  <c r="GQ30" i="12"/>
  <c r="KC46" i="12"/>
  <c r="JS78" i="12"/>
  <c r="HP20" i="12"/>
  <c r="FV22" i="12"/>
  <c r="EP22" i="12"/>
  <c r="LE30" i="12"/>
  <c r="LG30" i="12"/>
  <c r="GW32" i="12"/>
  <c r="KA51" i="12"/>
  <c r="JK48" i="12"/>
  <c r="JU67" i="12"/>
  <c r="LO87" i="12"/>
  <c r="KY88" i="12"/>
  <c r="GF87" i="12"/>
  <c r="HL97" i="12"/>
  <c r="FV20" i="12"/>
  <c r="FA32" i="12"/>
  <c r="KA46" i="12"/>
  <c r="KJ31" i="12"/>
  <c r="EO31" i="12"/>
  <c r="IU32" i="12"/>
  <c r="EO33" i="12"/>
  <c r="JK50" i="12"/>
  <c r="JK37" i="12"/>
  <c r="JE32" i="12"/>
  <c r="JK49" i="12"/>
  <c r="FX57" i="12"/>
  <c r="KW47" i="12"/>
  <c r="JY42" i="12"/>
  <c r="CA56" i="12"/>
  <c r="JS89" i="12"/>
  <c r="JS87" i="12"/>
  <c r="HM18" i="12"/>
  <c r="HK22" i="12"/>
  <c r="GP17" i="12"/>
  <c r="JK15" i="12"/>
  <c r="JY20" i="12"/>
  <c r="JQ30" i="12"/>
  <c r="IS42" i="12"/>
  <c r="JC98" i="12"/>
  <c r="KM106" i="12"/>
  <c r="IW18" i="12"/>
  <c r="JC15" i="12"/>
  <c r="FA22" i="12"/>
  <c r="HM21" i="12"/>
  <c r="HP18" i="12"/>
  <c r="JY21" i="12"/>
  <c r="JY18" i="12"/>
  <c r="JY33" i="12"/>
  <c r="JL47" i="12"/>
  <c r="FX60" i="12"/>
  <c r="GW97" i="12"/>
  <c r="HM22" i="12"/>
  <c r="HP17" i="12"/>
  <c r="BB12" i="12"/>
  <c r="KX20" i="12"/>
  <c r="IL21" i="12"/>
  <c r="KF18" i="12"/>
  <c r="FX61" i="12"/>
  <c r="JR98" i="12"/>
  <c r="FB17" i="12"/>
  <c r="HP22" i="12"/>
  <c r="KF20" i="12"/>
  <c r="JY22" i="12"/>
  <c r="LA15" i="12"/>
  <c r="JS32" i="12"/>
  <c r="FA18" i="12"/>
  <c r="JQ22" i="12"/>
  <c r="CL72" i="12"/>
  <c r="KQ54" i="12"/>
  <c r="EK96" i="12"/>
  <c r="IR31" i="12"/>
  <c r="LF22" i="12"/>
  <c r="KG21" i="12"/>
  <c r="KU21" i="12"/>
  <c r="IP49" i="12"/>
  <c r="LB54" i="12"/>
  <c r="KK32" i="12"/>
  <c r="FJ60" i="12"/>
  <c r="KU54" i="12"/>
  <c r="II46" i="12"/>
  <c r="KN42" i="12"/>
  <c r="FF31" i="12"/>
  <c r="FK59" i="12"/>
  <c r="KV33" i="12"/>
  <c r="LD28" i="12"/>
  <c r="KH33" i="12"/>
  <c r="LL59" i="12"/>
  <c r="FK67" i="12"/>
  <c r="II47" i="12"/>
  <c r="IO47" i="12"/>
  <c r="HR28" i="12"/>
  <c r="LB48" i="12"/>
  <c r="KN58" i="12"/>
  <c r="JL54" i="12"/>
  <c r="GS78" i="12"/>
  <c r="IJ73" i="12"/>
  <c r="FM106" i="12"/>
  <c r="EV33" i="12"/>
  <c r="KG30" i="12"/>
  <c r="KP30" i="12"/>
  <c r="EW22" i="12"/>
  <c r="EW21" i="12"/>
  <c r="CI12" i="12"/>
  <c r="DA12" i="12"/>
  <c r="II20" i="12"/>
  <c r="LK18" i="12"/>
  <c r="LB51" i="12"/>
  <c r="LB49" i="12"/>
  <c r="KN54" i="12"/>
  <c r="IP50" i="12"/>
  <c r="HD33" i="12"/>
  <c r="IP47" i="12"/>
  <c r="EV30" i="12"/>
  <c r="FG30" i="12"/>
  <c r="II48" i="12"/>
  <c r="IJ33" i="12"/>
  <c r="FZ30" i="12"/>
  <c r="FS58" i="12"/>
  <c r="LD31" i="12"/>
  <c r="KP28" i="12"/>
  <c r="KN47" i="12"/>
  <c r="IR28" i="12"/>
  <c r="LA42" i="12"/>
  <c r="FF32" i="12"/>
  <c r="KG28" i="12"/>
  <c r="GS32" i="12"/>
  <c r="KB46" i="12"/>
  <c r="JC89" i="12"/>
  <c r="KG96" i="12"/>
  <c r="JH97" i="12"/>
  <c r="GS28" i="12"/>
  <c r="KK28" i="12"/>
  <c r="FZ28" i="12"/>
  <c r="LJ33" i="12"/>
  <c r="LB50" i="12"/>
  <c r="KL33" i="12"/>
  <c r="LB47" i="12"/>
  <c r="II54" i="12"/>
  <c r="KU47" i="12"/>
  <c r="FG33" i="12"/>
  <c r="JL30" i="12"/>
  <c r="LA51" i="12"/>
  <c r="FS67" i="12"/>
  <c r="KV30" i="12"/>
  <c r="KH30" i="12"/>
  <c r="KN50" i="12"/>
  <c r="FK60" i="12"/>
  <c r="KG32" i="12"/>
  <c r="IO49" i="12"/>
  <c r="KQ49" i="12"/>
  <c r="KI33" i="12"/>
  <c r="JB49" i="12"/>
  <c r="KH31" i="12"/>
  <c r="HG33" i="12"/>
  <c r="KS88" i="12"/>
  <c r="LP57" i="12"/>
  <c r="KS78" i="12"/>
  <c r="JD59" i="12"/>
  <c r="KQ50" i="12"/>
  <c r="KQ47" i="12"/>
  <c r="LG28" i="12"/>
  <c r="KR54" i="12"/>
  <c r="JL46" i="12"/>
  <c r="GN59" i="12"/>
  <c r="BN72" i="12"/>
  <c r="JK88" i="12"/>
  <c r="BR91" i="12"/>
  <c r="IL97" i="12"/>
  <c r="HO105" i="12"/>
  <c r="FY101" i="12"/>
  <c r="IR30" i="12"/>
  <c r="LD33" i="12"/>
  <c r="EU18" i="12"/>
  <c r="FW22" i="12"/>
  <c r="KG20" i="12"/>
  <c r="DF12" i="12"/>
  <c r="AT12" i="12"/>
  <c r="LD20" i="12"/>
  <c r="KU18" i="12"/>
  <c r="IP46" i="12"/>
  <c r="FG31" i="12"/>
  <c r="IP42" i="12"/>
  <c r="IP51" i="12"/>
  <c r="KL30" i="12"/>
  <c r="FJ67" i="12"/>
  <c r="JY30" i="12"/>
  <c r="KN51" i="12"/>
  <c r="GO31" i="12"/>
  <c r="JY31" i="12"/>
  <c r="JL31" i="12"/>
  <c r="FZ32" i="12"/>
  <c r="KN46" i="12"/>
  <c r="JL33" i="12"/>
  <c r="FA61" i="12"/>
  <c r="KN49" i="12"/>
  <c r="HG31" i="12"/>
  <c r="KQ37" i="12"/>
  <c r="KM31" i="12"/>
  <c r="GS33" i="12"/>
  <c r="HT57" i="12"/>
  <c r="AY72" i="12"/>
  <c r="JK89" i="12"/>
  <c r="EK92" i="12"/>
  <c r="JY96" i="12"/>
  <c r="FU101" i="12"/>
  <c r="KV105" i="12"/>
  <c r="LD32" i="12"/>
  <c r="LJ32" i="12"/>
  <c r="LB46" i="12"/>
  <c r="KI28" i="12"/>
  <c r="LB42" i="12"/>
  <c r="HD32" i="12"/>
  <c r="JR42" i="12"/>
  <c r="II49" i="12"/>
  <c r="FR28" i="12"/>
  <c r="LA50" i="12"/>
  <c r="FJ58" i="12"/>
  <c r="LL67" i="12"/>
  <c r="LA49" i="12"/>
  <c r="KH32" i="12"/>
  <c r="IO46" i="12"/>
  <c r="JL32" i="12"/>
  <c r="LA46" i="12"/>
  <c r="LA47" i="12"/>
  <c r="JR46" i="12"/>
  <c r="KT48" i="12"/>
  <c r="JD67" i="12"/>
  <c r="JC88" i="12"/>
  <c r="CZ91" i="12"/>
  <c r="KX96" i="12"/>
  <c r="HP107" i="12"/>
  <c r="KN107" i="12"/>
  <c r="KN106" i="12"/>
  <c r="CP100" i="12"/>
  <c r="KV107" i="12"/>
  <c r="AO12" i="12"/>
  <c r="JL16" i="12"/>
  <c r="DM12" i="12"/>
  <c r="BA12" i="12"/>
  <c r="JX22" i="12"/>
  <c r="LJ31" i="12"/>
  <c r="KL31" i="12"/>
  <c r="HN60" i="12"/>
  <c r="IR32" i="12"/>
  <c r="KN48" i="12"/>
  <c r="LA54" i="12"/>
  <c r="FR32" i="12"/>
  <c r="IJ32" i="12"/>
  <c r="GO28" i="12"/>
  <c r="LL61" i="12"/>
  <c r="IP48" i="12"/>
  <c r="IO30" i="12"/>
  <c r="KS89" i="12"/>
  <c r="KS87" i="12"/>
  <c r="EU33" i="12"/>
  <c r="IL98" i="12"/>
  <c r="KP97" i="12"/>
  <c r="FB18" i="12"/>
  <c r="GB22" i="12"/>
  <c r="LK20" i="12"/>
  <c r="IY20" i="12"/>
  <c r="KA28" i="12"/>
  <c r="EN33" i="12"/>
  <c r="GY28" i="12"/>
  <c r="FO32" i="12"/>
  <c r="JX31" i="12"/>
  <c r="IV33" i="12"/>
  <c r="IO32" i="12"/>
  <c r="IW31" i="12"/>
  <c r="IK31" i="12"/>
  <c r="IT32" i="12"/>
  <c r="LS32" i="12"/>
  <c r="V32" i="12" s="1"/>
  <c r="KE46" i="12"/>
  <c r="JY49" i="12"/>
  <c r="IL28" i="12"/>
  <c r="HT59" i="12"/>
  <c r="N59" i="12" s="1"/>
  <c r="IW88" i="12"/>
  <c r="KK21" i="12"/>
  <c r="HD21" i="12"/>
  <c r="BC12" i="12"/>
  <c r="FB22" i="12"/>
  <c r="LK22" i="12"/>
  <c r="JZ20" i="12"/>
  <c r="JB37" i="12"/>
  <c r="KK31" i="12"/>
  <c r="GD28" i="12"/>
  <c r="EV28" i="12"/>
  <c r="KP42" i="12"/>
  <c r="JP28" i="12"/>
  <c r="LF32" i="12"/>
  <c r="LE33" i="12"/>
  <c r="IK30" i="12"/>
  <c r="LS33" i="12"/>
  <c r="V33" i="12" s="1"/>
  <c r="KP48" i="12"/>
  <c r="KP51" i="12"/>
  <c r="IW30" i="12"/>
  <c r="LQ30" i="12"/>
  <c r="LC28" i="12"/>
  <c r="LC31" i="12"/>
  <c r="JD85" i="12"/>
  <c r="BQ72" i="12"/>
  <c r="LG97" i="12"/>
  <c r="JX107" i="12"/>
  <c r="FH98" i="12"/>
  <c r="EU92" i="12"/>
  <c r="DI91" i="12"/>
  <c r="GB21" i="12"/>
  <c r="KA30" i="12"/>
  <c r="HH33" i="12"/>
  <c r="GL33" i="12"/>
  <c r="KW31" i="12"/>
  <c r="LH30" i="12"/>
  <c r="GO32" i="12"/>
  <c r="HN33" i="12"/>
  <c r="GD33" i="12"/>
  <c r="HN32" i="12"/>
  <c r="LE28" i="12"/>
  <c r="JG33" i="12"/>
  <c r="JB47" i="12"/>
  <c r="LS31" i="12"/>
  <c r="V31" i="12" s="1"/>
  <c r="JY51" i="12"/>
  <c r="IJ57" i="12"/>
  <c r="JO87" i="12"/>
  <c r="FC88" i="12"/>
  <c r="IU97" i="12"/>
  <c r="FB21" i="12"/>
  <c r="KW32" i="12"/>
  <c r="LH31" i="12"/>
  <c r="IT31" i="12"/>
  <c r="KP50" i="12"/>
  <c r="JS54" i="12"/>
  <c r="JS37" i="12"/>
  <c r="KA37" i="12"/>
  <c r="LS30" i="12"/>
  <c r="V30" i="12" s="1"/>
  <c r="DO12" i="12"/>
  <c r="JZ21" i="12"/>
  <c r="JW18" i="12"/>
  <c r="LH32" i="12"/>
  <c r="IV32" i="12"/>
  <c r="GL28" i="12"/>
  <c r="KX33" i="12"/>
  <c r="KX28" i="12"/>
  <c r="KH47" i="12"/>
  <c r="HQ28" i="12"/>
  <c r="LQ28" i="12"/>
  <c r="LF46" i="12"/>
  <c r="LA30" i="12"/>
  <c r="HT58" i="12"/>
  <c r="N58" i="12" s="1"/>
  <c r="GJ85" i="12"/>
  <c r="BF72" i="12"/>
  <c r="AW91" i="12"/>
  <c r="KM96" i="12"/>
  <c r="CO91" i="12"/>
  <c r="LO98" i="12"/>
  <c r="BZ100" i="12"/>
  <c r="KK18" i="12"/>
  <c r="IY21" i="12"/>
  <c r="IK33" i="12"/>
  <c r="FW31" i="12"/>
  <c r="JP32" i="12"/>
  <c r="IT33" i="12"/>
  <c r="JP30" i="12"/>
  <c r="FW30" i="12"/>
  <c r="IL31" i="12"/>
  <c r="IL32" i="12"/>
  <c r="LF31" i="12"/>
  <c r="KW33" i="12"/>
  <c r="KP49" i="12"/>
  <c r="JG30" i="12"/>
  <c r="KG31" i="12"/>
  <c r="LA31" i="12"/>
  <c r="JG31" i="12"/>
  <c r="IQ30" i="12"/>
  <c r="DJ72" i="12"/>
  <c r="LH86" i="12"/>
  <c r="KM98" i="12"/>
  <c r="LN17" i="12"/>
  <c r="IQ22" i="12"/>
  <c r="LP18" i="12"/>
  <c r="JJ37" i="12"/>
  <c r="JJ51" i="12"/>
  <c r="JJ48" i="12"/>
  <c r="KH49" i="12"/>
  <c r="KH42" i="12"/>
  <c r="KH51" i="12"/>
  <c r="GX32" i="12"/>
  <c r="GX30" i="12"/>
  <c r="IN33" i="12"/>
  <c r="IN32" i="12"/>
  <c r="IN28" i="12"/>
  <c r="IN30" i="12"/>
  <c r="KC31" i="12"/>
  <c r="KC28" i="12"/>
  <c r="KC30" i="12"/>
  <c r="KP33" i="12"/>
  <c r="KP32" i="12"/>
  <c r="KJ47" i="12"/>
  <c r="KJ49" i="12"/>
  <c r="KJ46" i="12"/>
  <c r="KJ50" i="12"/>
  <c r="KJ51" i="12"/>
  <c r="KF37" i="12"/>
  <c r="KF50" i="12"/>
  <c r="KF51" i="12"/>
  <c r="KF42" i="12"/>
  <c r="KU49" i="12"/>
  <c r="KU46" i="12"/>
  <c r="KU48" i="12"/>
  <c r="II37" i="12"/>
  <c r="II50" i="12"/>
  <c r="II42" i="12"/>
  <c r="JM59" i="12"/>
  <c r="JM61" i="12"/>
  <c r="JM60" i="12"/>
  <c r="JX21" i="12"/>
  <c r="LP21" i="12"/>
  <c r="KU22" i="12"/>
  <c r="II21" i="12"/>
  <c r="JQ50" i="12"/>
  <c r="JQ48" i="12"/>
  <c r="JQ49" i="12"/>
  <c r="LC22" i="12"/>
  <c r="FX17" i="12"/>
  <c r="FX18" i="12"/>
  <c r="CS12" i="12"/>
  <c r="II22" i="12"/>
  <c r="IW22" i="12"/>
  <c r="IW21" i="12"/>
  <c r="FA21" i="12"/>
  <c r="GP20" i="12"/>
  <c r="BX12" i="12"/>
  <c r="DL12" i="12"/>
  <c r="LQ22" i="12"/>
  <c r="GU18" i="12"/>
  <c r="KO20" i="12"/>
  <c r="LM22" i="12"/>
  <c r="LF21" i="12"/>
  <c r="JP42" i="12"/>
  <c r="JP49" i="12"/>
  <c r="JP54" i="12"/>
  <c r="HD60" i="12"/>
  <c r="HD67" i="12"/>
  <c r="HD61" i="12"/>
  <c r="ER60" i="12"/>
  <c r="ER67" i="12"/>
  <c r="GI32" i="12"/>
  <c r="GI33" i="12"/>
  <c r="KU28" i="12"/>
  <c r="KU33" i="12"/>
  <c r="KU32" i="12"/>
  <c r="KU30" i="12"/>
  <c r="II28" i="12"/>
  <c r="II33" i="12"/>
  <c r="II30" i="12"/>
  <c r="LM37" i="12"/>
  <c r="LM48" i="12"/>
  <c r="LM49" i="12"/>
  <c r="LM51" i="12"/>
  <c r="LM50" i="12"/>
  <c r="JA37" i="12"/>
  <c r="JA49" i="12"/>
  <c r="JA50" i="12"/>
  <c r="JA51" i="12"/>
  <c r="JA42" i="12"/>
  <c r="AQ72" i="12"/>
  <c r="EP73" i="12"/>
  <c r="EP86" i="12"/>
  <c r="LF60" i="12"/>
  <c r="LF59" i="12"/>
  <c r="LF67" i="12"/>
  <c r="LF57" i="12"/>
  <c r="IT57" i="12"/>
  <c r="IT67" i="12"/>
  <c r="LN46" i="12"/>
  <c r="LN54" i="12"/>
  <c r="LN47" i="12"/>
  <c r="LN48" i="12"/>
  <c r="ES31" i="12"/>
  <c r="ES33" i="12"/>
  <c r="JM31" i="12"/>
  <c r="JM32" i="12"/>
  <c r="JM33" i="12"/>
  <c r="JM30" i="12"/>
  <c r="EP33" i="12"/>
  <c r="EP32" i="12"/>
  <c r="EP31" i="12"/>
  <c r="FC31" i="12"/>
  <c r="FC33" i="12"/>
  <c r="FC28" i="12"/>
  <c r="GK32" i="12"/>
  <c r="GK31" i="12"/>
  <c r="GK30" i="12"/>
  <c r="JU51" i="12"/>
  <c r="JU47" i="12"/>
  <c r="JP57" i="12"/>
  <c r="JP59" i="12"/>
  <c r="BR12" i="12"/>
  <c r="IQ21" i="12"/>
  <c r="LQ21" i="12"/>
  <c r="FO21" i="12"/>
  <c r="JH21" i="12"/>
  <c r="JX20" i="12"/>
  <c r="GD22" i="12"/>
  <c r="EO20" i="12"/>
  <c r="BJ12" i="12"/>
  <c r="LI15" i="12"/>
  <c r="JH18" i="12"/>
  <c r="JX18" i="12"/>
  <c r="LL20" i="12"/>
  <c r="KY51" i="12"/>
  <c r="KY37" i="12"/>
  <c r="KY48" i="12"/>
  <c r="IM51" i="12"/>
  <c r="IM50" i="12"/>
  <c r="IM54" i="12"/>
  <c r="FM67" i="12"/>
  <c r="FM59" i="12"/>
  <c r="FM60" i="12"/>
  <c r="JS61" i="12"/>
  <c r="JS57" i="12"/>
  <c r="JS60" i="12"/>
  <c r="FX22" i="12"/>
  <c r="LQ18" i="12"/>
  <c r="AR12" i="12"/>
  <c r="JZ22" i="12"/>
  <c r="CW12" i="12"/>
  <c r="AK12" i="12"/>
  <c r="LP16" i="12"/>
  <c r="LR18" i="12"/>
  <c r="LO20" i="12"/>
  <c r="LP33" i="12"/>
  <c r="LP31" i="12"/>
  <c r="LA32" i="12"/>
  <c r="LA33" i="12"/>
  <c r="KZ37" i="12"/>
  <c r="KZ48" i="12"/>
  <c r="JQ54" i="12"/>
  <c r="DO56" i="12"/>
  <c r="HN58" i="12"/>
  <c r="HN67" i="12"/>
  <c r="LK47" i="12"/>
  <c r="LK50" i="12"/>
  <c r="LK54" i="12"/>
  <c r="IY47" i="12"/>
  <c r="IY51" i="12"/>
  <c r="IY54" i="12"/>
  <c r="IY46" i="12"/>
  <c r="GL60" i="12"/>
  <c r="GL57" i="12"/>
  <c r="KZ58" i="12"/>
  <c r="KZ60" i="12"/>
  <c r="KZ61" i="12"/>
  <c r="IN60" i="12"/>
  <c r="IN58" i="12"/>
  <c r="IN61" i="12"/>
  <c r="EV98" i="12"/>
  <c r="IQ96" i="12"/>
  <c r="LE97" i="12"/>
  <c r="IL92" i="12"/>
  <c r="FE105" i="12"/>
  <c r="II92" i="12"/>
  <c r="IY106" i="12"/>
  <c r="LQ107" i="12"/>
  <c r="EK101" i="12"/>
  <c r="LQ33" i="12"/>
  <c r="GN60" i="12"/>
  <c r="BC56" i="12"/>
  <c r="DH56" i="12"/>
  <c r="HH86" i="12"/>
  <c r="AO72" i="12"/>
  <c r="GC89" i="12"/>
  <c r="IM85" i="12"/>
  <c r="II98" i="12"/>
  <c r="JI97" i="12"/>
  <c r="HI107" i="12"/>
  <c r="HI105" i="12"/>
  <c r="BQ100" i="12"/>
  <c r="LR106" i="12"/>
  <c r="LC107" i="12"/>
  <c r="LI106" i="12"/>
  <c r="KA87" i="12"/>
  <c r="CE27" i="12"/>
  <c r="AV56" i="12"/>
  <c r="DT56" i="12"/>
  <c r="GK88" i="12"/>
  <c r="LO78" i="12"/>
  <c r="FX97" i="12"/>
  <c r="IY105" i="12"/>
  <c r="LK105" i="12"/>
  <c r="GA101" i="12"/>
  <c r="JE47" i="12"/>
  <c r="LQ49" i="12"/>
  <c r="GA89" i="12"/>
  <c r="LQ32" i="12"/>
  <c r="KR51" i="12"/>
  <c r="CY56" i="12"/>
  <c r="CP56" i="12"/>
  <c r="IM89" i="12"/>
  <c r="EV85" i="12"/>
  <c r="CC72" i="12"/>
  <c r="LO88" i="12"/>
  <c r="IW86" i="12"/>
  <c r="IS96" i="12"/>
  <c r="LC96" i="12"/>
  <c r="ES107" i="12"/>
  <c r="LC106" i="12"/>
  <c r="JS105" i="12"/>
  <c r="FI101" i="12"/>
  <c r="BL100" i="12"/>
  <c r="IW106" i="12"/>
  <c r="KX51" i="12"/>
  <c r="GK89" i="12"/>
  <c r="LS85" i="12"/>
  <c r="V85" i="12" s="1"/>
  <c r="GK86" i="12"/>
  <c r="HH85" i="12"/>
  <c r="GA86" i="12"/>
  <c r="KA42" i="12"/>
  <c r="KQ46" i="12"/>
  <c r="KB42" i="12"/>
  <c r="MB27" i="12"/>
  <c r="W27" i="12" s="1"/>
  <c r="KW50" i="12"/>
  <c r="FX59" i="12"/>
  <c r="KA73" i="12"/>
  <c r="IM87" i="12"/>
  <c r="GR78" i="12"/>
  <c r="LO86" i="12"/>
  <c r="KA88" i="12"/>
  <c r="KX97" i="12"/>
  <c r="LC92" i="12"/>
  <c r="DF91" i="12"/>
  <c r="AT91" i="12"/>
  <c r="IR97" i="12"/>
  <c r="IQ97" i="12"/>
  <c r="HT105" i="12"/>
  <c r="N105" i="12" s="1"/>
  <c r="GQ105" i="12"/>
  <c r="LB106" i="12"/>
  <c r="LD105" i="12"/>
  <c r="IW105" i="12"/>
  <c r="LM67" i="12"/>
  <c r="LQ54" i="12"/>
  <c r="FM30" i="12"/>
  <c r="GH87" i="12"/>
  <c r="KX54" i="12"/>
  <c r="LS89" i="12"/>
  <c r="V89" i="12" s="1"/>
  <c r="HM87" i="12"/>
  <c r="KQ42" i="12"/>
  <c r="GA88" i="12"/>
  <c r="GH78" i="12"/>
  <c r="GY31" i="12"/>
  <c r="KS32" i="12"/>
  <c r="GY33" i="12"/>
  <c r="DS27" i="12"/>
  <c r="GN61" i="12"/>
  <c r="GN58" i="12"/>
  <c r="AM56" i="12"/>
  <c r="LO89" i="12"/>
  <c r="DL56" i="12"/>
  <c r="AZ56" i="12"/>
  <c r="HH87" i="12"/>
  <c r="GR89" i="12"/>
  <c r="DB72" i="12"/>
  <c r="AP72" i="12"/>
  <c r="CX91" i="12"/>
  <c r="AL91" i="12"/>
  <c r="DE91" i="12"/>
  <c r="AS91" i="12"/>
  <c r="CT91" i="12"/>
  <c r="FU105" i="12"/>
  <c r="GA107" i="12"/>
  <c r="GA106" i="12"/>
  <c r="LK107" i="12"/>
  <c r="LD107" i="12"/>
  <c r="JU106" i="12"/>
  <c r="IQ105" i="12"/>
  <c r="LK106" i="12"/>
  <c r="LI105" i="12"/>
  <c r="JJ107" i="12"/>
  <c r="JU107" i="12"/>
  <c r="KN105" i="12"/>
  <c r="JE49" i="12"/>
  <c r="LM58" i="12"/>
  <c r="GK78" i="12"/>
  <c r="GH85" i="12"/>
  <c r="FK32" i="12"/>
  <c r="KK33" i="12"/>
  <c r="JO33" i="12"/>
  <c r="DU56" i="12"/>
  <c r="BA56" i="12"/>
  <c r="GR85" i="12"/>
  <c r="KA85" i="12"/>
  <c r="KA89" i="12"/>
  <c r="DQ72" i="12"/>
  <c r="DE72" i="12"/>
  <c r="HT98" i="12"/>
  <c r="N98" i="12" s="1"/>
  <c r="JH96" i="12"/>
  <c r="CW91" i="12"/>
  <c r="AK91" i="12"/>
  <c r="FX98" i="12"/>
  <c r="KX98" i="12"/>
  <c r="EW105" i="12"/>
  <c r="FI107" i="12"/>
  <c r="FI106" i="12"/>
  <c r="IQ106" i="12"/>
  <c r="GO101" i="12"/>
  <c r="BR100" i="12"/>
  <c r="MC100" i="12"/>
  <c r="Y100" i="12" s="1"/>
  <c r="JD16" i="12"/>
  <c r="LL21" i="12"/>
  <c r="FV21" i="12"/>
  <c r="HD17" i="12"/>
  <c r="FD20" i="12"/>
  <c r="HN20" i="12"/>
  <c r="GT21" i="12"/>
  <c r="CN12" i="12"/>
  <c r="LR20" i="12"/>
  <c r="GB17" i="12"/>
  <c r="LS21" i="12"/>
  <c r="LF20" i="12"/>
  <c r="LS18" i="12"/>
  <c r="IT21" i="12"/>
  <c r="LC21" i="12"/>
  <c r="HM31" i="12"/>
  <c r="HM28" i="12"/>
  <c r="LO32" i="12"/>
  <c r="LO33" i="12"/>
  <c r="KF57" i="12"/>
  <c r="KF59" i="12"/>
  <c r="KE57" i="12"/>
  <c r="KE67" i="12"/>
  <c r="HD20" i="12"/>
  <c r="KR33" i="12"/>
  <c r="KR28" i="12"/>
  <c r="HA31" i="12"/>
  <c r="HA32" i="12"/>
  <c r="IY28" i="12"/>
  <c r="IY32" i="12"/>
  <c r="IY31" i="12"/>
  <c r="LP42" i="12"/>
  <c r="LP49" i="12"/>
  <c r="JD37" i="12"/>
  <c r="JD49" i="12"/>
  <c r="JD51" i="12"/>
  <c r="LO51" i="12"/>
  <c r="LO49" i="12"/>
  <c r="LO37" i="12"/>
  <c r="JC54" i="12"/>
  <c r="JC46" i="12"/>
  <c r="JC37" i="12"/>
  <c r="JC51" i="12"/>
  <c r="JC50" i="12"/>
  <c r="JC47" i="12"/>
  <c r="MC36" i="12"/>
  <c r="Y36" i="12" s="1"/>
  <c r="KO48" i="12"/>
  <c r="HD18" i="12"/>
  <c r="FW20" i="12"/>
  <c r="LK21" i="12"/>
  <c r="CF12" i="12"/>
  <c r="IY18" i="12"/>
  <c r="LP20" i="12"/>
  <c r="IL15" i="12"/>
  <c r="IW15" i="12"/>
  <c r="CO12" i="12"/>
  <c r="JH22" i="12"/>
  <c r="JQ18" i="12"/>
  <c r="KX21" i="12"/>
  <c r="JU15" i="12"/>
  <c r="KU20" i="12"/>
  <c r="JC22" i="12"/>
  <c r="DH12" i="12"/>
  <c r="AV12" i="12"/>
  <c r="LS20" i="12"/>
  <c r="IV15" i="12"/>
  <c r="LK30" i="12"/>
  <c r="EO32" i="12"/>
  <c r="LO46" i="12"/>
  <c r="KP37" i="12"/>
  <c r="KP47" i="12"/>
  <c r="KP54" i="12"/>
  <c r="IW28" i="12"/>
  <c r="IW32" i="12"/>
  <c r="IS28" i="12"/>
  <c r="IS31" i="12"/>
  <c r="JI48" i="12"/>
  <c r="GO18" i="12"/>
  <c r="FN17" i="12"/>
  <c r="FW18" i="12"/>
  <c r="EU20" i="12"/>
  <c r="LO16" i="12"/>
  <c r="IO15" i="12"/>
  <c r="LO15" i="12"/>
  <c r="LC20" i="12"/>
  <c r="JQ20" i="12"/>
  <c r="KZ15" i="12"/>
  <c r="IN15" i="12"/>
  <c r="IN37" i="12"/>
  <c r="IN49" i="12"/>
  <c r="KY42" i="12"/>
  <c r="KY47" i="12"/>
  <c r="KY46" i="12"/>
  <c r="KY49" i="12"/>
  <c r="IM37" i="12"/>
  <c r="IM48" i="12"/>
  <c r="IM46" i="12"/>
  <c r="IM42" i="12"/>
  <c r="IM47" i="12"/>
  <c r="IM49" i="12"/>
  <c r="JT51" i="12"/>
  <c r="HA59" i="12"/>
  <c r="HA61" i="12"/>
  <c r="HA58" i="12"/>
  <c r="HA67" i="12"/>
  <c r="LR21" i="12"/>
  <c r="KF21" i="12"/>
  <c r="IT20" i="12"/>
  <c r="IQ20" i="12"/>
  <c r="JG20" i="12"/>
  <c r="LS16" i="12"/>
  <c r="JG16" i="12"/>
  <c r="JC42" i="12"/>
  <c r="LO42" i="12"/>
  <c r="KI30" i="12"/>
  <c r="KI31" i="12"/>
  <c r="LK33" i="12"/>
  <c r="MC27" i="12"/>
  <c r="Y27" i="12" s="1"/>
  <c r="KH37" i="12"/>
  <c r="KH48" i="12"/>
  <c r="KH46" i="12"/>
  <c r="JG48" i="12"/>
  <c r="BL56" i="12"/>
  <c r="FK61" i="12"/>
  <c r="EZ67" i="12"/>
  <c r="JT67" i="12"/>
  <c r="JT61" i="12"/>
  <c r="KE28" i="12"/>
  <c r="KE33" i="12"/>
  <c r="KE32" i="12"/>
  <c r="KI51" i="12"/>
  <c r="KI46" i="12"/>
  <c r="KI54" i="12"/>
  <c r="JI37" i="12"/>
  <c r="JI49" i="12"/>
  <c r="JI54" i="12"/>
  <c r="JI46" i="12"/>
  <c r="JI51" i="12"/>
  <c r="JI50" i="12"/>
  <c r="JX46" i="12"/>
  <c r="JX51" i="12"/>
  <c r="KK58" i="12"/>
  <c r="KK60" i="12"/>
  <c r="HN21" i="12"/>
  <c r="CV12" i="12"/>
  <c r="GM18" i="12"/>
  <c r="FN22" i="12"/>
  <c r="JQ21" i="12"/>
  <c r="DU12" i="12"/>
  <c r="BI12" i="12"/>
  <c r="KF22" i="12"/>
  <c r="JD21" i="12"/>
  <c r="KG18" i="12"/>
  <c r="JC49" i="12"/>
  <c r="LP51" i="12"/>
  <c r="JG18" i="12"/>
  <c r="IV31" i="12"/>
  <c r="IV30" i="12"/>
  <c r="JD46" i="12"/>
  <c r="FE30" i="12"/>
  <c r="FE28" i="12"/>
  <c r="FE33" i="12"/>
  <c r="JO28" i="12"/>
  <c r="JO31" i="12"/>
  <c r="JT37" i="12"/>
  <c r="JT47" i="12"/>
  <c r="JT54" i="12"/>
  <c r="JT48" i="12"/>
  <c r="DM56" i="12"/>
  <c r="HL60" i="12"/>
  <c r="IY73" i="12"/>
  <c r="EU31" i="12"/>
  <c r="IY61" i="12"/>
  <c r="JM28" i="12"/>
  <c r="DQ27" i="12"/>
  <c r="LM42" i="12"/>
  <c r="JQ47" i="12"/>
  <c r="LM46" i="12"/>
  <c r="BD56" i="12"/>
  <c r="IV46" i="12"/>
  <c r="LM47" i="12"/>
  <c r="JU86" i="12"/>
  <c r="GF57" i="12"/>
  <c r="GF61" i="12"/>
  <c r="FP60" i="12"/>
  <c r="DF56" i="12"/>
  <c r="AT56" i="12"/>
  <c r="KI88" i="12"/>
  <c r="DE56" i="12"/>
  <c r="GZ85" i="12"/>
  <c r="DD56" i="12"/>
  <c r="DK56" i="12"/>
  <c r="AY56" i="12"/>
  <c r="LI67" i="12"/>
  <c r="LG88" i="12"/>
  <c r="KA86" i="12"/>
  <c r="AV91" i="12"/>
  <c r="IY98" i="12"/>
  <c r="DB91" i="12"/>
  <c r="AP91" i="12"/>
  <c r="HE106" i="12"/>
  <c r="EU106" i="12"/>
  <c r="ES106" i="12"/>
  <c r="JE107" i="12"/>
  <c r="EU105" i="12"/>
  <c r="GI89" i="12"/>
  <c r="FR86" i="12"/>
  <c r="EW88" i="12"/>
  <c r="IQ49" i="12"/>
  <c r="JG32" i="12"/>
  <c r="JA46" i="12"/>
  <c r="JL42" i="12"/>
  <c r="HT67" i="12"/>
  <c r="N67" i="12" s="1"/>
  <c r="AL56" i="12"/>
  <c r="CW56" i="12"/>
  <c r="CK72" i="12"/>
  <c r="GB86" i="12"/>
  <c r="MB72" i="12"/>
  <c r="W72" i="12" s="1"/>
  <c r="LK98" i="12"/>
  <c r="LI98" i="12"/>
  <c r="LK97" i="12"/>
  <c r="GY92" i="12"/>
  <c r="EZ107" i="12"/>
  <c r="HQ105" i="12"/>
  <c r="CC100" i="12"/>
  <c r="FH101" i="12"/>
  <c r="II105" i="12"/>
  <c r="IY88" i="12"/>
  <c r="LE49" i="12"/>
  <c r="MB36" i="12"/>
  <c r="W36" i="12" s="1"/>
  <c r="LM54" i="12"/>
  <c r="LQ59" i="12"/>
  <c r="LI85" i="12"/>
  <c r="CD56" i="12"/>
  <c r="LQ67" i="12"/>
  <c r="DK72" i="12"/>
  <c r="GZ87" i="12"/>
  <c r="GZ88" i="12"/>
  <c r="GC87" i="12"/>
  <c r="KI85" i="12"/>
  <c r="LH73" i="12"/>
  <c r="IY97" i="12"/>
  <c r="KU106" i="12"/>
  <c r="LQ105" i="12"/>
  <c r="HE105" i="12"/>
  <c r="JE105" i="12"/>
  <c r="DO100" i="12"/>
  <c r="BC100" i="12"/>
  <c r="CH100" i="12"/>
  <c r="JE106" i="12"/>
  <c r="BV56" i="12"/>
  <c r="JE67" i="12"/>
  <c r="HI88" i="12"/>
  <c r="HH78" i="12"/>
  <c r="GA78" i="12"/>
  <c r="GY98" i="12"/>
  <c r="IY96" i="12"/>
  <c r="HG107" i="12"/>
  <c r="DK91" i="12"/>
  <c r="AY91" i="12"/>
  <c r="IT98" i="12"/>
  <c r="HE107" i="12"/>
  <c r="KU107" i="12"/>
  <c r="KU105" i="12"/>
  <c r="MB100" i="12"/>
  <c r="W100" i="12" s="1"/>
  <c r="EW87" i="12"/>
  <c r="EW85" i="12"/>
  <c r="BO27" i="12"/>
  <c r="BO30" i="12" s="1"/>
  <c r="LH48" i="12"/>
  <c r="LE48" i="12"/>
  <c r="LH51" i="12"/>
  <c r="IS51" i="12"/>
  <c r="MB56" i="12"/>
  <c r="W56" i="12" s="1"/>
  <c r="FP61" i="12"/>
  <c r="GZ89" i="12"/>
  <c r="IO67" i="12"/>
  <c r="MC56" i="12"/>
  <c r="Y56" i="12" s="1"/>
  <c r="GZ86" i="12"/>
  <c r="KI78" i="12"/>
  <c r="GC78" i="12"/>
  <c r="IS87" i="12"/>
  <c r="KI89" i="12"/>
  <c r="FP92" i="12"/>
  <c r="GD97" i="12"/>
  <c r="IT96" i="12"/>
  <c r="FE106" i="12"/>
  <c r="LF98" i="12"/>
  <c r="LF96" i="12"/>
  <c r="HG106" i="12"/>
  <c r="HQ106" i="12"/>
  <c r="ES105" i="12"/>
  <c r="KF107" i="12"/>
  <c r="KT106" i="12"/>
  <c r="CD100" i="12"/>
  <c r="KF105" i="12"/>
  <c r="II106" i="12"/>
  <c r="IS47" i="12"/>
  <c r="EV86" i="12"/>
  <c r="EN86" i="12"/>
  <c r="DH91" i="12"/>
  <c r="HQ107" i="12"/>
  <c r="LF92" i="12"/>
  <c r="KA107" i="12"/>
  <c r="IS49" i="12"/>
  <c r="LE42" i="12"/>
  <c r="IS48" i="12"/>
  <c r="IK49" i="12"/>
  <c r="KJ48" i="12"/>
  <c r="JQ46" i="12"/>
  <c r="GF67" i="12"/>
  <c r="BW72" i="12"/>
  <c r="BH56" i="12"/>
  <c r="BO56" i="12"/>
  <c r="LI58" i="12"/>
  <c r="MC72" i="12"/>
  <c r="Y72" i="12" s="1"/>
  <c r="HG105" i="12"/>
  <c r="DR91" i="12"/>
  <c r="BF91" i="12"/>
  <c r="KF106" i="12"/>
  <c r="EU107" i="12"/>
  <c r="FE107" i="12"/>
  <c r="LQ106" i="12"/>
  <c r="EU101" i="12"/>
  <c r="HA21" i="12"/>
  <c r="HA22" i="12"/>
  <c r="HA20" i="12"/>
  <c r="HA18" i="12"/>
  <c r="GL20" i="12"/>
  <c r="GL22" i="12"/>
  <c r="GL21" i="12"/>
  <c r="LD17" i="12"/>
  <c r="LD22" i="12"/>
  <c r="IR20" i="12"/>
  <c r="IR22" i="12"/>
  <c r="IR21" i="12"/>
  <c r="LM17" i="12"/>
  <c r="LM20" i="12"/>
  <c r="LM18" i="12"/>
  <c r="LM21" i="12"/>
  <c r="JA18" i="12"/>
  <c r="JA22" i="12"/>
  <c r="JA21" i="12"/>
  <c r="JA20" i="12"/>
  <c r="JW17" i="12"/>
  <c r="JW20" i="12"/>
  <c r="JW22" i="12"/>
  <c r="HG18" i="12"/>
  <c r="HG22" i="12"/>
  <c r="JV22" i="12"/>
  <c r="JV18" i="12"/>
  <c r="JV17" i="12"/>
  <c r="GU22" i="12"/>
  <c r="GU20" i="12"/>
  <c r="KQ17" i="12"/>
  <c r="KQ20" i="12"/>
  <c r="KQ21" i="12"/>
  <c r="JO18" i="12"/>
  <c r="JO22" i="12"/>
  <c r="IP20" i="12"/>
  <c r="IP21" i="12"/>
  <c r="HH18" i="12"/>
  <c r="HH17" i="12"/>
  <c r="HH20" i="12"/>
  <c r="KI17" i="12"/>
  <c r="KI21" i="12"/>
  <c r="GG22" i="12"/>
  <c r="GG21" i="12"/>
  <c r="EN22" i="12"/>
  <c r="EN18" i="12"/>
  <c r="KA17" i="12"/>
  <c r="KA22" i="12"/>
  <c r="FY18" i="12"/>
  <c r="FY22" i="12"/>
  <c r="BT12" i="12"/>
  <c r="FJ22" i="12"/>
  <c r="FJ18" i="12"/>
  <c r="FJ21" i="12"/>
  <c r="FJ17" i="12"/>
  <c r="GU21" i="12"/>
  <c r="KQ22" i="12"/>
  <c r="JM15" i="12"/>
  <c r="JM20" i="12"/>
  <c r="LN31" i="12"/>
  <c r="JB33" i="12"/>
  <c r="LN30" i="12"/>
  <c r="FN28" i="12"/>
  <c r="JR54" i="12"/>
  <c r="JS50" i="12"/>
  <c r="JE28" i="12"/>
  <c r="FJ32" i="12"/>
  <c r="BK27" i="12"/>
  <c r="GW28" i="12"/>
  <c r="CX27" i="12"/>
  <c r="EK32" i="12"/>
  <c r="AL27" i="12"/>
  <c r="FL28" i="12"/>
  <c r="BM27" i="12"/>
  <c r="HT28" i="12"/>
  <c r="DU27" i="12"/>
  <c r="FH28" i="12"/>
  <c r="BI27" i="12"/>
  <c r="EY33" i="12"/>
  <c r="AZ27" i="12"/>
  <c r="GC32" i="12"/>
  <c r="CD27" i="12"/>
  <c r="KG49" i="12"/>
  <c r="KR46" i="12"/>
  <c r="KG42" i="12"/>
  <c r="KW49" i="12"/>
  <c r="LH46" i="12"/>
  <c r="KW42" i="12"/>
  <c r="GV67" i="12"/>
  <c r="GY58" i="12"/>
  <c r="CZ56" i="12"/>
  <c r="FO86" i="12"/>
  <c r="BP72" i="12"/>
  <c r="GT88" i="12"/>
  <c r="CU72" i="12"/>
  <c r="HS86" i="12"/>
  <c r="DT72" i="12"/>
  <c r="GR67" i="12"/>
  <c r="CS56" i="12"/>
  <c r="HP88" i="12"/>
  <c r="FD87" i="12"/>
  <c r="FT85" i="12"/>
  <c r="FE73" i="12"/>
  <c r="FJ78" i="12"/>
  <c r="BK72" i="12"/>
  <c r="EO87" i="12"/>
  <c r="GG89" i="12"/>
  <c r="CH72" i="12"/>
  <c r="FL88" i="12"/>
  <c r="ER85" i="12"/>
  <c r="AS72" i="12"/>
  <c r="EN92" i="12"/>
  <c r="AO91" i="12"/>
  <c r="HP96" i="12"/>
  <c r="GJ97" i="12"/>
  <c r="CK91" i="12"/>
  <c r="FW92" i="12"/>
  <c r="BX91" i="12"/>
  <c r="HR105" i="12"/>
  <c r="DS100" i="12"/>
  <c r="HS101" i="12"/>
  <c r="DT100" i="12"/>
  <c r="FG101" i="12"/>
  <c r="BH100" i="12"/>
  <c r="FR107" i="12"/>
  <c r="BS100" i="12"/>
  <c r="IK105" i="12"/>
  <c r="LP30" i="12"/>
  <c r="ET31" i="12"/>
  <c r="JR50" i="12"/>
  <c r="JR49" i="12"/>
  <c r="KQ33" i="12"/>
  <c r="JE31" i="12"/>
  <c r="HN31" i="12"/>
  <c r="DO27" i="12"/>
  <c r="FB30" i="12"/>
  <c r="BC27" i="12"/>
  <c r="GO30" i="12"/>
  <c r="CP27" i="12"/>
  <c r="HL28" i="12"/>
  <c r="DM27" i="12"/>
  <c r="EZ28" i="12"/>
  <c r="BA27" i="12"/>
  <c r="HO31" i="12"/>
  <c r="DP27" i="12"/>
  <c r="FT32" i="12"/>
  <c r="BU27" i="12"/>
  <c r="BW27" i="12"/>
  <c r="FU30" i="12"/>
  <c r="BV27" i="12"/>
  <c r="KW54" i="12"/>
  <c r="IV42" i="12"/>
  <c r="KG51" i="12"/>
  <c r="KW48" i="12"/>
  <c r="KZ42" i="12"/>
  <c r="KZ51" i="12"/>
  <c r="IN46" i="12"/>
  <c r="KW46" i="12"/>
  <c r="FC60" i="12"/>
  <c r="EJ67" i="12"/>
  <c r="HL67" i="12"/>
  <c r="FS59" i="12"/>
  <c r="BT56" i="12"/>
  <c r="GW57" i="12"/>
  <c r="CX56" i="12"/>
  <c r="ER57" i="12"/>
  <c r="AS56" i="12"/>
  <c r="FF58" i="12"/>
  <c r="BG56" i="12"/>
  <c r="GM86" i="12"/>
  <c r="CN72" i="12"/>
  <c r="GJ59" i="12"/>
  <c r="CK56" i="12"/>
  <c r="FE89" i="12"/>
  <c r="HP89" i="12"/>
  <c r="HN78" i="12"/>
  <c r="DO72" i="12"/>
  <c r="FB89" i="12"/>
  <c r="BC72" i="12"/>
  <c r="KQ88" i="12"/>
  <c r="EN78" i="12"/>
  <c r="AK72" i="12"/>
  <c r="II88" i="12"/>
  <c r="JW78" i="12"/>
  <c r="GZ92" i="12"/>
  <c r="DA91" i="12"/>
  <c r="FZ98" i="12"/>
  <c r="ET98" i="12"/>
  <c r="HM98" i="12"/>
  <c r="DN91" i="12"/>
  <c r="IC91" i="12"/>
  <c r="O91" i="12" s="1"/>
  <c r="FO92" i="12"/>
  <c r="BP91" i="12"/>
  <c r="JA98" i="12"/>
  <c r="AX91" i="12"/>
  <c r="GG101" i="12"/>
  <c r="FC105" i="12"/>
  <c r="FF105" i="12"/>
  <c r="BG100" i="12"/>
  <c r="HO106" i="12"/>
  <c r="HK101" i="12"/>
  <c r="DL100" i="12"/>
  <c r="EY101" i="12"/>
  <c r="AZ100" i="12"/>
  <c r="DA100" i="12"/>
  <c r="AO100" i="12"/>
  <c r="LL106" i="12"/>
  <c r="EM101" i="12"/>
  <c r="BK100" i="12"/>
  <c r="JZ106" i="12"/>
  <c r="JO105" i="12"/>
  <c r="HF30" i="12"/>
  <c r="DG27" i="12"/>
  <c r="ET30" i="12"/>
  <c r="AU27" i="12"/>
  <c r="GG28" i="12"/>
  <c r="CH27" i="12"/>
  <c r="HD28" i="12"/>
  <c r="DE27" i="12"/>
  <c r="ER28" i="12"/>
  <c r="AS27" i="12"/>
  <c r="FS30" i="12"/>
  <c r="BT27" i="12"/>
  <c r="HC33" i="12"/>
  <c r="DD27" i="12"/>
  <c r="FM28" i="12"/>
  <c r="BN27" i="12"/>
  <c r="KG54" i="12"/>
  <c r="IJ42" i="12"/>
  <c r="KR42" i="12"/>
  <c r="FR67" i="12"/>
  <c r="BS56" i="12"/>
  <c r="EJ58" i="12"/>
  <c r="AK56" i="12"/>
  <c r="EQ57" i="12"/>
  <c r="AR56" i="12"/>
  <c r="FG86" i="12"/>
  <c r="BH72" i="12"/>
  <c r="FM61" i="12"/>
  <c r="BN56" i="12"/>
  <c r="GB67" i="12"/>
  <c r="CC56" i="12"/>
  <c r="GD78" i="12"/>
  <c r="CE72" i="12"/>
  <c r="EO85" i="12"/>
  <c r="FT88" i="12"/>
  <c r="HF85" i="12"/>
  <c r="DG72" i="12"/>
  <c r="ET78" i="12"/>
  <c r="AU72" i="12"/>
  <c r="HP85" i="12"/>
  <c r="FQ89" i="12"/>
  <c r="BR72" i="12"/>
  <c r="GB92" i="12"/>
  <c r="CC91" i="12"/>
  <c r="HS92" i="12"/>
  <c r="DT91" i="12"/>
  <c r="FG92" i="12"/>
  <c r="BH91" i="12"/>
  <c r="HV103" i="12"/>
  <c r="HW103" i="12"/>
  <c r="GD105" i="12"/>
  <c r="CE100" i="12"/>
  <c r="EV107" i="12"/>
  <c r="GS106" i="12"/>
  <c r="GV101" i="12"/>
  <c r="CW100" i="12"/>
  <c r="EJ101" i="12"/>
  <c r="AK100" i="12"/>
  <c r="EJ105" i="12"/>
  <c r="HC101" i="12"/>
  <c r="DD100" i="12"/>
  <c r="EQ101" i="12"/>
  <c r="AR100" i="12"/>
  <c r="GD101" i="12"/>
  <c r="KE106" i="12"/>
  <c r="FF101" i="12"/>
  <c r="CP12" i="12"/>
  <c r="BL12" i="12"/>
  <c r="CK11" i="12"/>
  <c r="II18" i="12"/>
  <c r="KT30" i="12"/>
  <c r="JX28" i="12"/>
  <c r="FN33" i="12"/>
  <c r="LI32" i="12"/>
  <c r="JT30" i="12"/>
  <c r="JW47" i="12"/>
  <c r="HC30" i="12"/>
  <c r="LP32" i="12"/>
  <c r="HF32" i="12"/>
  <c r="IJ54" i="12"/>
  <c r="JJ42" i="12"/>
  <c r="JR48" i="12"/>
  <c r="JJ47" i="12"/>
  <c r="JZ51" i="12"/>
  <c r="JB48" i="12"/>
  <c r="HO30" i="12"/>
  <c r="JR51" i="12"/>
  <c r="LI31" i="12"/>
  <c r="KI42" i="12"/>
  <c r="KA54" i="12"/>
  <c r="KI37" i="12"/>
  <c r="HO32" i="12"/>
  <c r="KI48" i="12"/>
  <c r="GX31" i="12"/>
  <c r="CY27" i="12"/>
  <c r="EL30" i="12"/>
  <c r="AM27" i="12"/>
  <c r="GI28" i="12"/>
  <c r="CJ27" i="12"/>
  <c r="FY31" i="12"/>
  <c r="BZ27" i="12"/>
  <c r="GV28" i="12"/>
  <c r="CW27" i="12"/>
  <c r="EJ28" i="12"/>
  <c r="AK27" i="12"/>
  <c r="GZ32" i="12"/>
  <c r="DA27" i="12"/>
  <c r="HK28" i="12"/>
  <c r="DL27" i="12"/>
  <c r="BG27" i="12"/>
  <c r="LH50" i="12"/>
  <c r="HG32" i="12"/>
  <c r="DH27" i="12"/>
  <c r="GE28" i="12"/>
  <c r="CF27" i="12"/>
  <c r="HQ31" i="12"/>
  <c r="DR27" i="12"/>
  <c r="FE32" i="12"/>
  <c r="BF27" i="12"/>
  <c r="KG50" i="12"/>
  <c r="JL51" i="12"/>
  <c r="IK54" i="12"/>
  <c r="JD50" i="12"/>
  <c r="KJ37" i="12"/>
  <c r="KO54" i="12"/>
  <c r="LE50" i="12"/>
  <c r="IK48" i="12"/>
  <c r="IN42" i="12"/>
  <c r="KB51" i="12"/>
  <c r="KR48" i="12"/>
  <c r="EZ60" i="12"/>
  <c r="JA54" i="12"/>
  <c r="JT50" i="12"/>
  <c r="KG47" i="12"/>
  <c r="LH54" i="12"/>
  <c r="IN51" i="12"/>
  <c r="JD48" i="12"/>
  <c r="JI42" i="12"/>
  <c r="KW51" i="12"/>
  <c r="LJ48" i="12"/>
  <c r="IK46" i="12"/>
  <c r="EJ59" i="12"/>
  <c r="HL58" i="12"/>
  <c r="HD58" i="12"/>
  <c r="HL59" i="12"/>
  <c r="CH56" i="12"/>
  <c r="GN57" i="12"/>
  <c r="CO56" i="12"/>
  <c r="CV56" i="12"/>
  <c r="DC56" i="12"/>
  <c r="EP60" i="12"/>
  <c r="AQ56" i="12"/>
  <c r="DR56" i="12"/>
  <c r="BF56" i="12"/>
  <c r="GL89" i="12"/>
  <c r="CM72" i="12"/>
  <c r="FT58" i="12"/>
  <c r="BU56" i="12"/>
  <c r="IW67" i="12"/>
  <c r="CT72" i="12"/>
  <c r="LG89" i="12"/>
  <c r="LG85" i="12"/>
  <c r="GB88" i="12"/>
  <c r="DI72" i="12"/>
  <c r="FD89" i="12"/>
  <c r="FU85" i="12"/>
  <c r="FK88" i="12"/>
  <c r="BL72" i="12"/>
  <c r="LG87" i="12"/>
  <c r="EO88" i="12"/>
  <c r="EV78" i="12"/>
  <c r="GX87" i="12"/>
  <c r="CY72" i="12"/>
  <c r="EL86" i="12"/>
  <c r="AM72" i="12"/>
  <c r="EV89" i="12"/>
  <c r="FR85" i="12"/>
  <c r="ET73" i="12"/>
  <c r="FI85" i="12"/>
  <c r="BJ72" i="12"/>
  <c r="KQ87" i="12"/>
  <c r="EN87" i="12"/>
  <c r="IO87" i="12"/>
  <c r="EN98" i="12"/>
  <c r="GZ98" i="12"/>
  <c r="DO91" i="12"/>
  <c r="EJ97" i="12"/>
  <c r="CQ91" i="12"/>
  <c r="ID91" i="12"/>
  <c r="Q91" i="12" s="1"/>
  <c r="HS98" i="12"/>
  <c r="KW98" i="12"/>
  <c r="JX98" i="12"/>
  <c r="HK92" i="12"/>
  <c r="DL91" i="12"/>
  <c r="EY92" i="12"/>
  <c r="AZ91" i="12"/>
  <c r="EY98" i="12"/>
  <c r="HB92" i="12"/>
  <c r="DC91" i="12"/>
  <c r="EP92" i="12"/>
  <c r="AQ91" i="12"/>
  <c r="FC106" i="12"/>
  <c r="KO96" i="12"/>
  <c r="MC91" i="12"/>
  <c r="Y91" i="12" s="1"/>
  <c r="GG107" i="12"/>
  <c r="IZ106" i="12"/>
  <c r="GC106" i="12"/>
  <c r="JC92" i="12"/>
  <c r="HB105" i="12"/>
  <c r="DC100" i="12"/>
  <c r="HL101" i="12"/>
  <c r="GU101" i="12"/>
  <c r="CV100" i="12"/>
  <c r="HA101" i="12"/>
  <c r="HQ101" i="12"/>
  <c r="EO105" i="12"/>
  <c r="HF105" i="12"/>
  <c r="DG100" i="12"/>
  <c r="ET107" i="12"/>
  <c r="AU100" i="12"/>
  <c r="IJ107" i="12"/>
  <c r="IJ106" i="12"/>
  <c r="IM105" i="12"/>
  <c r="DQ12" i="12"/>
  <c r="AZ12" i="12"/>
  <c r="JL15" i="12"/>
  <c r="HF28" i="12"/>
  <c r="KQ31" i="12"/>
  <c r="FN32" i="12"/>
  <c r="FN31" i="12"/>
  <c r="JX30" i="12"/>
  <c r="JD31" i="12"/>
  <c r="JD28" i="12"/>
  <c r="GG31" i="12"/>
  <c r="FC59" i="12"/>
  <c r="KO33" i="12"/>
  <c r="LN33" i="12"/>
  <c r="FM33" i="12"/>
  <c r="JJ50" i="12"/>
  <c r="FS32" i="12"/>
  <c r="IT37" i="12"/>
  <c r="JB50" i="12"/>
  <c r="KS33" i="12"/>
  <c r="KE31" i="12"/>
  <c r="JW32" i="12"/>
  <c r="FU33" i="12"/>
  <c r="IO31" i="12"/>
  <c r="FU28" i="12"/>
  <c r="KS30" i="12"/>
  <c r="ID27" i="12"/>
  <c r="Q27" i="12" s="1"/>
  <c r="CQ27" i="12"/>
  <c r="LG32" i="12"/>
  <c r="GR28" i="12"/>
  <c r="CS27" i="12"/>
  <c r="FQ28" i="12"/>
  <c r="BR27" i="12"/>
  <c r="GI31" i="12"/>
  <c r="GN28" i="12"/>
  <c r="CO27" i="12"/>
  <c r="KC32" i="12"/>
  <c r="BE27" i="12"/>
  <c r="GM28" i="12"/>
  <c r="CN27" i="12"/>
  <c r="HJ30" i="12"/>
  <c r="DK27" i="12"/>
  <c r="AY27" i="12"/>
  <c r="IJ28" i="12"/>
  <c r="IN48" i="12"/>
  <c r="FC32" i="12"/>
  <c r="BD27" i="12"/>
  <c r="FG28" i="12"/>
  <c r="BH27" i="12"/>
  <c r="HI32" i="12"/>
  <c r="DJ27" i="12"/>
  <c r="EW28" i="12"/>
  <c r="AX27" i="12"/>
  <c r="KR47" i="12"/>
  <c r="KZ54" i="12"/>
  <c r="LP50" i="12"/>
  <c r="IV48" i="12"/>
  <c r="LH49" i="12"/>
  <c r="IK47" i="12"/>
  <c r="KB50" i="12"/>
  <c r="KO47" i="12"/>
  <c r="LP54" i="12"/>
  <c r="IV51" i="12"/>
  <c r="JL48" i="12"/>
  <c r="JQ42" i="12"/>
  <c r="IN50" i="12"/>
  <c r="JA47" i="12"/>
  <c r="KB54" i="12"/>
  <c r="KR50" i="12"/>
  <c r="LH47" i="12"/>
  <c r="KS60" i="12"/>
  <c r="JQ51" i="12"/>
  <c r="KG48" i="12"/>
  <c r="KO42" i="12"/>
  <c r="EQ86" i="12"/>
  <c r="AR72" i="12"/>
  <c r="EZ58" i="12"/>
  <c r="ER58" i="12"/>
  <c r="GV58" i="12"/>
  <c r="EZ59" i="12"/>
  <c r="HD59" i="12"/>
  <c r="FY60" i="12"/>
  <c r="BZ56" i="12"/>
  <c r="KK67" i="12"/>
  <c r="CG56" i="12"/>
  <c r="CN56" i="12"/>
  <c r="CU56" i="12"/>
  <c r="KS61" i="12"/>
  <c r="FE85" i="12"/>
  <c r="DJ56" i="12"/>
  <c r="AX56" i="12"/>
  <c r="FL67" i="12"/>
  <c r="BM56" i="12"/>
  <c r="HK86" i="12"/>
  <c r="DL72" i="12"/>
  <c r="HP86" i="12"/>
  <c r="FS87" i="12"/>
  <c r="FB88" i="12"/>
  <c r="FD78" i="12"/>
  <c r="HH88" i="12"/>
  <c r="EN85" i="12"/>
  <c r="HO73" i="12"/>
  <c r="DP72" i="12"/>
  <c r="FC73" i="12"/>
  <c r="BD72" i="12"/>
  <c r="GJ87" i="12"/>
  <c r="ID72" i="12"/>
  <c r="Q72" i="12" s="1"/>
  <c r="CQ72" i="12"/>
  <c r="KR89" i="12"/>
  <c r="KQ85" i="12"/>
  <c r="GV88" i="12"/>
  <c r="HF78" i="12"/>
  <c r="IC72" i="12"/>
  <c r="O72" i="12" s="1"/>
  <c r="DN72" i="12"/>
  <c r="FA87" i="12"/>
  <c r="BB72" i="12"/>
  <c r="HF89" i="12"/>
  <c r="FT86" i="12"/>
  <c r="FX86" i="12"/>
  <c r="BY72" i="12"/>
  <c r="JK78" i="12"/>
  <c r="KI86" i="12"/>
  <c r="HH98" i="12"/>
  <c r="IM78" i="12"/>
  <c r="FI96" i="12"/>
  <c r="GA97" i="12"/>
  <c r="CB91" i="12"/>
  <c r="GA98" i="12"/>
  <c r="KY97" i="12"/>
  <c r="EM97" i="12"/>
  <c r="GQ92" i="12"/>
  <c r="CR91" i="12"/>
  <c r="GN98" i="12"/>
  <c r="CP91" i="12"/>
  <c r="GT105" i="12"/>
  <c r="CU100" i="12"/>
  <c r="BQ91" i="12"/>
  <c r="HC92" i="12"/>
  <c r="DD91" i="12"/>
  <c r="EQ92" i="12"/>
  <c r="AR91" i="12"/>
  <c r="JO97" i="12"/>
  <c r="HD97" i="12"/>
  <c r="IM97" i="12"/>
  <c r="CL91" i="12"/>
  <c r="GS105" i="12"/>
  <c r="FN105" i="12"/>
  <c r="BO100" i="12"/>
  <c r="EP105" i="12"/>
  <c r="AQ100" i="12"/>
  <c r="GF101" i="12"/>
  <c r="CG100" i="12"/>
  <c r="JZ105" i="12"/>
  <c r="GM101" i="12"/>
  <c r="CN100" i="12"/>
  <c r="KK105" i="12"/>
  <c r="BN100" i="12"/>
  <c r="GC101" i="12"/>
  <c r="GT101" i="12"/>
  <c r="KE105" i="12"/>
  <c r="GX107" i="12"/>
  <c r="CY100" i="12"/>
  <c r="EL107" i="12"/>
  <c r="AM100" i="12"/>
  <c r="LJ106" i="12"/>
  <c r="DN100" i="12"/>
  <c r="IC100" i="12"/>
  <c r="O100" i="12" s="1"/>
  <c r="BB100" i="12"/>
  <c r="IR105" i="12"/>
  <c r="ET28" i="12"/>
  <c r="ER31" i="12"/>
  <c r="KT32" i="12"/>
  <c r="JZ42" i="12"/>
  <c r="KV54" i="12"/>
  <c r="HF33" i="12"/>
  <c r="IJ46" i="12"/>
  <c r="KV42" i="12"/>
  <c r="JB32" i="12"/>
  <c r="JW42" i="12"/>
  <c r="KV47" i="12"/>
  <c r="JB28" i="12"/>
  <c r="HF31" i="12"/>
  <c r="JD33" i="12"/>
  <c r="FB32" i="12"/>
  <c r="JS42" i="12"/>
  <c r="JW28" i="12"/>
  <c r="JZ49" i="12"/>
  <c r="JW30" i="12"/>
  <c r="IT46" i="12"/>
  <c r="KV51" i="12"/>
  <c r="JJ46" i="12"/>
  <c r="JZ54" i="12"/>
  <c r="FU32" i="12"/>
  <c r="KO28" i="12"/>
  <c r="KA48" i="12"/>
  <c r="JB51" i="12"/>
  <c r="JE33" i="12"/>
  <c r="IT49" i="12"/>
  <c r="JS49" i="12"/>
  <c r="KI49" i="12"/>
  <c r="JS51" i="12"/>
  <c r="GA32" i="12"/>
  <c r="CB27" i="12"/>
  <c r="GH30" i="12"/>
  <c r="CI27" i="12"/>
  <c r="EV32" i="12"/>
  <c r="AW27" i="12"/>
  <c r="EK28" i="12"/>
  <c r="FI30" i="12"/>
  <c r="BJ27" i="12"/>
  <c r="GQ28" i="12"/>
  <c r="CR27" i="12"/>
  <c r="GF28" i="12"/>
  <c r="CG27" i="12"/>
  <c r="KY30" i="12"/>
  <c r="HS28" i="12"/>
  <c r="DT27" i="12"/>
  <c r="FO30" i="12"/>
  <c r="BP27" i="12"/>
  <c r="HB33" i="12"/>
  <c r="DC27" i="12"/>
  <c r="AQ27" i="12"/>
  <c r="GD31" i="12"/>
  <c r="EQ33" i="12"/>
  <c r="AR27" i="12"/>
  <c r="HA28" i="12"/>
  <c r="DB27" i="12"/>
  <c r="EO28" i="12"/>
  <c r="AP27" i="12"/>
  <c r="KZ47" i="12"/>
  <c r="KB49" i="12"/>
  <c r="KO46" i="12"/>
  <c r="IV50" i="12"/>
  <c r="IK37" i="12"/>
  <c r="KJ54" i="12"/>
  <c r="KZ50" i="12"/>
  <c r="LP47" i="12"/>
  <c r="IK42" i="12"/>
  <c r="KR49" i="12"/>
  <c r="LE46" i="12"/>
  <c r="IV54" i="12"/>
  <c r="KB47" i="12"/>
  <c r="LE54" i="12"/>
  <c r="IK51" i="12"/>
  <c r="JA48" i="12"/>
  <c r="JD42" i="12"/>
  <c r="GV57" i="12"/>
  <c r="EZ57" i="12"/>
  <c r="KS67" i="12"/>
  <c r="HC86" i="12"/>
  <c r="DD72" i="12"/>
  <c r="ER59" i="12"/>
  <c r="FQ67" i="12"/>
  <c r="BR56" i="12"/>
  <c r="BY56" i="12"/>
  <c r="KC67" i="12"/>
  <c r="CF56" i="12"/>
  <c r="CM56" i="12"/>
  <c r="LI59" i="12"/>
  <c r="DB56" i="12"/>
  <c r="AP56" i="12"/>
  <c r="FT87" i="12"/>
  <c r="HP58" i="12"/>
  <c r="DQ56" i="12"/>
  <c r="FD67" i="12"/>
  <c r="BE56" i="12"/>
  <c r="GE86" i="12"/>
  <c r="CF72" i="12"/>
  <c r="IO61" i="12"/>
  <c r="II89" i="12"/>
  <c r="GS87" i="12"/>
  <c r="CS72" i="12"/>
  <c r="GJ78" i="12"/>
  <c r="HG78" i="12"/>
  <c r="DH72" i="12"/>
  <c r="EU78" i="12"/>
  <c r="AV72" i="12"/>
  <c r="LG86" i="12"/>
  <c r="EV87" i="12"/>
  <c r="GH89" i="12"/>
  <c r="CI72" i="12"/>
  <c r="GB78" i="12"/>
  <c r="HE73" i="12"/>
  <c r="DF72" i="12"/>
  <c r="ES73" i="12"/>
  <c r="AT72" i="12"/>
  <c r="KQ86" i="12"/>
  <c r="GB89" i="12"/>
  <c r="HA85" i="12"/>
  <c r="GB97" i="12"/>
  <c r="GI92" i="12"/>
  <c r="CJ91" i="12"/>
  <c r="HF98" i="12"/>
  <c r="FC98" i="12"/>
  <c r="FT97" i="12"/>
  <c r="BU91" i="12"/>
  <c r="KI73" i="12"/>
  <c r="GU92" i="12"/>
  <c r="CV91" i="12"/>
  <c r="FK97" i="12"/>
  <c r="CM91" i="12"/>
  <c r="KY98" i="12"/>
  <c r="CD91" i="12"/>
  <c r="KI98" i="12"/>
  <c r="GL105" i="12"/>
  <c r="CM100" i="12"/>
  <c r="LL97" i="12"/>
  <c r="MB91" i="12"/>
  <c r="W91" i="12" s="1"/>
  <c r="GG106" i="12"/>
  <c r="LK92" i="12"/>
  <c r="GS107" i="12"/>
  <c r="FX101" i="12"/>
  <c r="BY100" i="12"/>
  <c r="GE101" i="12"/>
  <c r="CF100" i="12"/>
  <c r="FQ105" i="12"/>
  <c r="CB100" i="12"/>
  <c r="HO101" i="12"/>
  <c r="CQ100" i="12"/>
  <c r="ID100" i="12"/>
  <c r="Q100" i="12" s="1"/>
  <c r="EM105" i="12"/>
  <c r="DD12" i="12"/>
  <c r="KQ16" i="12"/>
  <c r="CG12" i="12"/>
  <c r="ER32" i="12"/>
  <c r="ER30" i="12"/>
  <c r="HD31" i="12"/>
  <c r="LP28" i="12"/>
  <c r="JX32" i="12"/>
  <c r="LN32" i="12"/>
  <c r="JB30" i="12"/>
  <c r="IJ50" i="12"/>
  <c r="FN30" i="12"/>
  <c r="KV49" i="12"/>
  <c r="IJ51" i="12"/>
  <c r="GG32" i="12"/>
  <c r="JZ46" i="12"/>
  <c r="IT48" i="12"/>
  <c r="JR47" i="12"/>
  <c r="IS30" i="12"/>
  <c r="KO30" i="12"/>
  <c r="IM30" i="12"/>
  <c r="IT47" i="12"/>
  <c r="JB42" i="12"/>
  <c r="JZ47" i="12"/>
  <c r="IS33" i="12"/>
  <c r="JS47" i="12"/>
  <c r="JJ49" i="12"/>
  <c r="HO33" i="12"/>
  <c r="FM31" i="12"/>
  <c r="IO33" i="12"/>
  <c r="GJ28" i="12"/>
  <c r="CK27" i="12"/>
  <c r="EM31" i="12"/>
  <c r="AN27" i="12"/>
  <c r="FZ31" i="12"/>
  <c r="CA27" i="12"/>
  <c r="IC27" i="12"/>
  <c r="O27" i="12" s="1"/>
  <c r="DN27" i="12"/>
  <c r="FA28" i="12"/>
  <c r="BB27" i="12"/>
  <c r="JU28" i="12"/>
  <c r="EU30" i="12"/>
  <c r="AV27" i="12"/>
  <c r="FX28" i="12"/>
  <c r="BY27" i="12"/>
  <c r="GU30" i="12"/>
  <c r="CV27" i="12"/>
  <c r="IK28" i="12"/>
  <c r="GY30" i="12"/>
  <c r="CZ27" i="12"/>
  <c r="CU27" i="12"/>
  <c r="LI33" i="12"/>
  <c r="CC27" i="12"/>
  <c r="GS30" i="12"/>
  <c r="CT27" i="12"/>
  <c r="IN54" i="12"/>
  <c r="IV49" i="12"/>
  <c r="KZ49" i="12"/>
  <c r="JD54" i="12"/>
  <c r="JY50" i="12"/>
  <c r="JL49" i="12"/>
  <c r="JY46" i="12"/>
  <c r="IV47" i="12"/>
  <c r="JY54" i="12"/>
  <c r="KO50" i="12"/>
  <c r="LE47" i="12"/>
  <c r="HR59" i="12"/>
  <c r="DS56" i="12"/>
  <c r="HL61" i="12"/>
  <c r="DP56" i="12"/>
  <c r="GV61" i="12"/>
  <c r="HM59" i="12"/>
  <c r="IC56" i="12"/>
  <c r="O56" i="12" s="1"/>
  <c r="DN56" i="12"/>
  <c r="EJ57" i="12"/>
  <c r="HL57" i="12"/>
  <c r="FW86" i="12"/>
  <c r="BX72" i="12"/>
  <c r="FI61" i="12"/>
  <c r="BJ56" i="12"/>
  <c r="HB86" i="12"/>
  <c r="DC72" i="12"/>
  <c r="BQ56" i="12"/>
  <c r="BX56" i="12"/>
  <c r="CE56" i="12"/>
  <c r="GS59" i="12"/>
  <c r="CT56" i="12"/>
  <c r="KK61" i="12"/>
  <c r="FD85" i="12"/>
  <c r="HH67" i="12"/>
  <c r="DI56" i="12"/>
  <c r="EV67" i="12"/>
  <c r="AW56" i="12"/>
  <c r="EY86" i="12"/>
  <c r="AZ72" i="12"/>
  <c r="IO58" i="12"/>
  <c r="BV72" i="12"/>
  <c r="FL87" i="12"/>
  <c r="EV88" i="12"/>
  <c r="EW78" i="12"/>
  <c r="GY73" i="12"/>
  <c r="CZ72" i="12"/>
  <c r="EM73" i="12"/>
  <c r="AN72" i="12"/>
  <c r="HI89" i="12"/>
  <c r="GJ86" i="12"/>
  <c r="FZ85" i="12"/>
  <c r="CA72" i="12"/>
  <c r="EN88" i="12"/>
  <c r="GW87" i="12"/>
  <c r="CX72" i="12"/>
  <c r="EK87" i="12"/>
  <c r="AL72" i="12"/>
  <c r="EO89" i="12"/>
  <c r="FL85" i="12"/>
  <c r="DU72" i="12"/>
  <c r="BI72" i="12"/>
  <c r="FK98" i="12"/>
  <c r="KR85" i="12"/>
  <c r="JK73" i="12"/>
  <c r="LG78" i="12"/>
  <c r="IN73" i="12"/>
  <c r="GF98" i="12"/>
  <c r="GZ97" i="12"/>
  <c r="BC91" i="12"/>
  <c r="IL73" i="12"/>
  <c r="BZ91" i="12"/>
  <c r="JZ98" i="12"/>
  <c r="DM91" i="12"/>
  <c r="BA91" i="12"/>
  <c r="GM92" i="12"/>
  <c r="CN91" i="12"/>
  <c r="GP96" i="12"/>
  <c r="BV91" i="12"/>
  <c r="HO107" i="12"/>
  <c r="HJ105" i="12"/>
  <c r="DK100" i="12"/>
  <c r="IZ105" i="12"/>
  <c r="FQ101" i="12"/>
  <c r="FW101" i="12"/>
  <c r="BX100" i="12"/>
  <c r="EV105" i="12"/>
  <c r="EP101" i="12"/>
  <c r="GQ101" i="12"/>
  <c r="CI100" i="12"/>
  <c r="CX100" i="12"/>
  <c r="AL100" i="12"/>
  <c r="KQ15" i="12"/>
  <c r="LM16" i="12"/>
  <c r="JA16" i="12"/>
  <c r="KO31" i="12"/>
  <c r="JW37" i="12"/>
  <c r="JD30" i="12"/>
  <c r="LI30" i="12"/>
  <c r="GG33" i="12"/>
  <c r="JT31" i="12"/>
  <c r="JZ50" i="12"/>
  <c r="KL48" i="12"/>
  <c r="JB54" i="12"/>
  <c r="IT50" i="12"/>
  <c r="ET32" i="12"/>
  <c r="JZ48" i="12"/>
  <c r="KO32" i="12"/>
  <c r="IO48" i="12"/>
  <c r="GW31" i="12"/>
  <c r="KC33" i="12"/>
  <c r="KM32" i="12"/>
  <c r="JU33" i="12"/>
  <c r="JW51" i="12"/>
  <c r="IO54" i="12"/>
  <c r="EN32" i="12"/>
  <c r="AO27" i="12"/>
  <c r="FR33" i="12"/>
  <c r="BS27" i="12"/>
  <c r="HE28" i="12"/>
  <c r="DF27" i="12"/>
  <c r="ES32" i="12"/>
  <c r="AT27" i="12"/>
  <c r="HH30" i="12"/>
  <c r="DI27" i="12"/>
  <c r="FP28" i="12"/>
  <c r="BQ27" i="12"/>
  <c r="FW32" i="12"/>
  <c r="BX27" i="12"/>
  <c r="FK33" i="12"/>
  <c r="BL27" i="12"/>
  <c r="GA31" i="12"/>
  <c r="CM27" i="12"/>
  <c r="JW31" i="12"/>
  <c r="GI30" i="12"/>
  <c r="GK28" i="12"/>
  <c r="CL27" i="12"/>
  <c r="IN47" i="12"/>
  <c r="KO51" i="12"/>
  <c r="LH42" i="12"/>
  <c r="JT49" i="12"/>
  <c r="KG46" i="12"/>
  <c r="IS50" i="12"/>
  <c r="JD47" i="12"/>
  <c r="IJ37" i="12"/>
  <c r="LE51" i="12"/>
  <c r="LP48" i="12"/>
  <c r="IS46" i="12"/>
  <c r="KO49" i="12"/>
  <c r="KZ46" i="12"/>
  <c r="IS54" i="12"/>
  <c r="JL50" i="12"/>
  <c r="JY47" i="12"/>
  <c r="GQ59" i="12"/>
  <c r="CR56" i="12"/>
  <c r="EZ61" i="12"/>
  <c r="CQ56" i="12"/>
  <c r="ID56" i="12"/>
  <c r="Q56" i="12" s="1"/>
  <c r="EJ61" i="12"/>
  <c r="GH60" i="12"/>
  <c r="CI56" i="12"/>
  <c r="GA60" i="12"/>
  <c r="CB56" i="12"/>
  <c r="DG56" i="12"/>
  <c r="HD57" i="12"/>
  <c r="BB56" i="12"/>
  <c r="BI56" i="12"/>
  <c r="GU86" i="12"/>
  <c r="CV72" i="12"/>
  <c r="BP56" i="12"/>
  <c r="BW56" i="12"/>
  <c r="JM67" i="12"/>
  <c r="CL56" i="12"/>
  <c r="LA59" i="12"/>
  <c r="GZ58" i="12"/>
  <c r="DA56" i="12"/>
  <c r="EN61" i="12"/>
  <c r="AO56" i="12"/>
  <c r="LA67" i="12"/>
  <c r="FL89" i="12"/>
  <c r="HQ89" i="12"/>
  <c r="KQ78" i="12"/>
  <c r="GR87" i="12"/>
  <c r="GQ87" i="12"/>
  <c r="CR72" i="12"/>
  <c r="KS85" i="12"/>
  <c r="GJ89" i="12"/>
  <c r="EM86" i="12"/>
  <c r="FR89" i="12"/>
  <c r="BS72" i="12"/>
  <c r="GO85" i="12"/>
  <c r="CP72" i="12"/>
  <c r="KQ89" i="12"/>
  <c r="KP85" i="12"/>
  <c r="GR88" i="12"/>
  <c r="GZ78" i="12"/>
  <c r="DM72" i="12"/>
  <c r="EZ87" i="12"/>
  <c r="BA72" i="12"/>
  <c r="GI98" i="12"/>
  <c r="JA97" i="12"/>
  <c r="EX97" i="12"/>
  <c r="GR92" i="12"/>
  <c r="CS91" i="12"/>
  <c r="LM98" i="12"/>
  <c r="GV98" i="12"/>
  <c r="JJ98" i="12"/>
  <c r="GI97" i="12"/>
  <c r="FC107" i="12"/>
  <c r="GE92" i="12"/>
  <c r="CF91" i="12"/>
  <c r="KN98" i="12"/>
  <c r="FV96" i="12"/>
  <c r="BW91" i="12"/>
  <c r="GH92" i="12"/>
  <c r="BN91" i="12"/>
  <c r="IK92" i="12"/>
  <c r="FV105" i="12"/>
  <c r="BW100" i="12"/>
  <c r="EX105" i="12"/>
  <c r="AY100" i="12"/>
  <c r="GR106" i="12"/>
  <c r="EX101" i="12"/>
  <c r="FO101" i="12"/>
  <c r="BP100" i="12"/>
  <c r="LL105" i="12"/>
  <c r="IX106" i="12"/>
  <c r="EO101" i="12"/>
  <c r="FZ107" i="12"/>
  <c r="CA100" i="12"/>
  <c r="LL107" i="12"/>
  <c r="EY17" i="12"/>
  <c r="HK17" i="12"/>
  <c r="KV22" i="12"/>
  <c r="MC13" i="12"/>
  <c r="Y13" i="12" s="1"/>
  <c r="MC12" i="12"/>
  <c r="Y12" i="12" s="1"/>
  <c r="Z12" i="12" s="1"/>
  <c r="LK16" i="12"/>
  <c r="IY16" i="12"/>
  <c r="LC18" i="12"/>
  <c r="HF18" i="12"/>
  <c r="HK20" i="12"/>
  <c r="HK21" i="12"/>
  <c r="KI22" i="12"/>
  <c r="HA17" i="12"/>
  <c r="CY12" i="12"/>
  <c r="IZ21" i="12"/>
  <c r="JH16" i="12"/>
  <c r="KO18" i="12"/>
  <c r="MC11" i="12"/>
  <c r="Y11" i="12" s="1"/>
  <c r="FQ22" i="12"/>
  <c r="JU18" i="12"/>
  <c r="HJ21" i="12"/>
  <c r="KV21" i="12"/>
  <c r="JZ16" i="12"/>
  <c r="MB13" i="12"/>
  <c r="W13" i="12" s="1"/>
  <c r="FQ21" i="12"/>
  <c r="GQ21" i="12"/>
  <c r="HQ17" i="12"/>
  <c r="EY21" i="12"/>
  <c r="BY12" i="12"/>
  <c r="KI18" i="12"/>
  <c r="LE20" i="12"/>
  <c r="IJ21" i="12"/>
  <c r="JZ15" i="12"/>
  <c r="KK15" i="12"/>
  <c r="MB12" i="12"/>
  <c r="W12" i="12" s="1"/>
  <c r="X12" i="12" s="1"/>
  <c r="JU21" i="12"/>
  <c r="JU20" i="12"/>
  <c r="LI18" i="12"/>
  <c r="EY20" i="12"/>
  <c r="IP17" i="12"/>
  <c r="AM12" i="12"/>
  <c r="KV20" i="12"/>
  <c r="ET17" i="12"/>
  <c r="LI21" i="12"/>
  <c r="LI20" i="12"/>
  <c r="GJ18" i="12"/>
  <c r="ET22" i="12"/>
  <c r="EY18" i="12"/>
  <c r="LE22" i="12"/>
  <c r="LL17" i="12"/>
  <c r="EX20" i="12"/>
  <c r="HJ22" i="12"/>
  <c r="JU17" i="12"/>
  <c r="JZ18" i="12"/>
  <c r="IJ22" i="12"/>
  <c r="KR15" i="12"/>
  <c r="IC36" i="12"/>
  <c r="O36" i="12" s="1"/>
  <c r="FL22" i="12"/>
  <c r="KB16" i="12"/>
  <c r="JB15" i="12"/>
  <c r="ID36" i="12"/>
  <c r="Q36" i="12" s="1"/>
  <c r="ES22" i="12"/>
  <c r="BE12" i="12"/>
  <c r="JF20" i="12"/>
  <c r="FL18" i="12"/>
  <c r="LN20" i="12"/>
  <c r="IO21" i="12"/>
  <c r="EQ22" i="12"/>
  <c r="FL21" i="12"/>
  <c r="KB20" i="12"/>
  <c r="LN21" i="12"/>
  <c r="KB22" i="12"/>
  <c r="KS20" i="12"/>
  <c r="FL17" i="12"/>
  <c r="KB18" i="12"/>
  <c r="JB22" i="12"/>
  <c r="LN16" i="12"/>
  <c r="JB16" i="12"/>
  <c r="KS21" i="12"/>
  <c r="GP22" i="12"/>
  <c r="LN22" i="12"/>
  <c r="JF21" i="12"/>
  <c r="JF22" i="12"/>
  <c r="JB21" i="12"/>
  <c r="KS18" i="12"/>
  <c r="HM20" i="12"/>
  <c r="LN15" i="12"/>
  <c r="KC21" i="12"/>
  <c r="EX17" i="12"/>
  <c r="IV16" i="12"/>
  <c r="KV16" i="12"/>
  <c r="IJ16" i="12"/>
  <c r="KV18" i="12"/>
  <c r="FI22" i="12"/>
  <c r="HJ18" i="12"/>
  <c r="EX21" i="12"/>
  <c r="EX22" i="12"/>
  <c r="KP22" i="12"/>
  <c r="IV20" i="12"/>
  <c r="JD22" i="12"/>
  <c r="IT17" i="12"/>
  <c r="IJ18" i="12"/>
  <c r="KU16" i="12"/>
  <c r="IH106" i="12"/>
  <c r="IH107" i="12"/>
  <c r="IH105" i="12"/>
  <c r="GV18" i="12"/>
  <c r="GP21" i="12"/>
  <c r="KP15" i="12"/>
  <c r="LR17" i="12"/>
  <c r="IU22" i="12"/>
  <c r="LG16" i="12"/>
  <c r="CJ12" i="12"/>
  <c r="JA17" i="12"/>
  <c r="FI17" i="12"/>
  <c r="FI18" i="12"/>
  <c r="HJ17" i="12"/>
  <c r="GK20" i="12"/>
  <c r="LP17" i="12"/>
  <c r="FI21" i="12"/>
  <c r="KC20" i="12"/>
  <c r="HI22" i="12"/>
  <c r="GK22" i="12"/>
  <c r="CK12" i="12"/>
  <c r="FQ20" i="12"/>
  <c r="LH21" i="12"/>
  <c r="IU21" i="12"/>
  <c r="LP22" i="12"/>
  <c r="LH20" i="12"/>
  <c r="KP21" i="12"/>
  <c r="EI106" i="12"/>
  <c r="EI107" i="12"/>
  <c r="EI105" i="12"/>
  <c r="LH16" i="12"/>
  <c r="FR20" i="12"/>
  <c r="FR18" i="12"/>
  <c r="LG22" i="12"/>
  <c r="LG20" i="12"/>
  <c r="IN16" i="12"/>
  <c r="FY17" i="12"/>
  <c r="FY20" i="12"/>
  <c r="LG21" i="12"/>
  <c r="IU16" i="12"/>
  <c r="FY21" i="12"/>
  <c r="FR22" i="12"/>
  <c r="GS17" i="12"/>
  <c r="KP20" i="12"/>
  <c r="KZ22" i="12"/>
  <c r="FR17" i="12"/>
  <c r="GL18" i="12"/>
  <c r="GL17" i="12"/>
  <c r="KZ21" i="12"/>
  <c r="KZ20" i="12"/>
  <c r="IU18" i="12"/>
  <c r="HL22" i="12"/>
  <c r="BS12" i="12"/>
  <c r="CC12" i="12"/>
  <c r="IK20" i="12"/>
  <c r="BQ12" i="12"/>
  <c r="KZ18" i="12"/>
  <c r="IU15" i="12"/>
  <c r="IN21" i="12"/>
  <c r="IN18" i="12"/>
  <c r="KZ16" i="12"/>
  <c r="FG20" i="12"/>
  <c r="KW20" i="12"/>
  <c r="KM21" i="12"/>
  <c r="KM18" i="12"/>
  <c r="GO17" i="12"/>
  <c r="LA20" i="12"/>
  <c r="KY22" i="12"/>
  <c r="HS17" i="12"/>
  <c r="IM20" i="12"/>
  <c r="KN20" i="12"/>
  <c r="IM22" i="12"/>
  <c r="KB15" i="12"/>
  <c r="EZ20" i="12"/>
  <c r="FG22" i="12"/>
  <c r="IM15" i="12"/>
  <c r="IN17" i="12"/>
  <c r="LA21" i="12"/>
  <c r="HS22" i="12"/>
  <c r="FG18" i="12"/>
  <c r="KC15" i="12"/>
  <c r="KN22" i="12"/>
  <c r="KM20" i="12"/>
  <c r="KW21" i="12"/>
  <c r="KW18" i="12"/>
  <c r="GR18" i="12"/>
  <c r="HS20" i="12"/>
  <c r="HI18" i="12"/>
  <c r="KN21" i="12"/>
  <c r="FE18" i="12"/>
  <c r="HS18" i="12"/>
  <c r="BP12" i="12"/>
  <c r="KY20" i="12"/>
  <c r="BZ12" i="12"/>
  <c r="KM22" i="12"/>
  <c r="IH98" i="12"/>
  <c r="IH96" i="12"/>
  <c r="IH97" i="12"/>
  <c r="KN18" i="12"/>
  <c r="GR17" i="12"/>
  <c r="IM21" i="12"/>
  <c r="JN17" i="12"/>
  <c r="DB12" i="12"/>
  <c r="KY18" i="12"/>
  <c r="KO16" i="12"/>
  <c r="KO17" i="12"/>
  <c r="LR22" i="12"/>
  <c r="KR17" i="12"/>
  <c r="GO20" i="12"/>
  <c r="CT12" i="12"/>
  <c r="LO17" i="12"/>
  <c r="KP17" i="12"/>
  <c r="LE18" i="12"/>
  <c r="IJ17" i="12"/>
  <c r="KY17" i="12"/>
  <c r="KF16" i="12"/>
  <c r="KB17" i="12"/>
  <c r="JY16" i="12"/>
  <c r="EK17" i="12"/>
  <c r="JE22" i="12"/>
  <c r="FT22" i="12"/>
  <c r="BU12" i="12"/>
  <c r="KR21" i="12"/>
  <c r="GT17" i="12"/>
  <c r="GW17" i="12"/>
  <c r="KR16" i="12"/>
  <c r="GT20" i="12"/>
  <c r="GM17" i="12"/>
  <c r="AU12" i="12"/>
  <c r="JS22" i="12"/>
  <c r="JS18" i="12"/>
  <c r="JP18" i="12"/>
  <c r="JE20" i="12"/>
  <c r="GH20" i="12"/>
  <c r="GM22" i="12"/>
  <c r="JS15" i="12"/>
  <c r="JE21" i="12"/>
  <c r="HL18" i="12"/>
  <c r="GH21" i="12"/>
  <c r="FT21" i="12"/>
  <c r="GH17" i="12"/>
  <c r="JS20" i="12"/>
  <c r="JE18" i="12"/>
  <c r="FT20" i="12"/>
  <c r="HL20" i="12"/>
  <c r="GT22" i="12"/>
  <c r="HL17" i="12"/>
  <c r="GH22" i="12"/>
  <c r="GM20" i="12"/>
  <c r="FT17" i="12"/>
  <c r="DG12" i="12"/>
  <c r="JR20" i="12"/>
  <c r="EU42" i="12"/>
  <c r="AV36" i="12"/>
  <c r="GB42" i="12"/>
  <c r="CC36" i="12"/>
  <c r="HQ42" i="12"/>
  <c r="DR36" i="12"/>
  <c r="FW42" i="12"/>
  <c r="BX36" i="12"/>
  <c r="HD42" i="12"/>
  <c r="DE36" i="12"/>
  <c r="ET42" i="12"/>
  <c r="AU36" i="12"/>
  <c r="FC42" i="12"/>
  <c r="BD36" i="12"/>
  <c r="HO42" i="12"/>
  <c r="DP36" i="12"/>
  <c r="GJ42" i="12"/>
  <c r="CK36" i="12"/>
  <c r="FM42" i="12"/>
  <c r="BN36" i="12"/>
  <c r="EP42" i="12"/>
  <c r="AQ36" i="12"/>
  <c r="HB42" i="12"/>
  <c r="DC36" i="12"/>
  <c r="GE42" i="12"/>
  <c r="CF36" i="12"/>
  <c r="EZ42" i="12"/>
  <c r="BA36" i="12"/>
  <c r="HL42" i="12"/>
  <c r="DM36" i="12"/>
  <c r="GG42" i="12"/>
  <c r="CH36" i="12"/>
  <c r="FB42" i="12"/>
  <c r="BC36" i="12"/>
  <c r="HN42" i="12"/>
  <c r="DO36" i="12"/>
  <c r="ET18" i="12"/>
  <c r="HF20" i="12"/>
  <c r="HF22" i="12"/>
  <c r="GK21" i="12"/>
  <c r="GK18" i="12"/>
  <c r="LB18" i="12"/>
  <c r="JX16" i="12"/>
  <c r="GQ42" i="12"/>
  <c r="CR36" i="12"/>
  <c r="HS42" i="12"/>
  <c r="DT36" i="12"/>
  <c r="GR42" i="12"/>
  <c r="CS36" i="12"/>
  <c r="FH42" i="12"/>
  <c r="BI36" i="12"/>
  <c r="GN20" i="12"/>
  <c r="ET20" i="12"/>
  <c r="GN22" i="12"/>
  <c r="FW17" i="12"/>
  <c r="GN17" i="12"/>
  <c r="EO21" i="12"/>
  <c r="IP22" i="12"/>
  <c r="KL20" i="12"/>
  <c r="JS16" i="12"/>
  <c r="GD42" i="12"/>
  <c r="CE36" i="12"/>
  <c r="EX42" i="12"/>
  <c r="AY36" i="12"/>
  <c r="GM42" i="12"/>
  <c r="CN36" i="12"/>
  <c r="GO42" i="12"/>
  <c r="CP36" i="12"/>
  <c r="EN42" i="12"/>
  <c r="AO36" i="12"/>
  <c r="GZ42" i="12"/>
  <c r="DA36" i="12"/>
  <c r="GC42" i="12"/>
  <c r="CD36" i="12"/>
  <c r="FF42" i="12"/>
  <c r="BG36" i="12"/>
  <c r="HR42" i="12"/>
  <c r="DS36" i="12"/>
  <c r="GU42" i="12"/>
  <c r="CV36" i="12"/>
  <c r="FP42" i="12"/>
  <c r="BQ36" i="12"/>
  <c r="EK42" i="12"/>
  <c r="AL36" i="12"/>
  <c r="GW42" i="12"/>
  <c r="CX36" i="12"/>
  <c r="FR42" i="12"/>
  <c r="BS36" i="12"/>
  <c r="EI97" i="12"/>
  <c r="EI98" i="12"/>
  <c r="EI96" i="12"/>
  <c r="HF17" i="12"/>
  <c r="FM22" i="12"/>
  <c r="EU21" i="12"/>
  <c r="FM17" i="12"/>
  <c r="EO22" i="12"/>
  <c r="LB17" i="12"/>
  <c r="HA42" i="12"/>
  <c r="DB36" i="12"/>
  <c r="FI42" i="12"/>
  <c r="BJ36" i="12"/>
  <c r="FU42" i="12"/>
  <c r="BV36" i="12"/>
  <c r="GA42" i="12"/>
  <c r="CB36" i="12"/>
  <c r="HH42" i="12"/>
  <c r="DI36" i="12"/>
  <c r="FN42" i="12"/>
  <c r="BO36" i="12"/>
  <c r="HC42" i="12"/>
  <c r="DD36" i="12"/>
  <c r="ES42" i="12"/>
  <c r="AT36" i="12"/>
  <c r="KT17" i="12"/>
  <c r="KL21" i="12"/>
  <c r="FL42" i="12"/>
  <c r="BM36" i="12"/>
  <c r="FG42" i="12"/>
  <c r="BH36" i="12"/>
  <c r="FK42" i="12"/>
  <c r="BL36" i="12"/>
  <c r="HJ42" i="12"/>
  <c r="DK36" i="12"/>
  <c r="HT42" i="12"/>
  <c r="N42" i="12" s="1"/>
  <c r="DU36" i="12"/>
  <c r="FJ42" i="12"/>
  <c r="BK36" i="12"/>
  <c r="FS42" i="12"/>
  <c r="BT36" i="12"/>
  <c r="EV42" i="12"/>
  <c r="AW36" i="12"/>
  <c r="GK42" i="12"/>
  <c r="CL36" i="12"/>
  <c r="EQ42" i="12"/>
  <c r="AR36" i="12"/>
  <c r="FX42" i="12"/>
  <c r="BY36" i="12"/>
  <c r="HE42" i="12"/>
  <c r="DF36" i="12"/>
  <c r="FZ42" i="12"/>
  <c r="CA36" i="12"/>
  <c r="GI42" i="12"/>
  <c r="CJ36" i="12"/>
  <c r="FD42" i="12"/>
  <c r="BE36" i="12"/>
  <c r="HP42" i="12"/>
  <c r="DQ36" i="12"/>
  <c r="GS42" i="12"/>
  <c r="CT36" i="12"/>
  <c r="FV42" i="12"/>
  <c r="BW36" i="12"/>
  <c r="EY42" i="12"/>
  <c r="AZ36" i="12"/>
  <c r="HK42" i="12"/>
  <c r="DL36" i="12"/>
  <c r="GF42" i="12"/>
  <c r="CG36" i="12"/>
  <c r="FA42" i="12"/>
  <c r="BB36" i="12"/>
  <c r="HM42" i="12"/>
  <c r="DN36" i="12"/>
  <c r="GH42" i="12"/>
  <c r="CI36" i="12"/>
  <c r="FC22" i="12"/>
  <c r="GF18" i="12"/>
  <c r="EW20" i="12"/>
  <c r="EO17" i="12"/>
  <c r="EO42" i="12"/>
  <c r="AP36" i="12"/>
  <c r="GN42" i="12"/>
  <c r="CO36" i="12"/>
  <c r="GP42" i="12"/>
  <c r="CQ36" i="12"/>
  <c r="EM42" i="12"/>
  <c r="AN36" i="12"/>
  <c r="GY42" i="12"/>
  <c r="CZ36" i="12"/>
  <c r="FT42" i="12"/>
  <c r="BU36" i="12"/>
  <c r="EW42" i="12"/>
  <c r="AX36" i="12"/>
  <c r="HI42" i="12"/>
  <c r="DJ36" i="12"/>
  <c r="GL42" i="12"/>
  <c r="CM36" i="12"/>
  <c r="FO42" i="12"/>
  <c r="BP36" i="12"/>
  <c r="EJ42" i="12"/>
  <c r="AK36" i="12"/>
  <c r="GV42" i="12"/>
  <c r="CW36" i="12"/>
  <c r="FQ42" i="12"/>
  <c r="BR36" i="12"/>
  <c r="EL42" i="12"/>
  <c r="AM36" i="12"/>
  <c r="GX42" i="12"/>
  <c r="CY36" i="12"/>
  <c r="GN21" i="12"/>
  <c r="LB21" i="12"/>
  <c r="HG42" i="12"/>
  <c r="DH36" i="12"/>
  <c r="FE42" i="12"/>
  <c r="BF36" i="12"/>
  <c r="GT42" i="12"/>
  <c r="CU36" i="12"/>
  <c r="ER42" i="12"/>
  <c r="AS36" i="12"/>
  <c r="FY42" i="12"/>
  <c r="BZ36" i="12"/>
  <c r="HF42" i="12"/>
  <c r="DG36" i="12"/>
  <c r="HT22" i="12"/>
  <c r="DC12" i="12"/>
  <c r="JF17" i="12"/>
  <c r="LH17" i="12"/>
  <c r="IL18" i="12"/>
  <c r="JQ16" i="12"/>
  <c r="IL17" i="12"/>
  <c r="KN16" i="12"/>
  <c r="KM16" i="12"/>
  <c r="IQ17" i="12"/>
  <c r="GS21" i="12"/>
  <c r="LH22" i="12"/>
  <c r="KX16" i="12"/>
  <c r="IL16" i="12"/>
  <c r="LG18" i="12"/>
  <c r="JW16" i="12"/>
  <c r="LA17" i="12"/>
  <c r="KK22" i="12"/>
  <c r="KX18" i="12"/>
  <c r="IK18" i="12"/>
  <c r="FC17" i="12"/>
  <c r="GI22" i="12"/>
  <c r="KR22" i="12"/>
  <c r="HQ18" i="12"/>
  <c r="KR20" i="12"/>
  <c r="IV18" i="12"/>
  <c r="IU17" i="12"/>
  <c r="KG16" i="12"/>
  <c r="LC16" i="12"/>
  <c r="IQ16" i="12"/>
  <c r="HE22" i="12"/>
  <c r="LA18" i="12"/>
  <c r="HN17" i="12"/>
  <c r="FQ17" i="12"/>
  <c r="GO22" i="12"/>
  <c r="GQ17" i="12"/>
  <c r="GS22" i="12"/>
  <c r="LA22" i="12"/>
  <c r="GF20" i="12"/>
  <c r="FO22" i="12"/>
  <c r="EV18" i="12"/>
  <c r="FX21" i="12"/>
  <c r="GJ22" i="12"/>
  <c r="FU22" i="12"/>
  <c r="FS21" i="12"/>
  <c r="FO20" i="12"/>
  <c r="FN18" i="12"/>
  <c r="GJ21" i="12"/>
  <c r="HI20" i="12"/>
  <c r="FZ22" i="12"/>
  <c r="FN21" i="12"/>
  <c r="BM12" i="12"/>
  <c r="EV22" i="12"/>
  <c r="GG20" i="12"/>
  <c r="KL18" i="12"/>
  <c r="JK16" i="12"/>
  <c r="IP18" i="12"/>
  <c r="LO21" i="12"/>
  <c r="IK21" i="12"/>
  <c r="LO18" i="12"/>
  <c r="KI15" i="12"/>
  <c r="IS21" i="12"/>
  <c r="KH15" i="12"/>
  <c r="KS15" i="12"/>
  <c r="LD21" i="12"/>
  <c r="KR18" i="12"/>
  <c r="CB12" i="12"/>
  <c r="IS22" i="12"/>
  <c r="IM16" i="12"/>
  <c r="IM18" i="12"/>
  <c r="IV17" i="12"/>
  <c r="KP16" i="12"/>
  <c r="LF17" i="12"/>
  <c r="JO16" i="12"/>
  <c r="GA18" i="12"/>
  <c r="GE22" i="12"/>
  <c r="GD20" i="12"/>
  <c r="GE17" i="12"/>
  <c r="GD18" i="12"/>
  <c r="EV21" i="12"/>
  <c r="CX12" i="12"/>
  <c r="AL12" i="12"/>
  <c r="KH22" i="12"/>
  <c r="KE20" i="12"/>
  <c r="AQ12" i="12"/>
  <c r="KH16" i="12"/>
  <c r="JT15" i="12"/>
  <c r="EV20" i="12"/>
  <c r="GE18" i="12"/>
  <c r="KH21" i="12"/>
  <c r="JP22" i="12"/>
  <c r="KE22" i="12"/>
  <c r="KE18" i="12"/>
  <c r="IS18" i="12"/>
  <c r="JP17" i="12"/>
  <c r="KE17" i="12"/>
  <c r="JM22" i="12"/>
  <c r="ES21" i="12"/>
  <c r="GQ22" i="12"/>
  <c r="GJ20" i="12"/>
  <c r="HI21" i="12"/>
  <c r="FJ20" i="12"/>
  <c r="GE21" i="12"/>
  <c r="GV20" i="12"/>
  <c r="GR20" i="12"/>
  <c r="FO18" i="12"/>
  <c r="GR21" i="12"/>
  <c r="FU20" i="12"/>
  <c r="HG17" i="12"/>
  <c r="HH22" i="12"/>
  <c r="GD21" i="12"/>
  <c r="FZ17" i="12"/>
  <c r="DT12" i="12"/>
  <c r="CH12" i="12"/>
  <c r="JR22" i="12"/>
  <c r="KW22" i="12"/>
  <c r="IV21" i="12"/>
  <c r="JG22" i="12"/>
  <c r="IZ20" i="12"/>
  <c r="JJ15" i="12"/>
  <c r="JL18" i="12"/>
  <c r="LE21" i="12"/>
  <c r="JJ18" i="12"/>
  <c r="KA16" i="12"/>
  <c r="JL22" i="12"/>
  <c r="KI20" i="12"/>
  <c r="DP12" i="12"/>
  <c r="BD12" i="12"/>
  <c r="LF15" i="12"/>
  <c r="LQ15" i="12"/>
  <c r="KZ17" i="12"/>
  <c r="JR16" i="12"/>
  <c r="JD15" i="12"/>
  <c r="JI16" i="12"/>
  <c r="KH17" i="12"/>
  <c r="JP16" i="12"/>
  <c r="IR18" i="12"/>
  <c r="ES17" i="12"/>
  <c r="HE21" i="12"/>
  <c r="HE18" i="12"/>
  <c r="FZ20" i="12"/>
  <c r="FM18" i="12"/>
  <c r="FZ21" i="12"/>
  <c r="FM20" i="12"/>
  <c r="HH21" i="12"/>
  <c r="ES20" i="12"/>
  <c r="JI22" i="12"/>
  <c r="JP21" i="12"/>
  <c r="DE12" i="12"/>
  <c r="AS12" i="12"/>
  <c r="KJ20" i="12"/>
  <c r="KA15" i="12"/>
  <c r="KA21" i="12"/>
  <c r="KH20" i="12"/>
  <c r="JJ16" i="12"/>
  <c r="IZ17" i="12"/>
  <c r="JO17" i="12"/>
  <c r="JM18" i="12"/>
  <c r="HE17" i="12"/>
  <c r="GG18" i="12"/>
  <c r="GJ17" i="12"/>
  <c r="GV22" i="12"/>
  <c r="GQ18" i="12"/>
  <c r="GF17" i="12"/>
  <c r="FS22" i="12"/>
  <c r="FG21" i="12"/>
  <c r="JJ22" i="12"/>
  <c r="GF22" i="12"/>
  <c r="JG21" i="12"/>
  <c r="JC20" i="12"/>
  <c r="JR15" i="12"/>
  <c r="KI16" i="12"/>
  <c r="BW12" i="12"/>
  <c r="LS22" i="12"/>
  <c r="JL21" i="12"/>
  <c r="KL17" i="12"/>
  <c r="BV12" i="12"/>
  <c r="KA20" i="12"/>
  <c r="KK17" i="12"/>
  <c r="IT22" i="12"/>
  <c r="JJ21" i="12"/>
  <c r="JJ20" i="12"/>
  <c r="CZ12" i="12"/>
  <c r="AN12" i="12"/>
  <c r="JR21" i="12"/>
  <c r="IT15" i="12"/>
  <c r="JE15" i="12"/>
  <c r="JK17" i="12"/>
  <c r="LE16" i="12"/>
  <c r="IS16" i="12"/>
  <c r="JC18" i="12"/>
  <c r="JR17" i="12"/>
  <c r="LL16" i="12"/>
  <c r="IZ16" i="12"/>
  <c r="IK17" i="12"/>
  <c r="IR17" i="12"/>
  <c r="FU17" i="12"/>
  <c r="LI22" i="12"/>
  <c r="BK12" i="12"/>
  <c r="BH12" i="12"/>
  <c r="KJ16" i="12"/>
  <c r="JC16" i="12"/>
  <c r="BO12" i="12"/>
  <c r="IV22" i="12"/>
  <c r="JC21" i="12"/>
  <c r="JO20" i="12"/>
  <c r="BN12" i="12"/>
  <c r="JK21" i="12"/>
  <c r="JL20" i="12"/>
  <c r="CR12" i="12"/>
  <c r="JK22" i="12"/>
  <c r="JI21" i="12"/>
  <c r="JI20" i="12"/>
  <c r="KY16" i="12"/>
  <c r="JL17" i="12"/>
  <c r="LF16" i="12"/>
  <c r="IT16" i="12"/>
  <c r="KW16" i="12"/>
  <c r="IK16" i="12"/>
  <c r="LD16" i="12"/>
  <c r="IR16" i="12"/>
  <c r="KE16" i="12"/>
  <c r="FC20" i="12"/>
  <c r="CE12" i="12"/>
  <c r="FH17" i="12"/>
  <c r="GY21" i="12"/>
  <c r="KD17" i="12"/>
  <c r="EM20" i="12"/>
  <c r="EW18" i="12"/>
  <c r="KT22" i="12"/>
  <c r="JK18" i="12"/>
  <c r="HT20" i="12"/>
  <c r="HT17" i="12"/>
  <c r="GY18" i="12"/>
  <c r="FH18" i="12"/>
  <c r="HQ22" i="12"/>
  <c r="DJ12" i="12"/>
  <c r="KD22" i="12"/>
  <c r="IX18" i="12"/>
  <c r="GY20" i="12"/>
  <c r="CD11" i="12"/>
  <c r="GC15" i="12"/>
  <c r="GC22" i="12"/>
  <c r="GC18" i="12"/>
  <c r="GC21" i="12"/>
  <c r="GC20" i="12"/>
  <c r="AL13" i="12"/>
  <c r="EK16" i="12"/>
  <c r="AS11" i="12"/>
  <c r="ER15" i="12"/>
  <c r="ER20" i="12"/>
  <c r="ER22" i="12"/>
  <c r="ER18" i="12"/>
  <c r="ER17" i="12"/>
  <c r="ER21" i="12"/>
  <c r="BJ13" i="12"/>
  <c r="FI16" i="12"/>
  <c r="BQ11" i="12"/>
  <c r="FP15" i="12"/>
  <c r="FP21" i="12"/>
  <c r="FP18" i="12"/>
  <c r="FP20" i="12"/>
  <c r="FP17" i="12"/>
  <c r="LJ17" i="12"/>
  <c r="LJ20" i="12"/>
  <c r="LJ18" i="12"/>
  <c r="LJ22" i="12"/>
  <c r="LJ21" i="12"/>
  <c r="GC17" i="12"/>
  <c r="AK11" i="12"/>
  <c r="EJ15" i="12"/>
  <c r="EJ21" i="12"/>
  <c r="EJ20" i="12"/>
  <c r="EJ22" i="12"/>
  <c r="DH13" i="12"/>
  <c r="HG16" i="12"/>
  <c r="DP11" i="12"/>
  <c r="HO15" i="12"/>
  <c r="HO20" i="12"/>
  <c r="HO22" i="12"/>
  <c r="HO17" i="12"/>
  <c r="HO18" i="12"/>
  <c r="HO21" i="12"/>
  <c r="EJ17" i="12"/>
  <c r="HL16" i="12"/>
  <c r="DM13" i="12"/>
  <c r="EZ16" i="12"/>
  <c r="BA13" i="12"/>
  <c r="CY11" i="12"/>
  <c r="GX15" i="12"/>
  <c r="AM11" i="12"/>
  <c r="EL15" i="12"/>
  <c r="HK16" i="12"/>
  <c r="DL13" i="12"/>
  <c r="EY16" i="12"/>
  <c r="AZ13" i="12"/>
  <c r="CX11" i="12"/>
  <c r="GW15" i="12"/>
  <c r="AL11" i="12"/>
  <c r="EK15" i="12"/>
  <c r="BF13" i="12"/>
  <c r="FE16" i="12"/>
  <c r="DD11" i="12"/>
  <c r="HC15" i="12"/>
  <c r="AR11" i="12"/>
  <c r="EQ15" i="12"/>
  <c r="BU13" i="12"/>
  <c r="FT16" i="12"/>
  <c r="HR15" i="12"/>
  <c r="DS11" i="12"/>
  <c r="FF15" i="12"/>
  <c r="BG11" i="12"/>
  <c r="DO13" i="12"/>
  <c r="HN16" i="12"/>
  <c r="BC13" i="12"/>
  <c r="FB16" i="12"/>
  <c r="DA11" i="12"/>
  <c r="GZ15" i="12"/>
  <c r="AO11" i="12"/>
  <c r="EN15" i="12"/>
  <c r="LN18" i="12"/>
  <c r="KT15" i="12"/>
  <c r="LE15" i="12"/>
  <c r="IS15" i="12"/>
  <c r="KL16" i="12"/>
  <c r="JX15" i="12"/>
  <c r="KA18" i="12"/>
  <c r="KK16" i="12"/>
  <c r="JW15" i="12"/>
  <c r="IO22" i="12"/>
  <c r="HR21" i="12"/>
  <c r="GZ22" i="12"/>
  <c r="GX22" i="12"/>
  <c r="FH22" i="12"/>
  <c r="CM13" i="12"/>
  <c r="GL16" i="12"/>
  <c r="CT11" i="12"/>
  <c r="GS15" i="12"/>
  <c r="GV17" i="12"/>
  <c r="DC13" i="12"/>
  <c r="HB16" i="12"/>
  <c r="DJ11" i="12"/>
  <c r="HI15" i="12"/>
  <c r="AN13" i="12"/>
  <c r="EM16" i="12"/>
  <c r="AV11" i="12"/>
  <c r="EU15" i="12"/>
  <c r="EL17" i="12"/>
  <c r="EM22" i="12"/>
  <c r="GS18" i="12"/>
  <c r="HD16" i="12"/>
  <c r="DE13" i="12"/>
  <c r="ER16" i="12"/>
  <c r="AS13" i="12"/>
  <c r="GP16" i="12"/>
  <c r="GP15" i="12"/>
  <c r="CQ11" i="12"/>
  <c r="HC16" i="12"/>
  <c r="DD13" i="12"/>
  <c r="EQ16" i="12"/>
  <c r="AR13" i="12"/>
  <c r="CP11" i="12"/>
  <c r="GO15" i="12"/>
  <c r="DJ13" i="12"/>
  <c r="HI16" i="12"/>
  <c r="AX13" i="12"/>
  <c r="EW16" i="12"/>
  <c r="CV11" i="12"/>
  <c r="GU15" i="12"/>
  <c r="JV21" i="12"/>
  <c r="BM13" i="12"/>
  <c r="FL16" i="12"/>
  <c r="CL12" i="12"/>
  <c r="HJ15" i="12"/>
  <c r="DK11" i="12"/>
  <c r="EX15" i="12"/>
  <c r="AY11" i="12"/>
  <c r="IX17" i="12"/>
  <c r="DG13" i="12"/>
  <c r="HF16" i="12"/>
  <c r="AU13" i="12"/>
  <c r="ET16" i="12"/>
  <c r="CS11" i="12"/>
  <c r="GR15" i="12"/>
  <c r="LI17" i="12"/>
  <c r="IX20" i="12"/>
  <c r="JN18" i="12"/>
  <c r="JB17" i="12"/>
  <c r="JI17" i="12"/>
  <c r="KL15" i="12"/>
  <c r="KW15" i="12"/>
  <c r="IK15" i="12"/>
  <c r="KD16" i="12"/>
  <c r="JP15" i="12"/>
  <c r="JB20" i="12"/>
  <c r="LP15" i="12"/>
  <c r="KC16" i="12"/>
  <c r="JO15" i="12"/>
  <c r="EK21" i="12"/>
  <c r="IO20" i="12"/>
  <c r="FF22" i="12"/>
  <c r="FF18" i="12"/>
  <c r="EL22" i="12"/>
  <c r="CR13" i="12"/>
  <c r="GQ16" i="12"/>
  <c r="EZ21" i="12"/>
  <c r="GY17" i="12"/>
  <c r="BR13" i="12"/>
  <c r="FQ16" i="12"/>
  <c r="BY11" i="12"/>
  <c r="FX15" i="12"/>
  <c r="AW12" i="12"/>
  <c r="GJ15" i="12"/>
  <c r="CH13" i="12"/>
  <c r="GG16" i="12"/>
  <c r="CO11" i="12"/>
  <c r="GN15" i="12"/>
  <c r="GI20" i="12"/>
  <c r="EM17" i="12"/>
  <c r="GI18" i="12"/>
  <c r="CW13" i="12"/>
  <c r="GV16" i="12"/>
  <c r="AK13" i="12"/>
  <c r="EJ16" i="12"/>
  <c r="CI11" i="12"/>
  <c r="GH15" i="12"/>
  <c r="GU16" i="12"/>
  <c r="CV13" i="12"/>
  <c r="CH11" i="12"/>
  <c r="GG15" i="12"/>
  <c r="DB13" i="12"/>
  <c r="HA16" i="12"/>
  <c r="AP13" i="12"/>
  <c r="EO16" i="12"/>
  <c r="CN11" i="12"/>
  <c r="GM15" i="12"/>
  <c r="DQ13" i="12"/>
  <c r="HP16" i="12"/>
  <c r="BE13" i="12"/>
  <c r="FD16" i="12"/>
  <c r="CD12" i="12"/>
  <c r="DC11" i="12"/>
  <c r="HB15" i="12"/>
  <c r="AQ11" i="12"/>
  <c r="EP15" i="12"/>
  <c r="JN22" i="12"/>
  <c r="KD21" i="12"/>
  <c r="KT20" i="12"/>
  <c r="KS22" i="12"/>
  <c r="CY13" i="12"/>
  <c r="GX16" i="12"/>
  <c r="AM13" i="12"/>
  <c r="EL16" i="12"/>
  <c r="KC17" i="12"/>
  <c r="KJ17" i="12"/>
  <c r="IN20" i="12"/>
  <c r="JD18" i="12"/>
  <c r="LG15" i="12"/>
  <c r="KD15" i="12"/>
  <c r="KO15" i="12"/>
  <c r="JV16" i="12"/>
  <c r="JH15" i="12"/>
  <c r="IS20" i="12"/>
  <c r="LH15" i="12"/>
  <c r="JU16" i="12"/>
  <c r="LS15" i="12"/>
  <c r="JG15" i="12"/>
  <c r="GW21" i="12"/>
  <c r="EN21" i="12"/>
  <c r="EL21" i="12"/>
  <c r="FF21" i="12"/>
  <c r="DN13" i="12"/>
  <c r="HM16" i="12"/>
  <c r="GX21" i="12"/>
  <c r="CZ11" i="12"/>
  <c r="GY15" i="12"/>
  <c r="EQ21" i="12"/>
  <c r="GA21" i="12"/>
  <c r="AV13" i="12"/>
  <c r="EU16" i="12"/>
  <c r="BD11" i="12"/>
  <c r="FC15" i="12"/>
  <c r="FE20" i="12"/>
  <c r="DF13" i="12"/>
  <c r="HE16" i="12"/>
  <c r="DM11" i="12"/>
  <c r="HL15" i="12"/>
  <c r="BL13" i="12"/>
  <c r="BT11" i="12"/>
  <c r="FS15" i="12"/>
  <c r="FE21" i="12"/>
  <c r="HC17" i="12"/>
  <c r="GI17" i="12"/>
  <c r="DP13" i="12"/>
  <c r="HO16" i="12"/>
  <c r="GN16" i="12"/>
  <c r="CO13" i="12"/>
  <c r="DN12" i="12"/>
  <c r="CA11" i="12"/>
  <c r="FZ15" i="12"/>
  <c r="IX21" i="12"/>
  <c r="IO17" i="12"/>
  <c r="GM16" i="12"/>
  <c r="CN13" i="12"/>
  <c r="BZ11" i="12"/>
  <c r="FY15" i="12"/>
  <c r="CT13" i="12"/>
  <c r="GS16" i="12"/>
  <c r="DS12" i="12"/>
  <c r="BG12" i="12"/>
  <c r="CF11" i="12"/>
  <c r="GE15" i="12"/>
  <c r="DI13" i="12"/>
  <c r="HH16" i="12"/>
  <c r="AW13" i="12"/>
  <c r="EV16" i="12"/>
  <c r="CU11" i="12"/>
  <c r="GT15" i="12"/>
  <c r="JT21" i="12"/>
  <c r="CQ13" i="12"/>
  <c r="CC11" i="12"/>
  <c r="GB15" i="12"/>
  <c r="IW17" i="12"/>
  <c r="KY15" i="12"/>
  <c r="JV15" i="12"/>
  <c r="KG15" i="12"/>
  <c r="JN16" i="12"/>
  <c r="LL15" i="12"/>
  <c r="IZ15" i="12"/>
  <c r="IZ18" i="12"/>
  <c r="JM16" i="12"/>
  <c r="LK15" i="12"/>
  <c r="IY15" i="12"/>
  <c r="GX18" i="12"/>
  <c r="GZ20" i="12"/>
  <c r="HR22" i="12"/>
  <c r="DU11" i="12"/>
  <c r="HT15" i="12"/>
  <c r="HC21" i="12"/>
  <c r="DK13" i="12"/>
  <c r="HJ16" i="12"/>
  <c r="DR11" i="12"/>
  <c r="HQ15" i="12"/>
  <c r="CJ13" i="12"/>
  <c r="GI16" i="12"/>
  <c r="CR11" i="12"/>
  <c r="GQ15" i="12"/>
  <c r="AQ13" i="12"/>
  <c r="EP16" i="12"/>
  <c r="AX11" i="12"/>
  <c r="EW15" i="12"/>
  <c r="HQ21" i="12"/>
  <c r="FS20" i="12"/>
  <c r="DR13" i="12"/>
  <c r="HQ16" i="12"/>
  <c r="CU13" i="12"/>
  <c r="GT16" i="12"/>
  <c r="DB11" i="12"/>
  <c r="HA15" i="12"/>
  <c r="GF16" i="12"/>
  <c r="CG13" i="12"/>
  <c r="BS11" i="12"/>
  <c r="FR15" i="12"/>
  <c r="GE16" i="12"/>
  <c r="CF13" i="12"/>
  <c r="FQ15" i="12"/>
  <c r="BR11" i="12"/>
  <c r="JN21" i="12"/>
  <c r="KD20" i="12"/>
  <c r="CL13" i="12"/>
  <c r="GK16" i="12"/>
  <c r="DK12" i="12"/>
  <c r="AY12" i="12"/>
  <c r="BX11" i="12"/>
  <c r="FW15" i="12"/>
  <c r="DA13" i="12"/>
  <c r="GZ16" i="12"/>
  <c r="EN16" i="12"/>
  <c r="AO13" i="12"/>
  <c r="GL15" i="12"/>
  <c r="CM11" i="12"/>
  <c r="KC22" i="12"/>
  <c r="CI13" i="12"/>
  <c r="GH16" i="12"/>
  <c r="BU11" i="12"/>
  <c r="FT15" i="12"/>
  <c r="JT17" i="12"/>
  <c r="JN15" i="12"/>
  <c r="JY15" i="12"/>
  <c r="LR16" i="12"/>
  <c r="JF16" i="12"/>
  <c r="LD15" i="12"/>
  <c r="IR15" i="12"/>
  <c r="LL18" i="12"/>
  <c r="LQ16" i="12"/>
  <c r="JE16" i="12"/>
  <c r="LC15" i="12"/>
  <c r="IQ15" i="12"/>
  <c r="EK18" i="12"/>
  <c r="IO18" i="12"/>
  <c r="BB13" i="12"/>
  <c r="FA16" i="12"/>
  <c r="EN20" i="12"/>
  <c r="GX20" i="12"/>
  <c r="GZ21" i="12"/>
  <c r="CP13" i="12"/>
  <c r="GO16" i="12"/>
  <c r="CW11" i="12"/>
  <c r="GV15" i="12"/>
  <c r="GZ18" i="12"/>
  <c r="CQ12" i="12"/>
  <c r="FC18" i="12"/>
  <c r="BO13" i="12"/>
  <c r="FN16" i="12"/>
  <c r="BV11" i="12"/>
  <c r="FU15" i="12"/>
  <c r="EN17" i="12"/>
  <c r="DS13" i="12"/>
  <c r="HR16" i="12"/>
  <c r="CX13" i="12"/>
  <c r="GW16" i="12"/>
  <c r="DE11" i="12"/>
  <c r="HD15" i="12"/>
  <c r="BZ13" i="12"/>
  <c r="FY16" i="12"/>
  <c r="CG11" i="12"/>
  <c r="GF15" i="12"/>
  <c r="FX16" i="12"/>
  <c r="BY13" i="12"/>
  <c r="BK11" i="12"/>
  <c r="FJ15" i="12"/>
  <c r="FW16" i="12"/>
  <c r="BX13" i="12"/>
  <c r="FI15" i="12"/>
  <c r="BJ11" i="12"/>
  <c r="JM17" i="12"/>
  <c r="CD13" i="12"/>
  <c r="GC16" i="12"/>
  <c r="BP11" i="12"/>
  <c r="FO15" i="12"/>
  <c r="CS13" i="12"/>
  <c r="GR16" i="12"/>
  <c r="DR12" i="12"/>
  <c r="BF12" i="12"/>
  <c r="GD15" i="12"/>
  <c r="CE11" i="12"/>
  <c r="LB22" i="12"/>
  <c r="JU22" i="12"/>
  <c r="CA13" i="12"/>
  <c r="FZ16" i="12"/>
  <c r="BM11" i="12"/>
  <c r="FL15" i="12"/>
  <c r="KJ22" i="12"/>
  <c r="JD20" i="12"/>
  <c r="JT18" i="12"/>
  <c r="LR15" i="12"/>
  <c r="JF15" i="12"/>
  <c r="JQ15" i="12"/>
  <c r="LJ16" i="12"/>
  <c r="IX16" i="12"/>
  <c r="KV15" i="12"/>
  <c r="IJ15" i="12"/>
  <c r="LI16" i="12"/>
  <c r="IW16" i="12"/>
  <c r="KU15" i="12"/>
  <c r="II15" i="12"/>
  <c r="EL18" i="12"/>
  <c r="BI11" i="12"/>
  <c r="FH15" i="12"/>
  <c r="AN11" i="12"/>
  <c r="EM15" i="12"/>
  <c r="BW13" i="12"/>
  <c r="FV16" i="12"/>
  <c r="FF17" i="12"/>
  <c r="GZ17" i="12"/>
  <c r="HC20" i="12"/>
  <c r="EQ20" i="12"/>
  <c r="BT13" i="12"/>
  <c r="FS16" i="12"/>
  <c r="CB11" i="12"/>
  <c r="GA15" i="12"/>
  <c r="GX17" i="12"/>
  <c r="HR18" i="12"/>
  <c r="EQ18" i="12"/>
  <c r="AT13" i="12"/>
  <c r="ES16" i="12"/>
  <c r="BA11" i="12"/>
  <c r="EZ15" i="12"/>
  <c r="CZ13" i="12"/>
  <c r="GY16" i="12"/>
  <c r="DH11" i="12"/>
  <c r="HG15" i="12"/>
  <c r="CB13" i="12"/>
  <c r="GA16" i="12"/>
  <c r="CJ11" i="12"/>
  <c r="GI15" i="12"/>
  <c r="GW20" i="12"/>
  <c r="EK20" i="12"/>
  <c r="BD13" i="12"/>
  <c r="FC16" i="12"/>
  <c r="BQ13" i="12"/>
  <c r="FP16" i="12"/>
  <c r="DO11" i="12"/>
  <c r="HN15" i="12"/>
  <c r="BC11" i="12"/>
  <c r="FB15" i="12"/>
  <c r="FO16" i="12"/>
  <c r="BP13" i="12"/>
  <c r="HM15" i="12"/>
  <c r="DN11" i="12"/>
  <c r="FA15" i="12"/>
  <c r="BB11" i="12"/>
  <c r="BV13" i="12"/>
  <c r="FU16" i="12"/>
  <c r="CU12" i="12"/>
  <c r="DT11" i="12"/>
  <c r="HS15" i="12"/>
  <c r="BH11" i="12"/>
  <c r="FG15" i="12"/>
  <c r="CK13" i="12"/>
  <c r="GJ16" i="12"/>
  <c r="AX12" i="12"/>
  <c r="FV15" i="12"/>
  <c r="BW11" i="12"/>
  <c r="JT16" i="12"/>
  <c r="BS13" i="12"/>
  <c r="FR16" i="12"/>
  <c r="DQ11" i="12"/>
  <c r="HP15" i="12"/>
  <c r="BE11" i="12"/>
  <c r="FD15" i="12"/>
  <c r="KT21" i="12"/>
  <c r="LJ15" i="12"/>
  <c r="IX15" i="12"/>
  <c r="JI15" i="12"/>
  <c r="LB16" i="12"/>
  <c r="IP16" i="12"/>
  <c r="KN15" i="12"/>
  <c r="LA16" i="12"/>
  <c r="IO16" i="12"/>
  <c r="KM15" i="12"/>
  <c r="GW18" i="12"/>
  <c r="JM21" i="12"/>
  <c r="GA22" i="12"/>
  <c r="EZ18" i="12"/>
  <c r="FH20" i="12"/>
  <c r="HC22" i="12"/>
  <c r="GA17" i="12"/>
  <c r="HT18" i="12"/>
  <c r="AY13" i="12"/>
  <c r="EX16" i="12"/>
  <c r="BF11" i="12"/>
  <c r="FE15" i="12"/>
  <c r="EZ22" i="12"/>
  <c r="HR17" i="12"/>
  <c r="DI12" i="12"/>
  <c r="HG20" i="12"/>
  <c r="FS17" i="12"/>
  <c r="CE13" i="12"/>
  <c r="GD16" i="12"/>
  <c r="CL11" i="12"/>
  <c r="GK15" i="12"/>
  <c r="BG13" i="12"/>
  <c r="FF16" i="12"/>
  <c r="BN11" i="12"/>
  <c r="FM15" i="12"/>
  <c r="FE22" i="12"/>
  <c r="FU21" i="12"/>
  <c r="HN18" i="12"/>
  <c r="EM18" i="12"/>
  <c r="EU17" i="12"/>
  <c r="AP11" i="12"/>
  <c r="EO15" i="12"/>
  <c r="HT16" i="12"/>
  <c r="DU13" i="12"/>
  <c r="F13" i="12" s="1"/>
  <c r="FH16" i="12"/>
  <c r="BI13" i="12"/>
  <c r="DG11" i="12"/>
  <c r="HF15" i="12"/>
  <c r="AU11" i="12"/>
  <c r="ET15" i="12"/>
  <c r="DT13" i="12"/>
  <c r="HS16" i="12"/>
  <c r="FG16" i="12"/>
  <c r="BH13" i="12"/>
  <c r="DF11" i="12"/>
  <c r="HE15" i="12"/>
  <c r="AT11" i="12"/>
  <c r="ES15" i="12"/>
  <c r="BN13" i="12"/>
  <c r="FM16" i="12"/>
  <c r="CM12" i="12"/>
  <c r="DL11" i="12"/>
  <c r="HK15" i="12"/>
  <c r="AZ11" i="12"/>
  <c r="EY15" i="12"/>
  <c r="CC13" i="12"/>
  <c r="GB16" i="12"/>
  <c r="AP12" i="12"/>
  <c r="BO11" i="12"/>
  <c r="FN15" i="12"/>
  <c r="BK13" i="12"/>
  <c r="FJ16" i="12"/>
  <c r="DI11" i="12"/>
  <c r="HH15" i="12"/>
  <c r="AW11" i="12"/>
  <c r="EV15" i="12"/>
  <c r="JT22" i="12"/>
  <c r="KJ21" i="12"/>
  <c r="LB15" i="12"/>
  <c r="IP15" i="12"/>
  <c r="LM15" i="12"/>
  <c r="JA15" i="12"/>
  <c r="KT16" i="12"/>
  <c r="KF15" i="12"/>
  <c r="JT20" i="12"/>
  <c r="KJ18" i="12"/>
  <c r="KS16" i="12"/>
  <c r="KE15" i="12"/>
  <c r="V63" i="12"/>
  <c r="V62" i="12"/>
  <c r="V64" i="12"/>
  <c r="V65" i="12"/>
  <c r="V68" i="12"/>
  <c r="V69" i="12"/>
  <c r="EI59" i="12"/>
  <c r="EI58" i="12"/>
  <c r="EI61" i="12"/>
  <c r="EI60" i="12"/>
  <c r="EI67" i="12"/>
  <c r="IH59" i="12"/>
  <c r="IH58" i="12"/>
  <c r="IH60" i="12"/>
  <c r="IH61" i="12"/>
  <c r="IH67" i="12"/>
  <c r="N60" i="12"/>
  <c r="N63" i="12"/>
  <c r="N62" i="12"/>
  <c r="N65" i="12"/>
  <c r="N64" i="12"/>
  <c r="N69" i="12"/>
  <c r="N68" i="12"/>
  <c r="V72" i="12"/>
  <c r="MA95" i="12"/>
  <c r="LU95" i="12"/>
  <c r="LV95" i="12"/>
  <c r="AJ100" i="12"/>
  <c r="EI101" i="12"/>
  <c r="IH92" i="12"/>
  <c r="LV91" i="12"/>
  <c r="LU91" i="12"/>
  <c r="LV100" i="12"/>
  <c r="LU100" i="12"/>
  <c r="HW91" i="12"/>
  <c r="EI92" i="12"/>
  <c r="HV91" i="12"/>
  <c r="AJ91" i="12"/>
  <c r="IB100" i="12"/>
  <c r="IB91" i="12"/>
  <c r="MA100" i="12"/>
  <c r="N94" i="12"/>
  <c r="N91" i="12"/>
  <c r="N93" i="12"/>
  <c r="MA91" i="12"/>
  <c r="HV100" i="12"/>
  <c r="HW100" i="12"/>
  <c r="V100" i="12"/>
  <c r="V101" i="12"/>
  <c r="V103" i="12"/>
  <c r="V104" i="12"/>
  <c r="V102" i="12"/>
  <c r="V91" i="12"/>
  <c r="V93" i="12"/>
  <c r="V94" i="12"/>
  <c r="V92" i="12"/>
  <c r="N100" i="12"/>
  <c r="N102" i="12"/>
  <c r="N103" i="12"/>
  <c r="N106" i="12"/>
  <c r="N72" i="12"/>
  <c r="IH85" i="12"/>
  <c r="IH87" i="12"/>
  <c r="IH86" i="12"/>
  <c r="IH73" i="12"/>
  <c r="IH88" i="12"/>
  <c r="IH89" i="12"/>
  <c r="EI86" i="12"/>
  <c r="EI87" i="12"/>
  <c r="EI88" i="12"/>
  <c r="EI85" i="12"/>
  <c r="AJ72" i="12"/>
  <c r="EI73" i="12"/>
  <c r="LU72" i="12"/>
  <c r="LV72" i="12"/>
  <c r="HV72" i="12"/>
  <c r="HW72" i="12"/>
  <c r="IB72" i="12"/>
  <c r="MA72" i="12"/>
  <c r="V77" i="12"/>
  <c r="V74" i="12"/>
  <c r="V75" i="12"/>
  <c r="MA56" i="12"/>
  <c r="V57" i="12"/>
  <c r="V56" i="12"/>
  <c r="HW56" i="12"/>
  <c r="HV56" i="12"/>
  <c r="EI57" i="12"/>
  <c r="IH57" i="12"/>
  <c r="LU56" i="12"/>
  <c r="LV56" i="12"/>
  <c r="LV27" i="12"/>
  <c r="LU27" i="12"/>
  <c r="LV12" i="12"/>
  <c r="LU12" i="12"/>
  <c r="LV36" i="12"/>
  <c r="LU36" i="12"/>
  <c r="LU13" i="12"/>
  <c r="LV13" i="12"/>
  <c r="LU14" i="12"/>
  <c r="LV14" i="12"/>
  <c r="HW13" i="12"/>
  <c r="HV13" i="12"/>
  <c r="HW36" i="12"/>
  <c r="HV36" i="12"/>
  <c r="EM48" i="12"/>
  <c r="EM51" i="12"/>
  <c r="EM50" i="12"/>
  <c r="EM37" i="12"/>
  <c r="EM49" i="12"/>
  <c r="EM47" i="12"/>
  <c r="FS48" i="12"/>
  <c r="FS51" i="12"/>
  <c r="FS50" i="12"/>
  <c r="FS37" i="12"/>
  <c r="FS49" i="12"/>
  <c r="FS47" i="12"/>
  <c r="GY48" i="12"/>
  <c r="GY51" i="12"/>
  <c r="GY47" i="12"/>
  <c r="GY50" i="12"/>
  <c r="GY37" i="12"/>
  <c r="GY49" i="12"/>
  <c r="FD51" i="12"/>
  <c r="FD47" i="12"/>
  <c r="FD50" i="12"/>
  <c r="FD49" i="12"/>
  <c r="FD37" i="12"/>
  <c r="FD48" i="12"/>
  <c r="GJ51" i="12"/>
  <c r="GJ47" i="12"/>
  <c r="GJ50" i="12"/>
  <c r="GJ49" i="12"/>
  <c r="GJ37" i="12"/>
  <c r="GJ48" i="12"/>
  <c r="HP51" i="12"/>
  <c r="HP47" i="12"/>
  <c r="HP49" i="12"/>
  <c r="HP37" i="12"/>
  <c r="HP48" i="12"/>
  <c r="HP50" i="12"/>
  <c r="EO50" i="12"/>
  <c r="EO37" i="12"/>
  <c r="EO49" i="12"/>
  <c r="EO48" i="12"/>
  <c r="EO51" i="12"/>
  <c r="EO47" i="12"/>
  <c r="FU50" i="12"/>
  <c r="FU37" i="12"/>
  <c r="FU49" i="12"/>
  <c r="FU48" i="12"/>
  <c r="FU47" i="12"/>
  <c r="FU51" i="12"/>
  <c r="HA50" i="12"/>
  <c r="HA37" i="12"/>
  <c r="HA49" i="12"/>
  <c r="HA48" i="12"/>
  <c r="HA51" i="12"/>
  <c r="HA47" i="12"/>
  <c r="FF51" i="12"/>
  <c r="FF49" i="12"/>
  <c r="FF48" i="12"/>
  <c r="FF47" i="12"/>
  <c r="FF50" i="12"/>
  <c r="FF37" i="12"/>
  <c r="GL51" i="12"/>
  <c r="GL49" i="12"/>
  <c r="GL48" i="12"/>
  <c r="GL47" i="12"/>
  <c r="GL50" i="12"/>
  <c r="GL37" i="12"/>
  <c r="HR51" i="12"/>
  <c r="HR49" i="12"/>
  <c r="HR50" i="12"/>
  <c r="HR48" i="12"/>
  <c r="HR47" i="12"/>
  <c r="HR37" i="12"/>
  <c r="EI49" i="12"/>
  <c r="EI47" i="12"/>
  <c r="EI51" i="12"/>
  <c r="EI37" i="12"/>
  <c r="EI48" i="12"/>
  <c r="EI50" i="12"/>
  <c r="FO51" i="12"/>
  <c r="FO48" i="12"/>
  <c r="FO50" i="12"/>
  <c r="FO37" i="12"/>
  <c r="FO47" i="12"/>
  <c r="FO49" i="12"/>
  <c r="GU51" i="12"/>
  <c r="GU48" i="12"/>
  <c r="GU47" i="12"/>
  <c r="GU50" i="12"/>
  <c r="GU37" i="12"/>
  <c r="GU49" i="12"/>
  <c r="ER47" i="12"/>
  <c r="ER51" i="12"/>
  <c r="ER50" i="12"/>
  <c r="ER49" i="12"/>
  <c r="ER48" i="12"/>
  <c r="ER37" i="12"/>
  <c r="FX47" i="12"/>
  <c r="FX51" i="12"/>
  <c r="FX50" i="12"/>
  <c r="FX49" i="12"/>
  <c r="FX48" i="12"/>
  <c r="FX37" i="12"/>
  <c r="HD47" i="12"/>
  <c r="HD51" i="12"/>
  <c r="HD50" i="12"/>
  <c r="HD49" i="12"/>
  <c r="HD48" i="12"/>
  <c r="HD37" i="12"/>
  <c r="FA50" i="12"/>
  <c r="FA37" i="12"/>
  <c r="FA49" i="12"/>
  <c r="FA51" i="12"/>
  <c r="FA48" i="12"/>
  <c r="FA47" i="12"/>
  <c r="GG50" i="12"/>
  <c r="GG37" i="12"/>
  <c r="GG49" i="12"/>
  <c r="GG51" i="12"/>
  <c r="GG48" i="12"/>
  <c r="GG47" i="12"/>
  <c r="HM37" i="12"/>
  <c r="HM50" i="12"/>
  <c r="HM49" i="12"/>
  <c r="HM51" i="12"/>
  <c r="HM48" i="12"/>
  <c r="HM47" i="12"/>
  <c r="FJ51" i="12"/>
  <c r="FJ49" i="12"/>
  <c r="FJ48" i="12"/>
  <c r="FJ47" i="12"/>
  <c r="FJ50" i="12"/>
  <c r="FJ37" i="12"/>
  <c r="GP51" i="12"/>
  <c r="GP49" i="12"/>
  <c r="GP48" i="12"/>
  <c r="GP47" i="12"/>
  <c r="GP50" i="12"/>
  <c r="GP37" i="12"/>
  <c r="GC50" i="12"/>
  <c r="GC37" i="12"/>
  <c r="GC51" i="12"/>
  <c r="GC49" i="12"/>
  <c r="GC48" i="12"/>
  <c r="GC47" i="12"/>
  <c r="HI50" i="12"/>
  <c r="HI37" i="12"/>
  <c r="HI49" i="12"/>
  <c r="HI48" i="12"/>
  <c r="HI51" i="12"/>
  <c r="HI47" i="12"/>
  <c r="FN51" i="12"/>
  <c r="FN49" i="12"/>
  <c r="FN48" i="12"/>
  <c r="FN47" i="12"/>
  <c r="FN50" i="12"/>
  <c r="FN37" i="12"/>
  <c r="GT51" i="12"/>
  <c r="GT49" i="12"/>
  <c r="GT48" i="12"/>
  <c r="GT47" i="12"/>
  <c r="GT50" i="12"/>
  <c r="GT37" i="12"/>
  <c r="EQ48" i="12"/>
  <c r="EQ51" i="12"/>
  <c r="EQ50" i="12"/>
  <c r="EQ37" i="12"/>
  <c r="EQ49" i="12"/>
  <c r="EQ47" i="12"/>
  <c r="FW48" i="12"/>
  <c r="FW51" i="12"/>
  <c r="FW50" i="12"/>
  <c r="FW37" i="12"/>
  <c r="FW49" i="12"/>
  <c r="FW47" i="12"/>
  <c r="HC48" i="12"/>
  <c r="HC47" i="12"/>
  <c r="HC51" i="12"/>
  <c r="HC50" i="12"/>
  <c r="HC37" i="12"/>
  <c r="HC49" i="12"/>
  <c r="EZ47" i="12"/>
  <c r="EZ50" i="12"/>
  <c r="EZ49" i="12"/>
  <c r="EZ48" i="12"/>
  <c r="EZ37" i="12"/>
  <c r="EZ51" i="12"/>
  <c r="GF47" i="12"/>
  <c r="GF50" i="12"/>
  <c r="GF49" i="12"/>
  <c r="GF48" i="12"/>
  <c r="GF51" i="12"/>
  <c r="GF37" i="12"/>
  <c r="HL51" i="12"/>
  <c r="HL47" i="12"/>
  <c r="HL50" i="12"/>
  <c r="HL49" i="12"/>
  <c r="HL48" i="12"/>
  <c r="HL37" i="12"/>
  <c r="FI51" i="12"/>
  <c r="FI50" i="12"/>
  <c r="FI37" i="12"/>
  <c r="FI49" i="12"/>
  <c r="FI48" i="12"/>
  <c r="FI47" i="12"/>
  <c r="GO51" i="12"/>
  <c r="GO50" i="12"/>
  <c r="GO37" i="12"/>
  <c r="GO49" i="12"/>
  <c r="GO48" i="12"/>
  <c r="GO47" i="12"/>
  <c r="IH50" i="12"/>
  <c r="IH48" i="12"/>
  <c r="IH46" i="12"/>
  <c r="IH54" i="12"/>
  <c r="IH51" i="12"/>
  <c r="IH37" i="12"/>
  <c r="IH49" i="12"/>
  <c r="IH47" i="12"/>
  <c r="EL51" i="12"/>
  <c r="EL49" i="12"/>
  <c r="EL48" i="12"/>
  <c r="EL47" i="12"/>
  <c r="EL37" i="12"/>
  <c r="EL50" i="12"/>
  <c r="FR51" i="12"/>
  <c r="FR49" i="12"/>
  <c r="FR48" i="12"/>
  <c r="FR47" i="12"/>
  <c r="FR37" i="12"/>
  <c r="FR50" i="12"/>
  <c r="GX51" i="12"/>
  <c r="GX49" i="12"/>
  <c r="GX48" i="12"/>
  <c r="GX47" i="12"/>
  <c r="GX37" i="12"/>
  <c r="GX50" i="12"/>
  <c r="EU48" i="12"/>
  <c r="EU50" i="12"/>
  <c r="EU37" i="12"/>
  <c r="EU51" i="12"/>
  <c r="EU47" i="12"/>
  <c r="EU49" i="12"/>
  <c r="GA48" i="12"/>
  <c r="GA50" i="12"/>
  <c r="GA37" i="12"/>
  <c r="GA51" i="12"/>
  <c r="GA47" i="12"/>
  <c r="GA49" i="12"/>
  <c r="HG51" i="12"/>
  <c r="HG48" i="12"/>
  <c r="HG47" i="12"/>
  <c r="HG50" i="12"/>
  <c r="HG37" i="12"/>
  <c r="HG49" i="12"/>
  <c r="FL47" i="12"/>
  <c r="FL50" i="12"/>
  <c r="FL51" i="12"/>
  <c r="FL49" i="12"/>
  <c r="FL37" i="12"/>
  <c r="FL48" i="12"/>
  <c r="GR47" i="12"/>
  <c r="GR50" i="12"/>
  <c r="GR51" i="12"/>
  <c r="GR49" i="12"/>
  <c r="GR37" i="12"/>
  <c r="GR48" i="12"/>
  <c r="FC48" i="12"/>
  <c r="FC51" i="12"/>
  <c r="FC50" i="12"/>
  <c r="FC37" i="12"/>
  <c r="FC49" i="12"/>
  <c r="FC47" i="12"/>
  <c r="GI48" i="12"/>
  <c r="GI51" i="12"/>
  <c r="GI50" i="12"/>
  <c r="GI37" i="12"/>
  <c r="GI49" i="12"/>
  <c r="GI47" i="12"/>
  <c r="HO51" i="12"/>
  <c r="HO50" i="12"/>
  <c r="HO48" i="12"/>
  <c r="HO47" i="12"/>
  <c r="HO37" i="12"/>
  <c r="HO49" i="12"/>
  <c r="EN51" i="12"/>
  <c r="EN47" i="12"/>
  <c r="EN50" i="12"/>
  <c r="EN49" i="12"/>
  <c r="EN37" i="12"/>
  <c r="EN48" i="12"/>
  <c r="FT51" i="12"/>
  <c r="FT47" i="12"/>
  <c r="FT50" i="12"/>
  <c r="FT49" i="12"/>
  <c r="FT37" i="12"/>
  <c r="FT48" i="12"/>
  <c r="GZ51" i="12"/>
  <c r="GZ47" i="12"/>
  <c r="GZ50" i="12"/>
  <c r="GZ49" i="12"/>
  <c r="GZ37" i="12"/>
  <c r="GZ48" i="12"/>
  <c r="FE50" i="12"/>
  <c r="FE37" i="12"/>
  <c r="FE49" i="12"/>
  <c r="FE48" i="12"/>
  <c r="FE47" i="12"/>
  <c r="FE51" i="12"/>
  <c r="GK50" i="12"/>
  <c r="GK37" i="12"/>
  <c r="GK49" i="12"/>
  <c r="GK48" i="12"/>
  <c r="GK51" i="12"/>
  <c r="GK47" i="12"/>
  <c r="HQ37" i="12"/>
  <c r="HQ51" i="12"/>
  <c r="HQ49" i="12"/>
  <c r="HQ50" i="12"/>
  <c r="HQ48" i="12"/>
  <c r="HQ47" i="12"/>
  <c r="EP51" i="12"/>
  <c r="EP49" i="12"/>
  <c r="EP48" i="12"/>
  <c r="EP47" i="12"/>
  <c r="EP50" i="12"/>
  <c r="EP37" i="12"/>
  <c r="FV51" i="12"/>
  <c r="FV49" i="12"/>
  <c r="FV48" i="12"/>
  <c r="FV47" i="12"/>
  <c r="FV50" i="12"/>
  <c r="FV37" i="12"/>
  <c r="HB51" i="12"/>
  <c r="HB49" i="12"/>
  <c r="HB48" i="12"/>
  <c r="HB47" i="12"/>
  <c r="HB50" i="12"/>
  <c r="HB37" i="12"/>
  <c r="EY51" i="12"/>
  <c r="EY48" i="12"/>
  <c r="EY50" i="12"/>
  <c r="EY37" i="12"/>
  <c r="EY47" i="12"/>
  <c r="EY49" i="12"/>
  <c r="GE51" i="12"/>
  <c r="GE48" i="12"/>
  <c r="GE50" i="12"/>
  <c r="GE37" i="12"/>
  <c r="GE47" i="12"/>
  <c r="GE49" i="12"/>
  <c r="HK51" i="12"/>
  <c r="HK50" i="12"/>
  <c r="HK48" i="12"/>
  <c r="HK47" i="12"/>
  <c r="HK37" i="12"/>
  <c r="HK49" i="12"/>
  <c r="FH47" i="12"/>
  <c r="FH51" i="12"/>
  <c r="FH50" i="12"/>
  <c r="FH49" i="12"/>
  <c r="FH48" i="12"/>
  <c r="FH37" i="12"/>
  <c r="GN47" i="12"/>
  <c r="GN51" i="12"/>
  <c r="GN50" i="12"/>
  <c r="GN49" i="12"/>
  <c r="GN48" i="12"/>
  <c r="GN37" i="12"/>
  <c r="HT51" i="12"/>
  <c r="N51" i="12" s="1"/>
  <c r="HT50" i="12"/>
  <c r="N50" i="12" s="1"/>
  <c r="HT47" i="12"/>
  <c r="N47" i="12" s="1"/>
  <c r="N39" i="12"/>
  <c r="HT49" i="12"/>
  <c r="N49" i="12" s="1"/>
  <c r="N41" i="12"/>
  <c r="N40" i="12"/>
  <c r="HT48" i="12"/>
  <c r="N48" i="12" s="1"/>
  <c r="HT37" i="12"/>
  <c r="N37" i="12" s="1"/>
  <c r="EK50" i="12"/>
  <c r="EK37" i="12"/>
  <c r="EK49" i="12"/>
  <c r="EK51" i="12"/>
  <c r="EK48" i="12"/>
  <c r="EK47" i="12"/>
  <c r="FQ50" i="12"/>
  <c r="FQ37" i="12"/>
  <c r="FQ49" i="12"/>
  <c r="FQ51" i="12"/>
  <c r="FQ48" i="12"/>
  <c r="FQ47" i="12"/>
  <c r="GW50" i="12"/>
  <c r="GW37" i="12"/>
  <c r="GW49" i="12"/>
  <c r="GW51" i="12"/>
  <c r="GW48" i="12"/>
  <c r="GW47" i="12"/>
  <c r="ET51" i="12"/>
  <c r="ET49" i="12"/>
  <c r="ET48" i="12"/>
  <c r="ET47" i="12"/>
  <c r="ET50" i="12"/>
  <c r="ET37" i="12"/>
  <c r="FZ51" i="12"/>
  <c r="FZ49" i="12"/>
  <c r="FZ48" i="12"/>
  <c r="FZ47" i="12"/>
  <c r="FZ50" i="12"/>
  <c r="FZ37" i="12"/>
  <c r="HF51" i="12"/>
  <c r="HF49" i="12"/>
  <c r="HF48" i="12"/>
  <c r="HF47" i="12"/>
  <c r="HF50" i="12"/>
  <c r="HF37" i="12"/>
  <c r="EW50" i="12"/>
  <c r="EW37" i="12"/>
  <c r="EW51" i="12"/>
  <c r="EW49" i="12"/>
  <c r="EW48" i="12"/>
  <c r="EW47" i="12"/>
  <c r="FK48" i="12"/>
  <c r="FK50" i="12"/>
  <c r="FK37" i="12"/>
  <c r="FK51" i="12"/>
  <c r="FK47" i="12"/>
  <c r="FK49" i="12"/>
  <c r="GQ48" i="12"/>
  <c r="GQ47" i="12"/>
  <c r="GQ50" i="12"/>
  <c r="GQ37" i="12"/>
  <c r="GQ51" i="12"/>
  <c r="GQ49" i="12"/>
  <c r="EV47" i="12"/>
  <c r="EV50" i="12"/>
  <c r="EV51" i="12"/>
  <c r="EV49" i="12"/>
  <c r="EV37" i="12"/>
  <c r="EV48" i="12"/>
  <c r="GB47" i="12"/>
  <c r="GB50" i="12"/>
  <c r="GB51" i="12"/>
  <c r="GB49" i="12"/>
  <c r="GB37" i="12"/>
  <c r="GB48" i="12"/>
  <c r="HH51" i="12"/>
  <c r="HH47" i="12"/>
  <c r="HH50" i="12"/>
  <c r="HH49" i="12"/>
  <c r="HH37" i="12"/>
  <c r="HH48" i="12"/>
  <c r="FM50" i="12"/>
  <c r="FM37" i="12"/>
  <c r="FM51" i="12"/>
  <c r="FM49" i="12"/>
  <c r="FM48" i="12"/>
  <c r="FM47" i="12"/>
  <c r="GS50" i="12"/>
  <c r="GS37" i="12"/>
  <c r="GS51" i="12"/>
  <c r="GS49" i="12"/>
  <c r="GS48" i="12"/>
  <c r="GS47" i="12"/>
  <c r="EX51" i="12"/>
  <c r="EX49" i="12"/>
  <c r="EX48" i="12"/>
  <c r="EX47" i="12"/>
  <c r="EX50" i="12"/>
  <c r="EX37" i="12"/>
  <c r="GD51" i="12"/>
  <c r="GD49" i="12"/>
  <c r="GD48" i="12"/>
  <c r="GD47" i="12"/>
  <c r="GD50" i="12"/>
  <c r="GD37" i="12"/>
  <c r="HJ51" i="12"/>
  <c r="HJ49" i="12"/>
  <c r="HJ48" i="12"/>
  <c r="HJ47" i="12"/>
  <c r="HJ50" i="12"/>
  <c r="HJ37" i="12"/>
  <c r="FG48" i="12"/>
  <c r="FG51" i="12"/>
  <c r="FG50" i="12"/>
  <c r="FG37" i="12"/>
  <c r="FG49" i="12"/>
  <c r="FG47" i="12"/>
  <c r="GM48" i="12"/>
  <c r="GM47" i="12"/>
  <c r="GM51" i="12"/>
  <c r="GM50" i="12"/>
  <c r="GM37" i="12"/>
  <c r="GM49" i="12"/>
  <c r="HS51" i="12"/>
  <c r="HS50" i="12"/>
  <c r="HS48" i="12"/>
  <c r="HS47" i="12"/>
  <c r="HS37" i="12"/>
  <c r="HS49" i="12"/>
  <c r="EJ47" i="12"/>
  <c r="EJ50" i="12"/>
  <c r="EJ49" i="12"/>
  <c r="EJ48" i="12"/>
  <c r="EJ51" i="12"/>
  <c r="EJ37" i="12"/>
  <c r="FP47" i="12"/>
  <c r="FP50" i="12"/>
  <c r="FP49" i="12"/>
  <c r="FP51" i="12"/>
  <c r="FP48" i="12"/>
  <c r="FP37" i="12"/>
  <c r="GV47" i="12"/>
  <c r="GV50" i="12"/>
  <c r="GV49" i="12"/>
  <c r="GV48" i="12"/>
  <c r="GV51" i="12"/>
  <c r="GV37" i="12"/>
  <c r="ES51" i="12"/>
  <c r="ES50" i="12"/>
  <c r="ES37" i="12"/>
  <c r="ES49" i="12"/>
  <c r="ES48" i="12"/>
  <c r="ES47" i="12"/>
  <c r="FY51" i="12"/>
  <c r="FY50" i="12"/>
  <c r="FY37" i="12"/>
  <c r="FY49" i="12"/>
  <c r="FY48" i="12"/>
  <c r="FY47" i="12"/>
  <c r="HE51" i="12"/>
  <c r="HE50" i="12"/>
  <c r="HE37" i="12"/>
  <c r="HE49" i="12"/>
  <c r="HE48" i="12"/>
  <c r="HE47" i="12"/>
  <c r="FB51" i="12"/>
  <c r="FB49" i="12"/>
  <c r="FB48" i="12"/>
  <c r="FB47" i="12"/>
  <c r="FB37" i="12"/>
  <c r="FB50" i="12"/>
  <c r="GH51" i="12"/>
  <c r="GH49" i="12"/>
  <c r="GH48" i="12"/>
  <c r="GH47" i="12"/>
  <c r="GH37" i="12"/>
  <c r="GH50" i="12"/>
  <c r="HN51" i="12"/>
  <c r="HN50" i="12"/>
  <c r="HN49" i="12"/>
  <c r="HN48" i="12"/>
  <c r="HN47" i="12"/>
  <c r="HN37" i="12"/>
  <c r="V36" i="12"/>
  <c r="V39" i="12"/>
  <c r="V41" i="12"/>
  <c r="V40" i="12"/>
  <c r="MA36" i="12"/>
  <c r="N36" i="12"/>
  <c r="AJ36" i="12"/>
  <c r="IB36" i="12"/>
  <c r="IH32" i="12"/>
  <c r="IH31" i="12"/>
  <c r="IH30" i="12"/>
  <c r="IH28" i="12"/>
  <c r="IH33" i="12"/>
  <c r="MA14" i="12"/>
  <c r="V29" i="12"/>
  <c r="V28" i="12"/>
  <c r="MA13" i="12"/>
  <c r="MA12" i="12"/>
  <c r="MA27" i="12"/>
  <c r="V27" i="12"/>
  <c r="AJ13" i="12"/>
  <c r="V13" i="12"/>
  <c r="IB13" i="12"/>
  <c r="S13" i="12" s="1"/>
  <c r="V14" i="12"/>
  <c r="C137" i="22" l="1"/>
  <c r="D138" i="22"/>
  <c r="CD171" i="21"/>
  <c r="Q171" i="21" s="1"/>
  <c r="R171" i="21" s="1"/>
  <c r="CD172" i="21"/>
  <c r="Q172" i="21" s="1"/>
  <c r="R172" i="21" s="1"/>
  <c r="CD180" i="21"/>
  <c r="Q180" i="21" s="1"/>
  <c r="R180" i="21" s="1"/>
  <c r="CD179" i="21"/>
  <c r="Q179" i="21" s="1"/>
  <c r="R179" i="21" s="1"/>
  <c r="CD178" i="21"/>
  <c r="Q178" i="21" s="1"/>
  <c r="R178" i="21" s="1"/>
  <c r="CD177" i="21"/>
  <c r="Q177" i="21" s="1"/>
  <c r="R177" i="21" s="1"/>
  <c r="BD185" i="21"/>
  <c r="I185" i="21" s="1"/>
  <c r="J185" i="21" s="1"/>
  <c r="BD184" i="21"/>
  <c r="I184" i="21" s="1"/>
  <c r="J184" i="21" s="1"/>
  <c r="BD187" i="21"/>
  <c r="I187" i="21" s="1"/>
  <c r="J187" i="21" s="1"/>
  <c r="BD179" i="21"/>
  <c r="I179" i="21" s="1"/>
  <c r="J179" i="21" s="1"/>
  <c r="BD177" i="21"/>
  <c r="I177" i="21" s="1"/>
  <c r="J177" i="21" s="1"/>
  <c r="BD181" i="21"/>
  <c r="I181" i="21" s="1"/>
  <c r="J181" i="21" s="1"/>
  <c r="BD180" i="21"/>
  <c r="I180" i="21" s="1"/>
  <c r="J180" i="21" s="1"/>
  <c r="BD189" i="21"/>
  <c r="I189" i="21" s="1"/>
  <c r="J189" i="21" s="1"/>
  <c r="BD186" i="21"/>
  <c r="I186" i="21" s="1"/>
  <c r="J186" i="21" s="1"/>
  <c r="BD172" i="21"/>
  <c r="I172" i="21" s="1"/>
  <c r="J172" i="21" s="1"/>
  <c r="BD174" i="21"/>
  <c r="I174" i="21" s="1"/>
  <c r="J174" i="21" s="1"/>
  <c r="BD178" i="21"/>
  <c r="I178" i="21" s="1"/>
  <c r="J178" i="21" s="1"/>
  <c r="BD182" i="21"/>
  <c r="I182" i="21" s="1"/>
  <c r="J182" i="21" s="1"/>
  <c r="BD171" i="21"/>
  <c r="I171" i="21" s="1"/>
  <c r="J171" i="21" s="1"/>
  <c r="BD169" i="21"/>
  <c r="I169" i="21" s="1"/>
  <c r="J169" i="21" s="1"/>
  <c r="BD188" i="21"/>
  <c r="I188" i="21" s="1"/>
  <c r="J188" i="21" s="1"/>
  <c r="BD170" i="21"/>
  <c r="I170" i="21" s="1"/>
  <c r="J170" i="21" s="1"/>
  <c r="BD183" i="21"/>
  <c r="I183" i="21" s="1"/>
  <c r="J183" i="21" s="1"/>
  <c r="BD173" i="21"/>
  <c r="I173" i="21" s="1"/>
  <c r="J173" i="21" s="1"/>
  <c r="BC180" i="21"/>
  <c r="K180" i="21" s="1"/>
  <c r="DD185" i="21"/>
  <c r="Y185" i="21" s="1"/>
  <c r="Z185" i="21" s="1"/>
  <c r="DD178" i="21"/>
  <c r="Y178" i="21" s="1"/>
  <c r="Z178" i="21" s="1"/>
  <c r="DD170" i="21"/>
  <c r="Y170" i="21" s="1"/>
  <c r="Z170" i="21" s="1"/>
  <c r="DD187" i="21"/>
  <c r="Y187" i="21" s="1"/>
  <c r="Z187" i="21" s="1"/>
  <c r="DD177" i="21"/>
  <c r="Y177" i="21" s="1"/>
  <c r="Z177" i="21" s="1"/>
  <c r="DD171" i="21"/>
  <c r="Y171" i="21" s="1"/>
  <c r="Z171" i="21" s="1"/>
  <c r="DD169" i="21"/>
  <c r="Y169" i="21" s="1"/>
  <c r="Z169" i="21" s="1"/>
  <c r="DD188" i="21"/>
  <c r="Y188" i="21" s="1"/>
  <c r="Z188" i="21" s="1"/>
  <c r="DD189" i="21"/>
  <c r="Y189" i="21" s="1"/>
  <c r="Z189" i="21" s="1"/>
  <c r="DD184" i="21"/>
  <c r="Y184" i="21" s="1"/>
  <c r="Z184" i="21" s="1"/>
  <c r="DD172" i="21"/>
  <c r="Y172" i="21" s="1"/>
  <c r="Z172" i="21" s="1"/>
  <c r="DD174" i="21"/>
  <c r="Y174" i="21" s="1"/>
  <c r="Z174" i="21" s="1"/>
  <c r="DD182" i="21"/>
  <c r="Y182" i="21" s="1"/>
  <c r="Z182" i="21" s="1"/>
  <c r="DD186" i="21"/>
  <c r="Y186" i="21" s="1"/>
  <c r="Z186" i="21" s="1"/>
  <c r="DD179" i="21"/>
  <c r="Y179" i="21" s="1"/>
  <c r="Z179" i="21" s="1"/>
  <c r="DD181" i="21"/>
  <c r="Y181" i="21" s="1"/>
  <c r="Z181" i="21" s="1"/>
  <c r="DD180" i="21"/>
  <c r="Y180" i="21" s="1"/>
  <c r="Z180" i="21" s="1"/>
  <c r="DD183" i="21"/>
  <c r="Y183" i="21" s="1"/>
  <c r="Z183" i="21" s="1"/>
  <c r="DD173" i="21"/>
  <c r="Y173" i="21" s="1"/>
  <c r="Z173" i="21" s="1"/>
  <c r="AX180" i="21"/>
  <c r="AY180" i="21"/>
  <c r="BW180" i="21"/>
  <c r="BX180" i="21"/>
  <c r="CW180" i="21"/>
  <c r="CX180" i="21"/>
  <c r="AW180" i="21"/>
  <c r="LW255" i="12"/>
  <c r="LX255" i="12" s="1"/>
  <c r="LW256" i="12"/>
  <c r="LX256" i="12" s="1"/>
  <c r="HX251" i="12"/>
  <c r="HY251" i="12" s="1"/>
  <c r="HX249" i="12"/>
  <c r="HY249" i="12" s="1"/>
  <c r="LW258" i="12"/>
  <c r="LX258" i="12" s="1"/>
  <c r="LW257" i="12"/>
  <c r="LY257" i="12" s="1"/>
  <c r="LW254" i="12"/>
  <c r="LY254" i="12" s="1"/>
  <c r="HX250" i="12"/>
  <c r="HZ250" i="12" s="1"/>
  <c r="HX252" i="12"/>
  <c r="HZ252" i="12" s="1"/>
  <c r="HX248" i="12"/>
  <c r="HZ248" i="12" s="1"/>
  <c r="IC178" i="12"/>
  <c r="MB170" i="12"/>
  <c r="W170" i="12" s="1"/>
  <c r="X170" i="12" s="1"/>
  <c r="MB182" i="12"/>
  <c r="MC179" i="12"/>
  <c r="ID179" i="12"/>
  <c r="Q179" i="12" s="1"/>
  <c r="R179" i="12" s="1"/>
  <c r="MB183" i="12"/>
  <c r="IC171" i="12"/>
  <c r="IC172" i="12"/>
  <c r="O172" i="12" s="1"/>
  <c r="P172" i="12" s="1"/>
  <c r="MB177" i="12"/>
  <c r="MB184" i="12"/>
  <c r="W184" i="12" s="1"/>
  <c r="X184" i="12" s="1"/>
  <c r="ID171" i="12"/>
  <c r="MB172" i="12"/>
  <c r="W172" i="12" s="1"/>
  <c r="X172" i="12" s="1"/>
  <c r="MB179" i="12"/>
  <c r="MC180" i="12"/>
  <c r="Y180" i="12" s="1"/>
  <c r="Z180" i="12" s="1"/>
  <c r="BU186" i="12"/>
  <c r="BU188" i="12"/>
  <c r="BU184" i="12"/>
  <c r="BU189" i="12"/>
  <c r="BU183" i="12"/>
  <c r="BU169" i="12"/>
  <c r="BU185" i="12"/>
  <c r="BU187" i="12"/>
  <c r="BU181" i="12"/>
  <c r="BU182" i="12"/>
  <c r="BK187" i="12"/>
  <c r="BK186" i="12"/>
  <c r="BK169" i="12"/>
  <c r="BK188" i="12"/>
  <c r="BK189" i="12"/>
  <c r="BK181" i="12"/>
  <c r="BK183" i="12"/>
  <c r="BK182" i="12"/>
  <c r="BK185" i="12"/>
  <c r="BK184" i="12"/>
  <c r="BD187" i="12"/>
  <c r="BD185" i="12"/>
  <c r="BD188" i="12"/>
  <c r="BD183" i="12"/>
  <c r="BD186" i="12"/>
  <c r="BD189" i="12"/>
  <c r="BD182" i="12"/>
  <c r="BD184" i="12"/>
  <c r="BD181" i="12"/>
  <c r="BD169" i="12"/>
  <c r="DC182" i="12"/>
  <c r="DC186" i="12"/>
  <c r="DC188" i="12"/>
  <c r="DC185" i="12"/>
  <c r="DC181" i="12"/>
  <c r="DC187" i="12"/>
  <c r="DC189" i="12"/>
  <c r="DC183" i="12"/>
  <c r="DC184" i="12"/>
  <c r="DC169" i="12"/>
  <c r="BR186" i="12"/>
  <c r="BR184" i="12"/>
  <c r="BR181" i="12"/>
  <c r="BR188" i="12"/>
  <c r="BR187" i="12"/>
  <c r="BR183" i="12"/>
  <c r="BR169" i="12"/>
  <c r="BR185" i="12"/>
  <c r="BR182" i="12"/>
  <c r="BR189" i="12"/>
  <c r="AX187" i="12"/>
  <c r="AX169" i="12"/>
  <c r="AX188" i="12"/>
  <c r="AX184" i="12"/>
  <c r="AX186" i="12"/>
  <c r="AX182" i="12"/>
  <c r="AX185" i="12"/>
  <c r="AX183" i="12"/>
  <c r="AX189" i="12"/>
  <c r="AX181" i="12"/>
  <c r="BG187" i="12"/>
  <c r="BG186" i="12"/>
  <c r="BG182" i="12"/>
  <c r="BG184" i="12"/>
  <c r="BG181" i="12"/>
  <c r="BG169" i="12"/>
  <c r="BG188" i="12"/>
  <c r="BG183" i="12"/>
  <c r="BG185" i="12"/>
  <c r="BG189" i="12"/>
  <c r="MC183" i="12"/>
  <c r="DE169" i="12"/>
  <c r="DE187" i="12"/>
  <c r="DE183" i="12"/>
  <c r="DE184" i="12"/>
  <c r="DE186" i="12"/>
  <c r="DE188" i="12"/>
  <c r="DE189" i="12"/>
  <c r="DE185" i="12"/>
  <c r="DE181" i="12"/>
  <c r="DE182" i="12"/>
  <c r="AT187" i="12"/>
  <c r="AT186" i="12"/>
  <c r="AT185" i="12"/>
  <c r="AT182" i="12"/>
  <c r="AT181" i="12"/>
  <c r="AT189" i="12"/>
  <c r="AT188" i="12"/>
  <c r="AT183" i="12"/>
  <c r="AT184" i="12"/>
  <c r="AT169" i="12"/>
  <c r="CG182" i="12"/>
  <c r="CG185" i="12"/>
  <c r="CG189" i="12"/>
  <c r="CG181" i="12"/>
  <c r="CG187" i="12"/>
  <c r="CG186" i="12"/>
  <c r="CG188" i="12"/>
  <c r="CG169" i="12"/>
  <c r="CG184" i="12"/>
  <c r="CG183" i="12"/>
  <c r="MC177" i="12"/>
  <c r="Y177" i="12" s="1"/>
  <c r="Z177" i="12" s="1"/>
  <c r="DK183" i="12"/>
  <c r="DK184" i="12"/>
  <c r="DK182" i="12"/>
  <c r="DK187" i="12"/>
  <c r="DK181" i="12"/>
  <c r="DK185" i="12"/>
  <c r="DK186" i="12"/>
  <c r="DK188" i="12"/>
  <c r="DK169" i="12"/>
  <c r="DK189" i="12"/>
  <c r="DP187" i="12"/>
  <c r="DP185" i="12"/>
  <c r="DP186" i="12"/>
  <c r="DP169" i="12"/>
  <c r="DP189" i="12"/>
  <c r="DP181" i="12"/>
  <c r="DP188" i="12"/>
  <c r="DP182" i="12"/>
  <c r="DP184" i="12"/>
  <c r="DP183" i="12"/>
  <c r="BA181" i="12"/>
  <c r="BA187" i="12"/>
  <c r="BA169" i="12"/>
  <c r="BA186" i="12"/>
  <c r="BA189" i="12"/>
  <c r="BA183" i="12"/>
  <c r="BA182" i="12"/>
  <c r="BA185" i="12"/>
  <c r="BA188" i="12"/>
  <c r="BA184" i="12"/>
  <c r="BC187" i="12"/>
  <c r="BC186" i="12"/>
  <c r="BC183" i="12"/>
  <c r="BC184" i="12"/>
  <c r="BC185" i="12"/>
  <c r="BC181" i="12"/>
  <c r="BC189" i="12"/>
  <c r="BC169" i="12"/>
  <c r="BC188" i="12"/>
  <c r="BC182" i="12"/>
  <c r="CD188" i="12"/>
  <c r="CD185" i="12"/>
  <c r="CD186" i="12"/>
  <c r="CD187" i="12"/>
  <c r="CD184" i="12"/>
  <c r="CD189" i="12"/>
  <c r="CD169" i="12"/>
  <c r="CD182" i="12"/>
  <c r="CD181" i="12"/>
  <c r="CD183" i="12"/>
  <c r="CK188" i="12"/>
  <c r="CK185" i="12"/>
  <c r="CK189" i="12"/>
  <c r="CK186" i="12"/>
  <c r="CK183" i="12"/>
  <c r="CK169" i="12"/>
  <c r="CK184" i="12"/>
  <c r="CK182" i="12"/>
  <c r="CK187" i="12"/>
  <c r="CK181" i="12"/>
  <c r="BW186" i="12"/>
  <c r="BW183" i="12"/>
  <c r="BW187" i="12"/>
  <c r="BW182" i="12"/>
  <c r="BW189" i="12"/>
  <c r="BW185" i="12"/>
  <c r="BW169" i="12"/>
  <c r="BW188" i="12"/>
  <c r="BW181" i="12"/>
  <c r="BW184" i="12"/>
  <c r="IC180" i="12"/>
  <c r="O180" i="12" s="1"/>
  <c r="P180" i="12" s="1"/>
  <c r="MB185" i="12"/>
  <c r="W185" i="12" s="1"/>
  <c r="X185" i="12" s="1"/>
  <c r="ID180" i="12"/>
  <c r="Q180" i="12" s="1"/>
  <c r="R180" i="12" s="1"/>
  <c r="CI188" i="12"/>
  <c r="CI185" i="12"/>
  <c r="CI183" i="12"/>
  <c r="CI189" i="12"/>
  <c r="CI186" i="12"/>
  <c r="CI187" i="12"/>
  <c r="CI182" i="12"/>
  <c r="CI169" i="12"/>
  <c r="CI184" i="12"/>
  <c r="CI181" i="12"/>
  <c r="CE184" i="12"/>
  <c r="CE169" i="12"/>
  <c r="CE183" i="12"/>
  <c r="CE189" i="12"/>
  <c r="CE185" i="12"/>
  <c r="CE186" i="12"/>
  <c r="CE187" i="12"/>
  <c r="CE188" i="12"/>
  <c r="CE181" i="12"/>
  <c r="CE182" i="12"/>
  <c r="BZ188" i="12"/>
  <c r="BZ169" i="12"/>
  <c r="BZ184" i="12"/>
  <c r="BZ187" i="12"/>
  <c r="BZ186" i="12"/>
  <c r="BZ185" i="12"/>
  <c r="BZ183" i="12"/>
  <c r="BZ181" i="12"/>
  <c r="BZ189" i="12"/>
  <c r="BZ182" i="12"/>
  <c r="CU181" i="12"/>
  <c r="CU189" i="12"/>
  <c r="CU169" i="12"/>
  <c r="CU184" i="12"/>
  <c r="CU185" i="12"/>
  <c r="CU186" i="12"/>
  <c r="CU187" i="12"/>
  <c r="CU188" i="12"/>
  <c r="CU183" i="12"/>
  <c r="CU182" i="12"/>
  <c r="MC182" i="12"/>
  <c r="Y182" i="12" s="1"/>
  <c r="Z182" i="12" s="1"/>
  <c r="BN187" i="12"/>
  <c r="BN188" i="12"/>
  <c r="BN186" i="12"/>
  <c r="BN183" i="12"/>
  <c r="BN185" i="12"/>
  <c r="BN189" i="12"/>
  <c r="BN169" i="12"/>
  <c r="BN181" i="12"/>
  <c r="BN184" i="12"/>
  <c r="BN182" i="12"/>
  <c r="BJ187" i="12"/>
  <c r="BJ182" i="12"/>
  <c r="BJ169" i="12"/>
  <c r="BJ186" i="12"/>
  <c r="BJ188" i="12"/>
  <c r="BJ183" i="12"/>
  <c r="BJ189" i="12"/>
  <c r="BJ181" i="12"/>
  <c r="BJ184" i="12"/>
  <c r="BJ185" i="12"/>
  <c r="CH185" i="12"/>
  <c r="CH187" i="12"/>
  <c r="CH188" i="12"/>
  <c r="CH181" i="12"/>
  <c r="CH184" i="12"/>
  <c r="CH183" i="12"/>
  <c r="CH182" i="12"/>
  <c r="CH186" i="12"/>
  <c r="CH189" i="12"/>
  <c r="CH169" i="12"/>
  <c r="BQ182" i="12"/>
  <c r="BQ185" i="12"/>
  <c r="BQ181" i="12"/>
  <c r="BQ189" i="12"/>
  <c r="BQ184" i="12"/>
  <c r="BQ169" i="12"/>
  <c r="BQ183" i="12"/>
  <c r="BQ186" i="12"/>
  <c r="BQ187" i="12"/>
  <c r="BQ188" i="12"/>
  <c r="BX182" i="12"/>
  <c r="BX186" i="12"/>
  <c r="BX184" i="12"/>
  <c r="BX183" i="12"/>
  <c r="BX188" i="12"/>
  <c r="BX169" i="12"/>
  <c r="BX187" i="12"/>
  <c r="BX185" i="12"/>
  <c r="BX181" i="12"/>
  <c r="BX189" i="12"/>
  <c r="CL188" i="12"/>
  <c r="CL182" i="12"/>
  <c r="CL181" i="12"/>
  <c r="CL187" i="12"/>
  <c r="CL184" i="12"/>
  <c r="CL183" i="12"/>
  <c r="CL186" i="12"/>
  <c r="CL185" i="12"/>
  <c r="CL169" i="12"/>
  <c r="CL189" i="12"/>
  <c r="AY184" i="12"/>
  <c r="AY187" i="12"/>
  <c r="AY182" i="12"/>
  <c r="AY185" i="12"/>
  <c r="AY169" i="12"/>
  <c r="AY183" i="12"/>
  <c r="AY181" i="12"/>
  <c r="AY189" i="12"/>
  <c r="AY186" i="12"/>
  <c r="AY188" i="12"/>
  <c r="DF187" i="12"/>
  <c r="DF189" i="12"/>
  <c r="DF169" i="12"/>
  <c r="DF184" i="12"/>
  <c r="DF185" i="12"/>
  <c r="DF188" i="12"/>
  <c r="DF183" i="12"/>
  <c r="DF182" i="12"/>
  <c r="DF186" i="12"/>
  <c r="DF181" i="12"/>
  <c r="CR188" i="12"/>
  <c r="CR169" i="12"/>
  <c r="CR189" i="12"/>
  <c r="CR183" i="12"/>
  <c r="CR182" i="12"/>
  <c r="CR186" i="12"/>
  <c r="CR185" i="12"/>
  <c r="CR181" i="12"/>
  <c r="CR184" i="12"/>
  <c r="CR187" i="12"/>
  <c r="MC170" i="12"/>
  <c r="BO187" i="12"/>
  <c r="BO182" i="12"/>
  <c r="BO189" i="12"/>
  <c r="BO185" i="12"/>
  <c r="BO181" i="12"/>
  <c r="BO186" i="12"/>
  <c r="BO183" i="12"/>
  <c r="BO184" i="12"/>
  <c r="BO169" i="12"/>
  <c r="BO188" i="12"/>
  <c r="MC172" i="12"/>
  <c r="Y172" i="12" s="1"/>
  <c r="Z172" i="12" s="1"/>
  <c r="CJ188" i="12"/>
  <c r="CJ184" i="12"/>
  <c r="CJ181" i="12"/>
  <c r="CJ189" i="12"/>
  <c r="CJ169" i="12"/>
  <c r="CJ187" i="12"/>
  <c r="CJ186" i="12"/>
  <c r="CJ182" i="12"/>
  <c r="CJ185" i="12"/>
  <c r="CJ183" i="12"/>
  <c r="MC181" i="12"/>
  <c r="MC187" i="12"/>
  <c r="CY188" i="12"/>
  <c r="CY185" i="12"/>
  <c r="CY186" i="12"/>
  <c r="CY169" i="12"/>
  <c r="CY189" i="12"/>
  <c r="CY187" i="12"/>
  <c r="CY182" i="12"/>
  <c r="CY181" i="12"/>
  <c r="CY183" i="12"/>
  <c r="CY184" i="12"/>
  <c r="CZ185" i="12"/>
  <c r="CZ181" i="12"/>
  <c r="CZ188" i="12"/>
  <c r="CZ184" i="12"/>
  <c r="CZ186" i="12"/>
  <c r="CZ182" i="12"/>
  <c r="CZ169" i="12"/>
  <c r="CZ187" i="12"/>
  <c r="CZ183" i="12"/>
  <c r="CZ189" i="12"/>
  <c r="BM187" i="12"/>
  <c r="BM188" i="12"/>
  <c r="BM183" i="12"/>
  <c r="BM189" i="12"/>
  <c r="BM185" i="12"/>
  <c r="BM169" i="12"/>
  <c r="BM182" i="12"/>
  <c r="BM186" i="12"/>
  <c r="BM181" i="12"/>
  <c r="BM184" i="12"/>
  <c r="ID170" i="12"/>
  <c r="AU187" i="12"/>
  <c r="AU188" i="12"/>
  <c r="AU186" i="12"/>
  <c r="AU182" i="12"/>
  <c r="AU184" i="12"/>
  <c r="AU181" i="12"/>
  <c r="AU169" i="12"/>
  <c r="AU189" i="12"/>
  <c r="AU183" i="12"/>
  <c r="AU185" i="12"/>
  <c r="BV186" i="12"/>
  <c r="BV184" i="12"/>
  <c r="BV187" i="12"/>
  <c r="BV183" i="12"/>
  <c r="BV169" i="12"/>
  <c r="BV189" i="12"/>
  <c r="BV182" i="12"/>
  <c r="BV188" i="12"/>
  <c r="BV185" i="12"/>
  <c r="BV181" i="12"/>
  <c r="BP181" i="12"/>
  <c r="BP185" i="12"/>
  <c r="BP183" i="12"/>
  <c r="BP188" i="12"/>
  <c r="BP182" i="12"/>
  <c r="BP186" i="12"/>
  <c r="BP169" i="12"/>
  <c r="BP184" i="12"/>
  <c r="BP189" i="12"/>
  <c r="BP187" i="12"/>
  <c r="BH187" i="12"/>
  <c r="BH185" i="12"/>
  <c r="BH189" i="12"/>
  <c r="BH182" i="12"/>
  <c r="BH186" i="12"/>
  <c r="BH181" i="12"/>
  <c r="BH183" i="12"/>
  <c r="BH169" i="12"/>
  <c r="BH184" i="12"/>
  <c r="BH188" i="12"/>
  <c r="MB186" i="12"/>
  <c r="W186" i="12" s="1"/>
  <c r="X186" i="12" s="1"/>
  <c r="AP188" i="12"/>
  <c r="AP184" i="12"/>
  <c r="AP189" i="12"/>
  <c r="AP182" i="12"/>
  <c r="AP185" i="12"/>
  <c r="AP181" i="12"/>
  <c r="AP169" i="12"/>
  <c r="AP186" i="12"/>
  <c r="AP187" i="12"/>
  <c r="AP183" i="12"/>
  <c r="BY189" i="12"/>
  <c r="BY187" i="12"/>
  <c r="BY188" i="12"/>
  <c r="BY185" i="12"/>
  <c r="BY181" i="12"/>
  <c r="BY184" i="12"/>
  <c r="BY182" i="12"/>
  <c r="BY169" i="12"/>
  <c r="BY183" i="12"/>
  <c r="BY186" i="12"/>
  <c r="DJ187" i="12"/>
  <c r="DJ169" i="12"/>
  <c r="DJ183" i="12"/>
  <c r="DJ184" i="12"/>
  <c r="DJ181" i="12"/>
  <c r="DJ188" i="12"/>
  <c r="DJ189" i="12"/>
  <c r="DJ182" i="12"/>
  <c r="DJ185" i="12"/>
  <c r="DJ186" i="12"/>
  <c r="DV187" i="12"/>
  <c r="DV169" i="12"/>
  <c r="DV188" i="12"/>
  <c r="DV182" i="12"/>
  <c r="DV189" i="12"/>
  <c r="DV185" i="12"/>
  <c r="DV181" i="12"/>
  <c r="DV184" i="12"/>
  <c r="DV186" i="12"/>
  <c r="DV183" i="12"/>
  <c r="MC189" i="12"/>
  <c r="Y189" i="12" s="1"/>
  <c r="Z189" i="12" s="1"/>
  <c r="MC169" i="12"/>
  <c r="Y169" i="12" s="1"/>
  <c r="Z169" i="12" s="1"/>
  <c r="CW169" i="12"/>
  <c r="CW184" i="12"/>
  <c r="CW183" i="12"/>
  <c r="CW182" i="12"/>
  <c r="CW185" i="12"/>
  <c r="CW189" i="12"/>
  <c r="CW181" i="12"/>
  <c r="CW187" i="12"/>
  <c r="CW188" i="12"/>
  <c r="CW186" i="12"/>
  <c r="AL188" i="12"/>
  <c r="AL182" i="12"/>
  <c r="AL181" i="12"/>
  <c r="AL169" i="12"/>
  <c r="AL187" i="12"/>
  <c r="AL184" i="12"/>
  <c r="AL189" i="12"/>
  <c r="AL183" i="12"/>
  <c r="AL185" i="12"/>
  <c r="AL186" i="12"/>
  <c r="AN188" i="12"/>
  <c r="AN181" i="12"/>
  <c r="AN184" i="12"/>
  <c r="AN189" i="12"/>
  <c r="AN187" i="12"/>
  <c r="AN169" i="12"/>
  <c r="AN183" i="12"/>
  <c r="AN186" i="12"/>
  <c r="AN185" i="12"/>
  <c r="AN182" i="12"/>
  <c r="MC178" i="12"/>
  <c r="Y178" i="12" s="1"/>
  <c r="Z178" i="12" s="1"/>
  <c r="CF187" i="12"/>
  <c r="CF185" i="12"/>
  <c r="CF189" i="12"/>
  <c r="CF182" i="12"/>
  <c r="CF186" i="12"/>
  <c r="CF183" i="12"/>
  <c r="CF181" i="12"/>
  <c r="CF184" i="12"/>
  <c r="CF169" i="12"/>
  <c r="CF188" i="12"/>
  <c r="CS188" i="12"/>
  <c r="CS185" i="12"/>
  <c r="CS169" i="12"/>
  <c r="CS183" i="12"/>
  <c r="CS187" i="12"/>
  <c r="CS186" i="12"/>
  <c r="CS181" i="12"/>
  <c r="CS184" i="12"/>
  <c r="CS189" i="12"/>
  <c r="CS182" i="12"/>
  <c r="BI185" i="12"/>
  <c r="BI189" i="12"/>
  <c r="BI186" i="12"/>
  <c r="BI181" i="12"/>
  <c r="BI184" i="12"/>
  <c r="BI169" i="12"/>
  <c r="BI183" i="12"/>
  <c r="BI182" i="12"/>
  <c r="BI188" i="12"/>
  <c r="BI187" i="12"/>
  <c r="MB189" i="12"/>
  <c r="W189" i="12" s="1"/>
  <c r="X189" i="12" s="1"/>
  <c r="ID177" i="12"/>
  <c r="IC177" i="12"/>
  <c r="BF185" i="12"/>
  <c r="BF169" i="12"/>
  <c r="BF188" i="12"/>
  <c r="BF189" i="12"/>
  <c r="BF187" i="12"/>
  <c r="BF186" i="12"/>
  <c r="BF184" i="12"/>
  <c r="BF181" i="12"/>
  <c r="BF183" i="12"/>
  <c r="BF182" i="12"/>
  <c r="CN186" i="12"/>
  <c r="CN189" i="12"/>
  <c r="CN182" i="12"/>
  <c r="CN183" i="12"/>
  <c r="CN187" i="12"/>
  <c r="CN185" i="12"/>
  <c r="CN181" i="12"/>
  <c r="CN169" i="12"/>
  <c r="CN188" i="12"/>
  <c r="CN184" i="12"/>
  <c r="BB187" i="12"/>
  <c r="BB182" i="12"/>
  <c r="BB185" i="12"/>
  <c r="BB188" i="12"/>
  <c r="BB183" i="12"/>
  <c r="BB181" i="12"/>
  <c r="BB169" i="12"/>
  <c r="BB184" i="12"/>
  <c r="BB186" i="12"/>
  <c r="BB189" i="12"/>
  <c r="AK189" i="12"/>
  <c r="AK169" i="12"/>
  <c r="AK184" i="12"/>
  <c r="AK187" i="12"/>
  <c r="AK183" i="12"/>
  <c r="AK186" i="12"/>
  <c r="AK188" i="12"/>
  <c r="AK181" i="12"/>
  <c r="AK182" i="12"/>
  <c r="AK185" i="12"/>
  <c r="MC185" i="12"/>
  <c r="DI185" i="12"/>
  <c r="DI186" i="12"/>
  <c r="DI189" i="12"/>
  <c r="DI169" i="12"/>
  <c r="DI182" i="12"/>
  <c r="DI188" i="12"/>
  <c r="DI187" i="12"/>
  <c r="DI183" i="12"/>
  <c r="DI184" i="12"/>
  <c r="DI181" i="12"/>
  <c r="IC170" i="12"/>
  <c r="AV187" i="12"/>
  <c r="AV169" i="12"/>
  <c r="AV185" i="12"/>
  <c r="AV181" i="12"/>
  <c r="AV189" i="12"/>
  <c r="AV188" i="12"/>
  <c r="AV184" i="12"/>
  <c r="AV186" i="12"/>
  <c r="AV182" i="12"/>
  <c r="AV183" i="12"/>
  <c r="DT182" i="12"/>
  <c r="DT186" i="12"/>
  <c r="DT183" i="12"/>
  <c r="DT181" i="12"/>
  <c r="DT189" i="12"/>
  <c r="DT185" i="12"/>
  <c r="DT187" i="12"/>
  <c r="DT169" i="12"/>
  <c r="DT184" i="12"/>
  <c r="DT188" i="12"/>
  <c r="AS169" i="12"/>
  <c r="AS183" i="12"/>
  <c r="AS184" i="12"/>
  <c r="AS186" i="12"/>
  <c r="AS185" i="12"/>
  <c r="AS188" i="12"/>
  <c r="AS181" i="12"/>
  <c r="AS182" i="12"/>
  <c r="AS189" i="12"/>
  <c r="AS187" i="12"/>
  <c r="MB187" i="12"/>
  <c r="BS186" i="12"/>
  <c r="BS189" i="12"/>
  <c r="BS181" i="12"/>
  <c r="BS169" i="12"/>
  <c r="BS184" i="12"/>
  <c r="BS188" i="12"/>
  <c r="BS182" i="12"/>
  <c r="BS185" i="12"/>
  <c r="BS187" i="12"/>
  <c r="BS183" i="12"/>
  <c r="DM185" i="12"/>
  <c r="DM181" i="12"/>
  <c r="DM169" i="12"/>
  <c r="DM188" i="12"/>
  <c r="DM184" i="12"/>
  <c r="DM183" i="12"/>
  <c r="DM189" i="12"/>
  <c r="DM187" i="12"/>
  <c r="DM182" i="12"/>
  <c r="DM186" i="12"/>
  <c r="DQ187" i="12"/>
  <c r="DQ184" i="12"/>
  <c r="DQ181" i="12"/>
  <c r="DQ186" i="12"/>
  <c r="DQ185" i="12"/>
  <c r="DQ169" i="12"/>
  <c r="DQ183" i="12"/>
  <c r="DQ182" i="12"/>
  <c r="DQ188" i="12"/>
  <c r="DQ189" i="12"/>
  <c r="CA188" i="12"/>
  <c r="CA182" i="12"/>
  <c r="CA181" i="12"/>
  <c r="CA183" i="12"/>
  <c r="CA189" i="12"/>
  <c r="CA185" i="12"/>
  <c r="CA184" i="12"/>
  <c r="CA187" i="12"/>
  <c r="CA169" i="12"/>
  <c r="CA186" i="12"/>
  <c r="BT186" i="12"/>
  <c r="BT182" i="12"/>
  <c r="BT188" i="12"/>
  <c r="BT181" i="12"/>
  <c r="BT185" i="12"/>
  <c r="BT184" i="12"/>
  <c r="BT169" i="12"/>
  <c r="BT187" i="12"/>
  <c r="BT183" i="12"/>
  <c r="BT189" i="12"/>
  <c r="IC179" i="12"/>
  <c r="CC188" i="12"/>
  <c r="CC181" i="12"/>
  <c r="CC169" i="12"/>
  <c r="CC189" i="12"/>
  <c r="CC183" i="12"/>
  <c r="CC182" i="12"/>
  <c r="CC185" i="12"/>
  <c r="CC186" i="12"/>
  <c r="CC184" i="12"/>
  <c r="CC187" i="12"/>
  <c r="AR187" i="12"/>
  <c r="AR181" i="12"/>
  <c r="AR185" i="12"/>
  <c r="AR169" i="12"/>
  <c r="AR189" i="12"/>
  <c r="AR184" i="12"/>
  <c r="AR183" i="12"/>
  <c r="AR188" i="12"/>
  <c r="AR182" i="12"/>
  <c r="AR186" i="12"/>
  <c r="CO184" i="12"/>
  <c r="CO187" i="12"/>
  <c r="CO188" i="12"/>
  <c r="CO183" i="12"/>
  <c r="CO189" i="12"/>
  <c r="CO182" i="12"/>
  <c r="CO185" i="12"/>
  <c r="CO181" i="12"/>
  <c r="CO186" i="12"/>
  <c r="CO169" i="12"/>
  <c r="MC186" i="12"/>
  <c r="CX188" i="12"/>
  <c r="CX189" i="12"/>
  <c r="CX183" i="12"/>
  <c r="CX186" i="12"/>
  <c r="CX185" i="12"/>
  <c r="CX182" i="12"/>
  <c r="CX187" i="12"/>
  <c r="CX181" i="12"/>
  <c r="CX169" i="12"/>
  <c r="CX184" i="12"/>
  <c r="CB188" i="12"/>
  <c r="CB182" i="12"/>
  <c r="CB186" i="12"/>
  <c r="CB181" i="12"/>
  <c r="CB183" i="12"/>
  <c r="CB185" i="12"/>
  <c r="CB169" i="12"/>
  <c r="CB187" i="12"/>
  <c r="CB184" i="12"/>
  <c r="CB189" i="12"/>
  <c r="MC171" i="12"/>
  <c r="Y171" i="12" s="1"/>
  <c r="Z171" i="12" s="1"/>
  <c r="ID178" i="12"/>
  <c r="DD185" i="12"/>
  <c r="DD189" i="12"/>
  <c r="DD186" i="12"/>
  <c r="DD187" i="12"/>
  <c r="DD183" i="12"/>
  <c r="DD169" i="12"/>
  <c r="DD182" i="12"/>
  <c r="DD181" i="12"/>
  <c r="DD184" i="12"/>
  <c r="DD188" i="12"/>
  <c r="CM169" i="12"/>
  <c r="CM189" i="12"/>
  <c r="CM188" i="12"/>
  <c r="CM183" i="12"/>
  <c r="CM184" i="12"/>
  <c r="CM182" i="12"/>
  <c r="CM185" i="12"/>
  <c r="CM181" i="12"/>
  <c r="CM186" i="12"/>
  <c r="CM187" i="12"/>
  <c r="AW187" i="12"/>
  <c r="AW184" i="12"/>
  <c r="AW182" i="12"/>
  <c r="AW189" i="12"/>
  <c r="AW169" i="12"/>
  <c r="AW183" i="12"/>
  <c r="AW186" i="12"/>
  <c r="AW185" i="12"/>
  <c r="AW181" i="12"/>
  <c r="AW188" i="12"/>
  <c r="CT188" i="12"/>
  <c r="CT182" i="12"/>
  <c r="CT181" i="12"/>
  <c r="CT184" i="12"/>
  <c r="CT186" i="12"/>
  <c r="CT189" i="12"/>
  <c r="CT185" i="12"/>
  <c r="CT169" i="12"/>
  <c r="CT183" i="12"/>
  <c r="CT187" i="12"/>
  <c r="CP188" i="12"/>
  <c r="CP189" i="12"/>
  <c r="CP185" i="12"/>
  <c r="CP169" i="12"/>
  <c r="CP184" i="12"/>
  <c r="CP186" i="12"/>
  <c r="CP183" i="12"/>
  <c r="CP181" i="12"/>
  <c r="CP187" i="12"/>
  <c r="CP182" i="12"/>
  <c r="DN187" i="12"/>
  <c r="DN188" i="12"/>
  <c r="DN182" i="12"/>
  <c r="ED168" i="12"/>
  <c r="DN169" i="12"/>
  <c r="DN183" i="12"/>
  <c r="DN189" i="12"/>
  <c r="DN185" i="12"/>
  <c r="DN186" i="12"/>
  <c r="DN181" i="12"/>
  <c r="DN184" i="12"/>
  <c r="DB188" i="12"/>
  <c r="DB184" i="12"/>
  <c r="DB182" i="12"/>
  <c r="DB183" i="12"/>
  <c r="DB187" i="12"/>
  <c r="DB185" i="12"/>
  <c r="DB186" i="12"/>
  <c r="DB181" i="12"/>
  <c r="DB169" i="12"/>
  <c r="DB189" i="12"/>
  <c r="DL181" i="12"/>
  <c r="DL182" i="12"/>
  <c r="DL183" i="12"/>
  <c r="DL186" i="12"/>
  <c r="DL187" i="12"/>
  <c r="DL185" i="12"/>
  <c r="DL189" i="12"/>
  <c r="DL188" i="12"/>
  <c r="DL184" i="12"/>
  <c r="DL169" i="12"/>
  <c r="BE187" i="12"/>
  <c r="BE186" i="12"/>
  <c r="BE183" i="12"/>
  <c r="BE188" i="12"/>
  <c r="BE184" i="12"/>
  <c r="BE189" i="12"/>
  <c r="BE181" i="12"/>
  <c r="BE169" i="12"/>
  <c r="BE185" i="12"/>
  <c r="BE182" i="12"/>
  <c r="MC184" i="12"/>
  <c r="Y184" i="12" s="1"/>
  <c r="Z184" i="12" s="1"/>
  <c r="AZ183" i="12"/>
  <c r="AZ181" i="12"/>
  <c r="AZ189" i="12"/>
  <c r="AZ187" i="12"/>
  <c r="AZ185" i="12"/>
  <c r="AZ186" i="12"/>
  <c r="AZ182" i="12"/>
  <c r="AZ169" i="12"/>
  <c r="AZ184" i="12"/>
  <c r="AZ188" i="12"/>
  <c r="AQ182" i="12"/>
  <c r="AQ188" i="12"/>
  <c r="AQ185" i="12"/>
  <c r="AQ181" i="12"/>
  <c r="AQ187" i="12"/>
  <c r="AQ184" i="12"/>
  <c r="AQ183" i="12"/>
  <c r="AQ186" i="12"/>
  <c r="AQ189" i="12"/>
  <c r="AQ169" i="12"/>
  <c r="DG187" i="12"/>
  <c r="DG185" i="12"/>
  <c r="DG169" i="12"/>
  <c r="DG189" i="12"/>
  <c r="DG186" i="12"/>
  <c r="DG188" i="12"/>
  <c r="DG182" i="12"/>
  <c r="DG183" i="12"/>
  <c r="DG181" i="12"/>
  <c r="DG184" i="12"/>
  <c r="BL187" i="12"/>
  <c r="BL185" i="12"/>
  <c r="BL184" i="12"/>
  <c r="BL189" i="12"/>
  <c r="BL169" i="12"/>
  <c r="BL183" i="12"/>
  <c r="BL181" i="12"/>
  <c r="BL186" i="12"/>
  <c r="BL182" i="12"/>
  <c r="BL188" i="12"/>
  <c r="DO187" i="12"/>
  <c r="DO184" i="12"/>
  <c r="DO181" i="12"/>
  <c r="DO186" i="12"/>
  <c r="DO183" i="12"/>
  <c r="DO169" i="12"/>
  <c r="DO185" i="12"/>
  <c r="DO189" i="12"/>
  <c r="DO182" i="12"/>
  <c r="DO188" i="12"/>
  <c r="DU182" i="12"/>
  <c r="F182" i="12" s="1"/>
  <c r="DU185" i="12"/>
  <c r="DU181" i="12"/>
  <c r="F181" i="12" s="1"/>
  <c r="DU189" i="12"/>
  <c r="F189" i="12" s="1"/>
  <c r="DU186" i="12"/>
  <c r="F186" i="12" s="1"/>
  <c r="DU184" i="12"/>
  <c r="F184" i="12" s="1"/>
  <c r="DU169" i="12"/>
  <c r="F169" i="12" s="1"/>
  <c r="DU188" i="12"/>
  <c r="DU187" i="12"/>
  <c r="F187" i="12" s="1"/>
  <c r="DU183" i="12"/>
  <c r="DS185" i="12"/>
  <c r="DS186" i="12"/>
  <c r="DS187" i="12"/>
  <c r="DS184" i="12"/>
  <c r="DS183" i="12"/>
  <c r="DS188" i="12"/>
  <c r="DS189" i="12"/>
  <c r="DS181" i="12"/>
  <c r="DS169" i="12"/>
  <c r="DS182" i="12"/>
  <c r="DH187" i="12"/>
  <c r="DH188" i="12"/>
  <c r="DH169" i="12"/>
  <c r="DH189" i="12"/>
  <c r="DH185" i="12"/>
  <c r="DH183" i="12"/>
  <c r="DH186" i="12"/>
  <c r="DH184" i="12"/>
  <c r="DH182" i="12"/>
  <c r="DH181" i="12"/>
  <c r="MB181" i="12"/>
  <c r="MB169" i="12"/>
  <c r="MB188" i="12"/>
  <c r="W188" i="12" s="1"/>
  <c r="X188" i="12" s="1"/>
  <c r="MB180" i="12"/>
  <c r="W180" i="12" s="1"/>
  <c r="X180" i="12" s="1"/>
  <c r="DA188" i="12"/>
  <c r="DA182" i="12"/>
  <c r="DA181" i="12"/>
  <c r="DA187" i="12"/>
  <c r="DA184" i="12"/>
  <c r="DA186" i="12"/>
  <c r="DA185" i="12"/>
  <c r="DA169" i="12"/>
  <c r="DA183" i="12"/>
  <c r="DA189" i="12"/>
  <c r="CV186" i="12"/>
  <c r="CV188" i="12"/>
  <c r="CV183" i="12"/>
  <c r="CV189" i="12"/>
  <c r="CV185" i="12"/>
  <c r="CV181" i="12"/>
  <c r="CV182" i="12"/>
  <c r="CV187" i="12"/>
  <c r="CV169" i="12"/>
  <c r="CV184" i="12"/>
  <c r="CQ185" i="12"/>
  <c r="CQ182" i="12"/>
  <c r="CQ188" i="12"/>
  <c r="CQ186" i="12"/>
  <c r="CQ187" i="12"/>
  <c r="CQ181" i="12"/>
  <c r="CQ169" i="12"/>
  <c r="CQ184" i="12"/>
  <c r="CQ183" i="12"/>
  <c r="CQ189" i="12"/>
  <c r="EE168" i="12"/>
  <c r="I168" i="12" s="1"/>
  <c r="DR185" i="12"/>
  <c r="DR181" i="12"/>
  <c r="DR186" i="12"/>
  <c r="DR169" i="12"/>
  <c r="DR183" i="12"/>
  <c r="DR189" i="12"/>
  <c r="DR187" i="12"/>
  <c r="DR184" i="12"/>
  <c r="DR188" i="12"/>
  <c r="DR182" i="12"/>
  <c r="AO188" i="12"/>
  <c r="AO187" i="12"/>
  <c r="AO184" i="12"/>
  <c r="AO186" i="12"/>
  <c r="AO182" i="12"/>
  <c r="AO185" i="12"/>
  <c r="AO169" i="12"/>
  <c r="AO183" i="12"/>
  <c r="AO189" i="12"/>
  <c r="AO181" i="12"/>
  <c r="MC188" i="12"/>
  <c r="Y188" i="12" s="1"/>
  <c r="Z188" i="12" s="1"/>
  <c r="AM188" i="12"/>
  <c r="AM181" i="12"/>
  <c r="AM183" i="12"/>
  <c r="AM184" i="12"/>
  <c r="AM185" i="12"/>
  <c r="AM186" i="12"/>
  <c r="AM169" i="12"/>
  <c r="AM187" i="12"/>
  <c r="AM189" i="12"/>
  <c r="AM182" i="12"/>
  <c r="ID172" i="12"/>
  <c r="Q172" i="12" s="1"/>
  <c r="R172" i="12" s="1"/>
  <c r="MB178" i="12"/>
  <c r="W178" i="12" s="1"/>
  <c r="X178" i="12" s="1"/>
  <c r="MB171" i="12"/>
  <c r="MA178" i="12"/>
  <c r="AA178" i="12" s="1"/>
  <c r="LU182" i="12"/>
  <c r="LV182" i="12"/>
  <c r="LU179" i="12"/>
  <c r="LV179" i="12"/>
  <c r="LU181" i="12"/>
  <c r="LV181" i="12"/>
  <c r="MA181" i="12"/>
  <c r="AA181" i="12" s="1"/>
  <c r="MA182" i="12"/>
  <c r="AA182" i="12" s="1"/>
  <c r="MA179" i="12"/>
  <c r="AA179" i="12" s="1"/>
  <c r="LU178" i="12"/>
  <c r="LV178" i="12"/>
  <c r="LW180" i="12"/>
  <c r="LX180" i="12" s="1"/>
  <c r="DY180" i="12"/>
  <c r="DZ180" i="12" s="1"/>
  <c r="HX180" i="12"/>
  <c r="HY180" i="12" s="1"/>
  <c r="AY214" i="21"/>
  <c r="BA214" i="21" s="1"/>
  <c r="MB221" i="12"/>
  <c r="W221" i="12" s="1"/>
  <c r="X221" i="12" s="1"/>
  <c r="DD199" i="21"/>
  <c r="Y199" i="21" s="1"/>
  <c r="Z199" i="21" s="1"/>
  <c r="W234" i="12"/>
  <c r="X234" i="12" s="1"/>
  <c r="P213" i="21"/>
  <c r="MC214" i="12"/>
  <c r="Y214" i="12" s="1"/>
  <c r="Z214" i="12" s="1"/>
  <c r="Y234" i="12"/>
  <c r="Z234" i="12" s="1"/>
  <c r="CZ212" i="21"/>
  <c r="DA212" i="21" s="1"/>
  <c r="U212" i="21" s="1"/>
  <c r="ID213" i="12"/>
  <c r="Q213" i="12" s="1"/>
  <c r="R213" i="12" s="1"/>
  <c r="MB214" i="12"/>
  <c r="W214" i="12" s="1"/>
  <c r="X214" i="12" s="1"/>
  <c r="MB213" i="12"/>
  <c r="W213" i="12" s="1"/>
  <c r="X213" i="12" s="1"/>
  <c r="MC213" i="12"/>
  <c r="Y213" i="12" s="1"/>
  <c r="Z213" i="12" s="1"/>
  <c r="ID214" i="12"/>
  <c r="Q214" i="12" s="1"/>
  <c r="R214" i="12" s="1"/>
  <c r="IB213" i="12"/>
  <c r="IC214" i="12"/>
  <c r="O214" i="12" s="1"/>
  <c r="P214" i="12" s="1"/>
  <c r="AZ212" i="21"/>
  <c r="BA212" i="21" s="1"/>
  <c r="E212" i="21" s="1"/>
  <c r="BD213" i="21"/>
  <c r="I213" i="21" s="1"/>
  <c r="J213" i="21" s="1"/>
  <c r="IC213" i="12"/>
  <c r="O213" i="12" s="1"/>
  <c r="P213" i="12" s="1"/>
  <c r="H213" i="21"/>
  <c r="BZ212" i="21"/>
  <c r="CA212" i="21" s="1"/>
  <c r="M212" i="21" s="1"/>
  <c r="BC213" i="21"/>
  <c r="K213" i="21" s="1"/>
  <c r="DC213" i="21"/>
  <c r="AA213" i="21" s="1"/>
  <c r="BD214" i="21"/>
  <c r="I214" i="21" s="1"/>
  <c r="J214" i="21" s="1"/>
  <c r="BD19" i="21"/>
  <c r="I19" i="21" s="1"/>
  <c r="J19" i="21" s="1"/>
  <c r="X19" i="21"/>
  <c r="X213" i="21"/>
  <c r="P19" i="21"/>
  <c r="H19" i="21"/>
  <c r="DD214" i="21"/>
  <c r="Y214" i="21" s="1"/>
  <c r="Z214" i="21" s="1"/>
  <c r="DC19" i="21"/>
  <c r="AW19" i="21"/>
  <c r="AX19" i="21"/>
  <c r="BC19" i="21"/>
  <c r="DD213" i="21"/>
  <c r="Y213" i="21" s="1"/>
  <c r="Z213" i="21" s="1"/>
  <c r="CD19" i="21"/>
  <c r="Q19" i="21" s="1"/>
  <c r="R19" i="21" s="1"/>
  <c r="CX213" i="21"/>
  <c r="BW19" i="21"/>
  <c r="BX19" i="21"/>
  <c r="CC19" i="21"/>
  <c r="DD19" i="21"/>
  <c r="Y19" i="21" s="1"/>
  <c r="Z19" i="21" s="1"/>
  <c r="CW19" i="21"/>
  <c r="CX19" i="21"/>
  <c r="BW213" i="21"/>
  <c r="CC213" i="21"/>
  <c r="S213" i="21" s="1"/>
  <c r="CD214" i="21"/>
  <c r="Q214" i="21" s="1"/>
  <c r="R214" i="21" s="1"/>
  <c r="BX213" i="21"/>
  <c r="CD213" i="21"/>
  <c r="Q213" i="21" s="1"/>
  <c r="R213" i="21" s="1"/>
  <c r="AW213" i="21"/>
  <c r="AX213" i="21"/>
  <c r="CW213" i="21"/>
  <c r="AY213" i="21"/>
  <c r="CJ213" i="12"/>
  <c r="CJ19" i="12"/>
  <c r="CF213" i="12"/>
  <c r="CF19" i="12"/>
  <c r="DK213" i="12"/>
  <c r="DK19" i="12"/>
  <c r="BF213" i="12"/>
  <c r="BF19" i="12"/>
  <c r="DQ213" i="12"/>
  <c r="DQ19" i="12"/>
  <c r="DO213" i="12"/>
  <c r="DO19" i="12"/>
  <c r="BA213" i="12"/>
  <c r="BA19" i="12"/>
  <c r="BP213" i="12"/>
  <c r="BP19" i="12"/>
  <c r="BV213" i="12"/>
  <c r="BV19" i="12"/>
  <c r="BR213" i="12"/>
  <c r="BR19" i="12"/>
  <c r="CS213" i="12"/>
  <c r="CS19" i="12"/>
  <c r="AO213" i="12"/>
  <c r="AO19" i="12"/>
  <c r="DD213" i="12"/>
  <c r="DD19" i="12"/>
  <c r="AW213" i="12"/>
  <c r="AW19" i="12"/>
  <c r="BH213" i="12"/>
  <c r="BH19" i="12"/>
  <c r="DN213" i="12"/>
  <c r="DN19" i="12"/>
  <c r="AN213" i="12"/>
  <c r="AN19" i="12"/>
  <c r="CE213" i="12"/>
  <c r="CE19" i="12"/>
  <c r="BK213" i="12"/>
  <c r="BK19" i="12"/>
  <c r="DE213" i="12"/>
  <c r="DE19" i="12"/>
  <c r="BX213" i="12"/>
  <c r="BX19" i="12"/>
  <c r="DB213" i="12"/>
  <c r="DB19" i="12"/>
  <c r="AX213" i="12"/>
  <c r="AX19" i="12"/>
  <c r="DR213" i="12"/>
  <c r="DR19" i="12"/>
  <c r="DM213" i="12"/>
  <c r="DM19" i="12"/>
  <c r="DJ213" i="12"/>
  <c r="DJ19" i="12"/>
  <c r="DS213" i="12"/>
  <c r="DS19" i="12"/>
  <c r="AK213" i="12"/>
  <c r="AK19" i="12"/>
  <c r="BO213" i="12"/>
  <c r="BO19" i="12"/>
  <c r="BB213" i="12"/>
  <c r="BB19" i="12"/>
  <c r="BN213" i="12"/>
  <c r="BN19" i="12"/>
  <c r="CM213" i="12"/>
  <c r="CM19" i="12"/>
  <c r="CH213" i="12"/>
  <c r="CH19" i="12"/>
  <c r="DP213" i="12"/>
  <c r="DP19" i="12"/>
  <c r="CK213" i="12"/>
  <c r="CK19" i="12"/>
  <c r="IB19" i="12"/>
  <c r="IC19" i="12"/>
  <c r="O19" i="12" s="1"/>
  <c r="P19" i="12" s="1"/>
  <c r="CU213" i="12"/>
  <c r="CU19" i="12"/>
  <c r="CQ213" i="12"/>
  <c r="CQ19" i="12"/>
  <c r="DA213" i="12"/>
  <c r="DA19" i="12"/>
  <c r="DI213" i="12"/>
  <c r="DI19" i="12"/>
  <c r="AT213" i="12"/>
  <c r="AT19" i="12"/>
  <c r="AU213" i="12"/>
  <c r="AU19" i="12"/>
  <c r="AP213" i="12"/>
  <c r="AP19" i="12"/>
  <c r="BW213" i="12"/>
  <c r="BW19" i="12"/>
  <c r="DT213" i="12"/>
  <c r="DT19" i="12"/>
  <c r="BI213" i="12"/>
  <c r="BI19" i="12"/>
  <c r="AQ213" i="12"/>
  <c r="AQ19" i="12"/>
  <c r="MC19" i="12"/>
  <c r="Y19" i="12" s="1"/>
  <c r="Z19" i="12" s="1"/>
  <c r="AZ213" i="12"/>
  <c r="AZ19" i="12"/>
  <c r="DH213" i="12"/>
  <c r="DH19" i="12"/>
  <c r="BM213" i="12"/>
  <c r="BM19" i="12"/>
  <c r="BJ213" i="12"/>
  <c r="BJ19" i="12"/>
  <c r="CA213" i="12"/>
  <c r="CA19" i="12"/>
  <c r="CZ213" i="12"/>
  <c r="CZ19" i="12"/>
  <c r="CN213" i="12"/>
  <c r="CN19" i="12"/>
  <c r="AL213" i="12"/>
  <c r="AL19" i="12"/>
  <c r="AM213" i="12"/>
  <c r="AM19" i="12"/>
  <c r="MB19" i="12"/>
  <c r="W19" i="12" s="1"/>
  <c r="X19" i="12" s="1"/>
  <c r="CB213" i="12"/>
  <c r="CB19" i="12"/>
  <c r="CW213" i="12"/>
  <c r="CW19" i="12"/>
  <c r="DF213" i="12"/>
  <c r="DF19" i="12"/>
  <c r="DG213" i="12"/>
  <c r="DG19" i="12"/>
  <c r="CG213" i="12"/>
  <c r="CG19" i="12"/>
  <c r="BS213" i="12"/>
  <c r="BS19" i="12"/>
  <c r="CR213" i="12"/>
  <c r="CR19" i="12"/>
  <c r="ID19" i="12"/>
  <c r="Q19" i="12" s="1"/>
  <c r="R19" i="12" s="1"/>
  <c r="BE213" i="12"/>
  <c r="BE19" i="12"/>
  <c r="DC213" i="12"/>
  <c r="DC19" i="12"/>
  <c r="BY213" i="12"/>
  <c r="BY19" i="12"/>
  <c r="CP213" i="12"/>
  <c r="CP19" i="12"/>
  <c r="AV213" i="12"/>
  <c r="AV19" i="12"/>
  <c r="BQ213" i="12"/>
  <c r="BQ19" i="12"/>
  <c r="DL213" i="12"/>
  <c r="DL19" i="12"/>
  <c r="CL213" i="12"/>
  <c r="CL19" i="12"/>
  <c r="BC213" i="12"/>
  <c r="BC19" i="12"/>
  <c r="BU213" i="12"/>
  <c r="BU19" i="12"/>
  <c r="DU213" i="12"/>
  <c r="F213" i="12" s="1"/>
  <c r="DU19" i="12"/>
  <c r="F19" i="12" s="1"/>
  <c r="CC213" i="12"/>
  <c r="CC19" i="12"/>
  <c r="BZ213" i="12"/>
  <c r="BZ19" i="12"/>
  <c r="BT213" i="12"/>
  <c r="BT19" i="12"/>
  <c r="BD213" i="12"/>
  <c r="BD19" i="12"/>
  <c r="CI213" i="12"/>
  <c r="CI19" i="12"/>
  <c r="AY213" i="12"/>
  <c r="AY19" i="12"/>
  <c r="CT213" i="12"/>
  <c r="CT19" i="12"/>
  <c r="AR213" i="12"/>
  <c r="AR19" i="12"/>
  <c r="CX213" i="12"/>
  <c r="CX19" i="12"/>
  <c r="CY213" i="12"/>
  <c r="CY19" i="12"/>
  <c r="AS213" i="12"/>
  <c r="AS19" i="12"/>
  <c r="CD213" i="12"/>
  <c r="CD19" i="12"/>
  <c r="CO213" i="12"/>
  <c r="CO19" i="12"/>
  <c r="CV213" i="12"/>
  <c r="CV19" i="12"/>
  <c r="BG213" i="12"/>
  <c r="BG19" i="12"/>
  <c r="MA19" i="12"/>
  <c r="Z230" i="12"/>
  <c r="X230" i="12"/>
  <c r="EE212" i="12"/>
  <c r="ED212" i="12"/>
  <c r="LW214" i="12"/>
  <c r="LY214" i="12" s="1"/>
  <c r="CY214" i="21"/>
  <c r="DA214" i="21" s="1"/>
  <c r="HX214" i="12"/>
  <c r="HZ214" i="12" s="1"/>
  <c r="DY214" i="12"/>
  <c r="EA214" i="12" s="1"/>
  <c r="BY214" i="21"/>
  <c r="CA214" i="21" s="1"/>
  <c r="DD215" i="21"/>
  <c r="Y215" i="21" s="1"/>
  <c r="Z215" i="21" s="1"/>
  <c r="LW242" i="12"/>
  <c r="LX242" i="12" s="1"/>
  <c r="LW244" i="12"/>
  <c r="LX244" i="12" s="1"/>
  <c r="HX236" i="12"/>
  <c r="HY236" i="12" s="1"/>
  <c r="HX238" i="12"/>
  <c r="HY238" i="12" s="1"/>
  <c r="LW245" i="12"/>
  <c r="LY245" i="12" s="1"/>
  <c r="HX240" i="12"/>
  <c r="HY240" i="12" s="1"/>
  <c r="HX237" i="12"/>
  <c r="HZ237" i="12" s="1"/>
  <c r="LW243" i="12"/>
  <c r="LY243" i="12" s="1"/>
  <c r="HX239" i="12"/>
  <c r="HY239" i="12" s="1"/>
  <c r="LW246" i="12"/>
  <c r="LX246" i="12" s="1"/>
  <c r="LW232" i="12"/>
  <c r="LX232" i="12" s="1"/>
  <c r="LW233" i="12"/>
  <c r="LY233" i="12" s="1"/>
  <c r="LW231" i="12"/>
  <c r="LX231" i="12" s="1"/>
  <c r="LW234" i="12"/>
  <c r="LY234" i="12" s="1"/>
  <c r="LW230" i="12"/>
  <c r="LX230" i="12" s="1"/>
  <c r="Y232" i="12"/>
  <c r="Z232" i="12" s="1"/>
  <c r="Y231" i="12"/>
  <c r="Z231" i="12" s="1"/>
  <c r="W232" i="12"/>
  <c r="X232" i="12" s="1"/>
  <c r="W231" i="12"/>
  <c r="X231" i="12" s="1"/>
  <c r="BB14" i="12"/>
  <c r="X212" i="12"/>
  <c r="LU215" i="12"/>
  <c r="LV215" i="12"/>
  <c r="IC221" i="12"/>
  <c r="O221" i="12" s="1"/>
  <c r="P221" i="12" s="1"/>
  <c r="R212" i="12"/>
  <c r="MA213" i="12"/>
  <c r="IB221" i="12"/>
  <c r="O227" i="12"/>
  <c r="P227" i="12" s="1"/>
  <c r="HW221" i="12"/>
  <c r="MC221" i="12"/>
  <c r="Y221" i="12" s="1"/>
  <c r="Z221" i="12" s="1"/>
  <c r="LV221" i="12"/>
  <c r="MA221" i="12"/>
  <c r="Q227" i="12"/>
  <c r="R227" i="12" s="1"/>
  <c r="LU221" i="12"/>
  <c r="HX228" i="12"/>
  <c r="HY228" i="12" s="1"/>
  <c r="LW212" i="12"/>
  <c r="LX212" i="12" s="1"/>
  <c r="HV221" i="12"/>
  <c r="DX212" i="12"/>
  <c r="DW212" i="12"/>
  <c r="EC212" i="12"/>
  <c r="HX226" i="12"/>
  <c r="HY226" i="12" s="1"/>
  <c r="P212" i="12"/>
  <c r="O224" i="12"/>
  <c r="P224" i="12" s="1"/>
  <c r="HV225" i="12"/>
  <c r="IB215" i="12"/>
  <c r="IC215" i="12"/>
  <c r="O215" i="12" s="1"/>
  <c r="P215" i="12" s="1"/>
  <c r="HW225" i="12"/>
  <c r="ID215" i="12"/>
  <c r="Q215" i="12" s="1"/>
  <c r="R215" i="12" s="1"/>
  <c r="Y212" i="12"/>
  <c r="Z212" i="12" s="1"/>
  <c r="DC221" i="12"/>
  <c r="AW221" i="12"/>
  <c r="MB218" i="12"/>
  <c r="W218" i="12" s="1"/>
  <c r="X218" i="12" s="1"/>
  <c r="CY215" i="12"/>
  <c r="CQ215" i="12"/>
  <c r="CT215" i="12"/>
  <c r="DU215" i="12"/>
  <c r="F215" i="12" s="1"/>
  <c r="BM215" i="12"/>
  <c r="BJ215" i="12"/>
  <c r="BG221" i="12"/>
  <c r="BN215" i="12"/>
  <c r="AU215" i="12"/>
  <c r="CC215" i="12"/>
  <c r="DP221" i="12"/>
  <c r="CN221" i="12"/>
  <c r="BH221" i="12"/>
  <c r="AM221" i="12"/>
  <c r="O225" i="12"/>
  <c r="P225" i="12" s="1"/>
  <c r="CG215" i="12"/>
  <c r="AS221" i="12"/>
  <c r="BF221" i="12"/>
  <c r="DQ221" i="12"/>
  <c r="AL221" i="12"/>
  <c r="BG215" i="12"/>
  <c r="BA215" i="12"/>
  <c r="CW221" i="12"/>
  <c r="AJ215" i="12"/>
  <c r="DG215" i="12"/>
  <c r="BF215" i="12"/>
  <c r="AM215" i="12"/>
  <c r="BP215" i="12"/>
  <c r="BU215" i="12"/>
  <c r="CO215" i="12"/>
  <c r="CI215" i="12"/>
  <c r="DL215" i="12"/>
  <c r="DQ215" i="12"/>
  <c r="DF215" i="12"/>
  <c r="AW215" i="12"/>
  <c r="DK215" i="12"/>
  <c r="DI215" i="12"/>
  <c r="DB215" i="12"/>
  <c r="BI215" i="12"/>
  <c r="BQ221" i="12"/>
  <c r="CK221" i="12"/>
  <c r="CG221" i="12"/>
  <c r="CZ221" i="12"/>
  <c r="CB221" i="12"/>
  <c r="BS221" i="12"/>
  <c r="DR221" i="12"/>
  <c r="CX221" i="12"/>
  <c r="DN221" i="12"/>
  <c r="DJ221" i="12"/>
  <c r="DS221" i="12"/>
  <c r="BX221" i="12"/>
  <c r="IB224" i="12"/>
  <c r="AX215" i="12"/>
  <c r="CO221" i="12"/>
  <c r="DO221" i="12"/>
  <c r="AL215" i="12"/>
  <c r="CP215" i="12"/>
  <c r="DO215" i="12"/>
  <c r="BC215" i="12"/>
  <c r="DE215" i="12"/>
  <c r="BK221" i="12"/>
  <c r="AO221" i="12"/>
  <c r="AN221" i="12"/>
  <c r="BL221" i="12"/>
  <c r="AY221" i="12"/>
  <c r="AT221" i="12"/>
  <c r="AR221" i="12"/>
  <c r="CQ221" i="12"/>
  <c r="AJ221" i="12"/>
  <c r="DA221" i="12"/>
  <c r="DK221" i="12"/>
  <c r="BB221" i="12"/>
  <c r="DH221" i="12"/>
  <c r="CF221" i="12"/>
  <c r="CI221" i="12"/>
  <c r="HW227" i="12"/>
  <c r="HV227" i="12"/>
  <c r="Q226" i="12"/>
  <c r="R226" i="12" s="1"/>
  <c r="BQ215" i="12"/>
  <c r="CD215" i="12"/>
  <c r="CN215" i="12"/>
  <c r="CF215" i="12"/>
  <c r="CK215" i="12"/>
  <c r="AV215" i="12"/>
  <c r="BZ215" i="12"/>
  <c r="DH215" i="12"/>
  <c r="BR215" i="12"/>
  <c r="CM215" i="12"/>
  <c r="CZ215" i="12"/>
  <c r="AP215" i="12"/>
  <c r="DN215" i="12"/>
  <c r="AZ215" i="12"/>
  <c r="BE215" i="12"/>
  <c r="BY215" i="12"/>
  <c r="BT215" i="12"/>
  <c r="BL215" i="12"/>
  <c r="AT215" i="12"/>
  <c r="CB215" i="12"/>
  <c r="CS215" i="12"/>
  <c r="DG221" i="12"/>
  <c r="BT221" i="12"/>
  <c r="DL221" i="12"/>
  <c r="CM221" i="12"/>
  <c r="CD221" i="12"/>
  <c r="BI221" i="12"/>
  <c r="DF221" i="12"/>
  <c r="DD221" i="12"/>
  <c r="BE221" i="12"/>
  <c r="CP221" i="12"/>
  <c r="BC221" i="12"/>
  <c r="BW221" i="12"/>
  <c r="BR221" i="12"/>
  <c r="BY221" i="12"/>
  <c r="CV215" i="12"/>
  <c r="CH215" i="12"/>
  <c r="DP215" i="12"/>
  <c r="CV221" i="12"/>
  <c r="BO221" i="12"/>
  <c r="BP221" i="12"/>
  <c r="CR221" i="12"/>
  <c r="AQ221" i="12"/>
  <c r="CE221" i="12"/>
  <c r="BU221" i="12"/>
  <c r="BA221" i="12"/>
  <c r="BV221" i="12"/>
  <c r="DM221" i="12"/>
  <c r="CJ221" i="12"/>
  <c r="DT221" i="12"/>
  <c r="CU215" i="12"/>
  <c r="CL215" i="12"/>
  <c r="CR215" i="12"/>
  <c r="DI221" i="12"/>
  <c r="BS215" i="12"/>
  <c r="DA215" i="12"/>
  <c r="AY215" i="12"/>
  <c r="DC215" i="12"/>
  <c r="BX215" i="12"/>
  <c r="CT221" i="12"/>
  <c r="CH221" i="12"/>
  <c r="F212" i="12"/>
  <c r="AS215" i="12"/>
  <c r="CW215" i="12"/>
  <c r="DJ215" i="12"/>
  <c r="AN215" i="12"/>
  <c r="BB215" i="12"/>
  <c r="BW215" i="12"/>
  <c r="CJ215" i="12"/>
  <c r="AR215" i="12"/>
  <c r="BK215" i="12"/>
  <c r="BH215" i="12"/>
  <c r="DD215" i="12"/>
  <c r="BV215" i="12"/>
  <c r="DT215" i="12"/>
  <c r="O226" i="12"/>
  <c r="P226" i="12" s="1"/>
  <c r="BJ221" i="12"/>
  <c r="CA221" i="12"/>
  <c r="CC221" i="12"/>
  <c r="BD221" i="12"/>
  <c r="AP221" i="12"/>
  <c r="DB221" i="12"/>
  <c r="DE221" i="12"/>
  <c r="DU221" i="12"/>
  <c r="F221" i="12" s="1"/>
  <c r="BZ221" i="12"/>
  <c r="CU221" i="12"/>
  <c r="BM221" i="12"/>
  <c r="CS221" i="12"/>
  <c r="AU221" i="12"/>
  <c r="Q224" i="12"/>
  <c r="R224" i="12" s="1"/>
  <c r="AK215" i="12"/>
  <c r="CA215" i="12"/>
  <c r="BO215" i="12"/>
  <c r="BN221" i="12"/>
  <c r="AX221" i="12"/>
  <c r="CX215" i="12"/>
  <c r="DS215" i="12"/>
  <c r="AO215" i="12"/>
  <c r="CE215" i="12"/>
  <c r="DM215" i="12"/>
  <c r="AQ215" i="12"/>
  <c r="BD215" i="12"/>
  <c r="DR215" i="12"/>
  <c r="F83" i="12"/>
  <c r="CY221" i="12"/>
  <c r="CL221" i="12"/>
  <c r="AV221" i="12"/>
  <c r="AK221" i="12"/>
  <c r="AZ221" i="12"/>
  <c r="Q225" i="12"/>
  <c r="R225" i="12" s="1"/>
  <c r="X127" i="21"/>
  <c r="LV131" i="12"/>
  <c r="IC131" i="12"/>
  <c r="O131" i="12" s="1"/>
  <c r="P131" i="12" s="1"/>
  <c r="LU131" i="12"/>
  <c r="MA131" i="12"/>
  <c r="MC131" i="12"/>
  <c r="Y131" i="12" s="1"/>
  <c r="Z131" i="12" s="1"/>
  <c r="MB131" i="12"/>
  <c r="W131" i="12" s="1"/>
  <c r="X131" i="12" s="1"/>
  <c r="CZ132" i="12"/>
  <c r="CZ131" i="12"/>
  <c r="CD131" i="12"/>
  <c r="CD132" i="12"/>
  <c r="CO131" i="12"/>
  <c r="CO132" i="12"/>
  <c r="BK131" i="12"/>
  <c r="BK132" i="12"/>
  <c r="DP132" i="12"/>
  <c r="DP131" i="12"/>
  <c r="DA131" i="12"/>
  <c r="DA132" i="12"/>
  <c r="BL131" i="12"/>
  <c r="BL132" i="12"/>
  <c r="DI131" i="12"/>
  <c r="DI132" i="12"/>
  <c r="CA131" i="12"/>
  <c r="CA132" i="12"/>
  <c r="BE131" i="12"/>
  <c r="BE132" i="12"/>
  <c r="AX131" i="12"/>
  <c r="AX132" i="12"/>
  <c r="AU131" i="12"/>
  <c r="AU132" i="12"/>
  <c r="CB131" i="12"/>
  <c r="CB132" i="12"/>
  <c r="AQ132" i="12"/>
  <c r="AQ131" i="12"/>
  <c r="BP132" i="12"/>
  <c r="BP131" i="12"/>
  <c r="DU131" i="12"/>
  <c r="F131" i="12" s="1"/>
  <c r="DU132" i="12"/>
  <c r="F132" i="12" s="1"/>
  <c r="BF131" i="12"/>
  <c r="BF132" i="12"/>
  <c r="BN131" i="12"/>
  <c r="BN132" i="12"/>
  <c r="BV131" i="12"/>
  <c r="BV132" i="12"/>
  <c r="BC131" i="12"/>
  <c r="BC132" i="12"/>
  <c r="AV131" i="12"/>
  <c r="AV132" i="12"/>
  <c r="AK131" i="12"/>
  <c r="AK132" i="12"/>
  <c r="AT131" i="12"/>
  <c r="AT132" i="12"/>
  <c r="CH131" i="12"/>
  <c r="CH132" i="12"/>
  <c r="AZ132" i="12"/>
  <c r="AZ131" i="12"/>
  <c r="AS131" i="12"/>
  <c r="AS132" i="12"/>
  <c r="DF131" i="12"/>
  <c r="DF132" i="12"/>
  <c r="CJ131" i="12"/>
  <c r="CJ132" i="12"/>
  <c r="AY131" i="12"/>
  <c r="AY132" i="12"/>
  <c r="BX132" i="12"/>
  <c r="BX131" i="12"/>
  <c r="AM131" i="12"/>
  <c r="AM132" i="12"/>
  <c r="CR131" i="12"/>
  <c r="CR132" i="12"/>
  <c r="DS132" i="12"/>
  <c r="DS131" i="12"/>
  <c r="BY131" i="12"/>
  <c r="BY132" i="12"/>
  <c r="CN132" i="12"/>
  <c r="CN131" i="12"/>
  <c r="BB131" i="12"/>
  <c r="BB132" i="12"/>
  <c r="CE131" i="12"/>
  <c r="CE132" i="12"/>
  <c r="DD132" i="12"/>
  <c r="DD131" i="12"/>
  <c r="DB131" i="12"/>
  <c r="DB132" i="12"/>
  <c r="CU132" i="12"/>
  <c r="CU131" i="12"/>
  <c r="DT132" i="12"/>
  <c r="DT131" i="12"/>
  <c r="DM131" i="12"/>
  <c r="DM132" i="12"/>
  <c r="AN131" i="12"/>
  <c r="AN132" i="12"/>
  <c r="CV132" i="12"/>
  <c r="CV131" i="12"/>
  <c r="DN131" i="12"/>
  <c r="DN132" i="12"/>
  <c r="BD131" i="12"/>
  <c r="BD132" i="12"/>
  <c r="AO131" i="12"/>
  <c r="AO132" i="12"/>
  <c r="BS131" i="12"/>
  <c r="BS132" i="12"/>
  <c r="AW131" i="12"/>
  <c r="AW132" i="12"/>
  <c r="BT131" i="12"/>
  <c r="BT132" i="12"/>
  <c r="DQ131" i="12"/>
  <c r="DQ132" i="12"/>
  <c r="DJ131" i="12"/>
  <c r="DJ132" i="12"/>
  <c r="AJ132" i="12"/>
  <c r="AJ131" i="12"/>
  <c r="DG131" i="12"/>
  <c r="DG132" i="12"/>
  <c r="CS131" i="12"/>
  <c r="CS132" i="12"/>
  <c r="BW132" i="12"/>
  <c r="BW131" i="12"/>
  <c r="CI131" i="12"/>
  <c r="CI132" i="12"/>
  <c r="BM131" i="12"/>
  <c r="BM132" i="12"/>
  <c r="DC131" i="12"/>
  <c r="DC132" i="12"/>
  <c r="BI131" i="12"/>
  <c r="BI132" i="12"/>
  <c r="BJ131" i="12"/>
  <c r="BJ132" i="12"/>
  <c r="DR131" i="12"/>
  <c r="DR132" i="12"/>
  <c r="BZ131" i="12"/>
  <c r="BZ132" i="12"/>
  <c r="DO131" i="12"/>
  <c r="DO132" i="12"/>
  <c r="DH131" i="12"/>
  <c r="DH132" i="12"/>
  <c r="CL131" i="12"/>
  <c r="CL132" i="12"/>
  <c r="CW131" i="12"/>
  <c r="CW132" i="12"/>
  <c r="BR131" i="12"/>
  <c r="BR132" i="12"/>
  <c r="AL131" i="12"/>
  <c r="AL132" i="12"/>
  <c r="CT131" i="12"/>
  <c r="CT132" i="12"/>
  <c r="CM131" i="12"/>
  <c r="CM132" i="12"/>
  <c r="DL132" i="12"/>
  <c r="DL131" i="12"/>
  <c r="DE131" i="12"/>
  <c r="DE132" i="12"/>
  <c r="CX131" i="12"/>
  <c r="CX132" i="12"/>
  <c r="CQ131" i="12"/>
  <c r="CQ132" i="12"/>
  <c r="BU131" i="12"/>
  <c r="BU132" i="12"/>
  <c r="DK132" i="12"/>
  <c r="DK131" i="12"/>
  <c r="BQ131" i="12"/>
  <c r="BQ132" i="12"/>
  <c r="CY131" i="12"/>
  <c r="CY132" i="12"/>
  <c r="CC131" i="12"/>
  <c r="CC132" i="12"/>
  <c r="BG131" i="12"/>
  <c r="BG132" i="12"/>
  <c r="CF132" i="12"/>
  <c r="CF131" i="12"/>
  <c r="CP131" i="12"/>
  <c r="CP132" i="12"/>
  <c r="CK131" i="12"/>
  <c r="CK132" i="12"/>
  <c r="BO131" i="12"/>
  <c r="BO132" i="12"/>
  <c r="CG131" i="12"/>
  <c r="CG132" i="12"/>
  <c r="AR132" i="12"/>
  <c r="AR131" i="12"/>
  <c r="AP131" i="12"/>
  <c r="AP132" i="12"/>
  <c r="BH132" i="12"/>
  <c r="BH131" i="12"/>
  <c r="BA131" i="12"/>
  <c r="BA132" i="12"/>
  <c r="X131" i="21"/>
  <c r="P131" i="21"/>
  <c r="AX131" i="21"/>
  <c r="H131" i="21"/>
  <c r="BC131" i="21"/>
  <c r="BD131" i="21"/>
  <c r="I131" i="21" s="1"/>
  <c r="J131" i="21" s="1"/>
  <c r="AW131" i="21"/>
  <c r="CW131" i="21"/>
  <c r="DD131" i="21"/>
  <c r="Y131" i="21" s="1"/>
  <c r="Z131" i="21" s="1"/>
  <c r="DC131" i="21"/>
  <c r="CX131" i="21"/>
  <c r="CC131" i="21"/>
  <c r="CD131" i="21"/>
  <c r="Q131" i="21" s="1"/>
  <c r="R131" i="21" s="1"/>
  <c r="BX131" i="21"/>
  <c r="BW131" i="21"/>
  <c r="ID131" i="12"/>
  <c r="Q131" i="12" s="1"/>
  <c r="R131" i="12" s="1"/>
  <c r="HW131" i="12"/>
  <c r="HV131" i="12"/>
  <c r="IB131" i="12"/>
  <c r="MB52" i="12"/>
  <c r="W52" i="12" s="1"/>
  <c r="X52" i="12" s="1"/>
  <c r="P83" i="21"/>
  <c r="MC215" i="12"/>
  <c r="Y215" i="12" s="1"/>
  <c r="Z215" i="12" s="1"/>
  <c r="MB215" i="12"/>
  <c r="W215" i="12" s="1"/>
  <c r="X215" i="12" s="1"/>
  <c r="MA215" i="12"/>
  <c r="HW215" i="12"/>
  <c r="HV215" i="12"/>
  <c r="DD53" i="21"/>
  <c r="Y53" i="21" s="1"/>
  <c r="Z53" i="21" s="1"/>
  <c r="X53" i="21"/>
  <c r="BD152" i="21"/>
  <c r="I152" i="21" s="1"/>
  <c r="J152" i="21" s="1"/>
  <c r="CD53" i="21"/>
  <c r="Q53" i="21" s="1"/>
  <c r="R53" i="21" s="1"/>
  <c r="H152" i="21"/>
  <c r="P53" i="21"/>
  <c r="BX53" i="21"/>
  <c r="CC53" i="21"/>
  <c r="S53" i="21" s="1"/>
  <c r="BW53" i="21"/>
  <c r="BD215" i="21"/>
  <c r="I215" i="21" s="1"/>
  <c r="J215" i="21" s="1"/>
  <c r="DC215" i="21"/>
  <c r="AX215" i="21"/>
  <c r="BC215" i="21"/>
  <c r="K215" i="21" s="1"/>
  <c r="AW215" i="21"/>
  <c r="P215" i="21"/>
  <c r="CD215" i="21"/>
  <c r="Q215" i="21" s="1"/>
  <c r="R215" i="21" s="1"/>
  <c r="CW215" i="21"/>
  <c r="CX215" i="21"/>
  <c r="BX215" i="21"/>
  <c r="BW215" i="21"/>
  <c r="CC215" i="21"/>
  <c r="S215" i="21" s="1"/>
  <c r="X215" i="21"/>
  <c r="CW152" i="21"/>
  <c r="X146" i="21"/>
  <c r="X145" i="21"/>
  <c r="DC152" i="21"/>
  <c r="AA152" i="21" s="1"/>
  <c r="P145" i="21"/>
  <c r="X152" i="21"/>
  <c r="AW152" i="21"/>
  <c r="P146" i="21"/>
  <c r="CX152" i="21"/>
  <c r="H45" i="21"/>
  <c r="CC152" i="21"/>
  <c r="S152" i="21" s="1"/>
  <c r="DD152" i="21"/>
  <c r="Y152" i="21" s="1"/>
  <c r="Z152" i="21" s="1"/>
  <c r="BC152" i="21"/>
  <c r="K152" i="21" s="1"/>
  <c r="AX152" i="21"/>
  <c r="H146" i="21"/>
  <c r="H145" i="21"/>
  <c r="BC145" i="21"/>
  <c r="K145" i="21" s="1"/>
  <c r="BD145" i="21"/>
  <c r="I145" i="21" s="1"/>
  <c r="J145" i="21" s="1"/>
  <c r="BD146" i="21"/>
  <c r="I146" i="21" s="1"/>
  <c r="J146" i="21" s="1"/>
  <c r="BC146" i="21"/>
  <c r="K146" i="21" s="1"/>
  <c r="AX145" i="21"/>
  <c r="AW145" i="21"/>
  <c r="AW146" i="21"/>
  <c r="AX146" i="21"/>
  <c r="DD145" i="21"/>
  <c r="Y145" i="21" s="1"/>
  <c r="Z145" i="21" s="1"/>
  <c r="DD146" i="21"/>
  <c r="Y146" i="21" s="1"/>
  <c r="Z146" i="21" s="1"/>
  <c r="DC145" i="21"/>
  <c r="DC146" i="21"/>
  <c r="CW145" i="21"/>
  <c r="CX145" i="21"/>
  <c r="CW146" i="21"/>
  <c r="CX146" i="21"/>
  <c r="CC146" i="21"/>
  <c r="S146" i="21" s="1"/>
  <c r="CC145" i="21"/>
  <c r="S145" i="21" s="1"/>
  <c r="P152" i="21"/>
  <c r="CD145" i="21"/>
  <c r="Q145" i="21" s="1"/>
  <c r="R145" i="21" s="1"/>
  <c r="CD146" i="21"/>
  <c r="Q146" i="21" s="1"/>
  <c r="R146" i="21" s="1"/>
  <c r="BW146" i="21"/>
  <c r="BX146" i="21"/>
  <c r="BX145" i="21"/>
  <c r="BW145" i="21"/>
  <c r="BX152" i="21"/>
  <c r="CD152" i="21"/>
  <c r="Q152" i="21" s="1"/>
  <c r="R152" i="21" s="1"/>
  <c r="BW152" i="21"/>
  <c r="AW53" i="21"/>
  <c r="AX53" i="21"/>
  <c r="BD53" i="21"/>
  <c r="I53" i="21" s="1"/>
  <c r="J53" i="21" s="1"/>
  <c r="H53" i="21"/>
  <c r="DC53" i="21"/>
  <c r="CX53" i="21"/>
  <c r="CW53" i="21"/>
  <c r="BC53" i="21"/>
  <c r="K53" i="21" s="1"/>
  <c r="BC205" i="21"/>
  <c r="BD205" i="21"/>
  <c r="I205" i="21" s="1"/>
  <c r="J205" i="21" s="1"/>
  <c r="BD206" i="21"/>
  <c r="I206" i="21" s="1"/>
  <c r="J206" i="21" s="1"/>
  <c r="BD196" i="21"/>
  <c r="I196" i="21" s="1"/>
  <c r="J196" i="21" s="1"/>
  <c r="MB53" i="12"/>
  <c r="W53" i="12" s="1"/>
  <c r="X53" i="12" s="1"/>
  <c r="H194" i="21"/>
  <c r="H193" i="21"/>
  <c r="BC194" i="21"/>
  <c r="K194" i="21" s="1"/>
  <c r="BD194" i="21"/>
  <c r="I194" i="21" s="1"/>
  <c r="J194" i="21" s="1"/>
  <c r="BD199" i="21"/>
  <c r="I199" i="21" s="1"/>
  <c r="J199" i="21" s="1"/>
  <c r="MA53" i="12"/>
  <c r="LU52" i="12"/>
  <c r="MC53" i="12"/>
  <c r="Y53" i="12" s="1"/>
  <c r="Z53" i="12" s="1"/>
  <c r="IB53" i="12"/>
  <c r="IC53" i="12"/>
  <c r="O53" i="12" s="1"/>
  <c r="P53" i="12" s="1"/>
  <c r="MA52" i="12"/>
  <c r="ID52" i="12"/>
  <c r="Q52" i="12" s="1"/>
  <c r="R52" i="12" s="1"/>
  <c r="BR43" i="12"/>
  <c r="BR53" i="12"/>
  <c r="BR52" i="12"/>
  <c r="AZ43" i="12"/>
  <c r="AZ52" i="12"/>
  <c r="AZ53" i="12"/>
  <c r="AT43" i="12"/>
  <c r="AT52" i="12"/>
  <c r="AT53" i="12"/>
  <c r="LV53" i="12"/>
  <c r="BD200" i="21"/>
  <c r="I200" i="21" s="1"/>
  <c r="J200" i="21" s="1"/>
  <c r="LV52" i="12"/>
  <c r="H198" i="21"/>
  <c r="J198" i="21"/>
  <c r="AM43" i="12"/>
  <c r="AM52" i="12"/>
  <c r="AM53" i="12"/>
  <c r="CI43" i="12"/>
  <c r="CI53" i="12"/>
  <c r="CI52" i="12"/>
  <c r="DF43" i="12"/>
  <c r="DF52" i="12"/>
  <c r="DF53" i="12"/>
  <c r="AW43" i="12"/>
  <c r="AW53" i="12"/>
  <c r="AW52" i="12"/>
  <c r="DB43" i="12"/>
  <c r="DB53" i="12"/>
  <c r="DB52" i="12"/>
  <c r="AP43" i="12"/>
  <c r="AP53" i="12"/>
  <c r="AP52" i="12"/>
  <c r="BT43" i="12"/>
  <c r="BT53" i="12"/>
  <c r="BT52" i="12"/>
  <c r="CB43" i="12"/>
  <c r="CB53" i="12"/>
  <c r="CB52" i="12"/>
  <c r="AS43" i="12"/>
  <c r="AS52" i="12"/>
  <c r="AS53" i="12"/>
  <c r="CW43" i="12"/>
  <c r="CW53" i="12"/>
  <c r="CW52" i="12"/>
  <c r="DJ43" i="12"/>
  <c r="DJ52" i="12"/>
  <c r="DJ53" i="12"/>
  <c r="AN43" i="12"/>
  <c r="AN52" i="12"/>
  <c r="AN53" i="12"/>
  <c r="BB43" i="12"/>
  <c r="BB52" i="12"/>
  <c r="BB53" i="12"/>
  <c r="BW43" i="12"/>
  <c r="BW52" i="12"/>
  <c r="BW53" i="12"/>
  <c r="CJ43" i="12"/>
  <c r="CJ53" i="12"/>
  <c r="CJ52" i="12"/>
  <c r="AR43" i="12"/>
  <c r="AR52" i="12"/>
  <c r="AR53" i="12"/>
  <c r="BK43" i="12"/>
  <c r="BK53" i="12"/>
  <c r="BK52" i="12"/>
  <c r="BH43" i="12"/>
  <c r="BH52" i="12"/>
  <c r="BH53" i="12"/>
  <c r="DD43" i="12"/>
  <c r="DD52" i="12"/>
  <c r="DD53" i="12"/>
  <c r="BV43" i="12"/>
  <c r="BV53" i="12"/>
  <c r="BV52" i="12"/>
  <c r="DT43" i="12"/>
  <c r="DT52" i="12"/>
  <c r="DT53" i="12"/>
  <c r="MC52" i="12"/>
  <c r="Y52" i="12" s="1"/>
  <c r="Z52" i="12" s="1"/>
  <c r="HW52" i="12"/>
  <c r="HV52" i="12"/>
  <c r="BZ43" i="12"/>
  <c r="BZ53" i="12"/>
  <c r="BZ52" i="12"/>
  <c r="CZ43" i="12"/>
  <c r="CZ52" i="12"/>
  <c r="CZ53" i="12"/>
  <c r="BY43" i="12"/>
  <c r="BY53" i="12"/>
  <c r="BY52" i="12"/>
  <c r="BS43" i="12"/>
  <c r="BS53" i="12"/>
  <c r="BS52" i="12"/>
  <c r="DA43" i="12"/>
  <c r="DA52" i="12"/>
  <c r="DA53" i="12"/>
  <c r="DC43" i="12"/>
  <c r="DC53" i="12"/>
  <c r="DC52" i="12"/>
  <c r="CX43" i="12"/>
  <c r="CX53" i="12"/>
  <c r="CX52" i="12"/>
  <c r="DS43" i="12"/>
  <c r="DS52" i="12"/>
  <c r="DS53" i="12"/>
  <c r="AO43" i="12"/>
  <c r="AO53" i="12"/>
  <c r="AO52" i="12"/>
  <c r="CE43" i="12"/>
  <c r="CE53" i="12"/>
  <c r="CE52" i="12"/>
  <c r="DM43" i="12"/>
  <c r="DM52" i="12"/>
  <c r="DM53" i="12"/>
  <c r="AQ43" i="12"/>
  <c r="AQ53" i="12"/>
  <c r="AQ52" i="12"/>
  <c r="BD43" i="12"/>
  <c r="BD53" i="12"/>
  <c r="BD52" i="12"/>
  <c r="DR43" i="12"/>
  <c r="DR52" i="12"/>
  <c r="DR53" i="12"/>
  <c r="IB146" i="12"/>
  <c r="AY84" i="21"/>
  <c r="BA84" i="21" s="1"/>
  <c r="IC52" i="12"/>
  <c r="O52" i="12" s="1"/>
  <c r="P52" i="12" s="1"/>
  <c r="IB52" i="12"/>
  <c r="H191" i="21"/>
  <c r="J191" i="21"/>
  <c r="LU53" i="12"/>
  <c r="BU43" i="12"/>
  <c r="BU53" i="12"/>
  <c r="BU52" i="12"/>
  <c r="DL43" i="12"/>
  <c r="DL52" i="12"/>
  <c r="DL53" i="12"/>
  <c r="DK43" i="12"/>
  <c r="DK52" i="12"/>
  <c r="DK53" i="12"/>
  <c r="CS43" i="12"/>
  <c r="CS53" i="12"/>
  <c r="CS52" i="12"/>
  <c r="AJ43" i="12"/>
  <c r="AJ53" i="12"/>
  <c r="AJ52" i="12"/>
  <c r="CU43" i="12"/>
  <c r="CU53" i="12"/>
  <c r="CU52" i="12"/>
  <c r="CY43" i="12"/>
  <c r="CY52" i="12"/>
  <c r="CY53" i="12"/>
  <c r="AK43" i="12"/>
  <c r="AK52" i="12"/>
  <c r="AK53" i="12"/>
  <c r="AX43" i="12"/>
  <c r="AX52" i="12"/>
  <c r="AX53" i="12"/>
  <c r="CQ43" i="12"/>
  <c r="CQ53" i="12"/>
  <c r="CQ52" i="12"/>
  <c r="CG43" i="12"/>
  <c r="CG53" i="12"/>
  <c r="CG52" i="12"/>
  <c r="CT43" i="12"/>
  <c r="CT53" i="12"/>
  <c r="CT52" i="12"/>
  <c r="CA43" i="12"/>
  <c r="CA53" i="12"/>
  <c r="CA52" i="12"/>
  <c r="CL43" i="12"/>
  <c r="CL52" i="12"/>
  <c r="CL53" i="12"/>
  <c r="DU43" i="12"/>
  <c r="F43" i="12" s="1"/>
  <c r="DU53" i="12"/>
  <c r="F53" i="12" s="1"/>
  <c r="DU52" i="12"/>
  <c r="F52" i="12" s="1"/>
  <c r="BM43" i="12"/>
  <c r="BM53" i="12"/>
  <c r="BM52" i="12"/>
  <c r="BO43" i="12"/>
  <c r="BO53" i="12"/>
  <c r="BO52" i="12"/>
  <c r="BJ43" i="12"/>
  <c r="BJ53" i="12"/>
  <c r="BJ52" i="12"/>
  <c r="CR43" i="12"/>
  <c r="CR53" i="12"/>
  <c r="CR52" i="12"/>
  <c r="ID53" i="12"/>
  <c r="Q53" i="12" s="1"/>
  <c r="R53" i="12" s="1"/>
  <c r="BC196" i="21"/>
  <c r="K196" i="21" s="1"/>
  <c r="CO43" i="12"/>
  <c r="CO53" i="12"/>
  <c r="CO52" i="12"/>
  <c r="BI43" i="12"/>
  <c r="BI53" i="12"/>
  <c r="BI52" i="12"/>
  <c r="DH43" i="12"/>
  <c r="DH52" i="12"/>
  <c r="DH53" i="12"/>
  <c r="CM43" i="12"/>
  <c r="CM53" i="12"/>
  <c r="CM52" i="12"/>
  <c r="DN43" i="12"/>
  <c r="DN52" i="12"/>
  <c r="DN53" i="12"/>
  <c r="BE43" i="12"/>
  <c r="BE52" i="12"/>
  <c r="BE53" i="12"/>
  <c r="BL43" i="12"/>
  <c r="BL53" i="12"/>
  <c r="BL52" i="12"/>
  <c r="CV43" i="12"/>
  <c r="CV53" i="12"/>
  <c r="CV52" i="12"/>
  <c r="AY43" i="12"/>
  <c r="AY53" i="12"/>
  <c r="AY52" i="12"/>
  <c r="CH43" i="12"/>
  <c r="CH53" i="12"/>
  <c r="CH52" i="12"/>
  <c r="DP43" i="12"/>
  <c r="DP53" i="12"/>
  <c r="DP52" i="12"/>
  <c r="BX43" i="12"/>
  <c r="BX53" i="12"/>
  <c r="BX52" i="12"/>
  <c r="AL43" i="12"/>
  <c r="AL53" i="12"/>
  <c r="AL52" i="12"/>
  <c r="BG43" i="12"/>
  <c r="BG52" i="12"/>
  <c r="BG53" i="12"/>
  <c r="CP43" i="12"/>
  <c r="CP53" i="12"/>
  <c r="CP52" i="12"/>
  <c r="DO43" i="12"/>
  <c r="DO52" i="12"/>
  <c r="DO53" i="12"/>
  <c r="BA43" i="12"/>
  <c r="BA52" i="12"/>
  <c r="BA53" i="12"/>
  <c r="BN43" i="12"/>
  <c r="BN52" i="12"/>
  <c r="BN53" i="12"/>
  <c r="AU43" i="12"/>
  <c r="AU52" i="12"/>
  <c r="AU53" i="12"/>
  <c r="CC43" i="12"/>
  <c r="CC52" i="12"/>
  <c r="CC53" i="12"/>
  <c r="BF43" i="12"/>
  <c r="BF52" i="12"/>
  <c r="BF53" i="12"/>
  <c r="DG43" i="12"/>
  <c r="DG52" i="12"/>
  <c r="DG53" i="12"/>
  <c r="BP43" i="12"/>
  <c r="BP53" i="12"/>
  <c r="BP52" i="12"/>
  <c r="DQ43" i="12"/>
  <c r="DQ52" i="12"/>
  <c r="DQ53" i="12"/>
  <c r="DI43" i="12"/>
  <c r="DI53" i="12"/>
  <c r="DI52" i="12"/>
  <c r="BQ43" i="12"/>
  <c r="BQ53" i="12"/>
  <c r="BQ52" i="12"/>
  <c r="CD43" i="12"/>
  <c r="CD52" i="12"/>
  <c r="CD53" i="12"/>
  <c r="CN43" i="12"/>
  <c r="CN53" i="12"/>
  <c r="CN52" i="12"/>
  <c r="BC43" i="12"/>
  <c r="BC52" i="12"/>
  <c r="BC53" i="12"/>
  <c r="CF43" i="12"/>
  <c r="CF53" i="12"/>
  <c r="CF52" i="12"/>
  <c r="CK43" i="12"/>
  <c r="CK52" i="12"/>
  <c r="CK53" i="12"/>
  <c r="DE43" i="12"/>
  <c r="DE52" i="12"/>
  <c r="DE53" i="12"/>
  <c r="AV43" i="12"/>
  <c r="AV52" i="12"/>
  <c r="AV53" i="12"/>
  <c r="AY218" i="21"/>
  <c r="BA218" i="21" s="1"/>
  <c r="HW53" i="12"/>
  <c r="HV53" i="12"/>
  <c r="BS145" i="12"/>
  <c r="BS146" i="12"/>
  <c r="DO145" i="12"/>
  <c r="DO146" i="12"/>
  <c r="AU145" i="12"/>
  <c r="AU146" i="12"/>
  <c r="AY145" i="12"/>
  <c r="AY146" i="12"/>
  <c r="BE145" i="12"/>
  <c r="BE146" i="12"/>
  <c r="CR145" i="12"/>
  <c r="CR146" i="12"/>
  <c r="DD145" i="12"/>
  <c r="DD146" i="12"/>
  <c r="CQ145" i="12"/>
  <c r="CQ146" i="12"/>
  <c r="DL145" i="12"/>
  <c r="DL146" i="12"/>
  <c r="HV147" i="12"/>
  <c r="HW147" i="12"/>
  <c r="CB146" i="12"/>
  <c r="CB145" i="12"/>
  <c r="BN145" i="12"/>
  <c r="BN146" i="12"/>
  <c r="DI146" i="12"/>
  <c r="DI145" i="12"/>
  <c r="IC146" i="12"/>
  <c r="O146" i="12" s="1"/>
  <c r="P146" i="12" s="1"/>
  <c r="MB146" i="12"/>
  <c r="W146" i="12" s="1"/>
  <c r="X146" i="12" s="1"/>
  <c r="HV146" i="12"/>
  <c r="HW146" i="12"/>
  <c r="BQ146" i="12"/>
  <c r="BQ145" i="12"/>
  <c r="CL145" i="12"/>
  <c r="CL146" i="12"/>
  <c r="BZ145" i="12"/>
  <c r="BZ146" i="12"/>
  <c r="AS146" i="12"/>
  <c r="AS145" i="12"/>
  <c r="CK146" i="12"/>
  <c r="CK145" i="12"/>
  <c r="CJ145" i="12"/>
  <c r="CJ146" i="12"/>
  <c r="BK145" i="12"/>
  <c r="BK146" i="12"/>
  <c r="DK145" i="12"/>
  <c r="DK146" i="12"/>
  <c r="BU145" i="12"/>
  <c r="BU146" i="12"/>
  <c r="CH145" i="12"/>
  <c r="CH146" i="12"/>
  <c r="AQ145" i="12"/>
  <c r="AQ146" i="12"/>
  <c r="IC145" i="12"/>
  <c r="O145" i="12" s="1"/>
  <c r="P145" i="12" s="1"/>
  <c r="MB145" i="12"/>
  <c r="W145" i="12" s="1"/>
  <c r="X145" i="12" s="1"/>
  <c r="HW145" i="12"/>
  <c r="HV145" i="12"/>
  <c r="CU145" i="12"/>
  <c r="CU146" i="12"/>
  <c r="DN145" i="12"/>
  <c r="DN146" i="12"/>
  <c r="AR145" i="12"/>
  <c r="AR146" i="12"/>
  <c r="CG146" i="12"/>
  <c r="CG145" i="12"/>
  <c r="BX145" i="12"/>
  <c r="BX146" i="12"/>
  <c r="CY145" i="12"/>
  <c r="CY146" i="12"/>
  <c r="DT145" i="12"/>
  <c r="DT146" i="12"/>
  <c r="DB145" i="12"/>
  <c r="DB146" i="12"/>
  <c r="AX145" i="12"/>
  <c r="AX146" i="12"/>
  <c r="CS146" i="12"/>
  <c r="CS145" i="12"/>
  <c r="CI145" i="12"/>
  <c r="CI146" i="12"/>
  <c r="BI146" i="12"/>
  <c r="BI145" i="12"/>
  <c r="MC146" i="12"/>
  <c r="Y146" i="12" s="1"/>
  <c r="Z146" i="12" s="1"/>
  <c r="ID146" i="12"/>
  <c r="Q146" i="12" s="1"/>
  <c r="R146" i="12" s="1"/>
  <c r="BG145" i="12"/>
  <c r="BG146" i="12"/>
  <c r="CN145" i="12"/>
  <c r="CN146" i="12"/>
  <c r="BJ145" i="12"/>
  <c r="BJ146" i="12"/>
  <c r="AZ145" i="12"/>
  <c r="AZ146" i="12"/>
  <c r="CP145" i="12"/>
  <c r="CP146" i="12"/>
  <c r="CZ146" i="12"/>
  <c r="CZ145" i="12"/>
  <c r="AJ145" i="12"/>
  <c r="AJ146" i="12"/>
  <c r="AK146" i="12"/>
  <c r="AK145" i="12"/>
  <c r="DA145" i="12"/>
  <c r="DA146" i="12"/>
  <c r="MC145" i="12"/>
  <c r="Y145" i="12" s="1"/>
  <c r="Z145" i="12" s="1"/>
  <c r="ID145" i="12"/>
  <c r="Q145" i="12" s="1"/>
  <c r="R145" i="12" s="1"/>
  <c r="BF145" i="12"/>
  <c r="BF146" i="12"/>
  <c r="DM146" i="12"/>
  <c r="DM145" i="12"/>
  <c r="BC145" i="12"/>
  <c r="BC146" i="12"/>
  <c r="AT145" i="12"/>
  <c r="AT146" i="12"/>
  <c r="CE145" i="12"/>
  <c r="CE146" i="12"/>
  <c r="CW146" i="12"/>
  <c r="CW145" i="12"/>
  <c r="BR145" i="12"/>
  <c r="BR146" i="12"/>
  <c r="DG145" i="12"/>
  <c r="DG146" i="12"/>
  <c r="BV145" i="12"/>
  <c r="BV146" i="12"/>
  <c r="LU145" i="12"/>
  <c r="LV145" i="12"/>
  <c r="BD145" i="12"/>
  <c r="BD146" i="12"/>
  <c r="AP145" i="12"/>
  <c r="AP146" i="12"/>
  <c r="BT145" i="12"/>
  <c r="BT146" i="12"/>
  <c r="DP145" i="12"/>
  <c r="DP146" i="12"/>
  <c r="AN146" i="12"/>
  <c r="AN145" i="12"/>
  <c r="BH145" i="12"/>
  <c r="BH146" i="12"/>
  <c r="AM145" i="12"/>
  <c r="AM146" i="12"/>
  <c r="DU146" i="12"/>
  <c r="F146" i="12" s="1"/>
  <c r="DU145" i="12"/>
  <c r="F145" i="12" s="1"/>
  <c r="CT145" i="12"/>
  <c r="CT146" i="12"/>
  <c r="BA146" i="12"/>
  <c r="BA145" i="12"/>
  <c r="AO146" i="12"/>
  <c r="AO145" i="12"/>
  <c r="BM145" i="12"/>
  <c r="BM146" i="12"/>
  <c r="DQ145" i="12"/>
  <c r="DQ146" i="12"/>
  <c r="DS145" i="12"/>
  <c r="DS146" i="12"/>
  <c r="AV145" i="12"/>
  <c r="AV146" i="12"/>
  <c r="BY146" i="12"/>
  <c r="BY145" i="12"/>
  <c r="LU146" i="12"/>
  <c r="LV146" i="12"/>
  <c r="DH145" i="12"/>
  <c r="DH146" i="12"/>
  <c r="CF145" i="12"/>
  <c r="CF146" i="12"/>
  <c r="CX145" i="12"/>
  <c r="CX146" i="12"/>
  <c r="BW145" i="12"/>
  <c r="BW146" i="12"/>
  <c r="CM145" i="12"/>
  <c r="CM146" i="12"/>
  <c r="DF145" i="12"/>
  <c r="DF146" i="12"/>
  <c r="MA146" i="12"/>
  <c r="CD145" i="12"/>
  <c r="CD146" i="12"/>
  <c r="DE146" i="12"/>
  <c r="DE145" i="12"/>
  <c r="BB145" i="12"/>
  <c r="BB146" i="12"/>
  <c r="DJ145" i="12"/>
  <c r="DJ146" i="12"/>
  <c r="AL145" i="12"/>
  <c r="AL146" i="12"/>
  <c r="DC145" i="12"/>
  <c r="DC146" i="12"/>
  <c r="CO146" i="12"/>
  <c r="CO145" i="12"/>
  <c r="BL145" i="12"/>
  <c r="BL146" i="12"/>
  <c r="BP145" i="12"/>
  <c r="BP146" i="12"/>
  <c r="DR145" i="12"/>
  <c r="DR146" i="12"/>
  <c r="AW146" i="12"/>
  <c r="AW145" i="12"/>
  <c r="BO145" i="12"/>
  <c r="BO146" i="12"/>
  <c r="CC146" i="12"/>
  <c r="CC145" i="12"/>
  <c r="CV145" i="12"/>
  <c r="CV146" i="12"/>
  <c r="CA145" i="12"/>
  <c r="CA146" i="12"/>
  <c r="IB145" i="12"/>
  <c r="MA145" i="12"/>
  <c r="DD204" i="21"/>
  <c r="Y204" i="21" s="1"/>
  <c r="Z204" i="21" s="1"/>
  <c r="DC204" i="21"/>
  <c r="X205" i="21"/>
  <c r="DD205" i="21"/>
  <c r="Y205" i="21" s="1"/>
  <c r="Z205" i="21" s="1"/>
  <c r="X198" i="21"/>
  <c r="DD200" i="21"/>
  <c r="Y200" i="21" s="1"/>
  <c r="Z200" i="21" s="1"/>
  <c r="DD206" i="21"/>
  <c r="Y206" i="21" s="1"/>
  <c r="Z206" i="21" s="1"/>
  <c r="BD45" i="21"/>
  <c r="I45" i="21" s="1"/>
  <c r="J45" i="21" s="1"/>
  <c r="BD44" i="21"/>
  <c r="I44" i="21" s="1"/>
  <c r="J44" i="21" s="1"/>
  <c r="DD45" i="21"/>
  <c r="Y45" i="21" s="1"/>
  <c r="Z45" i="21" s="1"/>
  <c r="DD44" i="21"/>
  <c r="Y44" i="21" s="1"/>
  <c r="Z44" i="21" s="1"/>
  <c r="CD44" i="21"/>
  <c r="Q44" i="21" s="1"/>
  <c r="R44" i="21" s="1"/>
  <c r="CD45" i="21"/>
  <c r="Q45" i="21" s="1"/>
  <c r="R45" i="21" s="1"/>
  <c r="P44" i="21"/>
  <c r="H43" i="21"/>
  <c r="X44" i="21"/>
  <c r="DC45" i="21"/>
  <c r="X45" i="21"/>
  <c r="CC45" i="21"/>
  <c r="BW45" i="21"/>
  <c r="P45" i="21"/>
  <c r="BC45" i="21"/>
  <c r="AW45" i="21"/>
  <c r="AX45" i="21"/>
  <c r="BX45" i="21"/>
  <c r="CW45" i="21"/>
  <c r="CX45" i="21"/>
  <c r="H44" i="21"/>
  <c r="DC44" i="21"/>
  <c r="CX44" i="21"/>
  <c r="CW44" i="21"/>
  <c r="BC44" i="21"/>
  <c r="AW44" i="21"/>
  <c r="AX44" i="21"/>
  <c r="BX44" i="21"/>
  <c r="BW44" i="21"/>
  <c r="CC44" i="21"/>
  <c r="CD192" i="21"/>
  <c r="Q192" i="21" s="1"/>
  <c r="R192" i="21" s="1"/>
  <c r="X170" i="21"/>
  <c r="P170" i="21"/>
  <c r="H170" i="21"/>
  <c r="X178" i="21"/>
  <c r="X179" i="21"/>
  <c r="X177" i="21"/>
  <c r="P179" i="21"/>
  <c r="P177" i="21"/>
  <c r="P178" i="21"/>
  <c r="H177" i="21"/>
  <c r="H179" i="21"/>
  <c r="H178" i="21"/>
  <c r="P193" i="21"/>
  <c r="P196" i="21"/>
  <c r="P195" i="21"/>
  <c r="X193" i="21"/>
  <c r="X194" i="21"/>
  <c r="X195" i="21"/>
  <c r="X196" i="21"/>
  <c r="AZ200" i="21"/>
  <c r="BA200" i="21" s="1"/>
  <c r="AZ203" i="21"/>
  <c r="BA203" i="21" s="1"/>
  <c r="E203" i="21" s="1"/>
  <c r="AW205" i="21"/>
  <c r="AX205" i="21"/>
  <c r="AY205" i="21"/>
  <c r="AZ204" i="21"/>
  <c r="BA204" i="21" s="1"/>
  <c r="E204" i="21" s="1"/>
  <c r="AZ207" i="21"/>
  <c r="BA207" i="21" s="1"/>
  <c r="E207" i="21" s="1"/>
  <c r="AZ202" i="21"/>
  <c r="BA202" i="21" s="1"/>
  <c r="E202" i="21" s="1"/>
  <c r="AZ210" i="21"/>
  <c r="BA210" i="21" s="1"/>
  <c r="E210" i="21" s="1"/>
  <c r="AZ201" i="21"/>
  <c r="BA201" i="21" s="1"/>
  <c r="AZ209" i="21"/>
  <c r="BA209" i="21" s="1"/>
  <c r="E209" i="21" s="1"/>
  <c r="AZ208" i="21"/>
  <c r="BA208" i="21" s="1"/>
  <c r="E208" i="21" s="1"/>
  <c r="AZ206" i="21"/>
  <c r="BA206" i="21" s="1"/>
  <c r="E206" i="21" s="1"/>
  <c r="DD193" i="21"/>
  <c r="Y193" i="21" s="1"/>
  <c r="Z193" i="21" s="1"/>
  <c r="DD194" i="21"/>
  <c r="Y194" i="21" s="1"/>
  <c r="Z194" i="21" s="1"/>
  <c r="DD196" i="21"/>
  <c r="Y196" i="21" s="1"/>
  <c r="Z196" i="21" s="1"/>
  <c r="DD195" i="21"/>
  <c r="Y195" i="21" s="1"/>
  <c r="Z195" i="21" s="1"/>
  <c r="CD193" i="21"/>
  <c r="Q193" i="21" s="1"/>
  <c r="R193" i="21" s="1"/>
  <c r="CD194" i="21"/>
  <c r="Q194" i="21" s="1"/>
  <c r="R194" i="21" s="1"/>
  <c r="DC195" i="21"/>
  <c r="AA195" i="21" s="1"/>
  <c r="DC194" i="21"/>
  <c r="AA194" i="21" s="1"/>
  <c r="CC196" i="21"/>
  <c r="S196" i="21" s="1"/>
  <c r="BY203" i="21"/>
  <c r="BZ203" i="21" s="1"/>
  <c r="AW195" i="21"/>
  <c r="BZ198" i="21"/>
  <c r="CA198" i="21" s="1"/>
  <c r="M198" i="21" s="1"/>
  <c r="X191" i="21"/>
  <c r="AZ198" i="21"/>
  <c r="BA198" i="21" s="1"/>
  <c r="E198" i="21" s="1"/>
  <c r="CD196" i="21"/>
  <c r="Q196" i="21" s="1"/>
  <c r="R196" i="21" s="1"/>
  <c r="CC205" i="21"/>
  <c r="AZ191" i="21"/>
  <c r="BA191" i="21" s="1"/>
  <c r="E191" i="21" s="1"/>
  <c r="AW196" i="21"/>
  <c r="CY203" i="21"/>
  <c r="CZ203" i="21" s="1"/>
  <c r="DC205" i="21"/>
  <c r="CZ198" i="21"/>
  <c r="DA198" i="21" s="1"/>
  <c r="U198" i="21" s="1"/>
  <c r="DD192" i="21"/>
  <c r="Y192" i="21" s="1"/>
  <c r="Z192" i="21" s="1"/>
  <c r="CX205" i="21"/>
  <c r="CD195" i="21"/>
  <c r="Q195" i="21" s="1"/>
  <c r="R195" i="21" s="1"/>
  <c r="CY206" i="21"/>
  <c r="CZ206" i="21" s="1"/>
  <c r="BY200" i="21"/>
  <c r="CA200" i="21" s="1"/>
  <c r="CD205" i="21"/>
  <c r="Q205" i="21" s="1"/>
  <c r="R205" i="21" s="1"/>
  <c r="P198" i="21"/>
  <c r="BW193" i="21"/>
  <c r="BZ191" i="21"/>
  <c r="CA191" i="21" s="1"/>
  <c r="M191" i="21" s="1"/>
  <c r="CW196" i="21"/>
  <c r="CD199" i="21"/>
  <c r="Q199" i="21" s="1"/>
  <c r="R199" i="21" s="1"/>
  <c r="MB200" i="12"/>
  <c r="W200" i="12" s="1"/>
  <c r="X200" i="12" s="1"/>
  <c r="CD206" i="21"/>
  <c r="Q206" i="21" s="1"/>
  <c r="R206" i="21" s="1"/>
  <c r="BY210" i="21"/>
  <c r="CA210" i="21" s="1"/>
  <c r="BY204" i="21"/>
  <c r="CA204" i="21" s="1"/>
  <c r="CC193" i="21"/>
  <c r="S193" i="21" s="1"/>
  <c r="BY207" i="21"/>
  <c r="CA207" i="21" s="1"/>
  <c r="CX195" i="21"/>
  <c r="HX206" i="12"/>
  <c r="HY206" i="12" s="1"/>
  <c r="CW205" i="21"/>
  <c r="P191" i="21"/>
  <c r="BW196" i="21"/>
  <c r="CW195" i="21"/>
  <c r="BY209" i="21"/>
  <c r="CA209" i="21" s="1"/>
  <c r="CW194" i="21"/>
  <c r="CX194" i="21"/>
  <c r="BW194" i="21"/>
  <c r="AX194" i="21"/>
  <c r="BX194" i="21"/>
  <c r="CC194" i="21"/>
  <c r="S194" i="21" s="1"/>
  <c r="AW194" i="21"/>
  <c r="BX196" i="21"/>
  <c r="CC195" i="21"/>
  <c r="S195" i="21" s="1"/>
  <c r="DC196" i="21"/>
  <c r="AA196" i="21" s="1"/>
  <c r="BW205" i="21"/>
  <c r="BY206" i="21"/>
  <c r="CA206" i="21" s="1"/>
  <c r="BY201" i="21"/>
  <c r="CA201" i="21" s="1"/>
  <c r="Z198" i="21"/>
  <c r="CX196" i="21"/>
  <c r="R198" i="21"/>
  <c r="BW195" i="21"/>
  <c r="BY202" i="21"/>
  <c r="CA202" i="21" s="1"/>
  <c r="Z191" i="21"/>
  <c r="BX205" i="21"/>
  <c r="CY204" i="21"/>
  <c r="DA204" i="21" s="1"/>
  <c r="CZ191" i="21"/>
  <c r="DA191" i="21" s="1"/>
  <c r="U191" i="21" s="1"/>
  <c r="AX196" i="21"/>
  <c r="R191" i="21"/>
  <c r="BX195" i="21"/>
  <c r="BY208" i="21"/>
  <c r="CA208" i="21" s="1"/>
  <c r="BX193" i="21"/>
  <c r="AX195" i="21"/>
  <c r="BC193" i="21"/>
  <c r="K193" i="21" s="1"/>
  <c r="BC195" i="21"/>
  <c r="K195" i="21" s="1"/>
  <c r="BD195" i="21"/>
  <c r="I195" i="21" s="1"/>
  <c r="J195" i="21" s="1"/>
  <c r="BC192" i="21"/>
  <c r="K192" i="21" s="1"/>
  <c r="BD192" i="21"/>
  <c r="I192" i="21" s="1"/>
  <c r="J192" i="21" s="1"/>
  <c r="BD193" i="21"/>
  <c r="I193" i="21" s="1"/>
  <c r="J193" i="21" s="1"/>
  <c r="H172" i="21"/>
  <c r="BC172" i="21"/>
  <c r="BC208" i="21"/>
  <c r="K208" i="21" s="1"/>
  <c r="X199" i="21"/>
  <c r="DC201" i="21"/>
  <c r="AA201" i="21" s="1"/>
  <c r="S201" i="21"/>
  <c r="CW201" i="21"/>
  <c r="CX201" i="21"/>
  <c r="CW210" i="21"/>
  <c r="S210" i="21"/>
  <c r="CX210" i="21"/>
  <c r="BC202" i="21"/>
  <c r="DC200" i="21"/>
  <c r="AA200" i="21" s="1"/>
  <c r="P192" i="21"/>
  <c r="DC193" i="21"/>
  <c r="AA193" i="21" s="1"/>
  <c r="BC209" i="21"/>
  <c r="K209" i="21" s="1"/>
  <c r="BC200" i="21"/>
  <c r="K200" i="21" s="1"/>
  <c r="DC208" i="21"/>
  <c r="AA208" i="21" s="1"/>
  <c r="H192" i="21"/>
  <c r="DC192" i="21"/>
  <c r="AA192" i="21" s="1"/>
  <c r="BC201" i="21"/>
  <c r="K201" i="21" s="1"/>
  <c r="DC202" i="21"/>
  <c r="AX193" i="21"/>
  <c r="CW193" i="21"/>
  <c r="AW193" i="21"/>
  <c r="CX193" i="21"/>
  <c r="BC207" i="21"/>
  <c r="K207" i="21" s="1"/>
  <c r="DC210" i="21"/>
  <c r="AA210" i="21" s="1"/>
  <c r="S207" i="21"/>
  <c r="CW207" i="21"/>
  <c r="CX207" i="21"/>
  <c r="X192" i="21"/>
  <c r="P199" i="21"/>
  <c r="H199" i="21"/>
  <c r="BC210" i="21"/>
  <c r="K210" i="21" s="1"/>
  <c r="DC207" i="21"/>
  <c r="AA207" i="21" s="1"/>
  <c r="CX202" i="21"/>
  <c r="CW202" i="21"/>
  <c r="BC199" i="21"/>
  <c r="K199" i="21" s="1"/>
  <c r="DC209" i="21"/>
  <c r="AA209" i="21" s="1"/>
  <c r="S209" i="21"/>
  <c r="CX209" i="21"/>
  <c r="CW209" i="21"/>
  <c r="CW200" i="21"/>
  <c r="CX200" i="21"/>
  <c r="S200" i="21"/>
  <c r="BW192" i="21"/>
  <c r="AX192" i="21"/>
  <c r="BX192" i="21"/>
  <c r="CW192" i="21"/>
  <c r="CX192" i="21"/>
  <c r="CC192" i="21"/>
  <c r="S192" i="21" s="1"/>
  <c r="AW192" i="21"/>
  <c r="DC199" i="21"/>
  <c r="AA199" i="21" s="1"/>
  <c r="CX208" i="21"/>
  <c r="CW208" i="21"/>
  <c r="S208" i="21"/>
  <c r="MC205" i="12"/>
  <c r="Y205" i="12" s="1"/>
  <c r="Z205" i="12" s="1"/>
  <c r="MC200" i="12"/>
  <c r="Y200" i="12" s="1"/>
  <c r="Z200" i="12" s="1"/>
  <c r="HW205" i="12"/>
  <c r="LU205" i="12"/>
  <c r="MB205" i="12"/>
  <c r="MB206" i="12"/>
  <c r="W206" i="12" s="1"/>
  <c r="X206" i="12" s="1"/>
  <c r="MC206" i="12"/>
  <c r="MC199" i="12"/>
  <c r="Y199" i="12" s="1"/>
  <c r="Z199" i="12" s="1"/>
  <c r="ID206" i="12"/>
  <c r="Q206" i="12" s="1"/>
  <c r="R206" i="12" s="1"/>
  <c r="IC206" i="12"/>
  <c r="O206" i="12" s="1"/>
  <c r="P206" i="12" s="1"/>
  <c r="MA205" i="12"/>
  <c r="AA205" i="12" s="1"/>
  <c r="HX202" i="12"/>
  <c r="HY202" i="12" s="1"/>
  <c r="X198" i="12"/>
  <c r="CP199" i="12"/>
  <c r="CP205" i="12"/>
  <c r="CQ199" i="12"/>
  <c r="CQ205" i="12"/>
  <c r="CO199" i="12"/>
  <c r="CO205" i="12"/>
  <c r="DG199" i="12"/>
  <c r="DG205" i="12"/>
  <c r="DF199" i="12"/>
  <c r="DF205" i="12"/>
  <c r="BF199" i="12"/>
  <c r="BF205" i="12"/>
  <c r="BJ199" i="12"/>
  <c r="BJ205" i="12"/>
  <c r="BC199" i="12"/>
  <c r="BC205" i="12"/>
  <c r="DU199" i="12"/>
  <c r="F199" i="12" s="1"/>
  <c r="DU205" i="12"/>
  <c r="F205" i="12" s="1"/>
  <c r="HX207" i="12"/>
  <c r="HZ207" i="12" s="1"/>
  <c r="BQ199" i="12"/>
  <c r="BQ205" i="12"/>
  <c r="CJ199" i="12"/>
  <c r="CJ205" i="12"/>
  <c r="AQ199" i="12"/>
  <c r="AQ205" i="12"/>
  <c r="BY199" i="12"/>
  <c r="BY205" i="12"/>
  <c r="BK199" i="12"/>
  <c r="BK205" i="12"/>
  <c r="Z198" i="12"/>
  <c r="DK199" i="12"/>
  <c r="DK205" i="12"/>
  <c r="HX201" i="12"/>
  <c r="HY201" i="12" s="1"/>
  <c r="BB199" i="12"/>
  <c r="BB205" i="12"/>
  <c r="CA199" i="12"/>
  <c r="CA205" i="12"/>
  <c r="DA199" i="12"/>
  <c r="DA205" i="12"/>
  <c r="HX210" i="12"/>
  <c r="HY210" i="12" s="1"/>
  <c r="DI199" i="12"/>
  <c r="DI205" i="12"/>
  <c r="DL199" i="12"/>
  <c r="DL205" i="12"/>
  <c r="BN199" i="12"/>
  <c r="BN205" i="12"/>
  <c r="BH199" i="12"/>
  <c r="BH205" i="12"/>
  <c r="HV205" i="12"/>
  <c r="DH199" i="12"/>
  <c r="DH205" i="12"/>
  <c r="HX203" i="12"/>
  <c r="HZ203" i="12" s="1"/>
  <c r="DP199" i="12"/>
  <c r="DP205" i="12"/>
  <c r="BS199" i="12"/>
  <c r="BS205" i="12"/>
  <c r="DY210" i="12"/>
  <c r="EA210" i="12" s="1"/>
  <c r="CC199" i="12"/>
  <c r="CC205" i="12"/>
  <c r="LW207" i="12"/>
  <c r="LX207" i="12" s="1"/>
  <c r="HX208" i="12"/>
  <c r="HY208" i="12" s="1"/>
  <c r="CW199" i="12"/>
  <c r="CW205" i="12"/>
  <c r="LW208" i="12"/>
  <c r="LX208" i="12" s="1"/>
  <c r="BA199" i="12"/>
  <c r="BA205" i="12"/>
  <c r="BG199" i="12"/>
  <c r="BG205" i="12"/>
  <c r="CL205" i="12"/>
  <c r="CL199" i="12"/>
  <c r="CD199" i="12"/>
  <c r="CD205" i="12"/>
  <c r="BM205" i="12"/>
  <c r="BM199" i="12"/>
  <c r="CZ199" i="12"/>
  <c r="CZ205" i="12"/>
  <c r="AL199" i="12"/>
  <c r="AL205" i="12"/>
  <c r="CN199" i="12"/>
  <c r="CN205" i="12"/>
  <c r="DY209" i="12"/>
  <c r="DZ209" i="12" s="1"/>
  <c r="AS199" i="12"/>
  <c r="AS205" i="12"/>
  <c r="IC205" i="12"/>
  <c r="O205" i="12" s="1"/>
  <c r="P205" i="12" s="1"/>
  <c r="AN199" i="12"/>
  <c r="AN205" i="12"/>
  <c r="AR199" i="12"/>
  <c r="AR205" i="12"/>
  <c r="BL199" i="12"/>
  <c r="BL205" i="12"/>
  <c r="BR199" i="12"/>
  <c r="BR205" i="12"/>
  <c r="HX204" i="12"/>
  <c r="HY204" i="12" s="1"/>
  <c r="BZ199" i="12"/>
  <c r="BZ205" i="12"/>
  <c r="DY208" i="12"/>
  <c r="DZ208" i="12" s="1"/>
  <c r="LV205" i="12"/>
  <c r="DJ205" i="12"/>
  <c r="DJ199" i="12"/>
  <c r="HX209" i="12"/>
  <c r="HY209" i="12" s="1"/>
  <c r="CF199" i="12"/>
  <c r="CF205" i="12"/>
  <c r="BW199" i="12"/>
  <c r="BW205" i="12"/>
  <c r="DN199" i="12"/>
  <c r="DN205" i="12"/>
  <c r="BD199" i="12"/>
  <c r="BD205" i="12"/>
  <c r="AY199" i="12"/>
  <c r="AY205" i="12"/>
  <c r="BE199" i="12"/>
  <c r="BE205" i="12"/>
  <c r="DT199" i="12"/>
  <c r="DT205" i="12"/>
  <c r="ID205" i="12"/>
  <c r="Q205" i="12" s="1"/>
  <c r="R205" i="12" s="1"/>
  <c r="DB199" i="12"/>
  <c r="DB205" i="12"/>
  <c r="CM199" i="12"/>
  <c r="CM205" i="12"/>
  <c r="BP199" i="12"/>
  <c r="BP205" i="12"/>
  <c r="CT199" i="12"/>
  <c r="CT205" i="12"/>
  <c r="BU199" i="12"/>
  <c r="BU205" i="12"/>
  <c r="CG199" i="12"/>
  <c r="CG205" i="12"/>
  <c r="HX200" i="12"/>
  <c r="HY200" i="12" s="1"/>
  <c r="DY207" i="12"/>
  <c r="DZ207" i="12" s="1"/>
  <c r="AT199" i="12"/>
  <c r="AT205" i="12"/>
  <c r="CS199" i="12"/>
  <c r="CS205" i="12"/>
  <c r="DO199" i="12"/>
  <c r="DO205" i="12"/>
  <c r="DM199" i="12"/>
  <c r="DM205" i="12"/>
  <c r="AU199" i="12"/>
  <c r="AU205" i="12"/>
  <c r="BI199" i="12"/>
  <c r="BI205" i="12"/>
  <c r="CY199" i="12"/>
  <c r="CY205" i="12"/>
  <c r="BO199" i="12"/>
  <c r="BO205" i="12"/>
  <c r="DR199" i="12"/>
  <c r="DR205" i="12"/>
  <c r="CI205" i="12"/>
  <c r="CI199" i="12"/>
  <c r="DC199" i="12"/>
  <c r="DC205" i="12"/>
  <c r="CX199" i="12"/>
  <c r="CX205" i="12"/>
  <c r="AP199" i="12"/>
  <c r="AP205" i="12"/>
  <c r="DE199" i="12"/>
  <c r="DE205" i="12"/>
  <c r="AO199" i="12"/>
  <c r="AO205" i="12"/>
  <c r="DD199" i="12"/>
  <c r="DD205" i="12"/>
  <c r="AX199" i="12"/>
  <c r="AX205" i="12"/>
  <c r="AW199" i="12"/>
  <c r="AW205" i="12"/>
  <c r="AZ199" i="12"/>
  <c r="AZ205" i="12"/>
  <c r="CB199" i="12"/>
  <c r="CB205" i="12"/>
  <c r="CR199" i="12"/>
  <c r="CR205" i="12"/>
  <c r="CH199" i="12"/>
  <c r="CH205" i="12"/>
  <c r="F198" i="12"/>
  <c r="LW210" i="12"/>
  <c r="LX210" i="12" s="1"/>
  <c r="BX199" i="12"/>
  <c r="BX205" i="12"/>
  <c r="CU199" i="12"/>
  <c r="CU205" i="12"/>
  <c r="CK199" i="12"/>
  <c r="CK205" i="12"/>
  <c r="AK199" i="12"/>
  <c r="AK205" i="12"/>
  <c r="AM205" i="12"/>
  <c r="AM199" i="12"/>
  <c r="CV199" i="12"/>
  <c r="CV205" i="12"/>
  <c r="AV199" i="12"/>
  <c r="AV205" i="12"/>
  <c r="BV199" i="12"/>
  <c r="BV205" i="12"/>
  <c r="DS199" i="12"/>
  <c r="DS205" i="12"/>
  <c r="IB205" i="12"/>
  <c r="S205" i="12" s="1"/>
  <c r="BT199" i="12"/>
  <c r="BT205" i="12"/>
  <c r="DQ199" i="12"/>
  <c r="DQ205" i="12"/>
  <c r="CE199" i="12"/>
  <c r="CE205" i="12"/>
  <c r="LW209" i="12"/>
  <c r="LX209" i="12" s="1"/>
  <c r="LW206" i="12"/>
  <c r="LY206" i="12" s="1"/>
  <c r="LW204" i="12"/>
  <c r="LX204" i="12" s="1"/>
  <c r="MB203" i="12"/>
  <c r="W203" i="12" s="1"/>
  <c r="X203" i="12" s="1"/>
  <c r="LW202" i="12"/>
  <c r="LY202" i="12" s="1"/>
  <c r="LU201" i="12"/>
  <c r="LV201" i="12"/>
  <c r="MC203" i="12"/>
  <c r="Y203" i="12" s="1"/>
  <c r="Z203" i="12" s="1"/>
  <c r="LV203" i="12"/>
  <c r="ED198" i="12"/>
  <c r="G198" i="12" s="1"/>
  <c r="MB201" i="12"/>
  <c r="W201" i="12" s="1"/>
  <c r="X201" i="12" s="1"/>
  <c r="MB199" i="12"/>
  <c r="W199" i="12" s="1"/>
  <c r="X199" i="12" s="1"/>
  <c r="LW200" i="12"/>
  <c r="LX200" i="12" s="1"/>
  <c r="EE198" i="12"/>
  <c r="I198" i="12" s="1"/>
  <c r="W202" i="12"/>
  <c r="X202" i="12" s="1"/>
  <c r="W205" i="12"/>
  <c r="X205" i="12" s="1"/>
  <c r="O202" i="12"/>
  <c r="P202" i="12" s="1"/>
  <c r="IC200" i="12"/>
  <c r="O200" i="12" s="1"/>
  <c r="P200" i="12" s="1"/>
  <c r="DY202" i="12"/>
  <c r="DZ202" i="12" s="1"/>
  <c r="IB199" i="12"/>
  <c r="IC199" i="12"/>
  <c r="O199" i="12" s="1"/>
  <c r="P199" i="12" s="1"/>
  <c r="DY206" i="12"/>
  <c r="DZ206" i="12" s="1"/>
  <c r="Y201" i="12"/>
  <c r="Z201" i="12" s="1"/>
  <c r="Q201" i="12"/>
  <c r="R201" i="12" s="1"/>
  <c r="DY200" i="12"/>
  <c r="DZ200" i="12" s="1"/>
  <c r="F201" i="12"/>
  <c r="F203" i="12"/>
  <c r="ID44" i="12"/>
  <c r="Q44" i="12" s="1"/>
  <c r="R44" i="12" s="1"/>
  <c r="MC44" i="12"/>
  <c r="Y44" i="12" s="1"/>
  <c r="Z44" i="12" s="1"/>
  <c r="ID199" i="12"/>
  <c r="Q199" i="12" s="1"/>
  <c r="R199" i="12" s="1"/>
  <c r="MA199" i="12"/>
  <c r="MB44" i="12"/>
  <c r="W44" i="12" s="1"/>
  <c r="X44" i="12" s="1"/>
  <c r="O210" i="12"/>
  <c r="P210" i="12" s="1"/>
  <c r="MC45" i="12"/>
  <c r="Y45" i="12" s="1"/>
  <c r="Z45" i="12" s="1"/>
  <c r="Y209" i="12"/>
  <c r="Z209" i="12" s="1"/>
  <c r="W210" i="12"/>
  <c r="X210" i="12" s="1"/>
  <c r="Y202" i="12"/>
  <c r="Z202" i="12" s="1"/>
  <c r="W209" i="12"/>
  <c r="X209" i="12" s="1"/>
  <c r="IC43" i="12"/>
  <c r="O43" i="12" s="1"/>
  <c r="P43" i="12" s="1"/>
  <c r="DY44" i="12"/>
  <c r="DZ44" i="12" s="1"/>
  <c r="IC45" i="12"/>
  <c r="O45" i="12" s="1"/>
  <c r="P45" i="12" s="1"/>
  <c r="Q202" i="12"/>
  <c r="R202" i="12" s="1"/>
  <c r="ID200" i="12"/>
  <c r="Q200" i="12" s="1"/>
  <c r="R200" i="12" s="1"/>
  <c r="Y210" i="12"/>
  <c r="Z210" i="12" s="1"/>
  <c r="MB45" i="12"/>
  <c r="W45" i="12" s="1"/>
  <c r="X45" i="12" s="1"/>
  <c r="Q209" i="12"/>
  <c r="R209" i="12" s="1"/>
  <c r="Q203" i="12"/>
  <c r="R203" i="12" s="1"/>
  <c r="LU199" i="12"/>
  <c r="LW45" i="12"/>
  <c r="LY45" i="12" s="1"/>
  <c r="Y206" i="12"/>
  <c r="Z206" i="12" s="1"/>
  <c r="ID45" i="12"/>
  <c r="Q45" i="12" s="1"/>
  <c r="R45" i="12" s="1"/>
  <c r="DY204" i="12"/>
  <c r="EA204" i="12" s="1"/>
  <c r="LV199" i="12"/>
  <c r="LW44" i="12"/>
  <c r="LY44" i="12" s="1"/>
  <c r="Q210" i="12"/>
  <c r="R210" i="12" s="1"/>
  <c r="ED203" i="12"/>
  <c r="ED201" i="12"/>
  <c r="HX44" i="12"/>
  <c r="HY44" i="12" s="1"/>
  <c r="HX45" i="12"/>
  <c r="HZ45" i="12" s="1"/>
  <c r="W204" i="12"/>
  <c r="X204" i="12" s="1"/>
  <c r="DY45" i="12"/>
  <c r="DZ45" i="12" s="1"/>
  <c r="Y204" i="12"/>
  <c r="Z204" i="12" s="1"/>
  <c r="IC44" i="12"/>
  <c r="O44" i="12" s="1"/>
  <c r="P44" i="12" s="1"/>
  <c r="AJ199" i="12"/>
  <c r="HW199" i="12"/>
  <c r="HV199" i="12"/>
  <c r="M198" i="12"/>
  <c r="R198" i="12"/>
  <c r="P198" i="12"/>
  <c r="DX198" i="12"/>
  <c r="DW198" i="12"/>
  <c r="EC198" i="12"/>
  <c r="K198" i="12" s="1"/>
  <c r="LW198" i="12"/>
  <c r="LX198" i="12" s="1"/>
  <c r="AA201" i="12"/>
  <c r="S201" i="12"/>
  <c r="LU43" i="12"/>
  <c r="HW43" i="12"/>
  <c r="HV43" i="12"/>
  <c r="AZ174" i="21"/>
  <c r="BA174" i="21" s="1"/>
  <c r="E174" i="21" s="1"/>
  <c r="LV43" i="12"/>
  <c r="ID43" i="12"/>
  <c r="Q43" i="12" s="1"/>
  <c r="R43" i="12" s="1"/>
  <c r="MA43" i="12"/>
  <c r="MB43" i="12"/>
  <c r="W43" i="12" s="1"/>
  <c r="X43" i="12" s="1"/>
  <c r="CY175" i="21"/>
  <c r="CZ175" i="21" s="1"/>
  <c r="IB43" i="12"/>
  <c r="MC43" i="12"/>
  <c r="Y43" i="12" s="1"/>
  <c r="Z43" i="12" s="1"/>
  <c r="AZ173" i="21"/>
  <c r="BA173" i="21" s="1"/>
  <c r="E173" i="21" s="1"/>
  <c r="AZ175" i="21"/>
  <c r="BA175" i="21" s="1"/>
  <c r="E175" i="21" s="1"/>
  <c r="CY176" i="21"/>
  <c r="DA176" i="21" s="1"/>
  <c r="BY174" i="21"/>
  <c r="CA174" i="21" s="1"/>
  <c r="CY174" i="21"/>
  <c r="DA174" i="21" s="1"/>
  <c r="AZ176" i="21"/>
  <c r="BA176" i="21" s="1"/>
  <c r="E176" i="21" s="1"/>
  <c r="BY176" i="21"/>
  <c r="CA176" i="21" s="1"/>
  <c r="CY173" i="21"/>
  <c r="DA173" i="21" s="1"/>
  <c r="BY175" i="21"/>
  <c r="CA175" i="21" s="1"/>
  <c r="BY173" i="21"/>
  <c r="CA173" i="21" s="1"/>
  <c r="X43" i="21"/>
  <c r="P43" i="21"/>
  <c r="P168" i="21"/>
  <c r="R168" i="21"/>
  <c r="X172" i="21"/>
  <c r="P172" i="21"/>
  <c r="AW172" i="21"/>
  <c r="AX172" i="21"/>
  <c r="AY172" i="21"/>
  <c r="DC172" i="21"/>
  <c r="Q174" i="21"/>
  <c r="R174" i="21" s="1"/>
  <c r="Q173" i="21"/>
  <c r="R173" i="21" s="1"/>
  <c r="CC172" i="21"/>
  <c r="CW172" i="21"/>
  <c r="CX172" i="21"/>
  <c r="BW172" i="21"/>
  <c r="BX172" i="21"/>
  <c r="P38" i="21"/>
  <c r="BC43" i="21"/>
  <c r="BD43" i="21"/>
  <c r="I43" i="21" s="1"/>
  <c r="J43" i="21" s="1"/>
  <c r="AW43" i="21"/>
  <c r="AX43" i="21"/>
  <c r="X38" i="21"/>
  <c r="CX43" i="21"/>
  <c r="DD43" i="21"/>
  <c r="Y43" i="21" s="1"/>
  <c r="Z43" i="21" s="1"/>
  <c r="DC43" i="21"/>
  <c r="CW43" i="21"/>
  <c r="BW43" i="21"/>
  <c r="CD43" i="21"/>
  <c r="Q43" i="21" s="1"/>
  <c r="R43" i="21" s="1"/>
  <c r="CC43" i="21"/>
  <c r="BX43" i="21"/>
  <c r="HX173" i="12"/>
  <c r="HY173" i="12" s="1"/>
  <c r="LU172" i="12"/>
  <c r="DY176" i="12"/>
  <c r="EA176" i="12" s="1"/>
  <c r="HX176" i="12"/>
  <c r="HZ176" i="12" s="1"/>
  <c r="LW173" i="12"/>
  <c r="LY173" i="12" s="1"/>
  <c r="LW176" i="12"/>
  <c r="LX176" i="12" s="1"/>
  <c r="HV172" i="12"/>
  <c r="DY173" i="12"/>
  <c r="DZ173" i="12" s="1"/>
  <c r="HX174" i="12"/>
  <c r="HZ174" i="12" s="1"/>
  <c r="LW174" i="12"/>
  <c r="LY174" i="12" s="1"/>
  <c r="DY174" i="12"/>
  <c r="DZ174" i="12" s="1"/>
  <c r="HX175" i="12"/>
  <c r="HZ175" i="12" s="1"/>
  <c r="J175" i="12"/>
  <c r="H175" i="12"/>
  <c r="DY175" i="12"/>
  <c r="EA175" i="12" s="1"/>
  <c r="LW175" i="12"/>
  <c r="LY175" i="12" s="1"/>
  <c r="Y173" i="12"/>
  <c r="Z173" i="12" s="1"/>
  <c r="Y176" i="12"/>
  <c r="Z176" i="12" s="1"/>
  <c r="Y175" i="12"/>
  <c r="Z175" i="12" s="1"/>
  <c r="Y174" i="12"/>
  <c r="Z174" i="12" s="1"/>
  <c r="F177" i="12"/>
  <c r="F172" i="12"/>
  <c r="IB172" i="12"/>
  <c r="W173" i="12"/>
  <c r="X173" i="12" s="1"/>
  <c r="W176" i="12"/>
  <c r="X176" i="12" s="1"/>
  <c r="W174" i="12"/>
  <c r="X174" i="12" s="1"/>
  <c r="W175" i="12"/>
  <c r="X175" i="12" s="1"/>
  <c r="O175" i="12"/>
  <c r="P175" i="12" s="1"/>
  <c r="IC174" i="12"/>
  <c r="O174" i="12" s="1"/>
  <c r="P174" i="12" s="1"/>
  <c r="O176" i="12"/>
  <c r="P176" i="12" s="1"/>
  <c r="IC173" i="12"/>
  <c r="O173" i="12" s="1"/>
  <c r="P173" i="12" s="1"/>
  <c r="MA172" i="12"/>
  <c r="HW172" i="12"/>
  <c r="LV172" i="12"/>
  <c r="ID174" i="12"/>
  <c r="Q174" i="12" s="1"/>
  <c r="R174" i="12" s="1"/>
  <c r="ID173" i="12"/>
  <c r="Q173" i="12" s="1"/>
  <c r="R173" i="12" s="1"/>
  <c r="Q176" i="12"/>
  <c r="R176" i="12" s="1"/>
  <c r="Q175" i="12"/>
  <c r="R175" i="12" s="1"/>
  <c r="MB79" i="12"/>
  <c r="W79" i="12" s="1"/>
  <c r="X79" i="12" s="1"/>
  <c r="MC84" i="12"/>
  <c r="Y84" i="12" s="1"/>
  <c r="Z84" i="12" s="1"/>
  <c r="MC81" i="12"/>
  <c r="Y81" i="12" s="1"/>
  <c r="Z81" i="12" s="1"/>
  <c r="MB84" i="12"/>
  <c r="W84" i="12" s="1"/>
  <c r="X84" i="12" s="1"/>
  <c r="MC82" i="12"/>
  <c r="Y82" i="12" s="1"/>
  <c r="Z82" i="12" s="1"/>
  <c r="MC80" i="12"/>
  <c r="Y80" i="12" s="1"/>
  <c r="Z80" i="12" s="1"/>
  <c r="MC83" i="12"/>
  <c r="Y83" i="12" s="1"/>
  <c r="Z83" i="12" s="1"/>
  <c r="MB81" i="12"/>
  <c r="W81" i="12" s="1"/>
  <c r="X81" i="12" s="1"/>
  <c r="MB83" i="12"/>
  <c r="W83" i="12" s="1"/>
  <c r="X83" i="12" s="1"/>
  <c r="MB82" i="12"/>
  <c r="W82" i="12" s="1"/>
  <c r="X82" i="12" s="1"/>
  <c r="MB80" i="12"/>
  <c r="W80" i="12" s="1"/>
  <c r="X80" i="12" s="1"/>
  <c r="BD81" i="21"/>
  <c r="I81" i="21" s="1"/>
  <c r="J81" i="21" s="1"/>
  <c r="BD82" i="21"/>
  <c r="I82" i="21" s="1"/>
  <c r="J82" i="21" s="1"/>
  <c r="BD83" i="21"/>
  <c r="I83" i="21" s="1"/>
  <c r="J83" i="21" s="1"/>
  <c r="DD80" i="21"/>
  <c r="Y80" i="21" s="1"/>
  <c r="Z80" i="21" s="1"/>
  <c r="DD83" i="21"/>
  <c r="Y83" i="21" s="1"/>
  <c r="Z83" i="21" s="1"/>
  <c r="DD82" i="21"/>
  <c r="Y82" i="21" s="1"/>
  <c r="Z82" i="21" s="1"/>
  <c r="DD81" i="21"/>
  <c r="Y81" i="21" s="1"/>
  <c r="Z81" i="21" s="1"/>
  <c r="CD80" i="21"/>
  <c r="Q80" i="21" s="1"/>
  <c r="R80" i="21" s="1"/>
  <c r="CD83" i="21"/>
  <c r="Q83" i="21" s="1"/>
  <c r="R83" i="21" s="1"/>
  <c r="CD81" i="21"/>
  <c r="Q81" i="21" s="1"/>
  <c r="R81" i="21" s="1"/>
  <c r="CD82" i="21"/>
  <c r="Q82" i="21" s="1"/>
  <c r="R82" i="21" s="1"/>
  <c r="AW178" i="21"/>
  <c r="AW169" i="21"/>
  <c r="AY169" i="21"/>
  <c r="AX169" i="21"/>
  <c r="AX179" i="21"/>
  <c r="AW179" i="21"/>
  <c r="AY179" i="21"/>
  <c r="AY183" i="21"/>
  <c r="AW183" i="21"/>
  <c r="AX183" i="21"/>
  <c r="AW189" i="21"/>
  <c r="AX189" i="21"/>
  <c r="AY189" i="21"/>
  <c r="AY186" i="21"/>
  <c r="AX186" i="21"/>
  <c r="AW186" i="21"/>
  <c r="AW187" i="21"/>
  <c r="AX187" i="21"/>
  <c r="AY187" i="21"/>
  <c r="AW184" i="21"/>
  <c r="AX184" i="21"/>
  <c r="AY184" i="21"/>
  <c r="AW170" i="21"/>
  <c r="AX170" i="21"/>
  <c r="AY170" i="21"/>
  <c r="AY178" i="21"/>
  <c r="AW185" i="21"/>
  <c r="AX185" i="21"/>
  <c r="AY185" i="21"/>
  <c r="AW171" i="21"/>
  <c r="AY171" i="21"/>
  <c r="AX171" i="21"/>
  <c r="AX188" i="21"/>
  <c r="AY188" i="21"/>
  <c r="AW188" i="21"/>
  <c r="AX178" i="21"/>
  <c r="AX182" i="21"/>
  <c r="AW182" i="21"/>
  <c r="AY182" i="21"/>
  <c r="AX177" i="21"/>
  <c r="AW177" i="21"/>
  <c r="AY177" i="21"/>
  <c r="AY181" i="21"/>
  <c r="AW181" i="21"/>
  <c r="AX181" i="21"/>
  <c r="MC218" i="12"/>
  <c r="Y218" i="12" s="1"/>
  <c r="Z218" i="12" s="1"/>
  <c r="BY218" i="21"/>
  <c r="CA218" i="21" s="1"/>
  <c r="DY218" i="12"/>
  <c r="DZ218" i="12" s="1"/>
  <c r="DY84" i="12"/>
  <c r="EA84" i="12" s="1"/>
  <c r="BY84" i="21"/>
  <c r="CA84" i="21" s="1"/>
  <c r="HX84" i="12"/>
  <c r="HZ84" i="12" s="1"/>
  <c r="CY84" i="21"/>
  <c r="DA84" i="21" s="1"/>
  <c r="CY218" i="21"/>
  <c r="DA218" i="21" s="1"/>
  <c r="LW218" i="12"/>
  <c r="LY218" i="12" s="1"/>
  <c r="LW84" i="12"/>
  <c r="LY84" i="12" s="1"/>
  <c r="HX218" i="12"/>
  <c r="HZ218" i="12" s="1"/>
  <c r="BD84" i="21"/>
  <c r="I84" i="21" s="1"/>
  <c r="J84" i="21" s="1"/>
  <c r="BD218" i="21"/>
  <c r="I218" i="21" s="1"/>
  <c r="J218" i="21" s="1"/>
  <c r="DD218" i="21"/>
  <c r="Y218" i="21" s="1"/>
  <c r="Z218" i="21" s="1"/>
  <c r="CD218" i="21"/>
  <c r="Q218" i="21" s="1"/>
  <c r="R218" i="21" s="1"/>
  <c r="X85" i="21"/>
  <c r="DD84" i="21"/>
  <c r="Y84" i="21" s="1"/>
  <c r="Z84" i="21" s="1"/>
  <c r="CD84" i="21"/>
  <c r="Q84" i="21" s="1"/>
  <c r="R84" i="21" s="1"/>
  <c r="AX38" i="21"/>
  <c r="MA23" i="12"/>
  <c r="AA23" i="12" s="1"/>
  <c r="H25" i="21"/>
  <c r="ID23" i="12"/>
  <c r="Q23" i="12" s="1"/>
  <c r="R23" i="12" s="1"/>
  <c r="IB23" i="12"/>
  <c r="S23" i="12" s="1"/>
  <c r="IC23" i="12"/>
  <c r="O23" i="12" s="1"/>
  <c r="P23" i="12" s="1"/>
  <c r="MC23" i="12"/>
  <c r="Y23" i="12" s="1"/>
  <c r="Z23" i="12" s="1"/>
  <c r="CX22" i="21"/>
  <c r="CW22" i="21"/>
  <c r="DC22" i="21"/>
  <c r="AA22" i="21" s="1"/>
  <c r="BD22" i="21"/>
  <c r="I22" i="21" s="1"/>
  <c r="J22" i="21" s="1"/>
  <c r="X22" i="21"/>
  <c r="BD23" i="21"/>
  <c r="I23" i="21" s="1"/>
  <c r="J23" i="21" s="1"/>
  <c r="P23" i="21"/>
  <c r="X23" i="21"/>
  <c r="P22" i="21"/>
  <c r="DD23" i="21"/>
  <c r="Y23" i="21" s="1"/>
  <c r="Z23" i="21" s="1"/>
  <c r="DD22" i="21"/>
  <c r="Y22" i="21" s="1"/>
  <c r="Z22" i="21" s="1"/>
  <c r="CD22" i="21"/>
  <c r="Q22" i="21" s="1"/>
  <c r="R22" i="21" s="1"/>
  <c r="BX23" i="21"/>
  <c r="BW23" i="21"/>
  <c r="CC23" i="21"/>
  <c r="S23" i="21" s="1"/>
  <c r="H23" i="21"/>
  <c r="CD23" i="21"/>
  <c r="Q23" i="21" s="1"/>
  <c r="R23" i="21" s="1"/>
  <c r="AX23" i="21"/>
  <c r="AW23" i="21"/>
  <c r="BC23" i="21"/>
  <c r="K23" i="21" s="1"/>
  <c r="BW22" i="21"/>
  <c r="CC22" i="21"/>
  <c r="S22" i="21" s="1"/>
  <c r="BX22" i="21"/>
  <c r="H22" i="21"/>
  <c r="AX22" i="21"/>
  <c r="AW22" i="21"/>
  <c r="BC22" i="21"/>
  <c r="K22" i="21" s="1"/>
  <c r="DC23" i="21"/>
  <c r="AA23" i="21" s="1"/>
  <c r="CX23" i="21"/>
  <c r="CW23" i="21"/>
  <c r="IC24" i="12"/>
  <c r="O24" i="12" s="1"/>
  <c r="P24" i="12" s="1"/>
  <c r="ID24" i="12"/>
  <c r="Q24" i="12" s="1"/>
  <c r="R24" i="12" s="1"/>
  <c r="DQ23" i="12"/>
  <c r="DQ24" i="12"/>
  <c r="AL23" i="12"/>
  <c r="AL24" i="12"/>
  <c r="BT23" i="12"/>
  <c r="BT24" i="12"/>
  <c r="DC23" i="12"/>
  <c r="DC24" i="12"/>
  <c r="BY23" i="12"/>
  <c r="BY24" i="12"/>
  <c r="CP23" i="12"/>
  <c r="CP24" i="12"/>
  <c r="BF23" i="12"/>
  <c r="BF24" i="12"/>
  <c r="CG23" i="12"/>
  <c r="CG24" i="12"/>
  <c r="CR23" i="12"/>
  <c r="CR24" i="12"/>
  <c r="AW23" i="12"/>
  <c r="AW24" i="12"/>
  <c r="DN23" i="12"/>
  <c r="DN24" i="12"/>
  <c r="CB23" i="12"/>
  <c r="CB24" i="12"/>
  <c r="BD23" i="12"/>
  <c r="BD24" i="12"/>
  <c r="CI23" i="12"/>
  <c r="CI24" i="12"/>
  <c r="AS23" i="12"/>
  <c r="AS24" i="12"/>
  <c r="MC24" i="12"/>
  <c r="Y24" i="12" s="1"/>
  <c r="Z24" i="12" s="1"/>
  <c r="CY23" i="12"/>
  <c r="CY24" i="12"/>
  <c r="BV23" i="12"/>
  <c r="BV24" i="12"/>
  <c r="CO23" i="12"/>
  <c r="CO24" i="12"/>
  <c r="MB23" i="12"/>
  <c r="W23" i="12" s="1"/>
  <c r="X23" i="12" s="1"/>
  <c r="BS23" i="12"/>
  <c r="BS24" i="12"/>
  <c r="CZ23" i="12"/>
  <c r="CZ24" i="12"/>
  <c r="BU23" i="12"/>
  <c r="BU24" i="12"/>
  <c r="DU23" i="12"/>
  <c r="F23" i="12" s="1"/>
  <c r="DU24" i="12"/>
  <c r="F24" i="12" s="1"/>
  <c r="AY23" i="12"/>
  <c r="AY24" i="12"/>
  <c r="BA23" i="12"/>
  <c r="BA24" i="12"/>
  <c r="BX23" i="12"/>
  <c r="BX24" i="12"/>
  <c r="DR23" i="12"/>
  <c r="DR24" i="12"/>
  <c r="DD23" i="12"/>
  <c r="DD24" i="12"/>
  <c r="MA24" i="12"/>
  <c r="AA24" i="12" s="1"/>
  <c r="IB24" i="12"/>
  <c r="S24" i="12" s="1"/>
  <c r="BO23" i="12"/>
  <c r="BO24" i="12"/>
  <c r="AM23" i="12"/>
  <c r="AM24" i="12"/>
  <c r="CC23" i="12"/>
  <c r="CC24" i="12"/>
  <c r="BQ23" i="12"/>
  <c r="BQ24" i="12"/>
  <c r="AR23" i="12"/>
  <c r="AR24" i="12"/>
  <c r="BN23" i="12"/>
  <c r="BN24" i="12"/>
  <c r="CJ23" i="12"/>
  <c r="CJ24" i="12"/>
  <c r="BP23" i="12"/>
  <c r="BP24" i="12"/>
  <c r="BR23" i="12"/>
  <c r="BR24" i="12"/>
  <c r="AU23" i="12"/>
  <c r="AU24" i="12"/>
  <c r="DB23" i="12"/>
  <c r="DB24" i="12"/>
  <c r="CS23" i="12"/>
  <c r="CS24" i="12"/>
  <c r="AZ23" i="12"/>
  <c r="AZ24" i="12"/>
  <c r="CU23" i="12"/>
  <c r="CU24" i="12"/>
  <c r="BB23" i="12"/>
  <c r="BB24" i="12"/>
  <c r="CN23" i="12"/>
  <c r="CN24" i="12"/>
  <c r="BZ23" i="12"/>
  <c r="BZ24" i="12"/>
  <c r="CW23" i="12"/>
  <c r="CW24" i="12"/>
  <c r="CX23" i="12"/>
  <c r="CX24" i="12"/>
  <c r="CV23" i="12"/>
  <c r="CV24" i="12"/>
  <c r="BG23" i="12"/>
  <c r="BG24" i="12"/>
  <c r="DT23" i="12"/>
  <c r="DT24" i="12"/>
  <c r="BK23" i="12"/>
  <c r="BK24" i="12"/>
  <c r="AX23" i="12"/>
  <c r="AX24" i="12"/>
  <c r="DK23" i="12"/>
  <c r="DK24" i="12"/>
  <c r="CK23" i="12"/>
  <c r="CK24" i="12"/>
  <c r="DJ23" i="12"/>
  <c r="DJ24" i="12"/>
  <c r="DS23" i="12"/>
  <c r="DS24" i="12"/>
  <c r="AK23" i="12"/>
  <c r="AK24" i="12"/>
  <c r="DF23" i="12"/>
  <c r="DF24" i="12"/>
  <c r="DG23" i="12"/>
  <c r="DG24" i="12"/>
  <c r="DA23" i="12"/>
  <c r="DA24" i="12"/>
  <c r="MB24" i="12"/>
  <c r="W24" i="12" s="1"/>
  <c r="X24" i="12" s="1"/>
  <c r="DO23" i="12"/>
  <c r="DO24" i="12"/>
  <c r="AV23" i="12"/>
  <c r="AV24" i="12"/>
  <c r="BH23" i="12"/>
  <c r="BH24" i="12"/>
  <c r="CT23" i="12"/>
  <c r="CT24" i="12"/>
  <c r="CD23" i="12"/>
  <c r="CD24" i="12"/>
  <c r="CF23" i="12"/>
  <c r="CF24" i="12"/>
  <c r="DI23" i="12"/>
  <c r="DI24" i="12"/>
  <c r="AT23" i="12"/>
  <c r="AT24" i="12"/>
  <c r="AP23" i="12"/>
  <c r="AP24" i="12"/>
  <c r="BW23" i="12"/>
  <c r="BW24" i="12"/>
  <c r="AN23" i="12"/>
  <c r="AN24" i="12"/>
  <c r="CE23" i="12"/>
  <c r="CE24" i="12"/>
  <c r="DE23" i="12"/>
  <c r="DE24" i="12"/>
  <c r="AO23" i="12"/>
  <c r="AO24" i="12"/>
  <c r="CM23" i="12"/>
  <c r="CM24" i="12"/>
  <c r="DM23" i="12"/>
  <c r="DM24" i="12"/>
  <c r="BE23" i="12"/>
  <c r="BE24" i="12"/>
  <c r="BI23" i="12"/>
  <c r="BI24" i="12"/>
  <c r="CH23" i="12"/>
  <c r="CH24" i="12"/>
  <c r="CQ23" i="12"/>
  <c r="CQ24" i="12"/>
  <c r="DP23" i="12"/>
  <c r="DP24" i="12"/>
  <c r="DL23" i="12"/>
  <c r="DL24" i="12"/>
  <c r="CL23" i="12"/>
  <c r="CL24" i="12"/>
  <c r="BC23" i="12"/>
  <c r="BC24" i="12"/>
  <c r="DH23" i="12"/>
  <c r="DH24" i="12"/>
  <c r="BM23" i="12"/>
  <c r="BM24" i="12"/>
  <c r="BJ23" i="12"/>
  <c r="BJ24" i="12"/>
  <c r="CA23" i="12"/>
  <c r="CA24" i="12"/>
  <c r="AQ23" i="12"/>
  <c r="AQ24" i="12"/>
  <c r="MC162" i="12"/>
  <c r="Y162" i="12" s="1"/>
  <c r="Z162" i="12" s="1"/>
  <c r="P217" i="21"/>
  <c r="CW25" i="21"/>
  <c r="P25" i="21"/>
  <c r="CD25" i="21"/>
  <c r="Q25" i="21" s="1"/>
  <c r="R25" i="21" s="1"/>
  <c r="AX25" i="21"/>
  <c r="AW25" i="21"/>
  <c r="BC25" i="21"/>
  <c r="K25" i="21" s="1"/>
  <c r="CC25" i="21"/>
  <c r="S25" i="21" s="1"/>
  <c r="BX25" i="21"/>
  <c r="BW25" i="21"/>
  <c r="DC25" i="21"/>
  <c r="AA25" i="21" s="1"/>
  <c r="X25" i="21"/>
  <c r="BD25" i="21"/>
  <c r="I25" i="21" s="1"/>
  <c r="J25" i="21" s="1"/>
  <c r="DD25" i="21"/>
  <c r="Y25" i="21" s="1"/>
  <c r="Z25" i="21" s="1"/>
  <c r="CX25" i="21"/>
  <c r="ED39" i="12"/>
  <c r="G39" i="12" s="1"/>
  <c r="AW38" i="21"/>
  <c r="DD38" i="21"/>
  <c r="Y38" i="21" s="1"/>
  <c r="Z38" i="21" s="1"/>
  <c r="BC38" i="21"/>
  <c r="K38" i="21" s="1"/>
  <c r="CD38" i="21"/>
  <c r="Q38" i="21" s="1"/>
  <c r="R38" i="21" s="1"/>
  <c r="BX38" i="21"/>
  <c r="BW38" i="21"/>
  <c r="CC38" i="21"/>
  <c r="S38" i="21" s="1"/>
  <c r="H38" i="21"/>
  <c r="BD38" i="21"/>
  <c r="I38" i="21" s="1"/>
  <c r="J38" i="21" s="1"/>
  <c r="DC38" i="21"/>
  <c r="CX38" i="21"/>
  <c r="CW38" i="21"/>
  <c r="BD157" i="21"/>
  <c r="I157" i="21" s="1"/>
  <c r="J157" i="21" s="1"/>
  <c r="AJ42" i="12"/>
  <c r="F36" i="12"/>
  <c r="H157" i="21"/>
  <c r="X81" i="21"/>
  <c r="DC81" i="21"/>
  <c r="AA81" i="21" s="1"/>
  <c r="CX81" i="21"/>
  <c r="H156" i="21"/>
  <c r="J156" i="21"/>
  <c r="AY80" i="21"/>
  <c r="BA80" i="21" s="1"/>
  <c r="AY81" i="21"/>
  <c r="BA81" i="21" s="1"/>
  <c r="CW81" i="21"/>
  <c r="AY82" i="21"/>
  <c r="BA82" i="21" s="1"/>
  <c r="BY81" i="21"/>
  <c r="BZ81" i="21" s="1"/>
  <c r="HX80" i="12"/>
  <c r="HY80" i="12" s="1"/>
  <c r="DY83" i="12"/>
  <c r="DZ83" i="12" s="1"/>
  <c r="DY81" i="12"/>
  <c r="DZ81" i="12" s="1"/>
  <c r="HX81" i="12"/>
  <c r="HZ81" i="12" s="1"/>
  <c r="LW81" i="12"/>
  <c r="LX81" i="12" s="1"/>
  <c r="LW82" i="12"/>
  <c r="LX82" i="12" s="1"/>
  <c r="HX82" i="12"/>
  <c r="HY82" i="12" s="1"/>
  <c r="DY80" i="12"/>
  <c r="DZ80" i="12" s="1"/>
  <c r="CY80" i="21"/>
  <c r="CZ80" i="21" s="1"/>
  <c r="BY80" i="21"/>
  <c r="CA80" i="21" s="1"/>
  <c r="BY82" i="21"/>
  <c r="CA82" i="21" s="1"/>
  <c r="LW80" i="12"/>
  <c r="LX80" i="12" s="1"/>
  <c r="CY82" i="21"/>
  <c r="DA82" i="21" s="1"/>
  <c r="DY82" i="12"/>
  <c r="DZ82" i="12" s="1"/>
  <c r="LV222" i="12"/>
  <c r="IC222" i="12"/>
  <c r="O222" i="12" s="1"/>
  <c r="P222" i="12" s="1"/>
  <c r="W79" i="21"/>
  <c r="X79" i="21" s="1"/>
  <c r="X83" i="21"/>
  <c r="H79" i="21"/>
  <c r="BX83" i="21"/>
  <c r="BW83" i="21"/>
  <c r="CC83" i="21"/>
  <c r="S83" i="21" s="1"/>
  <c r="DC83" i="21"/>
  <c r="AA83" i="21" s="1"/>
  <c r="CX83" i="21"/>
  <c r="CW83" i="21"/>
  <c r="H83" i="21"/>
  <c r="BC83" i="21"/>
  <c r="K83" i="21" s="1"/>
  <c r="AW83" i="21"/>
  <c r="AX83" i="21"/>
  <c r="LV83" i="12"/>
  <c r="LU83" i="12"/>
  <c r="X217" i="21"/>
  <c r="HV83" i="12"/>
  <c r="HW83" i="12"/>
  <c r="MA83" i="12"/>
  <c r="AA83" i="12" s="1"/>
  <c r="IB83" i="12"/>
  <c r="S83" i="12" s="1"/>
  <c r="CD79" i="21"/>
  <c r="Q79" i="21" s="1"/>
  <c r="R79" i="21" s="1"/>
  <c r="BW79" i="21"/>
  <c r="CX79" i="21"/>
  <c r="BX79" i="21"/>
  <c r="CW79" i="21"/>
  <c r="DC79" i="21"/>
  <c r="AA79" i="21" s="1"/>
  <c r="BD79" i="21"/>
  <c r="I79" i="21" s="1"/>
  <c r="J79" i="21" s="1"/>
  <c r="BC79" i="21"/>
  <c r="K79" i="21" s="1"/>
  <c r="AX79" i="21"/>
  <c r="AW79" i="21"/>
  <c r="P79" i="21"/>
  <c r="DD79" i="21"/>
  <c r="Y79" i="21" s="1"/>
  <c r="Z79" i="21" s="1"/>
  <c r="CC79" i="21"/>
  <c r="S79" i="21" s="1"/>
  <c r="MA79" i="12"/>
  <c r="AA79" i="12" s="1"/>
  <c r="DL217" i="12"/>
  <c r="BF217" i="12"/>
  <c r="CW217" i="12"/>
  <c r="DA217" i="12"/>
  <c r="CG217" i="12"/>
  <c r="MC79" i="12"/>
  <c r="Y79" i="12" s="1"/>
  <c r="Z79" i="12" s="1"/>
  <c r="CP217" i="12"/>
  <c r="BA217" i="12"/>
  <c r="DU217" i="12"/>
  <c r="F217" i="12" s="1"/>
  <c r="CA217" i="12"/>
  <c r="DH217" i="12"/>
  <c r="DD217" i="12"/>
  <c r="CE217" i="12"/>
  <c r="BP217" i="12"/>
  <c r="AP217" i="12"/>
  <c r="CD217" i="12"/>
  <c r="BG217" i="12"/>
  <c r="BS217" i="12"/>
  <c r="BB217" i="12"/>
  <c r="CQ217" i="12"/>
  <c r="AR217" i="12"/>
  <c r="CY217" i="12"/>
  <c r="BC217" i="12"/>
  <c r="CN217" i="12"/>
  <c r="CH217" i="12"/>
  <c r="DE217" i="12"/>
  <c r="DB217" i="12"/>
  <c r="AQ217" i="12"/>
  <c r="BQ217" i="12"/>
  <c r="AY217" i="12"/>
  <c r="AW217" i="12"/>
  <c r="AX217" i="12"/>
  <c r="CR217" i="12"/>
  <c r="BX217" i="12"/>
  <c r="DP217" i="12"/>
  <c r="AM217" i="12"/>
  <c r="BR217" i="12"/>
  <c r="DM217" i="12"/>
  <c r="DC217" i="12"/>
  <c r="CI217" i="12"/>
  <c r="BJ217" i="12"/>
  <c r="DI217" i="12"/>
  <c r="CM217" i="12"/>
  <c r="AU217" i="12"/>
  <c r="BW217" i="12"/>
  <c r="DQ217" i="12"/>
  <c r="CL217" i="12"/>
  <c r="DS217" i="12"/>
  <c r="DR217" i="12"/>
  <c r="CB217" i="12"/>
  <c r="AL217" i="12"/>
  <c r="DO217" i="12"/>
  <c r="BE217" i="12"/>
  <c r="BZ217" i="12"/>
  <c r="CJ217" i="12"/>
  <c r="CV217" i="12"/>
  <c r="CZ217" i="12"/>
  <c r="CS217" i="12"/>
  <c r="DN217" i="12"/>
  <c r="AN217" i="12"/>
  <c r="BD217" i="12"/>
  <c r="DG217" i="12"/>
  <c r="BK217" i="12"/>
  <c r="DT217" i="12"/>
  <c r="CK217" i="12"/>
  <c r="BT217" i="12"/>
  <c r="LV79" i="12"/>
  <c r="LU79" i="12"/>
  <c r="AV217" i="12"/>
  <c r="BI217" i="12"/>
  <c r="DF217" i="12"/>
  <c r="CF217" i="12"/>
  <c r="BV217" i="12"/>
  <c r="CX217" i="12"/>
  <c r="AZ217" i="12"/>
  <c r="AT217" i="12"/>
  <c r="BY217" i="12"/>
  <c r="AO217" i="12"/>
  <c r="BN217" i="12"/>
  <c r="BL217" i="12"/>
  <c r="CT217" i="12"/>
  <c r="BH217" i="12"/>
  <c r="AK217" i="12"/>
  <c r="AS217" i="12"/>
  <c r="CU217" i="12"/>
  <c r="DK217" i="12"/>
  <c r="CC217" i="12"/>
  <c r="DJ217" i="12"/>
  <c r="CO217" i="12"/>
  <c r="MC222" i="12"/>
  <c r="Y222" i="12" s="1"/>
  <c r="Z222" i="12" s="1"/>
  <c r="ID222" i="12"/>
  <c r="Q222" i="12" s="1"/>
  <c r="R222" i="12" s="1"/>
  <c r="LU222" i="12"/>
  <c r="LW70" i="12"/>
  <c r="LX70" i="12" s="1"/>
  <c r="HX70" i="12"/>
  <c r="HY70" i="12" s="1"/>
  <c r="DY70" i="12"/>
  <c r="DZ70" i="12" s="1"/>
  <c r="MC160" i="12"/>
  <c r="Y160" i="12" s="1"/>
  <c r="Z160" i="12" s="1"/>
  <c r="IC164" i="12"/>
  <c r="CD158" i="21"/>
  <c r="Q158" i="21" s="1"/>
  <c r="R158" i="21" s="1"/>
  <c r="ED70" i="12"/>
  <c r="G70" i="12" s="1"/>
  <c r="H70" i="12" s="1"/>
  <c r="EE70" i="12"/>
  <c r="I70" i="12" s="1"/>
  <c r="J70" i="12" s="1"/>
  <c r="CD165" i="21"/>
  <c r="Q165" i="21" s="1"/>
  <c r="R165" i="21" s="1"/>
  <c r="MB222" i="12"/>
  <c r="W222" i="12" s="1"/>
  <c r="X222" i="12" s="1"/>
  <c r="HW222" i="12"/>
  <c r="HV222" i="12"/>
  <c r="O165" i="21"/>
  <c r="P165" i="21" s="1"/>
  <c r="CD166" i="21"/>
  <c r="Q166" i="21" s="1"/>
  <c r="R166" i="21" s="1"/>
  <c r="O166" i="21"/>
  <c r="P166" i="21" s="1"/>
  <c r="CD157" i="21"/>
  <c r="Q157" i="21" s="1"/>
  <c r="R157" i="21" s="1"/>
  <c r="DD158" i="21"/>
  <c r="Y158" i="21" s="1"/>
  <c r="Z158" i="21" s="1"/>
  <c r="P156" i="21"/>
  <c r="DD166" i="21"/>
  <c r="Y166" i="21" s="1"/>
  <c r="Z166" i="21" s="1"/>
  <c r="DD165" i="21"/>
  <c r="Y165" i="21" s="1"/>
  <c r="Z165" i="21" s="1"/>
  <c r="P157" i="21"/>
  <c r="DD157" i="21"/>
  <c r="Y157" i="21" s="1"/>
  <c r="Z157" i="21" s="1"/>
  <c r="X156" i="21"/>
  <c r="X157" i="21"/>
  <c r="MC164" i="12"/>
  <c r="MC166" i="12"/>
  <c r="Y166" i="12" s="1"/>
  <c r="Z166" i="12" s="1"/>
  <c r="AZ157" i="12"/>
  <c r="AZ158" i="12"/>
  <c r="AZ166" i="12"/>
  <c r="AZ165" i="12"/>
  <c r="DO157" i="12"/>
  <c r="DO165" i="12"/>
  <c r="DO166" i="12"/>
  <c r="DO158" i="12"/>
  <c r="BA157" i="12"/>
  <c r="BA158" i="12"/>
  <c r="BA165" i="12"/>
  <c r="BA166" i="12"/>
  <c r="MB158" i="12"/>
  <c r="W158" i="12" s="1"/>
  <c r="X158" i="12" s="1"/>
  <c r="CK157" i="12"/>
  <c r="CK158" i="12"/>
  <c r="CK165" i="12"/>
  <c r="CK166" i="12"/>
  <c r="BP157" i="12"/>
  <c r="BP165" i="12"/>
  <c r="BP158" i="12"/>
  <c r="BP166" i="12"/>
  <c r="AL158" i="12"/>
  <c r="AL157" i="12"/>
  <c r="AL166" i="12"/>
  <c r="AL165" i="12"/>
  <c r="BO158" i="12"/>
  <c r="BO157" i="12"/>
  <c r="BO165" i="12"/>
  <c r="BO166" i="12"/>
  <c r="CA157" i="12"/>
  <c r="CA158" i="12"/>
  <c r="CA165" i="12"/>
  <c r="CA166" i="12"/>
  <c r="IC160" i="12"/>
  <c r="O160" i="12" s="1"/>
  <c r="DA157" i="12"/>
  <c r="DA158" i="12"/>
  <c r="DA165" i="12"/>
  <c r="DA166" i="12"/>
  <c r="DI158" i="12"/>
  <c r="DI157" i="12"/>
  <c r="DI165" i="12"/>
  <c r="DI166" i="12"/>
  <c r="CQ157" i="12"/>
  <c r="CQ158" i="12"/>
  <c r="CQ165" i="12"/>
  <c r="CQ166" i="12"/>
  <c r="AM157" i="12"/>
  <c r="AM158" i="12"/>
  <c r="AM165" i="12"/>
  <c r="AM166" i="12"/>
  <c r="AK158" i="12"/>
  <c r="AK157" i="12"/>
  <c r="AK166" i="12"/>
  <c r="AK165" i="12"/>
  <c r="CZ156" i="21"/>
  <c r="DA156" i="21" s="1"/>
  <c r="U156" i="21" s="1"/>
  <c r="CD157" i="12"/>
  <c r="CD158" i="12"/>
  <c r="CD165" i="12"/>
  <c r="CD166" i="12"/>
  <c r="DD157" i="12"/>
  <c r="DD158" i="12"/>
  <c r="DD165" i="12"/>
  <c r="DD166" i="12"/>
  <c r="BL157" i="12"/>
  <c r="BL165" i="12"/>
  <c r="BL166" i="12"/>
  <c r="BL158" i="12"/>
  <c r="MC157" i="12"/>
  <c r="Y157" i="12" s="1"/>
  <c r="Z157" i="12" s="1"/>
  <c r="CO158" i="12"/>
  <c r="CO157" i="12"/>
  <c r="CO166" i="12"/>
  <c r="CO165" i="12"/>
  <c r="AY157" i="12"/>
  <c r="AY158" i="12"/>
  <c r="AY165" i="12"/>
  <c r="AY166" i="12"/>
  <c r="CC157" i="21"/>
  <c r="BW157" i="21"/>
  <c r="CW157" i="21"/>
  <c r="AX157" i="21"/>
  <c r="CX157" i="21"/>
  <c r="AW157" i="21"/>
  <c r="BX157" i="21"/>
  <c r="AS157" i="12"/>
  <c r="AS158" i="12"/>
  <c r="AS165" i="12"/>
  <c r="AS166" i="12"/>
  <c r="CS157" i="12"/>
  <c r="CS158" i="12"/>
  <c r="CS165" i="12"/>
  <c r="CS166" i="12"/>
  <c r="ID165" i="12"/>
  <c r="Q165" i="12" s="1"/>
  <c r="CI157" i="12"/>
  <c r="CI165" i="12"/>
  <c r="CI158" i="12"/>
  <c r="CI166" i="12"/>
  <c r="DN158" i="12"/>
  <c r="DN157" i="12"/>
  <c r="DN166" i="12"/>
  <c r="DN165" i="12"/>
  <c r="MC165" i="12"/>
  <c r="Y165" i="12" s="1"/>
  <c r="Z165" i="12" s="1"/>
  <c r="CL157" i="12"/>
  <c r="CL158" i="12"/>
  <c r="CL165" i="12"/>
  <c r="CL166" i="12"/>
  <c r="BH157" i="12"/>
  <c r="BH158" i="12"/>
  <c r="BH166" i="12"/>
  <c r="BH165" i="12"/>
  <c r="DB157" i="12"/>
  <c r="DB158" i="12"/>
  <c r="DB165" i="12"/>
  <c r="DB166" i="12"/>
  <c r="BS157" i="12"/>
  <c r="BS158" i="12"/>
  <c r="BS165" i="12"/>
  <c r="BS166" i="12"/>
  <c r="BX157" i="12"/>
  <c r="BX158" i="12"/>
  <c r="BX165" i="12"/>
  <c r="BX166" i="12"/>
  <c r="ID166" i="12"/>
  <c r="Q166" i="12" s="1"/>
  <c r="DR158" i="12"/>
  <c r="DR157" i="12"/>
  <c r="DR165" i="12"/>
  <c r="DR166" i="12"/>
  <c r="CN157" i="12"/>
  <c r="CN158" i="12"/>
  <c r="CN165" i="12"/>
  <c r="CN166" i="12"/>
  <c r="DQ158" i="12"/>
  <c r="DQ157" i="12"/>
  <c r="DQ165" i="12"/>
  <c r="DQ166" i="12"/>
  <c r="CV157" i="12"/>
  <c r="CV158" i="12"/>
  <c r="CV166" i="12"/>
  <c r="CV165" i="12"/>
  <c r="BD158" i="12"/>
  <c r="BD157" i="12"/>
  <c r="BD165" i="12"/>
  <c r="BD166" i="12"/>
  <c r="BZ156" i="21"/>
  <c r="CA156" i="21" s="1"/>
  <c r="M156" i="21" s="1"/>
  <c r="BQ158" i="12"/>
  <c r="BQ157" i="12"/>
  <c r="BQ165" i="12"/>
  <c r="BQ166" i="12"/>
  <c r="MC158" i="12"/>
  <c r="Y158" i="12" s="1"/>
  <c r="Z158" i="12" s="1"/>
  <c r="BC157" i="12"/>
  <c r="BC165" i="12"/>
  <c r="BC166" i="12"/>
  <c r="BC158" i="12"/>
  <c r="CW158" i="12"/>
  <c r="CW157" i="12"/>
  <c r="CW166" i="12"/>
  <c r="CW165" i="12"/>
  <c r="CG157" i="12"/>
  <c r="CG158" i="12"/>
  <c r="CG165" i="12"/>
  <c r="CG166" i="12"/>
  <c r="ID164" i="12"/>
  <c r="R156" i="21"/>
  <c r="DJ158" i="12"/>
  <c r="DJ165" i="12"/>
  <c r="DJ157" i="12"/>
  <c r="DJ166" i="12"/>
  <c r="ID158" i="12"/>
  <c r="Q158" i="12" s="1"/>
  <c r="R158" i="12" s="1"/>
  <c r="CH158" i="12"/>
  <c r="CH157" i="12"/>
  <c r="CH166" i="12"/>
  <c r="CH165" i="12"/>
  <c r="AO157" i="12"/>
  <c r="AO158" i="12"/>
  <c r="AO165" i="12"/>
  <c r="AO166" i="12"/>
  <c r="CF157" i="12"/>
  <c r="CF158" i="12"/>
  <c r="CF165" i="12"/>
  <c r="CF166" i="12"/>
  <c r="CZ158" i="12"/>
  <c r="CZ165" i="12"/>
  <c r="CZ157" i="12"/>
  <c r="CZ166" i="12"/>
  <c r="AW158" i="12"/>
  <c r="AW157" i="12"/>
  <c r="AW165" i="12"/>
  <c r="AW166" i="12"/>
  <c r="DH158" i="12"/>
  <c r="DH157" i="12"/>
  <c r="DH165" i="12"/>
  <c r="DH166" i="12"/>
  <c r="BJ158" i="12"/>
  <c r="BJ157" i="12"/>
  <c r="BJ166" i="12"/>
  <c r="BJ165" i="12"/>
  <c r="AR157" i="12"/>
  <c r="AR158" i="12"/>
  <c r="AR165" i="12"/>
  <c r="AR166" i="12"/>
  <c r="DG157" i="12"/>
  <c r="DG158" i="12"/>
  <c r="DG165" i="12"/>
  <c r="DG166" i="12"/>
  <c r="BU157" i="12"/>
  <c r="BU158" i="12"/>
  <c r="BU165" i="12"/>
  <c r="BU166" i="12"/>
  <c r="DC157" i="12"/>
  <c r="DC158" i="12"/>
  <c r="DC165" i="12"/>
  <c r="DC166" i="12"/>
  <c r="DP158" i="12"/>
  <c r="DP165" i="12"/>
  <c r="DP166" i="12"/>
  <c r="DP157" i="12"/>
  <c r="CT158" i="12"/>
  <c r="CT157" i="12"/>
  <c r="CT165" i="12"/>
  <c r="CT166" i="12"/>
  <c r="BK157" i="12"/>
  <c r="BK158" i="12"/>
  <c r="BK165" i="12"/>
  <c r="BK166" i="12"/>
  <c r="DS157" i="12"/>
  <c r="DS165" i="12"/>
  <c r="DS158" i="12"/>
  <c r="DS166" i="12"/>
  <c r="DM157" i="12"/>
  <c r="DM158" i="12"/>
  <c r="DM165" i="12"/>
  <c r="DM166" i="12"/>
  <c r="ID157" i="12"/>
  <c r="Q157" i="12" s="1"/>
  <c r="R157" i="12" s="1"/>
  <c r="CX158" i="12"/>
  <c r="CX157" i="12"/>
  <c r="CX166" i="12"/>
  <c r="CX165" i="12"/>
  <c r="IC166" i="12"/>
  <c r="O166" i="12" s="1"/>
  <c r="DF158" i="12"/>
  <c r="DF157" i="12"/>
  <c r="DF166" i="12"/>
  <c r="DF165" i="12"/>
  <c r="IB157" i="12"/>
  <c r="S157" i="12" s="1"/>
  <c r="BY158" i="12"/>
  <c r="BY166" i="12"/>
  <c r="BY165" i="12"/>
  <c r="BY157" i="12"/>
  <c r="CM157" i="12"/>
  <c r="CM158" i="12"/>
  <c r="CM165" i="12"/>
  <c r="CM166" i="12"/>
  <c r="IC162" i="12"/>
  <c r="O162" i="12" s="1"/>
  <c r="DL157" i="12"/>
  <c r="DL158" i="12"/>
  <c r="DL166" i="12"/>
  <c r="DL165" i="12"/>
  <c r="BT158" i="12"/>
  <c r="BT165" i="12"/>
  <c r="BT166" i="12"/>
  <c r="BT157" i="12"/>
  <c r="DT157" i="12"/>
  <c r="DT158" i="12"/>
  <c r="DT166" i="12"/>
  <c r="DT165" i="12"/>
  <c r="CB157" i="12"/>
  <c r="CB158" i="12"/>
  <c r="CB165" i="12"/>
  <c r="CB166" i="12"/>
  <c r="MB165" i="12"/>
  <c r="W165" i="12" s="1"/>
  <c r="X165" i="12" s="1"/>
  <c r="AP157" i="12"/>
  <c r="AP158" i="12"/>
  <c r="AP165" i="12"/>
  <c r="AP166" i="12"/>
  <c r="CR157" i="12"/>
  <c r="CR165" i="12"/>
  <c r="CR166" i="12"/>
  <c r="CR158" i="12"/>
  <c r="DE158" i="12"/>
  <c r="DE157" i="12"/>
  <c r="DE165" i="12"/>
  <c r="DE166" i="12"/>
  <c r="BF158" i="12"/>
  <c r="BF157" i="12"/>
  <c r="BF165" i="12"/>
  <c r="BF166" i="12"/>
  <c r="IC165" i="12"/>
  <c r="O165" i="12" s="1"/>
  <c r="BN158" i="12"/>
  <c r="BN157" i="12"/>
  <c r="BN165" i="12"/>
  <c r="BN166" i="12"/>
  <c r="BE158" i="12"/>
  <c r="BE157" i="12"/>
  <c r="BE165" i="12"/>
  <c r="BE166" i="12"/>
  <c r="CY157" i="12"/>
  <c r="CY158" i="12"/>
  <c r="CY165" i="12"/>
  <c r="CY166" i="12"/>
  <c r="BR158" i="12"/>
  <c r="BR157" i="12"/>
  <c r="BR166" i="12"/>
  <c r="BR165" i="12"/>
  <c r="Z156" i="21"/>
  <c r="MA157" i="12"/>
  <c r="AA157" i="12" s="1"/>
  <c r="CP158" i="12"/>
  <c r="CP157" i="12"/>
  <c r="CP166" i="12"/>
  <c r="CP165" i="12"/>
  <c r="BI158" i="12"/>
  <c r="BI157" i="12"/>
  <c r="BI165" i="12"/>
  <c r="BI166" i="12"/>
  <c r="DK157" i="12"/>
  <c r="DK158" i="12"/>
  <c r="DK165" i="12"/>
  <c r="DK166" i="12"/>
  <c r="MB166" i="12"/>
  <c r="W166" i="12" s="1"/>
  <c r="X166" i="12" s="1"/>
  <c r="AX157" i="12"/>
  <c r="AX158" i="12"/>
  <c r="AX165" i="12"/>
  <c r="AX166" i="12"/>
  <c r="AT158" i="12"/>
  <c r="AT157" i="12"/>
  <c r="AT166" i="12"/>
  <c r="AT165" i="12"/>
  <c r="AN158" i="12"/>
  <c r="AN157" i="12"/>
  <c r="AN165" i="12"/>
  <c r="AN166" i="12"/>
  <c r="IC157" i="12"/>
  <c r="O157" i="12" s="1"/>
  <c r="P157" i="12" s="1"/>
  <c r="CE157" i="12"/>
  <c r="CE158" i="12"/>
  <c r="CE165" i="12"/>
  <c r="CE166" i="12"/>
  <c r="AV158" i="12"/>
  <c r="AV157" i="12"/>
  <c r="AV165" i="12"/>
  <c r="AV166" i="12"/>
  <c r="AZ156" i="21"/>
  <c r="BA156" i="21" s="1"/>
  <c r="E156" i="21" s="1"/>
  <c r="AU157" i="12"/>
  <c r="AU158" i="12"/>
  <c r="AU165" i="12"/>
  <c r="AU166" i="12"/>
  <c r="ID162" i="12"/>
  <c r="Q162" i="12" s="1"/>
  <c r="ID160" i="12"/>
  <c r="Q160" i="12" s="1"/>
  <c r="AQ157" i="12"/>
  <c r="AQ158" i="12"/>
  <c r="AQ165" i="12"/>
  <c r="AQ166" i="12"/>
  <c r="CC157" i="12"/>
  <c r="CC158" i="12"/>
  <c r="CC165" i="12"/>
  <c r="CC166" i="12"/>
  <c r="DU158" i="12"/>
  <c r="F158" i="12" s="1"/>
  <c r="DU157" i="12"/>
  <c r="F157" i="12" s="1"/>
  <c r="DU165" i="12"/>
  <c r="F165" i="12" s="1"/>
  <c r="DU166" i="12"/>
  <c r="F166" i="12" s="1"/>
  <c r="MB157" i="12"/>
  <c r="W157" i="12" s="1"/>
  <c r="X157" i="12" s="1"/>
  <c r="BG157" i="12"/>
  <c r="BG158" i="12"/>
  <c r="BG165" i="12"/>
  <c r="BG166" i="12"/>
  <c r="CJ158" i="12"/>
  <c r="CJ157" i="12"/>
  <c r="CJ165" i="12"/>
  <c r="CJ166" i="12"/>
  <c r="BB158" i="12"/>
  <c r="BB157" i="12"/>
  <c r="BB166" i="12"/>
  <c r="BB165" i="12"/>
  <c r="BW158" i="12"/>
  <c r="BW157" i="12"/>
  <c r="BW165" i="12"/>
  <c r="BW166" i="12"/>
  <c r="IC158" i="12"/>
  <c r="O158" i="12" s="1"/>
  <c r="P158" i="12" s="1"/>
  <c r="BZ158" i="12"/>
  <c r="BZ157" i="12"/>
  <c r="BZ166" i="12"/>
  <c r="BZ165" i="12"/>
  <c r="DC157" i="21"/>
  <c r="BV158" i="12"/>
  <c r="BV157" i="12"/>
  <c r="BV165" i="12"/>
  <c r="BV166" i="12"/>
  <c r="BM158" i="12"/>
  <c r="BM157" i="12"/>
  <c r="BM165" i="12"/>
  <c r="BM166" i="12"/>
  <c r="CU157" i="12"/>
  <c r="CU165" i="12"/>
  <c r="CU158" i="12"/>
  <c r="CU166" i="12"/>
  <c r="IC150" i="12"/>
  <c r="O150" i="12" s="1"/>
  <c r="IB150" i="12"/>
  <c r="S150" i="12" s="1"/>
  <c r="MA149" i="12"/>
  <c r="AA149" i="12" s="1"/>
  <c r="IB149" i="12"/>
  <c r="S149" i="12" s="1"/>
  <c r="MA150" i="12"/>
  <c r="AA150" i="12" s="1"/>
  <c r="MB149" i="12"/>
  <c r="W149" i="12" s="1"/>
  <c r="X149" i="12" s="1"/>
  <c r="IC149" i="12"/>
  <c r="O149" i="12" s="1"/>
  <c r="P149" i="12" s="1"/>
  <c r="MB150" i="12"/>
  <c r="W150" i="12" s="1"/>
  <c r="X150" i="12" s="1"/>
  <c r="MC150" i="12"/>
  <c r="Y150" i="12" s="1"/>
  <c r="Z150" i="12" s="1"/>
  <c r="ID149" i="12"/>
  <c r="Q149" i="12" s="1"/>
  <c r="R149" i="12" s="1"/>
  <c r="MC149" i="12"/>
  <c r="Y149" i="12" s="1"/>
  <c r="Z149" i="12" s="1"/>
  <c r="ID150" i="12"/>
  <c r="Q150" i="12" s="1"/>
  <c r="R150" i="12" s="1"/>
  <c r="CU150" i="12"/>
  <c r="CU149" i="12"/>
  <c r="DN150" i="12"/>
  <c r="DN149" i="12"/>
  <c r="AR149" i="12"/>
  <c r="AR150" i="12"/>
  <c r="CG149" i="12"/>
  <c r="CG150" i="12"/>
  <c r="BX149" i="12"/>
  <c r="BX150" i="12"/>
  <c r="CY150" i="12"/>
  <c r="CY149" i="12"/>
  <c r="DT149" i="12"/>
  <c r="DT150" i="12"/>
  <c r="DB149" i="12"/>
  <c r="DB150" i="12"/>
  <c r="AX149" i="12"/>
  <c r="AX150" i="12"/>
  <c r="CS150" i="12"/>
  <c r="CS149" i="12"/>
  <c r="CI150" i="12"/>
  <c r="CI149" i="12"/>
  <c r="BI149" i="12"/>
  <c r="BI150" i="12"/>
  <c r="BG150" i="12"/>
  <c r="BG149" i="12"/>
  <c r="CN149" i="12"/>
  <c r="CN150" i="12"/>
  <c r="BJ150" i="12"/>
  <c r="BJ149" i="12"/>
  <c r="AZ149" i="12"/>
  <c r="AZ150" i="12"/>
  <c r="CP150" i="12"/>
  <c r="CP149" i="12"/>
  <c r="CZ149" i="12"/>
  <c r="CZ150" i="12"/>
  <c r="AJ149" i="12"/>
  <c r="AJ150" i="12"/>
  <c r="AK149" i="12"/>
  <c r="AK150" i="12"/>
  <c r="DA150" i="12"/>
  <c r="DA149" i="12"/>
  <c r="BF149" i="12"/>
  <c r="BF150" i="12"/>
  <c r="DM149" i="12"/>
  <c r="DM150" i="12"/>
  <c r="BC150" i="12"/>
  <c r="BC149" i="12"/>
  <c r="AT150" i="12"/>
  <c r="AT149" i="12"/>
  <c r="CE150" i="12"/>
  <c r="CE149" i="12"/>
  <c r="CW149" i="12"/>
  <c r="CW150" i="12"/>
  <c r="BR150" i="12"/>
  <c r="BR149" i="12"/>
  <c r="DG150" i="12"/>
  <c r="DG149" i="12"/>
  <c r="BV149" i="12"/>
  <c r="BV150" i="12"/>
  <c r="P150" i="12"/>
  <c r="HV149" i="12"/>
  <c r="HW149" i="12"/>
  <c r="BD149" i="12"/>
  <c r="BD150" i="12"/>
  <c r="AP149" i="12"/>
  <c r="AP150" i="12"/>
  <c r="BT149" i="12"/>
  <c r="BT150" i="12"/>
  <c r="DP149" i="12"/>
  <c r="DP150" i="12"/>
  <c r="AN149" i="12"/>
  <c r="AN150" i="12"/>
  <c r="BH149" i="12"/>
  <c r="BH150" i="12"/>
  <c r="AM150" i="12"/>
  <c r="AM149" i="12"/>
  <c r="DU149" i="12"/>
  <c r="F149" i="12" s="1"/>
  <c r="DU150" i="12"/>
  <c r="F150" i="12" s="1"/>
  <c r="CT149" i="12"/>
  <c r="CT150" i="12"/>
  <c r="BA149" i="12"/>
  <c r="BA150" i="12"/>
  <c r="AO150" i="12"/>
  <c r="AO149" i="12"/>
  <c r="BM150" i="12"/>
  <c r="BM149" i="12"/>
  <c r="DQ150" i="12"/>
  <c r="DQ149" i="12"/>
  <c r="DS150" i="12"/>
  <c r="DS149" i="12"/>
  <c r="AV149" i="12"/>
  <c r="AV150" i="12"/>
  <c r="BY149" i="12"/>
  <c r="BY150" i="12"/>
  <c r="HW150" i="12"/>
  <c r="HV150" i="12"/>
  <c r="DH149" i="12"/>
  <c r="DH150" i="12"/>
  <c r="CF149" i="12"/>
  <c r="CF150" i="12"/>
  <c r="CX150" i="12"/>
  <c r="CX149" i="12"/>
  <c r="BW150" i="12"/>
  <c r="BW149" i="12"/>
  <c r="CM150" i="12"/>
  <c r="CM149" i="12"/>
  <c r="DF150" i="12"/>
  <c r="DF149" i="12"/>
  <c r="CD149" i="12"/>
  <c r="CD150" i="12"/>
  <c r="DE149" i="12"/>
  <c r="DE150" i="12"/>
  <c r="BB150" i="12"/>
  <c r="BB149" i="12"/>
  <c r="DJ150" i="12"/>
  <c r="DJ149" i="12"/>
  <c r="AL150" i="12"/>
  <c r="AL149" i="12"/>
  <c r="DC150" i="12"/>
  <c r="DC149" i="12"/>
  <c r="CO149" i="12"/>
  <c r="CO150" i="12"/>
  <c r="BL149" i="12"/>
  <c r="BL150" i="12"/>
  <c r="BP149" i="12"/>
  <c r="BP150" i="12"/>
  <c r="DR150" i="12"/>
  <c r="DR149" i="12"/>
  <c r="AW150" i="12"/>
  <c r="AW149" i="12"/>
  <c r="BO150" i="12"/>
  <c r="BO149" i="12"/>
  <c r="CC150" i="12"/>
  <c r="CC149" i="12"/>
  <c r="CV149" i="12"/>
  <c r="CV150" i="12"/>
  <c r="CA150" i="12"/>
  <c r="CA149" i="12"/>
  <c r="BS150" i="12"/>
  <c r="BS149" i="12"/>
  <c r="DO150" i="12"/>
  <c r="DO149" i="12"/>
  <c r="AU150" i="12"/>
  <c r="AU149" i="12"/>
  <c r="AY150" i="12"/>
  <c r="AY149" i="12"/>
  <c r="BE150" i="12"/>
  <c r="BE149" i="12"/>
  <c r="CR149" i="12"/>
  <c r="CR150" i="12"/>
  <c r="DD149" i="12"/>
  <c r="DD150" i="12"/>
  <c r="CQ150" i="12"/>
  <c r="CQ149" i="12"/>
  <c r="DL149" i="12"/>
  <c r="DL150" i="12"/>
  <c r="CB149" i="12"/>
  <c r="CB150" i="12"/>
  <c r="BN149" i="12"/>
  <c r="BN150" i="12"/>
  <c r="DI150" i="12"/>
  <c r="DI149" i="12"/>
  <c r="LV150" i="12"/>
  <c r="LU150" i="12"/>
  <c r="BQ149" i="12"/>
  <c r="BQ150" i="12"/>
  <c r="CL149" i="12"/>
  <c r="CL150" i="12"/>
  <c r="BZ150" i="12"/>
  <c r="BZ149" i="12"/>
  <c r="AS149" i="12"/>
  <c r="AS150" i="12"/>
  <c r="CK150" i="12"/>
  <c r="CK149" i="12"/>
  <c r="CJ149" i="12"/>
  <c r="CJ150" i="12"/>
  <c r="BK150" i="12"/>
  <c r="BK149" i="12"/>
  <c r="DK150" i="12"/>
  <c r="DK149" i="12"/>
  <c r="BU150" i="12"/>
  <c r="BU149" i="12"/>
  <c r="CH150" i="12"/>
  <c r="CH149" i="12"/>
  <c r="AQ150" i="12"/>
  <c r="AQ149" i="12"/>
  <c r="LU149" i="12"/>
  <c r="LV149" i="12"/>
  <c r="H150" i="21"/>
  <c r="BD149" i="21"/>
  <c r="I149" i="21" s="1"/>
  <c r="J149" i="21" s="1"/>
  <c r="AW149" i="21"/>
  <c r="AX149" i="21"/>
  <c r="BC149" i="21"/>
  <c r="K149" i="21" s="1"/>
  <c r="H149" i="21"/>
  <c r="BD150" i="21"/>
  <c r="I150" i="21" s="1"/>
  <c r="J150" i="21" s="1"/>
  <c r="AX150" i="21"/>
  <c r="AW150" i="21"/>
  <c r="BC150" i="21"/>
  <c r="K150" i="21" s="1"/>
  <c r="CX149" i="21"/>
  <c r="CW149" i="21"/>
  <c r="DC149" i="21"/>
  <c r="AA149" i="21" s="1"/>
  <c r="CD150" i="21"/>
  <c r="Q150" i="21" s="1"/>
  <c r="R150" i="21" s="1"/>
  <c r="DC150" i="21"/>
  <c r="AA150" i="21" s="1"/>
  <c r="CX150" i="21"/>
  <c r="CW150" i="21"/>
  <c r="CD149" i="21"/>
  <c r="Q149" i="21" s="1"/>
  <c r="R149" i="21" s="1"/>
  <c r="P149" i="21"/>
  <c r="BW150" i="21"/>
  <c r="CC150" i="21"/>
  <c r="S150" i="21" s="1"/>
  <c r="BX150" i="21"/>
  <c r="X149" i="21"/>
  <c r="P150" i="21"/>
  <c r="CC149" i="21"/>
  <c r="S149" i="21" s="1"/>
  <c r="BW149" i="21"/>
  <c r="BX149" i="21"/>
  <c r="X150" i="21"/>
  <c r="DD150" i="21"/>
  <c r="Y150" i="21" s="1"/>
  <c r="Z150" i="21" s="1"/>
  <c r="DD149" i="21"/>
  <c r="Y149" i="21" s="1"/>
  <c r="Z149" i="21" s="1"/>
  <c r="HX191" i="12"/>
  <c r="HY191" i="12" s="1"/>
  <c r="MA222" i="12"/>
  <c r="IB222" i="12"/>
  <c r="Z191" i="12"/>
  <c r="X191" i="12"/>
  <c r="MB195" i="12"/>
  <c r="W195" i="12" s="1"/>
  <c r="X195" i="12" s="1"/>
  <c r="MB193" i="12"/>
  <c r="W193" i="12" s="1"/>
  <c r="X193" i="12" s="1"/>
  <c r="MB196" i="12"/>
  <c r="W196" i="12" s="1"/>
  <c r="X196" i="12" s="1"/>
  <c r="MC196" i="12"/>
  <c r="Y196" i="12" s="1"/>
  <c r="Z196" i="12" s="1"/>
  <c r="IC193" i="12"/>
  <c r="O193" i="12" s="1"/>
  <c r="P193" i="12" s="1"/>
  <c r="MB192" i="12"/>
  <c r="W192" i="12" s="1"/>
  <c r="X192" i="12" s="1"/>
  <c r="MC195" i="12"/>
  <c r="Y195" i="12" s="1"/>
  <c r="Z195" i="12" s="1"/>
  <c r="ID194" i="12"/>
  <c r="Q194" i="12" s="1"/>
  <c r="R194" i="12" s="1"/>
  <c r="MC194" i="12"/>
  <c r="Y194" i="12" s="1"/>
  <c r="Z194" i="12" s="1"/>
  <c r="ID196" i="12"/>
  <c r="Q196" i="12" s="1"/>
  <c r="R196" i="12" s="1"/>
  <c r="IC194" i="12"/>
  <c r="O194" i="12" s="1"/>
  <c r="P194" i="12" s="1"/>
  <c r="MC193" i="12"/>
  <c r="Y193" i="12" s="1"/>
  <c r="Z193" i="12" s="1"/>
  <c r="ID192" i="12"/>
  <c r="Q192" i="12" s="1"/>
  <c r="R192" i="12" s="1"/>
  <c r="IC195" i="12"/>
  <c r="O195" i="12" s="1"/>
  <c r="P195" i="12" s="1"/>
  <c r="MB194" i="12"/>
  <c r="W194" i="12" s="1"/>
  <c r="X194" i="12" s="1"/>
  <c r="ID195" i="12"/>
  <c r="Q195" i="12" s="1"/>
  <c r="R195" i="12" s="1"/>
  <c r="IC192" i="12"/>
  <c r="O192" i="12" s="1"/>
  <c r="P192" i="12" s="1"/>
  <c r="ID193" i="12"/>
  <c r="Q193" i="12" s="1"/>
  <c r="R193" i="12" s="1"/>
  <c r="MC192" i="12"/>
  <c r="Y192" i="12" s="1"/>
  <c r="Z192" i="12" s="1"/>
  <c r="IC196" i="12"/>
  <c r="O196" i="12" s="1"/>
  <c r="P196" i="12" s="1"/>
  <c r="DU196" i="12"/>
  <c r="F196" i="12" s="1"/>
  <c r="DU193" i="12"/>
  <c r="F193" i="12" s="1"/>
  <c r="DU195" i="12"/>
  <c r="F195" i="12" s="1"/>
  <c r="DU194" i="12"/>
  <c r="F194" i="12" s="1"/>
  <c r="DU192" i="12"/>
  <c r="F192" i="12" s="1"/>
  <c r="F191" i="12"/>
  <c r="CU194" i="12"/>
  <c r="CU196" i="12"/>
  <c r="CU192" i="12"/>
  <c r="CU195" i="12"/>
  <c r="CU193" i="12"/>
  <c r="DT192" i="12"/>
  <c r="DT196" i="12"/>
  <c r="DT195" i="12"/>
  <c r="DT194" i="12"/>
  <c r="DT193" i="12"/>
  <c r="CW196" i="12"/>
  <c r="CW192" i="12"/>
  <c r="CW193" i="12"/>
  <c r="CW195" i="12"/>
  <c r="CW194" i="12"/>
  <c r="BF193" i="12"/>
  <c r="BF194" i="12"/>
  <c r="BF192" i="12"/>
  <c r="BF196" i="12"/>
  <c r="BF195" i="12"/>
  <c r="BO192" i="12"/>
  <c r="BO193" i="12"/>
  <c r="BO194" i="12"/>
  <c r="BO195" i="12"/>
  <c r="BO196" i="12"/>
  <c r="AO192" i="12"/>
  <c r="AO194" i="12"/>
  <c r="AO193" i="12"/>
  <c r="AO195" i="12"/>
  <c r="AO196" i="12"/>
  <c r="BP192" i="12"/>
  <c r="BP196" i="12"/>
  <c r="BP195" i="12"/>
  <c r="BP194" i="12"/>
  <c r="BP193" i="12"/>
  <c r="BI196" i="12"/>
  <c r="BI193" i="12"/>
  <c r="BI192" i="12"/>
  <c r="BI195" i="12"/>
  <c r="BI194" i="12"/>
  <c r="BT194" i="12"/>
  <c r="BT195" i="12"/>
  <c r="BT192" i="12"/>
  <c r="BT193" i="12"/>
  <c r="BT196" i="12"/>
  <c r="CD192" i="12"/>
  <c r="CD194" i="12"/>
  <c r="CD193" i="12"/>
  <c r="CD196" i="12"/>
  <c r="CD195" i="12"/>
  <c r="AV193" i="12"/>
  <c r="AV194" i="12"/>
  <c r="AV195" i="12"/>
  <c r="AV192" i="12"/>
  <c r="AV196" i="12"/>
  <c r="DR193" i="12"/>
  <c r="DR194" i="12"/>
  <c r="DR192" i="12"/>
  <c r="DR196" i="12"/>
  <c r="DR195" i="12"/>
  <c r="BW193" i="12"/>
  <c r="BW194" i="12"/>
  <c r="BW192" i="12"/>
  <c r="BW195" i="12"/>
  <c r="BW196" i="12"/>
  <c r="DM192" i="12"/>
  <c r="DM196" i="12"/>
  <c r="DM193" i="12"/>
  <c r="DM194" i="12"/>
  <c r="DM195" i="12"/>
  <c r="R191" i="12"/>
  <c r="CK192" i="12"/>
  <c r="CK194" i="12"/>
  <c r="CK195" i="12"/>
  <c r="CK193" i="12"/>
  <c r="CK196" i="12"/>
  <c r="DC192" i="12"/>
  <c r="DC194" i="12"/>
  <c r="DC195" i="12"/>
  <c r="DC193" i="12"/>
  <c r="DC196" i="12"/>
  <c r="AL192" i="12"/>
  <c r="AL195" i="12"/>
  <c r="AL196" i="12"/>
  <c r="AL194" i="12"/>
  <c r="AL193" i="12"/>
  <c r="BN192" i="12"/>
  <c r="BN193" i="12"/>
  <c r="BN194" i="12"/>
  <c r="BN196" i="12"/>
  <c r="BN195" i="12"/>
  <c r="BV194" i="12"/>
  <c r="BV196" i="12"/>
  <c r="BV192" i="12"/>
  <c r="BV195" i="12"/>
  <c r="BV193" i="12"/>
  <c r="CJ194" i="12"/>
  <c r="CJ195" i="12"/>
  <c r="CJ193" i="12"/>
  <c r="CJ192" i="12"/>
  <c r="CJ196" i="12"/>
  <c r="CT194" i="12"/>
  <c r="CT196" i="12"/>
  <c r="CT192" i="12"/>
  <c r="CT193" i="12"/>
  <c r="CT195" i="12"/>
  <c r="AJ196" i="12"/>
  <c r="AJ193" i="12"/>
  <c r="AJ195" i="12"/>
  <c r="AJ192" i="12"/>
  <c r="AJ194" i="12"/>
  <c r="DW191" i="12"/>
  <c r="DX191" i="12"/>
  <c r="EC191" i="12"/>
  <c r="K191" i="12" s="1"/>
  <c r="CM192" i="12"/>
  <c r="CM194" i="12"/>
  <c r="CM193" i="12"/>
  <c r="CM196" i="12"/>
  <c r="CM195" i="12"/>
  <c r="DH193" i="12"/>
  <c r="DH194" i="12"/>
  <c r="DH195" i="12"/>
  <c r="DH196" i="12"/>
  <c r="DH192" i="12"/>
  <c r="BG193" i="12"/>
  <c r="BG194" i="12"/>
  <c r="BG192" i="12"/>
  <c r="BG196" i="12"/>
  <c r="BG195" i="12"/>
  <c r="AP192" i="12"/>
  <c r="AP194" i="12"/>
  <c r="AP193" i="12"/>
  <c r="AP196" i="12"/>
  <c r="AP195" i="12"/>
  <c r="AR192" i="12"/>
  <c r="AR196" i="12"/>
  <c r="AR195" i="12"/>
  <c r="AR194" i="12"/>
  <c r="AR193" i="12"/>
  <c r="BB192" i="12"/>
  <c r="BB195" i="12"/>
  <c r="BB196" i="12"/>
  <c r="BB194" i="12"/>
  <c r="BB193" i="12"/>
  <c r="DN192" i="12"/>
  <c r="DN195" i="12"/>
  <c r="ED191" i="12"/>
  <c r="G191" i="12" s="1"/>
  <c r="DN194" i="12"/>
  <c r="DN193" i="12"/>
  <c r="DN196" i="12"/>
  <c r="BE192" i="12"/>
  <c r="BE193" i="12"/>
  <c r="BE194" i="12"/>
  <c r="BE195" i="12"/>
  <c r="BE196" i="12"/>
  <c r="CE192" i="12"/>
  <c r="CE194" i="12"/>
  <c r="CE195" i="12"/>
  <c r="CE196" i="12"/>
  <c r="CE193" i="12"/>
  <c r="DS193" i="12"/>
  <c r="DS194" i="12"/>
  <c r="DS192" i="12"/>
  <c r="DS196" i="12"/>
  <c r="DS195" i="12"/>
  <c r="CV192" i="12"/>
  <c r="CV196" i="12"/>
  <c r="CV195" i="12"/>
  <c r="CV194" i="12"/>
  <c r="CV193" i="12"/>
  <c r="BY193" i="12"/>
  <c r="BY196" i="12"/>
  <c r="BY195" i="12"/>
  <c r="BY192" i="12"/>
  <c r="BY194" i="12"/>
  <c r="AM193" i="12"/>
  <c r="AM195" i="12"/>
  <c r="AM196" i="12"/>
  <c r="AM194" i="12"/>
  <c r="AM192" i="12"/>
  <c r="AK196" i="12"/>
  <c r="AK192" i="12"/>
  <c r="AK193" i="12"/>
  <c r="AK195" i="12"/>
  <c r="AK194" i="12"/>
  <c r="CC192" i="12"/>
  <c r="CC194" i="12"/>
  <c r="CC195" i="12"/>
  <c r="CC196" i="12"/>
  <c r="CC193" i="12"/>
  <c r="AT192" i="12"/>
  <c r="AT195" i="12"/>
  <c r="AT196" i="12"/>
  <c r="AT193" i="12"/>
  <c r="AT194" i="12"/>
  <c r="BJ192" i="12"/>
  <c r="BJ195" i="12"/>
  <c r="BJ196" i="12"/>
  <c r="BJ194" i="12"/>
  <c r="BJ193" i="12"/>
  <c r="AX193" i="12"/>
  <c r="AX194" i="12"/>
  <c r="AX192" i="12"/>
  <c r="AX196" i="12"/>
  <c r="AX195" i="12"/>
  <c r="CO192" i="12"/>
  <c r="CO196" i="12"/>
  <c r="CO193" i="12"/>
  <c r="CO194" i="12"/>
  <c r="CO195" i="12"/>
  <c r="CB194" i="12"/>
  <c r="CB192" i="12"/>
  <c r="CB195" i="12"/>
  <c r="CB196" i="12"/>
  <c r="CB193" i="12"/>
  <c r="DI192" i="12"/>
  <c r="DI193" i="12"/>
  <c r="DI194" i="12"/>
  <c r="DI195" i="12"/>
  <c r="DI196" i="12"/>
  <c r="AW192" i="12"/>
  <c r="AW193" i="12"/>
  <c r="AW194" i="12"/>
  <c r="AW195" i="12"/>
  <c r="AW196" i="12"/>
  <c r="CR194" i="12"/>
  <c r="CR193" i="12"/>
  <c r="CR195" i="12"/>
  <c r="CR192" i="12"/>
  <c r="CR196" i="12"/>
  <c r="BZ192" i="12"/>
  <c r="BZ195" i="12"/>
  <c r="BZ193" i="12"/>
  <c r="BZ196" i="12"/>
  <c r="BZ194" i="12"/>
  <c r="CF192" i="12"/>
  <c r="CF196" i="12"/>
  <c r="CF195" i="12"/>
  <c r="CF194" i="12"/>
  <c r="CF193" i="12"/>
  <c r="BA192" i="12"/>
  <c r="BA196" i="12"/>
  <c r="BA194" i="12"/>
  <c r="BA195" i="12"/>
  <c r="BA193" i="12"/>
  <c r="CN192" i="12"/>
  <c r="CN196" i="12"/>
  <c r="CN195" i="12"/>
  <c r="CN194" i="12"/>
  <c r="CN193" i="12"/>
  <c r="CI195" i="12"/>
  <c r="CI193" i="12"/>
  <c r="CI196" i="12"/>
  <c r="CI194" i="12"/>
  <c r="CI192" i="12"/>
  <c r="DL192" i="12"/>
  <c r="DL196" i="12"/>
  <c r="DL195" i="12"/>
  <c r="DL194" i="12"/>
  <c r="DL193" i="12"/>
  <c r="AS196" i="12"/>
  <c r="AS192" i="12"/>
  <c r="AS194" i="12"/>
  <c r="AS193" i="12"/>
  <c r="AS195" i="12"/>
  <c r="BD194" i="12"/>
  <c r="BD192" i="12"/>
  <c r="BD195" i="12"/>
  <c r="BD193" i="12"/>
  <c r="BD196" i="12"/>
  <c r="BQ196" i="12"/>
  <c r="BQ192" i="12"/>
  <c r="BQ193" i="12"/>
  <c r="BQ194" i="12"/>
  <c r="BQ195" i="12"/>
  <c r="DE196" i="12"/>
  <c r="DE192" i="12"/>
  <c r="DE194" i="12"/>
  <c r="DE195" i="12"/>
  <c r="DE193" i="12"/>
  <c r="CL194" i="12"/>
  <c r="CL196" i="12"/>
  <c r="CL193" i="12"/>
  <c r="CL192" i="12"/>
  <c r="CL195" i="12"/>
  <c r="BK195" i="12"/>
  <c r="BK196" i="12"/>
  <c r="BK192" i="12"/>
  <c r="BK193" i="12"/>
  <c r="BK194" i="12"/>
  <c r="AU195" i="12"/>
  <c r="AU196" i="12"/>
  <c r="AU192" i="12"/>
  <c r="AU194" i="12"/>
  <c r="AU193" i="12"/>
  <c r="CS192" i="12"/>
  <c r="CS194" i="12"/>
  <c r="CS193" i="12"/>
  <c r="CS195" i="12"/>
  <c r="CS196" i="12"/>
  <c r="DP194" i="12"/>
  <c r="DP192" i="12"/>
  <c r="DP195" i="12"/>
  <c r="DP193" i="12"/>
  <c r="DP196" i="12"/>
  <c r="CQ193" i="12"/>
  <c r="CQ195" i="12"/>
  <c r="EE191" i="12"/>
  <c r="I191" i="12" s="1"/>
  <c r="CQ192" i="12"/>
  <c r="CQ196" i="12"/>
  <c r="CQ194" i="12"/>
  <c r="BL194" i="12"/>
  <c r="BL195" i="12"/>
  <c r="BL193" i="12"/>
  <c r="BL192" i="12"/>
  <c r="BL196" i="12"/>
  <c r="DQ192" i="12"/>
  <c r="DQ193" i="12"/>
  <c r="DQ194" i="12"/>
  <c r="DQ195" i="12"/>
  <c r="DQ196" i="12"/>
  <c r="DG195" i="12"/>
  <c r="DG193" i="12"/>
  <c r="DG194" i="12"/>
  <c r="DG192" i="12"/>
  <c r="DG196" i="12"/>
  <c r="LW191" i="12"/>
  <c r="LY191" i="12" s="1"/>
  <c r="DO192" i="12"/>
  <c r="DO195" i="12"/>
  <c r="DO193" i="12"/>
  <c r="DO194" i="12"/>
  <c r="DO196" i="12"/>
  <c r="DB192" i="12"/>
  <c r="DB194" i="12"/>
  <c r="DB193" i="12"/>
  <c r="DB196" i="12"/>
  <c r="DB195" i="12"/>
  <c r="DD192" i="12"/>
  <c r="DD196" i="12"/>
  <c r="DD195" i="12"/>
  <c r="DD194" i="12"/>
  <c r="DD193" i="12"/>
  <c r="DA192" i="12"/>
  <c r="DA194" i="12"/>
  <c r="DA193" i="12"/>
  <c r="DA195" i="12"/>
  <c r="DA196" i="12"/>
  <c r="DK193" i="12"/>
  <c r="DK194" i="12"/>
  <c r="DK192" i="12"/>
  <c r="DK195" i="12"/>
  <c r="DK196" i="12"/>
  <c r="AQ192" i="12"/>
  <c r="AQ194" i="12"/>
  <c r="AQ193" i="12"/>
  <c r="AQ195" i="12"/>
  <c r="AQ196" i="12"/>
  <c r="CY193" i="12"/>
  <c r="CY195" i="12"/>
  <c r="CY192" i="12"/>
  <c r="CY194" i="12"/>
  <c r="CY196" i="12"/>
  <c r="P191" i="12"/>
  <c r="DF192" i="12"/>
  <c r="DF195" i="12"/>
  <c r="DF193" i="12"/>
  <c r="DF194" i="12"/>
  <c r="DF196" i="12"/>
  <c r="BS195" i="12"/>
  <c r="BS192" i="12"/>
  <c r="BS196" i="12"/>
  <c r="BS193" i="12"/>
  <c r="BS194" i="12"/>
  <c r="BM192" i="12"/>
  <c r="BM194" i="12"/>
  <c r="BM195" i="12"/>
  <c r="BM193" i="12"/>
  <c r="BM196" i="12"/>
  <c r="CX192" i="12"/>
  <c r="CX195" i="12"/>
  <c r="CX194" i="12"/>
  <c r="CX196" i="12"/>
  <c r="CX193" i="12"/>
  <c r="AY193" i="12"/>
  <c r="AY194" i="12"/>
  <c r="AY196" i="12"/>
  <c r="AY195" i="12"/>
  <c r="AY192" i="12"/>
  <c r="CP192" i="12"/>
  <c r="CP193" i="12"/>
  <c r="CP195" i="12"/>
  <c r="CP196" i="12"/>
  <c r="CP194" i="12"/>
  <c r="DJ193" i="12"/>
  <c r="DJ194" i="12"/>
  <c r="DJ192" i="12"/>
  <c r="DJ196" i="12"/>
  <c r="DJ195" i="12"/>
  <c r="BR192" i="12"/>
  <c r="BR195" i="12"/>
  <c r="BR196" i="12"/>
  <c r="BR193" i="12"/>
  <c r="BR194" i="12"/>
  <c r="BU192" i="12"/>
  <c r="BU194" i="12"/>
  <c r="BU195" i="12"/>
  <c r="BU193" i="12"/>
  <c r="BU196" i="12"/>
  <c r="CH192" i="12"/>
  <c r="CH195" i="12"/>
  <c r="CH193" i="12"/>
  <c r="CH196" i="12"/>
  <c r="CH194" i="12"/>
  <c r="CG193" i="12"/>
  <c r="CG196" i="12"/>
  <c r="CG195" i="12"/>
  <c r="CG192" i="12"/>
  <c r="CG194" i="12"/>
  <c r="AZ192" i="12"/>
  <c r="AZ196" i="12"/>
  <c r="AZ195" i="12"/>
  <c r="AZ194" i="12"/>
  <c r="AZ193" i="12"/>
  <c r="BH192" i="12"/>
  <c r="BH196" i="12"/>
  <c r="BH195" i="12"/>
  <c r="BH194" i="12"/>
  <c r="BH193" i="12"/>
  <c r="BC192" i="12"/>
  <c r="BC195" i="12"/>
  <c r="BC196" i="12"/>
  <c r="BC193" i="12"/>
  <c r="BC194" i="12"/>
  <c r="BX192" i="12"/>
  <c r="BX196" i="12"/>
  <c r="BX195" i="12"/>
  <c r="BX194" i="12"/>
  <c r="BX193" i="12"/>
  <c r="AN192" i="12"/>
  <c r="AN194" i="12"/>
  <c r="AN193" i="12"/>
  <c r="AN195" i="12"/>
  <c r="AN196" i="12"/>
  <c r="CA192" i="12"/>
  <c r="CA195" i="12"/>
  <c r="CA193" i="12"/>
  <c r="CA196" i="12"/>
  <c r="CA194" i="12"/>
  <c r="CZ192" i="12"/>
  <c r="CZ194" i="12"/>
  <c r="CZ193" i="12"/>
  <c r="CZ195" i="12"/>
  <c r="CZ196" i="12"/>
  <c r="DJ222" i="12"/>
  <c r="DC222" i="12"/>
  <c r="CO222" i="12"/>
  <c r="BL222" i="12"/>
  <c r="BP222" i="12"/>
  <c r="DR222" i="12"/>
  <c r="AW222" i="12"/>
  <c r="BO222" i="12"/>
  <c r="CC222" i="12"/>
  <c r="CV222" i="12"/>
  <c r="CA222" i="12"/>
  <c r="HW193" i="12"/>
  <c r="HV193" i="12"/>
  <c r="LV192" i="12"/>
  <c r="LU192" i="12"/>
  <c r="MA193" i="12"/>
  <c r="AA193" i="12" s="1"/>
  <c r="IB196" i="12"/>
  <c r="S196" i="12" s="1"/>
  <c r="CD222" i="12"/>
  <c r="AL222" i="12"/>
  <c r="BS222" i="12"/>
  <c r="DO222" i="12"/>
  <c r="AU222" i="12"/>
  <c r="AY222" i="12"/>
  <c r="BE222" i="12"/>
  <c r="CR222" i="12"/>
  <c r="DD222" i="12"/>
  <c r="CQ222" i="12"/>
  <c r="DL222" i="12"/>
  <c r="CB222" i="12"/>
  <c r="BN222" i="12"/>
  <c r="DI222" i="12"/>
  <c r="HW192" i="12"/>
  <c r="HV192" i="12"/>
  <c r="LV193" i="12"/>
  <c r="LU193" i="12"/>
  <c r="MA192" i="12"/>
  <c r="AA192" i="12" s="1"/>
  <c r="IB192" i="12"/>
  <c r="S192" i="12" s="1"/>
  <c r="BQ222" i="12"/>
  <c r="CL222" i="12"/>
  <c r="BZ222" i="12"/>
  <c r="AS222" i="12"/>
  <c r="CK222" i="12"/>
  <c r="CJ222" i="12"/>
  <c r="BK222" i="12"/>
  <c r="DK222" i="12"/>
  <c r="BU222" i="12"/>
  <c r="CH222" i="12"/>
  <c r="AQ222" i="12"/>
  <c r="HW194" i="12"/>
  <c r="HV194" i="12"/>
  <c r="LU194" i="12"/>
  <c r="LV194" i="12"/>
  <c r="MA194" i="12"/>
  <c r="AA194" i="12" s="1"/>
  <c r="IB195" i="12"/>
  <c r="S195" i="12" s="1"/>
  <c r="DE222" i="12"/>
  <c r="CU222" i="12"/>
  <c r="DN222" i="12"/>
  <c r="AR222" i="12"/>
  <c r="CG222" i="12"/>
  <c r="BX222" i="12"/>
  <c r="CY222" i="12"/>
  <c r="DT222" i="12"/>
  <c r="DB222" i="12"/>
  <c r="AX222" i="12"/>
  <c r="CS222" i="12"/>
  <c r="CI222" i="12"/>
  <c r="BI222" i="12"/>
  <c r="HW195" i="12"/>
  <c r="HV195" i="12"/>
  <c r="LV196" i="12"/>
  <c r="LU196" i="12"/>
  <c r="MA195" i="12"/>
  <c r="AA195" i="12" s="1"/>
  <c r="IB193" i="12"/>
  <c r="S193" i="12" s="1"/>
  <c r="BB222" i="12"/>
  <c r="BG222" i="12"/>
  <c r="CN222" i="12"/>
  <c r="BJ222" i="12"/>
  <c r="AZ222" i="12"/>
  <c r="CP222" i="12"/>
  <c r="CZ222" i="12"/>
  <c r="AJ222" i="12"/>
  <c r="AK222" i="12"/>
  <c r="DA222" i="12"/>
  <c r="LV195" i="12"/>
  <c r="LU195" i="12"/>
  <c r="IB194" i="12"/>
  <c r="S194" i="12" s="1"/>
  <c r="BF222" i="12"/>
  <c r="DM222" i="12"/>
  <c r="BC222" i="12"/>
  <c r="AT222" i="12"/>
  <c r="CE222" i="12"/>
  <c r="CW222" i="12"/>
  <c r="BR222" i="12"/>
  <c r="DG222" i="12"/>
  <c r="BV222" i="12"/>
  <c r="HW196" i="12"/>
  <c r="HV196" i="12"/>
  <c r="MA196" i="12"/>
  <c r="AA196" i="12" s="1"/>
  <c r="BD222" i="12"/>
  <c r="AP222" i="12"/>
  <c r="BT222" i="12"/>
  <c r="DP222" i="12"/>
  <c r="AN222" i="12"/>
  <c r="BH222" i="12"/>
  <c r="AM222" i="12"/>
  <c r="DU222" i="12"/>
  <c r="F222" i="12" s="1"/>
  <c r="CT222" i="12"/>
  <c r="BA222" i="12"/>
  <c r="AO222" i="12"/>
  <c r="BM222" i="12"/>
  <c r="DQ222" i="12"/>
  <c r="DS222" i="12"/>
  <c r="AV222" i="12"/>
  <c r="BY222" i="12"/>
  <c r="DH222" i="12"/>
  <c r="CF222" i="12"/>
  <c r="CX222" i="12"/>
  <c r="BW222" i="12"/>
  <c r="CM222" i="12"/>
  <c r="DF222" i="12"/>
  <c r="BC188" i="21"/>
  <c r="K188" i="21" s="1"/>
  <c r="BC181" i="21"/>
  <c r="K181" i="21" s="1"/>
  <c r="BC170" i="21"/>
  <c r="K170" i="21" s="1"/>
  <c r="BC171" i="21"/>
  <c r="K171" i="21" s="1"/>
  <c r="J168" i="21"/>
  <c r="BC186" i="21"/>
  <c r="K186" i="21" s="1"/>
  <c r="BC183" i="21"/>
  <c r="K183" i="21" s="1"/>
  <c r="BC182" i="21"/>
  <c r="K182" i="21" s="1"/>
  <c r="BC177" i="21"/>
  <c r="K177" i="21" s="1"/>
  <c r="BC184" i="21"/>
  <c r="K184" i="21" s="1"/>
  <c r="H168" i="21"/>
  <c r="BC189" i="21"/>
  <c r="K189" i="21" s="1"/>
  <c r="BC187" i="21"/>
  <c r="K187" i="21" s="1"/>
  <c r="BC185" i="21"/>
  <c r="K185" i="21" s="1"/>
  <c r="BC178" i="21"/>
  <c r="K178" i="21" s="1"/>
  <c r="BC179" i="21"/>
  <c r="K179" i="21" s="1"/>
  <c r="F161" i="12"/>
  <c r="F188" i="12"/>
  <c r="F183" i="12"/>
  <c r="IC182" i="12"/>
  <c r="O182" i="12" s="1"/>
  <c r="P182" i="12" s="1"/>
  <c r="O171" i="12"/>
  <c r="P171" i="12" s="1"/>
  <c r="CE115" i="12"/>
  <c r="CD115" i="12"/>
  <c r="IC183" i="12"/>
  <c r="F171" i="12"/>
  <c r="F179" i="12"/>
  <c r="F178" i="12"/>
  <c r="CF115" i="12"/>
  <c r="IC187" i="12"/>
  <c r="O187" i="12" s="1"/>
  <c r="P187" i="12" s="1"/>
  <c r="IC184" i="12"/>
  <c r="O184" i="12" s="1"/>
  <c r="P184" i="12" s="1"/>
  <c r="IC188" i="12"/>
  <c r="O188" i="12" s="1"/>
  <c r="P188" i="12" s="1"/>
  <c r="IC181" i="12"/>
  <c r="H217" i="21"/>
  <c r="IC185" i="12"/>
  <c r="O185" i="12" s="1"/>
  <c r="P185" i="12" s="1"/>
  <c r="F170" i="12"/>
  <c r="F185" i="12"/>
  <c r="CD182" i="21"/>
  <c r="Q182" i="21" s="1"/>
  <c r="R182" i="21" s="1"/>
  <c r="W177" i="12"/>
  <c r="X177" i="12" s="1"/>
  <c r="BB115" i="12"/>
  <c r="ID181" i="12"/>
  <c r="Q181" i="12" s="1"/>
  <c r="R181" i="12" s="1"/>
  <c r="IC189" i="12"/>
  <c r="O189" i="12" s="1"/>
  <c r="P189" i="12" s="1"/>
  <c r="IB182" i="12"/>
  <c r="S182" i="12" s="1"/>
  <c r="Q170" i="21"/>
  <c r="R170" i="21" s="1"/>
  <c r="CW115" i="12"/>
  <c r="BV115" i="12"/>
  <c r="Q171" i="12"/>
  <c r="R171" i="12" s="1"/>
  <c r="W162" i="12"/>
  <c r="X162" i="12" s="1"/>
  <c r="CX115" i="12"/>
  <c r="IB178" i="12"/>
  <c r="S178" i="12" s="1"/>
  <c r="AN115" i="12"/>
  <c r="AJ115" i="12"/>
  <c r="CL115" i="12"/>
  <c r="AS115" i="12"/>
  <c r="HV182" i="12"/>
  <c r="CD181" i="21"/>
  <c r="Q181" i="21" s="1"/>
  <c r="R181" i="21" s="1"/>
  <c r="CD169" i="21"/>
  <c r="Q169" i="21" s="1"/>
  <c r="R169" i="21" s="1"/>
  <c r="CD183" i="21"/>
  <c r="Q183" i="21" s="1"/>
  <c r="R183" i="21" s="1"/>
  <c r="O169" i="21"/>
  <c r="P169" i="21" s="1"/>
  <c r="CD186" i="21"/>
  <c r="Q186" i="21" s="1"/>
  <c r="R186" i="21" s="1"/>
  <c r="CD185" i="21"/>
  <c r="Q185" i="21" s="1"/>
  <c r="R185" i="21" s="1"/>
  <c r="CD187" i="21"/>
  <c r="Q187" i="21" s="1"/>
  <c r="R187" i="21" s="1"/>
  <c r="CD184" i="21"/>
  <c r="Q184" i="21" s="1"/>
  <c r="R184" i="21" s="1"/>
  <c r="ID188" i="12"/>
  <c r="Q188" i="12" s="1"/>
  <c r="R188" i="12" s="1"/>
  <c r="Y185" i="12"/>
  <c r="Z185" i="12" s="1"/>
  <c r="IC186" i="12"/>
  <c r="O186" i="12" s="1"/>
  <c r="P186" i="12" s="1"/>
  <c r="CX178" i="21"/>
  <c r="CC178" i="21"/>
  <c r="S178" i="21" s="1"/>
  <c r="O183" i="21"/>
  <c r="P183" i="21" s="1"/>
  <c r="CD189" i="21"/>
  <c r="Q189" i="21" s="1"/>
  <c r="R189" i="21" s="1"/>
  <c r="W187" i="12"/>
  <c r="X187" i="12" s="1"/>
  <c r="O185" i="21"/>
  <c r="P185" i="21" s="1"/>
  <c r="BW178" i="21"/>
  <c r="CD188" i="21"/>
  <c r="Q188" i="21" s="1"/>
  <c r="R188" i="21" s="1"/>
  <c r="BX178" i="21"/>
  <c r="CW178" i="21"/>
  <c r="DC183" i="21"/>
  <c r="AA183" i="21" s="1"/>
  <c r="BW188" i="21"/>
  <c r="DC178" i="21"/>
  <c r="AA178" i="21" s="1"/>
  <c r="CX181" i="21"/>
  <c r="DC188" i="21"/>
  <c r="AA188" i="21" s="1"/>
  <c r="DC186" i="21"/>
  <c r="AA186" i="21" s="1"/>
  <c r="ID182" i="12"/>
  <c r="Q182" i="12" s="1"/>
  <c r="R182" i="12" s="1"/>
  <c r="DC177" i="21"/>
  <c r="AA177" i="21" s="1"/>
  <c r="DC179" i="21"/>
  <c r="AA179" i="21" s="1"/>
  <c r="ID185" i="12"/>
  <c r="Q185" i="12" s="1"/>
  <c r="R185" i="12" s="1"/>
  <c r="W182" i="21"/>
  <c r="X182" i="21" s="1"/>
  <c r="DC181" i="21"/>
  <c r="AA181" i="21" s="1"/>
  <c r="DC184" i="21"/>
  <c r="AA184" i="21" s="1"/>
  <c r="MA183" i="12"/>
  <c r="AA183" i="12" s="1"/>
  <c r="IB189" i="12"/>
  <c r="S189" i="12" s="1"/>
  <c r="IB187" i="12"/>
  <c r="S187" i="12" s="1"/>
  <c r="CW188" i="21"/>
  <c r="CC188" i="21"/>
  <c r="S188" i="21" s="1"/>
  <c r="BX188" i="21"/>
  <c r="CX188" i="21"/>
  <c r="IB179" i="12"/>
  <c r="S179" i="12" s="1"/>
  <c r="IB183" i="12"/>
  <c r="S183" i="12" s="1"/>
  <c r="MA189" i="12"/>
  <c r="AA189" i="12" s="1"/>
  <c r="MA186" i="12"/>
  <c r="AA186" i="12" s="1"/>
  <c r="DC171" i="21"/>
  <c r="AA171" i="21" s="1"/>
  <c r="IB181" i="12"/>
  <c r="S181" i="12" s="1"/>
  <c r="ID189" i="12"/>
  <c r="Q189" i="12" s="1"/>
  <c r="R189" i="12" s="1"/>
  <c r="DC185" i="21"/>
  <c r="AA185" i="21" s="1"/>
  <c r="Y170" i="12"/>
  <c r="Z170" i="12" s="1"/>
  <c r="IB186" i="12"/>
  <c r="S186" i="12" s="1"/>
  <c r="DC189" i="21"/>
  <c r="AA189" i="21" s="1"/>
  <c r="HW183" i="12"/>
  <c r="HW178" i="12"/>
  <c r="DC187" i="21"/>
  <c r="AA187" i="21" s="1"/>
  <c r="CC181" i="21"/>
  <c r="S181" i="21" s="1"/>
  <c r="BW181" i="21"/>
  <c r="CW181" i="21"/>
  <c r="AZ168" i="21"/>
  <c r="BA168" i="21" s="1"/>
  <c r="E168" i="21" s="1"/>
  <c r="BX181" i="21"/>
  <c r="CZ168" i="21"/>
  <c r="DA168" i="21" s="1"/>
  <c r="U168" i="21" s="1"/>
  <c r="ID184" i="12"/>
  <c r="Q184" i="12" s="1"/>
  <c r="R184" i="12" s="1"/>
  <c r="Y186" i="12"/>
  <c r="Z186" i="12" s="1"/>
  <c r="IB185" i="12"/>
  <c r="S185" i="12" s="1"/>
  <c r="ID183" i="12"/>
  <c r="MA188" i="12"/>
  <c r="AA188" i="12" s="1"/>
  <c r="X168" i="21"/>
  <c r="IB188" i="12"/>
  <c r="S188" i="12" s="1"/>
  <c r="ID186" i="12"/>
  <c r="Q186" i="12" s="1"/>
  <c r="R186" i="12" s="1"/>
  <c r="HV181" i="12"/>
  <c r="LU183" i="12"/>
  <c r="Y187" i="12"/>
  <c r="Z187" i="12" s="1"/>
  <c r="ID187" i="12"/>
  <c r="Q187" i="12" s="1"/>
  <c r="R187" i="12" s="1"/>
  <c r="HV183" i="12"/>
  <c r="HV179" i="12"/>
  <c r="MA185" i="12"/>
  <c r="AA185" i="12" s="1"/>
  <c r="CC179" i="21"/>
  <c r="S179" i="21" s="1"/>
  <c r="CW179" i="21"/>
  <c r="CX179" i="21"/>
  <c r="BW179" i="21"/>
  <c r="BX179" i="21"/>
  <c r="CC183" i="21"/>
  <c r="S183" i="21" s="1"/>
  <c r="CW183" i="21"/>
  <c r="BW183" i="21"/>
  <c r="CX183" i="21"/>
  <c r="BX183" i="21"/>
  <c r="Z168" i="21"/>
  <c r="CC186" i="21"/>
  <c r="S186" i="21" s="1"/>
  <c r="CW186" i="21"/>
  <c r="CX186" i="21"/>
  <c r="BW186" i="21"/>
  <c r="BX186" i="21"/>
  <c r="DC182" i="21"/>
  <c r="AA182" i="21" s="1"/>
  <c r="CC189" i="21"/>
  <c r="S189" i="21" s="1"/>
  <c r="BW189" i="21"/>
  <c r="CW189" i="21"/>
  <c r="BX189" i="21"/>
  <c r="CX189" i="21"/>
  <c r="BX187" i="21"/>
  <c r="BW187" i="21"/>
  <c r="CC187" i="21"/>
  <c r="S187" i="21" s="1"/>
  <c r="CX187" i="21"/>
  <c r="CW187" i="21"/>
  <c r="BZ168" i="21"/>
  <c r="CA168" i="21" s="1"/>
  <c r="M168" i="21" s="1"/>
  <c r="CC184" i="21"/>
  <c r="S184" i="21" s="1"/>
  <c r="CW184" i="21"/>
  <c r="BW184" i="21"/>
  <c r="CX184" i="21"/>
  <c r="BX184" i="21"/>
  <c r="CW170" i="21"/>
  <c r="BW170" i="21"/>
  <c r="CX170" i="21"/>
  <c r="BX170" i="21"/>
  <c r="CC170" i="21"/>
  <c r="S170" i="21" s="1"/>
  <c r="CC185" i="21"/>
  <c r="S185" i="21" s="1"/>
  <c r="BX185" i="21"/>
  <c r="CX185" i="21"/>
  <c r="BW185" i="21"/>
  <c r="CW185" i="21"/>
  <c r="CC171" i="21"/>
  <c r="S171" i="21" s="1"/>
  <c r="CW171" i="21"/>
  <c r="CX171" i="21"/>
  <c r="BX171" i="21"/>
  <c r="BW171" i="21"/>
  <c r="BW182" i="21"/>
  <c r="CC182" i="21"/>
  <c r="S182" i="21" s="1"/>
  <c r="BX182" i="21"/>
  <c r="CX182" i="21"/>
  <c r="CW182" i="21"/>
  <c r="CC177" i="21"/>
  <c r="S177" i="21" s="1"/>
  <c r="CW177" i="21"/>
  <c r="BW177" i="21"/>
  <c r="CX177" i="21"/>
  <c r="BX177" i="21"/>
  <c r="MA187" i="12"/>
  <c r="AA187" i="12" s="1"/>
  <c r="DC170" i="21"/>
  <c r="AA170" i="21" s="1"/>
  <c r="X187" i="21"/>
  <c r="H187" i="21"/>
  <c r="P187" i="21"/>
  <c r="HW182" i="12"/>
  <c r="DD162" i="21"/>
  <c r="Y162" i="21" s="1"/>
  <c r="Z162" i="21" s="1"/>
  <c r="X181" i="21"/>
  <c r="X165" i="21"/>
  <c r="LV183" i="12"/>
  <c r="HW179" i="12"/>
  <c r="HW181" i="12"/>
  <c r="H186" i="21"/>
  <c r="H185" i="21"/>
  <c r="P184" i="21"/>
  <c r="X186" i="21"/>
  <c r="X185" i="21"/>
  <c r="P186" i="21"/>
  <c r="H184" i="21"/>
  <c r="X184" i="21"/>
  <c r="X189" i="21"/>
  <c r="X188" i="21"/>
  <c r="H188" i="21"/>
  <c r="H189" i="21"/>
  <c r="P188" i="21"/>
  <c r="P189" i="21"/>
  <c r="CD164" i="21"/>
  <c r="Q164" i="21" s="1"/>
  <c r="H165" i="21"/>
  <c r="CD162" i="21"/>
  <c r="Q162" i="21" s="1"/>
  <c r="R162" i="21" s="1"/>
  <c r="CW162" i="21"/>
  <c r="BD160" i="21"/>
  <c r="I160" i="21" s="1"/>
  <c r="J160" i="21" s="1"/>
  <c r="DD160" i="21"/>
  <c r="Y160" i="21" s="1"/>
  <c r="Z160" i="21" s="1"/>
  <c r="BD164" i="21"/>
  <c r="I164" i="21" s="1"/>
  <c r="J164" i="21" s="1"/>
  <c r="HV178" i="12"/>
  <c r="CX164" i="21"/>
  <c r="BW160" i="21"/>
  <c r="DC162" i="21"/>
  <c r="AA162" i="21" s="1"/>
  <c r="CC160" i="21"/>
  <c r="S160" i="21" s="1"/>
  <c r="CX160" i="21"/>
  <c r="H164" i="21"/>
  <c r="P163" i="21"/>
  <c r="CD160" i="21"/>
  <c r="Q160" i="21" s="1"/>
  <c r="R160" i="21" s="1"/>
  <c r="BX164" i="21"/>
  <c r="CX162" i="21"/>
  <c r="AW160" i="21"/>
  <c r="AX160" i="21"/>
  <c r="BX160" i="21"/>
  <c r="AW164" i="21"/>
  <c r="CW160" i="21"/>
  <c r="BD158" i="21"/>
  <c r="I158" i="21" s="1"/>
  <c r="J158" i="21" s="1"/>
  <c r="BX162" i="21"/>
  <c r="BD162" i="21"/>
  <c r="I162" i="21" s="1"/>
  <c r="J162" i="21" s="1"/>
  <c r="AX164" i="21"/>
  <c r="N164" i="21"/>
  <c r="AW162" i="21"/>
  <c r="BW164" i="21"/>
  <c r="AX162" i="21"/>
  <c r="CW164" i="21"/>
  <c r="CC162" i="21"/>
  <c r="S162" i="21" s="1"/>
  <c r="BW162" i="21"/>
  <c r="CC164" i="21"/>
  <c r="S164" i="21" s="1"/>
  <c r="X183" i="21"/>
  <c r="DC169" i="21"/>
  <c r="AA169" i="21" s="1"/>
  <c r="BC169" i="21"/>
  <c r="K169" i="21" s="1"/>
  <c r="H181" i="21"/>
  <c r="P181" i="21"/>
  <c r="CC169" i="21"/>
  <c r="S169" i="21" s="1"/>
  <c r="CW169" i="21"/>
  <c r="CX169" i="21"/>
  <c r="BX169" i="21"/>
  <c r="BW169" i="21"/>
  <c r="H169" i="21"/>
  <c r="H183" i="21"/>
  <c r="H171" i="21"/>
  <c r="H182" i="21"/>
  <c r="P182" i="21"/>
  <c r="X171" i="21"/>
  <c r="X169" i="21"/>
  <c r="P171" i="21"/>
  <c r="HW185" i="12"/>
  <c r="HV185" i="12"/>
  <c r="HV188" i="12"/>
  <c r="HW188" i="12"/>
  <c r="AJ183" i="12"/>
  <c r="AJ184" i="12"/>
  <c r="AJ185" i="12"/>
  <c r="AJ186" i="12"/>
  <c r="AJ187" i="12"/>
  <c r="AJ188" i="12"/>
  <c r="AJ181" i="12"/>
  <c r="AJ189" i="12"/>
  <c r="AJ182" i="12"/>
  <c r="LU187" i="12"/>
  <c r="LV187" i="12"/>
  <c r="LV188" i="12"/>
  <c r="LU188" i="12"/>
  <c r="HW187" i="12"/>
  <c r="HV187" i="12"/>
  <c r="LU185" i="12"/>
  <c r="LV185" i="12"/>
  <c r="LU186" i="12"/>
  <c r="LV186" i="12"/>
  <c r="HW186" i="12"/>
  <c r="HV186" i="12"/>
  <c r="LV189" i="12"/>
  <c r="LU189" i="12"/>
  <c r="HW189" i="12"/>
  <c r="HV189" i="12"/>
  <c r="HW184" i="12"/>
  <c r="HV184" i="12"/>
  <c r="LV184" i="12"/>
  <c r="IB184" i="12"/>
  <c r="S184" i="12" s="1"/>
  <c r="MA184" i="12"/>
  <c r="AA184" i="12" s="1"/>
  <c r="LU184" i="12"/>
  <c r="S41" i="21"/>
  <c r="S40" i="21"/>
  <c r="DW110" i="12"/>
  <c r="DX110" i="12"/>
  <c r="EC110" i="12"/>
  <c r="K110" i="12" s="1"/>
  <c r="ED110" i="12"/>
  <c r="G110" i="12" s="1"/>
  <c r="H110" i="12" s="1"/>
  <c r="EE110" i="12"/>
  <c r="I110" i="12" s="1"/>
  <c r="J110" i="12" s="1"/>
  <c r="CR115" i="12"/>
  <c r="AY115" i="12"/>
  <c r="LU171" i="12"/>
  <c r="LV171" i="12"/>
  <c r="IB170" i="12"/>
  <c r="S170" i="12" s="1"/>
  <c r="MA171" i="12"/>
  <c r="AA171" i="12" s="1"/>
  <c r="LU177" i="12"/>
  <c r="LV177" i="12"/>
  <c r="IB171" i="12"/>
  <c r="S171" i="12" s="1"/>
  <c r="IB177" i="12"/>
  <c r="S177" i="12" s="1"/>
  <c r="HV171" i="12"/>
  <c r="HW171" i="12"/>
  <c r="MA177" i="12"/>
  <c r="AA177" i="12" s="1"/>
  <c r="ID169" i="12"/>
  <c r="Q169" i="12" s="1"/>
  <c r="R169" i="12" s="1"/>
  <c r="HV177" i="12"/>
  <c r="HW177" i="12"/>
  <c r="MA170" i="12"/>
  <c r="AA170" i="12" s="1"/>
  <c r="HV170" i="12"/>
  <c r="HW170" i="12"/>
  <c r="IC169" i="12"/>
  <c r="O169" i="12" s="1"/>
  <c r="P169" i="12" s="1"/>
  <c r="LU170" i="12"/>
  <c r="LV170" i="12"/>
  <c r="W169" i="12"/>
  <c r="X169" i="12" s="1"/>
  <c r="X168" i="12"/>
  <c r="Z168" i="12"/>
  <c r="F168" i="12"/>
  <c r="AJ169" i="12"/>
  <c r="DW168" i="12"/>
  <c r="DX168" i="12"/>
  <c r="HX168" i="12"/>
  <c r="HZ168" i="12" s="1"/>
  <c r="R168" i="12"/>
  <c r="P168" i="12"/>
  <c r="LW168" i="12"/>
  <c r="LX168" i="12" s="1"/>
  <c r="EC168" i="12"/>
  <c r="K168" i="12" s="1"/>
  <c r="G168" i="12"/>
  <c r="X162" i="21"/>
  <c r="AJ160" i="12"/>
  <c r="IB169" i="12"/>
  <c r="S169" i="12" s="1"/>
  <c r="AJ162" i="12"/>
  <c r="HW169" i="12"/>
  <c r="HV169" i="12"/>
  <c r="F160" i="12"/>
  <c r="MA169" i="12"/>
  <c r="AA169" i="12" s="1"/>
  <c r="F162" i="12"/>
  <c r="LV169" i="12"/>
  <c r="LU169" i="12"/>
  <c r="BH115" i="12"/>
  <c r="BX115" i="12"/>
  <c r="CT115" i="12"/>
  <c r="CB115" i="12"/>
  <c r="BF115" i="12"/>
  <c r="P162" i="21"/>
  <c r="BQ115" i="12"/>
  <c r="X166" i="21"/>
  <c r="DD164" i="21"/>
  <c r="Y164" i="21" s="1"/>
  <c r="Z164" i="21" s="1"/>
  <c r="H162" i="21"/>
  <c r="DC164" i="21"/>
  <c r="AA164" i="21" s="1"/>
  <c r="R163" i="21"/>
  <c r="P161" i="21"/>
  <c r="X163" i="21"/>
  <c r="Z163" i="21"/>
  <c r="X164" i="21"/>
  <c r="R161" i="21"/>
  <c r="X161" i="21"/>
  <c r="Z161" i="21"/>
  <c r="H161" i="21"/>
  <c r="BC164" i="21"/>
  <c r="K164" i="21" s="1"/>
  <c r="J163" i="21"/>
  <c r="H163" i="21"/>
  <c r="J161" i="21"/>
  <c r="BC162" i="21"/>
  <c r="K162" i="21" s="1"/>
  <c r="BC160" i="21"/>
  <c r="K160" i="21" s="1"/>
  <c r="BD166" i="21"/>
  <c r="I166" i="21" s="1"/>
  <c r="J166" i="21" s="1"/>
  <c r="BD165" i="21"/>
  <c r="I165" i="21" s="1"/>
  <c r="J165" i="21" s="1"/>
  <c r="CZ161" i="21"/>
  <c r="DA161" i="21" s="1"/>
  <c r="O158" i="21"/>
  <c r="P158" i="21" s="1"/>
  <c r="BZ159" i="21"/>
  <c r="CA159" i="21" s="1"/>
  <c r="H160" i="21"/>
  <c r="G166" i="21"/>
  <c r="H166" i="21" s="1"/>
  <c r="AZ163" i="21"/>
  <c r="BB163" i="21" s="1"/>
  <c r="AZ161" i="21"/>
  <c r="BB161" i="21" s="1"/>
  <c r="DC160" i="21"/>
  <c r="AA160" i="21" s="1"/>
  <c r="CZ163" i="21"/>
  <c r="DB163" i="21" s="1"/>
  <c r="CZ159" i="21"/>
  <c r="DB159" i="21" s="1"/>
  <c r="AZ159" i="21"/>
  <c r="BB159" i="21" s="1"/>
  <c r="BZ163" i="21"/>
  <c r="CA163" i="21" s="1"/>
  <c r="BZ161" i="21"/>
  <c r="CA161" i="21" s="1"/>
  <c r="J127" i="21"/>
  <c r="AY216" i="21"/>
  <c r="AZ216" i="21" s="1"/>
  <c r="H127" i="21"/>
  <c r="AY219" i="21"/>
  <c r="AZ219" i="21" s="1"/>
  <c r="AY220" i="21"/>
  <c r="AZ220" i="21" s="1"/>
  <c r="DJ115" i="12"/>
  <c r="Y159" i="21"/>
  <c r="Z159" i="21" s="1"/>
  <c r="I159" i="21"/>
  <c r="J159" i="21" s="1"/>
  <c r="H125" i="21"/>
  <c r="Q159" i="21"/>
  <c r="R159" i="21" s="1"/>
  <c r="X158" i="21"/>
  <c r="X160" i="21"/>
  <c r="AA159" i="21"/>
  <c r="P160" i="21"/>
  <c r="H159" i="21"/>
  <c r="X159" i="21"/>
  <c r="H158" i="21"/>
  <c r="P159" i="21"/>
  <c r="CU115" i="12"/>
  <c r="DS115" i="12"/>
  <c r="AT115" i="12"/>
  <c r="DL115" i="12"/>
  <c r="AQ115" i="12"/>
  <c r="DM115" i="12"/>
  <c r="DF115" i="12"/>
  <c r="R161" i="12"/>
  <c r="BP115" i="12"/>
  <c r="DO115" i="12"/>
  <c r="AV115" i="12"/>
  <c r="P161" i="12"/>
  <c r="Z161" i="12"/>
  <c r="BT115" i="12"/>
  <c r="IB165" i="12"/>
  <c r="S165" i="12" s="1"/>
  <c r="CH115" i="12"/>
  <c r="DI115" i="12"/>
  <c r="AO115" i="12"/>
  <c r="BW115" i="12"/>
  <c r="BR115" i="12"/>
  <c r="BA115" i="12"/>
  <c r="BD115" i="12"/>
  <c r="X161" i="12"/>
  <c r="X159" i="12"/>
  <c r="R159" i="12"/>
  <c r="P159" i="12"/>
  <c r="EC161" i="12"/>
  <c r="K161" i="12" s="1"/>
  <c r="EC159" i="12"/>
  <c r="K159" i="12" s="1"/>
  <c r="ED163" i="12"/>
  <c r="EC163" i="12"/>
  <c r="K163" i="12" s="1"/>
  <c r="ED159" i="12"/>
  <c r="EE159" i="12"/>
  <c r="ED161" i="12"/>
  <c r="EE163" i="12"/>
  <c r="MA162" i="12"/>
  <c r="AA162" i="12" s="1"/>
  <c r="EE161" i="12"/>
  <c r="Z163" i="12"/>
  <c r="X163" i="12"/>
  <c r="MA166" i="12"/>
  <c r="AA166" i="12" s="1"/>
  <c r="LV162" i="12"/>
  <c r="LU162" i="12"/>
  <c r="LU160" i="12"/>
  <c r="LV160" i="12"/>
  <c r="N160" i="12"/>
  <c r="MA165" i="12"/>
  <c r="AA165" i="12" s="1"/>
  <c r="N166" i="12"/>
  <c r="MA158" i="12"/>
  <c r="AA158" i="12" s="1"/>
  <c r="HV162" i="12"/>
  <c r="HW162" i="12"/>
  <c r="N165" i="12"/>
  <c r="W160" i="12"/>
  <c r="X160" i="12" s="1"/>
  <c r="P163" i="12"/>
  <c r="R163" i="12"/>
  <c r="HW160" i="12"/>
  <c r="HV160" i="12"/>
  <c r="N162" i="12"/>
  <c r="IB162" i="12"/>
  <c r="S162" i="12" s="1"/>
  <c r="MA160" i="12"/>
  <c r="AA160" i="12" s="1"/>
  <c r="LW161" i="12"/>
  <c r="LX161" i="12" s="1"/>
  <c r="Z159" i="12"/>
  <c r="LW163" i="12"/>
  <c r="LX163" i="12" s="1"/>
  <c r="IB160" i="12"/>
  <c r="S160" i="12" s="1"/>
  <c r="IB158" i="12"/>
  <c r="S158" i="12" s="1"/>
  <c r="LW159" i="12"/>
  <c r="LY159" i="12" s="1"/>
  <c r="DR115" i="12"/>
  <c r="BY115" i="12"/>
  <c r="BJ115" i="12"/>
  <c r="DE115" i="12"/>
  <c r="MB130" i="12"/>
  <c r="W130" i="12" s="1"/>
  <c r="X130" i="12" s="1"/>
  <c r="BZ115" i="12"/>
  <c r="AZ115" i="12"/>
  <c r="BM115" i="12"/>
  <c r="BO115" i="12"/>
  <c r="MB128" i="12"/>
  <c r="W128" i="12" s="1"/>
  <c r="X128" i="12" s="1"/>
  <c r="MB126" i="12"/>
  <c r="W126" i="12" s="1"/>
  <c r="X126" i="12" s="1"/>
  <c r="AM130" i="12"/>
  <c r="BZ130" i="12"/>
  <c r="DH130" i="12"/>
  <c r="BD130" i="12"/>
  <c r="AN126" i="12"/>
  <c r="BR130" i="12"/>
  <c r="CJ126" i="12"/>
  <c r="AX130" i="12"/>
  <c r="CC130" i="12"/>
  <c r="AL130" i="12"/>
  <c r="CU126" i="12"/>
  <c r="BI126" i="12"/>
  <c r="AR130" i="12"/>
  <c r="AT130" i="12"/>
  <c r="DG126" i="12"/>
  <c r="DD130" i="12"/>
  <c r="DK130" i="12"/>
  <c r="BO126" i="12"/>
  <c r="CB130" i="12"/>
  <c r="DS130" i="12"/>
  <c r="DI126" i="12"/>
  <c r="CV126" i="12"/>
  <c r="BE126" i="12"/>
  <c r="AP126" i="12"/>
  <c r="F121" i="12"/>
  <c r="F159" i="12"/>
  <c r="CA126" i="12"/>
  <c r="BR126" i="12"/>
  <c r="CA130" i="12"/>
  <c r="BZ126" i="12"/>
  <c r="BB126" i="12"/>
  <c r="BE130" i="12"/>
  <c r="BB130" i="12"/>
  <c r="CL126" i="12"/>
  <c r="DL130" i="12"/>
  <c r="BN126" i="12"/>
  <c r="AL126" i="12"/>
  <c r="AS126" i="12"/>
  <c r="DB130" i="12"/>
  <c r="AU130" i="12"/>
  <c r="CM130" i="12"/>
  <c r="CO126" i="12"/>
  <c r="DI130" i="12"/>
  <c r="CY126" i="12"/>
  <c r="BD126" i="12"/>
  <c r="BN130" i="12"/>
  <c r="CC126" i="12"/>
  <c r="DM126" i="12"/>
  <c r="BP126" i="12"/>
  <c r="BF126" i="12"/>
  <c r="CF126" i="12"/>
  <c r="CP126" i="12"/>
  <c r="DB126" i="12"/>
  <c r="AY126" i="12"/>
  <c r="CW130" i="12"/>
  <c r="BJ126" i="12"/>
  <c r="BK126" i="12"/>
  <c r="AO130" i="12"/>
  <c r="AY130" i="12"/>
  <c r="BH126" i="12"/>
  <c r="CK126" i="12"/>
  <c r="AX126" i="12"/>
  <c r="DJ130" i="12"/>
  <c r="BL130" i="12"/>
  <c r="BC126" i="12"/>
  <c r="DL126" i="12"/>
  <c r="DE126" i="12"/>
  <c r="CH130" i="12"/>
  <c r="HX161" i="12"/>
  <c r="HZ161" i="12" s="1"/>
  <c r="CF130" i="12"/>
  <c r="DG130" i="12"/>
  <c r="AN130" i="12"/>
  <c r="BX130" i="12"/>
  <c r="CE130" i="12"/>
  <c r="CZ126" i="12"/>
  <c r="BJ130" i="12"/>
  <c r="BH130" i="12"/>
  <c r="DE130" i="12"/>
  <c r="AZ130" i="12"/>
  <c r="CJ130" i="12"/>
  <c r="CP130" i="12"/>
  <c r="CO130" i="12"/>
  <c r="AK130" i="12"/>
  <c r="AZ126" i="12"/>
  <c r="AO126" i="12"/>
  <c r="DC130" i="12"/>
  <c r="CX126" i="12"/>
  <c r="BC130" i="12"/>
  <c r="CS130" i="12"/>
  <c r="AW130" i="12"/>
  <c r="AR126" i="12"/>
  <c r="CT126" i="12"/>
  <c r="BY130" i="12"/>
  <c r="CR126" i="12"/>
  <c r="BA126" i="12"/>
  <c r="CE126" i="12"/>
  <c r="CI130" i="12"/>
  <c r="BW126" i="12"/>
  <c r="DK126" i="12"/>
  <c r="DT130" i="12"/>
  <c r="BP130" i="12"/>
  <c r="DR126" i="12"/>
  <c r="BU126" i="12"/>
  <c r="CN126" i="12"/>
  <c r="BG130" i="12"/>
  <c r="BS126" i="12"/>
  <c r="DF126" i="12"/>
  <c r="BM126" i="12"/>
  <c r="BG126" i="12"/>
  <c r="AT126" i="12"/>
  <c r="CS126" i="12"/>
  <c r="HW159" i="12"/>
  <c r="HV159" i="12"/>
  <c r="BY126" i="12"/>
  <c r="CH126" i="12"/>
  <c r="BV126" i="12"/>
  <c r="CY130" i="12"/>
  <c r="AW126" i="12"/>
  <c r="AS130" i="12"/>
  <c r="DS126" i="12"/>
  <c r="AQ126" i="12"/>
  <c r="BK130" i="12"/>
  <c r="AU126" i="12"/>
  <c r="BA130" i="12"/>
  <c r="BF130" i="12"/>
  <c r="BV130" i="12"/>
  <c r="CI126" i="12"/>
  <c r="DQ130" i="12"/>
  <c r="DM130" i="12"/>
  <c r="BU130" i="12"/>
  <c r="CD130" i="12"/>
  <c r="CL130" i="12"/>
  <c r="DF130" i="12"/>
  <c r="CB126" i="12"/>
  <c r="BX126" i="12"/>
  <c r="DA130" i="12"/>
  <c r="AM126" i="12"/>
  <c r="DC126" i="12"/>
  <c r="BT130" i="12"/>
  <c r="AV130" i="12"/>
  <c r="BL126" i="12"/>
  <c r="CN130" i="12"/>
  <c r="DH126" i="12"/>
  <c r="BQ130" i="12"/>
  <c r="CZ130" i="12"/>
  <c r="BS130" i="12"/>
  <c r="DQ126" i="12"/>
  <c r="DR130" i="12"/>
  <c r="CU130" i="12"/>
  <c r="CT130" i="12"/>
  <c r="DP126" i="12"/>
  <c r="CG126" i="12"/>
  <c r="DD126" i="12"/>
  <c r="CR130" i="12"/>
  <c r="DP130" i="12"/>
  <c r="BI130" i="12"/>
  <c r="BW130" i="12"/>
  <c r="BQ126" i="12"/>
  <c r="CX130" i="12"/>
  <c r="DJ126" i="12"/>
  <c r="CV130" i="12"/>
  <c r="CG130" i="12"/>
  <c r="AQ130" i="12"/>
  <c r="DT126" i="12"/>
  <c r="AP130" i="12"/>
  <c r="AV126" i="12"/>
  <c r="BT126" i="12"/>
  <c r="BM130" i="12"/>
  <c r="CK130" i="12"/>
  <c r="CW126" i="12"/>
  <c r="CM126" i="12"/>
  <c r="CD126" i="12"/>
  <c r="AK126" i="12"/>
  <c r="DO130" i="12"/>
  <c r="DA126" i="12"/>
  <c r="DO126" i="12"/>
  <c r="BO130" i="12"/>
  <c r="IB166" i="12"/>
  <c r="S166" i="12" s="1"/>
  <c r="DG115" i="12"/>
  <c r="DD115" i="12"/>
  <c r="BG115" i="12"/>
  <c r="CK115" i="12"/>
  <c r="DP115" i="12"/>
  <c r="DK115" i="12"/>
  <c r="CP115" i="12"/>
  <c r="AL115" i="12"/>
  <c r="AU115" i="12"/>
  <c r="CY115" i="12"/>
  <c r="CG115" i="12"/>
  <c r="CJ115" i="12"/>
  <c r="BS115" i="12"/>
  <c r="AX115" i="12"/>
  <c r="BC115" i="12"/>
  <c r="DQ115" i="12"/>
  <c r="AM115" i="12"/>
  <c r="DA115" i="12"/>
  <c r="CS115" i="12"/>
  <c r="BK115" i="12"/>
  <c r="DN115" i="12"/>
  <c r="DU115" i="12"/>
  <c r="F115" i="12" s="1"/>
  <c r="BI115" i="12"/>
  <c r="CV115" i="12"/>
  <c r="AW115" i="12"/>
  <c r="BN115" i="12"/>
  <c r="CM115" i="12"/>
  <c r="X56" i="21"/>
  <c r="DD130" i="21"/>
  <c r="Y130" i="21" s="1"/>
  <c r="Z75" i="21"/>
  <c r="DY216" i="12"/>
  <c r="DZ216" i="12" s="1"/>
  <c r="DY220" i="12"/>
  <c r="DZ220" i="12" s="1"/>
  <c r="MB216" i="12"/>
  <c r="W216" i="12" s="1"/>
  <c r="X216" i="12" s="1"/>
  <c r="BY216" i="21"/>
  <c r="BZ216" i="21" s="1"/>
  <c r="IC217" i="12"/>
  <c r="O217" i="12" s="1"/>
  <c r="P217" i="12" s="1"/>
  <c r="BY220" i="21"/>
  <c r="BZ220" i="21" s="1"/>
  <c r="LV217" i="12"/>
  <c r="CY216" i="21"/>
  <c r="CZ216" i="21" s="1"/>
  <c r="LW219" i="12"/>
  <c r="LX219" i="12" s="1"/>
  <c r="CY220" i="21"/>
  <c r="DA220" i="21" s="1"/>
  <c r="BY219" i="21"/>
  <c r="BZ219" i="21" s="1"/>
  <c r="MC219" i="12"/>
  <c r="Y219" i="12" s="1"/>
  <c r="Z219" i="12" s="1"/>
  <c r="LW216" i="12"/>
  <c r="LY216" i="12" s="1"/>
  <c r="HX216" i="12"/>
  <c r="HY216" i="12" s="1"/>
  <c r="HX220" i="12"/>
  <c r="HY220" i="12" s="1"/>
  <c r="DY219" i="12"/>
  <c r="DZ219" i="12" s="1"/>
  <c r="LW220" i="12"/>
  <c r="LY220" i="12" s="1"/>
  <c r="CY219" i="21"/>
  <c r="CZ219" i="21" s="1"/>
  <c r="HX219" i="12"/>
  <c r="HZ219" i="12" s="1"/>
  <c r="BO87" i="12"/>
  <c r="BO217" i="12"/>
  <c r="IC216" i="12"/>
  <c r="O216" i="12" s="1"/>
  <c r="P216" i="12" s="1"/>
  <c r="MB217" i="12"/>
  <c r="W217" i="12" s="1"/>
  <c r="X217" i="12" s="1"/>
  <c r="AJ78" i="12"/>
  <c r="AJ217" i="12"/>
  <c r="BU88" i="12"/>
  <c r="BU217" i="12"/>
  <c r="MB219" i="12"/>
  <c r="W219" i="12" s="1"/>
  <c r="X219" i="12" s="1"/>
  <c r="IB217" i="12"/>
  <c r="MC217" i="12"/>
  <c r="Y217" i="12" s="1"/>
  <c r="Z217" i="12" s="1"/>
  <c r="LU217" i="12"/>
  <c r="IC219" i="12"/>
  <c r="O219" i="12" s="1"/>
  <c r="P219" i="12" s="1"/>
  <c r="ID216" i="12"/>
  <c r="Q216" i="12" s="1"/>
  <c r="R216" i="12" s="1"/>
  <c r="IC220" i="12"/>
  <c r="O220" i="12" s="1"/>
  <c r="P220" i="12" s="1"/>
  <c r="ID219" i="12"/>
  <c r="Q219" i="12" s="1"/>
  <c r="R219" i="12" s="1"/>
  <c r="BM86" i="12"/>
  <c r="BM217" i="12"/>
  <c r="MC220" i="12"/>
  <c r="Y220" i="12" s="1"/>
  <c r="Z220" i="12" s="1"/>
  <c r="MA217" i="12"/>
  <c r="MC216" i="12"/>
  <c r="Y216" i="12" s="1"/>
  <c r="Z216" i="12" s="1"/>
  <c r="MB101" i="12"/>
  <c r="W101" i="12" s="1"/>
  <c r="X101" i="12" s="1"/>
  <c r="MB220" i="12"/>
  <c r="W220" i="12" s="1"/>
  <c r="X220" i="12" s="1"/>
  <c r="ID217" i="12"/>
  <c r="Q217" i="12" s="1"/>
  <c r="R217" i="12" s="1"/>
  <c r="ID220" i="12"/>
  <c r="Q220" i="12" s="1"/>
  <c r="R220" i="12" s="1"/>
  <c r="CK20" i="12"/>
  <c r="HW217" i="12"/>
  <c r="HV217" i="12"/>
  <c r="X222" i="21"/>
  <c r="P222" i="21"/>
  <c r="H221" i="21"/>
  <c r="H222" i="21"/>
  <c r="BD217" i="21"/>
  <c r="I217" i="21" s="1"/>
  <c r="J217" i="21" s="1"/>
  <c r="AX221" i="21"/>
  <c r="CD221" i="21"/>
  <c r="Q221" i="21" s="1"/>
  <c r="R221" i="21" s="1"/>
  <c r="R76" i="21"/>
  <c r="DD221" i="21"/>
  <c r="Y221" i="21" s="1"/>
  <c r="Z221" i="21" s="1"/>
  <c r="BX221" i="21"/>
  <c r="DC221" i="21"/>
  <c r="CX221" i="21"/>
  <c r="CW221" i="21"/>
  <c r="BC221" i="21"/>
  <c r="CC221" i="21"/>
  <c r="AW221" i="21"/>
  <c r="BD221" i="21"/>
  <c r="I221" i="21" s="1"/>
  <c r="J221" i="21" s="1"/>
  <c r="BW221" i="21"/>
  <c r="X142" i="21"/>
  <c r="DD220" i="21"/>
  <c r="Y220" i="21" s="1"/>
  <c r="Z220" i="21" s="1"/>
  <c r="BD220" i="21"/>
  <c r="I220" i="21" s="1"/>
  <c r="J220" i="21" s="1"/>
  <c r="CD220" i="21"/>
  <c r="Q220" i="21" s="1"/>
  <c r="R220" i="21" s="1"/>
  <c r="DD217" i="21"/>
  <c r="Y217" i="21" s="1"/>
  <c r="Z217" i="21" s="1"/>
  <c r="Z125" i="21"/>
  <c r="CD217" i="21"/>
  <c r="Q217" i="21" s="1"/>
  <c r="R217" i="21" s="1"/>
  <c r="BC217" i="21"/>
  <c r="BD219" i="21"/>
  <c r="I219" i="21" s="1"/>
  <c r="J219" i="21" s="1"/>
  <c r="DD219" i="21"/>
  <c r="Y219" i="21" s="1"/>
  <c r="Z219" i="21" s="1"/>
  <c r="CD219" i="21"/>
  <c r="Q219" i="21" s="1"/>
  <c r="R219" i="21" s="1"/>
  <c r="DC217" i="21"/>
  <c r="CX217" i="21"/>
  <c r="CW217" i="21"/>
  <c r="BX217" i="21"/>
  <c r="BW217" i="21"/>
  <c r="CC217" i="21"/>
  <c r="Z142" i="21"/>
  <c r="AW217" i="21"/>
  <c r="AX217" i="21"/>
  <c r="R75" i="21"/>
  <c r="P121" i="21"/>
  <c r="R127" i="21"/>
  <c r="Z77" i="21"/>
  <c r="X129" i="21"/>
  <c r="R121" i="21"/>
  <c r="Z110" i="21"/>
  <c r="J75" i="21"/>
  <c r="P127" i="21"/>
  <c r="P125" i="21"/>
  <c r="J27" i="21"/>
  <c r="Z129" i="21"/>
  <c r="J76" i="21"/>
  <c r="DD102" i="21"/>
  <c r="Y102" i="21" s="1"/>
  <c r="Z102" i="21" s="1"/>
  <c r="R125" i="21"/>
  <c r="CD216" i="21"/>
  <c r="Q216" i="21" s="1"/>
  <c r="R216" i="21" s="1"/>
  <c r="BD216" i="21"/>
  <c r="I216" i="21" s="1"/>
  <c r="J216" i="21" s="1"/>
  <c r="DD216" i="21"/>
  <c r="Y216" i="21" s="1"/>
  <c r="Z216" i="21" s="1"/>
  <c r="DD126" i="21"/>
  <c r="Y126" i="21" s="1"/>
  <c r="P129" i="21"/>
  <c r="X125" i="21"/>
  <c r="AX222" i="21"/>
  <c r="AW222" i="21"/>
  <c r="BC222" i="21"/>
  <c r="K222" i="21" s="1"/>
  <c r="DC222" i="21"/>
  <c r="CX222" i="21"/>
  <c r="CW222" i="21"/>
  <c r="CD222" i="21"/>
  <c r="Q222" i="21" s="1"/>
  <c r="R222" i="21" s="1"/>
  <c r="BX222" i="21"/>
  <c r="BW222" i="21"/>
  <c r="CC222" i="21"/>
  <c r="S222" i="21" s="1"/>
  <c r="DD222" i="21"/>
  <c r="Y222" i="21" s="1"/>
  <c r="Z222" i="21" s="1"/>
  <c r="BD222" i="21"/>
  <c r="I222" i="21" s="1"/>
  <c r="J222" i="21" s="1"/>
  <c r="Z109" i="21"/>
  <c r="R109" i="21"/>
  <c r="R129" i="21"/>
  <c r="R110" i="21"/>
  <c r="Z127" i="21"/>
  <c r="CD130" i="21"/>
  <c r="Q130" i="21" s="1"/>
  <c r="Z56" i="21"/>
  <c r="CD128" i="21"/>
  <c r="Q128" i="21" s="1"/>
  <c r="X30" i="21"/>
  <c r="X50" i="21"/>
  <c r="V144" i="21"/>
  <c r="X144" i="21" s="1"/>
  <c r="V98" i="21"/>
  <c r="X106" i="21"/>
  <c r="V87" i="21"/>
  <c r="V151" i="21"/>
  <c r="X151" i="21" s="1"/>
  <c r="V16" i="21"/>
  <c r="V89" i="21"/>
  <c r="X89" i="21" s="1"/>
  <c r="V113" i="21"/>
  <c r="X113" i="21" s="1"/>
  <c r="V115" i="21"/>
  <c r="X115" i="21" s="1"/>
  <c r="V132" i="21"/>
  <c r="X132" i="21" s="1"/>
  <c r="V135" i="21"/>
  <c r="X135" i="21" s="1"/>
  <c r="X46" i="21"/>
  <c r="X28" i="21"/>
  <c r="V130" i="21"/>
  <c r="X130" i="21" s="1"/>
  <c r="X42" i="21"/>
  <c r="V117" i="21"/>
  <c r="X117" i="21" s="1"/>
  <c r="V114" i="21"/>
  <c r="X114" i="21" s="1"/>
  <c r="X54" i="21"/>
  <c r="X37" i="21"/>
  <c r="V97" i="21"/>
  <c r="X97" i="21" s="1"/>
  <c r="V119" i="21"/>
  <c r="X119" i="21" s="1"/>
  <c r="V138" i="21"/>
  <c r="X138" i="21" s="1"/>
  <c r="X51" i="21"/>
  <c r="V86" i="21"/>
  <c r="X86" i="21" s="1"/>
  <c r="V116" i="21"/>
  <c r="X116" i="21" s="1"/>
  <c r="X32" i="21"/>
  <c r="V126" i="21"/>
  <c r="X126" i="21" s="1"/>
  <c r="V57" i="21"/>
  <c r="X57" i="21" s="1"/>
  <c r="V118" i="21"/>
  <c r="X118" i="21" s="1"/>
  <c r="V61" i="21"/>
  <c r="X61" i="21" s="1"/>
  <c r="V101" i="21"/>
  <c r="X101" i="21" s="1"/>
  <c r="V122" i="21"/>
  <c r="X122" i="21" s="1"/>
  <c r="V140" i="21"/>
  <c r="X140" i="21" s="1"/>
  <c r="V143" i="21"/>
  <c r="X143" i="21" s="1"/>
  <c r="V137" i="21"/>
  <c r="X137" i="21" s="1"/>
  <c r="V148" i="21"/>
  <c r="X148" i="21" s="1"/>
  <c r="X107" i="21"/>
  <c r="V92" i="21"/>
  <c r="X92" i="21" s="1"/>
  <c r="X33" i="21"/>
  <c r="V67" i="21"/>
  <c r="X67" i="21" s="1"/>
  <c r="V78" i="21"/>
  <c r="X78" i="21" s="1"/>
  <c r="V123" i="21"/>
  <c r="X123" i="21" s="1"/>
  <c r="V88" i="21"/>
  <c r="X88" i="21" s="1"/>
  <c r="V59" i="21"/>
  <c r="X59" i="21" s="1"/>
  <c r="V139" i="21"/>
  <c r="X139" i="21" s="1"/>
  <c r="V153" i="21"/>
  <c r="Z76" i="21"/>
  <c r="V15" i="21"/>
  <c r="V60" i="21"/>
  <c r="X60" i="21" s="1"/>
  <c r="V124" i="21"/>
  <c r="X124" i="21" s="1"/>
  <c r="V128" i="21"/>
  <c r="X128" i="21" s="1"/>
  <c r="V73" i="21"/>
  <c r="X73" i="21" s="1"/>
  <c r="X47" i="21"/>
  <c r="X52" i="21"/>
  <c r="V96" i="21"/>
  <c r="X96" i="21" s="1"/>
  <c r="X49" i="21"/>
  <c r="V154" i="21"/>
  <c r="X154" i="21" s="1"/>
  <c r="V147" i="21"/>
  <c r="X147" i="21" s="1"/>
  <c r="V136" i="21"/>
  <c r="X136" i="21" s="1"/>
  <c r="V58" i="21"/>
  <c r="X58" i="21" s="1"/>
  <c r="R77" i="21"/>
  <c r="N59" i="21"/>
  <c r="P59" i="21" s="1"/>
  <c r="N60" i="21"/>
  <c r="P60" i="21" s="1"/>
  <c r="N32" i="21"/>
  <c r="P32" i="21" s="1"/>
  <c r="N51" i="21"/>
  <c r="P51" i="21" s="1"/>
  <c r="N58" i="21"/>
  <c r="P58" i="21" s="1"/>
  <c r="N96" i="21"/>
  <c r="P96" i="21" s="1"/>
  <c r="N147" i="21"/>
  <c r="P147" i="21" s="1"/>
  <c r="N123" i="21"/>
  <c r="P123" i="21" s="1"/>
  <c r="N136" i="21"/>
  <c r="P136" i="21" s="1"/>
  <c r="N122" i="21"/>
  <c r="P122" i="21" s="1"/>
  <c r="N101" i="21"/>
  <c r="P101" i="21" s="1"/>
  <c r="N78" i="21"/>
  <c r="P78" i="21" s="1"/>
  <c r="N154" i="21"/>
  <c r="P154" i="21" s="1"/>
  <c r="N92" i="21"/>
  <c r="P92" i="21" s="1"/>
  <c r="N107" i="21"/>
  <c r="P107" i="21" s="1"/>
  <c r="N135" i="21"/>
  <c r="N37" i="21"/>
  <c r="P37" i="21" s="1"/>
  <c r="N138" i="21"/>
  <c r="P138" i="21" s="1"/>
  <c r="N153" i="21"/>
  <c r="P153" i="21" s="1"/>
  <c r="N113" i="21"/>
  <c r="P113" i="21" s="1"/>
  <c r="N16" i="21"/>
  <c r="N54" i="21"/>
  <c r="P54" i="21" s="1"/>
  <c r="N140" i="21"/>
  <c r="P140" i="21" s="1"/>
  <c r="N21" i="21"/>
  <c r="N87" i="21"/>
  <c r="N67" i="21"/>
  <c r="N61" i="21"/>
  <c r="P61" i="21" s="1"/>
  <c r="N114" i="21"/>
  <c r="P114" i="21" s="1"/>
  <c r="N15" i="21"/>
  <c r="N128" i="21"/>
  <c r="P128" i="21" s="1"/>
  <c r="N42" i="21"/>
  <c r="P42" i="21" s="1"/>
  <c r="N24" i="21"/>
  <c r="N124" i="21"/>
  <c r="P124" i="21" s="1"/>
  <c r="N89" i="21"/>
  <c r="P89" i="21" s="1"/>
  <c r="N85" i="21"/>
  <c r="P85" i="21" s="1"/>
  <c r="N143" i="21"/>
  <c r="P143" i="21" s="1"/>
  <c r="N126" i="21"/>
  <c r="P126" i="21" s="1"/>
  <c r="N97" i="21"/>
  <c r="P97" i="21" s="1"/>
  <c r="P57" i="21"/>
  <c r="N132" i="21"/>
  <c r="P132" i="21" s="1"/>
  <c r="N48" i="21"/>
  <c r="N119" i="21"/>
  <c r="P119" i="21" s="1"/>
  <c r="N117" i="21"/>
  <c r="P117" i="21" s="1"/>
  <c r="N30" i="21"/>
  <c r="P30" i="21" s="1"/>
  <c r="N86" i="21"/>
  <c r="P86" i="21" s="1"/>
  <c r="N144" i="21"/>
  <c r="P144" i="21" s="1"/>
  <c r="N116" i="21"/>
  <c r="P116" i="21" s="1"/>
  <c r="N105" i="21"/>
  <c r="P105" i="21" s="1"/>
  <c r="N18" i="21"/>
  <c r="N137" i="21"/>
  <c r="P137" i="21" s="1"/>
  <c r="N88" i="21"/>
  <c r="P88" i="21" s="1"/>
  <c r="N130" i="21"/>
  <c r="P130" i="21" s="1"/>
  <c r="N115" i="21"/>
  <c r="P115" i="21" s="1"/>
  <c r="N49" i="21"/>
  <c r="P49" i="21" s="1"/>
  <c r="N73" i="21"/>
  <c r="P73" i="21" s="1"/>
  <c r="N139" i="21"/>
  <c r="P139" i="21" s="1"/>
  <c r="N17" i="21"/>
  <c r="N98" i="21"/>
  <c r="P98" i="21" s="1"/>
  <c r="N28" i="21"/>
  <c r="P28" i="21" s="1"/>
  <c r="N148" i="21"/>
  <c r="P148" i="21" s="1"/>
  <c r="J110" i="21"/>
  <c r="N33" i="21"/>
  <c r="P33" i="21" s="1"/>
  <c r="N118" i="21"/>
  <c r="P118" i="21" s="1"/>
  <c r="N46" i="21"/>
  <c r="P46" i="21" s="1"/>
  <c r="N20" i="21"/>
  <c r="N106" i="21"/>
  <c r="P106" i="21" s="1"/>
  <c r="N52" i="21"/>
  <c r="P52" i="21" s="1"/>
  <c r="N50" i="21"/>
  <c r="P50" i="21" s="1"/>
  <c r="N151" i="21"/>
  <c r="P151" i="21" s="1"/>
  <c r="N47" i="21"/>
  <c r="P47" i="21" s="1"/>
  <c r="N31" i="21"/>
  <c r="P31" i="21" s="1"/>
  <c r="J77" i="21"/>
  <c r="J109" i="21"/>
  <c r="DD30" i="21"/>
  <c r="Y30" i="21" s="1"/>
  <c r="Z30" i="21" s="1"/>
  <c r="DD139" i="21"/>
  <c r="Y139" i="21" s="1"/>
  <c r="DD86" i="21"/>
  <c r="Y86" i="21" s="1"/>
  <c r="F88" i="21"/>
  <c r="H88" i="21" s="1"/>
  <c r="F140" i="21"/>
  <c r="H140" i="21" s="1"/>
  <c r="F118" i="21"/>
  <c r="H118" i="21" s="1"/>
  <c r="F101" i="21"/>
  <c r="H101" i="21" s="1"/>
  <c r="F67" i="21"/>
  <c r="H67" i="21" s="1"/>
  <c r="F18" i="21"/>
  <c r="F31" i="21"/>
  <c r="H31" i="21" s="1"/>
  <c r="F148" i="21"/>
  <c r="F37" i="21"/>
  <c r="H37" i="21" s="1"/>
  <c r="F86" i="21"/>
  <c r="H86" i="21" s="1"/>
  <c r="F128" i="21"/>
  <c r="F115" i="21"/>
  <c r="H115" i="21" s="1"/>
  <c r="F107" i="21"/>
  <c r="H107" i="21" s="1"/>
  <c r="F59" i="21"/>
  <c r="H59" i="21" s="1"/>
  <c r="F32" i="21"/>
  <c r="H32" i="21" s="1"/>
  <c r="F147" i="21"/>
  <c r="H147" i="21" s="1"/>
  <c r="F124" i="21"/>
  <c r="H124" i="21" s="1"/>
  <c r="F52" i="21"/>
  <c r="H52" i="21" s="1"/>
  <c r="F96" i="21"/>
  <c r="H96" i="21" s="1"/>
  <c r="F89" i="21"/>
  <c r="H89" i="21" s="1"/>
  <c r="F137" i="21"/>
  <c r="H137" i="21" s="1"/>
  <c r="F114" i="21"/>
  <c r="H114" i="21" s="1"/>
  <c r="F116" i="21"/>
  <c r="H116" i="21" s="1"/>
  <c r="F106" i="21"/>
  <c r="H106" i="21" s="1"/>
  <c r="F60" i="21"/>
  <c r="H60" i="21" s="1"/>
  <c r="F21" i="21"/>
  <c r="F151" i="21"/>
  <c r="H151" i="21" s="1"/>
  <c r="F122" i="21"/>
  <c r="H122" i="21" s="1"/>
  <c r="F47" i="21"/>
  <c r="H47" i="21" s="1"/>
  <c r="F92" i="21"/>
  <c r="H92" i="21" s="1"/>
  <c r="F85" i="21"/>
  <c r="H85" i="21" s="1"/>
  <c r="F135" i="21"/>
  <c r="H135" i="21" s="1"/>
  <c r="F113" i="21"/>
  <c r="H113" i="21" s="1"/>
  <c r="F105" i="21"/>
  <c r="H105" i="21" s="1"/>
  <c r="F17" i="21"/>
  <c r="F153" i="21"/>
  <c r="H153" i="21" s="1"/>
  <c r="F16" i="21"/>
  <c r="F46" i="21"/>
  <c r="H46" i="21" s="1"/>
  <c r="F98" i="21"/>
  <c r="H98" i="21" s="1"/>
  <c r="F78" i="21"/>
  <c r="F136" i="21"/>
  <c r="H136" i="21" s="1"/>
  <c r="F58" i="21"/>
  <c r="H58" i="21" s="1"/>
  <c r="F28" i="21"/>
  <c r="H28" i="21" s="1"/>
  <c r="F144" i="21"/>
  <c r="H144" i="21" s="1"/>
  <c r="F42" i="21"/>
  <c r="H42" i="21" s="1"/>
  <c r="F97" i="21"/>
  <c r="H97" i="21" s="1"/>
  <c r="F130" i="21"/>
  <c r="H130" i="21" s="1"/>
  <c r="F73" i="21"/>
  <c r="H73" i="21" s="1"/>
  <c r="F138" i="21"/>
  <c r="H138" i="21" s="1"/>
  <c r="F117" i="21"/>
  <c r="H117" i="21" s="1"/>
  <c r="F20" i="21"/>
  <c r="F30" i="21"/>
  <c r="H30" i="21" s="1"/>
  <c r="F48" i="21"/>
  <c r="H48" i="21" s="1"/>
  <c r="H63" i="21"/>
  <c r="F139" i="21"/>
  <c r="H139" i="21" s="1"/>
  <c r="F119" i="21"/>
  <c r="H119" i="21" s="1"/>
  <c r="F61" i="21"/>
  <c r="H61" i="21" s="1"/>
  <c r="F33" i="21"/>
  <c r="H33" i="21" s="1"/>
  <c r="F143" i="21"/>
  <c r="H143" i="21" s="1"/>
  <c r="F132" i="21"/>
  <c r="H132" i="21" s="1"/>
  <c r="F50" i="21"/>
  <c r="H50" i="21" s="1"/>
  <c r="F51" i="21"/>
  <c r="H51" i="21" s="1"/>
  <c r="F87" i="21"/>
  <c r="H87" i="21" s="1"/>
  <c r="F126" i="21"/>
  <c r="H126" i="21" s="1"/>
  <c r="F57" i="21"/>
  <c r="H57" i="21" s="1"/>
  <c r="F15" i="21"/>
  <c r="F24" i="21"/>
  <c r="F154" i="21"/>
  <c r="H154" i="21" s="1"/>
  <c r="F123" i="21"/>
  <c r="H123" i="21" s="1"/>
  <c r="F54" i="21"/>
  <c r="H54" i="21" s="1"/>
  <c r="F49" i="21"/>
  <c r="H49" i="21" s="1"/>
  <c r="H102" i="21"/>
  <c r="H39" i="21"/>
  <c r="DD85" i="21"/>
  <c r="Y85" i="21" s="1"/>
  <c r="Z85" i="21" s="1"/>
  <c r="DD138" i="21"/>
  <c r="Y138" i="21" s="1"/>
  <c r="DD78" i="21"/>
  <c r="Y78" i="21" s="1"/>
  <c r="CD18" i="21"/>
  <c r="DD95" i="21"/>
  <c r="Y95" i="21" s="1"/>
  <c r="Z95" i="21" s="1"/>
  <c r="J129" i="21"/>
  <c r="H129" i="21"/>
  <c r="BD70" i="21"/>
  <c r="I70" i="21" s="1"/>
  <c r="J70" i="21" s="1"/>
  <c r="DD15" i="21"/>
  <c r="DD50" i="21"/>
  <c r="Y50" i="21" s="1"/>
  <c r="DD97" i="21"/>
  <c r="Y97" i="21" s="1"/>
  <c r="BD20" i="21"/>
  <c r="BD49" i="21"/>
  <c r="I49" i="21" s="1"/>
  <c r="BD143" i="21"/>
  <c r="I143" i="21" s="1"/>
  <c r="BD73" i="21"/>
  <c r="I73" i="21" s="1"/>
  <c r="BD32" i="21"/>
  <c r="I32" i="21" s="1"/>
  <c r="DD105" i="21"/>
  <c r="Y105" i="21" s="1"/>
  <c r="BD31" i="21"/>
  <c r="I31" i="21" s="1"/>
  <c r="BD40" i="21"/>
  <c r="I40" i="21" s="1"/>
  <c r="J40" i="21" s="1"/>
  <c r="BD102" i="21"/>
  <c r="I102" i="21" s="1"/>
  <c r="J102" i="21" s="1"/>
  <c r="BD65" i="21"/>
  <c r="I65" i="21" s="1"/>
  <c r="J65" i="21" s="1"/>
  <c r="DD57" i="21"/>
  <c r="Y57" i="21" s="1"/>
  <c r="BD64" i="21"/>
  <c r="I64" i="21" s="1"/>
  <c r="J64" i="21" s="1"/>
  <c r="BD69" i="21"/>
  <c r="I69" i="21" s="1"/>
  <c r="J69" i="21" s="1"/>
  <c r="BD95" i="21"/>
  <c r="I95" i="21" s="1"/>
  <c r="J95" i="21" s="1"/>
  <c r="BD28" i="21"/>
  <c r="I28" i="21" s="1"/>
  <c r="DD21" i="21"/>
  <c r="DD65" i="21"/>
  <c r="Y65" i="21" s="1"/>
  <c r="Z65" i="21" s="1"/>
  <c r="DD104" i="21"/>
  <c r="Y104" i="21" s="1"/>
  <c r="Z104" i="21" s="1"/>
  <c r="BD136" i="21"/>
  <c r="I136" i="21" s="1"/>
  <c r="BD57" i="21"/>
  <c r="I57" i="21" s="1"/>
  <c r="BD124" i="21"/>
  <c r="I124" i="21" s="1"/>
  <c r="BD98" i="21"/>
  <c r="I98" i="21" s="1"/>
  <c r="DD17" i="21"/>
  <c r="DD40" i="21"/>
  <c r="Y40" i="21" s="1"/>
  <c r="Z40" i="21" s="1"/>
  <c r="DD123" i="21"/>
  <c r="Y123" i="21" s="1"/>
  <c r="DD88" i="21"/>
  <c r="Y88" i="21" s="1"/>
  <c r="BD24" i="21"/>
  <c r="BD50" i="21"/>
  <c r="I50" i="21" s="1"/>
  <c r="BD113" i="21"/>
  <c r="I113" i="21" s="1"/>
  <c r="BD148" i="21"/>
  <c r="I148" i="21" s="1"/>
  <c r="BD118" i="21"/>
  <c r="I118" i="21" s="1"/>
  <c r="BD122" i="21"/>
  <c r="I122" i="21" s="1"/>
  <c r="BD89" i="21"/>
  <c r="I89" i="21" s="1"/>
  <c r="BD97" i="21"/>
  <c r="I97" i="21" s="1"/>
  <c r="BD41" i="21"/>
  <c r="I41" i="21" s="1"/>
  <c r="J41" i="21" s="1"/>
  <c r="BD62" i="21"/>
  <c r="I62" i="21" s="1"/>
  <c r="J62" i="21" s="1"/>
  <c r="BD128" i="21"/>
  <c r="I128" i="21" s="1"/>
  <c r="CD97" i="21"/>
  <c r="Q97" i="21" s="1"/>
  <c r="CD96" i="21"/>
  <c r="Q96" i="21" s="1"/>
  <c r="DD106" i="21"/>
  <c r="Y106" i="21" s="1"/>
  <c r="DD67" i="21"/>
  <c r="Y67" i="21" s="1"/>
  <c r="DD153" i="21"/>
  <c r="Y153" i="21" s="1"/>
  <c r="BD15" i="21"/>
  <c r="BD18" i="21"/>
  <c r="BD54" i="21"/>
  <c r="I54" i="21" s="1"/>
  <c r="BD114" i="21"/>
  <c r="I114" i="21" s="1"/>
  <c r="BD151" i="21"/>
  <c r="I151" i="21" s="1"/>
  <c r="BD117" i="21"/>
  <c r="I117" i="21" s="1"/>
  <c r="BD86" i="21"/>
  <c r="I86" i="21" s="1"/>
  <c r="BD68" i="21"/>
  <c r="I68" i="21" s="1"/>
  <c r="J68" i="21" s="1"/>
  <c r="BD103" i="21"/>
  <c r="I103" i="21" s="1"/>
  <c r="J103" i="21" s="1"/>
  <c r="BD130" i="21"/>
  <c r="I130" i="21" s="1"/>
  <c r="BD33" i="21"/>
  <c r="I33" i="21" s="1"/>
  <c r="BD52" i="21"/>
  <c r="I52" i="21" s="1"/>
  <c r="BD51" i="21"/>
  <c r="I51" i="21" s="1"/>
  <c r="BD135" i="21"/>
  <c r="I135" i="21" s="1"/>
  <c r="BD107" i="21"/>
  <c r="I107" i="21" s="1"/>
  <c r="BD154" i="21"/>
  <c r="I154" i="21" s="1"/>
  <c r="BD58" i="21"/>
  <c r="I58" i="21" s="1"/>
  <c r="BD115" i="21"/>
  <c r="I115" i="21" s="1"/>
  <c r="BD78" i="21"/>
  <c r="I78" i="21" s="1"/>
  <c r="DD94" i="21"/>
  <c r="Y94" i="21" s="1"/>
  <c r="Z94" i="21" s="1"/>
  <c r="DD151" i="21"/>
  <c r="Y151" i="21" s="1"/>
  <c r="BD21" i="21"/>
  <c r="BD30" i="21"/>
  <c r="I30" i="21" s="1"/>
  <c r="BD42" i="21"/>
  <c r="I42" i="21" s="1"/>
  <c r="BD48" i="21"/>
  <c r="I48" i="21" s="1"/>
  <c r="BD138" i="21"/>
  <c r="I138" i="21" s="1"/>
  <c r="BD106" i="21"/>
  <c r="I106" i="21" s="1"/>
  <c r="BD147" i="21"/>
  <c r="I147" i="21" s="1"/>
  <c r="BD60" i="21"/>
  <c r="I60" i="21" s="1"/>
  <c r="BD116" i="21"/>
  <c r="I116" i="21" s="1"/>
  <c r="BD85" i="21"/>
  <c r="I85" i="21" s="1"/>
  <c r="BD74" i="21"/>
  <c r="I74" i="21" s="1"/>
  <c r="J74" i="21" s="1"/>
  <c r="DD116" i="21"/>
  <c r="Y116" i="21" s="1"/>
  <c r="DD47" i="21"/>
  <c r="Y47" i="21" s="1"/>
  <c r="J56" i="21"/>
  <c r="BD37" i="21"/>
  <c r="I37" i="21" s="1"/>
  <c r="BD137" i="21"/>
  <c r="I137" i="21" s="1"/>
  <c r="BD101" i="21"/>
  <c r="I101" i="21" s="1"/>
  <c r="BD144" i="21"/>
  <c r="I144" i="21" s="1"/>
  <c r="BD61" i="21"/>
  <c r="I61" i="21" s="1"/>
  <c r="BD119" i="21"/>
  <c r="I119" i="21" s="1"/>
  <c r="BD88" i="21"/>
  <c r="I88" i="21" s="1"/>
  <c r="DD74" i="21"/>
  <c r="Y74" i="21" s="1"/>
  <c r="Z74" i="21" s="1"/>
  <c r="BD104" i="21"/>
  <c r="I104" i="21" s="1"/>
  <c r="J104" i="21" s="1"/>
  <c r="BD29" i="21"/>
  <c r="I29" i="21" s="1"/>
  <c r="J29" i="21" s="1"/>
  <c r="BD66" i="21"/>
  <c r="I66" i="21" s="1"/>
  <c r="J66" i="21" s="1"/>
  <c r="DD32" i="21"/>
  <c r="Y32" i="21" s="1"/>
  <c r="CD17" i="21"/>
  <c r="CD88" i="21"/>
  <c r="Q88" i="21" s="1"/>
  <c r="BD17" i="21"/>
  <c r="BD46" i="21"/>
  <c r="I46" i="21" s="1"/>
  <c r="BD140" i="21"/>
  <c r="I140" i="21" s="1"/>
  <c r="BD105" i="21"/>
  <c r="I105" i="21" s="1"/>
  <c r="BD67" i="21"/>
  <c r="I67" i="21" s="1"/>
  <c r="BD132" i="21"/>
  <c r="I132" i="21" s="1"/>
  <c r="BD92" i="21"/>
  <c r="I92" i="21" s="1"/>
  <c r="BD16" i="21"/>
  <c r="DD29" i="21"/>
  <c r="Y29" i="21" s="1"/>
  <c r="Z29" i="21" s="1"/>
  <c r="BD94" i="21"/>
  <c r="I94" i="21" s="1"/>
  <c r="J94" i="21" s="1"/>
  <c r="BD126" i="21"/>
  <c r="I126" i="21" s="1"/>
  <c r="DD140" i="21"/>
  <c r="Y140" i="21" s="1"/>
  <c r="BD47" i="21"/>
  <c r="I47" i="21" s="1"/>
  <c r="BD139" i="21"/>
  <c r="I139" i="21" s="1"/>
  <c r="BD153" i="21"/>
  <c r="I153" i="21" s="1"/>
  <c r="BD59" i="21"/>
  <c r="I59" i="21" s="1"/>
  <c r="BD123" i="21"/>
  <c r="I123" i="21" s="1"/>
  <c r="BD87" i="21"/>
  <c r="I87" i="21" s="1"/>
  <c r="BD96" i="21"/>
  <c r="I96" i="21" s="1"/>
  <c r="BD63" i="21"/>
  <c r="I63" i="21" s="1"/>
  <c r="J63" i="21" s="1"/>
  <c r="BD93" i="21"/>
  <c r="I93" i="21" s="1"/>
  <c r="J93" i="21" s="1"/>
  <c r="BD39" i="21"/>
  <c r="I39" i="21" s="1"/>
  <c r="J39" i="21" s="1"/>
  <c r="DD144" i="21"/>
  <c r="Y144" i="21" s="1"/>
  <c r="CD95" i="21"/>
  <c r="Q95" i="21" s="1"/>
  <c r="R95" i="21" s="1"/>
  <c r="DD68" i="21"/>
  <c r="Y68" i="21" s="1"/>
  <c r="Z68" i="21" s="1"/>
  <c r="DD66" i="21"/>
  <c r="Y66" i="21" s="1"/>
  <c r="Z66" i="21" s="1"/>
  <c r="DD103" i="21"/>
  <c r="Y103" i="21" s="1"/>
  <c r="Z103" i="21" s="1"/>
  <c r="DD39" i="21"/>
  <c r="Y39" i="21" s="1"/>
  <c r="Z39" i="21" s="1"/>
  <c r="CD98" i="21"/>
  <c r="Q98" i="21" s="1"/>
  <c r="DD124" i="21"/>
  <c r="Y124" i="21" s="1"/>
  <c r="DD119" i="21"/>
  <c r="Y119" i="21" s="1"/>
  <c r="DD117" i="21"/>
  <c r="Y117" i="21" s="1"/>
  <c r="CD132" i="21"/>
  <c r="Q132" i="21" s="1"/>
  <c r="DD87" i="21"/>
  <c r="Y87" i="21" s="1"/>
  <c r="DD135" i="21"/>
  <c r="Y135" i="21" s="1"/>
  <c r="DD49" i="21"/>
  <c r="Y49" i="21" s="1"/>
  <c r="CD69" i="21"/>
  <c r="Q69" i="21" s="1"/>
  <c r="R69" i="21" s="1"/>
  <c r="DD64" i="21"/>
  <c r="Y64" i="21" s="1"/>
  <c r="Z64" i="21" s="1"/>
  <c r="DD16" i="21"/>
  <c r="DD115" i="21"/>
  <c r="Y115" i="21" s="1"/>
  <c r="DD20" i="21"/>
  <c r="DD31" i="21"/>
  <c r="Y31" i="21" s="1"/>
  <c r="CD89" i="21"/>
  <c r="Q89" i="21" s="1"/>
  <c r="DD54" i="21"/>
  <c r="Y54" i="21" s="1"/>
  <c r="DD89" i="21"/>
  <c r="Y89" i="21" s="1"/>
  <c r="DD41" i="21"/>
  <c r="Y41" i="21" s="1"/>
  <c r="Z41" i="21" s="1"/>
  <c r="DD69" i="21"/>
  <c r="Y69" i="21" s="1"/>
  <c r="Z69" i="21" s="1"/>
  <c r="DD136" i="21"/>
  <c r="Y136" i="21" s="1"/>
  <c r="DD48" i="21"/>
  <c r="Y48" i="21" s="1"/>
  <c r="DD24" i="21"/>
  <c r="DD122" i="21"/>
  <c r="Y122" i="21" s="1"/>
  <c r="DD46" i="21"/>
  <c r="Y46" i="21" s="1"/>
  <c r="DD143" i="21"/>
  <c r="Y143" i="21" s="1"/>
  <c r="DD147" i="21"/>
  <c r="Y147" i="21" s="1"/>
  <c r="DD128" i="21"/>
  <c r="Y128" i="21" s="1"/>
  <c r="DD101" i="21"/>
  <c r="Y101" i="21" s="1"/>
  <c r="DD98" i="21"/>
  <c r="Y98" i="21" s="1"/>
  <c r="DD61" i="21"/>
  <c r="Y61" i="21" s="1"/>
  <c r="DD107" i="21"/>
  <c r="Y107" i="21" s="1"/>
  <c r="Z107" i="21" s="1"/>
  <c r="CD65" i="21"/>
  <c r="Q65" i="21" s="1"/>
  <c r="R65" i="21" s="1"/>
  <c r="CD102" i="21"/>
  <c r="Q102" i="21" s="1"/>
  <c r="R102" i="21" s="1"/>
  <c r="DD37" i="21"/>
  <c r="Y37" i="21" s="1"/>
  <c r="DD58" i="21"/>
  <c r="Y58" i="21" s="1"/>
  <c r="DD118" i="21"/>
  <c r="Y118" i="21" s="1"/>
  <c r="DD51" i="21"/>
  <c r="Y51" i="21" s="1"/>
  <c r="DD42" i="21"/>
  <c r="Y42" i="21" s="1"/>
  <c r="DD60" i="21"/>
  <c r="Y60" i="21" s="1"/>
  <c r="DD93" i="21"/>
  <c r="Y93" i="21" s="1"/>
  <c r="Z93" i="21" s="1"/>
  <c r="DD92" i="21"/>
  <c r="Y92" i="21" s="1"/>
  <c r="DD148" i="21"/>
  <c r="Y148" i="21" s="1"/>
  <c r="DD62" i="21"/>
  <c r="Y62" i="21" s="1"/>
  <c r="Z62" i="21" s="1"/>
  <c r="DD113" i="21"/>
  <c r="Y113" i="21" s="1"/>
  <c r="DD96" i="21"/>
  <c r="Y96" i="21" s="1"/>
  <c r="CD40" i="21"/>
  <c r="Q40" i="21" s="1"/>
  <c r="R40" i="21" s="1"/>
  <c r="DD59" i="21"/>
  <c r="Y59" i="21" s="1"/>
  <c r="CD74" i="21"/>
  <c r="Q74" i="21" s="1"/>
  <c r="R74" i="21" s="1"/>
  <c r="DD18" i="21"/>
  <c r="DD33" i="21"/>
  <c r="Y33" i="21" s="1"/>
  <c r="Z33" i="21" s="1"/>
  <c r="DD114" i="21"/>
  <c r="Y114" i="21" s="1"/>
  <c r="CD24" i="21"/>
  <c r="CD116" i="21"/>
  <c r="Q116" i="21" s="1"/>
  <c r="DD52" i="21"/>
  <c r="Y52" i="21" s="1"/>
  <c r="DD137" i="21"/>
  <c r="Y137" i="21" s="1"/>
  <c r="DD154" i="21"/>
  <c r="Y154" i="21" s="1"/>
  <c r="DD70" i="21"/>
  <c r="Y70" i="21" s="1"/>
  <c r="Z70" i="21" s="1"/>
  <c r="DD28" i="21"/>
  <c r="Y28" i="21" s="1"/>
  <c r="DD73" i="21"/>
  <c r="Y73" i="21" s="1"/>
  <c r="DD63" i="21"/>
  <c r="Y63" i="21" s="1"/>
  <c r="Z63" i="21" s="1"/>
  <c r="DD132" i="21"/>
  <c r="Y132" i="21" s="1"/>
  <c r="CD118" i="21"/>
  <c r="Q118" i="21" s="1"/>
  <c r="CD58" i="21"/>
  <c r="Q58" i="21" s="1"/>
  <c r="CD106" i="21"/>
  <c r="Q106" i="21" s="1"/>
  <c r="CD52" i="21"/>
  <c r="Q52" i="21" s="1"/>
  <c r="CD140" i="21"/>
  <c r="Q140" i="21" s="1"/>
  <c r="CD117" i="21"/>
  <c r="Q117" i="21" s="1"/>
  <c r="CD64" i="21"/>
  <c r="Q64" i="21" s="1"/>
  <c r="R64" i="21" s="1"/>
  <c r="CD107" i="21"/>
  <c r="Q107" i="21" s="1"/>
  <c r="CD86" i="21"/>
  <c r="Q86" i="21" s="1"/>
  <c r="CD85" i="21"/>
  <c r="Q85" i="21" s="1"/>
  <c r="CD144" i="21"/>
  <c r="Q144" i="21" s="1"/>
  <c r="CD92" i="21"/>
  <c r="Q92" i="21" s="1"/>
  <c r="CD103" i="21"/>
  <c r="Q103" i="21" s="1"/>
  <c r="R103" i="21" s="1"/>
  <c r="CD104" i="21"/>
  <c r="Q104" i="21" s="1"/>
  <c r="R104" i="21" s="1"/>
  <c r="CD67" i="21"/>
  <c r="Q67" i="21" s="1"/>
  <c r="CD48" i="21"/>
  <c r="Q48" i="21" s="1"/>
  <c r="CD54" i="21"/>
  <c r="Q54" i="21" s="1"/>
  <c r="CD59" i="21"/>
  <c r="Q59" i="21" s="1"/>
  <c r="CD137" i="21"/>
  <c r="Q137" i="21" s="1"/>
  <c r="CD151" i="21"/>
  <c r="Q151" i="21" s="1"/>
  <c r="CD123" i="21"/>
  <c r="Q123" i="21" s="1"/>
  <c r="CD70" i="21"/>
  <c r="Q70" i="21" s="1"/>
  <c r="R70" i="21" s="1"/>
  <c r="CD66" i="21"/>
  <c r="Q66" i="21" s="1"/>
  <c r="R66" i="21" s="1"/>
  <c r="CD138" i="21"/>
  <c r="Q138" i="21" s="1"/>
  <c r="CD147" i="21"/>
  <c r="Q147" i="21" s="1"/>
  <c r="CD39" i="21"/>
  <c r="Q39" i="21" s="1"/>
  <c r="R39" i="21" s="1"/>
  <c r="CD87" i="21"/>
  <c r="Q87" i="21" s="1"/>
  <c r="CD46" i="21"/>
  <c r="Q46" i="21" s="1"/>
  <c r="CD47" i="21"/>
  <c r="Q47" i="21" s="1"/>
  <c r="CD49" i="21"/>
  <c r="Q49" i="21" s="1"/>
  <c r="CD154" i="21"/>
  <c r="Q154" i="21" s="1"/>
  <c r="CD60" i="21"/>
  <c r="Q60" i="21" s="1"/>
  <c r="CD41" i="21"/>
  <c r="Q41" i="21" s="1"/>
  <c r="R41" i="21" s="1"/>
  <c r="CD94" i="21"/>
  <c r="Q94" i="21" s="1"/>
  <c r="R94" i="21" s="1"/>
  <c r="CD114" i="21"/>
  <c r="Q114" i="21" s="1"/>
  <c r="CD61" i="21"/>
  <c r="Q61" i="21" s="1"/>
  <c r="CD50" i="21"/>
  <c r="Q50" i="21" s="1"/>
  <c r="CD42" i="21"/>
  <c r="Q42" i="21" s="1"/>
  <c r="CD78" i="21"/>
  <c r="Q78" i="21" s="1"/>
  <c r="CD148" i="21"/>
  <c r="Q148" i="21" s="1"/>
  <c r="CD51" i="21"/>
  <c r="Q51" i="21" s="1"/>
  <c r="CD101" i="21"/>
  <c r="Q101" i="21" s="1"/>
  <c r="CD63" i="21"/>
  <c r="Q63" i="21" s="1"/>
  <c r="R63" i="21" s="1"/>
  <c r="CD93" i="21"/>
  <c r="Q93" i="21" s="1"/>
  <c r="R93" i="21" s="1"/>
  <c r="CD115" i="21"/>
  <c r="Q115" i="21" s="1"/>
  <c r="CD113" i="21"/>
  <c r="Q113" i="21" s="1"/>
  <c r="CD124" i="21"/>
  <c r="Q124" i="21" s="1"/>
  <c r="CD153" i="21"/>
  <c r="Q153" i="21" s="1"/>
  <c r="CD135" i="21"/>
  <c r="Q135" i="21" s="1"/>
  <c r="CD62" i="21"/>
  <c r="Q62" i="21" s="1"/>
  <c r="R62" i="21" s="1"/>
  <c r="CD119" i="21"/>
  <c r="Q119" i="21" s="1"/>
  <c r="CD105" i="21"/>
  <c r="Q105" i="21" s="1"/>
  <c r="CD57" i="21"/>
  <c r="Q57" i="21" s="1"/>
  <c r="CD37" i="21"/>
  <c r="Q37" i="21" s="1"/>
  <c r="CD122" i="21"/>
  <c r="Q122" i="21" s="1"/>
  <c r="CD139" i="21"/>
  <c r="Q139" i="21" s="1"/>
  <c r="CD136" i="21"/>
  <c r="Q136" i="21" s="1"/>
  <c r="CD143" i="21"/>
  <c r="Q143" i="21" s="1"/>
  <c r="CD73" i="21"/>
  <c r="Q73" i="21" s="1"/>
  <c r="CD126" i="21"/>
  <c r="Q126" i="21" s="1"/>
  <c r="CD68" i="21"/>
  <c r="Q68" i="21" s="1"/>
  <c r="R68" i="21" s="1"/>
  <c r="CD21" i="21"/>
  <c r="CD16" i="21"/>
  <c r="CD29" i="21"/>
  <c r="Q29" i="21" s="1"/>
  <c r="R29" i="21" s="1"/>
  <c r="CD30" i="21"/>
  <c r="Q30" i="21" s="1"/>
  <c r="CD31" i="21"/>
  <c r="Q31" i="21" s="1"/>
  <c r="CD33" i="21"/>
  <c r="Q33" i="21" s="1"/>
  <c r="CD32" i="21"/>
  <c r="Q32" i="21" s="1"/>
  <c r="CD28" i="21"/>
  <c r="Q28" i="21" s="1"/>
  <c r="H134" i="21"/>
  <c r="J134" i="21"/>
  <c r="CD20" i="21"/>
  <c r="CD15" i="21"/>
  <c r="J142" i="21"/>
  <c r="BW128" i="21"/>
  <c r="H142" i="21"/>
  <c r="J125" i="21"/>
  <c r="J91" i="21"/>
  <c r="AY109" i="21"/>
  <c r="AZ109" i="21" s="1"/>
  <c r="AY111" i="21"/>
  <c r="AZ111" i="21" s="1"/>
  <c r="AY77" i="21"/>
  <c r="AZ77" i="21" s="1"/>
  <c r="AY134" i="21"/>
  <c r="AZ134" i="21" s="1"/>
  <c r="AY125" i="21"/>
  <c r="AZ125" i="21" s="1"/>
  <c r="AY56" i="21"/>
  <c r="AZ56" i="21" s="1"/>
  <c r="BC33" i="21"/>
  <c r="K33" i="21" s="1"/>
  <c r="AX33" i="21"/>
  <c r="AW33" i="21"/>
  <c r="AW118" i="21"/>
  <c r="BC118" i="21"/>
  <c r="K118" i="21" s="1"/>
  <c r="AX118" i="21"/>
  <c r="H111" i="21"/>
  <c r="BC135" i="21"/>
  <c r="K135" i="21" s="1"/>
  <c r="AX135" i="21"/>
  <c r="AW135" i="21"/>
  <c r="AX124" i="21"/>
  <c r="BC124" i="21"/>
  <c r="K124" i="21" s="1"/>
  <c r="AW124" i="21"/>
  <c r="J100" i="21"/>
  <c r="AX126" i="21"/>
  <c r="AW126" i="21"/>
  <c r="BC126" i="21"/>
  <c r="K126" i="21" s="1"/>
  <c r="AY36" i="21"/>
  <c r="BA36" i="21" s="1"/>
  <c r="AX54" i="21"/>
  <c r="AW54" i="21"/>
  <c r="BC54" i="21"/>
  <c r="K54" i="21" s="1"/>
  <c r="AW73" i="21"/>
  <c r="AX73" i="21"/>
  <c r="BC73" i="21"/>
  <c r="K73" i="21" s="1"/>
  <c r="AW101" i="21"/>
  <c r="BC101" i="21"/>
  <c r="K101" i="21" s="1"/>
  <c r="AX101" i="21"/>
  <c r="AY94" i="21"/>
  <c r="BA94" i="21" s="1"/>
  <c r="BC67" i="21"/>
  <c r="K67" i="21" s="1"/>
  <c r="AW67" i="21"/>
  <c r="AX67" i="21"/>
  <c r="AY62" i="21"/>
  <c r="BA62" i="21" s="1"/>
  <c r="AY41" i="21"/>
  <c r="BA41" i="21" s="1"/>
  <c r="AY29" i="21"/>
  <c r="BA29" i="21" s="1"/>
  <c r="AY74" i="21"/>
  <c r="BA74" i="21" s="1"/>
  <c r="BC130" i="21"/>
  <c r="K130" i="21" s="1"/>
  <c r="AX130" i="21"/>
  <c r="AW130" i="21"/>
  <c r="AX119" i="21"/>
  <c r="BC119" i="21"/>
  <c r="K119" i="21" s="1"/>
  <c r="AW119" i="21"/>
  <c r="AY93" i="21"/>
  <c r="BA93" i="21" s="1"/>
  <c r="AX96" i="21"/>
  <c r="BC96" i="21"/>
  <c r="K96" i="21" s="1"/>
  <c r="AW96" i="21"/>
  <c r="AX49" i="21"/>
  <c r="AW49" i="21"/>
  <c r="BC49" i="21"/>
  <c r="K49" i="21" s="1"/>
  <c r="AX78" i="21"/>
  <c r="BC78" i="21"/>
  <c r="K78" i="21" s="1"/>
  <c r="AW78" i="21"/>
  <c r="AY64" i="21"/>
  <c r="BA64" i="21" s="1"/>
  <c r="AY142" i="21"/>
  <c r="BA142" i="21" s="1"/>
  <c r="AY39" i="21"/>
  <c r="BA39" i="21" s="1"/>
  <c r="BC28" i="21"/>
  <c r="K28" i="21" s="1"/>
  <c r="AW28" i="21"/>
  <c r="AX28" i="21"/>
  <c r="J111" i="21"/>
  <c r="AW136" i="21"/>
  <c r="BC136" i="21"/>
  <c r="K136" i="21" s="1"/>
  <c r="AX136" i="21"/>
  <c r="AY91" i="21"/>
  <c r="AZ91" i="21" s="1"/>
  <c r="BC132" i="21"/>
  <c r="K132" i="21" s="1"/>
  <c r="AW132" i="21"/>
  <c r="AX132" i="21"/>
  <c r="AY75" i="21"/>
  <c r="BA75" i="21" s="1"/>
  <c r="AX87" i="21"/>
  <c r="AW87" i="21"/>
  <c r="BC87" i="21"/>
  <c r="K87" i="21" s="1"/>
  <c r="BC88" i="21"/>
  <c r="K88" i="21" s="1"/>
  <c r="AW88" i="21"/>
  <c r="AX88" i="21"/>
  <c r="J36" i="21"/>
  <c r="AX106" i="21"/>
  <c r="BC106" i="21"/>
  <c r="K106" i="21" s="1"/>
  <c r="AW106" i="21"/>
  <c r="AW147" i="21"/>
  <c r="BC147" i="21"/>
  <c r="K147" i="21" s="1"/>
  <c r="AX147" i="21"/>
  <c r="AW61" i="21"/>
  <c r="AX61" i="21"/>
  <c r="BC61" i="21"/>
  <c r="K61" i="21" s="1"/>
  <c r="BC128" i="21"/>
  <c r="K128" i="21" s="1"/>
  <c r="AX128" i="21"/>
  <c r="AW128" i="21"/>
  <c r="H36" i="21"/>
  <c r="BC32" i="21"/>
  <c r="K32" i="21" s="1"/>
  <c r="AX32" i="21"/>
  <c r="AW32" i="21"/>
  <c r="AX115" i="21"/>
  <c r="BC115" i="21"/>
  <c r="K115" i="21" s="1"/>
  <c r="AW115" i="21"/>
  <c r="J112" i="21"/>
  <c r="AW138" i="21"/>
  <c r="BC138" i="21"/>
  <c r="K138" i="21" s="1"/>
  <c r="AX138" i="21"/>
  <c r="AW48" i="21"/>
  <c r="BC48" i="21"/>
  <c r="K48" i="21" s="1"/>
  <c r="AX48" i="21"/>
  <c r="AW86" i="21"/>
  <c r="BC86" i="21"/>
  <c r="K86" i="21" s="1"/>
  <c r="AX86" i="21"/>
  <c r="AY66" i="21"/>
  <c r="BA66" i="21" s="1"/>
  <c r="BC154" i="21"/>
  <c r="K154" i="21" s="1"/>
  <c r="AX154" i="21"/>
  <c r="AW154" i="21"/>
  <c r="AX57" i="21"/>
  <c r="BC57" i="21"/>
  <c r="K57" i="21" s="1"/>
  <c r="AW57" i="21"/>
  <c r="AY102" i="21"/>
  <c r="AZ102" i="21" s="1"/>
  <c r="BC30" i="21"/>
  <c r="K30" i="21" s="1"/>
  <c r="AW30" i="21"/>
  <c r="AX30" i="21"/>
  <c r="AY70" i="21"/>
  <c r="BA70" i="21" s="1"/>
  <c r="AY40" i="21"/>
  <c r="BA40" i="21" s="1"/>
  <c r="AW92" i="21"/>
  <c r="AX92" i="21"/>
  <c r="BC92" i="21"/>
  <c r="K92" i="21" s="1"/>
  <c r="AX122" i="21"/>
  <c r="BC122" i="21"/>
  <c r="K122" i="21" s="1"/>
  <c r="AW122" i="21"/>
  <c r="H72" i="21"/>
  <c r="AW47" i="21"/>
  <c r="AX47" i="21"/>
  <c r="BC47" i="21"/>
  <c r="K47" i="21" s="1"/>
  <c r="BC50" i="21"/>
  <c r="K50" i="21" s="1"/>
  <c r="AW50" i="21"/>
  <c r="AX50" i="21"/>
  <c r="AY72" i="21"/>
  <c r="BA72" i="21" s="1"/>
  <c r="AY110" i="21"/>
  <c r="BA110" i="21" s="1"/>
  <c r="H56" i="21"/>
  <c r="BC105" i="21"/>
  <c r="K105" i="21" s="1"/>
  <c r="AX105" i="21"/>
  <c r="AW105" i="21"/>
  <c r="AY103" i="21"/>
  <c r="AZ103" i="21" s="1"/>
  <c r="AW143" i="21"/>
  <c r="BC143" i="21"/>
  <c r="K143" i="21" s="1"/>
  <c r="AX143" i="21"/>
  <c r="AY127" i="21"/>
  <c r="AZ127" i="21" s="1"/>
  <c r="AY104" i="21"/>
  <c r="AZ104" i="21" s="1"/>
  <c r="AY69" i="21"/>
  <c r="BA69" i="21" s="1"/>
  <c r="J121" i="21"/>
  <c r="BC114" i="21"/>
  <c r="K114" i="21" s="1"/>
  <c r="AW114" i="21"/>
  <c r="AX114" i="21"/>
  <c r="AY95" i="21"/>
  <c r="BA95" i="21" s="1"/>
  <c r="AX31" i="21"/>
  <c r="AW31" i="21"/>
  <c r="BC31" i="21"/>
  <c r="K31" i="21" s="1"/>
  <c r="AW116" i="21"/>
  <c r="AX116" i="21"/>
  <c r="BC116" i="21"/>
  <c r="K116" i="21" s="1"/>
  <c r="AY27" i="21"/>
  <c r="AZ27" i="21" s="1"/>
  <c r="H112" i="21"/>
  <c r="AX137" i="21"/>
  <c r="BC137" i="21"/>
  <c r="K137" i="21" s="1"/>
  <c r="AW137" i="21"/>
  <c r="AW98" i="21"/>
  <c r="BC98" i="21"/>
  <c r="K98" i="21" s="1"/>
  <c r="AX98" i="21"/>
  <c r="AX123" i="21"/>
  <c r="BC123" i="21"/>
  <c r="K123" i="21" s="1"/>
  <c r="AW123" i="21"/>
  <c r="BC52" i="21"/>
  <c r="K52" i="21" s="1"/>
  <c r="AX52" i="21"/>
  <c r="AW52" i="21"/>
  <c r="AX42" i="21"/>
  <c r="BC42" i="21"/>
  <c r="K42" i="21" s="1"/>
  <c r="AW42" i="21"/>
  <c r="BC89" i="21"/>
  <c r="K89" i="21" s="1"/>
  <c r="AX89" i="21"/>
  <c r="AW89" i="21"/>
  <c r="J72" i="21"/>
  <c r="AX144" i="21"/>
  <c r="AW144" i="21"/>
  <c r="BC144" i="21"/>
  <c r="K144" i="21" s="1"/>
  <c r="AX151" i="21"/>
  <c r="BC151" i="21"/>
  <c r="K151" i="21" s="1"/>
  <c r="AW151" i="21"/>
  <c r="H91" i="21"/>
  <c r="AY112" i="21"/>
  <c r="BA112" i="21" s="1"/>
  <c r="AY65" i="21"/>
  <c r="BA65" i="21" s="1"/>
  <c r="AY129" i="21"/>
  <c r="AZ129" i="21" s="1"/>
  <c r="AY63" i="21"/>
  <c r="BA63" i="21" s="1"/>
  <c r="AX117" i="21"/>
  <c r="BC117" i="21"/>
  <c r="K117" i="21" s="1"/>
  <c r="AW117" i="21"/>
  <c r="AW97" i="21"/>
  <c r="AX97" i="21"/>
  <c r="BC97" i="21"/>
  <c r="K97" i="21" s="1"/>
  <c r="AY121" i="21"/>
  <c r="BA121" i="21" s="1"/>
  <c r="AX51" i="21"/>
  <c r="BC51" i="21"/>
  <c r="K51" i="21" s="1"/>
  <c r="AW51" i="21"/>
  <c r="H100" i="21"/>
  <c r="AY100" i="21"/>
  <c r="BA100" i="21" s="1"/>
  <c r="AX148" i="21"/>
  <c r="AW148" i="21"/>
  <c r="BC148" i="21"/>
  <c r="K148" i="21" s="1"/>
  <c r="BC58" i="21"/>
  <c r="K58" i="21" s="1"/>
  <c r="AW58" i="21"/>
  <c r="AX58" i="21"/>
  <c r="AY76" i="21"/>
  <c r="BA76" i="21" s="1"/>
  <c r="BC113" i="21"/>
  <c r="K113" i="21" s="1"/>
  <c r="AW113" i="21"/>
  <c r="AX113" i="21"/>
  <c r="AW139" i="21"/>
  <c r="AX139" i="21"/>
  <c r="BC139" i="21"/>
  <c r="K139" i="21" s="1"/>
  <c r="AW140" i="21"/>
  <c r="AX140" i="21"/>
  <c r="BC140" i="21"/>
  <c r="K140" i="21" s="1"/>
  <c r="BC46" i="21"/>
  <c r="K46" i="21" s="1"/>
  <c r="AW46" i="21"/>
  <c r="AX46" i="21"/>
  <c r="BC37" i="21"/>
  <c r="K37" i="21" s="1"/>
  <c r="AX37" i="21"/>
  <c r="AW37" i="21"/>
  <c r="AW85" i="21"/>
  <c r="BC85" i="21"/>
  <c r="K85" i="21" s="1"/>
  <c r="AX85" i="21"/>
  <c r="BC107" i="21"/>
  <c r="K107" i="21" s="1"/>
  <c r="AX107" i="21"/>
  <c r="AW107" i="21"/>
  <c r="AY68" i="21"/>
  <c r="BA68" i="21" s="1"/>
  <c r="AW153" i="21"/>
  <c r="AX153" i="21"/>
  <c r="BC153" i="21"/>
  <c r="K153" i="21" s="1"/>
  <c r="AW59" i="21"/>
  <c r="BC59" i="21"/>
  <c r="K59" i="21" s="1"/>
  <c r="AX59" i="21"/>
  <c r="AX60" i="21"/>
  <c r="BC60" i="21"/>
  <c r="K60" i="21" s="1"/>
  <c r="AW60" i="21"/>
  <c r="H121" i="21"/>
  <c r="CW143" i="21"/>
  <c r="BW101" i="21"/>
  <c r="CW148" i="21"/>
  <c r="CX147" i="21"/>
  <c r="CX148" i="21"/>
  <c r="CW154" i="21"/>
  <c r="CX154" i="21"/>
  <c r="BW153" i="21"/>
  <c r="CW153" i="21"/>
  <c r="CX153" i="21"/>
  <c r="CX144" i="21"/>
  <c r="BW144" i="21"/>
  <c r="CW147" i="21"/>
  <c r="BX153" i="21"/>
  <c r="CC153" i="21"/>
  <c r="S153" i="21" s="1"/>
  <c r="CC144" i="21"/>
  <c r="S144" i="21" s="1"/>
  <c r="BW154" i="21"/>
  <c r="CX143" i="21"/>
  <c r="BX148" i="21"/>
  <c r="CW144" i="21"/>
  <c r="BX144" i="21"/>
  <c r="CC154" i="21"/>
  <c r="S154" i="21" s="1"/>
  <c r="MC130" i="12"/>
  <c r="Y130" i="12" s="1"/>
  <c r="Z130" i="12" s="1"/>
  <c r="CX137" i="21"/>
  <c r="BX154" i="21"/>
  <c r="BW151" i="21"/>
  <c r="BW148" i="21"/>
  <c r="CX130" i="21"/>
  <c r="CC148" i="21"/>
  <c r="S148" i="21" s="1"/>
  <c r="CW130" i="21"/>
  <c r="BX151" i="21"/>
  <c r="CC147" i="21"/>
  <c r="S147" i="21" s="1"/>
  <c r="BX147" i="21"/>
  <c r="BW147" i="21"/>
  <c r="CC151" i="21"/>
  <c r="S151" i="21" s="1"/>
  <c r="P142" i="21"/>
  <c r="R142" i="21"/>
  <c r="BY142" i="21"/>
  <c r="CA142" i="21" s="1"/>
  <c r="CX151" i="21"/>
  <c r="CW151" i="21"/>
  <c r="CY142" i="21"/>
  <c r="DA142" i="21" s="1"/>
  <c r="CC143" i="21"/>
  <c r="S143" i="21" s="1"/>
  <c r="BW143" i="21"/>
  <c r="BX143" i="21"/>
  <c r="DC130" i="21"/>
  <c r="AA130" i="21" s="1"/>
  <c r="CX140" i="21"/>
  <c r="BX128" i="21"/>
  <c r="CW140" i="21"/>
  <c r="R36" i="21"/>
  <c r="CW137" i="21"/>
  <c r="BX136" i="21"/>
  <c r="CC136" i="21"/>
  <c r="S136" i="21" s="1"/>
  <c r="BW138" i="21"/>
  <c r="X72" i="21"/>
  <c r="DC59" i="21"/>
  <c r="AA59" i="21" s="1"/>
  <c r="CC139" i="21"/>
  <c r="S139" i="21" s="1"/>
  <c r="BX137" i="21"/>
  <c r="CW92" i="21"/>
  <c r="CW73" i="21"/>
  <c r="DC73" i="21"/>
  <c r="AA73" i="21" s="1"/>
  <c r="BX140" i="21"/>
  <c r="CX73" i="21"/>
  <c r="BW139" i="21"/>
  <c r="CX92" i="21"/>
  <c r="BW140" i="21"/>
  <c r="BX139" i="21"/>
  <c r="DC92" i="21"/>
  <c r="AA92" i="21" s="1"/>
  <c r="CC140" i="21"/>
  <c r="S140" i="21" s="1"/>
  <c r="CX47" i="21"/>
  <c r="BW130" i="21"/>
  <c r="CC48" i="21"/>
  <c r="S48" i="21" s="1"/>
  <c r="CC73" i="21"/>
  <c r="S73" i="21" s="1"/>
  <c r="CX139" i="21"/>
  <c r="BX49" i="21"/>
  <c r="CC137" i="21"/>
  <c r="S137" i="21" s="1"/>
  <c r="CW138" i="21"/>
  <c r="CW139" i="21"/>
  <c r="BX116" i="21"/>
  <c r="CX138" i="21"/>
  <c r="BW73" i="21"/>
  <c r="BW137" i="21"/>
  <c r="CX58" i="21"/>
  <c r="X112" i="21"/>
  <c r="BX73" i="21"/>
  <c r="BW67" i="21"/>
  <c r="BX67" i="21"/>
  <c r="BW136" i="21"/>
  <c r="CC49" i="21"/>
  <c r="S49" i="21" s="1"/>
  <c r="CC128" i="21"/>
  <c r="S128" i="21" s="1"/>
  <c r="BX50" i="21"/>
  <c r="BX138" i="21"/>
  <c r="DC154" i="21"/>
  <c r="BW92" i="21"/>
  <c r="DC147" i="21"/>
  <c r="AA147" i="21" s="1"/>
  <c r="DC153" i="21"/>
  <c r="AA153" i="21" s="1"/>
  <c r="DC151" i="21"/>
  <c r="AA151" i="21" s="1"/>
  <c r="DC148" i="21"/>
  <c r="AA148" i="21" s="1"/>
  <c r="DC144" i="21"/>
  <c r="AA144" i="21" s="1"/>
  <c r="BW49" i="21"/>
  <c r="DC143" i="21"/>
  <c r="AA143" i="21" s="1"/>
  <c r="CC92" i="21"/>
  <c r="S92" i="21" s="1"/>
  <c r="BW52" i="21"/>
  <c r="DC142" i="21"/>
  <c r="AA142" i="21" s="1"/>
  <c r="BW123" i="21"/>
  <c r="BX92" i="21"/>
  <c r="CC67" i="21"/>
  <c r="S67" i="21" s="1"/>
  <c r="CX106" i="21"/>
  <c r="CX136" i="21"/>
  <c r="CX128" i="21"/>
  <c r="CW128" i="21"/>
  <c r="DC85" i="21"/>
  <c r="AA85" i="21" s="1"/>
  <c r="CC97" i="21"/>
  <c r="S97" i="21" s="1"/>
  <c r="BW32" i="21"/>
  <c r="BW96" i="21"/>
  <c r="CX48" i="21"/>
  <c r="Z72" i="21"/>
  <c r="CC124" i="21"/>
  <c r="S124" i="21" s="1"/>
  <c r="CC130" i="21"/>
  <c r="S130" i="21" s="1"/>
  <c r="BX42" i="21"/>
  <c r="BX46" i="21"/>
  <c r="DC60" i="21"/>
  <c r="AA60" i="21" s="1"/>
  <c r="CC42" i="21"/>
  <c r="S42" i="21" s="1"/>
  <c r="DC32" i="21"/>
  <c r="AA32" i="21" s="1"/>
  <c r="Z112" i="21"/>
  <c r="BX96" i="21"/>
  <c r="BX31" i="21"/>
  <c r="CW106" i="21"/>
  <c r="CW136" i="21"/>
  <c r="R27" i="21"/>
  <c r="X100" i="21"/>
  <c r="DC107" i="21"/>
  <c r="AA107" i="21" s="1"/>
  <c r="P27" i="21"/>
  <c r="BX117" i="21"/>
  <c r="BX28" i="21"/>
  <c r="BW88" i="21"/>
  <c r="CC89" i="21"/>
  <c r="S89" i="21" s="1"/>
  <c r="CW105" i="21"/>
  <c r="BW86" i="21"/>
  <c r="CC101" i="21"/>
  <c r="S101" i="21" s="1"/>
  <c r="BX101" i="21"/>
  <c r="CW85" i="21"/>
  <c r="CX59" i="21"/>
  <c r="DC118" i="21"/>
  <c r="AA118" i="21" s="1"/>
  <c r="CX123" i="21"/>
  <c r="CC31" i="21"/>
  <c r="S31" i="21" s="1"/>
  <c r="BX51" i="21"/>
  <c r="CW59" i="21"/>
  <c r="CX118" i="21"/>
  <c r="DC58" i="21"/>
  <c r="AA58" i="21" s="1"/>
  <c r="CC51" i="21"/>
  <c r="S51" i="21" s="1"/>
  <c r="CC57" i="21"/>
  <c r="S57" i="21" s="1"/>
  <c r="BW124" i="21"/>
  <c r="CC132" i="21"/>
  <c r="S132" i="21" s="1"/>
  <c r="BY64" i="21"/>
  <c r="BZ64" i="21" s="1"/>
  <c r="BW51" i="21"/>
  <c r="BX57" i="21"/>
  <c r="DC31" i="21"/>
  <c r="AA31" i="21" s="1"/>
  <c r="CX60" i="21"/>
  <c r="BW37" i="21"/>
  <c r="CC28" i="21"/>
  <c r="S28" i="21" s="1"/>
  <c r="CW28" i="21"/>
  <c r="CY56" i="21"/>
  <c r="CZ56" i="21" s="1"/>
  <c r="BW118" i="21"/>
  <c r="CX107" i="21"/>
  <c r="DC126" i="21"/>
  <c r="AA126" i="21" s="1"/>
  <c r="CC33" i="21"/>
  <c r="S33" i="21" s="1"/>
  <c r="DC67" i="21"/>
  <c r="AA67" i="21" s="1"/>
  <c r="BW50" i="21"/>
  <c r="DC30" i="21"/>
  <c r="AA30" i="21" s="1"/>
  <c r="CW51" i="21"/>
  <c r="CX31" i="21"/>
  <c r="BX85" i="21"/>
  <c r="BX47" i="21"/>
  <c r="BW97" i="21"/>
  <c r="CX50" i="21"/>
  <c r="BX124" i="21"/>
  <c r="CX30" i="21"/>
  <c r="DC57" i="21"/>
  <c r="AA57" i="21" s="1"/>
  <c r="BX86" i="21"/>
  <c r="CC60" i="21"/>
  <c r="S60" i="21" s="1"/>
  <c r="DC61" i="21"/>
  <c r="AA61" i="21" s="1"/>
  <c r="BX97" i="21"/>
  <c r="CX32" i="21"/>
  <c r="CC46" i="21"/>
  <c r="S46" i="21" s="1"/>
  <c r="CY109" i="21"/>
  <c r="CZ109" i="21" s="1"/>
  <c r="CW107" i="21"/>
  <c r="BW57" i="21"/>
  <c r="CY36" i="21"/>
  <c r="CZ36" i="21" s="1"/>
  <c r="CW118" i="21"/>
  <c r="DC123" i="21"/>
  <c r="AA123" i="21" s="1"/>
  <c r="CW31" i="21"/>
  <c r="BX48" i="21"/>
  <c r="CW49" i="21"/>
  <c r="CX85" i="21"/>
  <c r="CW98" i="21"/>
  <c r="DC106" i="21"/>
  <c r="AA106" i="21" s="1"/>
  <c r="CW123" i="21"/>
  <c r="BW132" i="21"/>
  <c r="CC105" i="21"/>
  <c r="S105" i="21" s="1"/>
  <c r="BX60" i="21"/>
  <c r="BW89" i="21"/>
  <c r="CX46" i="21"/>
  <c r="CC78" i="21"/>
  <c r="S78" i="21" s="1"/>
  <c r="CC96" i="21"/>
  <c r="S96" i="21" s="1"/>
  <c r="BX105" i="21"/>
  <c r="CW54" i="21"/>
  <c r="BY109" i="21"/>
  <c r="BZ109" i="21" s="1"/>
  <c r="BX88" i="21"/>
  <c r="BW31" i="21"/>
  <c r="CC117" i="21"/>
  <c r="S117" i="21" s="1"/>
  <c r="CC118" i="21"/>
  <c r="S118" i="21" s="1"/>
  <c r="BY29" i="21"/>
  <c r="BZ29" i="21" s="1"/>
  <c r="BX89" i="21"/>
  <c r="BW42" i="21"/>
  <c r="CX51" i="21"/>
  <c r="BW105" i="21"/>
  <c r="CW52" i="21"/>
  <c r="CW57" i="21"/>
  <c r="DC117" i="21"/>
  <c r="AA117" i="21" s="1"/>
  <c r="CW48" i="21"/>
  <c r="CW60" i="21"/>
  <c r="CW47" i="21"/>
  <c r="CC138" i="21"/>
  <c r="S138" i="21" s="1"/>
  <c r="CC50" i="21"/>
  <c r="S50" i="21" s="1"/>
  <c r="CW30" i="21"/>
  <c r="CX49" i="21"/>
  <c r="CW58" i="21"/>
  <c r="CC86" i="21"/>
  <c r="S86" i="21" s="1"/>
  <c r="BW117" i="21"/>
  <c r="CX28" i="21"/>
  <c r="CX105" i="21"/>
  <c r="CX117" i="21"/>
  <c r="CY104" i="21"/>
  <c r="CZ104" i="21" s="1"/>
  <c r="CW37" i="21"/>
  <c r="BW58" i="21"/>
  <c r="CC116" i="21"/>
  <c r="S116" i="21" s="1"/>
  <c r="CC88" i="21"/>
  <c r="S88" i="21" s="1"/>
  <c r="CW50" i="21"/>
  <c r="CX52" i="21"/>
  <c r="DC105" i="21"/>
  <c r="AA105" i="21" s="1"/>
  <c r="CW117" i="21"/>
  <c r="CX37" i="21"/>
  <c r="BX58" i="21"/>
  <c r="DC98" i="21"/>
  <c r="AA98" i="21" s="1"/>
  <c r="BW116" i="21"/>
  <c r="BW78" i="21"/>
  <c r="CC85" i="21"/>
  <c r="S85" i="21" s="1"/>
  <c r="CC59" i="21"/>
  <c r="S59" i="21" s="1"/>
  <c r="CC32" i="21"/>
  <c r="S32" i="21" s="1"/>
  <c r="DC128" i="21"/>
  <c r="AA128" i="21" s="1"/>
  <c r="CY94" i="21"/>
  <c r="CZ94" i="21" s="1"/>
  <c r="CX57" i="21"/>
  <c r="CC58" i="21"/>
  <c r="S58" i="21" s="1"/>
  <c r="CX98" i="21"/>
  <c r="BW47" i="21"/>
  <c r="BW46" i="21"/>
  <c r="BX78" i="21"/>
  <c r="CX67" i="21"/>
  <c r="BW85" i="21"/>
  <c r="CC37" i="21"/>
  <c r="S37" i="21" s="1"/>
  <c r="BW59" i="21"/>
  <c r="BX118" i="21"/>
  <c r="BX32" i="21"/>
  <c r="CX54" i="21"/>
  <c r="CX61" i="21"/>
  <c r="X27" i="21"/>
  <c r="Z91" i="21"/>
  <c r="CC47" i="21"/>
  <c r="S47" i="21" s="1"/>
  <c r="BW28" i="21"/>
  <c r="CC52" i="21"/>
  <c r="S52" i="21" s="1"/>
  <c r="BX123" i="21"/>
  <c r="CW32" i="21"/>
  <c r="CW46" i="21"/>
  <c r="CW67" i="21"/>
  <c r="BY134" i="21"/>
  <c r="BZ134" i="21" s="1"/>
  <c r="CY121" i="21"/>
  <c r="CZ121" i="21" s="1"/>
  <c r="BY104" i="21"/>
  <c r="BZ104" i="21" s="1"/>
  <c r="BX37" i="21"/>
  <c r="BX59" i="21"/>
  <c r="BW33" i="21"/>
  <c r="CW61" i="21"/>
  <c r="MC126" i="12"/>
  <c r="Y126" i="12" s="1"/>
  <c r="Z126" i="12" s="1"/>
  <c r="BX130" i="21"/>
  <c r="BX52" i="21"/>
  <c r="Z111" i="21"/>
  <c r="CC123" i="21"/>
  <c r="S123" i="21" s="1"/>
  <c r="BX132" i="21"/>
  <c r="BW48" i="21"/>
  <c r="CW126" i="21"/>
  <c r="BX33" i="21"/>
  <c r="BY121" i="21"/>
  <c r="BZ121" i="21" s="1"/>
  <c r="DC28" i="21"/>
  <c r="AA28" i="21" s="1"/>
  <c r="CX126" i="21"/>
  <c r="BW60" i="21"/>
  <c r="BY94" i="21"/>
  <c r="CA94" i="21" s="1"/>
  <c r="BW54" i="21"/>
  <c r="BX54" i="21"/>
  <c r="CC54" i="21"/>
  <c r="S54" i="21" s="1"/>
  <c r="BY74" i="21"/>
  <c r="CA74" i="21" s="1"/>
  <c r="BY27" i="21"/>
  <c r="CA27" i="21" s="1"/>
  <c r="X111" i="21"/>
  <c r="R91" i="21"/>
  <c r="CY93" i="21"/>
  <c r="DA93" i="21" s="1"/>
  <c r="P111" i="21"/>
  <c r="BX115" i="21"/>
  <c r="CC115" i="21"/>
  <c r="S115" i="21" s="1"/>
  <c r="BW115" i="21"/>
  <c r="BY100" i="21"/>
  <c r="CA100" i="21" s="1"/>
  <c r="CW88" i="21"/>
  <c r="CX88" i="21"/>
  <c r="DC88" i="21"/>
  <c r="AA88" i="21" s="1"/>
  <c r="CC126" i="21"/>
  <c r="S126" i="21" s="1"/>
  <c r="BW126" i="21"/>
  <c r="BX126" i="21"/>
  <c r="CC114" i="21"/>
  <c r="S114" i="21" s="1"/>
  <c r="BW114" i="21"/>
  <c r="BX114" i="21"/>
  <c r="CC98" i="21"/>
  <c r="S98" i="21" s="1"/>
  <c r="BW98" i="21"/>
  <c r="BX98" i="21"/>
  <c r="DC96" i="21"/>
  <c r="AA96" i="21" s="1"/>
  <c r="CX96" i="21"/>
  <c r="CW96" i="21"/>
  <c r="CY125" i="21"/>
  <c r="CZ125" i="21" s="1"/>
  <c r="DC113" i="21"/>
  <c r="AA113" i="21" s="1"/>
  <c r="CX113" i="21"/>
  <c r="CW113" i="21"/>
  <c r="BW87" i="21"/>
  <c r="BX87" i="21"/>
  <c r="CC87" i="21"/>
  <c r="S87" i="21" s="1"/>
  <c r="CY134" i="21"/>
  <c r="CZ134" i="21" s="1"/>
  <c r="CY102" i="21"/>
  <c r="CZ102" i="21" s="1"/>
  <c r="BY63" i="21"/>
  <c r="CA63" i="21" s="1"/>
  <c r="DC97" i="21"/>
  <c r="AA97" i="21" s="1"/>
  <c r="CW97" i="21"/>
  <c r="CX97" i="21"/>
  <c r="CY62" i="21"/>
  <c r="DA62" i="21" s="1"/>
  <c r="P36" i="21"/>
  <c r="R111" i="21"/>
  <c r="BY75" i="21"/>
  <c r="CA75" i="21" s="1"/>
  <c r="BY68" i="21"/>
  <c r="CA68" i="21" s="1"/>
  <c r="P91" i="21"/>
  <c r="BW113" i="21"/>
  <c r="CC113" i="21"/>
  <c r="S113" i="21" s="1"/>
  <c r="BX113" i="21"/>
  <c r="CY100" i="21"/>
  <c r="DA100" i="21" s="1"/>
  <c r="X134" i="21"/>
  <c r="Z134" i="21"/>
  <c r="BY77" i="21"/>
  <c r="CA77" i="21" s="1"/>
  <c r="R134" i="21"/>
  <c r="P134" i="21"/>
  <c r="DC114" i="21"/>
  <c r="AA114" i="21" s="1"/>
  <c r="CX114" i="21"/>
  <c r="CW114" i="21"/>
  <c r="BX30" i="21"/>
  <c r="BW30" i="21"/>
  <c r="CC30" i="21"/>
  <c r="S30" i="21" s="1"/>
  <c r="DC78" i="21"/>
  <c r="AA78" i="21" s="1"/>
  <c r="CX78" i="21"/>
  <c r="CW78" i="21"/>
  <c r="Z100" i="21"/>
  <c r="BY127" i="21"/>
  <c r="BZ127" i="21" s="1"/>
  <c r="BY56" i="21"/>
  <c r="CA56" i="21" s="1"/>
  <c r="CY74" i="21"/>
  <c r="DA74" i="21" s="1"/>
  <c r="BY111" i="21"/>
  <c r="CA111" i="21" s="1"/>
  <c r="CY111" i="21"/>
  <c r="DA111" i="21" s="1"/>
  <c r="BY103" i="21"/>
  <c r="BZ103" i="21" s="1"/>
  <c r="CY40" i="21"/>
  <c r="DA40" i="21" s="1"/>
  <c r="CW86" i="21"/>
  <c r="CX86" i="21"/>
  <c r="DC86" i="21"/>
  <c r="AA86" i="21" s="1"/>
  <c r="P100" i="21"/>
  <c r="CY68" i="21"/>
  <c r="DA68" i="21" s="1"/>
  <c r="CY103" i="21"/>
  <c r="DA103" i="21" s="1"/>
  <c r="CX135" i="21"/>
  <c r="CW135" i="21"/>
  <c r="CX132" i="21"/>
  <c r="CW132" i="21"/>
  <c r="DC132" i="21"/>
  <c r="AA132" i="21" s="1"/>
  <c r="R56" i="21"/>
  <c r="P56" i="21"/>
  <c r="BW61" i="21"/>
  <c r="BX61" i="21"/>
  <c r="CC61" i="21"/>
  <c r="S61" i="21" s="1"/>
  <c r="CY70" i="21"/>
  <c r="DA70" i="21" s="1"/>
  <c r="BW122" i="21"/>
  <c r="BX122" i="21"/>
  <c r="CC122" i="21"/>
  <c r="S122" i="21" s="1"/>
  <c r="X91" i="21"/>
  <c r="CY64" i="21"/>
  <c r="DA64" i="21" s="1"/>
  <c r="CC106" i="21"/>
  <c r="S106" i="21" s="1"/>
  <c r="BX106" i="21"/>
  <c r="BW106" i="21"/>
  <c r="DC115" i="21"/>
  <c r="AA115" i="21" s="1"/>
  <c r="CW115" i="21"/>
  <c r="CX115" i="21"/>
  <c r="BY112" i="21"/>
  <c r="CA112" i="21" s="1"/>
  <c r="CW101" i="21"/>
  <c r="CX101" i="21"/>
  <c r="DC101" i="21"/>
  <c r="AA101" i="21" s="1"/>
  <c r="CY77" i="21"/>
  <c r="CZ77" i="21" s="1"/>
  <c r="CY127" i="21"/>
  <c r="CZ127" i="21" s="1"/>
  <c r="DC124" i="21"/>
  <c r="AA124" i="21" s="1"/>
  <c r="CX124" i="21"/>
  <c r="CW124" i="21"/>
  <c r="CX42" i="21"/>
  <c r="CW42" i="21"/>
  <c r="CY112" i="21"/>
  <c r="DA112" i="21" s="1"/>
  <c r="CY69" i="21"/>
  <c r="DA69" i="21" s="1"/>
  <c r="CY39" i="21"/>
  <c r="DA39" i="21" s="1"/>
  <c r="CY76" i="21"/>
  <c r="DA76" i="21" s="1"/>
  <c r="CY110" i="21"/>
  <c r="DA110" i="21" s="1"/>
  <c r="CY29" i="21"/>
  <c r="DA29" i="21" s="1"/>
  <c r="CY66" i="21"/>
  <c r="DA66" i="21" s="1"/>
  <c r="CC119" i="21"/>
  <c r="S119" i="21" s="1"/>
  <c r="BX119" i="21"/>
  <c r="BW119" i="21"/>
  <c r="Z36" i="21"/>
  <c r="BY110" i="21"/>
  <c r="CA110" i="21" s="1"/>
  <c r="R112" i="21"/>
  <c r="R100" i="21"/>
  <c r="BY36" i="21"/>
  <c r="BZ36" i="21" s="1"/>
  <c r="CX119" i="21"/>
  <c r="DC119" i="21"/>
  <c r="AA119" i="21" s="1"/>
  <c r="CW119" i="21"/>
  <c r="CY95" i="21"/>
  <c r="DA95" i="21" s="1"/>
  <c r="BY69" i="21"/>
  <c r="BZ69" i="21" s="1"/>
  <c r="CY27" i="21"/>
  <c r="CZ27" i="21" s="1"/>
  <c r="Z27" i="21"/>
  <c r="Z121" i="21"/>
  <c r="X121" i="21"/>
  <c r="CX122" i="21"/>
  <c r="DC122" i="21"/>
  <c r="AA122" i="21" s="1"/>
  <c r="CW122" i="21"/>
  <c r="BY125" i="21"/>
  <c r="CA125" i="21" s="1"/>
  <c r="BW107" i="21"/>
  <c r="CC107" i="21"/>
  <c r="S107" i="21" s="1"/>
  <c r="BX107" i="21"/>
  <c r="CY63" i="21"/>
  <c r="DA63" i="21" s="1"/>
  <c r="BY66" i="21"/>
  <c r="CA66" i="21" s="1"/>
  <c r="BY65" i="21"/>
  <c r="CA65" i="21" s="1"/>
  <c r="CX33" i="21"/>
  <c r="CW33" i="21"/>
  <c r="DC33" i="21"/>
  <c r="AA33" i="21" s="1"/>
  <c r="CX89" i="21"/>
  <c r="CW89" i="21"/>
  <c r="DC89" i="21"/>
  <c r="AA89" i="21" s="1"/>
  <c r="P112" i="21"/>
  <c r="P72" i="21"/>
  <c r="CY41" i="21"/>
  <c r="DA41" i="21" s="1"/>
  <c r="S39" i="21"/>
  <c r="CY91" i="21"/>
  <c r="CZ91" i="21" s="1"/>
  <c r="BY76" i="21"/>
  <c r="CA76" i="21" s="1"/>
  <c r="R72" i="21"/>
  <c r="BY41" i="21"/>
  <c r="CA41" i="21" s="1"/>
  <c r="BY62" i="21"/>
  <c r="CA62" i="21" s="1"/>
  <c r="CY129" i="21"/>
  <c r="CZ129" i="21" s="1"/>
  <c r="BY91" i="21"/>
  <c r="BZ91" i="21" s="1"/>
  <c r="BY95" i="21"/>
  <c r="CA95" i="21" s="1"/>
  <c r="BY93" i="21"/>
  <c r="CA93" i="21" s="1"/>
  <c r="BY40" i="21"/>
  <c r="CA40" i="21" s="1"/>
  <c r="CW87" i="21"/>
  <c r="DC87" i="21"/>
  <c r="AA87" i="21" s="1"/>
  <c r="CX87" i="21"/>
  <c r="CY75" i="21"/>
  <c r="DA75" i="21" s="1"/>
  <c r="BY72" i="21"/>
  <c r="BZ72" i="21" s="1"/>
  <c r="BY70" i="21"/>
  <c r="CA70" i="21" s="1"/>
  <c r="BX135" i="21"/>
  <c r="CC135" i="21"/>
  <c r="S135" i="21" s="1"/>
  <c r="BW135" i="21"/>
  <c r="BY39" i="21"/>
  <c r="CA39" i="21" s="1"/>
  <c r="BY102" i="21"/>
  <c r="BZ102" i="21" s="1"/>
  <c r="X36" i="21"/>
  <c r="BY129" i="21"/>
  <c r="CA129" i="21" s="1"/>
  <c r="CY65" i="21"/>
  <c r="DA65" i="21" s="1"/>
  <c r="CW116" i="21"/>
  <c r="CX116" i="21"/>
  <c r="DC116" i="21"/>
  <c r="AA116" i="21" s="1"/>
  <c r="CY72" i="21"/>
  <c r="CZ72" i="21" s="1"/>
  <c r="DC139" i="21"/>
  <c r="AA139" i="21" s="1"/>
  <c r="DC134" i="21"/>
  <c r="AA134" i="21" s="1"/>
  <c r="DC138" i="21"/>
  <c r="AA138" i="21" s="1"/>
  <c r="DC136" i="21"/>
  <c r="AA136" i="21" s="1"/>
  <c r="DC135" i="21"/>
  <c r="AA135" i="21" s="1"/>
  <c r="DC140" i="21"/>
  <c r="AA140" i="21" s="1"/>
  <c r="DC137" i="21"/>
  <c r="AA137" i="21" s="1"/>
  <c r="MB29" i="12"/>
  <c r="W29" i="12" s="1"/>
  <c r="X29" i="12" s="1"/>
  <c r="ID29" i="12"/>
  <c r="Q29" i="12" s="1"/>
  <c r="R29" i="12" s="1"/>
  <c r="IC29" i="12"/>
  <c r="O29" i="12" s="1"/>
  <c r="P29" i="12" s="1"/>
  <c r="MC29" i="12"/>
  <c r="Y29" i="12" s="1"/>
  <c r="Z29" i="12" s="1"/>
  <c r="DC42" i="21"/>
  <c r="DC54" i="21"/>
  <c r="DC48" i="21"/>
  <c r="DC52" i="21"/>
  <c r="DC36" i="21"/>
  <c r="AA36" i="21" s="1"/>
  <c r="DC41" i="21"/>
  <c r="DC51" i="21"/>
  <c r="DC50" i="21"/>
  <c r="DC40" i="21"/>
  <c r="DC39" i="21"/>
  <c r="DC49" i="21"/>
  <c r="DC47" i="21"/>
  <c r="DC37" i="21"/>
  <c r="DC46" i="21"/>
  <c r="MA114" i="12"/>
  <c r="AA114" i="12" s="1"/>
  <c r="HW115" i="12"/>
  <c r="LU114" i="12"/>
  <c r="DC115" i="12"/>
  <c r="DT115" i="12"/>
  <c r="DB115" i="12"/>
  <c r="ID115" i="12"/>
  <c r="Q115" i="12" s="1"/>
  <c r="R115" i="12" s="1"/>
  <c r="MB115" i="12"/>
  <c r="W115" i="12" s="1"/>
  <c r="X115" i="12" s="1"/>
  <c r="MA115" i="12"/>
  <c r="AA115" i="12" s="1"/>
  <c r="IB115" i="12"/>
  <c r="S115" i="12" s="1"/>
  <c r="DH115" i="12"/>
  <c r="CN115" i="12"/>
  <c r="CO115" i="12"/>
  <c r="AP115" i="12"/>
  <c r="BE115" i="12"/>
  <c r="AK115" i="12"/>
  <c r="CC115" i="12"/>
  <c r="AR115" i="12"/>
  <c r="MA130" i="12"/>
  <c r="AA130" i="12" s="1"/>
  <c r="BU115" i="12"/>
  <c r="CA115" i="12"/>
  <c r="BL115" i="12"/>
  <c r="LV114" i="12"/>
  <c r="HV114" i="12"/>
  <c r="IB114" i="12"/>
  <c r="S114" i="12" s="1"/>
  <c r="HV115" i="12"/>
  <c r="IC115" i="12"/>
  <c r="O115" i="12" s="1"/>
  <c r="P115" i="12" s="1"/>
  <c r="MC115" i="12"/>
  <c r="Y115" i="12" s="1"/>
  <c r="Z115" i="12" s="1"/>
  <c r="CQ115" i="12"/>
  <c r="CI115" i="12"/>
  <c r="CZ115" i="12"/>
  <c r="HW114" i="12"/>
  <c r="MA128" i="12"/>
  <c r="AA128" i="12" s="1"/>
  <c r="MC128" i="12"/>
  <c r="Y128" i="12" s="1"/>
  <c r="Z128" i="12" s="1"/>
  <c r="X129" i="12"/>
  <c r="MC119" i="12"/>
  <c r="Y119" i="12" s="1"/>
  <c r="Z119" i="12" s="1"/>
  <c r="IC126" i="12"/>
  <c r="O126" i="12" s="1"/>
  <c r="P126" i="12" s="1"/>
  <c r="ID126" i="12"/>
  <c r="Q126" i="12" s="1"/>
  <c r="R126" i="12" s="1"/>
  <c r="DB119" i="12"/>
  <c r="DB116" i="12"/>
  <c r="DB117" i="12"/>
  <c r="DB118" i="12"/>
  <c r="ID130" i="12"/>
  <c r="Q130" i="12" s="1"/>
  <c r="R130" i="12" s="1"/>
  <c r="MC117" i="12"/>
  <c r="Y117" i="12" s="1"/>
  <c r="Z117" i="12" s="1"/>
  <c r="CI116" i="12"/>
  <c r="CI117" i="12"/>
  <c r="CI118" i="12"/>
  <c r="CI119" i="12"/>
  <c r="ID117" i="12"/>
  <c r="Q117" i="12" s="1"/>
  <c r="R117" i="12" s="1"/>
  <c r="CH116" i="12"/>
  <c r="CH117" i="12"/>
  <c r="CH119" i="12"/>
  <c r="CH118" i="12"/>
  <c r="AV116" i="12"/>
  <c r="AV117" i="12"/>
  <c r="AV118" i="12"/>
  <c r="AV119" i="12"/>
  <c r="BU116" i="12"/>
  <c r="BU117" i="12"/>
  <c r="BU118" i="12"/>
  <c r="BU119" i="12"/>
  <c r="BV119" i="12"/>
  <c r="BV116" i="12"/>
  <c r="BV117" i="12"/>
  <c r="BV118" i="12"/>
  <c r="ED129" i="12"/>
  <c r="G129" i="12" s="1"/>
  <c r="DN130" i="12"/>
  <c r="DF117" i="12"/>
  <c r="DF118" i="12"/>
  <c r="DF119" i="12"/>
  <c r="DF116" i="12"/>
  <c r="BZ116" i="12"/>
  <c r="BZ119" i="12"/>
  <c r="BZ117" i="12"/>
  <c r="BZ118" i="12"/>
  <c r="AQ118" i="12"/>
  <c r="AQ119" i="12"/>
  <c r="AQ116" i="12"/>
  <c r="AQ117" i="12"/>
  <c r="AS116" i="12"/>
  <c r="AS117" i="12"/>
  <c r="AS118" i="12"/>
  <c r="AS119" i="12"/>
  <c r="CL119" i="12"/>
  <c r="CL116" i="12"/>
  <c r="CL117" i="12"/>
  <c r="CL118" i="12"/>
  <c r="CF119" i="12"/>
  <c r="CF116" i="12"/>
  <c r="CF118" i="12"/>
  <c r="CF117" i="12"/>
  <c r="IC119" i="12"/>
  <c r="O119" i="12" s="1"/>
  <c r="P119" i="12" s="1"/>
  <c r="CB118" i="12"/>
  <c r="CB119" i="12"/>
  <c r="CB117" i="12"/>
  <c r="CB116" i="12"/>
  <c r="LW110" i="12"/>
  <c r="LY110" i="12" s="1"/>
  <c r="BA117" i="12"/>
  <c r="BA118" i="12"/>
  <c r="BA119" i="12"/>
  <c r="BA116" i="12"/>
  <c r="AK116" i="12"/>
  <c r="AK117" i="12"/>
  <c r="AK118" i="12"/>
  <c r="AK119" i="12"/>
  <c r="BE119" i="12"/>
  <c r="BE116" i="12"/>
  <c r="BE117" i="12"/>
  <c r="BE118" i="12"/>
  <c r="CG116" i="12"/>
  <c r="CG117" i="12"/>
  <c r="CG118" i="12"/>
  <c r="CG119" i="12"/>
  <c r="BJ116" i="12"/>
  <c r="BJ117" i="12"/>
  <c r="BJ118" i="12"/>
  <c r="BJ119" i="12"/>
  <c r="CR119" i="12"/>
  <c r="CR116" i="12"/>
  <c r="CR118" i="12"/>
  <c r="CR117" i="12"/>
  <c r="ED125" i="12"/>
  <c r="G125" i="12" s="1"/>
  <c r="DN126" i="12"/>
  <c r="P110" i="12"/>
  <c r="R110" i="12"/>
  <c r="HX111" i="12"/>
  <c r="HZ111" i="12" s="1"/>
  <c r="AU119" i="12"/>
  <c r="AU116" i="12"/>
  <c r="AU117" i="12"/>
  <c r="AU118" i="12"/>
  <c r="CZ116" i="12"/>
  <c r="CZ117" i="12"/>
  <c r="CZ118" i="12"/>
  <c r="CZ119" i="12"/>
  <c r="HX125" i="12"/>
  <c r="HZ125" i="12" s="1"/>
  <c r="AM119" i="12"/>
  <c r="AM116" i="12"/>
  <c r="AM118" i="12"/>
  <c r="AM117" i="12"/>
  <c r="CS119" i="12"/>
  <c r="CS116" i="12"/>
  <c r="CS117" i="12"/>
  <c r="CS118" i="12"/>
  <c r="DQ116" i="12"/>
  <c r="DQ117" i="12"/>
  <c r="DQ118" i="12"/>
  <c r="DQ119" i="12"/>
  <c r="IC118" i="12"/>
  <c r="O118" i="12" s="1"/>
  <c r="P118" i="12" s="1"/>
  <c r="R111" i="12"/>
  <c r="P111" i="12"/>
  <c r="CT119" i="12"/>
  <c r="CT116" i="12"/>
  <c r="CT117" i="12"/>
  <c r="CT118" i="12"/>
  <c r="P129" i="12"/>
  <c r="R129" i="12"/>
  <c r="MC118" i="12"/>
  <c r="Y118" i="12" s="1"/>
  <c r="Z118" i="12" s="1"/>
  <c r="ID116" i="12"/>
  <c r="Q116" i="12" s="1"/>
  <c r="R116" i="12" s="1"/>
  <c r="LW127" i="12"/>
  <c r="LY127" i="12" s="1"/>
  <c r="IC130" i="12"/>
  <c r="O130" i="12" s="1"/>
  <c r="P130" i="12" s="1"/>
  <c r="AR119" i="12"/>
  <c r="AR116" i="12"/>
  <c r="AR118" i="12"/>
  <c r="AR117" i="12"/>
  <c r="CC116" i="12"/>
  <c r="CC117" i="12"/>
  <c r="CC118" i="12"/>
  <c r="CC119" i="12"/>
  <c r="AJ130" i="12"/>
  <c r="DW129" i="12"/>
  <c r="EC129" i="12"/>
  <c r="DX129" i="12"/>
  <c r="CU118" i="12"/>
  <c r="CU119" i="12"/>
  <c r="CU116" i="12"/>
  <c r="CU117" i="12"/>
  <c r="BP117" i="12"/>
  <c r="BP118" i="12"/>
  <c r="BP119" i="12"/>
  <c r="BP116" i="12"/>
  <c r="BQ119" i="12"/>
  <c r="BQ116" i="12"/>
  <c r="BQ117" i="12"/>
  <c r="BQ118" i="12"/>
  <c r="AY118" i="12"/>
  <c r="AY119" i="12"/>
  <c r="AY116" i="12"/>
  <c r="AY117" i="12"/>
  <c r="IC117" i="12"/>
  <c r="O117" i="12" s="1"/>
  <c r="P117" i="12" s="1"/>
  <c r="EE129" i="12"/>
  <c r="I129" i="12" s="1"/>
  <c r="CQ130" i="12"/>
  <c r="BO117" i="12"/>
  <c r="BO118" i="12"/>
  <c r="BO119" i="12"/>
  <c r="BO116" i="12"/>
  <c r="LW125" i="12"/>
  <c r="LY125" i="12" s="1"/>
  <c r="CA116" i="12"/>
  <c r="CA117" i="12"/>
  <c r="CA118" i="12"/>
  <c r="CA119" i="12"/>
  <c r="CN117" i="12"/>
  <c r="CN118" i="12"/>
  <c r="CN119" i="12"/>
  <c r="CN116" i="12"/>
  <c r="LW111" i="12"/>
  <c r="LX111" i="12" s="1"/>
  <c r="MC116" i="12"/>
  <c r="Y116" i="12" s="1"/>
  <c r="Z116" i="12" s="1"/>
  <c r="CK119" i="12"/>
  <c r="CK116" i="12"/>
  <c r="CK117" i="12"/>
  <c r="CK118" i="12"/>
  <c r="BM116" i="12"/>
  <c r="BM117" i="12"/>
  <c r="BM118" i="12"/>
  <c r="BM119" i="12"/>
  <c r="CO116" i="12"/>
  <c r="CO117" i="12"/>
  <c r="CO118" i="12"/>
  <c r="CO119" i="12"/>
  <c r="BY116" i="12"/>
  <c r="BY117" i="12"/>
  <c r="BY118" i="12"/>
  <c r="BY119" i="12"/>
  <c r="DR119" i="12"/>
  <c r="DR116" i="12"/>
  <c r="DR117" i="12"/>
  <c r="DR118" i="12"/>
  <c r="LU128" i="12"/>
  <c r="LV128" i="12"/>
  <c r="HX110" i="12"/>
  <c r="HZ110" i="12" s="1"/>
  <c r="EE111" i="12"/>
  <c r="I111" i="12" s="1"/>
  <c r="CQ116" i="12"/>
  <c r="CQ117" i="12"/>
  <c r="CQ118" i="12"/>
  <c r="CQ119" i="12"/>
  <c r="DW125" i="12"/>
  <c r="EC125" i="12"/>
  <c r="AJ126" i="12"/>
  <c r="DX125" i="12"/>
  <c r="DA116" i="12"/>
  <c r="DA117" i="12"/>
  <c r="DA118" i="12"/>
  <c r="DA119" i="12"/>
  <c r="DK118" i="12"/>
  <c r="DK119" i="12"/>
  <c r="DK116" i="12"/>
  <c r="DK117" i="12"/>
  <c r="F125" i="12"/>
  <c r="DU126" i="12"/>
  <c r="F126" i="12" s="1"/>
  <c r="CD119" i="12"/>
  <c r="CD116" i="12"/>
  <c r="CD118" i="12"/>
  <c r="CD117" i="12"/>
  <c r="IB126" i="12"/>
  <c r="S126" i="12" s="1"/>
  <c r="IC116" i="12"/>
  <c r="O116" i="12" s="1"/>
  <c r="P116" i="12" s="1"/>
  <c r="CX119" i="12"/>
  <c r="CX116" i="12"/>
  <c r="CX117" i="12"/>
  <c r="CX118" i="12"/>
  <c r="AL117" i="12"/>
  <c r="AL118" i="12"/>
  <c r="AL116" i="12"/>
  <c r="AL119" i="12"/>
  <c r="CJ118" i="12"/>
  <c r="CJ119" i="12"/>
  <c r="CJ116" i="12"/>
  <c r="CJ117" i="12"/>
  <c r="LU126" i="12"/>
  <c r="LV126" i="12"/>
  <c r="DL117" i="12"/>
  <c r="DL118" i="12"/>
  <c r="DL119" i="12"/>
  <c r="DL116" i="12"/>
  <c r="AX118" i="12"/>
  <c r="AX119" i="12"/>
  <c r="AX116" i="12"/>
  <c r="AX117" i="12"/>
  <c r="ID119" i="12"/>
  <c r="Q119" i="12" s="1"/>
  <c r="R119" i="12" s="1"/>
  <c r="MA126" i="12"/>
  <c r="AA126" i="12" s="1"/>
  <c r="EE125" i="12"/>
  <c r="I125" i="12" s="1"/>
  <c r="CQ126" i="12"/>
  <c r="HX129" i="12"/>
  <c r="HZ129" i="12" s="1"/>
  <c r="LV130" i="12"/>
  <c r="LU130" i="12"/>
  <c r="HW126" i="12"/>
  <c r="HV126" i="12"/>
  <c r="AO116" i="12"/>
  <c r="AO117" i="12"/>
  <c r="AO118" i="12"/>
  <c r="AO119" i="12"/>
  <c r="P125" i="12"/>
  <c r="R125" i="12"/>
  <c r="DI116" i="12"/>
  <c r="DI117" i="12"/>
  <c r="DI118" i="12"/>
  <c r="DI119" i="12"/>
  <c r="MB118" i="12"/>
  <c r="W118" i="12" s="1"/>
  <c r="X118" i="12" s="1"/>
  <c r="DE119" i="12"/>
  <c r="DE116" i="12"/>
  <c r="DE118" i="12"/>
  <c r="DE117" i="12"/>
  <c r="BD116" i="12"/>
  <c r="BD117" i="12"/>
  <c r="BD118" i="12"/>
  <c r="BD119" i="12"/>
  <c r="X125" i="12"/>
  <c r="BB116" i="12"/>
  <c r="BB117" i="12"/>
  <c r="BB118" i="12"/>
  <c r="BB119" i="12"/>
  <c r="CP116" i="12"/>
  <c r="CP119" i="12"/>
  <c r="CP117" i="12"/>
  <c r="CP118" i="12"/>
  <c r="BT117" i="12"/>
  <c r="BT118" i="12"/>
  <c r="BT119" i="12"/>
  <c r="BT116" i="12"/>
  <c r="IB130" i="12"/>
  <c r="S130" i="12" s="1"/>
  <c r="AT119" i="12"/>
  <c r="AT116" i="12"/>
  <c r="AT117" i="12"/>
  <c r="AT118" i="12"/>
  <c r="BG118" i="12"/>
  <c r="BG119" i="12"/>
  <c r="BG116" i="12"/>
  <c r="BG117" i="12"/>
  <c r="ID118" i="12"/>
  <c r="Q118" i="12" s="1"/>
  <c r="R118" i="12" s="1"/>
  <c r="HW130" i="12"/>
  <c r="HV130" i="12"/>
  <c r="CW119" i="12"/>
  <c r="CW116" i="12"/>
  <c r="CW117" i="12"/>
  <c r="CW118" i="12"/>
  <c r="DT118" i="12"/>
  <c r="DT117" i="12"/>
  <c r="DT119" i="12"/>
  <c r="DT116" i="12"/>
  <c r="BX117" i="12"/>
  <c r="BX118" i="12"/>
  <c r="BX119" i="12"/>
  <c r="BX116" i="12"/>
  <c r="MB119" i="12"/>
  <c r="W119" i="12" s="1"/>
  <c r="X119" i="12" s="1"/>
  <c r="Z127" i="12"/>
  <c r="BS117" i="12"/>
  <c r="BS118" i="12"/>
  <c r="BS119" i="12"/>
  <c r="BS116" i="12"/>
  <c r="CY119" i="12"/>
  <c r="CY116" i="12"/>
  <c r="CY117" i="12"/>
  <c r="CY118" i="12"/>
  <c r="DS117" i="12"/>
  <c r="DS118" i="12"/>
  <c r="DS119" i="12"/>
  <c r="DS116" i="12"/>
  <c r="DP116" i="12"/>
  <c r="DP117" i="12"/>
  <c r="DP118" i="12"/>
  <c r="DP119" i="12"/>
  <c r="CV116" i="12"/>
  <c r="CV117" i="12"/>
  <c r="CV119" i="12"/>
  <c r="CV118" i="12"/>
  <c r="BL117" i="12"/>
  <c r="BL116" i="12"/>
  <c r="BL118" i="12"/>
  <c r="BL119" i="12"/>
  <c r="AJ116" i="12"/>
  <c r="DW111" i="12"/>
  <c r="AJ117" i="12"/>
  <c r="AJ118" i="12"/>
  <c r="AJ119" i="12"/>
  <c r="EC111" i="12"/>
  <c r="K111" i="12" s="1"/>
  <c r="DX111" i="12"/>
  <c r="DO116" i="12"/>
  <c r="DO117" i="12"/>
  <c r="DO118" i="12"/>
  <c r="DO119" i="12"/>
  <c r="LW129" i="12"/>
  <c r="LY129" i="12" s="1"/>
  <c r="AN119" i="12"/>
  <c r="AN118" i="12"/>
  <c r="AN116" i="12"/>
  <c r="AN117" i="12"/>
  <c r="MB117" i="12"/>
  <c r="W117" i="12" s="1"/>
  <c r="X117" i="12" s="1"/>
  <c r="DM116" i="12"/>
  <c r="DM117" i="12"/>
  <c r="DM118" i="12"/>
  <c r="DM119" i="12"/>
  <c r="DN116" i="12"/>
  <c r="ED111" i="12"/>
  <c r="G111" i="12" s="1"/>
  <c r="DN117" i="12"/>
  <c r="DN118" i="12"/>
  <c r="DN119" i="12"/>
  <c r="X111" i="12"/>
  <c r="Z111" i="12"/>
  <c r="AZ117" i="12"/>
  <c r="AZ116" i="12"/>
  <c r="AZ118" i="12"/>
  <c r="AZ119" i="12"/>
  <c r="BI116" i="12"/>
  <c r="BI117" i="12"/>
  <c r="BI118" i="12"/>
  <c r="BI119" i="12"/>
  <c r="AW116" i="12"/>
  <c r="AW117" i="12"/>
  <c r="AW118" i="12"/>
  <c r="AW119" i="12"/>
  <c r="CM118" i="12"/>
  <c r="CM119" i="12"/>
  <c r="CM117" i="12"/>
  <c r="CM116" i="12"/>
  <c r="BN119" i="12"/>
  <c r="BN118" i="12"/>
  <c r="BN116" i="12"/>
  <c r="BN117" i="12"/>
  <c r="DD116" i="12"/>
  <c r="DD119" i="12"/>
  <c r="DD117" i="12"/>
  <c r="DD118" i="12"/>
  <c r="BF119" i="12"/>
  <c r="BF116" i="12"/>
  <c r="BF117" i="12"/>
  <c r="BF118" i="12"/>
  <c r="BR118" i="12"/>
  <c r="BR119" i="12"/>
  <c r="BR117" i="12"/>
  <c r="BR116" i="12"/>
  <c r="BC116" i="12"/>
  <c r="BC117" i="12"/>
  <c r="BC118" i="12"/>
  <c r="BC119" i="12"/>
  <c r="DG116" i="12"/>
  <c r="DG117" i="12"/>
  <c r="DG118" i="12"/>
  <c r="DG119" i="12"/>
  <c r="X127" i="12"/>
  <c r="DC116" i="12"/>
  <c r="DC117" i="12"/>
  <c r="DC119" i="12"/>
  <c r="DC118" i="12"/>
  <c r="DH119" i="12"/>
  <c r="DH116" i="12"/>
  <c r="DH117" i="12"/>
  <c r="DH118" i="12"/>
  <c r="AP119" i="12"/>
  <c r="AP116" i="12"/>
  <c r="AP118" i="12"/>
  <c r="AP117" i="12"/>
  <c r="BK116" i="12"/>
  <c r="BK117" i="12"/>
  <c r="BK118" i="12"/>
  <c r="BK119" i="12"/>
  <c r="MB116" i="12"/>
  <c r="W116" i="12" s="1"/>
  <c r="X116" i="12" s="1"/>
  <c r="BH117" i="12"/>
  <c r="BH118" i="12"/>
  <c r="BH119" i="12"/>
  <c r="BH116" i="12"/>
  <c r="Z125" i="12"/>
  <c r="DJ119" i="12"/>
  <c r="DJ116" i="12"/>
  <c r="DJ117" i="12"/>
  <c r="DJ118" i="12"/>
  <c r="BW117" i="12"/>
  <c r="BW118" i="12"/>
  <c r="BW119" i="12"/>
  <c r="BW116" i="12"/>
  <c r="Z129" i="12"/>
  <c r="DU119" i="12"/>
  <c r="F119" i="12" s="1"/>
  <c r="F111" i="12"/>
  <c r="DU116" i="12"/>
  <c r="F116" i="12" s="1"/>
  <c r="DU117" i="12"/>
  <c r="F117" i="12" s="1"/>
  <c r="DU118" i="12"/>
  <c r="F118" i="12" s="1"/>
  <c r="F129" i="12"/>
  <c r="DU130" i="12"/>
  <c r="F130" i="12" s="1"/>
  <c r="CE118" i="12"/>
  <c r="CE119" i="12"/>
  <c r="CE116" i="12"/>
  <c r="CE117" i="12"/>
  <c r="DQ114" i="12"/>
  <c r="DQ113" i="12"/>
  <c r="CN114" i="12"/>
  <c r="CN113" i="12"/>
  <c r="AN114" i="12"/>
  <c r="AN113" i="12"/>
  <c r="BO114" i="12"/>
  <c r="BO113" i="12"/>
  <c r="CA114" i="12"/>
  <c r="CA113" i="12"/>
  <c r="DD114" i="12"/>
  <c r="DD113" i="12"/>
  <c r="CI114" i="12"/>
  <c r="CI113" i="12"/>
  <c r="CC114" i="12"/>
  <c r="CC113" i="12"/>
  <c r="BL114" i="12"/>
  <c r="BL113" i="12"/>
  <c r="CM114" i="12"/>
  <c r="CM113" i="12"/>
  <c r="BA114" i="12"/>
  <c r="BA113" i="12"/>
  <c r="BP114" i="12"/>
  <c r="BP113" i="12"/>
  <c r="AU114" i="12"/>
  <c r="AU113" i="12"/>
  <c r="BC114" i="12"/>
  <c r="BC113" i="12"/>
  <c r="CF114" i="12"/>
  <c r="CF113" i="12"/>
  <c r="Z112" i="12"/>
  <c r="CG114" i="12"/>
  <c r="CG113" i="12"/>
  <c r="CZ114" i="12"/>
  <c r="CZ113" i="12"/>
  <c r="CO114" i="12"/>
  <c r="CO113" i="12"/>
  <c r="BJ114" i="12"/>
  <c r="BJ113" i="12"/>
  <c r="BR114" i="12"/>
  <c r="BR113" i="12"/>
  <c r="DM114" i="12"/>
  <c r="DM113" i="12"/>
  <c r="BT114" i="12"/>
  <c r="BT113" i="12"/>
  <c r="BF114" i="12"/>
  <c r="BF113" i="12"/>
  <c r="DG114" i="12"/>
  <c r="DG113" i="12"/>
  <c r="BX114" i="12"/>
  <c r="BX113" i="12"/>
  <c r="DO114" i="12"/>
  <c r="DO113" i="12"/>
  <c r="MB113" i="12"/>
  <c r="W113" i="12" s="1"/>
  <c r="X113" i="12" s="1"/>
  <c r="BK114" i="12"/>
  <c r="BK113" i="12"/>
  <c r="AT114" i="12"/>
  <c r="AT113" i="12"/>
  <c r="AV114" i="12"/>
  <c r="AV113" i="12"/>
  <c r="CT114" i="12"/>
  <c r="CT113" i="12"/>
  <c r="AP114" i="12"/>
  <c r="AP113" i="12"/>
  <c r="AZ114" i="12"/>
  <c r="AZ113" i="12"/>
  <c r="BZ114" i="12"/>
  <c r="BZ113" i="12"/>
  <c r="DR114" i="12"/>
  <c r="DR113" i="12"/>
  <c r="BI114" i="12"/>
  <c r="BI113" i="12"/>
  <c r="BV114" i="12"/>
  <c r="BV113" i="12"/>
  <c r="MB114" i="12"/>
  <c r="W114" i="12" s="1"/>
  <c r="X114" i="12" s="1"/>
  <c r="CD114" i="12"/>
  <c r="CD113" i="12"/>
  <c r="DF114" i="12"/>
  <c r="DF113" i="12"/>
  <c r="BB114" i="12"/>
  <c r="BB113" i="12"/>
  <c r="DH114" i="12"/>
  <c r="DH113" i="12"/>
  <c r="DB114" i="12"/>
  <c r="DB113" i="12"/>
  <c r="DL114" i="12"/>
  <c r="DL113" i="12"/>
  <c r="CK114" i="12"/>
  <c r="CK113" i="12"/>
  <c r="BN114" i="12"/>
  <c r="BN113" i="12"/>
  <c r="BQ114" i="12"/>
  <c r="BQ113" i="12"/>
  <c r="CJ114" i="12"/>
  <c r="CJ113" i="12"/>
  <c r="BY114" i="12"/>
  <c r="BY113" i="12"/>
  <c r="CR114" i="12"/>
  <c r="CR113" i="12"/>
  <c r="BG114" i="12"/>
  <c r="BG113" i="12"/>
  <c r="BM114" i="12"/>
  <c r="BM113" i="12"/>
  <c r="BW114" i="12"/>
  <c r="BW113" i="12"/>
  <c r="BD114" i="12"/>
  <c r="BD113" i="12"/>
  <c r="CQ114" i="12"/>
  <c r="CQ113" i="12"/>
  <c r="BH114" i="12"/>
  <c r="BH113" i="12"/>
  <c r="CU114" i="12"/>
  <c r="CU113" i="12"/>
  <c r="CB114" i="12"/>
  <c r="CB113" i="12"/>
  <c r="AQ114" i="12"/>
  <c r="AQ113" i="12"/>
  <c r="AW114" i="12"/>
  <c r="AW113" i="12"/>
  <c r="AY114" i="12"/>
  <c r="AY113" i="12"/>
  <c r="ID113" i="12"/>
  <c r="Q113" i="12" s="1"/>
  <c r="R113" i="12" s="1"/>
  <c r="DS114" i="12"/>
  <c r="DS113" i="12"/>
  <c r="AJ114" i="12"/>
  <c r="AJ113" i="12"/>
  <c r="DN114" i="12"/>
  <c r="DN113" i="12"/>
  <c r="DP114" i="12"/>
  <c r="DP113" i="12"/>
  <c r="DT114" i="12"/>
  <c r="DT113" i="12"/>
  <c r="DU114" i="12"/>
  <c r="F114" i="12" s="1"/>
  <c r="DU113" i="12"/>
  <c r="F113" i="12" s="1"/>
  <c r="DC114" i="12"/>
  <c r="DC113" i="12"/>
  <c r="CP114" i="12"/>
  <c r="CP113" i="12"/>
  <c r="DI114" i="12"/>
  <c r="DI113" i="12"/>
  <c r="DK114" i="12"/>
  <c r="DK113" i="12"/>
  <c r="IC113" i="12"/>
  <c r="O113" i="12" s="1"/>
  <c r="P113" i="12" s="1"/>
  <c r="MC113" i="12"/>
  <c r="Y113" i="12" s="1"/>
  <c r="Z113" i="12" s="1"/>
  <c r="ID114" i="12"/>
  <c r="Q114" i="12" s="1"/>
  <c r="R114" i="12" s="1"/>
  <c r="AL114" i="12"/>
  <c r="AL113" i="12"/>
  <c r="BS114" i="12"/>
  <c r="BS113" i="12"/>
  <c r="CL114" i="12"/>
  <c r="CL113" i="12"/>
  <c r="CV114" i="12"/>
  <c r="CV113" i="12"/>
  <c r="BU114" i="12"/>
  <c r="BU113" i="12"/>
  <c r="AK114" i="12"/>
  <c r="AK113" i="12"/>
  <c r="CE114" i="12"/>
  <c r="CE113" i="12"/>
  <c r="AS114" i="12"/>
  <c r="AS113" i="12"/>
  <c r="AX114" i="12"/>
  <c r="AX113" i="12"/>
  <c r="AM114" i="12"/>
  <c r="AM113" i="12"/>
  <c r="CS114" i="12"/>
  <c r="CS113" i="12"/>
  <c r="CH114" i="12"/>
  <c r="CH113" i="12"/>
  <c r="AO114" i="12"/>
  <c r="AO113" i="12"/>
  <c r="IC114" i="12"/>
  <c r="O114" i="12" s="1"/>
  <c r="P114" i="12" s="1"/>
  <c r="MC114" i="12"/>
  <c r="Y114" i="12" s="1"/>
  <c r="Z114" i="12" s="1"/>
  <c r="CX114" i="12"/>
  <c r="CX113" i="12"/>
  <c r="BE114" i="12"/>
  <c r="BE113" i="12"/>
  <c r="AR114" i="12"/>
  <c r="AR113" i="12"/>
  <c r="CW114" i="12"/>
  <c r="CW113" i="12"/>
  <c r="DE114" i="12"/>
  <c r="DE113" i="12"/>
  <c r="DJ114" i="12"/>
  <c r="DJ113" i="12"/>
  <c r="CY114" i="12"/>
  <c r="CY113" i="12"/>
  <c r="DA114" i="12"/>
  <c r="DA113" i="12"/>
  <c r="AP14" i="12"/>
  <c r="CX12" i="21"/>
  <c r="CX11" i="21"/>
  <c r="BU14" i="12"/>
  <c r="CW11" i="21"/>
  <c r="CW12" i="21"/>
  <c r="Y12" i="21"/>
  <c r="Z12" i="21" s="1"/>
  <c r="X12" i="21"/>
  <c r="Q12" i="21"/>
  <c r="BW12" i="21"/>
  <c r="BX12" i="21"/>
  <c r="CC12" i="21"/>
  <c r="S12" i="21" s="1"/>
  <c r="Y11" i="21"/>
  <c r="DC11" i="21"/>
  <c r="AA11" i="21" s="1"/>
  <c r="BX13" i="21"/>
  <c r="CC13" i="21"/>
  <c r="S13" i="21" s="1"/>
  <c r="BW13" i="21"/>
  <c r="DC12" i="21"/>
  <c r="AA12" i="21" s="1"/>
  <c r="BM92" i="12"/>
  <c r="BM97" i="12"/>
  <c r="BM96" i="12"/>
  <c r="MB73" i="12"/>
  <c r="W73" i="12" s="1"/>
  <c r="X73" i="12" s="1"/>
  <c r="CJ124" i="12"/>
  <c r="CJ123" i="12"/>
  <c r="CJ122" i="12"/>
  <c r="BN123" i="12"/>
  <c r="BN124" i="12"/>
  <c r="BN122" i="12"/>
  <c r="CF122" i="12"/>
  <c r="CF124" i="12"/>
  <c r="CF123" i="12"/>
  <c r="CV122" i="12"/>
  <c r="CV123" i="12"/>
  <c r="CV124" i="12"/>
  <c r="CH124" i="12"/>
  <c r="CH123" i="12"/>
  <c r="CH122" i="12"/>
  <c r="AW124" i="12"/>
  <c r="AW123" i="12"/>
  <c r="AW122" i="12"/>
  <c r="DF122" i="12"/>
  <c r="DF124" i="12"/>
  <c r="DF123" i="12"/>
  <c r="DM123" i="12"/>
  <c r="DM122" i="12"/>
  <c r="DM124" i="12"/>
  <c r="DJ124" i="12"/>
  <c r="DJ122" i="12"/>
  <c r="DJ123" i="12"/>
  <c r="BP122" i="12"/>
  <c r="BP124" i="12"/>
  <c r="BP123" i="12"/>
  <c r="BF124" i="12"/>
  <c r="BF123" i="12"/>
  <c r="BF122" i="12"/>
  <c r="DK124" i="12"/>
  <c r="DK123" i="12"/>
  <c r="DK122" i="12"/>
  <c r="CD122" i="12"/>
  <c r="CD124" i="12"/>
  <c r="CD123" i="12"/>
  <c r="DP123" i="12"/>
  <c r="DP122" i="12"/>
  <c r="DP124" i="12"/>
  <c r="CE123" i="12"/>
  <c r="CE122" i="12"/>
  <c r="CE124" i="12"/>
  <c r="CW122" i="12"/>
  <c r="CW124" i="12"/>
  <c r="CW123" i="12"/>
  <c r="DL122" i="12"/>
  <c r="DL124" i="12"/>
  <c r="DL123" i="12"/>
  <c r="DQ123" i="12"/>
  <c r="DQ124" i="12"/>
  <c r="DQ122" i="12"/>
  <c r="BH122" i="12"/>
  <c r="BH124" i="12"/>
  <c r="BH123" i="12"/>
  <c r="CY123" i="12"/>
  <c r="CY124" i="12"/>
  <c r="CY122" i="12"/>
  <c r="CP123" i="12"/>
  <c r="CP124" i="12"/>
  <c r="CP122" i="12"/>
  <c r="CZ124" i="12"/>
  <c r="CZ123" i="12"/>
  <c r="CZ122" i="12"/>
  <c r="CN122" i="12"/>
  <c r="CN123" i="12"/>
  <c r="CN124" i="12"/>
  <c r="DO122" i="12"/>
  <c r="DO124" i="12"/>
  <c r="DO123" i="12"/>
  <c r="DN122" i="12"/>
  <c r="DN124" i="12"/>
  <c r="DN123" i="12"/>
  <c r="CA124" i="12"/>
  <c r="CA123" i="12"/>
  <c r="CA122" i="12"/>
  <c r="DB124" i="12"/>
  <c r="DB123" i="12"/>
  <c r="DB122" i="12"/>
  <c r="CB123" i="12"/>
  <c r="CB122" i="12"/>
  <c r="CB124" i="12"/>
  <c r="DU124" i="12"/>
  <c r="F124" i="12" s="1"/>
  <c r="DU123" i="12"/>
  <c r="F123" i="12" s="1"/>
  <c r="DU122" i="12"/>
  <c r="F122" i="12" s="1"/>
  <c r="AJ123" i="12"/>
  <c r="AJ124" i="12"/>
  <c r="AJ122" i="12"/>
  <c r="CQ124" i="12"/>
  <c r="CQ123" i="12"/>
  <c r="CQ122" i="12"/>
  <c r="BQ124" i="12"/>
  <c r="BQ122" i="12"/>
  <c r="BQ123" i="12"/>
  <c r="DS124" i="12"/>
  <c r="DS122" i="12"/>
  <c r="DS123" i="12"/>
  <c r="CK123" i="12"/>
  <c r="CK122" i="12"/>
  <c r="CK124" i="12"/>
  <c r="DA124" i="12"/>
  <c r="DA122" i="12"/>
  <c r="DA123" i="12"/>
  <c r="CL122" i="12"/>
  <c r="CL124" i="12"/>
  <c r="CL123" i="12"/>
  <c r="DD122" i="12"/>
  <c r="DD123" i="12"/>
  <c r="DD124" i="12"/>
  <c r="BR124" i="12"/>
  <c r="BR123" i="12"/>
  <c r="BR122" i="12"/>
  <c r="BL122" i="12"/>
  <c r="BL124" i="12"/>
  <c r="BL123" i="12"/>
  <c r="DE122" i="12"/>
  <c r="DE124" i="12"/>
  <c r="DE123" i="12"/>
  <c r="BA123" i="12"/>
  <c r="BA122" i="12"/>
  <c r="BA124" i="12"/>
  <c r="AX124" i="12"/>
  <c r="AX122" i="12"/>
  <c r="AX123" i="12"/>
  <c r="DC123" i="12"/>
  <c r="DC122" i="12"/>
  <c r="DC124" i="12"/>
  <c r="AY124" i="12"/>
  <c r="AY123" i="12"/>
  <c r="AY122" i="12"/>
  <c r="BZ124" i="12"/>
  <c r="BZ122" i="12"/>
  <c r="BZ123" i="12"/>
  <c r="CC122" i="12"/>
  <c r="CC124" i="12"/>
  <c r="CC123" i="12"/>
  <c r="DG123" i="12"/>
  <c r="DG122" i="12"/>
  <c r="DG124" i="12"/>
  <c r="BB122" i="12"/>
  <c r="BB124" i="12"/>
  <c r="BB123" i="12"/>
  <c r="DH123" i="12"/>
  <c r="DH124" i="12"/>
  <c r="DH122" i="12"/>
  <c r="BD123" i="12"/>
  <c r="BD122" i="12"/>
  <c r="BD124" i="12"/>
  <c r="AK122" i="12"/>
  <c r="AK124" i="12"/>
  <c r="AK123" i="12"/>
  <c r="AZ122" i="12"/>
  <c r="AZ124" i="12"/>
  <c r="AZ123" i="12"/>
  <c r="BE123" i="12"/>
  <c r="BE124" i="12"/>
  <c r="BE122" i="12"/>
  <c r="CU122" i="12"/>
  <c r="CU124" i="12"/>
  <c r="CU123" i="12"/>
  <c r="BU122" i="12"/>
  <c r="BU124" i="12"/>
  <c r="BU123" i="12"/>
  <c r="AM123" i="12"/>
  <c r="AM124" i="12"/>
  <c r="AM122" i="12"/>
  <c r="BY124" i="12"/>
  <c r="BY123" i="12"/>
  <c r="BY122" i="12"/>
  <c r="AN124" i="12"/>
  <c r="AN123" i="12"/>
  <c r="AN122" i="12"/>
  <c r="BO124" i="12"/>
  <c r="BO123" i="12"/>
  <c r="BO122" i="12"/>
  <c r="BC122" i="12"/>
  <c r="BC124" i="12"/>
  <c r="BC123" i="12"/>
  <c r="CS124" i="12"/>
  <c r="CS123" i="12"/>
  <c r="CS122" i="12"/>
  <c r="CO123" i="12"/>
  <c r="CO122" i="12"/>
  <c r="CO124" i="12"/>
  <c r="AL123" i="12"/>
  <c r="AL122" i="12"/>
  <c r="AL124" i="12"/>
  <c r="DI124" i="12"/>
  <c r="DI123" i="12"/>
  <c r="DI122" i="12"/>
  <c r="CT123" i="12"/>
  <c r="CT122" i="12"/>
  <c r="CT124" i="12"/>
  <c r="CX123" i="12"/>
  <c r="CX122" i="12"/>
  <c r="CX124" i="12"/>
  <c r="AP124" i="12"/>
  <c r="AP123" i="12"/>
  <c r="AP122" i="12"/>
  <c r="CI124" i="12"/>
  <c r="CI122" i="12"/>
  <c r="CI123" i="12"/>
  <c r="BI124" i="12"/>
  <c r="BI123" i="12"/>
  <c r="BI122" i="12"/>
  <c r="DR124" i="12"/>
  <c r="DR123" i="12"/>
  <c r="DR122" i="12"/>
  <c r="BX122" i="12"/>
  <c r="BX124" i="12"/>
  <c r="BX123" i="12"/>
  <c r="BG124" i="12"/>
  <c r="BG122" i="12"/>
  <c r="BG123" i="12"/>
  <c r="AO124" i="12"/>
  <c r="AO122" i="12"/>
  <c r="AO123" i="12"/>
  <c r="AR122" i="12"/>
  <c r="AR123" i="12"/>
  <c r="AR124" i="12"/>
  <c r="AT122" i="12"/>
  <c r="AT124" i="12"/>
  <c r="AT123" i="12"/>
  <c r="BS123" i="12"/>
  <c r="BS122" i="12"/>
  <c r="BS124" i="12"/>
  <c r="AS122" i="12"/>
  <c r="AS124" i="12"/>
  <c r="AS123" i="12"/>
  <c r="DT122" i="12"/>
  <c r="DT124" i="12"/>
  <c r="DT123" i="12"/>
  <c r="AQ123" i="12"/>
  <c r="AQ122" i="12"/>
  <c r="AQ124" i="12"/>
  <c r="CR124" i="12"/>
  <c r="CR122" i="12"/>
  <c r="CR123" i="12"/>
  <c r="AU123" i="12"/>
  <c r="AU122" i="12"/>
  <c r="AU124" i="12"/>
  <c r="BV123" i="12"/>
  <c r="BV122" i="12"/>
  <c r="BV124" i="12"/>
  <c r="CG123" i="12"/>
  <c r="CG124" i="12"/>
  <c r="CG122" i="12"/>
  <c r="AV123" i="12"/>
  <c r="AV124" i="12"/>
  <c r="AV122" i="12"/>
  <c r="BW123" i="12"/>
  <c r="BW124" i="12"/>
  <c r="BW122" i="12"/>
  <c r="BK122" i="12"/>
  <c r="BK124" i="12"/>
  <c r="BK123" i="12"/>
  <c r="CM122" i="12"/>
  <c r="CM124" i="12"/>
  <c r="CM123" i="12"/>
  <c r="BT122" i="12"/>
  <c r="BT124" i="12"/>
  <c r="BT123" i="12"/>
  <c r="BM123" i="12"/>
  <c r="BM122" i="12"/>
  <c r="BM124" i="12"/>
  <c r="BJ123" i="12"/>
  <c r="BJ122" i="12"/>
  <c r="BJ124" i="12"/>
  <c r="IC153" i="12"/>
  <c r="O153" i="12" s="1"/>
  <c r="P153" i="12" s="1"/>
  <c r="BE106" i="12"/>
  <c r="BE107" i="12"/>
  <c r="BE105" i="12"/>
  <c r="X134" i="12"/>
  <c r="IC154" i="12"/>
  <c r="O154" i="12" s="1"/>
  <c r="IB140" i="12"/>
  <c r="S140" i="12" s="1"/>
  <c r="MB136" i="12"/>
  <c r="W136" i="12" s="1"/>
  <c r="X136" i="12" s="1"/>
  <c r="MC143" i="12"/>
  <c r="Y143" i="12" s="1"/>
  <c r="Z143" i="12" s="1"/>
  <c r="IC148" i="12"/>
  <c r="O148" i="12" s="1"/>
  <c r="P148" i="12" s="1"/>
  <c r="IB138" i="12"/>
  <c r="S138" i="12" s="1"/>
  <c r="MB151" i="12"/>
  <c r="W151" i="12" s="1"/>
  <c r="X151" i="12" s="1"/>
  <c r="MC136" i="12"/>
  <c r="Y136" i="12" s="1"/>
  <c r="Z136" i="12" s="1"/>
  <c r="IC140" i="12"/>
  <c r="O140" i="12" s="1"/>
  <c r="P140" i="12" s="1"/>
  <c r="MA151" i="12"/>
  <c r="AA151" i="12" s="1"/>
  <c r="MB140" i="12"/>
  <c r="W140" i="12" s="1"/>
  <c r="X140" i="12" s="1"/>
  <c r="MB154" i="12"/>
  <c r="W154" i="12" s="1"/>
  <c r="X154" i="12" s="1"/>
  <c r="MC140" i="12"/>
  <c r="Y140" i="12" s="1"/>
  <c r="Z140" i="12" s="1"/>
  <c r="ID154" i="12"/>
  <c r="Q154" i="12" s="1"/>
  <c r="IC138" i="12"/>
  <c r="O138" i="12" s="1"/>
  <c r="P138" i="12" s="1"/>
  <c r="MA153" i="12"/>
  <c r="AA153" i="12" s="1"/>
  <c r="MA140" i="12"/>
  <c r="AA140" i="12" s="1"/>
  <c r="MC148" i="12"/>
  <c r="Y148" i="12" s="1"/>
  <c r="Z148" i="12" s="1"/>
  <c r="IC144" i="12"/>
  <c r="O144" i="12" s="1"/>
  <c r="IB139" i="12"/>
  <c r="S139" i="12" s="1"/>
  <c r="MB138" i="12"/>
  <c r="W138" i="12" s="1"/>
  <c r="X138" i="12" s="1"/>
  <c r="MB143" i="12"/>
  <c r="MC138" i="12"/>
  <c r="Y138" i="12" s="1"/>
  <c r="Z138" i="12" s="1"/>
  <c r="ID148" i="12"/>
  <c r="Q148" i="12" s="1"/>
  <c r="R148" i="12" s="1"/>
  <c r="IC136" i="12"/>
  <c r="O136" i="12" s="1"/>
  <c r="P136" i="12" s="1"/>
  <c r="MA138" i="12"/>
  <c r="AA138" i="12" s="1"/>
  <c r="MC154" i="12"/>
  <c r="Y154" i="12" s="1"/>
  <c r="Z154" i="12" s="1"/>
  <c r="IC147" i="12"/>
  <c r="O147" i="12" s="1"/>
  <c r="IB136" i="12"/>
  <c r="S136" i="12" s="1"/>
  <c r="MB135" i="12"/>
  <c r="W135" i="12" s="1"/>
  <c r="X135" i="12" s="1"/>
  <c r="MB144" i="12"/>
  <c r="W144" i="12" s="1"/>
  <c r="X144" i="12" s="1"/>
  <c r="MC135" i="12"/>
  <c r="Y135" i="12" s="1"/>
  <c r="Z135" i="12" s="1"/>
  <c r="ID153" i="12"/>
  <c r="Q153" i="12" s="1"/>
  <c r="R153" i="12" s="1"/>
  <c r="IB148" i="12"/>
  <c r="S148" i="12" s="1"/>
  <c r="MA135" i="12"/>
  <c r="AA135" i="12" s="1"/>
  <c r="MC151" i="12"/>
  <c r="Y151" i="12" s="1"/>
  <c r="Z151" i="12" s="1"/>
  <c r="IB135" i="12"/>
  <c r="S135" i="12" s="1"/>
  <c r="MB139" i="12"/>
  <c r="W139" i="12" s="1"/>
  <c r="X139" i="12" s="1"/>
  <c r="MB147" i="12"/>
  <c r="W147" i="12" s="1"/>
  <c r="X147" i="12" s="1"/>
  <c r="ID144" i="12"/>
  <c r="Q144" i="12" s="1"/>
  <c r="IB153" i="12"/>
  <c r="S153" i="12" s="1"/>
  <c r="MA139" i="12"/>
  <c r="AA139" i="12" s="1"/>
  <c r="MC147" i="12"/>
  <c r="Y147" i="12" s="1"/>
  <c r="Z147" i="12" s="1"/>
  <c r="MB153" i="12"/>
  <c r="W153" i="12" s="1"/>
  <c r="X153" i="12" s="1"/>
  <c r="ID147" i="12"/>
  <c r="Q147" i="12" s="1"/>
  <c r="MA136" i="12"/>
  <c r="AA136" i="12" s="1"/>
  <c r="MC153" i="12"/>
  <c r="Y153" i="12" s="1"/>
  <c r="Z153" i="12" s="1"/>
  <c r="IC143" i="12"/>
  <c r="O143" i="12" s="1"/>
  <c r="MB148" i="12"/>
  <c r="W148" i="12" s="1"/>
  <c r="X148" i="12" s="1"/>
  <c r="ID151" i="12"/>
  <c r="Q151" i="12" s="1"/>
  <c r="R151" i="12" s="1"/>
  <c r="IC135" i="12"/>
  <c r="O135" i="12" s="1"/>
  <c r="P135" i="12" s="1"/>
  <c r="MA148" i="12"/>
  <c r="AA148" i="12" s="1"/>
  <c r="MC144" i="12"/>
  <c r="Y144" i="12" s="1"/>
  <c r="Z144" i="12" s="1"/>
  <c r="IC151" i="12"/>
  <c r="O151" i="12" s="1"/>
  <c r="P151" i="12" s="1"/>
  <c r="MC139" i="12"/>
  <c r="Y139" i="12" s="1"/>
  <c r="Z139" i="12" s="1"/>
  <c r="ID143" i="12"/>
  <c r="Q143" i="12" s="1"/>
  <c r="IC139" i="12"/>
  <c r="O139" i="12" s="1"/>
  <c r="P139" i="12" s="1"/>
  <c r="IB151" i="12"/>
  <c r="S151" i="12" s="1"/>
  <c r="DQ105" i="12"/>
  <c r="DQ107" i="12"/>
  <c r="BN138" i="12"/>
  <c r="BN135" i="12"/>
  <c r="BN140" i="12"/>
  <c r="BN136" i="12"/>
  <c r="BN139" i="12"/>
  <c r="BG151" i="12"/>
  <c r="BG154" i="12"/>
  <c r="BG143" i="12"/>
  <c r="BG148" i="12"/>
  <c r="BG147" i="12"/>
  <c r="BG144" i="12"/>
  <c r="BG153" i="12"/>
  <c r="CO139" i="12"/>
  <c r="CO135" i="12"/>
  <c r="CO136" i="12"/>
  <c r="CO138" i="12"/>
  <c r="CO140" i="12"/>
  <c r="DI136" i="12"/>
  <c r="DI139" i="12"/>
  <c r="DI138" i="12"/>
  <c r="DI135" i="12"/>
  <c r="DI140" i="12"/>
  <c r="AS135" i="12"/>
  <c r="AS138" i="12"/>
  <c r="AS140" i="12"/>
  <c r="AS139" i="12"/>
  <c r="AS136" i="12"/>
  <c r="BF140" i="12"/>
  <c r="BF136" i="12"/>
  <c r="BF138" i="12"/>
  <c r="BF135" i="12"/>
  <c r="BF139" i="12"/>
  <c r="CN143" i="12"/>
  <c r="CN153" i="12"/>
  <c r="CN144" i="12"/>
  <c r="CN148" i="12"/>
  <c r="CN151" i="12"/>
  <c r="CN154" i="12"/>
  <c r="CN147" i="12"/>
  <c r="DQ140" i="12"/>
  <c r="DQ138" i="12"/>
  <c r="DQ135" i="12"/>
  <c r="DQ139" i="12"/>
  <c r="DQ136" i="12"/>
  <c r="BJ154" i="12"/>
  <c r="BJ151" i="12"/>
  <c r="BJ153" i="12"/>
  <c r="BJ143" i="12"/>
  <c r="BJ148" i="12"/>
  <c r="BJ144" i="12"/>
  <c r="BJ147" i="12"/>
  <c r="CK154" i="12"/>
  <c r="CK148" i="12"/>
  <c r="CK153" i="12"/>
  <c r="CK144" i="12"/>
  <c r="CK143" i="12"/>
  <c r="CK151" i="12"/>
  <c r="CK147" i="12"/>
  <c r="CJ143" i="12"/>
  <c r="CJ153" i="12"/>
  <c r="CJ154" i="12"/>
  <c r="CJ151" i="12"/>
  <c r="CJ147" i="12"/>
  <c r="CJ144" i="12"/>
  <c r="CJ148" i="12"/>
  <c r="HW135" i="12"/>
  <c r="HV135" i="12"/>
  <c r="BK154" i="12"/>
  <c r="BK147" i="12"/>
  <c r="BK153" i="12"/>
  <c r="BK143" i="12"/>
  <c r="BK148" i="12"/>
  <c r="BK144" i="12"/>
  <c r="BK151" i="12"/>
  <c r="BZ140" i="12"/>
  <c r="BZ139" i="12"/>
  <c r="BZ138" i="12"/>
  <c r="BZ136" i="12"/>
  <c r="BZ135" i="12"/>
  <c r="CU138" i="12"/>
  <c r="CU135" i="12"/>
  <c r="CU140" i="12"/>
  <c r="CU139" i="12"/>
  <c r="CU136" i="12"/>
  <c r="BM136" i="12"/>
  <c r="BM139" i="12"/>
  <c r="BM140" i="12"/>
  <c r="BM138" i="12"/>
  <c r="BM135" i="12"/>
  <c r="DK147" i="12"/>
  <c r="DK154" i="12"/>
  <c r="DK153" i="12"/>
  <c r="DK143" i="12"/>
  <c r="DK148" i="12"/>
  <c r="DK151" i="12"/>
  <c r="DK144" i="12"/>
  <c r="CS136" i="12"/>
  <c r="CS135" i="12"/>
  <c r="CS140" i="12"/>
  <c r="CS138" i="12"/>
  <c r="CS139" i="12"/>
  <c r="BU153" i="12"/>
  <c r="BU148" i="12"/>
  <c r="BU144" i="12"/>
  <c r="BU143" i="12"/>
  <c r="BU147" i="12"/>
  <c r="BU151" i="12"/>
  <c r="BU154" i="12"/>
  <c r="CH148" i="12"/>
  <c r="CH151" i="12"/>
  <c r="CH154" i="12"/>
  <c r="CH147" i="12"/>
  <c r="CH153" i="12"/>
  <c r="CH144" i="12"/>
  <c r="CH143" i="12"/>
  <c r="LV153" i="12"/>
  <c r="LU153" i="12"/>
  <c r="AU136" i="12"/>
  <c r="AU140" i="12"/>
  <c r="AU135" i="12"/>
  <c r="AU138" i="12"/>
  <c r="AU139" i="12"/>
  <c r="LU140" i="12"/>
  <c r="LV140" i="12"/>
  <c r="Z134" i="12"/>
  <c r="AQ153" i="12"/>
  <c r="AQ154" i="12"/>
  <c r="AQ143" i="12"/>
  <c r="AQ144" i="12"/>
  <c r="AQ147" i="12"/>
  <c r="AQ151" i="12"/>
  <c r="AQ148" i="12"/>
  <c r="CW135" i="12"/>
  <c r="CW140" i="12"/>
  <c r="CW136" i="12"/>
  <c r="CW139" i="12"/>
  <c r="CW138" i="12"/>
  <c r="BF147" i="12"/>
  <c r="BF143" i="12"/>
  <c r="BF153" i="12"/>
  <c r="BF148" i="12"/>
  <c r="BF154" i="12"/>
  <c r="BF144" i="12"/>
  <c r="BF151" i="12"/>
  <c r="DM144" i="12"/>
  <c r="DM151" i="12"/>
  <c r="DM154" i="12"/>
  <c r="DM153" i="12"/>
  <c r="DM147" i="12"/>
  <c r="DM143" i="12"/>
  <c r="DM148" i="12"/>
  <c r="BC144" i="12"/>
  <c r="BC151" i="12"/>
  <c r="BC147" i="12"/>
  <c r="BC153" i="12"/>
  <c r="BC143" i="12"/>
  <c r="BC148" i="12"/>
  <c r="BC154" i="12"/>
  <c r="AT147" i="12"/>
  <c r="AT144" i="12"/>
  <c r="AT153" i="12"/>
  <c r="AT154" i="12"/>
  <c r="AT151" i="12"/>
  <c r="AT148" i="12"/>
  <c r="AT143" i="12"/>
  <c r="CE151" i="12"/>
  <c r="CE154" i="12"/>
  <c r="CE143" i="12"/>
  <c r="CE147" i="12"/>
  <c r="CE153" i="12"/>
  <c r="CE144" i="12"/>
  <c r="CE148" i="12"/>
  <c r="DP138" i="12"/>
  <c r="DP139" i="12"/>
  <c r="DP136" i="12"/>
  <c r="DP135" i="12"/>
  <c r="DP140" i="12"/>
  <c r="CG148" i="12"/>
  <c r="CG144" i="12"/>
  <c r="CG147" i="12"/>
  <c r="CG151" i="12"/>
  <c r="CG143" i="12"/>
  <c r="CG154" i="12"/>
  <c r="CG153" i="12"/>
  <c r="BX153" i="12"/>
  <c r="BX144" i="12"/>
  <c r="BX148" i="12"/>
  <c r="BX143" i="12"/>
  <c r="BX151" i="12"/>
  <c r="BX154" i="12"/>
  <c r="BX147" i="12"/>
  <c r="CY151" i="12"/>
  <c r="CY153" i="12"/>
  <c r="CY148" i="12"/>
  <c r="CY154" i="12"/>
  <c r="CY143" i="12"/>
  <c r="CY144" i="12"/>
  <c r="CY147" i="12"/>
  <c r="Z142" i="12"/>
  <c r="HW136" i="12"/>
  <c r="HV136" i="12"/>
  <c r="DT143" i="12"/>
  <c r="DT147" i="12"/>
  <c r="DT144" i="12"/>
  <c r="DT148" i="12"/>
  <c r="DT151" i="12"/>
  <c r="DT154" i="12"/>
  <c r="DT153" i="12"/>
  <c r="AV135" i="12"/>
  <c r="AV140" i="12"/>
  <c r="AV139" i="12"/>
  <c r="AV136" i="12"/>
  <c r="AV138" i="12"/>
  <c r="DB153" i="12"/>
  <c r="DB143" i="12"/>
  <c r="DB144" i="12"/>
  <c r="DB148" i="12"/>
  <c r="DB151" i="12"/>
  <c r="DB154" i="12"/>
  <c r="DB147" i="12"/>
  <c r="AX148" i="12"/>
  <c r="AX144" i="12"/>
  <c r="AX154" i="12"/>
  <c r="AX151" i="12"/>
  <c r="AX147" i="12"/>
  <c r="AX153" i="12"/>
  <c r="AX143" i="12"/>
  <c r="HX142" i="12"/>
  <c r="HZ142" i="12" s="1"/>
  <c r="CS144" i="12"/>
  <c r="CS151" i="12"/>
  <c r="CS143" i="12"/>
  <c r="CS153" i="12"/>
  <c r="CS148" i="12"/>
  <c r="CS154" i="12"/>
  <c r="CS147" i="12"/>
  <c r="AK136" i="12"/>
  <c r="AK140" i="12"/>
  <c r="AK139" i="12"/>
  <c r="AK135" i="12"/>
  <c r="AK138" i="12"/>
  <c r="AZ139" i="12"/>
  <c r="AZ140" i="12"/>
  <c r="AZ136" i="12"/>
  <c r="AZ138" i="12"/>
  <c r="AZ135" i="12"/>
  <c r="CI154" i="12"/>
  <c r="CI143" i="12"/>
  <c r="CI147" i="12"/>
  <c r="CI144" i="12"/>
  <c r="CI153" i="12"/>
  <c r="CI151" i="12"/>
  <c r="CI148" i="12"/>
  <c r="BI143" i="12"/>
  <c r="BI148" i="12"/>
  <c r="BI154" i="12"/>
  <c r="BI144" i="12"/>
  <c r="BI147" i="12"/>
  <c r="BI151" i="12"/>
  <c r="BI153" i="12"/>
  <c r="BD143" i="12"/>
  <c r="BD151" i="12"/>
  <c r="BD147" i="12"/>
  <c r="BD148" i="12"/>
  <c r="BD153" i="12"/>
  <c r="BD154" i="12"/>
  <c r="BD144" i="12"/>
  <c r="AP153" i="12"/>
  <c r="AP144" i="12"/>
  <c r="AP148" i="12"/>
  <c r="AP143" i="12"/>
  <c r="AP154" i="12"/>
  <c r="AP147" i="12"/>
  <c r="AP151" i="12"/>
  <c r="BT144" i="12"/>
  <c r="BT143" i="12"/>
  <c r="BT147" i="12"/>
  <c r="BT154" i="12"/>
  <c r="BT151" i="12"/>
  <c r="BT153" i="12"/>
  <c r="BT148" i="12"/>
  <c r="DP151" i="12"/>
  <c r="DP144" i="12"/>
  <c r="DP148" i="12"/>
  <c r="DP143" i="12"/>
  <c r="DP147" i="12"/>
  <c r="DP153" i="12"/>
  <c r="DP154" i="12"/>
  <c r="AN153" i="12"/>
  <c r="AN143" i="12"/>
  <c r="AN148" i="12"/>
  <c r="AN144" i="12"/>
  <c r="AN147" i="12"/>
  <c r="AN154" i="12"/>
  <c r="AN151" i="12"/>
  <c r="BQ139" i="12"/>
  <c r="BQ136" i="12"/>
  <c r="BQ135" i="12"/>
  <c r="BQ138" i="12"/>
  <c r="BQ140" i="12"/>
  <c r="CK139" i="12"/>
  <c r="CK135" i="12"/>
  <c r="CK140" i="12"/>
  <c r="CK138" i="12"/>
  <c r="CK136" i="12"/>
  <c r="CG135" i="12"/>
  <c r="CG140" i="12"/>
  <c r="CG139" i="12"/>
  <c r="CG136" i="12"/>
  <c r="CG138" i="12"/>
  <c r="BH147" i="12"/>
  <c r="BH143" i="12"/>
  <c r="BH148" i="12"/>
  <c r="BH151" i="12"/>
  <c r="BH144" i="12"/>
  <c r="BH153" i="12"/>
  <c r="BH154" i="12"/>
  <c r="AM147" i="12"/>
  <c r="AM151" i="12"/>
  <c r="AM148" i="12"/>
  <c r="AM153" i="12"/>
  <c r="AM154" i="12"/>
  <c r="AM144" i="12"/>
  <c r="AM143" i="12"/>
  <c r="DU153" i="12"/>
  <c r="F153" i="12" s="1"/>
  <c r="F142" i="12"/>
  <c r="DU143" i="12"/>
  <c r="F143" i="12" s="1"/>
  <c r="DU154" i="12"/>
  <c r="F154" i="12" s="1"/>
  <c r="DU144" i="12"/>
  <c r="F144" i="12" s="1"/>
  <c r="DU147" i="12"/>
  <c r="F147" i="12" s="1"/>
  <c r="DU151" i="12"/>
  <c r="F151" i="12" s="1"/>
  <c r="DU148" i="12"/>
  <c r="F148" i="12" s="1"/>
  <c r="CZ139" i="12"/>
  <c r="CZ135" i="12"/>
  <c r="CZ140" i="12"/>
  <c r="CZ138" i="12"/>
  <c r="CZ136" i="12"/>
  <c r="CB139" i="12"/>
  <c r="CB138" i="12"/>
  <c r="CB136" i="12"/>
  <c r="CB135" i="12"/>
  <c r="CB140" i="12"/>
  <c r="CT144" i="12"/>
  <c r="CT147" i="12"/>
  <c r="CT153" i="12"/>
  <c r="CT143" i="12"/>
  <c r="CT151" i="12"/>
  <c r="CT154" i="12"/>
  <c r="CT148" i="12"/>
  <c r="BS140" i="12"/>
  <c r="BS139" i="12"/>
  <c r="BS138" i="12"/>
  <c r="BS136" i="12"/>
  <c r="BS135" i="12"/>
  <c r="DR139" i="12"/>
  <c r="DR135" i="12"/>
  <c r="DR138" i="12"/>
  <c r="DR136" i="12"/>
  <c r="DR140" i="12"/>
  <c r="DC135" i="12"/>
  <c r="DC140" i="12"/>
  <c r="DC139" i="12"/>
  <c r="DC138" i="12"/>
  <c r="DC136" i="12"/>
  <c r="AL136" i="12"/>
  <c r="AL135" i="12"/>
  <c r="AL138" i="12"/>
  <c r="AL139" i="12"/>
  <c r="AL140" i="12"/>
  <c r="HW140" i="12"/>
  <c r="HV140" i="12"/>
  <c r="AW136" i="12"/>
  <c r="AW138" i="12"/>
  <c r="AW140" i="12"/>
  <c r="AW135" i="12"/>
  <c r="AW139" i="12"/>
  <c r="AZ143" i="12"/>
  <c r="AZ153" i="12"/>
  <c r="AZ151" i="12"/>
  <c r="AZ144" i="12"/>
  <c r="AZ154" i="12"/>
  <c r="AZ147" i="12"/>
  <c r="AZ148" i="12"/>
  <c r="BG140" i="12"/>
  <c r="BG139" i="12"/>
  <c r="BG138" i="12"/>
  <c r="BG136" i="12"/>
  <c r="BG135" i="12"/>
  <c r="CP143" i="12"/>
  <c r="CP153" i="12"/>
  <c r="CP147" i="12"/>
  <c r="CP154" i="12"/>
  <c r="CP151" i="12"/>
  <c r="CP148" i="12"/>
  <c r="CP144" i="12"/>
  <c r="AX140" i="12"/>
  <c r="AX139" i="12"/>
  <c r="AX138" i="12"/>
  <c r="AX136" i="12"/>
  <c r="AX135" i="12"/>
  <c r="CZ143" i="12"/>
  <c r="CZ144" i="12"/>
  <c r="CZ147" i="12"/>
  <c r="CZ154" i="12"/>
  <c r="CZ151" i="12"/>
  <c r="CZ148" i="12"/>
  <c r="CZ153" i="12"/>
  <c r="DO138" i="12"/>
  <c r="DO136" i="12"/>
  <c r="DO135" i="12"/>
  <c r="DO140" i="12"/>
  <c r="DO139" i="12"/>
  <c r="EC142" i="12"/>
  <c r="K142" i="12" s="1"/>
  <c r="DW142" i="12"/>
  <c r="AJ154" i="12"/>
  <c r="AJ143" i="12"/>
  <c r="DX142" i="12"/>
  <c r="AJ144" i="12"/>
  <c r="AJ147" i="12"/>
  <c r="AJ148" i="12"/>
  <c r="AJ151" i="12"/>
  <c r="AJ153" i="12"/>
  <c r="AK151" i="12"/>
  <c r="AK143" i="12"/>
  <c r="AK144" i="12"/>
  <c r="AK153" i="12"/>
  <c r="AK154" i="12"/>
  <c r="AK148" i="12"/>
  <c r="AK147" i="12"/>
  <c r="LV135" i="12"/>
  <c r="LU135" i="12"/>
  <c r="DA151" i="12"/>
  <c r="DA144" i="12"/>
  <c r="DA153" i="12"/>
  <c r="DA147" i="12"/>
  <c r="DA148" i="12"/>
  <c r="DA143" i="12"/>
  <c r="DA154" i="12"/>
  <c r="BK135" i="12"/>
  <c r="BK140" i="12"/>
  <c r="BK139" i="12"/>
  <c r="BK136" i="12"/>
  <c r="BK138" i="12"/>
  <c r="AO138" i="12"/>
  <c r="AO135" i="12"/>
  <c r="AO139" i="12"/>
  <c r="AO140" i="12"/>
  <c r="AO136" i="12"/>
  <c r="AN140" i="12"/>
  <c r="AN136" i="12"/>
  <c r="AN139" i="12"/>
  <c r="AN138" i="12"/>
  <c r="AN135" i="12"/>
  <c r="BL138" i="12"/>
  <c r="BL136" i="12"/>
  <c r="BL135" i="12"/>
  <c r="BL140" i="12"/>
  <c r="BL139" i="12"/>
  <c r="AY139" i="12"/>
  <c r="AY138" i="12"/>
  <c r="AY135" i="12"/>
  <c r="AY140" i="12"/>
  <c r="AY136" i="12"/>
  <c r="AT135" i="12"/>
  <c r="AT140" i="12"/>
  <c r="AT139" i="12"/>
  <c r="AT136" i="12"/>
  <c r="AT138" i="12"/>
  <c r="P142" i="12"/>
  <c r="R142" i="12"/>
  <c r="AR135" i="12"/>
  <c r="AR136" i="12"/>
  <c r="AR139" i="12"/>
  <c r="AR138" i="12"/>
  <c r="AR140" i="12"/>
  <c r="DH154" i="12"/>
  <c r="DH144" i="12"/>
  <c r="DH148" i="12"/>
  <c r="DH143" i="12"/>
  <c r="DH151" i="12"/>
  <c r="DH147" i="12"/>
  <c r="DH153" i="12"/>
  <c r="CF154" i="12"/>
  <c r="CF151" i="12"/>
  <c r="CF153" i="12"/>
  <c r="CF143" i="12"/>
  <c r="CF144" i="12"/>
  <c r="CF147" i="12"/>
  <c r="CF148" i="12"/>
  <c r="CX148" i="12"/>
  <c r="CX151" i="12"/>
  <c r="CX147" i="12"/>
  <c r="CX153" i="12"/>
  <c r="CX154" i="12"/>
  <c r="CX143" i="12"/>
  <c r="CX144" i="12"/>
  <c r="CW148" i="12"/>
  <c r="CW153" i="12"/>
  <c r="CW144" i="12"/>
  <c r="CW151" i="12"/>
  <c r="CW154" i="12"/>
  <c r="CW143" i="12"/>
  <c r="CW147" i="12"/>
  <c r="HV139" i="12"/>
  <c r="HW139" i="12"/>
  <c r="BR143" i="12"/>
  <c r="BR144" i="12"/>
  <c r="BR151" i="12"/>
  <c r="BR147" i="12"/>
  <c r="BR148" i="12"/>
  <c r="BR153" i="12"/>
  <c r="BR154" i="12"/>
  <c r="CN138" i="12"/>
  <c r="CN135" i="12"/>
  <c r="CN136" i="12"/>
  <c r="CN140" i="12"/>
  <c r="CN139" i="12"/>
  <c r="BH135" i="12"/>
  <c r="BH139" i="12"/>
  <c r="BH136" i="12"/>
  <c r="BH138" i="12"/>
  <c r="BH140" i="12"/>
  <c r="DG147" i="12"/>
  <c r="DG148" i="12"/>
  <c r="DG153" i="12"/>
  <c r="DG144" i="12"/>
  <c r="DG151" i="12"/>
  <c r="DG143" i="12"/>
  <c r="DG154" i="12"/>
  <c r="AM140" i="12"/>
  <c r="AM139" i="12"/>
  <c r="AM138" i="12"/>
  <c r="AM136" i="12"/>
  <c r="AM135" i="12"/>
  <c r="LW134" i="12"/>
  <c r="LY134" i="12" s="1"/>
  <c r="BV143" i="12"/>
  <c r="BV147" i="12"/>
  <c r="BV153" i="12"/>
  <c r="BV144" i="12"/>
  <c r="BV148" i="12"/>
  <c r="BV151" i="12"/>
  <c r="BV154" i="12"/>
  <c r="CD147" i="12"/>
  <c r="CD154" i="12"/>
  <c r="CD153" i="12"/>
  <c r="CD151" i="12"/>
  <c r="CD148" i="12"/>
  <c r="CD144" i="12"/>
  <c r="CD143" i="12"/>
  <c r="DG136" i="12"/>
  <c r="DG135" i="12"/>
  <c r="DG140" i="12"/>
  <c r="DG138" i="12"/>
  <c r="DG139" i="12"/>
  <c r="BT136" i="12"/>
  <c r="BT140" i="12"/>
  <c r="BT139" i="12"/>
  <c r="BT138" i="12"/>
  <c r="BT135" i="12"/>
  <c r="DE147" i="12"/>
  <c r="DE151" i="12"/>
  <c r="DE143" i="12"/>
  <c r="DE144" i="12"/>
  <c r="DE153" i="12"/>
  <c r="DE148" i="12"/>
  <c r="DE154" i="12"/>
  <c r="DL139" i="12"/>
  <c r="DL138" i="12"/>
  <c r="DL140" i="12"/>
  <c r="DL135" i="12"/>
  <c r="DL136" i="12"/>
  <c r="BB153" i="12"/>
  <c r="BB143" i="12"/>
  <c r="BB148" i="12"/>
  <c r="BB151" i="12"/>
  <c r="BB154" i="12"/>
  <c r="BB147" i="12"/>
  <c r="BB144" i="12"/>
  <c r="CM140" i="12"/>
  <c r="CM139" i="12"/>
  <c r="CM138" i="12"/>
  <c r="CM136" i="12"/>
  <c r="CM135" i="12"/>
  <c r="DJ144" i="12"/>
  <c r="DJ147" i="12"/>
  <c r="DJ154" i="12"/>
  <c r="DJ151" i="12"/>
  <c r="DJ143" i="12"/>
  <c r="DJ148" i="12"/>
  <c r="DJ153" i="12"/>
  <c r="AL153" i="12"/>
  <c r="AL148" i="12"/>
  <c r="AL143" i="12"/>
  <c r="AL151" i="12"/>
  <c r="AL147" i="12"/>
  <c r="AL154" i="12"/>
  <c r="AL144" i="12"/>
  <c r="CD135" i="12"/>
  <c r="CD139" i="12"/>
  <c r="CD138" i="12"/>
  <c r="CD140" i="12"/>
  <c r="CD136" i="12"/>
  <c r="DC144" i="12"/>
  <c r="DC154" i="12"/>
  <c r="DC143" i="12"/>
  <c r="DC147" i="12"/>
  <c r="DC151" i="12"/>
  <c r="DC148" i="12"/>
  <c r="DC153" i="12"/>
  <c r="CO151" i="12"/>
  <c r="CO153" i="12"/>
  <c r="CO148" i="12"/>
  <c r="CO154" i="12"/>
  <c r="CO144" i="12"/>
  <c r="CO147" i="12"/>
  <c r="CO143" i="12"/>
  <c r="BI139" i="12"/>
  <c r="BI135" i="12"/>
  <c r="BI138" i="12"/>
  <c r="BI136" i="12"/>
  <c r="BI140" i="12"/>
  <c r="DF138" i="12"/>
  <c r="DF136" i="12"/>
  <c r="DF140" i="12"/>
  <c r="DF139" i="12"/>
  <c r="DF135" i="12"/>
  <c r="BL153" i="12"/>
  <c r="BL144" i="12"/>
  <c r="BL148" i="12"/>
  <c r="BL151" i="12"/>
  <c r="BL154" i="12"/>
  <c r="BL143" i="12"/>
  <c r="BL147" i="12"/>
  <c r="DD135" i="12"/>
  <c r="DD136" i="12"/>
  <c r="DD140" i="12"/>
  <c r="DD138" i="12"/>
  <c r="DD139" i="12"/>
  <c r="R134" i="12"/>
  <c r="P134" i="12"/>
  <c r="BA143" i="12"/>
  <c r="BA151" i="12"/>
  <c r="BA148" i="12"/>
  <c r="BA147" i="12"/>
  <c r="BA154" i="12"/>
  <c r="BA153" i="12"/>
  <c r="BA144" i="12"/>
  <c r="AO148" i="12"/>
  <c r="AO144" i="12"/>
  <c r="AO143" i="12"/>
  <c r="AO154" i="12"/>
  <c r="AO153" i="12"/>
  <c r="AO151" i="12"/>
  <c r="AO147" i="12"/>
  <c r="BM151" i="12"/>
  <c r="BM147" i="12"/>
  <c r="BM143" i="12"/>
  <c r="BM144" i="12"/>
  <c r="BM153" i="12"/>
  <c r="BM148" i="12"/>
  <c r="BM154" i="12"/>
  <c r="CX136" i="12"/>
  <c r="CX135" i="12"/>
  <c r="CX140" i="12"/>
  <c r="CX139" i="12"/>
  <c r="CX138" i="12"/>
  <c r="DQ143" i="12"/>
  <c r="DQ147" i="12"/>
  <c r="DQ148" i="12"/>
  <c r="DQ144" i="12"/>
  <c r="DQ153" i="12"/>
  <c r="DQ154" i="12"/>
  <c r="DQ151" i="12"/>
  <c r="DS144" i="12"/>
  <c r="DS148" i="12"/>
  <c r="DS147" i="12"/>
  <c r="DS153" i="12"/>
  <c r="DS151" i="12"/>
  <c r="DS143" i="12"/>
  <c r="DS154" i="12"/>
  <c r="DN136" i="12"/>
  <c r="DN135" i="12"/>
  <c r="ED134" i="12"/>
  <c r="G134" i="12" s="1"/>
  <c r="DN140" i="12"/>
  <c r="DN139" i="12"/>
  <c r="DN138" i="12"/>
  <c r="DJ138" i="12"/>
  <c r="DJ135" i="12"/>
  <c r="DJ136" i="12"/>
  <c r="DJ139" i="12"/>
  <c r="DJ140" i="12"/>
  <c r="DS138" i="12"/>
  <c r="DS136" i="12"/>
  <c r="DS135" i="12"/>
  <c r="DS140" i="12"/>
  <c r="DS139" i="12"/>
  <c r="AV153" i="12"/>
  <c r="AV148" i="12"/>
  <c r="AV143" i="12"/>
  <c r="AV154" i="12"/>
  <c r="AV144" i="12"/>
  <c r="AV151" i="12"/>
  <c r="AV147" i="12"/>
  <c r="BY144" i="12"/>
  <c r="BY153" i="12"/>
  <c r="BY148" i="12"/>
  <c r="BY151" i="12"/>
  <c r="BY154" i="12"/>
  <c r="BY143" i="12"/>
  <c r="BY147" i="12"/>
  <c r="LU151" i="12"/>
  <c r="LV151" i="12"/>
  <c r="BX140" i="12"/>
  <c r="BX139" i="12"/>
  <c r="BX135" i="12"/>
  <c r="BX138" i="12"/>
  <c r="BX136" i="12"/>
  <c r="LV139" i="12"/>
  <c r="LU139" i="12"/>
  <c r="CT136" i="12"/>
  <c r="CT138" i="12"/>
  <c r="CT139" i="12"/>
  <c r="CT135" i="12"/>
  <c r="CT140" i="12"/>
  <c r="CV138" i="12"/>
  <c r="CV136" i="12"/>
  <c r="CV135" i="12"/>
  <c r="CV139" i="12"/>
  <c r="CV140" i="12"/>
  <c r="BS153" i="12"/>
  <c r="BS148" i="12"/>
  <c r="BS154" i="12"/>
  <c r="BS144" i="12"/>
  <c r="BS147" i="12"/>
  <c r="BS143" i="12"/>
  <c r="BS151" i="12"/>
  <c r="BO138" i="12"/>
  <c r="BO135" i="12"/>
  <c r="BO136" i="12"/>
  <c r="BO139" i="12"/>
  <c r="BO140" i="12"/>
  <c r="CH140" i="12"/>
  <c r="CH136" i="12"/>
  <c r="CH135" i="12"/>
  <c r="CH138" i="12"/>
  <c r="CH139" i="12"/>
  <c r="DO143" i="12"/>
  <c r="DO144" i="12"/>
  <c r="DO153" i="12"/>
  <c r="DO148" i="12"/>
  <c r="DO147" i="12"/>
  <c r="DO154" i="12"/>
  <c r="DO151" i="12"/>
  <c r="BP135" i="12"/>
  <c r="BP140" i="12"/>
  <c r="BP138" i="12"/>
  <c r="BP136" i="12"/>
  <c r="BP139" i="12"/>
  <c r="AU147" i="12"/>
  <c r="AU143" i="12"/>
  <c r="AU148" i="12"/>
  <c r="AU154" i="12"/>
  <c r="AU151" i="12"/>
  <c r="AU153" i="12"/>
  <c r="AU144" i="12"/>
  <c r="CQ136" i="12"/>
  <c r="CQ139" i="12"/>
  <c r="CQ135" i="12"/>
  <c r="EE134" i="12"/>
  <c r="I134" i="12" s="1"/>
  <c r="CQ140" i="12"/>
  <c r="CQ138" i="12"/>
  <c r="AJ135" i="12"/>
  <c r="EC134" i="12"/>
  <c r="K134" i="12" s="1"/>
  <c r="AJ136" i="12"/>
  <c r="DW134" i="12"/>
  <c r="DX134" i="12"/>
  <c r="AJ138" i="12"/>
  <c r="AJ139" i="12"/>
  <c r="AJ140" i="12"/>
  <c r="DA138" i="12"/>
  <c r="DA139" i="12"/>
  <c r="DA140" i="12"/>
  <c r="DA136" i="12"/>
  <c r="DA135" i="12"/>
  <c r="BW148" i="12"/>
  <c r="BW151" i="12"/>
  <c r="BW147" i="12"/>
  <c r="BW154" i="12"/>
  <c r="BW153" i="12"/>
  <c r="BW143" i="12"/>
  <c r="BW144" i="12"/>
  <c r="DK139" i="12"/>
  <c r="DK138" i="12"/>
  <c r="DK135" i="12"/>
  <c r="DK140" i="12"/>
  <c r="DK136" i="12"/>
  <c r="CM151" i="12"/>
  <c r="CM153" i="12"/>
  <c r="CM154" i="12"/>
  <c r="CM143" i="12"/>
  <c r="CM144" i="12"/>
  <c r="CM148" i="12"/>
  <c r="CM147" i="12"/>
  <c r="BB135" i="12"/>
  <c r="BB136" i="12"/>
  <c r="BB138" i="12"/>
  <c r="BB140" i="12"/>
  <c r="BB139" i="12"/>
  <c r="DF147" i="12"/>
  <c r="DF143" i="12"/>
  <c r="DF144" i="12"/>
  <c r="DF148" i="12"/>
  <c r="DF153" i="12"/>
  <c r="DF154" i="12"/>
  <c r="DF151" i="12"/>
  <c r="HW151" i="12"/>
  <c r="HV151" i="12"/>
  <c r="DH136" i="12"/>
  <c r="DH140" i="12"/>
  <c r="DH139" i="12"/>
  <c r="DH135" i="12"/>
  <c r="DH138" i="12"/>
  <c r="LV148" i="12"/>
  <c r="LU148" i="12"/>
  <c r="CF136" i="12"/>
  <c r="CF140" i="12"/>
  <c r="CF135" i="12"/>
  <c r="CF138" i="12"/>
  <c r="CF139" i="12"/>
  <c r="LV138" i="12"/>
  <c r="LU138" i="12"/>
  <c r="CI136" i="12"/>
  <c r="CI135" i="12"/>
  <c r="CI140" i="12"/>
  <c r="CI139" i="12"/>
  <c r="CI138" i="12"/>
  <c r="DQ101" i="12"/>
  <c r="BJ138" i="12"/>
  <c r="BJ136" i="12"/>
  <c r="BJ140" i="12"/>
  <c r="BJ135" i="12"/>
  <c r="BJ139" i="12"/>
  <c r="CA139" i="12"/>
  <c r="CA138" i="12"/>
  <c r="CA135" i="12"/>
  <c r="CA140" i="12"/>
  <c r="CA136" i="12"/>
  <c r="BQ144" i="12"/>
  <c r="BQ151" i="12"/>
  <c r="BQ147" i="12"/>
  <c r="BQ148" i="12"/>
  <c r="BQ153" i="12"/>
  <c r="BQ154" i="12"/>
  <c r="BQ143" i="12"/>
  <c r="CC135" i="12"/>
  <c r="CC138" i="12"/>
  <c r="CC140" i="12"/>
  <c r="CC136" i="12"/>
  <c r="CC139" i="12"/>
  <c r="BD136" i="12"/>
  <c r="BD135" i="12"/>
  <c r="BD139" i="12"/>
  <c r="BD140" i="12"/>
  <c r="BD138" i="12"/>
  <c r="AP136" i="12"/>
  <c r="AP139" i="12"/>
  <c r="AP140" i="12"/>
  <c r="AP138" i="12"/>
  <c r="AP135" i="12"/>
  <c r="CL153" i="12"/>
  <c r="CL154" i="12"/>
  <c r="CL144" i="12"/>
  <c r="CL143" i="12"/>
  <c r="CL151" i="12"/>
  <c r="CL147" i="12"/>
  <c r="CL148" i="12"/>
  <c r="BZ148" i="12"/>
  <c r="BZ153" i="12"/>
  <c r="BZ154" i="12"/>
  <c r="BZ151" i="12"/>
  <c r="BZ143" i="12"/>
  <c r="BZ147" i="12"/>
  <c r="BZ144" i="12"/>
  <c r="X142" i="12"/>
  <c r="DB136" i="12"/>
  <c r="DB135" i="12"/>
  <c r="DB140" i="12"/>
  <c r="DB139" i="12"/>
  <c r="DB138" i="12"/>
  <c r="DE136" i="12"/>
  <c r="DE140" i="12"/>
  <c r="DE135" i="12"/>
  <c r="DE138" i="12"/>
  <c r="DE139" i="12"/>
  <c r="AS151" i="12"/>
  <c r="AS143" i="12"/>
  <c r="AS147" i="12"/>
  <c r="AS144" i="12"/>
  <c r="AS153" i="12"/>
  <c r="AS148" i="12"/>
  <c r="AS154" i="12"/>
  <c r="F134" i="12"/>
  <c r="DU136" i="12"/>
  <c r="F136" i="12" s="1"/>
  <c r="DU138" i="12"/>
  <c r="F138" i="12" s="1"/>
  <c r="DU135" i="12"/>
  <c r="F135" i="12" s="1"/>
  <c r="DU140" i="12"/>
  <c r="F140" i="12" s="1"/>
  <c r="DU139" i="12"/>
  <c r="F139" i="12" s="1"/>
  <c r="BP147" i="12"/>
  <c r="BP144" i="12"/>
  <c r="BP148" i="12"/>
  <c r="BP143" i="12"/>
  <c r="BP154" i="12"/>
  <c r="BP151" i="12"/>
  <c r="BP153" i="12"/>
  <c r="BE135" i="12"/>
  <c r="BE140" i="12"/>
  <c r="BE139" i="12"/>
  <c r="BE138" i="12"/>
  <c r="BE136" i="12"/>
  <c r="HX134" i="12"/>
  <c r="HY134" i="12" s="1"/>
  <c r="DR153" i="12"/>
  <c r="DR143" i="12"/>
  <c r="DR151" i="12"/>
  <c r="DR147" i="12"/>
  <c r="DR154" i="12"/>
  <c r="DR144" i="12"/>
  <c r="DR148" i="12"/>
  <c r="CP138" i="12"/>
  <c r="CP139" i="12"/>
  <c r="CP136" i="12"/>
  <c r="CP140" i="12"/>
  <c r="CP135" i="12"/>
  <c r="BC138" i="12"/>
  <c r="BC136" i="12"/>
  <c r="BC140" i="12"/>
  <c r="BC139" i="12"/>
  <c r="BC135" i="12"/>
  <c r="AW144" i="12"/>
  <c r="AW151" i="12"/>
  <c r="AW153" i="12"/>
  <c r="AW143" i="12"/>
  <c r="AW148" i="12"/>
  <c r="AW147" i="12"/>
  <c r="AW154" i="12"/>
  <c r="BW138" i="12"/>
  <c r="BW136" i="12"/>
  <c r="BW135" i="12"/>
  <c r="BW140" i="12"/>
  <c r="BW139" i="12"/>
  <c r="BR139" i="12"/>
  <c r="BR136" i="12"/>
  <c r="BR135" i="12"/>
  <c r="BR140" i="12"/>
  <c r="BR138" i="12"/>
  <c r="BO153" i="12"/>
  <c r="BO154" i="12"/>
  <c r="BO143" i="12"/>
  <c r="BO151" i="12"/>
  <c r="BO144" i="12"/>
  <c r="BO148" i="12"/>
  <c r="BO147" i="12"/>
  <c r="BY139" i="12"/>
  <c r="BY140" i="12"/>
  <c r="BY138" i="12"/>
  <c r="BY136" i="12"/>
  <c r="BY135" i="12"/>
  <c r="HW148" i="12"/>
  <c r="HV148" i="12"/>
  <c r="LV136" i="12"/>
  <c r="LU136" i="12"/>
  <c r="CC143" i="12"/>
  <c r="CC147" i="12"/>
  <c r="CC151" i="12"/>
  <c r="CC153" i="12"/>
  <c r="CC148" i="12"/>
  <c r="CC154" i="12"/>
  <c r="CC144" i="12"/>
  <c r="CV147" i="12"/>
  <c r="CV154" i="12"/>
  <c r="CV143" i="12"/>
  <c r="CV148" i="12"/>
  <c r="CV144" i="12"/>
  <c r="CV153" i="12"/>
  <c r="CV151" i="12"/>
  <c r="CA151" i="12"/>
  <c r="CA153" i="12"/>
  <c r="CA154" i="12"/>
  <c r="CA144" i="12"/>
  <c r="CA147" i="12"/>
  <c r="CA148" i="12"/>
  <c r="CA143" i="12"/>
  <c r="CY136" i="12"/>
  <c r="CY135" i="12"/>
  <c r="CY140" i="12"/>
  <c r="CY139" i="12"/>
  <c r="CY138" i="12"/>
  <c r="CU154" i="12"/>
  <c r="CU144" i="12"/>
  <c r="CU143" i="12"/>
  <c r="CU148" i="12"/>
  <c r="CU147" i="12"/>
  <c r="CU151" i="12"/>
  <c r="CU153" i="12"/>
  <c r="DN143" i="12"/>
  <c r="DN144" i="12"/>
  <c r="DN148" i="12"/>
  <c r="DN151" i="12"/>
  <c r="DN147" i="12"/>
  <c r="DN154" i="12"/>
  <c r="ED142" i="12"/>
  <c r="G142" i="12" s="1"/>
  <c r="DN153" i="12"/>
  <c r="CL138" i="12"/>
  <c r="CL140" i="12"/>
  <c r="CL139" i="12"/>
  <c r="CL136" i="12"/>
  <c r="CL135" i="12"/>
  <c r="AR154" i="12"/>
  <c r="AR143" i="12"/>
  <c r="AR147" i="12"/>
  <c r="AR151" i="12"/>
  <c r="AR148" i="12"/>
  <c r="AR153" i="12"/>
  <c r="AR144" i="12"/>
  <c r="CR135" i="12"/>
  <c r="CR138" i="12"/>
  <c r="CR140" i="12"/>
  <c r="CR139" i="12"/>
  <c r="CR136" i="12"/>
  <c r="AQ136" i="12"/>
  <c r="AQ135" i="12"/>
  <c r="AQ140" i="12"/>
  <c r="AQ139" i="12"/>
  <c r="AQ138" i="12"/>
  <c r="AY143" i="12"/>
  <c r="AY154" i="12"/>
  <c r="AY153" i="12"/>
  <c r="AY144" i="12"/>
  <c r="AY151" i="12"/>
  <c r="AY148" i="12"/>
  <c r="AY147" i="12"/>
  <c r="HW138" i="12"/>
  <c r="HV138" i="12"/>
  <c r="CE136" i="12"/>
  <c r="CE135" i="12"/>
  <c r="CE140" i="12"/>
  <c r="CE138" i="12"/>
  <c r="CE139" i="12"/>
  <c r="BE148" i="12"/>
  <c r="BE153" i="12"/>
  <c r="BE144" i="12"/>
  <c r="BE154" i="12"/>
  <c r="BE151" i="12"/>
  <c r="BE147" i="12"/>
  <c r="BE143" i="12"/>
  <c r="BU135" i="12"/>
  <c r="BU140" i="12"/>
  <c r="BU138" i="12"/>
  <c r="BU139" i="12"/>
  <c r="BU136" i="12"/>
  <c r="CR148" i="12"/>
  <c r="CR151" i="12"/>
  <c r="CR154" i="12"/>
  <c r="CR147" i="12"/>
  <c r="CR153" i="12"/>
  <c r="CR144" i="12"/>
  <c r="CR143" i="12"/>
  <c r="BA140" i="12"/>
  <c r="BA139" i="12"/>
  <c r="BA138" i="12"/>
  <c r="BA136" i="12"/>
  <c r="BA135" i="12"/>
  <c r="DD144" i="12"/>
  <c r="DD153" i="12"/>
  <c r="DD154" i="12"/>
  <c r="DD143" i="12"/>
  <c r="DD147" i="12"/>
  <c r="DD148" i="12"/>
  <c r="DD151" i="12"/>
  <c r="BV139" i="12"/>
  <c r="BV136" i="12"/>
  <c r="BV138" i="12"/>
  <c r="BV135" i="12"/>
  <c r="BV140" i="12"/>
  <c r="CQ151" i="12"/>
  <c r="CQ154" i="12"/>
  <c r="CQ153" i="12"/>
  <c r="CQ148" i="12"/>
  <c r="CQ144" i="12"/>
  <c r="EE142" i="12"/>
  <c r="I142" i="12" s="1"/>
  <c r="CQ147" i="12"/>
  <c r="CQ143" i="12"/>
  <c r="DM135" i="12"/>
  <c r="DM140" i="12"/>
  <c r="DM136" i="12"/>
  <c r="DM138" i="12"/>
  <c r="DM139" i="12"/>
  <c r="CJ140" i="12"/>
  <c r="CJ136" i="12"/>
  <c r="CJ139" i="12"/>
  <c r="CJ138" i="12"/>
  <c r="CJ135" i="12"/>
  <c r="DL143" i="12"/>
  <c r="DL153" i="12"/>
  <c r="DL147" i="12"/>
  <c r="DL154" i="12"/>
  <c r="DL144" i="12"/>
  <c r="DL151" i="12"/>
  <c r="DL148" i="12"/>
  <c r="HW153" i="12"/>
  <c r="HV153" i="12"/>
  <c r="LW142" i="12"/>
  <c r="LX142" i="12" s="1"/>
  <c r="CB144" i="12"/>
  <c r="CB151" i="12"/>
  <c r="CB147" i="12"/>
  <c r="CB148" i="12"/>
  <c r="CB153" i="12"/>
  <c r="CB143" i="12"/>
  <c r="CB154" i="12"/>
  <c r="BN153" i="12"/>
  <c r="BN154" i="12"/>
  <c r="BN144" i="12"/>
  <c r="BN151" i="12"/>
  <c r="BN147" i="12"/>
  <c r="BN143" i="12"/>
  <c r="BN148" i="12"/>
  <c r="DI153" i="12"/>
  <c r="DI143" i="12"/>
  <c r="DI148" i="12"/>
  <c r="DI154" i="12"/>
  <c r="DI144" i="12"/>
  <c r="DI147" i="12"/>
  <c r="DI151" i="12"/>
  <c r="DT135" i="12"/>
  <c r="DT139" i="12"/>
  <c r="DT140" i="12"/>
  <c r="DT138" i="12"/>
  <c r="DT136" i="12"/>
  <c r="IC92" i="12"/>
  <c r="O92" i="12" s="1"/>
  <c r="P92" i="12" s="1"/>
  <c r="W143" i="12"/>
  <c r="X143" i="12" s="1"/>
  <c r="IB147" i="12"/>
  <c r="S147" i="12" s="1"/>
  <c r="N154" i="12"/>
  <c r="LV147" i="12"/>
  <c r="LU147" i="12"/>
  <c r="IB154" i="12"/>
  <c r="S154" i="12" s="1"/>
  <c r="MA143" i="12"/>
  <c r="AA143" i="12" s="1"/>
  <c r="LU144" i="12"/>
  <c r="LV144" i="12"/>
  <c r="MA147" i="12"/>
  <c r="AA147" i="12" s="1"/>
  <c r="LV143" i="12"/>
  <c r="LU143" i="12"/>
  <c r="MA144" i="12"/>
  <c r="AA144" i="12" s="1"/>
  <c r="LV154" i="12"/>
  <c r="LU154" i="12"/>
  <c r="MA154" i="12"/>
  <c r="AA154" i="12" s="1"/>
  <c r="HV143" i="12"/>
  <c r="HW143" i="12"/>
  <c r="N143" i="12"/>
  <c r="IB143" i="12"/>
  <c r="S143" i="12" s="1"/>
  <c r="N147" i="12"/>
  <c r="HW144" i="12"/>
  <c r="HV144" i="12"/>
  <c r="IB144" i="12"/>
  <c r="S144" i="12" s="1"/>
  <c r="N144" i="12"/>
  <c r="HW154" i="12"/>
  <c r="HV154" i="12"/>
  <c r="CT101" i="12"/>
  <c r="CT107" i="12"/>
  <c r="R121" i="12"/>
  <c r="CR107" i="12"/>
  <c r="IC97" i="12"/>
  <c r="O97" i="12" s="1"/>
  <c r="P97" i="12" s="1"/>
  <c r="CT105" i="12"/>
  <c r="MB132" i="12"/>
  <c r="W132" i="12" s="1"/>
  <c r="X132" i="12" s="1"/>
  <c r="MC101" i="12"/>
  <c r="Y101" i="12" s="1"/>
  <c r="Z101" i="12" s="1"/>
  <c r="LU124" i="12"/>
  <c r="N123" i="12"/>
  <c r="IC96" i="12"/>
  <c r="O96" i="12" s="1"/>
  <c r="P96" i="12" s="1"/>
  <c r="DW121" i="12"/>
  <c r="MB58" i="12"/>
  <c r="W58" i="12" s="1"/>
  <c r="X58" i="12" s="1"/>
  <c r="MB123" i="12"/>
  <c r="W123" i="12" s="1"/>
  <c r="X123" i="12" s="1"/>
  <c r="MA124" i="12"/>
  <c r="AA124" i="12" s="1"/>
  <c r="MC123" i="12"/>
  <c r="Y123" i="12" s="1"/>
  <c r="Z123" i="12" s="1"/>
  <c r="MB61" i="12"/>
  <c r="W61" i="12" s="1"/>
  <c r="X61" i="12" s="1"/>
  <c r="MB122" i="12"/>
  <c r="W122" i="12" s="1"/>
  <c r="X122" i="12" s="1"/>
  <c r="LV124" i="12"/>
  <c r="MB124" i="12"/>
  <c r="W124" i="12" s="1"/>
  <c r="X124" i="12" s="1"/>
  <c r="MC132" i="12"/>
  <c r="Y132" i="12" s="1"/>
  <c r="Z132" i="12" s="1"/>
  <c r="ID123" i="12"/>
  <c r="Q123" i="12" s="1"/>
  <c r="IC122" i="12"/>
  <c r="O122" i="12" s="1"/>
  <c r="ID122" i="12"/>
  <c r="Q122" i="12" s="1"/>
  <c r="IC124" i="12"/>
  <c r="O124" i="12" s="1"/>
  <c r="P124" i="12" s="1"/>
  <c r="MC124" i="12"/>
  <c r="Y124" i="12" s="1"/>
  <c r="Z124" i="12" s="1"/>
  <c r="ID132" i="12"/>
  <c r="Q132" i="12" s="1"/>
  <c r="R132" i="12" s="1"/>
  <c r="IC132" i="12"/>
  <c r="O132" i="12" s="1"/>
  <c r="P132" i="12" s="1"/>
  <c r="MC122" i="12"/>
  <c r="Y122" i="12" s="1"/>
  <c r="Z122" i="12" s="1"/>
  <c r="N122" i="12"/>
  <c r="LV122" i="12"/>
  <c r="LU122" i="12"/>
  <c r="MA122" i="12"/>
  <c r="AA122" i="12" s="1"/>
  <c r="ID124" i="12"/>
  <c r="Q124" i="12" s="1"/>
  <c r="R124" i="12" s="1"/>
  <c r="IB122" i="12"/>
  <c r="S122" i="12" s="1"/>
  <c r="IC123" i="12"/>
  <c r="O123" i="12" s="1"/>
  <c r="HW122" i="12"/>
  <c r="HV122" i="12"/>
  <c r="IB124" i="12"/>
  <c r="S124" i="12" s="1"/>
  <c r="HW124" i="12"/>
  <c r="HV124" i="12"/>
  <c r="P121" i="12"/>
  <c r="P109" i="12"/>
  <c r="HX121" i="12"/>
  <c r="HZ121" i="12" s="1"/>
  <c r="MB92" i="12"/>
  <c r="W92" i="12" s="1"/>
  <c r="X92" i="12" s="1"/>
  <c r="IC78" i="12"/>
  <c r="O78" i="12" s="1"/>
  <c r="P78" i="12" s="1"/>
  <c r="IC57" i="12"/>
  <c r="O57" i="12" s="1"/>
  <c r="X121" i="12"/>
  <c r="IB123" i="12"/>
  <c r="S123" i="12" s="1"/>
  <c r="EE121" i="12"/>
  <c r="I121" i="12" s="1"/>
  <c r="LW121" i="12"/>
  <c r="LY121" i="12" s="1"/>
  <c r="EC121" i="12"/>
  <c r="DX121" i="12"/>
  <c r="Z121" i="12"/>
  <c r="HW123" i="12"/>
  <c r="HV123" i="12"/>
  <c r="LV123" i="12"/>
  <c r="LU123" i="12"/>
  <c r="ED121" i="12"/>
  <c r="G121" i="12" s="1"/>
  <c r="MA123" i="12"/>
  <c r="AA123" i="12" s="1"/>
  <c r="BL96" i="12"/>
  <c r="BL98" i="12"/>
  <c r="BL92" i="12"/>
  <c r="BL97" i="12"/>
  <c r="LV132" i="12"/>
  <c r="LU132" i="12"/>
  <c r="IB132" i="12"/>
  <c r="S132" i="12" s="1"/>
  <c r="MA132" i="12"/>
  <c r="AA132" i="12" s="1"/>
  <c r="HW132" i="12"/>
  <c r="HV132" i="12"/>
  <c r="CR101" i="12"/>
  <c r="CR105" i="12"/>
  <c r="BO73" i="12"/>
  <c r="IB116" i="12"/>
  <c r="S116" i="12" s="1"/>
  <c r="IB113" i="12"/>
  <c r="S113" i="12" s="1"/>
  <c r="IB117" i="12"/>
  <c r="S117" i="12" s="1"/>
  <c r="MA101" i="12"/>
  <c r="IB119" i="12"/>
  <c r="S119" i="12" s="1"/>
  <c r="MA113" i="12"/>
  <c r="AA113" i="12" s="1"/>
  <c r="IB118" i="12"/>
  <c r="S118" i="12" s="1"/>
  <c r="LV101" i="12"/>
  <c r="HV113" i="12"/>
  <c r="HW113" i="12"/>
  <c r="EE112" i="12"/>
  <c r="I112" i="12" s="1"/>
  <c r="P112" i="12"/>
  <c r="R112" i="12"/>
  <c r="F109" i="12"/>
  <c r="HW118" i="12"/>
  <c r="HV118" i="12"/>
  <c r="HX112" i="12"/>
  <c r="HY112" i="12" s="1"/>
  <c r="F112" i="12"/>
  <c r="HW117" i="12"/>
  <c r="HV117" i="12"/>
  <c r="HW119" i="12"/>
  <c r="HV119" i="12"/>
  <c r="LW112" i="12"/>
  <c r="LY112" i="12" s="1"/>
  <c r="EC112" i="12"/>
  <c r="K112" i="12" s="1"/>
  <c r="DX112" i="12"/>
  <c r="HW116" i="12"/>
  <c r="HV116" i="12"/>
  <c r="LV113" i="12"/>
  <c r="LU113" i="12"/>
  <c r="X112" i="12"/>
  <c r="Z109" i="12"/>
  <c r="X109" i="12"/>
  <c r="LW109" i="12"/>
  <c r="LX109" i="12" s="1"/>
  <c r="HX109" i="12"/>
  <c r="HY109" i="12" s="1"/>
  <c r="ED109" i="12"/>
  <c r="G109" i="12" s="1"/>
  <c r="EC109" i="12"/>
  <c r="K109" i="12" s="1"/>
  <c r="DX109" i="12"/>
  <c r="DW109" i="12"/>
  <c r="ED112" i="12"/>
  <c r="G112" i="12" s="1"/>
  <c r="EE109" i="12"/>
  <c r="I109" i="12" s="1"/>
  <c r="DW112" i="12"/>
  <c r="R109" i="12"/>
  <c r="LU101" i="12"/>
  <c r="LW102" i="12"/>
  <c r="LX102" i="12" s="1"/>
  <c r="LV117" i="12"/>
  <c r="LV116" i="12"/>
  <c r="LU116" i="12"/>
  <c r="LV118" i="12"/>
  <c r="LU118" i="12"/>
  <c r="MA117" i="12"/>
  <c r="AA117" i="12" s="1"/>
  <c r="LU119" i="12"/>
  <c r="LU117" i="12"/>
  <c r="MA119" i="12"/>
  <c r="AA119" i="12" s="1"/>
  <c r="MA116" i="12"/>
  <c r="AA116" i="12" s="1"/>
  <c r="LV119" i="12"/>
  <c r="MA118" i="12"/>
  <c r="AA118" i="12" s="1"/>
  <c r="CJ59" i="12"/>
  <c r="X27" i="12"/>
  <c r="CJ58" i="12"/>
  <c r="BU78" i="12"/>
  <c r="BU73" i="12"/>
  <c r="BU86" i="12"/>
  <c r="CJ61" i="12"/>
  <c r="IC73" i="12"/>
  <c r="O73" i="12" s="1"/>
  <c r="P73" i="12" s="1"/>
  <c r="MB60" i="12"/>
  <c r="W60" i="12" s="1"/>
  <c r="X60" i="12" s="1"/>
  <c r="BM73" i="12"/>
  <c r="BM78" i="12"/>
  <c r="BM87" i="12"/>
  <c r="BM89" i="12"/>
  <c r="AV105" i="12"/>
  <c r="AV106" i="12"/>
  <c r="AV107" i="12"/>
  <c r="AV101" i="12"/>
  <c r="DH106" i="12"/>
  <c r="DH107" i="12"/>
  <c r="DH101" i="12"/>
  <c r="DH105" i="12"/>
  <c r="CK106" i="12"/>
  <c r="CK107" i="12"/>
  <c r="CK105" i="12"/>
  <c r="CK101" i="12"/>
  <c r="BO78" i="12"/>
  <c r="MB87" i="12"/>
  <c r="W87" i="12" s="1"/>
  <c r="X87" i="12" s="1"/>
  <c r="MB86" i="12"/>
  <c r="W86" i="12" s="1"/>
  <c r="X86" i="12" s="1"/>
  <c r="MB88" i="12"/>
  <c r="W88" i="12" s="1"/>
  <c r="X88" i="12" s="1"/>
  <c r="IC61" i="12"/>
  <c r="O61" i="12" s="1"/>
  <c r="P61" i="12" s="1"/>
  <c r="BO33" i="12"/>
  <c r="P62" i="12"/>
  <c r="BO86" i="12"/>
  <c r="CB89" i="12"/>
  <c r="CB73" i="12"/>
  <c r="CB85" i="12"/>
  <c r="CB87" i="12"/>
  <c r="CB78" i="12"/>
  <c r="CB86" i="12"/>
  <c r="CB88" i="12"/>
  <c r="BU89" i="12"/>
  <c r="BU87" i="12"/>
  <c r="BU85" i="12"/>
  <c r="BT96" i="12"/>
  <c r="BT98" i="12"/>
  <c r="BT92" i="12"/>
  <c r="BT97" i="12"/>
  <c r="BM107" i="12"/>
  <c r="BM106" i="12"/>
  <c r="BM101" i="12"/>
  <c r="BM105" i="12"/>
  <c r="CJ57" i="12"/>
  <c r="MB96" i="12"/>
  <c r="W96" i="12" s="1"/>
  <c r="X96" i="12" s="1"/>
  <c r="CJ67" i="12"/>
  <c r="MB85" i="12"/>
  <c r="W85" i="12" s="1"/>
  <c r="X85" i="12" s="1"/>
  <c r="MB105" i="12"/>
  <c r="W105" i="12" s="1"/>
  <c r="X105" i="12" s="1"/>
  <c r="BO28" i="12"/>
  <c r="BT88" i="12"/>
  <c r="BT73" i="12"/>
  <c r="BT86" i="12"/>
  <c r="BT78" i="12"/>
  <c r="BT87" i="12"/>
  <c r="BT85" i="12"/>
  <c r="BT89" i="12"/>
  <c r="DM106" i="12"/>
  <c r="DM107" i="12"/>
  <c r="DM105" i="12"/>
  <c r="DM101" i="12"/>
  <c r="CI92" i="12"/>
  <c r="CI98" i="12"/>
  <c r="CI96" i="12"/>
  <c r="CI97" i="12"/>
  <c r="AX107" i="12"/>
  <c r="AX105" i="12"/>
  <c r="AX101" i="12"/>
  <c r="AX106" i="12"/>
  <c r="CE92" i="12"/>
  <c r="CE98" i="12"/>
  <c r="CE97" i="12"/>
  <c r="CE96" i="12"/>
  <c r="DJ101" i="12"/>
  <c r="DJ106" i="12"/>
  <c r="DJ105" i="12"/>
  <c r="DJ107" i="12"/>
  <c r="BU107" i="12"/>
  <c r="BU106" i="12"/>
  <c r="BU101" i="12"/>
  <c r="BU105" i="12"/>
  <c r="BA105" i="12"/>
  <c r="BA107" i="12"/>
  <c r="BA101" i="12"/>
  <c r="BA106" i="12"/>
  <c r="CG98" i="12"/>
  <c r="CG92" i="12"/>
  <c r="CG96" i="12"/>
  <c r="CG97" i="12"/>
  <c r="BM85" i="12"/>
  <c r="BM88" i="12"/>
  <c r="BB97" i="12"/>
  <c r="BB98" i="12"/>
  <c r="BB92" i="12"/>
  <c r="BB96" i="12"/>
  <c r="MB28" i="12"/>
  <c r="W28" i="12" s="1"/>
  <c r="X28" i="12" s="1"/>
  <c r="DG97" i="12"/>
  <c r="DG96" i="12"/>
  <c r="DG98" i="12"/>
  <c r="DG92" i="12"/>
  <c r="MB107" i="12"/>
  <c r="W107" i="12" s="1"/>
  <c r="X107" i="12" s="1"/>
  <c r="CJ88" i="12"/>
  <c r="CJ73" i="12"/>
  <c r="CJ86" i="12"/>
  <c r="CJ85" i="12"/>
  <c r="CJ78" i="12"/>
  <c r="CJ87" i="12"/>
  <c r="CJ89" i="12"/>
  <c r="P93" i="12"/>
  <c r="MC61" i="12"/>
  <c r="Y61" i="12" s="1"/>
  <c r="Z61" i="12" s="1"/>
  <c r="IC87" i="12"/>
  <c r="O87" i="12" s="1"/>
  <c r="P87" i="12" s="1"/>
  <c r="MB78" i="12"/>
  <c r="W78" i="12" s="1"/>
  <c r="X78" i="12" s="1"/>
  <c r="BG73" i="12"/>
  <c r="BG86" i="12"/>
  <c r="BG85" i="12"/>
  <c r="BG88" i="12"/>
  <c r="BG87" i="12"/>
  <c r="BG78" i="12"/>
  <c r="BG89" i="12"/>
  <c r="MB89" i="12"/>
  <c r="W89" i="12" s="1"/>
  <c r="X89" i="12" s="1"/>
  <c r="AU97" i="12"/>
  <c r="AU96" i="12"/>
  <c r="AU98" i="12"/>
  <c r="AU92" i="12"/>
  <c r="MB57" i="12"/>
  <c r="W57" i="12" s="1"/>
  <c r="X57" i="12" s="1"/>
  <c r="MB31" i="12"/>
  <c r="W31" i="12" s="1"/>
  <c r="X31" i="12" s="1"/>
  <c r="AP101" i="12"/>
  <c r="AP107" i="12"/>
  <c r="AP105" i="12"/>
  <c r="AP106" i="12"/>
  <c r="CY96" i="12"/>
  <c r="CY92" i="12"/>
  <c r="CY97" i="12"/>
  <c r="CY98" i="12"/>
  <c r="BD105" i="12"/>
  <c r="BD101" i="12"/>
  <c r="BD107" i="12"/>
  <c r="BD106" i="12"/>
  <c r="BO88" i="12"/>
  <c r="BO89" i="12"/>
  <c r="BO85" i="12"/>
  <c r="AN101" i="12"/>
  <c r="AN106" i="12"/>
  <c r="AN105" i="12"/>
  <c r="AN107" i="12"/>
  <c r="DB107" i="12"/>
  <c r="DB105" i="12"/>
  <c r="DB106" i="12"/>
  <c r="DB101" i="12"/>
  <c r="AT105" i="12"/>
  <c r="AT106" i="12"/>
  <c r="AT107" i="12"/>
  <c r="AT101" i="12"/>
  <c r="CJ105" i="12"/>
  <c r="CJ101" i="12"/>
  <c r="CJ106" i="12"/>
  <c r="CJ107" i="12"/>
  <c r="BF107" i="12"/>
  <c r="BF105" i="12"/>
  <c r="BF101" i="12"/>
  <c r="BF106" i="12"/>
  <c r="CZ105" i="12"/>
  <c r="CZ107" i="12"/>
  <c r="CZ101" i="12"/>
  <c r="CZ106" i="12"/>
  <c r="DF105" i="12"/>
  <c r="DF106" i="12"/>
  <c r="DF107" i="12"/>
  <c r="DF101" i="12"/>
  <c r="DP106" i="12"/>
  <c r="DP101" i="12"/>
  <c r="DP107" i="12"/>
  <c r="DP105" i="12"/>
  <c r="DR106" i="12"/>
  <c r="DR101" i="12"/>
  <c r="DR105" i="12"/>
  <c r="DR107" i="12"/>
  <c r="CO105" i="12"/>
  <c r="CO101" i="12"/>
  <c r="CO107" i="12"/>
  <c r="CO106" i="12"/>
  <c r="AM98" i="12"/>
  <c r="AM96" i="12"/>
  <c r="AM92" i="12"/>
  <c r="AM97" i="12"/>
  <c r="DP96" i="12"/>
  <c r="DP97" i="12"/>
  <c r="DP92" i="12"/>
  <c r="DP98" i="12"/>
  <c r="DR89" i="12"/>
  <c r="DR73" i="12"/>
  <c r="DR88" i="12"/>
  <c r="DR85" i="12"/>
  <c r="DR87" i="12"/>
  <c r="DR86" i="12"/>
  <c r="DR78" i="12"/>
  <c r="BI105" i="12"/>
  <c r="BI101" i="12"/>
  <c r="BI106" i="12"/>
  <c r="BI107" i="12"/>
  <c r="DU101" i="12"/>
  <c r="F101" i="12" s="1"/>
  <c r="DU105" i="12"/>
  <c r="F105" i="12" s="1"/>
  <c r="DU107" i="12"/>
  <c r="F107" i="12" s="1"/>
  <c r="DU106" i="12"/>
  <c r="F106" i="12" s="1"/>
  <c r="CL105" i="12"/>
  <c r="CL107" i="12"/>
  <c r="CL101" i="12"/>
  <c r="CL106" i="12"/>
  <c r="BK97" i="12"/>
  <c r="BK98" i="12"/>
  <c r="BK92" i="12"/>
  <c r="BK96" i="12"/>
  <c r="ED27" i="12"/>
  <c r="G27" i="12" s="1"/>
  <c r="MC59" i="12"/>
  <c r="Y59" i="12" s="1"/>
  <c r="Z59" i="12" s="1"/>
  <c r="IC60" i="12"/>
  <c r="O60" i="12" s="1"/>
  <c r="P60" i="12" s="1"/>
  <c r="MC60" i="12"/>
  <c r="Y60" i="12" s="1"/>
  <c r="Z60" i="12" s="1"/>
  <c r="IC106" i="12"/>
  <c r="O106" i="12" s="1"/>
  <c r="P106" i="12" s="1"/>
  <c r="CS107" i="12"/>
  <c r="CS106" i="12"/>
  <c r="CS101" i="12"/>
  <c r="CS105" i="12"/>
  <c r="BV107" i="12"/>
  <c r="BV106" i="12"/>
  <c r="BV101" i="12"/>
  <c r="BV105" i="12"/>
  <c r="BO96" i="12"/>
  <c r="BO97" i="12"/>
  <c r="BO98" i="12"/>
  <c r="BO92" i="12"/>
  <c r="MC88" i="12"/>
  <c r="Y88" i="12" s="1"/>
  <c r="Z88" i="12" s="1"/>
  <c r="P40" i="12"/>
  <c r="IC67" i="12"/>
  <c r="O67" i="12" s="1"/>
  <c r="P67" i="12" s="1"/>
  <c r="MC57" i="12"/>
  <c r="Y57" i="12" s="1"/>
  <c r="Z57" i="12" s="1"/>
  <c r="IC107" i="12"/>
  <c r="O107" i="12" s="1"/>
  <c r="P107" i="12" s="1"/>
  <c r="MB46" i="12"/>
  <c r="W46" i="12" s="1"/>
  <c r="X46" i="12" s="1"/>
  <c r="DQ97" i="12"/>
  <c r="DQ92" i="12"/>
  <c r="DQ98" i="12"/>
  <c r="DQ96" i="12"/>
  <c r="Z72" i="12"/>
  <c r="BK59" i="12"/>
  <c r="BE96" i="12"/>
  <c r="BE98" i="12"/>
  <c r="BE97" i="12"/>
  <c r="BE92" i="12"/>
  <c r="BK67" i="12"/>
  <c r="BZ87" i="12"/>
  <c r="BZ86" i="12"/>
  <c r="BZ88" i="12"/>
  <c r="BZ85" i="12"/>
  <c r="BZ78" i="12"/>
  <c r="BZ89" i="12"/>
  <c r="BZ73" i="12"/>
  <c r="BD92" i="12"/>
  <c r="BD96" i="12"/>
  <c r="BD98" i="12"/>
  <c r="BD97" i="12"/>
  <c r="MC31" i="12"/>
  <c r="Y31" i="12" s="1"/>
  <c r="Z31" i="12" s="1"/>
  <c r="IC101" i="12"/>
  <c r="O101" i="12" s="1"/>
  <c r="P101" i="12" s="1"/>
  <c r="ID73" i="12"/>
  <c r="Q73" i="12" s="1"/>
  <c r="R73" i="12" s="1"/>
  <c r="ED63" i="12"/>
  <c r="G63" i="12" s="1"/>
  <c r="BI98" i="12"/>
  <c r="BI96" i="12"/>
  <c r="BI97" i="12"/>
  <c r="BI92" i="12"/>
  <c r="BG97" i="12"/>
  <c r="BG92" i="12"/>
  <c r="BG96" i="12"/>
  <c r="BG98" i="12"/>
  <c r="DU98" i="12"/>
  <c r="F98" i="12" s="1"/>
  <c r="DU97" i="12"/>
  <c r="F97" i="12" s="1"/>
  <c r="DU96" i="12"/>
  <c r="F96" i="12" s="1"/>
  <c r="DU92" i="12"/>
  <c r="F92" i="12" s="1"/>
  <c r="DS92" i="12"/>
  <c r="DS96" i="12"/>
  <c r="DS98" i="12"/>
  <c r="DS97" i="12"/>
  <c r="MC87" i="12"/>
  <c r="Y87" i="12" s="1"/>
  <c r="Z87" i="12" s="1"/>
  <c r="X100" i="12"/>
  <c r="P64" i="12"/>
  <c r="IC16" i="12"/>
  <c r="O16" i="12" s="1"/>
  <c r="O13" i="12"/>
  <c r="P13" i="12" s="1"/>
  <c r="ID59" i="12"/>
  <c r="Q59" i="12" s="1"/>
  <c r="R59" i="12" s="1"/>
  <c r="IC59" i="12"/>
  <c r="O59" i="12" s="1"/>
  <c r="P59" i="12" s="1"/>
  <c r="MB106" i="12"/>
  <c r="W106" i="12" s="1"/>
  <c r="X106" i="12" s="1"/>
  <c r="MB42" i="12"/>
  <c r="W42" i="12" s="1"/>
  <c r="X42" i="12" s="1"/>
  <c r="AX88" i="12"/>
  <c r="AX89" i="12"/>
  <c r="AX86" i="12"/>
  <c r="AX78" i="12"/>
  <c r="AX73" i="12"/>
  <c r="AX87" i="12"/>
  <c r="AX85" i="12"/>
  <c r="MC86" i="12"/>
  <c r="Y86" i="12" s="1"/>
  <c r="Z86" i="12" s="1"/>
  <c r="DS87" i="12"/>
  <c r="DS73" i="12"/>
  <c r="DS78" i="12"/>
  <c r="DS89" i="12"/>
  <c r="DS88" i="12"/>
  <c r="DS86" i="12"/>
  <c r="DS85" i="12"/>
  <c r="ID58" i="12"/>
  <c r="Q58" i="12" s="1"/>
  <c r="R58" i="12" s="1"/>
  <c r="ID67" i="12"/>
  <c r="Q67" i="12" s="1"/>
  <c r="R67" i="12" s="1"/>
  <c r="MC105" i="12"/>
  <c r="Y105" i="12" s="1"/>
  <c r="Z105" i="12" s="1"/>
  <c r="IC58" i="12"/>
  <c r="O58" i="12" s="1"/>
  <c r="P58" i="12" s="1"/>
  <c r="MB48" i="12"/>
  <c r="W48" i="12" s="1"/>
  <c r="X48" i="12" s="1"/>
  <c r="ID97" i="12"/>
  <c r="Q97" i="12" s="1"/>
  <c r="R97" i="12" s="1"/>
  <c r="MC106" i="12"/>
  <c r="Y106" i="12" s="1"/>
  <c r="Z106" i="12" s="1"/>
  <c r="ID88" i="12"/>
  <c r="Q88" i="12" s="1"/>
  <c r="R88" i="12" s="1"/>
  <c r="MC67" i="12"/>
  <c r="Y67" i="12" s="1"/>
  <c r="Z67" i="12" s="1"/>
  <c r="ED100" i="12"/>
  <c r="G100" i="12" s="1"/>
  <c r="MC98" i="12"/>
  <c r="Y98" i="12" s="1"/>
  <c r="Z98" i="12" s="1"/>
  <c r="ID89" i="12"/>
  <c r="Q89" i="12" s="1"/>
  <c r="R89" i="12" s="1"/>
  <c r="MC92" i="12"/>
  <c r="Y92" i="12" s="1"/>
  <c r="Z92" i="12" s="1"/>
  <c r="MB37" i="12"/>
  <c r="W37" i="12" s="1"/>
  <c r="X37" i="12" s="1"/>
  <c r="IC32" i="12"/>
  <c r="O32" i="12" s="1"/>
  <c r="P32" i="12" s="1"/>
  <c r="BH14" i="12"/>
  <c r="EE40" i="12"/>
  <c r="I40" i="12" s="1"/>
  <c r="ID101" i="12"/>
  <c r="Q101" i="12" s="1"/>
  <c r="R101" i="12" s="1"/>
  <c r="IC89" i="12"/>
  <c r="O89" i="12" s="1"/>
  <c r="P89" i="12" s="1"/>
  <c r="MB54" i="12"/>
  <c r="W54" i="12" s="1"/>
  <c r="X54" i="12" s="1"/>
  <c r="MC96" i="12"/>
  <c r="Y96" i="12" s="1"/>
  <c r="Z96" i="12" s="1"/>
  <c r="ID20" i="12"/>
  <c r="Q20" i="12" s="1"/>
  <c r="EE77" i="12"/>
  <c r="I77" i="12" s="1"/>
  <c r="ID61" i="12"/>
  <c r="Q61" i="12" s="1"/>
  <c r="R61" i="12" s="1"/>
  <c r="ID57" i="12"/>
  <c r="Q57" i="12" s="1"/>
  <c r="EE93" i="12"/>
  <c r="I93" i="12" s="1"/>
  <c r="ID33" i="12"/>
  <c r="Q33" i="12" s="1"/>
  <c r="R33" i="12" s="1"/>
  <c r="IC105" i="12"/>
  <c r="O105" i="12" s="1"/>
  <c r="P105" i="12" s="1"/>
  <c r="ID87" i="12"/>
  <c r="Q87" i="12" s="1"/>
  <c r="R87" i="12" s="1"/>
  <c r="ID86" i="12"/>
  <c r="Q86" i="12" s="1"/>
  <c r="R86" i="12" s="1"/>
  <c r="MB47" i="12"/>
  <c r="W47" i="12" s="1"/>
  <c r="X47" i="12" s="1"/>
  <c r="ID85" i="12"/>
  <c r="Q85" i="12" s="1"/>
  <c r="R85" i="12" s="1"/>
  <c r="MC46" i="12"/>
  <c r="Y46" i="12" s="1"/>
  <c r="Z46" i="12" s="1"/>
  <c r="MB33" i="12"/>
  <c r="W33" i="12" s="1"/>
  <c r="X33" i="12" s="1"/>
  <c r="ED72" i="12"/>
  <c r="G72" i="12" s="1"/>
  <c r="ID78" i="12"/>
  <c r="Q78" i="12" s="1"/>
  <c r="R78" i="12" s="1"/>
  <c r="MC58" i="12"/>
  <c r="Y58" i="12" s="1"/>
  <c r="Z58" i="12" s="1"/>
  <c r="MB50" i="12"/>
  <c r="W50" i="12" s="1"/>
  <c r="X50" i="12" s="1"/>
  <c r="MC107" i="12"/>
  <c r="Y107" i="12" s="1"/>
  <c r="Z107" i="12" s="1"/>
  <c r="ID98" i="12"/>
  <c r="Q98" i="12" s="1"/>
  <c r="R98" i="12" s="1"/>
  <c r="MC78" i="12"/>
  <c r="Y78" i="12" s="1"/>
  <c r="Z78" i="12" s="1"/>
  <c r="MB51" i="12"/>
  <c r="W51" i="12" s="1"/>
  <c r="X51" i="12" s="1"/>
  <c r="EE56" i="12"/>
  <c r="I56" i="12" s="1"/>
  <c r="EE103" i="12"/>
  <c r="I103" i="12" s="1"/>
  <c r="MB49" i="12"/>
  <c r="W49" i="12" s="1"/>
  <c r="X49" i="12" s="1"/>
  <c r="ID60" i="12"/>
  <c r="Q60" i="12" s="1"/>
  <c r="R60" i="12" s="1"/>
  <c r="CG89" i="12"/>
  <c r="CG87" i="12"/>
  <c r="CG86" i="12"/>
  <c r="CG88" i="12"/>
  <c r="CG73" i="12"/>
  <c r="CG85" i="12"/>
  <c r="CG78" i="12"/>
  <c r="P94" i="12"/>
  <c r="AN61" i="12"/>
  <c r="AN67" i="12"/>
  <c r="AN60" i="12"/>
  <c r="AN58" i="12"/>
  <c r="AN57" i="12"/>
  <c r="AN59" i="12"/>
  <c r="DA73" i="12"/>
  <c r="DA88" i="12"/>
  <c r="DA78" i="12"/>
  <c r="DA87" i="12"/>
  <c r="DA85" i="12"/>
  <c r="DA89" i="12"/>
  <c r="DA86" i="12"/>
  <c r="P65" i="12"/>
  <c r="BE86" i="12"/>
  <c r="BE78" i="12"/>
  <c r="BE89" i="12"/>
  <c r="BE88" i="12"/>
  <c r="BE73" i="12"/>
  <c r="BE87" i="12"/>
  <c r="BE85" i="12"/>
  <c r="P63" i="12"/>
  <c r="ID15" i="12"/>
  <c r="ID14" i="12" s="1"/>
  <c r="ED36" i="12"/>
  <c r="G36" i="12" s="1"/>
  <c r="EE72" i="12"/>
  <c r="I72" i="12" s="1"/>
  <c r="ED91" i="12"/>
  <c r="G91" i="12" s="1"/>
  <c r="MC50" i="12"/>
  <c r="Y50" i="12" s="1"/>
  <c r="Z50" i="12" s="1"/>
  <c r="EE94" i="12"/>
  <c r="I94" i="12" s="1"/>
  <c r="EE75" i="12"/>
  <c r="I75" i="12" s="1"/>
  <c r="AU58" i="12"/>
  <c r="AU67" i="12"/>
  <c r="AU59" i="12"/>
  <c r="AU57" i="12"/>
  <c r="AU61" i="12"/>
  <c r="AU60" i="12"/>
  <c r="ED94" i="12"/>
  <c r="G94" i="12" s="1"/>
  <c r="CH97" i="12"/>
  <c r="CH92" i="12"/>
  <c r="CH96" i="12"/>
  <c r="CH98" i="12"/>
  <c r="EE66" i="12"/>
  <c r="IC17" i="12"/>
  <c r="O17" i="12" s="1"/>
  <c r="EE41" i="12"/>
  <c r="I41" i="12" s="1"/>
  <c r="ID37" i="12"/>
  <c r="Q37" i="12" s="1"/>
  <c r="R37" i="12" s="1"/>
  <c r="ID18" i="12"/>
  <c r="Q18" i="12" s="1"/>
  <c r="IC42" i="12"/>
  <c r="O42" i="12" s="1"/>
  <c r="P42" i="12" s="1"/>
  <c r="ID92" i="12"/>
  <c r="Q92" i="12" s="1"/>
  <c r="R92" i="12" s="1"/>
  <c r="EE91" i="12"/>
  <c r="I91" i="12" s="1"/>
  <c r="IC98" i="12"/>
  <c r="O98" i="12" s="1"/>
  <c r="P98" i="12" s="1"/>
  <c r="MC49" i="12"/>
  <c r="Y49" i="12" s="1"/>
  <c r="Z49" i="12" s="1"/>
  <c r="IC33" i="12"/>
  <c r="O33" i="12" s="1"/>
  <c r="P33" i="12" s="1"/>
  <c r="EE102" i="12"/>
  <c r="I102" i="12" s="1"/>
  <c r="BK58" i="12"/>
  <c r="BK57" i="12"/>
  <c r="BK60" i="12"/>
  <c r="EE69" i="12"/>
  <c r="I69" i="12" s="1"/>
  <c r="EE74" i="12"/>
  <c r="I74" i="12" s="1"/>
  <c r="ED41" i="12"/>
  <c r="G41" i="12" s="1"/>
  <c r="ID96" i="12"/>
  <c r="Q96" i="12" s="1"/>
  <c r="R96" i="12" s="1"/>
  <c r="ID50" i="12"/>
  <c r="Q50" i="12" s="1"/>
  <c r="R50" i="12" s="1"/>
  <c r="IC47" i="12"/>
  <c r="O47" i="12" s="1"/>
  <c r="P47" i="12" s="1"/>
  <c r="ID17" i="12"/>
  <c r="EE27" i="12"/>
  <c r="I27" i="12" s="1"/>
  <c r="IC28" i="12"/>
  <c r="O28" i="12" s="1"/>
  <c r="MB59" i="12"/>
  <c r="W59" i="12" s="1"/>
  <c r="X59" i="12" s="1"/>
  <c r="IC18" i="12"/>
  <c r="O18" i="12" s="1"/>
  <c r="ED68" i="12"/>
  <c r="G68" i="12" s="1"/>
  <c r="CO85" i="12"/>
  <c r="CO89" i="12"/>
  <c r="CO86" i="12"/>
  <c r="CO73" i="12"/>
  <c r="CO88" i="12"/>
  <c r="CO78" i="12"/>
  <c r="CO87" i="12"/>
  <c r="EE39" i="12"/>
  <c r="I39" i="12" s="1"/>
  <c r="ID106" i="12"/>
  <c r="Q106" i="12" s="1"/>
  <c r="R106" i="12" s="1"/>
  <c r="ED75" i="12"/>
  <c r="G75" i="12" s="1"/>
  <c r="BT106" i="12"/>
  <c r="BT107" i="12"/>
  <c r="BT101" i="12"/>
  <c r="BT105" i="12"/>
  <c r="ID47" i="12"/>
  <c r="Q47" i="12" s="1"/>
  <c r="R47" i="12" s="1"/>
  <c r="IC48" i="12"/>
  <c r="O48" i="12" s="1"/>
  <c r="P48" i="12" s="1"/>
  <c r="ID22" i="12"/>
  <c r="Q22" i="12" s="1"/>
  <c r="MB97" i="12"/>
  <c r="W97" i="12" s="1"/>
  <c r="X97" i="12" s="1"/>
  <c r="IC31" i="12"/>
  <c r="O31" i="12" s="1"/>
  <c r="P31" i="12" s="1"/>
  <c r="MC32" i="12"/>
  <c r="Y32" i="12" s="1"/>
  <c r="Z32" i="12" s="1"/>
  <c r="MC51" i="12"/>
  <c r="Y51" i="12" s="1"/>
  <c r="Z51" i="12" s="1"/>
  <c r="MC42" i="12"/>
  <c r="Y42" i="12" s="1"/>
  <c r="Z42" i="12" s="1"/>
  <c r="MC97" i="12"/>
  <c r="Y97" i="12" s="1"/>
  <c r="Z97" i="12" s="1"/>
  <c r="ID30" i="12"/>
  <c r="Q30" i="12" s="1"/>
  <c r="R30" i="12" s="1"/>
  <c r="BS98" i="12"/>
  <c r="BS92" i="12"/>
  <c r="BS96" i="12"/>
  <c r="BS97" i="12"/>
  <c r="ED66" i="12"/>
  <c r="CW88" i="12"/>
  <c r="CW87" i="12"/>
  <c r="CW73" i="12"/>
  <c r="CW86" i="12"/>
  <c r="CW85" i="12"/>
  <c r="CW78" i="12"/>
  <c r="CW89" i="12"/>
  <c r="AW107" i="12"/>
  <c r="AW106" i="12"/>
  <c r="AW105" i="12"/>
  <c r="AW101" i="12"/>
  <c r="CU97" i="12"/>
  <c r="CU98" i="12"/>
  <c r="CU92" i="12"/>
  <c r="CU96" i="12"/>
  <c r="MC73" i="12"/>
  <c r="Y73" i="12" s="1"/>
  <c r="Z73" i="12" s="1"/>
  <c r="ED40" i="12"/>
  <c r="G40" i="12" s="1"/>
  <c r="ID48" i="12"/>
  <c r="Q48" i="12" s="1"/>
  <c r="R48" i="12" s="1"/>
  <c r="IC51" i="12"/>
  <c r="O51" i="12" s="1"/>
  <c r="P51" i="12" s="1"/>
  <c r="IC15" i="12"/>
  <c r="IC14" i="12" s="1"/>
  <c r="EE36" i="12"/>
  <c r="I36" i="12" s="1"/>
  <c r="IC20" i="12"/>
  <c r="O20" i="12" s="1"/>
  <c r="ED56" i="12"/>
  <c r="G56" i="12" s="1"/>
  <c r="MC33" i="12"/>
  <c r="Y33" i="12" s="1"/>
  <c r="Z33" i="12" s="1"/>
  <c r="MC48" i="12"/>
  <c r="Y48" i="12" s="1"/>
  <c r="Z48" i="12" s="1"/>
  <c r="MC30" i="12"/>
  <c r="Y30" i="12" s="1"/>
  <c r="Z30" i="12" s="1"/>
  <c r="ID32" i="12"/>
  <c r="Q32" i="12" s="1"/>
  <c r="R32" i="12" s="1"/>
  <c r="EE62" i="12"/>
  <c r="I62" i="12" s="1"/>
  <c r="ED64" i="12"/>
  <c r="G64" i="12" s="1"/>
  <c r="ED62" i="12"/>
  <c r="G62" i="12" s="1"/>
  <c r="DI106" i="12"/>
  <c r="DI105" i="12"/>
  <c r="DI107" i="12"/>
  <c r="DI101" i="12"/>
  <c r="IC88" i="12"/>
  <c r="O88" i="12" s="1"/>
  <c r="P88" i="12" s="1"/>
  <c r="IC85" i="12"/>
  <c r="O85" i="12" s="1"/>
  <c r="P85" i="12" s="1"/>
  <c r="IC49" i="12"/>
  <c r="O49" i="12" s="1"/>
  <c r="P49" i="12" s="1"/>
  <c r="ID42" i="12"/>
  <c r="ID21" i="12"/>
  <c r="Q21" i="12" s="1"/>
  <c r="MC85" i="12"/>
  <c r="Y85" i="12" s="1"/>
  <c r="Z85" i="12" s="1"/>
  <c r="MC54" i="12"/>
  <c r="Y54" i="12" s="1"/>
  <c r="Z54" i="12" s="1"/>
  <c r="ID105" i="12"/>
  <c r="Q105" i="12" s="1"/>
  <c r="R105" i="12" s="1"/>
  <c r="IC30" i="12"/>
  <c r="O30" i="12" s="1"/>
  <c r="P30" i="12" s="1"/>
  <c r="ID107" i="12"/>
  <c r="Q107" i="12" s="1"/>
  <c r="R107" i="12" s="1"/>
  <c r="ED102" i="12"/>
  <c r="G102" i="12" s="1"/>
  <c r="AS107" i="12"/>
  <c r="AS105" i="12"/>
  <c r="AS101" i="12"/>
  <c r="AS106" i="12"/>
  <c r="BY96" i="12"/>
  <c r="BY97" i="12"/>
  <c r="BY92" i="12"/>
  <c r="BY98" i="12"/>
  <c r="ED69" i="12"/>
  <c r="G69" i="12" s="1"/>
  <c r="EE68" i="12"/>
  <c r="I68" i="12" s="1"/>
  <c r="EE63" i="12"/>
  <c r="I63" i="12" s="1"/>
  <c r="IC86" i="12"/>
  <c r="O86" i="12" s="1"/>
  <c r="P86" i="12" s="1"/>
  <c r="ID49" i="12"/>
  <c r="Q49" i="12" s="1"/>
  <c r="R49" i="12" s="1"/>
  <c r="IC50" i="12"/>
  <c r="O50" i="12" s="1"/>
  <c r="P50" i="12" s="1"/>
  <c r="ID28" i="12"/>
  <c r="Q28" i="12" s="1"/>
  <c r="MC47" i="12"/>
  <c r="Y47" i="12" s="1"/>
  <c r="Z47" i="12" s="1"/>
  <c r="MC28" i="12"/>
  <c r="Y28" i="12" s="1"/>
  <c r="Z28" i="12" s="1"/>
  <c r="IC22" i="12"/>
  <c r="O22" i="12" s="1"/>
  <c r="IC21" i="12"/>
  <c r="O21" i="12" s="1"/>
  <c r="MB30" i="12"/>
  <c r="W30" i="12" s="1"/>
  <c r="X30" i="12" s="1"/>
  <c r="ED65" i="12"/>
  <c r="G65" i="12" s="1"/>
  <c r="ED103" i="12"/>
  <c r="G103" i="12" s="1"/>
  <c r="EE65" i="12"/>
  <c r="I65" i="12" s="1"/>
  <c r="MB32" i="12"/>
  <c r="W32" i="12" s="1"/>
  <c r="X32" i="12" s="1"/>
  <c r="DE106" i="12"/>
  <c r="DE105" i="12"/>
  <c r="DE107" i="12"/>
  <c r="DE101" i="12"/>
  <c r="CD78" i="12"/>
  <c r="CD85" i="12"/>
  <c r="CD89" i="12"/>
  <c r="CD73" i="12"/>
  <c r="CD87" i="12"/>
  <c r="CD86" i="12"/>
  <c r="CD88" i="12"/>
  <c r="MB98" i="12"/>
  <c r="W98" i="12" s="1"/>
  <c r="X98" i="12" s="1"/>
  <c r="ID51" i="12"/>
  <c r="Q51" i="12" s="1"/>
  <c r="R51" i="12" s="1"/>
  <c r="IC37" i="12"/>
  <c r="O37" i="12" s="1"/>
  <c r="P37" i="12" s="1"/>
  <c r="ID16" i="12"/>
  <c r="Q16" i="12" s="1"/>
  <c r="EE100" i="12"/>
  <c r="I100" i="12" s="1"/>
  <c r="MC37" i="12"/>
  <c r="Y37" i="12" s="1"/>
  <c r="Z37" i="12" s="1"/>
  <c r="MB67" i="12"/>
  <c r="W67" i="12" s="1"/>
  <c r="X67" i="12" s="1"/>
  <c r="ID31" i="12"/>
  <c r="Q31" i="12" s="1"/>
  <c r="R31" i="12" s="1"/>
  <c r="EE64" i="12"/>
  <c r="I64" i="12" s="1"/>
  <c r="ED77" i="12"/>
  <c r="G77" i="12" s="1"/>
  <c r="AW86" i="12"/>
  <c r="AW87" i="12"/>
  <c r="AW73" i="12"/>
  <c r="AW88" i="12"/>
  <c r="AW78" i="12"/>
  <c r="AW85" i="12"/>
  <c r="AW89" i="12"/>
  <c r="ED93" i="12"/>
  <c r="G93" i="12" s="1"/>
  <c r="ED74" i="12"/>
  <c r="G74" i="12" s="1"/>
  <c r="MC89" i="12"/>
  <c r="Y89" i="12" s="1"/>
  <c r="Z89" i="12" s="1"/>
  <c r="P68" i="12"/>
  <c r="CD16" i="12"/>
  <c r="P102" i="12"/>
  <c r="P39" i="12"/>
  <c r="BJ107" i="12"/>
  <c r="BJ105" i="12"/>
  <c r="BJ101" i="12"/>
  <c r="BJ106" i="12"/>
  <c r="P41" i="12"/>
  <c r="P69" i="12"/>
  <c r="AN96" i="12"/>
  <c r="AN97" i="12"/>
  <c r="AN98" i="12"/>
  <c r="AN92" i="12"/>
  <c r="MA105" i="12"/>
  <c r="AA105" i="12" s="1"/>
  <c r="MA98" i="12"/>
  <c r="AA98" i="12" s="1"/>
  <c r="IB105" i="12"/>
  <c r="S105" i="12" s="1"/>
  <c r="DJ96" i="12"/>
  <c r="DJ97" i="12"/>
  <c r="DJ92" i="12"/>
  <c r="DJ98" i="12"/>
  <c r="BJ96" i="12"/>
  <c r="BJ98" i="12"/>
  <c r="BJ92" i="12"/>
  <c r="BJ97" i="12"/>
  <c r="DU14" i="12"/>
  <c r="AV14" i="12"/>
  <c r="CA60" i="12"/>
  <c r="CA61" i="12"/>
  <c r="CA67" i="12"/>
  <c r="CA57" i="12"/>
  <c r="CA58" i="12"/>
  <c r="CA59" i="12"/>
  <c r="CA96" i="12"/>
  <c r="CA97" i="12"/>
  <c r="CA98" i="12"/>
  <c r="CA92" i="12"/>
  <c r="CK16" i="12"/>
  <c r="ED12" i="12"/>
  <c r="G12" i="12" s="1"/>
  <c r="BY14" i="12"/>
  <c r="LU98" i="12"/>
  <c r="CL78" i="12"/>
  <c r="CL86" i="12"/>
  <c r="CL88" i="12"/>
  <c r="CL89" i="12"/>
  <c r="CL85" i="12"/>
  <c r="CL73" i="12"/>
  <c r="CL87" i="12"/>
  <c r="IB98" i="12"/>
  <c r="S98" i="12" s="1"/>
  <c r="MA42" i="12"/>
  <c r="DP16" i="12"/>
  <c r="LU42" i="12"/>
  <c r="HV98" i="12"/>
  <c r="BN73" i="12"/>
  <c r="BN89" i="12"/>
  <c r="BN86" i="12"/>
  <c r="BN88" i="12"/>
  <c r="BN78" i="12"/>
  <c r="BN87" i="12"/>
  <c r="BN85" i="12"/>
  <c r="LV42" i="12"/>
  <c r="DI14" i="12"/>
  <c r="BQ16" i="12"/>
  <c r="MC18" i="12"/>
  <c r="Y18" i="12" s="1"/>
  <c r="CK22" i="12"/>
  <c r="AY88" i="12"/>
  <c r="AY86" i="12"/>
  <c r="AY87" i="12"/>
  <c r="AY89" i="12"/>
  <c r="AY73" i="12"/>
  <c r="AY85" i="12"/>
  <c r="AY78" i="12"/>
  <c r="X91" i="12"/>
  <c r="MB22" i="12"/>
  <c r="W22" i="12" s="1"/>
  <c r="CZ92" i="12"/>
  <c r="CZ97" i="12"/>
  <c r="CZ96" i="12"/>
  <c r="CZ98" i="12"/>
  <c r="HW98" i="12"/>
  <c r="BY16" i="12"/>
  <c r="LV105" i="12"/>
  <c r="CP101" i="12"/>
  <c r="CP106" i="12"/>
  <c r="CP105" i="12"/>
  <c r="CP107" i="12"/>
  <c r="BR98" i="12"/>
  <c r="BR92" i="12"/>
  <c r="BR96" i="12"/>
  <c r="BR97" i="12"/>
  <c r="DJ87" i="12"/>
  <c r="DJ78" i="12"/>
  <c r="DJ73" i="12"/>
  <c r="DJ86" i="12"/>
  <c r="DJ85" i="12"/>
  <c r="DJ89" i="12"/>
  <c r="DJ88" i="12"/>
  <c r="AW97" i="12"/>
  <c r="AW92" i="12"/>
  <c r="AW96" i="12"/>
  <c r="AW98" i="12"/>
  <c r="BF85" i="12"/>
  <c r="BF73" i="12"/>
  <c r="BF86" i="12"/>
  <c r="BF88" i="12"/>
  <c r="BF87" i="12"/>
  <c r="BF78" i="12"/>
  <c r="BF89" i="12"/>
  <c r="BQ86" i="12"/>
  <c r="BQ88" i="12"/>
  <c r="BQ85" i="12"/>
  <c r="BQ73" i="12"/>
  <c r="BQ89" i="12"/>
  <c r="BQ78" i="12"/>
  <c r="BQ87" i="12"/>
  <c r="BZ106" i="12"/>
  <c r="BZ105" i="12"/>
  <c r="BZ107" i="12"/>
  <c r="BZ101" i="12"/>
  <c r="CO92" i="12"/>
  <c r="CO98" i="12"/>
  <c r="CO97" i="12"/>
  <c r="CO96" i="12"/>
  <c r="DI96" i="12"/>
  <c r="DI92" i="12"/>
  <c r="DI97" i="12"/>
  <c r="DI98" i="12"/>
  <c r="MC20" i="12"/>
  <c r="Y20" i="12" s="1"/>
  <c r="DU67" i="12"/>
  <c r="DU60" i="12"/>
  <c r="DU61" i="12"/>
  <c r="DU59" i="12"/>
  <c r="DU57" i="12"/>
  <c r="DU58" i="12"/>
  <c r="CX96" i="12"/>
  <c r="CX97" i="12"/>
  <c r="CX98" i="12"/>
  <c r="CX92" i="12"/>
  <c r="AM59" i="12"/>
  <c r="AM60" i="12"/>
  <c r="AM67" i="12"/>
  <c r="AM61" i="12"/>
  <c r="AM57" i="12"/>
  <c r="AM58" i="12"/>
  <c r="AT92" i="12"/>
  <c r="AT98" i="12"/>
  <c r="AT97" i="12"/>
  <c r="AT96" i="12"/>
  <c r="CC78" i="12"/>
  <c r="CC86" i="12"/>
  <c r="CC89" i="12"/>
  <c r="CC73" i="12"/>
  <c r="CC87" i="12"/>
  <c r="CC88" i="12"/>
  <c r="CC85" i="12"/>
  <c r="MB20" i="12"/>
  <c r="W20" i="12" s="1"/>
  <c r="MC21" i="12"/>
  <c r="Y21" i="12" s="1"/>
  <c r="AP85" i="12"/>
  <c r="AP86" i="12"/>
  <c r="AP89" i="12"/>
  <c r="AP73" i="12"/>
  <c r="AP88" i="12"/>
  <c r="AP87" i="12"/>
  <c r="AP78" i="12"/>
  <c r="DF97" i="12"/>
  <c r="DF92" i="12"/>
  <c r="DF98" i="12"/>
  <c r="DF96" i="12"/>
  <c r="CX16" i="12"/>
  <c r="DS14" i="12"/>
  <c r="MC22" i="12"/>
  <c r="Y22" i="12" s="1"/>
  <c r="MB17" i="12"/>
  <c r="W17" i="12" s="1"/>
  <c r="MB21" i="12"/>
  <c r="W21" i="12" s="1"/>
  <c r="DE78" i="12"/>
  <c r="DE85" i="12"/>
  <c r="DE88" i="12"/>
  <c r="DE87" i="12"/>
  <c r="DE73" i="12"/>
  <c r="DE86" i="12"/>
  <c r="DE89" i="12"/>
  <c r="DB85" i="12"/>
  <c r="DB88" i="12"/>
  <c r="DB87" i="12"/>
  <c r="DB78" i="12"/>
  <c r="DB89" i="12"/>
  <c r="DB73" i="12"/>
  <c r="DB86" i="12"/>
  <c r="DT57" i="12"/>
  <c r="DT59" i="12"/>
  <c r="DT58" i="12"/>
  <c r="DT60" i="12"/>
  <c r="DT67" i="12"/>
  <c r="DT61" i="12"/>
  <c r="AO73" i="12"/>
  <c r="AO88" i="12"/>
  <c r="AO87" i="12"/>
  <c r="AO85" i="12"/>
  <c r="AO86" i="12"/>
  <c r="AO89" i="12"/>
  <c r="AO78" i="12"/>
  <c r="BI16" i="12"/>
  <c r="BD16" i="12"/>
  <c r="DQ87" i="12"/>
  <c r="DQ88" i="12"/>
  <c r="DQ78" i="12"/>
  <c r="DQ73" i="12"/>
  <c r="DQ85" i="12"/>
  <c r="DQ89" i="12"/>
  <c r="DQ86" i="12"/>
  <c r="DS33" i="12"/>
  <c r="DS28" i="12"/>
  <c r="DS30" i="12"/>
  <c r="DS32" i="12"/>
  <c r="DS31" i="12"/>
  <c r="CP57" i="12"/>
  <c r="CP61" i="12"/>
  <c r="CP58" i="12"/>
  <c r="CP59" i="12"/>
  <c r="CP60" i="12"/>
  <c r="CP67" i="12"/>
  <c r="AV58" i="12"/>
  <c r="AV57" i="12"/>
  <c r="AV67" i="12"/>
  <c r="AV60" i="12"/>
  <c r="AV61" i="12"/>
  <c r="AV59" i="12"/>
  <c r="BQ107" i="12"/>
  <c r="BQ101" i="12"/>
  <c r="BQ105" i="12"/>
  <c r="BQ106" i="12"/>
  <c r="MB18" i="12"/>
  <c r="W18" i="12" s="1"/>
  <c r="MC17" i="12"/>
  <c r="CT97" i="12"/>
  <c r="CT98" i="12"/>
  <c r="CT92" i="12"/>
  <c r="CT96" i="12"/>
  <c r="CY58" i="12"/>
  <c r="CY60" i="12"/>
  <c r="CY67" i="12"/>
  <c r="CY61" i="12"/>
  <c r="CY59" i="12"/>
  <c r="CY57" i="12"/>
  <c r="CE28" i="12"/>
  <c r="CE32" i="12"/>
  <c r="CE31" i="12"/>
  <c r="CE33" i="12"/>
  <c r="CE30" i="12"/>
  <c r="BR107" i="12"/>
  <c r="BR106" i="12"/>
  <c r="BR101" i="12"/>
  <c r="BR105" i="12"/>
  <c r="AS96" i="12"/>
  <c r="AS92" i="12"/>
  <c r="AS97" i="12"/>
  <c r="AS98" i="12"/>
  <c r="AZ57" i="12"/>
  <c r="AZ58" i="12"/>
  <c r="AZ59" i="12"/>
  <c r="AZ61" i="12"/>
  <c r="AZ67" i="12"/>
  <c r="AZ60" i="12"/>
  <c r="DO61" i="12"/>
  <c r="DO58" i="12"/>
  <c r="DO60" i="12"/>
  <c r="DO67" i="12"/>
  <c r="DO57" i="12"/>
  <c r="DO59" i="12"/>
  <c r="AK92" i="12"/>
  <c r="AK97" i="12"/>
  <c r="AK98" i="12"/>
  <c r="AK96" i="12"/>
  <c r="DE92" i="12"/>
  <c r="DE96" i="12"/>
  <c r="DE97" i="12"/>
  <c r="DE98" i="12"/>
  <c r="DL57" i="12"/>
  <c r="DL67" i="12"/>
  <c r="DL60" i="12"/>
  <c r="DL58" i="12"/>
  <c r="DL61" i="12"/>
  <c r="DL59" i="12"/>
  <c r="DH61" i="12"/>
  <c r="DH59" i="12"/>
  <c r="DH57" i="12"/>
  <c r="DH58" i="12"/>
  <c r="DH60" i="12"/>
  <c r="DH67" i="12"/>
  <c r="CW92" i="12"/>
  <c r="CW96" i="12"/>
  <c r="CW97" i="12"/>
  <c r="CW98" i="12"/>
  <c r="BA59" i="12"/>
  <c r="BA60" i="12"/>
  <c r="BA67" i="12"/>
  <c r="BA57" i="12"/>
  <c r="BA61" i="12"/>
  <c r="BA58" i="12"/>
  <c r="AL98" i="12"/>
  <c r="AL97" i="12"/>
  <c r="AL92" i="12"/>
  <c r="AL96" i="12"/>
  <c r="BL106" i="12"/>
  <c r="BL101" i="12"/>
  <c r="BL107" i="12"/>
  <c r="BL105" i="12"/>
  <c r="BC67" i="12"/>
  <c r="BC59" i="12"/>
  <c r="BC61" i="12"/>
  <c r="BC60" i="12"/>
  <c r="BC57" i="12"/>
  <c r="BC58" i="12"/>
  <c r="AQ85" i="12"/>
  <c r="AQ86" i="12"/>
  <c r="AQ87" i="12"/>
  <c r="AQ89" i="12"/>
  <c r="AQ73" i="12"/>
  <c r="AQ88" i="12"/>
  <c r="AQ78" i="12"/>
  <c r="AZ14" i="12"/>
  <c r="BV58" i="12"/>
  <c r="BV60" i="12"/>
  <c r="BV67" i="12"/>
  <c r="BV61" i="12"/>
  <c r="BV59" i="12"/>
  <c r="BV57" i="12"/>
  <c r="BO58" i="12"/>
  <c r="BO67" i="12"/>
  <c r="BO60" i="12"/>
  <c r="BO57" i="12"/>
  <c r="BO61" i="12"/>
  <c r="BO59" i="12"/>
  <c r="CH106" i="12"/>
  <c r="CH101" i="12"/>
  <c r="CH107" i="12"/>
  <c r="CH105" i="12"/>
  <c r="AT61" i="12"/>
  <c r="AT58" i="12"/>
  <c r="AT57" i="12"/>
  <c r="AT59" i="12"/>
  <c r="AT67" i="12"/>
  <c r="AT60" i="12"/>
  <c r="EE11" i="12"/>
  <c r="BH57" i="12"/>
  <c r="BH58" i="12"/>
  <c r="BH61" i="12"/>
  <c r="BH60" i="12"/>
  <c r="BH59" i="12"/>
  <c r="BH67" i="12"/>
  <c r="BC101" i="12"/>
  <c r="BC106" i="12"/>
  <c r="BC105" i="12"/>
  <c r="BC107" i="12"/>
  <c r="DK78" i="12"/>
  <c r="DK73" i="12"/>
  <c r="DK88" i="12"/>
  <c r="DK86" i="12"/>
  <c r="DK85" i="12"/>
  <c r="DK89" i="12"/>
  <c r="DK87" i="12"/>
  <c r="AL57" i="12"/>
  <c r="AL60" i="12"/>
  <c r="AL58" i="12"/>
  <c r="AL61" i="12"/>
  <c r="AL67" i="12"/>
  <c r="AL59" i="12"/>
  <c r="AV96" i="12"/>
  <c r="AV97" i="12"/>
  <c r="AV92" i="12"/>
  <c r="AV98" i="12"/>
  <c r="DF61" i="12"/>
  <c r="DF67" i="12"/>
  <c r="DF57" i="12"/>
  <c r="DF59" i="12"/>
  <c r="DF60" i="12"/>
  <c r="DF58" i="12"/>
  <c r="EE12" i="12"/>
  <c r="BO31" i="12"/>
  <c r="BO32" i="12"/>
  <c r="AY92" i="12"/>
  <c r="AY97" i="12"/>
  <c r="AY98" i="12"/>
  <c r="AY96" i="12"/>
  <c r="DO105" i="12"/>
  <c r="DO107" i="12"/>
  <c r="DO101" i="12"/>
  <c r="DO106" i="12"/>
  <c r="AY60" i="12"/>
  <c r="AY57" i="12"/>
  <c r="AY67" i="12"/>
  <c r="AY61" i="12"/>
  <c r="AY59" i="12"/>
  <c r="AY58" i="12"/>
  <c r="DH92" i="12"/>
  <c r="DH98" i="12"/>
  <c r="DH97" i="12"/>
  <c r="DH96" i="12"/>
  <c r="DK92" i="12"/>
  <c r="DK96" i="12"/>
  <c r="DK98" i="12"/>
  <c r="DK97" i="12"/>
  <c r="CD59" i="12"/>
  <c r="CD61" i="12"/>
  <c r="CD60" i="12"/>
  <c r="CD58" i="12"/>
  <c r="CD57" i="12"/>
  <c r="CD67" i="12"/>
  <c r="DK59" i="12"/>
  <c r="DK58" i="12"/>
  <c r="DK57" i="12"/>
  <c r="DK60" i="12"/>
  <c r="DK67" i="12"/>
  <c r="DK61" i="12"/>
  <c r="DQ31" i="12"/>
  <c r="DQ32" i="12"/>
  <c r="DQ33" i="12"/>
  <c r="DQ30" i="12"/>
  <c r="DQ28" i="12"/>
  <c r="DM60" i="12"/>
  <c r="DM67" i="12"/>
  <c r="DM61" i="12"/>
  <c r="DM59" i="12"/>
  <c r="DM57" i="12"/>
  <c r="DM58" i="12"/>
  <c r="BW89" i="12"/>
  <c r="BW88" i="12"/>
  <c r="BW78" i="12"/>
  <c r="BW86" i="12"/>
  <c r="BW73" i="12"/>
  <c r="BW87" i="12"/>
  <c r="BW85" i="12"/>
  <c r="CK89" i="12"/>
  <c r="CK87" i="12"/>
  <c r="CK85" i="12"/>
  <c r="CK73" i="12"/>
  <c r="CK88" i="12"/>
  <c r="CK78" i="12"/>
  <c r="CK86" i="12"/>
  <c r="DD57" i="12"/>
  <c r="DD59" i="12"/>
  <c r="DD61" i="12"/>
  <c r="DD58" i="12"/>
  <c r="DD60" i="12"/>
  <c r="DD67" i="12"/>
  <c r="ED11" i="12"/>
  <c r="G11" i="12" s="1"/>
  <c r="EE13" i="12"/>
  <c r="I13" i="12" s="1"/>
  <c r="J13" i="12" s="1"/>
  <c r="CV14" i="12"/>
  <c r="BF96" i="12"/>
  <c r="BF92" i="12"/>
  <c r="BF98" i="12"/>
  <c r="BF97" i="12"/>
  <c r="AP98" i="12"/>
  <c r="AP96" i="12"/>
  <c r="AP97" i="12"/>
  <c r="AP92" i="12"/>
  <c r="BD58" i="12"/>
  <c r="BD59" i="12"/>
  <c r="BD57" i="12"/>
  <c r="BD60" i="12"/>
  <c r="BD61" i="12"/>
  <c r="BD67" i="12"/>
  <c r="ED13" i="12"/>
  <c r="DR92" i="12"/>
  <c r="DR98" i="12"/>
  <c r="DR97" i="12"/>
  <c r="DR96" i="12"/>
  <c r="CD101" i="12"/>
  <c r="CD106" i="12"/>
  <c r="CD105" i="12"/>
  <c r="CD107" i="12"/>
  <c r="CC105" i="12"/>
  <c r="CC101" i="12"/>
  <c r="CC107" i="12"/>
  <c r="CC106" i="12"/>
  <c r="CW61" i="12"/>
  <c r="CW67" i="12"/>
  <c r="CW57" i="12"/>
  <c r="CW58" i="12"/>
  <c r="CW60" i="12"/>
  <c r="CW59" i="12"/>
  <c r="DB97" i="12"/>
  <c r="DB98" i="12"/>
  <c r="DB92" i="12"/>
  <c r="DB96" i="12"/>
  <c r="DE60" i="12"/>
  <c r="DE59" i="12"/>
  <c r="DE67" i="12"/>
  <c r="DE61" i="12"/>
  <c r="DE58" i="12"/>
  <c r="DE57" i="12"/>
  <c r="BL61" i="12"/>
  <c r="BL57" i="12"/>
  <c r="BL58" i="12"/>
  <c r="BL59" i="12"/>
  <c r="BL67" i="12"/>
  <c r="BL60" i="12"/>
  <c r="BP101" i="12"/>
  <c r="BP107" i="12"/>
  <c r="BP105" i="12"/>
  <c r="BP106" i="12"/>
  <c r="CF96" i="12"/>
  <c r="CF97" i="12"/>
  <c r="CF92" i="12"/>
  <c r="CF98" i="12"/>
  <c r="BW60" i="12"/>
  <c r="BW57" i="12"/>
  <c r="BW59" i="12"/>
  <c r="BW58" i="12"/>
  <c r="BW67" i="12"/>
  <c r="BW61" i="12"/>
  <c r="CB67" i="12"/>
  <c r="CB58" i="12"/>
  <c r="CB57" i="12"/>
  <c r="CB59" i="12"/>
  <c r="CB60" i="12"/>
  <c r="CB61" i="12"/>
  <c r="CR59" i="12"/>
  <c r="CR67" i="12"/>
  <c r="CR57" i="12"/>
  <c r="CR61" i="12"/>
  <c r="CR58" i="12"/>
  <c r="CR60" i="12"/>
  <c r="DK105" i="12"/>
  <c r="DK101" i="12"/>
  <c r="DK106" i="12"/>
  <c r="DK107" i="12"/>
  <c r="BA92" i="12"/>
  <c r="BA98" i="12"/>
  <c r="BA96" i="12"/>
  <c r="BA97" i="12"/>
  <c r="DC86" i="12"/>
  <c r="DC85" i="12"/>
  <c r="DC73" i="12"/>
  <c r="DC89" i="12"/>
  <c r="DC87" i="12"/>
  <c r="DC78" i="12"/>
  <c r="DC88" i="12"/>
  <c r="DN57" i="12"/>
  <c r="DN58" i="12"/>
  <c r="DN61" i="12"/>
  <c r="DN59" i="12"/>
  <c r="DN67" i="12"/>
  <c r="DN60" i="12"/>
  <c r="DN28" i="12"/>
  <c r="DN31" i="12"/>
  <c r="DN32" i="12"/>
  <c r="DN30" i="12"/>
  <c r="DN33" i="12"/>
  <c r="BU98" i="12"/>
  <c r="BU92" i="12"/>
  <c r="BU96" i="12"/>
  <c r="BU97" i="12"/>
  <c r="CS78" i="12"/>
  <c r="CS86" i="12"/>
  <c r="CS73" i="12"/>
  <c r="CS88" i="12"/>
  <c r="CS89" i="12"/>
  <c r="CS85" i="12"/>
  <c r="CS87" i="12"/>
  <c r="CF57" i="12"/>
  <c r="CF67" i="12"/>
  <c r="CF61" i="12"/>
  <c r="CF59" i="12"/>
  <c r="CF60" i="12"/>
  <c r="CF58" i="12"/>
  <c r="DC28" i="12"/>
  <c r="DC32" i="12"/>
  <c r="DC30" i="12"/>
  <c r="DC33" i="12"/>
  <c r="DC31" i="12"/>
  <c r="CI33" i="12"/>
  <c r="CI31" i="12"/>
  <c r="CI30" i="12"/>
  <c r="CI32" i="12"/>
  <c r="CI28" i="12"/>
  <c r="DN78" i="12"/>
  <c r="DN88" i="12"/>
  <c r="DN86" i="12"/>
  <c r="DN73" i="12"/>
  <c r="DN89" i="12"/>
  <c r="DN87" i="12"/>
  <c r="DN85" i="12"/>
  <c r="DJ67" i="12"/>
  <c r="DJ60" i="12"/>
  <c r="DJ58" i="12"/>
  <c r="DJ59" i="12"/>
  <c r="DJ61" i="12"/>
  <c r="DJ57" i="12"/>
  <c r="CO28" i="12"/>
  <c r="CO31" i="12"/>
  <c r="CO33" i="12"/>
  <c r="CO32" i="12"/>
  <c r="CO30" i="12"/>
  <c r="CQ28" i="12"/>
  <c r="CQ30" i="12"/>
  <c r="CQ33" i="12"/>
  <c r="CQ31" i="12"/>
  <c r="CQ32" i="12"/>
  <c r="CF31" i="12"/>
  <c r="CF28" i="12"/>
  <c r="CF32" i="12"/>
  <c r="CF30" i="12"/>
  <c r="CF33" i="12"/>
  <c r="DA30" i="12"/>
  <c r="DA31" i="12"/>
  <c r="DA32" i="12"/>
  <c r="DA33" i="12"/>
  <c r="DA28" i="12"/>
  <c r="CJ31" i="12"/>
  <c r="CJ28" i="12"/>
  <c r="CJ32" i="12"/>
  <c r="CJ33" i="12"/>
  <c r="CJ30" i="12"/>
  <c r="AK107" i="12"/>
  <c r="AK106" i="12"/>
  <c r="AK105" i="12"/>
  <c r="AK101" i="12"/>
  <c r="HX103" i="12"/>
  <c r="HZ103" i="12" s="1"/>
  <c r="DD31" i="12"/>
  <c r="DD28" i="12"/>
  <c r="DD33" i="12"/>
  <c r="DD32" i="12"/>
  <c r="DD30" i="12"/>
  <c r="CH32" i="12"/>
  <c r="CH33" i="12"/>
  <c r="CH31" i="12"/>
  <c r="CH30" i="12"/>
  <c r="CH28" i="12"/>
  <c r="DL101" i="12"/>
  <c r="DL107" i="12"/>
  <c r="DL106" i="12"/>
  <c r="DL105" i="12"/>
  <c r="DA98" i="12"/>
  <c r="DA92" i="12"/>
  <c r="DA97" i="12"/>
  <c r="DA96" i="12"/>
  <c r="BU33" i="12"/>
  <c r="BU30" i="12"/>
  <c r="BU28" i="12"/>
  <c r="BU32" i="12"/>
  <c r="BU31" i="12"/>
  <c r="CP28" i="12"/>
  <c r="CP30" i="12"/>
  <c r="CP32" i="12"/>
  <c r="CP33" i="12"/>
  <c r="CP31" i="12"/>
  <c r="CS59" i="12"/>
  <c r="CS58" i="12"/>
  <c r="CS61" i="12"/>
  <c r="CS67" i="12"/>
  <c r="CS57" i="12"/>
  <c r="CS60" i="12"/>
  <c r="CZ57" i="12"/>
  <c r="CZ61" i="12"/>
  <c r="CZ59" i="12"/>
  <c r="CZ58" i="12"/>
  <c r="CZ67" i="12"/>
  <c r="CZ60" i="12"/>
  <c r="DU32" i="12"/>
  <c r="DU30" i="12"/>
  <c r="DU33" i="12"/>
  <c r="DU28" i="12"/>
  <c r="DU31" i="12"/>
  <c r="BK31" i="12"/>
  <c r="BK32" i="12"/>
  <c r="BK33" i="12"/>
  <c r="BK30" i="12"/>
  <c r="BK28" i="12"/>
  <c r="AO58" i="12"/>
  <c r="AO57" i="12"/>
  <c r="AO59" i="12"/>
  <c r="AO61" i="12"/>
  <c r="AO60" i="12"/>
  <c r="AO67" i="12"/>
  <c r="BP57" i="12"/>
  <c r="BP58" i="12"/>
  <c r="BP59" i="12"/>
  <c r="BP67" i="12"/>
  <c r="BP61" i="12"/>
  <c r="BP60" i="12"/>
  <c r="DF31" i="12"/>
  <c r="DF32" i="12"/>
  <c r="DF28" i="12"/>
  <c r="DF30" i="12"/>
  <c r="DF33" i="12"/>
  <c r="DM96" i="12"/>
  <c r="DM97" i="12"/>
  <c r="DM92" i="12"/>
  <c r="DM98" i="12"/>
  <c r="AL85" i="12"/>
  <c r="AL73" i="12"/>
  <c r="AL89" i="12"/>
  <c r="AL88" i="12"/>
  <c r="AL87" i="12"/>
  <c r="AL78" i="12"/>
  <c r="AL86" i="12"/>
  <c r="BV85" i="12"/>
  <c r="BV86" i="12"/>
  <c r="BV78" i="12"/>
  <c r="BV89" i="12"/>
  <c r="BV88" i="12"/>
  <c r="BV73" i="12"/>
  <c r="BV87" i="12"/>
  <c r="CC28" i="12"/>
  <c r="CC31" i="12"/>
  <c r="CC33" i="12"/>
  <c r="CC32" i="12"/>
  <c r="CC30" i="12"/>
  <c r="BY33" i="12"/>
  <c r="BY28" i="12"/>
  <c r="BY30" i="12"/>
  <c r="BY31" i="12"/>
  <c r="BY32" i="12"/>
  <c r="CQ106" i="12"/>
  <c r="CQ107" i="12"/>
  <c r="CQ101" i="12"/>
  <c r="CQ105" i="12"/>
  <c r="CD97" i="12"/>
  <c r="CD98" i="12"/>
  <c r="CD96" i="12"/>
  <c r="CD92" i="12"/>
  <c r="DQ58" i="12"/>
  <c r="DQ60" i="12"/>
  <c r="DQ67" i="12"/>
  <c r="DQ61" i="12"/>
  <c r="DQ57" i="12"/>
  <c r="DQ59" i="12"/>
  <c r="DB30" i="12"/>
  <c r="DB33" i="12"/>
  <c r="DB31" i="12"/>
  <c r="DB28" i="12"/>
  <c r="DB32" i="12"/>
  <c r="CR32" i="12"/>
  <c r="CR33" i="12"/>
  <c r="CR30" i="12"/>
  <c r="CR28" i="12"/>
  <c r="CR31" i="12"/>
  <c r="BB101" i="12"/>
  <c r="BB107" i="12"/>
  <c r="BB106" i="12"/>
  <c r="BB105" i="12"/>
  <c r="CG105" i="12"/>
  <c r="CG101" i="12"/>
  <c r="CG106" i="12"/>
  <c r="CG107" i="12"/>
  <c r="CL98" i="12"/>
  <c r="CL92" i="12"/>
  <c r="CL97" i="12"/>
  <c r="CL96" i="12"/>
  <c r="BQ92" i="12"/>
  <c r="BQ96" i="12"/>
  <c r="BQ98" i="12"/>
  <c r="BQ97" i="12"/>
  <c r="P72" i="12"/>
  <c r="BD85" i="12"/>
  <c r="BD86" i="12"/>
  <c r="BD89" i="12"/>
  <c r="BD78" i="12"/>
  <c r="BD73" i="12"/>
  <c r="BD88" i="12"/>
  <c r="BD87" i="12"/>
  <c r="DJ30" i="12"/>
  <c r="DJ32" i="12"/>
  <c r="DJ28" i="12"/>
  <c r="DJ33" i="12"/>
  <c r="DJ31" i="12"/>
  <c r="AY30" i="12"/>
  <c r="AY28" i="12"/>
  <c r="AY33" i="12"/>
  <c r="AY32" i="12"/>
  <c r="AY31" i="12"/>
  <c r="DG105" i="12"/>
  <c r="DG101" i="12"/>
  <c r="DG106" i="12"/>
  <c r="DG107" i="12"/>
  <c r="DC101" i="12"/>
  <c r="DC105" i="12"/>
  <c r="DC107" i="12"/>
  <c r="DC106" i="12"/>
  <c r="DL96" i="12"/>
  <c r="DL97" i="12"/>
  <c r="DL98" i="12"/>
  <c r="DL92" i="12"/>
  <c r="DO92" i="12"/>
  <c r="DO98" i="12"/>
  <c r="DO96" i="12"/>
  <c r="DO97" i="12"/>
  <c r="BF60" i="12"/>
  <c r="BF61" i="12"/>
  <c r="BF59" i="12"/>
  <c r="BF58" i="12"/>
  <c r="BF57" i="12"/>
  <c r="BF67" i="12"/>
  <c r="CH57" i="12"/>
  <c r="CH59" i="12"/>
  <c r="CH61" i="12"/>
  <c r="CH67" i="12"/>
  <c r="CH58" i="12"/>
  <c r="CH60" i="12"/>
  <c r="X72" i="12"/>
  <c r="BH85" i="12"/>
  <c r="BH88" i="12"/>
  <c r="BH87" i="12"/>
  <c r="BH73" i="12"/>
  <c r="BH89" i="12"/>
  <c r="BH86" i="12"/>
  <c r="BH78" i="12"/>
  <c r="BK107" i="12"/>
  <c r="BK101" i="12"/>
  <c r="BK105" i="12"/>
  <c r="BK106" i="12"/>
  <c r="BP96" i="12"/>
  <c r="BP98" i="12"/>
  <c r="BP97" i="12"/>
  <c r="BP92" i="12"/>
  <c r="DO78" i="12"/>
  <c r="DO85" i="12"/>
  <c r="DO86" i="12"/>
  <c r="DO89" i="12"/>
  <c r="DO73" i="12"/>
  <c r="DO88" i="12"/>
  <c r="DO87" i="12"/>
  <c r="BG67" i="12"/>
  <c r="BG60" i="12"/>
  <c r="BG59" i="12"/>
  <c r="BG61" i="12"/>
  <c r="BG57" i="12"/>
  <c r="BG58" i="12"/>
  <c r="DT101" i="12"/>
  <c r="DT105" i="12"/>
  <c r="DT107" i="12"/>
  <c r="DT106" i="12"/>
  <c r="DJ14" i="12"/>
  <c r="CR88" i="12"/>
  <c r="CR85" i="12"/>
  <c r="CR73" i="12"/>
  <c r="CR87" i="12"/>
  <c r="CR78" i="12"/>
  <c r="CR86" i="12"/>
  <c r="CR89" i="12"/>
  <c r="CV88" i="12"/>
  <c r="CV89" i="12"/>
  <c r="CV78" i="12"/>
  <c r="CV85" i="12"/>
  <c r="CV73" i="12"/>
  <c r="CV86" i="12"/>
  <c r="CV87" i="12"/>
  <c r="CI57" i="12"/>
  <c r="CI59" i="12"/>
  <c r="CI58" i="12"/>
  <c r="CI67" i="12"/>
  <c r="CI60" i="12"/>
  <c r="CI61" i="12"/>
  <c r="AN78" i="12"/>
  <c r="AN89" i="12"/>
  <c r="AN86" i="12"/>
  <c r="AN85" i="12"/>
  <c r="AN87" i="12"/>
  <c r="AN73" i="12"/>
  <c r="AN88" i="12"/>
  <c r="BJ57" i="12"/>
  <c r="BJ61" i="12"/>
  <c r="BJ60" i="12"/>
  <c r="BJ67" i="12"/>
  <c r="BJ59" i="12"/>
  <c r="BJ58" i="12"/>
  <c r="AT89" i="12"/>
  <c r="AT78" i="12"/>
  <c r="AT88" i="12"/>
  <c r="AT86" i="12"/>
  <c r="AT87" i="12"/>
  <c r="AT85" i="12"/>
  <c r="AT73" i="12"/>
  <c r="BY67" i="12"/>
  <c r="BY59" i="12"/>
  <c r="BY61" i="12"/>
  <c r="BY57" i="12"/>
  <c r="BY60" i="12"/>
  <c r="BY58" i="12"/>
  <c r="BP30" i="12"/>
  <c r="BP33" i="12"/>
  <c r="BP31" i="12"/>
  <c r="BP28" i="12"/>
  <c r="BP32" i="12"/>
  <c r="CB33" i="12"/>
  <c r="CB28" i="12"/>
  <c r="CB31" i="12"/>
  <c r="CB32" i="12"/>
  <c r="CB30" i="12"/>
  <c r="P100" i="12"/>
  <c r="CU105" i="12"/>
  <c r="CU106" i="12"/>
  <c r="CU101" i="12"/>
  <c r="CU107" i="12"/>
  <c r="BY88" i="12"/>
  <c r="BY87" i="12"/>
  <c r="BY86" i="12"/>
  <c r="BY85" i="12"/>
  <c r="BY78" i="12"/>
  <c r="BY73" i="12"/>
  <c r="BY89" i="12"/>
  <c r="DK30" i="12"/>
  <c r="DK28" i="12"/>
  <c r="DK31" i="12"/>
  <c r="DK33" i="12"/>
  <c r="DK32" i="12"/>
  <c r="AQ92" i="12"/>
  <c r="AQ98" i="12"/>
  <c r="AQ96" i="12"/>
  <c r="AQ97" i="12"/>
  <c r="DR59" i="12"/>
  <c r="DR57" i="12"/>
  <c r="DR60" i="12"/>
  <c r="DR67" i="12"/>
  <c r="DR58" i="12"/>
  <c r="DR61" i="12"/>
  <c r="DH32" i="12"/>
  <c r="DH33" i="12"/>
  <c r="DH28" i="12"/>
  <c r="DH31" i="12"/>
  <c r="DH30" i="12"/>
  <c r="AK28" i="12"/>
  <c r="AK33" i="12"/>
  <c r="AK32" i="12"/>
  <c r="AK30" i="12"/>
  <c r="AK31" i="12"/>
  <c r="AM32" i="12"/>
  <c r="AM30" i="12"/>
  <c r="AM28" i="12"/>
  <c r="AM31" i="12"/>
  <c r="AM33" i="12"/>
  <c r="CW101" i="12"/>
  <c r="CW106" i="12"/>
  <c r="CW107" i="12"/>
  <c r="CW105" i="12"/>
  <c r="BH98" i="12"/>
  <c r="BH96" i="12"/>
  <c r="BH97" i="12"/>
  <c r="BH92" i="12"/>
  <c r="BR89" i="12"/>
  <c r="BR73" i="12"/>
  <c r="BR87" i="12"/>
  <c r="BR86" i="12"/>
  <c r="BR85" i="12"/>
  <c r="BR78" i="12"/>
  <c r="BR88" i="12"/>
  <c r="BT28" i="12"/>
  <c r="BT32" i="12"/>
  <c r="BT31" i="12"/>
  <c r="BT33" i="12"/>
  <c r="BT30" i="12"/>
  <c r="AU28" i="12"/>
  <c r="AU32" i="12"/>
  <c r="AU31" i="12"/>
  <c r="AU33" i="12"/>
  <c r="AU30" i="12"/>
  <c r="DP30" i="12"/>
  <c r="DP31" i="12"/>
  <c r="DP33" i="12"/>
  <c r="DP32" i="12"/>
  <c r="DP28" i="12"/>
  <c r="BC31" i="12"/>
  <c r="BC32" i="12"/>
  <c r="BC30" i="12"/>
  <c r="BC33" i="12"/>
  <c r="BC28" i="12"/>
  <c r="AO97" i="12"/>
  <c r="AO96" i="12"/>
  <c r="AO92" i="12"/>
  <c r="AO98" i="12"/>
  <c r="BK78" i="12"/>
  <c r="BK87" i="12"/>
  <c r="BK85" i="12"/>
  <c r="BK89" i="12"/>
  <c r="BK88" i="12"/>
  <c r="BK73" i="12"/>
  <c r="BK86" i="12"/>
  <c r="DT88" i="12"/>
  <c r="DT85" i="12"/>
  <c r="DT73" i="12"/>
  <c r="DT86" i="12"/>
  <c r="DT87" i="12"/>
  <c r="DT78" i="12"/>
  <c r="DT89" i="12"/>
  <c r="CD30" i="12"/>
  <c r="CD31" i="12"/>
  <c r="CD32" i="12"/>
  <c r="CD33" i="12"/>
  <c r="CD28" i="12"/>
  <c r="BM30" i="12"/>
  <c r="BM28" i="12"/>
  <c r="BM31" i="12"/>
  <c r="BM33" i="12"/>
  <c r="BM32" i="12"/>
  <c r="DF14" i="12"/>
  <c r="CF16" i="12"/>
  <c r="CH14" i="12"/>
  <c r="P36" i="12"/>
  <c r="CA106" i="12"/>
  <c r="CA101" i="12"/>
  <c r="CA105" i="12"/>
  <c r="CA107" i="12"/>
  <c r="BN98" i="12"/>
  <c r="BN96" i="12"/>
  <c r="BN97" i="12"/>
  <c r="BN92" i="12"/>
  <c r="CP73" i="12"/>
  <c r="CP88" i="12"/>
  <c r="CP89" i="12"/>
  <c r="CP87" i="12"/>
  <c r="CP85" i="12"/>
  <c r="CP78" i="12"/>
  <c r="CP86" i="12"/>
  <c r="DA60" i="12"/>
  <c r="DA67" i="12"/>
  <c r="DA58" i="12"/>
  <c r="DA59" i="12"/>
  <c r="DA57" i="12"/>
  <c r="DA61" i="12"/>
  <c r="CM28" i="12"/>
  <c r="CM30" i="12"/>
  <c r="CM31" i="12"/>
  <c r="CM33" i="12"/>
  <c r="CM32" i="12"/>
  <c r="BQ28" i="12"/>
  <c r="BQ33" i="12"/>
  <c r="BQ32" i="12"/>
  <c r="BQ30" i="12"/>
  <c r="BQ31" i="12"/>
  <c r="BS28" i="12"/>
  <c r="BS33" i="12"/>
  <c r="BS30" i="12"/>
  <c r="BS31" i="12"/>
  <c r="BS32" i="12"/>
  <c r="BZ97" i="12"/>
  <c r="BZ98" i="12"/>
  <c r="BZ96" i="12"/>
  <c r="BZ92" i="12"/>
  <c r="CX78" i="12"/>
  <c r="CX73" i="12"/>
  <c r="CX86" i="12"/>
  <c r="CX85" i="12"/>
  <c r="CX89" i="12"/>
  <c r="CX87" i="12"/>
  <c r="CX88" i="12"/>
  <c r="AZ85" i="12"/>
  <c r="AZ87" i="12"/>
  <c r="AZ88" i="12"/>
  <c r="AZ86" i="12"/>
  <c r="AZ89" i="12"/>
  <c r="AZ78" i="12"/>
  <c r="AZ73" i="12"/>
  <c r="CT61" i="12"/>
  <c r="CT60" i="12"/>
  <c r="CT58" i="12"/>
  <c r="CT67" i="12"/>
  <c r="CT57" i="12"/>
  <c r="CT59" i="12"/>
  <c r="CU31" i="12"/>
  <c r="CU30" i="12"/>
  <c r="CU28" i="12"/>
  <c r="CU32" i="12"/>
  <c r="CU33" i="12"/>
  <c r="AV31" i="12"/>
  <c r="AV30" i="12"/>
  <c r="AV32" i="12"/>
  <c r="AV33" i="12"/>
  <c r="AV28" i="12"/>
  <c r="CA32" i="12"/>
  <c r="CA28" i="12"/>
  <c r="CA31" i="12"/>
  <c r="CA30" i="12"/>
  <c r="CA33" i="12"/>
  <c r="CB107" i="12"/>
  <c r="CB105" i="12"/>
  <c r="CB101" i="12"/>
  <c r="CB106" i="12"/>
  <c r="CM97" i="12"/>
  <c r="CM98" i="12"/>
  <c r="CM96" i="12"/>
  <c r="CM92" i="12"/>
  <c r="AV86" i="12"/>
  <c r="AV87" i="12"/>
  <c r="AV78" i="12"/>
  <c r="AV73" i="12"/>
  <c r="AV85" i="12"/>
  <c r="AV89" i="12"/>
  <c r="AV88" i="12"/>
  <c r="BR59" i="12"/>
  <c r="BR60" i="12"/>
  <c r="BR61" i="12"/>
  <c r="BR57" i="12"/>
  <c r="BR58" i="12"/>
  <c r="BR67" i="12"/>
  <c r="AR32" i="12"/>
  <c r="AR30" i="12"/>
  <c r="AR33" i="12"/>
  <c r="AR28" i="12"/>
  <c r="AR31" i="12"/>
  <c r="BJ32" i="12"/>
  <c r="BJ33" i="12"/>
  <c r="BJ31" i="12"/>
  <c r="BJ30" i="12"/>
  <c r="BJ28" i="12"/>
  <c r="DN106" i="12"/>
  <c r="DN101" i="12"/>
  <c r="DN105" i="12"/>
  <c r="DN107" i="12"/>
  <c r="AQ107" i="12"/>
  <c r="AQ105" i="12"/>
  <c r="AQ101" i="12"/>
  <c r="AQ106" i="12"/>
  <c r="CB97" i="12"/>
  <c r="CB96" i="12"/>
  <c r="CB92" i="12"/>
  <c r="CB98" i="12"/>
  <c r="DP85" i="12"/>
  <c r="DP87" i="12"/>
  <c r="DP73" i="12"/>
  <c r="DP88" i="12"/>
  <c r="DP86" i="12"/>
  <c r="DP78" i="12"/>
  <c r="DP89" i="12"/>
  <c r="DL85" i="12"/>
  <c r="DL89" i="12"/>
  <c r="DL88" i="12"/>
  <c r="DL73" i="12"/>
  <c r="DL87" i="12"/>
  <c r="DL86" i="12"/>
  <c r="DL78" i="12"/>
  <c r="CU58" i="12"/>
  <c r="CU59" i="12"/>
  <c r="CU57" i="12"/>
  <c r="CU61" i="12"/>
  <c r="CU60" i="12"/>
  <c r="CU67" i="12"/>
  <c r="BH31" i="12"/>
  <c r="BH32" i="12"/>
  <c r="BH33" i="12"/>
  <c r="BH28" i="12"/>
  <c r="BH30" i="12"/>
  <c r="BR28" i="12"/>
  <c r="BR30" i="12"/>
  <c r="BR32" i="12"/>
  <c r="BR31" i="12"/>
  <c r="BR33" i="12"/>
  <c r="BL78" i="12"/>
  <c r="BL73" i="12"/>
  <c r="BL85" i="12"/>
  <c r="BL89" i="12"/>
  <c r="BL87" i="12"/>
  <c r="BL86" i="12"/>
  <c r="BL88" i="12"/>
  <c r="CT88" i="12"/>
  <c r="CT89" i="12"/>
  <c r="CT78" i="12"/>
  <c r="CT86" i="12"/>
  <c r="CT87" i="12"/>
  <c r="CT85" i="12"/>
  <c r="CT73" i="12"/>
  <c r="AQ67" i="12"/>
  <c r="AQ59" i="12"/>
  <c r="AQ60" i="12"/>
  <c r="AQ61" i="12"/>
  <c r="AQ58" i="12"/>
  <c r="AQ57" i="12"/>
  <c r="CK17" i="12"/>
  <c r="CK21" i="12"/>
  <c r="CK18" i="12"/>
  <c r="AR101" i="12"/>
  <c r="AR105" i="12"/>
  <c r="AR107" i="12"/>
  <c r="AR106" i="12"/>
  <c r="CE87" i="12"/>
  <c r="CE88" i="12"/>
  <c r="CE78" i="12"/>
  <c r="CE86" i="12"/>
  <c r="CE73" i="12"/>
  <c r="CE85" i="12"/>
  <c r="CE89" i="12"/>
  <c r="AR57" i="12"/>
  <c r="AR61" i="12"/>
  <c r="AR60" i="12"/>
  <c r="AR58" i="12"/>
  <c r="AR59" i="12"/>
  <c r="AR67" i="12"/>
  <c r="BG101" i="12"/>
  <c r="BG105" i="12"/>
  <c r="BG106" i="12"/>
  <c r="BG107" i="12"/>
  <c r="P91" i="12"/>
  <c r="AS59" i="12"/>
  <c r="AS57" i="12"/>
  <c r="AS60" i="12"/>
  <c r="AS58" i="12"/>
  <c r="AS67" i="12"/>
  <c r="AS61" i="12"/>
  <c r="DS106" i="12"/>
  <c r="DS101" i="12"/>
  <c r="DS105" i="12"/>
  <c r="DS107" i="12"/>
  <c r="BK16" i="12"/>
  <c r="DL14" i="12"/>
  <c r="BC14" i="12"/>
  <c r="AY101" i="12"/>
  <c r="AY105" i="12"/>
  <c r="AY107" i="12"/>
  <c r="AY106" i="12"/>
  <c r="BA85" i="12"/>
  <c r="BA86" i="12"/>
  <c r="BA87" i="12"/>
  <c r="BA89" i="12"/>
  <c r="BA73" i="12"/>
  <c r="BA78" i="12"/>
  <c r="BA88" i="12"/>
  <c r="BI59" i="12"/>
  <c r="BI60" i="12"/>
  <c r="BI58" i="12"/>
  <c r="BI67" i="12"/>
  <c r="BI57" i="12"/>
  <c r="BI61" i="12"/>
  <c r="BX101" i="12"/>
  <c r="BX105" i="12"/>
  <c r="BX107" i="12"/>
  <c r="BX106" i="12"/>
  <c r="BV97" i="12"/>
  <c r="BV98" i="12"/>
  <c r="BV96" i="12"/>
  <c r="BV92" i="12"/>
  <c r="CZ89" i="12"/>
  <c r="CZ87" i="12"/>
  <c r="CZ73" i="12"/>
  <c r="CZ85" i="12"/>
  <c r="CZ88" i="12"/>
  <c r="CZ78" i="12"/>
  <c r="CZ86" i="12"/>
  <c r="BX86" i="12"/>
  <c r="BX85" i="12"/>
  <c r="BX73" i="12"/>
  <c r="BX78" i="12"/>
  <c r="BX88" i="12"/>
  <c r="BX89" i="12"/>
  <c r="BX87" i="12"/>
  <c r="DP67" i="12"/>
  <c r="DP58" i="12"/>
  <c r="DP61" i="12"/>
  <c r="DP60" i="12"/>
  <c r="DP59" i="12"/>
  <c r="DP57" i="12"/>
  <c r="CZ30" i="12"/>
  <c r="CZ32" i="12"/>
  <c r="CZ28" i="12"/>
  <c r="CZ31" i="12"/>
  <c r="CZ33" i="12"/>
  <c r="CJ92" i="12"/>
  <c r="CJ98" i="12"/>
  <c r="CJ97" i="12"/>
  <c r="CJ96" i="12"/>
  <c r="DF88" i="12"/>
  <c r="DF86" i="12"/>
  <c r="DF85" i="12"/>
  <c r="DF73" i="12"/>
  <c r="DF87" i="12"/>
  <c r="DF78" i="12"/>
  <c r="DF89" i="12"/>
  <c r="AP61" i="12"/>
  <c r="AP57" i="12"/>
  <c r="AP59" i="12"/>
  <c r="AP58" i="12"/>
  <c r="AP60" i="12"/>
  <c r="AP67" i="12"/>
  <c r="DT31" i="12"/>
  <c r="DT30" i="12"/>
  <c r="DT33" i="12"/>
  <c r="DT32" i="12"/>
  <c r="DT28" i="12"/>
  <c r="BN101" i="12"/>
  <c r="BN105" i="12"/>
  <c r="BN106" i="12"/>
  <c r="BN107" i="12"/>
  <c r="CP96" i="12"/>
  <c r="CP92" i="12"/>
  <c r="CP98" i="12"/>
  <c r="CP97" i="12"/>
  <c r="CN57" i="12"/>
  <c r="CN58" i="12"/>
  <c r="CN60" i="12"/>
  <c r="CN61" i="12"/>
  <c r="CN67" i="12"/>
  <c r="CN59" i="12"/>
  <c r="CN31" i="12"/>
  <c r="CN30" i="12"/>
  <c r="CN28" i="12"/>
  <c r="CN32" i="12"/>
  <c r="CN33" i="12"/>
  <c r="DC98" i="12"/>
  <c r="DC96" i="12"/>
  <c r="DC97" i="12"/>
  <c r="DC92" i="12"/>
  <c r="AM85" i="12"/>
  <c r="AM89" i="12"/>
  <c r="AM73" i="12"/>
  <c r="AM87" i="12"/>
  <c r="AM78" i="12"/>
  <c r="AM88" i="12"/>
  <c r="AM86" i="12"/>
  <c r="BF30" i="12"/>
  <c r="BF28" i="12"/>
  <c r="BF32" i="12"/>
  <c r="BF31" i="12"/>
  <c r="BF33" i="12"/>
  <c r="CW32" i="12"/>
  <c r="CW30" i="12"/>
  <c r="CW28" i="12"/>
  <c r="CW31" i="12"/>
  <c r="CW33" i="12"/>
  <c r="CY28" i="12"/>
  <c r="CY32" i="12"/>
  <c r="CY33" i="12"/>
  <c r="CY30" i="12"/>
  <c r="CY31" i="12"/>
  <c r="DT92" i="12"/>
  <c r="DT96" i="12"/>
  <c r="DT97" i="12"/>
  <c r="DT98" i="12"/>
  <c r="AS33" i="12"/>
  <c r="AS32" i="12"/>
  <c r="AS28" i="12"/>
  <c r="AS31" i="12"/>
  <c r="AS30" i="12"/>
  <c r="DG28" i="12"/>
  <c r="DG32" i="12"/>
  <c r="DG31" i="12"/>
  <c r="DG33" i="12"/>
  <c r="DG30" i="12"/>
  <c r="AO107" i="12"/>
  <c r="AO105" i="12"/>
  <c r="AO106" i="12"/>
  <c r="AO101" i="12"/>
  <c r="DN92" i="12"/>
  <c r="DN98" i="12"/>
  <c r="DN96" i="12"/>
  <c r="DN97" i="12"/>
  <c r="AK73" i="12"/>
  <c r="AK89" i="12"/>
  <c r="AK87" i="12"/>
  <c r="AK78" i="12"/>
  <c r="AK88" i="12"/>
  <c r="AK86" i="12"/>
  <c r="AK85" i="12"/>
  <c r="BA31" i="12"/>
  <c r="BA30" i="12"/>
  <c r="BA33" i="12"/>
  <c r="BA28" i="12"/>
  <c r="BA32" i="12"/>
  <c r="DO33" i="12"/>
  <c r="DO31" i="12"/>
  <c r="DO28" i="12"/>
  <c r="DO32" i="12"/>
  <c r="DO30" i="12"/>
  <c r="AS73" i="12"/>
  <c r="AS86" i="12"/>
  <c r="AS85" i="12"/>
  <c r="AS78" i="12"/>
  <c r="AS89" i="12"/>
  <c r="AS88" i="12"/>
  <c r="AS87" i="12"/>
  <c r="CU88" i="12"/>
  <c r="CU87" i="12"/>
  <c r="CU78" i="12"/>
  <c r="CU85" i="12"/>
  <c r="CU73" i="12"/>
  <c r="CU86" i="12"/>
  <c r="CU89" i="12"/>
  <c r="AZ31" i="12"/>
  <c r="AZ32" i="12"/>
  <c r="AZ28" i="12"/>
  <c r="AZ33" i="12"/>
  <c r="AZ30" i="12"/>
  <c r="AL28" i="12"/>
  <c r="AL32" i="12"/>
  <c r="AL33" i="12"/>
  <c r="AL30" i="12"/>
  <c r="AL31" i="12"/>
  <c r="AM14" i="12"/>
  <c r="BW97" i="12"/>
  <c r="BW98" i="12"/>
  <c r="BW96" i="12"/>
  <c r="BW92" i="12"/>
  <c r="BS89" i="12"/>
  <c r="BS85" i="12"/>
  <c r="BS78" i="12"/>
  <c r="BS88" i="12"/>
  <c r="BS86" i="12"/>
  <c r="BS73" i="12"/>
  <c r="BS87" i="12"/>
  <c r="BB60" i="12"/>
  <c r="BB67" i="12"/>
  <c r="BB57" i="12"/>
  <c r="BB61" i="12"/>
  <c r="BB58" i="12"/>
  <c r="BB59" i="12"/>
  <c r="BL31" i="12"/>
  <c r="BL33" i="12"/>
  <c r="BL28" i="12"/>
  <c r="BL32" i="12"/>
  <c r="BL30" i="12"/>
  <c r="DI32" i="12"/>
  <c r="DI28" i="12"/>
  <c r="DI30" i="12"/>
  <c r="DI33" i="12"/>
  <c r="DI31" i="12"/>
  <c r="AO32" i="12"/>
  <c r="AO33" i="12"/>
  <c r="AO30" i="12"/>
  <c r="AO31" i="12"/>
  <c r="AO28" i="12"/>
  <c r="AL106" i="12"/>
  <c r="AL101" i="12"/>
  <c r="AL105" i="12"/>
  <c r="AL107" i="12"/>
  <c r="BC96" i="12"/>
  <c r="BC92" i="12"/>
  <c r="BC97" i="12"/>
  <c r="BC98" i="12"/>
  <c r="BI86" i="12"/>
  <c r="BI89" i="12"/>
  <c r="BI88" i="12"/>
  <c r="BI73" i="12"/>
  <c r="BI87" i="12"/>
  <c r="BI85" i="12"/>
  <c r="BI78" i="12"/>
  <c r="AW67" i="12"/>
  <c r="AW58" i="12"/>
  <c r="AW59" i="12"/>
  <c r="AW61" i="12"/>
  <c r="AW60" i="12"/>
  <c r="AW57" i="12"/>
  <c r="CE60" i="12"/>
  <c r="CE61" i="12"/>
  <c r="CE67" i="12"/>
  <c r="CE58" i="12"/>
  <c r="CE57" i="12"/>
  <c r="CE59" i="12"/>
  <c r="AN30" i="12"/>
  <c r="AN31" i="12"/>
  <c r="AN33" i="12"/>
  <c r="AN28" i="12"/>
  <c r="AN32" i="12"/>
  <c r="CF101" i="12"/>
  <c r="CF106" i="12"/>
  <c r="CF105" i="12"/>
  <c r="CF107" i="12"/>
  <c r="CV96" i="12"/>
  <c r="CV92" i="12"/>
  <c r="CV98" i="12"/>
  <c r="CV97" i="12"/>
  <c r="DH87" i="12"/>
  <c r="DH86" i="12"/>
  <c r="DH73" i="12"/>
  <c r="DH85" i="12"/>
  <c r="DH88" i="12"/>
  <c r="DH78" i="12"/>
  <c r="DH89" i="12"/>
  <c r="CF89" i="12"/>
  <c r="CF87" i="12"/>
  <c r="CF85" i="12"/>
  <c r="CF78" i="12"/>
  <c r="CF73" i="12"/>
  <c r="CF88" i="12"/>
  <c r="CF86" i="12"/>
  <c r="DB60" i="12"/>
  <c r="DB59" i="12"/>
  <c r="DB57" i="12"/>
  <c r="DB58" i="12"/>
  <c r="DB61" i="12"/>
  <c r="DB67" i="12"/>
  <c r="AM107" i="12"/>
  <c r="AM105" i="12"/>
  <c r="AM101" i="12"/>
  <c r="AM106" i="12"/>
  <c r="AR96" i="12"/>
  <c r="AR97" i="12"/>
  <c r="AR98" i="12"/>
  <c r="AR92" i="12"/>
  <c r="BM67" i="12"/>
  <c r="BM59" i="12"/>
  <c r="BM58" i="12"/>
  <c r="BM61" i="12"/>
  <c r="BM60" i="12"/>
  <c r="BM57" i="12"/>
  <c r="CG61" i="12"/>
  <c r="CG67" i="12"/>
  <c r="CG59" i="12"/>
  <c r="CG57" i="12"/>
  <c r="CG60" i="12"/>
  <c r="CG58" i="12"/>
  <c r="BD28" i="12"/>
  <c r="BD33" i="12"/>
  <c r="BD31" i="12"/>
  <c r="BD30" i="12"/>
  <c r="BD32" i="12"/>
  <c r="CS32" i="12"/>
  <c r="CS30" i="12"/>
  <c r="CS33" i="12"/>
  <c r="CS28" i="12"/>
  <c r="CS31" i="12"/>
  <c r="BU60" i="12"/>
  <c r="BU59" i="12"/>
  <c r="BU67" i="12"/>
  <c r="BU57" i="12"/>
  <c r="BU61" i="12"/>
  <c r="BU58" i="12"/>
  <c r="DC58" i="12"/>
  <c r="DC67" i="12"/>
  <c r="DC60" i="12"/>
  <c r="DC61" i="12"/>
  <c r="DC57" i="12"/>
  <c r="DC59" i="12"/>
  <c r="BG28" i="12"/>
  <c r="BG33" i="12"/>
  <c r="BG30" i="12"/>
  <c r="BG32" i="12"/>
  <c r="BG31" i="12"/>
  <c r="DD101" i="12"/>
  <c r="DD105" i="12"/>
  <c r="DD106" i="12"/>
  <c r="DD107" i="12"/>
  <c r="AU85" i="12"/>
  <c r="AU86" i="12"/>
  <c r="AU89" i="12"/>
  <c r="AU87" i="12"/>
  <c r="AU73" i="12"/>
  <c r="AU88" i="12"/>
  <c r="AU78" i="12"/>
  <c r="CC60" i="12"/>
  <c r="CC59" i="12"/>
  <c r="CC67" i="12"/>
  <c r="CC57" i="12"/>
  <c r="CC58" i="12"/>
  <c r="CC61" i="12"/>
  <c r="AK60" i="12"/>
  <c r="AK61" i="12"/>
  <c r="AK59" i="12"/>
  <c r="AK57" i="12"/>
  <c r="AK67" i="12"/>
  <c r="AK58" i="12"/>
  <c r="DA106" i="12"/>
  <c r="DA101" i="12"/>
  <c r="DA107" i="12"/>
  <c r="DA105" i="12"/>
  <c r="CK58" i="12"/>
  <c r="CK67" i="12"/>
  <c r="CK57" i="12"/>
  <c r="CK61" i="12"/>
  <c r="CK59" i="12"/>
  <c r="CK60" i="12"/>
  <c r="CX58" i="12"/>
  <c r="CX57" i="12"/>
  <c r="CX67" i="12"/>
  <c r="CX59" i="12"/>
  <c r="CX61" i="12"/>
  <c r="CX60" i="12"/>
  <c r="BV30" i="12"/>
  <c r="BV31" i="12"/>
  <c r="BV28" i="12"/>
  <c r="BV33" i="12"/>
  <c r="BV32" i="12"/>
  <c r="BS106" i="12"/>
  <c r="BS105" i="12"/>
  <c r="BS107" i="12"/>
  <c r="BS101" i="12"/>
  <c r="BX92" i="12"/>
  <c r="BX98" i="12"/>
  <c r="BX97" i="12"/>
  <c r="BX96" i="12"/>
  <c r="DO14" i="12"/>
  <c r="BW101" i="12"/>
  <c r="BW106" i="12"/>
  <c r="BW107" i="12"/>
  <c r="BW105" i="12"/>
  <c r="DM88" i="12"/>
  <c r="DM85" i="12"/>
  <c r="DM86" i="12"/>
  <c r="DM89" i="12"/>
  <c r="DM78" i="12"/>
  <c r="DM87" i="12"/>
  <c r="DM73" i="12"/>
  <c r="CL60" i="12"/>
  <c r="CL58" i="12"/>
  <c r="CL67" i="12"/>
  <c r="CL61" i="12"/>
  <c r="CL59" i="12"/>
  <c r="CL57" i="12"/>
  <c r="CQ67" i="12"/>
  <c r="CQ57" i="12"/>
  <c r="CQ61" i="12"/>
  <c r="CQ59" i="12"/>
  <c r="CQ58" i="12"/>
  <c r="CQ60" i="12"/>
  <c r="CX105" i="12"/>
  <c r="CX107" i="12"/>
  <c r="CX106" i="12"/>
  <c r="CX101" i="12"/>
  <c r="CN96" i="12"/>
  <c r="CN92" i="12"/>
  <c r="CN98" i="12"/>
  <c r="CN97" i="12"/>
  <c r="DU73" i="12"/>
  <c r="DU87" i="12"/>
  <c r="F87" i="12" s="1"/>
  <c r="DU85" i="12"/>
  <c r="F85" i="12" s="1"/>
  <c r="DU78" i="12"/>
  <c r="DU86" i="12"/>
  <c r="F86" i="12" s="1"/>
  <c r="DU89" i="12"/>
  <c r="F89" i="12" s="1"/>
  <c r="DU88" i="12"/>
  <c r="F88" i="12" s="1"/>
  <c r="CA73" i="12"/>
  <c r="CA87" i="12"/>
  <c r="CA78" i="12"/>
  <c r="CA88" i="12"/>
  <c r="CA86" i="12"/>
  <c r="CA85" i="12"/>
  <c r="CA89" i="12"/>
  <c r="BX57" i="12"/>
  <c r="BX60" i="12"/>
  <c r="BX59" i="12"/>
  <c r="BX58" i="12"/>
  <c r="BX61" i="12"/>
  <c r="BX67" i="12"/>
  <c r="DS57" i="12"/>
  <c r="DS58" i="12"/>
  <c r="DS67" i="12"/>
  <c r="DS59" i="12"/>
  <c r="DS60" i="12"/>
  <c r="DS61" i="12"/>
  <c r="BB32" i="12"/>
  <c r="BB30" i="12"/>
  <c r="BB28" i="12"/>
  <c r="BB31" i="12"/>
  <c r="BB33" i="12"/>
  <c r="CM106" i="12"/>
  <c r="CM107" i="12"/>
  <c r="CM101" i="12"/>
  <c r="CM105" i="12"/>
  <c r="DD89" i="12"/>
  <c r="DD87" i="12"/>
  <c r="DD88" i="12"/>
  <c r="DD85" i="12"/>
  <c r="DD86" i="12"/>
  <c r="DD78" i="12"/>
  <c r="DD73" i="12"/>
  <c r="AW33" i="12"/>
  <c r="AW32" i="12"/>
  <c r="AW30" i="12"/>
  <c r="AW31" i="12"/>
  <c r="AW28" i="12"/>
  <c r="CN101" i="12"/>
  <c r="CN106" i="12"/>
  <c r="CN105" i="12"/>
  <c r="CN107" i="12"/>
  <c r="BO107" i="12"/>
  <c r="BO101" i="12"/>
  <c r="BO106" i="12"/>
  <c r="BO105" i="12"/>
  <c r="CR97" i="12"/>
  <c r="CR98" i="12"/>
  <c r="CR92" i="12"/>
  <c r="CR96" i="12"/>
  <c r="BB86" i="12"/>
  <c r="BB78" i="12"/>
  <c r="BB73" i="12"/>
  <c r="BB87" i="12"/>
  <c r="BB89" i="12"/>
  <c r="BB88" i="12"/>
  <c r="BB85" i="12"/>
  <c r="CQ73" i="12"/>
  <c r="CQ87" i="12"/>
  <c r="CQ85" i="12"/>
  <c r="CQ89" i="12"/>
  <c r="CQ88" i="12"/>
  <c r="CQ78" i="12"/>
  <c r="CQ86" i="12"/>
  <c r="AR89" i="12"/>
  <c r="AR87" i="12"/>
  <c r="AR73" i="12"/>
  <c r="AR78" i="12"/>
  <c r="AR86" i="12"/>
  <c r="AR85" i="12"/>
  <c r="AR88" i="12"/>
  <c r="BE30" i="12"/>
  <c r="BE32" i="12"/>
  <c r="BE31" i="12"/>
  <c r="BE33" i="12"/>
  <c r="BE28" i="12"/>
  <c r="CV101" i="12"/>
  <c r="CV106" i="12"/>
  <c r="CV107" i="12"/>
  <c r="CV105" i="12"/>
  <c r="CY87" i="12"/>
  <c r="CY85" i="12"/>
  <c r="CY89" i="12"/>
  <c r="CY73" i="12"/>
  <c r="CY86" i="12"/>
  <c r="CY78" i="12"/>
  <c r="CY88" i="12"/>
  <c r="CV57" i="12"/>
  <c r="CV58" i="12"/>
  <c r="CV61" i="12"/>
  <c r="CV59" i="12"/>
  <c r="CV67" i="12"/>
  <c r="CV60" i="12"/>
  <c r="DR30" i="12"/>
  <c r="DR33" i="12"/>
  <c r="DR32" i="12"/>
  <c r="DR31" i="12"/>
  <c r="DR28" i="12"/>
  <c r="DL32" i="12"/>
  <c r="DL31" i="12"/>
  <c r="DL33" i="12"/>
  <c r="DL30" i="12"/>
  <c r="DL28" i="12"/>
  <c r="BZ31" i="12"/>
  <c r="BZ33" i="12"/>
  <c r="BZ28" i="12"/>
  <c r="BZ32" i="12"/>
  <c r="BZ30" i="12"/>
  <c r="CE105" i="12"/>
  <c r="CE101" i="12"/>
  <c r="CE107" i="12"/>
  <c r="CE106" i="12"/>
  <c r="BN30" i="12"/>
  <c r="BN31" i="12"/>
  <c r="BN32" i="12"/>
  <c r="BN33" i="12"/>
  <c r="BN28" i="12"/>
  <c r="DE32" i="12"/>
  <c r="DE28" i="12"/>
  <c r="DE33" i="12"/>
  <c r="DE31" i="12"/>
  <c r="DE30" i="12"/>
  <c r="AZ101" i="12"/>
  <c r="AZ105" i="12"/>
  <c r="AZ106" i="12"/>
  <c r="AZ107" i="12"/>
  <c r="DM30" i="12"/>
  <c r="DM28" i="12"/>
  <c r="DM31" i="12"/>
  <c r="DM33" i="12"/>
  <c r="DM32" i="12"/>
  <c r="BP89" i="12"/>
  <c r="BP86" i="12"/>
  <c r="BP78" i="12"/>
  <c r="BP87" i="12"/>
  <c r="BP85" i="12"/>
  <c r="BP88" i="12"/>
  <c r="BP73" i="12"/>
  <c r="BI33" i="12"/>
  <c r="BI28" i="12"/>
  <c r="BI30" i="12"/>
  <c r="BI31" i="12"/>
  <c r="BI32" i="12"/>
  <c r="CX28" i="12"/>
  <c r="CX33" i="12"/>
  <c r="CX30" i="12"/>
  <c r="CX31" i="12"/>
  <c r="CX32" i="12"/>
  <c r="P103" i="12"/>
  <c r="CS98" i="12"/>
  <c r="CS97" i="12"/>
  <c r="CS92" i="12"/>
  <c r="CS96" i="12"/>
  <c r="DG60" i="12"/>
  <c r="DG67" i="12"/>
  <c r="DG59" i="12"/>
  <c r="DG61" i="12"/>
  <c r="DG57" i="12"/>
  <c r="DG58" i="12"/>
  <c r="CL30" i="12"/>
  <c r="CL33" i="12"/>
  <c r="CL28" i="12"/>
  <c r="CL31" i="12"/>
  <c r="CL32" i="12"/>
  <c r="BX32" i="12"/>
  <c r="BX30" i="12"/>
  <c r="BX31" i="12"/>
  <c r="BX28" i="12"/>
  <c r="BX33" i="12"/>
  <c r="AT31" i="12"/>
  <c r="AT28" i="12"/>
  <c r="AT30" i="12"/>
  <c r="AT33" i="12"/>
  <c r="AT32" i="12"/>
  <c r="CI101" i="12"/>
  <c r="CI107" i="12"/>
  <c r="CI106" i="12"/>
  <c r="CI105" i="12"/>
  <c r="DI61" i="12"/>
  <c r="DI60" i="12"/>
  <c r="DI67" i="12"/>
  <c r="DI59" i="12"/>
  <c r="DI57" i="12"/>
  <c r="DI58" i="12"/>
  <c r="BQ60" i="12"/>
  <c r="BQ59" i="12"/>
  <c r="BQ67" i="12"/>
  <c r="BQ57" i="12"/>
  <c r="BQ61" i="12"/>
  <c r="BQ58" i="12"/>
  <c r="CT30" i="12"/>
  <c r="CT32" i="12"/>
  <c r="CT33" i="12"/>
  <c r="CT28" i="12"/>
  <c r="CT31" i="12"/>
  <c r="CV32" i="12"/>
  <c r="CV31" i="12"/>
  <c r="CV28" i="12"/>
  <c r="CV33" i="12"/>
  <c r="CV30" i="12"/>
  <c r="CK30" i="12"/>
  <c r="CK33" i="12"/>
  <c r="CK32" i="12"/>
  <c r="CK31" i="12"/>
  <c r="CK28" i="12"/>
  <c r="BY101" i="12"/>
  <c r="BY107" i="12"/>
  <c r="BY105" i="12"/>
  <c r="BY106" i="12"/>
  <c r="CI88" i="12"/>
  <c r="CI85" i="12"/>
  <c r="CI86" i="12"/>
  <c r="CI73" i="12"/>
  <c r="CI89" i="12"/>
  <c r="CI87" i="12"/>
  <c r="CI78" i="12"/>
  <c r="BE58" i="12"/>
  <c r="BE67" i="12"/>
  <c r="BE57" i="12"/>
  <c r="BE59" i="12"/>
  <c r="BE61" i="12"/>
  <c r="BE60" i="12"/>
  <c r="CM59" i="12"/>
  <c r="CM61" i="12"/>
  <c r="CM57" i="12"/>
  <c r="CM60" i="12"/>
  <c r="CM67" i="12"/>
  <c r="CM58" i="12"/>
  <c r="AP30" i="12"/>
  <c r="AP33" i="12"/>
  <c r="AP31" i="12"/>
  <c r="AP32" i="12"/>
  <c r="AP28" i="12"/>
  <c r="AQ28" i="12"/>
  <c r="AQ33" i="12"/>
  <c r="AQ31" i="12"/>
  <c r="AQ32" i="12"/>
  <c r="AQ30" i="12"/>
  <c r="CG30" i="12"/>
  <c r="CG28" i="12"/>
  <c r="CG31" i="12"/>
  <c r="CG32" i="12"/>
  <c r="CG33" i="12"/>
  <c r="CY101" i="12"/>
  <c r="CY107" i="12"/>
  <c r="CY106" i="12"/>
  <c r="CY105" i="12"/>
  <c r="DD96" i="12"/>
  <c r="DD98" i="12"/>
  <c r="DD92" i="12"/>
  <c r="DD97" i="12"/>
  <c r="AX58" i="12"/>
  <c r="AX60" i="12"/>
  <c r="AX67" i="12"/>
  <c r="AX59" i="12"/>
  <c r="AX61" i="12"/>
  <c r="AX57" i="12"/>
  <c r="BZ57" i="12"/>
  <c r="BZ60" i="12"/>
  <c r="BZ58" i="12"/>
  <c r="BZ59" i="12"/>
  <c r="BZ61" i="12"/>
  <c r="BZ67" i="12"/>
  <c r="AX30" i="12"/>
  <c r="AX28" i="12"/>
  <c r="AX31" i="12"/>
  <c r="AX33" i="12"/>
  <c r="AX32" i="12"/>
  <c r="AU105" i="12"/>
  <c r="AU101" i="12"/>
  <c r="AU106" i="12"/>
  <c r="AU107" i="12"/>
  <c r="AZ97" i="12"/>
  <c r="AZ96" i="12"/>
  <c r="AZ98" i="12"/>
  <c r="AZ92" i="12"/>
  <c r="CQ96" i="12"/>
  <c r="CQ97" i="12"/>
  <c r="CQ98" i="12"/>
  <c r="CQ92" i="12"/>
  <c r="BJ86" i="12"/>
  <c r="BJ73" i="12"/>
  <c r="BJ85" i="12"/>
  <c r="BJ78" i="12"/>
  <c r="BJ87" i="12"/>
  <c r="BJ88" i="12"/>
  <c r="BJ89" i="12"/>
  <c r="DI85" i="12"/>
  <c r="DI73" i="12"/>
  <c r="DI88" i="12"/>
  <c r="DI78" i="12"/>
  <c r="DI89" i="12"/>
  <c r="DI86" i="12"/>
  <c r="DI87" i="12"/>
  <c r="CM86" i="12"/>
  <c r="CM78" i="12"/>
  <c r="CM73" i="12"/>
  <c r="CM89" i="12"/>
  <c r="CM87" i="12"/>
  <c r="CM85" i="12"/>
  <c r="CM88" i="12"/>
  <c r="CO57" i="12"/>
  <c r="CO59" i="12"/>
  <c r="CO61" i="12"/>
  <c r="CO58" i="12"/>
  <c r="CO60" i="12"/>
  <c r="CO67" i="12"/>
  <c r="CC96" i="12"/>
  <c r="CC98" i="12"/>
  <c r="CC92" i="12"/>
  <c r="CC97" i="12"/>
  <c r="DG85" i="12"/>
  <c r="DG87" i="12"/>
  <c r="DG88" i="12"/>
  <c r="DG89" i="12"/>
  <c r="DG86" i="12"/>
  <c r="DG78" i="12"/>
  <c r="DG73" i="12"/>
  <c r="BN59" i="12"/>
  <c r="BN61" i="12"/>
  <c r="BN58" i="12"/>
  <c r="BN60" i="12"/>
  <c r="BN57" i="12"/>
  <c r="BN67" i="12"/>
  <c r="BS60" i="12"/>
  <c r="BS67" i="12"/>
  <c r="BS57" i="12"/>
  <c r="BS61" i="12"/>
  <c r="BS58" i="12"/>
  <c r="BS59" i="12"/>
  <c r="AX98" i="12"/>
  <c r="AX92" i="12"/>
  <c r="AX97" i="12"/>
  <c r="AX96" i="12"/>
  <c r="BC73" i="12"/>
  <c r="BC87" i="12"/>
  <c r="BC86" i="12"/>
  <c r="BC89" i="12"/>
  <c r="BC78" i="12"/>
  <c r="BC88" i="12"/>
  <c r="BC85" i="12"/>
  <c r="CN89" i="12"/>
  <c r="CN88" i="12"/>
  <c r="CN86" i="12"/>
  <c r="CN85" i="12"/>
  <c r="CN87" i="12"/>
  <c r="CN73" i="12"/>
  <c r="CN78" i="12"/>
  <c r="BT60" i="12"/>
  <c r="BT61" i="12"/>
  <c r="BT59" i="12"/>
  <c r="BT58" i="12"/>
  <c r="BT57" i="12"/>
  <c r="BT67" i="12"/>
  <c r="BW32" i="12"/>
  <c r="BW28" i="12"/>
  <c r="BW33" i="12"/>
  <c r="BW31" i="12"/>
  <c r="BW30" i="12"/>
  <c r="BH101" i="12"/>
  <c r="BH105" i="12"/>
  <c r="BH107" i="12"/>
  <c r="BH106" i="12"/>
  <c r="CK98" i="12"/>
  <c r="CK97" i="12"/>
  <c r="CK96" i="12"/>
  <c r="CK92" i="12"/>
  <c r="CH87" i="12"/>
  <c r="CH86" i="12"/>
  <c r="CH78" i="12"/>
  <c r="CH88" i="12"/>
  <c r="CH89" i="12"/>
  <c r="CH85" i="12"/>
  <c r="CH73" i="12"/>
  <c r="BS16" i="12"/>
  <c r="DA16" i="12"/>
  <c r="MB15" i="12"/>
  <c r="W15" i="12" s="1"/>
  <c r="MC15" i="12"/>
  <c r="MC14" i="12" s="1"/>
  <c r="DR14" i="12"/>
  <c r="BG14" i="12"/>
  <c r="BI14" i="12"/>
  <c r="DA14" i="12"/>
  <c r="MC16" i="12"/>
  <c r="Y16" i="12" s="1"/>
  <c r="HW42" i="12"/>
  <c r="MB16" i="12"/>
  <c r="W16" i="12" s="1"/>
  <c r="DK15" i="12"/>
  <c r="DK14" i="12"/>
  <c r="CL15" i="12"/>
  <c r="CL14" i="12"/>
  <c r="DH15" i="12"/>
  <c r="DH14" i="12"/>
  <c r="BM15" i="12"/>
  <c r="BM14" i="12"/>
  <c r="CM15" i="12"/>
  <c r="CM14" i="12"/>
  <c r="CA14" i="12"/>
  <c r="AQ15" i="12"/>
  <c r="AQ14" i="12"/>
  <c r="CK15" i="12"/>
  <c r="CK14" i="12"/>
  <c r="BO15" i="12"/>
  <c r="BO14" i="12"/>
  <c r="BF15" i="12"/>
  <c r="BF14" i="12"/>
  <c r="DQ15" i="12"/>
  <c r="DQ14" i="12"/>
  <c r="CG14" i="12"/>
  <c r="BS14" i="12"/>
  <c r="CR15" i="12"/>
  <c r="CR14" i="12"/>
  <c r="CZ15" i="12"/>
  <c r="CZ14" i="12"/>
  <c r="CN14" i="12"/>
  <c r="DJ16" i="12"/>
  <c r="CQ14" i="12"/>
  <c r="AL14" i="12"/>
  <c r="BW15" i="12"/>
  <c r="BW14" i="12"/>
  <c r="BJ14" i="12"/>
  <c r="CC15" i="12"/>
  <c r="CC14" i="12"/>
  <c r="BZ14" i="12"/>
  <c r="BT15" i="12"/>
  <c r="BT14" i="12"/>
  <c r="DC15" i="12"/>
  <c r="DC14" i="12"/>
  <c r="CP14" i="12"/>
  <c r="BQ14" i="12"/>
  <c r="BE15" i="12"/>
  <c r="BE14" i="12"/>
  <c r="AW15" i="12"/>
  <c r="AW14" i="12"/>
  <c r="CB15" i="12"/>
  <c r="CB14" i="12"/>
  <c r="CW14" i="12"/>
  <c r="BD15" i="12"/>
  <c r="BD14" i="12"/>
  <c r="CY16" i="12"/>
  <c r="CI14" i="12"/>
  <c r="CT15" i="12"/>
  <c r="CT14" i="12"/>
  <c r="AR14" i="12"/>
  <c r="CX14" i="12"/>
  <c r="CY14" i="12"/>
  <c r="AS14" i="12"/>
  <c r="CD15" i="12"/>
  <c r="CD14" i="12"/>
  <c r="LU105" i="12"/>
  <c r="BN15" i="12"/>
  <c r="BN14" i="12"/>
  <c r="CJ15" i="12"/>
  <c r="CJ14" i="12"/>
  <c r="BA14" i="12"/>
  <c r="BP14" i="12"/>
  <c r="BV15" i="12"/>
  <c r="BV14" i="12"/>
  <c r="CF14" i="12"/>
  <c r="CO14" i="12"/>
  <c r="CE15" i="12"/>
  <c r="CE14" i="12"/>
  <c r="DP15" i="12"/>
  <c r="DP14" i="12"/>
  <c r="AT15" i="12"/>
  <c r="AT14" i="12"/>
  <c r="AU15" i="12"/>
  <c r="AU14" i="12"/>
  <c r="AP15" i="12"/>
  <c r="DT15" i="12"/>
  <c r="DT14" i="12"/>
  <c r="DN14" i="12"/>
  <c r="AN15" i="12"/>
  <c r="AN14" i="12"/>
  <c r="BK14" i="12"/>
  <c r="DE14" i="12"/>
  <c r="BX14" i="12"/>
  <c r="DB15" i="12"/>
  <c r="DB14" i="12"/>
  <c r="AX15" i="12"/>
  <c r="AX14" i="12"/>
  <c r="CS15" i="12"/>
  <c r="CS14" i="12"/>
  <c r="AY15" i="12"/>
  <c r="AY14" i="12"/>
  <c r="AO15" i="12"/>
  <c r="AO14" i="12"/>
  <c r="DD14" i="12"/>
  <c r="DG15" i="12"/>
  <c r="DG14" i="12"/>
  <c r="BR15" i="12"/>
  <c r="BR14" i="12"/>
  <c r="CU15" i="12"/>
  <c r="CU14" i="12"/>
  <c r="DM14" i="12"/>
  <c r="AK14" i="12"/>
  <c r="HW105" i="12"/>
  <c r="HV105" i="12"/>
  <c r="HW107" i="12"/>
  <c r="HV107" i="12"/>
  <c r="HW106" i="12"/>
  <c r="HV106" i="12"/>
  <c r="CI16" i="12"/>
  <c r="AJ101" i="12"/>
  <c r="AJ105" i="12"/>
  <c r="AJ106" i="12"/>
  <c r="AJ107" i="12"/>
  <c r="IB42" i="12"/>
  <c r="HV42" i="12"/>
  <c r="LV98" i="12"/>
  <c r="BG15" i="12"/>
  <c r="BY15" i="12"/>
  <c r="CZ16" i="12"/>
  <c r="CS16" i="12"/>
  <c r="BU15" i="12"/>
  <c r="AV16" i="12"/>
  <c r="CC16" i="12"/>
  <c r="BZ16" i="12"/>
  <c r="CG16" i="12"/>
  <c r="CT16" i="12"/>
  <c r="CV15" i="12"/>
  <c r="AR16" i="12"/>
  <c r="AS16" i="12"/>
  <c r="AJ97" i="12"/>
  <c r="AJ98" i="12"/>
  <c r="AJ96" i="12"/>
  <c r="CP16" i="12"/>
  <c r="DU16" i="12"/>
  <c r="BB15" i="12"/>
  <c r="BJ15" i="12"/>
  <c r="DK16" i="12"/>
  <c r="DF15" i="12"/>
  <c r="CV16" i="12"/>
  <c r="DI15" i="12"/>
  <c r="BA15" i="12"/>
  <c r="BP15" i="12"/>
  <c r="DU15" i="12"/>
  <c r="AK16" i="12"/>
  <c r="BT16" i="12"/>
  <c r="DD16" i="12"/>
  <c r="BI15" i="12"/>
  <c r="DR15" i="12"/>
  <c r="CQ16" i="12"/>
  <c r="DR16" i="12"/>
  <c r="CE16" i="12"/>
  <c r="DS16" i="12"/>
  <c r="AO16" i="12"/>
  <c r="DS15" i="12"/>
  <c r="BX16" i="12"/>
  <c r="AV15" i="12"/>
  <c r="DN15" i="12"/>
  <c r="BZ15" i="12"/>
  <c r="CU37" i="12"/>
  <c r="CU46" i="12"/>
  <c r="CU42" i="12"/>
  <c r="CU48" i="12"/>
  <c r="CU51" i="12"/>
  <c r="CU50" i="12"/>
  <c r="CU49" i="12"/>
  <c r="CU47" i="12"/>
  <c r="CW48" i="12"/>
  <c r="CW47" i="12"/>
  <c r="CW37" i="12"/>
  <c r="CW46" i="12"/>
  <c r="CW42" i="12"/>
  <c r="CW51" i="12"/>
  <c r="CW50" i="12"/>
  <c r="CW49" i="12"/>
  <c r="DJ37" i="12"/>
  <c r="DJ46" i="12"/>
  <c r="DJ42" i="12"/>
  <c r="DJ48" i="12"/>
  <c r="DJ47" i="12"/>
  <c r="DJ49" i="12"/>
  <c r="DJ51" i="12"/>
  <c r="DJ50" i="12"/>
  <c r="AN37" i="12"/>
  <c r="AN47" i="12"/>
  <c r="AN48" i="12"/>
  <c r="AN49" i="12"/>
  <c r="AN46" i="12"/>
  <c r="AN51" i="12"/>
  <c r="AN42" i="12"/>
  <c r="AN50" i="12"/>
  <c r="AT37" i="12"/>
  <c r="AT47" i="12"/>
  <c r="AT46" i="12"/>
  <c r="AT42" i="12"/>
  <c r="AT51" i="12"/>
  <c r="AT48" i="12"/>
  <c r="AT50" i="12"/>
  <c r="AT49" i="12"/>
  <c r="CB47" i="12"/>
  <c r="CB46" i="12"/>
  <c r="CB42" i="12"/>
  <c r="CB37" i="12"/>
  <c r="CB50" i="12"/>
  <c r="CB49" i="12"/>
  <c r="CB48" i="12"/>
  <c r="CB51" i="12"/>
  <c r="DT37" i="12"/>
  <c r="DT48" i="12"/>
  <c r="DT49" i="12"/>
  <c r="DT51" i="12"/>
  <c r="DT47" i="12"/>
  <c r="DT42" i="12"/>
  <c r="DT46" i="12"/>
  <c r="DT50" i="12"/>
  <c r="BX37" i="12"/>
  <c r="BX48" i="12"/>
  <c r="BX49" i="12"/>
  <c r="BX51" i="12"/>
  <c r="BX47" i="12"/>
  <c r="BX42" i="12"/>
  <c r="BX50" i="12"/>
  <c r="BX46" i="12"/>
  <c r="DE15" i="12"/>
  <c r="BB37" i="12"/>
  <c r="BB46" i="12"/>
  <c r="BB42" i="12"/>
  <c r="BB51" i="12"/>
  <c r="BB47" i="12"/>
  <c r="BB50" i="12"/>
  <c r="BB49" i="12"/>
  <c r="BB48" i="12"/>
  <c r="BW42" i="12"/>
  <c r="BW37" i="12"/>
  <c r="BW47" i="12"/>
  <c r="BW46" i="12"/>
  <c r="BW48" i="12"/>
  <c r="BW51" i="12"/>
  <c r="BW50" i="12"/>
  <c r="BW49" i="12"/>
  <c r="CJ37" i="12"/>
  <c r="CJ42" i="12"/>
  <c r="CJ50" i="12"/>
  <c r="CJ48" i="12"/>
  <c r="CJ49" i="12"/>
  <c r="CJ47" i="12"/>
  <c r="CJ46" i="12"/>
  <c r="CJ51" i="12"/>
  <c r="AR37" i="12"/>
  <c r="AR48" i="12"/>
  <c r="AR42" i="12"/>
  <c r="AR50" i="12"/>
  <c r="AR46" i="12"/>
  <c r="AR49" i="12"/>
  <c r="AR51" i="12"/>
  <c r="AR47" i="12"/>
  <c r="BK48" i="12"/>
  <c r="BK37" i="12"/>
  <c r="BK46" i="12"/>
  <c r="BK42" i="12"/>
  <c r="BK51" i="12"/>
  <c r="BK50" i="12"/>
  <c r="BK47" i="12"/>
  <c r="BK49" i="12"/>
  <c r="BH37" i="12"/>
  <c r="BH48" i="12"/>
  <c r="BH49" i="12"/>
  <c r="BH42" i="12"/>
  <c r="BH51" i="12"/>
  <c r="BH46" i="12"/>
  <c r="BH47" i="12"/>
  <c r="BH50" i="12"/>
  <c r="BQ46" i="12"/>
  <c r="BQ48" i="12"/>
  <c r="BQ42" i="12"/>
  <c r="BQ47" i="12"/>
  <c r="BQ37" i="12"/>
  <c r="BQ49" i="12"/>
  <c r="BQ51" i="12"/>
  <c r="BQ50" i="12"/>
  <c r="CD37" i="12"/>
  <c r="CD47" i="12"/>
  <c r="CD46" i="12"/>
  <c r="CD48" i="12"/>
  <c r="CD42" i="12"/>
  <c r="CD51" i="12"/>
  <c r="CD50" i="12"/>
  <c r="CD49" i="12"/>
  <c r="CP37" i="12"/>
  <c r="CP42" i="12"/>
  <c r="CP47" i="12"/>
  <c r="CP46" i="12"/>
  <c r="CP51" i="12"/>
  <c r="CP48" i="12"/>
  <c r="CP50" i="12"/>
  <c r="CP49" i="12"/>
  <c r="DM47" i="12"/>
  <c r="DM46" i="12"/>
  <c r="DM42" i="12"/>
  <c r="DM37" i="12"/>
  <c r="DM50" i="12"/>
  <c r="DM49" i="12"/>
  <c r="DM48" i="12"/>
  <c r="DM51" i="12"/>
  <c r="AQ47" i="12"/>
  <c r="AQ46" i="12"/>
  <c r="AQ42" i="12"/>
  <c r="AQ48" i="12"/>
  <c r="AQ37" i="12"/>
  <c r="AQ50" i="12"/>
  <c r="AQ49" i="12"/>
  <c r="AQ51" i="12"/>
  <c r="BD47" i="12"/>
  <c r="BD46" i="12"/>
  <c r="BD37" i="12"/>
  <c r="BD42" i="12"/>
  <c r="BD51" i="12"/>
  <c r="BD50" i="12"/>
  <c r="BD49" i="12"/>
  <c r="BD48" i="12"/>
  <c r="DG37" i="12"/>
  <c r="DG46" i="12"/>
  <c r="DG48" i="12"/>
  <c r="DG51" i="12"/>
  <c r="DG47" i="12"/>
  <c r="DG50" i="12"/>
  <c r="DG49" i="12"/>
  <c r="DG42" i="12"/>
  <c r="BF37" i="12"/>
  <c r="BF47" i="12"/>
  <c r="BF48" i="12"/>
  <c r="BF49" i="12"/>
  <c r="BF51" i="12"/>
  <c r="BF50" i="12"/>
  <c r="BF42" i="12"/>
  <c r="BF46" i="12"/>
  <c r="CY42" i="12"/>
  <c r="CY48" i="12"/>
  <c r="CY37" i="12"/>
  <c r="CY47" i="12"/>
  <c r="CY46" i="12"/>
  <c r="CY51" i="12"/>
  <c r="CY50" i="12"/>
  <c r="CY49" i="12"/>
  <c r="AK48" i="12"/>
  <c r="AK47" i="12"/>
  <c r="AK37" i="12"/>
  <c r="AK46" i="12"/>
  <c r="AK42" i="12"/>
  <c r="AK51" i="12"/>
  <c r="AK50" i="12"/>
  <c r="AK49" i="12"/>
  <c r="AX37" i="12"/>
  <c r="AX46" i="12"/>
  <c r="AX42" i="12"/>
  <c r="AX48" i="12"/>
  <c r="AX47" i="12"/>
  <c r="AX49" i="12"/>
  <c r="AX51" i="12"/>
  <c r="AX50" i="12"/>
  <c r="CQ48" i="12"/>
  <c r="CQ47" i="12"/>
  <c r="CQ37" i="12"/>
  <c r="CQ49" i="12"/>
  <c r="CQ42" i="12"/>
  <c r="CQ51" i="12"/>
  <c r="CQ50" i="12"/>
  <c r="CQ46" i="12"/>
  <c r="DD37" i="12"/>
  <c r="DD48" i="12"/>
  <c r="DD50" i="12"/>
  <c r="DD42" i="12"/>
  <c r="DD46" i="12"/>
  <c r="DD49" i="12"/>
  <c r="DD51" i="12"/>
  <c r="DD47" i="12"/>
  <c r="CR37" i="12"/>
  <c r="CR46" i="12"/>
  <c r="CR42" i="12"/>
  <c r="CR47" i="12"/>
  <c r="CR49" i="12"/>
  <c r="CR51" i="12"/>
  <c r="CR48" i="12"/>
  <c r="CR50" i="12"/>
  <c r="DR37" i="12"/>
  <c r="DR47" i="12"/>
  <c r="DR48" i="12"/>
  <c r="DR49" i="12"/>
  <c r="DR42" i="12"/>
  <c r="DR51" i="12"/>
  <c r="DR46" i="12"/>
  <c r="DR50" i="12"/>
  <c r="AM16" i="12"/>
  <c r="CN15" i="12"/>
  <c r="CG42" i="12"/>
  <c r="CG48" i="12"/>
  <c r="CG37" i="12"/>
  <c r="CG47" i="12"/>
  <c r="CG46" i="12"/>
  <c r="CG51" i="12"/>
  <c r="CG50" i="12"/>
  <c r="CG49" i="12"/>
  <c r="CT37" i="12"/>
  <c r="CT47" i="12"/>
  <c r="CT46" i="12"/>
  <c r="CT42" i="12"/>
  <c r="CT48" i="12"/>
  <c r="CT50" i="12"/>
  <c r="CT49" i="12"/>
  <c r="CT51" i="12"/>
  <c r="CA48" i="12"/>
  <c r="CA42" i="12"/>
  <c r="CA37" i="12"/>
  <c r="CA47" i="12"/>
  <c r="CA50" i="12"/>
  <c r="CA49" i="12"/>
  <c r="CA46" i="12"/>
  <c r="CA51" i="12"/>
  <c r="CL37" i="12"/>
  <c r="CL46" i="12"/>
  <c r="CL42" i="12"/>
  <c r="CL48" i="12"/>
  <c r="CL51" i="12"/>
  <c r="CL50" i="12"/>
  <c r="CL47" i="12"/>
  <c r="CL49" i="12"/>
  <c r="DU37" i="12"/>
  <c r="F37" i="12" s="1"/>
  <c r="DU42" i="12"/>
  <c r="F42" i="12" s="1"/>
  <c r="DU50" i="12"/>
  <c r="F50" i="12" s="1"/>
  <c r="DU49" i="12"/>
  <c r="F49" i="12" s="1"/>
  <c r="DU48" i="12"/>
  <c r="F48" i="12" s="1"/>
  <c r="DU46" i="12"/>
  <c r="DU51" i="12"/>
  <c r="F51" i="12" s="1"/>
  <c r="DU47" i="12"/>
  <c r="F47" i="12" s="1"/>
  <c r="BM47" i="12"/>
  <c r="BM37" i="12"/>
  <c r="BM46" i="12"/>
  <c r="BM42" i="12"/>
  <c r="BM51" i="12"/>
  <c r="BM48" i="12"/>
  <c r="BM50" i="12"/>
  <c r="BM49" i="12"/>
  <c r="BV37" i="12"/>
  <c r="BV46" i="12"/>
  <c r="BV48" i="12"/>
  <c r="BV42" i="12"/>
  <c r="BV51" i="12"/>
  <c r="BV50" i="12"/>
  <c r="BV49" i="12"/>
  <c r="BV47" i="12"/>
  <c r="BS37" i="12"/>
  <c r="BS47" i="12"/>
  <c r="BS46" i="12"/>
  <c r="BS48" i="12"/>
  <c r="BS42" i="12"/>
  <c r="BS50" i="12"/>
  <c r="BS49" i="12"/>
  <c r="BS51" i="12"/>
  <c r="CV37" i="12"/>
  <c r="CV48" i="12"/>
  <c r="CV42" i="12"/>
  <c r="CV50" i="12"/>
  <c r="CV47" i="12"/>
  <c r="CV46" i="12"/>
  <c r="CV49" i="12"/>
  <c r="CV51" i="12"/>
  <c r="DA46" i="12"/>
  <c r="DA42" i="12"/>
  <c r="DA37" i="12"/>
  <c r="DA47" i="12"/>
  <c r="DA49" i="12"/>
  <c r="DA48" i="12"/>
  <c r="DA51" i="12"/>
  <c r="DA50" i="12"/>
  <c r="CN37" i="12"/>
  <c r="CN48" i="12"/>
  <c r="CN47" i="12"/>
  <c r="CN42" i="12"/>
  <c r="CN49" i="12"/>
  <c r="CN50" i="12"/>
  <c r="CN51" i="12"/>
  <c r="CN46" i="12"/>
  <c r="DO47" i="12"/>
  <c r="DO46" i="12"/>
  <c r="DO37" i="12"/>
  <c r="DO42" i="12"/>
  <c r="DO48" i="12"/>
  <c r="DO51" i="12"/>
  <c r="DO50" i="12"/>
  <c r="DO49" i="12"/>
  <c r="BA47" i="12"/>
  <c r="BA48" i="12"/>
  <c r="BA46" i="12"/>
  <c r="BA42" i="12"/>
  <c r="BA37" i="12"/>
  <c r="BA50" i="12"/>
  <c r="BA49" i="12"/>
  <c r="BA51" i="12"/>
  <c r="BN37" i="12"/>
  <c r="BN42" i="12"/>
  <c r="BN47" i="12"/>
  <c r="BN48" i="12"/>
  <c r="BN46" i="12"/>
  <c r="BN51" i="12"/>
  <c r="BN50" i="12"/>
  <c r="BN49" i="12"/>
  <c r="BZ37" i="12"/>
  <c r="BZ46" i="12"/>
  <c r="BZ42" i="12"/>
  <c r="BZ47" i="12"/>
  <c r="BZ49" i="12"/>
  <c r="BZ48" i="12"/>
  <c r="BZ51" i="12"/>
  <c r="BZ50" i="12"/>
  <c r="DH42" i="12"/>
  <c r="DH37" i="12"/>
  <c r="DH47" i="12"/>
  <c r="DH46" i="12"/>
  <c r="DH48" i="12"/>
  <c r="DH51" i="12"/>
  <c r="DH50" i="12"/>
  <c r="DH49" i="12"/>
  <c r="AM42" i="12"/>
  <c r="AM48" i="12"/>
  <c r="AM37" i="12"/>
  <c r="AM47" i="12"/>
  <c r="AM46" i="12"/>
  <c r="AM49" i="12"/>
  <c r="AM51" i="12"/>
  <c r="AM50" i="12"/>
  <c r="BP37" i="12"/>
  <c r="BP48" i="12"/>
  <c r="BP49" i="12"/>
  <c r="BP51" i="12"/>
  <c r="BP47" i="12"/>
  <c r="BP42" i="12"/>
  <c r="BP50" i="12"/>
  <c r="BP46" i="12"/>
  <c r="BU37" i="12"/>
  <c r="BU47" i="12"/>
  <c r="BU46" i="12"/>
  <c r="BU42" i="12"/>
  <c r="BU48" i="12"/>
  <c r="BU51" i="12"/>
  <c r="BU50" i="12"/>
  <c r="BU49" i="12"/>
  <c r="CO48" i="12"/>
  <c r="CO46" i="12"/>
  <c r="CO37" i="12"/>
  <c r="CO51" i="12"/>
  <c r="CO42" i="12"/>
  <c r="CO50" i="12"/>
  <c r="CO47" i="12"/>
  <c r="CO49" i="12"/>
  <c r="BO47" i="12"/>
  <c r="BO37" i="12"/>
  <c r="BO42" i="12"/>
  <c r="BO49" i="12"/>
  <c r="BO46" i="12"/>
  <c r="BO48" i="12"/>
  <c r="BO51" i="12"/>
  <c r="BO50" i="12"/>
  <c r="BI48" i="12"/>
  <c r="BI37" i="12"/>
  <c r="BI42" i="12"/>
  <c r="BI46" i="12"/>
  <c r="BI50" i="12"/>
  <c r="BI49" i="12"/>
  <c r="BI47" i="12"/>
  <c r="BI51" i="12"/>
  <c r="AU37" i="12"/>
  <c r="AU48" i="12"/>
  <c r="AU47" i="12"/>
  <c r="AU46" i="12"/>
  <c r="AU42" i="12"/>
  <c r="AU51" i="12"/>
  <c r="AU50" i="12"/>
  <c r="AU49" i="12"/>
  <c r="CC46" i="12"/>
  <c r="CC42" i="12"/>
  <c r="CC37" i="12"/>
  <c r="CC51" i="12"/>
  <c r="CC47" i="12"/>
  <c r="CC50" i="12"/>
  <c r="CC49" i="12"/>
  <c r="CC48" i="12"/>
  <c r="CU16" i="12"/>
  <c r="CI46" i="12"/>
  <c r="CI37" i="12"/>
  <c r="CI42" i="12"/>
  <c r="CI48" i="12"/>
  <c r="CI47" i="12"/>
  <c r="CI49" i="12"/>
  <c r="CI51" i="12"/>
  <c r="CI50" i="12"/>
  <c r="DL37" i="12"/>
  <c r="DL48" i="12"/>
  <c r="DL46" i="12"/>
  <c r="DL49" i="12"/>
  <c r="DL47" i="12"/>
  <c r="DL51" i="12"/>
  <c r="DL50" i="12"/>
  <c r="DL42" i="12"/>
  <c r="DQ37" i="12"/>
  <c r="DQ42" i="12"/>
  <c r="DQ47" i="12"/>
  <c r="DQ46" i="12"/>
  <c r="DQ48" i="12"/>
  <c r="DQ51" i="12"/>
  <c r="DQ50" i="12"/>
  <c r="DQ49" i="12"/>
  <c r="DF37" i="12"/>
  <c r="DF47" i="12"/>
  <c r="DF46" i="12"/>
  <c r="DF42" i="12"/>
  <c r="DF48" i="12"/>
  <c r="DF51" i="12"/>
  <c r="DF50" i="12"/>
  <c r="DF49" i="12"/>
  <c r="AW37" i="12"/>
  <c r="AW48" i="12"/>
  <c r="AW47" i="12"/>
  <c r="AW49" i="12"/>
  <c r="AW51" i="12"/>
  <c r="AW46" i="12"/>
  <c r="AW42" i="12"/>
  <c r="AW50" i="12"/>
  <c r="DK42" i="12"/>
  <c r="DK37" i="12"/>
  <c r="DK50" i="12"/>
  <c r="DK49" i="12"/>
  <c r="DK46" i="12"/>
  <c r="DK47" i="12"/>
  <c r="DK48" i="12"/>
  <c r="DK51" i="12"/>
  <c r="BJ37" i="12"/>
  <c r="BJ47" i="12"/>
  <c r="BJ46" i="12"/>
  <c r="BJ42" i="12"/>
  <c r="BJ48" i="12"/>
  <c r="BJ50" i="12"/>
  <c r="BJ49" i="12"/>
  <c r="BJ51" i="12"/>
  <c r="CX37" i="12"/>
  <c r="CX46" i="12"/>
  <c r="CX47" i="12"/>
  <c r="CX48" i="12"/>
  <c r="CX51" i="12"/>
  <c r="CX50" i="12"/>
  <c r="CX42" i="12"/>
  <c r="CX49" i="12"/>
  <c r="DS46" i="12"/>
  <c r="DS37" i="12"/>
  <c r="DS42" i="12"/>
  <c r="DS47" i="12"/>
  <c r="DS49" i="12"/>
  <c r="DS48" i="12"/>
  <c r="DS51" i="12"/>
  <c r="DS50" i="12"/>
  <c r="AO46" i="12"/>
  <c r="AO42" i="12"/>
  <c r="AO48" i="12"/>
  <c r="AO49" i="12"/>
  <c r="AO37" i="12"/>
  <c r="AO47" i="12"/>
  <c r="AO51" i="12"/>
  <c r="AO50" i="12"/>
  <c r="AY42" i="12"/>
  <c r="AY37" i="12"/>
  <c r="AY48" i="12"/>
  <c r="AY50" i="12"/>
  <c r="AY47" i="12"/>
  <c r="AY49" i="12"/>
  <c r="AY46" i="12"/>
  <c r="AY51" i="12"/>
  <c r="BC47" i="12"/>
  <c r="BC48" i="12"/>
  <c r="BC46" i="12"/>
  <c r="BC37" i="12"/>
  <c r="BC42" i="12"/>
  <c r="BC51" i="12"/>
  <c r="BC50" i="12"/>
  <c r="BC49" i="12"/>
  <c r="CF37" i="12"/>
  <c r="CF48" i="12"/>
  <c r="CF51" i="12"/>
  <c r="CF47" i="12"/>
  <c r="CF42" i="12"/>
  <c r="CF50" i="12"/>
  <c r="CF46" i="12"/>
  <c r="CF49" i="12"/>
  <c r="CK47" i="12"/>
  <c r="CK46" i="12"/>
  <c r="CK37" i="12"/>
  <c r="CK42" i="12"/>
  <c r="CK50" i="12"/>
  <c r="CK48" i="12"/>
  <c r="CK49" i="12"/>
  <c r="CK51" i="12"/>
  <c r="AS37" i="12"/>
  <c r="AS48" i="12"/>
  <c r="AS46" i="12"/>
  <c r="AS42" i="12"/>
  <c r="AS47" i="12"/>
  <c r="AS51" i="12"/>
  <c r="AS50" i="12"/>
  <c r="AS49" i="12"/>
  <c r="BR37" i="12"/>
  <c r="BR42" i="12"/>
  <c r="BR50" i="12"/>
  <c r="BR46" i="12"/>
  <c r="BR49" i="12"/>
  <c r="BR47" i="12"/>
  <c r="BR48" i="12"/>
  <c r="BR51" i="12"/>
  <c r="CM47" i="12"/>
  <c r="CM46" i="12"/>
  <c r="CM37" i="12"/>
  <c r="CM42" i="12"/>
  <c r="CM51" i="12"/>
  <c r="CM48" i="12"/>
  <c r="CM50" i="12"/>
  <c r="CM49" i="12"/>
  <c r="CZ37" i="12"/>
  <c r="CZ47" i="12"/>
  <c r="CZ49" i="12"/>
  <c r="CZ46" i="12"/>
  <c r="CZ48" i="12"/>
  <c r="CZ51" i="12"/>
  <c r="CZ42" i="12"/>
  <c r="CZ50" i="12"/>
  <c r="AP37" i="12"/>
  <c r="AP42" i="12"/>
  <c r="AP48" i="12"/>
  <c r="AP50" i="12"/>
  <c r="AP49" i="12"/>
  <c r="AP46" i="12"/>
  <c r="AP51" i="12"/>
  <c r="AP47" i="12"/>
  <c r="DI37" i="12"/>
  <c r="DI47" i="12"/>
  <c r="DI42" i="12"/>
  <c r="DI49" i="12"/>
  <c r="DI46" i="12"/>
  <c r="DI48" i="12"/>
  <c r="DI51" i="12"/>
  <c r="DI50" i="12"/>
  <c r="CS37" i="12"/>
  <c r="CS42" i="12"/>
  <c r="CS46" i="12"/>
  <c r="CS50" i="12"/>
  <c r="CS49" i="12"/>
  <c r="CS47" i="12"/>
  <c r="CS51" i="12"/>
  <c r="CS48" i="12"/>
  <c r="DE37" i="12"/>
  <c r="DE46" i="12"/>
  <c r="DE42" i="12"/>
  <c r="DE51" i="12"/>
  <c r="DE47" i="12"/>
  <c r="DE50" i="12"/>
  <c r="DE49" i="12"/>
  <c r="DE48" i="12"/>
  <c r="AV42" i="12"/>
  <c r="AV37" i="12"/>
  <c r="AV47" i="12"/>
  <c r="AV46" i="12"/>
  <c r="AV51" i="12"/>
  <c r="AV48" i="12"/>
  <c r="AV50" i="12"/>
  <c r="AV49" i="12"/>
  <c r="CA16" i="12"/>
  <c r="DN37" i="12"/>
  <c r="DN46" i="12"/>
  <c r="DN42" i="12"/>
  <c r="DN51" i="12"/>
  <c r="DN50" i="12"/>
  <c r="DN49" i="12"/>
  <c r="DN47" i="12"/>
  <c r="DN48" i="12"/>
  <c r="AZ37" i="12"/>
  <c r="AZ48" i="12"/>
  <c r="AZ46" i="12"/>
  <c r="AZ50" i="12"/>
  <c r="AZ49" i="12"/>
  <c r="AZ47" i="12"/>
  <c r="AZ51" i="12"/>
  <c r="AZ42" i="12"/>
  <c r="BE37" i="12"/>
  <c r="BE42" i="12"/>
  <c r="BE47" i="12"/>
  <c r="BE48" i="12"/>
  <c r="BE46" i="12"/>
  <c r="BE51" i="12"/>
  <c r="BE50" i="12"/>
  <c r="BE49" i="12"/>
  <c r="BY48" i="12"/>
  <c r="BY37" i="12"/>
  <c r="BY47" i="12"/>
  <c r="BY49" i="12"/>
  <c r="BY42" i="12"/>
  <c r="BY46" i="12"/>
  <c r="BY51" i="12"/>
  <c r="BY50" i="12"/>
  <c r="BT37" i="12"/>
  <c r="BT46" i="12"/>
  <c r="BT42" i="12"/>
  <c r="BT51" i="12"/>
  <c r="BT50" i="12"/>
  <c r="BT49" i="12"/>
  <c r="BT47" i="12"/>
  <c r="BT48" i="12"/>
  <c r="BL47" i="12"/>
  <c r="BL37" i="12"/>
  <c r="BL46" i="12"/>
  <c r="BL42" i="12"/>
  <c r="BL51" i="12"/>
  <c r="BL48" i="12"/>
  <c r="BL50" i="12"/>
  <c r="BL49" i="12"/>
  <c r="DB37" i="12"/>
  <c r="DB42" i="12"/>
  <c r="DB48" i="12"/>
  <c r="DB50" i="12"/>
  <c r="DB47" i="12"/>
  <c r="DB46" i="12"/>
  <c r="DB49" i="12"/>
  <c r="DB51" i="12"/>
  <c r="AL37" i="12"/>
  <c r="AL47" i="12"/>
  <c r="AL46" i="12"/>
  <c r="AL42" i="12"/>
  <c r="AL48" i="12"/>
  <c r="AL51" i="12"/>
  <c r="AL50" i="12"/>
  <c r="AL49" i="12"/>
  <c r="BG46" i="12"/>
  <c r="BG37" i="12"/>
  <c r="BG42" i="12"/>
  <c r="BG47" i="12"/>
  <c r="BG48" i="12"/>
  <c r="BG49" i="12"/>
  <c r="BG51" i="12"/>
  <c r="BG50" i="12"/>
  <c r="CE37" i="12"/>
  <c r="CE46" i="12"/>
  <c r="CE42" i="12"/>
  <c r="CE47" i="12"/>
  <c r="CE51" i="12"/>
  <c r="CE50" i="12"/>
  <c r="CE48" i="12"/>
  <c r="CE49" i="12"/>
  <c r="CH37" i="12"/>
  <c r="CH47" i="12"/>
  <c r="CH48" i="12"/>
  <c r="CH49" i="12"/>
  <c r="CH42" i="12"/>
  <c r="CH51" i="12"/>
  <c r="CH46" i="12"/>
  <c r="CH50" i="12"/>
  <c r="DC47" i="12"/>
  <c r="DC46" i="12"/>
  <c r="DC42" i="12"/>
  <c r="DC37" i="12"/>
  <c r="DC50" i="12"/>
  <c r="DC49" i="12"/>
  <c r="DC48" i="12"/>
  <c r="DC51" i="12"/>
  <c r="DP46" i="12"/>
  <c r="DP37" i="12"/>
  <c r="DP42" i="12"/>
  <c r="DP48" i="12"/>
  <c r="DP51" i="12"/>
  <c r="DP50" i="12"/>
  <c r="DP47" i="12"/>
  <c r="DP49" i="12"/>
  <c r="BB16" i="12"/>
  <c r="CH16" i="12"/>
  <c r="CW15" i="12"/>
  <c r="AZ15" i="12"/>
  <c r="BK15" i="12"/>
  <c r="CF15" i="12"/>
  <c r="CN16" i="12"/>
  <c r="CO16" i="12"/>
  <c r="BH16" i="12"/>
  <c r="DL15" i="12"/>
  <c r="DF21" i="12"/>
  <c r="DF22" i="12"/>
  <c r="DF17" i="12"/>
  <c r="DF20" i="12"/>
  <c r="DF18" i="12"/>
  <c r="DG22" i="12"/>
  <c r="DG17" i="12"/>
  <c r="DG20" i="12"/>
  <c r="DG18" i="12"/>
  <c r="DG21" i="12"/>
  <c r="BE17" i="12"/>
  <c r="BE21" i="12"/>
  <c r="BE20" i="12"/>
  <c r="BE22" i="12"/>
  <c r="BE18" i="12"/>
  <c r="CB16" i="12"/>
  <c r="AT16" i="12"/>
  <c r="BX17" i="12"/>
  <c r="BX18" i="12"/>
  <c r="BX20" i="12"/>
  <c r="BX22" i="12"/>
  <c r="BX21" i="12"/>
  <c r="DB20" i="12"/>
  <c r="DB18" i="12"/>
  <c r="DB21" i="12"/>
  <c r="DB22" i="12"/>
  <c r="DB17" i="12"/>
  <c r="AX18" i="12"/>
  <c r="AX22" i="12"/>
  <c r="AX17" i="12"/>
  <c r="AX20" i="12"/>
  <c r="AX21" i="12"/>
  <c r="CZ21" i="12"/>
  <c r="CZ17" i="12"/>
  <c r="CZ22" i="12"/>
  <c r="CZ18" i="12"/>
  <c r="CZ20" i="12"/>
  <c r="AQ16" i="12"/>
  <c r="AQ21" i="12"/>
  <c r="AQ20" i="12"/>
  <c r="AQ17" i="12"/>
  <c r="AQ22" i="12"/>
  <c r="AQ18" i="12"/>
  <c r="AU16" i="12"/>
  <c r="AX16" i="12"/>
  <c r="AN16" i="12"/>
  <c r="BG16" i="12"/>
  <c r="BG17" i="12"/>
  <c r="BG18" i="12"/>
  <c r="BG20" i="12"/>
  <c r="BG22" i="12"/>
  <c r="BG21" i="12"/>
  <c r="DD15" i="12"/>
  <c r="AZ16" i="12"/>
  <c r="BA16" i="12"/>
  <c r="BJ16" i="12"/>
  <c r="DL22" i="12"/>
  <c r="DL18" i="12"/>
  <c r="DL20" i="12"/>
  <c r="DL17" i="12"/>
  <c r="DL21" i="12"/>
  <c r="CL18" i="12"/>
  <c r="CL17" i="12"/>
  <c r="CL22" i="12"/>
  <c r="CL20" i="12"/>
  <c r="CL21" i="12"/>
  <c r="BV16" i="12"/>
  <c r="BC15" i="12"/>
  <c r="BI22" i="12"/>
  <c r="BI18" i="12"/>
  <c r="BI17" i="12"/>
  <c r="BI20" i="12"/>
  <c r="BI21" i="12"/>
  <c r="CM21" i="12"/>
  <c r="CM18" i="12"/>
  <c r="CM17" i="12"/>
  <c r="CM20" i="12"/>
  <c r="CM22" i="12"/>
  <c r="DR18" i="12"/>
  <c r="DR21" i="12"/>
  <c r="DR20" i="12"/>
  <c r="DR17" i="12"/>
  <c r="DR22" i="12"/>
  <c r="CF17" i="12"/>
  <c r="CF21" i="12"/>
  <c r="CF18" i="12"/>
  <c r="CF22" i="12"/>
  <c r="CF20" i="12"/>
  <c r="BT21" i="12"/>
  <c r="BT18" i="12"/>
  <c r="BT22" i="12"/>
  <c r="BT20" i="12"/>
  <c r="BT17" i="12"/>
  <c r="CN17" i="12"/>
  <c r="CN20" i="12"/>
  <c r="CN18" i="12"/>
  <c r="CN21" i="12"/>
  <c r="CN22" i="12"/>
  <c r="CR16" i="12"/>
  <c r="DJ15" i="12"/>
  <c r="CM16" i="12"/>
  <c r="AO17" i="12"/>
  <c r="AO18" i="12"/>
  <c r="AO20" i="12"/>
  <c r="AO21" i="12"/>
  <c r="AO22" i="12"/>
  <c r="DD21" i="12"/>
  <c r="DD20" i="12"/>
  <c r="DD22" i="12"/>
  <c r="DD18" i="12"/>
  <c r="DD17" i="12"/>
  <c r="AK15" i="12"/>
  <c r="AL16" i="12"/>
  <c r="BO16" i="12"/>
  <c r="BO18" i="12"/>
  <c r="BO22" i="12"/>
  <c r="BO21" i="12"/>
  <c r="BO17" i="12"/>
  <c r="BO20" i="12"/>
  <c r="BF18" i="12"/>
  <c r="BF21" i="12"/>
  <c r="BF20" i="12"/>
  <c r="BF22" i="12"/>
  <c r="BF17" i="12"/>
  <c r="DQ18" i="12"/>
  <c r="DQ17" i="12"/>
  <c r="DQ22" i="12"/>
  <c r="DQ20" i="12"/>
  <c r="DQ21" i="12"/>
  <c r="BB17" i="12"/>
  <c r="BB21" i="12"/>
  <c r="BB20" i="12"/>
  <c r="BB22" i="12"/>
  <c r="BB18" i="12"/>
  <c r="BC22" i="12"/>
  <c r="BC20" i="12"/>
  <c r="BC21" i="12"/>
  <c r="BC18" i="12"/>
  <c r="BC17" i="12"/>
  <c r="DH22" i="12"/>
  <c r="DH17" i="12"/>
  <c r="DH18" i="12"/>
  <c r="DH21" i="12"/>
  <c r="DH20" i="12"/>
  <c r="BM22" i="12"/>
  <c r="BM20" i="12"/>
  <c r="BM17" i="12"/>
  <c r="BM18" i="12"/>
  <c r="BM21" i="12"/>
  <c r="BJ17" i="12"/>
  <c r="BJ20" i="12"/>
  <c r="BJ21" i="12"/>
  <c r="BJ22" i="12"/>
  <c r="BJ18" i="12"/>
  <c r="CG15" i="12"/>
  <c r="BD22" i="12"/>
  <c r="BD17" i="12"/>
  <c r="BD20" i="12"/>
  <c r="BD21" i="12"/>
  <c r="BD18" i="12"/>
  <c r="DC17" i="12"/>
  <c r="DC20" i="12"/>
  <c r="DC21" i="12"/>
  <c r="DC18" i="12"/>
  <c r="DC22" i="12"/>
  <c r="CI15" i="12"/>
  <c r="DG16" i="12"/>
  <c r="BM16" i="12"/>
  <c r="CQ20" i="12"/>
  <c r="CQ22" i="12"/>
  <c r="CQ21" i="12"/>
  <c r="CQ17" i="12"/>
  <c r="CQ18" i="12"/>
  <c r="DJ22" i="12"/>
  <c r="DJ17" i="12"/>
  <c r="DJ18" i="12"/>
  <c r="DJ21" i="12"/>
  <c r="DJ20" i="12"/>
  <c r="DA15" i="12"/>
  <c r="DS20" i="12"/>
  <c r="DS22" i="12"/>
  <c r="DS21" i="12"/>
  <c r="DS17" i="12"/>
  <c r="DS18" i="12"/>
  <c r="DL16" i="12"/>
  <c r="DM16" i="12"/>
  <c r="AK18" i="12"/>
  <c r="AK22" i="12"/>
  <c r="AK20" i="12"/>
  <c r="AK17" i="12"/>
  <c r="AK21" i="12"/>
  <c r="BH15" i="12"/>
  <c r="DO15" i="12"/>
  <c r="CG17" i="12"/>
  <c r="CG20" i="12"/>
  <c r="CG22" i="12"/>
  <c r="CG21" i="12"/>
  <c r="CG18" i="12"/>
  <c r="BS15" i="12"/>
  <c r="CU21" i="12"/>
  <c r="CU18" i="12"/>
  <c r="CU17" i="12"/>
  <c r="CU20" i="12"/>
  <c r="CU22" i="12"/>
  <c r="AP16" i="12"/>
  <c r="CI21" i="12"/>
  <c r="CI18" i="12"/>
  <c r="CI17" i="12"/>
  <c r="CI20" i="12"/>
  <c r="CI22" i="12"/>
  <c r="CO15" i="12"/>
  <c r="BY18" i="12"/>
  <c r="BY22" i="12"/>
  <c r="BY21" i="12"/>
  <c r="BY20" i="12"/>
  <c r="BY17" i="12"/>
  <c r="CP15" i="12"/>
  <c r="CQ15" i="12"/>
  <c r="DA20" i="12"/>
  <c r="DA17" i="12"/>
  <c r="DA18" i="12"/>
  <c r="DA22" i="12"/>
  <c r="DA21" i="12"/>
  <c r="BF16" i="12"/>
  <c r="DP17" i="12"/>
  <c r="DP21" i="12"/>
  <c r="DP20" i="12"/>
  <c r="DP22" i="12"/>
  <c r="DP18" i="12"/>
  <c r="AW20" i="12"/>
  <c r="AW21" i="12"/>
  <c r="AW18" i="12"/>
  <c r="AW22" i="12"/>
  <c r="AW17" i="12"/>
  <c r="BN16" i="12"/>
  <c r="DT16" i="12"/>
  <c r="BH20" i="12"/>
  <c r="BH17" i="12"/>
  <c r="BH21" i="12"/>
  <c r="BH22" i="12"/>
  <c r="BH18" i="12"/>
  <c r="DO22" i="12"/>
  <c r="DO21" i="12"/>
  <c r="DO18" i="12"/>
  <c r="DO17" i="12"/>
  <c r="DO20" i="12"/>
  <c r="CL16" i="12"/>
  <c r="BS18" i="12"/>
  <c r="BS20" i="12"/>
  <c r="BS21" i="12"/>
  <c r="BS17" i="12"/>
  <c r="BS22" i="12"/>
  <c r="CA15" i="12"/>
  <c r="DM15" i="12"/>
  <c r="DN16" i="12"/>
  <c r="CO22" i="12"/>
  <c r="CO20" i="12"/>
  <c r="CO17" i="12"/>
  <c r="CO21" i="12"/>
  <c r="CO18" i="12"/>
  <c r="AY16" i="12"/>
  <c r="AY20" i="12"/>
  <c r="AY17" i="12"/>
  <c r="AY18" i="12"/>
  <c r="AY21" i="12"/>
  <c r="AY22" i="12"/>
  <c r="CP18" i="12"/>
  <c r="CP22" i="12"/>
  <c r="CP20" i="12"/>
  <c r="CP17" i="12"/>
  <c r="CP21" i="12"/>
  <c r="DC16" i="12"/>
  <c r="AL15" i="12"/>
  <c r="AM15" i="12"/>
  <c r="BN17" i="12"/>
  <c r="BN22" i="12"/>
  <c r="BN20" i="12"/>
  <c r="BN21" i="12"/>
  <c r="BN18" i="12"/>
  <c r="DN17" i="12"/>
  <c r="DN21" i="12"/>
  <c r="DN22" i="12"/>
  <c r="DN18" i="12"/>
  <c r="DN20" i="12"/>
  <c r="CB21" i="12"/>
  <c r="CB20" i="12"/>
  <c r="CB22" i="12"/>
  <c r="CB18" i="12"/>
  <c r="CB17" i="12"/>
  <c r="BU21" i="12"/>
  <c r="BU20" i="12"/>
  <c r="BU22" i="12"/>
  <c r="BU18" i="12"/>
  <c r="BU17" i="12"/>
  <c r="CR18" i="12"/>
  <c r="CR21" i="12"/>
  <c r="CR20" i="12"/>
  <c r="CR17" i="12"/>
  <c r="CR22" i="12"/>
  <c r="AW16" i="12"/>
  <c r="CA22" i="12"/>
  <c r="CA20" i="12"/>
  <c r="CA17" i="12"/>
  <c r="CA21" i="12"/>
  <c r="CA18" i="12"/>
  <c r="DM17" i="12"/>
  <c r="DM22" i="12"/>
  <c r="DM21" i="12"/>
  <c r="DM20" i="12"/>
  <c r="DM18" i="12"/>
  <c r="BE16" i="12"/>
  <c r="DB16" i="12"/>
  <c r="BR16" i="12"/>
  <c r="BC16" i="12"/>
  <c r="BU16" i="12"/>
  <c r="AL17" i="12"/>
  <c r="AL21" i="12"/>
  <c r="AL20" i="12"/>
  <c r="AL22" i="12"/>
  <c r="AL18" i="12"/>
  <c r="AM17" i="12"/>
  <c r="AM20" i="12"/>
  <c r="AM21" i="12"/>
  <c r="AM22" i="12"/>
  <c r="AM18" i="12"/>
  <c r="DH16" i="12"/>
  <c r="BQ15" i="12"/>
  <c r="DI20" i="12"/>
  <c r="DI18" i="12"/>
  <c r="DI22" i="12"/>
  <c r="DI21" i="12"/>
  <c r="DI17" i="12"/>
  <c r="AT20" i="12"/>
  <c r="AT22" i="12"/>
  <c r="AT18" i="12"/>
  <c r="AT21" i="12"/>
  <c r="AT17" i="12"/>
  <c r="AU20" i="12"/>
  <c r="AU17" i="12"/>
  <c r="AU22" i="12"/>
  <c r="AU18" i="12"/>
  <c r="AU21" i="12"/>
  <c r="AP18" i="12"/>
  <c r="AP22" i="12"/>
  <c r="AP21" i="12"/>
  <c r="AP17" i="12"/>
  <c r="AP20" i="12"/>
  <c r="BW16" i="12"/>
  <c r="BW17" i="12"/>
  <c r="BW22" i="12"/>
  <c r="BW21" i="12"/>
  <c r="BW20" i="12"/>
  <c r="BW18" i="12"/>
  <c r="DT20" i="12"/>
  <c r="DT17" i="12"/>
  <c r="DT21" i="12"/>
  <c r="DT22" i="12"/>
  <c r="DT18" i="12"/>
  <c r="CJ22" i="12"/>
  <c r="CJ18" i="12"/>
  <c r="CJ21" i="12"/>
  <c r="CJ20" i="12"/>
  <c r="CJ17" i="12"/>
  <c r="BA17" i="12"/>
  <c r="BA20" i="12"/>
  <c r="BA18" i="12"/>
  <c r="BA21" i="12"/>
  <c r="BA22" i="12"/>
  <c r="BP22" i="12"/>
  <c r="BP21" i="12"/>
  <c r="BP20" i="12"/>
  <c r="BP17" i="12"/>
  <c r="BP18" i="12"/>
  <c r="BV21" i="12"/>
  <c r="BV17" i="12"/>
  <c r="BV20" i="12"/>
  <c r="BV18" i="12"/>
  <c r="BV22" i="12"/>
  <c r="CW21" i="12"/>
  <c r="CW17" i="12"/>
  <c r="CW22" i="12"/>
  <c r="CW20" i="12"/>
  <c r="CW18" i="12"/>
  <c r="DU22" i="12"/>
  <c r="DU20" i="12"/>
  <c r="F20" i="12" s="1"/>
  <c r="DU21" i="12"/>
  <c r="DU18" i="12"/>
  <c r="DU17" i="12"/>
  <c r="CC17" i="12"/>
  <c r="CC20" i="12"/>
  <c r="CC18" i="12"/>
  <c r="CC22" i="12"/>
  <c r="CC21" i="12"/>
  <c r="CH15" i="12"/>
  <c r="CS22" i="12"/>
  <c r="CS17" i="12"/>
  <c r="CS18" i="12"/>
  <c r="CS20" i="12"/>
  <c r="CS21" i="12"/>
  <c r="DK17" i="12"/>
  <c r="DK20" i="12"/>
  <c r="DK22" i="12"/>
  <c r="DK21" i="12"/>
  <c r="DK18" i="12"/>
  <c r="CV18" i="12"/>
  <c r="CV20" i="12"/>
  <c r="CV22" i="12"/>
  <c r="CV17" i="12"/>
  <c r="CV21" i="12"/>
  <c r="AV20" i="12"/>
  <c r="AV18" i="12"/>
  <c r="AV22" i="12"/>
  <c r="AV21" i="12"/>
  <c r="AV17" i="12"/>
  <c r="AR15" i="12"/>
  <c r="CX15" i="12"/>
  <c r="CY15" i="12"/>
  <c r="BQ17" i="12"/>
  <c r="BQ20" i="12"/>
  <c r="BQ22" i="12"/>
  <c r="BQ18" i="12"/>
  <c r="BQ21" i="12"/>
  <c r="AS15" i="12"/>
  <c r="AZ22" i="12"/>
  <c r="AZ20" i="12"/>
  <c r="AZ18" i="12"/>
  <c r="AZ17" i="12"/>
  <c r="AZ21" i="12"/>
  <c r="BP16" i="12"/>
  <c r="AN22" i="12"/>
  <c r="AN17" i="12"/>
  <c r="AN21" i="12"/>
  <c r="AN20" i="12"/>
  <c r="AN18" i="12"/>
  <c r="CE17" i="12"/>
  <c r="CE18" i="12"/>
  <c r="CE20" i="12"/>
  <c r="CE21" i="12"/>
  <c r="CE22" i="12"/>
  <c r="BK21" i="12"/>
  <c r="BK17" i="12"/>
  <c r="BK22" i="12"/>
  <c r="BK20" i="12"/>
  <c r="BK18" i="12"/>
  <c r="DE22" i="12"/>
  <c r="DE21" i="12"/>
  <c r="DE20" i="12"/>
  <c r="DE17" i="12"/>
  <c r="DE18" i="12"/>
  <c r="BX15" i="12"/>
  <c r="BR18" i="12"/>
  <c r="BR21" i="12"/>
  <c r="BR17" i="12"/>
  <c r="BR20" i="12"/>
  <c r="BR22" i="12"/>
  <c r="CJ16" i="12"/>
  <c r="DI16" i="12"/>
  <c r="BZ17" i="12"/>
  <c r="BZ18" i="12"/>
  <c r="BZ22" i="12"/>
  <c r="BZ20" i="12"/>
  <c r="BZ21" i="12"/>
  <c r="DF16" i="12"/>
  <c r="DQ16" i="12"/>
  <c r="CH21" i="12"/>
  <c r="CH18" i="12"/>
  <c r="CH17" i="12"/>
  <c r="CH20" i="12"/>
  <c r="CH22" i="12"/>
  <c r="CW16" i="12"/>
  <c r="DE16" i="12"/>
  <c r="CT22" i="12"/>
  <c r="CT21" i="12"/>
  <c r="CT17" i="12"/>
  <c r="CT18" i="12"/>
  <c r="CT20" i="12"/>
  <c r="DO16" i="12"/>
  <c r="AR21" i="12"/>
  <c r="AR20" i="12"/>
  <c r="AR22" i="12"/>
  <c r="AR18" i="12"/>
  <c r="AR17" i="12"/>
  <c r="CX17" i="12"/>
  <c r="CX21" i="12"/>
  <c r="CX20" i="12"/>
  <c r="CX18" i="12"/>
  <c r="CX22" i="12"/>
  <c r="CY17" i="12"/>
  <c r="CY21" i="12"/>
  <c r="CY18" i="12"/>
  <c r="CY22" i="12"/>
  <c r="CY20" i="12"/>
  <c r="AS22" i="12"/>
  <c r="AS18" i="12"/>
  <c r="AS17" i="12"/>
  <c r="AS21" i="12"/>
  <c r="AS20" i="12"/>
  <c r="CD22" i="12"/>
  <c r="CD17" i="12"/>
  <c r="CD21" i="12"/>
  <c r="CD20" i="12"/>
  <c r="CD18" i="12"/>
  <c r="HW64" i="12"/>
  <c r="Y64" i="12"/>
  <c r="Z64" i="12" s="1"/>
  <c r="HV64" i="12"/>
  <c r="R64" i="12"/>
  <c r="LU68" i="12"/>
  <c r="LV68" i="12"/>
  <c r="LU60" i="12"/>
  <c r="LV60" i="12"/>
  <c r="HW63" i="12"/>
  <c r="LU62" i="12"/>
  <c r="IB58" i="12"/>
  <c r="S58" i="12" s="1"/>
  <c r="LU67" i="12"/>
  <c r="LU58" i="12"/>
  <c r="HV67" i="12"/>
  <c r="Y62" i="12"/>
  <c r="Z62" i="12" s="1"/>
  <c r="HV58" i="12"/>
  <c r="LU61" i="12"/>
  <c r="MA58" i="12"/>
  <c r="AA58" i="12" s="1"/>
  <c r="LV67" i="12"/>
  <c r="LV58" i="12"/>
  <c r="HW65" i="12"/>
  <c r="X64" i="12"/>
  <c r="LV63" i="12"/>
  <c r="Y69" i="12"/>
  <c r="Z69" i="12" s="1"/>
  <c r="MA69" i="12"/>
  <c r="AA69" i="12" s="1"/>
  <c r="MA63" i="12"/>
  <c r="AA63" i="12" s="1"/>
  <c r="HV63" i="12"/>
  <c r="Y63" i="12"/>
  <c r="Z63" i="12" s="1"/>
  <c r="LU69" i="12"/>
  <c r="LV69" i="12"/>
  <c r="LU59" i="12"/>
  <c r="LV59" i="12"/>
  <c r="HW62" i="12"/>
  <c r="IB65" i="12"/>
  <c r="S65" i="12" s="1"/>
  <c r="IB60" i="12"/>
  <c r="S60" i="12" s="1"/>
  <c r="LU65" i="12"/>
  <c r="X65" i="12"/>
  <c r="HV59" i="12"/>
  <c r="MA65" i="12"/>
  <c r="AA65" i="12" s="1"/>
  <c r="HV60" i="12"/>
  <c r="HW60" i="12"/>
  <c r="X62" i="12"/>
  <c r="MA64" i="12"/>
  <c r="AA64" i="12" s="1"/>
  <c r="MA68" i="12"/>
  <c r="AA68" i="12" s="1"/>
  <c r="IB69" i="12"/>
  <c r="S69" i="12" s="1"/>
  <c r="IB64" i="12"/>
  <c r="S64" i="12" s="1"/>
  <c r="LU64" i="12"/>
  <c r="MA60" i="12"/>
  <c r="AA60" i="12" s="1"/>
  <c r="R69" i="12"/>
  <c r="IB61" i="12"/>
  <c r="S61" i="12" s="1"/>
  <c r="Y68" i="12"/>
  <c r="Z68" i="12" s="1"/>
  <c r="HV68" i="12"/>
  <c r="LV64" i="12"/>
  <c r="HV69" i="12"/>
  <c r="HW69" i="12"/>
  <c r="HV61" i="12"/>
  <c r="HW61" i="12"/>
  <c r="X69" i="12"/>
  <c r="X63" i="12"/>
  <c r="IB62" i="12"/>
  <c r="S62" i="12" s="1"/>
  <c r="IB59" i="12"/>
  <c r="S59" i="12" s="1"/>
  <c r="MA67" i="12"/>
  <c r="AA67" i="12" s="1"/>
  <c r="IB67" i="12"/>
  <c r="S67" i="12" s="1"/>
  <c r="HW58" i="12"/>
  <c r="HV62" i="12"/>
  <c r="LV61" i="12"/>
  <c r="HW68" i="12"/>
  <c r="R68" i="12"/>
  <c r="MA61" i="12"/>
  <c r="AA61" i="12" s="1"/>
  <c r="IB63" i="12"/>
  <c r="S63" i="12" s="1"/>
  <c r="MA59" i="12"/>
  <c r="AA59" i="12" s="1"/>
  <c r="IB68" i="12"/>
  <c r="S68" i="12" s="1"/>
  <c r="R63" i="12"/>
  <c r="HW67" i="12"/>
  <c r="R62" i="12"/>
  <c r="LV62" i="12"/>
  <c r="HW59" i="12"/>
  <c r="X68" i="12"/>
  <c r="MA62" i="12"/>
  <c r="AA62" i="12" s="1"/>
  <c r="LU63" i="12"/>
  <c r="Y65" i="12"/>
  <c r="Z65" i="12" s="1"/>
  <c r="HV65" i="12"/>
  <c r="R65" i="12"/>
  <c r="LV65" i="12"/>
  <c r="F72" i="12"/>
  <c r="R13" i="12"/>
  <c r="R72" i="12"/>
  <c r="LW95" i="12"/>
  <c r="LY95" i="12" s="1"/>
  <c r="AA95" i="12"/>
  <c r="X94" i="12"/>
  <c r="X93" i="12"/>
  <c r="X104" i="12"/>
  <c r="HX91" i="12"/>
  <c r="HY91" i="12" s="1"/>
  <c r="HW97" i="12"/>
  <c r="HV97" i="12"/>
  <c r="Z100" i="12"/>
  <c r="R103" i="12"/>
  <c r="LV93" i="12"/>
  <c r="LU93" i="12"/>
  <c r="MA93" i="12"/>
  <c r="R93" i="12"/>
  <c r="IB93" i="12"/>
  <c r="IB103" i="12"/>
  <c r="HW96" i="12"/>
  <c r="HV96" i="12"/>
  <c r="LW100" i="12"/>
  <c r="LY100" i="12" s="1"/>
  <c r="R102" i="12"/>
  <c r="LU96" i="12"/>
  <c r="LV96" i="12"/>
  <c r="F100" i="12"/>
  <c r="F102" i="12"/>
  <c r="F103" i="12"/>
  <c r="HV102" i="12"/>
  <c r="HW102" i="12"/>
  <c r="MA92" i="12"/>
  <c r="Z91" i="12"/>
  <c r="AA100" i="12"/>
  <c r="IB92" i="12"/>
  <c r="IB102" i="12"/>
  <c r="HW94" i="12"/>
  <c r="HV94" i="12"/>
  <c r="Z104" i="12"/>
  <c r="LV103" i="12"/>
  <c r="LV94" i="12"/>
  <c r="LU94" i="12"/>
  <c r="MA97" i="12"/>
  <c r="F91" i="12"/>
  <c r="F93" i="12"/>
  <c r="F94" i="12"/>
  <c r="Z94" i="12"/>
  <c r="S91" i="12"/>
  <c r="IB101" i="12"/>
  <c r="EC91" i="12"/>
  <c r="AJ92" i="12"/>
  <c r="DW91" i="12"/>
  <c r="DX91" i="12"/>
  <c r="HV93" i="12"/>
  <c r="HW93" i="12"/>
  <c r="LV106" i="12"/>
  <c r="LU106" i="12"/>
  <c r="Z103" i="12"/>
  <c r="X102" i="12"/>
  <c r="MA96" i="12"/>
  <c r="MA107" i="12"/>
  <c r="R91" i="12"/>
  <c r="LU104" i="12"/>
  <c r="LV104" i="12"/>
  <c r="LV97" i="12"/>
  <c r="LU97" i="12"/>
  <c r="MA106" i="12"/>
  <c r="R94" i="12"/>
  <c r="IB97" i="12"/>
  <c r="S100" i="12"/>
  <c r="HV92" i="12"/>
  <c r="HW92" i="12"/>
  <c r="LU103" i="12"/>
  <c r="Z102" i="12"/>
  <c r="X103" i="12"/>
  <c r="DX100" i="12"/>
  <c r="DW100" i="12"/>
  <c r="EC100" i="12"/>
  <c r="HV101" i="12"/>
  <c r="HW101" i="12"/>
  <c r="AA91" i="12"/>
  <c r="MA104" i="12"/>
  <c r="IB96" i="12"/>
  <c r="IB107" i="12"/>
  <c r="R100" i="12"/>
  <c r="LW91" i="12"/>
  <c r="LX91" i="12" s="1"/>
  <c r="HX100" i="12"/>
  <c r="HZ100" i="12" s="1"/>
  <c r="MA94" i="12"/>
  <c r="Z93" i="12"/>
  <c r="MA103" i="12"/>
  <c r="IB94" i="12"/>
  <c r="IB106" i="12"/>
  <c r="LU107" i="12"/>
  <c r="LV107" i="12"/>
  <c r="LV92" i="12"/>
  <c r="LU92" i="12"/>
  <c r="IB86" i="12"/>
  <c r="S86" i="12" s="1"/>
  <c r="IB88" i="12"/>
  <c r="S88" i="12" s="1"/>
  <c r="IB89" i="12"/>
  <c r="S89" i="12" s="1"/>
  <c r="IB87" i="12"/>
  <c r="S87" i="12" s="1"/>
  <c r="IB85" i="12"/>
  <c r="S85" i="12" s="1"/>
  <c r="HW85" i="12"/>
  <c r="HV85" i="12"/>
  <c r="HW88" i="12"/>
  <c r="HV88" i="12"/>
  <c r="AJ85" i="12"/>
  <c r="AJ89" i="12"/>
  <c r="AJ86" i="12"/>
  <c r="AJ87" i="12"/>
  <c r="AJ73" i="12"/>
  <c r="AJ88" i="12"/>
  <c r="HW87" i="12"/>
  <c r="HV87" i="12"/>
  <c r="HW86" i="12"/>
  <c r="HV86" i="12"/>
  <c r="HW89" i="12"/>
  <c r="HV89" i="12"/>
  <c r="X75" i="12"/>
  <c r="X74" i="12"/>
  <c r="AA72" i="12"/>
  <c r="X77" i="12"/>
  <c r="S72" i="12"/>
  <c r="MA86" i="12"/>
  <c r="LU88" i="12"/>
  <c r="LV88" i="12"/>
  <c r="LV87" i="12"/>
  <c r="LU87" i="12"/>
  <c r="LU86" i="12"/>
  <c r="LV86" i="12"/>
  <c r="MA89" i="12"/>
  <c r="LU89" i="12"/>
  <c r="LV89" i="12"/>
  <c r="MA85" i="12"/>
  <c r="LV85" i="12"/>
  <c r="LU85" i="12"/>
  <c r="MA88" i="12"/>
  <c r="MA87" i="12"/>
  <c r="LW72" i="12"/>
  <c r="LY72" i="12" s="1"/>
  <c r="HX72" i="12"/>
  <c r="HY72" i="12" s="1"/>
  <c r="DW72" i="12"/>
  <c r="EC72" i="12"/>
  <c r="DX72" i="12"/>
  <c r="Z74" i="12"/>
  <c r="R75" i="12"/>
  <c r="LU78" i="12"/>
  <c r="R77" i="12"/>
  <c r="HW74" i="12"/>
  <c r="Z75" i="12"/>
  <c r="HW73" i="12"/>
  <c r="Z77" i="12"/>
  <c r="HV73" i="12"/>
  <c r="LV78" i="12"/>
  <c r="HV74" i="12"/>
  <c r="IB75" i="12"/>
  <c r="MA75" i="12"/>
  <c r="IB74" i="12"/>
  <c r="LV77" i="12"/>
  <c r="LU77" i="12"/>
  <c r="MA78" i="12"/>
  <c r="MA73" i="12"/>
  <c r="R74" i="12"/>
  <c r="MA77" i="12"/>
  <c r="IB78" i="12"/>
  <c r="IB77" i="12"/>
  <c r="LV73" i="12"/>
  <c r="LU73" i="12"/>
  <c r="LV75" i="12"/>
  <c r="LU75" i="12"/>
  <c r="HW75" i="12"/>
  <c r="HV75" i="12"/>
  <c r="LV74" i="12"/>
  <c r="LU74" i="12"/>
  <c r="HW78" i="12"/>
  <c r="HV78" i="12"/>
  <c r="MA74" i="12"/>
  <c r="IB73" i="12"/>
  <c r="HW77" i="12"/>
  <c r="HV77" i="12"/>
  <c r="HX56" i="12"/>
  <c r="HZ56" i="12" s="1"/>
  <c r="HX13" i="12"/>
  <c r="HZ13" i="12" s="1"/>
  <c r="Z13" i="12"/>
  <c r="X13" i="12"/>
  <c r="Z27" i="12"/>
  <c r="LW56" i="12"/>
  <c r="LY56" i="12" s="1"/>
  <c r="HW57" i="12"/>
  <c r="HV57" i="12"/>
  <c r="X40" i="12"/>
  <c r="AA56" i="12"/>
  <c r="X41" i="12"/>
  <c r="X36" i="12"/>
  <c r="Z36" i="12"/>
  <c r="R36" i="12"/>
  <c r="X39" i="12"/>
  <c r="LV57" i="12"/>
  <c r="LU57" i="12"/>
  <c r="Z56" i="12"/>
  <c r="X56" i="12"/>
  <c r="LW27" i="12"/>
  <c r="LY27" i="12" s="1"/>
  <c r="LU28" i="12"/>
  <c r="LV28" i="12"/>
  <c r="LU41" i="12"/>
  <c r="LV41" i="12"/>
  <c r="LV30" i="12"/>
  <c r="LU30" i="12"/>
  <c r="LU51" i="12"/>
  <c r="LV51" i="12"/>
  <c r="LV54" i="12"/>
  <c r="LU54" i="12"/>
  <c r="LW36" i="12"/>
  <c r="LX36" i="12" s="1"/>
  <c r="LU31" i="12"/>
  <c r="LV31" i="12"/>
  <c r="LV46" i="12"/>
  <c r="LU46" i="12"/>
  <c r="LV32" i="12"/>
  <c r="LU32" i="12"/>
  <c r="LU47" i="12"/>
  <c r="LV47" i="12"/>
  <c r="LU48" i="12"/>
  <c r="LV48" i="12"/>
  <c r="LW14" i="12"/>
  <c r="LX14" i="12" s="1"/>
  <c r="LU49" i="12"/>
  <c r="LV49" i="12"/>
  <c r="LU39" i="12"/>
  <c r="LV39" i="12"/>
  <c r="LW12" i="12"/>
  <c r="LX12" i="12" s="1"/>
  <c r="LU29" i="12"/>
  <c r="LV29" i="12"/>
  <c r="LU40" i="12"/>
  <c r="LV40" i="12"/>
  <c r="LU33" i="12"/>
  <c r="LV33" i="12"/>
  <c r="LV37" i="12"/>
  <c r="LU37" i="12"/>
  <c r="LV50" i="12"/>
  <c r="LU50" i="12"/>
  <c r="LW13" i="12"/>
  <c r="LX13" i="12" s="1"/>
  <c r="HV51" i="12"/>
  <c r="HW51" i="12"/>
  <c r="HV47" i="12"/>
  <c r="HW47" i="12"/>
  <c r="HV40" i="12"/>
  <c r="HW40" i="12"/>
  <c r="HV39" i="12"/>
  <c r="HW39" i="12"/>
  <c r="HX36" i="12"/>
  <c r="HY36" i="12" s="1"/>
  <c r="HV50" i="12"/>
  <c r="HW50" i="12"/>
  <c r="HV49" i="12"/>
  <c r="HW49" i="12"/>
  <c r="HW48" i="12"/>
  <c r="HV48" i="12"/>
  <c r="HV41" i="12"/>
  <c r="HW41" i="12"/>
  <c r="HV37" i="12"/>
  <c r="HW37" i="12"/>
  <c r="MA57" i="12"/>
  <c r="DW13" i="12"/>
  <c r="DX13" i="12"/>
  <c r="DW36" i="12"/>
  <c r="DX36" i="12"/>
  <c r="IB47" i="12"/>
  <c r="AA36" i="12"/>
  <c r="AA249" i="12" s="1"/>
  <c r="MA50" i="12"/>
  <c r="MA51" i="12"/>
  <c r="MA37" i="12"/>
  <c r="IB51" i="12"/>
  <c r="MA46" i="12"/>
  <c r="MA54" i="12"/>
  <c r="IB48" i="12"/>
  <c r="MA49" i="12"/>
  <c r="MA48" i="12"/>
  <c r="IB37" i="12"/>
  <c r="IB50" i="12"/>
  <c r="IB49" i="12"/>
  <c r="MA47" i="12"/>
  <c r="R40" i="12"/>
  <c r="MA41" i="12"/>
  <c r="R39" i="12"/>
  <c r="Z40" i="12"/>
  <c r="IB39" i="12"/>
  <c r="MA40" i="12"/>
  <c r="IB40" i="12"/>
  <c r="AJ49" i="12"/>
  <c r="AJ50" i="12"/>
  <c r="AJ37" i="12"/>
  <c r="AJ47" i="12"/>
  <c r="AJ51" i="12"/>
  <c r="AJ48" i="12"/>
  <c r="F41" i="12"/>
  <c r="F40" i="12"/>
  <c r="F39" i="12"/>
  <c r="IB41" i="12"/>
  <c r="MA39" i="12"/>
  <c r="R41" i="12"/>
  <c r="Z41" i="12"/>
  <c r="Z39" i="12"/>
  <c r="EC36" i="12"/>
  <c r="S36" i="12"/>
  <c r="S249" i="12" s="1"/>
  <c r="AA13" i="12"/>
  <c r="MA28" i="12"/>
  <c r="MA33" i="12"/>
  <c r="AA33" i="12" s="1"/>
  <c r="MA31" i="12"/>
  <c r="AA31" i="12" s="1"/>
  <c r="MA30" i="12"/>
  <c r="MA29" i="12"/>
  <c r="MA32" i="12"/>
  <c r="AA32" i="12" s="1"/>
  <c r="EC13" i="12"/>
  <c r="AA12" i="12"/>
  <c r="AA27" i="12"/>
  <c r="D139" i="22" l="1"/>
  <c r="C138" i="22"/>
  <c r="CY180" i="21"/>
  <c r="DA180" i="21" s="1"/>
  <c r="BY180" i="21"/>
  <c r="CA180" i="21" s="1"/>
  <c r="AZ180" i="21"/>
  <c r="BA180" i="21" s="1"/>
  <c r="E180" i="21" s="1"/>
  <c r="LY256" i="12"/>
  <c r="U256" i="12" s="1"/>
  <c r="HZ249" i="12"/>
  <c r="M249" i="12" s="1"/>
  <c r="HZ251" i="12"/>
  <c r="M251" i="12" s="1"/>
  <c r="LW221" i="12"/>
  <c r="LX221" i="12" s="1"/>
  <c r="LY255" i="12"/>
  <c r="U255" i="12" s="1"/>
  <c r="LY258" i="12"/>
  <c r="U258" i="12" s="1"/>
  <c r="HY248" i="12"/>
  <c r="M248" i="12" s="1"/>
  <c r="HY252" i="12"/>
  <c r="LX257" i="12"/>
  <c r="U257" i="12" s="1"/>
  <c r="HY250" i="12"/>
  <c r="M250" i="12" s="1"/>
  <c r="LX254" i="12"/>
  <c r="U254" i="12" s="1"/>
  <c r="AA255" i="12"/>
  <c r="AA243" i="12"/>
  <c r="ED185" i="12"/>
  <c r="G185" i="12" s="1"/>
  <c r="H185" i="12" s="1"/>
  <c r="EE182" i="12"/>
  <c r="ED189" i="12"/>
  <c r="G189" i="12" s="1"/>
  <c r="H189" i="12" s="1"/>
  <c r="EE181" i="12"/>
  <c r="ED183" i="12"/>
  <c r="EE185" i="12"/>
  <c r="I185" i="12" s="1"/>
  <c r="J185" i="12" s="1"/>
  <c r="ED169" i="12"/>
  <c r="G169" i="12" s="1"/>
  <c r="H169" i="12" s="1"/>
  <c r="ED178" i="12"/>
  <c r="ED172" i="12"/>
  <c r="G172" i="12" s="1"/>
  <c r="H172" i="12" s="1"/>
  <c r="ED177" i="12"/>
  <c r="G177" i="12" s="1"/>
  <c r="H177" i="12" s="1"/>
  <c r="ED179" i="12"/>
  <c r="ED170" i="12"/>
  <c r="G170" i="12" s="1"/>
  <c r="H170" i="12" s="1"/>
  <c r="ED180" i="12"/>
  <c r="G180" i="12" s="1"/>
  <c r="H180" i="12" s="1"/>
  <c r="ED171" i="12"/>
  <c r="ED182" i="12"/>
  <c r="ED188" i="12"/>
  <c r="G188" i="12" s="1"/>
  <c r="H188" i="12" s="1"/>
  <c r="EE183" i="12"/>
  <c r="ED181" i="12"/>
  <c r="ED184" i="12"/>
  <c r="G184" i="12" s="1"/>
  <c r="H184" i="12" s="1"/>
  <c r="EE189" i="12"/>
  <c r="I189" i="12" s="1"/>
  <c r="J189" i="12" s="1"/>
  <c r="ED186" i="12"/>
  <c r="G186" i="12" s="1"/>
  <c r="H186" i="12" s="1"/>
  <c r="ED187" i="12"/>
  <c r="G187" i="12" s="1"/>
  <c r="H187" i="12" s="1"/>
  <c r="EE186" i="12"/>
  <c r="I186" i="12" s="1"/>
  <c r="J186" i="12" s="1"/>
  <c r="EE187" i="12"/>
  <c r="I187" i="12" s="1"/>
  <c r="J187" i="12" s="1"/>
  <c r="EE169" i="12"/>
  <c r="I169" i="12" s="1"/>
  <c r="J169" i="12" s="1"/>
  <c r="EE178" i="12"/>
  <c r="EE170" i="12"/>
  <c r="EE179" i="12"/>
  <c r="EE177" i="12"/>
  <c r="EE180" i="12"/>
  <c r="I180" i="12" s="1"/>
  <c r="J180" i="12" s="1"/>
  <c r="EE172" i="12"/>
  <c r="I172" i="12" s="1"/>
  <c r="J172" i="12" s="1"/>
  <c r="EE171" i="12"/>
  <c r="EE184" i="12"/>
  <c r="I184" i="12" s="1"/>
  <c r="J184" i="12" s="1"/>
  <c r="EE188" i="12"/>
  <c r="I188" i="12" s="1"/>
  <c r="J188" i="12" s="1"/>
  <c r="LW178" i="12"/>
  <c r="LX178" i="12" s="1"/>
  <c r="LW179" i="12"/>
  <c r="LX179" i="12" s="1"/>
  <c r="LW181" i="12"/>
  <c r="LY181" i="12" s="1"/>
  <c r="LW182" i="12"/>
  <c r="LX182" i="12" s="1"/>
  <c r="LY180" i="12"/>
  <c r="U180" i="12" s="1"/>
  <c r="EA180" i="12"/>
  <c r="E180" i="12" s="1"/>
  <c r="HZ180" i="12"/>
  <c r="M180" i="12" s="1"/>
  <c r="AZ214" i="21"/>
  <c r="E214" i="21" s="1"/>
  <c r="HX221" i="12"/>
  <c r="HY221" i="12" s="1"/>
  <c r="ED213" i="12"/>
  <c r="G213" i="12" s="1"/>
  <c r="H213" i="12" s="1"/>
  <c r="ED214" i="12"/>
  <c r="G214" i="12" s="1"/>
  <c r="H214" i="12" s="1"/>
  <c r="EE214" i="12"/>
  <c r="I214" i="12" s="1"/>
  <c r="J214" i="12" s="1"/>
  <c r="EE213" i="12"/>
  <c r="I213" i="12" s="1"/>
  <c r="J213" i="12" s="1"/>
  <c r="AY19" i="21"/>
  <c r="AZ19" i="21" s="1"/>
  <c r="CY213" i="21"/>
  <c r="CZ213" i="21" s="1"/>
  <c r="BY19" i="21"/>
  <c r="BZ19" i="21" s="1"/>
  <c r="CY19" i="21"/>
  <c r="DA19" i="21" s="1"/>
  <c r="AZ213" i="21"/>
  <c r="BA213" i="21" s="1"/>
  <c r="E213" i="21" s="1"/>
  <c r="BY213" i="21"/>
  <c r="BZ213" i="21" s="1"/>
  <c r="EE19" i="12"/>
  <c r="I19" i="12" s="1"/>
  <c r="J19" i="12" s="1"/>
  <c r="ED19" i="12"/>
  <c r="G19" i="12" s="1"/>
  <c r="H19" i="12" s="1"/>
  <c r="BZ214" i="21"/>
  <c r="M214" i="21" s="1"/>
  <c r="LX214" i="12"/>
  <c r="U214" i="12" s="1"/>
  <c r="DZ214" i="12"/>
  <c r="E214" i="12" s="1"/>
  <c r="HY214" i="12"/>
  <c r="M214" i="12" s="1"/>
  <c r="CZ214" i="21"/>
  <c r="U214" i="21" s="1"/>
  <c r="X153" i="21"/>
  <c r="LY244" i="12"/>
  <c r="U244" i="12" s="1"/>
  <c r="HZ238" i="12"/>
  <c r="M238" i="12" s="1"/>
  <c r="HZ239" i="12"/>
  <c r="M239" i="12" s="1"/>
  <c r="HZ236" i="12"/>
  <c r="M236" i="12" s="1"/>
  <c r="LY242" i="12"/>
  <c r="U242" i="12" s="1"/>
  <c r="LY246" i="12"/>
  <c r="U246" i="12" s="1"/>
  <c r="HZ240" i="12"/>
  <c r="M240" i="12" s="1"/>
  <c r="LX243" i="12"/>
  <c r="U243" i="12" s="1"/>
  <c r="LX245" i="12"/>
  <c r="U245" i="12" s="1"/>
  <c r="HY237" i="12"/>
  <c r="M237" i="12" s="1"/>
  <c r="S237" i="12"/>
  <c r="S243" i="12"/>
  <c r="AA53" i="12"/>
  <c r="LY232" i="12"/>
  <c r="U232" i="12" s="1"/>
  <c r="LY231" i="12"/>
  <c r="U231" i="12" s="1"/>
  <c r="LX234" i="12"/>
  <c r="U234" i="12" s="1"/>
  <c r="LY230" i="12"/>
  <c r="U230" i="12" s="1"/>
  <c r="LX233" i="12"/>
  <c r="U233" i="12" s="1"/>
  <c r="EE221" i="12"/>
  <c r="I221" i="12" s="1"/>
  <c r="J221" i="12" s="1"/>
  <c r="ED221" i="12"/>
  <c r="G221" i="12" s="1"/>
  <c r="H221" i="12" s="1"/>
  <c r="DX221" i="12"/>
  <c r="DW221" i="12"/>
  <c r="EC221" i="12"/>
  <c r="AA233" i="12"/>
  <c r="HX225" i="12"/>
  <c r="HY225" i="12" s="1"/>
  <c r="ED215" i="12"/>
  <c r="G215" i="12" s="1"/>
  <c r="H215" i="12" s="1"/>
  <c r="LW215" i="12"/>
  <c r="LX215" i="12" s="1"/>
  <c r="HZ226" i="12"/>
  <c r="M226" i="12" s="1"/>
  <c r="DY212" i="12"/>
  <c r="EA212" i="12" s="1"/>
  <c r="LY212" i="12"/>
  <c r="HZ228" i="12"/>
  <c r="M228" i="12" s="1"/>
  <c r="EE215" i="12"/>
  <c r="I215" i="12" s="1"/>
  <c r="J215" i="12" s="1"/>
  <c r="EC215" i="12"/>
  <c r="K215" i="12" s="1"/>
  <c r="DX215" i="12"/>
  <c r="LW131" i="12"/>
  <c r="LY131" i="12" s="1"/>
  <c r="DW215" i="12"/>
  <c r="I212" i="12"/>
  <c r="J212" i="12" s="1"/>
  <c r="G212" i="12"/>
  <c r="H212" i="12" s="1"/>
  <c r="AA237" i="12"/>
  <c r="S225" i="12"/>
  <c r="AA225" i="12"/>
  <c r="HX227" i="12"/>
  <c r="HZ227" i="12" s="1"/>
  <c r="EE131" i="12"/>
  <c r="I131" i="12" s="1"/>
  <c r="J131" i="12" s="1"/>
  <c r="EC131" i="12"/>
  <c r="DX131" i="12"/>
  <c r="DW131" i="12"/>
  <c r="ED131" i="12"/>
  <c r="G131" i="12" s="1"/>
  <c r="H131" i="12" s="1"/>
  <c r="AY131" i="21"/>
  <c r="AZ131" i="21" s="1"/>
  <c r="BY131" i="21"/>
  <c r="BZ131" i="21" s="1"/>
  <c r="CY131" i="21"/>
  <c r="DA131" i="21" s="1"/>
  <c r="HX131" i="12"/>
  <c r="HZ131" i="12" s="1"/>
  <c r="HX215" i="12"/>
  <c r="HY215" i="12" s="1"/>
  <c r="AA215" i="21"/>
  <c r="ED44" i="12"/>
  <c r="G44" i="12" s="1"/>
  <c r="H44" i="12" s="1"/>
  <c r="S53" i="12"/>
  <c r="S215" i="12"/>
  <c r="AA215" i="12"/>
  <c r="BY53" i="21"/>
  <c r="BZ53" i="21" s="1"/>
  <c r="CY152" i="21"/>
  <c r="CZ152" i="21" s="1"/>
  <c r="BY215" i="21"/>
  <c r="CA215" i="21" s="1"/>
  <c r="CY215" i="21"/>
  <c r="DA215" i="21" s="1"/>
  <c r="AY215" i="21"/>
  <c r="BA215" i="21" s="1"/>
  <c r="AY152" i="21"/>
  <c r="AZ152" i="21" s="1"/>
  <c r="AY146" i="21"/>
  <c r="AZ146" i="21" s="1"/>
  <c r="AY145" i="21"/>
  <c r="BA145" i="21" s="1"/>
  <c r="BY152" i="21"/>
  <c r="BZ152" i="21" s="1"/>
  <c r="CY146" i="21"/>
  <c r="DA146" i="21" s="1"/>
  <c r="CY145" i="21"/>
  <c r="CZ145" i="21" s="1"/>
  <c r="BY145" i="21"/>
  <c r="CA145" i="21" s="1"/>
  <c r="BY146" i="21"/>
  <c r="BZ146" i="21" s="1"/>
  <c r="CY53" i="21"/>
  <c r="DA53" i="21" s="1"/>
  <c r="AA53" i="21"/>
  <c r="AY53" i="21"/>
  <c r="BA53" i="21" s="1"/>
  <c r="EE43" i="12"/>
  <c r="I43" i="12" s="1"/>
  <c r="J43" i="12" s="1"/>
  <c r="DX43" i="12"/>
  <c r="EE44" i="12"/>
  <c r="I44" i="12" s="1"/>
  <c r="J44" i="12" s="1"/>
  <c r="DW43" i="12"/>
  <c r="EE45" i="12"/>
  <c r="I45" i="12" s="1"/>
  <c r="J45" i="12" s="1"/>
  <c r="EC49" i="12"/>
  <c r="K49" i="12" s="1"/>
  <c r="ED43" i="12"/>
  <c r="G43" i="12" s="1"/>
  <c r="H43" i="12" s="1"/>
  <c r="ED45" i="12"/>
  <c r="G45" i="12" s="1"/>
  <c r="H45" i="12" s="1"/>
  <c r="EC43" i="12"/>
  <c r="AZ84" i="21"/>
  <c r="ED53" i="12"/>
  <c r="G53" i="12" s="1"/>
  <c r="H53" i="12" s="1"/>
  <c r="LW52" i="12"/>
  <c r="LY52" i="12" s="1"/>
  <c r="ED52" i="12"/>
  <c r="G52" i="12" s="1"/>
  <c r="H52" i="12" s="1"/>
  <c r="EE52" i="12"/>
  <c r="I52" i="12" s="1"/>
  <c r="J52" i="12" s="1"/>
  <c r="EE53" i="12"/>
  <c r="I53" i="12" s="1"/>
  <c r="J53" i="12" s="1"/>
  <c r="LW53" i="12"/>
  <c r="LY53" i="12" s="1"/>
  <c r="DX52" i="12"/>
  <c r="EC52" i="12"/>
  <c r="K52" i="12" s="1"/>
  <c r="DW52" i="12"/>
  <c r="HX145" i="12"/>
  <c r="HY145" i="12" s="1"/>
  <c r="HX53" i="12"/>
  <c r="HY53" i="12" s="1"/>
  <c r="DX53" i="12"/>
  <c r="EC53" i="12"/>
  <c r="K53" i="12" s="1"/>
  <c r="DW53" i="12"/>
  <c r="AA52" i="12"/>
  <c r="S52" i="12"/>
  <c r="HX52" i="12"/>
  <c r="HY52" i="12" s="1"/>
  <c r="AZ218" i="21"/>
  <c r="E218" i="21" s="1"/>
  <c r="LW145" i="12"/>
  <c r="LX145" i="12" s="1"/>
  <c r="DW146" i="12"/>
  <c r="DX146" i="12"/>
  <c r="EC146" i="12"/>
  <c r="DW145" i="12"/>
  <c r="DX145" i="12"/>
  <c r="EC145" i="12"/>
  <c r="HX147" i="12"/>
  <c r="HY147" i="12" s="1"/>
  <c r="EE146" i="12"/>
  <c r="I146" i="12" s="1"/>
  <c r="J146" i="12" s="1"/>
  <c r="EE145" i="12"/>
  <c r="I145" i="12" s="1"/>
  <c r="J145" i="12" s="1"/>
  <c r="LW146" i="12"/>
  <c r="LY146" i="12" s="1"/>
  <c r="ED146" i="12"/>
  <c r="G146" i="12" s="1"/>
  <c r="H146" i="12" s="1"/>
  <c r="ED145" i="12"/>
  <c r="G145" i="12" s="1"/>
  <c r="H145" i="12" s="1"/>
  <c r="HX146" i="12"/>
  <c r="HZ146" i="12" s="1"/>
  <c r="HX114" i="12"/>
  <c r="HZ114" i="12" s="1"/>
  <c r="LY210" i="12"/>
  <c r="U210" i="12" s="1"/>
  <c r="EA207" i="12"/>
  <c r="E207" i="12" s="1"/>
  <c r="HZ44" i="12"/>
  <c r="M44" i="12" s="1"/>
  <c r="HZ201" i="12"/>
  <c r="M201" i="12" s="1"/>
  <c r="DZ210" i="12"/>
  <c r="E210" i="12" s="1"/>
  <c r="LW205" i="12"/>
  <c r="LX205" i="12" s="1"/>
  <c r="HZ206" i="12"/>
  <c r="M206" i="12" s="1"/>
  <c r="HZ202" i="12"/>
  <c r="M202" i="12" s="1"/>
  <c r="CY45" i="21"/>
  <c r="CZ45" i="21" s="1"/>
  <c r="BY45" i="21"/>
  <c r="CA45" i="21" s="1"/>
  <c r="AY45" i="21"/>
  <c r="BA45" i="21" s="1"/>
  <c r="AY44" i="21"/>
  <c r="AZ44" i="21" s="1"/>
  <c r="CY44" i="21"/>
  <c r="DA44" i="21" s="1"/>
  <c r="BY44" i="21"/>
  <c r="CA44" i="21" s="1"/>
  <c r="AZ205" i="21"/>
  <c r="BA205" i="21" s="1"/>
  <c r="E205" i="21" s="1"/>
  <c r="AY196" i="21"/>
  <c r="AZ196" i="21" s="1"/>
  <c r="CY205" i="21"/>
  <c r="CZ205" i="21" s="1"/>
  <c r="CA203" i="21"/>
  <c r="M203" i="21" s="1"/>
  <c r="AY194" i="21"/>
  <c r="AZ194" i="21" s="1"/>
  <c r="DA206" i="21"/>
  <c r="U206" i="21" s="1"/>
  <c r="BY194" i="21"/>
  <c r="BZ194" i="21" s="1"/>
  <c r="BZ208" i="21"/>
  <c r="M208" i="21" s="1"/>
  <c r="BZ209" i="21"/>
  <c r="M209" i="21" s="1"/>
  <c r="BZ200" i="21"/>
  <c r="M200" i="21" s="1"/>
  <c r="CY196" i="21"/>
  <c r="CZ196" i="21" s="1"/>
  <c r="DA203" i="21"/>
  <c r="U203" i="21" s="1"/>
  <c r="LY207" i="12"/>
  <c r="U207" i="12" s="1"/>
  <c r="BY193" i="21"/>
  <c r="BZ193" i="21" s="1"/>
  <c r="BY205" i="21"/>
  <c r="BZ205" i="21" s="1"/>
  <c r="BZ201" i="21"/>
  <c r="M201" i="21" s="1"/>
  <c r="BY196" i="21"/>
  <c r="CA196" i="21" s="1"/>
  <c r="BY195" i="21"/>
  <c r="CA195" i="21" s="1"/>
  <c r="CY195" i="21"/>
  <c r="DA195" i="21" s="1"/>
  <c r="BZ210" i="21"/>
  <c r="M210" i="21" s="1"/>
  <c r="HZ208" i="12"/>
  <c r="M208" i="12" s="1"/>
  <c r="BZ202" i="21"/>
  <c r="M202" i="21" s="1"/>
  <c r="BZ206" i="21"/>
  <c r="M206" i="21" s="1"/>
  <c r="BZ207" i="21"/>
  <c r="M207" i="21" s="1"/>
  <c r="AY195" i="21"/>
  <c r="BA195" i="21" s="1"/>
  <c r="EA208" i="12"/>
  <c r="E208" i="12" s="1"/>
  <c r="EA209" i="12"/>
  <c r="E209" i="12" s="1"/>
  <c r="CZ204" i="21"/>
  <c r="U204" i="21" s="1"/>
  <c r="BZ204" i="21"/>
  <c r="M204" i="21" s="1"/>
  <c r="CY194" i="21"/>
  <c r="CZ194" i="21" s="1"/>
  <c r="AY192" i="21"/>
  <c r="AZ192" i="21" s="1"/>
  <c r="E200" i="21"/>
  <c r="CY209" i="21"/>
  <c r="CZ209" i="21" s="1"/>
  <c r="CY193" i="21"/>
  <c r="CZ193" i="21" s="1"/>
  <c r="CY200" i="21"/>
  <c r="DA200" i="21" s="1"/>
  <c r="E201" i="21"/>
  <c r="CY210" i="21"/>
  <c r="DA210" i="21" s="1"/>
  <c r="CY208" i="21"/>
  <c r="DA208" i="21" s="1"/>
  <c r="CY192" i="21"/>
  <c r="CZ192" i="21" s="1"/>
  <c r="CY202" i="21"/>
  <c r="DA202" i="21" s="1"/>
  <c r="CY201" i="21"/>
  <c r="DA201" i="21" s="1"/>
  <c r="BY192" i="21"/>
  <c r="BZ192" i="21" s="1"/>
  <c r="CY207" i="21"/>
  <c r="DA207" i="21" s="1"/>
  <c r="AY193" i="21"/>
  <c r="BA193" i="21" s="1"/>
  <c r="EA202" i="12"/>
  <c r="E202" i="12" s="1"/>
  <c r="H198" i="12"/>
  <c r="EE205" i="12"/>
  <c r="I205" i="12" s="1"/>
  <c r="J205" i="12" s="1"/>
  <c r="LY208" i="12"/>
  <c r="U208" i="12" s="1"/>
  <c r="J198" i="12"/>
  <c r="HZ210" i="12"/>
  <c r="M210" i="12" s="1"/>
  <c r="DX205" i="12"/>
  <c r="ED205" i="12"/>
  <c r="G205" i="12" s="1"/>
  <c r="H205" i="12" s="1"/>
  <c r="HZ200" i="12"/>
  <c r="M200" i="12" s="1"/>
  <c r="HY203" i="12"/>
  <c r="M203" i="12" s="1"/>
  <c r="HZ204" i="12"/>
  <c r="HZ209" i="12"/>
  <c r="M209" i="12" s="1"/>
  <c r="EE206" i="12"/>
  <c r="I206" i="12" s="1"/>
  <c r="J206" i="12" s="1"/>
  <c r="ED206" i="12"/>
  <c r="G206" i="12" s="1"/>
  <c r="H206" i="12" s="1"/>
  <c r="EC205" i="12"/>
  <c r="K205" i="12" s="1"/>
  <c r="HX205" i="12"/>
  <c r="HY205" i="12" s="1"/>
  <c r="HY207" i="12"/>
  <c r="M207" i="12" s="1"/>
  <c r="DW205" i="12"/>
  <c r="EA200" i="12"/>
  <c r="E200" i="12" s="1"/>
  <c r="EE200" i="12"/>
  <c r="I200" i="12" s="1"/>
  <c r="J200" i="12" s="1"/>
  <c r="EE203" i="12"/>
  <c r="I203" i="12" s="1"/>
  <c r="J203" i="12" s="1"/>
  <c r="EE201" i="12"/>
  <c r="I201" i="12" s="1"/>
  <c r="J201" i="12" s="1"/>
  <c r="LY209" i="12"/>
  <c r="U209" i="12" s="1"/>
  <c r="LX206" i="12"/>
  <c r="U206" i="12" s="1"/>
  <c r="LY204" i="12"/>
  <c r="U204" i="12" s="1"/>
  <c r="LX202" i="12"/>
  <c r="U202" i="12" s="1"/>
  <c r="LY200" i="12"/>
  <c r="U200" i="12" s="1"/>
  <c r="LW203" i="12"/>
  <c r="LY203" i="12" s="1"/>
  <c r="ED199" i="12"/>
  <c r="G199" i="12" s="1"/>
  <c r="H199" i="12" s="1"/>
  <c r="ED200" i="12"/>
  <c r="G200" i="12" s="1"/>
  <c r="H200" i="12" s="1"/>
  <c r="EE199" i="12"/>
  <c r="I199" i="12" s="1"/>
  <c r="J199" i="12" s="1"/>
  <c r="LW201" i="12"/>
  <c r="LY201" i="12" s="1"/>
  <c r="EA206" i="12"/>
  <c r="E206" i="12" s="1"/>
  <c r="LX44" i="12"/>
  <c r="U44" i="12" s="1"/>
  <c r="HY45" i="12"/>
  <c r="M45" i="12" s="1"/>
  <c r="EA44" i="12"/>
  <c r="DZ204" i="12"/>
  <c r="G201" i="12"/>
  <c r="H201" i="12" s="1"/>
  <c r="G202" i="12"/>
  <c r="H202" i="12" s="1"/>
  <c r="EA45" i="12"/>
  <c r="G203" i="12"/>
  <c r="H203" i="12" s="1"/>
  <c r="G210" i="12"/>
  <c r="H210" i="12" s="1"/>
  <c r="G209" i="12"/>
  <c r="H209" i="12" s="1"/>
  <c r="LX45" i="12"/>
  <c r="U45" i="12" s="1"/>
  <c r="I202" i="12"/>
  <c r="J202" i="12" s="1"/>
  <c r="I209" i="12"/>
  <c r="J209" i="12" s="1"/>
  <c r="I210" i="12"/>
  <c r="J210" i="12" s="1"/>
  <c r="LW199" i="12"/>
  <c r="LY199" i="12" s="1"/>
  <c r="DW201" i="12"/>
  <c r="DX201" i="12"/>
  <c r="EC201" i="12"/>
  <c r="K201" i="12" s="1"/>
  <c r="EC203" i="12"/>
  <c r="DW203" i="12"/>
  <c r="DX203" i="12"/>
  <c r="DX199" i="12"/>
  <c r="DW199" i="12"/>
  <c r="EC199" i="12"/>
  <c r="HX199" i="12"/>
  <c r="HZ199" i="12" s="1"/>
  <c r="LY198" i="12"/>
  <c r="U198" i="12" s="1"/>
  <c r="DY198" i="12"/>
  <c r="EA198" i="12" s="1"/>
  <c r="LW172" i="12"/>
  <c r="LX172" i="12" s="1"/>
  <c r="LW43" i="12"/>
  <c r="LX43" i="12" s="1"/>
  <c r="HX43" i="12"/>
  <c r="HZ43" i="12" s="1"/>
  <c r="DA175" i="21"/>
  <c r="U175" i="21" s="1"/>
  <c r="CZ173" i="21"/>
  <c r="U173" i="21" s="1"/>
  <c r="CZ174" i="21"/>
  <c r="U174" i="21" s="1"/>
  <c r="BZ176" i="21"/>
  <c r="M176" i="21" s="1"/>
  <c r="BZ175" i="21"/>
  <c r="M175" i="21" s="1"/>
  <c r="CZ176" i="21"/>
  <c r="U176" i="21" s="1"/>
  <c r="BZ173" i="21"/>
  <c r="M173" i="21" s="1"/>
  <c r="BZ174" i="21"/>
  <c r="M174" i="21" s="1"/>
  <c r="AZ172" i="21"/>
  <c r="BA172" i="21" s="1"/>
  <c r="E172" i="21" s="1"/>
  <c r="CY172" i="21"/>
  <c r="CZ172" i="21" s="1"/>
  <c r="BY172" i="21"/>
  <c r="BZ172" i="21" s="1"/>
  <c r="AY43" i="21"/>
  <c r="AZ43" i="21" s="1"/>
  <c r="CY43" i="21"/>
  <c r="CZ43" i="21" s="1"/>
  <c r="BY43" i="21"/>
  <c r="CA43" i="21" s="1"/>
  <c r="HZ173" i="12"/>
  <c r="M173" i="12" s="1"/>
  <c r="G174" i="12"/>
  <c r="H174" i="12" s="1"/>
  <c r="DZ175" i="12"/>
  <c r="E175" i="12" s="1"/>
  <c r="DZ176" i="12"/>
  <c r="E176" i="12" s="1"/>
  <c r="I174" i="12"/>
  <c r="J174" i="12" s="1"/>
  <c r="I173" i="12"/>
  <c r="J173" i="12" s="1"/>
  <c r="G173" i="12"/>
  <c r="H173" i="12" s="1"/>
  <c r="LY176" i="12"/>
  <c r="U176" i="12" s="1"/>
  <c r="HY175" i="12"/>
  <c r="M175" i="12" s="1"/>
  <c r="HY176" i="12"/>
  <c r="M176" i="12" s="1"/>
  <c r="EA174" i="12"/>
  <c r="E174" i="12" s="1"/>
  <c r="HY174" i="12"/>
  <c r="M174" i="12" s="1"/>
  <c r="LX175" i="12"/>
  <c r="U175" i="12" s="1"/>
  <c r="EC172" i="12"/>
  <c r="EA173" i="12"/>
  <c r="E173" i="12" s="1"/>
  <c r="DW172" i="12"/>
  <c r="LX174" i="12"/>
  <c r="U174" i="12" s="1"/>
  <c r="LX173" i="12"/>
  <c r="U173" i="12" s="1"/>
  <c r="DX172" i="12"/>
  <c r="HX172" i="12"/>
  <c r="HZ172" i="12" s="1"/>
  <c r="LX218" i="12"/>
  <c r="U218" i="12" s="1"/>
  <c r="CZ218" i="21"/>
  <c r="U218" i="21" s="1"/>
  <c r="AZ170" i="21"/>
  <c r="BA170" i="21" s="1"/>
  <c r="AZ183" i="21"/>
  <c r="BA183" i="21" s="1"/>
  <c r="E183" i="21" s="1"/>
  <c r="AZ182" i="21"/>
  <c r="BA182" i="21" s="1"/>
  <c r="E182" i="21" s="1"/>
  <c r="AZ171" i="21"/>
  <c r="BA171" i="21" s="1"/>
  <c r="AZ179" i="21"/>
  <c r="BA179" i="21" s="1"/>
  <c r="E179" i="21" s="1"/>
  <c r="AZ184" i="21"/>
  <c r="BA184" i="21" s="1"/>
  <c r="E184" i="21" s="1"/>
  <c r="AZ186" i="21"/>
  <c r="BA186" i="21" s="1"/>
  <c r="E186" i="21" s="1"/>
  <c r="CZ84" i="21"/>
  <c r="AZ185" i="21"/>
  <c r="BA185" i="21" s="1"/>
  <c r="E185" i="21" s="1"/>
  <c r="AZ189" i="21"/>
  <c r="BA189" i="21" s="1"/>
  <c r="E189" i="21" s="1"/>
  <c r="AZ181" i="21"/>
  <c r="BA181" i="21" s="1"/>
  <c r="E181" i="21" s="1"/>
  <c r="AZ187" i="21"/>
  <c r="BA187" i="21" s="1"/>
  <c r="E187" i="21" s="1"/>
  <c r="AZ169" i="21"/>
  <c r="BA169" i="21" s="1"/>
  <c r="AZ177" i="21"/>
  <c r="BA177" i="21" s="1"/>
  <c r="E177" i="21" s="1"/>
  <c r="AZ188" i="21"/>
  <c r="BA188" i="21" s="1"/>
  <c r="E188" i="21" s="1"/>
  <c r="AZ178" i="21"/>
  <c r="BA178" i="21" s="1"/>
  <c r="E178" i="21" s="1"/>
  <c r="HY84" i="12"/>
  <c r="BZ84" i="21"/>
  <c r="HY218" i="12"/>
  <c r="M218" i="12" s="1"/>
  <c r="EA218" i="12"/>
  <c r="E218" i="12" s="1"/>
  <c r="DZ84" i="12"/>
  <c r="LX84" i="12"/>
  <c r="BZ218" i="21"/>
  <c r="M218" i="21" s="1"/>
  <c r="LW222" i="12"/>
  <c r="LX222" i="12" s="1"/>
  <c r="AY38" i="21"/>
  <c r="AZ38" i="21" s="1"/>
  <c r="ED23" i="12"/>
  <c r="G23" i="12" s="1"/>
  <c r="H23" i="12" s="1"/>
  <c r="EE23" i="12"/>
  <c r="I23" i="12" s="1"/>
  <c r="J23" i="12" s="1"/>
  <c r="AY22" i="21"/>
  <c r="BA22" i="21" s="1"/>
  <c r="BY23" i="21"/>
  <c r="CA23" i="21" s="1"/>
  <c r="AY23" i="21"/>
  <c r="BA23" i="21" s="1"/>
  <c r="CY23" i="21"/>
  <c r="DA23" i="21" s="1"/>
  <c r="BY22" i="21"/>
  <c r="CA22" i="21" s="1"/>
  <c r="CY22" i="21"/>
  <c r="DA22" i="21" s="1"/>
  <c r="EE24" i="12"/>
  <c r="I24" i="12" s="1"/>
  <c r="J24" i="12" s="1"/>
  <c r="ED24" i="12"/>
  <c r="G24" i="12" s="1"/>
  <c r="H24" i="12" s="1"/>
  <c r="AY25" i="21"/>
  <c r="BA25" i="21" s="1"/>
  <c r="CY25" i="21"/>
  <c r="DA25" i="21" s="1"/>
  <c r="BY25" i="21"/>
  <c r="BZ25" i="21" s="1"/>
  <c r="HZ80" i="12"/>
  <c r="M80" i="12" s="1"/>
  <c r="EA83" i="12"/>
  <c r="CY38" i="21"/>
  <c r="CZ38" i="21" s="1"/>
  <c r="AA38" i="21"/>
  <c r="BY38" i="21"/>
  <c r="BZ38" i="21" s="1"/>
  <c r="AZ80" i="21"/>
  <c r="E80" i="21" s="1"/>
  <c r="CY81" i="21"/>
  <c r="CZ81" i="21" s="1"/>
  <c r="AZ81" i="21"/>
  <c r="E81" i="21" s="1"/>
  <c r="EA81" i="12"/>
  <c r="E81" i="12" s="1"/>
  <c r="AZ82" i="21"/>
  <c r="E82" i="21" s="1"/>
  <c r="EA80" i="12"/>
  <c r="E80" i="12" s="1"/>
  <c r="EA82" i="12"/>
  <c r="E82" i="12" s="1"/>
  <c r="HZ82" i="12"/>
  <c r="M82" i="12" s="1"/>
  <c r="CA81" i="21"/>
  <c r="M81" i="21" s="1"/>
  <c r="BZ80" i="21"/>
  <c r="M80" i="21" s="1"/>
  <c r="HY81" i="12"/>
  <c r="M81" i="12" s="1"/>
  <c r="DA80" i="21"/>
  <c r="U80" i="21" s="1"/>
  <c r="LY80" i="12"/>
  <c r="U80" i="12" s="1"/>
  <c r="LY82" i="12"/>
  <c r="U82" i="12" s="1"/>
  <c r="BZ82" i="21"/>
  <c r="M82" i="21" s="1"/>
  <c r="LY81" i="12"/>
  <c r="U81" i="12" s="1"/>
  <c r="CZ82" i="21"/>
  <c r="U82" i="21" s="1"/>
  <c r="ED217" i="12"/>
  <c r="G217" i="12" s="1"/>
  <c r="H217" i="12" s="1"/>
  <c r="EE217" i="12"/>
  <c r="I217" i="12" s="1"/>
  <c r="J217" i="12" s="1"/>
  <c r="CY83" i="21"/>
  <c r="CZ83" i="21" s="1"/>
  <c r="AY83" i="21"/>
  <c r="AZ83" i="21" s="1"/>
  <c r="BY83" i="21"/>
  <c r="CA83" i="21" s="1"/>
  <c r="LW83" i="12"/>
  <c r="LY83" i="12" s="1"/>
  <c r="K83" i="12"/>
  <c r="HX83" i="12"/>
  <c r="HY83" i="12" s="1"/>
  <c r="AY79" i="21"/>
  <c r="BA79" i="21" s="1"/>
  <c r="BY79" i="21"/>
  <c r="BZ79" i="21" s="1"/>
  <c r="CY79" i="21"/>
  <c r="DA79" i="21" s="1"/>
  <c r="LW79" i="12"/>
  <c r="LX79" i="12" s="1"/>
  <c r="LY70" i="12"/>
  <c r="U70" i="12" s="1"/>
  <c r="HZ70" i="12"/>
  <c r="M70" i="12" s="1"/>
  <c r="EA70" i="12"/>
  <c r="E70" i="12" s="1"/>
  <c r="EC157" i="12"/>
  <c r="K157" i="12" s="1"/>
  <c r="HX222" i="12"/>
  <c r="HY222" i="12" s="1"/>
  <c r="DX222" i="12"/>
  <c r="EE158" i="12"/>
  <c r="I158" i="12" s="1"/>
  <c r="J158" i="12" s="1"/>
  <c r="EE166" i="12"/>
  <c r="I166" i="12" s="1"/>
  <c r="J166" i="12" s="1"/>
  <c r="EE165" i="12"/>
  <c r="I165" i="12" s="1"/>
  <c r="J165" i="12" s="1"/>
  <c r="ED165" i="12"/>
  <c r="G165" i="12" s="1"/>
  <c r="H165" i="12" s="1"/>
  <c r="EE157" i="12"/>
  <c r="I157" i="12" s="1"/>
  <c r="J157" i="12" s="1"/>
  <c r="ED166" i="12"/>
  <c r="G166" i="12" s="1"/>
  <c r="H166" i="12" s="1"/>
  <c r="BY157" i="21"/>
  <c r="CA157" i="21" s="1"/>
  <c r="ED157" i="12"/>
  <c r="G157" i="12" s="1"/>
  <c r="H157" i="12" s="1"/>
  <c r="ED158" i="12"/>
  <c r="G158" i="12" s="1"/>
  <c r="H158" i="12" s="1"/>
  <c r="CY157" i="21"/>
  <c r="DA157" i="21" s="1"/>
  <c r="AY157" i="21"/>
  <c r="BA157" i="21" s="1"/>
  <c r="EE149" i="12"/>
  <c r="I149" i="12" s="1"/>
  <c r="J149" i="12" s="1"/>
  <c r="ED149" i="12"/>
  <c r="G149" i="12" s="1"/>
  <c r="H149" i="12" s="1"/>
  <c r="ED150" i="12"/>
  <c r="G150" i="12" s="1"/>
  <c r="H150" i="12" s="1"/>
  <c r="EE150" i="12"/>
  <c r="I150" i="12" s="1"/>
  <c r="J150" i="12" s="1"/>
  <c r="DW149" i="12"/>
  <c r="EC149" i="12"/>
  <c r="K149" i="12" s="1"/>
  <c r="DX149" i="12"/>
  <c r="LW149" i="12"/>
  <c r="LY149" i="12" s="1"/>
  <c r="LW150" i="12"/>
  <c r="LY150" i="12" s="1"/>
  <c r="HX149" i="12"/>
  <c r="HZ149" i="12" s="1"/>
  <c r="HX150" i="12"/>
  <c r="HZ150" i="12" s="1"/>
  <c r="DW150" i="12"/>
  <c r="DX150" i="12"/>
  <c r="EC150" i="12"/>
  <c r="K150" i="12" s="1"/>
  <c r="CY149" i="21"/>
  <c r="DA149" i="21" s="1"/>
  <c r="AY149" i="21"/>
  <c r="AZ149" i="21" s="1"/>
  <c r="BY149" i="21"/>
  <c r="BZ149" i="21" s="1"/>
  <c r="BY150" i="21"/>
  <c r="BZ150" i="21" s="1"/>
  <c r="CY150" i="21"/>
  <c r="CZ150" i="21" s="1"/>
  <c r="AY150" i="21"/>
  <c r="AZ150" i="21" s="1"/>
  <c r="DW222" i="12"/>
  <c r="EE222" i="12"/>
  <c r="I222" i="12" s="1"/>
  <c r="J222" i="12" s="1"/>
  <c r="ED222" i="12"/>
  <c r="G222" i="12" s="1"/>
  <c r="H222" i="12" s="1"/>
  <c r="EC222" i="12"/>
  <c r="HZ191" i="12"/>
  <c r="M191" i="12" s="1"/>
  <c r="R86" i="21"/>
  <c r="DY191" i="12"/>
  <c r="DZ191" i="12" s="1"/>
  <c r="J191" i="12"/>
  <c r="H191" i="12"/>
  <c r="EE196" i="12"/>
  <c r="I196" i="12" s="1"/>
  <c r="J196" i="12" s="1"/>
  <c r="ED196" i="12"/>
  <c r="G196" i="12" s="1"/>
  <c r="H196" i="12" s="1"/>
  <c r="EE192" i="12"/>
  <c r="I192" i="12" s="1"/>
  <c r="J192" i="12" s="1"/>
  <c r="ED193" i="12"/>
  <c r="G193" i="12" s="1"/>
  <c r="H193" i="12" s="1"/>
  <c r="EE195" i="12"/>
  <c r="I195" i="12" s="1"/>
  <c r="J195" i="12" s="1"/>
  <c r="ED194" i="12"/>
  <c r="G194" i="12" s="1"/>
  <c r="H194" i="12" s="1"/>
  <c r="EE193" i="12"/>
  <c r="I193" i="12" s="1"/>
  <c r="J193" i="12" s="1"/>
  <c r="EE194" i="12"/>
  <c r="I194" i="12" s="1"/>
  <c r="J194" i="12" s="1"/>
  <c r="ED195" i="12"/>
  <c r="G195" i="12" s="1"/>
  <c r="H195" i="12" s="1"/>
  <c r="ED192" i="12"/>
  <c r="G192" i="12" s="1"/>
  <c r="H192" i="12" s="1"/>
  <c r="LX191" i="12"/>
  <c r="U191" i="12" s="1"/>
  <c r="EC193" i="12"/>
  <c r="K193" i="12" s="1"/>
  <c r="DX193" i="12"/>
  <c r="DW193" i="12"/>
  <c r="HX195" i="12"/>
  <c r="HY195" i="12" s="1"/>
  <c r="HX194" i="12"/>
  <c r="HY194" i="12" s="1"/>
  <c r="DW194" i="12"/>
  <c r="EC194" i="12"/>
  <c r="K194" i="12" s="1"/>
  <c r="DX194" i="12"/>
  <c r="HX192" i="12"/>
  <c r="HZ192" i="12" s="1"/>
  <c r="LW192" i="12"/>
  <c r="LY192" i="12" s="1"/>
  <c r="HX193" i="12"/>
  <c r="HZ193" i="12" s="1"/>
  <c r="LW195" i="12"/>
  <c r="LY195" i="12" s="1"/>
  <c r="DW192" i="12"/>
  <c r="EC192" i="12"/>
  <c r="K192" i="12" s="1"/>
  <c r="DX192" i="12"/>
  <c r="LW194" i="12"/>
  <c r="LX194" i="12" s="1"/>
  <c r="HX196" i="12"/>
  <c r="HZ196" i="12" s="1"/>
  <c r="DX195" i="12"/>
  <c r="DW195" i="12"/>
  <c r="EC195" i="12"/>
  <c r="K195" i="12" s="1"/>
  <c r="LW196" i="12"/>
  <c r="LY196" i="12" s="1"/>
  <c r="DW196" i="12"/>
  <c r="EC196" i="12"/>
  <c r="K196" i="12" s="1"/>
  <c r="DX196" i="12"/>
  <c r="LW193" i="12"/>
  <c r="LY193" i="12" s="1"/>
  <c r="LY168" i="12"/>
  <c r="U168" i="12" s="1"/>
  <c r="HY56" i="12"/>
  <c r="HY142" i="12"/>
  <c r="M142" i="12" s="1"/>
  <c r="HZ112" i="12"/>
  <c r="M112" i="12" s="1"/>
  <c r="LY111" i="12"/>
  <c r="U111" i="12" s="1"/>
  <c r="HY111" i="12"/>
  <c r="M111" i="12" s="1"/>
  <c r="LX112" i="12"/>
  <c r="U112" i="12" s="1"/>
  <c r="HY121" i="12"/>
  <c r="M121" i="12" s="1"/>
  <c r="LY142" i="12"/>
  <c r="U142" i="12" s="1"/>
  <c r="HZ134" i="12"/>
  <c r="M134" i="12" s="1"/>
  <c r="LX121" i="12"/>
  <c r="U121" i="12" s="1"/>
  <c r="LX100" i="12"/>
  <c r="U100" i="12" s="1"/>
  <c r="LY36" i="12"/>
  <c r="U36" i="12" s="1"/>
  <c r="HY168" i="12"/>
  <c r="M168" i="12" s="1"/>
  <c r="HZ36" i="12"/>
  <c r="M36" i="12" s="1"/>
  <c r="HZ91" i="12"/>
  <c r="M91" i="12" s="1"/>
  <c r="LX134" i="12"/>
  <c r="U134" i="12" s="1"/>
  <c r="LX72" i="12"/>
  <c r="U72" i="12" s="1"/>
  <c r="HZ72" i="12"/>
  <c r="M72" i="12" s="1"/>
  <c r="LX56" i="12"/>
  <c r="U56" i="12" s="1"/>
  <c r="LX27" i="12"/>
  <c r="U27" i="12" s="1"/>
  <c r="LY91" i="12"/>
  <c r="U91" i="12" s="1"/>
  <c r="LY12" i="12"/>
  <c r="U12" i="12" s="1"/>
  <c r="HY100" i="12"/>
  <c r="M100" i="12" s="1"/>
  <c r="LY163" i="12"/>
  <c r="U163" i="12" s="1"/>
  <c r="LY161" i="12"/>
  <c r="U161" i="12" s="1"/>
  <c r="HY161" i="12"/>
  <c r="M161" i="12" s="1"/>
  <c r="LX159" i="12"/>
  <c r="U159" i="12" s="1"/>
  <c r="LX129" i="12"/>
  <c r="U129" i="12" s="1"/>
  <c r="HY129" i="12"/>
  <c r="M129" i="12" s="1"/>
  <c r="LX127" i="12"/>
  <c r="U127" i="12" s="1"/>
  <c r="HY125" i="12"/>
  <c r="M125" i="12" s="1"/>
  <c r="LX125" i="12"/>
  <c r="U125" i="12" s="1"/>
  <c r="HZ109" i="12"/>
  <c r="M109" i="12" s="1"/>
  <c r="LX110" i="12"/>
  <c r="HY110" i="12"/>
  <c r="LY109" i="12"/>
  <c r="U109" i="12" s="1"/>
  <c r="HY13" i="12"/>
  <c r="LY13" i="12"/>
  <c r="U13" i="12" s="1"/>
  <c r="LY14" i="12"/>
  <c r="U14" i="12" s="1"/>
  <c r="J151" i="21"/>
  <c r="LW183" i="12"/>
  <c r="LX183" i="12" s="1"/>
  <c r="J52" i="21"/>
  <c r="HX183" i="12"/>
  <c r="HY183" i="12" s="1"/>
  <c r="HX181" i="12"/>
  <c r="HY181" i="12" s="1"/>
  <c r="J97" i="21"/>
  <c r="HX178" i="12"/>
  <c r="HZ178" i="12" s="1"/>
  <c r="HX179" i="12"/>
  <c r="HY179" i="12" s="1"/>
  <c r="HX182" i="12"/>
  <c r="HY182" i="12" s="1"/>
  <c r="CY178" i="21"/>
  <c r="DA178" i="21" s="1"/>
  <c r="BY178" i="21"/>
  <c r="CA178" i="21" s="1"/>
  <c r="CY181" i="21"/>
  <c r="DA181" i="21" s="1"/>
  <c r="BY188" i="21"/>
  <c r="CA188" i="21" s="1"/>
  <c r="CY188" i="21"/>
  <c r="CZ188" i="21" s="1"/>
  <c r="EC189" i="12"/>
  <c r="K189" i="12" s="1"/>
  <c r="BY181" i="21"/>
  <c r="BZ181" i="21" s="1"/>
  <c r="BY184" i="21"/>
  <c r="BZ184" i="21" s="1"/>
  <c r="CY184" i="21"/>
  <c r="CZ184" i="21" s="1"/>
  <c r="BY177" i="21"/>
  <c r="BZ177" i="21" s="1"/>
  <c r="CY186" i="21"/>
  <c r="CZ186" i="21" s="1"/>
  <c r="CY177" i="21"/>
  <c r="CZ177" i="21" s="1"/>
  <c r="EC187" i="12"/>
  <c r="K187" i="12" s="1"/>
  <c r="BY170" i="21"/>
  <c r="CA170" i="21" s="1"/>
  <c r="EC179" i="12"/>
  <c r="K179" i="12" s="1"/>
  <c r="EC178" i="12"/>
  <c r="K178" i="12" s="1"/>
  <c r="CY170" i="21"/>
  <c r="DA170" i="21" s="1"/>
  <c r="BY187" i="21"/>
  <c r="BZ187" i="21" s="1"/>
  <c r="CY179" i="21"/>
  <c r="DA179" i="21" s="1"/>
  <c r="CY182" i="21"/>
  <c r="CZ182" i="21" s="1"/>
  <c r="EC186" i="12"/>
  <c r="K186" i="12" s="1"/>
  <c r="CY189" i="21"/>
  <c r="CZ189" i="21" s="1"/>
  <c r="BY183" i="21"/>
  <c r="CA183" i="21" s="1"/>
  <c r="BY182" i="21"/>
  <c r="CA182" i="21" s="1"/>
  <c r="EC182" i="12"/>
  <c r="K182" i="12" s="1"/>
  <c r="EC181" i="12"/>
  <c r="K181" i="12" s="1"/>
  <c r="BY189" i="21"/>
  <c r="CA189" i="21" s="1"/>
  <c r="BY186" i="21"/>
  <c r="CA186" i="21" s="1"/>
  <c r="CY183" i="21"/>
  <c r="CZ183" i="21" s="1"/>
  <c r="EC183" i="12"/>
  <c r="K183" i="12" s="1"/>
  <c r="EC188" i="12"/>
  <c r="K188" i="12" s="1"/>
  <c r="BY171" i="21"/>
  <c r="BZ171" i="21" s="1"/>
  <c r="CY185" i="21"/>
  <c r="CZ185" i="21" s="1"/>
  <c r="CY187" i="21"/>
  <c r="CZ187" i="21" s="1"/>
  <c r="EC185" i="12"/>
  <c r="K185" i="12" s="1"/>
  <c r="CY171" i="21"/>
  <c r="DA171" i="21" s="1"/>
  <c r="BY185" i="21"/>
  <c r="CA185" i="21" s="1"/>
  <c r="BY179" i="21"/>
  <c r="CA179" i="21" s="1"/>
  <c r="AA39" i="12"/>
  <c r="HX185" i="12"/>
  <c r="HY185" i="12" s="1"/>
  <c r="LW186" i="12"/>
  <c r="LX186" i="12" s="1"/>
  <c r="HX188" i="12"/>
  <c r="HY188" i="12" s="1"/>
  <c r="AY162" i="21"/>
  <c r="AZ162" i="21" s="1"/>
  <c r="BY162" i="21"/>
  <c r="BZ162" i="21" s="1"/>
  <c r="R164" i="21"/>
  <c r="CY162" i="21"/>
  <c r="CZ162" i="21" s="1"/>
  <c r="CY164" i="21"/>
  <c r="CZ164" i="21" s="1"/>
  <c r="P164" i="21"/>
  <c r="AY164" i="21"/>
  <c r="AZ164" i="21" s="1"/>
  <c r="BY164" i="21"/>
  <c r="BZ164" i="21" s="1"/>
  <c r="CY160" i="21"/>
  <c r="CZ160" i="21" s="1"/>
  <c r="BY160" i="21"/>
  <c r="CA160" i="21" s="1"/>
  <c r="HX184" i="12"/>
  <c r="HY184" i="12" s="1"/>
  <c r="LW188" i="12"/>
  <c r="LX188" i="12" s="1"/>
  <c r="LW185" i="12"/>
  <c r="LX185" i="12" s="1"/>
  <c r="AY160" i="21"/>
  <c r="BA160" i="21" s="1"/>
  <c r="CY169" i="21"/>
  <c r="DA169" i="21" s="1"/>
  <c r="BY169" i="21"/>
  <c r="BZ169" i="21" s="1"/>
  <c r="LW184" i="12"/>
  <c r="LX184" i="12" s="1"/>
  <c r="HX187" i="12"/>
  <c r="HZ187" i="12" s="1"/>
  <c r="DX181" i="12"/>
  <c r="DW181" i="12"/>
  <c r="HX186" i="12"/>
  <c r="HY186" i="12" s="1"/>
  <c r="DX188" i="12"/>
  <c r="DW188" i="12"/>
  <c r="DX179" i="12"/>
  <c r="DW179" i="12"/>
  <c r="DX187" i="12"/>
  <c r="DW187" i="12"/>
  <c r="DW183" i="12"/>
  <c r="DX183" i="12"/>
  <c r="DX178" i="12"/>
  <c r="DW178" i="12"/>
  <c r="LW187" i="12"/>
  <c r="LX187" i="12" s="1"/>
  <c r="DX186" i="12"/>
  <c r="DW186" i="12"/>
  <c r="DX182" i="12"/>
  <c r="DW182" i="12"/>
  <c r="DX185" i="12"/>
  <c r="DW185" i="12"/>
  <c r="H168" i="12"/>
  <c r="DX189" i="12"/>
  <c r="DW189" i="12"/>
  <c r="HX189" i="12"/>
  <c r="HZ189" i="12" s="1"/>
  <c r="LW189" i="12"/>
  <c r="LY189" i="12" s="1"/>
  <c r="S49" i="12"/>
  <c r="AA46" i="12"/>
  <c r="DW184" i="12"/>
  <c r="DX184" i="12"/>
  <c r="S40" i="12"/>
  <c r="J168" i="12"/>
  <c r="S47" i="12"/>
  <c r="AA40" i="12"/>
  <c r="S50" i="12"/>
  <c r="S51" i="12"/>
  <c r="AA48" i="12"/>
  <c r="S41" i="12"/>
  <c r="AA51" i="12"/>
  <c r="AA41" i="12"/>
  <c r="AA49" i="12"/>
  <c r="AA50" i="12"/>
  <c r="S48" i="12"/>
  <c r="AA47" i="12"/>
  <c r="AA54" i="12"/>
  <c r="S42" i="12"/>
  <c r="EC184" i="12"/>
  <c r="K184" i="12" s="1"/>
  <c r="AA42" i="12"/>
  <c r="Q178" i="12"/>
  <c r="R178" i="12" s="1"/>
  <c r="O181" i="12"/>
  <c r="P181" i="12" s="1"/>
  <c r="Y183" i="12"/>
  <c r="Z183" i="12" s="1"/>
  <c r="W171" i="12"/>
  <c r="X171" i="12" s="1"/>
  <c r="O178" i="12"/>
  <c r="P178" i="12" s="1"/>
  <c r="Q170" i="12"/>
  <c r="R170" i="12" s="1"/>
  <c r="W183" i="12"/>
  <c r="X183" i="12" s="1"/>
  <c r="Q177" i="12"/>
  <c r="R177" i="12" s="1"/>
  <c r="Y179" i="12"/>
  <c r="Z179" i="12" s="1"/>
  <c r="W179" i="12"/>
  <c r="X179" i="12" s="1"/>
  <c r="Y181" i="12"/>
  <c r="Z181" i="12" s="1"/>
  <c r="Q183" i="12"/>
  <c r="R183" i="12" s="1"/>
  <c r="O183" i="12"/>
  <c r="P183" i="12" s="1"/>
  <c r="O179" i="12"/>
  <c r="P179" i="12" s="1"/>
  <c r="W181" i="12"/>
  <c r="X181" i="12" s="1"/>
  <c r="O170" i="12"/>
  <c r="P170" i="12" s="1"/>
  <c r="O177" i="12"/>
  <c r="P177" i="12" s="1"/>
  <c r="W182" i="12"/>
  <c r="X182" i="12" s="1"/>
  <c r="R105" i="21"/>
  <c r="AA47" i="21"/>
  <c r="AA52" i="21"/>
  <c r="AA40" i="21"/>
  <c r="AA42" i="21"/>
  <c r="AA50" i="21"/>
  <c r="AA51" i="21"/>
  <c r="AA46" i="21"/>
  <c r="AA41" i="21"/>
  <c r="AA49" i="21"/>
  <c r="AA48" i="21"/>
  <c r="AA54" i="21"/>
  <c r="DY110" i="12"/>
  <c r="EA110" i="12" s="1"/>
  <c r="LW177" i="12"/>
  <c r="LX177" i="12" s="1"/>
  <c r="ED162" i="12"/>
  <c r="G162" i="12" s="1"/>
  <c r="H162" i="12" s="1"/>
  <c r="ED160" i="12"/>
  <c r="G160" i="12" s="1"/>
  <c r="H160" i="12" s="1"/>
  <c r="DX171" i="12"/>
  <c r="DW171" i="12"/>
  <c r="DX177" i="12"/>
  <c r="DW177" i="12"/>
  <c r="HX170" i="12"/>
  <c r="HZ170" i="12" s="1"/>
  <c r="LW171" i="12"/>
  <c r="LY171" i="12" s="1"/>
  <c r="DW170" i="12"/>
  <c r="DX170" i="12"/>
  <c r="EC177" i="12"/>
  <c r="K177" i="12" s="1"/>
  <c r="LW170" i="12"/>
  <c r="LX170" i="12" s="1"/>
  <c r="EC171" i="12"/>
  <c r="K171" i="12" s="1"/>
  <c r="HX177" i="12"/>
  <c r="HY177" i="12" s="1"/>
  <c r="HX171" i="12"/>
  <c r="HZ171" i="12" s="1"/>
  <c r="EC170" i="12"/>
  <c r="K170" i="12" s="1"/>
  <c r="DY168" i="12"/>
  <c r="DZ168" i="12" s="1"/>
  <c r="DX169" i="12"/>
  <c r="DW169" i="12"/>
  <c r="LW169" i="12"/>
  <c r="LY169" i="12" s="1"/>
  <c r="EC169" i="12"/>
  <c r="K169" i="12" s="1"/>
  <c r="HX169" i="12"/>
  <c r="HY169" i="12" s="1"/>
  <c r="J92" i="21"/>
  <c r="ED130" i="12"/>
  <c r="G130" i="12" s="1"/>
  <c r="H130" i="12" s="1"/>
  <c r="CB159" i="21"/>
  <c r="DB161" i="21"/>
  <c r="BA163" i="21"/>
  <c r="DA159" i="21"/>
  <c r="BA161" i="21"/>
  <c r="E161" i="21" s="1"/>
  <c r="BA159" i="21"/>
  <c r="DA163" i="21"/>
  <c r="CB161" i="21"/>
  <c r="CB163" i="21"/>
  <c r="BA220" i="21"/>
  <c r="E220" i="21" s="1"/>
  <c r="BA216" i="21"/>
  <c r="E216" i="21" s="1"/>
  <c r="HX115" i="12"/>
  <c r="HY115" i="12" s="1"/>
  <c r="U161" i="21"/>
  <c r="BA219" i="21"/>
  <c r="E219" i="21" s="1"/>
  <c r="ED126" i="12"/>
  <c r="G126" i="12" s="1"/>
  <c r="H126" i="12" s="1"/>
  <c r="M161" i="21"/>
  <c r="J73" i="21"/>
  <c r="R88" i="21"/>
  <c r="H121" i="12"/>
  <c r="J121" i="12"/>
  <c r="R166" i="12"/>
  <c r="J113" i="21"/>
  <c r="J124" i="21"/>
  <c r="R73" i="21"/>
  <c r="EC158" i="12"/>
  <c r="K158" i="12" s="1"/>
  <c r="EC165" i="12"/>
  <c r="K165" i="12" s="1"/>
  <c r="EE162" i="12"/>
  <c r="I162" i="12" s="1"/>
  <c r="J162" i="12" s="1"/>
  <c r="P165" i="12"/>
  <c r="P166" i="12"/>
  <c r="EC166" i="12"/>
  <c r="K166" i="12" s="1"/>
  <c r="R165" i="12"/>
  <c r="DW162" i="12"/>
  <c r="DX162" i="12"/>
  <c r="R160" i="12"/>
  <c r="EE160" i="12"/>
  <c r="I160" i="12" s="1"/>
  <c r="J160" i="12" s="1"/>
  <c r="EC162" i="12"/>
  <c r="K162" i="12" s="1"/>
  <c r="HX160" i="12"/>
  <c r="HY160" i="12" s="1"/>
  <c r="LW162" i="12"/>
  <c r="LY162" i="12" s="1"/>
  <c r="DW160" i="12"/>
  <c r="DX160" i="12"/>
  <c r="P160" i="12"/>
  <c r="R162" i="12"/>
  <c r="LW160" i="12"/>
  <c r="LX160" i="12" s="1"/>
  <c r="P162" i="12"/>
  <c r="EC160" i="12"/>
  <c r="K160" i="12" s="1"/>
  <c r="HX162" i="12"/>
  <c r="HZ162" i="12" s="1"/>
  <c r="J118" i="21"/>
  <c r="G161" i="12"/>
  <c r="H161" i="12" s="1"/>
  <c r="I159" i="12"/>
  <c r="J159" i="12" s="1"/>
  <c r="DX159" i="12"/>
  <c r="DW159" i="12"/>
  <c r="G159" i="12"/>
  <c r="H159" i="12" s="1"/>
  <c r="HX159" i="12"/>
  <c r="HZ159" i="12" s="1"/>
  <c r="I161" i="12"/>
  <c r="J161" i="12" s="1"/>
  <c r="DW161" i="12"/>
  <c r="DX161" i="12"/>
  <c r="LW114" i="12"/>
  <c r="LX114" i="12" s="1"/>
  <c r="ED115" i="12"/>
  <c r="G115" i="12" s="1"/>
  <c r="H115" i="12" s="1"/>
  <c r="EA220" i="12"/>
  <c r="E220" i="12" s="1"/>
  <c r="EA216" i="12"/>
  <c r="E216" i="12" s="1"/>
  <c r="Z51" i="21"/>
  <c r="Z119" i="21"/>
  <c r="Z54" i="21"/>
  <c r="CA216" i="21"/>
  <c r="M216" i="21" s="1"/>
  <c r="DA216" i="21"/>
  <c r="U216" i="21" s="1"/>
  <c r="CA220" i="21"/>
  <c r="M220" i="21" s="1"/>
  <c r="CA219" i="21"/>
  <c r="M219" i="21" s="1"/>
  <c r="HY219" i="12"/>
  <c r="M219" i="12" s="1"/>
  <c r="HZ216" i="12"/>
  <c r="M216" i="12" s="1"/>
  <c r="LY219" i="12"/>
  <c r="U219" i="12" s="1"/>
  <c r="LX220" i="12"/>
  <c r="U220" i="12" s="1"/>
  <c r="HZ220" i="12"/>
  <c r="M220" i="12" s="1"/>
  <c r="EA219" i="12"/>
  <c r="E219" i="12" s="1"/>
  <c r="LX216" i="12"/>
  <c r="U216" i="12" s="1"/>
  <c r="DA219" i="21"/>
  <c r="U219" i="21" s="1"/>
  <c r="EE219" i="12"/>
  <c r="I219" i="12" s="1"/>
  <c r="J219" i="12" s="1"/>
  <c r="ED220" i="12"/>
  <c r="G220" i="12" s="1"/>
  <c r="H220" i="12" s="1"/>
  <c r="CZ220" i="21"/>
  <c r="U220" i="21" s="1"/>
  <c r="ED219" i="12"/>
  <c r="G219" i="12" s="1"/>
  <c r="H219" i="12" s="1"/>
  <c r="ED216" i="12"/>
  <c r="G216" i="12" s="1"/>
  <c r="H216" i="12" s="1"/>
  <c r="HX217" i="12"/>
  <c r="HY217" i="12" s="1"/>
  <c r="EE216" i="12"/>
  <c r="I216" i="12" s="1"/>
  <c r="J216" i="12" s="1"/>
  <c r="DX217" i="12"/>
  <c r="DW217" i="12"/>
  <c r="EC217" i="12"/>
  <c r="LW217" i="12"/>
  <c r="LX217" i="12" s="1"/>
  <c r="EE220" i="12"/>
  <c r="I220" i="12" s="1"/>
  <c r="J220" i="12" s="1"/>
  <c r="EE115" i="12"/>
  <c r="I115" i="12" s="1"/>
  <c r="J115" i="12" s="1"/>
  <c r="CY221" i="21"/>
  <c r="DA221" i="21" s="1"/>
  <c r="BY221" i="21"/>
  <c r="BZ221" i="21" s="1"/>
  <c r="AY221" i="21"/>
  <c r="AZ221" i="21" s="1"/>
  <c r="BY217" i="21"/>
  <c r="CA217" i="21" s="1"/>
  <c r="CY217" i="21"/>
  <c r="DA217" i="21" s="1"/>
  <c r="AY217" i="21"/>
  <c r="BA217" i="21" s="1"/>
  <c r="BY154" i="21"/>
  <c r="CA154" i="21" s="1"/>
  <c r="Z37" i="21"/>
  <c r="R59" i="21"/>
  <c r="R136" i="21"/>
  <c r="R48" i="21"/>
  <c r="R37" i="21"/>
  <c r="R28" i="21"/>
  <c r="Z130" i="21"/>
  <c r="R32" i="21"/>
  <c r="R61" i="21"/>
  <c r="R87" i="21"/>
  <c r="R124" i="21"/>
  <c r="Z49" i="21"/>
  <c r="R101" i="21"/>
  <c r="R85" i="21"/>
  <c r="R153" i="21"/>
  <c r="R117" i="21"/>
  <c r="Z59" i="21"/>
  <c r="Z32" i="21"/>
  <c r="Z132" i="21"/>
  <c r="Z73" i="21"/>
  <c r="Z92" i="21"/>
  <c r="Z106" i="21"/>
  <c r="Z123" i="21"/>
  <c r="Z46" i="21"/>
  <c r="Z140" i="21"/>
  <c r="Z113" i="21"/>
  <c r="Z118" i="21"/>
  <c r="Z117" i="21"/>
  <c r="R138" i="21"/>
  <c r="R33" i="21"/>
  <c r="R144" i="21"/>
  <c r="J105" i="21"/>
  <c r="Z61" i="21"/>
  <c r="Z136" i="21"/>
  <c r="J86" i="21"/>
  <c r="R49" i="21"/>
  <c r="Z114" i="21"/>
  <c r="Z128" i="21"/>
  <c r="R47" i="21"/>
  <c r="R89" i="21"/>
  <c r="Z67" i="21"/>
  <c r="Z28" i="21"/>
  <c r="Z97" i="21"/>
  <c r="AY222" i="21"/>
  <c r="BA222" i="21" s="1"/>
  <c r="BY222" i="21"/>
  <c r="BZ222" i="21" s="1"/>
  <c r="CY222" i="21"/>
  <c r="CZ222" i="21" s="1"/>
  <c r="Z151" i="21"/>
  <c r="Z126" i="21"/>
  <c r="R123" i="21"/>
  <c r="R135" i="21"/>
  <c r="Z122" i="21"/>
  <c r="Z135" i="21"/>
  <c r="Z48" i="21"/>
  <c r="Z105" i="21"/>
  <c r="Z60" i="21"/>
  <c r="R130" i="21"/>
  <c r="Z88" i="21"/>
  <c r="Z137" i="21"/>
  <c r="R114" i="21"/>
  <c r="R107" i="21"/>
  <c r="R116" i="21"/>
  <c r="Z47" i="21"/>
  <c r="Z86" i="21"/>
  <c r="Z101" i="21"/>
  <c r="Z57" i="21"/>
  <c r="Z58" i="21"/>
  <c r="Z153" i="21"/>
  <c r="R78" i="21"/>
  <c r="R113" i="21"/>
  <c r="Z144" i="21"/>
  <c r="Z89" i="21"/>
  <c r="Z154" i="21"/>
  <c r="R143" i="21"/>
  <c r="R30" i="21"/>
  <c r="R51" i="21"/>
  <c r="R118" i="21"/>
  <c r="Z52" i="21"/>
  <c r="Z42" i="21"/>
  <c r="Z31" i="21"/>
  <c r="Z87" i="21"/>
  <c r="Z147" i="21"/>
  <c r="Z96" i="21"/>
  <c r="Z98" i="21"/>
  <c r="R58" i="21"/>
  <c r="R122" i="21"/>
  <c r="R67" i="21"/>
  <c r="Z116" i="21"/>
  <c r="R154" i="21"/>
  <c r="Z148" i="21"/>
  <c r="Z124" i="21"/>
  <c r="R126" i="21"/>
  <c r="R151" i="21"/>
  <c r="Z143" i="21"/>
  <c r="Z115" i="21"/>
  <c r="R119" i="21"/>
  <c r="R137" i="21"/>
  <c r="R106" i="21"/>
  <c r="J60" i="21"/>
  <c r="Z50" i="21"/>
  <c r="Z138" i="21"/>
  <c r="Z139" i="21"/>
  <c r="J114" i="21"/>
  <c r="X105" i="21"/>
  <c r="X98" i="21"/>
  <c r="X31" i="21"/>
  <c r="Z78" i="21"/>
  <c r="X48" i="21"/>
  <c r="X87" i="21"/>
  <c r="R54" i="21"/>
  <c r="R139" i="21"/>
  <c r="R148" i="21"/>
  <c r="R60" i="21"/>
  <c r="R132" i="21"/>
  <c r="J123" i="21"/>
  <c r="J88" i="21"/>
  <c r="J138" i="21"/>
  <c r="J57" i="21"/>
  <c r="R128" i="21"/>
  <c r="J85" i="21"/>
  <c r="J98" i="21"/>
  <c r="R115" i="21"/>
  <c r="R46" i="21"/>
  <c r="R92" i="21"/>
  <c r="R52" i="21"/>
  <c r="R98" i="21"/>
  <c r="R96" i="21"/>
  <c r="R97" i="21"/>
  <c r="J32" i="21"/>
  <c r="R31" i="21"/>
  <c r="J49" i="21"/>
  <c r="R42" i="21"/>
  <c r="R57" i="21"/>
  <c r="R50" i="21"/>
  <c r="J119" i="21"/>
  <c r="J135" i="21"/>
  <c r="R140" i="21"/>
  <c r="R147" i="21"/>
  <c r="J139" i="21"/>
  <c r="J78" i="21"/>
  <c r="J126" i="21"/>
  <c r="J37" i="21"/>
  <c r="J148" i="21"/>
  <c r="P135" i="21"/>
  <c r="P67" i="21"/>
  <c r="P48" i="21"/>
  <c r="P87" i="21"/>
  <c r="J96" i="21"/>
  <c r="J33" i="21"/>
  <c r="J54" i="21"/>
  <c r="J136" i="21"/>
  <c r="J107" i="21"/>
  <c r="J115" i="21"/>
  <c r="J87" i="21"/>
  <c r="J106" i="21"/>
  <c r="J89" i="21"/>
  <c r="J153" i="21"/>
  <c r="J61" i="21"/>
  <c r="J51" i="21"/>
  <c r="J116" i="21"/>
  <c r="J28" i="21"/>
  <c r="J31" i="21"/>
  <c r="J143" i="21"/>
  <c r="J137" i="21"/>
  <c r="J48" i="21"/>
  <c r="J42" i="21"/>
  <c r="J50" i="21"/>
  <c r="J154" i="21"/>
  <c r="J59" i="21"/>
  <c r="J132" i="21"/>
  <c r="J30" i="21"/>
  <c r="J140" i="21"/>
  <c r="J147" i="21"/>
  <c r="J130" i="21"/>
  <c r="J58" i="21"/>
  <c r="H148" i="21"/>
  <c r="J144" i="21"/>
  <c r="H128" i="21"/>
  <c r="J47" i="21"/>
  <c r="J67" i="21"/>
  <c r="J101" i="21"/>
  <c r="J117" i="21"/>
  <c r="J122" i="21"/>
  <c r="J46" i="21"/>
  <c r="J128" i="21"/>
  <c r="H78" i="21"/>
  <c r="BY128" i="21"/>
  <c r="BZ128" i="21" s="1"/>
  <c r="BA109" i="21"/>
  <c r="E109" i="21" s="1"/>
  <c r="BA134" i="21"/>
  <c r="E134" i="21" s="1"/>
  <c r="BA56" i="21"/>
  <c r="E56" i="21" s="1"/>
  <c r="BA111" i="21"/>
  <c r="E111" i="21" s="1"/>
  <c r="AY50" i="21"/>
  <c r="AZ50" i="21" s="1"/>
  <c r="AY105" i="21"/>
  <c r="AZ105" i="21" s="1"/>
  <c r="AY31" i="21"/>
  <c r="AZ31" i="21" s="1"/>
  <c r="BA125" i="21"/>
  <c r="E125" i="21" s="1"/>
  <c r="BA129" i="21"/>
  <c r="E129" i="21" s="1"/>
  <c r="AZ70" i="21"/>
  <c r="E70" i="21" s="1"/>
  <c r="BA77" i="21"/>
  <c r="E77" i="21" s="1"/>
  <c r="AY78" i="21"/>
  <c r="BA78" i="21" s="1"/>
  <c r="AY92" i="21"/>
  <c r="AZ92" i="21" s="1"/>
  <c r="AZ62" i="21"/>
  <c r="E62" i="21" s="1"/>
  <c r="AY54" i="21"/>
  <c r="AZ54" i="21" s="1"/>
  <c r="BA104" i="21"/>
  <c r="E104" i="21" s="1"/>
  <c r="AZ93" i="21"/>
  <c r="E93" i="21" s="1"/>
  <c r="AZ94" i="21"/>
  <c r="E94" i="21" s="1"/>
  <c r="AZ112" i="21"/>
  <c r="E112" i="21" s="1"/>
  <c r="AY147" i="21"/>
  <c r="AZ147" i="21" s="1"/>
  <c r="AZ121" i="21"/>
  <c r="E121" i="21" s="1"/>
  <c r="AY88" i="21"/>
  <c r="AZ88" i="21" s="1"/>
  <c r="AZ39" i="21"/>
  <c r="E39" i="21" s="1"/>
  <c r="BA103" i="21"/>
  <c r="E103" i="21" s="1"/>
  <c r="AY128" i="21"/>
  <c r="AZ128" i="21" s="1"/>
  <c r="AZ68" i="21"/>
  <c r="E68" i="21" s="1"/>
  <c r="AZ64" i="21"/>
  <c r="E64" i="21" s="1"/>
  <c r="AY58" i="21"/>
  <c r="AZ58" i="21" s="1"/>
  <c r="AZ100" i="21"/>
  <c r="E100" i="21" s="1"/>
  <c r="AZ69" i="21"/>
  <c r="E69" i="21" s="1"/>
  <c r="AZ40" i="21"/>
  <c r="E40" i="21" s="1"/>
  <c r="AY61" i="21"/>
  <c r="AZ61" i="21" s="1"/>
  <c r="AZ75" i="21"/>
  <c r="E75" i="21" s="1"/>
  <c r="AY67" i="21"/>
  <c r="AZ67" i="21" s="1"/>
  <c r="AY46" i="21"/>
  <c r="BA46" i="21" s="1"/>
  <c r="AY139" i="21"/>
  <c r="BA139" i="21" s="1"/>
  <c r="AY86" i="21"/>
  <c r="BA86" i="21" s="1"/>
  <c r="AY138" i="21"/>
  <c r="BA138" i="21" s="1"/>
  <c r="AY101" i="21"/>
  <c r="BA101" i="21" s="1"/>
  <c r="AY118" i="21"/>
  <c r="BA118" i="21" s="1"/>
  <c r="AZ76" i="21"/>
  <c r="E76" i="21" s="1"/>
  <c r="AY148" i="21"/>
  <c r="AZ148" i="21" s="1"/>
  <c r="AY97" i="21"/>
  <c r="AZ97" i="21" s="1"/>
  <c r="AY144" i="21"/>
  <c r="AZ144" i="21" s="1"/>
  <c r="AY89" i="21"/>
  <c r="BA89" i="21" s="1"/>
  <c r="AZ95" i="21"/>
  <c r="E95" i="21" s="1"/>
  <c r="AZ110" i="21"/>
  <c r="E110" i="21" s="1"/>
  <c r="AY47" i="21"/>
  <c r="AZ47" i="21" s="1"/>
  <c r="AY154" i="21"/>
  <c r="BA154" i="21" s="1"/>
  <c r="AY132" i="21"/>
  <c r="AZ132" i="21" s="1"/>
  <c r="AY130" i="21"/>
  <c r="AZ130" i="21" s="1"/>
  <c r="AY60" i="21"/>
  <c r="BA60" i="21" s="1"/>
  <c r="AY85" i="21"/>
  <c r="AZ85" i="21" s="1"/>
  <c r="AY51" i="21"/>
  <c r="BA51" i="21" s="1"/>
  <c r="AY137" i="21"/>
  <c r="AZ137" i="21" s="1"/>
  <c r="AY116" i="21"/>
  <c r="BA116" i="21" s="1"/>
  <c r="AY30" i="21"/>
  <c r="BA30" i="21" s="1"/>
  <c r="AY32" i="21"/>
  <c r="BA32" i="21" s="1"/>
  <c r="AY96" i="21"/>
  <c r="AZ96" i="21" s="1"/>
  <c r="AY59" i="21"/>
  <c r="AZ59" i="21" s="1"/>
  <c r="AY113" i="21"/>
  <c r="BA113" i="21" s="1"/>
  <c r="BA27" i="21"/>
  <c r="E27" i="21" s="1"/>
  <c r="AZ65" i="21"/>
  <c r="E65" i="21" s="1"/>
  <c r="AY42" i="21"/>
  <c r="BA42" i="21" s="1"/>
  <c r="AY114" i="21"/>
  <c r="AZ114" i="21" s="1"/>
  <c r="AZ72" i="21"/>
  <c r="E72" i="21" s="1"/>
  <c r="BA127" i="21"/>
  <c r="AZ66" i="21"/>
  <c r="E66" i="21" s="1"/>
  <c r="AY48" i="21"/>
  <c r="BA48" i="21" s="1"/>
  <c r="AZ142" i="21"/>
  <c r="E142" i="21" s="1"/>
  <c r="AZ74" i="21"/>
  <c r="E74" i="21" s="1"/>
  <c r="AZ36" i="21"/>
  <c r="E36" i="21" s="1"/>
  <c r="AY124" i="21"/>
  <c r="BA124" i="21" s="1"/>
  <c r="AY117" i="21"/>
  <c r="AZ117" i="21" s="1"/>
  <c r="AY151" i="21"/>
  <c r="AZ151" i="21" s="1"/>
  <c r="AY123" i="21"/>
  <c r="AZ123" i="21" s="1"/>
  <c r="BA102" i="21"/>
  <c r="E102" i="21" s="1"/>
  <c r="AY106" i="21"/>
  <c r="AZ106" i="21" s="1"/>
  <c r="AY87" i="21"/>
  <c r="BA87" i="21" s="1"/>
  <c r="AY28" i="21"/>
  <c r="BA28" i="21" s="1"/>
  <c r="AZ41" i="21"/>
  <c r="E41" i="21" s="1"/>
  <c r="AY107" i="21"/>
  <c r="BA107" i="21" s="1"/>
  <c r="AY140" i="21"/>
  <c r="BA140" i="21" s="1"/>
  <c r="AY136" i="21"/>
  <c r="BA136" i="21" s="1"/>
  <c r="AY135" i="21"/>
  <c r="AZ135" i="21" s="1"/>
  <c r="AY33" i="21"/>
  <c r="BA33" i="21" s="1"/>
  <c r="AY37" i="21"/>
  <c r="AZ37" i="21" s="1"/>
  <c r="AY122" i="21"/>
  <c r="AZ122" i="21" s="1"/>
  <c r="AY49" i="21"/>
  <c r="AZ49" i="21" s="1"/>
  <c r="AY119" i="21"/>
  <c r="BA119" i="21" s="1"/>
  <c r="AY73" i="21"/>
  <c r="AZ73" i="21" s="1"/>
  <c r="AY153" i="21"/>
  <c r="BA153" i="21" s="1"/>
  <c r="AZ63" i="21"/>
  <c r="E63" i="21" s="1"/>
  <c r="AY52" i="21"/>
  <c r="BA52" i="21" s="1"/>
  <c r="AY98" i="21"/>
  <c r="AZ98" i="21" s="1"/>
  <c r="AY143" i="21"/>
  <c r="AZ143" i="21" s="1"/>
  <c r="AY57" i="21"/>
  <c r="AZ57" i="21" s="1"/>
  <c r="BA91" i="21"/>
  <c r="E91" i="21" s="1"/>
  <c r="AY115" i="21"/>
  <c r="BA115" i="21" s="1"/>
  <c r="AZ29" i="21"/>
  <c r="E29" i="21" s="1"/>
  <c r="AY126" i="21"/>
  <c r="AZ126" i="21" s="1"/>
  <c r="CY73" i="21"/>
  <c r="CZ73" i="21" s="1"/>
  <c r="CY143" i="21"/>
  <c r="DA143" i="21" s="1"/>
  <c r="BY101" i="21"/>
  <c r="BZ101" i="21" s="1"/>
  <c r="CY148" i="21"/>
  <c r="CZ148" i="21" s="1"/>
  <c r="CY147" i="21"/>
  <c r="CZ147" i="21" s="1"/>
  <c r="BY130" i="21"/>
  <c r="BZ130" i="21" s="1"/>
  <c r="BY148" i="21"/>
  <c r="BZ148" i="21" s="1"/>
  <c r="CY154" i="21"/>
  <c r="CZ154" i="21" s="1"/>
  <c r="BY151" i="21"/>
  <c r="CA151" i="21" s="1"/>
  <c r="CY153" i="21"/>
  <c r="DA153" i="21" s="1"/>
  <c r="BY153" i="21"/>
  <c r="BZ153" i="21" s="1"/>
  <c r="BY144" i="21"/>
  <c r="CA144" i="21" s="1"/>
  <c r="CY144" i="21"/>
  <c r="DA144" i="21" s="1"/>
  <c r="CY140" i="21"/>
  <c r="CZ140" i="21" s="1"/>
  <c r="CY137" i="21"/>
  <c r="CZ137" i="21" s="1"/>
  <c r="CY130" i="21"/>
  <c r="CZ130" i="21" s="1"/>
  <c r="BY143" i="21"/>
  <c r="BZ143" i="21" s="1"/>
  <c r="BY147" i="21"/>
  <c r="CA147" i="21" s="1"/>
  <c r="CZ142" i="21"/>
  <c r="U142" i="21" s="1"/>
  <c r="CY28" i="21"/>
  <c r="CZ28" i="21" s="1"/>
  <c r="CY151" i="21"/>
  <c r="CZ151" i="21" s="1"/>
  <c r="BY136" i="21"/>
  <c r="BZ136" i="21" s="1"/>
  <c r="BZ142" i="21"/>
  <c r="M142" i="21" s="1"/>
  <c r="CY139" i="21"/>
  <c r="DA139" i="21" s="1"/>
  <c r="BY140" i="21"/>
  <c r="BZ140" i="21" s="1"/>
  <c r="BY138" i="21"/>
  <c r="CA138" i="21" s="1"/>
  <c r="BY139" i="21"/>
  <c r="CA139" i="21" s="1"/>
  <c r="BY137" i="21"/>
  <c r="BZ137" i="21" s="1"/>
  <c r="CA64" i="21"/>
  <c r="M64" i="21" s="1"/>
  <c r="CY46" i="21"/>
  <c r="CZ46" i="21" s="1"/>
  <c r="BY67" i="21"/>
  <c r="CA67" i="21" s="1"/>
  <c r="CY47" i="21"/>
  <c r="CZ47" i="21" s="1"/>
  <c r="CY105" i="21"/>
  <c r="CZ105" i="21" s="1"/>
  <c r="CY92" i="21"/>
  <c r="CZ92" i="21" s="1"/>
  <c r="CY51" i="21"/>
  <c r="DA51" i="21" s="1"/>
  <c r="BY117" i="21"/>
  <c r="CA117" i="21" s="1"/>
  <c r="CY58" i="21"/>
  <c r="CZ58" i="21" s="1"/>
  <c r="BY88" i="21"/>
  <c r="CA88" i="21" s="1"/>
  <c r="BY49" i="21"/>
  <c r="CA49" i="21" s="1"/>
  <c r="CY106" i="21"/>
  <c r="DA106" i="21" s="1"/>
  <c r="BY73" i="21"/>
  <c r="BZ73" i="21" s="1"/>
  <c r="CY138" i="21"/>
  <c r="DA138" i="21" s="1"/>
  <c r="CY48" i="21"/>
  <c r="CZ48" i="21" s="1"/>
  <c r="BY116" i="21"/>
  <c r="BZ116" i="21" s="1"/>
  <c r="BY42" i="21"/>
  <c r="BZ42" i="21" s="1"/>
  <c r="CY123" i="21"/>
  <c r="DA123" i="21" s="1"/>
  <c r="BY92" i="21"/>
  <c r="BZ92" i="21" s="1"/>
  <c r="BY32" i="21"/>
  <c r="CA32" i="21" s="1"/>
  <c r="BY46" i="21"/>
  <c r="CA46" i="21" s="1"/>
  <c r="CY136" i="21"/>
  <c r="CZ136" i="21" s="1"/>
  <c r="BY52" i="21"/>
  <c r="CA52" i="21" s="1"/>
  <c r="BY51" i="21"/>
  <c r="CA51" i="21" s="1"/>
  <c r="BY96" i="21"/>
  <c r="CA96" i="21" s="1"/>
  <c r="DA94" i="21"/>
  <c r="U94" i="21" s="1"/>
  <c r="CA104" i="21"/>
  <c r="M104" i="21" s="1"/>
  <c r="CY54" i="21"/>
  <c r="CZ54" i="21" s="1"/>
  <c r="BY50" i="21"/>
  <c r="BZ50" i="21" s="1"/>
  <c r="CY85" i="21"/>
  <c r="DA85" i="21" s="1"/>
  <c r="CY128" i="21"/>
  <c r="CZ128" i="21" s="1"/>
  <c r="BY47" i="21"/>
  <c r="CA47" i="21" s="1"/>
  <c r="DA121" i="21"/>
  <c r="U121" i="21" s="1"/>
  <c r="BY123" i="21"/>
  <c r="CA123" i="21" s="1"/>
  <c r="CY107" i="21"/>
  <c r="DA107" i="21" s="1"/>
  <c r="BY132" i="21"/>
  <c r="CA132" i="21" s="1"/>
  <c r="DA104" i="21"/>
  <c r="U104" i="21" s="1"/>
  <c r="CA134" i="21"/>
  <c r="M134" i="21" s="1"/>
  <c r="BY105" i="21"/>
  <c r="CA105" i="21" s="1"/>
  <c r="DA109" i="21"/>
  <c r="U109" i="21" s="1"/>
  <c r="BY57" i="21"/>
  <c r="BZ57" i="21" s="1"/>
  <c r="CY61" i="21"/>
  <c r="CZ61" i="21" s="1"/>
  <c r="BY89" i="21"/>
  <c r="CA89" i="21" s="1"/>
  <c r="CY50" i="21"/>
  <c r="CZ50" i="21" s="1"/>
  <c r="DA125" i="21"/>
  <c r="U125" i="21" s="1"/>
  <c r="CY52" i="21"/>
  <c r="CZ52" i="21" s="1"/>
  <c r="CY49" i="21"/>
  <c r="CZ49" i="21" s="1"/>
  <c r="BY124" i="21"/>
  <c r="BZ124" i="21" s="1"/>
  <c r="BY118" i="21"/>
  <c r="CA118" i="21" s="1"/>
  <c r="CA109" i="21"/>
  <c r="M109" i="21" s="1"/>
  <c r="BY58" i="21"/>
  <c r="CA58" i="21" s="1"/>
  <c r="CY118" i="21"/>
  <c r="DA118" i="21" s="1"/>
  <c r="BY86" i="21"/>
  <c r="BZ86" i="21" s="1"/>
  <c r="CY117" i="21"/>
  <c r="DA117" i="21" s="1"/>
  <c r="BY78" i="21"/>
  <c r="CA78" i="21" s="1"/>
  <c r="CY60" i="21"/>
  <c r="DA60" i="21" s="1"/>
  <c r="CY37" i="21"/>
  <c r="CZ37" i="21" s="1"/>
  <c r="CY30" i="21"/>
  <c r="CZ30" i="21" s="1"/>
  <c r="DA36" i="21"/>
  <c r="U36" i="21" s="1"/>
  <c r="BY48" i="21"/>
  <c r="BZ48" i="21" s="1"/>
  <c r="CY67" i="21"/>
  <c r="DA67" i="21" s="1"/>
  <c r="BY28" i="21"/>
  <c r="CA28" i="21" s="1"/>
  <c r="CY98" i="21"/>
  <c r="CZ98" i="21" s="1"/>
  <c r="CY31" i="21"/>
  <c r="DA31" i="21" s="1"/>
  <c r="CA103" i="21"/>
  <c r="M103" i="21" s="1"/>
  <c r="BY85" i="21"/>
  <c r="CA85" i="21" s="1"/>
  <c r="BY31" i="21"/>
  <c r="BZ31" i="21" s="1"/>
  <c r="CY32" i="21"/>
  <c r="CZ32" i="21" s="1"/>
  <c r="CA29" i="21"/>
  <c r="M29" i="21" s="1"/>
  <c r="BY37" i="21"/>
  <c r="BZ37" i="21" s="1"/>
  <c r="CY57" i="21"/>
  <c r="CZ57" i="21" s="1"/>
  <c r="CZ103" i="21"/>
  <c r="U103" i="21" s="1"/>
  <c r="BY97" i="21"/>
  <c r="BZ97" i="21" s="1"/>
  <c r="DA134" i="21"/>
  <c r="U134" i="21" s="1"/>
  <c r="BY60" i="21"/>
  <c r="CA60" i="21" s="1"/>
  <c r="CY59" i="21"/>
  <c r="DA59" i="21" s="1"/>
  <c r="CY126" i="21"/>
  <c r="CZ126" i="21" s="1"/>
  <c r="BY33" i="21"/>
  <c r="BZ33" i="21" s="1"/>
  <c r="BY87" i="21"/>
  <c r="BZ87" i="21" s="1"/>
  <c r="BZ68" i="21"/>
  <c r="M68" i="21" s="1"/>
  <c r="BY59" i="21"/>
  <c r="CZ65" i="21"/>
  <c r="U65" i="21" s="1"/>
  <c r="BZ75" i="21"/>
  <c r="M75" i="21" s="1"/>
  <c r="DA56" i="21"/>
  <c r="U56" i="21" s="1"/>
  <c r="CA121" i="21"/>
  <c r="M121" i="21" s="1"/>
  <c r="BY135" i="21"/>
  <c r="BZ135" i="21" s="1"/>
  <c r="CZ74" i="21"/>
  <c r="U74" i="21" s="1"/>
  <c r="CY124" i="21"/>
  <c r="CZ124" i="21" s="1"/>
  <c r="BZ111" i="21"/>
  <c r="M111" i="21" s="1"/>
  <c r="BZ56" i="21"/>
  <c r="M56" i="21" s="1"/>
  <c r="CZ95" i="21"/>
  <c r="U95" i="21" s="1"/>
  <c r="BZ63" i="21"/>
  <c r="M63" i="21" s="1"/>
  <c r="BZ74" i="21"/>
  <c r="M74" i="21" s="1"/>
  <c r="BZ39" i="21"/>
  <c r="M39" i="21" s="1"/>
  <c r="BZ40" i="21"/>
  <c r="M40" i="21" s="1"/>
  <c r="CZ69" i="21"/>
  <c r="U69" i="21" s="1"/>
  <c r="CZ112" i="21"/>
  <c r="U112" i="21" s="1"/>
  <c r="CZ70" i="21"/>
  <c r="U70" i="21" s="1"/>
  <c r="CZ68" i="21"/>
  <c r="U68" i="21" s="1"/>
  <c r="CA69" i="21"/>
  <c r="M69" i="21" s="1"/>
  <c r="CZ111" i="21"/>
  <c r="U111" i="21" s="1"/>
  <c r="CZ75" i="21"/>
  <c r="U75" i="21" s="1"/>
  <c r="CZ41" i="21"/>
  <c r="U41" i="21" s="1"/>
  <c r="BZ110" i="21"/>
  <c r="M110" i="21" s="1"/>
  <c r="DA91" i="21"/>
  <c r="U91" i="21" s="1"/>
  <c r="BZ27" i="21"/>
  <c r="M27" i="21" s="1"/>
  <c r="DA127" i="21"/>
  <c r="BY115" i="21"/>
  <c r="BZ115" i="21" s="1"/>
  <c r="BZ65" i="21"/>
  <c r="M65" i="21" s="1"/>
  <c r="BZ66" i="21"/>
  <c r="M66" i="21" s="1"/>
  <c r="BZ125" i="21"/>
  <c r="M125" i="21" s="1"/>
  <c r="DA77" i="21"/>
  <c r="U77" i="21" s="1"/>
  <c r="CZ93" i="21"/>
  <c r="U93" i="21" s="1"/>
  <c r="BY122" i="21"/>
  <c r="BZ122" i="21" s="1"/>
  <c r="CY88" i="21"/>
  <c r="CZ88" i="21" s="1"/>
  <c r="CY89" i="21"/>
  <c r="DA89" i="21" s="1"/>
  <c r="CA102" i="21"/>
  <c r="M102" i="21" s="1"/>
  <c r="CY115" i="21"/>
  <c r="CZ115" i="21" s="1"/>
  <c r="BY106" i="21"/>
  <c r="CA106" i="21" s="1"/>
  <c r="CY33" i="21"/>
  <c r="CZ33" i="21" s="1"/>
  <c r="BY107" i="21"/>
  <c r="BZ107" i="21" s="1"/>
  <c r="CY86" i="21"/>
  <c r="DA86" i="21" s="1"/>
  <c r="CY114" i="21"/>
  <c r="DA114" i="21" s="1"/>
  <c r="CZ62" i="21"/>
  <c r="U62" i="21" s="1"/>
  <c r="BY98" i="21"/>
  <c r="CA98" i="21" s="1"/>
  <c r="DA102" i="21"/>
  <c r="U102" i="21" s="1"/>
  <c r="CY42" i="21"/>
  <c r="DA42" i="21" s="1"/>
  <c r="BZ62" i="21"/>
  <c r="M62" i="21" s="1"/>
  <c r="BZ76" i="21"/>
  <c r="M76" i="21" s="1"/>
  <c r="CY122" i="21"/>
  <c r="DA122" i="21" s="1"/>
  <c r="CZ66" i="21"/>
  <c r="U66" i="21" s="1"/>
  <c r="CY101" i="21"/>
  <c r="CZ101" i="21" s="1"/>
  <c r="CY132" i="21"/>
  <c r="CZ132" i="21" s="1"/>
  <c r="DA27" i="21"/>
  <c r="U27" i="21" s="1"/>
  <c r="CY78" i="21"/>
  <c r="DA78" i="21" s="1"/>
  <c r="BZ77" i="21"/>
  <c r="M77" i="21" s="1"/>
  <c r="CZ100" i="21"/>
  <c r="U100" i="21" s="1"/>
  <c r="CY97" i="21"/>
  <c r="DA97" i="21" s="1"/>
  <c r="BZ129" i="21"/>
  <c r="M129" i="21" s="1"/>
  <c r="BZ93" i="21"/>
  <c r="M93" i="21" s="1"/>
  <c r="CA36" i="21"/>
  <c r="M36" i="21" s="1"/>
  <c r="CA127" i="21"/>
  <c r="CY113" i="21"/>
  <c r="DA113" i="21" s="1"/>
  <c r="BY114" i="21"/>
  <c r="BZ114" i="21" s="1"/>
  <c r="BZ94" i="21"/>
  <c r="M94" i="21" s="1"/>
  <c r="DA72" i="21"/>
  <c r="U72" i="21" s="1"/>
  <c r="BY119" i="21"/>
  <c r="BZ119" i="21" s="1"/>
  <c r="CZ29" i="21"/>
  <c r="U29" i="21" s="1"/>
  <c r="CZ76" i="21"/>
  <c r="U76" i="21" s="1"/>
  <c r="BZ112" i="21"/>
  <c r="M112" i="21" s="1"/>
  <c r="BY61" i="21"/>
  <c r="CA61" i="21" s="1"/>
  <c r="CY135" i="21"/>
  <c r="CZ135" i="21" s="1"/>
  <c r="BY113" i="21"/>
  <c r="CA113" i="21" s="1"/>
  <c r="BY54" i="21"/>
  <c r="CA54" i="21" s="1"/>
  <c r="CY96" i="21"/>
  <c r="CZ96" i="21" s="1"/>
  <c r="CA91" i="21"/>
  <c r="M91" i="21" s="1"/>
  <c r="CY116" i="21"/>
  <c r="DA116" i="21" s="1"/>
  <c r="BZ70" i="21"/>
  <c r="M70" i="21" s="1"/>
  <c r="CY87" i="21"/>
  <c r="DA87" i="21" s="1"/>
  <c r="BZ95" i="21"/>
  <c r="M95" i="21" s="1"/>
  <c r="BZ41" i="21"/>
  <c r="M41" i="21" s="1"/>
  <c r="CZ63" i="21"/>
  <c r="U63" i="21" s="1"/>
  <c r="CY119" i="21"/>
  <c r="CZ119" i="21" s="1"/>
  <c r="CZ110" i="21"/>
  <c r="U110" i="21" s="1"/>
  <c r="CZ39" i="21"/>
  <c r="U39" i="21" s="1"/>
  <c r="CZ64" i="21"/>
  <c r="U64" i="21" s="1"/>
  <c r="CZ40" i="21"/>
  <c r="U40" i="21" s="1"/>
  <c r="BY30" i="21"/>
  <c r="BZ30" i="21" s="1"/>
  <c r="BY126" i="21"/>
  <c r="BZ126" i="21" s="1"/>
  <c r="BZ100" i="21"/>
  <c r="M100" i="21" s="1"/>
  <c r="CA72" i="21"/>
  <c r="M72" i="21" s="1"/>
  <c r="DA129" i="21"/>
  <c r="U129" i="21" s="1"/>
  <c r="EE29" i="12"/>
  <c r="I29" i="12" s="1"/>
  <c r="ED29" i="12"/>
  <c r="G29" i="12" s="1"/>
  <c r="AA37" i="21"/>
  <c r="AA39" i="21"/>
  <c r="H111" i="12"/>
  <c r="EE130" i="12"/>
  <c r="I130" i="12" s="1"/>
  <c r="J130" i="12" s="1"/>
  <c r="EE126" i="12"/>
  <c r="I126" i="12" s="1"/>
  <c r="J126" i="12" s="1"/>
  <c r="DX114" i="12"/>
  <c r="LW128" i="12"/>
  <c r="LX128" i="12" s="1"/>
  <c r="ED118" i="12"/>
  <c r="G118" i="12" s="1"/>
  <c r="H118" i="12" s="1"/>
  <c r="LW130" i="12"/>
  <c r="LY130" i="12" s="1"/>
  <c r="DY129" i="12"/>
  <c r="DZ129" i="12" s="1"/>
  <c r="DW114" i="12"/>
  <c r="EE117" i="12"/>
  <c r="I117" i="12" s="1"/>
  <c r="J117" i="12" s="1"/>
  <c r="EC114" i="12"/>
  <c r="K114" i="12" s="1"/>
  <c r="ED119" i="12"/>
  <c r="G119" i="12" s="1"/>
  <c r="H119" i="12" s="1"/>
  <c r="DY111" i="12"/>
  <c r="EA111" i="12" s="1"/>
  <c r="EE118" i="12"/>
  <c r="I118" i="12" s="1"/>
  <c r="J118" i="12" s="1"/>
  <c r="EC130" i="12"/>
  <c r="K130" i="12" s="1"/>
  <c r="DW130" i="12"/>
  <c r="DX130" i="12"/>
  <c r="EE116" i="12"/>
  <c r="I116" i="12" s="1"/>
  <c r="J116" i="12" s="1"/>
  <c r="ED117" i="12"/>
  <c r="G117" i="12" s="1"/>
  <c r="H117" i="12" s="1"/>
  <c r="J125" i="12"/>
  <c r="H125" i="12"/>
  <c r="EE119" i="12"/>
  <c r="I119" i="12" s="1"/>
  <c r="J119" i="12" s="1"/>
  <c r="DY125" i="12"/>
  <c r="EA125" i="12" s="1"/>
  <c r="J111" i="12"/>
  <c r="H129" i="12"/>
  <c r="J129" i="12"/>
  <c r="ED116" i="12"/>
  <c r="G116" i="12" s="1"/>
  <c r="H116" i="12" s="1"/>
  <c r="HX130" i="12"/>
  <c r="HY130" i="12" s="1"/>
  <c r="HX126" i="12"/>
  <c r="HY126" i="12" s="1"/>
  <c r="DW126" i="12"/>
  <c r="DX126" i="12"/>
  <c r="EC126" i="12"/>
  <c r="K126" i="12" s="1"/>
  <c r="LW126" i="12"/>
  <c r="LY126" i="12" s="1"/>
  <c r="EE113" i="12"/>
  <c r="I113" i="12" s="1"/>
  <c r="J113" i="12" s="1"/>
  <c r="ED113" i="12"/>
  <c r="G113" i="12" s="1"/>
  <c r="H113" i="12" s="1"/>
  <c r="EE114" i="12"/>
  <c r="I114" i="12" s="1"/>
  <c r="J114" i="12" s="1"/>
  <c r="ED114" i="12"/>
  <c r="G114" i="12" s="1"/>
  <c r="H114" i="12" s="1"/>
  <c r="R12" i="21"/>
  <c r="P12" i="21"/>
  <c r="CX20" i="21"/>
  <c r="CX18" i="21"/>
  <c r="CX24" i="21"/>
  <c r="CX17" i="21"/>
  <c r="CX21" i="21"/>
  <c r="I12" i="21"/>
  <c r="J12" i="21" s="1"/>
  <c r="H12" i="21"/>
  <c r="AW12" i="21"/>
  <c r="BC12" i="21"/>
  <c r="K12" i="21" s="1"/>
  <c r="AX12" i="21"/>
  <c r="CW17" i="21"/>
  <c r="CW21" i="21"/>
  <c r="CW24" i="21"/>
  <c r="CW18" i="21"/>
  <c r="CW20" i="21"/>
  <c r="DC21" i="21"/>
  <c r="AA21" i="21" s="1"/>
  <c r="Y18" i="21"/>
  <c r="Z18" i="21" s="1"/>
  <c r="Y20" i="21"/>
  <c r="Z20" i="21" s="1"/>
  <c r="Y24" i="21"/>
  <c r="Z24" i="21" s="1"/>
  <c r="X21" i="21"/>
  <c r="X17" i="21"/>
  <c r="BY13" i="21"/>
  <c r="BZ13" i="21" s="1"/>
  <c r="CY12" i="21"/>
  <c r="CZ12" i="21" s="1"/>
  <c r="Y21" i="21"/>
  <c r="Z21" i="21" s="1"/>
  <c r="CY11" i="21"/>
  <c r="CZ11" i="21" s="1"/>
  <c r="X24" i="21"/>
  <c r="DC24" i="21"/>
  <c r="AA24" i="21" s="1"/>
  <c r="BY12" i="21"/>
  <c r="CA12" i="21" s="1"/>
  <c r="DC20" i="21"/>
  <c r="AA20" i="21" s="1"/>
  <c r="DC17" i="21"/>
  <c r="AA17" i="21" s="1"/>
  <c r="X20" i="21"/>
  <c r="Y17" i="21"/>
  <c r="Z17" i="21" s="1"/>
  <c r="X18" i="21"/>
  <c r="DC18" i="21"/>
  <c r="AA18" i="21" s="1"/>
  <c r="Q13" i="21"/>
  <c r="P123" i="12"/>
  <c r="LW124" i="12"/>
  <c r="LY124" i="12" s="1"/>
  <c r="H112" i="12"/>
  <c r="HX148" i="12"/>
  <c r="HZ148" i="12" s="1"/>
  <c r="ED143" i="12"/>
  <c r="G143" i="12" s="1"/>
  <c r="H143" i="12" s="1"/>
  <c r="HX140" i="12"/>
  <c r="HY140" i="12" s="1"/>
  <c r="ED154" i="12"/>
  <c r="G154" i="12" s="1"/>
  <c r="H154" i="12" s="1"/>
  <c r="HX138" i="12"/>
  <c r="HY138" i="12" s="1"/>
  <c r="EE139" i="12"/>
  <c r="I139" i="12" s="1"/>
  <c r="J139" i="12" s="1"/>
  <c r="ED153" i="12"/>
  <c r="G153" i="12" s="1"/>
  <c r="H153" i="12" s="1"/>
  <c r="ED138" i="12"/>
  <c r="G138" i="12" s="1"/>
  <c r="H138" i="12" s="1"/>
  <c r="EE153" i="12"/>
  <c r="I153" i="12" s="1"/>
  <c r="J153" i="12" s="1"/>
  <c r="EE135" i="12"/>
  <c r="I135" i="12" s="1"/>
  <c r="J135" i="12" s="1"/>
  <c r="ED147" i="12"/>
  <c r="G147" i="12" s="1"/>
  <c r="H147" i="12" s="1"/>
  <c r="LW136" i="12"/>
  <c r="LX136" i="12" s="1"/>
  <c r="EE147" i="12"/>
  <c r="I147" i="12" s="1"/>
  <c r="J147" i="12" s="1"/>
  <c r="ED151" i="12"/>
  <c r="G151" i="12" s="1"/>
  <c r="H151" i="12" s="1"/>
  <c r="ED135" i="12"/>
  <c r="G135" i="12" s="1"/>
  <c r="H135" i="12" s="1"/>
  <c r="EE154" i="12"/>
  <c r="I154" i="12" s="1"/>
  <c r="J154" i="12" s="1"/>
  <c r="ED148" i="12"/>
  <c r="G148" i="12" s="1"/>
  <c r="H148" i="12" s="1"/>
  <c r="ED136" i="12"/>
  <c r="G136" i="12" s="1"/>
  <c r="H136" i="12" s="1"/>
  <c r="DY142" i="12"/>
  <c r="DZ142" i="12" s="1"/>
  <c r="LW140" i="12"/>
  <c r="LX140" i="12" s="1"/>
  <c r="LW153" i="12"/>
  <c r="LX153" i="12" s="1"/>
  <c r="EE151" i="12"/>
  <c r="I151" i="12" s="1"/>
  <c r="J151" i="12" s="1"/>
  <c r="ED144" i="12"/>
  <c r="G144" i="12" s="1"/>
  <c r="H144" i="12" s="1"/>
  <c r="EE148" i="12"/>
  <c r="I148" i="12" s="1"/>
  <c r="J148" i="12" s="1"/>
  <c r="EE136" i="12"/>
  <c r="I136" i="12" s="1"/>
  <c r="J136" i="12" s="1"/>
  <c r="EE143" i="12"/>
  <c r="I143" i="12" s="1"/>
  <c r="J143" i="12" s="1"/>
  <c r="EE140" i="12"/>
  <c r="I140" i="12" s="1"/>
  <c r="J140" i="12" s="1"/>
  <c r="ED139" i="12"/>
  <c r="G139" i="12" s="1"/>
  <c r="H139" i="12" s="1"/>
  <c r="EE144" i="12"/>
  <c r="I144" i="12" s="1"/>
  <c r="J144" i="12" s="1"/>
  <c r="EE138" i="12"/>
  <c r="I138" i="12" s="1"/>
  <c r="J138" i="12" s="1"/>
  <c r="ED140" i="12"/>
  <c r="G140" i="12" s="1"/>
  <c r="H140" i="12" s="1"/>
  <c r="EC140" i="12"/>
  <c r="K140" i="12" s="1"/>
  <c r="DX140" i="12"/>
  <c r="DW140" i="12"/>
  <c r="DW139" i="12"/>
  <c r="EC139" i="12"/>
  <c r="K139" i="12" s="1"/>
  <c r="DX139" i="12"/>
  <c r="H134" i="12"/>
  <c r="LW135" i="12"/>
  <c r="LX135" i="12" s="1"/>
  <c r="DX153" i="12"/>
  <c r="DW153" i="12"/>
  <c r="EC153" i="12"/>
  <c r="K153" i="12" s="1"/>
  <c r="J142" i="12"/>
  <c r="H142" i="12"/>
  <c r="HX153" i="12"/>
  <c r="HZ153" i="12" s="1"/>
  <c r="EC138" i="12"/>
  <c r="K138" i="12" s="1"/>
  <c r="DX138" i="12"/>
  <c r="DW138" i="12"/>
  <c r="J134" i="12"/>
  <c r="DX151" i="12"/>
  <c r="EC151" i="12"/>
  <c r="K151" i="12" s="1"/>
  <c r="DW151" i="12"/>
  <c r="HX151" i="12"/>
  <c r="HY151" i="12" s="1"/>
  <c r="DY134" i="12"/>
  <c r="EA134" i="12" s="1"/>
  <c r="DW148" i="12"/>
  <c r="EC148" i="12"/>
  <c r="K148" i="12" s="1"/>
  <c r="DX148" i="12"/>
  <c r="HX136" i="12"/>
  <c r="HZ136" i="12" s="1"/>
  <c r="HX135" i="12"/>
  <c r="HZ135" i="12" s="1"/>
  <c r="LW148" i="12"/>
  <c r="LY148" i="12" s="1"/>
  <c r="LW151" i="12"/>
  <c r="LX151" i="12" s="1"/>
  <c r="LW138" i="12"/>
  <c r="LY138" i="12" s="1"/>
  <c r="EC136" i="12"/>
  <c r="K136" i="12" s="1"/>
  <c r="DX136" i="12"/>
  <c r="DW136" i="12"/>
  <c r="LW139" i="12"/>
  <c r="LY139" i="12" s="1"/>
  <c r="HX139" i="12"/>
  <c r="HZ139" i="12" s="1"/>
  <c r="EC135" i="12"/>
  <c r="K135" i="12" s="1"/>
  <c r="DX135" i="12"/>
  <c r="DW135" i="12"/>
  <c r="R143" i="12"/>
  <c r="P143" i="12"/>
  <c r="LW154" i="12"/>
  <c r="LY154" i="12" s="1"/>
  <c r="P147" i="12"/>
  <c r="R147" i="12"/>
  <c r="DX154" i="12"/>
  <c r="DW154" i="12"/>
  <c r="EC154" i="12"/>
  <c r="K154" i="12" s="1"/>
  <c r="HX143" i="12"/>
  <c r="HY143" i="12" s="1"/>
  <c r="LW144" i="12"/>
  <c r="LX144" i="12" s="1"/>
  <c r="LW147" i="12"/>
  <c r="LY147" i="12" s="1"/>
  <c r="HX154" i="12"/>
  <c r="HZ154" i="12" s="1"/>
  <c r="DX144" i="12"/>
  <c r="EC144" i="12"/>
  <c r="K144" i="12" s="1"/>
  <c r="DW144" i="12"/>
  <c r="EC143" i="12"/>
  <c r="K143" i="12" s="1"/>
  <c r="DX143" i="12"/>
  <c r="DW143" i="12"/>
  <c r="P144" i="12"/>
  <c r="R144" i="12"/>
  <c r="LW143" i="12"/>
  <c r="LX143" i="12" s="1"/>
  <c r="P154" i="12"/>
  <c r="R154" i="12"/>
  <c r="HX144" i="12"/>
  <c r="HZ144" i="12" s="1"/>
  <c r="EC147" i="12"/>
  <c r="K147" i="12" s="1"/>
  <c r="DX147" i="12"/>
  <c r="DW147" i="12"/>
  <c r="ED122" i="12"/>
  <c r="G122" i="12" s="1"/>
  <c r="H122" i="12" s="1"/>
  <c r="ED124" i="12"/>
  <c r="G124" i="12" s="1"/>
  <c r="H124" i="12" s="1"/>
  <c r="ED123" i="12"/>
  <c r="G123" i="12" s="1"/>
  <c r="H123" i="12" s="1"/>
  <c r="R122" i="12"/>
  <c r="EC124" i="12"/>
  <c r="K124" i="12" s="1"/>
  <c r="DX124" i="12"/>
  <c r="R123" i="12"/>
  <c r="EE124" i="12"/>
  <c r="I124" i="12" s="1"/>
  <c r="J124" i="12" s="1"/>
  <c r="DW122" i="12"/>
  <c r="DW124" i="12"/>
  <c r="DX122" i="12"/>
  <c r="EE122" i="12"/>
  <c r="I122" i="12" s="1"/>
  <c r="J122" i="12" s="1"/>
  <c r="EC122" i="12"/>
  <c r="K122" i="12" s="1"/>
  <c r="DW132" i="12"/>
  <c r="ED132" i="12"/>
  <c r="G132" i="12" s="1"/>
  <c r="H132" i="12" s="1"/>
  <c r="EE132" i="12"/>
  <c r="I132" i="12" s="1"/>
  <c r="J132" i="12" s="1"/>
  <c r="P122" i="12"/>
  <c r="DW123" i="12"/>
  <c r="LW122" i="12"/>
  <c r="LY122" i="12" s="1"/>
  <c r="EE123" i="12"/>
  <c r="I123" i="12" s="1"/>
  <c r="J123" i="12" s="1"/>
  <c r="HX124" i="12"/>
  <c r="HY124" i="12" s="1"/>
  <c r="HX122" i="12"/>
  <c r="HZ122" i="12" s="1"/>
  <c r="LW123" i="12"/>
  <c r="LX123" i="12" s="1"/>
  <c r="LW105" i="12"/>
  <c r="LY105" i="12" s="1"/>
  <c r="H72" i="12"/>
  <c r="HX123" i="12"/>
  <c r="HY123" i="12" s="1"/>
  <c r="DY121" i="12"/>
  <c r="DZ121" i="12" s="1"/>
  <c r="EC123" i="12"/>
  <c r="K123" i="12" s="1"/>
  <c r="DX123" i="12"/>
  <c r="HX132" i="12"/>
  <c r="HY132" i="12" s="1"/>
  <c r="DX132" i="12"/>
  <c r="EC132" i="12"/>
  <c r="K132" i="12" s="1"/>
  <c r="LW132" i="12"/>
  <c r="LY132" i="12" s="1"/>
  <c r="HX118" i="12"/>
  <c r="HY118" i="12" s="1"/>
  <c r="HX113" i="12"/>
  <c r="HY113" i="12" s="1"/>
  <c r="LW113" i="12"/>
  <c r="LX113" i="12" s="1"/>
  <c r="LW101" i="12"/>
  <c r="LY101" i="12" s="1"/>
  <c r="HX116" i="12"/>
  <c r="HY116" i="12" s="1"/>
  <c r="DY109" i="12"/>
  <c r="EA109" i="12" s="1"/>
  <c r="DW113" i="12"/>
  <c r="EC113" i="12"/>
  <c r="K113" i="12" s="1"/>
  <c r="DX113" i="12"/>
  <c r="HX119" i="12"/>
  <c r="HZ119" i="12" s="1"/>
  <c r="HX117" i="12"/>
  <c r="HZ117" i="12" s="1"/>
  <c r="EC119" i="12"/>
  <c r="K119" i="12" s="1"/>
  <c r="DX119" i="12"/>
  <c r="DY112" i="12"/>
  <c r="DZ112" i="12" s="1"/>
  <c r="DW119" i="12"/>
  <c r="J112" i="12"/>
  <c r="J109" i="12"/>
  <c r="H109" i="12"/>
  <c r="LY102" i="12"/>
  <c r="LW119" i="12"/>
  <c r="LY119" i="12" s="1"/>
  <c r="LW117" i="12"/>
  <c r="LX117" i="12" s="1"/>
  <c r="EC117" i="12"/>
  <c r="K117" i="12" s="1"/>
  <c r="DX117" i="12"/>
  <c r="DW117" i="12"/>
  <c r="EC116" i="12"/>
  <c r="K116" i="12" s="1"/>
  <c r="DX116" i="12"/>
  <c r="DW116" i="12"/>
  <c r="DX118" i="12"/>
  <c r="EC118" i="12"/>
  <c r="K118" i="12" s="1"/>
  <c r="DW118" i="12"/>
  <c r="LW118" i="12"/>
  <c r="LY118" i="12" s="1"/>
  <c r="LW116" i="12"/>
  <c r="LX116" i="12" s="1"/>
  <c r="LW98" i="12"/>
  <c r="LX98" i="12" s="1"/>
  <c r="H91" i="12"/>
  <c r="ED97" i="12"/>
  <c r="G97" i="12" s="1"/>
  <c r="H97" i="12" s="1"/>
  <c r="ED98" i="12"/>
  <c r="G98" i="12" s="1"/>
  <c r="H98" i="12" s="1"/>
  <c r="ED22" i="12"/>
  <c r="G22" i="12" s="1"/>
  <c r="ED50" i="12"/>
  <c r="G50" i="12" s="1"/>
  <c r="H50" i="12" s="1"/>
  <c r="ED96" i="12"/>
  <c r="G96" i="12" s="1"/>
  <c r="H96" i="12" s="1"/>
  <c r="ED18" i="12"/>
  <c r="G18" i="12" s="1"/>
  <c r="ED49" i="12"/>
  <c r="G49" i="12" s="1"/>
  <c r="H49" i="12" s="1"/>
  <c r="ED106" i="12"/>
  <c r="G106" i="12" s="1"/>
  <c r="H106" i="12" s="1"/>
  <c r="EE47" i="12"/>
  <c r="I47" i="12" s="1"/>
  <c r="J47" i="12" s="1"/>
  <c r="EE88" i="12"/>
  <c r="I88" i="12" s="1"/>
  <c r="J88" i="12" s="1"/>
  <c r="ED89" i="12"/>
  <c r="G89" i="12" s="1"/>
  <c r="H89" i="12" s="1"/>
  <c r="ED67" i="12"/>
  <c r="G67" i="12" s="1"/>
  <c r="EE57" i="12"/>
  <c r="I57" i="12" s="1"/>
  <c r="EE31" i="12"/>
  <c r="I31" i="12" s="1"/>
  <c r="ED73" i="12"/>
  <c r="G73" i="12" s="1"/>
  <c r="ED33" i="12"/>
  <c r="G33" i="12" s="1"/>
  <c r="ED59" i="12"/>
  <c r="G59" i="12" s="1"/>
  <c r="EE67" i="12"/>
  <c r="I67" i="12" s="1"/>
  <c r="EE20" i="12"/>
  <c r="I20" i="12" s="1"/>
  <c r="J20" i="12" s="1"/>
  <c r="ED21" i="12"/>
  <c r="G21" i="12" s="1"/>
  <c r="ED51" i="12"/>
  <c r="G51" i="12" s="1"/>
  <c r="H51" i="12" s="1"/>
  <c r="EE50" i="12"/>
  <c r="I50" i="12" s="1"/>
  <c r="J50" i="12" s="1"/>
  <c r="EE46" i="12"/>
  <c r="I46" i="12" s="1"/>
  <c r="EE89" i="12"/>
  <c r="I89" i="12" s="1"/>
  <c r="J89" i="12" s="1"/>
  <c r="EE28" i="12"/>
  <c r="I28" i="12" s="1"/>
  <c r="ED86" i="12"/>
  <c r="G86" i="12" s="1"/>
  <c r="H86" i="12" s="1"/>
  <c r="ED30" i="12"/>
  <c r="G30" i="12" s="1"/>
  <c r="ED61" i="12"/>
  <c r="G61" i="12" s="1"/>
  <c r="EE59" i="12"/>
  <c r="I59" i="12" s="1"/>
  <c r="EE21" i="12"/>
  <c r="I21" i="12" s="1"/>
  <c r="ED17" i="12"/>
  <c r="G17" i="12" s="1"/>
  <c r="ED42" i="12"/>
  <c r="G42" i="12" s="1"/>
  <c r="H42" i="12" s="1"/>
  <c r="EE48" i="12"/>
  <c r="I48" i="12" s="1"/>
  <c r="J48" i="12" s="1"/>
  <c r="EE37" i="12"/>
  <c r="I37" i="12" s="1"/>
  <c r="J37" i="12" s="1"/>
  <c r="EE86" i="12"/>
  <c r="I86" i="12" s="1"/>
  <c r="J86" i="12" s="1"/>
  <c r="EE30" i="12"/>
  <c r="I30" i="12" s="1"/>
  <c r="ED88" i="12"/>
  <c r="G88" i="12" s="1"/>
  <c r="H88" i="12" s="1"/>
  <c r="ED32" i="12"/>
  <c r="G32" i="12" s="1"/>
  <c r="ED58" i="12"/>
  <c r="G58" i="12" s="1"/>
  <c r="ED16" i="12"/>
  <c r="G16" i="12" s="1"/>
  <c r="EE17" i="12"/>
  <c r="EE42" i="12"/>
  <c r="I42" i="12" s="1"/>
  <c r="J42" i="12" s="1"/>
  <c r="EE18" i="12"/>
  <c r="I18" i="12" s="1"/>
  <c r="ED48" i="12"/>
  <c r="G48" i="12" s="1"/>
  <c r="H48" i="12" s="1"/>
  <c r="ED46" i="12"/>
  <c r="G46" i="12" s="1"/>
  <c r="EE51" i="12"/>
  <c r="I51" i="12" s="1"/>
  <c r="J51" i="12" s="1"/>
  <c r="EE96" i="12"/>
  <c r="I96" i="12" s="1"/>
  <c r="J96" i="12" s="1"/>
  <c r="ED92" i="12"/>
  <c r="G92" i="12" s="1"/>
  <c r="H92" i="12" s="1"/>
  <c r="EE107" i="12"/>
  <c r="I107" i="12" s="1"/>
  <c r="J107" i="12" s="1"/>
  <c r="EE78" i="12"/>
  <c r="I78" i="12" s="1"/>
  <c r="EE33" i="12"/>
  <c r="I33" i="12" s="1"/>
  <c r="ED78" i="12"/>
  <c r="G78" i="12" s="1"/>
  <c r="ED31" i="12"/>
  <c r="G31" i="12" s="1"/>
  <c r="ED37" i="12"/>
  <c r="G37" i="12" s="1"/>
  <c r="H37" i="12" s="1"/>
  <c r="EE92" i="12"/>
  <c r="I92" i="12" s="1"/>
  <c r="J92" i="12" s="1"/>
  <c r="ED107" i="12"/>
  <c r="G107" i="12" s="1"/>
  <c r="H107" i="12" s="1"/>
  <c r="EE101" i="12"/>
  <c r="I101" i="12" s="1"/>
  <c r="J101" i="12" s="1"/>
  <c r="EE87" i="12"/>
  <c r="I87" i="12" s="1"/>
  <c r="J87" i="12" s="1"/>
  <c r="EE32" i="12"/>
  <c r="I32" i="12" s="1"/>
  <c r="ED57" i="12"/>
  <c r="G57" i="12" s="1"/>
  <c r="EE60" i="12"/>
  <c r="I60" i="12" s="1"/>
  <c r="ED47" i="12"/>
  <c r="G47" i="12" s="1"/>
  <c r="H47" i="12" s="1"/>
  <c r="EE98" i="12"/>
  <c r="I98" i="12" s="1"/>
  <c r="J98" i="12" s="1"/>
  <c r="ED105" i="12"/>
  <c r="G105" i="12" s="1"/>
  <c r="H105" i="12" s="1"/>
  <c r="EE106" i="12"/>
  <c r="I106" i="12" s="1"/>
  <c r="J106" i="12" s="1"/>
  <c r="EE73" i="12"/>
  <c r="I73" i="12" s="1"/>
  <c r="ED85" i="12"/>
  <c r="G85" i="12" s="1"/>
  <c r="H85" i="12" s="1"/>
  <c r="ED28" i="12"/>
  <c r="G28" i="12" s="1"/>
  <c r="EE58" i="12"/>
  <c r="I58" i="12" s="1"/>
  <c r="EE22" i="12"/>
  <c r="I22" i="12" s="1"/>
  <c r="ED20" i="12"/>
  <c r="G20" i="12" s="1"/>
  <c r="H20" i="12" s="1"/>
  <c r="EE49" i="12"/>
  <c r="I49" i="12" s="1"/>
  <c r="J49" i="12" s="1"/>
  <c r="EE97" i="12"/>
  <c r="I97" i="12" s="1"/>
  <c r="J97" i="12" s="1"/>
  <c r="ED101" i="12"/>
  <c r="G101" i="12" s="1"/>
  <c r="H101" i="12" s="1"/>
  <c r="EE105" i="12"/>
  <c r="I105" i="12" s="1"/>
  <c r="J105" i="12" s="1"/>
  <c r="EE85" i="12"/>
  <c r="I85" i="12" s="1"/>
  <c r="J85" i="12" s="1"/>
  <c r="ED87" i="12"/>
  <c r="G87" i="12" s="1"/>
  <c r="H87" i="12" s="1"/>
  <c r="ED60" i="12"/>
  <c r="G60" i="12" s="1"/>
  <c r="EE61" i="12"/>
  <c r="I61" i="12" s="1"/>
  <c r="HX98" i="12"/>
  <c r="HZ98" i="12" s="1"/>
  <c r="G13" i="12"/>
  <c r="H13" i="12" s="1"/>
  <c r="HX42" i="12"/>
  <c r="HZ42" i="12" s="1"/>
  <c r="H100" i="12"/>
  <c r="MB14" i="12"/>
  <c r="W14" i="12" s="1"/>
  <c r="X14" i="12" s="1"/>
  <c r="LW42" i="12"/>
  <c r="LX42" i="12" s="1"/>
  <c r="EE15" i="12"/>
  <c r="EE14" i="12" s="1"/>
  <c r="EE16" i="12"/>
  <c r="ED15" i="12"/>
  <c r="Y14" i="12"/>
  <c r="Z14" i="12" s="1"/>
  <c r="Y15" i="12"/>
  <c r="HY103" i="12"/>
  <c r="M103" i="12" s="1"/>
  <c r="Q42" i="12"/>
  <c r="R42" i="12" s="1"/>
  <c r="O14" i="12"/>
  <c r="O15" i="12"/>
  <c r="Q14" i="12"/>
  <c r="Q15" i="12"/>
  <c r="EC42" i="12"/>
  <c r="K42" i="12" s="1"/>
  <c r="DW42" i="12"/>
  <c r="HX67" i="12"/>
  <c r="HY67" i="12" s="1"/>
  <c r="DX42" i="12"/>
  <c r="HX105" i="12"/>
  <c r="HY105" i="12" s="1"/>
  <c r="DW105" i="12"/>
  <c r="EC105" i="12"/>
  <c r="K105" i="12" s="1"/>
  <c r="DX105" i="12"/>
  <c r="HX106" i="12"/>
  <c r="HZ106" i="12" s="1"/>
  <c r="HX107" i="12"/>
  <c r="HY107" i="12" s="1"/>
  <c r="DX98" i="12"/>
  <c r="DW98" i="12"/>
  <c r="EC98" i="12"/>
  <c r="K98" i="12" s="1"/>
  <c r="HX64" i="12"/>
  <c r="HY64" i="12" s="1"/>
  <c r="HX58" i="12"/>
  <c r="HZ58" i="12" s="1"/>
  <c r="LW64" i="12"/>
  <c r="LX64" i="12" s="1"/>
  <c r="HX65" i="12"/>
  <c r="HZ65" i="12" s="1"/>
  <c r="HX68" i="12"/>
  <c r="HZ68" i="12" s="1"/>
  <c r="HX62" i="12"/>
  <c r="HZ62" i="12" s="1"/>
  <c r="LW58" i="12"/>
  <c r="LY58" i="12" s="1"/>
  <c r="LW68" i="12"/>
  <c r="LY68" i="12" s="1"/>
  <c r="HX59" i="12"/>
  <c r="HZ59" i="12" s="1"/>
  <c r="LW61" i="12"/>
  <c r="LY61" i="12" s="1"/>
  <c r="LW59" i="12"/>
  <c r="LY59" i="12" s="1"/>
  <c r="LW67" i="12"/>
  <c r="LX67" i="12" s="1"/>
  <c r="LW62" i="12"/>
  <c r="LY62" i="12" s="1"/>
  <c r="HX60" i="12"/>
  <c r="HZ60" i="12" s="1"/>
  <c r="HX61" i="12"/>
  <c r="HZ61" i="12" s="1"/>
  <c r="LW69" i="12"/>
  <c r="LY69" i="12" s="1"/>
  <c r="LW63" i="12"/>
  <c r="LX63" i="12" s="1"/>
  <c r="LW65" i="12"/>
  <c r="LX65" i="12" s="1"/>
  <c r="HX69" i="12"/>
  <c r="HZ69" i="12" s="1"/>
  <c r="HX63" i="12"/>
  <c r="HZ63" i="12" s="1"/>
  <c r="LW60" i="12"/>
  <c r="LY60" i="12" s="1"/>
  <c r="J72" i="12"/>
  <c r="LX95" i="12"/>
  <c r="U95" i="12" s="1"/>
  <c r="LW107" i="12"/>
  <c r="LX107" i="12" s="1"/>
  <c r="J100" i="12"/>
  <c r="HX94" i="12"/>
  <c r="HY94" i="12" s="1"/>
  <c r="HX92" i="12"/>
  <c r="HY92" i="12" s="1"/>
  <c r="HX93" i="12"/>
  <c r="HY93" i="12" s="1"/>
  <c r="HX97" i="12"/>
  <c r="HY97" i="12" s="1"/>
  <c r="HX102" i="12"/>
  <c r="HY102" i="12" s="1"/>
  <c r="HX101" i="12"/>
  <c r="HZ101" i="12" s="1"/>
  <c r="K100" i="12"/>
  <c r="DW92" i="12"/>
  <c r="EC92" i="12"/>
  <c r="DX92" i="12"/>
  <c r="AA94" i="12"/>
  <c r="LW104" i="12"/>
  <c r="LX104" i="12" s="1"/>
  <c r="K91" i="12"/>
  <c r="LW96" i="12"/>
  <c r="LX96" i="12" s="1"/>
  <c r="S93" i="12"/>
  <c r="LW93" i="12"/>
  <c r="LY93" i="12" s="1"/>
  <c r="J91" i="12"/>
  <c r="AA102" i="12"/>
  <c r="S94" i="12"/>
  <c r="AA103" i="12"/>
  <c r="DX94" i="12"/>
  <c r="EC94" i="12"/>
  <c r="DW94" i="12"/>
  <c r="AA92" i="12"/>
  <c r="AA93" i="12"/>
  <c r="J93" i="12"/>
  <c r="DW103" i="12"/>
  <c r="EC103" i="12"/>
  <c r="DX103" i="12"/>
  <c r="S103" i="12"/>
  <c r="S96" i="12"/>
  <c r="EC102" i="12"/>
  <c r="DW102" i="12"/>
  <c r="DX102" i="12"/>
  <c r="DY100" i="12"/>
  <c r="EA100" i="12" s="1"/>
  <c r="AA107" i="12"/>
  <c r="H94" i="12"/>
  <c r="H103" i="12"/>
  <c r="J103" i="12"/>
  <c r="S107" i="12"/>
  <c r="EC107" i="12"/>
  <c r="DW107" i="12"/>
  <c r="DX107" i="12"/>
  <c r="LW106" i="12"/>
  <c r="LX106" i="12" s="1"/>
  <c r="EC93" i="12"/>
  <c r="DW93" i="12"/>
  <c r="DX93" i="12"/>
  <c r="AA97" i="12"/>
  <c r="S102" i="12"/>
  <c r="HX96" i="12"/>
  <c r="HY96" i="12" s="1"/>
  <c r="S106" i="12"/>
  <c r="LW92" i="12"/>
  <c r="LX92" i="12" s="1"/>
  <c r="J102" i="12"/>
  <c r="AA104" i="12"/>
  <c r="DW106" i="12"/>
  <c r="DX106" i="12"/>
  <c r="EC106" i="12"/>
  <c r="DY91" i="12"/>
  <c r="EA91" i="12" s="1"/>
  <c r="DW97" i="12"/>
  <c r="EC97" i="12"/>
  <c r="DX97" i="12"/>
  <c r="AA101" i="12"/>
  <c r="LW94" i="12"/>
  <c r="LX94" i="12" s="1"/>
  <c r="S92" i="12"/>
  <c r="H102" i="12"/>
  <c r="J94" i="12"/>
  <c r="EC96" i="12"/>
  <c r="DW96" i="12"/>
  <c r="DX96" i="12"/>
  <c r="DX101" i="12"/>
  <c r="DW101" i="12"/>
  <c r="EC101" i="12"/>
  <c r="S97" i="12"/>
  <c r="AA106" i="12"/>
  <c r="LW97" i="12"/>
  <c r="LX97" i="12" s="1"/>
  <c r="AA96" i="12"/>
  <c r="S101" i="12"/>
  <c r="H93" i="12"/>
  <c r="LW103" i="12"/>
  <c r="LX103" i="12" s="1"/>
  <c r="AA88" i="12"/>
  <c r="AA86" i="12"/>
  <c r="EC88" i="12"/>
  <c r="K88" i="12" s="1"/>
  <c r="DW88" i="12"/>
  <c r="DX88" i="12"/>
  <c r="HX85" i="12"/>
  <c r="HZ85" i="12" s="1"/>
  <c r="HX87" i="12"/>
  <c r="HZ87" i="12" s="1"/>
  <c r="AA85" i="12"/>
  <c r="DW87" i="12"/>
  <c r="DX87" i="12"/>
  <c r="EC87" i="12"/>
  <c r="K87" i="12" s="1"/>
  <c r="HX89" i="12"/>
  <c r="HZ89" i="12" s="1"/>
  <c r="DX86" i="12"/>
  <c r="DW86" i="12"/>
  <c r="EC86" i="12"/>
  <c r="K86" i="12" s="1"/>
  <c r="AA89" i="12"/>
  <c r="HX86" i="12"/>
  <c r="HZ86" i="12" s="1"/>
  <c r="EC89" i="12"/>
  <c r="K89" i="12" s="1"/>
  <c r="DW89" i="12"/>
  <c r="DX89" i="12"/>
  <c r="AA87" i="12"/>
  <c r="DW85" i="12"/>
  <c r="DX85" i="12"/>
  <c r="EC85" i="12"/>
  <c r="K85" i="12" s="1"/>
  <c r="HX88" i="12"/>
  <c r="HZ88" i="12" s="1"/>
  <c r="S73" i="12"/>
  <c r="AA77" i="12"/>
  <c r="AA75" i="12"/>
  <c r="AA74" i="12"/>
  <c r="S75" i="12"/>
  <c r="AA73" i="12"/>
  <c r="AA78" i="12"/>
  <c r="K72" i="12"/>
  <c r="S77" i="12"/>
  <c r="S78" i="12"/>
  <c r="S74" i="12"/>
  <c r="LW89" i="12"/>
  <c r="LX89" i="12" s="1"/>
  <c r="LW87" i="12"/>
  <c r="LY87" i="12" s="1"/>
  <c r="LW86" i="12"/>
  <c r="LY86" i="12" s="1"/>
  <c r="LW85" i="12"/>
  <c r="LY85" i="12" s="1"/>
  <c r="LW88" i="12"/>
  <c r="LY88" i="12" s="1"/>
  <c r="DY72" i="12"/>
  <c r="DZ72" i="12" s="1"/>
  <c r="HX74" i="12"/>
  <c r="HZ74" i="12" s="1"/>
  <c r="HX73" i="12"/>
  <c r="HZ73" i="12" s="1"/>
  <c r="LW78" i="12"/>
  <c r="LX78" i="12" s="1"/>
  <c r="LW74" i="12"/>
  <c r="LX74" i="12" s="1"/>
  <c r="LW75" i="12"/>
  <c r="LX75" i="12" s="1"/>
  <c r="LW77" i="12"/>
  <c r="LX77" i="12" s="1"/>
  <c r="HX77" i="12"/>
  <c r="HY77" i="12" s="1"/>
  <c r="LW73" i="12"/>
  <c r="LX73" i="12" s="1"/>
  <c r="HX78" i="12"/>
  <c r="HY78" i="12" s="1"/>
  <c r="HX75" i="12"/>
  <c r="HY75" i="12" s="1"/>
  <c r="K13" i="12"/>
  <c r="LW57" i="12"/>
  <c r="LX57" i="12" s="1"/>
  <c r="H40" i="12"/>
  <c r="J36" i="12"/>
  <c r="H36" i="12"/>
  <c r="HX57" i="12"/>
  <c r="HY57" i="12" s="1"/>
  <c r="H41" i="12"/>
  <c r="H39" i="12"/>
  <c r="HX40" i="12"/>
  <c r="HY40" i="12" s="1"/>
  <c r="LW40" i="12"/>
  <c r="LX40" i="12" s="1"/>
  <c r="LW32" i="12"/>
  <c r="LY32" i="12" s="1"/>
  <c r="LW30" i="12"/>
  <c r="LY30" i="12" s="1"/>
  <c r="LW50" i="12"/>
  <c r="LY50" i="12" s="1"/>
  <c r="LW39" i="12"/>
  <c r="LX39" i="12" s="1"/>
  <c r="LW54" i="12"/>
  <c r="LY54" i="12" s="1"/>
  <c r="LW41" i="12"/>
  <c r="LX41" i="12" s="1"/>
  <c r="LW37" i="12"/>
  <c r="LX37" i="12" s="1"/>
  <c r="LW48" i="12"/>
  <c r="LX48" i="12" s="1"/>
  <c r="LW29" i="12"/>
  <c r="LX29" i="12" s="1"/>
  <c r="LW49" i="12"/>
  <c r="LY49" i="12" s="1"/>
  <c r="LW46" i="12"/>
  <c r="LY46" i="12" s="1"/>
  <c r="LW28" i="12"/>
  <c r="LY28" i="12" s="1"/>
  <c r="LW33" i="12"/>
  <c r="LY33" i="12" s="1"/>
  <c r="LW47" i="12"/>
  <c r="LY47" i="12" s="1"/>
  <c r="LW31" i="12"/>
  <c r="LY31" i="12" s="1"/>
  <c r="LW51" i="12"/>
  <c r="LX51" i="12" s="1"/>
  <c r="HX49" i="12"/>
  <c r="HY49" i="12" s="1"/>
  <c r="HX41" i="12"/>
  <c r="HZ41" i="12" s="1"/>
  <c r="HX47" i="12"/>
  <c r="HY47" i="12" s="1"/>
  <c r="HX51" i="12"/>
  <c r="HZ51" i="12" s="1"/>
  <c r="HX39" i="12"/>
  <c r="HZ39" i="12" s="1"/>
  <c r="HX37" i="12"/>
  <c r="HZ37" i="12" s="1"/>
  <c r="HX48" i="12"/>
  <c r="HY48" i="12" s="1"/>
  <c r="HX50" i="12"/>
  <c r="HZ50" i="12" s="1"/>
  <c r="AA57" i="12"/>
  <c r="DW37" i="12"/>
  <c r="DX37" i="12"/>
  <c r="DX49" i="12"/>
  <c r="DW49" i="12"/>
  <c r="DW40" i="12"/>
  <c r="DX40" i="12"/>
  <c r="DW51" i="12"/>
  <c r="DX51" i="12"/>
  <c r="DX50" i="12"/>
  <c r="DW50" i="12"/>
  <c r="DW41" i="12"/>
  <c r="DX41" i="12"/>
  <c r="DW39" i="12"/>
  <c r="DX39" i="12"/>
  <c r="DW48" i="12"/>
  <c r="DX48" i="12"/>
  <c r="DX47" i="12"/>
  <c r="DW47" i="12"/>
  <c r="DY13" i="12"/>
  <c r="DZ13" i="12" s="1"/>
  <c r="DY36" i="12"/>
  <c r="DZ36" i="12" s="1"/>
  <c r="AA37" i="12"/>
  <c r="EC37" i="12"/>
  <c r="K37" i="12" s="1"/>
  <c r="K36" i="12"/>
  <c r="EC40" i="12"/>
  <c r="K40" i="12" s="1"/>
  <c r="EC39" i="12"/>
  <c r="J40" i="12"/>
  <c r="J39" i="12"/>
  <c r="J41" i="12"/>
  <c r="EC51" i="12"/>
  <c r="K51" i="12" s="1"/>
  <c r="EC50" i="12"/>
  <c r="K50" i="12" s="1"/>
  <c r="EC41" i="12"/>
  <c r="K41" i="12" s="1"/>
  <c r="S39" i="12"/>
  <c r="EC48" i="12"/>
  <c r="K48" i="12" s="1"/>
  <c r="EC47" i="12"/>
  <c r="K47" i="12" s="1"/>
  <c r="S37" i="12"/>
  <c r="AA28" i="12"/>
  <c r="AA29" i="12"/>
  <c r="AA30" i="12"/>
  <c r="AA14" i="12"/>
  <c r="C139" i="22" l="1"/>
  <c r="D140" i="22"/>
  <c r="CZ180" i="21"/>
  <c r="U180" i="21" s="1"/>
  <c r="BZ180" i="21"/>
  <c r="M180" i="21" s="1"/>
  <c r="LY221" i="12"/>
  <c r="U221" i="12" s="1"/>
  <c r="LY179" i="12"/>
  <c r="U179" i="12" s="1"/>
  <c r="LY178" i="12"/>
  <c r="U178" i="12" s="1"/>
  <c r="LY182" i="12"/>
  <c r="U182" i="12" s="1"/>
  <c r="LX181" i="12"/>
  <c r="U181" i="12" s="1"/>
  <c r="HZ221" i="12"/>
  <c r="M221" i="12" s="1"/>
  <c r="BA19" i="21"/>
  <c r="DA213" i="21"/>
  <c r="U213" i="21" s="1"/>
  <c r="CA19" i="21"/>
  <c r="CA213" i="21"/>
  <c r="M213" i="21" s="1"/>
  <c r="CZ19" i="21"/>
  <c r="DY221" i="12"/>
  <c r="DZ221" i="12" s="1"/>
  <c r="HZ225" i="12"/>
  <c r="M225" i="12" s="1"/>
  <c r="DY215" i="12"/>
  <c r="DZ215" i="12" s="1"/>
  <c r="LX131" i="12"/>
  <c r="HZ215" i="12"/>
  <c r="M215" i="12" s="1"/>
  <c r="LY215" i="12"/>
  <c r="U215" i="12" s="1"/>
  <c r="DZ212" i="12"/>
  <c r="HY227" i="12"/>
  <c r="M227" i="12" s="1"/>
  <c r="HY114" i="12"/>
  <c r="M114" i="12" s="1"/>
  <c r="DY131" i="12"/>
  <c r="EA131" i="12" s="1"/>
  <c r="BA131" i="21"/>
  <c r="CZ131" i="21"/>
  <c r="CA131" i="21"/>
  <c r="HY131" i="12"/>
  <c r="DY43" i="12"/>
  <c r="DZ43" i="12" s="1"/>
  <c r="DA152" i="21"/>
  <c r="U152" i="21" s="1"/>
  <c r="BA152" i="21"/>
  <c r="E152" i="21" s="1"/>
  <c r="HZ183" i="12"/>
  <c r="M183" i="12" s="1"/>
  <c r="CA53" i="21"/>
  <c r="M53" i="21" s="1"/>
  <c r="AZ215" i="21"/>
  <c r="E215" i="21" s="1"/>
  <c r="CZ215" i="21"/>
  <c r="U215" i="21" s="1"/>
  <c r="BZ215" i="21"/>
  <c r="M215" i="21" s="1"/>
  <c r="CA152" i="21"/>
  <c r="M152" i="21" s="1"/>
  <c r="AZ145" i="21"/>
  <c r="E145" i="21" s="1"/>
  <c r="BA146" i="21"/>
  <c r="E146" i="21" s="1"/>
  <c r="DA145" i="21"/>
  <c r="U145" i="21" s="1"/>
  <c r="CZ146" i="21"/>
  <c r="U146" i="21" s="1"/>
  <c r="CA146" i="21"/>
  <c r="M146" i="21" s="1"/>
  <c r="BZ145" i="21"/>
  <c r="M145" i="21" s="1"/>
  <c r="AZ53" i="21"/>
  <c r="E53" i="21" s="1"/>
  <c r="CZ53" i="21"/>
  <c r="U53" i="21" s="1"/>
  <c r="HZ53" i="12"/>
  <c r="M53" i="12" s="1"/>
  <c r="HZ145" i="12"/>
  <c r="M145" i="12" s="1"/>
  <c r="LX52" i="12"/>
  <c r="U52" i="12" s="1"/>
  <c r="HZ52" i="12"/>
  <c r="M52" i="12" s="1"/>
  <c r="HY146" i="12"/>
  <c r="M146" i="12" s="1"/>
  <c r="LY145" i="12"/>
  <c r="U145" i="12" s="1"/>
  <c r="DY53" i="12"/>
  <c r="DZ53" i="12" s="1"/>
  <c r="DY52" i="12"/>
  <c r="DZ52" i="12" s="1"/>
  <c r="LX53" i="12"/>
  <c r="U53" i="12" s="1"/>
  <c r="DY145" i="12"/>
  <c r="DZ145" i="12" s="1"/>
  <c r="LX146" i="12"/>
  <c r="U146" i="12" s="1"/>
  <c r="HZ147" i="12"/>
  <c r="M147" i="12" s="1"/>
  <c r="DY146" i="12"/>
  <c r="DZ146" i="12" s="1"/>
  <c r="LY205" i="12"/>
  <c r="U205" i="12" s="1"/>
  <c r="DY205" i="12"/>
  <c r="DZ205" i="12" s="1"/>
  <c r="BZ45" i="21"/>
  <c r="AZ45" i="21"/>
  <c r="DA45" i="21"/>
  <c r="BZ44" i="21"/>
  <c r="CZ44" i="21"/>
  <c r="BA44" i="21"/>
  <c r="BA196" i="21"/>
  <c r="E196" i="21" s="1"/>
  <c r="DA205" i="21"/>
  <c r="U205" i="21" s="1"/>
  <c r="DA196" i="21"/>
  <c r="U196" i="21" s="1"/>
  <c r="BA194" i="21"/>
  <c r="E194" i="21" s="1"/>
  <c r="CA194" i="21"/>
  <c r="M194" i="21" s="1"/>
  <c r="CA205" i="21"/>
  <c r="M205" i="21" s="1"/>
  <c r="CA193" i="21"/>
  <c r="M193" i="21" s="1"/>
  <c r="BZ196" i="21"/>
  <c r="M196" i="21" s="1"/>
  <c r="AZ195" i="21"/>
  <c r="E195" i="21" s="1"/>
  <c r="BZ195" i="21"/>
  <c r="M195" i="21" s="1"/>
  <c r="CZ195" i="21"/>
  <c r="U195" i="21" s="1"/>
  <c r="DA194" i="21"/>
  <c r="U194" i="21" s="1"/>
  <c r="DA209" i="21"/>
  <c r="U209" i="21" s="1"/>
  <c r="BA192" i="21"/>
  <c r="E192" i="21" s="1"/>
  <c r="DA193" i="21"/>
  <c r="U193" i="21" s="1"/>
  <c r="CZ201" i="21"/>
  <c r="U201" i="21" s="1"/>
  <c r="AZ193" i="21"/>
  <c r="E193" i="21" s="1"/>
  <c r="CZ202" i="21"/>
  <c r="U202" i="21" s="1"/>
  <c r="CZ208" i="21"/>
  <c r="U208" i="21" s="1"/>
  <c r="DA192" i="21"/>
  <c r="U192" i="21" s="1"/>
  <c r="CZ207" i="21"/>
  <c r="U207" i="21" s="1"/>
  <c r="CZ210" i="21"/>
  <c r="U210" i="21" s="1"/>
  <c r="CZ200" i="21"/>
  <c r="U200" i="21" s="1"/>
  <c r="CA192" i="21"/>
  <c r="M192" i="21" s="1"/>
  <c r="HZ205" i="12"/>
  <c r="M205" i="12" s="1"/>
  <c r="LX203" i="12"/>
  <c r="U203" i="12" s="1"/>
  <c r="LX201" i="12"/>
  <c r="U201" i="12" s="1"/>
  <c r="LX199" i="12"/>
  <c r="U199" i="12" s="1"/>
  <c r="DY201" i="12"/>
  <c r="DZ201" i="12" s="1"/>
  <c r="DY203" i="12"/>
  <c r="EA203" i="12" s="1"/>
  <c r="DY199" i="12"/>
  <c r="DZ199" i="12" s="1"/>
  <c r="HY199" i="12"/>
  <c r="M199" i="12" s="1"/>
  <c r="LY172" i="12"/>
  <c r="U172" i="12" s="1"/>
  <c r="DZ198" i="12"/>
  <c r="E198" i="12" s="1"/>
  <c r="HY43" i="12"/>
  <c r="M43" i="12" s="1"/>
  <c r="LY43" i="12"/>
  <c r="U43" i="12" s="1"/>
  <c r="DA172" i="21"/>
  <c r="U172" i="21" s="1"/>
  <c r="CA172" i="21"/>
  <c r="M172" i="21" s="1"/>
  <c r="BA43" i="21"/>
  <c r="DA43" i="21"/>
  <c r="BZ43" i="21"/>
  <c r="HY172" i="12"/>
  <c r="M172" i="12" s="1"/>
  <c r="DY172" i="12"/>
  <c r="EA172" i="12" s="1"/>
  <c r="LY222" i="12"/>
  <c r="U222" i="12" s="1"/>
  <c r="BA38" i="21"/>
  <c r="E38" i="21" s="1"/>
  <c r="BZ22" i="21"/>
  <c r="M22" i="21" s="1"/>
  <c r="CZ23" i="21"/>
  <c r="U23" i="21" s="1"/>
  <c r="AZ23" i="21"/>
  <c r="E23" i="21" s="1"/>
  <c r="CZ22" i="21"/>
  <c r="U22" i="21" s="1"/>
  <c r="BZ23" i="21"/>
  <c r="M23" i="21" s="1"/>
  <c r="AZ22" i="21"/>
  <c r="E22" i="21" s="1"/>
  <c r="CA25" i="21"/>
  <c r="M25" i="21" s="1"/>
  <c r="AZ25" i="21"/>
  <c r="E25" i="21" s="1"/>
  <c r="CZ25" i="21"/>
  <c r="U25" i="21" s="1"/>
  <c r="DA38" i="21"/>
  <c r="U38" i="21" s="1"/>
  <c r="CA38" i="21"/>
  <c r="M38" i="21" s="1"/>
  <c r="DA81" i="21"/>
  <c r="U81" i="21" s="1"/>
  <c r="HZ222" i="12"/>
  <c r="M222" i="12" s="1"/>
  <c r="BZ83" i="21"/>
  <c r="M83" i="21" s="1"/>
  <c r="DA83" i="21"/>
  <c r="U83" i="21" s="1"/>
  <c r="BA83" i="21"/>
  <c r="E83" i="21" s="1"/>
  <c r="LX83" i="12"/>
  <c r="U83" i="12" s="1"/>
  <c r="HZ83" i="12"/>
  <c r="M83" i="12" s="1"/>
  <c r="CA79" i="21"/>
  <c r="M79" i="21" s="1"/>
  <c r="AZ79" i="21"/>
  <c r="E79" i="21" s="1"/>
  <c r="CZ79" i="21"/>
  <c r="U79" i="21" s="1"/>
  <c r="LY79" i="12"/>
  <c r="U79" i="12" s="1"/>
  <c r="DY222" i="12"/>
  <c r="DZ222" i="12" s="1"/>
  <c r="AZ157" i="21"/>
  <c r="BZ157" i="21"/>
  <c r="CZ157" i="21"/>
  <c r="HY150" i="12"/>
  <c r="M150" i="12" s="1"/>
  <c r="LX150" i="12"/>
  <c r="U150" i="12" s="1"/>
  <c r="LX149" i="12"/>
  <c r="U149" i="12" s="1"/>
  <c r="DY149" i="12"/>
  <c r="EA149" i="12" s="1"/>
  <c r="DY150" i="12"/>
  <c r="EA150" i="12" s="1"/>
  <c r="HY149" i="12"/>
  <c r="M149" i="12" s="1"/>
  <c r="BA149" i="21"/>
  <c r="E149" i="21" s="1"/>
  <c r="CA149" i="21"/>
  <c r="M149" i="21" s="1"/>
  <c r="BA150" i="21"/>
  <c r="E150" i="21" s="1"/>
  <c r="CA150" i="21"/>
  <c r="M150" i="21" s="1"/>
  <c r="DA150" i="21"/>
  <c r="U150" i="21" s="1"/>
  <c r="CZ149" i="21"/>
  <c r="U149" i="21" s="1"/>
  <c r="EA191" i="12"/>
  <c r="E191" i="12" s="1"/>
  <c r="LX192" i="12"/>
  <c r="U192" i="12" s="1"/>
  <c r="HZ195" i="12"/>
  <c r="M195" i="12" s="1"/>
  <c r="HZ194" i="12"/>
  <c r="M194" i="12" s="1"/>
  <c r="LX193" i="12"/>
  <c r="U193" i="12" s="1"/>
  <c r="LY194" i="12"/>
  <c r="U194" i="12" s="1"/>
  <c r="HY196" i="12"/>
  <c r="M196" i="12" s="1"/>
  <c r="LX196" i="12"/>
  <c r="U196" i="12" s="1"/>
  <c r="DY192" i="12"/>
  <c r="EA192" i="12" s="1"/>
  <c r="HY192" i="12"/>
  <c r="M192" i="12" s="1"/>
  <c r="DY195" i="12"/>
  <c r="EA195" i="12" s="1"/>
  <c r="DY193" i="12"/>
  <c r="EA193" i="12" s="1"/>
  <c r="DY196" i="12"/>
  <c r="DZ196" i="12" s="1"/>
  <c r="LX195" i="12"/>
  <c r="U195" i="12" s="1"/>
  <c r="HY193" i="12"/>
  <c r="M193" i="12" s="1"/>
  <c r="DY194" i="12"/>
  <c r="DZ194" i="12" s="1"/>
  <c r="HY148" i="12"/>
  <c r="M148" i="12" s="1"/>
  <c r="EA112" i="12"/>
  <c r="E112" i="12" s="1"/>
  <c r="EA121" i="12"/>
  <c r="E121" i="12" s="1"/>
  <c r="EA72" i="12"/>
  <c r="E72" i="12" s="1"/>
  <c r="DZ111" i="12"/>
  <c r="E111" i="12" s="1"/>
  <c r="EA142" i="12"/>
  <c r="E142" i="12" s="1"/>
  <c r="DZ91" i="12"/>
  <c r="E91" i="12" s="1"/>
  <c r="EA36" i="12"/>
  <c r="E36" i="12" s="1"/>
  <c r="DZ100" i="12"/>
  <c r="E100" i="12" s="1"/>
  <c r="DZ134" i="12"/>
  <c r="E134" i="12" s="1"/>
  <c r="EA168" i="12"/>
  <c r="E168" i="12" s="1"/>
  <c r="HY159" i="12"/>
  <c r="M159" i="12" s="1"/>
  <c r="EA129" i="12"/>
  <c r="E129" i="12" s="1"/>
  <c r="DZ125" i="12"/>
  <c r="E125" i="12" s="1"/>
  <c r="DZ110" i="12"/>
  <c r="DZ109" i="12"/>
  <c r="E109" i="12" s="1"/>
  <c r="EA13" i="12"/>
  <c r="E13" i="12" s="1"/>
  <c r="HZ181" i="12"/>
  <c r="M181" i="12" s="1"/>
  <c r="LY183" i="12"/>
  <c r="U183" i="12" s="1"/>
  <c r="HY178" i="12"/>
  <c r="M178" i="12" s="1"/>
  <c r="HZ179" i="12"/>
  <c r="M179" i="12" s="1"/>
  <c r="HZ182" i="12"/>
  <c r="M182" i="12" s="1"/>
  <c r="CZ178" i="21"/>
  <c r="U178" i="21" s="1"/>
  <c r="BZ178" i="21"/>
  <c r="M178" i="21" s="1"/>
  <c r="CZ181" i="21"/>
  <c r="U181" i="21" s="1"/>
  <c r="DA188" i="21"/>
  <c r="U188" i="21" s="1"/>
  <c r="BZ188" i="21"/>
  <c r="M188" i="21" s="1"/>
  <c r="DA186" i="21"/>
  <c r="U186" i="21" s="1"/>
  <c r="HZ188" i="12"/>
  <c r="M188" i="12" s="1"/>
  <c r="LY185" i="12"/>
  <c r="U185" i="12" s="1"/>
  <c r="DA177" i="21"/>
  <c r="U177" i="21" s="1"/>
  <c r="DA184" i="21"/>
  <c r="U184" i="21" s="1"/>
  <c r="CA177" i="21"/>
  <c r="M177" i="21" s="1"/>
  <c r="CA184" i="21"/>
  <c r="M184" i="21" s="1"/>
  <c r="CA181" i="21"/>
  <c r="M181" i="21" s="1"/>
  <c r="BZ182" i="21"/>
  <c r="M182" i="21" s="1"/>
  <c r="BZ170" i="21"/>
  <c r="M170" i="21" s="1"/>
  <c r="DA189" i="21"/>
  <c r="U189" i="21" s="1"/>
  <c r="CZ171" i="21"/>
  <c r="U171" i="21" s="1"/>
  <c r="CZ179" i="21"/>
  <c r="U179" i="21" s="1"/>
  <c r="BZ186" i="21"/>
  <c r="M186" i="21" s="1"/>
  <c r="BZ179" i="21"/>
  <c r="M179" i="21" s="1"/>
  <c r="BZ183" i="21"/>
  <c r="M183" i="21" s="1"/>
  <c r="DA182" i="21"/>
  <c r="U182" i="21" s="1"/>
  <c r="BZ189" i="21"/>
  <c r="M189" i="21" s="1"/>
  <c r="DA183" i="21"/>
  <c r="U183" i="21" s="1"/>
  <c r="DA185" i="21"/>
  <c r="U185" i="21" s="1"/>
  <c r="CA187" i="21"/>
  <c r="M187" i="21" s="1"/>
  <c r="BZ185" i="21"/>
  <c r="M185" i="21" s="1"/>
  <c r="CZ170" i="21"/>
  <c r="U170" i="21" s="1"/>
  <c r="DA187" i="21"/>
  <c r="U187" i="21" s="1"/>
  <c r="CA171" i="21"/>
  <c r="M171" i="21" s="1"/>
  <c r="LY184" i="12"/>
  <c r="U184" i="12" s="1"/>
  <c r="LY186" i="12"/>
  <c r="U186" i="12" s="1"/>
  <c r="DA162" i="21"/>
  <c r="DA164" i="21"/>
  <c r="BA162" i="21"/>
  <c r="DY183" i="12"/>
  <c r="CA162" i="21"/>
  <c r="LY188" i="12"/>
  <c r="U188" i="12" s="1"/>
  <c r="HZ185" i="12"/>
  <c r="M185" i="12" s="1"/>
  <c r="CA164" i="21"/>
  <c r="AZ160" i="21"/>
  <c r="E160" i="21" s="1"/>
  <c r="BA164" i="21"/>
  <c r="BZ160" i="21"/>
  <c r="M160" i="21" s="1"/>
  <c r="DA160" i="21"/>
  <c r="U160" i="21" s="1"/>
  <c r="DY186" i="12"/>
  <c r="DZ186" i="12" s="1"/>
  <c r="CZ169" i="21"/>
  <c r="U169" i="21" s="1"/>
  <c r="DY179" i="12"/>
  <c r="EA179" i="12" s="1"/>
  <c r="HZ184" i="12"/>
  <c r="M184" i="12" s="1"/>
  <c r="CA169" i="21"/>
  <c r="M169" i="21" s="1"/>
  <c r="HY187" i="12"/>
  <c r="M187" i="12" s="1"/>
  <c r="HZ186" i="12"/>
  <c r="M186" i="12" s="1"/>
  <c r="LY187" i="12"/>
  <c r="U187" i="12" s="1"/>
  <c r="DY187" i="12"/>
  <c r="DZ187" i="12" s="1"/>
  <c r="DY185" i="12"/>
  <c r="DZ185" i="12" s="1"/>
  <c r="DY181" i="12"/>
  <c r="DY182" i="12"/>
  <c r="DY178" i="12"/>
  <c r="DZ178" i="12" s="1"/>
  <c r="DY188" i="12"/>
  <c r="DZ188" i="12" s="1"/>
  <c r="LX189" i="12"/>
  <c r="U189" i="12" s="1"/>
  <c r="HY189" i="12"/>
  <c r="M189" i="12" s="1"/>
  <c r="DY184" i="12"/>
  <c r="DZ184" i="12" s="1"/>
  <c r="DY189" i="12"/>
  <c r="EA189" i="12" s="1"/>
  <c r="G179" i="12"/>
  <c r="H179" i="12" s="1"/>
  <c r="I179" i="12"/>
  <c r="J179" i="12" s="1"/>
  <c r="G182" i="12"/>
  <c r="H182" i="12" s="1"/>
  <c r="I182" i="12"/>
  <c r="J182" i="12" s="1"/>
  <c r="G171" i="12"/>
  <c r="H171" i="12" s="1"/>
  <c r="I181" i="12"/>
  <c r="J181" i="12" s="1"/>
  <c r="I178" i="12"/>
  <c r="J178" i="12" s="1"/>
  <c r="G178" i="12"/>
  <c r="H178" i="12" s="1"/>
  <c r="G183" i="12"/>
  <c r="H183" i="12" s="1"/>
  <c r="I171" i="12"/>
  <c r="J171" i="12" s="1"/>
  <c r="I170" i="12"/>
  <c r="J170" i="12" s="1"/>
  <c r="I177" i="12"/>
  <c r="J177" i="12" s="1"/>
  <c r="G181" i="12"/>
  <c r="H181" i="12" s="1"/>
  <c r="I183" i="12"/>
  <c r="J183" i="12" s="1"/>
  <c r="LY177" i="12"/>
  <c r="U177" i="12" s="1"/>
  <c r="HZ177" i="12"/>
  <c r="M177" i="12" s="1"/>
  <c r="HY170" i="12"/>
  <c r="M170" i="12" s="1"/>
  <c r="HY171" i="12"/>
  <c r="M171" i="12" s="1"/>
  <c r="DY177" i="12"/>
  <c r="EA177" i="12" s="1"/>
  <c r="LY170" i="12"/>
  <c r="U170" i="12" s="1"/>
  <c r="DY170" i="12"/>
  <c r="EA170" i="12" s="1"/>
  <c r="LX171" i="12"/>
  <c r="U171" i="12" s="1"/>
  <c r="DY171" i="12"/>
  <c r="EA171" i="12" s="1"/>
  <c r="HZ115" i="12"/>
  <c r="M115" i="12" s="1"/>
  <c r="LX169" i="12"/>
  <c r="U169" i="12" s="1"/>
  <c r="HZ169" i="12"/>
  <c r="M169" i="12" s="1"/>
  <c r="DY169" i="12"/>
  <c r="EA169" i="12" s="1"/>
  <c r="E159" i="21"/>
  <c r="U159" i="21"/>
  <c r="M159" i="21"/>
  <c r="LY114" i="12"/>
  <c r="U114" i="12" s="1"/>
  <c r="HY162" i="12"/>
  <c r="M162" i="12" s="1"/>
  <c r="DY162" i="12"/>
  <c r="DZ162" i="12" s="1"/>
  <c r="LY160" i="12"/>
  <c r="U160" i="12" s="1"/>
  <c r="LX162" i="12"/>
  <c r="U162" i="12" s="1"/>
  <c r="HZ160" i="12"/>
  <c r="M160" i="12" s="1"/>
  <c r="DY160" i="12"/>
  <c r="DZ160" i="12" s="1"/>
  <c r="DY159" i="12"/>
  <c r="EA159" i="12" s="1"/>
  <c r="DY161" i="12"/>
  <c r="DZ161" i="12" s="1"/>
  <c r="DY217" i="12"/>
  <c r="DZ217" i="12" s="1"/>
  <c r="LY217" i="12"/>
  <c r="U217" i="12" s="1"/>
  <c r="HZ217" i="12"/>
  <c r="M217" i="12" s="1"/>
  <c r="BA221" i="21"/>
  <c r="E221" i="21" s="1"/>
  <c r="CA221" i="21"/>
  <c r="M221" i="21" s="1"/>
  <c r="CZ221" i="21"/>
  <c r="U221" i="21" s="1"/>
  <c r="BZ154" i="21"/>
  <c r="M154" i="21" s="1"/>
  <c r="CZ217" i="21"/>
  <c r="U217" i="21" s="1"/>
  <c r="AZ217" i="21"/>
  <c r="E217" i="21" s="1"/>
  <c r="BZ217" i="21"/>
  <c r="M217" i="21" s="1"/>
  <c r="DA222" i="21"/>
  <c r="U222" i="21" s="1"/>
  <c r="CA222" i="21"/>
  <c r="M222" i="21" s="1"/>
  <c r="AZ222" i="21"/>
  <c r="E222" i="21" s="1"/>
  <c r="DA73" i="21"/>
  <c r="U73" i="21" s="1"/>
  <c r="CA128" i="21"/>
  <c r="BA50" i="21"/>
  <c r="E50" i="21" s="1"/>
  <c r="BA105" i="21"/>
  <c r="E105" i="21" s="1"/>
  <c r="AZ78" i="21"/>
  <c r="E78" i="21" s="1"/>
  <c r="BA54" i="21"/>
  <c r="E54" i="21" s="1"/>
  <c r="AZ48" i="21"/>
  <c r="E48" i="21" s="1"/>
  <c r="BA31" i="21"/>
  <c r="E31" i="21" s="1"/>
  <c r="AZ86" i="21"/>
  <c r="E86" i="21" s="1"/>
  <c r="BA61" i="21"/>
  <c r="E61" i="21" s="1"/>
  <c r="AZ140" i="21"/>
  <c r="E140" i="21" s="1"/>
  <c r="AZ87" i="21"/>
  <c r="E87" i="21" s="1"/>
  <c r="BA128" i="21"/>
  <c r="BA73" i="21"/>
  <c r="E73" i="21" s="1"/>
  <c r="BA114" i="21"/>
  <c r="E114" i="21" s="1"/>
  <c r="BA92" i="21"/>
  <c r="E92" i="21" s="1"/>
  <c r="BA97" i="21"/>
  <c r="E97" i="21" s="1"/>
  <c r="BA147" i="21"/>
  <c r="E147" i="21" s="1"/>
  <c r="AZ136" i="21"/>
  <c r="E136" i="21" s="1"/>
  <c r="BA88" i="21"/>
  <c r="E88" i="21" s="1"/>
  <c r="AZ51" i="21"/>
  <c r="E51" i="21" s="1"/>
  <c r="BA67" i="21"/>
  <c r="E67" i="21" s="1"/>
  <c r="AZ32" i="21"/>
  <c r="E32" i="21" s="1"/>
  <c r="AZ115" i="21"/>
  <c r="E115" i="21" s="1"/>
  <c r="BA117" i="21"/>
  <c r="E117" i="21" s="1"/>
  <c r="AZ119" i="21"/>
  <c r="AZ118" i="21"/>
  <c r="BA59" i="21"/>
  <c r="E59" i="21" s="1"/>
  <c r="AZ113" i="21"/>
  <c r="E113" i="21" s="1"/>
  <c r="BA47" i="21"/>
  <c r="E47" i="21" s="1"/>
  <c r="BA143" i="21"/>
  <c r="E143" i="21" s="1"/>
  <c r="BA49" i="21"/>
  <c r="E49" i="21" s="1"/>
  <c r="BA135" i="21"/>
  <c r="E135" i="21" s="1"/>
  <c r="BA122" i="21"/>
  <c r="E122" i="21" s="1"/>
  <c r="BA85" i="21"/>
  <c r="E85" i="21" s="1"/>
  <c r="AZ52" i="21"/>
  <c r="E52" i="21" s="1"/>
  <c r="AZ42" i="21"/>
  <c r="E42" i="21" s="1"/>
  <c r="BA58" i="21"/>
  <c r="E58" i="21" s="1"/>
  <c r="AZ28" i="21"/>
  <c r="E28" i="21" s="1"/>
  <c r="BA37" i="21"/>
  <c r="E37" i="21" s="1"/>
  <c r="BA123" i="21"/>
  <c r="E123" i="21" s="1"/>
  <c r="AZ124" i="21"/>
  <c r="E124" i="21" s="1"/>
  <c r="AZ30" i="21"/>
  <c r="E30" i="21" s="1"/>
  <c r="BA98" i="21"/>
  <c r="E98" i="21" s="1"/>
  <c r="BA144" i="21"/>
  <c r="E144" i="21" s="1"/>
  <c r="AZ107" i="21"/>
  <c r="E107" i="21" s="1"/>
  <c r="AZ154" i="21"/>
  <c r="E154" i="21" s="1"/>
  <c r="AZ89" i="21"/>
  <c r="E89" i="21" s="1"/>
  <c r="AZ101" i="21"/>
  <c r="E101" i="21" s="1"/>
  <c r="BA148" i="21"/>
  <c r="E148" i="21" s="1"/>
  <c r="AZ153" i="21"/>
  <c r="E153" i="21" s="1"/>
  <c r="BA106" i="21"/>
  <c r="E106" i="21" s="1"/>
  <c r="BA151" i="21"/>
  <c r="E151" i="21" s="1"/>
  <c r="BA96" i="21"/>
  <c r="E96" i="21" s="1"/>
  <c r="AZ60" i="21"/>
  <c r="E60" i="21" s="1"/>
  <c r="AZ139" i="21"/>
  <c r="E139" i="21" s="1"/>
  <c r="BA57" i="21"/>
  <c r="E57" i="21" s="1"/>
  <c r="AZ116" i="21"/>
  <c r="E116" i="21" s="1"/>
  <c r="BA130" i="21"/>
  <c r="E130" i="21" s="1"/>
  <c r="BA126" i="21"/>
  <c r="BA132" i="21"/>
  <c r="E132" i="21" s="1"/>
  <c r="AZ138" i="21"/>
  <c r="E138" i="21" s="1"/>
  <c r="AZ46" i="21"/>
  <c r="E46" i="21" s="1"/>
  <c r="AZ33" i="21"/>
  <c r="E33" i="21" s="1"/>
  <c r="BA137" i="21"/>
  <c r="E137" i="21" s="1"/>
  <c r="DA130" i="21"/>
  <c r="U130" i="21" s="1"/>
  <c r="BZ138" i="21"/>
  <c r="M138" i="21" s="1"/>
  <c r="CA101" i="21"/>
  <c r="M101" i="21" s="1"/>
  <c r="CZ143" i="21"/>
  <c r="U143" i="21" s="1"/>
  <c r="BZ151" i="21"/>
  <c r="M151" i="21" s="1"/>
  <c r="DA147" i="21"/>
  <c r="U147" i="21" s="1"/>
  <c r="CZ139" i="21"/>
  <c r="U139" i="21" s="1"/>
  <c r="CZ153" i="21"/>
  <c r="U153" i="21" s="1"/>
  <c r="CA130" i="21"/>
  <c r="M130" i="21" s="1"/>
  <c r="DA148" i="21"/>
  <c r="U148" i="21" s="1"/>
  <c r="CZ144" i="21"/>
  <c r="U144" i="21" s="1"/>
  <c r="DA154" i="21"/>
  <c r="U154" i="21" s="1"/>
  <c r="CA148" i="21"/>
  <c r="M148" i="21" s="1"/>
  <c r="BZ144" i="21"/>
  <c r="M144" i="21" s="1"/>
  <c r="CA153" i="21"/>
  <c r="M153" i="21" s="1"/>
  <c r="CA136" i="21"/>
  <c r="M136" i="21" s="1"/>
  <c r="DA140" i="21"/>
  <c r="U140" i="21" s="1"/>
  <c r="BZ147" i="21"/>
  <c r="M147" i="21" s="1"/>
  <c r="CA137" i="21"/>
  <c r="M137" i="21" s="1"/>
  <c r="DA137" i="21"/>
  <c r="U137" i="21" s="1"/>
  <c r="CA143" i="21"/>
  <c r="M143" i="21" s="1"/>
  <c r="CA140" i="21"/>
  <c r="M140" i="21" s="1"/>
  <c r="DA28" i="21"/>
  <c r="U28" i="21" s="1"/>
  <c r="BZ139" i="21"/>
  <c r="M139" i="21" s="1"/>
  <c r="CZ107" i="21"/>
  <c r="U107" i="21" s="1"/>
  <c r="DA151" i="21"/>
  <c r="U151" i="21" s="1"/>
  <c r="DA46" i="21"/>
  <c r="U46" i="21" s="1"/>
  <c r="DA52" i="21"/>
  <c r="U52" i="21" s="1"/>
  <c r="BZ88" i="21"/>
  <c r="M88" i="21" s="1"/>
  <c r="DA105" i="21"/>
  <c r="U105" i="21" s="1"/>
  <c r="CA73" i="21"/>
  <c r="M73" i="21" s="1"/>
  <c r="DA48" i="21"/>
  <c r="U48" i="21" s="1"/>
  <c r="CZ51" i="21"/>
  <c r="U51" i="21" s="1"/>
  <c r="BZ67" i="21"/>
  <c r="M67" i="21" s="1"/>
  <c r="DA47" i="21"/>
  <c r="U47" i="21" s="1"/>
  <c r="BZ117" i="21"/>
  <c r="M117" i="21" s="1"/>
  <c r="CZ123" i="21"/>
  <c r="U123" i="21" s="1"/>
  <c r="BZ96" i="21"/>
  <c r="M96" i="21" s="1"/>
  <c r="BZ49" i="21"/>
  <c r="M49" i="21" s="1"/>
  <c r="CZ106" i="21"/>
  <c r="U106" i="21" s="1"/>
  <c r="CA116" i="21"/>
  <c r="M116" i="21" s="1"/>
  <c r="DA58" i="21"/>
  <c r="U58" i="21" s="1"/>
  <c r="DA32" i="21"/>
  <c r="U32" i="21" s="1"/>
  <c r="DA92" i="21"/>
  <c r="U92" i="21" s="1"/>
  <c r="CZ118" i="21"/>
  <c r="BZ58" i="21"/>
  <c r="M58" i="21" s="1"/>
  <c r="CZ85" i="21"/>
  <c r="U85" i="21" s="1"/>
  <c r="CZ138" i="21"/>
  <c r="U138" i="21" s="1"/>
  <c r="CA42" i="21"/>
  <c r="M42" i="21" s="1"/>
  <c r="CA48" i="21"/>
  <c r="M48" i="21" s="1"/>
  <c r="BZ51" i="21"/>
  <c r="M51" i="21" s="1"/>
  <c r="DA37" i="21"/>
  <c r="U37" i="21" s="1"/>
  <c r="CA92" i="21"/>
  <c r="M92" i="21" s="1"/>
  <c r="CA87" i="21"/>
  <c r="M87" i="21" s="1"/>
  <c r="CA57" i="21"/>
  <c r="M57" i="21" s="1"/>
  <c r="BZ46" i="21"/>
  <c r="M46" i="21" s="1"/>
  <c r="CA31" i="21"/>
  <c r="M31" i="21" s="1"/>
  <c r="DA128" i="21"/>
  <c r="BZ32" i="21"/>
  <c r="M32" i="21" s="1"/>
  <c r="BZ47" i="21"/>
  <c r="M47" i="21" s="1"/>
  <c r="DA61" i="21"/>
  <c r="U61" i="21" s="1"/>
  <c r="CZ60" i="21"/>
  <c r="U60" i="21" s="1"/>
  <c r="DA136" i="21"/>
  <c r="U136" i="21" s="1"/>
  <c r="DA54" i="21"/>
  <c r="U54" i="21" s="1"/>
  <c r="BZ123" i="21"/>
  <c r="M123" i="21" s="1"/>
  <c r="CZ31" i="21"/>
  <c r="U31" i="21" s="1"/>
  <c r="CA50" i="21"/>
  <c r="M50" i="21" s="1"/>
  <c r="BZ52" i="21"/>
  <c r="M52" i="21" s="1"/>
  <c r="CA97" i="21"/>
  <c r="M97" i="21" s="1"/>
  <c r="BZ105" i="21"/>
  <c r="M105" i="21" s="1"/>
  <c r="BZ89" i="21"/>
  <c r="M89" i="21" s="1"/>
  <c r="DA49" i="21"/>
  <c r="U49" i="21" s="1"/>
  <c r="CA86" i="21"/>
  <c r="M86" i="21" s="1"/>
  <c r="BZ28" i="21"/>
  <c r="M28" i="21" s="1"/>
  <c r="CA33" i="21"/>
  <c r="M33" i="21" s="1"/>
  <c r="BZ60" i="21"/>
  <c r="M60" i="21" s="1"/>
  <c r="BZ85" i="21"/>
  <c r="M85" i="21" s="1"/>
  <c r="DA50" i="21"/>
  <c r="U50" i="21" s="1"/>
  <c r="CZ117" i="21"/>
  <c r="U117" i="21" s="1"/>
  <c r="DA30" i="21"/>
  <c r="U30" i="21" s="1"/>
  <c r="CA122" i="21"/>
  <c r="M122" i="21" s="1"/>
  <c r="BZ132" i="21"/>
  <c r="M132" i="21" s="1"/>
  <c r="CZ67" i="21"/>
  <c r="U67" i="21" s="1"/>
  <c r="DA126" i="21"/>
  <c r="DA124" i="21"/>
  <c r="U124" i="21" s="1"/>
  <c r="BZ118" i="21"/>
  <c r="CA124" i="21"/>
  <c r="M124" i="21" s="1"/>
  <c r="BZ78" i="21"/>
  <c r="M78" i="21" s="1"/>
  <c r="DA98" i="21"/>
  <c r="U98" i="21" s="1"/>
  <c r="DA115" i="21"/>
  <c r="U115" i="21" s="1"/>
  <c r="CZ59" i="21"/>
  <c r="U59" i="21" s="1"/>
  <c r="CA37" i="21"/>
  <c r="M37" i="21" s="1"/>
  <c r="DA57" i="21"/>
  <c r="U57" i="21" s="1"/>
  <c r="CZ89" i="21"/>
  <c r="U89" i="21" s="1"/>
  <c r="CA115" i="21"/>
  <c r="M115" i="21" s="1"/>
  <c r="CA107" i="21"/>
  <c r="M107" i="21" s="1"/>
  <c r="DA96" i="21"/>
  <c r="U96" i="21" s="1"/>
  <c r="BZ113" i="21"/>
  <c r="M113" i="21" s="1"/>
  <c r="CA135" i="21"/>
  <c r="M135" i="21" s="1"/>
  <c r="DA88" i="21"/>
  <c r="U88" i="21" s="1"/>
  <c r="BZ59" i="21"/>
  <c r="CA59" i="21"/>
  <c r="CA114" i="21"/>
  <c r="M114" i="21" s="1"/>
  <c r="CZ86" i="21"/>
  <c r="U86" i="21" s="1"/>
  <c r="CZ113" i="21"/>
  <c r="U113" i="21" s="1"/>
  <c r="CZ42" i="21"/>
  <c r="U42" i="21" s="1"/>
  <c r="BZ54" i="21"/>
  <c r="M54" i="21" s="1"/>
  <c r="BZ61" i="21"/>
  <c r="M61" i="21" s="1"/>
  <c r="CZ97" i="21"/>
  <c r="U97" i="21" s="1"/>
  <c r="CZ114" i="21"/>
  <c r="U114" i="21" s="1"/>
  <c r="DA119" i="21"/>
  <c r="CZ116" i="21"/>
  <c r="U116" i="21" s="1"/>
  <c r="CA126" i="21"/>
  <c r="DA135" i="21"/>
  <c r="U135" i="21" s="1"/>
  <c r="CZ78" i="21"/>
  <c r="U78" i="21" s="1"/>
  <c r="BZ98" i="21"/>
  <c r="M98" i="21" s="1"/>
  <c r="BZ106" i="21"/>
  <c r="M106" i="21" s="1"/>
  <c r="DA101" i="21"/>
  <c r="U101" i="21" s="1"/>
  <c r="DA132" i="21"/>
  <c r="U132" i="21" s="1"/>
  <c r="CZ87" i="21"/>
  <c r="U87" i="21" s="1"/>
  <c r="CA30" i="21"/>
  <c r="M30" i="21" s="1"/>
  <c r="CA119" i="21"/>
  <c r="CZ122" i="21"/>
  <c r="U122" i="21" s="1"/>
  <c r="DA33" i="21"/>
  <c r="U33" i="21" s="1"/>
  <c r="DY114" i="12"/>
  <c r="DZ114" i="12" s="1"/>
  <c r="LY128" i="12"/>
  <c r="U128" i="12" s="1"/>
  <c r="DY126" i="12"/>
  <c r="DZ126" i="12" s="1"/>
  <c r="LX130" i="12"/>
  <c r="U130" i="12" s="1"/>
  <c r="HZ130" i="12"/>
  <c r="M130" i="12" s="1"/>
  <c r="DY130" i="12"/>
  <c r="EA130" i="12" s="1"/>
  <c r="LX126" i="12"/>
  <c r="U126" i="12" s="1"/>
  <c r="HZ126" i="12"/>
  <c r="M126" i="12" s="1"/>
  <c r="CY20" i="21"/>
  <c r="CZ20" i="21" s="1"/>
  <c r="ED14" i="12"/>
  <c r="AY12" i="21"/>
  <c r="AZ12" i="21" s="1"/>
  <c r="DA11" i="21"/>
  <c r="R13" i="21"/>
  <c r="BZ12" i="21"/>
  <c r="M12" i="21" s="1"/>
  <c r="CY21" i="21"/>
  <c r="CZ21" i="21" s="1"/>
  <c r="CA13" i="21"/>
  <c r="M13" i="21" s="1"/>
  <c r="CY18" i="21"/>
  <c r="CZ18" i="21" s="1"/>
  <c r="DA12" i="21"/>
  <c r="U12" i="21" s="1"/>
  <c r="CY24" i="21"/>
  <c r="CZ24" i="21" s="1"/>
  <c r="CY17" i="21"/>
  <c r="DA17" i="21" s="1"/>
  <c r="M13" i="12"/>
  <c r="CX13" i="21"/>
  <c r="P13" i="21"/>
  <c r="LX124" i="12"/>
  <c r="U124" i="12" s="1"/>
  <c r="LY153" i="12"/>
  <c r="U153" i="12" s="1"/>
  <c r="HZ140" i="12"/>
  <c r="M140" i="12" s="1"/>
  <c r="HZ138" i="12"/>
  <c r="M138" i="12" s="1"/>
  <c r="LY151" i="12"/>
  <c r="U151" i="12" s="1"/>
  <c r="LX138" i="12"/>
  <c r="U138" i="12" s="1"/>
  <c r="DY151" i="12"/>
  <c r="DZ151" i="12" s="1"/>
  <c r="HY139" i="12"/>
  <c r="M139" i="12" s="1"/>
  <c r="LX139" i="12"/>
  <c r="U139" i="12" s="1"/>
  <c r="LY140" i="12"/>
  <c r="U140" i="12" s="1"/>
  <c r="LY136" i="12"/>
  <c r="U136" i="12" s="1"/>
  <c r="DY136" i="12"/>
  <c r="DZ136" i="12" s="1"/>
  <c r="HY135" i="12"/>
  <c r="M135" i="12" s="1"/>
  <c r="HZ151" i="12"/>
  <c r="M151" i="12" s="1"/>
  <c r="DY138" i="12"/>
  <c r="DZ138" i="12" s="1"/>
  <c r="DY139" i="12"/>
  <c r="EA139" i="12" s="1"/>
  <c r="HY136" i="12"/>
  <c r="M136" i="12" s="1"/>
  <c r="DY148" i="12"/>
  <c r="DZ148" i="12" s="1"/>
  <c r="LY135" i="12"/>
  <c r="U135" i="12" s="1"/>
  <c r="DY135" i="12"/>
  <c r="EA135" i="12" s="1"/>
  <c r="HY153" i="12"/>
  <c r="M153" i="12" s="1"/>
  <c r="LX148" i="12"/>
  <c r="U148" i="12" s="1"/>
  <c r="DY153" i="12"/>
  <c r="EA153" i="12" s="1"/>
  <c r="DY140" i="12"/>
  <c r="EA140" i="12" s="1"/>
  <c r="HZ143" i="12"/>
  <c r="M143" i="12" s="1"/>
  <c r="LX147" i="12"/>
  <c r="U147" i="12" s="1"/>
  <c r="LX154" i="12"/>
  <c r="U154" i="12" s="1"/>
  <c r="DY143" i="12"/>
  <c r="DZ143" i="12" s="1"/>
  <c r="DY154" i="12"/>
  <c r="DZ154" i="12" s="1"/>
  <c r="HY144" i="12"/>
  <c r="M144" i="12" s="1"/>
  <c r="LY144" i="12"/>
  <c r="U144" i="12" s="1"/>
  <c r="HY154" i="12"/>
  <c r="M154" i="12" s="1"/>
  <c r="LY143" i="12"/>
  <c r="U143" i="12" s="1"/>
  <c r="DY147" i="12"/>
  <c r="DZ147" i="12" s="1"/>
  <c r="DY144" i="12"/>
  <c r="EA144" i="12" s="1"/>
  <c r="DY122" i="12"/>
  <c r="EA122" i="12" s="1"/>
  <c r="DY124" i="12"/>
  <c r="DZ124" i="12" s="1"/>
  <c r="LX122" i="12"/>
  <c r="U122" i="12" s="1"/>
  <c r="HZ124" i="12"/>
  <c r="M124" i="12" s="1"/>
  <c r="HY122" i="12"/>
  <c r="M122" i="12" s="1"/>
  <c r="LX105" i="12"/>
  <c r="U105" i="12" s="1"/>
  <c r="LY123" i="12"/>
  <c r="U123" i="12" s="1"/>
  <c r="HZ123" i="12"/>
  <c r="M123" i="12" s="1"/>
  <c r="DY123" i="12"/>
  <c r="DZ123" i="12" s="1"/>
  <c r="HZ116" i="12"/>
  <c r="M116" i="12" s="1"/>
  <c r="LX101" i="12"/>
  <c r="U101" i="12" s="1"/>
  <c r="LY113" i="12"/>
  <c r="U113" i="12" s="1"/>
  <c r="HZ132" i="12"/>
  <c r="M132" i="12" s="1"/>
  <c r="HZ118" i="12"/>
  <c r="M118" i="12" s="1"/>
  <c r="LX132" i="12"/>
  <c r="U132" i="12" s="1"/>
  <c r="DY132" i="12"/>
  <c r="DZ132" i="12" s="1"/>
  <c r="HZ113" i="12"/>
  <c r="M113" i="12" s="1"/>
  <c r="LY117" i="12"/>
  <c r="U117" i="12" s="1"/>
  <c r="DY119" i="12"/>
  <c r="EA119" i="12" s="1"/>
  <c r="HY117" i="12"/>
  <c r="M117" i="12" s="1"/>
  <c r="DY113" i="12"/>
  <c r="EA113" i="12" s="1"/>
  <c r="HY119" i="12"/>
  <c r="M119" i="12" s="1"/>
  <c r="DY117" i="12"/>
  <c r="DZ117" i="12" s="1"/>
  <c r="LX119" i="12"/>
  <c r="U119" i="12" s="1"/>
  <c r="DY116" i="12"/>
  <c r="EA116" i="12" s="1"/>
  <c r="LX118" i="12"/>
  <c r="U118" i="12" s="1"/>
  <c r="DY118" i="12"/>
  <c r="DZ118" i="12" s="1"/>
  <c r="LY116" i="12"/>
  <c r="U116" i="12" s="1"/>
  <c r="LY98" i="12"/>
  <c r="U98" i="12" s="1"/>
  <c r="LY42" i="12"/>
  <c r="U42" i="12" s="1"/>
  <c r="HY42" i="12"/>
  <c r="M42" i="12" s="1"/>
  <c r="DY42" i="12"/>
  <c r="EA42" i="12" s="1"/>
  <c r="HY98" i="12"/>
  <c r="M98" i="12" s="1"/>
  <c r="G15" i="12"/>
  <c r="HZ67" i="12"/>
  <c r="M67" i="12" s="1"/>
  <c r="DY105" i="12"/>
  <c r="EA105" i="12" s="1"/>
  <c r="HZ107" i="12"/>
  <c r="M107" i="12" s="1"/>
  <c r="HZ105" i="12"/>
  <c r="M105" i="12" s="1"/>
  <c r="HY106" i="12"/>
  <c r="M106" i="12" s="1"/>
  <c r="DY98" i="12"/>
  <c r="LX59" i="12"/>
  <c r="U59" i="12" s="1"/>
  <c r="LY65" i="12"/>
  <c r="U65" i="12" s="1"/>
  <c r="HY61" i="12"/>
  <c r="M61" i="12" s="1"/>
  <c r="HY58" i="12"/>
  <c r="M58" i="12" s="1"/>
  <c r="LY64" i="12"/>
  <c r="U64" i="12" s="1"/>
  <c r="HY68" i="12"/>
  <c r="M68" i="12" s="1"/>
  <c r="LX60" i="12"/>
  <c r="U60" i="12" s="1"/>
  <c r="LX68" i="12"/>
  <c r="U68" i="12" s="1"/>
  <c r="HZ64" i="12"/>
  <c r="M64" i="12" s="1"/>
  <c r="LX62" i="12"/>
  <c r="U62" i="12" s="1"/>
  <c r="LY67" i="12"/>
  <c r="U67" i="12" s="1"/>
  <c r="LX69" i="12"/>
  <c r="U69" i="12" s="1"/>
  <c r="LX61" i="12"/>
  <c r="U61" i="12" s="1"/>
  <c r="HY62" i="12"/>
  <c r="M62" i="12" s="1"/>
  <c r="HY69" i="12"/>
  <c r="M69" i="12" s="1"/>
  <c r="HY59" i="12"/>
  <c r="M59" i="12" s="1"/>
  <c r="LX58" i="12"/>
  <c r="U58" i="12" s="1"/>
  <c r="HY65" i="12"/>
  <c r="M65" i="12" s="1"/>
  <c r="HY63" i="12"/>
  <c r="M63" i="12" s="1"/>
  <c r="HY60" i="12"/>
  <c r="M60" i="12" s="1"/>
  <c r="LY63" i="12"/>
  <c r="U63" i="12" s="1"/>
  <c r="HZ92" i="12"/>
  <c r="M92" i="12" s="1"/>
  <c r="HZ93" i="12"/>
  <c r="M93" i="12" s="1"/>
  <c r="LY107" i="12"/>
  <c r="U107" i="12" s="1"/>
  <c r="LY104" i="12"/>
  <c r="U104" i="12" s="1"/>
  <c r="DY93" i="12"/>
  <c r="DZ93" i="12" s="1"/>
  <c r="HZ97" i="12"/>
  <c r="M97" i="12" s="1"/>
  <c r="HZ94" i="12"/>
  <c r="M94" i="12" s="1"/>
  <c r="LX93" i="12"/>
  <c r="U93" i="12" s="1"/>
  <c r="HZ102" i="12"/>
  <c r="M102" i="12" s="1"/>
  <c r="DY96" i="12"/>
  <c r="DZ96" i="12" s="1"/>
  <c r="K97" i="12"/>
  <c r="LY103" i="12"/>
  <c r="U103" i="12" s="1"/>
  <c r="LY106" i="12"/>
  <c r="U106" i="12" s="1"/>
  <c r="K102" i="12"/>
  <c r="DY103" i="12"/>
  <c r="DZ103" i="12" s="1"/>
  <c r="DY107" i="12"/>
  <c r="EA107" i="12" s="1"/>
  <c r="LY92" i="12"/>
  <c r="U92" i="12" s="1"/>
  <c r="K103" i="12"/>
  <c r="U102" i="12"/>
  <c r="K96" i="12"/>
  <c r="K106" i="12"/>
  <c r="K107" i="12"/>
  <c r="LY97" i="12"/>
  <c r="U97" i="12" s="1"/>
  <c r="K101" i="12"/>
  <c r="DY106" i="12"/>
  <c r="DZ106" i="12" s="1"/>
  <c r="K93" i="12"/>
  <c r="HZ96" i="12"/>
  <c r="M96" i="12" s="1"/>
  <c r="K94" i="12"/>
  <c r="LY94" i="12"/>
  <c r="U94" i="12" s="1"/>
  <c r="DY94" i="12"/>
  <c r="DZ94" i="12" s="1"/>
  <c r="DY92" i="12"/>
  <c r="DZ92" i="12" s="1"/>
  <c r="DY101" i="12"/>
  <c r="EA101" i="12" s="1"/>
  <c r="DY102" i="12"/>
  <c r="DZ102" i="12" s="1"/>
  <c r="LY96" i="12"/>
  <c r="U96" i="12" s="1"/>
  <c r="K92" i="12"/>
  <c r="HY101" i="12"/>
  <c r="M101" i="12" s="1"/>
  <c r="DY97" i="12"/>
  <c r="EA97" i="12" s="1"/>
  <c r="HY85" i="12"/>
  <c r="M85" i="12" s="1"/>
  <c r="HY86" i="12"/>
  <c r="M86" i="12" s="1"/>
  <c r="HY88" i="12"/>
  <c r="M88" i="12" s="1"/>
  <c r="HY89" i="12"/>
  <c r="M89" i="12" s="1"/>
  <c r="DY89" i="12"/>
  <c r="EA89" i="12" s="1"/>
  <c r="DY88" i="12"/>
  <c r="EA88" i="12" s="1"/>
  <c r="DY85" i="12"/>
  <c r="EA85" i="12" s="1"/>
  <c r="HY87" i="12"/>
  <c r="M87" i="12" s="1"/>
  <c r="DY86" i="12"/>
  <c r="DZ86" i="12" s="1"/>
  <c r="DY87" i="12"/>
  <c r="EA87" i="12" s="1"/>
  <c r="LX86" i="12"/>
  <c r="U86" i="12" s="1"/>
  <c r="LY89" i="12"/>
  <c r="U89" i="12" s="1"/>
  <c r="LX88" i="12"/>
  <c r="U88" i="12" s="1"/>
  <c r="LX85" i="12"/>
  <c r="U85" i="12" s="1"/>
  <c r="LX87" i="12"/>
  <c r="U87" i="12" s="1"/>
  <c r="HY74" i="12"/>
  <c r="M74" i="12" s="1"/>
  <c r="HY73" i="12"/>
  <c r="M73" i="12" s="1"/>
  <c r="LY74" i="12"/>
  <c r="U74" i="12" s="1"/>
  <c r="LY78" i="12"/>
  <c r="U78" i="12" s="1"/>
  <c r="LY73" i="12"/>
  <c r="U73" i="12" s="1"/>
  <c r="LY75" i="12"/>
  <c r="U75" i="12" s="1"/>
  <c r="LY77" i="12"/>
  <c r="U77" i="12" s="1"/>
  <c r="HZ77" i="12"/>
  <c r="M77" i="12" s="1"/>
  <c r="HZ75" i="12"/>
  <c r="M75" i="12" s="1"/>
  <c r="HZ78" i="12"/>
  <c r="M78" i="12" s="1"/>
  <c r="LY57" i="12"/>
  <c r="U57" i="12" s="1"/>
  <c r="HZ40" i="12"/>
  <c r="M40" i="12" s="1"/>
  <c r="HZ57" i="12"/>
  <c r="LY40" i="12"/>
  <c r="U40" i="12" s="1"/>
  <c r="LX50" i="12"/>
  <c r="U50" i="12" s="1"/>
  <c r="LY37" i="12"/>
  <c r="U37" i="12" s="1"/>
  <c r="LX49" i="12"/>
  <c r="U49" i="12" s="1"/>
  <c r="LX31" i="12"/>
  <c r="U31" i="12" s="1"/>
  <c r="LX32" i="12"/>
  <c r="U32" i="12" s="1"/>
  <c r="LY48" i="12"/>
  <c r="U48" i="12" s="1"/>
  <c r="LX33" i="12"/>
  <c r="U33" i="12" s="1"/>
  <c r="LX28" i="12"/>
  <c r="U28" i="12" s="1"/>
  <c r="LY41" i="12"/>
  <c r="U41" i="12" s="1"/>
  <c r="LX46" i="12"/>
  <c r="U46" i="12" s="1"/>
  <c r="HY50" i="12"/>
  <c r="M50" i="12" s="1"/>
  <c r="LX47" i="12"/>
  <c r="U47" i="12" s="1"/>
  <c r="LX30" i="12"/>
  <c r="U30" i="12" s="1"/>
  <c r="LY51" i="12"/>
  <c r="U51" i="12" s="1"/>
  <c r="LX54" i="12"/>
  <c r="U54" i="12" s="1"/>
  <c r="LY29" i="12"/>
  <c r="U29" i="12" s="1"/>
  <c r="HZ49" i="12"/>
  <c r="M49" i="12" s="1"/>
  <c r="LY39" i="12"/>
  <c r="U39" i="12" s="1"/>
  <c r="HY51" i="12"/>
  <c r="M51" i="12" s="1"/>
  <c r="HY37" i="12"/>
  <c r="M37" i="12" s="1"/>
  <c r="HY39" i="12"/>
  <c r="M39" i="12" s="1"/>
  <c r="HY41" i="12"/>
  <c r="M41" i="12" s="1"/>
  <c r="HZ48" i="12"/>
  <c r="M48" i="12" s="1"/>
  <c r="HZ47" i="12"/>
  <c r="M47" i="12" s="1"/>
  <c r="DY47" i="12"/>
  <c r="DZ47" i="12" s="1"/>
  <c r="DY41" i="12"/>
  <c r="EA41" i="12" s="1"/>
  <c r="DY49" i="12"/>
  <c r="DZ49" i="12" s="1"/>
  <c r="DY40" i="12"/>
  <c r="EA40" i="12" s="1"/>
  <c r="DY37" i="12"/>
  <c r="EA37" i="12" s="1"/>
  <c r="DY48" i="12"/>
  <c r="DZ48" i="12" s="1"/>
  <c r="DY51" i="12"/>
  <c r="DZ51" i="12" s="1"/>
  <c r="DY39" i="12"/>
  <c r="DZ39" i="12" s="1"/>
  <c r="DY50" i="12"/>
  <c r="EA50" i="12" s="1"/>
  <c r="K39" i="12"/>
  <c r="G4" i="12"/>
  <c r="O4" i="12" s="1"/>
  <c r="W4" i="12" s="1"/>
  <c r="C140" i="22" l="1"/>
  <c r="D141" i="22"/>
  <c r="EA221" i="12"/>
  <c r="E221" i="12" s="1"/>
  <c r="EA215" i="12"/>
  <c r="E215" i="12" s="1"/>
  <c r="DZ131" i="12"/>
  <c r="EA43" i="12"/>
  <c r="EA53" i="12"/>
  <c r="E53" i="12" s="1"/>
  <c r="EA146" i="12"/>
  <c r="E146" i="12" s="1"/>
  <c r="EA145" i="12"/>
  <c r="E145" i="12" s="1"/>
  <c r="EA52" i="12"/>
  <c r="E52" i="12" s="1"/>
  <c r="EA205" i="12"/>
  <c r="E205" i="12" s="1"/>
  <c r="EA201" i="12"/>
  <c r="E201" i="12" s="1"/>
  <c r="DZ203" i="12"/>
  <c r="E203" i="12" s="1"/>
  <c r="EA199" i="12"/>
  <c r="E199" i="12" s="1"/>
  <c r="DZ172" i="12"/>
  <c r="E172" i="12" s="1"/>
  <c r="EA222" i="12"/>
  <c r="E222" i="12" s="1"/>
  <c r="E83" i="12"/>
  <c r="DZ150" i="12"/>
  <c r="E150" i="12" s="1"/>
  <c r="DZ149" i="12"/>
  <c r="E149" i="12" s="1"/>
  <c r="DZ192" i="12"/>
  <c r="E192" i="12" s="1"/>
  <c r="EA196" i="12"/>
  <c r="E196" i="12" s="1"/>
  <c r="DZ193" i="12"/>
  <c r="E193" i="12" s="1"/>
  <c r="DZ195" i="12"/>
  <c r="E195" i="12" s="1"/>
  <c r="EA194" i="12"/>
  <c r="E194" i="12" s="1"/>
  <c r="EA161" i="12"/>
  <c r="E161" i="12" s="1"/>
  <c r="DZ159" i="12"/>
  <c r="E159" i="12" s="1"/>
  <c r="EA183" i="12"/>
  <c r="DZ183" i="12"/>
  <c r="EA186" i="12"/>
  <c r="E186" i="12" s="1"/>
  <c r="EA188" i="12"/>
  <c r="E188" i="12" s="1"/>
  <c r="DZ179" i="12"/>
  <c r="E179" i="12" s="1"/>
  <c r="EA185" i="12"/>
  <c r="E185" i="12" s="1"/>
  <c r="EA182" i="12"/>
  <c r="DZ182" i="12"/>
  <c r="EA187" i="12"/>
  <c r="E187" i="12" s="1"/>
  <c r="EA181" i="12"/>
  <c r="DZ181" i="12"/>
  <c r="EA178" i="12"/>
  <c r="E178" i="12" s="1"/>
  <c r="DZ189" i="12"/>
  <c r="E189" i="12" s="1"/>
  <c r="EA184" i="12"/>
  <c r="E184" i="12" s="1"/>
  <c r="DZ170" i="12"/>
  <c r="E170" i="12" s="1"/>
  <c r="DZ177" i="12"/>
  <c r="E177" i="12" s="1"/>
  <c r="DZ171" i="12"/>
  <c r="E171" i="12" s="1"/>
  <c r="DZ169" i="12"/>
  <c r="E169" i="12" s="1"/>
  <c r="EA162" i="12"/>
  <c r="E162" i="12" s="1"/>
  <c r="EA160" i="12"/>
  <c r="E160" i="12" s="1"/>
  <c r="EA217" i="12"/>
  <c r="E217" i="12" s="1"/>
  <c r="M59" i="21"/>
  <c r="EA114" i="12"/>
  <c r="E114" i="12" s="1"/>
  <c r="EA126" i="12"/>
  <c r="E126" i="12" s="1"/>
  <c r="DZ130" i="12"/>
  <c r="E130" i="12" s="1"/>
  <c r="DA20" i="21"/>
  <c r="U20" i="21" s="1"/>
  <c r="CW16" i="21"/>
  <c r="BA12" i="21"/>
  <c r="E12" i="21" s="1"/>
  <c r="G14" i="12"/>
  <c r="CW13" i="21"/>
  <c r="CZ17" i="21"/>
  <c r="U17" i="21" s="1"/>
  <c r="DA21" i="21"/>
  <c r="U21" i="21" s="1"/>
  <c r="DA18" i="21"/>
  <c r="U18" i="21" s="1"/>
  <c r="DC13" i="21"/>
  <c r="AA13" i="21" s="1"/>
  <c r="DA24" i="21"/>
  <c r="U24" i="21" s="1"/>
  <c r="EA151" i="12"/>
  <c r="E151" i="12" s="1"/>
  <c r="DZ140" i="12"/>
  <c r="E140" i="12" s="1"/>
  <c r="DZ135" i="12"/>
  <c r="E135" i="12" s="1"/>
  <c r="EA138" i="12"/>
  <c r="E138" i="12" s="1"/>
  <c r="EA148" i="12"/>
  <c r="E148" i="12" s="1"/>
  <c r="EA136" i="12"/>
  <c r="E136" i="12" s="1"/>
  <c r="DZ153" i="12"/>
  <c r="E153" i="12" s="1"/>
  <c r="DZ139" i="12"/>
  <c r="E139" i="12" s="1"/>
  <c r="EA154" i="12"/>
  <c r="E154" i="12" s="1"/>
  <c r="DZ144" i="12"/>
  <c r="E144" i="12" s="1"/>
  <c r="EA147" i="12"/>
  <c r="E147" i="12" s="1"/>
  <c r="EA143" i="12"/>
  <c r="E143" i="12" s="1"/>
  <c r="DZ122" i="12"/>
  <c r="E122" i="12" s="1"/>
  <c r="EA124" i="12"/>
  <c r="E124" i="12" s="1"/>
  <c r="EA123" i="12"/>
  <c r="E123" i="12" s="1"/>
  <c r="EA132" i="12"/>
  <c r="E132" i="12" s="1"/>
  <c r="DZ113" i="12"/>
  <c r="E113" i="12" s="1"/>
  <c r="DZ119" i="12"/>
  <c r="E119" i="12" s="1"/>
  <c r="EA117" i="12"/>
  <c r="E117" i="12" s="1"/>
  <c r="DZ116" i="12"/>
  <c r="E116" i="12" s="1"/>
  <c r="EA118" i="12"/>
  <c r="E118" i="12" s="1"/>
  <c r="DZ42" i="12"/>
  <c r="E42" i="12" s="1"/>
  <c r="DZ105" i="12"/>
  <c r="E105" i="12" s="1"/>
  <c r="DZ98" i="12"/>
  <c r="EA98" i="12"/>
  <c r="EA93" i="12"/>
  <c r="E93" i="12" s="1"/>
  <c r="EA106" i="12"/>
  <c r="E106" i="12" s="1"/>
  <c r="EA102" i="12"/>
  <c r="E102" i="12" s="1"/>
  <c r="EA92" i="12"/>
  <c r="E92" i="12" s="1"/>
  <c r="DZ107" i="12"/>
  <c r="E107" i="12" s="1"/>
  <c r="DZ97" i="12"/>
  <c r="E97" i="12" s="1"/>
  <c r="EA103" i="12"/>
  <c r="E103" i="12" s="1"/>
  <c r="DZ101" i="12"/>
  <c r="E101" i="12" s="1"/>
  <c r="EA96" i="12"/>
  <c r="E96" i="12" s="1"/>
  <c r="EA94" i="12"/>
  <c r="E94" i="12" s="1"/>
  <c r="DZ89" i="12"/>
  <c r="E89" i="12" s="1"/>
  <c r="DZ85" i="12"/>
  <c r="E85" i="12" s="1"/>
  <c r="DZ88" i="12"/>
  <c r="E88" i="12" s="1"/>
  <c r="DZ87" i="12"/>
  <c r="E87" i="12" s="1"/>
  <c r="EA86" i="12"/>
  <c r="E86" i="12" s="1"/>
  <c r="DZ41" i="12"/>
  <c r="E41" i="12" s="1"/>
  <c r="DZ40" i="12"/>
  <c r="E40" i="12" s="1"/>
  <c r="EA49" i="12"/>
  <c r="E49" i="12" s="1"/>
  <c r="EA39" i="12"/>
  <c r="E39" i="12" s="1"/>
  <c r="DZ50" i="12"/>
  <c r="E50" i="12" s="1"/>
  <c r="DZ37" i="12"/>
  <c r="E37" i="12" s="1"/>
  <c r="EA51" i="12"/>
  <c r="E51" i="12" s="1"/>
  <c r="EA48" i="12"/>
  <c r="E48" i="12" s="1"/>
  <c r="EA47" i="12"/>
  <c r="E47" i="12" s="1"/>
  <c r="D142" i="22" l="1"/>
  <c r="C141" i="22"/>
  <c r="E181" i="12"/>
  <c r="E182" i="12"/>
  <c r="E183" i="12"/>
  <c r="DC16" i="21"/>
  <c r="AA16" i="21" s="1"/>
  <c r="CX16" i="21"/>
  <c r="CY16" i="21" s="1"/>
  <c r="DA16" i="21" s="1"/>
  <c r="BC13" i="21"/>
  <c r="K13" i="21" s="1"/>
  <c r="AX13" i="21"/>
  <c r="AW13" i="21"/>
  <c r="X13" i="21"/>
  <c r="Y16" i="21"/>
  <c r="Z16" i="21" s="1"/>
  <c r="Y13" i="21"/>
  <c r="Z13" i="21" s="1"/>
  <c r="CY13" i="21"/>
  <c r="DA13" i="21" s="1"/>
  <c r="X16" i="21"/>
  <c r="E98" i="12"/>
  <c r="EI12" i="12"/>
  <c r="N12" i="12"/>
  <c r="P12" i="12" s="1"/>
  <c r="D143" i="22" l="1"/>
  <c r="C142" i="22"/>
  <c r="H13" i="21"/>
  <c r="I13" i="21"/>
  <c r="J13" i="21" s="1"/>
  <c r="AY13" i="21"/>
  <c r="BA13" i="21" s="1"/>
  <c r="CZ16" i="21"/>
  <c r="U16" i="21" s="1"/>
  <c r="CZ13" i="21"/>
  <c r="U13" i="21" s="1"/>
  <c r="AJ12" i="12"/>
  <c r="HV12" i="12"/>
  <c r="HW12" i="12"/>
  <c r="F12" i="12"/>
  <c r="IB12" i="12"/>
  <c r="S12" i="12" s="1"/>
  <c r="R12" i="12"/>
  <c r="C143" i="22" l="1"/>
  <c r="D144" i="22"/>
  <c r="AZ13" i="21"/>
  <c r="E13" i="21" s="1"/>
  <c r="H12" i="12"/>
  <c r="HX12" i="12"/>
  <c r="DX12" i="12"/>
  <c r="DW12" i="12"/>
  <c r="EC12" i="12"/>
  <c r="I12" i="12"/>
  <c r="J12" i="12" s="1"/>
  <c r="D145" i="22" l="1"/>
  <c r="C144" i="22"/>
  <c r="HZ12" i="12"/>
  <c r="HY12" i="12"/>
  <c r="K12" i="12"/>
  <c r="DY12" i="12"/>
  <c r="C145" i="22" l="1"/>
  <c r="D146" i="22"/>
  <c r="M12" i="12"/>
  <c r="DZ12" i="12"/>
  <c r="EA12" i="12"/>
  <c r="D147" i="22" l="1"/>
  <c r="C146" i="22"/>
  <c r="E12" i="12"/>
  <c r="N57" i="12"/>
  <c r="C147" i="22" l="1"/>
  <c r="D148" i="22"/>
  <c r="M57" i="12"/>
  <c r="P57" i="12"/>
  <c r="R57" i="12"/>
  <c r="IB57" i="12"/>
  <c r="D149" i="22" l="1"/>
  <c r="C148" i="22"/>
  <c r="S57" i="12"/>
  <c r="N56" i="12"/>
  <c r="AJ56" i="12"/>
  <c r="C149" i="22" l="1"/>
  <c r="D150" i="22"/>
  <c r="M56" i="12"/>
  <c r="P56" i="12"/>
  <c r="AJ59" i="12"/>
  <c r="AJ58" i="12"/>
  <c r="AJ61" i="12"/>
  <c r="AJ60" i="12"/>
  <c r="AJ67" i="12"/>
  <c r="F58" i="12"/>
  <c r="F61" i="12"/>
  <c r="F60" i="12"/>
  <c r="F59" i="12"/>
  <c r="F62" i="12"/>
  <c r="F63" i="12"/>
  <c r="F67" i="12"/>
  <c r="F64" i="12"/>
  <c r="F65" i="12"/>
  <c r="F69" i="12"/>
  <c r="F68" i="12"/>
  <c r="F78" i="12"/>
  <c r="F77" i="12"/>
  <c r="F75" i="12"/>
  <c r="F73" i="12"/>
  <c r="H73" i="12" s="1"/>
  <c r="F74" i="12"/>
  <c r="AJ57" i="12"/>
  <c r="F57" i="12"/>
  <c r="H57" i="12" s="1"/>
  <c r="R56" i="12"/>
  <c r="F56" i="12"/>
  <c r="H56" i="12" s="1"/>
  <c r="IB56" i="12"/>
  <c r="S56" i="12" s="1"/>
  <c r="D151" i="22" l="1"/>
  <c r="C150" i="22"/>
  <c r="H64" i="12"/>
  <c r="H67" i="12"/>
  <c r="H63" i="12"/>
  <c r="H61" i="12"/>
  <c r="J58" i="12"/>
  <c r="J59" i="12"/>
  <c r="DX61" i="12"/>
  <c r="DW60" i="12"/>
  <c r="J63" i="12"/>
  <c r="DW62" i="12"/>
  <c r="J65" i="12"/>
  <c r="J67" i="12"/>
  <c r="EC64" i="12"/>
  <c r="K64" i="12" s="1"/>
  <c r="J69" i="12"/>
  <c r="J68" i="12"/>
  <c r="H62" i="12"/>
  <c r="H59" i="12"/>
  <c r="H68" i="12"/>
  <c r="H60" i="12"/>
  <c r="H69" i="12"/>
  <c r="H65" i="12"/>
  <c r="H58" i="12"/>
  <c r="DW65" i="12"/>
  <c r="DX59" i="12"/>
  <c r="H74" i="12"/>
  <c r="H75" i="12"/>
  <c r="H77" i="12"/>
  <c r="H78" i="12"/>
  <c r="J77" i="12"/>
  <c r="J75" i="12"/>
  <c r="J78" i="12"/>
  <c r="J74" i="12"/>
  <c r="J73" i="12"/>
  <c r="DX56" i="12"/>
  <c r="J57" i="12"/>
  <c r="DW56" i="12"/>
  <c r="J56" i="12"/>
  <c r="EC56" i="12"/>
  <c r="K56" i="12" s="1"/>
  <c r="C151" i="22" l="1"/>
  <c r="D152" i="22"/>
  <c r="EC65" i="12"/>
  <c r="K65" i="12" s="1"/>
  <c r="DX67" i="12"/>
  <c r="J64" i="12"/>
  <c r="DX65" i="12"/>
  <c r="DY65" i="12" s="1"/>
  <c r="DZ65" i="12" s="1"/>
  <c r="DX60" i="12"/>
  <c r="DY60" i="12" s="1"/>
  <c r="EA60" i="12" s="1"/>
  <c r="DX63" i="12"/>
  <c r="DW59" i="12"/>
  <c r="DY59" i="12" s="1"/>
  <c r="DZ59" i="12" s="1"/>
  <c r="EC62" i="12"/>
  <c r="K62" i="12" s="1"/>
  <c r="EC59" i="12"/>
  <c r="K59" i="12" s="1"/>
  <c r="J60" i="12"/>
  <c r="DX58" i="12"/>
  <c r="EC63" i="12"/>
  <c r="K63" i="12" s="1"/>
  <c r="EC69" i="12"/>
  <c r="K69" i="12" s="1"/>
  <c r="DX64" i="12"/>
  <c r="DW63" i="12"/>
  <c r="DX69" i="12"/>
  <c r="DW64" i="12"/>
  <c r="DW68" i="12"/>
  <c r="EC61" i="12"/>
  <c r="K61" i="12" s="1"/>
  <c r="EC60" i="12"/>
  <c r="K60" i="12" s="1"/>
  <c r="DW67" i="12"/>
  <c r="DW61" i="12"/>
  <c r="DY61" i="12" s="1"/>
  <c r="DW69" i="12"/>
  <c r="EC67" i="12"/>
  <c r="K67" i="12" s="1"/>
  <c r="DW58" i="12"/>
  <c r="J61" i="12"/>
  <c r="J62" i="12"/>
  <c r="EC58" i="12"/>
  <c r="K58" i="12" s="1"/>
  <c r="EC68" i="12"/>
  <c r="K68" i="12" s="1"/>
  <c r="DX62" i="12"/>
  <c r="DX68" i="12"/>
  <c r="EC74" i="12"/>
  <c r="DW73" i="12"/>
  <c r="EC73" i="12"/>
  <c r="DX73" i="12"/>
  <c r="DW78" i="12"/>
  <c r="DX78" i="12"/>
  <c r="EC78" i="12"/>
  <c r="DW77" i="12"/>
  <c r="DW74" i="12"/>
  <c r="DX77" i="12"/>
  <c r="EC75" i="12"/>
  <c r="K75" i="12" s="1"/>
  <c r="DX74" i="12"/>
  <c r="EC77" i="12"/>
  <c r="DW75" i="12"/>
  <c r="DX75" i="12"/>
  <c r="DY56" i="12"/>
  <c r="DZ56" i="12" s="1"/>
  <c r="DW57" i="12"/>
  <c r="EC57" i="12"/>
  <c r="K57" i="12" s="1"/>
  <c r="DX57" i="12"/>
  <c r="C152" i="22" l="1"/>
  <c r="D153" i="22"/>
  <c r="EA56" i="12"/>
  <c r="E56" i="12" s="1"/>
  <c r="DY67" i="12"/>
  <c r="DZ67" i="12" s="1"/>
  <c r="DY64" i="12"/>
  <c r="EA64" i="12" s="1"/>
  <c r="EA59" i="12"/>
  <c r="E59" i="12" s="1"/>
  <c r="DY58" i="12"/>
  <c r="DZ58" i="12" s="1"/>
  <c r="DY63" i="12"/>
  <c r="DZ63" i="12" s="1"/>
  <c r="DZ60" i="12"/>
  <c r="E60" i="12" s="1"/>
  <c r="DY69" i="12"/>
  <c r="DZ69" i="12" s="1"/>
  <c r="EA61" i="12"/>
  <c r="DZ61" i="12"/>
  <c r="DY68" i="12"/>
  <c r="EA68" i="12" s="1"/>
  <c r="DY62" i="12"/>
  <c r="EA62" i="12" s="1"/>
  <c r="EA65" i="12"/>
  <c r="E65" i="12" s="1"/>
  <c r="K77" i="12"/>
  <c r="K78" i="12"/>
  <c r="K73" i="12"/>
  <c r="K74" i="12"/>
  <c r="DY73" i="12"/>
  <c r="DZ73" i="12" s="1"/>
  <c r="DY78" i="12"/>
  <c r="EA78" i="12" s="1"/>
  <c r="DY77" i="12"/>
  <c r="EA77" i="12" s="1"/>
  <c r="DY74" i="12"/>
  <c r="DZ74" i="12" s="1"/>
  <c r="DY75" i="12"/>
  <c r="EA75" i="12" s="1"/>
  <c r="DY57" i="12"/>
  <c r="EA57" i="12" s="1"/>
  <c r="C153" i="22" l="1"/>
  <c r="D154" i="22"/>
  <c r="EA67" i="12"/>
  <c r="E67" i="12" s="1"/>
  <c r="EA58" i="12"/>
  <c r="E58" i="12" s="1"/>
  <c r="DZ64" i="12"/>
  <c r="E64" i="12" s="1"/>
  <c r="E61" i="12"/>
  <c r="DZ68" i="12"/>
  <c r="E68" i="12" s="1"/>
  <c r="EA63" i="12"/>
  <c r="E63" i="12" s="1"/>
  <c r="EA69" i="12"/>
  <c r="E69" i="12" s="1"/>
  <c r="DZ62" i="12"/>
  <c r="E62" i="12" s="1"/>
  <c r="EA73" i="12"/>
  <c r="E73" i="12" s="1"/>
  <c r="EA74" i="12"/>
  <c r="E74" i="12" s="1"/>
  <c r="DZ77" i="12"/>
  <c r="E77" i="12" s="1"/>
  <c r="DZ78" i="12"/>
  <c r="E78" i="12" s="1"/>
  <c r="DZ75" i="12"/>
  <c r="E75" i="12" s="1"/>
  <c r="DZ57" i="12"/>
  <c r="E57" i="12" s="1"/>
  <c r="D155" i="22" l="1"/>
  <c r="C154" i="22"/>
  <c r="FU46" i="12"/>
  <c r="GZ46" i="12"/>
  <c r="FJ46" i="12"/>
  <c r="GM46" i="12"/>
  <c r="GN46" i="12"/>
  <c r="FR46" i="12"/>
  <c r="EY46" i="12"/>
  <c r="EZ46" i="12"/>
  <c r="FG46" i="12"/>
  <c r="GC46" i="12"/>
  <c r="ET46" i="12"/>
  <c r="FI46" i="12"/>
  <c r="EM46" i="12"/>
  <c r="FZ46" i="12"/>
  <c r="GX46" i="12"/>
  <c r="FK46" i="12"/>
  <c r="GT46" i="12"/>
  <c r="FD46" i="12"/>
  <c r="HB46" i="12"/>
  <c r="FS46" i="12"/>
  <c r="FH46" i="12"/>
  <c r="GE46" i="12"/>
  <c r="FO46" i="12"/>
  <c r="FV46" i="12"/>
  <c r="HI46" i="12"/>
  <c r="GY46" i="12"/>
  <c r="HH46" i="12"/>
  <c r="HJ46" i="12"/>
  <c r="EJ46" i="12"/>
  <c r="GO46" i="12"/>
  <c r="GV46" i="12"/>
  <c r="FW46" i="12"/>
  <c r="HF46" i="12"/>
  <c r="FP46" i="12"/>
  <c r="EQ46" i="12"/>
  <c r="FF46" i="12"/>
  <c r="GD46" i="12"/>
  <c r="HN46" i="12"/>
  <c r="GH46" i="12"/>
  <c r="EU46" i="12"/>
  <c r="FY46" i="12"/>
  <c r="HL46" i="12"/>
  <c r="HS46" i="12"/>
  <c r="GF46" i="12"/>
  <c r="FQ46" i="12"/>
  <c r="EL46" i="12"/>
  <c r="ER46" i="12"/>
  <c r="HR46" i="12"/>
  <c r="FN46" i="12"/>
  <c r="EP46" i="12"/>
  <c r="GK46" i="12"/>
  <c r="FT46" i="12"/>
  <c r="EN46" i="12"/>
  <c r="ES46" i="12"/>
  <c r="GA46" i="12"/>
  <c r="FX46" i="12"/>
  <c r="GL46" i="12"/>
  <c r="EO46" i="12"/>
  <c r="GB46" i="12"/>
  <c r="FL46" i="12"/>
  <c r="HG46" i="12"/>
  <c r="GI46" i="12"/>
  <c r="HD46" i="12"/>
  <c r="HE46" i="12"/>
  <c r="GR46" i="12"/>
  <c r="GJ46" i="12"/>
  <c r="EW46" i="12"/>
  <c r="HO46" i="12"/>
  <c r="EX46" i="12"/>
  <c r="HC46" i="12"/>
  <c r="HP46" i="12"/>
  <c r="HK46" i="12"/>
  <c r="GU46" i="12"/>
  <c r="EK46" i="12"/>
  <c r="GS46" i="12"/>
  <c r="FC46" i="12"/>
  <c r="FA46" i="12"/>
  <c r="EV46" i="12"/>
  <c r="HQ46" i="12"/>
  <c r="FB46" i="12"/>
  <c r="FE46" i="12"/>
  <c r="HA46" i="12"/>
  <c r="GQ46" i="12"/>
  <c r="GG46" i="12"/>
  <c r="GW46" i="12"/>
  <c r="FM46" i="12"/>
  <c r="HT46" i="12"/>
  <c r="N46" i="12" s="1"/>
  <c r="F46" i="12"/>
  <c r="HM46" i="12"/>
  <c r="GP46" i="12"/>
  <c r="EI46" i="12"/>
  <c r="AJ46" i="12"/>
  <c r="D156" i="22" l="1"/>
  <c r="C155" i="22"/>
  <c r="ID46" i="12"/>
  <c r="IC46" i="12"/>
  <c r="O46" i="12" s="1"/>
  <c r="P46" i="12" s="1"/>
  <c r="HV46" i="12"/>
  <c r="J46" i="12"/>
  <c r="DX46" i="12"/>
  <c r="IB46" i="12"/>
  <c r="S46" i="12" s="1"/>
  <c r="H46" i="12"/>
  <c r="HW46" i="12"/>
  <c r="EC46" i="12"/>
  <c r="K46" i="12" s="1"/>
  <c r="DW46" i="12"/>
  <c r="D157" i="22" l="1"/>
  <c r="C156" i="22"/>
  <c r="Q46" i="12"/>
  <c r="R46" i="12" s="1"/>
  <c r="DY46" i="12"/>
  <c r="DZ46" i="12" s="1"/>
  <c r="HX46" i="12"/>
  <c r="HZ46" i="12" s="1"/>
  <c r="D158" i="22" l="1"/>
  <c r="C157" i="22"/>
  <c r="EA46" i="12"/>
  <c r="E46" i="12" s="1"/>
  <c r="HY46" i="12"/>
  <c r="M46" i="12" s="1"/>
  <c r="EI27" i="12"/>
  <c r="D159" i="22" l="1"/>
  <c r="C158" i="22"/>
  <c r="EI30" i="12"/>
  <c r="HW27" i="12"/>
  <c r="EI31" i="12"/>
  <c r="HV27" i="12"/>
  <c r="EI33" i="12"/>
  <c r="EI32" i="12"/>
  <c r="EI28" i="12"/>
  <c r="N28" i="12"/>
  <c r="P28" i="12" s="1"/>
  <c r="N27" i="12"/>
  <c r="P27" i="12" s="1"/>
  <c r="N14" i="12"/>
  <c r="P14" i="12" s="1"/>
  <c r="AJ27" i="12"/>
  <c r="IB27" i="12"/>
  <c r="S27" i="12" s="1"/>
  <c r="C159" i="22" l="1"/>
  <c r="D160" i="22"/>
  <c r="R27" i="12"/>
  <c r="AJ28" i="12"/>
  <c r="IB28" i="12"/>
  <c r="S28" i="12" s="1"/>
  <c r="HV30" i="12"/>
  <c r="IB29" i="12"/>
  <c r="S29" i="12" s="1"/>
  <c r="IB31" i="12"/>
  <c r="S31" i="12" s="1"/>
  <c r="HW28" i="12"/>
  <c r="HV28" i="12"/>
  <c r="HW30" i="12"/>
  <c r="R28" i="12"/>
  <c r="HV32" i="12"/>
  <c r="HW32" i="12"/>
  <c r="F32" i="12"/>
  <c r="F31" i="12"/>
  <c r="F27" i="12"/>
  <c r="H27" i="12" s="1"/>
  <c r="F33" i="12"/>
  <c r="F28" i="12"/>
  <c r="F29" i="12"/>
  <c r="F30" i="12"/>
  <c r="HW29" i="12"/>
  <c r="HV29" i="12"/>
  <c r="HW33" i="12"/>
  <c r="HV33" i="12"/>
  <c r="IB14" i="12"/>
  <c r="S14" i="12" s="1"/>
  <c r="IB30" i="12"/>
  <c r="S30" i="12" s="1"/>
  <c r="HV14" i="12"/>
  <c r="HV31" i="12"/>
  <c r="HW31" i="12"/>
  <c r="HW14" i="12"/>
  <c r="IB32" i="12"/>
  <c r="S32" i="12" s="1"/>
  <c r="DW27" i="12"/>
  <c r="EC27" i="12"/>
  <c r="K27" i="12" s="1"/>
  <c r="AJ32" i="12"/>
  <c r="DX27" i="12"/>
  <c r="AJ31" i="12"/>
  <c r="AJ30" i="12"/>
  <c r="AJ33" i="12"/>
  <c r="HX27" i="12"/>
  <c r="HZ27" i="12" s="1"/>
  <c r="R14" i="12"/>
  <c r="IB33" i="12"/>
  <c r="S33" i="12" s="1"/>
  <c r="D161" i="22" l="1"/>
  <c r="C160" i="22"/>
  <c r="HY27" i="12"/>
  <c r="M27" i="12" s="1"/>
  <c r="H28" i="12"/>
  <c r="J33" i="12"/>
  <c r="J30" i="12"/>
  <c r="J32" i="12"/>
  <c r="J31" i="12"/>
  <c r="J28" i="12"/>
  <c r="J29" i="12"/>
  <c r="DY27" i="12"/>
  <c r="DZ27" i="12" s="1"/>
  <c r="J27" i="12"/>
  <c r="HX32" i="12"/>
  <c r="HY32" i="12" s="1"/>
  <c r="EC28" i="12"/>
  <c r="K28" i="12" s="1"/>
  <c r="DW28" i="12"/>
  <c r="DX28" i="12"/>
  <c r="H31" i="12"/>
  <c r="HX28" i="12"/>
  <c r="HZ28" i="12" s="1"/>
  <c r="EC33" i="12"/>
  <c r="K33" i="12" s="1"/>
  <c r="DX33" i="12"/>
  <c r="DW33" i="12"/>
  <c r="DX29" i="12"/>
  <c r="DW29" i="12"/>
  <c r="EC29" i="12"/>
  <c r="K29" i="12" s="1"/>
  <c r="H32" i="12"/>
  <c r="HX30" i="12"/>
  <c r="HZ30" i="12" s="1"/>
  <c r="DW32" i="12"/>
  <c r="EC32" i="12"/>
  <c r="K32" i="12" s="1"/>
  <c r="DX32" i="12"/>
  <c r="HX14" i="12"/>
  <c r="HY14" i="12" s="1"/>
  <c r="HX29" i="12"/>
  <c r="HZ29" i="12" s="1"/>
  <c r="HX31" i="12"/>
  <c r="HY31" i="12" s="1"/>
  <c r="H30" i="12"/>
  <c r="H29" i="12"/>
  <c r="EC30" i="12"/>
  <c r="K30" i="12" s="1"/>
  <c r="DW30" i="12"/>
  <c r="DX30" i="12"/>
  <c r="DX31" i="12"/>
  <c r="DW31" i="12"/>
  <c r="EC31" i="12"/>
  <c r="K31" i="12" s="1"/>
  <c r="HX33" i="12"/>
  <c r="HZ33" i="12" s="1"/>
  <c r="H33" i="12"/>
  <c r="D162" i="22" l="1"/>
  <c r="C161" i="22"/>
  <c r="EA27" i="12"/>
  <c r="E27" i="12" s="1"/>
  <c r="HY28" i="12"/>
  <c r="M28" i="12" s="1"/>
  <c r="HY33" i="12"/>
  <c r="M33" i="12" s="1"/>
  <c r="HZ31" i="12"/>
  <c r="M31" i="12" s="1"/>
  <c r="DY31" i="12"/>
  <c r="EA31" i="12" s="1"/>
  <c r="DY29" i="12"/>
  <c r="EA29" i="12" s="1"/>
  <c r="HZ32" i="12"/>
  <c r="M32" i="12" s="1"/>
  <c r="HZ14" i="12"/>
  <c r="HY29" i="12"/>
  <c r="M29" i="12" s="1"/>
  <c r="HY30" i="12"/>
  <c r="M30" i="12" s="1"/>
  <c r="DY33" i="12"/>
  <c r="DZ33" i="12" s="1"/>
  <c r="DY28" i="12"/>
  <c r="DZ28" i="12" s="1"/>
  <c r="DY30" i="12"/>
  <c r="EA30" i="12" s="1"/>
  <c r="DY32" i="12"/>
  <c r="EA32" i="12" s="1"/>
  <c r="C162" i="22" l="1"/>
  <c r="D163" i="22"/>
  <c r="CX14" i="21"/>
  <c r="M14" i="12"/>
  <c r="DC14" i="21"/>
  <c r="AA14" i="21" s="1"/>
  <c r="DZ32" i="12"/>
  <c r="E32" i="12" s="1"/>
  <c r="DZ31" i="12"/>
  <c r="E31" i="12" s="1"/>
  <c r="EA28" i="12"/>
  <c r="E28" i="12" s="1"/>
  <c r="DZ30" i="12"/>
  <c r="E30" i="12" s="1"/>
  <c r="DZ29" i="12"/>
  <c r="E29" i="12" s="1"/>
  <c r="EA33" i="12"/>
  <c r="E33" i="12" s="1"/>
  <c r="C163" i="22" l="1"/>
  <c r="AU3" i="21"/>
  <c r="AT3" i="21"/>
  <c r="CU3" i="21"/>
  <c r="V9" i="21" s="1"/>
  <c r="BU3" i="21"/>
  <c r="N9" i="21" s="1"/>
  <c r="CR3" i="21"/>
  <c r="AS3" i="21"/>
  <c r="BT3" i="21"/>
  <c r="AQ3" i="21"/>
  <c r="BS3" i="21"/>
  <c r="CT3" i="21"/>
  <c r="CS3" i="21"/>
  <c r="AR3" i="21"/>
  <c r="BR3" i="21"/>
  <c r="AP3" i="21"/>
  <c r="BO3" i="21"/>
  <c r="BQ3" i="21"/>
  <c r="CQ3" i="21"/>
  <c r="CN3" i="21"/>
  <c r="AO3" i="21"/>
  <c r="AN3" i="21"/>
  <c r="CO3" i="21"/>
  <c r="BP3" i="21"/>
  <c r="CP3" i="21"/>
  <c r="AK3" i="21"/>
  <c r="BN3" i="21"/>
  <c r="AL3" i="21"/>
  <c r="AM3" i="21"/>
  <c r="CM3" i="21"/>
  <c r="BK3" i="21"/>
  <c r="BM3" i="21"/>
  <c r="CL3" i="21"/>
  <c r="BL3" i="21"/>
  <c r="CK3" i="21"/>
  <c r="CW14" i="21"/>
  <c r="Y14" i="21"/>
  <c r="Z14" i="21" s="1"/>
  <c r="X14" i="21"/>
  <c r="N21" i="12"/>
  <c r="P21" i="12" s="1"/>
  <c r="EI11" i="12"/>
  <c r="D2" i="21" l="1"/>
  <c r="F9" i="21"/>
  <c r="EI213" i="12"/>
  <c r="HW213" i="12" s="1"/>
  <c r="EI19" i="12"/>
  <c r="EI23" i="12"/>
  <c r="EI24" i="12"/>
  <c r="EI21" i="12"/>
  <c r="CY14" i="21"/>
  <c r="CZ14" i="21" s="1"/>
  <c r="EI15" i="12"/>
  <c r="EI18" i="12"/>
  <c r="N22" i="12"/>
  <c r="P22" i="12" s="1"/>
  <c r="Q11" i="12"/>
  <c r="EI17" i="12"/>
  <c r="EI20" i="12"/>
  <c r="N17" i="12"/>
  <c r="P17" i="12" s="1"/>
  <c r="EI22" i="12"/>
  <c r="N11" i="12"/>
  <c r="EI16" i="12"/>
  <c r="N16" i="12"/>
  <c r="P16" i="12" s="1"/>
  <c r="N18" i="12"/>
  <c r="P18" i="12" s="1"/>
  <c r="N20" i="12"/>
  <c r="P20" i="12" s="1"/>
  <c r="HV213" i="12" l="1"/>
  <c r="HX213" i="12" s="1"/>
  <c r="HZ213" i="12" s="1"/>
  <c r="HV19" i="12"/>
  <c r="HW19" i="12"/>
  <c r="DA14" i="21"/>
  <c r="U14" i="21" s="1"/>
  <c r="Q17" i="12"/>
  <c r="R17" i="12" s="1"/>
  <c r="IB18" i="12"/>
  <c r="S18" i="12" s="1"/>
  <c r="N15" i="12"/>
  <c r="P15" i="12" s="1"/>
  <c r="R18" i="12"/>
  <c r="R11" i="12"/>
  <c r="P11" i="12"/>
  <c r="IB20" i="12"/>
  <c r="S20" i="12" s="1"/>
  <c r="R20" i="12"/>
  <c r="R16" i="12"/>
  <c r="IB17" i="12"/>
  <c r="S17" i="12" s="1"/>
  <c r="IB21" i="12"/>
  <c r="S21" i="12" s="1"/>
  <c r="R21" i="12"/>
  <c r="IB22" i="12"/>
  <c r="S22" i="12" s="1"/>
  <c r="R22" i="12"/>
  <c r="HX19" i="12" l="1"/>
  <c r="HY19" i="12" s="1"/>
  <c r="M213" i="12"/>
  <c r="HY213" i="12"/>
  <c r="M212" i="12"/>
  <c r="R15" i="12"/>
  <c r="HZ19" i="12" l="1"/>
  <c r="M19" i="12" s="1"/>
  <c r="IH11" i="12"/>
  <c r="IH213" i="12" l="1"/>
  <c r="LU213" i="12" s="1"/>
  <c r="IH19" i="12"/>
  <c r="IH23" i="12"/>
  <c r="LV23" i="12" s="1"/>
  <c r="IH24" i="12"/>
  <c r="IH15" i="12"/>
  <c r="AJ14" i="12" s="1"/>
  <c r="CX15" i="21"/>
  <c r="AJ11" i="12"/>
  <c r="F11" i="12"/>
  <c r="F18" i="12"/>
  <c r="F17" i="12"/>
  <c r="F21" i="12"/>
  <c r="F22" i="12"/>
  <c r="F16" i="12"/>
  <c r="V18" i="12"/>
  <c r="V17" i="12"/>
  <c r="V11" i="12"/>
  <c r="V22" i="12"/>
  <c r="V20" i="12"/>
  <c r="V21" i="12"/>
  <c r="V16" i="12"/>
  <c r="IH16" i="12"/>
  <c r="IH21" i="12"/>
  <c r="LU11" i="12"/>
  <c r="IH22" i="12"/>
  <c r="LV11" i="12"/>
  <c r="IH20" i="12"/>
  <c r="IH17" i="12"/>
  <c r="IH18" i="12"/>
  <c r="MA11" i="12"/>
  <c r="AA11" i="12" s="1"/>
  <c r="LV213" i="12" l="1"/>
  <c r="LW213" i="12" s="1"/>
  <c r="LX213" i="12" s="1"/>
  <c r="LU19" i="12"/>
  <c r="LV19" i="12"/>
  <c r="AJ213" i="12"/>
  <c r="AJ19" i="12"/>
  <c r="LU23" i="12"/>
  <c r="LW23" i="12" s="1"/>
  <c r="LY23" i="12" s="1"/>
  <c r="LV24" i="12"/>
  <c r="LU24" i="12"/>
  <c r="AJ23" i="12"/>
  <c r="AJ24" i="12"/>
  <c r="AJ20" i="12"/>
  <c r="AJ15" i="12"/>
  <c r="AJ18" i="12"/>
  <c r="CW15" i="21"/>
  <c r="Y15" i="21"/>
  <c r="Z15" i="21" s="1"/>
  <c r="DC15" i="21"/>
  <c r="AA15" i="21" s="1"/>
  <c r="X15" i="21"/>
  <c r="AJ22" i="12"/>
  <c r="AJ21" i="12"/>
  <c r="AJ17" i="12"/>
  <c r="AJ16" i="12"/>
  <c r="X18" i="12"/>
  <c r="MA18" i="12"/>
  <c r="AA18" i="12" s="1"/>
  <c r="H16" i="12"/>
  <c r="LW11" i="12"/>
  <c r="LX11" i="12" s="1"/>
  <c r="LU22" i="12"/>
  <c r="LV22" i="12"/>
  <c r="Z20" i="12"/>
  <c r="MA16" i="12"/>
  <c r="AA16" i="12" s="1"/>
  <c r="MA20" i="12"/>
  <c r="AA20" i="12" s="1"/>
  <c r="H22" i="12"/>
  <c r="V15" i="12"/>
  <c r="Z18" i="12"/>
  <c r="X16" i="12"/>
  <c r="H21" i="12"/>
  <c r="Z16" i="12"/>
  <c r="X21" i="12"/>
  <c r="MA15" i="12"/>
  <c r="AA15" i="12" s="1"/>
  <c r="LU15" i="12"/>
  <c r="H17" i="12"/>
  <c r="LU17" i="12"/>
  <c r="LV17" i="12"/>
  <c r="LV16" i="12"/>
  <c r="LU16" i="12"/>
  <c r="I15" i="12"/>
  <c r="Z21" i="12"/>
  <c r="X20" i="12"/>
  <c r="LV15" i="12"/>
  <c r="LU21" i="12"/>
  <c r="LV21" i="12"/>
  <c r="LV18" i="12"/>
  <c r="LU18" i="12"/>
  <c r="Z22" i="12"/>
  <c r="X22" i="12"/>
  <c r="MA21" i="12"/>
  <c r="AA21" i="12" s="1"/>
  <c r="H18" i="12"/>
  <c r="MA22" i="12"/>
  <c r="AA22" i="12" s="1"/>
  <c r="H11" i="12"/>
  <c r="X11" i="12"/>
  <c r="Z11" i="12"/>
  <c r="LU20" i="12"/>
  <c r="LV20" i="12"/>
  <c r="Y17" i="12"/>
  <c r="Z17" i="12" s="1"/>
  <c r="I11" i="12"/>
  <c r="J11" i="12" s="1"/>
  <c r="X17" i="12"/>
  <c r="MA17" i="12"/>
  <c r="AA17" i="12" s="1"/>
  <c r="LW19" i="12" l="1"/>
  <c r="LY19" i="12" s="1"/>
  <c r="LY213" i="12"/>
  <c r="U213" i="12" s="1"/>
  <c r="U212" i="12"/>
  <c r="LW24" i="12"/>
  <c r="LY24" i="12" s="1"/>
  <c r="LX23" i="12"/>
  <c r="U23" i="12" s="1"/>
  <c r="LY11" i="12"/>
  <c r="U11" i="12" s="1"/>
  <c r="CY15" i="21"/>
  <c r="DA15" i="21" s="1"/>
  <c r="J22" i="12"/>
  <c r="J21" i="12"/>
  <c r="I17" i="12"/>
  <c r="J17" i="12" s="1"/>
  <c r="J18" i="12"/>
  <c r="LW21" i="12"/>
  <c r="LX21" i="12" s="1"/>
  <c r="LW20" i="12"/>
  <c r="LX20" i="12" s="1"/>
  <c r="LW18" i="12"/>
  <c r="LX18" i="12" s="1"/>
  <c r="I16" i="12"/>
  <c r="J16" i="12" s="1"/>
  <c r="LW17" i="12"/>
  <c r="LX17" i="12" s="1"/>
  <c r="F14" i="12"/>
  <c r="F15" i="12"/>
  <c r="X15" i="12"/>
  <c r="Z15" i="12"/>
  <c r="LW22" i="12"/>
  <c r="LY22" i="12" s="1"/>
  <c r="LW15" i="12"/>
  <c r="LX15" i="12" s="1"/>
  <c r="LW16" i="12"/>
  <c r="LX16" i="12" s="1"/>
  <c r="LX19" i="12" l="1"/>
  <c r="U19" i="12" s="1"/>
  <c r="E212" i="12"/>
  <c r="LX24" i="12"/>
  <c r="U24" i="12" s="1"/>
  <c r="LY15" i="12"/>
  <c r="U15" i="12" s="1"/>
  <c r="LY16" i="12"/>
  <c r="U16" i="12" s="1"/>
  <c r="CZ15" i="21"/>
  <c r="U15" i="21" s="1"/>
  <c r="LY21" i="12"/>
  <c r="U21" i="12" s="1"/>
  <c r="LX22" i="12"/>
  <c r="U22" i="12" s="1"/>
  <c r="LY20" i="12"/>
  <c r="U20" i="12" s="1"/>
  <c r="LY17" i="12"/>
  <c r="U17" i="12" s="1"/>
  <c r="LY18" i="12"/>
  <c r="U18" i="12" s="1"/>
  <c r="I14" i="12"/>
  <c r="J14" i="12" s="1"/>
  <c r="H14" i="12"/>
  <c r="J15" i="12"/>
  <c r="H15" i="12"/>
  <c r="EQ66" i="12" l="1"/>
  <c r="GM66" i="12"/>
  <c r="FX66" i="12"/>
  <c r="ES66" i="12"/>
  <c r="HE66" i="12"/>
  <c r="FB66" i="12"/>
  <c r="HN66" i="12"/>
  <c r="GI66" i="12"/>
  <c r="EN66" i="12"/>
  <c r="GD66" i="12"/>
  <c r="HC66" i="12"/>
  <c r="HL66" i="12"/>
  <c r="GG66" i="12"/>
  <c r="HH66" i="12"/>
  <c r="HA66" i="12"/>
  <c r="HR66" i="12"/>
  <c r="EY66" i="12"/>
  <c r="GU66" i="12"/>
  <c r="GF66" i="12"/>
  <c r="FA66" i="12"/>
  <c r="FJ66" i="12"/>
  <c r="GQ66" i="12"/>
  <c r="FL66" i="12"/>
  <c r="FU66" i="12"/>
  <c r="GL66" i="12"/>
  <c r="GZ66" i="12"/>
  <c r="FF66" i="12"/>
  <c r="FG66" i="12"/>
  <c r="GN66" i="12"/>
  <c r="FI66" i="12"/>
  <c r="FR66" i="12"/>
  <c r="FD66" i="12"/>
  <c r="EM66" i="12"/>
  <c r="GY66" i="12"/>
  <c r="FT66" i="12"/>
  <c r="GC66" i="12"/>
  <c r="GT66" i="12"/>
  <c r="FO66" i="12"/>
  <c r="EJ66" i="12"/>
  <c r="GV66" i="12"/>
  <c r="FQ66" i="12"/>
  <c r="FZ66" i="12"/>
  <c r="GJ66" i="12"/>
  <c r="EU66" i="12"/>
  <c r="HG66" i="12"/>
  <c r="GB66" i="12"/>
  <c r="GK66" i="12"/>
  <c r="EP66" i="12"/>
  <c r="HB66" i="12"/>
  <c r="ER66" i="12"/>
  <c r="HD66" i="12"/>
  <c r="FY66" i="12"/>
  <c r="EV66" i="12"/>
  <c r="GH66" i="12"/>
  <c r="HP66" i="12"/>
  <c r="FC66" i="12"/>
  <c r="HO66" i="12"/>
  <c r="GR66" i="12"/>
  <c r="GS66" i="12"/>
  <c r="EX66" i="12"/>
  <c r="HJ66" i="12"/>
  <c r="EZ66" i="12"/>
  <c r="FK66" i="12"/>
  <c r="EO66" i="12"/>
  <c r="FW66" i="12"/>
  <c r="HK66" i="12"/>
  <c r="FH66" i="12"/>
  <c r="GO66" i="12"/>
  <c r="EL66" i="12"/>
  <c r="GX66" i="12"/>
  <c r="FS66" i="12"/>
  <c r="EW66" i="12"/>
  <c r="HI66" i="12"/>
  <c r="FN66" i="12"/>
  <c r="GE66" i="12"/>
  <c r="HS66" i="12"/>
  <c r="FP66" i="12"/>
  <c r="EK66" i="12"/>
  <c r="GW66" i="12"/>
  <c r="ET66" i="12"/>
  <c r="HF66" i="12"/>
  <c r="GA66" i="12"/>
  <c r="FE66" i="12"/>
  <c r="HQ66" i="12"/>
  <c r="FV66" i="12"/>
  <c r="HM66" i="12"/>
  <c r="FM66" i="12"/>
  <c r="GP66" i="12"/>
  <c r="HT66" i="12"/>
  <c r="N66" i="12" s="1"/>
  <c r="EI66" i="12"/>
  <c r="IC66" i="12" l="1"/>
  <c r="O66" i="12" s="1"/>
  <c r="P66" i="12" s="1"/>
  <c r="ID66" i="12"/>
  <c r="Q66" i="12" s="1"/>
  <c r="R66" i="12" s="1"/>
  <c r="IB66" i="12"/>
  <c r="S66" i="12" s="1"/>
  <c r="HW66" i="12"/>
  <c r="HV66" i="12"/>
  <c r="HX66" i="12" l="1"/>
  <c r="HY66" i="12" s="1"/>
  <c r="LU66" i="12"/>
  <c r="W66" i="12"/>
  <c r="MA66" i="12"/>
  <c r="AA66" i="12" s="1"/>
  <c r="LV66" i="12"/>
  <c r="Y66" i="12"/>
  <c r="V66" i="12"/>
  <c r="I66" i="12"/>
  <c r="F66" i="12"/>
  <c r="G66" i="12" l="1"/>
  <c r="H66" i="12" s="1"/>
  <c r="HZ66" i="12"/>
  <c r="M66" i="12" s="1"/>
  <c r="DX66" i="12"/>
  <c r="J66" i="12"/>
  <c r="LW66" i="12"/>
  <c r="LY66" i="12" s="1"/>
  <c r="X66" i="12"/>
  <c r="DW66" i="12"/>
  <c r="EC66" i="12"/>
  <c r="K66" i="12" s="1"/>
  <c r="Z66" i="12"/>
  <c r="DY66" i="12" l="1"/>
  <c r="DZ66" i="12" s="1"/>
  <c r="LX66" i="12"/>
  <c r="U66" i="12" s="1"/>
  <c r="BX95" i="12"/>
  <c r="DA95" i="12"/>
  <c r="FP95" i="12"/>
  <c r="CF95" i="12"/>
  <c r="FD95" i="12"/>
  <c r="HJ95" i="12"/>
  <c r="BY95" i="12"/>
  <c r="FL95" i="12"/>
  <c r="CG95" i="12"/>
  <c r="FT95" i="12"/>
  <c r="EK95" i="12"/>
  <c r="BZ95" i="12"/>
  <c r="EO95" i="12"/>
  <c r="GX95" i="12"/>
  <c r="DP95" i="12"/>
  <c r="HB95" i="12"/>
  <c r="BH95" i="12"/>
  <c r="CK95" i="12"/>
  <c r="FO95" i="12"/>
  <c r="DM95" i="12"/>
  <c r="EN95" i="12"/>
  <c r="GG95" i="12"/>
  <c r="GQ95" i="12"/>
  <c r="BB95" i="12"/>
  <c r="BS95" i="12"/>
  <c r="HD95" i="12"/>
  <c r="AZ95" i="12"/>
  <c r="DS95" i="12"/>
  <c r="CX95" i="12"/>
  <c r="BM95" i="12"/>
  <c r="FJ95" i="12"/>
  <c r="BI95" i="12"/>
  <c r="CL95" i="12"/>
  <c r="AQ95" i="12"/>
  <c r="BQ95" i="12"/>
  <c r="HP95" i="12"/>
  <c r="EL95" i="12"/>
  <c r="BJ95" i="12"/>
  <c r="GK95" i="12"/>
  <c r="BR95" i="12"/>
  <c r="GS95" i="12"/>
  <c r="GA95" i="12"/>
  <c r="CI95" i="12"/>
  <c r="HA95" i="12"/>
  <c r="HN95" i="12"/>
  <c r="CC95" i="12"/>
  <c r="FG95" i="12"/>
  <c r="DT95" i="12"/>
  <c r="BV95" i="12"/>
  <c r="EZ95" i="12"/>
  <c r="AL95" i="12"/>
  <c r="GZ95" i="12"/>
  <c r="HE95" i="12"/>
  <c r="EV95" i="12"/>
  <c r="GC95" i="12"/>
  <c r="FK95" i="12"/>
  <c r="CA95" i="12"/>
  <c r="GL95" i="12"/>
  <c r="GT95" i="12"/>
  <c r="BN95" i="12"/>
  <c r="HG95" i="12"/>
  <c r="ET95" i="12"/>
  <c r="DF95" i="12"/>
  <c r="HH95" i="12"/>
  <c r="AY95" i="12"/>
  <c r="BK95" i="12"/>
  <c r="FV95" i="12"/>
  <c r="FR95" i="12"/>
  <c r="CR95" i="12"/>
  <c r="GU95" i="12"/>
  <c r="AN95" i="12"/>
  <c r="CE95" i="12"/>
  <c r="GI95" i="12"/>
  <c r="DH95" i="12"/>
  <c r="EY95" i="12"/>
  <c r="DL95" i="12"/>
  <c r="FZ95" i="12"/>
  <c r="DE95" i="12"/>
  <c r="GR95" i="12"/>
  <c r="FB95" i="12"/>
  <c r="AU95" i="12"/>
  <c r="FW95" i="12"/>
  <c r="FU95" i="12"/>
  <c r="DK95" i="12"/>
  <c r="AW95" i="12"/>
  <c r="CM95" i="12"/>
  <c r="DQ95" i="12"/>
  <c r="FI95" i="12"/>
  <c r="BF95" i="12"/>
  <c r="GV95" i="12"/>
  <c r="EW95" i="12"/>
  <c r="AM95" i="12"/>
  <c r="BT95" i="12"/>
  <c r="BC95" i="12"/>
  <c r="BO95" i="12"/>
  <c r="GY95" i="12"/>
  <c r="CJ95" i="12"/>
  <c r="GM95" i="12"/>
  <c r="HF95" i="12"/>
  <c r="BE95" i="12"/>
  <c r="GF95" i="12"/>
  <c r="CZ95" i="12"/>
  <c r="EQ95" i="12"/>
  <c r="HR95" i="12"/>
  <c r="BU95" i="12"/>
  <c r="EJ95" i="12"/>
  <c r="GJ95" i="12"/>
  <c r="HL95" i="12"/>
  <c r="CP95" i="12"/>
  <c r="FE95" i="12"/>
  <c r="GW95" i="12"/>
  <c r="DG95" i="12"/>
  <c r="FH95" i="12"/>
  <c r="DO95" i="12"/>
  <c r="EU95" i="12"/>
  <c r="AR95" i="12"/>
  <c r="CW95" i="12"/>
  <c r="HQ95" i="12"/>
  <c r="CB95" i="12"/>
  <c r="FN95" i="12"/>
  <c r="ES95" i="12"/>
  <c r="DI95" i="12"/>
  <c r="FX95" i="12"/>
  <c r="HO95" i="12"/>
  <c r="AP95" i="12"/>
  <c r="GH95" i="12"/>
  <c r="AX95" i="12"/>
  <c r="GN95" i="12"/>
  <c r="DD95" i="12"/>
  <c r="DR95" i="12"/>
  <c r="FS95" i="12"/>
  <c r="CH95" i="12"/>
  <c r="HI95" i="12"/>
  <c r="EM95" i="12"/>
  <c r="CY95" i="12"/>
  <c r="BW95" i="12"/>
  <c r="BP95" i="12"/>
  <c r="CS95" i="12"/>
  <c r="FY95" i="12"/>
  <c r="ER95" i="12"/>
  <c r="HC95" i="12"/>
  <c r="CU95" i="12"/>
  <c r="HS95" i="12"/>
  <c r="AO95" i="12"/>
  <c r="GE95" i="12"/>
  <c r="FQ95" i="12"/>
  <c r="CT95" i="12"/>
  <c r="DC95" i="12"/>
  <c r="CN95" i="12"/>
  <c r="DB95" i="12"/>
  <c r="CV95" i="12"/>
  <c r="DJ95" i="12"/>
  <c r="FA95" i="12"/>
  <c r="CO95" i="12"/>
  <c r="GB95" i="12"/>
  <c r="FC95" i="12"/>
  <c r="BD95" i="12"/>
  <c r="EP95" i="12"/>
  <c r="GO95" i="12"/>
  <c r="BL95" i="12"/>
  <c r="EX95" i="12"/>
  <c r="BA95" i="12"/>
  <c r="CD95" i="12"/>
  <c r="HK95" i="12"/>
  <c r="AT95" i="12"/>
  <c r="GD95" i="12"/>
  <c r="AV95" i="12"/>
  <c r="AS95" i="12"/>
  <c r="FF95" i="12"/>
  <c r="CQ95" i="12"/>
  <c r="GP95" i="12"/>
  <c r="DN95" i="12"/>
  <c r="AJ95" i="12"/>
  <c r="HT95" i="12"/>
  <c r="N95" i="12" s="1"/>
  <c r="DU95" i="12"/>
  <c r="F95" i="12" s="1"/>
  <c r="FM95" i="12"/>
  <c r="EI95" i="12"/>
  <c r="HM95" i="12"/>
  <c r="DW95" i="12" l="1"/>
  <c r="DX95" i="12"/>
  <c r="EC95" i="12"/>
  <c r="K95" i="12" s="1"/>
  <c r="ED95" i="12"/>
  <c r="G95" i="12" s="1"/>
  <c r="H95" i="12" s="1"/>
  <c r="EA66" i="12"/>
  <c r="E66" i="12" s="1"/>
  <c r="ID95" i="12"/>
  <c r="Q95" i="12" s="1"/>
  <c r="R95" i="12" s="1"/>
  <c r="IC95" i="12"/>
  <c r="O95" i="12" s="1"/>
  <c r="P95" i="12" s="1"/>
  <c r="EE95" i="12"/>
  <c r="I95" i="12" s="1"/>
  <c r="J95" i="12" s="1"/>
  <c r="IB95" i="12"/>
  <c r="S95" i="12" s="1"/>
  <c r="HV95" i="12"/>
  <c r="HW95" i="12"/>
  <c r="DY95" i="12" l="1"/>
  <c r="EA95" i="12" s="1"/>
  <c r="HX95" i="12"/>
  <c r="HZ95" i="12" s="1"/>
  <c r="AY104" i="12"/>
  <c r="DR104" i="12"/>
  <c r="AP104" i="12"/>
  <c r="BY104" i="12"/>
  <c r="EW104" i="12"/>
  <c r="AQ104" i="12"/>
  <c r="FK104" i="12"/>
  <c r="GH104" i="12"/>
  <c r="CZ104" i="12"/>
  <c r="EQ104" i="12"/>
  <c r="CP104" i="12"/>
  <c r="FN104" i="12"/>
  <c r="CT104" i="12"/>
  <c r="CX104" i="12"/>
  <c r="BN104" i="12"/>
  <c r="DJ104" i="12"/>
  <c r="BA104" i="12"/>
  <c r="GQ104" i="12"/>
  <c r="FB104" i="12"/>
  <c r="BB104" i="12"/>
  <c r="FD104" i="12"/>
  <c r="FJ104" i="12"/>
  <c r="BU104" i="12"/>
  <c r="DB104" i="12"/>
  <c r="GD104" i="12"/>
  <c r="DK104" i="12"/>
  <c r="EU104" i="12"/>
  <c r="ES104" i="12"/>
  <c r="BR104" i="12"/>
  <c r="HI104" i="12"/>
  <c r="BO104" i="12"/>
  <c r="GB104" i="12"/>
  <c r="EZ104" i="12"/>
  <c r="AO104" i="12"/>
  <c r="HC104" i="12"/>
  <c r="AV104" i="12"/>
  <c r="EY104" i="12"/>
  <c r="HD104" i="12"/>
  <c r="AM104" i="12"/>
  <c r="EN104" i="12"/>
  <c r="ET104" i="12"/>
  <c r="DM104" i="12"/>
  <c r="EV104" i="12"/>
  <c r="HN104" i="12"/>
  <c r="BC104" i="12"/>
  <c r="HP104" i="12"/>
  <c r="FH104" i="12"/>
  <c r="FC104" i="12"/>
  <c r="FG104" i="12"/>
  <c r="BP104" i="12"/>
  <c r="HG104" i="12"/>
  <c r="HE104" i="12"/>
  <c r="BS104" i="12"/>
  <c r="EP104" i="12"/>
  <c r="CF104" i="12"/>
  <c r="FE104" i="12"/>
  <c r="BW104" i="12"/>
  <c r="DA104" i="12"/>
  <c r="FQ104" i="12"/>
  <c r="DH104" i="12"/>
  <c r="HK104" i="12"/>
  <c r="CM104" i="12"/>
  <c r="CY104" i="12"/>
  <c r="GZ104" i="12"/>
  <c r="HF104" i="12"/>
  <c r="AT104" i="12"/>
  <c r="HH104" i="12"/>
  <c r="FP104" i="12"/>
  <c r="DO104" i="12"/>
  <c r="GS104" i="12"/>
  <c r="GV104" i="12"/>
  <c r="BQ104" i="12"/>
  <c r="FL104" i="12"/>
  <c r="FR104" i="12"/>
  <c r="CJ104" i="12"/>
  <c r="HB104" i="12"/>
  <c r="CG104" i="12"/>
  <c r="HQ104" i="12"/>
  <c r="CN104" i="12"/>
  <c r="FS104" i="12"/>
  <c r="ER104" i="12"/>
  <c r="AW104" i="12"/>
  <c r="FY104" i="12"/>
  <c r="AR104" i="12"/>
  <c r="BD104" i="12"/>
  <c r="GC104" i="12"/>
  <c r="GF104" i="12"/>
  <c r="DF104" i="12"/>
  <c r="GK104" i="12"/>
  <c r="GN104" i="12"/>
  <c r="BT104" i="12"/>
  <c r="GL104" i="12"/>
  <c r="BJ104" i="12"/>
  <c r="EO104" i="12"/>
  <c r="HL104" i="12"/>
  <c r="CK104" i="12"/>
  <c r="GM104" i="12"/>
  <c r="BZ104" i="12"/>
  <c r="EX104" i="12"/>
  <c r="CO104" i="12"/>
  <c r="GJ104" i="12"/>
  <c r="CE104" i="12"/>
  <c r="DI104" i="12"/>
  <c r="AX104" i="12"/>
  <c r="DD104" i="12"/>
  <c r="DP104" i="12"/>
  <c r="FV104" i="12"/>
  <c r="DC104" i="12"/>
  <c r="CD104" i="12"/>
  <c r="CL104" i="12"/>
  <c r="BK104" i="12"/>
  <c r="CA104" i="12"/>
  <c r="CH104" i="12"/>
  <c r="GA104" i="12"/>
  <c r="AS104" i="12"/>
  <c r="DG104" i="12"/>
  <c r="BF104" i="12"/>
  <c r="FW104" i="12"/>
  <c r="CB104" i="12"/>
  <c r="GT104" i="12"/>
  <c r="DS104" i="12"/>
  <c r="HO104" i="12"/>
  <c r="FA104" i="12"/>
  <c r="CR104" i="12"/>
  <c r="GU104" i="12"/>
  <c r="CI104" i="12"/>
  <c r="FF104" i="12"/>
  <c r="AK104" i="12"/>
  <c r="GR104" i="12"/>
  <c r="GX104" i="12"/>
  <c r="DE104" i="12"/>
  <c r="DQ104" i="12"/>
  <c r="HS104" i="12"/>
  <c r="AZ104" i="12"/>
  <c r="BL104" i="12"/>
  <c r="FO104" i="12"/>
  <c r="DT104" i="12"/>
  <c r="EM104" i="12"/>
  <c r="EK104" i="12"/>
  <c r="EJ104" i="12"/>
  <c r="HA104" i="12"/>
  <c r="HJ104" i="12"/>
  <c r="BV104" i="12"/>
  <c r="CV104" i="12"/>
  <c r="EL104" i="12"/>
  <c r="CU104" i="12"/>
  <c r="BH104" i="12"/>
  <c r="CC104" i="12"/>
  <c r="GE104" i="12"/>
  <c r="BX104" i="12"/>
  <c r="FT104" i="12"/>
  <c r="FZ104" i="12"/>
  <c r="CS104" i="12"/>
  <c r="FI104" i="12"/>
  <c r="AN104" i="12"/>
  <c r="HR104" i="12"/>
  <c r="CW104" i="12"/>
  <c r="FU104" i="12"/>
  <c r="FX104" i="12"/>
  <c r="AL104" i="12"/>
  <c r="GI104" i="12"/>
  <c r="GG104" i="12"/>
  <c r="DL104" i="12"/>
  <c r="BM104" i="12"/>
  <c r="GO104" i="12"/>
  <c r="BI104" i="12"/>
  <c r="GY104" i="12"/>
  <c r="GW104" i="12"/>
  <c r="AU104" i="12"/>
  <c r="BG104" i="12"/>
  <c r="BE104" i="12"/>
  <c r="DN104" i="12"/>
  <c r="CQ104" i="12"/>
  <c r="HT104" i="12"/>
  <c r="N104" i="12" s="1"/>
  <c r="HM104" i="12"/>
  <c r="FM104" i="12"/>
  <c r="DU104" i="12"/>
  <c r="F104" i="12" s="1"/>
  <c r="EI104" i="12"/>
  <c r="GP104" i="12"/>
  <c r="DZ95" i="12" l="1"/>
  <c r="E95" i="12" s="1"/>
  <c r="HY95" i="12"/>
  <c r="M95" i="12" s="1"/>
  <c r="ID104" i="12"/>
  <c r="Q104" i="12" s="1"/>
  <c r="R104" i="12" s="1"/>
  <c r="IC104" i="12"/>
  <c r="O104" i="12" s="1"/>
  <c r="P104" i="12" s="1"/>
  <c r="EC104" i="12"/>
  <c r="K104" i="12" s="1"/>
  <c r="ED104" i="12"/>
  <c r="G104" i="12" s="1"/>
  <c r="H104" i="12" s="1"/>
  <c r="EE104" i="12"/>
  <c r="I104" i="12" s="1"/>
  <c r="J104" i="12" s="1"/>
  <c r="HW104" i="12"/>
  <c r="IB104" i="12"/>
  <c r="S104" i="12" s="1"/>
  <c r="HV104" i="12"/>
  <c r="DW104" i="12"/>
  <c r="DX104" i="12"/>
  <c r="HX104" i="12" l="1"/>
  <c r="HY104" i="12" s="1"/>
  <c r="DY104" i="12"/>
  <c r="EA104" i="12" s="1"/>
  <c r="HZ104" i="12" l="1"/>
  <c r="M104" i="12" s="1"/>
  <c r="DZ104" i="12"/>
  <c r="E104" i="12" s="1"/>
  <c r="FR76" i="12"/>
  <c r="FF76" i="12"/>
  <c r="HC76" i="12"/>
  <c r="GJ76" i="12"/>
  <c r="HF76" i="12"/>
  <c r="FJ76" i="12"/>
  <c r="GN76" i="12"/>
  <c r="GB76" i="12"/>
  <c r="GO76" i="12"/>
  <c r="GM76" i="12"/>
  <c r="ES76" i="12"/>
  <c r="EO76" i="12"/>
  <c r="FA76" i="12"/>
  <c r="HI76" i="12"/>
  <c r="EM76" i="12"/>
  <c r="GW76" i="12"/>
  <c r="GK76" i="12"/>
  <c r="HQ76" i="12"/>
  <c r="FC76" i="12"/>
  <c r="HR76" i="12"/>
  <c r="HS76" i="12"/>
  <c r="HL76" i="12"/>
  <c r="GR76" i="12"/>
  <c r="EN76" i="12"/>
  <c r="FS76" i="12"/>
  <c r="GV76" i="12"/>
  <c r="ER76" i="12"/>
  <c r="FV76" i="12"/>
  <c r="GD76" i="12"/>
  <c r="GI76" i="12"/>
  <c r="HP76" i="12"/>
  <c r="GP76" i="12"/>
  <c r="HD76" i="12"/>
  <c r="GE76" i="12"/>
  <c r="EP76" i="12"/>
  <c r="FO76" i="12"/>
  <c r="FP76" i="12"/>
  <c r="GY76" i="12"/>
  <c r="FY76" i="12"/>
  <c r="EL76" i="12"/>
  <c r="GH76" i="12"/>
  <c r="HM76" i="12"/>
  <c r="HO76" i="12"/>
  <c r="HA76" i="12"/>
  <c r="EV76" i="12"/>
  <c r="FL76" i="12"/>
  <c r="HH76" i="12"/>
  <c r="EJ76" i="12"/>
  <c r="FB76" i="12"/>
  <c r="GX76" i="12"/>
  <c r="ET76" i="12"/>
  <c r="GU76" i="12"/>
  <c r="FN76" i="12"/>
  <c r="FZ76" i="12"/>
  <c r="GC76" i="12"/>
  <c r="FQ76" i="12"/>
  <c r="EY76" i="12"/>
  <c r="HE76" i="12"/>
  <c r="FU76" i="12"/>
  <c r="FH76" i="12"/>
  <c r="GL76" i="12"/>
  <c r="HJ76" i="12"/>
  <c r="GF76" i="12"/>
  <c r="FX76" i="12"/>
  <c r="EQ76" i="12"/>
  <c r="HB76" i="12"/>
  <c r="FI76" i="12"/>
  <c r="GA76" i="12"/>
  <c r="HK76" i="12"/>
  <c r="GS76" i="12"/>
  <c r="GG76" i="12"/>
  <c r="GQ76" i="12"/>
  <c r="FD76" i="12"/>
  <c r="FE76" i="12"/>
  <c r="EX76" i="12"/>
  <c r="FW76" i="12"/>
  <c r="HG76" i="12"/>
  <c r="GT76" i="12"/>
  <c r="EZ76" i="12"/>
  <c r="EW76" i="12"/>
  <c r="EK76" i="12"/>
  <c r="FG76" i="12"/>
  <c r="HN76" i="12"/>
  <c r="GZ76" i="12"/>
  <c r="EU76" i="12"/>
  <c r="FT76" i="12"/>
  <c r="FK76" i="12"/>
  <c r="HT76" i="12"/>
  <c r="N76" i="12" s="1"/>
  <c r="FM76" i="12"/>
  <c r="EI76" i="12"/>
  <c r="IC76" i="12" l="1"/>
  <c r="O76" i="12" s="1"/>
  <c r="P76" i="12" s="1"/>
  <c r="ID76" i="12"/>
  <c r="Q76" i="12" s="1"/>
  <c r="R76" i="12" s="1"/>
  <c r="HW76" i="12"/>
  <c r="IB76" i="12"/>
  <c r="S76" i="12" s="1"/>
  <c r="HV76" i="12"/>
  <c r="HX76" i="12" l="1"/>
  <c r="HY76" i="12" s="1"/>
  <c r="HZ76" i="12" l="1"/>
  <c r="M76" i="12" s="1"/>
  <c r="IJ76" i="12"/>
  <c r="LM76" i="12"/>
  <c r="JB76" i="12"/>
  <c r="JX76" i="12"/>
  <c r="IL76" i="12"/>
  <c r="JI76" i="12"/>
  <c r="JJ76" i="12"/>
  <c r="JD76" i="12"/>
  <c r="KW76" i="12"/>
  <c r="KO76" i="12"/>
  <c r="LQ76" i="12"/>
  <c r="BW76" i="12"/>
  <c r="DJ76" i="12"/>
  <c r="CW76" i="12"/>
  <c r="BT76" i="12"/>
  <c r="DB76" i="12"/>
  <c r="BL76" i="12"/>
  <c r="AR76" i="12"/>
  <c r="DT76" i="12"/>
  <c r="CD76" i="12"/>
  <c r="CC76" i="12"/>
  <c r="DP76" i="12"/>
  <c r="BK76" i="12"/>
  <c r="BX76" i="12"/>
  <c r="DN76" i="12"/>
  <c r="BA76" i="12"/>
  <c r="JP76" i="12"/>
  <c r="LC76" i="12"/>
  <c r="IM76" i="12"/>
  <c r="LD76" i="12"/>
  <c r="IS76" i="12"/>
  <c r="IU76" i="12"/>
  <c r="LA76" i="12"/>
  <c r="KJ76" i="12"/>
  <c r="JW76" i="12"/>
  <c r="JK76" i="12"/>
  <c r="LI76" i="12"/>
  <c r="DF76" i="12"/>
  <c r="DG76" i="12"/>
  <c r="AW76" i="12"/>
  <c r="AZ76" i="12"/>
  <c r="BE76" i="12"/>
  <c r="CU76" i="12"/>
  <c r="BS76" i="12"/>
  <c r="BV76" i="12"/>
  <c r="BI76" i="12"/>
  <c r="CV76" i="12"/>
  <c r="AM76" i="12"/>
  <c r="CS76" i="12"/>
  <c r="DO76" i="12"/>
  <c r="KV76" i="12"/>
  <c r="LE76" i="12"/>
  <c r="IK76" i="12"/>
  <c r="IY76" i="12"/>
  <c r="IV76" i="12"/>
  <c r="KL76" i="12"/>
  <c r="KH76" i="12"/>
  <c r="LP76" i="12"/>
  <c r="JY76" i="12"/>
  <c r="LB76" i="12"/>
  <c r="KY76" i="12"/>
  <c r="BN76" i="12"/>
  <c r="AO76" i="12"/>
  <c r="DL76" i="12"/>
  <c r="DI76" i="12"/>
  <c r="CM76" i="12"/>
  <c r="CR76" i="12"/>
  <c r="CP76" i="12"/>
  <c r="DA76" i="12"/>
  <c r="CO76" i="12"/>
  <c r="AV76" i="12"/>
  <c r="AQ76" i="12"/>
  <c r="JE76" i="12"/>
  <c r="AY76" i="12"/>
  <c r="DM76" i="12"/>
  <c r="DH76" i="12"/>
  <c r="CB76" i="12"/>
  <c r="IO76" i="12"/>
  <c r="IN76" i="12"/>
  <c r="KA76" i="12"/>
  <c r="KP76" i="12"/>
  <c r="KB76" i="12"/>
  <c r="IW76" i="12"/>
  <c r="JS76" i="12"/>
  <c r="JO76" i="12"/>
  <c r="JH76" i="12"/>
  <c r="KC76" i="12"/>
  <c r="JQ76" i="12"/>
  <c r="BQ76" i="12"/>
  <c r="CJ76" i="12"/>
  <c r="BH76" i="12"/>
  <c r="CQ76" i="12"/>
  <c r="AU76" i="12"/>
  <c r="DQ76" i="12"/>
  <c r="DC76" i="12"/>
  <c r="CG76" i="12"/>
  <c r="BU76" i="12"/>
  <c r="AT76" i="12"/>
  <c r="CL76" i="12"/>
  <c r="DE76" i="12"/>
  <c r="AL76" i="12"/>
  <c r="CF76" i="12"/>
  <c r="KE76" i="12"/>
  <c r="JT76" i="12"/>
  <c r="LR76" i="12"/>
  <c r="JM76" i="12"/>
  <c r="LH76" i="12"/>
  <c r="JC76" i="12"/>
  <c r="JA76" i="12"/>
  <c r="LF76" i="12"/>
  <c r="KN76" i="12"/>
  <c r="KI76" i="12"/>
  <c r="LG76" i="12"/>
  <c r="BP76" i="12"/>
  <c r="DK76" i="12"/>
  <c r="CI76" i="12"/>
  <c r="AX76" i="12"/>
  <c r="CH76" i="12"/>
  <c r="AN76" i="12"/>
  <c r="AP76" i="12"/>
  <c r="AK76" i="12"/>
  <c r="BZ76" i="12"/>
  <c r="DS76" i="12"/>
  <c r="BY76" i="12"/>
  <c r="IQ76" i="12"/>
  <c r="KZ76" i="12"/>
  <c r="LN76" i="12"/>
  <c r="IX76" i="12"/>
  <c r="IZ76" i="12"/>
  <c r="KQ76" i="12"/>
  <c r="KM76" i="12"/>
  <c r="JU76" i="12"/>
  <c r="KR76" i="12"/>
  <c r="KS76" i="12"/>
  <c r="BB76" i="12"/>
  <c r="CT76" i="12"/>
  <c r="BC76" i="12"/>
  <c r="BF76" i="12"/>
  <c r="LJ76" i="12"/>
  <c r="IT76" i="12"/>
  <c r="LO76" i="12"/>
  <c r="IP76" i="12"/>
  <c r="KU76" i="12"/>
  <c r="KF76" i="12"/>
  <c r="JG76" i="12"/>
  <c r="KD76" i="12"/>
  <c r="LK76" i="12"/>
  <c r="II76" i="12"/>
  <c r="KT76" i="12"/>
  <c r="BR76" i="12"/>
  <c r="BJ76" i="12"/>
  <c r="BD76" i="12"/>
  <c r="AS76" i="12"/>
  <c r="CZ76" i="12"/>
  <c r="BM76" i="12"/>
  <c r="CY76" i="12"/>
  <c r="CE76" i="12"/>
  <c r="BG76" i="12"/>
  <c r="CN76" i="12"/>
  <c r="JV76" i="12"/>
  <c r="KK76" i="12"/>
  <c r="IR76" i="12"/>
  <c r="KG76" i="12"/>
  <c r="JR76" i="12"/>
  <c r="LL76" i="12"/>
  <c r="JN76" i="12"/>
  <c r="JF76" i="12"/>
  <c r="KX76" i="12"/>
  <c r="JZ76" i="12"/>
  <c r="DD76" i="12"/>
  <c r="BO76" i="12"/>
  <c r="DR76" i="12"/>
  <c r="CK76" i="12"/>
  <c r="CX76" i="12"/>
  <c r="CA76" i="12"/>
  <c r="LS76" i="12"/>
  <c r="V76" i="12" s="1"/>
  <c r="JL76" i="12"/>
  <c r="DU76" i="12"/>
  <c r="F76" i="12" s="1"/>
  <c r="AJ76" i="12"/>
  <c r="IH76" i="12"/>
  <c r="ED76" i="12" l="1"/>
  <c r="G76" i="12" s="1"/>
  <c r="H76" i="12" s="1"/>
  <c r="MC76" i="12"/>
  <c r="Y76" i="12" s="1"/>
  <c r="Z76" i="12" s="1"/>
  <c r="MB76" i="12"/>
  <c r="W76" i="12" s="1"/>
  <c r="X76" i="12" s="1"/>
  <c r="LV76" i="12"/>
  <c r="DX76" i="12"/>
  <c r="MA76" i="12"/>
  <c r="AA76" i="12" s="1"/>
  <c r="DW76" i="12"/>
  <c r="EE76" i="12"/>
  <c r="I76" i="12" s="1"/>
  <c r="J76" i="12" s="1"/>
  <c r="LU76" i="12"/>
  <c r="EC76" i="12"/>
  <c r="K76" i="12" s="1"/>
  <c r="DY76" i="12" l="1"/>
  <c r="EA76" i="12" s="1"/>
  <c r="LW76" i="12"/>
  <c r="LX76" i="12" s="1"/>
  <c r="DZ76" i="12" l="1"/>
  <c r="E76" i="12" s="1"/>
  <c r="LY76" i="12"/>
  <c r="U76" i="12" s="1"/>
  <c r="GB137" i="12"/>
  <c r="GN137" i="12"/>
  <c r="HA137" i="12"/>
  <c r="FN137" i="12"/>
  <c r="FH137" i="12"/>
  <c r="FO137" i="12"/>
  <c r="FY137" i="12"/>
  <c r="EU137" i="12"/>
  <c r="GE137" i="12"/>
  <c r="FA137" i="12"/>
  <c r="GS137" i="12"/>
  <c r="FF137" i="12"/>
  <c r="GJ137" i="12"/>
  <c r="HL137" i="12"/>
  <c r="EO137" i="12"/>
  <c r="HI137" i="12"/>
  <c r="FS137" i="12"/>
  <c r="FV137" i="12"/>
  <c r="FX137" i="12"/>
  <c r="FP137" i="12"/>
  <c r="GG137" i="12"/>
  <c r="EL137" i="12"/>
  <c r="HG137" i="12"/>
  <c r="FQ137" i="12"/>
  <c r="GR137" i="12"/>
  <c r="GH137" i="12"/>
  <c r="EW137" i="12"/>
  <c r="HQ137" i="12"/>
  <c r="GD137" i="12"/>
  <c r="GV137" i="12"/>
  <c r="FC137" i="12"/>
  <c r="HC137" i="12"/>
  <c r="GX137" i="12"/>
  <c r="GO137" i="12"/>
  <c r="ET137" i="12"/>
  <c r="GW137" i="12"/>
  <c r="EN137" i="12"/>
  <c r="GZ137" i="12"/>
  <c r="FE137" i="12"/>
  <c r="GL137" i="12"/>
  <c r="HF137" i="12"/>
  <c r="GA137" i="12"/>
  <c r="HK137" i="12"/>
  <c r="EK137" i="12"/>
  <c r="FB137" i="12"/>
  <c r="HP137" i="12"/>
  <c r="FR137" i="12"/>
  <c r="FT137" i="12"/>
  <c r="FZ137" i="12"/>
  <c r="HR137" i="12"/>
  <c r="EZ137" i="12"/>
  <c r="FG137" i="12"/>
  <c r="GU137" i="12"/>
  <c r="HN137" i="12"/>
  <c r="EV137" i="12"/>
  <c r="HH137" i="12"/>
  <c r="FK137" i="12"/>
  <c r="FU137" i="12"/>
  <c r="EJ137" i="12"/>
  <c r="GT137" i="12"/>
  <c r="GQ137" i="12"/>
  <c r="FW137" i="12"/>
  <c r="HS137" i="12"/>
  <c r="ES137" i="12"/>
  <c r="HE137" i="12"/>
  <c r="FJ137" i="12"/>
  <c r="FD137" i="12"/>
  <c r="HO137" i="12"/>
  <c r="GC137" i="12"/>
  <c r="GF137" i="12"/>
  <c r="EP137" i="12"/>
  <c r="HB137" i="12"/>
  <c r="GY137" i="12"/>
  <c r="EQ137" i="12"/>
  <c r="HM137" i="12"/>
  <c r="GI137" i="12"/>
  <c r="FL137" i="12"/>
  <c r="GK137" i="12"/>
  <c r="HD137" i="12"/>
  <c r="EX137" i="12"/>
  <c r="HJ137" i="12"/>
  <c r="ER137" i="12"/>
  <c r="EY137" i="12"/>
  <c r="GM137" i="12"/>
  <c r="EM137" i="12"/>
  <c r="FI137" i="12"/>
  <c r="GP137" i="12"/>
  <c r="FM137" i="12"/>
  <c r="N137" i="12"/>
  <c r="EI137" i="12"/>
  <c r="IC137" i="12" l="1"/>
  <c r="O137" i="12" s="1"/>
  <c r="P137" i="12" s="1"/>
  <c r="HV137" i="12"/>
  <c r="IB137" i="12"/>
  <c r="S137" i="12" s="1"/>
  <c r="HW137" i="12"/>
  <c r="HX137" i="12" l="1"/>
  <c r="HZ137" i="12" s="1"/>
  <c r="IJ137" i="12"/>
  <c r="KV137" i="12"/>
  <c r="JD137" i="12"/>
  <c r="LQ137" i="12"/>
  <c r="IK137" i="12"/>
  <c r="KW137" i="12"/>
  <c r="JW137" i="12"/>
  <c r="KH137" i="12"/>
  <c r="JM137" i="12"/>
  <c r="LB137" i="12"/>
  <c r="BG137" i="12"/>
  <c r="CX137" i="12"/>
  <c r="AW137" i="12"/>
  <c r="DH137" i="12"/>
  <c r="DC137" i="12"/>
  <c r="CM137" i="12"/>
  <c r="BT137" i="12"/>
  <c r="BE137" i="12"/>
  <c r="DJ137" i="12"/>
  <c r="AM137" i="12"/>
  <c r="DF137" i="12"/>
  <c r="AO137" i="12"/>
  <c r="CB137" i="12"/>
  <c r="JO137" i="12"/>
  <c r="DL137" i="12"/>
  <c r="BW137" i="12"/>
  <c r="DT137" i="12"/>
  <c r="IR137" i="12"/>
  <c r="LD137" i="12"/>
  <c r="JT137" i="12"/>
  <c r="JN137" i="12"/>
  <c r="IS137" i="12"/>
  <c r="LE137" i="12"/>
  <c r="KR137" i="12"/>
  <c r="KU137" i="12"/>
  <c r="KP137" i="12"/>
  <c r="IM137" i="12"/>
  <c r="KC137" i="12"/>
  <c r="LR137" i="12"/>
  <c r="CW137" i="12"/>
  <c r="BF137" i="12"/>
  <c r="CE137" i="12"/>
  <c r="CA137" i="12"/>
  <c r="CZ137" i="12"/>
  <c r="CD137" i="12"/>
  <c r="CP137" i="12"/>
  <c r="BP137" i="12"/>
  <c r="CK137" i="12"/>
  <c r="DO137" i="12"/>
  <c r="AK137" i="12"/>
  <c r="JP137" i="12"/>
  <c r="JK137" i="12"/>
  <c r="JQ137" i="12"/>
  <c r="LO137" i="12"/>
  <c r="LA137" i="12"/>
  <c r="JB137" i="12"/>
  <c r="KX137" i="12"/>
  <c r="KQ137" i="12"/>
  <c r="IP137" i="12"/>
  <c r="KE137" i="12"/>
  <c r="BL137" i="12"/>
  <c r="AX137" i="12"/>
  <c r="DQ137" i="12"/>
  <c r="JX137" i="12"/>
  <c r="LH137" i="12"/>
  <c r="JY137" i="12"/>
  <c r="IV137" i="12"/>
  <c r="IX137" i="12"/>
  <c r="JJ137" i="12"/>
  <c r="LF137" i="12"/>
  <c r="JF137" i="12"/>
  <c r="LC137" i="12"/>
  <c r="CG137" i="12"/>
  <c r="BX137" i="12"/>
  <c r="AZ137" i="12"/>
  <c r="IZ137" i="12"/>
  <c r="LL137" i="12"/>
  <c r="KB137" i="12"/>
  <c r="KL137" i="12"/>
  <c r="JA137" i="12"/>
  <c r="LM137" i="12"/>
  <c r="LP137" i="12"/>
  <c r="IL137" i="12"/>
  <c r="JC137" i="12"/>
  <c r="KK137" i="12"/>
  <c r="IQ137" i="12"/>
  <c r="BO137" i="12"/>
  <c r="CY137" i="12"/>
  <c r="DG137" i="12"/>
  <c r="DP137" i="12"/>
  <c r="CU137" i="12"/>
  <c r="AL137" i="12"/>
  <c r="CJ137" i="12"/>
  <c r="DR137" i="12"/>
  <c r="BH137" i="12"/>
  <c r="AP137" i="12"/>
  <c r="CC137" i="12"/>
  <c r="II137" i="12"/>
  <c r="CO137" i="12"/>
  <c r="BM137" i="12"/>
  <c r="BN137" i="12"/>
  <c r="AV137" i="12"/>
  <c r="DA137" i="12"/>
  <c r="JH137" i="12"/>
  <c r="IU137" i="12"/>
  <c r="KJ137" i="12"/>
  <c r="LJ137" i="12"/>
  <c r="JI137" i="12"/>
  <c r="JS137" i="12"/>
  <c r="IO137" i="12"/>
  <c r="IT137" i="12"/>
  <c r="KA137" i="12"/>
  <c r="LI137" i="12"/>
  <c r="JG137" i="12"/>
  <c r="DE137" i="12"/>
  <c r="AY137" i="12"/>
  <c r="CS137" i="12"/>
  <c r="CI137" i="12"/>
  <c r="BS137" i="12"/>
  <c r="BK137" i="12"/>
  <c r="BI137" i="12"/>
  <c r="BR137" i="12"/>
  <c r="DB137" i="12"/>
  <c r="AR137" i="12"/>
  <c r="AS137" i="12"/>
  <c r="KZ137" i="12"/>
  <c r="AQ137" i="12"/>
  <c r="BY137" i="12"/>
  <c r="CL137" i="12"/>
  <c r="KF137" i="12"/>
  <c r="KY137" i="12"/>
  <c r="JU137" i="12"/>
  <c r="KM137" i="12"/>
  <c r="KG137" i="12"/>
  <c r="KT137" i="12"/>
  <c r="JR137" i="12"/>
  <c r="LN137" i="12"/>
  <c r="IW137" i="12"/>
  <c r="JV137" i="12"/>
  <c r="CV137" i="12"/>
  <c r="CR137" i="12"/>
  <c r="DS137" i="12"/>
  <c r="AN137" i="12"/>
  <c r="BV137" i="12"/>
  <c r="DM137" i="12"/>
  <c r="BU137" i="12"/>
  <c r="CQ137" i="12"/>
  <c r="BJ137" i="12"/>
  <c r="BB137" i="12"/>
  <c r="CN137" i="12"/>
  <c r="KN137" i="12"/>
  <c r="IN137" i="12"/>
  <c r="KS137" i="12"/>
  <c r="LK137" i="12"/>
  <c r="KO137" i="12"/>
  <c r="IY137" i="12"/>
  <c r="JZ137" i="12"/>
  <c r="JE137" i="12"/>
  <c r="KD137" i="12"/>
  <c r="DI137" i="12"/>
  <c r="CH137" i="12"/>
  <c r="BD137" i="12"/>
  <c r="DK137" i="12"/>
  <c r="BQ137" i="12"/>
  <c r="CT137" i="12"/>
  <c r="CF137" i="12"/>
  <c r="AU137" i="12"/>
  <c r="DN137" i="12"/>
  <c r="BC137" i="12"/>
  <c r="DD137" i="12"/>
  <c r="BZ137" i="12"/>
  <c r="KI137" i="12"/>
  <c r="LG137" i="12"/>
  <c r="BA137" i="12"/>
  <c r="AT137" i="12"/>
  <c r="LS137" i="12"/>
  <c r="V137" i="12" s="1"/>
  <c r="AJ137" i="12"/>
  <c r="JL137" i="12"/>
  <c r="IH137" i="12"/>
  <c r="DU137" i="12"/>
  <c r="F137" i="12" s="1"/>
  <c r="HY137" i="12" l="1"/>
  <c r="M137" i="12" s="1"/>
  <c r="LU137" i="12"/>
  <c r="MB137" i="12"/>
  <c r="W137" i="12" s="1"/>
  <c r="X137" i="12" s="1"/>
  <c r="MC137" i="12"/>
  <c r="Y137" i="12" s="1"/>
  <c r="Z137" i="12" s="1"/>
  <c r="LV137" i="12"/>
  <c r="ED137" i="12"/>
  <c r="G137" i="12" s="1"/>
  <c r="H137" i="12" s="1"/>
  <c r="MA137" i="12"/>
  <c r="AA137" i="12" s="1"/>
  <c r="EE137" i="12"/>
  <c r="I137" i="12" s="1"/>
  <c r="J137" i="12" s="1"/>
  <c r="EC137" i="12"/>
  <c r="K137" i="12" s="1"/>
  <c r="DW137" i="12"/>
  <c r="DX137" i="12"/>
  <c r="LW137" i="12" l="1"/>
  <c r="LY137" i="12" s="1"/>
  <c r="DY137" i="12"/>
  <c r="DZ137" i="12" s="1"/>
  <c r="LX137" i="12" l="1"/>
  <c r="U137" i="12" s="1"/>
  <c r="EA137" i="12"/>
  <c r="E137" i="12" s="1"/>
  <c r="LV115" i="12" l="1"/>
  <c r="LU115" i="12"/>
  <c r="EC115" i="12"/>
  <c r="K115" i="12" s="1"/>
  <c r="DX115" i="12" l="1"/>
  <c r="LW115" i="12"/>
  <c r="LY115" i="12" s="1"/>
  <c r="DW115" i="12"/>
  <c r="DY115" i="12" l="1"/>
  <c r="EA115" i="12" s="1"/>
  <c r="LX115" i="12"/>
  <c r="U115" i="12" s="1"/>
  <c r="DZ115" i="12" l="1"/>
  <c r="E115" i="12" s="1"/>
  <c r="HS127" i="12" l="1"/>
  <c r="EK127" i="12"/>
  <c r="GS127" i="12"/>
  <c r="GX127" i="12"/>
  <c r="GE127" i="12"/>
  <c r="HB127" i="12"/>
  <c r="GR127" i="12"/>
  <c r="EW127" i="12"/>
  <c r="GO127" i="12"/>
  <c r="HF127" i="12"/>
  <c r="GD127" i="12"/>
  <c r="FW127" i="12"/>
  <c r="ES127" i="12"/>
  <c r="EP127" i="12"/>
  <c r="HL127" i="12"/>
  <c r="FB127" i="12"/>
  <c r="EZ127" i="12"/>
  <c r="HK127" i="12"/>
  <c r="FC127" i="12"/>
  <c r="GY127" i="12"/>
  <c r="FQ127" i="12"/>
  <c r="GJ127" i="12"/>
  <c r="HA127" i="12"/>
  <c r="GV127" i="12"/>
  <c r="EL127" i="12"/>
  <c r="HC127" i="12"/>
  <c r="GT127" i="12"/>
  <c r="FL127" i="12"/>
  <c r="FO127" i="12"/>
  <c r="ER127" i="12"/>
  <c r="GB127" i="12"/>
  <c r="HM127" i="12"/>
  <c r="EM127" i="12"/>
  <c r="GZ127" i="12"/>
  <c r="HI127" i="12"/>
  <c r="FU127" i="12"/>
  <c r="GM127" i="12"/>
  <c r="HJ127" i="12"/>
  <c r="GG127" i="12"/>
  <c r="GN127" i="12"/>
  <c r="FM127" i="12"/>
  <c r="FG127" i="12"/>
  <c r="EU127" i="12"/>
  <c r="FI127" i="12"/>
  <c r="EX127" i="12"/>
  <c r="GK127" i="12"/>
  <c r="ET127" i="12"/>
  <c r="HP127" i="12"/>
  <c r="FF127" i="12"/>
  <c r="HN127" i="12"/>
  <c r="GC127" i="12"/>
  <c r="FH127" i="12"/>
  <c r="EN127" i="12"/>
  <c r="FS127" i="12"/>
  <c r="FV127" i="12"/>
  <c r="FA127" i="12"/>
  <c r="FP127" i="12"/>
  <c r="FD127" i="12"/>
  <c r="GH127" i="12"/>
  <c r="FJ127" i="12"/>
  <c r="FZ127" i="12"/>
  <c r="GI127" i="12"/>
  <c r="EJ127" i="12"/>
  <c r="EO127" i="12"/>
  <c r="GL127" i="12"/>
  <c r="EQ127" i="12"/>
  <c r="HE127" i="12"/>
  <c r="HD127" i="12"/>
  <c r="HR127" i="12"/>
  <c r="FT127" i="12"/>
  <c r="FK127" i="12"/>
  <c r="EY127" i="12"/>
  <c r="FE127" i="12"/>
  <c r="GF127" i="12"/>
  <c r="FX127" i="12"/>
  <c r="FY127" i="12"/>
  <c r="HH127" i="12"/>
  <c r="HO127" i="12"/>
  <c r="HT127" i="12"/>
  <c r="K127" i="12" s="1"/>
  <c r="GU127" i="12"/>
  <c r="GQ127" i="12"/>
  <c r="GA127" i="12"/>
  <c r="HG127" i="12"/>
  <c r="EV127" i="12"/>
  <c r="HQ127" i="12"/>
  <c r="FR127" i="12"/>
  <c r="GP127" i="12"/>
  <c r="GW127" i="12"/>
  <c r="EI127" i="12"/>
  <c r="FN127" i="12"/>
  <c r="CV127" i="12" l="1"/>
  <c r="HM128" i="12"/>
  <c r="N127" i="12"/>
  <c r="FK128" i="12"/>
  <c r="EJ128" i="12"/>
  <c r="BW127" i="12"/>
  <c r="ET128" i="12"/>
  <c r="GG128" i="12"/>
  <c r="CC127" i="12"/>
  <c r="HA128" i="12"/>
  <c r="HL128" i="12"/>
  <c r="CS127" i="12"/>
  <c r="EY128" i="12"/>
  <c r="FB128" i="12"/>
  <c r="FR128" i="12"/>
  <c r="HO128" i="12"/>
  <c r="FT128" i="12"/>
  <c r="GI128" i="12"/>
  <c r="BT127" i="12"/>
  <c r="GK128" i="12"/>
  <c r="HJ128" i="12"/>
  <c r="ER128" i="12"/>
  <c r="GJ128" i="12"/>
  <c r="EP128" i="12"/>
  <c r="HB128" i="12"/>
  <c r="EO128" i="12"/>
  <c r="CW127" i="12"/>
  <c r="HQ128" i="12"/>
  <c r="HH128" i="12"/>
  <c r="HR128" i="12"/>
  <c r="FZ128" i="12"/>
  <c r="EN128" i="12"/>
  <c r="AY127" i="12"/>
  <c r="CN127" i="12"/>
  <c r="BP127" i="12"/>
  <c r="FQ128" i="12"/>
  <c r="ES128" i="12"/>
  <c r="CF127" i="12"/>
  <c r="HP128" i="12"/>
  <c r="GP128" i="12"/>
  <c r="AW127" i="12"/>
  <c r="BZ127" i="12"/>
  <c r="DE127" i="12"/>
  <c r="FJ128" i="12"/>
  <c r="FH128" i="12"/>
  <c r="BJ127" i="12"/>
  <c r="FU128" i="12"/>
  <c r="FL128" i="12"/>
  <c r="CZ127" i="12"/>
  <c r="BX127" i="12"/>
  <c r="GX128" i="12"/>
  <c r="BB127" i="12"/>
  <c r="EW128" i="12"/>
  <c r="DH127" i="12"/>
  <c r="FX128" i="12"/>
  <c r="HE128" i="12"/>
  <c r="GH128" i="12"/>
  <c r="CD127" i="12"/>
  <c r="EU128" i="12"/>
  <c r="HI128" i="12"/>
  <c r="GT128" i="12"/>
  <c r="FC128" i="12"/>
  <c r="CE127" i="12"/>
  <c r="CT127" i="12"/>
  <c r="GW128" i="12"/>
  <c r="GN128" i="12"/>
  <c r="BO127" i="12"/>
  <c r="GA128" i="12"/>
  <c r="CG127" i="12"/>
  <c r="EQ128" i="12"/>
  <c r="BE127" i="12"/>
  <c r="DO127" i="12"/>
  <c r="FG128" i="12"/>
  <c r="GZ128" i="12"/>
  <c r="HC128" i="12"/>
  <c r="HK128" i="12"/>
  <c r="HF128" i="12"/>
  <c r="EK128" i="12"/>
  <c r="EI128" i="12"/>
  <c r="FE128" i="12"/>
  <c r="GL128" i="12"/>
  <c r="BQ127" i="12"/>
  <c r="FF128" i="12"/>
  <c r="FM128" i="12"/>
  <c r="AN127" i="12"/>
  <c r="EL128" i="12"/>
  <c r="EZ128" i="12"/>
  <c r="GO128" i="12"/>
  <c r="HS128" i="12"/>
  <c r="GQ128" i="12"/>
  <c r="FD128" i="12"/>
  <c r="AZ127" i="12"/>
  <c r="DP127" i="12"/>
  <c r="GY128" i="12"/>
  <c r="DC127" i="12"/>
  <c r="BD127" i="12"/>
  <c r="CJ127" i="12"/>
  <c r="BM127" i="12"/>
  <c r="AP127" i="12"/>
  <c r="AV127" i="12"/>
  <c r="DB127" i="12"/>
  <c r="DQ127" i="12"/>
  <c r="BA127" i="12"/>
  <c r="CO127" i="12"/>
  <c r="DD127" i="12"/>
  <c r="CY127" i="12"/>
  <c r="HT128" i="12"/>
  <c r="N128" i="12" s="1"/>
  <c r="BF127" i="12"/>
  <c r="BK127" i="12"/>
  <c r="CL127" i="12"/>
  <c r="EM128" i="12"/>
  <c r="CU127" i="12"/>
  <c r="AX127" i="12"/>
  <c r="HD128" i="12"/>
  <c r="IB127" i="12"/>
  <c r="S127" i="12" s="1"/>
  <c r="BV127" i="12"/>
  <c r="CK127" i="12"/>
  <c r="DL127" i="12"/>
  <c r="AO127" i="12"/>
  <c r="AJ127" i="12"/>
  <c r="CQ127" i="12"/>
  <c r="CB127" i="12"/>
  <c r="FS128" i="12"/>
  <c r="AU127" i="12"/>
  <c r="CH127" i="12"/>
  <c r="DJ127" i="12"/>
  <c r="FO128" i="12"/>
  <c r="DG127" i="12"/>
  <c r="CA127" i="12"/>
  <c r="BU127" i="12"/>
  <c r="CM127" i="12"/>
  <c r="BY127" i="12"/>
  <c r="GB128" i="12"/>
  <c r="GU128" i="12"/>
  <c r="DM127" i="12"/>
  <c r="FW128" i="12"/>
  <c r="CX127" i="12"/>
  <c r="BS127" i="12"/>
  <c r="DI127" i="12"/>
  <c r="AK127" i="12"/>
  <c r="DU127" i="12"/>
  <c r="F163" i="12" s="1"/>
  <c r="FA128" i="12"/>
  <c r="DK127" i="12"/>
  <c r="FY128" i="12"/>
  <c r="GD128" i="12"/>
  <c r="GR128" i="12"/>
  <c r="DF127" i="12"/>
  <c r="BI127" i="12"/>
  <c r="GM128" i="12"/>
  <c r="AS127" i="12"/>
  <c r="AM127" i="12"/>
  <c r="IC127" i="12"/>
  <c r="O127" i="12" s="1"/>
  <c r="BN127" i="12"/>
  <c r="GF128" i="12"/>
  <c r="AL127" i="12"/>
  <c r="DT127" i="12"/>
  <c r="GV128" i="12"/>
  <c r="ID127" i="12"/>
  <c r="Q127" i="12" s="1"/>
  <c r="FV128" i="12"/>
  <c r="GC128" i="12"/>
  <c r="CI127" i="12"/>
  <c r="HV127" i="12"/>
  <c r="EX128" i="12"/>
  <c r="GE128" i="12"/>
  <c r="GS128" i="12"/>
  <c r="DR127" i="12"/>
  <c r="DS127" i="12"/>
  <c r="BG127" i="12"/>
  <c r="FN128" i="12"/>
  <c r="BH127" i="12"/>
  <c r="DA127" i="12"/>
  <c r="DN127" i="12"/>
  <c r="FI128" i="12"/>
  <c r="BR127" i="12"/>
  <c r="EV128" i="12"/>
  <c r="AQ127" i="12"/>
  <c r="FP128" i="12"/>
  <c r="HN128" i="12"/>
  <c r="HG128" i="12"/>
  <c r="BL127" i="12"/>
  <c r="AR127" i="12"/>
  <c r="HW127" i="12"/>
  <c r="BC127" i="12"/>
  <c r="CR127" i="12"/>
  <c r="AT127" i="12"/>
  <c r="CP127" i="12"/>
  <c r="R127" i="12" l="1"/>
  <c r="P127" i="12"/>
  <c r="IC128" i="12"/>
  <c r="O128" i="12" s="1"/>
  <c r="P128" i="12" s="1"/>
  <c r="AR128" i="12"/>
  <c r="CH128" i="12"/>
  <c r="CK128" i="12"/>
  <c r="BK128" i="12"/>
  <c r="DB128" i="12"/>
  <c r="DP128" i="12"/>
  <c r="DO128" i="12"/>
  <c r="CT128" i="12"/>
  <c r="BB128" i="12"/>
  <c r="CS128" i="12"/>
  <c r="BR128" i="12"/>
  <c r="DR128" i="12"/>
  <c r="AS128" i="12"/>
  <c r="DL128" i="12"/>
  <c r="CL128" i="12"/>
  <c r="DQ128" i="12"/>
  <c r="BL128" i="12"/>
  <c r="AK128" i="12"/>
  <c r="BV128" i="12"/>
  <c r="AV128" i="12"/>
  <c r="HW163" i="12"/>
  <c r="HV163" i="12"/>
  <c r="DJ128" i="12"/>
  <c r="DT128" i="12"/>
  <c r="BI128" i="12"/>
  <c r="BY128" i="12"/>
  <c r="AU128" i="12"/>
  <c r="BF128" i="12"/>
  <c r="AZ128" i="12"/>
  <c r="DA128" i="12"/>
  <c r="AL128" i="12"/>
  <c r="DF128" i="12"/>
  <c r="DI128" i="12"/>
  <c r="CM128" i="12"/>
  <c r="AP128" i="12"/>
  <c r="BE128" i="12"/>
  <c r="BO128" i="12"/>
  <c r="CE128" i="12"/>
  <c r="DE128" i="12"/>
  <c r="BP128" i="12"/>
  <c r="CW128" i="12"/>
  <c r="BT128" i="12"/>
  <c r="BH128" i="12"/>
  <c r="CY128" i="12"/>
  <c r="BM128" i="12"/>
  <c r="BQ128" i="12"/>
  <c r="BS128" i="12"/>
  <c r="BU128" i="12"/>
  <c r="CB128" i="12"/>
  <c r="AT128" i="12"/>
  <c r="CI128" i="12"/>
  <c r="BN128" i="12"/>
  <c r="CX128" i="12"/>
  <c r="CA128" i="12"/>
  <c r="CQ128" i="12"/>
  <c r="AX128" i="12"/>
  <c r="DD128" i="12"/>
  <c r="CJ128" i="12"/>
  <c r="CD128" i="12"/>
  <c r="DH128" i="12"/>
  <c r="BX128" i="12"/>
  <c r="BJ128" i="12"/>
  <c r="BZ128" i="12"/>
  <c r="CF128" i="12"/>
  <c r="CN128" i="12"/>
  <c r="BW128" i="12"/>
  <c r="CP128" i="12"/>
  <c r="CR128" i="12"/>
  <c r="AQ128" i="12"/>
  <c r="BG128" i="12"/>
  <c r="AN128" i="12"/>
  <c r="DG128" i="12"/>
  <c r="AJ128" i="12"/>
  <c r="CU128" i="12"/>
  <c r="CO128" i="12"/>
  <c r="BD128" i="12"/>
  <c r="BC128" i="12"/>
  <c r="DS128" i="12"/>
  <c r="AM128" i="12"/>
  <c r="DK128" i="12"/>
  <c r="DM128" i="12"/>
  <c r="AO128" i="12"/>
  <c r="BA128" i="12"/>
  <c r="DC128" i="12"/>
  <c r="CG128" i="12"/>
  <c r="CZ128" i="12"/>
  <c r="AW128" i="12"/>
  <c r="AY128" i="12"/>
  <c r="CC128" i="12"/>
  <c r="CV128" i="12"/>
  <c r="ID221" i="12"/>
  <c r="Q221" i="12" s="1"/>
  <c r="R221" i="12" s="1"/>
  <c r="ID138" i="12"/>
  <c r="Q138" i="12" s="1"/>
  <c r="R138" i="12" s="1"/>
  <c r="EC127" i="12"/>
  <c r="EE127" i="12"/>
  <c r="I127" i="12" s="1"/>
  <c r="DX127" i="12"/>
  <c r="DW127" i="12"/>
  <c r="IB128" i="12"/>
  <c r="S128" i="12" s="1"/>
  <c r="ID140" i="12"/>
  <c r="Q140" i="12" s="1"/>
  <c r="R140" i="12" s="1"/>
  <c r="HV128" i="12"/>
  <c r="HX127" i="12"/>
  <c r="HY127" i="12" s="1"/>
  <c r="ID139" i="12"/>
  <c r="Q139" i="12" s="1"/>
  <c r="R139" i="12" s="1"/>
  <c r="ID137" i="12"/>
  <c r="Q137" i="12" s="1"/>
  <c r="R137" i="12" s="1"/>
  <c r="ID136" i="12"/>
  <c r="Q136" i="12" s="1"/>
  <c r="R136" i="12" s="1"/>
  <c r="ED127" i="12"/>
  <c r="G127" i="12" s="1"/>
  <c r="DN128" i="12"/>
  <c r="ID135" i="12"/>
  <c r="Q135" i="12" s="1"/>
  <c r="R135" i="12" s="1"/>
  <c r="ID128" i="12"/>
  <c r="Q128" i="12" s="1"/>
  <c r="R128" i="12" s="1"/>
  <c r="HW128" i="12"/>
  <c r="F127" i="12"/>
  <c r="DU128" i="12"/>
  <c r="F128" i="12" s="1"/>
  <c r="HZ127" i="12" l="1"/>
  <c r="M127" i="12" s="1"/>
  <c r="ED128" i="12"/>
  <c r="G128" i="12" s="1"/>
  <c r="H128" i="12" s="1"/>
  <c r="G163" i="12"/>
  <c r="H163" i="12" s="1"/>
  <c r="I163" i="12"/>
  <c r="J163" i="12" s="1"/>
  <c r="DX163" i="12"/>
  <c r="DW163" i="12"/>
  <c r="HX163" i="12"/>
  <c r="HZ163" i="12" s="1"/>
  <c r="DX128" i="12"/>
  <c r="EE128" i="12"/>
  <c r="I128" i="12" s="1"/>
  <c r="J128" i="12" s="1"/>
  <c r="DW128" i="12"/>
  <c r="EC128" i="12"/>
  <c r="K128" i="12" s="1"/>
  <c r="DY127" i="12"/>
  <c r="EA127" i="12" s="1"/>
  <c r="HX128" i="12"/>
  <c r="HZ128" i="12" s="1"/>
  <c r="H127" i="12"/>
  <c r="J127" i="12"/>
  <c r="HY163" i="12" l="1"/>
  <c r="M163" i="12" s="1"/>
  <c r="DZ127" i="12"/>
  <c r="DY163" i="12"/>
  <c r="DZ163" i="12" s="1"/>
  <c r="DY128" i="12"/>
  <c r="EA128" i="12" s="1"/>
  <c r="HY128" i="12"/>
  <c r="M128" i="12" s="1"/>
  <c r="EA163" i="12" l="1"/>
  <c r="E163" i="12" s="1"/>
  <c r="E127" i="12"/>
  <c r="DZ128" i="12"/>
  <c r="E128" i="12" s="1"/>
  <c r="BJ16" i="21" l="1"/>
  <c r="BJ17" i="21" l="1"/>
  <c r="BJ18" i="21"/>
  <c r="BJ20" i="21"/>
  <c r="BJ21" i="21"/>
  <c r="BJ24" i="21"/>
  <c r="BJ15" i="21"/>
  <c r="Q18" i="21"/>
  <c r="BW11" i="21"/>
  <c r="Q24" i="21"/>
  <c r="Q20" i="21"/>
  <c r="CC11" i="21"/>
  <c r="BX11" i="21"/>
  <c r="Q21" i="21"/>
  <c r="Q17" i="21"/>
  <c r="S11" i="21" l="1"/>
  <c r="CC24" i="21"/>
  <c r="S24" i="21" s="1"/>
  <c r="BX24" i="21"/>
  <c r="BW24" i="21"/>
  <c r="CC21" i="21"/>
  <c r="S21" i="21" s="1"/>
  <c r="BX21" i="21"/>
  <c r="BW21" i="21"/>
  <c r="BX20" i="21"/>
  <c r="CC20" i="21"/>
  <c r="S20" i="21" s="1"/>
  <c r="BW20" i="21"/>
  <c r="BW18" i="21"/>
  <c r="BX18" i="21"/>
  <c r="CC18" i="21"/>
  <c r="S18" i="21" s="1"/>
  <c r="BX17" i="21"/>
  <c r="CC17" i="21"/>
  <c r="S17" i="21" s="1"/>
  <c r="BW17" i="21"/>
  <c r="BW15" i="21"/>
  <c r="BX15" i="21"/>
  <c r="CC15" i="21"/>
  <c r="S15" i="21" s="1"/>
  <c r="I15" i="21"/>
  <c r="Q15" i="21"/>
  <c r="BW16" i="21"/>
  <c r="BX16" i="21"/>
  <c r="CC16" i="21"/>
  <c r="S16" i="21" s="1"/>
  <c r="H18" i="21"/>
  <c r="R20" i="21"/>
  <c r="P20" i="21"/>
  <c r="Q11" i="21"/>
  <c r="Q16" i="21"/>
  <c r="P18" i="21"/>
  <c r="R18" i="21"/>
  <c r="AX11" i="21"/>
  <c r="BC11" i="21"/>
  <c r="K11" i="21" s="1"/>
  <c r="AW11" i="21"/>
  <c r="P21" i="21"/>
  <c r="R21" i="21"/>
  <c r="BY11" i="21"/>
  <c r="CA11" i="21" s="1"/>
  <c r="CC14" i="21"/>
  <c r="S14" i="21" s="1"/>
  <c r="BW14" i="21"/>
  <c r="BX14" i="21"/>
  <c r="P17" i="21"/>
  <c r="R17" i="21"/>
  <c r="Q14" i="21"/>
  <c r="R24" i="21"/>
  <c r="P24" i="21"/>
  <c r="X11" i="21" l="1"/>
  <c r="Z11" i="21"/>
  <c r="U11" i="21"/>
  <c r="P14" i="21"/>
  <c r="H14" i="21"/>
  <c r="BY20" i="21"/>
  <c r="BZ20" i="21" s="1"/>
  <c r="BY21" i="21"/>
  <c r="CA21" i="21" s="1"/>
  <c r="I14" i="21"/>
  <c r="J14" i="21" s="1"/>
  <c r="BY18" i="21"/>
  <c r="CA18" i="21" s="1"/>
  <c r="BY24" i="21"/>
  <c r="CA24" i="21" s="1"/>
  <c r="H20" i="21"/>
  <c r="H21" i="21"/>
  <c r="H24" i="21"/>
  <c r="H17" i="21"/>
  <c r="BY17" i="21"/>
  <c r="BZ17" i="21" s="1"/>
  <c r="BC15" i="21"/>
  <c r="K15" i="21" s="1"/>
  <c r="AX15" i="21"/>
  <c r="AW15" i="21"/>
  <c r="AX14" i="21"/>
  <c r="R14" i="21"/>
  <c r="AW14" i="21"/>
  <c r="BC14" i="21"/>
  <c r="K14" i="21" s="1"/>
  <c r="BY15" i="21"/>
  <c r="BZ15" i="21" s="1"/>
  <c r="P15" i="21"/>
  <c r="R15" i="21"/>
  <c r="H15" i="21"/>
  <c r="BZ11" i="21"/>
  <c r="M11" i="21" s="1"/>
  <c r="I18" i="21"/>
  <c r="J18" i="21" s="1"/>
  <c r="BY14" i="21"/>
  <c r="BZ14" i="21" s="1"/>
  <c r="H11" i="21"/>
  <c r="AW24" i="21"/>
  <c r="AX24" i="21"/>
  <c r="BC24" i="21"/>
  <c r="K24" i="21" s="1"/>
  <c r="BC20" i="21"/>
  <c r="K20" i="21" s="1"/>
  <c r="AW20" i="21"/>
  <c r="AX20" i="21"/>
  <c r="I20" i="21"/>
  <c r="J20" i="21" s="1"/>
  <c r="AY11" i="21"/>
  <c r="BA11" i="21" s="1"/>
  <c r="I24" i="21"/>
  <c r="J24" i="21" s="1"/>
  <c r="BY16" i="21"/>
  <c r="BZ16" i="21" s="1"/>
  <c r="AX17" i="21"/>
  <c r="AW17" i="21"/>
  <c r="BC17" i="21"/>
  <c r="K17" i="21" s="1"/>
  <c r="R16" i="21"/>
  <c r="P16" i="21"/>
  <c r="I16" i="21"/>
  <c r="I11" i="21"/>
  <c r="J11" i="21" s="1"/>
  <c r="BC16" i="21"/>
  <c r="K16" i="21" s="1"/>
  <c r="AW16" i="21"/>
  <c r="AX16" i="21"/>
  <c r="R11" i="21"/>
  <c r="P11" i="21"/>
  <c r="I17" i="21"/>
  <c r="J17" i="21" s="1"/>
  <c r="AX18" i="21"/>
  <c r="BC18" i="21"/>
  <c r="K18" i="21" s="1"/>
  <c r="AW18" i="21"/>
  <c r="I21" i="21"/>
  <c r="J21" i="21" s="1"/>
  <c r="AX21" i="21"/>
  <c r="BC21" i="21"/>
  <c r="K21" i="21" s="1"/>
  <c r="AW21" i="21"/>
  <c r="J16" i="21" l="1"/>
  <c r="H16" i="21"/>
  <c r="CA20" i="21"/>
  <c r="M20" i="21" s="1"/>
  <c r="BZ18" i="21"/>
  <c r="M18" i="21" s="1"/>
  <c r="BZ21" i="21"/>
  <c r="M21" i="21" s="1"/>
  <c r="BZ24" i="21"/>
  <c r="M24" i="21" s="1"/>
  <c r="AY15" i="21"/>
  <c r="BA15" i="21" s="1"/>
  <c r="AY14" i="21"/>
  <c r="AZ14" i="21" s="1"/>
  <c r="CA17" i="21"/>
  <c r="M17" i="21" s="1"/>
  <c r="CA14" i="21"/>
  <c r="M14" i="21" s="1"/>
  <c r="CA15" i="21"/>
  <c r="M15" i="21" s="1"/>
  <c r="J15" i="21"/>
  <c r="AZ11" i="21"/>
  <c r="E11" i="21" s="1"/>
  <c r="CA16" i="21"/>
  <c r="M16" i="21" s="1"/>
  <c r="AY24" i="21"/>
  <c r="BA24" i="21" s="1"/>
  <c r="AY21" i="21"/>
  <c r="BA21" i="21" s="1"/>
  <c r="AY18" i="21"/>
  <c r="AZ18" i="21" s="1"/>
  <c r="AY16" i="21"/>
  <c r="AZ16" i="21" s="1"/>
  <c r="AY20" i="21"/>
  <c r="BA20" i="21" s="1"/>
  <c r="AY17" i="21"/>
  <c r="BA17" i="21" s="1"/>
  <c r="BA14" i="21" l="1"/>
  <c r="E14" i="21" s="1"/>
  <c r="AZ15" i="21"/>
  <c r="E15" i="21" s="1"/>
  <c r="BA16" i="21"/>
  <c r="E16" i="21" s="1"/>
  <c r="AZ17" i="21"/>
  <c r="E17" i="21" s="1"/>
  <c r="AZ24" i="21"/>
  <c r="E24" i="21" s="1"/>
  <c r="AZ21" i="21"/>
  <c r="E21" i="21" s="1"/>
  <c r="BA18" i="21"/>
  <c r="E18" i="21" s="1"/>
  <c r="AZ20" i="21"/>
  <c r="E20" i="21" s="1"/>
  <c r="N164" i="12" l="1"/>
  <c r="EI164" i="12"/>
  <c r="Q164" i="12" l="1"/>
  <c r="R164" i="12" s="1"/>
  <c r="HW164" i="12"/>
  <c r="HV164" i="12"/>
  <c r="O164" i="12"/>
  <c r="P164" i="12" s="1"/>
  <c r="IB164" i="12"/>
  <c r="S164" i="12" s="1"/>
  <c r="V164" i="12"/>
  <c r="F164" i="12"/>
  <c r="AJ164" i="12"/>
  <c r="IH164" i="12"/>
  <c r="ED164" i="12" l="1"/>
  <c r="G164" i="12" s="1"/>
  <c r="H164" i="12" s="1"/>
  <c r="LU164" i="12"/>
  <c r="HX164" i="12"/>
  <c r="HY164" i="12" s="1"/>
  <c r="DW164" i="12"/>
  <c r="Y164" i="12"/>
  <c r="Z164" i="12" s="1"/>
  <c r="EE164" i="12"/>
  <c r="I164" i="12" s="1"/>
  <c r="J164" i="12" s="1"/>
  <c r="W164" i="12"/>
  <c r="X164" i="12" s="1"/>
  <c r="LV164" i="12"/>
  <c r="MA164" i="12"/>
  <c r="AA164" i="12" s="1"/>
  <c r="EC164" i="12"/>
  <c r="K164" i="12" s="1"/>
  <c r="DX164" i="12"/>
  <c r="LW164" i="12" l="1"/>
  <c r="LY164" i="12" s="1"/>
  <c r="HZ164" i="12"/>
  <c r="M164" i="12" s="1"/>
  <c r="DY164" i="12"/>
  <c r="EA164" i="12" s="1"/>
  <c r="LX164" i="12" l="1"/>
  <c r="U164" i="12" s="1"/>
  <c r="DZ164" i="12"/>
  <c r="E164" i="12" s="1"/>
  <c r="ER152" i="12"/>
  <c r="EW152" i="12"/>
  <c r="GS152" i="12"/>
  <c r="GH152" i="12"/>
  <c r="EK152" i="12"/>
  <c r="HR152" i="12"/>
  <c r="FL152" i="12"/>
  <c r="GG152" i="12"/>
  <c r="GZ152" i="12"/>
  <c r="GP152" i="12"/>
  <c r="FH152" i="12"/>
  <c r="GU152" i="12"/>
  <c r="FS152" i="12"/>
  <c r="FV152" i="12"/>
  <c r="EY152" i="12"/>
  <c r="FR152" i="12"/>
  <c r="FN152" i="12"/>
  <c r="ES152" i="12"/>
  <c r="EP152" i="12"/>
  <c r="FQ152" i="12"/>
  <c r="FG152" i="12"/>
  <c r="FF152" i="12"/>
  <c r="EZ152" i="12"/>
  <c r="GI152" i="12"/>
  <c r="GQ152" i="12"/>
  <c r="HS152" i="12"/>
  <c r="GR152" i="12"/>
  <c r="GJ152" i="12"/>
  <c r="FE152" i="12"/>
  <c r="HJ152" i="12"/>
  <c r="GK152" i="12"/>
  <c r="FI152" i="12"/>
  <c r="GY152" i="12"/>
  <c r="HM152" i="12"/>
  <c r="HP152" i="12"/>
  <c r="FX152" i="12"/>
  <c r="FC152" i="12"/>
  <c r="GA152" i="12"/>
  <c r="EL152" i="12"/>
  <c r="EV152" i="12"/>
  <c r="HA152" i="12"/>
  <c r="EU152" i="12"/>
  <c r="FZ152" i="12"/>
  <c r="EJ152" i="12"/>
  <c r="HK152" i="12"/>
  <c r="GE152" i="12"/>
  <c r="FO152" i="12"/>
  <c r="EQ152" i="12"/>
  <c r="HB152" i="12"/>
  <c r="GB152" i="12"/>
  <c r="EN152" i="12"/>
  <c r="FJ152" i="12"/>
  <c r="FK152" i="12"/>
  <c r="HQ152" i="12"/>
  <c r="GC152" i="12"/>
  <c r="GF152" i="12"/>
  <c r="GW152" i="12"/>
  <c r="FP152" i="12"/>
  <c r="HE152" i="12"/>
  <c r="FY152" i="12"/>
  <c r="EM152" i="12"/>
  <c r="ET152" i="12"/>
  <c r="GT152" i="12"/>
  <c r="GN152" i="12"/>
  <c r="HC152" i="12"/>
  <c r="FD152" i="12"/>
  <c r="GX152" i="12"/>
  <c r="GD152" i="12"/>
  <c r="FT152" i="12"/>
  <c r="EX152" i="12"/>
  <c r="HF152" i="12"/>
  <c r="HI152" i="12"/>
  <c r="HD152" i="12"/>
  <c r="FW152" i="12"/>
  <c r="HG152" i="12"/>
  <c r="GV152" i="12"/>
  <c r="GM152" i="12"/>
  <c r="EO152" i="12"/>
  <c r="GL152" i="12"/>
  <c r="FU152" i="12"/>
  <c r="FA152" i="12"/>
  <c r="HO152" i="12"/>
  <c r="FB152" i="12"/>
  <c r="HN152" i="12"/>
  <c r="HH152" i="12"/>
  <c r="HL152" i="12"/>
  <c r="GO152" i="12"/>
  <c r="FM152" i="12"/>
  <c r="HT152" i="12"/>
  <c r="N152" i="12" s="1"/>
  <c r="EI152" i="12"/>
  <c r="HV152" i="12" l="1"/>
  <c r="ID152" i="12"/>
  <c r="Q152" i="12" s="1"/>
  <c r="R152" i="12" s="1"/>
  <c r="HW152" i="12"/>
  <c r="IC152" i="12"/>
  <c r="O152" i="12" s="1"/>
  <c r="P152" i="12" s="1"/>
  <c r="IB152" i="12"/>
  <c r="S152" i="12" s="1"/>
  <c r="HX152" i="12" l="1"/>
  <c r="HZ152" i="12" s="1"/>
  <c r="IN152" i="12"/>
  <c r="KJ152" i="12"/>
  <c r="JE152" i="12"/>
  <c r="LQ152" i="12"/>
  <c r="JF152" i="12"/>
  <c r="LR152" i="12"/>
  <c r="JG152" i="12"/>
  <c r="JC152" i="12"/>
  <c r="KN152" i="12"/>
  <c r="JI152" i="12"/>
  <c r="IM152" i="12"/>
  <c r="KH152" i="12"/>
  <c r="CH152" i="12"/>
  <c r="CA152" i="12"/>
  <c r="DA152" i="12"/>
  <c r="DR152" i="12"/>
  <c r="BP152" i="12"/>
  <c r="DM152" i="12"/>
  <c r="CL152" i="12"/>
  <c r="DO152" i="12"/>
  <c r="DC152" i="12"/>
  <c r="BC152" i="12"/>
  <c r="BI152" i="12"/>
  <c r="BX152" i="12"/>
  <c r="CQ152" i="12"/>
  <c r="IV152" i="12"/>
  <c r="KR152" i="12"/>
  <c r="JM152" i="12"/>
  <c r="JK152" i="12"/>
  <c r="JN152" i="12"/>
  <c r="KI152" i="12"/>
  <c r="JO152" i="12"/>
  <c r="IJ152" i="12"/>
  <c r="KV152" i="12"/>
  <c r="JQ152" i="12"/>
  <c r="KY152" i="12"/>
  <c r="KP152" i="12"/>
  <c r="DN152" i="12"/>
  <c r="CK152" i="12"/>
  <c r="AK152" i="12"/>
  <c r="DE152" i="12"/>
  <c r="BL152" i="12"/>
  <c r="CR152" i="12"/>
  <c r="CU152" i="12"/>
  <c r="DK152" i="12"/>
  <c r="BH152" i="12"/>
  <c r="BW152" i="12"/>
  <c r="BZ152" i="12"/>
  <c r="JD152" i="12"/>
  <c r="KZ152" i="12"/>
  <c r="JU152" i="12"/>
  <c r="KQ152" i="12"/>
  <c r="JV152" i="12"/>
  <c r="LO152" i="12"/>
  <c r="JW152" i="12"/>
  <c r="IR152" i="12"/>
  <c r="LD152" i="12"/>
  <c r="JY152" i="12"/>
  <c r="IL152" i="12"/>
  <c r="KX152" i="12"/>
  <c r="BA152" i="12"/>
  <c r="BJ152" i="12"/>
  <c r="AZ152" i="12"/>
  <c r="DF152" i="12"/>
  <c r="CD152" i="12"/>
  <c r="DS152" i="12"/>
  <c r="CE152" i="12"/>
  <c r="CS152" i="12"/>
  <c r="CX152" i="12"/>
  <c r="AP152" i="12"/>
  <c r="BK152" i="12"/>
  <c r="CF152" i="12"/>
  <c r="BR152" i="12"/>
  <c r="LH152" i="12"/>
  <c r="KC152" i="12"/>
  <c r="KD152" i="12"/>
  <c r="KE152" i="12"/>
  <c r="IZ152" i="12"/>
  <c r="LL152" i="12"/>
  <c r="KG152" i="12"/>
  <c r="IT152" i="12"/>
  <c r="LF152" i="12"/>
  <c r="BS152" i="12"/>
  <c r="BV152" i="12"/>
  <c r="CC152" i="12"/>
  <c r="CI152" i="12"/>
  <c r="AN152" i="12"/>
  <c r="CV152" i="12"/>
  <c r="CP152" i="12"/>
  <c r="BU152" i="12"/>
  <c r="CY152" i="12"/>
  <c r="AY152" i="12"/>
  <c r="KB152" i="12"/>
  <c r="IW152" i="12"/>
  <c r="LI152" i="12"/>
  <c r="IX152" i="12"/>
  <c r="LJ152" i="12"/>
  <c r="IY152" i="12"/>
  <c r="LK152" i="12"/>
  <c r="KF152" i="12"/>
  <c r="JA152" i="12"/>
  <c r="LM152" i="12"/>
  <c r="JZ152" i="12"/>
  <c r="CN152" i="12"/>
  <c r="AV152" i="12"/>
  <c r="CO152" i="12"/>
  <c r="LP152" i="12"/>
  <c r="KK152" i="12"/>
  <c r="KL152" i="12"/>
  <c r="KM152" i="12"/>
  <c r="JH152" i="12"/>
  <c r="JS152" i="12"/>
  <c r="KO152" i="12"/>
  <c r="JB152" i="12"/>
  <c r="LN152" i="12"/>
  <c r="DL152" i="12"/>
  <c r="BF152" i="12"/>
  <c r="CJ152" i="12"/>
  <c r="AU152" i="12"/>
  <c r="AR152" i="12"/>
  <c r="AX152" i="12"/>
  <c r="AT152" i="12"/>
  <c r="BE152" i="12"/>
  <c r="AW152" i="12"/>
  <c r="CB152" i="12"/>
  <c r="DH152" i="12"/>
  <c r="CW152" i="12"/>
  <c r="KA152" i="12"/>
  <c r="KS152" i="12"/>
  <c r="LG152" i="12"/>
  <c r="KT152" i="12"/>
  <c r="II152" i="12"/>
  <c r="KU152" i="12"/>
  <c r="JP152" i="12"/>
  <c r="IK152" i="12"/>
  <c r="KW152" i="12"/>
  <c r="JJ152" i="12"/>
  <c r="IU152" i="12"/>
  <c r="DP152" i="12"/>
  <c r="DJ152" i="12"/>
  <c r="BM152" i="12"/>
  <c r="CZ152" i="12"/>
  <c r="AO152" i="12"/>
  <c r="DQ152" i="12"/>
  <c r="DI152" i="12"/>
  <c r="BO152" i="12"/>
  <c r="AM152" i="12"/>
  <c r="CG152" i="12"/>
  <c r="BQ152" i="12"/>
  <c r="JT152" i="12"/>
  <c r="IO152" i="12"/>
  <c r="LA152" i="12"/>
  <c r="IP152" i="12"/>
  <c r="LB152" i="12"/>
  <c r="IQ152" i="12"/>
  <c r="LC152" i="12"/>
  <c r="JX152" i="12"/>
  <c r="IS152" i="12"/>
  <c r="LE152" i="12"/>
  <c r="JR152" i="12"/>
  <c r="AQ152" i="12"/>
  <c r="DT152" i="12"/>
  <c r="BN152" i="12"/>
  <c r="CT152" i="12"/>
  <c r="DD152" i="12"/>
  <c r="CM152" i="12"/>
  <c r="BD152" i="12"/>
  <c r="BG152" i="12"/>
  <c r="BY152" i="12"/>
  <c r="AS152" i="12"/>
  <c r="AL152" i="12"/>
  <c r="DG152" i="12"/>
  <c r="BT152" i="12"/>
  <c r="DB152" i="12"/>
  <c r="BB152" i="12"/>
  <c r="DU152" i="12"/>
  <c r="F152" i="12" s="1"/>
  <c r="LS152" i="12"/>
  <c r="V152" i="12" s="1"/>
  <c r="JL152" i="12"/>
  <c r="IH152" i="12"/>
  <c r="AJ152" i="12"/>
  <c r="MB152" i="12" l="1"/>
  <c r="W152" i="12" s="1"/>
  <c r="X152" i="12" s="1"/>
  <c r="ED152" i="12"/>
  <c r="G152" i="12" s="1"/>
  <c r="H152" i="12" s="1"/>
  <c r="LV152" i="12"/>
  <c r="EE152" i="12"/>
  <c r="I152" i="12" s="1"/>
  <c r="J152" i="12" s="1"/>
  <c r="MC152" i="12"/>
  <c r="Y152" i="12" s="1"/>
  <c r="Z152" i="12" s="1"/>
  <c r="HY152" i="12"/>
  <c r="M152" i="12" s="1"/>
  <c r="DX152" i="12"/>
  <c r="MA152" i="12"/>
  <c r="AA152" i="12" s="1"/>
  <c r="DW152" i="12"/>
  <c r="LU152" i="12"/>
  <c r="EC152" i="12"/>
  <c r="K152" i="12" s="1"/>
  <c r="DY152" i="12" l="1"/>
  <c r="EA152" i="12" s="1"/>
  <c r="LW152" i="12"/>
  <c r="LX152" i="12" s="1"/>
  <c r="DZ152" i="12" l="1"/>
  <c r="E152" i="12" s="1"/>
  <c r="LY152" i="12"/>
  <c r="U152" i="12" s="1"/>
  <c r="N156" i="12"/>
  <c r="Q156" i="12"/>
  <c r="IB156" i="12"/>
  <c r="S156" i="12" s="1"/>
  <c r="EI156" i="12"/>
  <c r="HV156" i="12" l="1"/>
  <c r="EI166" i="12"/>
  <c r="EI157" i="12"/>
  <c r="EI165" i="12"/>
  <c r="EI158" i="12"/>
  <c r="R156" i="12"/>
  <c r="HW156" i="12"/>
  <c r="O156" i="12"/>
  <c r="P156" i="12" s="1"/>
  <c r="HW157" i="12" l="1"/>
  <c r="HV157" i="12"/>
  <c r="HX156" i="12"/>
  <c r="HZ156" i="12" s="1"/>
  <c r="HX157" i="12" l="1"/>
  <c r="HZ157" i="12" s="1"/>
  <c r="M156" i="12"/>
  <c r="HY156" i="12"/>
  <c r="HY157" i="12" l="1"/>
  <c r="HW165" i="12"/>
  <c r="HW166" i="12"/>
  <c r="HW158" i="12"/>
  <c r="HV166" i="12" l="1"/>
  <c r="HX166" i="12" s="1"/>
  <c r="HV158" i="12"/>
  <c r="HX158" i="12" s="1"/>
  <c r="HV165" i="12"/>
  <c r="HX165" i="12" s="1"/>
  <c r="HY165" i="12" s="1"/>
  <c r="HY158" i="12" l="1"/>
  <c r="HZ158" i="12"/>
  <c r="M158" i="12" s="1"/>
  <c r="HZ166" i="12"/>
  <c r="HY166" i="12"/>
  <c r="M157" i="12"/>
  <c r="HZ165" i="12"/>
  <c r="M165" i="12" s="1"/>
  <c r="M166" i="12" l="1"/>
  <c r="V156" i="12"/>
  <c r="IH156" i="12"/>
  <c r="LV156" i="12" l="1"/>
  <c r="IH166" i="12"/>
  <c r="IH165" i="12"/>
  <c r="IH158" i="12"/>
  <c r="IH157" i="12"/>
  <c r="W156" i="12"/>
  <c r="X156" i="12" s="1"/>
  <c r="LU156" i="12"/>
  <c r="MA156" i="12"/>
  <c r="AA156" i="12" s="1"/>
  <c r="ED156" i="12"/>
  <c r="G156" i="12" s="1"/>
  <c r="F156" i="12"/>
  <c r="AJ156" i="12"/>
  <c r="Y156" i="12"/>
  <c r="Z156" i="12" s="1"/>
  <c r="LU157" i="12" l="1"/>
  <c r="LV157" i="12"/>
  <c r="AJ166" i="12"/>
  <c r="AJ165" i="12"/>
  <c r="AJ158" i="12"/>
  <c r="AJ157" i="12"/>
  <c r="EC156" i="12"/>
  <c r="K156" i="12" s="1"/>
  <c r="EE156" i="12"/>
  <c r="I156" i="12" s="1"/>
  <c r="J156" i="12" s="1"/>
  <c r="DX156" i="12"/>
  <c r="DW156" i="12"/>
  <c r="H156" i="12"/>
  <c r="LW156" i="12"/>
  <c r="LX156" i="12" s="1"/>
  <c r="LW157" i="12" l="1"/>
  <c r="LX157" i="12" s="1"/>
  <c r="DY156" i="12"/>
  <c r="DZ156" i="12" s="1"/>
  <c r="LY156" i="12"/>
  <c r="U156" i="12" s="1"/>
  <c r="LY157" i="12" l="1"/>
  <c r="EA156" i="12"/>
  <c r="E156" i="12" s="1"/>
  <c r="LU166" i="12"/>
  <c r="LU165" i="12"/>
  <c r="LV165" i="12"/>
  <c r="LV158" i="12"/>
  <c r="LU158" i="12"/>
  <c r="U157" i="12" l="1"/>
  <c r="LW158" i="12"/>
  <c r="LY158" i="12" s="1"/>
  <c r="LV166" i="12"/>
  <c r="LW165" i="12"/>
  <c r="LY165" i="12" s="1"/>
  <c r="LX165" i="12" l="1"/>
  <c r="U165" i="12"/>
  <c r="LX158" i="12"/>
  <c r="U158" i="12" s="1"/>
  <c r="LW166" i="12"/>
  <c r="LY166" i="12" s="1"/>
  <c r="LX166" i="12" l="1"/>
  <c r="U166" i="12" s="1"/>
  <c r="DX157" i="12"/>
  <c r="DX166" i="12"/>
  <c r="DW157" i="12"/>
  <c r="DX158" i="12"/>
  <c r="DW165" i="12"/>
  <c r="DY157" i="12" l="1"/>
  <c r="EA157" i="12" s="1"/>
  <c r="DX165" i="12"/>
  <c r="DW166" i="12"/>
  <c r="DW158" i="12"/>
  <c r="DY158" i="12" s="1"/>
  <c r="DZ158" i="12" s="1"/>
  <c r="DZ157" i="12" l="1"/>
  <c r="E157" i="12"/>
  <c r="DY165" i="12"/>
  <c r="EA165" i="12" s="1"/>
  <c r="DY166" i="12"/>
  <c r="DZ166" i="12" s="1"/>
  <c r="EA158" i="12"/>
  <c r="E158" i="12" s="1"/>
  <c r="EA166" i="12" l="1"/>
  <c r="E166" i="12" s="1"/>
  <c r="DZ165" i="12"/>
  <c r="E165" i="12" s="1"/>
  <c r="S157" i="21" l="1"/>
  <c r="U157" i="21"/>
  <c r="CC165" i="21"/>
  <c r="S165" i="21" s="1"/>
  <c r="CX158" i="21"/>
  <c r="CC158" i="21"/>
  <c r="S158" i="21" s="1"/>
  <c r="CX166" i="21"/>
  <c r="BW166" i="21" l="1"/>
  <c r="CW158" i="21"/>
  <c r="BW158" i="21"/>
  <c r="AX166" i="21"/>
  <c r="CW166" i="21"/>
  <c r="AW158" i="21"/>
  <c r="M157" i="21"/>
  <c r="CC166" i="21"/>
  <c r="S166" i="21" s="1"/>
  <c r="CW165" i="21"/>
  <c r="AW166" i="21"/>
  <c r="BX166" i="21"/>
  <c r="CX165" i="21"/>
  <c r="BW165" i="21"/>
  <c r="AX158" i="21"/>
  <c r="BX158" i="21"/>
  <c r="BX165" i="21"/>
  <c r="AW165" i="21"/>
  <c r="AX165" i="21"/>
  <c r="BY158" i="21" l="1"/>
  <c r="BZ158" i="21" s="1"/>
  <c r="CY165" i="21"/>
  <c r="CZ165" i="21" s="1"/>
  <c r="AY158" i="21"/>
  <c r="AZ158" i="21" s="1"/>
  <c r="BY166" i="21"/>
  <c r="CA166" i="21" s="1"/>
  <c r="AY165" i="21"/>
  <c r="BA165" i="21" s="1"/>
  <c r="BY165" i="21"/>
  <c r="CA165" i="21" s="1"/>
  <c r="CY158" i="21"/>
  <c r="CZ158" i="21" s="1"/>
  <c r="AY166" i="21"/>
  <c r="BA166" i="21" s="1"/>
  <c r="CY166" i="21"/>
  <c r="CZ166" i="21" s="1"/>
  <c r="BA158" i="21" l="1"/>
  <c r="E158" i="21" s="1"/>
  <c r="DA165" i="21"/>
  <c r="U165" i="21" s="1"/>
  <c r="CA158" i="21"/>
  <c r="M158" i="21" s="1"/>
  <c r="AZ166" i="21"/>
  <c r="E166" i="21" s="1"/>
  <c r="DA158" i="21"/>
  <c r="U158" i="21" s="1"/>
  <c r="AZ165" i="21"/>
  <c r="E165" i="21" s="1"/>
  <c r="BZ165" i="21"/>
  <c r="M165" i="21" s="1"/>
  <c r="E171" i="21"/>
  <c r="E169" i="21"/>
  <c r="E170" i="21"/>
  <c r="E157" i="21"/>
  <c r="DA166" i="21"/>
  <c r="U166" i="21" s="1"/>
  <c r="BZ166" i="21"/>
  <c r="M166" i="21" s="1"/>
  <c r="AA157" i="21" l="1"/>
  <c r="DC158" i="21"/>
  <c r="AA158" i="21" s="1"/>
  <c r="DC166" i="21"/>
  <c r="AA166" i="21" s="1"/>
  <c r="DC165" i="21"/>
  <c r="AA165" i="21" s="1"/>
  <c r="BC157" i="21"/>
  <c r="K157" i="21" s="1"/>
  <c r="BC165" i="21"/>
  <c r="K165" i="21" s="1"/>
  <c r="BC158" i="21"/>
  <c r="K158" i="21" s="1"/>
  <c r="BC166" i="21"/>
  <c r="K166" i="21" s="1"/>
  <c r="GM79" i="12"/>
  <c r="GD79" i="12"/>
  <c r="FQ79" i="12"/>
  <c r="FI79" i="12"/>
  <c r="GN79" i="12"/>
  <c r="FB79" i="12"/>
  <c r="EZ79" i="12"/>
  <c r="HQ79" i="12"/>
  <c r="GE79" i="12"/>
  <c r="FX79" i="12"/>
  <c r="FF79" i="12"/>
  <c r="BB79" i="12"/>
  <c r="AL79" i="12"/>
  <c r="CF79" i="12"/>
  <c r="CD79" i="12"/>
  <c r="DS79" i="12"/>
  <c r="BV79" i="12"/>
  <c r="CH79" i="12"/>
  <c r="DL79" i="12"/>
  <c r="BH79" i="12"/>
  <c r="BX79" i="12"/>
  <c r="DG79" i="12"/>
  <c r="BK79" i="12"/>
  <c r="AR79" i="12"/>
  <c r="CS79" i="12"/>
  <c r="FV79" i="12"/>
  <c r="FT79" i="12"/>
  <c r="GC79" i="12"/>
  <c r="EM79" i="12"/>
  <c r="GB79" i="12"/>
  <c r="HJ79" i="12"/>
  <c r="FY79" i="12"/>
  <c r="GV79" i="12"/>
  <c r="EX79" i="12"/>
  <c r="FW79" i="12"/>
  <c r="FA79" i="12"/>
  <c r="BC79" i="12"/>
  <c r="CJ79" i="12"/>
  <c r="AT79" i="12"/>
  <c r="CQ79" i="12"/>
  <c r="DO79" i="12"/>
  <c r="BY79" i="12"/>
  <c r="BQ79" i="12"/>
  <c r="CG79" i="12"/>
  <c r="DK79" i="12"/>
  <c r="DM79" i="12"/>
  <c r="BT79" i="12"/>
  <c r="HL79" i="12"/>
  <c r="AP79" i="12"/>
  <c r="AU79" i="12"/>
  <c r="AY79" i="12"/>
  <c r="HH79" i="12"/>
  <c r="GY79" i="12"/>
  <c r="ER79" i="12"/>
  <c r="FL79" i="12"/>
  <c r="HG79" i="12"/>
  <c r="GL79" i="12"/>
  <c r="FK79" i="12"/>
  <c r="HR79" i="12"/>
  <c r="GS79" i="12"/>
  <c r="FE79" i="12"/>
  <c r="HI79" i="12"/>
  <c r="EW79" i="12"/>
  <c r="DB79" i="12"/>
  <c r="BU79" i="12"/>
  <c r="BL79" i="12"/>
  <c r="CN79" i="12"/>
  <c r="BO79" i="12"/>
  <c r="CT79" i="12"/>
  <c r="CR79" i="12"/>
  <c r="CZ79" i="12"/>
  <c r="CA79" i="12"/>
  <c r="DI79" i="12"/>
  <c r="DF79" i="12"/>
  <c r="HE79" i="12"/>
  <c r="EV79" i="12"/>
  <c r="HA79" i="12"/>
  <c r="GI79" i="12"/>
  <c r="FZ79" i="12"/>
  <c r="HO79" i="12"/>
  <c r="GF79" i="12"/>
  <c r="GK79" i="12"/>
  <c r="GJ79" i="12"/>
  <c r="GU79" i="12"/>
  <c r="FU79" i="12"/>
  <c r="EY79" i="12"/>
  <c r="AW79" i="12"/>
  <c r="CW79" i="12"/>
  <c r="AS79" i="12"/>
  <c r="AQ79" i="12"/>
  <c r="DA79" i="12"/>
  <c r="CU79" i="12"/>
  <c r="BR79" i="12"/>
  <c r="BD79" i="12"/>
  <c r="BP79" i="12"/>
  <c r="DQ79" i="12"/>
  <c r="AZ79" i="12"/>
  <c r="BE79" i="12"/>
  <c r="GQ79" i="12"/>
  <c r="FP79" i="12"/>
  <c r="FO79" i="12"/>
  <c r="EP79" i="12"/>
  <c r="GW79" i="12"/>
  <c r="HP79" i="12"/>
  <c r="EK79" i="12"/>
  <c r="FC79" i="12"/>
  <c r="GP79" i="12"/>
  <c r="EJ79" i="12"/>
  <c r="FD79" i="12"/>
  <c r="EL79" i="12"/>
  <c r="DP79" i="12"/>
  <c r="DN79" i="12"/>
  <c r="DJ79" i="12"/>
  <c r="AX79" i="12"/>
  <c r="CV79" i="12"/>
  <c r="CO79" i="12"/>
  <c r="BJ79" i="12"/>
  <c r="CK79" i="12"/>
  <c r="BS79" i="12"/>
  <c r="CB79" i="12"/>
  <c r="BN79" i="12"/>
  <c r="EN79" i="12"/>
  <c r="FR79" i="12"/>
  <c r="GO79" i="12"/>
  <c r="FJ79" i="12"/>
  <c r="EO79" i="12"/>
  <c r="EQ79" i="12"/>
  <c r="GH79" i="12"/>
  <c r="FN79" i="12"/>
  <c r="FS79" i="12"/>
  <c r="GZ79" i="12"/>
  <c r="CP79" i="12"/>
  <c r="DC79" i="12"/>
  <c r="BM79" i="12"/>
  <c r="AM79" i="12"/>
  <c r="AN79" i="12"/>
  <c r="CE79" i="12"/>
  <c r="BW79" i="12"/>
  <c r="BI79" i="12"/>
  <c r="CY79" i="12"/>
  <c r="BZ79" i="12"/>
  <c r="AK79" i="12"/>
  <c r="ET79" i="12"/>
  <c r="EU79" i="12"/>
  <c r="ES79" i="12"/>
  <c r="HK79" i="12"/>
  <c r="HD79" i="12"/>
  <c r="FH79" i="12"/>
  <c r="HM79" i="12"/>
  <c r="HF79" i="12"/>
  <c r="CL79" i="12"/>
  <c r="DD79" i="12"/>
  <c r="AV79" i="12"/>
  <c r="AO79" i="12"/>
  <c r="HS79" i="12"/>
  <c r="GA79" i="12"/>
  <c r="HN79" i="12"/>
  <c r="FG79" i="12"/>
  <c r="GR79" i="12"/>
  <c r="GG79" i="12"/>
  <c r="GT79" i="12"/>
  <c r="GX79" i="12"/>
  <c r="HC79" i="12"/>
  <c r="HB79" i="12"/>
  <c r="DH79" i="12"/>
  <c r="CM79" i="12"/>
  <c r="BA79" i="12"/>
  <c r="CI79" i="12"/>
  <c r="DT79" i="12"/>
  <c r="BG79" i="12"/>
  <c r="DR79" i="12"/>
  <c r="CX79" i="12"/>
  <c r="DE79" i="12"/>
  <c r="BF79" i="12"/>
  <c r="CC79" i="12"/>
  <c r="DU79" i="12"/>
  <c r="F79" i="12" s="1"/>
  <c r="FM79" i="12"/>
  <c r="AJ79" i="12"/>
  <c r="EI79" i="12"/>
  <c r="HT79" i="12"/>
  <c r="N79" i="12" s="1"/>
  <c r="O228" i="12" l="1"/>
  <c r="P228" i="12" s="1"/>
  <c r="Q228" i="12"/>
  <c r="R228" i="12" s="1"/>
  <c r="IC83" i="12"/>
  <c r="O83" i="12" s="1"/>
  <c r="P83" i="12" s="1"/>
  <c r="IC81" i="12"/>
  <c r="O81" i="12" s="1"/>
  <c r="P81" i="12" s="1"/>
  <c r="IC80" i="12"/>
  <c r="O80" i="12" s="1"/>
  <c r="P80" i="12" s="1"/>
  <c r="IC82" i="12"/>
  <c r="O82" i="12" s="1"/>
  <c r="P82" i="12" s="1"/>
  <c r="ID82" i="12"/>
  <c r="Q82" i="12" s="1"/>
  <c r="R82" i="12" s="1"/>
  <c r="ID80" i="12"/>
  <c r="Q80" i="12" s="1"/>
  <c r="R80" i="12" s="1"/>
  <c r="ID83" i="12"/>
  <c r="Q83" i="12" s="1"/>
  <c r="R83" i="12" s="1"/>
  <c r="ID81" i="12"/>
  <c r="Q81" i="12" s="1"/>
  <c r="R81" i="12" s="1"/>
  <c r="EE83" i="12"/>
  <c r="I83" i="12" s="1"/>
  <c r="J83" i="12" s="1"/>
  <c r="EE80" i="12"/>
  <c r="I80" i="12" s="1"/>
  <c r="J80" i="12" s="1"/>
  <c r="EE82" i="12"/>
  <c r="I82" i="12" s="1"/>
  <c r="J82" i="12" s="1"/>
  <c r="EE81" i="12"/>
  <c r="I81" i="12" s="1"/>
  <c r="J81" i="12" s="1"/>
  <c r="ED81" i="12"/>
  <c r="G81" i="12" s="1"/>
  <c r="H81" i="12" s="1"/>
  <c r="ED82" i="12"/>
  <c r="G82" i="12" s="1"/>
  <c r="H82" i="12" s="1"/>
  <c r="ED80" i="12"/>
  <c r="G80" i="12" s="1"/>
  <c r="H80" i="12" s="1"/>
  <c r="ED83" i="12"/>
  <c r="G83" i="12" s="1"/>
  <c r="H83" i="12" s="1"/>
  <c r="EE218" i="12"/>
  <c r="I218" i="12" s="1"/>
  <c r="J218" i="12" s="1"/>
  <c r="IC218" i="12"/>
  <c r="O218" i="12" s="1"/>
  <c r="P218" i="12" s="1"/>
  <c r="ID218" i="12"/>
  <c r="Q218" i="12" s="1"/>
  <c r="R218" i="12" s="1"/>
  <c r="ED218" i="12"/>
  <c r="G218" i="12" s="1"/>
  <c r="H218" i="12" s="1"/>
  <c r="EE84" i="12"/>
  <c r="I84" i="12" s="1"/>
  <c r="J84" i="12" s="1"/>
  <c r="IC84" i="12"/>
  <c r="O84" i="12" s="1"/>
  <c r="P84" i="12" s="1"/>
  <c r="ID84" i="12"/>
  <c r="Q84" i="12" s="1"/>
  <c r="R84" i="12" s="1"/>
  <c r="ED84" i="12"/>
  <c r="G84" i="12" s="1"/>
  <c r="H84" i="12" s="1"/>
  <c r="IC79" i="12"/>
  <c r="O79" i="12" s="1"/>
  <c r="P79" i="12" s="1"/>
  <c r="EE79" i="12"/>
  <c r="I79" i="12" s="1"/>
  <c r="J79" i="12" s="1"/>
  <c r="ID79" i="12"/>
  <c r="Q79" i="12" s="1"/>
  <c r="R79" i="12" s="1"/>
  <c r="ED79" i="12"/>
  <c r="G79" i="12" s="1"/>
  <c r="H79" i="12" s="1"/>
  <c r="HW79" i="12"/>
  <c r="EC79" i="12"/>
  <c r="K79" i="12" s="1"/>
  <c r="HV79" i="12"/>
  <c r="DX79" i="12"/>
  <c r="DW79" i="12"/>
  <c r="IB79" i="12"/>
  <c r="S79" i="12" s="1"/>
  <c r="HX79" i="12" l="1"/>
  <c r="HZ79" i="12" s="1"/>
  <c r="DY79" i="12"/>
  <c r="DZ79" i="12" s="1"/>
  <c r="HY79" i="12" l="1"/>
  <c r="M79" i="12" s="1"/>
  <c r="EA79" i="12"/>
  <c r="E79" i="12" s="1"/>
  <c r="N38" i="12"/>
  <c r="ID38" i="12"/>
  <c r="Q38" i="12" s="1"/>
  <c r="IB38" i="12"/>
  <c r="S38" i="12" s="1"/>
  <c r="EI38" i="12"/>
  <c r="HV38" i="12" s="1"/>
  <c r="IC38" i="12"/>
  <c r="O38" i="12" s="1"/>
  <c r="P38" i="12" l="1"/>
  <c r="R38" i="12"/>
  <c r="HW38" i="12"/>
  <c r="HX38" i="12" l="1"/>
  <c r="HZ38" i="12" s="1"/>
  <c r="HY38" i="12" l="1"/>
  <c r="M38" i="12" s="1"/>
  <c r="BS38" i="12"/>
  <c r="BJ38" i="12"/>
  <c r="CA38" i="12"/>
  <c r="BG38" i="12"/>
  <c r="CY38" i="12"/>
  <c r="AM38" i="12"/>
  <c r="BZ38" i="12"/>
  <c r="DE38" i="12"/>
  <c r="CH38" i="12"/>
  <c r="AQ38" i="12"/>
  <c r="CT38" i="12"/>
  <c r="CF38" i="12"/>
  <c r="CO38" i="12"/>
  <c r="DL38" i="12"/>
  <c r="DP38" i="12"/>
  <c r="CK38" i="12"/>
  <c r="CW38" i="12"/>
  <c r="CQ38" i="12"/>
  <c r="DA38" i="12"/>
  <c r="BV38" i="12"/>
  <c r="DN38" i="12"/>
  <c r="DS38" i="12"/>
  <c r="DT38" i="12"/>
  <c r="BK38" i="12"/>
  <c r="AO38" i="12"/>
  <c r="DJ38" i="12"/>
  <c r="BH38" i="12"/>
  <c r="CC38" i="12"/>
  <c r="BL38" i="12"/>
  <c r="DG38" i="12"/>
  <c r="CN38" i="12"/>
  <c r="BO38" i="12"/>
  <c r="CI38" i="12"/>
  <c r="AL38" i="12"/>
  <c r="AZ38" i="12"/>
  <c r="BY38" i="12"/>
  <c r="AX38" i="12"/>
  <c r="AK38" i="12"/>
  <c r="CE38" i="12"/>
  <c r="BT38" i="12"/>
  <c r="DB38" i="12"/>
  <c r="DF38" i="12"/>
  <c r="BW38" i="12"/>
  <c r="CS38" i="12"/>
  <c r="AN38" i="12"/>
  <c r="BA38" i="12"/>
  <c r="DC38" i="12"/>
  <c r="CB38" i="12"/>
  <c r="AU38" i="12"/>
  <c r="BN38" i="12"/>
  <c r="AY38" i="12"/>
  <c r="BQ38" i="12"/>
  <c r="BU38" i="12"/>
  <c r="CU38" i="12"/>
  <c r="BR38" i="12"/>
  <c r="BP38" i="12"/>
  <c r="CL38" i="12"/>
  <c r="DD38" i="12"/>
  <c r="BC38" i="12"/>
  <c r="CZ38" i="12"/>
  <c r="CM38" i="12"/>
  <c r="CV38" i="12"/>
  <c r="AT38" i="12"/>
  <c r="BE38" i="12"/>
  <c r="BD38" i="12"/>
  <c r="CD38" i="12"/>
  <c r="DM38" i="12"/>
  <c r="DH38" i="12"/>
  <c r="AS38" i="12"/>
  <c r="AR38" i="12"/>
  <c r="DR38" i="12"/>
  <c r="BF38" i="12"/>
  <c r="DQ38" i="12"/>
  <c r="AW38" i="12"/>
  <c r="MC38" i="12"/>
  <c r="Y38" i="12" s="1"/>
  <c r="DI38" i="12"/>
  <c r="BB38" i="12"/>
  <c r="DK38" i="12"/>
  <c r="MB38" i="12"/>
  <c r="W38" i="12" s="1"/>
  <c r="BM38" i="12"/>
  <c r="CG38" i="12"/>
  <c r="AV38" i="12"/>
  <c r="AP38" i="12"/>
  <c r="CP38" i="12"/>
  <c r="CJ38" i="12"/>
  <c r="CX38" i="12"/>
  <c r="DO38" i="12"/>
  <c r="CR38" i="12"/>
  <c r="BI38" i="12"/>
  <c r="BX38" i="12"/>
  <c r="V38" i="12"/>
  <c r="DU38" i="12"/>
  <c r="F38" i="12" s="1"/>
  <c r="IH38" i="12"/>
  <c r="AJ38" i="12"/>
  <c r="ED38" i="12" l="1"/>
  <c r="G38" i="12" s="1"/>
  <c r="H38" i="12" s="1"/>
  <c r="MA38" i="12"/>
  <c r="AA38" i="12" s="1"/>
  <c r="EE38" i="12"/>
  <c r="I38" i="12" s="1"/>
  <c r="J38" i="12" s="1"/>
  <c r="DW38" i="12"/>
  <c r="LU38" i="12"/>
  <c r="X38" i="12"/>
  <c r="Z38" i="12"/>
  <c r="EC38" i="12"/>
  <c r="K38" i="12" s="1"/>
  <c r="LV38" i="12"/>
  <c r="DX38" i="12"/>
  <c r="DY38" i="12" l="1"/>
  <c r="EA38" i="12" s="1"/>
  <c r="LW38" i="12"/>
  <c r="LY38" i="12" s="1"/>
  <c r="LX38" i="12" l="1"/>
  <c r="U38" i="12" s="1"/>
  <c r="DZ38" i="12"/>
  <c r="E38" i="12" s="1"/>
  <c r="EP25" i="12"/>
  <c r="EX25" i="12"/>
  <c r="GZ25" i="12"/>
  <c r="FR25" i="12"/>
  <c r="GC25" i="12"/>
  <c r="EO25" i="12"/>
  <c r="HN25" i="12"/>
  <c r="FO25" i="12"/>
  <c r="EL25" i="12"/>
  <c r="EV25" i="12"/>
  <c r="HQ25" i="12"/>
  <c r="GD25" i="12"/>
  <c r="HP25" i="12"/>
  <c r="EM25" i="12"/>
  <c r="GF25" i="12"/>
  <c r="HO25" i="12"/>
  <c r="HJ25" i="12"/>
  <c r="GA25" i="12"/>
  <c r="GP25" i="12"/>
  <c r="HA25" i="12"/>
  <c r="GT25" i="12"/>
  <c r="FU25" i="12"/>
  <c r="FV25" i="12"/>
  <c r="HF25" i="12"/>
  <c r="GB25" i="12"/>
  <c r="ET25" i="12"/>
  <c r="EQ25" i="12"/>
  <c r="HK25" i="12"/>
  <c r="HC25" i="12"/>
  <c r="ER25" i="12"/>
  <c r="GM25" i="12"/>
  <c r="GU25" i="12"/>
  <c r="HB25" i="12"/>
  <c r="HR25" i="12"/>
  <c r="GV25" i="12"/>
  <c r="GO25" i="12"/>
  <c r="FZ25" i="12"/>
  <c r="ES25" i="12"/>
  <c r="HS25" i="12"/>
  <c r="FS25" i="12"/>
  <c r="FG25" i="12"/>
  <c r="FX25" i="12"/>
  <c r="EN25" i="12"/>
  <c r="FE25" i="12"/>
  <c r="GE25" i="12"/>
  <c r="FI25" i="12"/>
  <c r="FN25" i="12"/>
  <c r="FC25" i="12"/>
  <c r="GW25" i="12"/>
  <c r="HL25" i="12"/>
  <c r="HG25" i="12"/>
  <c r="EK25" i="12"/>
  <c r="GG25" i="12"/>
  <c r="GR25" i="12"/>
  <c r="GL25" i="12"/>
  <c r="GJ25" i="12"/>
  <c r="FL25" i="12"/>
  <c r="GY25" i="12"/>
  <c r="FJ25" i="12"/>
  <c r="HD25" i="12"/>
  <c r="GH25" i="12"/>
  <c r="FW25" i="12"/>
  <c r="HE25" i="12"/>
  <c r="HI25" i="12"/>
  <c r="GI25" i="12"/>
  <c r="GN25" i="12"/>
  <c r="FD25" i="12"/>
  <c r="GQ25" i="12"/>
  <c r="FB25" i="12"/>
  <c r="EW25" i="12"/>
  <c r="FQ25" i="12"/>
  <c r="GS25" i="12"/>
  <c r="GX25" i="12"/>
  <c r="GK25" i="12"/>
  <c r="HH25" i="12"/>
  <c r="EZ25" i="12"/>
  <c r="FA25" i="12"/>
  <c r="FT25" i="12"/>
  <c r="EY25" i="12"/>
  <c r="FP25" i="12"/>
  <c r="FY25" i="12"/>
  <c r="EJ25" i="12"/>
  <c r="FF25" i="12"/>
  <c r="EU25" i="12"/>
  <c r="FH25" i="12"/>
  <c r="HM25" i="12"/>
  <c r="FM25" i="12"/>
  <c r="EI25" i="12"/>
  <c r="HT25" i="12"/>
  <c r="N25" i="12" s="1"/>
  <c r="IC25" i="12" l="1"/>
  <c r="O25" i="12" s="1"/>
  <c r="P25" i="12" s="1"/>
  <c r="IB25" i="12"/>
  <c r="S25" i="12" s="1"/>
  <c r="ID25" i="12"/>
  <c r="Q25" i="12" s="1"/>
  <c r="R25" i="12" s="1"/>
  <c r="LI25" i="12" l="1"/>
  <c r="JP25" i="12"/>
  <c r="BK25" i="12"/>
  <c r="IL25" i="12"/>
  <c r="CU25" i="12"/>
  <c r="BU25" i="12"/>
  <c r="CR25" i="12"/>
  <c r="IU25" i="12"/>
  <c r="KE25" i="12"/>
  <c r="AR25" i="12"/>
  <c r="JH25" i="12"/>
  <c r="JF25" i="12"/>
  <c r="BC25" i="12"/>
  <c r="JR25" i="12"/>
  <c r="KW25" i="12"/>
  <c r="KG25" i="12"/>
  <c r="KA25" i="12"/>
  <c r="DL25" i="12"/>
  <c r="CA25" i="12"/>
  <c r="AP25" i="12"/>
  <c r="DB25" i="12"/>
  <c r="BD25" i="12"/>
  <c r="CG25" i="12"/>
  <c r="LK25" i="12"/>
  <c r="AX25" i="12"/>
  <c r="DT25" i="12"/>
  <c r="BX25" i="12"/>
  <c r="CJ25" i="12"/>
  <c r="BY25" i="12"/>
  <c r="JX25" i="12"/>
  <c r="LD25" i="12"/>
  <c r="JS25" i="12"/>
  <c r="DA25" i="12"/>
  <c r="DI25" i="12"/>
  <c r="BT25" i="12"/>
  <c r="KQ25" i="12"/>
  <c r="BR25" i="12"/>
  <c r="BB25" i="12"/>
  <c r="LP25" i="12"/>
  <c r="BP25" i="12"/>
  <c r="JG25" i="12"/>
  <c r="DG25" i="12"/>
  <c r="DD25" i="12"/>
  <c r="LL25" i="12"/>
  <c r="IP25" i="12"/>
  <c r="CE25" i="12"/>
  <c r="KX25" i="12"/>
  <c r="JW25" i="12"/>
  <c r="CI25" i="12"/>
  <c r="KY25" i="12"/>
  <c r="IZ25" i="12"/>
  <c r="JU25" i="12"/>
  <c r="LR25" i="12"/>
  <c r="DO25" i="12"/>
  <c r="KI25" i="12"/>
  <c r="KM25" i="12"/>
  <c r="AM25" i="12"/>
  <c r="IY25" i="12"/>
  <c r="BI25" i="12"/>
  <c r="KS25" i="12"/>
  <c r="BF25" i="12"/>
  <c r="CH25" i="12"/>
  <c r="CZ25" i="12"/>
  <c r="KO25" i="12"/>
  <c r="IQ25" i="12"/>
  <c r="IJ25" i="12"/>
  <c r="IT25" i="12"/>
  <c r="LB25" i="12"/>
  <c r="CB25" i="12"/>
  <c r="LJ25" i="12"/>
  <c r="CO25" i="12"/>
  <c r="JQ25" i="12"/>
  <c r="IW25" i="12"/>
  <c r="IO25" i="12"/>
  <c r="JI25" i="12"/>
  <c r="KN25" i="12"/>
  <c r="KP25" i="12"/>
  <c r="JM25" i="12"/>
  <c r="AY25" i="12"/>
  <c r="LM25" i="12"/>
  <c r="AS25" i="12"/>
  <c r="AL25" i="12"/>
  <c r="CD25" i="12"/>
  <c r="AV25" i="12"/>
  <c r="LQ25" i="12"/>
  <c r="JV25" i="12"/>
  <c r="CP25" i="12"/>
  <c r="KU25" i="12"/>
  <c r="AZ25" i="12"/>
  <c r="DK25" i="12"/>
  <c r="KZ25" i="12"/>
  <c r="DN25" i="12"/>
  <c r="LA25" i="12"/>
  <c r="IK25" i="12"/>
  <c r="BH25" i="12"/>
  <c r="AU25" i="12"/>
  <c r="KD25" i="12"/>
  <c r="DP25" i="12"/>
  <c r="BS25" i="12"/>
  <c r="LO25" i="12"/>
  <c r="CF25" i="12"/>
  <c r="LE25" i="12"/>
  <c r="II25" i="12"/>
  <c r="JY25" i="12"/>
  <c r="AN25" i="12"/>
  <c r="JA25" i="12"/>
  <c r="CK25" i="12"/>
  <c r="IV25" i="12"/>
  <c r="KK25" i="12"/>
  <c r="AW25" i="12"/>
  <c r="KL25" i="12"/>
  <c r="AK25" i="12"/>
  <c r="IX25" i="12"/>
  <c r="BV25" i="12"/>
  <c r="JO25" i="12"/>
  <c r="JD25" i="12"/>
  <c r="BZ25" i="12"/>
  <c r="IR25" i="12"/>
  <c r="LN25" i="12"/>
  <c r="KJ25" i="12"/>
  <c r="JN25" i="12"/>
  <c r="KV25" i="12"/>
  <c r="DF25" i="12"/>
  <c r="BQ25" i="12"/>
  <c r="DQ25" i="12"/>
  <c r="LC25" i="12"/>
  <c r="CW25" i="12"/>
  <c r="DR25" i="12"/>
  <c r="KF25" i="12"/>
  <c r="BN25" i="12"/>
  <c r="BO25" i="12"/>
  <c r="KR25" i="12"/>
  <c r="JT25" i="12"/>
  <c r="DH25" i="12"/>
  <c r="JZ25" i="12"/>
  <c r="DE25" i="12"/>
  <c r="BG25" i="12"/>
  <c r="AO25" i="12"/>
  <c r="BA25" i="12"/>
  <c r="CS25" i="12"/>
  <c r="DS25" i="12"/>
  <c r="IS25" i="12"/>
  <c r="LG25" i="12"/>
  <c r="KB25" i="12"/>
  <c r="CV25" i="12"/>
  <c r="LF25" i="12"/>
  <c r="CN25" i="12"/>
  <c r="CQ25" i="12"/>
  <c r="JJ25" i="12"/>
  <c r="CT25" i="12"/>
  <c r="AT25" i="12"/>
  <c r="KT25" i="12"/>
  <c r="BE25" i="12"/>
  <c r="AQ25" i="12"/>
  <c r="JC25" i="12"/>
  <c r="KH25" i="12"/>
  <c r="KC25" i="12"/>
  <c r="DM25" i="12"/>
  <c r="BJ25" i="12"/>
  <c r="CL25" i="12"/>
  <c r="CC25" i="12"/>
  <c r="LH25" i="12"/>
  <c r="DJ25" i="12"/>
  <c r="CY25" i="12"/>
  <c r="CX25" i="12"/>
  <c r="JB25" i="12"/>
  <c r="JK25" i="12"/>
  <c r="BM25" i="12"/>
  <c r="IM25" i="12"/>
  <c r="IN25" i="12"/>
  <c r="CM25" i="12"/>
  <c r="DC25" i="12"/>
  <c r="JE25" i="12"/>
  <c r="BW25" i="12"/>
  <c r="AJ25" i="12"/>
  <c r="LS25" i="12"/>
  <c r="V25" i="12" s="1"/>
  <c r="DU25" i="12"/>
  <c r="F25" i="12" s="1"/>
  <c r="IH25" i="12"/>
  <c r="JL25" i="12"/>
  <c r="MC25" i="12" l="1"/>
  <c r="Y25" i="12" s="1"/>
  <c r="Z25" i="12" s="1"/>
  <c r="LV25" i="12"/>
  <c r="MA25" i="12"/>
  <c r="AA25" i="12" s="1"/>
  <c r="MB25" i="12"/>
  <c r="W25" i="12" s="1"/>
  <c r="X25" i="12" s="1"/>
  <c r="EE25" i="12"/>
  <c r="I25" i="12" s="1"/>
  <c r="J25" i="12" s="1"/>
  <c r="LU25" i="12"/>
  <c r="ED25" i="12"/>
  <c r="G25" i="12" s="1"/>
  <c r="H25" i="12" s="1"/>
  <c r="LW25" i="12" l="1"/>
  <c r="LX25" i="12" s="1"/>
  <c r="LY25" i="12" l="1"/>
  <c r="U25" i="12" s="1"/>
  <c r="Q204" i="12"/>
  <c r="F204" i="12"/>
  <c r="E204" i="12" s="1"/>
  <c r="N204" i="12"/>
  <c r="M204" i="12" s="1"/>
  <c r="O204" i="12"/>
  <c r="I204" i="12" l="1"/>
  <c r="J204" i="12" s="1"/>
  <c r="G204" i="12"/>
  <c r="H204" i="12" s="1"/>
  <c r="P204" i="12"/>
  <c r="R204" i="12"/>
  <c r="AX199" i="21" l="1"/>
  <c r="AW199" i="21"/>
  <c r="CC199" i="21"/>
  <c r="S199" i="21" s="1"/>
  <c r="BW199" i="21"/>
  <c r="CX199" i="21"/>
  <c r="CW199" i="21"/>
  <c r="BX199" i="21"/>
  <c r="AY199" i="21"/>
  <c r="CY199" i="21" l="1"/>
  <c r="CZ199" i="21" s="1"/>
  <c r="AZ199" i="21"/>
  <c r="BA199" i="21" s="1"/>
  <c r="E199" i="21" s="1"/>
  <c r="BY199" i="21"/>
  <c r="BZ199" i="21" s="1"/>
  <c r="DA199" i="21" l="1"/>
  <c r="U199" i="21" s="1"/>
  <c r="CA199" i="21"/>
  <c r="M199" i="21" s="1"/>
  <c r="C5" i="21"/>
  <c r="C7" i="21"/>
  <c r="DG54" i="12"/>
  <c r="DO54" i="12"/>
  <c r="BN54" i="12"/>
  <c r="BZ54" i="12"/>
  <c r="BL54" i="12"/>
  <c r="DL54" i="12"/>
  <c r="BH54" i="12"/>
  <c r="CJ54" i="12"/>
  <c r="CX54" i="12"/>
  <c r="BX54" i="12"/>
  <c r="DD54" i="12"/>
  <c r="AQ54" i="12"/>
  <c r="BA54" i="12"/>
  <c r="IC54" i="12"/>
  <c r="O54" i="12" s="1"/>
  <c r="BP54" i="12"/>
  <c r="CO54" i="12"/>
  <c r="CK54" i="12"/>
  <c r="CQ54" i="12"/>
  <c r="DB54" i="12"/>
  <c r="AS54" i="12"/>
  <c r="BF54" i="12"/>
  <c r="CD54" i="12"/>
  <c r="AO54" i="12"/>
  <c r="CP54" i="12"/>
  <c r="DK54" i="12"/>
  <c r="BQ54" i="12"/>
  <c r="DP54" i="12"/>
  <c r="CC54" i="12"/>
  <c r="AX54" i="12"/>
  <c r="AL54" i="12"/>
  <c r="BE54" i="12"/>
  <c r="CA54" i="12"/>
  <c r="AY54" i="12"/>
  <c r="BI54" i="12"/>
  <c r="AT54" i="12"/>
  <c r="CS54" i="12"/>
  <c r="BV54" i="12"/>
  <c r="CN54" i="12"/>
  <c r="DS54" i="12"/>
  <c r="CI54" i="12"/>
  <c r="CH54" i="12"/>
  <c r="BB54" i="12"/>
  <c r="BO54" i="12"/>
  <c r="DT54" i="12"/>
  <c r="BW54" i="12"/>
  <c r="DF54" i="12"/>
  <c r="BT54" i="12"/>
  <c r="BR54" i="12"/>
  <c r="BS54" i="12"/>
  <c r="CU54" i="12"/>
  <c r="AV54" i="12"/>
  <c r="DC54" i="12"/>
  <c r="DM54" i="12"/>
  <c r="AP54" i="12"/>
  <c r="CR54" i="12"/>
  <c r="CE54" i="12"/>
  <c r="BC54" i="12"/>
  <c r="AN54" i="12"/>
  <c r="CZ54" i="12"/>
  <c r="DA54" i="12"/>
  <c r="CY54" i="12"/>
  <c r="DN54" i="12"/>
  <c r="CB54" i="12"/>
  <c r="CG54" i="12"/>
  <c r="DI54" i="12"/>
  <c r="DR54" i="12"/>
  <c r="BD54" i="12"/>
  <c r="CF54" i="12"/>
  <c r="BK54" i="12"/>
  <c r="DE54" i="12"/>
  <c r="AU54" i="12"/>
  <c r="AK54" i="12"/>
  <c r="AZ54" i="12"/>
  <c r="CL54" i="12"/>
  <c r="CT54" i="12"/>
  <c r="BY54" i="12"/>
  <c r="AW54" i="12"/>
  <c r="CV54" i="12"/>
  <c r="BU54" i="12"/>
  <c r="BM54" i="12"/>
  <c r="AR54" i="12"/>
  <c r="BJ54" i="12"/>
  <c r="DH54" i="12"/>
  <c r="BG54" i="12"/>
  <c r="DJ54" i="12"/>
  <c r="AM54" i="12"/>
  <c r="CW54" i="12"/>
  <c r="CM54" i="12"/>
  <c r="DQ54" i="12"/>
  <c r="N54" i="12"/>
  <c r="AJ54" i="12"/>
  <c r="EI54" i="12"/>
  <c r="HW54" i="12" s="1"/>
  <c r="DU54" i="12"/>
  <c r="F54" i="12" s="1"/>
  <c r="ED54" i="12" l="1"/>
  <c r="G54" i="12" s="1"/>
  <c r="H54" i="12" s="1"/>
  <c r="EE54" i="12"/>
  <c r="I54" i="12" s="1"/>
  <c r="J54" i="12" s="1"/>
  <c r="DX54" i="12"/>
  <c r="P54" i="12"/>
  <c r="DW54" i="12"/>
  <c r="IB54" i="12"/>
  <c r="S54" i="12" s="1"/>
  <c r="ID54" i="12"/>
  <c r="Q54" i="12" s="1"/>
  <c r="R54" i="12" s="1"/>
  <c r="HV54" i="12"/>
  <c r="HX54" i="12" s="1"/>
  <c r="HY54" i="12" s="1"/>
  <c r="EC54" i="12"/>
  <c r="K54" i="12" s="1"/>
  <c r="DY54" i="12" l="1"/>
  <c r="DZ54" i="12" s="1"/>
  <c r="HZ54" i="12"/>
  <c r="M54" i="12" s="1"/>
  <c r="EA54" i="12" l="1"/>
  <c r="E54" i="12" s="1"/>
  <c r="IB11" i="12"/>
  <c r="S11" i="12" s="1"/>
  <c r="HW11" i="12"/>
  <c r="FK21" i="12"/>
  <c r="HW21" i="12" s="1"/>
  <c r="FK17" i="12"/>
  <c r="HW17" i="12" s="1"/>
  <c r="FK22" i="12"/>
  <c r="HW22" i="12" s="1"/>
  <c r="HV11" i="12"/>
  <c r="FK18" i="12"/>
  <c r="HW18" i="12" s="1"/>
  <c r="FK24" i="12"/>
  <c r="HV24" i="12" s="1"/>
  <c r="FK23" i="12"/>
  <c r="HV23" i="12" s="1"/>
  <c r="FK20" i="12"/>
  <c r="HV20" i="12" s="1"/>
  <c r="FK16" i="12"/>
  <c r="HW16" i="12" s="1"/>
  <c r="HV224" i="12"/>
  <c r="FK15" i="12"/>
  <c r="BL14" i="12" s="1"/>
  <c r="FK25" i="12"/>
  <c r="HV25" i="12" s="1"/>
  <c r="BL11" i="12"/>
  <c r="BL213" i="12" l="1"/>
  <c r="EC213" i="12" s="1"/>
  <c r="BL19" i="12"/>
  <c r="BL15" i="12"/>
  <c r="EC15" i="12" s="1"/>
  <c r="K15" i="12" s="1"/>
  <c r="DW11" i="12"/>
  <c r="DX11" i="12"/>
  <c r="BL24" i="12"/>
  <c r="EC24" i="12" s="1"/>
  <c r="K24" i="12" s="1"/>
  <c r="BL23" i="12"/>
  <c r="DX23" i="12" s="1"/>
  <c r="HW24" i="12"/>
  <c r="HX24" i="12" s="1"/>
  <c r="HY24" i="12" s="1"/>
  <c r="BL25" i="12"/>
  <c r="IB15" i="12"/>
  <c r="S15" i="12" s="1"/>
  <c r="DX14" i="12"/>
  <c r="EC14" i="12"/>
  <c r="K14" i="12" s="1"/>
  <c r="HW20" i="12"/>
  <c r="HX20" i="12" s="1"/>
  <c r="HZ20" i="12" s="1"/>
  <c r="HW15" i="12"/>
  <c r="HX11" i="12"/>
  <c r="HZ11" i="12" s="1"/>
  <c r="HW23" i="12"/>
  <c r="HX23" i="12" s="1"/>
  <c r="HY23" i="12" s="1"/>
  <c r="HV22" i="12"/>
  <c r="HX22" i="12" s="1"/>
  <c r="HV15" i="12"/>
  <c r="BL21" i="12"/>
  <c r="DX21" i="12" s="1"/>
  <c r="BL18" i="12"/>
  <c r="DW18" i="12" s="1"/>
  <c r="HV21" i="12"/>
  <c r="HX21" i="12" s="1"/>
  <c r="HZ21" i="12" s="1"/>
  <c r="EC11" i="12"/>
  <c r="K11" i="12" s="1"/>
  <c r="HW25" i="12"/>
  <c r="HV16" i="12"/>
  <c r="HV18" i="12"/>
  <c r="IB16" i="12"/>
  <c r="S16" i="12" s="1"/>
  <c r="DW14" i="12"/>
  <c r="BL16" i="12"/>
  <c r="HW224" i="12"/>
  <c r="BL22" i="12"/>
  <c r="BL20" i="12"/>
  <c r="BL17" i="12"/>
  <c r="HV17" i="12"/>
  <c r="DW213" i="12" l="1"/>
  <c r="DX213" i="12"/>
  <c r="DX19" i="12"/>
  <c r="EC19" i="12"/>
  <c r="DW19" i="12"/>
  <c r="DX15" i="12"/>
  <c r="DY14" i="12"/>
  <c r="DZ14" i="12" s="1"/>
  <c r="DX24" i="12"/>
  <c r="DW15" i="12"/>
  <c r="DW24" i="12"/>
  <c r="HX15" i="12"/>
  <c r="HY15" i="12" s="1"/>
  <c r="HY20" i="12"/>
  <c r="M20" i="12" s="1"/>
  <c r="DY11" i="12"/>
  <c r="DX18" i="12"/>
  <c r="DY18" i="12" s="1"/>
  <c r="EA18" i="12" s="1"/>
  <c r="EC25" i="12"/>
  <c r="K25" i="12" s="1"/>
  <c r="DW25" i="12"/>
  <c r="HY11" i="12"/>
  <c r="M11" i="12" s="1"/>
  <c r="EC18" i="12"/>
  <c r="K18" i="12" s="1"/>
  <c r="DX25" i="12"/>
  <c r="EC23" i="12"/>
  <c r="K23" i="12" s="1"/>
  <c r="DW23" i="12"/>
  <c r="DY23" i="12" s="1"/>
  <c r="HZ22" i="12"/>
  <c r="HY22" i="12"/>
  <c r="HZ23" i="12"/>
  <c r="M23" i="12" s="1"/>
  <c r="EC21" i="12"/>
  <c r="K21" i="12" s="1"/>
  <c r="DW21" i="12"/>
  <c r="DY21" i="12" s="1"/>
  <c r="EA21" i="12" s="1"/>
  <c r="EC16" i="12"/>
  <c r="K16" i="12" s="1"/>
  <c r="DW16" i="12"/>
  <c r="DX16" i="12"/>
  <c r="HY21" i="12"/>
  <c r="M21" i="12" s="1"/>
  <c r="EC17" i="12"/>
  <c r="K17" i="12" s="1"/>
  <c r="DW17" i="12"/>
  <c r="DX17" i="12"/>
  <c r="DX20" i="12"/>
  <c r="DW20" i="12"/>
  <c r="EC20" i="12"/>
  <c r="K20" i="12" s="1"/>
  <c r="HX25" i="12"/>
  <c r="HZ25" i="12" s="1"/>
  <c r="HX17" i="12"/>
  <c r="HY17" i="12" s="1"/>
  <c r="HX16" i="12"/>
  <c r="HY16" i="12" s="1"/>
  <c r="HZ24" i="12"/>
  <c r="M24" i="12" s="1"/>
  <c r="EC22" i="12"/>
  <c r="K22" i="12" s="1"/>
  <c r="DX22" i="12"/>
  <c r="DW22" i="12"/>
  <c r="HX224" i="12"/>
  <c r="HZ224" i="12" s="1"/>
  <c r="HX18" i="12"/>
  <c r="HY18" i="12" s="1"/>
  <c r="DY213" i="12" l="1"/>
  <c r="EA213" i="12" s="1"/>
  <c r="DY19" i="12"/>
  <c r="EA19" i="12" s="1"/>
  <c r="DY24" i="12"/>
  <c r="EA24" i="12" s="1"/>
  <c r="EA14" i="12"/>
  <c r="E14" i="12" s="1"/>
  <c r="DY15" i="12"/>
  <c r="EA15" i="12" s="1"/>
  <c r="HZ15" i="12"/>
  <c r="M15" i="12" s="1"/>
  <c r="DY25" i="12"/>
  <c r="EA25" i="12" s="1"/>
  <c r="HY25" i="12"/>
  <c r="M25" i="12" s="1"/>
  <c r="DZ11" i="12"/>
  <c r="EA11" i="12"/>
  <c r="EA23" i="12"/>
  <c r="DZ23" i="12"/>
  <c r="M22" i="12"/>
  <c r="DZ21" i="12"/>
  <c r="E21" i="12" s="1"/>
  <c r="DY17" i="12"/>
  <c r="DZ17" i="12" s="1"/>
  <c r="HZ18" i="12"/>
  <c r="M18" i="12" s="1"/>
  <c r="DY16" i="12"/>
  <c r="EA16" i="12" s="1"/>
  <c r="DY20" i="12"/>
  <c r="EA20" i="12" s="1"/>
  <c r="DY22" i="12"/>
  <c r="DZ22" i="12" s="1"/>
  <c r="HZ16" i="12"/>
  <c r="M16" i="12" s="1"/>
  <c r="HY224" i="12"/>
  <c r="M224" i="12" s="1"/>
  <c r="DZ18" i="12"/>
  <c r="E18" i="12" s="1"/>
  <c r="HZ17" i="12"/>
  <c r="M17" i="12" s="1"/>
  <c r="DZ24" i="12" l="1"/>
  <c r="E24" i="12" s="1"/>
  <c r="DZ19" i="12"/>
  <c r="E19" i="12" s="1"/>
  <c r="DZ213" i="12"/>
  <c r="E213" i="12" s="1"/>
  <c r="DZ15" i="12"/>
  <c r="E15" i="12" s="1"/>
  <c r="DZ25" i="12"/>
  <c r="E25" i="12" s="1"/>
  <c r="DZ20" i="12"/>
  <c r="E20" i="12" s="1"/>
  <c r="E23" i="12"/>
  <c r="E11" i="12"/>
  <c r="EA17" i="12"/>
  <c r="E17" i="12" s="1"/>
  <c r="EA22" i="12"/>
  <c r="E22" i="12" s="1"/>
  <c r="DZ16" i="12"/>
  <c r="E16" i="12" s="1"/>
  <c r="C5" i="12" l="1"/>
  <c r="C7" i="12"/>
</calcChain>
</file>

<file path=xl/comments1.xml><?xml version="1.0" encoding="utf-8"?>
<comments xmlns="http://schemas.openxmlformats.org/spreadsheetml/2006/main">
  <authors>
    <author>Praveen Prabhakaran</author>
  </authors>
  <commentList>
    <comment ref="D4" authorId="0" shapeId="0">
      <text>
        <r>
          <rPr>
            <sz val="9"/>
            <color indexed="81"/>
            <rFont val="Calibri"/>
            <family val="2"/>
            <scheme val="minor"/>
          </rPr>
          <t>Positive mean higher the value, better for app
Negative mean lower the value, better for app
This column is used to decide red or green color in the scorecard tab</t>
        </r>
      </text>
    </comment>
  </commentList>
</comments>
</file>

<file path=xl/sharedStrings.xml><?xml version="1.0" encoding="utf-8"?>
<sst xmlns="http://schemas.openxmlformats.org/spreadsheetml/2006/main" count="4652" uniqueCount="1066">
  <si>
    <t>Metrics</t>
  </si>
  <si>
    <t>Operating System Type</t>
  </si>
  <si>
    <t>DR_Visits</t>
  </si>
  <si>
    <t>Apple iOS</t>
  </si>
  <si>
    <t>Google Android</t>
  </si>
  <si>
    <t>Unique Visitors</t>
  </si>
  <si>
    <t>Page Views</t>
  </si>
  <si>
    <t>Average Time Spent on Page</t>
  </si>
  <si>
    <t>DR_New Visitors</t>
  </si>
  <si>
    <t>DR_Server Errors</t>
  </si>
  <si>
    <t>DR_Overall Chat</t>
  </si>
  <si>
    <t>DR_continuing chat from new chat page</t>
  </si>
  <si>
    <t>DR_Message Us</t>
  </si>
  <si>
    <t>DR_Agent Chat</t>
  </si>
  <si>
    <t>DR_Self Service Initiated</t>
  </si>
  <si>
    <t>DR_CoxApp | Visits with Chat and No Self Service Initiated</t>
  </si>
  <si>
    <t>DR_CoxApp | Visits with No Self Service and No Chat</t>
  </si>
  <si>
    <t>DR_CoxApp | Visits not logged in</t>
  </si>
  <si>
    <t>DR_Login Page Visits</t>
  </si>
  <si>
    <t>DR_Successful logins</t>
  </si>
  <si>
    <t>DR_Auto Logins</t>
  </si>
  <si>
    <t>DR_Clicks to MFA Verification</t>
  </si>
  <si>
    <t>DR_Clicks on Forgot User ID</t>
  </si>
  <si>
    <t>Clicks on Forgot Password</t>
  </si>
  <si>
    <t>DR_Need to Register</t>
  </si>
  <si>
    <t>DR_Visits to Billing Home</t>
  </si>
  <si>
    <t>DR_Billing Make a Payment</t>
  </si>
  <si>
    <t>DR_Payment Submit</t>
  </si>
  <si>
    <t>DR_Payments</t>
  </si>
  <si>
    <t>DR_Client Errors on Make Payment</t>
  </si>
  <si>
    <t>DR_Server Errors on Make Payment</t>
  </si>
  <si>
    <t>DR_Promise to Pay</t>
  </si>
  <si>
    <t>DR_Promise to Pay (Native)</t>
  </si>
  <si>
    <t>DR_CoxApp | Billing - Additional time to pay (Link out)</t>
  </si>
  <si>
    <t>DR_CoxApp | Billing - Future date payment (Link out)</t>
  </si>
  <si>
    <t>DR_Billing - View Bill Details</t>
  </si>
  <si>
    <t>DR_Billing - Activity &amp; Statements</t>
  </si>
  <si>
    <t>DR_Billing - Automatic Payments</t>
  </si>
  <si>
    <t>DR_Billing - Manage Payment Methods</t>
  </si>
  <si>
    <t>DR_Billing - Agreements &amp; Discounts</t>
  </si>
  <si>
    <t>DR_Billing - Bill Delivery</t>
  </si>
  <si>
    <t>DR_Billing - Edit Billing Address</t>
  </si>
  <si>
    <t>DR_Billing - Move My Service</t>
  </si>
  <si>
    <t>DR_Billing visits to chat</t>
  </si>
  <si>
    <t>DR_Visits where One EC Card was shown</t>
  </si>
  <si>
    <t>DR_EC Flow&gt;Success</t>
  </si>
  <si>
    <t>DR_EC&gt;Failure</t>
  </si>
  <si>
    <t>DR_EC Flow&gt;Timeout</t>
  </si>
  <si>
    <t>DR_EC&gt;No Result</t>
  </si>
  <si>
    <t>DR_Easy Connect - Started</t>
  </si>
  <si>
    <t>DR_Easy Connect Started - Success</t>
  </si>
  <si>
    <t>DR_Easy Connect Started - Failure</t>
  </si>
  <si>
    <t>DR_Easy Connect Started - Timeout</t>
  </si>
  <si>
    <t>DR_Easy Connect Started - No Result</t>
  </si>
  <si>
    <t>DR_Easy Connect - Started Agent Chat</t>
  </si>
  <si>
    <t>DR_Visits who did not Start EC Flow</t>
  </si>
  <si>
    <t>DR_Visits who did not Start EC Flow - Success</t>
  </si>
  <si>
    <t>DR_Visits who did not Start EC Flow - Failure</t>
  </si>
  <si>
    <t>DR_Visits who did not Start EC Flow - No Result</t>
  </si>
  <si>
    <t>DR_SmartHelp - Landing Page</t>
  </si>
  <si>
    <t>DR_SmartHelp - Started</t>
  </si>
  <si>
    <t>DR_SmartHelp - Result</t>
  </si>
  <si>
    <t>DR_SmartHelp Result - Unknown</t>
  </si>
  <si>
    <t>DR_SmartHelp Result - Disconnected</t>
  </si>
  <si>
    <t>DR_SmartHelp Result - Incomplete Install</t>
  </si>
  <si>
    <t>DR_SmartHelp - Reboot Flow Started</t>
  </si>
  <si>
    <t>DR_SmartHelp - P&amp;P</t>
  </si>
  <si>
    <t>DR_Smarthelp P&amp;P - Let's troubleshoot together</t>
  </si>
  <si>
    <t>DR_Smarthelp P&amp;P - Reset Complete</t>
  </si>
  <si>
    <t>DR_Smarthelp P&amp;P - Let's schedule a technician visit</t>
  </si>
  <si>
    <t>DR_Smarthelp P&amp;P - Connect with a support agent</t>
  </si>
  <si>
    <t>DR_Smarthelp P&amp;P - Interacted with Chat Agent</t>
  </si>
  <si>
    <t>DR_SmartHelp - Billing &amp; Account Support</t>
  </si>
  <si>
    <t>DR_SmartHelp - Internet Support</t>
  </si>
  <si>
    <t>DR_SmartHelp - TV Support</t>
  </si>
  <si>
    <t>DR_SmartHelp - Homelife Support</t>
  </si>
  <si>
    <t>DR_SmartHelp - Agent Chat</t>
  </si>
  <si>
    <t>DR_Reset Modem - Home Page</t>
  </si>
  <si>
    <t>DR_Reset Modem - Started Rebooting Process</t>
  </si>
  <si>
    <t>DR_Reset Modem - Rebooting Complete</t>
  </si>
  <si>
    <t>DR_Reset Modem - Rebooting Incomplete</t>
  </si>
  <si>
    <t>DR_Reset Modem - Error Outage</t>
  </si>
  <si>
    <t>DR_Reset Modem Error - Non Pay</t>
  </si>
  <si>
    <t>DR_Reset Modem Error -DMCA</t>
  </si>
  <si>
    <t>DR_Reset Modem - Agent Chat</t>
  </si>
  <si>
    <t>DR_Reset Tvbox - Home Page</t>
  </si>
  <si>
    <t>DR_Reset Tvbox - Rebooting</t>
  </si>
  <si>
    <t>DR_Reset Tvbox - Complete</t>
  </si>
  <si>
    <t>DR_Reset Tvbox - Incomplete</t>
  </si>
  <si>
    <t>DR_Reset Tvbox - Error Outage</t>
  </si>
  <si>
    <t>DR_Reset Tvbox Error - Non Pay</t>
  </si>
  <si>
    <t>DR_Reset Tvbox Error - DMCA</t>
  </si>
  <si>
    <t>DR_Reset Tvbox - Agent Chat</t>
  </si>
  <si>
    <t>DR_Direct Ecomm Visits Traffic from to Cox.com</t>
  </si>
  <si>
    <t>DR_Direct Ecomm order Traffic sent from cox.com</t>
  </si>
  <si>
    <t>DR_Direct Ecomm Traffic sent from App to cox.com</t>
  </si>
  <si>
    <t>DR_Direct Ecomm order Traffic sent from App to cox.com</t>
  </si>
  <si>
    <t>DR_Data Plan Upgrade Ecomm Traffic sent from App to cox.com</t>
  </si>
  <si>
    <t>DR_Service Plan Upgrade Ecomm Traffic sent from App to cox.com</t>
  </si>
  <si>
    <t>DR_CRO Ecomm Traffic sent from App to cox.com</t>
  </si>
  <si>
    <t>DR_Transfer Ecomm Traffic sent from App to cox.com</t>
  </si>
  <si>
    <t>DR_Native Registration Home Page</t>
  </si>
  <si>
    <t>DR_Native Registration Confirmation</t>
  </si>
  <si>
    <t>DR_Native Registration - Already Registered</t>
  </si>
  <si>
    <t>DR_Native Registration - Did not Registered</t>
  </si>
  <si>
    <t>DR_Native Registration - Intent to Register</t>
  </si>
  <si>
    <t>DR_Native Registration Success</t>
  </si>
  <si>
    <t>DR_Native Registration - Phone Lookup</t>
  </si>
  <si>
    <t>DR_Native Registration - Phone Lookup Success</t>
  </si>
  <si>
    <t>DR_Native Registration - Email Lookup</t>
  </si>
  <si>
    <t>DR_Native Registration - Email Lookup Success</t>
  </si>
  <si>
    <t>DR_Native Registration - Server Form Errors</t>
  </si>
  <si>
    <t>DR_CoxApp | Chat from Registration Flow</t>
  </si>
  <si>
    <t>DR_Total Data Usage Visits</t>
  </si>
  <si>
    <t>DR_Data Plan upgrade</t>
  </si>
  <si>
    <t>DR_Data Usage Learn More</t>
  </si>
  <si>
    <t>DR_Data Usage Courtesy Credits</t>
  </si>
  <si>
    <t>DR_Total Data Usage &gt;=75%</t>
  </si>
  <si>
    <t>DR_Total Data Usage &gt;=100%</t>
  </si>
  <si>
    <t>DR_Data Usage - Agent Chat Started</t>
  </si>
  <si>
    <t>DR_Support Home</t>
  </si>
  <si>
    <t>DR_Support - Internet</t>
  </si>
  <si>
    <t>DR_Support - Billing and Account</t>
  </si>
  <si>
    <t>DR_Support - Billing</t>
  </si>
  <si>
    <t>DR_Support - Account</t>
  </si>
  <si>
    <t>DR_Support - TV</t>
  </si>
  <si>
    <t>DR_Support - Homelife</t>
  </si>
  <si>
    <t>DR_Support - Mobile</t>
  </si>
  <si>
    <t>DR_Support - Read an Article</t>
  </si>
  <si>
    <t>DR_Support - Search</t>
  </si>
  <si>
    <t>DR_Support - Click on Exit Link</t>
  </si>
  <si>
    <t>DR_Support - App Feedback</t>
  </si>
  <si>
    <t>DR_Support - Agent chat started</t>
  </si>
  <si>
    <t>DR_TSV Enrollment Home Page</t>
  </si>
  <si>
    <t>DR_TSV | Intent to Enrollment</t>
  </si>
  <si>
    <t>DR_TSV Enrollment - Success</t>
  </si>
  <si>
    <t>DR_TSV Enrollment - Phone text</t>
  </si>
  <si>
    <t>DR_TSV Enrollment - Phone text Success</t>
  </si>
  <si>
    <t>DR_TSV Enrollment - Phone call</t>
  </si>
  <si>
    <t>DR_TSV Enrollment - Phone call Success</t>
  </si>
  <si>
    <t>DR_TSV Enrollment - Email</t>
  </si>
  <si>
    <t>DR_TSV Enrollment - Email Success</t>
  </si>
  <si>
    <t>DR_TSV Enrollment - Update</t>
  </si>
  <si>
    <t>DR_TSV Enrollment - Server Errors</t>
  </si>
  <si>
    <t>DR_Wireless Service</t>
  </si>
  <si>
    <t>DR_Mymobile HomePage Visits</t>
  </si>
  <si>
    <t>DR_Change Status Exit link</t>
  </si>
  <si>
    <t>DR_Add a Line</t>
  </si>
  <si>
    <t>DR_Change your Plan</t>
  </si>
  <si>
    <t>DR_Change Plan - New</t>
  </si>
  <si>
    <t>DR_Change plan - Account Restrictions</t>
  </si>
  <si>
    <t>DR_Change plan Confirmation</t>
  </si>
  <si>
    <t>DR_Change Plan - Pay as Gig</t>
  </si>
  <si>
    <t>DR_Change Plan - Unlimited</t>
  </si>
  <si>
    <t>DR_Welcome Guide</t>
  </si>
  <si>
    <t>DR_Device Payment Plan</t>
  </si>
  <si>
    <t>DR_Insurance Claim</t>
  </si>
  <si>
    <t>DR_Opted for Pay as you Gig Plan</t>
  </si>
  <si>
    <t>DR_Opted for Gig Unlimited Plan</t>
  </si>
  <si>
    <t>DR_Mobile Billing Home</t>
  </si>
  <si>
    <t>DR_Mobile Billing - Additional Payment</t>
  </si>
  <si>
    <t>DR_Mobile Billing - Payment Method</t>
  </si>
  <si>
    <t>DR_Mobile Billing - Activity &amp; Statements</t>
  </si>
  <si>
    <t>DR_Mobile Billing - Easypay Confirmation</t>
  </si>
  <si>
    <t>DR_Mobile Billing - Bill Delivery Confirmation</t>
  </si>
  <si>
    <t>DR_Wireless Support</t>
  </si>
  <si>
    <t>DR_Alert Type Visits</t>
  </si>
  <si>
    <t>DR_Outage Alert</t>
  </si>
  <si>
    <t>Dr_Campaign Rolloff Alert</t>
  </si>
  <si>
    <t>Dr_NonPay Suspension Alert</t>
  </si>
  <si>
    <t>Dr_Network Construction Alert</t>
  </si>
  <si>
    <t>Dr_DMCA Termination Alert</t>
  </si>
  <si>
    <t>DR_Notification status Exists</t>
  </si>
  <si>
    <t>DR_Notification received visits</t>
  </si>
  <si>
    <t>DR_Notification page Visits</t>
  </si>
  <si>
    <t>DR_Notification Viewed with new notifications</t>
  </si>
  <si>
    <t>DR_Notification Declined with new notifications</t>
  </si>
  <si>
    <t>DR_Notification accepted with new notifications</t>
  </si>
  <si>
    <t>DR_No action on new notifications</t>
  </si>
  <si>
    <t>DR_Notifications not received visits</t>
  </si>
  <si>
    <t>DR_Notification Viewed with no new notifications</t>
  </si>
  <si>
    <t>DR_Notification Declined with no new notification</t>
  </si>
  <si>
    <t>DR_Notification accepted with no new notifications</t>
  </si>
  <si>
    <t>DR_No action on no new notifications</t>
  </si>
  <si>
    <t>Server Form Error (p13)</t>
  </si>
  <si>
    <t>server:error:CC-CLIENT_ERROR</t>
  </si>
  <si>
    <t>server:error:CC-INTERNAL_ERROR</t>
  </si>
  <si>
    <t>server:error:CC-NO-INTERNET</t>
  </si>
  <si>
    <t>server:error:CC-PAYMENT_AUTH_FAILED</t>
  </si>
  <si>
    <t>server:error:unable_to_retrieve_data_usage_information_at_this_time.</t>
  </si>
  <si>
    <t>server:error:CC-ACCOUNT_NOT_FOUND</t>
  </si>
  <si>
    <t>server:error:CC-USERNAME-ALREADY-EXISTS</t>
  </si>
  <si>
    <t>server:error:CC-PASSWORD_DENIED</t>
  </si>
  <si>
    <t>server:error:CC-SECURITY_TOKEN_NOT_FOUND</t>
  </si>
  <si>
    <t>server:error:CC-PRIMARY-IDENTITY-ALREADY-EXISTS</t>
  </si>
  <si>
    <t>server:error:CC-PAYMENT_UNKNOWN_ERROR</t>
  </si>
  <si>
    <t>server:error:CC-DUPLICATE_PAYMENT</t>
  </si>
  <si>
    <t>server:error:CC-INVALID_ZIPCODE</t>
  </si>
  <si>
    <t>server:error:CC-INVALID_CVV</t>
  </si>
  <si>
    <t>server:error:CC-INVALID_CARD_NUMBER</t>
  </si>
  <si>
    <t>server:error:CC-APPOINTMENT-SLOT-ERROR</t>
  </si>
  <si>
    <t>server:error:CC-SECURE_TOKEN_ALREADY_VERIFIED</t>
  </si>
  <si>
    <t>server:error:CC-INVALID_ROUTING_NUMBER</t>
  </si>
  <si>
    <t>server:error:CC-VALIDATION_ERROR</t>
  </si>
  <si>
    <t>server:error:CC-EACCES</t>
  </si>
  <si>
    <t>server:error:CC-INVALID_CREDS</t>
  </si>
  <si>
    <t>server:error:CC-TOKEN_EXPIRED</t>
  </si>
  <si>
    <t>server:error:null</t>
  </si>
  <si>
    <t>server:error:unable_to_retrieve_data_usage_information_at_this_time</t>
  </si>
  <si>
    <t>server:error:CC-PASSWORD_EXPIRED</t>
  </si>
  <si>
    <t>server:error:CC-CURRENT_PIN_INVALID</t>
  </si>
  <si>
    <t>server:error:MappingTemplate</t>
  </si>
  <si>
    <t>Keyword (p12)</t>
  </si>
  <si>
    <t>cancel</t>
  </si>
  <si>
    <t>cancel service</t>
  </si>
  <si>
    <t>outage</t>
  </si>
  <si>
    <t>bill</t>
  </si>
  <si>
    <t>pay bill</t>
  </si>
  <si>
    <t>speed test</t>
  </si>
  <si>
    <t>customer service</t>
  </si>
  <si>
    <t>call</t>
  </si>
  <si>
    <t>outage map</t>
  </si>
  <si>
    <t>modem</t>
  </si>
  <si>
    <t>moving</t>
  </si>
  <si>
    <t>set up</t>
  </si>
  <si>
    <t>phone number</t>
  </si>
  <si>
    <t>outages</t>
  </si>
  <si>
    <t>contact</t>
  </si>
  <si>
    <t>install</t>
  </si>
  <si>
    <t>password</t>
  </si>
  <si>
    <t>billing</t>
  </si>
  <si>
    <t>email</t>
  </si>
  <si>
    <t>plans</t>
  </si>
  <si>
    <t>new modem</t>
  </si>
  <si>
    <t>hotspot</t>
  </si>
  <si>
    <t>Exit URL (p9)</t>
  </si>
  <si>
    <t>www.cox.com/residential/mobile/deals.html?sc_id=cr_mobile_app_z_coxapp_z_swrve_emb_mobile_holidays_2</t>
  </si>
  <si>
    <t>www.cox.com/mobile-shop/devices/apple?sc_id=cr_mobile_app_z_coxapp_z_swrve_emb_mobile_iphone16_ga</t>
  </si>
  <si>
    <t>www.cox.com/mobile-shop/check-device-compatibility.html&amp;sc_id=cr_mobile_app_z_coxapp_z_swrve_emb_mob</t>
  </si>
  <si>
    <t>www.cox.com/mobile-shop/device/motorola-moto-g-play-2024_sapphire-blue?storage=64gb&amp;sc_id=cr_mobile_</t>
  </si>
  <si>
    <t>www.cox.com/residential-shop/repackage-landing.html?sc_id=cr_mobile_app_z_coxapp_z_swrve_push_cro00</t>
  </si>
  <si>
    <t>www.cox.com/mobile-shop/devices/apple&amp;sc_id=cr_mobile_app_z_coxapp_z_swrve_emb_mobile_iphone16_PO</t>
  </si>
  <si>
    <t>www.cox.com/residential/move.html?sc_id=cr_mobile_app_z_coxapp_z_swrve_inapp</t>
  </si>
  <si>
    <t>www.cox.com/residential-shop/repackage-landing.html?sc_id=cr_mobile_app_z_coxapp_z_swrve_push_cro45</t>
  </si>
  <si>
    <t>www.cox.com/residential-shop/repackage-landing.html?sc_id=cr_mobile_app_z_coxapp_z_swrve_push_cro21</t>
  </si>
  <si>
    <t>Red/Green indicators indicate when metric value exceeds upper/lower limits based on last 90 days trend</t>
  </si>
  <si>
    <t>Key Performance Indicators</t>
  </si>
  <si>
    <t>Both Platforms</t>
  </si>
  <si>
    <t>Metric Glossary</t>
  </si>
  <si>
    <t>Overall</t>
  </si>
  <si>
    <t>ios</t>
  </si>
  <si>
    <t>android</t>
  </si>
  <si>
    <t>Yesterday</t>
  </si>
  <si>
    <t>Vs Lst Wk</t>
  </si>
  <si>
    <t>% Change
Last 7 Days</t>
  </si>
  <si>
    <t>Vs Rolling 30 Days Avg</t>
  </si>
  <si>
    <t>% Change
Last 30 Days</t>
  </si>
  <si>
    <t>Std Deviation</t>
  </si>
  <si>
    <t>Last 60 days</t>
  </si>
  <si>
    <t>Day 7</t>
  </si>
  <si>
    <t>Day 6</t>
  </si>
  <si>
    <t>Day 5</t>
  </si>
  <si>
    <t>Day 4</t>
  </si>
  <si>
    <t>Day 3</t>
  </si>
  <si>
    <t>Day 2</t>
  </si>
  <si>
    <t>Day 1</t>
  </si>
  <si>
    <t>1st Quartile</t>
  </si>
  <si>
    <t>3rd Quartile</t>
  </si>
  <si>
    <t>IQR</t>
  </si>
  <si>
    <t>Upper</t>
  </si>
  <si>
    <t>Lower</t>
  </si>
  <si>
    <t>STD DEV</t>
  </si>
  <si>
    <t>Rolling 7 Days</t>
  </si>
  <si>
    <t>Rolling 30 Days Avg</t>
  </si>
  <si>
    <t>OVERALL</t>
  </si>
  <si>
    <t>Visits</t>
  </si>
  <si>
    <t>DR_VisitsApple iOS</t>
  </si>
  <si>
    <t>DR_VisitsGoogle Android</t>
  </si>
  <si>
    <t>Visitors</t>
  </si>
  <si>
    <t>Unique VisitorsApple iOS</t>
  </si>
  <si>
    <t>Unique VisitorsGoogle Android</t>
  </si>
  <si>
    <t>Page ViewsApple iOS</t>
  </si>
  <si>
    <t>Page ViewsGoogle Android</t>
  </si>
  <si>
    <t>Average Time Spent (mins)</t>
  </si>
  <si>
    <t>Average Time Spent</t>
  </si>
  <si>
    <t>Average Time Spent on PageApple iOS</t>
  </si>
  <si>
    <t>Average Time Spent on PageGoogle Android</t>
  </si>
  <si>
    <t>Avg Time Spent</t>
  </si>
  <si>
    <t>Total Time spent</t>
  </si>
  <si>
    <t>Page Views per Visit</t>
  </si>
  <si>
    <t>Page Views/Visit</t>
  </si>
  <si>
    <t>New Visitors</t>
  </si>
  <si>
    <t>DR_New VisitorsApple iOS</t>
  </si>
  <si>
    <t>DR_New VisitorsGoogle Android</t>
  </si>
  <si>
    <t>Server Errors</t>
  </si>
  <si>
    <t>DR_Server ErrorsApple iOS</t>
  </si>
  <si>
    <t>DR_Server ErrorsGoogle Android</t>
  </si>
  <si>
    <t>Visits to Chat</t>
  </si>
  <si>
    <t>Visits to Chat Feature</t>
  </si>
  <si>
    <t>DR_Overall ChatApple iOS</t>
  </si>
  <si>
    <t>DR_Overall ChatGoogle Android</t>
  </si>
  <si>
    <t>Visits to Chat (Bot)</t>
  </si>
  <si>
    <t>Visits to Bot Chat</t>
  </si>
  <si>
    <t>DR_Message UsApple iOS</t>
  </si>
  <si>
    <t>DR_Message UsGoogle Android</t>
  </si>
  <si>
    <t>Visits to Agent Chat (Skip bot)</t>
  </si>
  <si>
    <t>Visits to Chat Agent</t>
  </si>
  <si>
    <t>DR_Agent ChatApple iOS</t>
  </si>
  <si>
    <t>DR_Agent ChatGoogle Android</t>
  </si>
  <si>
    <t>Visits to Self Service Features</t>
  </si>
  <si>
    <t>DR_Self Service InitiatedApple iOS</t>
  </si>
  <si>
    <t>DR_Self Service InitiatedGoogle Android</t>
  </si>
  <si>
    <t>Visits with Chat but No Self Service</t>
  </si>
  <si>
    <t>DR_CoxApp | Visits with Chat and No Self Service InitiatedApple iOS</t>
  </si>
  <si>
    <t>DR_CoxApp | Visits with Chat and No Self Service InitiatedGoogle Android</t>
  </si>
  <si>
    <t>Visits with Neither Self Service nor Chat</t>
  </si>
  <si>
    <t>Visits with No Chat but No Self Service</t>
  </si>
  <si>
    <t>DR_CoxApp | Visits with No Self Service and No ChatApple iOS</t>
  </si>
  <si>
    <t>DR_CoxApp | Visits with No Self Service and No ChatGoogle Android</t>
  </si>
  <si>
    <t>Not Logged-in Visits</t>
  </si>
  <si>
    <t>DR_CoxApp | Visits not logged inApple iOS</t>
  </si>
  <si>
    <t>DR_CoxApp | Visits not logged inGoogle Android</t>
  </si>
  <si>
    <t xml:space="preserve">LOGIN                    </t>
  </si>
  <si>
    <t>Login Page Visits</t>
  </si>
  <si>
    <t>Users came to the Login Screen</t>
  </si>
  <si>
    <t>DR_Login Page VisitsApple iOS</t>
  </si>
  <si>
    <t>DR_Login Page VisitsGoogle Android</t>
  </si>
  <si>
    <t>Login Success Rate</t>
  </si>
  <si>
    <t>Users who logged in Successfully</t>
  </si>
  <si>
    <t>DR_Successful loginsApple iOS</t>
  </si>
  <si>
    <t>DR_Successful loginsGoogle Android</t>
  </si>
  <si>
    <t>Share of Auto Login (Remember/Biometrics)</t>
  </si>
  <si>
    <t>Logged in Using Biometrics/Remember me</t>
  </si>
  <si>
    <t>Auto Logins (Remember/Biometrics)</t>
  </si>
  <si>
    <t>DR_Auto LoginsApple iOS</t>
  </si>
  <si>
    <t>DR_Auto LoginsGoogle Android</t>
  </si>
  <si>
    <t>with TSV</t>
  </si>
  <si>
    <t>Logged in with TSV</t>
  </si>
  <si>
    <t>DR_Clicks to MFA VerificationApple iOS</t>
  </si>
  <si>
    <t>DR_Clicks to MFA VerificationGoogle Android</t>
  </si>
  <si>
    <t>User ID Recovery</t>
  </si>
  <si>
    <t>Clicked on Forgot User ID</t>
  </si>
  <si>
    <t>DR_Clicks on Forgot User IDApple iOS</t>
  </si>
  <si>
    <t>DR_Clicks on Forgot User IDGoogle Android</t>
  </si>
  <si>
    <t>Password Reset</t>
  </si>
  <si>
    <t>Clicked on Forgot Password</t>
  </si>
  <si>
    <t>Clicks on Forgot PasswordApple iOS</t>
  </si>
  <si>
    <t>Clicks on Forgot PasswordGoogle Android</t>
  </si>
  <si>
    <t>Registration</t>
  </si>
  <si>
    <t>Clicked on Need to Register</t>
  </si>
  <si>
    <t>DR_Need to RegisterApple iOS</t>
  </si>
  <si>
    <t>DR_Need to RegisterGoogle Android</t>
  </si>
  <si>
    <t>SSO Success Rate (TBD)</t>
  </si>
  <si>
    <t xml:space="preserve">BILLING                    </t>
  </si>
  <si>
    <t>Billing Section Visits</t>
  </si>
  <si>
    <t>Users came to Billing Screen</t>
  </si>
  <si>
    <t>DR_Visits to Billing HomeApple iOS</t>
  </si>
  <si>
    <t>Billing Home</t>
  </si>
  <si>
    <t>DR_Visits to Billing HomeGoogle Android</t>
  </si>
  <si>
    <t>Make Payments</t>
  </si>
  <si>
    <t>Clicks on Make Payment Button</t>
  </si>
  <si>
    <t>DR_Billing Make a PaymentApple iOS</t>
  </si>
  <si>
    <t>Make a Payment</t>
  </si>
  <si>
    <t>DR_Billing Make a PaymentGoogle Android</t>
  </si>
  <si>
    <t>Payment Submit</t>
  </si>
  <si>
    <t>Clicks on Payment Submit Button</t>
  </si>
  <si>
    <t>DR_Payment SubmitApple iOS</t>
  </si>
  <si>
    <t>DR_Payment SubmitGoogle Android</t>
  </si>
  <si>
    <t>Payment Success Rate</t>
  </si>
  <si>
    <t>Successfully Paid the amount</t>
  </si>
  <si>
    <t>DR_PaymentsApple iOS</t>
  </si>
  <si>
    <t>Payment Success</t>
  </si>
  <si>
    <t>DR_PaymentsGoogle Android</t>
  </si>
  <si>
    <t>Client Errors on Payment Page</t>
  </si>
  <si>
    <t>DR_Client Errors on Make PaymentApple iOS</t>
  </si>
  <si>
    <t>Client Errors</t>
  </si>
  <si>
    <t>DR_Client Errors on Make PaymentGoogle Android</t>
  </si>
  <si>
    <t>Server Errors on Payment Page</t>
  </si>
  <si>
    <t>Saw Server Error on Payment Page</t>
  </si>
  <si>
    <t>DR_Server Errors on Make PaymentApple iOS</t>
  </si>
  <si>
    <t>DR_Server Errors on Make PaymentGoogle Android</t>
  </si>
  <si>
    <t>Promise to Pay - Linkout</t>
  </si>
  <si>
    <t>Clicks on Payment Arrangement</t>
  </si>
  <si>
    <t>Promise to Pay</t>
  </si>
  <si>
    <t>DR_Promise to PayApple iOS</t>
  </si>
  <si>
    <t>DR_Promise to PayGoogle Android</t>
  </si>
  <si>
    <t>Promise to Pay - Native</t>
  </si>
  <si>
    <t>DR_Promise to Pay (Native)Apple iOS</t>
  </si>
  <si>
    <t>DR_Promise to Pay (Native)Google Android</t>
  </si>
  <si>
    <t>Additional time to pay - Linkout</t>
  </si>
  <si>
    <t>DR_CoxApp | Billing - Additional time to pay (Link out)Apple iOS</t>
  </si>
  <si>
    <t>DR_CoxApp | Billing - Additional time to pay (Link out)Google Android</t>
  </si>
  <si>
    <t>Future date payment - Linkout</t>
  </si>
  <si>
    <t>DR_CoxApp | Billing - Future date payment (Link out)Apple iOS</t>
  </si>
  <si>
    <t>DR_CoxApp | Billing - Future date payment (Link out)Google Android</t>
  </si>
  <si>
    <t>Bill Downloads</t>
  </si>
  <si>
    <t>Clicks on View Bill Details</t>
  </si>
  <si>
    <t>DR_Billing - View Bill DetailsApple iOS</t>
  </si>
  <si>
    <t>View Bill Details</t>
  </si>
  <si>
    <t>DR_Billing - View Bill DetailsGoogle Android</t>
  </si>
  <si>
    <t>Activity &amp; Statements</t>
  </si>
  <si>
    <t>Clicks on Activity &amp; Statements</t>
  </si>
  <si>
    <t>DR_Billing - Activity &amp; StatementsApple iOS</t>
  </si>
  <si>
    <t>DR_Billing - Activity &amp; StatementsGoogle Android</t>
  </si>
  <si>
    <t>Easy Pay Enrollments</t>
  </si>
  <si>
    <t>Clicks on Easy Pay Enrollment</t>
  </si>
  <si>
    <t>DR_Billing - Automatic PaymentsApple iOS</t>
  </si>
  <si>
    <t>Automatic Payments</t>
  </si>
  <si>
    <t>DR_Billing - Automatic PaymentsGoogle Android</t>
  </si>
  <si>
    <t>Payment Method Changes</t>
  </si>
  <si>
    <t>Clicks on Manage Payment Method</t>
  </si>
  <si>
    <t>DR_Billing - Manage Payment MethodsApple iOS</t>
  </si>
  <si>
    <t>Manage Payment Method</t>
  </si>
  <si>
    <t>DR_Billing - Manage Payment MethodsGoogle Android</t>
  </si>
  <si>
    <t>Agreement &amp; Discounts</t>
  </si>
  <si>
    <t>Clicks on Agreements &amp; Discounts</t>
  </si>
  <si>
    <t>DR_Billing - Agreements &amp; DiscountsApple iOS</t>
  </si>
  <si>
    <t>Agreement &amp; Discount</t>
  </si>
  <si>
    <t>DR_Billing - Agreements &amp; DiscountsGoogle Android</t>
  </si>
  <si>
    <t>Bill Delivery Options</t>
  </si>
  <si>
    <t>Clicks on Bill Delivery Options</t>
  </si>
  <si>
    <t>DR_Billing - Bill DeliveryApple iOS</t>
  </si>
  <si>
    <t>Bill Delivery</t>
  </si>
  <si>
    <t>DR_Billing - Bill DeliveryGoogle Android</t>
  </si>
  <si>
    <t>Address Changes</t>
  </si>
  <si>
    <t>Clicks on Edit Address</t>
  </si>
  <si>
    <t>DR_Billing - Edit Billing AddressApple iOS</t>
  </si>
  <si>
    <t>Edit Billing Address</t>
  </si>
  <si>
    <t>DR_Billing - Edit Billing AddressGoogle Android</t>
  </si>
  <si>
    <t>Move Service</t>
  </si>
  <si>
    <t>Clicks on Move My Service</t>
  </si>
  <si>
    <t>DR_Billing - Move My ServiceApple iOS</t>
  </si>
  <si>
    <t>Move my Service</t>
  </si>
  <si>
    <t>DR_Billing - Move My ServiceGoogle Android</t>
  </si>
  <si>
    <t>Interacted with chat</t>
  </si>
  <si>
    <t>Interacted with chat Agent</t>
  </si>
  <si>
    <t>DR_Billing visits to chatApple iOS</t>
  </si>
  <si>
    <t>DR_Billing visits to chatGoogle Android</t>
  </si>
  <si>
    <t xml:space="preserve">EASY CONNECT                    </t>
  </si>
  <si>
    <t>Easy Connect Eligible Visits</t>
  </si>
  <si>
    <t>Any EC card was seen - delivered, success or failure</t>
  </si>
  <si>
    <t>DR_Visits where One EC Card was shownApple iOS</t>
  </si>
  <si>
    <t>DR_Visits where One EC Card was shownGoogle Android</t>
  </si>
  <si>
    <t>Overall Success</t>
  </si>
  <si>
    <t>Saw complete screen or success card on home screen</t>
  </si>
  <si>
    <t>Success</t>
  </si>
  <si>
    <t>DR_EC Flow&gt;SuccessApple iOS</t>
  </si>
  <si>
    <t>DR_EC Flow&gt;SuccessGoogle Android</t>
  </si>
  <si>
    <t>Overall Failure</t>
  </si>
  <si>
    <t>Saw failure screen or failure card on home screen</t>
  </si>
  <si>
    <t>Failure</t>
  </si>
  <si>
    <t>DR_EC&gt;FailureApple iOS</t>
  </si>
  <si>
    <t>DR_EC&gt;FailureGoogle Android</t>
  </si>
  <si>
    <t>Overall Timeout</t>
  </si>
  <si>
    <t xml:space="preserve">Saw Timeout Screen </t>
  </si>
  <si>
    <t>Timeout</t>
  </si>
  <si>
    <t>DR_EC Flow&gt;TimeoutApple iOS</t>
  </si>
  <si>
    <t>DR_EC Flow&gt;TimeoutGoogle Android</t>
  </si>
  <si>
    <t>Overall No Result</t>
  </si>
  <si>
    <t>Neither saw any of the above mentioned success, failure or Timeout Indicators</t>
  </si>
  <si>
    <t>No Result</t>
  </si>
  <si>
    <t>DR_EC&gt;No ResultApple iOS</t>
  </si>
  <si>
    <t>DR_EC&gt;No ResultGoogle Android</t>
  </si>
  <si>
    <t>Started the Flow</t>
  </si>
  <si>
    <t>EC Flow was Started</t>
  </si>
  <si>
    <t>DR_Easy Connect - StartedApple iOS</t>
  </si>
  <si>
    <t>DR_Easy Connect - StartedGoogle Android</t>
  </si>
  <si>
    <t>EC Flow was Started and saw Complete screen or success card on home screen</t>
  </si>
  <si>
    <t>DR_Easy Connect Started - SuccessApple iOS</t>
  </si>
  <si>
    <t>DR_Easy Connect Started - SuccessGoogle Android</t>
  </si>
  <si>
    <t>EC Flow was Started and saw Failure screen or failure card on home screen</t>
  </si>
  <si>
    <t>DR_Easy Connect Started - FailureApple iOS</t>
  </si>
  <si>
    <t>DR_Easy Connect Started - FailureGoogle Android</t>
  </si>
  <si>
    <t xml:space="preserve">EC Flow was Started and saw Timeout Screen </t>
  </si>
  <si>
    <t>DR_Easy Connect Started - TimeoutApple iOS</t>
  </si>
  <si>
    <t>DR_Easy Connect Started - TimeoutGoogle Android</t>
  </si>
  <si>
    <t xml:space="preserve">EC Flow was Started and neither saw any of the above mentioned success, failure or Timeout Indicators </t>
  </si>
  <si>
    <t>DR_Easy Connect Started - No ResultApple iOS</t>
  </si>
  <si>
    <t>DR_Easy Connect Started - No ResultGoogle Android</t>
  </si>
  <si>
    <t>Interacted with Chat</t>
  </si>
  <si>
    <t>Did not start EC Flow</t>
  </si>
  <si>
    <t>Agent Chat</t>
  </si>
  <si>
    <t>DR_Easy Connect - Started Agent ChatApple iOS</t>
  </si>
  <si>
    <t>DR_Easy Connect - Started Agent ChatGoogle Android</t>
  </si>
  <si>
    <t>Did Not Start the Flow</t>
  </si>
  <si>
    <t>tarted EC Flow and Chatted with Live Agent</t>
  </si>
  <si>
    <t>DR_Visits who did not Start EC FlowApple iOS</t>
  </si>
  <si>
    <t>DR_Visits who did not Start EC FlowGoogle Android</t>
  </si>
  <si>
    <t>Did not start EC Flow and saw success card on home screen</t>
  </si>
  <si>
    <t>DR_Visits who did not Start EC Flow - SuccessApple iOS</t>
  </si>
  <si>
    <t>DR_Visits who did not Start EC Flow - SuccessGoogle Android</t>
  </si>
  <si>
    <t>Did not start EC Flow and saw failure card on home screen</t>
  </si>
  <si>
    <t>DR_Visits who did not Start EC Flow - FailureApple iOS</t>
  </si>
  <si>
    <t>DR_Visits who did not Start EC Flow - FailureGoogle Android</t>
  </si>
  <si>
    <t>Did not start EC Flow and neither saw success or failure card</t>
  </si>
  <si>
    <t>DR_Visits who did not Start EC Flow - No ResultApple iOS</t>
  </si>
  <si>
    <t>DR_Visits who did not Start EC Flow - No ResultGoogle Android</t>
  </si>
  <si>
    <t xml:space="preserve">SMART HELP     </t>
  </si>
  <si>
    <t>Devices Page Visits</t>
  </si>
  <si>
    <t>Users Came to SmartHelp Home screen</t>
  </si>
  <si>
    <t>DR_SmartHelp - Landing PageApple iOS</t>
  </si>
  <si>
    <t>DR_SmartHelp - Landing PageGoogle Android</t>
  </si>
  <si>
    <t>Started Troubleshooting (Solution Center)</t>
  </si>
  <si>
    <t>Started the SmartHelp Process</t>
  </si>
  <si>
    <t>DR_SmartHelp - StartedApple iOS</t>
  </si>
  <si>
    <t>DR_SmartHelp - StartedGoogle Android</t>
  </si>
  <si>
    <t>Saw a Result</t>
  </si>
  <si>
    <t>Saw a Result Screen</t>
  </si>
  <si>
    <t>DR_SmartHelp - ResultApple iOS</t>
  </si>
  <si>
    <t>DR_SmartHelp - ResultGoogle Android</t>
  </si>
  <si>
    <t>1st common reason (Unknown)</t>
  </si>
  <si>
    <t>1st Root Cause</t>
  </si>
  <si>
    <t>DR_SmartHelp Result - UnknownApple iOS</t>
  </si>
  <si>
    <t>DR_SmartHelp Result - UnknownGoogle Android</t>
  </si>
  <si>
    <t>2nd common reason (Disconnected)</t>
  </si>
  <si>
    <t>2nd Root Cause</t>
  </si>
  <si>
    <t>DR_SmartHelp Result - DisconnectedApple iOS</t>
  </si>
  <si>
    <t>DR_SmartHelp Result - DisconnectedGoogle Android</t>
  </si>
  <si>
    <t>3rd common reason (Incomplete Install)</t>
  </si>
  <si>
    <t>3rd Root Cause</t>
  </si>
  <si>
    <t>DR_SmartHelp Result - Incomplete InstallApple iOS</t>
  </si>
  <si>
    <t>DR_SmartHelp Result - Incomplete InstallGoogle Android</t>
  </si>
  <si>
    <t>Did a Device Reboot</t>
  </si>
  <si>
    <t>Started the Device Reboot</t>
  </si>
  <si>
    <t>DR_SmartHelp - Reboot Flow StartedApple iOS</t>
  </si>
  <si>
    <t>DR_SmartHelp - Reboot Flow StartedGoogle Android</t>
  </si>
  <si>
    <t>Started Proactive and Preventive (P&amp;P)</t>
  </si>
  <si>
    <t>DR_SmartHelp - P&amp;PApple iOS</t>
  </si>
  <si>
    <t>DR_SmartHelp - P&amp;PGoogle Android</t>
  </si>
  <si>
    <t>Started P&amp;P troubleshooting</t>
  </si>
  <si>
    <t>DR_Smarthelp P&amp;P - Let's troubleshoot togetherApple iOS</t>
  </si>
  <si>
    <t>DR_Smarthelp P&amp;P - Let's troubleshoot togetherGoogle Android</t>
  </si>
  <si>
    <t>Reset Complete</t>
  </si>
  <si>
    <t>DR_Smarthelp P&amp;P - Reset CompleteApple iOS</t>
  </si>
  <si>
    <t>DR_Smarthelp P&amp;P - Reset CompleteGoogle Android</t>
  </si>
  <si>
    <t>Schedule Tech</t>
  </si>
  <si>
    <t>DR_Smarthelp P&amp;P - Let's schedule a technician visitApple iOS</t>
  </si>
  <si>
    <t>DR_Smarthelp P&amp;P - Let's schedule a technician visitGoogle Android</t>
  </si>
  <si>
    <t>Connect with Agent</t>
  </si>
  <si>
    <t>DR_Smarthelp P&amp;P - Connect with a support agentApple iOS</t>
  </si>
  <si>
    <t>DR_Smarthelp P&amp;P - Connect with a support agentGoogle Android</t>
  </si>
  <si>
    <t>Interacted with Chat Agent</t>
  </si>
  <si>
    <t>DR_Smarthelp P&amp;P - Interacted with Chat AgentApple iOS</t>
  </si>
  <si>
    <t>DR_Smarthelp P&amp;P - Interacted with Chat AgentGoogle Android</t>
  </si>
  <si>
    <t>Clicked Billing &amp; Account Support</t>
  </si>
  <si>
    <t>Clicks on Billing &amp; Account Support</t>
  </si>
  <si>
    <t>DR_SmartHelp - Billing &amp; Account SupportApple iOS</t>
  </si>
  <si>
    <t>DR_SmartHelp - Billing &amp; Account SupportGoogle Android</t>
  </si>
  <si>
    <t>Clicked Internet Support</t>
  </si>
  <si>
    <t>Clicks on Internet Support</t>
  </si>
  <si>
    <t>DR_SmartHelp - Internet SupportApple iOS</t>
  </si>
  <si>
    <t>DR_SmartHelp - Internet SupportGoogle Android</t>
  </si>
  <si>
    <t>Clicked TV Support</t>
  </si>
  <si>
    <t>Clicks on TV Support</t>
  </si>
  <si>
    <t>DR_SmartHelp - TV SupportApple iOS</t>
  </si>
  <si>
    <t>DR_SmartHelp - TV SupportGoogle Android</t>
  </si>
  <si>
    <t>Clicked Homelife Support</t>
  </si>
  <si>
    <t>Clicks on Homelife Support</t>
  </si>
  <si>
    <t>DR_SmartHelp - Homelife SupportApple iOS</t>
  </si>
  <si>
    <t>DR_SmartHelp - Homelife SupportGoogle Android</t>
  </si>
  <si>
    <t>Started SmartHelp Process and Chatted with Live Agent</t>
  </si>
  <si>
    <t>DR_SmartHelp - Agent ChatApple iOS</t>
  </si>
  <si>
    <t>DR_SmartHelp - Agent ChatGoogle Android</t>
  </si>
  <si>
    <t xml:space="preserve">RESET MODEM                   </t>
  </si>
  <si>
    <t>Reset Modem Start Page Visits</t>
  </si>
  <si>
    <t>Users Came to Reset Modem Home screen</t>
  </si>
  <si>
    <t>DR_Reset Modem - Home PageApple iOS</t>
  </si>
  <si>
    <t>DR_Reset Modem - Home PageGoogle Android</t>
  </si>
  <si>
    <t>Started Reset Process</t>
  </si>
  <si>
    <t>Started the Modem Reset Process</t>
  </si>
  <si>
    <t>DR_Reset Modem - Started Rebooting ProcessApple iOS</t>
  </si>
  <si>
    <t>DR_Reset Modem - Started Rebooting ProcessGoogle Android</t>
  </si>
  <si>
    <t>Reset Process Complete</t>
  </si>
  <si>
    <t>Saw a Modem Reset Complete screen</t>
  </si>
  <si>
    <t>DR_Reset Modem - Rebooting CompleteApple iOS</t>
  </si>
  <si>
    <t>DR_Reset Modem - Rebooting CompleteGoogle Android</t>
  </si>
  <si>
    <t>Reset Process Incomplete</t>
  </si>
  <si>
    <t>Saw a Modem Reset Incomplete or Error screen</t>
  </si>
  <si>
    <t>Rebooting Incomplete</t>
  </si>
  <si>
    <t>DR_Reset Modem - Rebooting IncompleteApple iOS</t>
  </si>
  <si>
    <t>DR_Reset Modem - Rebooting IncompleteGoogle Android</t>
  </si>
  <si>
    <t>Started Modem Rebooting process and Chatted with Live Agent</t>
  </si>
  <si>
    <t>Chat Page</t>
  </si>
  <si>
    <t>DR_Reset Modem - Agent ChatApple iOS</t>
  </si>
  <si>
    <t>DR_Reset Modem - Agent ChatGoogle Android</t>
  </si>
  <si>
    <t>Error Outage</t>
  </si>
  <si>
    <t>Saw a Error Outage in their area</t>
  </si>
  <si>
    <t>DR_Reset Modem - Error OutageApple iOS</t>
  </si>
  <si>
    <t>DR_Reset Modem - Error OutageGoogle Android</t>
  </si>
  <si>
    <t>Non Pay Error</t>
  </si>
  <si>
    <t>Saw a Non-Payment Error</t>
  </si>
  <si>
    <t>DR_Reset Modem Error - Non PayApple iOS</t>
  </si>
  <si>
    <t>DR_Reset Modem Error - Non PayGoogle Android</t>
  </si>
  <si>
    <t>DMCA Error</t>
  </si>
  <si>
    <t>Saw a DMCA (Digital Millennium Copyright Act) Error</t>
  </si>
  <si>
    <t>DR_Reset Modem Error -DMCAApple iOS</t>
  </si>
  <si>
    <t>DR_Reset Modem Error -DMCAGoogle Android</t>
  </si>
  <si>
    <t xml:space="preserve">RESET TV BOX                    </t>
  </si>
  <si>
    <t>Reset TV Box Start Page Visits</t>
  </si>
  <si>
    <t>Users Came to Reset TV Home screen</t>
  </si>
  <si>
    <t>Reset Tvbox - Home Page</t>
  </si>
  <si>
    <t>DR_Reset Tvbox - Home PageApple iOS</t>
  </si>
  <si>
    <t>DR_Reset Tvbox - Home PageGoogle Android</t>
  </si>
  <si>
    <t>Started the TV Reset Process</t>
  </si>
  <si>
    <t>% Started Rebooting Process</t>
  </si>
  <si>
    <t>DR_Reset Tvbox - RebootingApple iOS</t>
  </si>
  <si>
    <t>DR_Reset Tvbox - RebootingGoogle Android</t>
  </si>
  <si>
    <t>Saw a TV Reset Complete screen</t>
  </si>
  <si>
    <t>% Rebooting Complete</t>
  </si>
  <si>
    <t>DR_Reset Tvbox - CompleteApple iOS</t>
  </si>
  <si>
    <t>DR_Reset Tvbox - CompleteGoogle Android</t>
  </si>
  <si>
    <t>Saw a TV Reset Incomplete or Error screen</t>
  </si>
  <si>
    <t>% Rebooting Incomplete</t>
  </si>
  <si>
    <t>DR_Reset Tvbox - IncompleteApple iOS</t>
  </si>
  <si>
    <t>DR_Reset Tvbox - IncompleteGoogle Android</t>
  </si>
  <si>
    <t>Started TV Rebooting process and Chatted with Live Agent</t>
  </si>
  <si>
    <t>% Chat Page</t>
  </si>
  <si>
    <t>DR_Reset Tvbox - Agent ChatApple iOS</t>
  </si>
  <si>
    <t>DR_Reset Tvbox - Agent ChatGoogle Android</t>
  </si>
  <si>
    <t>% Error Outage</t>
  </si>
  <si>
    <t>DR_Reset Tvbox - Error OutageApple iOS</t>
  </si>
  <si>
    <t>DR_Reset Tvbox - Error OutageGoogle Android</t>
  </si>
  <si>
    <t>% Non Pay Error</t>
  </si>
  <si>
    <t>DR_Reset Tvbox Error - Non PayApple iOS</t>
  </si>
  <si>
    <t>DR_Reset Tvbox Error - Non PayGoogle Android</t>
  </si>
  <si>
    <t>% DMCA Error</t>
  </si>
  <si>
    <t>DR_Reset Tvbox Error - DMCAApple iOS</t>
  </si>
  <si>
    <t>DR_Reset Tvbox Error - DMCAGoogle Android</t>
  </si>
  <si>
    <t xml:space="preserve">ECOMMERCE                  </t>
  </si>
  <si>
    <t>Total Visits from web ecomm</t>
  </si>
  <si>
    <t>Users from Cox.com</t>
  </si>
  <si>
    <t>DR_Direct Ecomm Visits Traffic from to Cox.comApple iOS</t>
  </si>
  <si>
    <t>DR_Direct Ecomm Visits Traffic from to Cox.comGoogle Android</t>
  </si>
  <si>
    <t>Total Orders from web ecomm</t>
  </si>
  <si>
    <t>Orders generated from Cox.com</t>
  </si>
  <si>
    <t>DR_Direct Ecomm order Traffic sent from cox.comApple iOS</t>
  </si>
  <si>
    <t>DR_Direct Ecomm order Traffic sent from cox.comGoogle Android</t>
  </si>
  <si>
    <t>Visits sent from app to cox.com</t>
  </si>
  <si>
    <t>Users went from Cox App to Cox.com</t>
  </si>
  <si>
    <t>DR_Direct Ecomm Traffic sent from App to cox.comApple iOS</t>
  </si>
  <si>
    <t>DR_Direct Ecomm Traffic sent from App to cox.comGoogle Android</t>
  </si>
  <si>
    <t>Orders generated</t>
  </si>
  <si>
    <t>Orders generated from Cox App to Cox.com traffic</t>
  </si>
  <si>
    <t>DR_Direct Ecomm order Traffic sent from App to cox.comApple iOS</t>
  </si>
  <si>
    <t>DR_Direct Ecomm order Traffic sent from App to cox.comGoogle Android</t>
  </si>
  <si>
    <t>Order Conversion</t>
  </si>
  <si>
    <t>Order Conversion Rate from Cox App to Cox.com</t>
  </si>
  <si>
    <t>Share of orders - app to total web ecomm</t>
  </si>
  <si>
    <t>Share of Cox App orders from total Ecomm orders</t>
  </si>
  <si>
    <t>% Direct Ecomm Orders Traffic from Cox App to Cox.com</t>
  </si>
  <si>
    <t>Share of visits - app to total web ecomm</t>
  </si>
  <si>
    <t>Share of Cox App Visits from total Ecomm Visits</t>
  </si>
  <si>
    <t>% Direct Ecomm Visits Traffic from Cox App to Cox.com</t>
  </si>
  <si>
    <t>Data Usage</t>
  </si>
  <si>
    <t>Data Plan Upgrade traffic from Cox App to Cox.com</t>
  </si>
  <si>
    <t>DR_Data Plan Upgrade Ecomm Traffic sent from App to cox.comApple iOS</t>
  </si>
  <si>
    <t>DR_Data Plan Upgrade Ecomm Traffic sent from App to cox.comGoogle Android</t>
  </si>
  <si>
    <t>Plan Changes</t>
  </si>
  <si>
    <t>Service Plan Upgrade traffic from Cox App to Cox.com</t>
  </si>
  <si>
    <t>DR_Service Plan Upgrade Ecomm Traffic sent from App to cox.comApple iOS</t>
  </si>
  <si>
    <t>DR_Service Plan Upgrade Ecomm Traffic sent from App to cox.comGoogle Android</t>
  </si>
  <si>
    <t>CRO</t>
  </si>
  <si>
    <t>Campaign Roll Off traffic from Cox App to Cox.com</t>
  </si>
  <si>
    <t>DR_CRO Ecomm Traffic sent from App to cox.comApple iOS</t>
  </si>
  <si>
    <t>DR_CRO Ecomm Traffic sent from App to cox.comGoogle Android</t>
  </si>
  <si>
    <t>Transfer</t>
  </si>
  <si>
    <t>Transfer Services traffic from Cox App to Cox.com</t>
  </si>
  <si>
    <t>DR_Transfer Ecomm Traffic sent from App to cox.comApple iOS</t>
  </si>
  <si>
    <t>DR_Transfer Ecomm Traffic sent from App to cox.comGoogle Android</t>
  </si>
  <si>
    <t xml:space="preserve">REGISTRATION (NATIVE)   </t>
  </si>
  <si>
    <t>Visits to Registration Home Page</t>
  </si>
  <si>
    <t>Users Came to the Native Registration Homepage</t>
  </si>
  <si>
    <t>DR_Native Registration Home PageApple iOS</t>
  </si>
  <si>
    <t>DR_Native Registration Home PageGoogle Android</t>
  </si>
  <si>
    <t>New Registrations</t>
  </si>
  <si>
    <t>New Registrations Confirmations</t>
  </si>
  <si>
    <t>DR_Native Registration ConfirmationApple iOS</t>
  </si>
  <si>
    <t>DR_Native Registration ConfirmationGoogle Android</t>
  </si>
  <si>
    <t>Already Registered</t>
  </si>
  <si>
    <t>Saw a Already Registered Screen</t>
  </si>
  <si>
    <t>DR_Native Registration - Already RegisteredApple iOS</t>
  </si>
  <si>
    <t>DR_Native Registration - Already RegisteredGoogle Android</t>
  </si>
  <si>
    <t>Did not Register</t>
  </si>
  <si>
    <t>Users who Did not completed the Registration Process</t>
  </si>
  <si>
    <t>DR_Native Registration - Did not RegisteredApple iOS</t>
  </si>
  <si>
    <t>DR_Native Registration - Did not RegisteredGoogle Android</t>
  </si>
  <si>
    <t>Intent to Register</t>
  </si>
  <si>
    <t>DR_Native Registration - Intent to RegisterApple iOS</t>
  </si>
  <si>
    <t>DR_Native Registration - Intent to RegisterGoogle Android</t>
  </si>
  <si>
    <t>Funnel Success Rate</t>
  </si>
  <si>
    <t>Overall Registration Success Rate</t>
  </si>
  <si>
    <t>DR_Native Registration SuccessApple iOS</t>
  </si>
  <si>
    <t>DR_Native Registration SuccessGoogle Android</t>
  </si>
  <si>
    <t>Phone Lookup</t>
  </si>
  <si>
    <t>User went to Phone Lookup</t>
  </si>
  <si>
    <t>DR_Native Registration - Phone LookupApple iOS</t>
  </si>
  <si>
    <t>DR_Native Registration - Phone LookupGoogle Android</t>
  </si>
  <si>
    <t>Phone Lookup Success Rate</t>
  </si>
  <si>
    <t>Success Rate through Phone Lookup</t>
  </si>
  <si>
    <t>DR_Native Registration - Phone Lookup SuccessApple iOS</t>
  </si>
  <si>
    <t>DR_Native Registration - Phone Lookup SuccessGoogle Android</t>
  </si>
  <si>
    <t>Email Lookup</t>
  </si>
  <si>
    <t>User went to Email Lookup</t>
  </si>
  <si>
    <t>DR_Native Registration - Email LookupApple iOS</t>
  </si>
  <si>
    <t>DR_Native Registration - Email LookupGoogle Android</t>
  </si>
  <si>
    <t>Email Lookup Success Rate</t>
  </si>
  <si>
    <t>Success Rate through Email Lookup</t>
  </si>
  <si>
    <t>DR_Native Registration - Email Lookup SuccessApple iOS</t>
  </si>
  <si>
    <t>DR_Native Registration - Email Lookup SuccessGoogle Android</t>
  </si>
  <si>
    <t>DR_Native Registration - Server Form ErrorsApple iOS</t>
  </si>
  <si>
    <t>DR_Native Registration - Server Form ErrorsGoogle Android</t>
  </si>
  <si>
    <t>Saw a Server Errors in the Registration Process</t>
  </si>
  <si>
    <t>DR_CoxApp | Chat from Registration FlowApple iOS</t>
  </si>
  <si>
    <t>DR_CoxApp | Chat from Registration FlowGoogle Android</t>
  </si>
  <si>
    <t xml:space="preserve">DATA USAGE                    </t>
  </si>
  <si>
    <t>Total Data Usage Visits</t>
  </si>
  <si>
    <t>Users Came to Data Usage screen</t>
  </si>
  <si>
    <t>DR_Total Data Usage VisitsApple iOS</t>
  </si>
  <si>
    <t>DR_Total Data Usage VisitsGoogle Android</t>
  </si>
  <si>
    <t>Data Plan Upgrade</t>
  </si>
  <si>
    <t>Clicks on to Add Internet Data / Upgrade there Internet plan</t>
  </si>
  <si>
    <t>DR_Data Plan upgradeApple iOS</t>
  </si>
  <si>
    <t>DR_Data Plan upgradeGoogle Android</t>
  </si>
  <si>
    <t>Learn More</t>
  </si>
  <si>
    <t>Clicks on Learn More to know about Data usage</t>
  </si>
  <si>
    <t>DR_Data Usage Learn MoreApple iOS</t>
  </si>
  <si>
    <t>DR_Data Usage Learn MoreGoogle Android</t>
  </si>
  <si>
    <t>Courtesy Credit</t>
  </si>
  <si>
    <t>Clicks on Courtesy Credit</t>
  </si>
  <si>
    <t>DR_Data Usage Courtesy CreditsApple iOS</t>
  </si>
  <si>
    <t>DR_Data Usage Courtesy CreditsGoogle Android</t>
  </si>
  <si>
    <t>Data usage &gt;=75%</t>
  </si>
  <si>
    <t xml:space="preserve">Users who used 75% of their data </t>
  </si>
  <si>
    <t>DR_Total Data Usage &gt;=75%Apple iOS</t>
  </si>
  <si>
    <t>DR_Total Data Usage &gt;=75%Google Android</t>
  </si>
  <si>
    <t>Data usage &gt;=100%</t>
  </si>
  <si>
    <t xml:space="preserve">Users who used 100% of their data </t>
  </si>
  <si>
    <t>DR_Total Data Usage &gt;=100%Apple iOS</t>
  </si>
  <si>
    <t>DR_Total Data Usage &gt;=100%Google Android</t>
  </si>
  <si>
    <t>Clicks on Data Usage and Chatted with Live Agent</t>
  </si>
  <si>
    <t>DR_Data Usage - Agent Chat StartedApple iOS</t>
  </si>
  <si>
    <t>DR_Data Usage - Agent Chat StartedGoogle Android</t>
  </si>
  <si>
    <t xml:space="preserve">SUPPORT                    </t>
  </si>
  <si>
    <t>Support Home Visits</t>
  </si>
  <si>
    <t>Users Came to Support Home screen</t>
  </si>
  <si>
    <t>DR_Support HomeApple iOS</t>
  </si>
  <si>
    <t>DR_Support HomeGoogle Android</t>
  </si>
  <si>
    <t>Internet Support</t>
  </si>
  <si>
    <t>DR_Support - InternetApple iOS</t>
  </si>
  <si>
    <t>DR_Support - InternetGoogle Android</t>
  </si>
  <si>
    <t>Billing &amp; Account Support</t>
  </si>
  <si>
    <t>DR_Support - Billing and AccountApple iOS</t>
  </si>
  <si>
    <t>DR_Support - Billing and AccountGoogle Android</t>
  </si>
  <si>
    <t>Billing Support</t>
  </si>
  <si>
    <t>DR_Support - BillingApple iOS</t>
  </si>
  <si>
    <t>DR_Support - BillingGoogle Android</t>
  </si>
  <si>
    <t>Account Support</t>
  </si>
  <si>
    <t>DR_Support - AccountApple iOS</t>
  </si>
  <si>
    <t>DR_Support - AccountGoogle Android</t>
  </si>
  <si>
    <t>TV Support</t>
  </si>
  <si>
    <t>DR_Support - TVApple iOS</t>
  </si>
  <si>
    <t>DR_Support - TVGoogle Android</t>
  </si>
  <si>
    <t>Homelife Support</t>
  </si>
  <si>
    <t>DR_Support - HomelifeApple iOS</t>
  </si>
  <si>
    <t>DR_Support - HomelifeGoogle Android</t>
  </si>
  <si>
    <t>Mobile Support</t>
  </si>
  <si>
    <t>DR_Support - MobileApple iOS</t>
  </si>
  <si>
    <t>DR_Support - MobileGoogle Android</t>
  </si>
  <si>
    <t>Read an Article</t>
  </si>
  <si>
    <t>DR_Support - Read an ArticleApple iOS</t>
  </si>
  <si>
    <t>DR_Support - Read an ArticleGoogle Android</t>
  </si>
  <si>
    <t xml:space="preserve">Support Search </t>
  </si>
  <si>
    <t>Clicks on search bar for Support</t>
  </si>
  <si>
    <t>DR_Support - SearchApple iOS</t>
  </si>
  <si>
    <t>DR_Support - SearchGoogle Android</t>
  </si>
  <si>
    <t>Went to External Link</t>
  </si>
  <si>
    <t>DR_Support - Click on Exit LinkApple iOS</t>
  </si>
  <si>
    <t>DR_Support - Click on Exit LinkGoogle Android</t>
  </si>
  <si>
    <t>App Feedback</t>
  </si>
  <si>
    <t>Clicks on App feedback</t>
  </si>
  <si>
    <t>DR_Support - App FeedbackApple iOS</t>
  </si>
  <si>
    <t>DR_Support - App FeedbackGoogle Android</t>
  </si>
  <si>
    <t>Clicks on support tab and Chatted with Live Agent</t>
  </si>
  <si>
    <t>DR_Support - Agent chat startedApple iOS</t>
  </si>
  <si>
    <t>DR_Support - Agent chat startedGoogle Android</t>
  </si>
  <si>
    <t>TWO-STEP VERIFICATION</t>
  </si>
  <si>
    <t>Visits to TSV Home Page</t>
  </si>
  <si>
    <t>DR_TSV Enrollment Home PageApple iOS</t>
  </si>
  <si>
    <t>DR_TSV Enrollment Home PageGoogle Android</t>
  </si>
  <si>
    <t>TSV Enrollment Page</t>
  </si>
  <si>
    <t xml:space="preserve">Users Came to Enroll their TSV </t>
  </si>
  <si>
    <t>Visits to Enrollment Page</t>
  </si>
  <si>
    <t>DR_TSV | Intent to EnrollmentApple iOS</t>
  </si>
  <si>
    <t>DR_TSV | Intent to EnrollmentGoogle Android</t>
  </si>
  <si>
    <t>Overall Success Rate</t>
  </si>
  <si>
    <t>Successfully Enrolled users</t>
  </si>
  <si>
    <t>DR_TSV Enrollment - SuccessApple iOS</t>
  </si>
  <si>
    <t>DR_TSV Enrollment - SuccessGoogle Android</t>
  </si>
  <si>
    <t>Phone Text</t>
  </si>
  <si>
    <t>Users Came to Enroll their TSV by text method</t>
  </si>
  <si>
    <t>DR_TSV Enrollment - Phone textApple iOS</t>
  </si>
  <si>
    <t>DR_TSV Enrollment - Phone textGoogle Android</t>
  </si>
  <si>
    <t>Text Success Rate</t>
  </si>
  <si>
    <t>Successfully Enrolled users by text method</t>
  </si>
  <si>
    <t>DR_TSV Enrollment - Phone text SuccessApple iOS</t>
  </si>
  <si>
    <t>DR_TSV Enrollment - Phone text SuccessGoogle Android</t>
  </si>
  <si>
    <t>Phone Call</t>
  </si>
  <si>
    <t>Users Came to Enroll their TSV by call method</t>
  </si>
  <si>
    <t>DR_TSV Enrollment - Phone callApple iOS</t>
  </si>
  <si>
    <t>DR_TSV Enrollment - Phone callGoogle Android</t>
  </si>
  <si>
    <t>Call Success Rate</t>
  </si>
  <si>
    <t>Successfully Enrolled users by call method</t>
  </si>
  <si>
    <t>DR_TSV Enrollment - Phone call SuccessApple iOS</t>
  </si>
  <si>
    <t>DR_TSV Enrollment - Phone call SuccessGoogle Android</t>
  </si>
  <si>
    <t>Email Text</t>
  </si>
  <si>
    <t>Users Came to Enroll their TSV by email method</t>
  </si>
  <si>
    <t>DR_TSV Enrollment - EmailApple iOS</t>
  </si>
  <si>
    <t>DR_TSV Enrollment - EmailGoogle Android</t>
  </si>
  <si>
    <t>Email Success Rate</t>
  </si>
  <si>
    <t>Successfully Enrolled users by email method</t>
  </si>
  <si>
    <t>Email  Success Rate</t>
  </si>
  <si>
    <t>DR_TSV Enrollment - Email SuccessApple iOS</t>
  </si>
  <si>
    <t>DR_TSV Enrollment - Email SuccessGoogle Android</t>
  </si>
  <si>
    <t>TSV Update</t>
  </si>
  <si>
    <t>users came to update theit TSV</t>
  </si>
  <si>
    <t>DR_TSV Enrollment - UpdateApple iOS</t>
  </si>
  <si>
    <t>DR_TSV Enrollment - UpdateGoogle Android</t>
  </si>
  <si>
    <t>Saw a Server Errors in TSV Pages</t>
  </si>
  <si>
    <t>DR_TSV Enrollment - Server ErrorsApple iOS</t>
  </si>
  <si>
    <t>DR_TSV Enrollment - Server ErrorsGoogle Android</t>
  </si>
  <si>
    <t xml:space="preserve">COX MOBILE                   </t>
  </si>
  <si>
    <t>Visits from 'Cox Mobile' users</t>
  </si>
  <si>
    <t>Total visits to Cox Mobile</t>
  </si>
  <si>
    <t>DR_Wireless ServiceApple iOS</t>
  </si>
  <si>
    <t>DR_Wireless ServiceGoogle Android</t>
  </si>
  <si>
    <t>Line Detail Page</t>
  </si>
  <si>
    <t>Users Came to Line Details Page</t>
  </si>
  <si>
    <t>DR_Mymobile HomePage VisitsApple iOS</t>
  </si>
  <si>
    <t>DR_Mymobile HomePage VisitsGoogle Android</t>
  </si>
  <si>
    <t>Add a Line</t>
  </si>
  <si>
    <t>Capturing the Add a Line Exit Url</t>
  </si>
  <si>
    <t>DR_Add a LineApple iOS</t>
  </si>
  <si>
    <t>DR_Add a LineGoogle Android</t>
  </si>
  <si>
    <t>Change  Plan - linkout</t>
  </si>
  <si>
    <t>Capturing the Change Your Plan Exit Url</t>
  </si>
  <si>
    <t>DR_Change your PlanApple iOS</t>
  </si>
  <si>
    <t>DR_Change your PlanGoogle Android</t>
  </si>
  <si>
    <t>Change Plan - Native</t>
  </si>
  <si>
    <t>DR_Change Plan - NewApple iOS</t>
  </si>
  <si>
    <t>DR_Change Plan - NewGoogle Android</t>
  </si>
  <si>
    <t>Account Restrictions</t>
  </si>
  <si>
    <t>DR_Change plan - Account RestrictionsApple iOS</t>
  </si>
  <si>
    <t>DR_Change plan - Account RestrictionsGoogle Android</t>
  </si>
  <si>
    <t>Plan Purchased</t>
  </si>
  <si>
    <t>DR_Change plan ConfirmationApple iOS</t>
  </si>
  <si>
    <t>DR_Change plan ConfirmationGoogle Android</t>
  </si>
  <si>
    <t>Gig Plan</t>
  </si>
  <si>
    <t>DR_Change Plan - Pay as GigApple iOS</t>
  </si>
  <si>
    <t>DR_Change Plan - Pay as GigGoogle Android</t>
  </si>
  <si>
    <t>Unlimited Plan</t>
  </si>
  <si>
    <t>Unlimited</t>
  </si>
  <si>
    <t>DR_Change Plan - UnlimitedApple iOS</t>
  </si>
  <si>
    <t>DR_Change Plan - UnlimitedGoogle Android</t>
  </si>
  <si>
    <t>Welcome Guide</t>
  </si>
  <si>
    <t>Capturing the Welcome Guide Exit Url</t>
  </si>
  <si>
    <t>DR_Welcome GuideApple iOS</t>
  </si>
  <si>
    <t>DR_Welcome GuideGoogle Android</t>
  </si>
  <si>
    <t>Device Payment Plan</t>
  </si>
  <si>
    <t>Capturing the CitizenBank Exit Url</t>
  </si>
  <si>
    <t>DR_Device Payment PlanApple iOS</t>
  </si>
  <si>
    <t>DR_Device Payment PlanGoogle Android</t>
  </si>
  <si>
    <t>File a Claim</t>
  </si>
  <si>
    <t>Capturing the File a Claim Exit Url</t>
  </si>
  <si>
    <t>DR_Insurance ClaimApple iOS</t>
  </si>
  <si>
    <t>DR_Insurance ClaimGoogle Android</t>
  </si>
  <si>
    <t>Change Status External Link</t>
  </si>
  <si>
    <t>DR_Change Status Exit linkApple iOS</t>
  </si>
  <si>
    <t>DR_Change Status Exit linkGoogle Android</t>
  </si>
  <si>
    <t>Pay as you Gig</t>
  </si>
  <si>
    <t>Users opted for Pay as Gig Plan</t>
  </si>
  <si>
    <t>DR_Opted for Pay as you Gig PlanApple iOS</t>
  </si>
  <si>
    <t>DR_Opted for Pay as you Gig PlanGoogle Android</t>
  </si>
  <si>
    <t>Gig Unlimited Plan</t>
  </si>
  <si>
    <t>Users opted for Gig Unlimited Plan</t>
  </si>
  <si>
    <t>DR_Opted for Gig Unlimited PlanApple iOS</t>
  </si>
  <si>
    <t>DR_Opted for Gig Unlimited PlanGoogle Android</t>
  </si>
  <si>
    <t>Clicks on Billing Home</t>
  </si>
  <si>
    <t>DR_Mobile Billing HomeApple iOS</t>
  </si>
  <si>
    <t>DR_Mobile Billing HomeGoogle Android</t>
  </si>
  <si>
    <t>Make Additional Payment</t>
  </si>
  <si>
    <t>Clicks on Additional Payment</t>
  </si>
  <si>
    <t>DR_Mobile Billing - Additional PaymentApple iOS</t>
  </si>
  <si>
    <t>DR_Mobile Billing - Additional PaymentGoogle Android</t>
  </si>
  <si>
    <t>DR_Mobile Billing - Payment MethodApple iOS</t>
  </si>
  <si>
    <t>DR_Mobile Billing - Payment MethodGoogle Android</t>
  </si>
  <si>
    <t>DR_Mobile Billing - Activity &amp; StatementsApple iOS</t>
  </si>
  <si>
    <t>DR_Mobile Billing - Activity &amp; StatementsGoogle Android</t>
  </si>
  <si>
    <t>Easypay Enrollment</t>
  </si>
  <si>
    <t>Saw the Easy Pay Confrmation Screen</t>
  </si>
  <si>
    <t>DR_Mobile Billing - Easypay ConfirmationApple iOS</t>
  </si>
  <si>
    <t>DR_Mobile Billing - Easypay ConfirmationGoogle Android</t>
  </si>
  <si>
    <t>Bill Delivery Changes</t>
  </si>
  <si>
    <t>Saw the Bill Delivery Confrmation Screen</t>
  </si>
  <si>
    <t>DR_Mobile Billing - Bill Delivery ConfirmationApple iOS</t>
  </si>
  <si>
    <t>DR_Mobile Billing - Bill Delivery ConfirmationGoogle Android</t>
  </si>
  <si>
    <t>Support Section</t>
  </si>
  <si>
    <t>Clicks on Wireless Support</t>
  </si>
  <si>
    <t>DR_Wireless SupportApple iOS</t>
  </si>
  <si>
    <t>DR_Wireless SupportGoogle Android</t>
  </si>
  <si>
    <t xml:space="preserve">SERVICE ALERT                   </t>
  </si>
  <si>
    <t>Visits with Service Alert</t>
  </si>
  <si>
    <t>DR_Alert Type VisitsApple iOS</t>
  </si>
  <si>
    <t>DR_Alert Type VisitsGoogle Android</t>
  </si>
  <si>
    <t>Outage</t>
  </si>
  <si>
    <t>DR_Outage AlertApple iOS</t>
  </si>
  <si>
    <t>DR_Outage AlertGoogle Android</t>
  </si>
  <si>
    <t>Campaign Rolloff</t>
  </si>
  <si>
    <t>Dr_Campaign Rolloff AlertApple iOS</t>
  </si>
  <si>
    <t>Dr_Campaign Rolloff AlertGoogle Android</t>
  </si>
  <si>
    <t>NonPay Suspension</t>
  </si>
  <si>
    <t>Dr_NonPay Suspension AlertApple iOS</t>
  </si>
  <si>
    <t>Dr_NonPay Suspension AlertGoogle Android</t>
  </si>
  <si>
    <t>Network Construction</t>
  </si>
  <si>
    <t>Dr_Network Construction AlertApple iOS</t>
  </si>
  <si>
    <t>Dr_Network Construction AlertGoogle Android</t>
  </si>
  <si>
    <t>DMCA Termination</t>
  </si>
  <si>
    <t>Dr_DMCA Termination AlertApple iOS</t>
  </si>
  <si>
    <t>Dr_DMCA Termination AlertGoogle Android</t>
  </si>
  <si>
    <t xml:space="preserve">Notification Center                   </t>
  </si>
  <si>
    <t>Visits with Bell icon</t>
  </si>
  <si>
    <t>DR_Notification status ExistsApple iOS</t>
  </si>
  <si>
    <t>DR_Notification status ExistsGoogle Android</t>
  </si>
  <si>
    <t>Visits with new notifications</t>
  </si>
  <si>
    <t>visits with new notifications</t>
  </si>
  <si>
    <t>DR_Notification received visitsApple iOS</t>
  </si>
  <si>
    <t>DR_Notification received visitsGoogle Android</t>
  </si>
  <si>
    <t>Clicked bell with new notifications</t>
  </si>
  <si>
    <t>DR_Notification page VisitsApple iOS</t>
  </si>
  <si>
    <t>DR_Notification page VisitsGoogle Android</t>
  </si>
  <si>
    <t>Viewed</t>
  </si>
  <si>
    <t>DR_Notification Viewed with new notificationsApple iOS</t>
  </si>
  <si>
    <t>DR_Notification Viewed with new notificationsGoogle Android</t>
  </si>
  <si>
    <t>Declined</t>
  </si>
  <si>
    <t>DR_Notification Declined with new notificationsApple iOS</t>
  </si>
  <si>
    <t>DR_Notification Declined with new notificationsGoogle Android</t>
  </si>
  <si>
    <t>Accepted</t>
  </si>
  <si>
    <t>DR_Notification accepted with new notificationsApple iOS</t>
  </si>
  <si>
    <t>DR_Notification accepted with new notificationsGoogle Android</t>
  </si>
  <si>
    <t>No Action</t>
  </si>
  <si>
    <t>DR_No action on new notificationsApple iOS</t>
  </si>
  <si>
    <t>DR_No action on new notificationsGoogle Android</t>
  </si>
  <si>
    <t>Visits with no new notifications</t>
  </si>
  <si>
    <t>visits with no new notifications</t>
  </si>
  <si>
    <t>DR_Notifications not received visitsApple iOS</t>
  </si>
  <si>
    <t>DR_Notifications not received visitsGoogle Android</t>
  </si>
  <si>
    <t>Clicked bell with no new notifications</t>
  </si>
  <si>
    <t>DR_Notification Viewed with no new notificationsApple iOS</t>
  </si>
  <si>
    <t>DR_Notification Viewed with no new notificationsGoogle Android</t>
  </si>
  <si>
    <t>DR_Notification Declined with no new notificationApple iOS</t>
  </si>
  <si>
    <t>DR_Notification Declined with no new notificationGoogle Android</t>
  </si>
  <si>
    <t>DR_Notification accepted with no new notificationsApple iOS</t>
  </si>
  <si>
    <t>DR_Notification accepted with no new notificationsGoogle Android</t>
  </si>
  <si>
    <t>DR_No action on no new notificationsApple iOS</t>
  </si>
  <si>
    <t>DR_No action on no new notificationsGoogle Android</t>
  </si>
  <si>
    <t>INTERACTED WITH CHAT</t>
  </si>
  <si>
    <t>Chat to total visits</t>
  </si>
  <si>
    <t>Continuing chat from new chat page</t>
  </si>
  <si>
    <t>continuing chat from new chat page</t>
  </si>
  <si>
    <t>DR_continuing chat from new chat pageApple iOS</t>
  </si>
  <si>
    <t>DR_continuing chat from new chat pageGoogle Android</t>
  </si>
  <si>
    <t>Billing</t>
  </si>
  <si>
    <t>Easy Connect</t>
  </si>
  <si>
    <t>Easy connect Chat</t>
  </si>
  <si>
    <t>Smart Help - BAU</t>
  </si>
  <si>
    <t>Smart Help - P&amp;P</t>
  </si>
  <si>
    <t>Reset Modem</t>
  </si>
  <si>
    <t>Reset Tv Box</t>
  </si>
  <si>
    <t>Support</t>
  </si>
  <si>
    <t>iOS - Top Server Errors</t>
  </si>
  <si>
    <t xml:space="preserve"> </t>
  </si>
  <si>
    <t>Android - Top Server Errors</t>
  </si>
  <si>
    <t>iOS - Top Keywords</t>
  </si>
  <si>
    <t>Android - Top Keywords</t>
  </si>
  <si>
    <t>iOS - Top Swrve Campaigns</t>
  </si>
  <si>
    <t>Android - Top Swrve Campaigns</t>
  </si>
  <si>
    <t>NEXT IN PIPELINE</t>
  </si>
  <si>
    <t>Account Mgmt</t>
  </si>
  <si>
    <t>Home Screen / Services</t>
  </si>
  <si>
    <t>Top 10 Exit Links</t>
  </si>
  <si>
    <t>Swrve Campaigns</t>
  </si>
  <si>
    <t>Red/Green indicators indicate when metric value exceeds upper/lower limits based on last 12 weeks trend</t>
  </si>
  <si>
    <t>% Change
Prev Wk</t>
  </si>
  <si>
    <t>Vs Last 4 Wks</t>
  </si>
  <si>
    <t>% Change
Prev 4 wks</t>
  </si>
  <si>
    <t>Last 10 Weeks</t>
  </si>
  <si>
    <t>Rolling 4 Weeks Avg</t>
  </si>
  <si>
    <t>Clicks on Payment submit Button</t>
  </si>
  <si>
    <t>Users went to Cox.com</t>
  </si>
  <si>
    <t>Orders generated to Cox.com traffic</t>
  </si>
  <si>
    <t>SWRVE CAMPAIGN</t>
  </si>
  <si>
    <t>Week Num</t>
  </si>
  <si>
    <t>Week Ending</t>
  </si>
  <si>
    <t>Experience</t>
  </si>
  <si>
    <t>Metric</t>
  </si>
  <si>
    <t>Nature</t>
  </si>
  <si>
    <t>Positive</t>
  </si>
  <si>
    <t>Negative</t>
  </si>
  <si>
    <t>Login</t>
  </si>
  <si>
    <t>Smart Help</t>
  </si>
  <si>
    <t>Reset Tvbox</t>
  </si>
  <si>
    <t>Ecomm</t>
  </si>
  <si>
    <t xml:space="preserve">Native Registration </t>
  </si>
  <si>
    <t>TSV</t>
  </si>
  <si>
    <t>Cox Mobile</t>
  </si>
  <si>
    <t>Mobile Lock Enabled</t>
  </si>
  <si>
    <t>Mobile Lock Disabled</t>
  </si>
  <si>
    <t xml:space="preserve">Interacted with Chat </t>
  </si>
  <si>
    <t>Ios - Top Server Errors</t>
  </si>
  <si>
    <t>Android  - Top Server Errors</t>
  </si>
  <si>
    <t>Indicates metric value for yesterday is better than last 90 days range</t>
  </si>
  <si>
    <t>Indicates metric value for yesterday is worse than last 90 days range</t>
  </si>
  <si>
    <t>Indicates metric value for yesterday is within last 90 days range</t>
  </si>
  <si>
    <t>When % change is +/- 30%</t>
  </si>
  <si>
    <t>Indicates metric value for this week  is better than last 12 weeks range</t>
  </si>
  <si>
    <t>Indicates metric value for this week is worse than last 12 weeks range</t>
  </si>
  <si>
    <t>Indicates metric value for this week is within last 12 weeks range</t>
  </si>
  <si>
    <t>Feature</t>
  </si>
  <si>
    <t>Issues</t>
  </si>
  <si>
    <t>Status</t>
  </si>
  <si>
    <t xml:space="preserve">                                 Release Date  </t>
  </si>
  <si>
    <t>Every 2nd and 4th week Tuesday's Morning, Cox App servers are down for maintenance activity</t>
  </si>
  <si>
    <t>All the Experiences in the Health report contains only Apple iOS and Google Android Platforms data</t>
  </si>
  <si>
    <t>Tracking of users' payment eligibility details is currently not functioning</t>
  </si>
  <si>
    <t>Fixed</t>
  </si>
  <si>
    <t>CSD</t>
  </si>
  <si>
    <t>The 'Internet Offers Variable' was incorrectly used in a TrackAction call instead of a trackState call.</t>
  </si>
  <si>
    <t>Users cannot navigate from the Email code page to the Email verify page.</t>
  </si>
  <si>
    <t>Notifications</t>
  </si>
  <si>
    <t>Notification Status Variable' was mistakenly implemented in a TrackAction call instead of a trackState call.</t>
  </si>
  <si>
    <t>P&amp;P</t>
  </si>
  <si>
    <t>Multiple calls are firing on the 'PNP Title=Now we're bringing your modem back online' screen</t>
  </si>
  <si>
    <t>Links for tracking 'Forgot User-id and password External' are not operational.</t>
  </si>
  <si>
    <t>When the user account includes both Core and Mobile services and they tap on the Billing tab, two pageNames ('coxapp:billing:home' and 'coxapp:billing:service:home') are fired on the same screen.</t>
  </si>
  <si>
    <t>BBFL</t>
  </si>
  <si>
    <t>When the user clicks any app-to-web links on the BBFL screens, we're not capturing those links in the 'linkToWeb' variable</t>
  </si>
  <si>
    <t>When the user opens the BBFL screen from the Internet service, BBFL screen page name is being tracked incorrectly as  'coxapp:mymobile:plan-label'</t>
  </si>
  <si>
    <t>Internet</t>
  </si>
  <si>
    <t>When the user opens the Internet service screen, Internet screen page name is being tracked incorrectly as  'coxapp:myservices:home'</t>
  </si>
  <si>
    <t>When the user clicks the 'Message Us' button, they are redirected to the Chat Migration page and the user can then return to the BBFL screen by clicking the 'Close' button on the Chat Migration screen and clicks any 'App to Web Exit' links on the BBFL screens. These links are tracked under the 'coxapp:interstitial:chat-migration' Page Name</t>
  </si>
  <si>
    <t>Open</t>
  </si>
  <si>
    <t>DR_Easy Connect - Self install success</t>
  </si>
  <si>
    <t>DR_Easy Connect - Self install Timeout</t>
  </si>
  <si>
    <t>DR_Mobile Lock Enabled</t>
  </si>
  <si>
    <t>DR_Mobile Lock Disabled</t>
  </si>
  <si>
    <t>server:error:CC-PAYMENT_METHOD_RESTRICTED</t>
  </si>
  <si>
    <t>server:error:CC-ICOMS_API_ERROR</t>
  </si>
  <si>
    <t>Setup</t>
  </si>
  <si>
    <t>disconnect</t>
  </si>
  <si>
    <t>activate</t>
  </si>
  <si>
    <t>fiber</t>
  </si>
  <si>
    <t>upgrade</t>
  </si>
  <si>
    <t>speed</t>
  </si>
  <si>
    <t>set up new modem</t>
  </si>
  <si>
    <t>www.cox.com/residential/mobile/deals.html?sc_id=cr_mobile_app_z_coxapp_z_swrve_emb_mobile_holidays_b</t>
  </si>
  <si>
    <t>www.cox.com/residential/refer-a-friend.html?&amp;sc_id=cr_mobile_app_z_coxapp_z_swrve_emb_extole</t>
  </si>
  <si>
    <t>www.cox.com/mobile-shop/devices?brand=apple?intercept=false&amp;sc_id=cr_mobile_app_z_coxapp_z_swrve_emb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</si>
</sst>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_(* \(#,##0.00\);_(* &quot;-&quot;??_);_(@_)"/>
    <numFmt numFmtId="164" formatCode="[$-409]yyyy/mm/dd"/>
    <numFmt numFmtId="165" formatCode="0.0%"/>
    <numFmt numFmtId="166" formatCode="_(* #,##0_);_(* \(#,##0\);_(* &quot;-&quot;??_);_(@_)"/>
    <numFmt numFmtId="167" formatCode="_(* #,##0.0_);_(* \(#,##0.0\);_(* &quot;-&quot;??_);_(@_)"/>
    <numFmt numFmtId="168" formatCode="0.0"/>
    <numFmt numFmtId="169" formatCode="#,##0.0"/>
    <numFmt numFmtId="170" formatCode="_(* #,##0.0_);_(* \(#,##0.0\);_(* &quot;-&quot;?_);_(@_)"/>
    <numFmt numFmtId="171" formatCode="[$-409]d\-mmm;@"/>
  </numFmts>
  <fonts count="18" x14ac:knownFonts="1">
    <font>
      <sz val="11"/>
      <color theme="1"/>
      <name val="Calibri"/>
      <family val="2"/>
      <scheme val="minor"/>
    </font>
    <font>
      <sz val="11"/>
      <color theme="1"/>
      <name val="Calibri"/>
      <family val="2"/>
      <scheme val="minor"/>
    </font>
    <font>
      <sz val="10"/>
      <color theme="1"/>
      <name val="Calibri"/>
      <family val="2"/>
      <scheme val="minor"/>
    </font>
    <font>
      <sz val="9"/>
      <color theme="1"/>
      <name val="Calibri"/>
      <family val="2"/>
      <scheme val="minor"/>
    </font>
    <font>
      <b/>
      <sz val="9"/>
      <color theme="1"/>
      <name val="Calibri"/>
      <family val="2"/>
      <scheme val="minor"/>
    </font>
    <font>
      <b/>
      <sz val="11"/>
      <color theme="1"/>
      <name val="Calibri"/>
      <family val="2"/>
      <scheme val="minor"/>
    </font>
    <font>
      <sz val="8"/>
      <name val="Calibri"/>
      <family val="2"/>
      <scheme val="minor"/>
    </font>
    <font>
      <sz val="16"/>
      <color theme="1"/>
      <name val="Calibri"/>
      <family val="2"/>
      <scheme val="minor"/>
    </font>
    <font>
      <b/>
      <sz val="18"/>
      <color rgb="FF00B0F0"/>
      <name val="Segoe UI"/>
      <family val="2"/>
    </font>
    <font>
      <sz val="18"/>
      <color theme="0"/>
      <name val="Calibri"/>
      <family val="2"/>
      <scheme val="minor"/>
    </font>
    <font>
      <i/>
      <sz val="11"/>
      <color theme="1" tint="0.499984740745262"/>
      <name val="Calibri"/>
      <family val="2"/>
      <scheme val="minor"/>
    </font>
    <font>
      <b/>
      <sz val="14"/>
      <color theme="1"/>
      <name val="Calibri"/>
      <family val="2"/>
      <scheme val="minor"/>
    </font>
    <font>
      <sz val="16"/>
      <color theme="1" tint="0.499984740745262"/>
      <name val="Calibri"/>
      <family val="2"/>
      <scheme val="minor"/>
    </font>
    <font>
      <i/>
      <sz val="11"/>
      <color theme="1"/>
      <name val="Calibri"/>
      <family val="2"/>
      <scheme val="minor"/>
    </font>
    <font>
      <sz val="9"/>
      <color indexed="81"/>
      <name val="Calibri"/>
      <family val="2"/>
      <scheme val="minor"/>
    </font>
    <font>
      <sz val="11"/>
      <color theme="1"/>
      <name val="Corbel Light"/>
      <family val="2"/>
    </font>
    <font>
      <b/>
      <sz val="9"/>
      <color theme="0"/>
      <name val="Calibri"/>
      <family val="2"/>
      <scheme val="minor"/>
    </font>
    <font>
      <sz val="11"/>
      <color rgb="FF172B4D"/>
      <name val="Segoe UI"/>
      <family val="2"/>
    </font>
  </fonts>
  <fills count="18">
    <fill>
      <patternFill patternType="none"/>
    </fill>
    <fill>
      <patternFill patternType="gray125"/>
    </fill>
    <fill>
      <patternFill patternType="solid">
        <fgColor theme="5"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00B0F0"/>
        <bgColor indexed="64"/>
      </patternFill>
    </fill>
    <fill>
      <patternFill patternType="solid">
        <fgColor theme="0" tint="-0.34998626667073579"/>
        <bgColor indexed="64"/>
      </patternFill>
    </fill>
    <fill>
      <patternFill patternType="solid">
        <fgColor theme="2"/>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rgb="FF92D050"/>
        <bgColor indexed="64"/>
      </patternFill>
    </fill>
    <fill>
      <patternFill patternType="solid">
        <fgColor rgb="FF990000"/>
        <bgColor indexed="64"/>
      </patternFill>
    </fill>
    <fill>
      <patternFill patternType="solid">
        <fgColor theme="0" tint="-0.14999847407452621"/>
        <bgColor indexed="64"/>
      </patternFill>
    </fill>
    <fill>
      <patternFill patternType="solid">
        <fgColor theme="4"/>
        <bgColor indexed="64"/>
      </patternFill>
    </fill>
    <fill>
      <patternFill patternType="solid">
        <fgColor theme="2" tint="-9.9978637043366805E-2"/>
        <bgColor indexed="64"/>
      </patternFill>
    </fill>
    <fill>
      <patternFill patternType="solid">
        <fgColor theme="0"/>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diagonal/>
    </border>
    <border>
      <left/>
      <right/>
      <top style="thin">
        <color theme="0" tint="-0.14996795556505021"/>
      </top>
      <bottom style="thin">
        <color theme="0" tint="-0.14996795556505021"/>
      </bottom>
      <diagonal/>
    </border>
    <border>
      <left style="thin">
        <color theme="0" tint="-0.499984740745262"/>
      </left>
      <right/>
      <top style="thin">
        <color theme="0" tint="-0.14996795556505021"/>
      </top>
      <bottom style="thin">
        <color theme="0" tint="-0.14996795556505021"/>
      </bottom>
      <diagonal/>
    </border>
    <border>
      <left/>
      <right/>
      <top style="thin">
        <color theme="0" tint="-0.14996795556505021"/>
      </top>
      <bottom style="thin">
        <color theme="0" tint="-0.499984740745262"/>
      </bottom>
      <diagonal/>
    </border>
    <border>
      <left/>
      <right/>
      <top style="thin">
        <color theme="0" tint="-0.499984740745262"/>
      </top>
      <bottom style="thin">
        <color theme="0" tint="-0.499984740745262"/>
      </bottom>
      <diagonal/>
    </border>
    <border>
      <left style="thin">
        <color indexed="64"/>
      </left>
      <right/>
      <top/>
      <bottom style="thin">
        <color theme="0" tint="-0.499984740745262"/>
      </bottom>
      <diagonal/>
    </border>
    <border>
      <left/>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top/>
      <bottom style="thin">
        <color theme="0" tint="-0.14996795556505021"/>
      </bottom>
      <diagonal/>
    </border>
    <border>
      <left/>
      <right style="thin">
        <color theme="0" tint="-0.499984740745262"/>
      </right>
      <top style="thin">
        <color theme="0" tint="-0.14996795556505021"/>
      </top>
      <bottom style="thin">
        <color theme="0" tint="-0.14996795556505021"/>
      </bottom>
      <diagonal/>
    </border>
    <border>
      <left style="thin">
        <color theme="0" tint="-0.499984740745262"/>
      </left>
      <right/>
      <top style="thin">
        <color theme="0" tint="-0.14996795556505021"/>
      </top>
      <bottom style="thin">
        <color theme="0" tint="-0.499984740745262"/>
      </bottom>
      <diagonal/>
    </border>
    <border>
      <left style="thin">
        <color theme="0" tint="-0.499984740745262"/>
      </left>
      <right/>
      <top style="thin">
        <color indexed="64"/>
      </top>
      <bottom/>
      <diagonal/>
    </border>
    <border>
      <left/>
      <right style="thin">
        <color theme="0" tint="-0.499984740745262"/>
      </right>
      <top style="thin">
        <color indexed="64"/>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bottom style="thin">
        <color theme="0" tint="-0.14996795556505021"/>
      </bottom>
      <diagonal/>
    </border>
    <border>
      <left/>
      <right style="thin">
        <color theme="0" tint="-0.499984740745262"/>
      </right>
      <top/>
      <bottom style="thin">
        <color theme="0" tint="-0.14996795556505021"/>
      </bottom>
      <diagonal/>
    </border>
    <border>
      <left style="thin">
        <color theme="0" tint="-0.499984740745262"/>
      </left>
      <right style="thin">
        <color theme="0" tint="-0.499984740745262"/>
      </right>
      <top/>
      <bottom style="thin">
        <color theme="0" tint="-0.14996795556505021"/>
      </bottom>
      <diagonal/>
    </border>
    <border>
      <left style="thin">
        <color theme="0" tint="-0.499984740745262"/>
      </left>
      <right style="thin">
        <color theme="0" tint="-0.499984740745262"/>
      </right>
      <top style="thin">
        <color theme="0" tint="-0.14996795556505021"/>
      </top>
      <bottom style="thin">
        <color theme="0" tint="-0.14996795556505021"/>
      </bottom>
      <diagonal/>
    </border>
    <border>
      <left/>
      <right/>
      <top style="thin">
        <color theme="0" tint="-0.14996795556505021"/>
      </top>
      <bottom/>
      <diagonal/>
    </border>
    <border>
      <left/>
      <right style="thin">
        <color theme="0" tint="-0.499984740745262"/>
      </right>
      <top style="thin">
        <color theme="0" tint="-0.14996795556505021"/>
      </top>
      <bottom/>
      <diagonal/>
    </border>
    <border>
      <left style="thin">
        <color theme="0" tint="-0.499984740745262"/>
      </left>
      <right style="thin">
        <color theme="0" tint="-0.499984740745262"/>
      </right>
      <top style="thin">
        <color theme="0" tint="-0.499984740745262"/>
      </top>
      <bottom style="thin">
        <color theme="0" tint="-0.14996795556505021"/>
      </bottom>
      <diagonal/>
    </border>
    <border>
      <left style="thin">
        <color theme="0" tint="-0.499984740745262"/>
      </left>
      <right style="thin">
        <color theme="0" tint="-0.499984740745262"/>
      </right>
      <top style="thin">
        <color theme="0" tint="-0.14996795556505021"/>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499984740745262"/>
      </right>
      <top style="thin">
        <color theme="0" tint="-0.14996795556505021"/>
      </top>
      <bottom style="thin">
        <color theme="0" tint="-0.499984740745262"/>
      </bottom>
      <diagonal/>
    </border>
    <border>
      <left style="thin">
        <color theme="0" tint="-0.499984740745262"/>
      </left>
      <right/>
      <top style="thin">
        <color theme="0" tint="-0.499984740745262"/>
      </top>
      <bottom style="thin">
        <color theme="0" tint="-0.14996795556505021"/>
      </bottom>
      <diagonal/>
    </border>
    <border>
      <left/>
      <right/>
      <top style="thin">
        <color theme="0" tint="-0.499984740745262"/>
      </top>
      <bottom style="thin">
        <color theme="0" tint="-0.14996795556505021"/>
      </bottom>
      <diagonal/>
    </border>
    <border>
      <left/>
      <right style="thin">
        <color theme="0" tint="-0.499984740745262"/>
      </right>
      <top style="thin">
        <color theme="0" tint="-0.499984740745262"/>
      </top>
      <bottom style="thin">
        <color theme="0" tint="-0.14996795556505021"/>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top style="thin">
        <color theme="0" tint="-0.14996795556505021"/>
      </top>
      <bottom style="thin">
        <color theme="0" tint="-0.14993743705557422"/>
      </bottom>
      <diagonal/>
    </border>
    <border>
      <left/>
      <right/>
      <top style="thin">
        <color theme="0" tint="-0.14993743705557422"/>
      </top>
      <bottom style="thin">
        <color theme="0" tint="-0.14996795556505021"/>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style="thin">
        <color theme="0" tint="-0.499984740745262"/>
      </left>
      <right style="thin">
        <color theme="0" tint="-0.499984740745262"/>
      </right>
      <top style="thin">
        <color theme="0" tint="-0.14996795556505021"/>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209">
    <xf numFmtId="0" fontId="0" fillId="0" borderId="0" xfId="0"/>
    <xf numFmtId="166" fontId="0" fillId="0" borderId="0" xfId="0" applyNumberFormat="1"/>
    <xf numFmtId="0" fontId="0" fillId="4" borderId="0" xfId="0" applyFill="1"/>
    <xf numFmtId="0" fontId="0" fillId="0" borderId="0" xfId="0" applyAlignment="1">
      <alignment horizontal="center"/>
    </xf>
    <xf numFmtId="0" fontId="0" fillId="2" borderId="0" xfId="0" applyFill="1"/>
    <xf numFmtId="0" fontId="0" fillId="5" borderId="0" xfId="0" applyFill="1"/>
    <xf numFmtId="0" fontId="5" fillId="5" borderId="0" xfId="0" applyFont="1" applyFill="1"/>
    <xf numFmtId="0" fontId="3" fillId="0" borderId="1" xfId="0" applyFont="1" applyBorder="1"/>
    <xf numFmtId="166" fontId="3" fillId="0" borderId="1" xfId="2" applyNumberFormat="1" applyFont="1" applyBorder="1"/>
    <xf numFmtId="166" fontId="3" fillId="0" borderId="1" xfId="0" applyNumberFormat="1" applyFont="1" applyBorder="1"/>
    <xf numFmtId="2" fontId="3" fillId="0" borderId="1" xfId="0" applyNumberFormat="1" applyFont="1" applyBorder="1"/>
    <xf numFmtId="43" fontId="3" fillId="0" borderId="1" xfId="2" applyFont="1" applyBorder="1"/>
    <xf numFmtId="165" fontId="3" fillId="0" borderId="1" xfId="1" applyNumberFormat="1" applyFont="1" applyBorder="1"/>
    <xf numFmtId="0" fontId="3" fillId="0" borderId="0" xfId="0" applyFont="1"/>
    <xf numFmtId="166" fontId="3" fillId="0" borderId="0" xfId="2" applyNumberFormat="1" applyFont="1" applyFill="1" applyBorder="1"/>
    <xf numFmtId="0" fontId="0" fillId="3" borderId="0" xfId="0" applyFill="1"/>
    <xf numFmtId="167" fontId="3" fillId="0" borderId="1" xfId="2" applyNumberFormat="1" applyFont="1" applyBorder="1"/>
    <xf numFmtId="168" fontId="3" fillId="0" borderId="1" xfId="0" applyNumberFormat="1" applyFont="1" applyBorder="1"/>
    <xf numFmtId="0" fontId="2" fillId="0" borderId="0" xfId="0" applyFont="1"/>
    <xf numFmtId="0" fontId="2" fillId="5" borderId="0" xfId="0" applyFont="1" applyFill="1"/>
    <xf numFmtId="0" fontId="3" fillId="4" borderId="0" xfId="0" applyFont="1" applyFill="1"/>
    <xf numFmtId="0" fontId="3" fillId="2" borderId="0" xfId="0" applyFont="1" applyFill="1"/>
    <xf numFmtId="0" fontId="3" fillId="5" borderId="0" xfId="0" applyFont="1" applyFill="1"/>
    <xf numFmtId="0" fontId="4" fillId="5" borderId="0" xfId="0" applyFont="1" applyFill="1"/>
    <xf numFmtId="0" fontId="3" fillId="3" borderId="0" xfId="0" applyFont="1" applyFill="1"/>
    <xf numFmtId="0" fontId="4" fillId="0" borderId="1" xfId="0" applyFont="1" applyBorder="1"/>
    <xf numFmtId="164" fontId="2" fillId="0" borderId="0" xfId="0" applyNumberFormat="1" applyFont="1"/>
    <xf numFmtId="0" fontId="8" fillId="0" borderId="0" xfId="0" applyFont="1" applyAlignment="1">
      <alignment horizontal="left" indent="9"/>
    </xf>
    <xf numFmtId="3" fontId="3" fillId="0" borderId="6" xfId="2" applyNumberFormat="1" applyFont="1" applyBorder="1" applyAlignment="1">
      <alignment horizontal="center" vertical="center"/>
    </xf>
    <xf numFmtId="169" fontId="3" fillId="0" borderId="6" xfId="2" applyNumberFormat="1" applyFont="1" applyBorder="1" applyAlignment="1">
      <alignment horizontal="center" vertical="center"/>
    </xf>
    <xf numFmtId="0" fontId="12" fillId="0" borderId="10" xfId="0" applyFont="1" applyBorder="1" applyAlignment="1">
      <alignment horizontal="center" vertical="center"/>
    </xf>
    <xf numFmtId="0" fontId="13" fillId="0" borderId="0" xfId="0" applyFont="1" applyAlignment="1">
      <alignment horizontal="left" indent="2"/>
    </xf>
    <xf numFmtId="0" fontId="0" fillId="0" borderId="0" xfId="0" applyAlignment="1">
      <alignment horizontal="left"/>
    </xf>
    <xf numFmtId="0" fontId="0" fillId="4" borderId="0" xfId="0" applyFill="1" applyAlignment="1">
      <alignment horizontal="left"/>
    </xf>
    <xf numFmtId="10" fontId="3" fillId="0" borderId="1" xfId="1" applyNumberFormat="1" applyFont="1" applyBorder="1"/>
    <xf numFmtId="10" fontId="0" fillId="0" borderId="0" xfId="0" applyNumberFormat="1"/>
    <xf numFmtId="0" fontId="0" fillId="5" borderId="0" xfId="0" applyFill="1" applyAlignment="1">
      <alignment horizontal="center"/>
    </xf>
    <xf numFmtId="0" fontId="0" fillId="0" borderId="13" xfId="0" applyBorder="1"/>
    <xf numFmtId="0" fontId="3" fillId="0" borderId="13" xfId="0" applyFont="1" applyBorder="1"/>
    <xf numFmtId="0" fontId="3" fillId="0" borderId="2" xfId="0" applyFont="1" applyBorder="1"/>
    <xf numFmtId="9" fontId="3" fillId="0" borderId="1" xfId="1" applyFont="1" applyBorder="1"/>
    <xf numFmtId="166" fontId="3" fillId="0" borderId="12" xfId="2" applyNumberFormat="1" applyFont="1" applyBorder="1"/>
    <xf numFmtId="2" fontId="3" fillId="0" borderId="12" xfId="0" applyNumberFormat="1" applyFont="1" applyBorder="1"/>
    <xf numFmtId="165" fontId="3" fillId="0" borderId="12" xfId="1" applyNumberFormat="1" applyFont="1" applyBorder="1"/>
    <xf numFmtId="10" fontId="3" fillId="0" borderId="12" xfId="1" applyNumberFormat="1" applyFont="1" applyBorder="1"/>
    <xf numFmtId="9" fontId="3" fillId="0" borderId="12" xfId="1" applyFont="1" applyBorder="1"/>
    <xf numFmtId="166" fontId="2" fillId="0" borderId="0" xfId="0" applyNumberFormat="1" applyFont="1" applyAlignment="1">
      <alignment horizontal="left" vertical="top" indent="1"/>
    </xf>
    <xf numFmtId="0" fontId="2" fillId="0" borderId="0" xfId="0" applyFont="1" applyAlignment="1">
      <alignment horizontal="left" vertical="top" indent="1"/>
    </xf>
    <xf numFmtId="9" fontId="3" fillId="0" borderId="6" xfId="1" applyFont="1" applyBorder="1" applyAlignment="1">
      <alignment horizontal="center" vertical="center"/>
    </xf>
    <xf numFmtId="9" fontId="3" fillId="0" borderId="6" xfId="2" applyNumberFormat="1" applyFont="1" applyBorder="1" applyAlignment="1">
      <alignment horizontal="center" vertical="center"/>
    </xf>
    <xf numFmtId="0" fontId="0" fillId="0" borderId="18" xfId="0" applyBorder="1" applyAlignment="1">
      <alignment horizontal="left" vertical="center"/>
    </xf>
    <xf numFmtId="0" fontId="0" fillId="0" borderId="22" xfId="0" applyBorder="1"/>
    <xf numFmtId="0" fontId="0" fillId="0" borderId="23" xfId="0" applyBorder="1" applyAlignment="1">
      <alignment horizontal="center"/>
    </xf>
    <xf numFmtId="0" fontId="0" fillId="0" borderId="24" xfId="0" applyBorder="1" applyAlignment="1">
      <alignment horizontal="left" vertical="center"/>
    </xf>
    <xf numFmtId="3" fontId="3" fillId="0" borderId="17" xfId="2" applyNumberFormat="1" applyFont="1" applyBorder="1" applyAlignment="1">
      <alignment horizontal="center" vertical="center"/>
    </xf>
    <xf numFmtId="9" fontId="3" fillId="0" borderId="17" xfId="1" applyFont="1" applyBorder="1" applyAlignment="1">
      <alignment horizontal="center" vertical="center"/>
    </xf>
    <xf numFmtId="0" fontId="0" fillId="0" borderId="25" xfId="0" applyBorder="1" applyAlignment="1">
      <alignment horizontal="left" vertical="center"/>
    </xf>
    <xf numFmtId="165" fontId="3" fillId="0" borderId="6" xfId="2" applyNumberFormat="1" applyFont="1" applyBorder="1" applyAlignment="1">
      <alignment horizontal="center" vertical="center"/>
    </xf>
    <xf numFmtId="0" fontId="3" fillId="0" borderId="24" xfId="0" applyFont="1" applyBorder="1" applyAlignment="1">
      <alignment horizontal="left" vertical="center" indent="1"/>
    </xf>
    <xf numFmtId="0" fontId="3" fillId="0" borderId="7" xfId="0" applyFont="1" applyBorder="1" applyAlignment="1">
      <alignment horizontal="left" vertical="center" indent="1"/>
    </xf>
    <xf numFmtId="0" fontId="3" fillId="0" borderId="19" xfId="0" applyFont="1" applyBorder="1" applyAlignment="1">
      <alignment horizontal="left" vertical="center" indent="1"/>
    </xf>
    <xf numFmtId="0" fontId="3" fillId="0" borderId="26" xfId="0" applyFont="1" applyBorder="1" applyAlignment="1">
      <alignment horizontal="left" vertical="center" indent="1"/>
    </xf>
    <xf numFmtId="0" fontId="0" fillId="10" borderId="16" xfId="0" applyFill="1" applyBorder="1" applyAlignment="1">
      <alignment horizontal="center"/>
    </xf>
    <xf numFmtId="0" fontId="0" fillId="10" borderId="16" xfId="0" applyFill="1" applyBorder="1" applyAlignment="1">
      <alignment horizontal="left" vertical="center"/>
    </xf>
    <xf numFmtId="0" fontId="0" fillId="10" borderId="9" xfId="0" applyFill="1" applyBorder="1" applyAlignment="1">
      <alignment horizontal="center" vertical="center"/>
    </xf>
    <xf numFmtId="9" fontId="0" fillId="10" borderId="9" xfId="0" applyNumberFormat="1" applyFill="1" applyBorder="1" applyAlignment="1">
      <alignment horizontal="center" vertical="center"/>
    </xf>
    <xf numFmtId="0" fontId="0" fillId="10" borderId="9" xfId="0" applyFill="1" applyBorder="1" applyAlignment="1">
      <alignment vertical="center"/>
    </xf>
    <xf numFmtId="0" fontId="0" fillId="10" borderId="15" xfId="0" applyFill="1" applyBorder="1" applyAlignment="1">
      <alignment vertical="center"/>
    </xf>
    <xf numFmtId="0" fontId="5" fillId="9" borderId="14" xfId="0" applyFont="1" applyFill="1" applyBorder="1" applyAlignment="1">
      <alignment horizontal="left" vertical="center" indent="1"/>
    </xf>
    <xf numFmtId="0" fontId="0" fillId="11" borderId="0" xfId="0" applyFill="1"/>
    <xf numFmtId="0" fontId="3" fillId="0" borderId="0" xfId="0" applyFont="1" applyAlignment="1">
      <alignment horizontal="center" vertical="center" wrapText="1"/>
    </xf>
    <xf numFmtId="0" fontId="3" fillId="0" borderId="0" xfId="0" applyFont="1" applyAlignment="1">
      <alignment horizontal="center" vertical="center" textRotation="90"/>
    </xf>
    <xf numFmtId="0" fontId="3" fillId="0" borderId="23" xfId="0" applyFont="1" applyBorder="1" applyAlignment="1">
      <alignment horizontal="center" vertical="center" wrapText="1"/>
    </xf>
    <xf numFmtId="0" fontId="0" fillId="0" borderId="0" xfId="0" applyAlignment="1">
      <alignment horizontal="right"/>
    </xf>
    <xf numFmtId="9" fontId="3" fillId="0" borderId="17" xfId="2" applyNumberFormat="1" applyFont="1" applyBorder="1" applyAlignment="1">
      <alignment horizontal="center" vertical="center"/>
    </xf>
    <xf numFmtId="0" fontId="0" fillId="0" borderId="22" xfId="0" applyBorder="1" applyAlignment="1">
      <alignment horizontal="left" vertical="center"/>
    </xf>
    <xf numFmtId="0" fontId="0" fillId="10" borderId="15" xfId="0" applyFill="1" applyBorder="1" applyAlignment="1">
      <alignment horizontal="left" vertical="center"/>
    </xf>
    <xf numFmtId="9" fontId="3" fillId="0" borderId="28" xfId="2" applyNumberFormat="1" applyFont="1" applyBorder="1" applyAlignment="1">
      <alignment horizontal="center" vertical="center"/>
    </xf>
    <xf numFmtId="9" fontId="3" fillId="0" borderId="28" xfId="1" applyFont="1" applyBorder="1" applyAlignment="1">
      <alignment horizontal="center" vertical="center"/>
    </xf>
    <xf numFmtId="0" fontId="0" fillId="0" borderId="29" xfId="0" applyBorder="1" applyAlignment="1">
      <alignment horizontal="left" vertical="center"/>
    </xf>
    <xf numFmtId="165" fontId="3" fillId="0" borderId="28" xfId="2" applyNumberFormat="1" applyFont="1" applyBorder="1" applyAlignment="1">
      <alignment horizontal="center" vertical="center"/>
    </xf>
    <xf numFmtId="37" fontId="3" fillId="0" borderId="17" xfId="2" applyNumberFormat="1" applyFont="1" applyBorder="1" applyAlignment="1">
      <alignment horizontal="center" vertical="center"/>
    </xf>
    <xf numFmtId="166" fontId="3" fillId="10" borderId="9" xfId="2" applyNumberFormat="1" applyFont="1" applyFill="1" applyBorder="1" applyAlignment="1">
      <alignment horizontal="left" vertical="center"/>
    </xf>
    <xf numFmtId="165" fontId="3" fillId="10" borderId="9" xfId="1" applyNumberFormat="1" applyFont="1" applyFill="1" applyBorder="1" applyAlignment="1">
      <alignment horizontal="left" vertical="center"/>
    </xf>
    <xf numFmtId="0" fontId="0" fillId="10" borderId="9" xfId="0" applyFill="1" applyBorder="1" applyAlignment="1">
      <alignment horizontal="left" vertical="center"/>
    </xf>
    <xf numFmtId="166" fontId="3" fillId="10" borderId="9" xfId="2" applyNumberFormat="1" applyFont="1" applyFill="1" applyBorder="1" applyAlignment="1">
      <alignment vertical="center"/>
    </xf>
    <xf numFmtId="165" fontId="3" fillId="10" borderId="9" xfId="1" applyNumberFormat="1" applyFont="1" applyFill="1" applyBorder="1" applyAlignment="1">
      <alignment horizontal="center" vertical="center"/>
    </xf>
    <xf numFmtId="0" fontId="0" fillId="0" borderId="17" xfId="0" applyBorder="1" applyAlignment="1">
      <alignment horizontal="left" vertical="center"/>
    </xf>
    <xf numFmtId="0" fontId="3" fillId="0" borderId="30" xfId="0" applyFont="1" applyBorder="1" applyAlignment="1">
      <alignment horizontal="left" vertical="center" indent="1"/>
    </xf>
    <xf numFmtId="0" fontId="3" fillId="0" borderId="27" xfId="0" applyFont="1" applyBorder="1" applyAlignment="1">
      <alignment horizontal="left" vertical="center" indent="1"/>
    </xf>
    <xf numFmtId="0" fontId="3" fillId="0" borderId="31" xfId="0" applyFont="1" applyBorder="1" applyAlignment="1">
      <alignment horizontal="left" vertical="center" indent="1"/>
    </xf>
    <xf numFmtId="0" fontId="3" fillId="0" borderId="22" xfId="0" applyFont="1" applyBorder="1"/>
    <xf numFmtId="0" fontId="10" fillId="0" borderId="0" xfId="0" applyFont="1" applyAlignment="1">
      <alignment horizontal="left" indent="3"/>
    </xf>
    <xf numFmtId="0" fontId="0" fillId="0" borderId="0" xfId="0" applyAlignment="1">
      <alignment horizontal="left" indent="1"/>
    </xf>
    <xf numFmtId="0" fontId="5" fillId="0" borderId="0" xfId="0" applyFont="1" applyAlignment="1">
      <alignment horizontal="left"/>
    </xf>
    <xf numFmtId="0" fontId="5" fillId="0" borderId="11" xfId="0" applyFont="1" applyBorder="1"/>
    <xf numFmtId="0" fontId="0" fillId="9" borderId="0" xfId="0" applyFill="1"/>
    <xf numFmtId="0" fontId="0" fillId="0" borderId="32" xfId="0" applyBorder="1"/>
    <xf numFmtId="0" fontId="0" fillId="13" borderId="32" xfId="0" applyFill="1" applyBorder="1"/>
    <xf numFmtId="0" fontId="0" fillId="12" borderId="32" xfId="0" applyFill="1" applyBorder="1"/>
    <xf numFmtId="0" fontId="0" fillId="3" borderId="32" xfId="0" applyFill="1" applyBorder="1"/>
    <xf numFmtId="0" fontId="3" fillId="0" borderId="12" xfId="0" applyFont="1" applyBorder="1"/>
    <xf numFmtId="0" fontId="0" fillId="14" borderId="0" xfId="0" applyFill="1"/>
    <xf numFmtId="0" fontId="3" fillId="0" borderId="27" xfId="0" applyFont="1" applyBorder="1" applyAlignment="1">
      <alignment horizontal="left" vertical="center" indent="2"/>
    </xf>
    <xf numFmtId="165" fontId="3" fillId="0" borderId="0" xfId="1" applyNumberFormat="1" applyFont="1" applyBorder="1"/>
    <xf numFmtId="9" fontId="3" fillId="0" borderId="0" xfId="1" applyFont="1" applyBorder="1"/>
    <xf numFmtId="166" fontId="3" fillId="0" borderId="12" xfId="2" applyNumberFormat="1" applyFont="1" applyFill="1" applyBorder="1"/>
    <xf numFmtId="167" fontId="3" fillId="0" borderId="1" xfId="0" applyNumberFormat="1" applyFont="1" applyBorder="1"/>
    <xf numFmtId="169" fontId="3" fillId="0" borderId="17" xfId="2" applyNumberFormat="1" applyFont="1" applyBorder="1" applyAlignment="1">
      <alignment horizontal="center" vertical="center"/>
    </xf>
    <xf numFmtId="9" fontId="3" fillId="10" borderId="9" xfId="2" applyNumberFormat="1" applyFont="1" applyFill="1" applyBorder="1" applyAlignment="1">
      <alignment horizontal="left" vertical="center"/>
    </xf>
    <xf numFmtId="170" fontId="3" fillId="0" borderId="0" xfId="0" applyNumberFormat="1" applyFont="1"/>
    <xf numFmtId="0" fontId="3" fillId="0" borderId="7" xfId="0" applyFont="1" applyBorder="1" applyAlignment="1">
      <alignment horizontal="left" vertical="center" indent="2"/>
    </xf>
    <xf numFmtId="0" fontId="3" fillId="0" borderId="31" xfId="0" applyFont="1" applyBorder="1" applyAlignment="1">
      <alignment horizontal="left" vertical="center" indent="2"/>
    </xf>
    <xf numFmtId="0" fontId="3" fillId="0" borderId="7" xfId="0" applyFont="1" applyBorder="1" applyAlignment="1">
      <alignment horizontal="left" vertical="center" indent="3"/>
    </xf>
    <xf numFmtId="0" fontId="3" fillId="0" borderId="31" xfId="0" applyFont="1" applyBorder="1" applyAlignment="1">
      <alignment horizontal="left" vertical="center" indent="4"/>
    </xf>
    <xf numFmtId="0" fontId="3" fillId="0" borderId="27" xfId="0" applyFont="1" applyBorder="1" applyAlignment="1">
      <alignment horizontal="left" vertical="center" indent="4"/>
    </xf>
    <xf numFmtId="0" fontId="3" fillId="0" borderId="7" xfId="0" applyFont="1" applyBorder="1" applyAlignment="1">
      <alignment horizontal="left" vertical="center" indent="4"/>
    </xf>
    <xf numFmtId="0" fontId="0" fillId="0" borderId="19" xfId="0" applyBorder="1" applyAlignment="1">
      <alignment horizontal="left" vertical="center"/>
    </xf>
    <xf numFmtId="9" fontId="3" fillId="0" borderId="8" xfId="1" applyFont="1" applyBorder="1" applyAlignment="1">
      <alignment horizontal="center" vertical="center"/>
    </xf>
    <xf numFmtId="9" fontId="3" fillId="0" borderId="8" xfId="2" applyNumberFormat="1" applyFont="1" applyBorder="1" applyAlignment="1">
      <alignment horizontal="center" vertical="center"/>
    </xf>
    <xf numFmtId="0" fontId="0" fillId="0" borderId="33" xfId="0" applyBorder="1" applyAlignment="1">
      <alignment horizontal="left" vertical="center"/>
    </xf>
    <xf numFmtId="0" fontId="16" fillId="15" borderId="22" xfId="0" applyFont="1" applyFill="1" applyBorder="1" applyAlignment="1">
      <alignment horizontal="left" vertical="center" indent="3"/>
    </xf>
    <xf numFmtId="0" fontId="0" fillId="16" borderId="0" xfId="0" applyFill="1"/>
    <xf numFmtId="0" fontId="3" fillId="0" borderId="34" xfId="0" applyFont="1" applyBorder="1" applyAlignment="1">
      <alignment horizontal="left" vertical="center" indent="1"/>
    </xf>
    <xf numFmtId="0" fontId="0" fillId="0" borderId="34" xfId="0" applyBorder="1" applyAlignment="1">
      <alignment horizontal="left" vertical="center"/>
    </xf>
    <xf numFmtId="3" fontId="3" fillId="0" borderId="35" xfId="2" applyNumberFormat="1" applyFont="1" applyBorder="1" applyAlignment="1">
      <alignment horizontal="center" vertical="center"/>
    </xf>
    <xf numFmtId="9" fontId="3" fillId="0" borderId="35" xfId="1" applyFont="1" applyBorder="1" applyAlignment="1">
      <alignment horizontal="center" vertical="center"/>
    </xf>
    <xf numFmtId="0" fontId="0" fillId="0" borderId="36" xfId="0" applyBorder="1" applyAlignment="1">
      <alignment horizontal="left" vertical="center"/>
    </xf>
    <xf numFmtId="0" fontId="0" fillId="0" borderId="37" xfId="0" applyBorder="1" applyAlignment="1">
      <alignment horizontal="left" vertical="center"/>
    </xf>
    <xf numFmtId="9" fontId="3" fillId="0" borderId="38" xfId="2" applyNumberFormat="1" applyFont="1" applyBorder="1" applyAlignment="1">
      <alignment horizontal="center" vertical="center"/>
    </xf>
    <xf numFmtId="9" fontId="3" fillId="0" borderId="38" xfId="1" applyFont="1" applyBorder="1" applyAlignment="1">
      <alignment horizontal="center" vertical="center"/>
    </xf>
    <xf numFmtId="1" fontId="2" fillId="0" borderId="0" xfId="0" applyNumberFormat="1" applyFont="1"/>
    <xf numFmtId="1" fontId="2" fillId="0" borderId="0" xfId="1" applyNumberFormat="1" applyFont="1" applyFill="1"/>
    <xf numFmtId="1" fontId="2" fillId="0" borderId="0" xfId="1" applyNumberFormat="1" applyFont="1"/>
    <xf numFmtId="0" fontId="0" fillId="17" borderId="0" xfId="0" applyFill="1"/>
    <xf numFmtId="0" fontId="15" fillId="17" borderId="0" xfId="0" applyFont="1" applyFill="1"/>
    <xf numFmtId="0" fontId="5" fillId="0" borderId="0" xfId="0" applyFont="1"/>
    <xf numFmtId="0" fontId="0" fillId="0" borderId="11" xfId="0" applyBorder="1"/>
    <xf numFmtId="43" fontId="3" fillId="0" borderId="1" xfId="0" applyNumberFormat="1" applyFont="1" applyBorder="1"/>
    <xf numFmtId="9" fontId="3" fillId="0" borderId="39" xfId="2" applyNumberFormat="1" applyFont="1" applyBorder="1" applyAlignment="1">
      <alignment horizontal="center" vertical="center"/>
    </xf>
    <xf numFmtId="3" fontId="3" fillId="0" borderId="40" xfId="2" applyNumberFormat="1" applyFont="1" applyBorder="1" applyAlignment="1">
      <alignment horizontal="center" vertical="center"/>
    </xf>
    <xf numFmtId="166" fontId="3" fillId="0" borderId="41" xfId="2" applyNumberFormat="1" applyFont="1" applyBorder="1"/>
    <xf numFmtId="9" fontId="3" fillId="0" borderId="41" xfId="1" applyFont="1" applyBorder="1"/>
    <xf numFmtId="0" fontId="0" fillId="0" borderId="0" xfId="0" applyAlignment="1">
      <alignment horizontal="left" vertical="top"/>
    </xf>
    <xf numFmtId="39" fontId="3" fillId="0" borderId="0" xfId="2" applyNumberFormat="1" applyFont="1" applyFill="1" applyBorder="1"/>
    <xf numFmtId="165" fontId="3" fillId="0" borderId="41" xfId="1" applyNumberFormat="1" applyFont="1" applyBorder="1"/>
    <xf numFmtId="0" fontId="4" fillId="0" borderId="0" xfId="0" applyFont="1"/>
    <xf numFmtId="166" fontId="3" fillId="0" borderId="0" xfId="0" applyNumberFormat="1" applyFont="1"/>
    <xf numFmtId="168" fontId="3" fillId="0" borderId="0" xfId="0" applyNumberFormat="1" applyFont="1"/>
    <xf numFmtId="166" fontId="3" fillId="0" borderId="13" xfId="0" applyNumberFormat="1" applyFont="1" applyBorder="1"/>
    <xf numFmtId="9" fontId="3" fillId="0" borderId="13" xfId="1" applyFont="1" applyBorder="1"/>
    <xf numFmtId="0" fontId="0" fillId="0" borderId="2" xfId="0" applyBorder="1"/>
    <xf numFmtId="166" fontId="3" fillId="0" borderId="2" xfId="0" applyNumberFormat="1" applyFont="1" applyBorder="1"/>
    <xf numFmtId="165" fontId="3" fillId="0" borderId="2" xfId="1" applyNumberFormat="1" applyFont="1" applyBorder="1"/>
    <xf numFmtId="9" fontId="3" fillId="0" borderId="2" xfId="1" applyFont="1" applyBorder="1"/>
    <xf numFmtId="165" fontId="3" fillId="0" borderId="4" xfId="1" applyNumberFormat="1" applyFont="1" applyBorder="1"/>
    <xf numFmtId="166" fontId="0" fillId="0" borderId="42" xfId="0" applyNumberFormat="1" applyBorder="1"/>
    <xf numFmtId="0" fontId="3" fillId="0" borderId="42" xfId="0" applyFont="1" applyBorder="1"/>
    <xf numFmtId="0" fontId="0" fillId="0" borderId="4" xfId="0" applyBorder="1"/>
    <xf numFmtId="166" fontId="3" fillId="0" borderId="11" xfId="0" applyNumberFormat="1" applyFont="1" applyBorder="1"/>
    <xf numFmtId="9" fontId="3" fillId="0" borderId="11" xfId="1" applyFont="1" applyBorder="1"/>
    <xf numFmtId="0" fontId="0" fillId="0" borderId="12" xfId="0" applyBorder="1"/>
    <xf numFmtId="0" fontId="0" fillId="0" borderId="42" xfId="0" applyBorder="1"/>
    <xf numFmtId="165" fontId="3" fillId="0" borderId="13" xfId="1" applyNumberFormat="1" applyFont="1" applyBorder="1"/>
    <xf numFmtId="10" fontId="0" fillId="0" borderId="13" xfId="0" applyNumberFormat="1" applyBorder="1"/>
    <xf numFmtId="165" fontId="3" fillId="0" borderId="0" xfId="2" applyNumberFormat="1" applyFont="1" applyFill="1" applyBorder="1"/>
    <xf numFmtId="165" fontId="3" fillId="0" borderId="0" xfId="0" applyNumberFormat="1" applyFont="1"/>
    <xf numFmtId="3" fontId="3" fillId="0" borderId="0" xfId="2" applyNumberFormat="1" applyFont="1" applyBorder="1" applyAlignment="1">
      <alignment horizontal="center" vertical="center"/>
    </xf>
    <xf numFmtId="16" fontId="0" fillId="0" borderId="0" xfId="0" applyNumberFormat="1"/>
    <xf numFmtId="171" fontId="0" fillId="0" borderId="0" xfId="0" applyNumberFormat="1"/>
    <xf numFmtId="171" fontId="3" fillId="0" borderId="0" xfId="0" applyNumberFormat="1" applyFont="1" applyAlignment="1">
      <alignment horizontal="center" vertical="center" wrapText="1"/>
    </xf>
    <xf numFmtId="0" fontId="0" fillId="17" borderId="1" xfId="0" applyFill="1" applyBorder="1"/>
    <xf numFmtId="0" fontId="0" fillId="17" borderId="4" xfId="0" applyFill="1" applyBorder="1"/>
    <xf numFmtId="0" fontId="0" fillId="17" borderId="1" xfId="0" applyFill="1" applyBorder="1" applyAlignment="1">
      <alignment horizontal="center"/>
    </xf>
    <xf numFmtId="0" fontId="5" fillId="17" borderId="1" xfId="0" applyFont="1" applyFill="1" applyBorder="1" applyAlignment="1">
      <alignment horizontal="center"/>
    </xf>
    <xf numFmtId="0" fontId="5" fillId="17" borderId="1" xfId="0" applyFont="1" applyFill="1" applyBorder="1"/>
    <xf numFmtId="0" fontId="5" fillId="17" borderId="43" xfId="0" applyFont="1" applyFill="1" applyBorder="1"/>
    <xf numFmtId="0" fontId="5" fillId="17" borderId="41" xfId="0" applyFont="1" applyFill="1" applyBorder="1"/>
    <xf numFmtId="0" fontId="0" fillId="17" borderId="41" xfId="0" applyFill="1" applyBorder="1" applyAlignment="1">
      <alignment horizontal="center"/>
    </xf>
    <xf numFmtId="0" fontId="5" fillId="17" borderId="43" xfId="0" applyFont="1" applyFill="1" applyBorder="1" applyAlignment="1">
      <alignment horizontal="center"/>
    </xf>
    <xf numFmtId="0" fontId="2" fillId="0" borderId="0" xfId="0" applyFont="1" applyAlignment="1">
      <alignment horizontal="right"/>
    </xf>
    <xf numFmtId="15" fontId="0" fillId="0" borderId="0" xfId="0" applyNumberFormat="1"/>
    <xf numFmtId="15" fontId="0" fillId="16" borderId="0" xfId="0" applyNumberFormat="1" applyFill="1"/>
    <xf numFmtId="0" fontId="2" fillId="0" borderId="1" xfId="0" applyFont="1" applyBorder="1"/>
    <xf numFmtId="9" fontId="3" fillId="0" borderId="0" xfId="1" applyFont="1" applyFill="1" applyBorder="1"/>
    <xf numFmtId="0" fontId="3" fillId="0" borderId="0" xfId="0" applyFont="1" applyAlignment="1">
      <alignment horizontal="left" vertical="center" indent="3"/>
    </xf>
    <xf numFmtId="0" fontId="0" fillId="17" borderId="1" xfId="0" applyFill="1" applyBorder="1" applyAlignment="1">
      <alignment vertical="top" wrapText="1"/>
    </xf>
    <xf numFmtId="0" fontId="0" fillId="17" borderId="1" xfId="0" applyFill="1" applyBorder="1" applyAlignment="1">
      <alignment wrapText="1"/>
    </xf>
    <xf numFmtId="0" fontId="0" fillId="17" borderId="1" xfId="0" applyFill="1" applyBorder="1" applyAlignment="1">
      <alignment horizontal="center" vertical="center"/>
    </xf>
    <xf numFmtId="14" fontId="0" fillId="17" borderId="1" xfId="0" applyNumberFormat="1" applyFill="1" applyBorder="1" applyAlignment="1">
      <alignment horizontal="center" vertical="center"/>
    </xf>
    <xf numFmtId="0" fontId="0" fillId="17" borderId="0" xfId="0" applyFill="1" applyAlignment="1">
      <alignment vertical="center"/>
    </xf>
    <xf numFmtId="0" fontId="0" fillId="0" borderId="18" xfId="0" applyBorder="1" applyAlignment="1">
      <alignment horizontal="left" vertical="center" indent="3"/>
    </xf>
    <xf numFmtId="1" fontId="3" fillId="0" borderId="6" xfId="1" applyNumberFormat="1" applyFont="1" applyBorder="1" applyAlignment="1">
      <alignment horizontal="center" vertical="center"/>
    </xf>
    <xf numFmtId="1" fontId="3" fillId="0" borderId="1" xfId="1" applyNumberFormat="1" applyFont="1" applyBorder="1"/>
    <xf numFmtId="1" fontId="3" fillId="0" borderId="8" xfId="1" applyNumberFormat="1" applyFont="1" applyBorder="1" applyAlignment="1">
      <alignment horizontal="center" vertical="center"/>
    </xf>
    <xf numFmtId="0" fontId="3" fillId="0" borderId="44" xfId="0" applyFont="1" applyBorder="1" applyAlignment="1">
      <alignment horizontal="left" vertical="center" indent="1"/>
    </xf>
    <xf numFmtId="0" fontId="3" fillId="0" borderId="27" xfId="0" applyFont="1" applyBorder="1" applyAlignment="1">
      <alignment horizontal="left" vertical="center" indent="3"/>
    </xf>
    <xf numFmtId="0" fontId="5" fillId="9" borderId="45" xfId="0" applyFont="1" applyFill="1" applyBorder="1" applyAlignment="1">
      <alignment horizontal="left" vertical="center" indent="1"/>
    </xf>
    <xf numFmtId="0" fontId="17" fillId="0" borderId="0" xfId="0" quotePrefix="1" applyFont="1"/>
    <xf numFmtId="0" fontId="11" fillId="8" borderId="5" xfId="0" applyFont="1" applyFill="1" applyBorder="1" applyAlignment="1">
      <alignment horizontal="center" vertical="center" wrapText="1"/>
    </xf>
    <xf numFmtId="0" fontId="11" fillId="8" borderId="4"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21" xfId="0" applyFont="1" applyFill="1" applyBorder="1" applyAlignment="1">
      <alignment horizontal="center" vertical="center"/>
    </xf>
    <xf numFmtId="0" fontId="9" fillId="7" borderId="2" xfId="0" applyFont="1" applyFill="1" applyBorder="1" applyAlignment="1">
      <alignment horizontal="center" vertical="center"/>
    </xf>
    <xf numFmtId="0" fontId="9" fillId="7" borderId="3" xfId="0" applyFont="1" applyFill="1" applyBorder="1" applyAlignment="1">
      <alignment horizontal="center" vertical="center"/>
    </xf>
    <xf numFmtId="0" fontId="7" fillId="4" borderId="5" xfId="0" applyFont="1" applyFill="1" applyBorder="1" applyAlignment="1">
      <alignment horizontal="center" vertical="center"/>
    </xf>
    <xf numFmtId="0" fontId="7" fillId="4" borderId="2" xfId="0" applyFont="1" applyFill="1" applyBorder="1" applyAlignment="1">
      <alignment horizontal="center" vertical="center"/>
    </xf>
    <xf numFmtId="0" fontId="7" fillId="4" borderId="3" xfId="0" applyFont="1" applyFill="1" applyBorder="1" applyAlignment="1">
      <alignment horizontal="center" vertical="center"/>
    </xf>
  </cellXfs>
  <cellStyles count="3">
    <cellStyle name="Comma" xfId="2" builtinId="3"/>
    <cellStyle name="Normal" xfId="0" builtinId="0"/>
    <cellStyle name="Percent" xfId="1" builtinId="5"/>
  </cellStyles>
  <dxfs count="401">
    <dxf>
      <fill>
        <patternFill>
          <bgColor theme="7" tint="0.79998168889431442"/>
        </patternFill>
      </fill>
    </dxf>
    <dxf>
      <fill>
        <patternFill>
          <bgColor theme="7" tint="0.79998168889431442"/>
        </patternFill>
      </fill>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color theme="0"/>
      </font>
      <fill>
        <patternFill>
          <bgColor theme="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s>
  <tableStyles count="0" defaultTableStyle="TableStyleMedium2" defaultPivotStyle="PivotStyleLight16"/>
  <colors>
    <mruColors>
      <color rgb="FFFF3300"/>
      <color rgb="FF993300"/>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8" Type="http://schemas.openxmlformats.org/officeDocument/2006/relationships/hyperlink" Target="https://www5.an.adobe.com/x/5_ms502" TargetMode="External"/><Relationship Id="rId13" Type="http://schemas.openxmlformats.org/officeDocument/2006/relationships/hyperlink" Target="https://www5.an.adobe.com/x/5_ms4z5" TargetMode="External"/><Relationship Id="rId18" Type="http://schemas.openxmlformats.org/officeDocument/2006/relationships/hyperlink" Target="https://www5.an.adobe.com/x/5_1a2wld" TargetMode="External"/><Relationship Id="rId3" Type="http://schemas.openxmlformats.org/officeDocument/2006/relationships/hyperlink" Target="https://www5.an.adobe.com/x/5_ms50b" TargetMode="External"/><Relationship Id="rId7" Type="http://schemas.openxmlformats.org/officeDocument/2006/relationships/image" Target="../media/image4.png"/><Relationship Id="rId12" Type="http://schemas.openxmlformats.org/officeDocument/2006/relationships/hyperlink" Target="https://www5.an.adobe.com/x/5_ms4z7" TargetMode="External"/><Relationship Id="rId17" Type="http://schemas.openxmlformats.org/officeDocument/2006/relationships/hyperlink" Target="https://www5.an.adobe.com/x/5_14cbw0" TargetMode="External"/><Relationship Id="rId2" Type="http://schemas.openxmlformats.org/officeDocument/2006/relationships/image" Target="../media/image2.png"/><Relationship Id="rId16" Type="http://schemas.openxmlformats.org/officeDocument/2006/relationships/hyperlink" Target="https://www5.an.adobe.com/x/5_ms4yu" TargetMode="External"/><Relationship Id="rId20" Type="http://schemas.openxmlformats.org/officeDocument/2006/relationships/hyperlink" Target="https://www5.an.adobe.com/x/5_1jp6bl" TargetMode="External"/><Relationship Id="rId1" Type="http://schemas.openxmlformats.org/officeDocument/2006/relationships/image" Target="../media/image1.png"/><Relationship Id="rId6" Type="http://schemas.openxmlformats.org/officeDocument/2006/relationships/hyperlink" Target="https://www5.an.adobe.com/x/5_mrz62" TargetMode="External"/><Relationship Id="rId11" Type="http://schemas.openxmlformats.org/officeDocument/2006/relationships/hyperlink" Target="https://www5.an.adobe.com/x/5_ms4z8" TargetMode="External"/><Relationship Id="rId5" Type="http://schemas.microsoft.com/office/2007/relationships/hdphoto" Target="../media/hdphoto1.wdp"/><Relationship Id="rId15" Type="http://schemas.openxmlformats.org/officeDocument/2006/relationships/hyperlink" Target="https://www5.an.adobe.com/x/5_ms4z0" TargetMode="External"/><Relationship Id="rId10" Type="http://schemas.openxmlformats.org/officeDocument/2006/relationships/hyperlink" Target="https://www5.an.adobe.com/x/5_qtktu" TargetMode="External"/><Relationship Id="rId19" Type="http://schemas.openxmlformats.org/officeDocument/2006/relationships/hyperlink" Target="https://www5.an.adobe.com/x/5_1a4fd4" TargetMode="External"/><Relationship Id="rId4" Type="http://schemas.openxmlformats.org/officeDocument/2006/relationships/image" Target="../media/image3.png"/><Relationship Id="rId9" Type="http://schemas.openxmlformats.org/officeDocument/2006/relationships/hyperlink" Target="https://www5.an.adobe.com/x/5_ms4zy" TargetMode="External"/><Relationship Id="rId14" Type="http://schemas.openxmlformats.org/officeDocument/2006/relationships/hyperlink" Target="https://www5.an.adobe.com/x/5_ms4z4" TargetMode="External"/></Relationships>
</file>

<file path=xl/drawings/_rels/drawing2.xml.rels><?xml version="1.0" encoding="UTF-8" standalone="yes"?>
<Relationships xmlns="http://schemas.openxmlformats.org/package/2006/relationships"><Relationship Id="rId8" Type="http://schemas.openxmlformats.org/officeDocument/2006/relationships/hyperlink" Target="https://www5.an.adobe.com/x/5_ms502" TargetMode="External"/><Relationship Id="rId13" Type="http://schemas.openxmlformats.org/officeDocument/2006/relationships/hyperlink" Target="https://www5.an.adobe.com/x/5_ms4z4" TargetMode="External"/><Relationship Id="rId3" Type="http://schemas.openxmlformats.org/officeDocument/2006/relationships/hyperlink" Target="https://www5.an.adobe.com/x/5_ms50b" TargetMode="External"/><Relationship Id="rId7" Type="http://schemas.openxmlformats.org/officeDocument/2006/relationships/image" Target="../media/image4.png"/><Relationship Id="rId12" Type="http://schemas.openxmlformats.org/officeDocument/2006/relationships/hyperlink" Target="https://www5.an.adobe.com/x/5_ms4z5" TargetMode="External"/><Relationship Id="rId2" Type="http://schemas.openxmlformats.org/officeDocument/2006/relationships/image" Target="../media/image5.png"/><Relationship Id="rId16" Type="http://schemas.openxmlformats.org/officeDocument/2006/relationships/hyperlink" Target="https://www5.an.adobe.com/x/5_14cbw0" TargetMode="External"/><Relationship Id="rId1" Type="http://schemas.openxmlformats.org/officeDocument/2006/relationships/image" Target="../media/image1.png"/><Relationship Id="rId6" Type="http://schemas.openxmlformats.org/officeDocument/2006/relationships/hyperlink" Target="https://www5.an.adobe.com/x/5_mrz62" TargetMode="External"/><Relationship Id="rId11" Type="http://schemas.openxmlformats.org/officeDocument/2006/relationships/hyperlink" Target="https://www5.an.adobe.com/x/5_ms4z7" TargetMode="External"/><Relationship Id="rId5" Type="http://schemas.microsoft.com/office/2007/relationships/hdphoto" Target="../media/hdphoto1.wdp"/><Relationship Id="rId15" Type="http://schemas.openxmlformats.org/officeDocument/2006/relationships/hyperlink" Target="https://www5.an.adobe.com/x/5_ms4yu" TargetMode="External"/><Relationship Id="rId10" Type="http://schemas.openxmlformats.org/officeDocument/2006/relationships/hyperlink" Target="https://www5.an.adobe.com/x/5_qtktu" TargetMode="External"/><Relationship Id="rId4" Type="http://schemas.openxmlformats.org/officeDocument/2006/relationships/image" Target="../media/image3.png"/><Relationship Id="rId9" Type="http://schemas.openxmlformats.org/officeDocument/2006/relationships/hyperlink" Target="https://www5.an.adobe.com/x/5_ms4zy" TargetMode="External"/><Relationship Id="rId14" Type="http://schemas.openxmlformats.org/officeDocument/2006/relationships/hyperlink" Target="https://www5.an.adobe.com/x/5_ms4z0"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7.sv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xdr:col>
      <xdr:colOff>260641</xdr:colOff>
      <xdr:row>1</xdr:row>
      <xdr:rowOff>83994</xdr:rowOff>
    </xdr:from>
    <xdr:to>
      <xdr:col>3</xdr:col>
      <xdr:colOff>770658</xdr:colOff>
      <xdr:row>1</xdr:row>
      <xdr:rowOff>264788</xdr:rowOff>
    </xdr:to>
    <xdr:pic>
      <xdr:nvPicPr>
        <xdr:cNvPr id="2" name="Picture 1">
          <a:extLst>
            <a:ext uri="{FF2B5EF4-FFF2-40B4-BE49-F238E27FC236}">
              <a16:creationId xmlns:a16="http://schemas.microsoft.com/office/drawing/2014/main" id="{C47DB7C4-294F-4B3A-B593-3F007DED144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6690"/>
        <a:stretch/>
      </xdr:blipFill>
      <xdr:spPr>
        <a:xfrm>
          <a:off x="615664" y="274494"/>
          <a:ext cx="510017" cy="180794"/>
        </a:xfrm>
        <a:prstGeom prst="rect">
          <a:avLst/>
        </a:prstGeom>
      </xdr:spPr>
    </xdr:pic>
    <xdr:clientData/>
  </xdr:twoCellAnchor>
  <xdr:twoCellAnchor editAs="oneCell">
    <xdr:from>
      <xdr:col>19</xdr:col>
      <xdr:colOff>1319213</xdr:colOff>
      <xdr:row>0</xdr:row>
      <xdr:rowOff>188912</xdr:rowOff>
    </xdr:from>
    <xdr:to>
      <xdr:col>27</xdr:col>
      <xdr:colOff>59267</xdr:colOff>
      <xdr:row>6</xdr:row>
      <xdr:rowOff>261</xdr:rowOff>
    </xdr:to>
    <xdr:pic>
      <xdr:nvPicPr>
        <xdr:cNvPr id="5" name="Picture 4">
          <a:extLst>
            <a:ext uri="{FF2B5EF4-FFF2-40B4-BE49-F238E27FC236}">
              <a16:creationId xmlns:a16="http://schemas.microsoft.com/office/drawing/2014/main" id="{5FCA4890-2C68-4D9E-B86C-CBCBD2A1271A}"/>
            </a:ext>
          </a:extLst>
        </xdr:cNvPr>
        <xdr:cNvPicPr>
          <a:picLocks noChangeAspect="1"/>
        </xdr:cNvPicPr>
      </xdr:nvPicPr>
      <xdr:blipFill>
        <a:blip xmlns:r="http://schemas.openxmlformats.org/officeDocument/2006/relationships" r:embed="rId2"/>
        <a:stretch>
          <a:fillRect/>
        </a:stretch>
      </xdr:blipFill>
      <xdr:spPr>
        <a:xfrm>
          <a:off x="9596438" y="188912"/>
          <a:ext cx="3635904" cy="779724"/>
        </a:xfrm>
        <a:prstGeom prst="rect">
          <a:avLst/>
        </a:prstGeom>
      </xdr:spPr>
    </xdr:pic>
    <xdr:clientData/>
  </xdr:twoCellAnchor>
  <xdr:twoCellAnchor>
    <xdr:from>
      <xdr:col>3</xdr:col>
      <xdr:colOff>1293813</xdr:colOff>
      <xdr:row>261</xdr:row>
      <xdr:rowOff>7938</xdr:rowOff>
    </xdr:from>
    <xdr:to>
      <xdr:col>3</xdr:col>
      <xdr:colOff>1412875</xdr:colOff>
      <xdr:row>261</xdr:row>
      <xdr:rowOff>174626</xdr:rowOff>
    </xdr:to>
    <xdr:sp macro="" textlink="">
      <xdr:nvSpPr>
        <xdr:cNvPr id="6" name="Arrow: Down 5">
          <a:extLst>
            <a:ext uri="{FF2B5EF4-FFF2-40B4-BE49-F238E27FC236}">
              <a16:creationId xmlns:a16="http://schemas.microsoft.com/office/drawing/2014/main" id="{EF4868BE-E880-4235-B517-121D5ADF4461}"/>
            </a:ext>
          </a:extLst>
        </xdr:cNvPr>
        <xdr:cNvSpPr/>
      </xdr:nvSpPr>
      <xdr:spPr>
        <a:xfrm>
          <a:off x="1690688" y="20653376"/>
          <a:ext cx="119062" cy="166688"/>
        </a:xfrm>
        <a:prstGeom prst="down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268432</xdr:colOff>
      <xdr:row>4</xdr:row>
      <xdr:rowOff>17318</xdr:rowOff>
    </xdr:from>
    <xdr:to>
      <xdr:col>11</xdr:col>
      <xdr:colOff>355022</xdr:colOff>
      <xdr:row>5</xdr:row>
      <xdr:rowOff>9698</xdr:rowOff>
    </xdr:to>
    <xdr:grpSp>
      <xdr:nvGrpSpPr>
        <xdr:cNvPr id="21" name="Group 20">
          <a:extLst>
            <a:ext uri="{FF2B5EF4-FFF2-40B4-BE49-F238E27FC236}">
              <a16:creationId xmlns:a16="http://schemas.microsoft.com/office/drawing/2014/main" id="{C6126FB4-BB52-E250-1C81-404B7BD9C9A9}"/>
            </a:ext>
          </a:extLst>
        </xdr:cNvPr>
        <xdr:cNvGrpSpPr/>
      </xdr:nvGrpSpPr>
      <xdr:grpSpPr>
        <a:xfrm>
          <a:off x="687532" y="715818"/>
          <a:ext cx="4601440" cy="176530"/>
          <a:chOff x="2286000" y="736023"/>
          <a:chExt cx="4294908" cy="182880"/>
        </a:xfrm>
      </xdr:grpSpPr>
      <xdr:sp macro="" textlink="">
        <xdr:nvSpPr>
          <xdr:cNvPr id="15" name="TextBox 14">
            <a:extLst>
              <a:ext uri="{FF2B5EF4-FFF2-40B4-BE49-F238E27FC236}">
                <a16:creationId xmlns:a16="http://schemas.microsoft.com/office/drawing/2014/main" id="{921A5FCF-56B6-A855-B739-BE1C9736CEC4}"/>
              </a:ext>
            </a:extLst>
          </xdr:cNvPr>
          <xdr:cNvSpPr txBox="1"/>
        </xdr:nvSpPr>
        <xdr:spPr>
          <a:xfrm>
            <a:off x="2286000" y="736023"/>
            <a:ext cx="548640"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r>
              <a:rPr lang="en-US" sz="1100" i="1">
                <a:solidFill>
                  <a:schemeClr val="tx1">
                    <a:lumMod val="50000"/>
                    <a:lumOff val="50000"/>
                  </a:schemeClr>
                </a:solidFill>
              </a:rPr>
              <a:t>There are</a:t>
            </a:r>
          </a:p>
        </xdr:txBody>
      </xdr:sp>
      <xdr:sp macro="" textlink="$C$5">
        <xdr:nvSpPr>
          <xdr:cNvPr id="16" name="TextBox 15" descr="=">
            <a:extLst>
              <a:ext uri="{FF2B5EF4-FFF2-40B4-BE49-F238E27FC236}">
                <a16:creationId xmlns:a16="http://schemas.microsoft.com/office/drawing/2014/main" id="{AD14E62A-9CA1-496F-81E0-3C703A600A65}"/>
              </a:ext>
            </a:extLst>
          </xdr:cNvPr>
          <xdr:cNvSpPr txBox="1"/>
        </xdr:nvSpPr>
        <xdr:spPr>
          <a:xfrm>
            <a:off x="2866159" y="736023"/>
            <a:ext cx="588819"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fld id="{D2D3F758-148C-4551-B257-512E2EF70CB1}" type="TxLink">
              <a:rPr lang="en-US" sz="1100" b="0" i="1" u="none" strike="noStrike">
                <a:solidFill>
                  <a:srgbClr val="C00000"/>
                </a:solidFill>
                <a:latin typeface="Calibri"/>
                <a:cs typeface="Calibri"/>
              </a:rPr>
              <a:pPr algn="l"/>
              <a:t>8 KPIs</a:t>
            </a:fld>
            <a:endParaRPr lang="en-US" sz="1100" i="1">
              <a:solidFill>
                <a:schemeClr val="tx1">
                  <a:lumMod val="50000"/>
                  <a:lumOff val="50000"/>
                </a:schemeClr>
              </a:solidFill>
            </a:endParaRPr>
          </a:p>
        </xdr:txBody>
      </xdr:sp>
      <xdr:sp macro="" textlink="">
        <xdr:nvSpPr>
          <xdr:cNvPr id="17" name="TextBox 16">
            <a:extLst>
              <a:ext uri="{FF2B5EF4-FFF2-40B4-BE49-F238E27FC236}">
                <a16:creationId xmlns:a16="http://schemas.microsoft.com/office/drawing/2014/main" id="{390B939C-9A37-9770-E315-D6196895C30F}"/>
              </a:ext>
            </a:extLst>
          </xdr:cNvPr>
          <xdr:cNvSpPr txBox="1"/>
        </xdr:nvSpPr>
        <xdr:spPr>
          <a:xfrm>
            <a:off x="3289003" y="736023"/>
            <a:ext cx="1516793"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r>
              <a:rPr lang="en-US" sz="1100" i="1">
                <a:solidFill>
                  <a:schemeClr val="tx1">
                    <a:lumMod val="50000"/>
                    <a:lumOff val="50000"/>
                  </a:schemeClr>
                </a:solidFill>
              </a:rPr>
              <a:t>with negative trend and</a:t>
            </a:r>
          </a:p>
        </xdr:txBody>
      </xdr:sp>
      <xdr:sp macro="" textlink="$C$7">
        <xdr:nvSpPr>
          <xdr:cNvPr id="18" name="TextBox 17" descr="=">
            <a:extLst>
              <a:ext uri="{FF2B5EF4-FFF2-40B4-BE49-F238E27FC236}">
                <a16:creationId xmlns:a16="http://schemas.microsoft.com/office/drawing/2014/main" id="{C68F776D-64E4-DAAC-5ABD-22B05DB5A3DD}"/>
              </a:ext>
            </a:extLst>
          </xdr:cNvPr>
          <xdr:cNvSpPr txBox="1"/>
        </xdr:nvSpPr>
        <xdr:spPr>
          <a:xfrm>
            <a:off x="4641274" y="736023"/>
            <a:ext cx="588819"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fld id="{A9D5B135-ADEE-48BD-95FE-79A44C6D2709}" type="TxLink">
              <a:rPr lang="en-US" sz="1100" b="0" i="1" u="none" strike="noStrike">
                <a:solidFill>
                  <a:srgbClr val="00B050"/>
                </a:solidFill>
                <a:latin typeface="Calibri"/>
                <a:cs typeface="Calibri"/>
              </a:rPr>
              <a:pPr algn="l"/>
              <a:t>9 KPIs</a:t>
            </a:fld>
            <a:endParaRPr lang="en-US" sz="1100" i="1">
              <a:solidFill>
                <a:srgbClr val="00B050"/>
              </a:solidFill>
            </a:endParaRPr>
          </a:p>
        </xdr:txBody>
      </xdr:sp>
      <xdr:sp macro="" textlink="">
        <xdr:nvSpPr>
          <xdr:cNvPr id="19" name="TextBox 18">
            <a:extLst>
              <a:ext uri="{FF2B5EF4-FFF2-40B4-BE49-F238E27FC236}">
                <a16:creationId xmlns:a16="http://schemas.microsoft.com/office/drawing/2014/main" id="{A5E95D34-888C-5D01-669D-C670692A0862}"/>
              </a:ext>
            </a:extLst>
          </xdr:cNvPr>
          <xdr:cNvSpPr txBox="1"/>
        </xdr:nvSpPr>
        <xdr:spPr>
          <a:xfrm>
            <a:off x="5063546" y="736023"/>
            <a:ext cx="1517362"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r>
              <a:rPr lang="en-US" sz="1100" i="1">
                <a:solidFill>
                  <a:schemeClr val="tx1">
                    <a:lumMod val="50000"/>
                    <a:lumOff val="50000"/>
                  </a:schemeClr>
                </a:solidFill>
              </a:rPr>
              <a:t>with positive trend.</a:t>
            </a:r>
          </a:p>
        </xdr:txBody>
      </xdr:sp>
    </xdr:grpSp>
    <xdr:clientData/>
  </xdr:twoCellAnchor>
  <xdr:oneCellAnchor>
    <xdr:from>
      <xdr:col>11</xdr:col>
      <xdr:colOff>586220</xdr:colOff>
      <xdr:row>16</xdr:row>
      <xdr:rowOff>32039</xdr:rowOff>
    </xdr:from>
    <xdr:ext cx="65" cy="172227"/>
    <xdr:sp macro="" textlink="">
      <xdr:nvSpPr>
        <xdr:cNvPr id="3" name="TextBox 2">
          <a:extLst>
            <a:ext uri="{FF2B5EF4-FFF2-40B4-BE49-F238E27FC236}">
              <a16:creationId xmlns:a16="http://schemas.microsoft.com/office/drawing/2014/main" id="{094A58DA-67B8-4491-9669-C53B1B2861C5}"/>
            </a:ext>
          </a:extLst>
        </xdr:cNvPr>
        <xdr:cNvSpPr txBox="1"/>
      </xdr:nvSpPr>
      <xdr:spPr>
        <a:xfrm>
          <a:off x="5236152" y="245658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3</xdr:col>
      <xdr:colOff>1991589</xdr:colOff>
      <xdr:row>25</xdr:row>
      <xdr:rowOff>8659</xdr:rowOff>
    </xdr:from>
    <xdr:ext cx="246888" cy="197601"/>
    <xdr:pic>
      <xdr:nvPicPr>
        <xdr:cNvPr id="20" name="Picture 19">
          <a:hlinkClick xmlns:r="http://schemas.openxmlformats.org/officeDocument/2006/relationships" r:id="rId3"/>
          <a:extLst>
            <a:ext uri="{FF2B5EF4-FFF2-40B4-BE49-F238E27FC236}">
              <a16:creationId xmlns:a16="http://schemas.microsoft.com/office/drawing/2014/main" id="{DD96DDA4-EDF9-4356-99E1-49FBF37FF1DA}"/>
            </a:ext>
          </a:extLst>
        </xdr:cNvPr>
        <xdr:cNvPicPr>
          <a:picLocks noChangeAspect="1"/>
        </xdr:cNvPicPr>
      </xdr:nvPicPr>
      <xdr:blipFill>
        <a:blip xmlns:r="http://schemas.openxmlformats.org/officeDocument/2006/relationships" r:embed="rId4">
          <a:biLevel thresh="75000"/>
          <a:extLst>
            <a:ext uri="{BEBA8EAE-BF5A-486C-A8C5-ECC9F3942E4B}">
              <a14:imgProps xmlns:a14="http://schemas.microsoft.com/office/drawing/2010/main">
                <a14:imgLayer r:embed="rId5">
                  <a14:imgEffect>
                    <a14:saturation sat="0"/>
                  </a14:imgEffect>
                </a14:imgLayer>
              </a14:imgProps>
            </a:ext>
          </a:extLst>
        </a:blip>
        <a:stretch>
          <a:fillRect/>
        </a:stretch>
      </xdr:blipFill>
      <xdr:spPr>
        <a:xfrm>
          <a:off x="2398566" y="3377045"/>
          <a:ext cx="246888" cy="197601"/>
        </a:xfrm>
        <a:prstGeom prst="rect">
          <a:avLst/>
        </a:prstGeom>
        <a:ln>
          <a:noFill/>
        </a:ln>
      </xdr:spPr>
    </xdr:pic>
    <xdr:clientData/>
  </xdr:oneCellAnchor>
  <xdr:oneCellAnchor>
    <xdr:from>
      <xdr:col>3</xdr:col>
      <xdr:colOff>1991589</xdr:colOff>
      <xdr:row>34</xdr:row>
      <xdr:rowOff>8659</xdr:rowOff>
    </xdr:from>
    <xdr:ext cx="246888" cy="201168"/>
    <xdr:pic>
      <xdr:nvPicPr>
        <xdr:cNvPr id="23" name="Picture 22">
          <a:hlinkClick xmlns:r="http://schemas.openxmlformats.org/officeDocument/2006/relationships" r:id="rId6"/>
          <a:extLst>
            <a:ext uri="{FF2B5EF4-FFF2-40B4-BE49-F238E27FC236}">
              <a16:creationId xmlns:a16="http://schemas.microsoft.com/office/drawing/2014/main" id="{00AE6FF7-919A-487A-81BB-6F7F345697E1}"/>
            </a:ext>
          </a:extLst>
        </xdr:cNvPr>
        <xdr:cNvPicPr preferRelativeResize="0">
          <a:picLocks/>
        </xdr:cNvPicPr>
      </xdr:nvPicPr>
      <xdr:blipFill>
        <a:blip xmlns:r="http://schemas.openxmlformats.org/officeDocument/2006/relationships" r:embed="rId7"/>
        <a:stretch>
          <a:fillRect/>
        </a:stretch>
      </xdr:blipFill>
      <xdr:spPr>
        <a:xfrm>
          <a:off x="2398566" y="4901045"/>
          <a:ext cx="246888" cy="201168"/>
        </a:xfrm>
        <a:prstGeom prst="rect">
          <a:avLst/>
        </a:prstGeom>
        <a:noFill/>
        <a:ln>
          <a:noFill/>
        </a:ln>
      </xdr:spPr>
    </xdr:pic>
    <xdr:clientData/>
  </xdr:oneCellAnchor>
  <xdr:oneCellAnchor>
    <xdr:from>
      <xdr:col>3</xdr:col>
      <xdr:colOff>1991589</xdr:colOff>
      <xdr:row>54</xdr:row>
      <xdr:rowOff>8659</xdr:rowOff>
    </xdr:from>
    <xdr:ext cx="246888" cy="201168"/>
    <xdr:pic>
      <xdr:nvPicPr>
        <xdr:cNvPr id="24" name="Picture 23">
          <a:hlinkClick xmlns:r="http://schemas.openxmlformats.org/officeDocument/2006/relationships" r:id="rId8"/>
          <a:extLst>
            <a:ext uri="{FF2B5EF4-FFF2-40B4-BE49-F238E27FC236}">
              <a16:creationId xmlns:a16="http://schemas.microsoft.com/office/drawing/2014/main" id="{C4F48BA2-DA9D-4C2C-A046-C0DCA0A388A0}"/>
            </a:ext>
          </a:extLst>
        </xdr:cNvPr>
        <xdr:cNvPicPr preferRelativeResize="0">
          <a:picLocks/>
        </xdr:cNvPicPr>
      </xdr:nvPicPr>
      <xdr:blipFill>
        <a:blip xmlns:r="http://schemas.openxmlformats.org/officeDocument/2006/relationships" r:embed="rId7"/>
        <a:stretch>
          <a:fillRect/>
        </a:stretch>
      </xdr:blipFill>
      <xdr:spPr>
        <a:xfrm>
          <a:off x="2398566" y="7568045"/>
          <a:ext cx="246888" cy="201168"/>
        </a:xfrm>
        <a:prstGeom prst="rect">
          <a:avLst/>
        </a:prstGeom>
      </xdr:spPr>
    </xdr:pic>
    <xdr:clientData/>
  </xdr:oneCellAnchor>
  <xdr:oneCellAnchor>
    <xdr:from>
      <xdr:col>3</xdr:col>
      <xdr:colOff>1991589</xdr:colOff>
      <xdr:row>70</xdr:row>
      <xdr:rowOff>8659</xdr:rowOff>
    </xdr:from>
    <xdr:ext cx="246888" cy="201168"/>
    <xdr:pic>
      <xdr:nvPicPr>
        <xdr:cNvPr id="25" name="Picture 24">
          <a:hlinkClick xmlns:r="http://schemas.openxmlformats.org/officeDocument/2006/relationships" r:id="rId9"/>
          <a:extLst>
            <a:ext uri="{FF2B5EF4-FFF2-40B4-BE49-F238E27FC236}">
              <a16:creationId xmlns:a16="http://schemas.microsoft.com/office/drawing/2014/main" id="{4864D7BD-46EF-4954-8314-6B020A4D66C4}"/>
            </a:ext>
          </a:extLst>
        </xdr:cNvPr>
        <xdr:cNvPicPr preferRelativeResize="0">
          <a:picLocks/>
        </xdr:cNvPicPr>
      </xdr:nvPicPr>
      <xdr:blipFill>
        <a:blip xmlns:r="http://schemas.openxmlformats.org/officeDocument/2006/relationships" r:embed="rId7"/>
        <a:stretch>
          <a:fillRect/>
        </a:stretch>
      </xdr:blipFill>
      <xdr:spPr>
        <a:xfrm>
          <a:off x="2398566" y="10616045"/>
          <a:ext cx="246888" cy="201168"/>
        </a:xfrm>
        <a:prstGeom prst="rect">
          <a:avLst/>
        </a:prstGeom>
      </xdr:spPr>
    </xdr:pic>
    <xdr:clientData/>
  </xdr:oneCellAnchor>
  <xdr:oneCellAnchor>
    <xdr:from>
      <xdr:col>3</xdr:col>
      <xdr:colOff>1991589</xdr:colOff>
      <xdr:row>89</xdr:row>
      <xdr:rowOff>8659</xdr:rowOff>
    </xdr:from>
    <xdr:ext cx="246888" cy="201168"/>
    <xdr:pic>
      <xdr:nvPicPr>
        <xdr:cNvPr id="26" name="Picture 25">
          <a:hlinkClick xmlns:r="http://schemas.openxmlformats.org/officeDocument/2006/relationships" r:id="rId10"/>
          <a:extLst>
            <a:ext uri="{FF2B5EF4-FFF2-40B4-BE49-F238E27FC236}">
              <a16:creationId xmlns:a16="http://schemas.microsoft.com/office/drawing/2014/main" id="{B9AEB88C-7621-4509-9F69-066D6F7790AB}"/>
            </a:ext>
          </a:extLst>
        </xdr:cNvPr>
        <xdr:cNvPicPr preferRelativeResize="0">
          <a:picLocks/>
        </xdr:cNvPicPr>
      </xdr:nvPicPr>
      <xdr:blipFill>
        <a:blip xmlns:r="http://schemas.openxmlformats.org/officeDocument/2006/relationships" r:embed="rId7"/>
        <a:stretch>
          <a:fillRect/>
        </a:stretch>
      </xdr:blipFill>
      <xdr:spPr>
        <a:xfrm>
          <a:off x="2398566" y="13092545"/>
          <a:ext cx="246888" cy="201168"/>
        </a:xfrm>
        <a:prstGeom prst="rect">
          <a:avLst/>
        </a:prstGeom>
      </xdr:spPr>
    </xdr:pic>
    <xdr:clientData/>
  </xdr:oneCellAnchor>
  <xdr:oneCellAnchor>
    <xdr:from>
      <xdr:col>3</xdr:col>
      <xdr:colOff>1991589</xdr:colOff>
      <xdr:row>98</xdr:row>
      <xdr:rowOff>8659</xdr:rowOff>
    </xdr:from>
    <xdr:ext cx="246888" cy="201168"/>
    <xdr:pic>
      <xdr:nvPicPr>
        <xdr:cNvPr id="27" name="Picture 26">
          <a:hlinkClick xmlns:r="http://schemas.openxmlformats.org/officeDocument/2006/relationships" r:id="rId10"/>
          <a:extLst>
            <a:ext uri="{FF2B5EF4-FFF2-40B4-BE49-F238E27FC236}">
              <a16:creationId xmlns:a16="http://schemas.microsoft.com/office/drawing/2014/main" id="{F4FB4BD2-D4EA-42BE-84F1-56449D5CD257}"/>
            </a:ext>
          </a:extLst>
        </xdr:cNvPr>
        <xdr:cNvPicPr preferRelativeResize="0">
          <a:picLocks/>
        </xdr:cNvPicPr>
      </xdr:nvPicPr>
      <xdr:blipFill>
        <a:blip xmlns:r="http://schemas.openxmlformats.org/officeDocument/2006/relationships" r:embed="rId7"/>
        <a:stretch>
          <a:fillRect/>
        </a:stretch>
      </xdr:blipFill>
      <xdr:spPr>
        <a:xfrm>
          <a:off x="2398566" y="14807045"/>
          <a:ext cx="246888" cy="201168"/>
        </a:xfrm>
        <a:prstGeom prst="rect">
          <a:avLst/>
        </a:prstGeom>
      </xdr:spPr>
    </xdr:pic>
    <xdr:clientData/>
  </xdr:oneCellAnchor>
  <xdr:oneCellAnchor>
    <xdr:from>
      <xdr:col>3</xdr:col>
      <xdr:colOff>1991589</xdr:colOff>
      <xdr:row>107</xdr:row>
      <xdr:rowOff>8659</xdr:rowOff>
    </xdr:from>
    <xdr:ext cx="246888" cy="201168"/>
    <xdr:pic>
      <xdr:nvPicPr>
        <xdr:cNvPr id="28" name="Picture 27">
          <a:hlinkClick xmlns:r="http://schemas.openxmlformats.org/officeDocument/2006/relationships" r:id="rId11"/>
          <a:extLst>
            <a:ext uri="{FF2B5EF4-FFF2-40B4-BE49-F238E27FC236}">
              <a16:creationId xmlns:a16="http://schemas.microsoft.com/office/drawing/2014/main" id="{03E32A2A-1352-4E70-8712-F7CA29FF2D1A}"/>
            </a:ext>
          </a:extLst>
        </xdr:cNvPr>
        <xdr:cNvPicPr preferRelativeResize="0">
          <a:picLocks/>
        </xdr:cNvPicPr>
      </xdr:nvPicPr>
      <xdr:blipFill>
        <a:blip xmlns:r="http://schemas.openxmlformats.org/officeDocument/2006/relationships" r:embed="rId7"/>
        <a:stretch>
          <a:fillRect/>
        </a:stretch>
      </xdr:blipFill>
      <xdr:spPr>
        <a:xfrm>
          <a:off x="2398566" y="16521545"/>
          <a:ext cx="246888" cy="201168"/>
        </a:xfrm>
        <a:prstGeom prst="rect">
          <a:avLst/>
        </a:prstGeom>
      </xdr:spPr>
    </xdr:pic>
    <xdr:clientData/>
  </xdr:oneCellAnchor>
  <xdr:oneCellAnchor>
    <xdr:from>
      <xdr:col>3</xdr:col>
      <xdr:colOff>1991589</xdr:colOff>
      <xdr:row>119</xdr:row>
      <xdr:rowOff>0</xdr:rowOff>
    </xdr:from>
    <xdr:ext cx="246888" cy="201168"/>
    <xdr:pic>
      <xdr:nvPicPr>
        <xdr:cNvPr id="29" name="Picture 28">
          <a:hlinkClick xmlns:r="http://schemas.openxmlformats.org/officeDocument/2006/relationships" r:id="rId12"/>
          <a:extLst>
            <a:ext uri="{FF2B5EF4-FFF2-40B4-BE49-F238E27FC236}">
              <a16:creationId xmlns:a16="http://schemas.microsoft.com/office/drawing/2014/main" id="{CE11074D-153C-4A06-9C93-27E63FC483D0}"/>
            </a:ext>
          </a:extLst>
        </xdr:cNvPr>
        <xdr:cNvPicPr preferRelativeResize="0">
          <a:picLocks/>
        </xdr:cNvPicPr>
      </xdr:nvPicPr>
      <xdr:blipFill>
        <a:blip xmlns:r="http://schemas.openxmlformats.org/officeDocument/2006/relationships" r:embed="rId7"/>
        <a:stretch>
          <a:fillRect/>
        </a:stretch>
      </xdr:blipFill>
      <xdr:spPr>
        <a:xfrm>
          <a:off x="2398566" y="18417886"/>
          <a:ext cx="246888" cy="201168"/>
        </a:xfrm>
        <a:prstGeom prst="rect">
          <a:avLst/>
        </a:prstGeom>
      </xdr:spPr>
    </xdr:pic>
    <xdr:clientData/>
  </xdr:oneCellAnchor>
  <xdr:oneCellAnchor>
    <xdr:from>
      <xdr:col>3</xdr:col>
      <xdr:colOff>1991589</xdr:colOff>
      <xdr:row>132</xdr:row>
      <xdr:rowOff>8659</xdr:rowOff>
    </xdr:from>
    <xdr:ext cx="246888" cy="201168"/>
    <xdr:pic>
      <xdr:nvPicPr>
        <xdr:cNvPr id="30" name="Picture 29">
          <a:hlinkClick xmlns:r="http://schemas.openxmlformats.org/officeDocument/2006/relationships" r:id="rId13"/>
          <a:extLst>
            <a:ext uri="{FF2B5EF4-FFF2-40B4-BE49-F238E27FC236}">
              <a16:creationId xmlns:a16="http://schemas.microsoft.com/office/drawing/2014/main" id="{0F505225-63F7-4E16-BBA5-336BA1EAB279}"/>
            </a:ext>
          </a:extLst>
        </xdr:cNvPr>
        <xdr:cNvPicPr preferRelativeResize="0">
          <a:picLocks/>
        </xdr:cNvPicPr>
      </xdr:nvPicPr>
      <xdr:blipFill>
        <a:blip xmlns:r="http://schemas.openxmlformats.org/officeDocument/2006/relationships" r:embed="rId7"/>
        <a:stretch>
          <a:fillRect/>
        </a:stretch>
      </xdr:blipFill>
      <xdr:spPr>
        <a:xfrm>
          <a:off x="2398566" y="20141045"/>
          <a:ext cx="246888" cy="201168"/>
        </a:xfrm>
        <a:prstGeom prst="rect">
          <a:avLst/>
        </a:prstGeom>
      </xdr:spPr>
    </xdr:pic>
    <xdr:clientData/>
  </xdr:oneCellAnchor>
  <xdr:oneCellAnchor>
    <xdr:from>
      <xdr:col>3</xdr:col>
      <xdr:colOff>1991589</xdr:colOff>
      <xdr:row>140</xdr:row>
      <xdr:rowOff>8659</xdr:rowOff>
    </xdr:from>
    <xdr:ext cx="246888" cy="201168"/>
    <xdr:pic>
      <xdr:nvPicPr>
        <xdr:cNvPr id="31" name="Picture 30">
          <a:hlinkClick xmlns:r="http://schemas.openxmlformats.org/officeDocument/2006/relationships" r:id="rId14"/>
          <a:extLst>
            <a:ext uri="{FF2B5EF4-FFF2-40B4-BE49-F238E27FC236}">
              <a16:creationId xmlns:a16="http://schemas.microsoft.com/office/drawing/2014/main" id="{330F9F80-1DC5-4AA7-A157-5D8DE1CC305A}"/>
            </a:ext>
          </a:extLst>
        </xdr:cNvPr>
        <xdr:cNvPicPr preferRelativeResize="0">
          <a:picLocks/>
        </xdr:cNvPicPr>
      </xdr:nvPicPr>
      <xdr:blipFill>
        <a:blip xmlns:r="http://schemas.openxmlformats.org/officeDocument/2006/relationships" r:embed="rId7"/>
        <a:stretch>
          <a:fillRect/>
        </a:stretch>
      </xdr:blipFill>
      <xdr:spPr>
        <a:xfrm>
          <a:off x="2398566" y="21665045"/>
          <a:ext cx="246888" cy="201168"/>
        </a:xfrm>
        <a:prstGeom prst="rect">
          <a:avLst/>
        </a:prstGeom>
      </xdr:spPr>
    </xdr:pic>
    <xdr:clientData/>
  </xdr:oneCellAnchor>
  <xdr:oneCellAnchor>
    <xdr:from>
      <xdr:col>3</xdr:col>
      <xdr:colOff>2000249</xdr:colOff>
      <xdr:row>154</xdr:row>
      <xdr:rowOff>8660</xdr:rowOff>
    </xdr:from>
    <xdr:ext cx="246888" cy="201168"/>
    <xdr:pic>
      <xdr:nvPicPr>
        <xdr:cNvPr id="32" name="Picture 31">
          <a:hlinkClick xmlns:r="http://schemas.openxmlformats.org/officeDocument/2006/relationships" r:id="rId15"/>
          <a:extLst>
            <a:ext uri="{FF2B5EF4-FFF2-40B4-BE49-F238E27FC236}">
              <a16:creationId xmlns:a16="http://schemas.microsoft.com/office/drawing/2014/main" id="{85A4EDB5-2D56-48B3-BDC0-84172AD8DAF4}"/>
            </a:ext>
          </a:extLst>
        </xdr:cNvPr>
        <xdr:cNvPicPr preferRelativeResize="0">
          <a:picLocks/>
        </xdr:cNvPicPr>
      </xdr:nvPicPr>
      <xdr:blipFill>
        <a:blip xmlns:r="http://schemas.openxmlformats.org/officeDocument/2006/relationships" r:embed="rId7"/>
        <a:stretch>
          <a:fillRect/>
        </a:stretch>
      </xdr:blipFill>
      <xdr:spPr>
        <a:xfrm>
          <a:off x="2407226" y="23379546"/>
          <a:ext cx="246888" cy="201168"/>
        </a:xfrm>
        <a:prstGeom prst="rect">
          <a:avLst/>
        </a:prstGeom>
      </xdr:spPr>
    </xdr:pic>
    <xdr:clientData/>
  </xdr:oneCellAnchor>
  <xdr:oneCellAnchor>
    <xdr:from>
      <xdr:col>3</xdr:col>
      <xdr:colOff>1991589</xdr:colOff>
      <xdr:row>166</xdr:row>
      <xdr:rowOff>8659</xdr:rowOff>
    </xdr:from>
    <xdr:ext cx="246888" cy="201168"/>
    <xdr:pic>
      <xdr:nvPicPr>
        <xdr:cNvPr id="33" name="Picture 32">
          <a:hlinkClick xmlns:r="http://schemas.openxmlformats.org/officeDocument/2006/relationships" r:id="rId16"/>
          <a:extLst>
            <a:ext uri="{FF2B5EF4-FFF2-40B4-BE49-F238E27FC236}">
              <a16:creationId xmlns:a16="http://schemas.microsoft.com/office/drawing/2014/main" id="{F7E375CA-1C15-4C3F-8931-A76B3092765F}"/>
            </a:ext>
          </a:extLst>
        </xdr:cNvPr>
        <xdr:cNvPicPr preferRelativeResize="0">
          <a:picLocks/>
        </xdr:cNvPicPr>
      </xdr:nvPicPr>
      <xdr:blipFill>
        <a:blip xmlns:r="http://schemas.openxmlformats.org/officeDocument/2006/relationships" r:embed="rId7"/>
        <a:stretch>
          <a:fillRect/>
        </a:stretch>
      </xdr:blipFill>
      <xdr:spPr>
        <a:xfrm>
          <a:off x="2398566" y="24903545"/>
          <a:ext cx="246888" cy="201168"/>
        </a:xfrm>
        <a:prstGeom prst="rect">
          <a:avLst/>
        </a:prstGeom>
      </xdr:spPr>
    </xdr:pic>
    <xdr:clientData/>
  </xdr:oneCellAnchor>
  <xdr:oneCellAnchor>
    <xdr:from>
      <xdr:col>3</xdr:col>
      <xdr:colOff>1991589</xdr:colOff>
      <xdr:row>196</xdr:row>
      <xdr:rowOff>8659</xdr:rowOff>
    </xdr:from>
    <xdr:ext cx="246888" cy="201168"/>
    <xdr:pic>
      <xdr:nvPicPr>
        <xdr:cNvPr id="35" name="Picture 34">
          <a:hlinkClick xmlns:r="http://schemas.openxmlformats.org/officeDocument/2006/relationships" r:id="rId17"/>
          <a:extLst>
            <a:ext uri="{FF2B5EF4-FFF2-40B4-BE49-F238E27FC236}">
              <a16:creationId xmlns:a16="http://schemas.microsoft.com/office/drawing/2014/main" id="{3390100A-1310-4819-A213-A4BC1D83F071}"/>
            </a:ext>
          </a:extLst>
        </xdr:cNvPr>
        <xdr:cNvPicPr preferRelativeResize="0">
          <a:picLocks/>
        </xdr:cNvPicPr>
      </xdr:nvPicPr>
      <xdr:blipFill>
        <a:blip xmlns:r="http://schemas.openxmlformats.org/officeDocument/2006/relationships" r:embed="rId7"/>
        <a:stretch>
          <a:fillRect/>
        </a:stretch>
      </xdr:blipFill>
      <xdr:spPr>
        <a:xfrm>
          <a:off x="2391639" y="29688559"/>
          <a:ext cx="246888" cy="201168"/>
        </a:xfrm>
        <a:prstGeom prst="rect">
          <a:avLst/>
        </a:prstGeom>
      </xdr:spPr>
    </xdr:pic>
    <xdr:clientData/>
  </xdr:oneCellAnchor>
  <xdr:oneCellAnchor>
    <xdr:from>
      <xdr:col>3</xdr:col>
      <xdr:colOff>1971675</xdr:colOff>
      <xdr:row>222</xdr:row>
      <xdr:rowOff>9525</xdr:rowOff>
    </xdr:from>
    <xdr:ext cx="246888" cy="201168"/>
    <xdr:pic>
      <xdr:nvPicPr>
        <xdr:cNvPr id="34" name="Picture 33">
          <a:hlinkClick xmlns:r="http://schemas.openxmlformats.org/officeDocument/2006/relationships" r:id="rId18"/>
          <a:extLst>
            <a:ext uri="{FF2B5EF4-FFF2-40B4-BE49-F238E27FC236}">
              <a16:creationId xmlns:a16="http://schemas.microsoft.com/office/drawing/2014/main" id="{63B2F370-D64A-4C75-8601-FC53C70AD76C}"/>
            </a:ext>
          </a:extLst>
        </xdr:cNvPr>
        <xdr:cNvPicPr preferRelativeResize="0">
          <a:picLocks/>
        </xdr:cNvPicPr>
      </xdr:nvPicPr>
      <xdr:blipFill>
        <a:blip xmlns:r="http://schemas.openxmlformats.org/officeDocument/2006/relationships" r:embed="rId7"/>
        <a:stretch>
          <a:fillRect/>
        </a:stretch>
      </xdr:blipFill>
      <xdr:spPr>
        <a:xfrm>
          <a:off x="2381250" y="37099875"/>
          <a:ext cx="246888" cy="201168"/>
        </a:xfrm>
        <a:prstGeom prst="rect">
          <a:avLst/>
        </a:prstGeom>
      </xdr:spPr>
    </xdr:pic>
    <xdr:clientData/>
  </xdr:oneCellAnchor>
  <xdr:oneCellAnchor>
    <xdr:from>
      <xdr:col>3</xdr:col>
      <xdr:colOff>1962150</xdr:colOff>
      <xdr:row>228</xdr:row>
      <xdr:rowOff>9525</xdr:rowOff>
    </xdr:from>
    <xdr:ext cx="246888" cy="201168"/>
    <xdr:pic>
      <xdr:nvPicPr>
        <xdr:cNvPr id="36" name="Picture 35">
          <a:hlinkClick xmlns:r="http://schemas.openxmlformats.org/officeDocument/2006/relationships" r:id="rId18"/>
          <a:extLst>
            <a:ext uri="{FF2B5EF4-FFF2-40B4-BE49-F238E27FC236}">
              <a16:creationId xmlns:a16="http://schemas.microsoft.com/office/drawing/2014/main" id="{0420AD2E-1CCF-4C3F-A5FB-A2FF5E29FA9D}"/>
            </a:ext>
          </a:extLst>
        </xdr:cNvPr>
        <xdr:cNvPicPr preferRelativeResize="0">
          <a:picLocks/>
        </xdr:cNvPicPr>
      </xdr:nvPicPr>
      <xdr:blipFill>
        <a:blip xmlns:r="http://schemas.openxmlformats.org/officeDocument/2006/relationships" r:embed="rId7"/>
        <a:stretch>
          <a:fillRect/>
        </a:stretch>
      </xdr:blipFill>
      <xdr:spPr>
        <a:xfrm>
          <a:off x="2371725" y="38242875"/>
          <a:ext cx="246888" cy="201168"/>
        </a:xfrm>
        <a:prstGeom prst="rect">
          <a:avLst/>
        </a:prstGeom>
      </xdr:spPr>
    </xdr:pic>
    <xdr:clientData/>
  </xdr:oneCellAnchor>
  <xdr:oneCellAnchor>
    <xdr:from>
      <xdr:col>3</xdr:col>
      <xdr:colOff>1962150</xdr:colOff>
      <xdr:row>234</xdr:row>
      <xdr:rowOff>9525</xdr:rowOff>
    </xdr:from>
    <xdr:ext cx="246888" cy="201168"/>
    <xdr:pic>
      <xdr:nvPicPr>
        <xdr:cNvPr id="37" name="Picture 36">
          <a:hlinkClick xmlns:r="http://schemas.openxmlformats.org/officeDocument/2006/relationships" r:id="rId19"/>
          <a:extLst>
            <a:ext uri="{FF2B5EF4-FFF2-40B4-BE49-F238E27FC236}">
              <a16:creationId xmlns:a16="http://schemas.microsoft.com/office/drawing/2014/main" id="{28E9DADC-DC0E-40E1-86E0-98A57706830B}"/>
            </a:ext>
          </a:extLst>
        </xdr:cNvPr>
        <xdr:cNvPicPr preferRelativeResize="0">
          <a:picLocks/>
        </xdr:cNvPicPr>
      </xdr:nvPicPr>
      <xdr:blipFill>
        <a:blip xmlns:r="http://schemas.openxmlformats.org/officeDocument/2006/relationships" r:embed="rId7"/>
        <a:stretch>
          <a:fillRect/>
        </a:stretch>
      </xdr:blipFill>
      <xdr:spPr>
        <a:xfrm>
          <a:off x="2371725" y="39385875"/>
          <a:ext cx="246888" cy="201168"/>
        </a:xfrm>
        <a:prstGeom prst="rect">
          <a:avLst/>
        </a:prstGeom>
      </xdr:spPr>
    </xdr:pic>
    <xdr:clientData/>
  </xdr:oneCellAnchor>
  <xdr:oneCellAnchor>
    <xdr:from>
      <xdr:col>3</xdr:col>
      <xdr:colOff>2000250</xdr:colOff>
      <xdr:row>240</xdr:row>
      <xdr:rowOff>0</xdr:rowOff>
    </xdr:from>
    <xdr:ext cx="246888" cy="201168"/>
    <xdr:pic>
      <xdr:nvPicPr>
        <xdr:cNvPr id="38" name="Picture 37">
          <a:hlinkClick xmlns:r="http://schemas.openxmlformats.org/officeDocument/2006/relationships" r:id="rId19"/>
          <a:extLst>
            <a:ext uri="{FF2B5EF4-FFF2-40B4-BE49-F238E27FC236}">
              <a16:creationId xmlns:a16="http://schemas.microsoft.com/office/drawing/2014/main" id="{75526897-53DA-4256-85AD-9E699EB6BF9F}"/>
            </a:ext>
          </a:extLst>
        </xdr:cNvPr>
        <xdr:cNvPicPr preferRelativeResize="0">
          <a:picLocks/>
        </xdr:cNvPicPr>
      </xdr:nvPicPr>
      <xdr:blipFill>
        <a:blip xmlns:r="http://schemas.openxmlformats.org/officeDocument/2006/relationships" r:embed="rId7"/>
        <a:stretch>
          <a:fillRect/>
        </a:stretch>
      </xdr:blipFill>
      <xdr:spPr>
        <a:xfrm>
          <a:off x="2409825" y="40519350"/>
          <a:ext cx="246888" cy="201168"/>
        </a:xfrm>
        <a:prstGeom prst="rect">
          <a:avLst/>
        </a:prstGeom>
      </xdr:spPr>
    </xdr:pic>
    <xdr:clientData/>
  </xdr:oneCellAnchor>
  <xdr:oneCellAnchor>
    <xdr:from>
      <xdr:col>3</xdr:col>
      <xdr:colOff>1971675</xdr:colOff>
      <xdr:row>246</xdr:row>
      <xdr:rowOff>0</xdr:rowOff>
    </xdr:from>
    <xdr:ext cx="246888" cy="201168"/>
    <xdr:pic>
      <xdr:nvPicPr>
        <xdr:cNvPr id="39" name="Picture 38">
          <a:hlinkClick xmlns:r="http://schemas.openxmlformats.org/officeDocument/2006/relationships" r:id="rId20"/>
          <a:extLst>
            <a:ext uri="{FF2B5EF4-FFF2-40B4-BE49-F238E27FC236}">
              <a16:creationId xmlns:a16="http://schemas.microsoft.com/office/drawing/2014/main" id="{D1104DDA-D5C5-4D35-B005-CD3B12F20377}"/>
            </a:ext>
          </a:extLst>
        </xdr:cNvPr>
        <xdr:cNvPicPr preferRelativeResize="0">
          <a:picLocks/>
        </xdr:cNvPicPr>
      </xdr:nvPicPr>
      <xdr:blipFill>
        <a:blip xmlns:r="http://schemas.openxmlformats.org/officeDocument/2006/relationships" r:embed="rId7"/>
        <a:stretch>
          <a:fillRect/>
        </a:stretch>
      </xdr:blipFill>
      <xdr:spPr>
        <a:xfrm>
          <a:off x="2381250" y="40709850"/>
          <a:ext cx="246888" cy="201168"/>
        </a:xfrm>
        <a:prstGeom prst="rect">
          <a:avLst/>
        </a:prstGeom>
      </xdr:spPr>
    </xdr:pic>
    <xdr:clientData/>
  </xdr:oneCellAnchor>
  <xdr:oneCellAnchor>
    <xdr:from>
      <xdr:col>3</xdr:col>
      <xdr:colOff>1990725</xdr:colOff>
      <xdr:row>252</xdr:row>
      <xdr:rowOff>0</xdr:rowOff>
    </xdr:from>
    <xdr:ext cx="246888" cy="201168"/>
    <xdr:pic>
      <xdr:nvPicPr>
        <xdr:cNvPr id="40" name="Picture 39">
          <a:hlinkClick xmlns:r="http://schemas.openxmlformats.org/officeDocument/2006/relationships" r:id="rId20"/>
          <a:extLst>
            <a:ext uri="{FF2B5EF4-FFF2-40B4-BE49-F238E27FC236}">
              <a16:creationId xmlns:a16="http://schemas.microsoft.com/office/drawing/2014/main" id="{A1629273-97D8-4FA6-8CE8-EEE5C1D6A010}"/>
            </a:ext>
          </a:extLst>
        </xdr:cNvPr>
        <xdr:cNvPicPr preferRelativeResize="0">
          <a:picLocks/>
        </xdr:cNvPicPr>
      </xdr:nvPicPr>
      <xdr:blipFill>
        <a:blip xmlns:r="http://schemas.openxmlformats.org/officeDocument/2006/relationships" r:embed="rId7"/>
        <a:stretch>
          <a:fillRect/>
        </a:stretch>
      </xdr:blipFill>
      <xdr:spPr>
        <a:xfrm>
          <a:off x="2400300" y="41852850"/>
          <a:ext cx="246888" cy="201168"/>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3</xdr:col>
      <xdr:colOff>260641</xdr:colOff>
      <xdr:row>1</xdr:row>
      <xdr:rowOff>83994</xdr:rowOff>
    </xdr:from>
    <xdr:to>
      <xdr:col>3</xdr:col>
      <xdr:colOff>770658</xdr:colOff>
      <xdr:row>1</xdr:row>
      <xdr:rowOff>264788</xdr:rowOff>
    </xdr:to>
    <xdr:pic>
      <xdr:nvPicPr>
        <xdr:cNvPr id="2" name="Picture 1">
          <a:extLst>
            <a:ext uri="{FF2B5EF4-FFF2-40B4-BE49-F238E27FC236}">
              <a16:creationId xmlns:a16="http://schemas.microsoft.com/office/drawing/2014/main" id="{CB110831-D9D0-490E-B589-FC65635C390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6690"/>
        <a:stretch/>
      </xdr:blipFill>
      <xdr:spPr>
        <a:xfrm>
          <a:off x="660691" y="274494"/>
          <a:ext cx="510017" cy="180794"/>
        </a:xfrm>
        <a:prstGeom prst="rect">
          <a:avLst/>
        </a:prstGeom>
      </xdr:spPr>
    </xdr:pic>
    <xdr:clientData/>
  </xdr:twoCellAnchor>
  <xdr:twoCellAnchor>
    <xdr:from>
      <xdr:col>3</xdr:col>
      <xdr:colOff>1293813</xdr:colOff>
      <xdr:row>223</xdr:row>
      <xdr:rowOff>7938</xdr:rowOff>
    </xdr:from>
    <xdr:to>
      <xdr:col>3</xdr:col>
      <xdr:colOff>1412875</xdr:colOff>
      <xdr:row>223</xdr:row>
      <xdr:rowOff>174626</xdr:rowOff>
    </xdr:to>
    <xdr:sp macro="" textlink="">
      <xdr:nvSpPr>
        <xdr:cNvPr id="4" name="Arrow: Down 3">
          <a:extLst>
            <a:ext uri="{FF2B5EF4-FFF2-40B4-BE49-F238E27FC236}">
              <a16:creationId xmlns:a16="http://schemas.microsoft.com/office/drawing/2014/main" id="{BA2BB50E-EFA6-491A-A1E6-3EEE2C31B8FC}"/>
            </a:ext>
          </a:extLst>
        </xdr:cNvPr>
        <xdr:cNvSpPr/>
      </xdr:nvSpPr>
      <xdr:spPr>
        <a:xfrm>
          <a:off x="1693863" y="23963313"/>
          <a:ext cx="119062" cy="166688"/>
        </a:xfrm>
        <a:prstGeom prst="down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19</xdr:col>
      <xdr:colOff>1309689</xdr:colOff>
      <xdr:row>0</xdr:row>
      <xdr:rowOff>103188</xdr:rowOff>
    </xdr:from>
    <xdr:to>
      <xdr:col>112</xdr:col>
      <xdr:colOff>20205</xdr:colOff>
      <xdr:row>5</xdr:row>
      <xdr:rowOff>12819</xdr:rowOff>
    </xdr:to>
    <xdr:pic>
      <xdr:nvPicPr>
        <xdr:cNvPr id="5" name="Picture 4">
          <a:extLst>
            <a:ext uri="{FF2B5EF4-FFF2-40B4-BE49-F238E27FC236}">
              <a16:creationId xmlns:a16="http://schemas.microsoft.com/office/drawing/2014/main" id="{9ECE8788-D2D7-412A-B29A-5B3CB77A84BF}"/>
            </a:ext>
          </a:extLst>
        </xdr:cNvPr>
        <xdr:cNvPicPr>
          <a:picLocks noChangeAspect="1"/>
        </xdr:cNvPicPr>
      </xdr:nvPicPr>
      <xdr:blipFill>
        <a:blip xmlns:r="http://schemas.openxmlformats.org/officeDocument/2006/relationships" r:embed="rId2"/>
        <a:stretch>
          <a:fillRect/>
        </a:stretch>
      </xdr:blipFill>
      <xdr:spPr>
        <a:xfrm>
          <a:off x="9469439" y="103188"/>
          <a:ext cx="3690936" cy="814506"/>
        </a:xfrm>
        <a:prstGeom prst="rect">
          <a:avLst/>
        </a:prstGeom>
      </xdr:spPr>
    </xdr:pic>
    <xdr:clientData/>
  </xdr:twoCellAnchor>
  <xdr:twoCellAnchor>
    <xdr:from>
      <xdr:col>3</xdr:col>
      <xdr:colOff>268432</xdr:colOff>
      <xdr:row>4</xdr:row>
      <xdr:rowOff>17318</xdr:rowOff>
    </xdr:from>
    <xdr:to>
      <xdr:col>11</xdr:col>
      <xdr:colOff>355023</xdr:colOff>
      <xdr:row>5</xdr:row>
      <xdr:rowOff>18356</xdr:rowOff>
    </xdr:to>
    <xdr:grpSp>
      <xdr:nvGrpSpPr>
        <xdr:cNvPr id="3" name="Group 2">
          <a:extLst>
            <a:ext uri="{FF2B5EF4-FFF2-40B4-BE49-F238E27FC236}">
              <a16:creationId xmlns:a16="http://schemas.microsoft.com/office/drawing/2014/main" id="{FFDFA51A-3AA0-4A20-B530-1B343300E29C}"/>
            </a:ext>
          </a:extLst>
        </xdr:cNvPr>
        <xdr:cNvGrpSpPr/>
      </xdr:nvGrpSpPr>
      <xdr:grpSpPr>
        <a:xfrm>
          <a:off x="668482" y="731693"/>
          <a:ext cx="4287116" cy="191538"/>
          <a:chOff x="666750" y="736023"/>
          <a:chExt cx="4286250" cy="191538"/>
        </a:xfrm>
      </xdr:grpSpPr>
      <xdr:sp macro="" textlink="">
        <xdr:nvSpPr>
          <xdr:cNvPr id="7" name="TextBox 6">
            <a:extLst>
              <a:ext uri="{FF2B5EF4-FFF2-40B4-BE49-F238E27FC236}">
                <a16:creationId xmlns:a16="http://schemas.microsoft.com/office/drawing/2014/main" id="{78B64875-7159-45B1-8B9B-59142DBB680E}"/>
              </a:ext>
            </a:extLst>
          </xdr:cNvPr>
          <xdr:cNvSpPr txBox="1"/>
        </xdr:nvSpPr>
        <xdr:spPr>
          <a:xfrm>
            <a:off x="666750" y="736023"/>
            <a:ext cx="547534"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r>
              <a:rPr lang="en-US" sz="1100" i="1">
                <a:solidFill>
                  <a:schemeClr val="tx1">
                    <a:lumMod val="50000"/>
                    <a:lumOff val="50000"/>
                  </a:schemeClr>
                </a:solidFill>
              </a:rPr>
              <a:t>There are</a:t>
            </a:r>
          </a:p>
        </xdr:txBody>
      </xdr:sp>
      <xdr:sp macro="" textlink="$C$5">
        <xdr:nvSpPr>
          <xdr:cNvPr id="8" name="TextBox 7" descr="=">
            <a:extLst>
              <a:ext uri="{FF2B5EF4-FFF2-40B4-BE49-F238E27FC236}">
                <a16:creationId xmlns:a16="http://schemas.microsoft.com/office/drawing/2014/main" id="{E1A3F9F6-BD03-4879-BC2B-3641D399A847}"/>
              </a:ext>
            </a:extLst>
          </xdr:cNvPr>
          <xdr:cNvSpPr txBox="1"/>
        </xdr:nvSpPr>
        <xdr:spPr>
          <a:xfrm>
            <a:off x="1245739" y="736023"/>
            <a:ext cx="587632"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fld id="{D2D3F758-148C-4551-B257-512E2EF70CB1}" type="TxLink">
              <a:rPr lang="en-US" sz="1100" b="0" i="1" u="none" strike="noStrike">
                <a:solidFill>
                  <a:srgbClr val="C00000"/>
                </a:solidFill>
                <a:latin typeface="Calibri"/>
                <a:cs typeface="Calibri"/>
              </a:rPr>
              <a:pPr algn="l"/>
              <a:t>34 KPIs</a:t>
            </a:fld>
            <a:endParaRPr lang="en-US" sz="1100" i="1">
              <a:solidFill>
                <a:schemeClr val="tx1">
                  <a:lumMod val="50000"/>
                  <a:lumOff val="50000"/>
                </a:schemeClr>
              </a:solidFill>
            </a:endParaRPr>
          </a:p>
        </xdr:txBody>
      </xdr:sp>
      <xdr:sp macro="" textlink="">
        <xdr:nvSpPr>
          <xdr:cNvPr id="9" name="TextBox 8">
            <a:extLst>
              <a:ext uri="{FF2B5EF4-FFF2-40B4-BE49-F238E27FC236}">
                <a16:creationId xmlns:a16="http://schemas.microsoft.com/office/drawing/2014/main" id="{2A240741-C4FF-4B74-95F2-563DCD0F88C1}"/>
              </a:ext>
            </a:extLst>
          </xdr:cNvPr>
          <xdr:cNvSpPr txBox="1"/>
        </xdr:nvSpPr>
        <xdr:spPr>
          <a:xfrm>
            <a:off x="1671205" y="744682"/>
            <a:ext cx="1510260" cy="1742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r>
              <a:rPr lang="en-US" sz="1100" i="1">
                <a:solidFill>
                  <a:schemeClr val="tx1">
                    <a:lumMod val="50000"/>
                    <a:lumOff val="50000"/>
                  </a:schemeClr>
                </a:solidFill>
              </a:rPr>
              <a:t>with negative trend and</a:t>
            </a:r>
          </a:p>
        </xdr:txBody>
      </xdr:sp>
      <xdr:sp macro="" textlink="$C$7">
        <xdr:nvSpPr>
          <xdr:cNvPr id="10" name="TextBox 9" descr="=">
            <a:extLst>
              <a:ext uri="{FF2B5EF4-FFF2-40B4-BE49-F238E27FC236}">
                <a16:creationId xmlns:a16="http://schemas.microsoft.com/office/drawing/2014/main" id="{7E390ABB-862F-4C2F-99B4-771B4115C14E}"/>
              </a:ext>
            </a:extLst>
          </xdr:cNvPr>
          <xdr:cNvSpPr txBox="1"/>
        </xdr:nvSpPr>
        <xdr:spPr>
          <a:xfrm>
            <a:off x="3064591" y="753341"/>
            <a:ext cx="522750" cy="174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fld id="{A9D5B135-ADEE-48BD-95FE-79A44C6D2709}" type="TxLink">
              <a:rPr lang="en-US" sz="1100" b="0" i="1" u="none" strike="noStrike">
                <a:solidFill>
                  <a:srgbClr val="00B050"/>
                </a:solidFill>
                <a:latin typeface="Calibri"/>
                <a:cs typeface="Calibri"/>
              </a:rPr>
              <a:pPr algn="l"/>
              <a:t>34 KPIs</a:t>
            </a:fld>
            <a:endParaRPr lang="en-US" sz="1100" i="1">
              <a:solidFill>
                <a:srgbClr val="00B050"/>
              </a:solidFill>
            </a:endParaRPr>
          </a:p>
        </xdr:txBody>
      </xdr:sp>
      <xdr:sp macro="" textlink="">
        <xdr:nvSpPr>
          <xdr:cNvPr id="11" name="TextBox 10">
            <a:extLst>
              <a:ext uri="{FF2B5EF4-FFF2-40B4-BE49-F238E27FC236}">
                <a16:creationId xmlns:a16="http://schemas.microsoft.com/office/drawing/2014/main" id="{69F3559A-3429-4458-B022-A9091E7C821F}"/>
              </a:ext>
            </a:extLst>
          </xdr:cNvPr>
          <xdr:cNvSpPr txBox="1"/>
        </xdr:nvSpPr>
        <xdr:spPr>
          <a:xfrm>
            <a:off x="3503756" y="761999"/>
            <a:ext cx="1449244" cy="15690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r>
              <a:rPr lang="en-US" sz="1100" i="1">
                <a:solidFill>
                  <a:schemeClr val="tx1">
                    <a:lumMod val="50000"/>
                    <a:lumOff val="50000"/>
                  </a:schemeClr>
                </a:solidFill>
              </a:rPr>
              <a:t>with positive trend.</a:t>
            </a:r>
          </a:p>
        </xdr:txBody>
      </xdr:sp>
    </xdr:grpSp>
    <xdr:clientData/>
  </xdr:twoCellAnchor>
  <xdr:oneCellAnchor>
    <xdr:from>
      <xdr:col>3</xdr:col>
      <xdr:colOff>1991589</xdr:colOff>
      <xdr:row>25</xdr:row>
      <xdr:rowOff>8659</xdr:rowOff>
    </xdr:from>
    <xdr:ext cx="246888" cy="197601"/>
    <xdr:pic>
      <xdr:nvPicPr>
        <xdr:cNvPr id="12" name="Picture 11">
          <a:hlinkClick xmlns:r="http://schemas.openxmlformats.org/officeDocument/2006/relationships" r:id="rId3"/>
          <a:extLst>
            <a:ext uri="{FF2B5EF4-FFF2-40B4-BE49-F238E27FC236}">
              <a16:creationId xmlns:a16="http://schemas.microsoft.com/office/drawing/2014/main" id="{1B835C57-AAAD-4854-AAB3-7E4FDE28B6DC}"/>
            </a:ext>
          </a:extLst>
        </xdr:cNvPr>
        <xdr:cNvPicPr>
          <a:picLocks noChangeAspect="1"/>
        </xdr:cNvPicPr>
      </xdr:nvPicPr>
      <xdr:blipFill>
        <a:blip xmlns:r="http://schemas.openxmlformats.org/officeDocument/2006/relationships" r:embed="rId4">
          <a:biLevel thresh="75000"/>
          <a:extLst>
            <a:ext uri="{BEBA8EAE-BF5A-486C-A8C5-ECC9F3942E4B}">
              <a14:imgProps xmlns:a14="http://schemas.microsoft.com/office/drawing/2010/main">
                <a14:imgLayer r:embed="rId5">
                  <a14:imgEffect>
                    <a14:saturation sat="0"/>
                  </a14:imgEffect>
                </a14:imgLayer>
              </a14:imgProps>
            </a:ext>
          </a:extLst>
        </a:blip>
        <a:stretch>
          <a:fillRect/>
        </a:stretch>
      </xdr:blipFill>
      <xdr:spPr>
        <a:xfrm>
          <a:off x="2401164" y="3370984"/>
          <a:ext cx="246888" cy="197601"/>
        </a:xfrm>
        <a:prstGeom prst="rect">
          <a:avLst/>
        </a:prstGeom>
        <a:ln>
          <a:noFill/>
        </a:ln>
      </xdr:spPr>
    </xdr:pic>
    <xdr:clientData/>
  </xdr:oneCellAnchor>
  <xdr:oneCellAnchor>
    <xdr:from>
      <xdr:col>3</xdr:col>
      <xdr:colOff>1991589</xdr:colOff>
      <xdr:row>34</xdr:row>
      <xdr:rowOff>8659</xdr:rowOff>
    </xdr:from>
    <xdr:ext cx="246888" cy="201168"/>
    <xdr:pic>
      <xdr:nvPicPr>
        <xdr:cNvPr id="13" name="Picture 12">
          <a:hlinkClick xmlns:r="http://schemas.openxmlformats.org/officeDocument/2006/relationships" r:id="rId6"/>
          <a:extLst>
            <a:ext uri="{FF2B5EF4-FFF2-40B4-BE49-F238E27FC236}">
              <a16:creationId xmlns:a16="http://schemas.microsoft.com/office/drawing/2014/main" id="{93D38A7E-89E6-44CB-A4D1-BE466AE55F94}"/>
            </a:ext>
          </a:extLst>
        </xdr:cNvPr>
        <xdr:cNvPicPr preferRelativeResize="0">
          <a:picLocks/>
        </xdr:cNvPicPr>
      </xdr:nvPicPr>
      <xdr:blipFill>
        <a:blip xmlns:r="http://schemas.openxmlformats.org/officeDocument/2006/relationships" r:embed="rId7"/>
        <a:stretch>
          <a:fillRect/>
        </a:stretch>
      </xdr:blipFill>
      <xdr:spPr>
        <a:xfrm>
          <a:off x="2401164" y="4894984"/>
          <a:ext cx="246888" cy="201168"/>
        </a:xfrm>
        <a:prstGeom prst="rect">
          <a:avLst/>
        </a:prstGeom>
        <a:noFill/>
        <a:ln>
          <a:noFill/>
        </a:ln>
      </xdr:spPr>
    </xdr:pic>
    <xdr:clientData/>
  </xdr:oneCellAnchor>
  <xdr:oneCellAnchor>
    <xdr:from>
      <xdr:col>3</xdr:col>
      <xdr:colOff>1991589</xdr:colOff>
      <xdr:row>54</xdr:row>
      <xdr:rowOff>8659</xdr:rowOff>
    </xdr:from>
    <xdr:ext cx="246888" cy="201168"/>
    <xdr:pic>
      <xdr:nvPicPr>
        <xdr:cNvPr id="14" name="Picture 13">
          <a:hlinkClick xmlns:r="http://schemas.openxmlformats.org/officeDocument/2006/relationships" r:id="rId8"/>
          <a:extLst>
            <a:ext uri="{FF2B5EF4-FFF2-40B4-BE49-F238E27FC236}">
              <a16:creationId xmlns:a16="http://schemas.microsoft.com/office/drawing/2014/main" id="{72CDFB0D-3CA1-4223-9312-A4692F54B8FA}"/>
            </a:ext>
          </a:extLst>
        </xdr:cNvPr>
        <xdr:cNvPicPr preferRelativeResize="0">
          <a:picLocks/>
        </xdr:cNvPicPr>
      </xdr:nvPicPr>
      <xdr:blipFill>
        <a:blip xmlns:r="http://schemas.openxmlformats.org/officeDocument/2006/relationships" r:embed="rId7"/>
        <a:stretch>
          <a:fillRect/>
        </a:stretch>
      </xdr:blipFill>
      <xdr:spPr>
        <a:xfrm>
          <a:off x="2401164" y="7561984"/>
          <a:ext cx="246888" cy="201168"/>
        </a:xfrm>
        <a:prstGeom prst="rect">
          <a:avLst/>
        </a:prstGeom>
      </xdr:spPr>
    </xdr:pic>
    <xdr:clientData/>
  </xdr:oneCellAnchor>
  <xdr:oneCellAnchor>
    <xdr:from>
      <xdr:col>3</xdr:col>
      <xdr:colOff>1991589</xdr:colOff>
      <xdr:row>70</xdr:row>
      <xdr:rowOff>8659</xdr:rowOff>
    </xdr:from>
    <xdr:ext cx="246888" cy="201168"/>
    <xdr:pic>
      <xdr:nvPicPr>
        <xdr:cNvPr id="15" name="Picture 14">
          <a:hlinkClick xmlns:r="http://schemas.openxmlformats.org/officeDocument/2006/relationships" r:id="rId9"/>
          <a:extLst>
            <a:ext uri="{FF2B5EF4-FFF2-40B4-BE49-F238E27FC236}">
              <a16:creationId xmlns:a16="http://schemas.microsoft.com/office/drawing/2014/main" id="{E8EAD783-758F-47D0-8993-D41645AC902F}"/>
            </a:ext>
          </a:extLst>
        </xdr:cNvPr>
        <xdr:cNvPicPr preferRelativeResize="0">
          <a:picLocks/>
        </xdr:cNvPicPr>
      </xdr:nvPicPr>
      <xdr:blipFill>
        <a:blip xmlns:r="http://schemas.openxmlformats.org/officeDocument/2006/relationships" r:embed="rId7"/>
        <a:stretch>
          <a:fillRect/>
        </a:stretch>
      </xdr:blipFill>
      <xdr:spPr>
        <a:xfrm>
          <a:off x="2401164" y="10609984"/>
          <a:ext cx="246888" cy="201168"/>
        </a:xfrm>
        <a:prstGeom prst="rect">
          <a:avLst/>
        </a:prstGeom>
      </xdr:spPr>
    </xdr:pic>
    <xdr:clientData/>
  </xdr:oneCellAnchor>
  <xdr:oneCellAnchor>
    <xdr:from>
      <xdr:col>3</xdr:col>
      <xdr:colOff>1991589</xdr:colOff>
      <xdr:row>89</xdr:row>
      <xdr:rowOff>8659</xdr:rowOff>
    </xdr:from>
    <xdr:ext cx="246888" cy="201168"/>
    <xdr:pic>
      <xdr:nvPicPr>
        <xdr:cNvPr id="16" name="Picture 15">
          <a:hlinkClick xmlns:r="http://schemas.openxmlformats.org/officeDocument/2006/relationships" r:id="rId10"/>
          <a:extLst>
            <a:ext uri="{FF2B5EF4-FFF2-40B4-BE49-F238E27FC236}">
              <a16:creationId xmlns:a16="http://schemas.microsoft.com/office/drawing/2014/main" id="{66DC038D-A6BB-43A1-89A8-6E35C6266414}"/>
            </a:ext>
          </a:extLst>
        </xdr:cNvPr>
        <xdr:cNvPicPr preferRelativeResize="0">
          <a:picLocks/>
        </xdr:cNvPicPr>
      </xdr:nvPicPr>
      <xdr:blipFill>
        <a:blip xmlns:r="http://schemas.openxmlformats.org/officeDocument/2006/relationships" r:embed="rId7"/>
        <a:stretch>
          <a:fillRect/>
        </a:stretch>
      </xdr:blipFill>
      <xdr:spPr>
        <a:xfrm>
          <a:off x="2401164" y="13086484"/>
          <a:ext cx="246888" cy="201168"/>
        </a:xfrm>
        <a:prstGeom prst="rect">
          <a:avLst/>
        </a:prstGeom>
      </xdr:spPr>
    </xdr:pic>
    <xdr:clientData/>
  </xdr:oneCellAnchor>
  <xdr:oneCellAnchor>
    <xdr:from>
      <xdr:col>3</xdr:col>
      <xdr:colOff>1991589</xdr:colOff>
      <xdr:row>98</xdr:row>
      <xdr:rowOff>8659</xdr:rowOff>
    </xdr:from>
    <xdr:ext cx="246888" cy="201168"/>
    <xdr:pic>
      <xdr:nvPicPr>
        <xdr:cNvPr id="17" name="Picture 16">
          <a:hlinkClick xmlns:r="http://schemas.openxmlformats.org/officeDocument/2006/relationships" r:id="rId10"/>
          <a:extLst>
            <a:ext uri="{FF2B5EF4-FFF2-40B4-BE49-F238E27FC236}">
              <a16:creationId xmlns:a16="http://schemas.microsoft.com/office/drawing/2014/main" id="{CC123D20-DF9E-423B-B466-531BFA48D6A9}"/>
            </a:ext>
          </a:extLst>
        </xdr:cNvPr>
        <xdr:cNvPicPr preferRelativeResize="0">
          <a:picLocks/>
        </xdr:cNvPicPr>
      </xdr:nvPicPr>
      <xdr:blipFill>
        <a:blip xmlns:r="http://schemas.openxmlformats.org/officeDocument/2006/relationships" r:embed="rId7"/>
        <a:stretch>
          <a:fillRect/>
        </a:stretch>
      </xdr:blipFill>
      <xdr:spPr>
        <a:xfrm>
          <a:off x="2401164" y="14800984"/>
          <a:ext cx="246888" cy="201168"/>
        </a:xfrm>
        <a:prstGeom prst="rect">
          <a:avLst/>
        </a:prstGeom>
      </xdr:spPr>
    </xdr:pic>
    <xdr:clientData/>
  </xdr:oneCellAnchor>
  <xdr:oneCellAnchor>
    <xdr:from>
      <xdr:col>3</xdr:col>
      <xdr:colOff>1991589</xdr:colOff>
      <xdr:row>119</xdr:row>
      <xdr:rowOff>0</xdr:rowOff>
    </xdr:from>
    <xdr:ext cx="246888" cy="201168"/>
    <xdr:pic>
      <xdr:nvPicPr>
        <xdr:cNvPr id="18" name="Picture 17">
          <a:hlinkClick xmlns:r="http://schemas.openxmlformats.org/officeDocument/2006/relationships" r:id="rId11"/>
          <a:extLst>
            <a:ext uri="{FF2B5EF4-FFF2-40B4-BE49-F238E27FC236}">
              <a16:creationId xmlns:a16="http://schemas.microsoft.com/office/drawing/2014/main" id="{4BF16B0C-E2A6-4BBC-9A45-FC010FF7E59A}"/>
            </a:ext>
          </a:extLst>
        </xdr:cNvPr>
        <xdr:cNvPicPr preferRelativeResize="0">
          <a:picLocks/>
        </xdr:cNvPicPr>
      </xdr:nvPicPr>
      <xdr:blipFill>
        <a:blip xmlns:r="http://schemas.openxmlformats.org/officeDocument/2006/relationships" r:embed="rId7"/>
        <a:stretch>
          <a:fillRect/>
        </a:stretch>
      </xdr:blipFill>
      <xdr:spPr>
        <a:xfrm>
          <a:off x="2401164" y="18411825"/>
          <a:ext cx="246888" cy="201168"/>
        </a:xfrm>
        <a:prstGeom prst="rect">
          <a:avLst/>
        </a:prstGeom>
      </xdr:spPr>
    </xdr:pic>
    <xdr:clientData/>
  </xdr:oneCellAnchor>
  <xdr:oneCellAnchor>
    <xdr:from>
      <xdr:col>3</xdr:col>
      <xdr:colOff>1991589</xdr:colOff>
      <xdr:row>132</xdr:row>
      <xdr:rowOff>8659</xdr:rowOff>
    </xdr:from>
    <xdr:ext cx="246888" cy="201168"/>
    <xdr:pic>
      <xdr:nvPicPr>
        <xdr:cNvPr id="19" name="Picture 18">
          <a:hlinkClick xmlns:r="http://schemas.openxmlformats.org/officeDocument/2006/relationships" r:id="rId12"/>
          <a:extLst>
            <a:ext uri="{FF2B5EF4-FFF2-40B4-BE49-F238E27FC236}">
              <a16:creationId xmlns:a16="http://schemas.microsoft.com/office/drawing/2014/main" id="{53C570C1-8EB9-48F0-B8A8-928F7825BF1D}"/>
            </a:ext>
          </a:extLst>
        </xdr:cNvPr>
        <xdr:cNvPicPr preferRelativeResize="0">
          <a:picLocks/>
        </xdr:cNvPicPr>
      </xdr:nvPicPr>
      <xdr:blipFill>
        <a:blip xmlns:r="http://schemas.openxmlformats.org/officeDocument/2006/relationships" r:embed="rId7"/>
        <a:stretch>
          <a:fillRect/>
        </a:stretch>
      </xdr:blipFill>
      <xdr:spPr>
        <a:xfrm>
          <a:off x="2401164" y="20134984"/>
          <a:ext cx="246888" cy="201168"/>
        </a:xfrm>
        <a:prstGeom prst="rect">
          <a:avLst/>
        </a:prstGeom>
      </xdr:spPr>
    </xdr:pic>
    <xdr:clientData/>
  </xdr:oneCellAnchor>
  <xdr:oneCellAnchor>
    <xdr:from>
      <xdr:col>3</xdr:col>
      <xdr:colOff>1991589</xdr:colOff>
      <xdr:row>140</xdr:row>
      <xdr:rowOff>8659</xdr:rowOff>
    </xdr:from>
    <xdr:ext cx="246888" cy="201168"/>
    <xdr:pic>
      <xdr:nvPicPr>
        <xdr:cNvPr id="20" name="Picture 19">
          <a:hlinkClick xmlns:r="http://schemas.openxmlformats.org/officeDocument/2006/relationships" r:id="rId13"/>
          <a:extLst>
            <a:ext uri="{FF2B5EF4-FFF2-40B4-BE49-F238E27FC236}">
              <a16:creationId xmlns:a16="http://schemas.microsoft.com/office/drawing/2014/main" id="{0C88E766-8C85-4C59-BE86-857DAD335816}"/>
            </a:ext>
          </a:extLst>
        </xdr:cNvPr>
        <xdr:cNvPicPr preferRelativeResize="0">
          <a:picLocks/>
        </xdr:cNvPicPr>
      </xdr:nvPicPr>
      <xdr:blipFill>
        <a:blip xmlns:r="http://schemas.openxmlformats.org/officeDocument/2006/relationships" r:embed="rId7"/>
        <a:stretch>
          <a:fillRect/>
        </a:stretch>
      </xdr:blipFill>
      <xdr:spPr>
        <a:xfrm>
          <a:off x="2401164" y="21658984"/>
          <a:ext cx="246888" cy="201168"/>
        </a:xfrm>
        <a:prstGeom prst="rect">
          <a:avLst/>
        </a:prstGeom>
      </xdr:spPr>
    </xdr:pic>
    <xdr:clientData/>
  </xdr:oneCellAnchor>
  <xdr:oneCellAnchor>
    <xdr:from>
      <xdr:col>3</xdr:col>
      <xdr:colOff>2000249</xdr:colOff>
      <xdr:row>154</xdr:row>
      <xdr:rowOff>8660</xdr:rowOff>
    </xdr:from>
    <xdr:ext cx="246888" cy="201168"/>
    <xdr:pic>
      <xdr:nvPicPr>
        <xdr:cNvPr id="21" name="Picture 20">
          <a:hlinkClick xmlns:r="http://schemas.openxmlformats.org/officeDocument/2006/relationships" r:id="rId14"/>
          <a:extLst>
            <a:ext uri="{FF2B5EF4-FFF2-40B4-BE49-F238E27FC236}">
              <a16:creationId xmlns:a16="http://schemas.microsoft.com/office/drawing/2014/main" id="{2BFBF272-6A05-4C87-BEC4-4574A0004027}"/>
            </a:ext>
          </a:extLst>
        </xdr:cNvPr>
        <xdr:cNvPicPr preferRelativeResize="0">
          <a:picLocks/>
        </xdr:cNvPicPr>
      </xdr:nvPicPr>
      <xdr:blipFill>
        <a:blip xmlns:r="http://schemas.openxmlformats.org/officeDocument/2006/relationships" r:embed="rId7"/>
        <a:stretch>
          <a:fillRect/>
        </a:stretch>
      </xdr:blipFill>
      <xdr:spPr>
        <a:xfrm>
          <a:off x="2409824" y="23373485"/>
          <a:ext cx="246888" cy="201168"/>
        </a:xfrm>
        <a:prstGeom prst="rect">
          <a:avLst/>
        </a:prstGeom>
      </xdr:spPr>
    </xdr:pic>
    <xdr:clientData/>
  </xdr:oneCellAnchor>
  <xdr:oneCellAnchor>
    <xdr:from>
      <xdr:col>3</xdr:col>
      <xdr:colOff>1991589</xdr:colOff>
      <xdr:row>166</xdr:row>
      <xdr:rowOff>8659</xdr:rowOff>
    </xdr:from>
    <xdr:ext cx="246888" cy="201168"/>
    <xdr:pic>
      <xdr:nvPicPr>
        <xdr:cNvPr id="22" name="Picture 21">
          <a:hlinkClick xmlns:r="http://schemas.openxmlformats.org/officeDocument/2006/relationships" r:id="rId15"/>
          <a:extLst>
            <a:ext uri="{FF2B5EF4-FFF2-40B4-BE49-F238E27FC236}">
              <a16:creationId xmlns:a16="http://schemas.microsoft.com/office/drawing/2014/main" id="{2A129108-5BD5-4606-B2FA-DF594981A14B}"/>
            </a:ext>
          </a:extLst>
        </xdr:cNvPr>
        <xdr:cNvPicPr preferRelativeResize="0">
          <a:picLocks/>
        </xdr:cNvPicPr>
      </xdr:nvPicPr>
      <xdr:blipFill>
        <a:blip xmlns:r="http://schemas.openxmlformats.org/officeDocument/2006/relationships" r:embed="rId7"/>
        <a:stretch>
          <a:fillRect/>
        </a:stretch>
      </xdr:blipFill>
      <xdr:spPr>
        <a:xfrm>
          <a:off x="2401164" y="24897484"/>
          <a:ext cx="246888" cy="201168"/>
        </a:xfrm>
        <a:prstGeom prst="rect">
          <a:avLst/>
        </a:prstGeom>
      </xdr:spPr>
    </xdr:pic>
    <xdr:clientData/>
  </xdr:oneCellAnchor>
  <xdr:oneCellAnchor>
    <xdr:from>
      <xdr:col>3</xdr:col>
      <xdr:colOff>2000249</xdr:colOff>
      <xdr:row>154</xdr:row>
      <xdr:rowOff>8660</xdr:rowOff>
    </xdr:from>
    <xdr:ext cx="246888" cy="201168"/>
    <xdr:pic>
      <xdr:nvPicPr>
        <xdr:cNvPr id="23" name="Picture 22">
          <a:hlinkClick xmlns:r="http://schemas.openxmlformats.org/officeDocument/2006/relationships" r:id="rId14"/>
          <a:extLst>
            <a:ext uri="{FF2B5EF4-FFF2-40B4-BE49-F238E27FC236}">
              <a16:creationId xmlns:a16="http://schemas.microsoft.com/office/drawing/2014/main" id="{2C32DF5F-D681-4EAC-835C-E598A9C40030}"/>
            </a:ext>
          </a:extLst>
        </xdr:cNvPr>
        <xdr:cNvPicPr preferRelativeResize="0">
          <a:picLocks/>
        </xdr:cNvPicPr>
      </xdr:nvPicPr>
      <xdr:blipFill>
        <a:blip xmlns:r="http://schemas.openxmlformats.org/officeDocument/2006/relationships" r:embed="rId7"/>
        <a:stretch>
          <a:fillRect/>
        </a:stretch>
      </xdr:blipFill>
      <xdr:spPr>
        <a:xfrm>
          <a:off x="2409824" y="24002135"/>
          <a:ext cx="246888" cy="201168"/>
        </a:xfrm>
        <a:prstGeom prst="rect">
          <a:avLst/>
        </a:prstGeom>
      </xdr:spPr>
    </xdr:pic>
    <xdr:clientData/>
  </xdr:oneCellAnchor>
  <xdr:oneCellAnchor>
    <xdr:from>
      <xdr:col>3</xdr:col>
      <xdr:colOff>1991589</xdr:colOff>
      <xdr:row>70</xdr:row>
      <xdr:rowOff>8659</xdr:rowOff>
    </xdr:from>
    <xdr:ext cx="246888" cy="201168"/>
    <xdr:pic>
      <xdr:nvPicPr>
        <xdr:cNvPr id="24" name="Picture 23">
          <a:hlinkClick xmlns:r="http://schemas.openxmlformats.org/officeDocument/2006/relationships" r:id="rId9"/>
          <a:extLst>
            <a:ext uri="{FF2B5EF4-FFF2-40B4-BE49-F238E27FC236}">
              <a16:creationId xmlns:a16="http://schemas.microsoft.com/office/drawing/2014/main" id="{4C363852-E9FA-4F73-BBD0-EBD152E69E55}"/>
            </a:ext>
          </a:extLst>
        </xdr:cNvPr>
        <xdr:cNvPicPr preferRelativeResize="0">
          <a:picLocks/>
        </xdr:cNvPicPr>
      </xdr:nvPicPr>
      <xdr:blipFill>
        <a:blip xmlns:r="http://schemas.openxmlformats.org/officeDocument/2006/relationships" r:embed="rId7"/>
        <a:stretch>
          <a:fillRect/>
        </a:stretch>
      </xdr:blipFill>
      <xdr:spPr>
        <a:xfrm>
          <a:off x="2401164" y="10609984"/>
          <a:ext cx="246888" cy="201168"/>
        </a:xfrm>
        <a:prstGeom prst="rect">
          <a:avLst/>
        </a:prstGeom>
      </xdr:spPr>
    </xdr:pic>
    <xdr:clientData/>
  </xdr:oneCellAnchor>
  <xdr:oneCellAnchor>
    <xdr:from>
      <xdr:col>3</xdr:col>
      <xdr:colOff>1991589</xdr:colOff>
      <xdr:row>196</xdr:row>
      <xdr:rowOff>8659</xdr:rowOff>
    </xdr:from>
    <xdr:ext cx="246888" cy="201168"/>
    <xdr:pic>
      <xdr:nvPicPr>
        <xdr:cNvPr id="26" name="Picture 25">
          <a:hlinkClick xmlns:r="http://schemas.openxmlformats.org/officeDocument/2006/relationships" r:id="rId16"/>
          <a:extLst>
            <a:ext uri="{FF2B5EF4-FFF2-40B4-BE49-F238E27FC236}">
              <a16:creationId xmlns:a16="http://schemas.microsoft.com/office/drawing/2014/main" id="{8C98A190-A780-4980-ADBA-E739EAA204E5}"/>
            </a:ext>
          </a:extLst>
        </xdr:cNvPr>
        <xdr:cNvPicPr preferRelativeResize="0">
          <a:picLocks/>
        </xdr:cNvPicPr>
      </xdr:nvPicPr>
      <xdr:blipFill>
        <a:blip xmlns:r="http://schemas.openxmlformats.org/officeDocument/2006/relationships" r:embed="rId7"/>
        <a:stretch>
          <a:fillRect/>
        </a:stretch>
      </xdr:blipFill>
      <xdr:spPr>
        <a:xfrm>
          <a:off x="2391639" y="26640559"/>
          <a:ext cx="246888" cy="201168"/>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484188</xdr:colOff>
      <xdr:row>1</xdr:row>
      <xdr:rowOff>127000</xdr:rowOff>
    </xdr:from>
    <xdr:to>
      <xdr:col>11</xdr:col>
      <xdr:colOff>206375</xdr:colOff>
      <xdr:row>12</xdr:row>
      <xdr:rowOff>31751</xdr:rowOff>
    </xdr:to>
    <xdr:sp macro="" textlink="">
      <xdr:nvSpPr>
        <xdr:cNvPr id="3" name="Rectangle: Single Corner Snipped 2">
          <a:extLst>
            <a:ext uri="{FF2B5EF4-FFF2-40B4-BE49-F238E27FC236}">
              <a16:creationId xmlns:a16="http://schemas.microsoft.com/office/drawing/2014/main" id="{8DF89AC8-7DF7-43E0-A023-1EEB26D1CF01}"/>
            </a:ext>
          </a:extLst>
        </xdr:cNvPr>
        <xdr:cNvSpPr/>
      </xdr:nvSpPr>
      <xdr:spPr>
        <a:xfrm>
          <a:off x="484188" y="317500"/>
          <a:ext cx="6445250" cy="2000251"/>
        </a:xfrm>
        <a:prstGeom prst="snip1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buFont typeface="Courier New" panose="02070309020205020404" pitchFamily="49" charset="0"/>
            <a:buNone/>
          </a:pPr>
          <a:r>
            <a:rPr lang="en-US" sz="1200" b="1" i="0" u="none" strike="noStrike">
              <a:solidFill>
                <a:schemeClr val="dk1"/>
              </a:solidFill>
              <a:effectLst/>
              <a:latin typeface="+mn-lt"/>
              <a:ea typeface="+mn-ea"/>
              <a:cs typeface="+mn-cs"/>
            </a:rPr>
            <a:t>Upcoming Additions</a:t>
          </a:r>
        </a:p>
        <a:p>
          <a:pPr marL="171450" indent="-171450" algn="l">
            <a:buFont typeface="Courier New" panose="02070309020205020404" pitchFamily="49" charset="0"/>
            <a:buChar char="o"/>
          </a:pPr>
          <a:r>
            <a:rPr lang="en-US" sz="1200" b="0" i="0" u="none" strike="noStrike">
              <a:solidFill>
                <a:schemeClr val="dk1"/>
              </a:solidFill>
              <a:effectLst/>
              <a:latin typeface="+mn-lt"/>
              <a:ea typeface="+mn-ea"/>
              <a:cs typeface="+mn-cs"/>
            </a:rPr>
            <a:t>Metric glossary</a:t>
          </a:r>
          <a:r>
            <a:rPr lang="en-US" sz="1200"/>
            <a:t> </a:t>
          </a:r>
        </a:p>
        <a:p>
          <a:pPr marL="171450" indent="-171450" algn="l">
            <a:buFont typeface="Courier New" panose="02070309020205020404" pitchFamily="49" charset="0"/>
            <a:buChar char="o"/>
          </a:pPr>
          <a:r>
            <a:rPr lang="en-US" sz="1200" b="0" i="0" u="none" strike="noStrike">
              <a:solidFill>
                <a:schemeClr val="dk1"/>
              </a:solidFill>
              <a:effectLst/>
              <a:latin typeface="+mn-lt"/>
              <a:ea typeface="+mn-ea"/>
              <a:cs typeface="+mn-cs"/>
            </a:rPr>
            <a:t>Ability to refer notes related to metric fluctuations</a:t>
          </a:r>
          <a:r>
            <a:rPr lang="en-US" sz="1200"/>
            <a:t> (like an</a:t>
          </a:r>
          <a:r>
            <a:rPr lang="en-US" sz="1200" baseline="0"/>
            <a:t> event log)</a:t>
          </a:r>
          <a:endParaRPr lang="en-US" sz="1200"/>
        </a:p>
        <a:p>
          <a:pPr marL="171450" indent="-171450" algn="l">
            <a:buFont typeface="Courier New" panose="02070309020205020404" pitchFamily="49" charset="0"/>
            <a:buChar char="o"/>
          </a:pPr>
          <a:r>
            <a:rPr lang="en-US" sz="1200" b="0" i="0" u="none" strike="noStrike">
              <a:solidFill>
                <a:schemeClr val="dk1"/>
              </a:solidFill>
              <a:effectLst/>
              <a:latin typeface="+mn-lt"/>
              <a:ea typeface="+mn-ea"/>
              <a:cs typeface="+mn-cs"/>
            </a:rPr>
            <a:t>Weekly tab (similar</a:t>
          </a:r>
          <a:r>
            <a:rPr lang="en-US" sz="1200" b="0" i="0" u="none" strike="noStrike" baseline="0">
              <a:solidFill>
                <a:schemeClr val="dk1"/>
              </a:solidFill>
              <a:effectLst/>
              <a:latin typeface="+mn-lt"/>
              <a:ea typeface="+mn-ea"/>
              <a:cs typeface="+mn-cs"/>
            </a:rPr>
            <a:t> to daily performance monitoring)</a:t>
          </a:r>
          <a:endParaRPr lang="en-US" sz="1200"/>
        </a:p>
        <a:p>
          <a:pPr marL="171450" indent="-171450" algn="l">
            <a:buFont typeface="Courier New" panose="02070309020205020404" pitchFamily="49" charset="0"/>
            <a:buChar char="o"/>
          </a:pPr>
          <a:r>
            <a:rPr lang="en-US" sz="1200" b="0" i="0" u="none" strike="noStrike">
              <a:solidFill>
                <a:schemeClr val="dk1"/>
              </a:solidFill>
              <a:effectLst/>
              <a:latin typeface="+mn-lt"/>
              <a:ea typeface="+mn-ea"/>
              <a:cs typeface="+mn-cs"/>
            </a:rPr>
            <a:t>Links to specific adobe dashboards for detailed views</a:t>
          </a:r>
          <a:endParaRPr lang="en-US" sz="1200"/>
        </a:p>
      </xdr:txBody>
    </xdr:sp>
    <xdr:clientData/>
  </xdr:twoCellAnchor>
  <xdr:twoCellAnchor>
    <xdr:from>
      <xdr:col>0</xdr:col>
      <xdr:colOff>484188</xdr:colOff>
      <xdr:row>13</xdr:row>
      <xdr:rowOff>15875</xdr:rowOff>
    </xdr:from>
    <xdr:to>
      <xdr:col>11</xdr:col>
      <xdr:colOff>269875</xdr:colOff>
      <xdr:row>23</xdr:row>
      <xdr:rowOff>127002</xdr:rowOff>
    </xdr:to>
    <xdr:sp macro="" textlink="">
      <xdr:nvSpPr>
        <xdr:cNvPr id="4" name="Rectangle: Single Corner Snipped 3">
          <a:extLst>
            <a:ext uri="{FF2B5EF4-FFF2-40B4-BE49-F238E27FC236}">
              <a16:creationId xmlns:a16="http://schemas.microsoft.com/office/drawing/2014/main" id="{F9AAAE97-484D-4EED-8BEB-7D90F6F7F8B0}"/>
            </a:ext>
          </a:extLst>
        </xdr:cNvPr>
        <xdr:cNvSpPr/>
      </xdr:nvSpPr>
      <xdr:spPr>
        <a:xfrm>
          <a:off x="484188" y="2492375"/>
          <a:ext cx="6508750" cy="2016127"/>
        </a:xfrm>
        <a:prstGeom prst="snip1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buFont typeface="Courier New" panose="02070309020205020404" pitchFamily="49" charset="0"/>
            <a:buNone/>
          </a:pPr>
          <a:r>
            <a:rPr lang="en-US" sz="1200" b="1" i="0" u="none" strike="noStrike">
              <a:solidFill>
                <a:schemeClr val="dk1"/>
              </a:solidFill>
              <a:effectLst/>
              <a:latin typeface="+mn-lt"/>
              <a:ea typeface="+mn-ea"/>
              <a:cs typeface="+mn-cs"/>
            </a:rPr>
            <a:t>Ideas</a:t>
          </a:r>
          <a:r>
            <a:rPr lang="en-US" sz="1200" b="1" i="0" u="none" strike="noStrike" baseline="0">
              <a:solidFill>
                <a:schemeClr val="dk1"/>
              </a:solidFill>
              <a:effectLst/>
              <a:latin typeface="+mn-lt"/>
              <a:ea typeface="+mn-ea"/>
              <a:cs typeface="+mn-cs"/>
            </a:rPr>
            <a:t> to Explore</a:t>
          </a:r>
          <a:endParaRPr lang="en-US" sz="1200" b="1" i="0" u="none" strike="noStrike">
            <a:solidFill>
              <a:schemeClr val="dk1"/>
            </a:solidFill>
            <a:effectLst/>
            <a:latin typeface="+mn-lt"/>
            <a:ea typeface="+mn-ea"/>
            <a:cs typeface="+mn-cs"/>
          </a:endParaRPr>
        </a:p>
        <a:p>
          <a:pPr marL="171450" indent="-171450" algn="l">
            <a:buFont typeface="Courier New" panose="02070309020205020404" pitchFamily="49" charset="0"/>
            <a:buChar char="o"/>
          </a:pPr>
          <a:r>
            <a:rPr lang="en-US" sz="1100" b="0" i="0" u="none" strike="noStrike">
              <a:solidFill>
                <a:schemeClr val="dk1"/>
              </a:solidFill>
              <a:effectLst/>
              <a:latin typeface="+mn-lt"/>
              <a:ea typeface="+mn-ea"/>
              <a:cs typeface="+mn-cs"/>
            </a:rPr>
            <a:t>Ability to copy the dashboard  picture into an email body</a:t>
          </a:r>
        </a:p>
        <a:p>
          <a:pPr marL="171450" marR="0" lvl="0" indent="-171450" algn="l" defTabSz="914400" rtl="0" eaLnBrk="1" fontAlgn="auto" latinLnBrk="0" hangingPunct="1">
            <a:lnSpc>
              <a:spcPct val="100000"/>
            </a:lnSpc>
            <a:spcBef>
              <a:spcPts val="0"/>
            </a:spcBef>
            <a:spcAft>
              <a:spcPts val="0"/>
            </a:spcAft>
            <a:buClrTx/>
            <a:buSzTx/>
            <a:buFont typeface="Courier New" panose="02070309020205020404" pitchFamily="49" charset="0"/>
            <a:buChar char="o"/>
            <a:tabLst/>
            <a:defRPr/>
          </a:pPr>
          <a:r>
            <a:rPr lang="en-US" sz="1100">
              <a:solidFill>
                <a:schemeClr val="dk1"/>
              </a:solidFill>
              <a:effectLst/>
              <a:latin typeface="+mn-lt"/>
              <a:ea typeface="+mn-ea"/>
              <a:cs typeface="+mn-cs"/>
            </a:rPr>
            <a:t>Migrate to PowerBI or Tableau,</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Why?</a:t>
          </a:r>
        </a:p>
        <a:p>
          <a:pPr marL="171450" marR="0" lvl="0" indent="-171450" algn="l" defTabSz="914400" rtl="0" eaLnBrk="1" fontAlgn="auto" latinLnBrk="0" hangingPunct="1">
            <a:lnSpc>
              <a:spcPct val="100000"/>
            </a:lnSpc>
            <a:spcBef>
              <a:spcPts val="0"/>
            </a:spcBef>
            <a:spcAft>
              <a:spcPts val="0"/>
            </a:spcAft>
            <a:buClrTx/>
            <a:buSzTx/>
            <a:buFont typeface="Courier New" panose="02070309020205020404" pitchFamily="49" charset="0"/>
            <a:buChar char="o"/>
            <a:tabLst/>
            <a:defRPr/>
          </a:pPr>
          <a:r>
            <a:rPr lang="en-US" sz="1100">
              <a:solidFill>
                <a:schemeClr val="dk1"/>
              </a:solidFill>
              <a:effectLst/>
              <a:latin typeface="+mn-lt"/>
              <a:ea typeface="+mn-ea"/>
              <a:cs typeface="+mn-cs"/>
            </a:rPr>
            <a:t>1.Ability to integrate other data sources (like containment rate for each feature)</a:t>
          </a:r>
        </a:p>
        <a:p>
          <a:pPr marL="171450" marR="0" lvl="0" indent="-171450" algn="l" defTabSz="914400" rtl="0" eaLnBrk="1" fontAlgn="auto" latinLnBrk="0" hangingPunct="1">
            <a:lnSpc>
              <a:spcPct val="100000"/>
            </a:lnSpc>
            <a:spcBef>
              <a:spcPts val="0"/>
            </a:spcBef>
            <a:spcAft>
              <a:spcPts val="0"/>
            </a:spcAft>
            <a:buClrTx/>
            <a:buSzTx/>
            <a:buFont typeface="Courier New" panose="02070309020205020404" pitchFamily="49" charset="0"/>
            <a:buChar char="o"/>
            <a:tabLst/>
            <a:defRPr/>
          </a:pPr>
          <a:r>
            <a:rPr lang="en-US" sz="1100">
              <a:solidFill>
                <a:schemeClr val="dk1"/>
              </a:solidFill>
              <a:effectLst/>
              <a:latin typeface="+mn-lt"/>
              <a:ea typeface="+mn-ea"/>
              <a:cs typeface="+mn-cs"/>
            </a:rPr>
            <a:t>2. Better Visuals? What visuals do we need?</a:t>
          </a:r>
          <a:endParaRPr lang="en-US">
            <a:effectLst/>
          </a:endParaRPr>
        </a:p>
        <a:p>
          <a:pPr marL="171450" marR="0" lvl="0" indent="-171450" algn="l" defTabSz="914400" rtl="0" eaLnBrk="1" fontAlgn="auto" latinLnBrk="0" hangingPunct="1">
            <a:lnSpc>
              <a:spcPct val="100000"/>
            </a:lnSpc>
            <a:spcBef>
              <a:spcPts val="0"/>
            </a:spcBef>
            <a:spcAft>
              <a:spcPts val="0"/>
            </a:spcAft>
            <a:buClrTx/>
            <a:buSzTx/>
            <a:buFont typeface="Courier New" panose="02070309020205020404" pitchFamily="49" charset="0"/>
            <a:buChar char="o"/>
            <a:tabLst/>
            <a:defRPr/>
          </a:pPr>
          <a:r>
            <a:rPr lang="en-US" sz="1100">
              <a:solidFill>
                <a:schemeClr val="dk1"/>
              </a:solidFill>
              <a:effectLst/>
              <a:latin typeface="+mn-lt"/>
              <a:ea typeface="+mn-ea"/>
              <a:cs typeface="+mn-cs"/>
            </a:rPr>
            <a:t>3. Ability to create alerts based on data (possible in tableau, powerBI?)</a:t>
          </a:r>
        </a:p>
        <a:p>
          <a:pPr marL="171450" marR="0" lvl="0" indent="-171450" algn="l" defTabSz="914400" rtl="0" eaLnBrk="1" fontAlgn="auto" latinLnBrk="0" hangingPunct="1">
            <a:lnSpc>
              <a:spcPct val="100000"/>
            </a:lnSpc>
            <a:spcBef>
              <a:spcPts val="0"/>
            </a:spcBef>
            <a:spcAft>
              <a:spcPts val="0"/>
            </a:spcAft>
            <a:buClrTx/>
            <a:buSzTx/>
            <a:buFont typeface="Courier New" panose="02070309020205020404" pitchFamily="49" charset="0"/>
            <a:buChar char="o"/>
            <a:tabLst/>
            <a:defRPr/>
          </a:pPr>
          <a:r>
            <a:rPr lang="en-US" sz="1100">
              <a:solidFill>
                <a:schemeClr val="dk1"/>
              </a:solidFill>
              <a:effectLst/>
              <a:latin typeface="+mn-lt"/>
              <a:ea typeface="+mn-ea"/>
              <a:cs typeface="+mn-cs"/>
            </a:rPr>
            <a:t>4. Publish with view in email body</a:t>
          </a:r>
        </a:p>
        <a:p>
          <a:pPr marL="171450" marR="0" lvl="0" indent="-171450" algn="l" defTabSz="914400" rtl="0" eaLnBrk="1" fontAlgn="auto" latinLnBrk="0" hangingPunct="1">
            <a:lnSpc>
              <a:spcPct val="100000"/>
            </a:lnSpc>
            <a:spcBef>
              <a:spcPts val="0"/>
            </a:spcBef>
            <a:spcAft>
              <a:spcPts val="0"/>
            </a:spcAft>
            <a:buClrTx/>
            <a:buSzTx/>
            <a:buFont typeface="Courier New" panose="02070309020205020404" pitchFamily="49" charset="0"/>
            <a:buChar char="o"/>
            <a:tabLst/>
            <a:defRPr/>
          </a:pPr>
          <a:r>
            <a:rPr lang="en-US" sz="1100">
              <a:solidFill>
                <a:schemeClr val="dk1"/>
              </a:solidFill>
              <a:effectLst/>
              <a:latin typeface="+mn-lt"/>
              <a:ea typeface="+mn-ea"/>
              <a:cs typeface="+mn-cs"/>
            </a:rPr>
            <a:t>5. Ability to publish on cloud</a:t>
          </a:r>
          <a:endParaRPr lang="en-US" sz="1100" b="0" i="0" u="none" strike="noStrike">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n-US" sz="1200">
              <a:effectLst/>
            </a:rPr>
            <a:t> </a:t>
          </a:r>
        </a:p>
        <a:p>
          <a:pPr marL="171450" indent="-171450" algn="l">
            <a:buFont typeface="Courier New" panose="02070309020205020404" pitchFamily="49" charset="0"/>
            <a:buChar char="o"/>
          </a:pPr>
          <a:endParaRPr lang="en-US" sz="1200"/>
        </a:p>
      </xdr:txBody>
    </xdr:sp>
    <xdr:clientData/>
  </xdr:twoCellAnchor>
  <xdr:twoCellAnchor editAs="oneCell">
    <xdr:from>
      <xdr:col>6</xdr:col>
      <xdr:colOff>388936</xdr:colOff>
      <xdr:row>5</xdr:row>
      <xdr:rowOff>87311</xdr:rowOff>
    </xdr:from>
    <xdr:to>
      <xdr:col>7</xdr:col>
      <xdr:colOff>52068</xdr:colOff>
      <xdr:row>6</xdr:row>
      <xdr:rowOff>171131</xdr:rowOff>
    </xdr:to>
    <xdr:pic>
      <xdr:nvPicPr>
        <xdr:cNvPr id="5" name="Graphic 4" descr="Checkbox Checked outline">
          <a:extLst>
            <a:ext uri="{FF2B5EF4-FFF2-40B4-BE49-F238E27FC236}">
              <a16:creationId xmlns:a16="http://schemas.microsoft.com/office/drawing/2014/main" id="{D7C30E56-A849-5532-3C5C-982830B1C8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 xmlns:asvg="http://schemas.microsoft.com/office/drawing/2016/SVG/main" r:embed="rId2"/>
            </a:ext>
          </a:extLst>
        </a:blip>
        <a:stretch>
          <a:fillRect/>
        </a:stretch>
      </xdr:blipFill>
      <xdr:spPr>
        <a:xfrm>
          <a:off x="4056061" y="1039811"/>
          <a:ext cx="274320" cy="274320"/>
        </a:xfrm>
        <a:prstGeom prst="rect">
          <a:avLst/>
        </a:prstGeom>
      </xdr:spPr>
    </xdr:pic>
    <xdr:clientData/>
  </xdr:twoCellAnchor>
  <xdr:twoCellAnchor editAs="oneCell">
    <xdr:from>
      <xdr:col>6</xdr:col>
      <xdr:colOff>380998</xdr:colOff>
      <xdr:row>6</xdr:row>
      <xdr:rowOff>103185</xdr:rowOff>
    </xdr:from>
    <xdr:to>
      <xdr:col>7</xdr:col>
      <xdr:colOff>44130</xdr:colOff>
      <xdr:row>7</xdr:row>
      <xdr:rowOff>187005</xdr:rowOff>
    </xdr:to>
    <xdr:pic>
      <xdr:nvPicPr>
        <xdr:cNvPr id="6" name="Graphic 5" descr="Checkbox Checked outline">
          <a:extLst>
            <a:ext uri="{FF2B5EF4-FFF2-40B4-BE49-F238E27FC236}">
              <a16:creationId xmlns:a16="http://schemas.microsoft.com/office/drawing/2014/main" id="{6655BEFE-344C-2D53-FF97-E7643ACF8B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 xmlns:asvg="http://schemas.microsoft.com/office/drawing/2016/SVG/main" r:embed="rId2"/>
            </a:ext>
          </a:extLst>
        </a:blip>
        <a:stretch>
          <a:fillRect/>
        </a:stretch>
      </xdr:blipFill>
      <xdr:spPr>
        <a:xfrm>
          <a:off x="4048123" y="1246185"/>
          <a:ext cx="274320" cy="274320"/>
        </a:xfrm>
        <a:prstGeom prst="rect">
          <a:avLst/>
        </a:prstGeom>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2</v>
    <v>1</v>
  </rv>
</rvData>
</file>

<file path=xl/richData/rdrichvaluestructure.xml><?xml version="1.0" encoding="utf-8"?>
<rvStructures xmlns="http://schemas.microsoft.com/office/spreadsheetml/2017/richdata" count="1">
  <s t="_error">
    <k n="errorType" t="i"/>
    <k n="subType" t="i"/>
  </s>
</rvStructure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F648B04-03B1-4220-906F-EC22FF490E21}">
  <we:reference id="wa200003101" version="1.0.0.7" store="en-US" storeType="OMEX"/>
  <we:alternateReferences>
    <we:reference id="wa200003101" version="1.0.0.7" store="WA200003101"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customProperty" Target="../customProperty12.bin"/><Relationship Id="rId18" Type="http://schemas.openxmlformats.org/officeDocument/2006/relationships/customProperty" Target="../customProperty17.bin"/><Relationship Id="rId26" Type="http://schemas.openxmlformats.org/officeDocument/2006/relationships/customProperty" Target="../customProperty25.bin"/><Relationship Id="rId3" Type="http://schemas.openxmlformats.org/officeDocument/2006/relationships/customProperty" Target="../customProperty2.bin"/><Relationship Id="rId21" Type="http://schemas.openxmlformats.org/officeDocument/2006/relationships/customProperty" Target="../customProperty20.bin"/><Relationship Id="rId7" Type="http://schemas.openxmlformats.org/officeDocument/2006/relationships/customProperty" Target="../customProperty6.bin"/><Relationship Id="rId12" Type="http://schemas.openxmlformats.org/officeDocument/2006/relationships/customProperty" Target="../customProperty11.bin"/><Relationship Id="rId17" Type="http://schemas.openxmlformats.org/officeDocument/2006/relationships/customProperty" Target="../customProperty16.bin"/><Relationship Id="rId25" Type="http://schemas.openxmlformats.org/officeDocument/2006/relationships/customProperty" Target="../customProperty24.bin"/><Relationship Id="rId33" Type="http://schemas.openxmlformats.org/officeDocument/2006/relationships/customProperty" Target="../customProperty32.bin"/><Relationship Id="rId2" Type="http://schemas.openxmlformats.org/officeDocument/2006/relationships/customProperty" Target="../customProperty1.bin"/><Relationship Id="rId16" Type="http://schemas.openxmlformats.org/officeDocument/2006/relationships/customProperty" Target="../customProperty15.bin"/><Relationship Id="rId20" Type="http://schemas.openxmlformats.org/officeDocument/2006/relationships/customProperty" Target="../customProperty19.bin"/><Relationship Id="rId29" Type="http://schemas.openxmlformats.org/officeDocument/2006/relationships/customProperty" Target="../customProperty28.bin"/><Relationship Id="rId1" Type="http://schemas.openxmlformats.org/officeDocument/2006/relationships/printerSettings" Target="../printerSettings/printerSettings1.bin"/><Relationship Id="rId6" Type="http://schemas.openxmlformats.org/officeDocument/2006/relationships/customProperty" Target="../customProperty5.bin"/><Relationship Id="rId11" Type="http://schemas.openxmlformats.org/officeDocument/2006/relationships/customProperty" Target="../customProperty10.bin"/><Relationship Id="rId24" Type="http://schemas.openxmlformats.org/officeDocument/2006/relationships/customProperty" Target="../customProperty23.bin"/><Relationship Id="rId32" Type="http://schemas.openxmlformats.org/officeDocument/2006/relationships/customProperty" Target="../customProperty31.bin"/><Relationship Id="rId5" Type="http://schemas.openxmlformats.org/officeDocument/2006/relationships/customProperty" Target="../customProperty4.bin"/><Relationship Id="rId15" Type="http://schemas.openxmlformats.org/officeDocument/2006/relationships/customProperty" Target="../customProperty14.bin"/><Relationship Id="rId23" Type="http://schemas.openxmlformats.org/officeDocument/2006/relationships/customProperty" Target="../customProperty22.bin"/><Relationship Id="rId28" Type="http://schemas.openxmlformats.org/officeDocument/2006/relationships/customProperty" Target="../customProperty27.bin"/><Relationship Id="rId10" Type="http://schemas.openxmlformats.org/officeDocument/2006/relationships/customProperty" Target="../customProperty9.bin"/><Relationship Id="rId19" Type="http://schemas.openxmlformats.org/officeDocument/2006/relationships/customProperty" Target="../customProperty18.bin"/><Relationship Id="rId31" Type="http://schemas.openxmlformats.org/officeDocument/2006/relationships/customProperty" Target="../customProperty30.bin"/><Relationship Id="rId4" Type="http://schemas.openxmlformats.org/officeDocument/2006/relationships/customProperty" Target="../customProperty3.bin"/><Relationship Id="rId9" Type="http://schemas.openxmlformats.org/officeDocument/2006/relationships/customProperty" Target="../customProperty8.bin"/><Relationship Id="rId14" Type="http://schemas.openxmlformats.org/officeDocument/2006/relationships/customProperty" Target="../customProperty13.bin"/><Relationship Id="rId22" Type="http://schemas.openxmlformats.org/officeDocument/2006/relationships/customProperty" Target="../customProperty21.bin"/><Relationship Id="rId27" Type="http://schemas.openxmlformats.org/officeDocument/2006/relationships/customProperty" Target="../customProperty26.bin"/><Relationship Id="rId30" Type="http://schemas.openxmlformats.org/officeDocument/2006/relationships/customProperty" Target="../customProperty29.bin"/><Relationship Id="rId8" Type="http://schemas.openxmlformats.org/officeDocument/2006/relationships/customProperty" Target="../customProperty7.bin"/></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33.bin"/><Relationship Id="rId2" Type="http://schemas.openxmlformats.org/officeDocument/2006/relationships/printerSettings" Target="../printerSettings/printerSettings2.bin"/><Relationship Id="rId1" Type="http://schemas.openxmlformats.org/officeDocument/2006/relationships/hyperlink" Target="https://www5.an.adobe.com/x/5_k7qv8"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5.an.adobe.com/x/5_gyizi" TargetMode="External"/><Relationship Id="rId13" Type="http://schemas.openxmlformats.org/officeDocument/2006/relationships/hyperlink" Target="https://www5.an.adobe.com/x/5_k7qv8" TargetMode="External"/><Relationship Id="rId3" Type="http://schemas.openxmlformats.org/officeDocument/2006/relationships/hyperlink" Target="https://www5.an.adobe.com/x/5_g4769" TargetMode="External"/><Relationship Id="rId7" Type="http://schemas.openxmlformats.org/officeDocument/2006/relationships/hyperlink" Target="https://www5.an.adobe.com/x/5_gyodh" TargetMode="External"/><Relationship Id="rId12" Type="http://schemas.openxmlformats.org/officeDocument/2006/relationships/hyperlink" Target="https://www5.an.adobe.com/x/5_i2cjp" TargetMode="External"/><Relationship Id="rId2" Type="http://schemas.openxmlformats.org/officeDocument/2006/relationships/hyperlink" Target="https://www5.an.adobe.com/x/5_i2cjp" TargetMode="External"/><Relationship Id="rId16" Type="http://schemas.openxmlformats.org/officeDocument/2006/relationships/drawing" Target="../drawings/drawing2.xml"/><Relationship Id="rId1" Type="http://schemas.openxmlformats.org/officeDocument/2006/relationships/hyperlink" Target="https://www5.an.adobe.com/x/5_gyiuw" TargetMode="External"/><Relationship Id="rId6" Type="http://schemas.openxmlformats.org/officeDocument/2006/relationships/hyperlink" Target="https://www5.an.adobe.com/x/5_k7qv8" TargetMode="External"/><Relationship Id="rId11" Type="http://schemas.openxmlformats.org/officeDocument/2006/relationships/hyperlink" Target="https://www5.an.adobe.com/x/5_g7fmv" TargetMode="External"/><Relationship Id="rId5" Type="http://schemas.openxmlformats.org/officeDocument/2006/relationships/hyperlink" Target="https://www5.an.adobe.com/x/5_gyodc" TargetMode="External"/><Relationship Id="rId15" Type="http://schemas.openxmlformats.org/officeDocument/2006/relationships/customProperty" Target="../customProperty34.bin"/><Relationship Id="rId10" Type="http://schemas.openxmlformats.org/officeDocument/2006/relationships/hyperlink" Target="https://www5.an.adobe.com/x/5_gyq96" TargetMode="External"/><Relationship Id="rId4" Type="http://schemas.openxmlformats.org/officeDocument/2006/relationships/hyperlink" Target="https://www5.an.adobe.com/x/5_gyiss" TargetMode="External"/><Relationship Id="rId9" Type="http://schemas.openxmlformats.org/officeDocument/2006/relationships/hyperlink" Target="https://www5.an.adobe.com/x/5_gyj00" TargetMode="External"/><Relationship Id="rId1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35.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customProperty" Target="../customProperty36.bin"/><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37.bin"/><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38.bin"/></Relationships>
</file>

<file path=xl/worksheets/_rels/sheet8.xml.rels><?xml version="1.0" encoding="UTF-8" standalone="yes"?>
<Relationships xmlns="http://schemas.openxmlformats.org/package/2006/relationships"><Relationship Id="rId2" Type="http://schemas.openxmlformats.org/officeDocument/2006/relationships/customProperty" Target="../customProperty39.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8" tint="0.39997558519241921"/>
  </sheetPr>
  <dimension ref="B2:CQ715"/>
  <sheetViews>
    <sheetView showWhiteSpace="0" topLeftCell="A158" zoomScaleNormal="100" workbookViewId="0">
      <pane xSplit="4" topLeftCell="CO1" activePane="topRight" state="frozen"/>
      <selection pane="topRight" activeCell="C173" sqref="C173"/>
    </sheetView>
  </sheetViews>
  <sheetFormatPr defaultColWidth="9.1796875" defaultRowHeight="13" x14ac:dyDescent="0.3"/>
  <cols>
    <col min="1" max="1" width="9.1796875" style="18"/>
    <col min="2" max="2" width="50.54296875" style="18" customWidth="1"/>
    <col min="3" max="3" width="39.26953125" style="18" customWidth="1"/>
    <col min="4" max="4" width="19" style="18" bestFit="1" customWidth="1"/>
    <col min="5" max="5" width="10.453125" style="18" bestFit="1" customWidth="1"/>
    <col min="6" max="88" width="10.54296875" style="18" bestFit="1" customWidth="1"/>
    <col min="89" max="93" width="10.81640625" style="18" customWidth="1"/>
    <col min="94" max="94" width="10.81640625" style="18" bestFit="1" customWidth="1"/>
    <col min="95" max="95" width="10.453125" style="18" bestFit="1" customWidth="1"/>
    <col min="96" max="16384" width="9.1796875" style="18"/>
  </cols>
  <sheetData>
    <row r="2" spans="2:94" ht="13.5" customHeight="1" x14ac:dyDescent="0.3">
      <c r="B2" s="19"/>
      <c r="E2" s="180" t="str">
        <f>WEEKNUM(E4)&amp;"/"&amp;YEAR(E4)</f>
        <v>35/2024</v>
      </c>
      <c r="F2" s="180" t="str">
        <f t="shared" ref="F2:BQ2" si="0">WEEKNUM(F4)&amp;"/"&amp;YEAR(F4)</f>
        <v>35/2024</v>
      </c>
      <c r="G2" s="180" t="str">
        <f t="shared" si="0"/>
        <v>35/2024</v>
      </c>
      <c r="H2" s="180" t="str">
        <f t="shared" si="0"/>
        <v>36/2024</v>
      </c>
      <c r="I2" s="180" t="str">
        <f t="shared" si="0"/>
        <v>36/2024</v>
      </c>
      <c r="J2" s="180" t="str">
        <f t="shared" si="0"/>
        <v>36/2024</v>
      </c>
      <c r="K2" s="180" t="str">
        <f t="shared" si="0"/>
        <v>36/2024</v>
      </c>
      <c r="L2" s="180" t="str">
        <f t="shared" si="0"/>
        <v>36/2024</v>
      </c>
      <c r="M2" s="180" t="str">
        <f t="shared" si="0"/>
        <v>36/2024</v>
      </c>
      <c r="N2" s="180" t="str">
        <f t="shared" si="0"/>
        <v>36/2024</v>
      </c>
      <c r="O2" s="180" t="str">
        <f t="shared" si="0"/>
        <v>37/2024</v>
      </c>
      <c r="P2" s="180" t="str">
        <f t="shared" si="0"/>
        <v>37/2024</v>
      </c>
      <c r="Q2" s="180" t="str">
        <f t="shared" si="0"/>
        <v>37/2024</v>
      </c>
      <c r="R2" s="180" t="str">
        <f t="shared" si="0"/>
        <v>37/2024</v>
      </c>
      <c r="S2" s="180" t="str">
        <f t="shared" si="0"/>
        <v>37/2024</v>
      </c>
      <c r="T2" s="180" t="str">
        <f t="shared" si="0"/>
        <v>37/2024</v>
      </c>
      <c r="U2" s="180" t="str">
        <f t="shared" si="0"/>
        <v>37/2024</v>
      </c>
      <c r="V2" s="180" t="str">
        <f t="shared" si="0"/>
        <v>38/2024</v>
      </c>
      <c r="W2" s="180" t="str">
        <f t="shared" si="0"/>
        <v>38/2024</v>
      </c>
      <c r="X2" s="180" t="str">
        <f t="shared" si="0"/>
        <v>38/2024</v>
      </c>
      <c r="Y2" s="180" t="str">
        <f t="shared" si="0"/>
        <v>38/2024</v>
      </c>
      <c r="Z2" s="180" t="str">
        <f t="shared" si="0"/>
        <v>38/2024</v>
      </c>
      <c r="AA2" s="180" t="str">
        <f t="shared" si="0"/>
        <v>38/2024</v>
      </c>
      <c r="AB2" s="180" t="str">
        <f t="shared" si="0"/>
        <v>38/2024</v>
      </c>
      <c r="AC2" s="180" t="str">
        <f t="shared" si="0"/>
        <v>39/2024</v>
      </c>
      <c r="AD2" s="180" t="str">
        <f t="shared" si="0"/>
        <v>39/2024</v>
      </c>
      <c r="AE2" s="180" t="str">
        <f t="shared" si="0"/>
        <v>39/2024</v>
      </c>
      <c r="AF2" s="180" t="str">
        <f t="shared" si="0"/>
        <v>39/2024</v>
      </c>
      <c r="AG2" s="180" t="str">
        <f t="shared" si="0"/>
        <v>39/2024</v>
      </c>
      <c r="AH2" s="180" t="str">
        <f t="shared" si="0"/>
        <v>39/2024</v>
      </c>
      <c r="AI2" s="180" t="str">
        <f t="shared" si="0"/>
        <v>39/2024</v>
      </c>
      <c r="AJ2" s="180" t="str">
        <f t="shared" si="0"/>
        <v>40/2024</v>
      </c>
      <c r="AK2" s="180" t="str">
        <f t="shared" si="0"/>
        <v>40/2024</v>
      </c>
      <c r="AL2" s="180" t="str">
        <f t="shared" si="0"/>
        <v>40/2024</v>
      </c>
      <c r="AM2" s="180" t="str">
        <f t="shared" si="0"/>
        <v>40/2024</v>
      </c>
      <c r="AN2" s="180" t="str">
        <f t="shared" si="0"/>
        <v>40/2024</v>
      </c>
      <c r="AO2" s="180" t="str">
        <f t="shared" si="0"/>
        <v>40/2024</v>
      </c>
      <c r="AP2" s="180" t="str">
        <f t="shared" si="0"/>
        <v>40/2024</v>
      </c>
      <c r="AQ2" s="180" t="str">
        <f t="shared" si="0"/>
        <v>41/2024</v>
      </c>
      <c r="AR2" s="180" t="str">
        <f t="shared" si="0"/>
        <v>41/2024</v>
      </c>
      <c r="AS2" s="180" t="str">
        <f t="shared" si="0"/>
        <v>41/2024</v>
      </c>
      <c r="AT2" s="180" t="str">
        <f t="shared" si="0"/>
        <v>41/2024</v>
      </c>
      <c r="AU2" s="180" t="str">
        <f t="shared" si="0"/>
        <v>41/2024</v>
      </c>
      <c r="AV2" s="180" t="str">
        <f t="shared" si="0"/>
        <v>41/2024</v>
      </c>
      <c r="AW2" s="180" t="str">
        <f t="shared" si="0"/>
        <v>41/2024</v>
      </c>
      <c r="AX2" s="180" t="str">
        <f t="shared" si="0"/>
        <v>42/2024</v>
      </c>
      <c r="AY2" s="180" t="str">
        <f t="shared" si="0"/>
        <v>42/2024</v>
      </c>
      <c r="AZ2" s="180" t="str">
        <f t="shared" si="0"/>
        <v>42/2024</v>
      </c>
      <c r="BA2" s="180" t="str">
        <f t="shared" si="0"/>
        <v>42/2024</v>
      </c>
      <c r="BB2" s="180" t="str">
        <f t="shared" si="0"/>
        <v>42/2024</v>
      </c>
      <c r="BC2" s="180" t="str">
        <f t="shared" si="0"/>
        <v>42/2024</v>
      </c>
      <c r="BD2" s="180" t="str">
        <f t="shared" si="0"/>
        <v>42/2024</v>
      </c>
      <c r="BE2" s="180" t="str">
        <f t="shared" si="0"/>
        <v>43/2024</v>
      </c>
      <c r="BF2" s="180" t="str">
        <f t="shared" si="0"/>
        <v>43/2024</v>
      </c>
      <c r="BG2" s="180" t="str">
        <f t="shared" si="0"/>
        <v>43/2024</v>
      </c>
      <c r="BH2" s="180" t="str">
        <f t="shared" si="0"/>
        <v>43/2024</v>
      </c>
      <c r="BI2" s="180" t="str">
        <f t="shared" si="0"/>
        <v>43/2024</v>
      </c>
      <c r="BJ2" s="180" t="str">
        <f t="shared" si="0"/>
        <v>43/2024</v>
      </c>
      <c r="BK2" s="180" t="str">
        <f t="shared" si="0"/>
        <v>43/2024</v>
      </c>
      <c r="BL2" s="180" t="str">
        <f t="shared" si="0"/>
        <v>44/2024</v>
      </c>
      <c r="BM2" s="180" t="str">
        <f t="shared" si="0"/>
        <v>44/2024</v>
      </c>
      <c r="BN2" s="180" t="str">
        <f t="shared" si="0"/>
        <v>44/2024</v>
      </c>
      <c r="BO2" s="180" t="str">
        <f t="shared" si="0"/>
        <v>44/2024</v>
      </c>
      <c r="BP2" s="180" t="str">
        <f t="shared" si="0"/>
        <v>44/2024</v>
      </c>
      <c r="BQ2" s="180" t="str">
        <f t="shared" si="0"/>
        <v>44/2024</v>
      </c>
      <c r="BR2" s="180" t="str">
        <f t="shared" ref="BR2:CP2" si="1">WEEKNUM(BR4)&amp;"/"&amp;YEAR(BR4)</f>
        <v>44/2024</v>
      </c>
      <c r="BS2" s="180" t="str">
        <f t="shared" si="1"/>
        <v>45/2024</v>
      </c>
      <c r="BT2" s="180" t="str">
        <f t="shared" si="1"/>
        <v>45/2024</v>
      </c>
      <c r="BU2" s="180" t="str">
        <f t="shared" si="1"/>
        <v>45/2024</v>
      </c>
      <c r="BV2" s="180" t="str">
        <f t="shared" si="1"/>
        <v>45/2024</v>
      </c>
      <c r="BW2" s="180" t="str">
        <f t="shared" si="1"/>
        <v>45/2024</v>
      </c>
      <c r="BX2" s="180" t="str">
        <f t="shared" si="1"/>
        <v>45/2024</v>
      </c>
      <c r="BY2" s="180" t="str">
        <f t="shared" si="1"/>
        <v>45/2024</v>
      </c>
      <c r="BZ2" s="180" t="str">
        <f t="shared" si="1"/>
        <v>46/2024</v>
      </c>
      <c r="CA2" s="180" t="str">
        <f t="shared" si="1"/>
        <v>46/2024</v>
      </c>
      <c r="CB2" s="180" t="str">
        <f t="shared" si="1"/>
        <v>46/2024</v>
      </c>
      <c r="CC2" s="180" t="str">
        <f t="shared" si="1"/>
        <v>46/2024</v>
      </c>
      <c r="CD2" s="180" t="str">
        <f t="shared" si="1"/>
        <v>46/2024</v>
      </c>
      <c r="CE2" s="180" t="str">
        <f t="shared" si="1"/>
        <v>46/2024</v>
      </c>
      <c r="CF2" s="180" t="str">
        <f t="shared" si="1"/>
        <v>46/2024</v>
      </c>
      <c r="CG2" s="180" t="str">
        <f t="shared" si="1"/>
        <v>47/2024</v>
      </c>
      <c r="CH2" s="180" t="str">
        <f t="shared" si="1"/>
        <v>47/2024</v>
      </c>
      <c r="CI2" s="180" t="str">
        <f t="shared" si="1"/>
        <v>47/2024</v>
      </c>
      <c r="CJ2" s="180" t="str">
        <f t="shared" si="1"/>
        <v>47/2024</v>
      </c>
      <c r="CK2" s="180" t="str">
        <f t="shared" si="1"/>
        <v>47/2024</v>
      </c>
      <c r="CL2" s="180" t="str">
        <f t="shared" si="1"/>
        <v>47/2024</v>
      </c>
      <c r="CM2" s="180" t="str">
        <f t="shared" si="1"/>
        <v>47/2024</v>
      </c>
      <c r="CN2" s="180" t="str">
        <f t="shared" si="1"/>
        <v>48/2024</v>
      </c>
      <c r="CO2" s="180" t="str">
        <f t="shared" si="1"/>
        <v>48/2024</v>
      </c>
      <c r="CP2" s="180" t="str">
        <f t="shared" si="1"/>
        <v>48/2024</v>
      </c>
    </row>
    <row r="3" spans="2:94" x14ac:dyDescent="0.3">
      <c r="B3" s="18">
        <v>1</v>
      </c>
      <c r="C3" s="18">
        <f>B3+1</f>
        <v>2</v>
      </c>
      <c r="D3" s="18">
        <f t="shared" ref="D3:BO3" si="2">C3+1</f>
        <v>3</v>
      </c>
      <c r="E3" s="18">
        <f t="shared" si="2"/>
        <v>4</v>
      </c>
      <c r="F3" s="18">
        <f t="shared" si="2"/>
        <v>5</v>
      </c>
      <c r="G3" s="18">
        <f t="shared" si="2"/>
        <v>6</v>
      </c>
      <c r="H3" s="18">
        <f t="shared" si="2"/>
        <v>7</v>
      </c>
      <c r="I3" s="18">
        <f t="shared" si="2"/>
        <v>8</v>
      </c>
      <c r="J3" s="19">
        <f t="shared" si="2"/>
        <v>9</v>
      </c>
      <c r="K3" s="18">
        <f t="shared" si="2"/>
        <v>10</v>
      </c>
      <c r="L3" s="18">
        <f t="shared" si="2"/>
        <v>11</v>
      </c>
      <c r="M3" s="18">
        <f t="shared" si="2"/>
        <v>12</v>
      </c>
      <c r="N3" s="18">
        <f t="shared" si="2"/>
        <v>13</v>
      </c>
      <c r="O3" s="18">
        <f t="shared" si="2"/>
        <v>14</v>
      </c>
      <c r="P3" s="18">
        <f t="shared" si="2"/>
        <v>15</v>
      </c>
      <c r="Q3" s="19">
        <f t="shared" si="2"/>
        <v>16</v>
      </c>
      <c r="R3" s="18">
        <f t="shared" si="2"/>
        <v>17</v>
      </c>
      <c r="S3" s="18">
        <f t="shared" si="2"/>
        <v>18</v>
      </c>
      <c r="T3" s="18">
        <f t="shared" si="2"/>
        <v>19</v>
      </c>
      <c r="U3" s="18">
        <f t="shared" si="2"/>
        <v>20</v>
      </c>
      <c r="V3" s="18">
        <f t="shared" si="2"/>
        <v>21</v>
      </c>
      <c r="W3" s="18">
        <f t="shared" si="2"/>
        <v>22</v>
      </c>
      <c r="X3" s="19">
        <f t="shared" si="2"/>
        <v>23</v>
      </c>
      <c r="Y3" s="18">
        <f t="shared" si="2"/>
        <v>24</v>
      </c>
      <c r="Z3" s="18">
        <f t="shared" si="2"/>
        <v>25</v>
      </c>
      <c r="AA3" s="18">
        <f t="shared" si="2"/>
        <v>26</v>
      </c>
      <c r="AB3" s="18">
        <f t="shared" si="2"/>
        <v>27</v>
      </c>
      <c r="AC3" s="18">
        <f t="shared" si="2"/>
        <v>28</v>
      </c>
      <c r="AD3" s="18">
        <f t="shared" si="2"/>
        <v>29</v>
      </c>
      <c r="AE3" s="19">
        <f t="shared" si="2"/>
        <v>30</v>
      </c>
      <c r="AF3" s="18">
        <f t="shared" si="2"/>
        <v>31</v>
      </c>
      <c r="AG3" s="18">
        <f t="shared" si="2"/>
        <v>32</v>
      </c>
      <c r="AH3" s="18">
        <f t="shared" si="2"/>
        <v>33</v>
      </c>
      <c r="AI3" s="18">
        <f t="shared" si="2"/>
        <v>34</v>
      </c>
      <c r="AJ3" s="18">
        <f t="shared" si="2"/>
        <v>35</v>
      </c>
      <c r="AK3" s="18">
        <f t="shared" si="2"/>
        <v>36</v>
      </c>
      <c r="AL3" s="19">
        <f t="shared" si="2"/>
        <v>37</v>
      </c>
      <c r="AM3" s="18">
        <f t="shared" si="2"/>
        <v>38</v>
      </c>
      <c r="AN3" s="18">
        <f t="shared" si="2"/>
        <v>39</v>
      </c>
      <c r="AO3" s="18">
        <f t="shared" si="2"/>
        <v>40</v>
      </c>
      <c r="AP3" s="18">
        <f t="shared" si="2"/>
        <v>41</v>
      </c>
      <c r="AQ3" s="18">
        <f t="shared" si="2"/>
        <v>42</v>
      </c>
      <c r="AR3" s="18">
        <f t="shared" si="2"/>
        <v>43</v>
      </c>
      <c r="AS3" s="19">
        <f t="shared" si="2"/>
        <v>44</v>
      </c>
      <c r="AT3" s="18">
        <f t="shared" si="2"/>
        <v>45</v>
      </c>
      <c r="AU3" s="18">
        <f t="shared" si="2"/>
        <v>46</v>
      </c>
      <c r="AV3" s="18">
        <f t="shared" si="2"/>
        <v>47</v>
      </c>
      <c r="AW3" s="18">
        <f t="shared" si="2"/>
        <v>48</v>
      </c>
      <c r="AX3" s="18">
        <f t="shared" si="2"/>
        <v>49</v>
      </c>
      <c r="AY3" s="18">
        <f t="shared" si="2"/>
        <v>50</v>
      </c>
      <c r="AZ3" s="19">
        <f t="shared" si="2"/>
        <v>51</v>
      </c>
      <c r="BA3" s="18">
        <f t="shared" si="2"/>
        <v>52</v>
      </c>
      <c r="BB3" s="18">
        <f t="shared" si="2"/>
        <v>53</v>
      </c>
      <c r="BC3" s="18">
        <f t="shared" si="2"/>
        <v>54</v>
      </c>
      <c r="BD3" s="18">
        <f t="shared" si="2"/>
        <v>55</v>
      </c>
      <c r="BE3" s="18">
        <f t="shared" si="2"/>
        <v>56</v>
      </c>
      <c r="BF3" s="18">
        <f t="shared" si="2"/>
        <v>57</v>
      </c>
      <c r="BG3" s="19">
        <f t="shared" si="2"/>
        <v>58</v>
      </c>
      <c r="BH3" s="18">
        <f t="shared" si="2"/>
        <v>59</v>
      </c>
      <c r="BI3" s="18">
        <f t="shared" si="2"/>
        <v>60</v>
      </c>
      <c r="BJ3" s="18">
        <f t="shared" si="2"/>
        <v>61</v>
      </c>
      <c r="BK3" s="18">
        <f t="shared" si="2"/>
        <v>62</v>
      </c>
      <c r="BL3" s="18">
        <f t="shared" si="2"/>
        <v>63</v>
      </c>
      <c r="BM3" s="18">
        <f t="shared" si="2"/>
        <v>64</v>
      </c>
      <c r="BN3" s="19">
        <f t="shared" si="2"/>
        <v>65</v>
      </c>
      <c r="BO3" s="18">
        <f t="shared" si="2"/>
        <v>66</v>
      </c>
      <c r="BP3" s="18">
        <f t="shared" ref="BP3:CP3" si="3">BO3+1</f>
        <v>67</v>
      </c>
      <c r="BQ3" s="18">
        <f t="shared" si="3"/>
        <v>68</v>
      </c>
      <c r="BR3" s="18">
        <f t="shared" si="3"/>
        <v>69</v>
      </c>
      <c r="BS3" s="18">
        <f t="shared" si="3"/>
        <v>70</v>
      </c>
      <c r="BT3" s="18">
        <f t="shared" si="3"/>
        <v>71</v>
      </c>
      <c r="BU3" s="19">
        <f t="shared" si="3"/>
        <v>72</v>
      </c>
      <c r="BV3" s="18">
        <f t="shared" si="3"/>
        <v>73</v>
      </c>
      <c r="BW3" s="18">
        <f t="shared" si="3"/>
        <v>74</v>
      </c>
      <c r="BX3" s="18">
        <f t="shared" si="3"/>
        <v>75</v>
      </c>
      <c r="BY3" s="18">
        <f t="shared" si="3"/>
        <v>76</v>
      </c>
      <c r="BZ3" s="18">
        <f t="shared" si="3"/>
        <v>77</v>
      </c>
      <c r="CA3" s="18">
        <f t="shared" si="3"/>
        <v>78</v>
      </c>
      <c r="CB3" s="19">
        <f t="shared" si="3"/>
        <v>79</v>
      </c>
      <c r="CC3" s="18">
        <f t="shared" si="3"/>
        <v>80</v>
      </c>
      <c r="CD3" s="18">
        <f t="shared" si="3"/>
        <v>81</v>
      </c>
      <c r="CE3" s="18">
        <f t="shared" si="3"/>
        <v>82</v>
      </c>
      <c r="CF3" s="18">
        <f t="shared" si="3"/>
        <v>83</v>
      </c>
      <c r="CG3" s="18">
        <f t="shared" si="3"/>
        <v>84</v>
      </c>
      <c r="CH3" s="18">
        <f t="shared" si="3"/>
        <v>85</v>
      </c>
      <c r="CI3" s="19">
        <f t="shared" si="3"/>
        <v>86</v>
      </c>
      <c r="CJ3" s="18">
        <f t="shared" si="3"/>
        <v>87</v>
      </c>
      <c r="CK3" s="18">
        <f t="shared" si="3"/>
        <v>88</v>
      </c>
      <c r="CL3" s="18">
        <f t="shared" si="3"/>
        <v>89</v>
      </c>
      <c r="CM3" s="18">
        <f t="shared" si="3"/>
        <v>90</v>
      </c>
      <c r="CN3" s="18">
        <f t="shared" si="3"/>
        <v>91</v>
      </c>
      <c r="CO3" s="18">
        <f t="shared" si="3"/>
        <v>92</v>
      </c>
      <c r="CP3" s="19">
        <f t="shared" si="3"/>
        <v>93</v>
      </c>
    </row>
    <row r="4" spans="2:94" x14ac:dyDescent="0.3">
      <c r="C4" s="26" t="s">
        <v>0</v>
      </c>
      <c r="D4" s="26" t="s">
        <v>1</v>
      </c>
      <c r="E4" s="26">
        <v>45533</v>
      </c>
      <c r="F4" s="26">
        <v>45534</v>
      </c>
      <c r="G4" s="26">
        <v>45535</v>
      </c>
      <c r="H4" s="26">
        <v>45536</v>
      </c>
      <c r="I4" s="26">
        <v>45537</v>
      </c>
      <c r="J4" s="26">
        <v>45538</v>
      </c>
      <c r="K4" s="26">
        <v>45539</v>
      </c>
      <c r="L4" s="26">
        <v>45540</v>
      </c>
      <c r="M4" s="26">
        <v>45541</v>
      </c>
      <c r="N4" s="26">
        <v>45542</v>
      </c>
      <c r="O4" s="26">
        <v>45543</v>
      </c>
      <c r="P4" s="26">
        <v>45544</v>
      </c>
      <c r="Q4" s="26">
        <v>45545</v>
      </c>
      <c r="R4" s="26">
        <v>45546</v>
      </c>
      <c r="S4" s="26">
        <v>45547</v>
      </c>
      <c r="T4" s="26">
        <v>45548</v>
      </c>
      <c r="U4" s="26">
        <v>45549</v>
      </c>
      <c r="V4" s="26">
        <v>45550</v>
      </c>
      <c r="W4" s="26">
        <v>45551</v>
      </c>
      <c r="X4" s="26">
        <v>45552</v>
      </c>
      <c r="Y4" s="26">
        <v>45553</v>
      </c>
      <c r="Z4" s="26">
        <v>45554</v>
      </c>
      <c r="AA4" s="26">
        <v>45555</v>
      </c>
      <c r="AB4" s="26">
        <v>45556</v>
      </c>
      <c r="AC4" s="26">
        <v>45557</v>
      </c>
      <c r="AD4" s="26">
        <v>45558</v>
      </c>
      <c r="AE4" s="26">
        <v>45559</v>
      </c>
      <c r="AF4" s="26">
        <v>45560</v>
      </c>
      <c r="AG4" s="26">
        <v>45561</v>
      </c>
      <c r="AH4" s="26">
        <v>45562</v>
      </c>
      <c r="AI4" s="26">
        <v>45563</v>
      </c>
      <c r="AJ4" s="26">
        <v>45564</v>
      </c>
      <c r="AK4" s="26">
        <v>45565</v>
      </c>
      <c r="AL4" s="26">
        <v>45566</v>
      </c>
      <c r="AM4" s="26">
        <v>45567</v>
      </c>
      <c r="AN4" s="26">
        <v>45568</v>
      </c>
      <c r="AO4" s="26">
        <v>45569</v>
      </c>
      <c r="AP4" s="26">
        <v>45570</v>
      </c>
      <c r="AQ4" s="26">
        <v>45571</v>
      </c>
      <c r="AR4" s="26">
        <v>45572</v>
      </c>
      <c r="AS4" s="26">
        <v>45573</v>
      </c>
      <c r="AT4" s="26">
        <v>45574</v>
      </c>
      <c r="AU4" s="26">
        <v>45575</v>
      </c>
      <c r="AV4" s="26">
        <v>45576</v>
      </c>
      <c r="AW4" s="26">
        <v>45577</v>
      </c>
      <c r="AX4" s="26">
        <v>45578</v>
      </c>
      <c r="AY4" s="26">
        <v>45579</v>
      </c>
      <c r="AZ4" s="26">
        <v>45580</v>
      </c>
      <c r="BA4" s="26">
        <v>45581</v>
      </c>
      <c r="BB4" s="26">
        <v>45582</v>
      </c>
      <c r="BC4" s="26">
        <v>45583</v>
      </c>
      <c r="BD4" s="26">
        <v>45584</v>
      </c>
      <c r="BE4" s="26">
        <v>45585</v>
      </c>
      <c r="BF4" s="26">
        <v>45586</v>
      </c>
      <c r="BG4" s="26">
        <v>45587</v>
      </c>
      <c r="BH4" s="26">
        <v>45588</v>
      </c>
      <c r="BI4" s="26">
        <v>45589</v>
      </c>
      <c r="BJ4" s="26">
        <v>45590</v>
      </c>
      <c r="BK4" s="26">
        <v>45591</v>
      </c>
      <c r="BL4" s="26">
        <v>45592</v>
      </c>
      <c r="BM4" s="26">
        <v>45593</v>
      </c>
      <c r="BN4" s="26">
        <v>45594</v>
      </c>
      <c r="BO4" s="26">
        <v>45595</v>
      </c>
      <c r="BP4" s="26">
        <v>45596</v>
      </c>
      <c r="BQ4" s="26">
        <v>45597</v>
      </c>
      <c r="BR4" s="26">
        <v>45598</v>
      </c>
      <c r="BS4" s="26">
        <v>45599</v>
      </c>
      <c r="BT4" s="26">
        <v>45600</v>
      </c>
      <c r="BU4" s="26">
        <v>45601</v>
      </c>
      <c r="BV4" s="26">
        <v>45602</v>
      </c>
      <c r="BW4" s="26">
        <v>45603</v>
      </c>
      <c r="BX4" s="26">
        <v>45604</v>
      </c>
      <c r="BY4" s="26">
        <v>45605</v>
      </c>
      <c r="BZ4" s="26">
        <v>45606</v>
      </c>
      <c r="CA4" s="26">
        <v>45607</v>
      </c>
      <c r="CB4" s="26">
        <v>45608</v>
      </c>
      <c r="CC4" s="26">
        <v>45609</v>
      </c>
      <c r="CD4" s="26">
        <v>45610</v>
      </c>
      <c r="CE4" s="26">
        <v>45611</v>
      </c>
      <c r="CF4" s="26">
        <v>45612</v>
      </c>
      <c r="CG4" s="26">
        <v>45613</v>
      </c>
      <c r="CH4" s="26">
        <v>45614</v>
      </c>
      <c r="CI4" s="26">
        <v>45615</v>
      </c>
      <c r="CJ4" s="26">
        <v>45616</v>
      </c>
      <c r="CK4" s="26">
        <v>45617</v>
      </c>
      <c r="CL4" s="26">
        <v>45618</v>
      </c>
      <c r="CM4" s="26">
        <v>45619</v>
      </c>
      <c r="CN4" s="26">
        <v>45620</v>
      </c>
      <c r="CO4" s="26">
        <v>45621</v>
      </c>
      <c r="CP4" s="26">
        <v>45622</v>
      </c>
    </row>
    <row r="5" spans="2:94" x14ac:dyDescent="0.3">
      <c r="B5" s="18" t="str">
        <f>C5&amp;D5</f>
        <v>DR_VisitsApple iOS</v>
      </c>
      <c r="C5" s="18" t="s">
        <v>2</v>
      </c>
      <c r="D5" s="18" t="s">
        <v>3</v>
      </c>
      <c r="E5" s="18">
        <v>128972</v>
      </c>
      <c r="F5" s="18">
        <v>134545</v>
      </c>
      <c r="G5" s="18">
        <v>108365</v>
      </c>
      <c r="H5" s="18">
        <v>103404</v>
      </c>
      <c r="I5" s="18">
        <v>105826</v>
      </c>
      <c r="J5" s="18">
        <v>127210</v>
      </c>
      <c r="K5" s="18">
        <v>137281</v>
      </c>
      <c r="L5" s="18">
        <v>146572</v>
      </c>
      <c r="M5" s="18">
        <v>141889</v>
      </c>
      <c r="N5" s="18">
        <v>108118</v>
      </c>
      <c r="O5" s="18">
        <v>102838</v>
      </c>
      <c r="P5" s="18">
        <v>118429</v>
      </c>
      <c r="Q5" s="18">
        <v>122323</v>
      </c>
      <c r="R5" s="18">
        <v>129946</v>
      </c>
      <c r="S5" s="18">
        <v>152282</v>
      </c>
      <c r="T5" s="18">
        <v>141748</v>
      </c>
      <c r="U5" s="18">
        <v>107332</v>
      </c>
      <c r="V5" s="18">
        <v>102817</v>
      </c>
      <c r="W5" s="18">
        <v>117617</v>
      </c>
      <c r="X5" s="18">
        <v>118093</v>
      </c>
      <c r="Y5" s="18">
        <v>119881</v>
      </c>
      <c r="Z5" s="18">
        <v>126088</v>
      </c>
      <c r="AA5" s="18">
        <v>129406</v>
      </c>
      <c r="AB5" s="18">
        <v>102987</v>
      </c>
      <c r="AC5" s="18">
        <v>98899</v>
      </c>
      <c r="AD5" s="18">
        <v>114372</v>
      </c>
      <c r="AE5" s="18">
        <v>123407</v>
      </c>
      <c r="AF5" s="18">
        <v>124933</v>
      </c>
      <c r="AG5" s="18">
        <v>125706</v>
      </c>
      <c r="AH5" s="18">
        <v>142355</v>
      </c>
      <c r="AI5" s="18">
        <v>114368</v>
      </c>
      <c r="AJ5" s="18">
        <v>101759</v>
      </c>
      <c r="AK5" s="18">
        <v>132135</v>
      </c>
      <c r="AL5" s="18">
        <v>141110</v>
      </c>
      <c r="AM5" s="18">
        <v>133880</v>
      </c>
      <c r="AN5" s="18">
        <v>132754</v>
      </c>
      <c r="AO5" s="18">
        <v>131119</v>
      </c>
      <c r="AP5" s="18">
        <v>105654</v>
      </c>
      <c r="AQ5" s="18">
        <v>96486</v>
      </c>
      <c r="AR5" s="18">
        <v>112188</v>
      </c>
      <c r="AS5" s="18">
        <v>117077</v>
      </c>
      <c r="AT5" s="18">
        <v>123958</v>
      </c>
      <c r="AU5" s="18">
        <v>127023</v>
      </c>
      <c r="AV5" s="18">
        <v>127876</v>
      </c>
      <c r="AW5" s="18">
        <v>99058</v>
      </c>
      <c r="AX5" s="18">
        <v>98029</v>
      </c>
      <c r="AY5" s="18">
        <v>115678</v>
      </c>
      <c r="AZ5" s="18">
        <v>125414</v>
      </c>
      <c r="BA5" s="18">
        <v>126731</v>
      </c>
      <c r="BB5" s="18">
        <v>123948</v>
      </c>
      <c r="BC5" s="18">
        <v>133195</v>
      </c>
      <c r="BD5" s="18">
        <v>101670</v>
      </c>
      <c r="BE5" s="18">
        <v>97033</v>
      </c>
      <c r="BF5" s="18">
        <v>113800</v>
      </c>
      <c r="BG5" s="18">
        <v>119353</v>
      </c>
      <c r="BH5" s="18">
        <v>117556</v>
      </c>
      <c r="BI5" s="18">
        <v>119793</v>
      </c>
      <c r="BJ5" s="18">
        <v>125275</v>
      </c>
      <c r="BK5" s="18">
        <v>95221</v>
      </c>
      <c r="BL5" s="18">
        <v>87926</v>
      </c>
      <c r="BM5" s="18">
        <v>107856</v>
      </c>
      <c r="BN5" s="18">
        <v>109933</v>
      </c>
      <c r="BO5" s="18">
        <v>116873</v>
      </c>
      <c r="BP5" s="18">
        <v>118308</v>
      </c>
      <c r="BQ5" s="18">
        <v>141845</v>
      </c>
      <c r="BR5" s="18">
        <v>110226</v>
      </c>
      <c r="BS5" s="18">
        <v>116364</v>
      </c>
      <c r="BT5" s="18">
        <v>120916</v>
      </c>
      <c r="BU5" s="18">
        <v>117477</v>
      </c>
      <c r="BV5" s="18">
        <v>115346</v>
      </c>
      <c r="BW5" s="18">
        <v>125630</v>
      </c>
      <c r="BX5" s="18">
        <v>133289</v>
      </c>
      <c r="BY5" s="18">
        <v>103236</v>
      </c>
      <c r="BZ5" s="18">
        <v>91648</v>
      </c>
      <c r="CA5" s="18">
        <v>109161</v>
      </c>
      <c r="CB5" s="18">
        <v>117546</v>
      </c>
      <c r="CC5" s="18">
        <v>119930</v>
      </c>
      <c r="CD5" s="18">
        <v>137142</v>
      </c>
      <c r="CE5" s="18">
        <v>163023</v>
      </c>
      <c r="CF5" s="18">
        <v>105686</v>
      </c>
      <c r="CG5" s="18">
        <v>96647</v>
      </c>
      <c r="CH5" s="18">
        <v>117342</v>
      </c>
      <c r="CI5" s="18">
        <v>116002</v>
      </c>
      <c r="CJ5" s="18">
        <v>123237</v>
      </c>
      <c r="CK5" s="18">
        <v>122039</v>
      </c>
      <c r="CL5" s="18">
        <v>128582</v>
      </c>
      <c r="CM5" s="18">
        <v>105323</v>
      </c>
      <c r="CN5" s="18">
        <v>96961</v>
      </c>
      <c r="CO5" s="18">
        <v>116462</v>
      </c>
      <c r="CP5" s="18">
        <v>114579</v>
      </c>
    </row>
    <row r="6" spans="2:94" x14ac:dyDescent="0.3">
      <c r="B6" s="18" t="str">
        <f t="shared" ref="B6:B131" si="4">C6&amp;D6</f>
        <v>DR_VisitsGoogle Android</v>
      </c>
      <c r="C6" s="18" t="s">
        <v>2</v>
      </c>
      <c r="D6" s="18" t="s">
        <v>4</v>
      </c>
      <c r="E6" s="18">
        <v>40690</v>
      </c>
      <c r="F6" s="18">
        <v>43480</v>
      </c>
      <c r="G6" s="18">
        <v>34724</v>
      </c>
      <c r="H6" s="18">
        <v>32386</v>
      </c>
      <c r="I6" s="18">
        <v>33232</v>
      </c>
      <c r="J6" s="18">
        <v>40641</v>
      </c>
      <c r="K6" s="18">
        <v>44631</v>
      </c>
      <c r="L6" s="18">
        <v>46753</v>
      </c>
      <c r="M6" s="18">
        <v>45045</v>
      </c>
      <c r="N6" s="18">
        <v>34576</v>
      </c>
      <c r="O6" s="18">
        <v>32174</v>
      </c>
      <c r="P6" s="18">
        <v>36852</v>
      </c>
      <c r="Q6" s="18">
        <v>38306</v>
      </c>
      <c r="R6" s="18">
        <v>40869</v>
      </c>
      <c r="S6" s="18">
        <v>46111</v>
      </c>
      <c r="T6" s="18">
        <v>44145</v>
      </c>
      <c r="U6" s="18">
        <v>34076</v>
      </c>
      <c r="V6" s="18">
        <v>34094</v>
      </c>
      <c r="W6" s="18">
        <v>36106</v>
      </c>
      <c r="X6" s="18">
        <v>36928</v>
      </c>
      <c r="Y6" s="18">
        <v>37546</v>
      </c>
      <c r="Z6" s="18">
        <v>39575</v>
      </c>
      <c r="AA6" s="18">
        <v>40341</v>
      </c>
      <c r="AB6" s="18">
        <v>32036</v>
      </c>
      <c r="AC6" s="18">
        <v>30697</v>
      </c>
      <c r="AD6" s="18">
        <v>34641</v>
      </c>
      <c r="AE6" s="18">
        <v>37721</v>
      </c>
      <c r="AF6" s="18">
        <v>39345</v>
      </c>
      <c r="AG6" s="18">
        <v>39376</v>
      </c>
      <c r="AH6" s="18">
        <v>44765</v>
      </c>
      <c r="AI6" s="18">
        <v>35588</v>
      </c>
      <c r="AJ6" s="18">
        <v>31570</v>
      </c>
      <c r="AK6" s="18">
        <v>40018</v>
      </c>
      <c r="AL6" s="18">
        <v>44625</v>
      </c>
      <c r="AM6" s="18">
        <v>42834</v>
      </c>
      <c r="AN6" s="18">
        <v>44437</v>
      </c>
      <c r="AO6" s="18">
        <v>42525</v>
      </c>
      <c r="AP6" s="18">
        <v>34162</v>
      </c>
      <c r="AQ6" s="18">
        <v>30707</v>
      </c>
      <c r="AR6" s="18">
        <v>35096</v>
      </c>
      <c r="AS6" s="18">
        <v>37028</v>
      </c>
      <c r="AT6" s="18">
        <v>39503</v>
      </c>
      <c r="AU6" s="18">
        <v>40731</v>
      </c>
      <c r="AV6" s="18">
        <v>40529</v>
      </c>
      <c r="AW6" s="18">
        <v>31907</v>
      </c>
      <c r="AX6" s="18">
        <v>30919</v>
      </c>
      <c r="AY6" s="18">
        <v>35064</v>
      </c>
      <c r="AZ6" s="18">
        <v>37965</v>
      </c>
      <c r="BA6" s="18">
        <v>39414</v>
      </c>
      <c r="BB6" s="18">
        <v>39006</v>
      </c>
      <c r="BC6" s="18">
        <v>42228</v>
      </c>
      <c r="BD6" s="18">
        <v>32531</v>
      </c>
      <c r="BE6" s="18">
        <v>30318</v>
      </c>
      <c r="BF6" s="18">
        <v>37042</v>
      </c>
      <c r="BG6" s="18">
        <v>37939</v>
      </c>
      <c r="BH6" s="18">
        <v>36856</v>
      </c>
      <c r="BI6" s="18">
        <v>37462</v>
      </c>
      <c r="BJ6" s="18">
        <v>39687</v>
      </c>
      <c r="BK6" s="18">
        <v>30798</v>
      </c>
      <c r="BL6" s="18">
        <v>28134</v>
      </c>
      <c r="BM6" s="18">
        <v>33592</v>
      </c>
      <c r="BN6" s="18">
        <v>34621</v>
      </c>
      <c r="BO6" s="18">
        <v>36689</v>
      </c>
      <c r="BP6" s="18">
        <v>37624</v>
      </c>
      <c r="BQ6" s="18">
        <v>47646</v>
      </c>
      <c r="BR6" s="18">
        <v>35988</v>
      </c>
      <c r="BS6" s="18">
        <v>37451</v>
      </c>
      <c r="BT6" s="18">
        <v>37953</v>
      </c>
      <c r="BU6" s="18">
        <v>36950</v>
      </c>
      <c r="BV6" s="18">
        <v>36824</v>
      </c>
      <c r="BW6" s="18">
        <v>40050</v>
      </c>
      <c r="BX6" s="18">
        <v>42035</v>
      </c>
      <c r="BY6" s="18">
        <v>33612</v>
      </c>
      <c r="BZ6" s="18">
        <v>28967</v>
      </c>
      <c r="CA6" s="18">
        <v>34123</v>
      </c>
      <c r="CB6" s="18">
        <v>36825</v>
      </c>
      <c r="CC6" s="18">
        <v>38062</v>
      </c>
      <c r="CD6" s="18">
        <v>43221</v>
      </c>
      <c r="CE6" s="18">
        <v>50987</v>
      </c>
      <c r="CF6" s="18">
        <v>34197</v>
      </c>
      <c r="CG6" s="18">
        <v>30506</v>
      </c>
      <c r="CH6" s="18">
        <v>35761</v>
      </c>
      <c r="CI6" s="18">
        <v>35996</v>
      </c>
      <c r="CJ6" s="18">
        <v>38003</v>
      </c>
      <c r="CK6" s="18">
        <v>37647</v>
      </c>
      <c r="CL6" s="18">
        <v>40800</v>
      </c>
      <c r="CM6" s="18">
        <v>34032</v>
      </c>
      <c r="CN6" s="18">
        <v>30643</v>
      </c>
      <c r="CO6" s="18">
        <v>35820</v>
      </c>
      <c r="CP6" s="18">
        <v>35696</v>
      </c>
    </row>
    <row r="7" spans="2:94" x14ac:dyDescent="0.3">
      <c r="B7" s="18" t="str">
        <f t="shared" si="4"/>
        <v>Unique VisitorsApple iOS</v>
      </c>
      <c r="C7" s="18" t="s">
        <v>5</v>
      </c>
      <c r="D7" s="18" t="s">
        <v>3</v>
      </c>
      <c r="E7" s="18">
        <v>110767</v>
      </c>
      <c r="F7" s="18">
        <v>115562</v>
      </c>
      <c r="G7" s="18">
        <v>92714</v>
      </c>
      <c r="H7" s="18">
        <v>89445</v>
      </c>
      <c r="I7" s="18">
        <v>92056</v>
      </c>
      <c r="J7" s="18">
        <v>108297</v>
      </c>
      <c r="K7" s="18">
        <v>113518</v>
      </c>
      <c r="L7" s="18">
        <v>122365</v>
      </c>
      <c r="M7" s="18">
        <v>119807</v>
      </c>
      <c r="N7" s="18">
        <v>92064</v>
      </c>
      <c r="O7" s="18">
        <v>88658</v>
      </c>
      <c r="P7" s="18">
        <v>101371</v>
      </c>
      <c r="Q7" s="18">
        <v>103432</v>
      </c>
      <c r="R7" s="18">
        <v>110280</v>
      </c>
      <c r="S7" s="18">
        <v>121506</v>
      </c>
      <c r="T7" s="18">
        <v>120019</v>
      </c>
      <c r="U7" s="18">
        <v>91737</v>
      </c>
      <c r="V7" s="18">
        <v>89398</v>
      </c>
      <c r="W7" s="18">
        <v>100244</v>
      </c>
      <c r="X7" s="18">
        <v>98049</v>
      </c>
      <c r="Y7" s="18">
        <v>102432</v>
      </c>
      <c r="Z7" s="18">
        <v>106623</v>
      </c>
      <c r="AA7" s="18">
        <v>110738</v>
      </c>
      <c r="AB7" s="18">
        <v>88688</v>
      </c>
      <c r="AC7" s="18">
        <v>86621</v>
      </c>
      <c r="AD7" s="18">
        <v>97990</v>
      </c>
      <c r="AE7" s="18">
        <v>104514</v>
      </c>
      <c r="AF7" s="18">
        <v>107176</v>
      </c>
      <c r="AG7" s="18">
        <v>105431</v>
      </c>
      <c r="AH7" s="18">
        <v>117353</v>
      </c>
      <c r="AI7" s="18">
        <v>95875</v>
      </c>
      <c r="AJ7" s="18">
        <v>88261</v>
      </c>
      <c r="AK7" s="18">
        <v>113075</v>
      </c>
      <c r="AL7" s="18">
        <v>120655</v>
      </c>
      <c r="AM7" s="18">
        <v>111213</v>
      </c>
      <c r="AN7" s="18">
        <v>113426</v>
      </c>
      <c r="AO7" s="18">
        <v>112570</v>
      </c>
      <c r="AP7" s="18">
        <v>92016</v>
      </c>
      <c r="AQ7" s="18">
        <v>84920</v>
      </c>
      <c r="AR7" s="18">
        <v>96225</v>
      </c>
      <c r="AS7" s="18">
        <v>98975</v>
      </c>
      <c r="AT7" s="18">
        <v>105650</v>
      </c>
      <c r="AU7" s="18">
        <v>108164</v>
      </c>
      <c r="AV7" s="18">
        <v>110396</v>
      </c>
      <c r="AW7" s="18">
        <v>86107</v>
      </c>
      <c r="AX7" s="18">
        <v>82902</v>
      </c>
      <c r="AY7" s="18">
        <v>99013</v>
      </c>
      <c r="AZ7" s="18">
        <v>105637</v>
      </c>
      <c r="BA7" s="18">
        <v>107781</v>
      </c>
      <c r="BB7" s="18">
        <v>106290</v>
      </c>
      <c r="BC7" s="18">
        <v>114624</v>
      </c>
      <c r="BD7" s="18">
        <v>87977</v>
      </c>
      <c r="BE7" s="18">
        <v>85229</v>
      </c>
      <c r="BF7" s="18">
        <v>97615</v>
      </c>
      <c r="BG7" s="18">
        <v>101478</v>
      </c>
      <c r="BH7" s="18">
        <v>100225</v>
      </c>
      <c r="BI7" s="18">
        <v>102858</v>
      </c>
      <c r="BJ7" s="18">
        <v>107532</v>
      </c>
      <c r="BK7" s="18">
        <v>83577</v>
      </c>
      <c r="BL7" s="18">
        <v>77134</v>
      </c>
      <c r="BM7" s="18">
        <v>92853</v>
      </c>
      <c r="BN7" s="18">
        <v>94444</v>
      </c>
      <c r="BO7" s="18">
        <v>100252</v>
      </c>
      <c r="BP7" s="18">
        <v>102322</v>
      </c>
      <c r="BQ7" s="18">
        <v>120968</v>
      </c>
      <c r="BR7" s="18">
        <v>95041</v>
      </c>
      <c r="BS7" s="18">
        <v>97950</v>
      </c>
      <c r="BT7" s="18">
        <v>101531</v>
      </c>
      <c r="BU7" s="18">
        <v>100547</v>
      </c>
      <c r="BV7" s="18">
        <v>98837</v>
      </c>
      <c r="BW7" s="18">
        <v>106911</v>
      </c>
      <c r="BX7" s="18">
        <v>113887</v>
      </c>
      <c r="BY7" s="18">
        <v>88280</v>
      </c>
      <c r="BZ7" s="18">
        <v>83467</v>
      </c>
      <c r="CA7" s="18">
        <v>93323</v>
      </c>
      <c r="CB7" s="18">
        <v>98541</v>
      </c>
      <c r="CC7" s="18">
        <v>102679</v>
      </c>
      <c r="CD7" s="18">
        <v>116443</v>
      </c>
      <c r="CE7" s="18">
        <v>138681</v>
      </c>
      <c r="CF7" s="18">
        <v>90785</v>
      </c>
      <c r="CG7" s="18">
        <v>84391</v>
      </c>
      <c r="CH7" s="18">
        <v>99974</v>
      </c>
      <c r="CI7" s="18">
        <v>98937</v>
      </c>
      <c r="CJ7" s="18">
        <v>107501</v>
      </c>
      <c r="CK7" s="18">
        <v>106064</v>
      </c>
      <c r="CL7" s="18">
        <v>112656</v>
      </c>
      <c r="CM7" s="18">
        <v>90600</v>
      </c>
      <c r="CN7" s="18">
        <v>84110</v>
      </c>
      <c r="CO7" s="18">
        <v>101365</v>
      </c>
      <c r="CP7" s="18">
        <v>99610</v>
      </c>
    </row>
    <row r="8" spans="2:94" x14ac:dyDescent="0.3">
      <c r="B8" s="18" t="str">
        <f t="shared" si="4"/>
        <v>Unique VisitorsGoogle Android</v>
      </c>
      <c r="C8" s="18" t="s">
        <v>5</v>
      </c>
      <c r="D8" s="18" t="s">
        <v>4</v>
      </c>
      <c r="E8" s="18">
        <v>36310</v>
      </c>
      <c r="F8" s="18">
        <v>38629</v>
      </c>
      <c r="G8" s="18">
        <v>31252</v>
      </c>
      <c r="H8" s="18">
        <v>29564</v>
      </c>
      <c r="I8" s="18">
        <v>30275</v>
      </c>
      <c r="J8" s="18">
        <v>36012</v>
      </c>
      <c r="K8" s="18">
        <v>38087</v>
      </c>
      <c r="L8" s="18">
        <v>40339</v>
      </c>
      <c r="M8" s="18">
        <v>39461</v>
      </c>
      <c r="N8" s="18">
        <v>30919</v>
      </c>
      <c r="O8" s="18">
        <v>29144</v>
      </c>
      <c r="P8" s="18">
        <v>33010</v>
      </c>
      <c r="Q8" s="18">
        <v>33860</v>
      </c>
      <c r="R8" s="18">
        <v>36077</v>
      </c>
      <c r="S8" s="18">
        <v>39007</v>
      </c>
      <c r="T8" s="18">
        <v>38742</v>
      </c>
      <c r="U8" s="18">
        <v>30617</v>
      </c>
      <c r="V8" s="18">
        <v>30711</v>
      </c>
      <c r="W8" s="18">
        <v>32370</v>
      </c>
      <c r="X8" s="18">
        <v>31765</v>
      </c>
      <c r="Y8" s="18">
        <v>33376</v>
      </c>
      <c r="Z8" s="18">
        <v>34868</v>
      </c>
      <c r="AA8" s="18">
        <v>35882</v>
      </c>
      <c r="AB8" s="18">
        <v>28978</v>
      </c>
      <c r="AC8" s="18">
        <v>28100</v>
      </c>
      <c r="AD8" s="18">
        <v>31031</v>
      </c>
      <c r="AE8" s="18">
        <v>33120</v>
      </c>
      <c r="AF8" s="18">
        <v>34657</v>
      </c>
      <c r="AG8" s="18">
        <v>34263</v>
      </c>
      <c r="AH8" s="18">
        <v>38147</v>
      </c>
      <c r="AI8" s="18">
        <v>31187</v>
      </c>
      <c r="AJ8" s="18">
        <v>28628</v>
      </c>
      <c r="AK8" s="18">
        <v>35613</v>
      </c>
      <c r="AL8" s="18">
        <v>39324</v>
      </c>
      <c r="AM8" s="18">
        <v>36882</v>
      </c>
      <c r="AN8" s="18">
        <v>39116</v>
      </c>
      <c r="AO8" s="18">
        <v>37980</v>
      </c>
      <c r="AP8" s="18">
        <v>30943</v>
      </c>
      <c r="AQ8" s="18">
        <v>28409</v>
      </c>
      <c r="AR8" s="18">
        <v>31461</v>
      </c>
      <c r="AS8" s="18">
        <v>32535</v>
      </c>
      <c r="AT8" s="18">
        <v>34824</v>
      </c>
      <c r="AU8" s="18">
        <v>36094</v>
      </c>
      <c r="AV8" s="18">
        <v>36217</v>
      </c>
      <c r="AW8" s="18">
        <v>28907</v>
      </c>
      <c r="AX8" s="18">
        <v>27327</v>
      </c>
      <c r="AY8" s="18">
        <v>31341</v>
      </c>
      <c r="AZ8" s="18">
        <v>33238</v>
      </c>
      <c r="BA8" s="18">
        <v>34677</v>
      </c>
      <c r="BB8" s="18">
        <v>34888</v>
      </c>
      <c r="BC8" s="18">
        <v>37547</v>
      </c>
      <c r="BD8" s="18">
        <v>29379</v>
      </c>
      <c r="BE8" s="18">
        <v>27992</v>
      </c>
      <c r="BF8" s="18">
        <v>32990</v>
      </c>
      <c r="BG8" s="18">
        <v>33275</v>
      </c>
      <c r="BH8" s="18">
        <v>32765</v>
      </c>
      <c r="BI8" s="18">
        <v>33602</v>
      </c>
      <c r="BJ8" s="18">
        <v>35315</v>
      </c>
      <c r="BK8" s="18">
        <v>28169</v>
      </c>
      <c r="BL8" s="18">
        <v>25847</v>
      </c>
      <c r="BM8" s="18">
        <v>30207</v>
      </c>
      <c r="BN8" s="18">
        <v>30868</v>
      </c>
      <c r="BO8" s="18">
        <v>32681</v>
      </c>
      <c r="BP8" s="18">
        <v>33728</v>
      </c>
      <c r="BQ8" s="18">
        <v>41407</v>
      </c>
      <c r="BR8" s="18">
        <v>31990</v>
      </c>
      <c r="BS8" s="18">
        <v>32478</v>
      </c>
      <c r="BT8" s="18">
        <v>33038</v>
      </c>
      <c r="BU8" s="18">
        <v>32961</v>
      </c>
      <c r="BV8" s="18">
        <v>32891</v>
      </c>
      <c r="BW8" s="18">
        <v>35533</v>
      </c>
      <c r="BX8" s="18">
        <v>37260</v>
      </c>
      <c r="BY8" s="18">
        <v>29912</v>
      </c>
      <c r="BZ8" s="18">
        <v>27769</v>
      </c>
      <c r="CA8" s="18">
        <v>30465</v>
      </c>
      <c r="CB8" s="18">
        <v>32099</v>
      </c>
      <c r="CC8" s="18">
        <v>33823</v>
      </c>
      <c r="CD8" s="18">
        <v>37927</v>
      </c>
      <c r="CE8" s="18">
        <v>44407</v>
      </c>
      <c r="CF8" s="18">
        <v>30508</v>
      </c>
      <c r="CG8" s="18">
        <v>27863</v>
      </c>
      <c r="CH8" s="18">
        <v>31745</v>
      </c>
      <c r="CI8" s="18">
        <v>31859</v>
      </c>
      <c r="CJ8" s="18">
        <v>34808</v>
      </c>
      <c r="CK8" s="18">
        <v>34364</v>
      </c>
      <c r="CL8" s="18">
        <v>36815</v>
      </c>
      <c r="CM8" s="18">
        <v>30375</v>
      </c>
      <c r="CN8" s="18">
        <v>27868</v>
      </c>
      <c r="CO8" s="18">
        <v>32319</v>
      </c>
      <c r="CP8" s="18">
        <v>32219</v>
      </c>
    </row>
    <row r="9" spans="2:94" x14ac:dyDescent="0.3">
      <c r="B9" s="18" t="str">
        <f t="shared" si="4"/>
        <v>Page ViewsApple iOS</v>
      </c>
      <c r="C9" s="18" t="s">
        <v>6</v>
      </c>
      <c r="D9" s="18" t="s">
        <v>3</v>
      </c>
      <c r="E9" s="18">
        <v>1660279</v>
      </c>
      <c r="F9" s="18">
        <v>1747960</v>
      </c>
      <c r="G9" s="18">
        <v>1425948</v>
      </c>
      <c r="H9" s="18">
        <v>1327881</v>
      </c>
      <c r="I9" s="18">
        <v>1379682</v>
      </c>
      <c r="J9" s="18">
        <v>1652733</v>
      </c>
      <c r="K9" s="18">
        <v>1793373</v>
      </c>
      <c r="L9" s="18">
        <v>1966096</v>
      </c>
      <c r="M9" s="18">
        <v>1882165</v>
      </c>
      <c r="N9" s="18">
        <v>1435487</v>
      </c>
      <c r="O9" s="18">
        <v>1315738</v>
      </c>
      <c r="P9" s="18">
        <v>1506212</v>
      </c>
      <c r="Q9" s="18">
        <v>1543871</v>
      </c>
      <c r="R9" s="18">
        <v>1627883</v>
      </c>
      <c r="S9" s="18">
        <v>1861624</v>
      </c>
      <c r="T9" s="18">
        <v>1780144</v>
      </c>
      <c r="U9" s="18">
        <v>1400981</v>
      </c>
      <c r="V9" s="18">
        <v>1332593</v>
      </c>
      <c r="W9" s="18">
        <v>1511755</v>
      </c>
      <c r="X9" s="18">
        <v>1476681</v>
      </c>
      <c r="Y9" s="18">
        <v>1550306</v>
      </c>
      <c r="Z9" s="18">
        <v>1553558</v>
      </c>
      <c r="AA9" s="18">
        <v>1663606</v>
      </c>
      <c r="AB9" s="18">
        <v>1352836</v>
      </c>
      <c r="AC9" s="18">
        <v>1266771</v>
      </c>
      <c r="AD9" s="18">
        <v>1474748</v>
      </c>
      <c r="AE9" s="18">
        <v>1590824</v>
      </c>
      <c r="AF9" s="18">
        <v>1597074</v>
      </c>
      <c r="AG9" s="18">
        <v>1593828</v>
      </c>
      <c r="AH9" s="18">
        <v>1781297</v>
      </c>
      <c r="AI9" s="18">
        <v>1463865</v>
      </c>
      <c r="AJ9" s="18">
        <v>1280226</v>
      </c>
      <c r="AK9" s="18">
        <v>1670384</v>
      </c>
      <c r="AL9" s="18">
        <v>1803669</v>
      </c>
      <c r="AM9" s="18">
        <v>1688099</v>
      </c>
      <c r="AN9" s="18">
        <v>1696375</v>
      </c>
      <c r="AO9" s="18">
        <v>1686165</v>
      </c>
      <c r="AP9" s="18">
        <v>1376783</v>
      </c>
      <c r="AQ9" s="18">
        <v>1228893</v>
      </c>
      <c r="AR9" s="18">
        <v>1430433</v>
      </c>
      <c r="AS9" s="18">
        <v>1469030</v>
      </c>
      <c r="AT9" s="18">
        <v>1565479</v>
      </c>
      <c r="AU9" s="18">
        <v>1599303</v>
      </c>
      <c r="AV9" s="18">
        <v>1636916</v>
      </c>
      <c r="AW9" s="18">
        <v>1280164</v>
      </c>
      <c r="AX9" s="18">
        <v>1129048</v>
      </c>
      <c r="AY9" s="18">
        <v>1481583</v>
      </c>
      <c r="AZ9" s="18">
        <v>1569969</v>
      </c>
      <c r="BA9" s="18">
        <v>1616783</v>
      </c>
      <c r="BB9" s="18">
        <v>1575826</v>
      </c>
      <c r="BC9" s="18">
        <v>1697687</v>
      </c>
      <c r="BD9" s="18">
        <v>1338805</v>
      </c>
      <c r="BE9" s="18">
        <v>1229853</v>
      </c>
      <c r="BF9" s="18">
        <v>1466023</v>
      </c>
      <c r="BG9" s="18">
        <v>1530198</v>
      </c>
      <c r="BH9" s="18">
        <v>1491370</v>
      </c>
      <c r="BI9" s="18">
        <v>1525753</v>
      </c>
      <c r="BJ9" s="18">
        <v>1589659</v>
      </c>
      <c r="BK9" s="18">
        <v>1241622</v>
      </c>
      <c r="BL9" s="18">
        <v>1111797</v>
      </c>
      <c r="BM9" s="18">
        <v>1378131</v>
      </c>
      <c r="BN9" s="18">
        <v>1406196</v>
      </c>
      <c r="BO9" s="18">
        <v>1484899</v>
      </c>
      <c r="BP9" s="18">
        <v>1488956</v>
      </c>
      <c r="BQ9" s="18">
        <v>1803669</v>
      </c>
      <c r="BR9" s="18">
        <v>1448117</v>
      </c>
      <c r="BS9" s="18">
        <v>1466069</v>
      </c>
      <c r="BT9" s="18">
        <v>1553722</v>
      </c>
      <c r="BU9" s="18">
        <v>1481703</v>
      </c>
      <c r="BV9" s="18">
        <v>1460555</v>
      </c>
      <c r="BW9" s="18">
        <v>1593319</v>
      </c>
      <c r="BX9" s="18">
        <v>1705427</v>
      </c>
      <c r="BY9" s="18">
        <v>1371463</v>
      </c>
      <c r="BZ9" s="18">
        <v>1183794</v>
      </c>
      <c r="CA9" s="18">
        <v>1414167</v>
      </c>
      <c r="CB9" s="18">
        <v>1489652</v>
      </c>
      <c r="CC9" s="18">
        <v>1542392</v>
      </c>
      <c r="CD9" s="18">
        <v>1769631</v>
      </c>
      <c r="CE9" s="18">
        <v>2049808</v>
      </c>
      <c r="CF9" s="18">
        <v>1430429</v>
      </c>
      <c r="CG9" s="18">
        <v>1262735</v>
      </c>
      <c r="CH9" s="18">
        <v>1506039</v>
      </c>
      <c r="CI9" s="18">
        <v>1518198</v>
      </c>
      <c r="CJ9" s="18">
        <v>1630633</v>
      </c>
      <c r="CK9" s="18">
        <v>1622723</v>
      </c>
      <c r="CL9" s="18">
        <v>1692333</v>
      </c>
      <c r="CM9" s="18">
        <v>1436513</v>
      </c>
      <c r="CN9" s="18">
        <v>1272222</v>
      </c>
      <c r="CO9" s="18">
        <v>1524040</v>
      </c>
      <c r="CP9" s="18">
        <v>1532116</v>
      </c>
    </row>
    <row r="10" spans="2:94" x14ac:dyDescent="0.3">
      <c r="B10" s="18" t="str">
        <f t="shared" si="4"/>
        <v>Page ViewsGoogle Android</v>
      </c>
      <c r="C10" s="18" t="s">
        <v>6</v>
      </c>
      <c r="D10" s="18" t="s">
        <v>4</v>
      </c>
      <c r="E10" s="18">
        <v>843595</v>
      </c>
      <c r="F10" s="18">
        <v>913123</v>
      </c>
      <c r="G10" s="18">
        <v>732015</v>
      </c>
      <c r="H10" s="18">
        <v>675246</v>
      </c>
      <c r="I10" s="18">
        <v>684399</v>
      </c>
      <c r="J10" s="18">
        <v>846955</v>
      </c>
      <c r="K10" s="18">
        <v>932196</v>
      </c>
      <c r="L10" s="18">
        <v>989340</v>
      </c>
      <c r="M10" s="18">
        <v>948132</v>
      </c>
      <c r="N10" s="18">
        <v>721176</v>
      </c>
      <c r="O10" s="18">
        <v>657883</v>
      </c>
      <c r="P10" s="18">
        <v>742302</v>
      </c>
      <c r="Q10" s="18">
        <v>771779</v>
      </c>
      <c r="R10" s="18">
        <v>832870</v>
      </c>
      <c r="S10" s="18">
        <v>921636</v>
      </c>
      <c r="T10" s="18">
        <v>895632</v>
      </c>
      <c r="U10" s="18">
        <v>697183</v>
      </c>
      <c r="V10" s="18">
        <v>713520</v>
      </c>
      <c r="W10" s="18">
        <v>741430</v>
      </c>
      <c r="X10" s="18">
        <v>707540</v>
      </c>
      <c r="Y10" s="18">
        <v>761837</v>
      </c>
      <c r="Z10" s="18">
        <v>769821</v>
      </c>
      <c r="AA10" s="18">
        <v>814085</v>
      </c>
      <c r="AB10" s="18">
        <v>649027</v>
      </c>
      <c r="AC10" s="18">
        <v>611626</v>
      </c>
      <c r="AD10" s="18">
        <v>688942</v>
      </c>
      <c r="AE10" s="18">
        <v>755915</v>
      </c>
      <c r="AF10" s="18">
        <v>789119</v>
      </c>
      <c r="AG10" s="18">
        <v>783037</v>
      </c>
      <c r="AH10" s="18">
        <v>884673</v>
      </c>
      <c r="AI10" s="18">
        <v>716308</v>
      </c>
      <c r="AJ10" s="18">
        <v>620456</v>
      </c>
      <c r="AK10" s="18">
        <v>795294</v>
      </c>
      <c r="AL10" s="18">
        <v>906403</v>
      </c>
      <c r="AM10" s="18">
        <v>839639</v>
      </c>
      <c r="AN10" s="18">
        <v>901840</v>
      </c>
      <c r="AO10" s="18">
        <v>857529</v>
      </c>
      <c r="AP10" s="18">
        <v>685995</v>
      </c>
      <c r="AQ10" s="18">
        <v>611728</v>
      </c>
      <c r="AR10" s="18">
        <v>691107</v>
      </c>
      <c r="AS10" s="18">
        <v>712578</v>
      </c>
      <c r="AT10" s="18">
        <v>787392</v>
      </c>
      <c r="AU10" s="18">
        <v>801311</v>
      </c>
      <c r="AV10" s="18">
        <v>810045</v>
      </c>
      <c r="AW10" s="18">
        <v>642882</v>
      </c>
      <c r="AX10" s="18">
        <v>534578</v>
      </c>
      <c r="AY10" s="18">
        <v>701561</v>
      </c>
      <c r="AZ10" s="18">
        <v>721850</v>
      </c>
      <c r="BA10" s="18">
        <v>792270</v>
      </c>
      <c r="BB10" s="18">
        <v>787614</v>
      </c>
      <c r="BC10" s="18">
        <v>861207</v>
      </c>
      <c r="BD10" s="18">
        <v>669305</v>
      </c>
      <c r="BE10" s="18">
        <v>615621</v>
      </c>
      <c r="BF10" s="18">
        <v>749958</v>
      </c>
      <c r="BG10" s="18">
        <v>783970</v>
      </c>
      <c r="BH10" s="18">
        <v>748058</v>
      </c>
      <c r="BI10" s="18">
        <v>763087</v>
      </c>
      <c r="BJ10" s="18">
        <v>806811</v>
      </c>
      <c r="BK10" s="18">
        <v>636350</v>
      </c>
      <c r="BL10" s="18">
        <v>565825</v>
      </c>
      <c r="BM10" s="18">
        <v>680094</v>
      </c>
      <c r="BN10" s="18">
        <v>694574</v>
      </c>
      <c r="BO10" s="18">
        <v>752491</v>
      </c>
      <c r="BP10" s="18">
        <v>764811</v>
      </c>
      <c r="BQ10" s="18">
        <v>968568</v>
      </c>
      <c r="BR10" s="18">
        <v>756199</v>
      </c>
      <c r="BS10" s="18">
        <v>773176</v>
      </c>
      <c r="BT10" s="18">
        <v>763995</v>
      </c>
      <c r="BU10" s="18">
        <v>747293</v>
      </c>
      <c r="BV10" s="18">
        <v>746098</v>
      </c>
      <c r="BW10" s="18">
        <v>805734</v>
      </c>
      <c r="BX10" s="18">
        <v>848093</v>
      </c>
      <c r="BY10" s="18">
        <v>715635</v>
      </c>
      <c r="BZ10" s="18">
        <v>592478</v>
      </c>
      <c r="CA10" s="18">
        <v>700176</v>
      </c>
      <c r="CB10" s="18">
        <v>727909</v>
      </c>
      <c r="CC10" s="18">
        <v>783025</v>
      </c>
      <c r="CD10" s="18">
        <v>899450</v>
      </c>
      <c r="CE10" s="18">
        <v>1009153</v>
      </c>
      <c r="CF10" s="18">
        <v>735887</v>
      </c>
      <c r="CG10" s="18">
        <v>628873</v>
      </c>
      <c r="CH10" s="18">
        <v>742054</v>
      </c>
      <c r="CI10" s="18">
        <v>750585</v>
      </c>
      <c r="CJ10" s="18">
        <v>816927</v>
      </c>
      <c r="CK10" s="18">
        <v>794090</v>
      </c>
      <c r="CL10" s="18">
        <v>875985</v>
      </c>
      <c r="CM10" s="18">
        <v>754689</v>
      </c>
      <c r="CN10" s="18">
        <v>658398</v>
      </c>
      <c r="CO10" s="18">
        <v>743760</v>
      </c>
      <c r="CP10" s="18">
        <v>754573</v>
      </c>
    </row>
    <row r="11" spans="2:94" x14ac:dyDescent="0.3">
      <c r="B11" s="18" t="str">
        <f t="shared" si="4"/>
        <v>Average Time Spent on PageApple iOS</v>
      </c>
      <c r="C11" s="18" t="s">
        <v>7</v>
      </c>
      <c r="D11" s="18" t="s">
        <v>3</v>
      </c>
      <c r="E11" s="18">
        <v>3.4</v>
      </c>
      <c r="F11" s="18">
        <v>3.4</v>
      </c>
      <c r="G11" s="18">
        <v>3.7</v>
      </c>
      <c r="H11" s="18">
        <v>3.4</v>
      </c>
      <c r="I11" s="18">
        <v>3.4</v>
      </c>
      <c r="J11" s="18">
        <v>3.5</v>
      </c>
      <c r="K11" s="18">
        <v>3.8</v>
      </c>
      <c r="L11" s="18">
        <v>3.8</v>
      </c>
      <c r="M11" s="18">
        <v>3.6</v>
      </c>
      <c r="N11" s="18">
        <v>3.8</v>
      </c>
      <c r="O11" s="18">
        <v>3.4</v>
      </c>
      <c r="P11" s="18">
        <v>3.5</v>
      </c>
      <c r="Q11" s="18">
        <v>3.6</v>
      </c>
      <c r="R11" s="18">
        <v>3.4</v>
      </c>
      <c r="S11" s="18">
        <v>3.4</v>
      </c>
      <c r="T11" s="18">
        <v>3.2</v>
      </c>
      <c r="U11" s="18">
        <v>3.6</v>
      </c>
      <c r="V11" s="18">
        <v>3.6</v>
      </c>
      <c r="W11" s="18">
        <v>3.5</v>
      </c>
      <c r="X11" s="18">
        <v>3.6</v>
      </c>
      <c r="Y11" s="18">
        <v>3.4</v>
      </c>
      <c r="Z11" s="18">
        <v>3.4</v>
      </c>
      <c r="AA11" s="18">
        <v>3.3</v>
      </c>
      <c r="AB11" s="18">
        <v>3.6</v>
      </c>
      <c r="AC11" s="18">
        <v>3.3</v>
      </c>
      <c r="AD11" s="18">
        <v>3.5</v>
      </c>
      <c r="AE11" s="18">
        <v>3.6</v>
      </c>
      <c r="AF11" s="18">
        <v>3.6</v>
      </c>
      <c r="AG11" s="18">
        <v>3.5</v>
      </c>
      <c r="AH11" s="18">
        <v>3.4</v>
      </c>
      <c r="AI11" s="18">
        <v>3.6</v>
      </c>
      <c r="AJ11" s="18">
        <v>3.3</v>
      </c>
      <c r="AK11" s="18">
        <v>3.4</v>
      </c>
      <c r="AL11" s="18">
        <v>3.4</v>
      </c>
      <c r="AM11" s="18">
        <v>3.8</v>
      </c>
      <c r="AN11" s="18">
        <v>3.4</v>
      </c>
      <c r="AO11" s="18">
        <v>3.4</v>
      </c>
      <c r="AP11" s="18">
        <v>3.5</v>
      </c>
      <c r="AQ11" s="18">
        <v>3.3</v>
      </c>
      <c r="AR11" s="18">
        <v>3.5</v>
      </c>
      <c r="AS11" s="18">
        <v>3.6</v>
      </c>
      <c r="AT11" s="18">
        <v>3.4</v>
      </c>
      <c r="AU11" s="18">
        <v>3.3</v>
      </c>
      <c r="AV11" s="18">
        <v>3.2</v>
      </c>
      <c r="AW11" s="18">
        <v>3.5</v>
      </c>
      <c r="AX11" s="18">
        <v>3.4</v>
      </c>
      <c r="AY11" s="18">
        <v>3.5</v>
      </c>
      <c r="AZ11" s="18">
        <v>3.7</v>
      </c>
      <c r="BA11" s="18">
        <v>3.6</v>
      </c>
      <c r="BB11" s="18">
        <v>3.4</v>
      </c>
      <c r="BC11" s="18">
        <v>3.4</v>
      </c>
      <c r="BD11" s="18">
        <v>3.7</v>
      </c>
      <c r="BE11" s="18">
        <v>3.4</v>
      </c>
      <c r="BF11" s="18">
        <v>3.5</v>
      </c>
      <c r="BG11" s="18">
        <v>3.6</v>
      </c>
      <c r="BH11" s="18">
        <v>3.5</v>
      </c>
      <c r="BI11" s="18">
        <v>3.4</v>
      </c>
      <c r="BJ11" s="18">
        <v>3.5</v>
      </c>
      <c r="BK11" s="18">
        <v>3.6</v>
      </c>
      <c r="BL11" s="18">
        <v>3.5</v>
      </c>
      <c r="BM11" s="18">
        <v>3.6</v>
      </c>
      <c r="BN11" s="18">
        <v>3.6</v>
      </c>
      <c r="BO11" s="18">
        <v>3.5</v>
      </c>
      <c r="BP11" s="18">
        <v>3.3</v>
      </c>
      <c r="BQ11" s="18">
        <v>3.3</v>
      </c>
      <c r="BR11" s="18">
        <v>3.7</v>
      </c>
      <c r="BS11" s="18">
        <v>3.6</v>
      </c>
      <c r="BT11" s="18">
        <v>3.7</v>
      </c>
      <c r="BU11" s="18">
        <v>3.4</v>
      </c>
      <c r="BV11" s="18">
        <v>3.4</v>
      </c>
      <c r="BW11" s="18">
        <v>3.4</v>
      </c>
      <c r="BX11" s="18">
        <v>3.4</v>
      </c>
      <c r="BY11" s="18">
        <v>3.8</v>
      </c>
      <c r="BZ11" s="18">
        <v>3.6</v>
      </c>
      <c r="CA11" s="18">
        <v>3.6</v>
      </c>
      <c r="CB11" s="18">
        <v>3.7</v>
      </c>
      <c r="CC11" s="18">
        <v>3.4</v>
      </c>
      <c r="CD11" s="18">
        <v>3.4</v>
      </c>
      <c r="CE11" s="18">
        <v>3.7</v>
      </c>
      <c r="CF11" s="18">
        <v>3.9</v>
      </c>
      <c r="CG11" s="18">
        <v>3.6</v>
      </c>
      <c r="CH11" s="18">
        <v>3.7</v>
      </c>
      <c r="CI11" s="18">
        <v>3.7</v>
      </c>
      <c r="CJ11" s="18">
        <v>3.7</v>
      </c>
      <c r="CK11" s="18">
        <v>3.8</v>
      </c>
      <c r="CL11" s="18">
        <v>3.7</v>
      </c>
      <c r="CM11" s="18">
        <v>4.2</v>
      </c>
      <c r="CN11" s="18">
        <v>3.8</v>
      </c>
      <c r="CO11" s="18">
        <v>3.8</v>
      </c>
      <c r="CP11" s="18">
        <v>3.7</v>
      </c>
    </row>
    <row r="12" spans="2:94" x14ac:dyDescent="0.3">
      <c r="B12" s="18" t="str">
        <f t="shared" si="4"/>
        <v>Average Time Spent on PageGoogle Android</v>
      </c>
      <c r="C12" s="18" t="s">
        <v>7</v>
      </c>
      <c r="D12" s="18" t="s">
        <v>4</v>
      </c>
      <c r="E12" s="18">
        <v>4.0999999999999996</v>
      </c>
      <c r="F12" s="18">
        <v>4.0999999999999996</v>
      </c>
      <c r="G12" s="18">
        <v>4.4000000000000004</v>
      </c>
      <c r="H12" s="18">
        <v>4.0999999999999996</v>
      </c>
      <c r="I12" s="18">
        <v>4</v>
      </c>
      <c r="J12" s="18">
        <v>4.3</v>
      </c>
      <c r="K12" s="18">
        <v>4.4000000000000004</v>
      </c>
      <c r="L12" s="18">
        <v>4.4000000000000004</v>
      </c>
      <c r="M12" s="18">
        <v>4.3</v>
      </c>
      <c r="N12" s="18">
        <v>4.4000000000000004</v>
      </c>
      <c r="O12" s="18">
        <v>4.0999999999999996</v>
      </c>
      <c r="P12" s="18">
        <v>4.0999999999999996</v>
      </c>
      <c r="Q12" s="18">
        <v>4.3</v>
      </c>
      <c r="R12" s="18">
        <v>4.0999999999999996</v>
      </c>
      <c r="S12" s="18">
        <v>4</v>
      </c>
      <c r="T12" s="18">
        <v>3.9</v>
      </c>
      <c r="U12" s="18">
        <v>4.2</v>
      </c>
      <c r="V12" s="18">
        <v>4.5999999999999996</v>
      </c>
      <c r="W12" s="18">
        <v>4.3</v>
      </c>
      <c r="X12" s="18">
        <v>4.3</v>
      </c>
      <c r="Y12" s="18">
        <v>4.2</v>
      </c>
      <c r="Z12" s="18">
        <v>4.0999999999999996</v>
      </c>
      <c r="AA12" s="18">
        <v>3.9</v>
      </c>
      <c r="AB12" s="18">
        <v>4.3</v>
      </c>
      <c r="AC12" s="18">
        <v>4.0999999999999996</v>
      </c>
      <c r="AD12" s="18">
        <v>4.3</v>
      </c>
      <c r="AE12" s="18">
        <v>4.3</v>
      </c>
      <c r="AF12" s="18">
        <v>4.2</v>
      </c>
      <c r="AG12" s="18">
        <v>4.0999999999999996</v>
      </c>
      <c r="AH12" s="18">
        <v>4</v>
      </c>
      <c r="AI12" s="18">
        <v>4.2</v>
      </c>
      <c r="AJ12" s="18">
        <v>4</v>
      </c>
      <c r="AK12" s="18">
        <v>4.2</v>
      </c>
      <c r="AL12" s="18">
        <v>4.2</v>
      </c>
      <c r="AM12" s="18">
        <v>4.5</v>
      </c>
      <c r="AN12" s="18">
        <v>4.2</v>
      </c>
      <c r="AO12" s="18">
        <v>4.0999999999999996</v>
      </c>
      <c r="AP12" s="18">
        <v>4.2</v>
      </c>
      <c r="AQ12" s="18">
        <v>4.0999999999999996</v>
      </c>
      <c r="AR12" s="18">
        <v>4.2</v>
      </c>
      <c r="AS12" s="18">
        <v>4.2</v>
      </c>
      <c r="AT12" s="18">
        <v>4.0999999999999996</v>
      </c>
      <c r="AU12" s="18">
        <v>3.9</v>
      </c>
      <c r="AV12" s="18">
        <v>3.9</v>
      </c>
      <c r="AW12" s="18">
        <v>4.2</v>
      </c>
      <c r="AX12" s="18">
        <v>4</v>
      </c>
      <c r="AY12" s="18">
        <v>4.2</v>
      </c>
      <c r="AZ12" s="18">
        <v>4.4000000000000004</v>
      </c>
      <c r="BA12" s="18">
        <v>4.3</v>
      </c>
      <c r="BB12" s="18">
        <v>4.0999999999999996</v>
      </c>
      <c r="BC12" s="18">
        <v>4.0999999999999996</v>
      </c>
      <c r="BD12" s="18">
        <v>4.4000000000000004</v>
      </c>
      <c r="BE12" s="18">
        <v>4.2</v>
      </c>
      <c r="BF12" s="18">
        <v>4.3</v>
      </c>
      <c r="BG12" s="18">
        <v>4.5</v>
      </c>
      <c r="BH12" s="18">
        <v>4.2</v>
      </c>
      <c r="BI12" s="18">
        <v>4.2</v>
      </c>
      <c r="BJ12" s="18">
        <v>4.2</v>
      </c>
      <c r="BK12" s="18">
        <v>4.4000000000000004</v>
      </c>
      <c r="BL12" s="18">
        <v>4.2</v>
      </c>
      <c r="BM12" s="18">
        <v>4.3</v>
      </c>
      <c r="BN12" s="18">
        <v>4.3</v>
      </c>
      <c r="BO12" s="18">
        <v>4.3</v>
      </c>
      <c r="BP12" s="18">
        <v>4.2</v>
      </c>
      <c r="BQ12" s="18">
        <v>4.2</v>
      </c>
      <c r="BR12" s="18">
        <v>4.5</v>
      </c>
      <c r="BS12" s="18">
        <v>4.4000000000000004</v>
      </c>
      <c r="BT12" s="18">
        <v>4.3</v>
      </c>
      <c r="BU12" s="18">
        <v>4.3</v>
      </c>
      <c r="BV12" s="18">
        <v>4.2</v>
      </c>
      <c r="BW12" s="18">
        <v>4.0999999999999996</v>
      </c>
      <c r="BX12" s="18">
        <v>4</v>
      </c>
      <c r="BY12" s="18">
        <v>4.5999999999999996</v>
      </c>
      <c r="BZ12" s="18">
        <v>4.3</v>
      </c>
      <c r="CA12" s="18">
        <v>4.4000000000000004</v>
      </c>
      <c r="CB12" s="18">
        <v>4.5999999999999996</v>
      </c>
      <c r="CC12" s="18">
        <v>4.2</v>
      </c>
      <c r="CD12" s="18">
        <v>4.2</v>
      </c>
      <c r="CE12" s="18">
        <v>4.5</v>
      </c>
      <c r="CF12" s="18">
        <v>4.8</v>
      </c>
      <c r="CG12" s="18">
        <v>4.3</v>
      </c>
      <c r="CH12" s="18">
        <v>4.5999999999999996</v>
      </c>
      <c r="CI12" s="18">
        <v>4.5</v>
      </c>
      <c r="CJ12" s="18">
        <v>4.7</v>
      </c>
      <c r="CK12" s="18">
        <v>4.5999999999999996</v>
      </c>
      <c r="CL12" s="18">
        <v>4.5999999999999996</v>
      </c>
      <c r="CM12" s="18">
        <v>5.2</v>
      </c>
      <c r="CN12" s="18">
        <v>4.8</v>
      </c>
      <c r="CO12" s="18">
        <v>4.5999999999999996</v>
      </c>
      <c r="CP12" s="18">
        <v>4.5</v>
      </c>
    </row>
    <row r="13" spans="2:94" x14ac:dyDescent="0.3">
      <c r="B13" s="18" t="str">
        <f t="shared" si="4"/>
        <v>DR_New VisitorsApple iOS</v>
      </c>
      <c r="C13" s="18" t="s">
        <v>8</v>
      </c>
      <c r="D13" s="18" t="s">
        <v>3</v>
      </c>
      <c r="E13" s="18">
        <v>4154</v>
      </c>
      <c r="F13" s="18">
        <v>4524</v>
      </c>
      <c r="G13" s="18">
        <v>4157</v>
      </c>
      <c r="H13" s="18">
        <v>3308</v>
      </c>
      <c r="I13" s="18">
        <v>3741</v>
      </c>
      <c r="J13" s="18">
        <v>4353</v>
      </c>
      <c r="K13" s="18">
        <v>4686</v>
      </c>
      <c r="L13" s="18">
        <v>4808</v>
      </c>
      <c r="M13" s="18">
        <v>4409</v>
      </c>
      <c r="N13" s="18">
        <v>4216</v>
      </c>
      <c r="O13" s="18">
        <v>3145</v>
      </c>
      <c r="P13" s="18">
        <v>3896</v>
      </c>
      <c r="Q13" s="18">
        <v>3966</v>
      </c>
      <c r="R13" s="18">
        <v>4032</v>
      </c>
      <c r="S13" s="18">
        <v>4343</v>
      </c>
      <c r="T13" s="18">
        <v>3990</v>
      </c>
      <c r="U13" s="18">
        <v>3954</v>
      </c>
      <c r="V13" s="18">
        <v>3211</v>
      </c>
      <c r="W13" s="18">
        <v>3770</v>
      </c>
      <c r="X13" s="18">
        <v>3885</v>
      </c>
      <c r="Y13" s="18">
        <v>3678</v>
      </c>
      <c r="Z13" s="18">
        <v>3761</v>
      </c>
      <c r="AA13" s="18">
        <v>3993</v>
      </c>
      <c r="AB13" s="18">
        <v>3970</v>
      </c>
      <c r="AC13" s="18">
        <v>3163</v>
      </c>
      <c r="AD13" s="18">
        <v>3753</v>
      </c>
      <c r="AE13" s="18">
        <v>3981</v>
      </c>
      <c r="AF13" s="18">
        <v>4899</v>
      </c>
      <c r="AG13" s="18">
        <v>4053</v>
      </c>
      <c r="AH13" s="18">
        <v>4380</v>
      </c>
      <c r="AI13" s="18">
        <v>4236</v>
      </c>
      <c r="AJ13" s="18">
        <v>3159</v>
      </c>
      <c r="AK13" s="18">
        <v>4110</v>
      </c>
      <c r="AL13" s="18">
        <v>4596</v>
      </c>
      <c r="AM13" s="18">
        <v>4487</v>
      </c>
      <c r="AN13" s="18">
        <v>4228</v>
      </c>
      <c r="AO13" s="18">
        <v>4154</v>
      </c>
      <c r="AP13" s="18">
        <v>4087</v>
      </c>
      <c r="AQ13" s="18">
        <v>2979</v>
      </c>
      <c r="AR13" s="18">
        <v>3714</v>
      </c>
      <c r="AS13" s="18">
        <v>3704</v>
      </c>
      <c r="AT13" s="18">
        <v>3930</v>
      </c>
      <c r="AU13" s="18">
        <v>3640</v>
      </c>
      <c r="AV13" s="18">
        <v>3947</v>
      </c>
      <c r="AW13" s="18">
        <v>3552</v>
      </c>
      <c r="AX13" s="18">
        <v>2908</v>
      </c>
      <c r="AY13" s="18">
        <v>3779</v>
      </c>
      <c r="AZ13" s="18">
        <v>4060</v>
      </c>
      <c r="BA13" s="18">
        <v>4056</v>
      </c>
      <c r="BB13" s="18">
        <v>3845</v>
      </c>
      <c r="BC13" s="18">
        <v>4201</v>
      </c>
      <c r="BD13" s="18">
        <v>3868</v>
      </c>
      <c r="BE13" s="18">
        <v>3087</v>
      </c>
      <c r="BF13" s="18">
        <v>3588</v>
      </c>
      <c r="BG13" s="18">
        <v>3843</v>
      </c>
      <c r="BH13" s="18">
        <v>3695</v>
      </c>
      <c r="BI13" s="18">
        <v>3664</v>
      </c>
      <c r="BJ13" s="18">
        <v>3965</v>
      </c>
      <c r="BK13" s="18">
        <v>4501</v>
      </c>
      <c r="BL13" s="18">
        <v>3092</v>
      </c>
      <c r="BM13" s="18">
        <v>3662</v>
      </c>
      <c r="BN13" s="18">
        <v>3715</v>
      </c>
      <c r="BO13" s="18">
        <v>3668</v>
      </c>
      <c r="BP13" s="18">
        <v>3670</v>
      </c>
      <c r="BQ13" s="18">
        <v>4266</v>
      </c>
      <c r="BR13" s="18">
        <v>4286</v>
      </c>
      <c r="BS13" s="18">
        <v>3631</v>
      </c>
      <c r="BT13" s="18">
        <v>4096</v>
      </c>
      <c r="BU13" s="18">
        <v>3905</v>
      </c>
      <c r="BV13" s="18">
        <v>3686</v>
      </c>
      <c r="BW13" s="18">
        <v>3746</v>
      </c>
      <c r="BX13" s="18">
        <v>4060</v>
      </c>
      <c r="BY13" s="18">
        <v>3777</v>
      </c>
      <c r="BZ13" s="18">
        <v>3012</v>
      </c>
      <c r="CA13" s="18">
        <v>3600</v>
      </c>
      <c r="CB13" s="18">
        <v>3893</v>
      </c>
      <c r="CC13" s="18">
        <v>3618</v>
      </c>
      <c r="CD13" s="18">
        <v>3855</v>
      </c>
      <c r="CE13" s="18">
        <v>4772</v>
      </c>
      <c r="CF13" s="18">
        <v>4375</v>
      </c>
      <c r="CG13" s="18">
        <v>3238</v>
      </c>
      <c r="CH13" s="18">
        <v>3990</v>
      </c>
      <c r="CI13" s="18">
        <v>4184</v>
      </c>
      <c r="CJ13" s="18">
        <v>4200</v>
      </c>
      <c r="CK13" s="18">
        <v>4283</v>
      </c>
      <c r="CL13" s="18">
        <v>4452</v>
      </c>
      <c r="CM13" s="18">
        <v>4667</v>
      </c>
      <c r="CN13" s="18">
        <v>3516</v>
      </c>
      <c r="CO13" s="18">
        <v>5237</v>
      </c>
      <c r="CP13" s="18">
        <v>4566</v>
      </c>
    </row>
    <row r="14" spans="2:94" x14ac:dyDescent="0.3">
      <c r="B14" s="18" t="str">
        <f t="shared" si="4"/>
        <v>DR_New VisitorsGoogle Android</v>
      </c>
      <c r="C14" s="18" t="s">
        <v>8</v>
      </c>
      <c r="D14" s="18" t="s">
        <v>4</v>
      </c>
      <c r="E14" s="18">
        <v>2021</v>
      </c>
      <c r="F14" s="18">
        <v>2167</v>
      </c>
      <c r="G14" s="18">
        <v>2012</v>
      </c>
      <c r="H14" s="18">
        <v>1532</v>
      </c>
      <c r="I14" s="18">
        <v>1615</v>
      </c>
      <c r="J14" s="18">
        <v>2025</v>
      </c>
      <c r="K14" s="18">
        <v>2276</v>
      </c>
      <c r="L14" s="18">
        <v>2409</v>
      </c>
      <c r="M14" s="18">
        <v>2317</v>
      </c>
      <c r="N14" s="18">
        <v>1982</v>
      </c>
      <c r="O14" s="18">
        <v>1611</v>
      </c>
      <c r="P14" s="18">
        <v>1923</v>
      </c>
      <c r="Q14" s="18">
        <v>1966</v>
      </c>
      <c r="R14" s="18">
        <v>1951</v>
      </c>
      <c r="S14" s="18">
        <v>2256</v>
      </c>
      <c r="T14" s="18">
        <v>2075</v>
      </c>
      <c r="U14" s="18">
        <v>1877</v>
      </c>
      <c r="V14" s="18">
        <v>1607</v>
      </c>
      <c r="W14" s="18">
        <v>1824</v>
      </c>
      <c r="X14" s="18">
        <v>1771</v>
      </c>
      <c r="Y14" s="18">
        <v>1853</v>
      </c>
      <c r="Z14" s="18">
        <v>1913</v>
      </c>
      <c r="AA14" s="18">
        <v>1868</v>
      </c>
      <c r="AB14" s="18">
        <v>1849</v>
      </c>
      <c r="AC14" s="18">
        <v>1411</v>
      </c>
      <c r="AD14" s="18">
        <v>1777</v>
      </c>
      <c r="AE14" s="18">
        <v>1894</v>
      </c>
      <c r="AF14" s="18">
        <v>1944</v>
      </c>
      <c r="AG14" s="18">
        <v>1880</v>
      </c>
      <c r="AH14" s="18">
        <v>2196</v>
      </c>
      <c r="AI14" s="18">
        <v>1961</v>
      </c>
      <c r="AJ14" s="18">
        <v>1527</v>
      </c>
      <c r="AK14" s="18">
        <v>1918</v>
      </c>
      <c r="AL14" s="18">
        <v>2117</v>
      </c>
      <c r="AM14" s="18">
        <v>2192</v>
      </c>
      <c r="AN14" s="18">
        <v>2142</v>
      </c>
      <c r="AO14" s="18">
        <v>2025</v>
      </c>
      <c r="AP14" s="18">
        <v>1872</v>
      </c>
      <c r="AQ14" s="18">
        <v>1573</v>
      </c>
      <c r="AR14" s="18">
        <v>1788</v>
      </c>
      <c r="AS14" s="18">
        <v>1817</v>
      </c>
      <c r="AT14" s="18">
        <v>1834</v>
      </c>
      <c r="AU14" s="18">
        <v>1828</v>
      </c>
      <c r="AV14" s="18">
        <v>1703</v>
      </c>
      <c r="AW14" s="18">
        <v>1682</v>
      </c>
      <c r="AX14" s="18">
        <v>1433</v>
      </c>
      <c r="AY14" s="18">
        <v>1728</v>
      </c>
      <c r="AZ14" s="18">
        <v>1853</v>
      </c>
      <c r="BA14" s="18">
        <v>1893</v>
      </c>
      <c r="BB14" s="18">
        <v>1790</v>
      </c>
      <c r="BC14" s="18">
        <v>1914</v>
      </c>
      <c r="BD14" s="18">
        <v>1732</v>
      </c>
      <c r="BE14" s="18">
        <v>1497</v>
      </c>
      <c r="BF14" s="18">
        <v>1791</v>
      </c>
      <c r="BG14" s="18">
        <v>1856</v>
      </c>
      <c r="BH14" s="18">
        <v>1788</v>
      </c>
      <c r="BI14" s="18">
        <v>1741</v>
      </c>
      <c r="BJ14" s="18">
        <v>1810</v>
      </c>
      <c r="BK14" s="18">
        <v>1636</v>
      </c>
      <c r="BL14" s="18">
        <v>1393</v>
      </c>
      <c r="BM14" s="18">
        <v>1663</v>
      </c>
      <c r="BN14" s="18">
        <v>1620</v>
      </c>
      <c r="BO14" s="18">
        <v>1720</v>
      </c>
      <c r="BP14" s="18">
        <v>1754</v>
      </c>
      <c r="BQ14" s="18">
        <v>2063</v>
      </c>
      <c r="BR14" s="18">
        <v>1934</v>
      </c>
      <c r="BS14" s="18">
        <v>1731</v>
      </c>
      <c r="BT14" s="18">
        <v>1834</v>
      </c>
      <c r="BU14" s="18">
        <v>1785</v>
      </c>
      <c r="BV14" s="18">
        <v>1748</v>
      </c>
      <c r="BW14" s="18">
        <v>1781</v>
      </c>
      <c r="BX14" s="18">
        <v>1920</v>
      </c>
      <c r="BY14" s="18">
        <v>1842</v>
      </c>
      <c r="BZ14" s="18">
        <v>1465</v>
      </c>
      <c r="CA14" s="18">
        <v>1620</v>
      </c>
      <c r="CB14" s="18">
        <v>1763</v>
      </c>
      <c r="CC14" s="18">
        <v>1813</v>
      </c>
      <c r="CD14" s="18">
        <v>1798</v>
      </c>
      <c r="CE14" s="18">
        <v>2171</v>
      </c>
      <c r="CF14" s="18">
        <v>1955</v>
      </c>
      <c r="CG14" s="18">
        <v>1419</v>
      </c>
      <c r="CH14" s="18">
        <v>1764</v>
      </c>
      <c r="CI14" s="18">
        <v>1820</v>
      </c>
      <c r="CJ14" s="18">
        <v>1958</v>
      </c>
      <c r="CK14" s="18">
        <v>1957</v>
      </c>
      <c r="CL14" s="18">
        <v>2017</v>
      </c>
      <c r="CM14" s="18">
        <v>2117</v>
      </c>
      <c r="CN14" s="18">
        <v>1630</v>
      </c>
      <c r="CO14" s="18">
        <v>1877</v>
      </c>
      <c r="CP14" s="18">
        <v>1901</v>
      </c>
    </row>
    <row r="15" spans="2:94" x14ac:dyDescent="0.3">
      <c r="B15" s="18" t="str">
        <f t="shared" si="4"/>
        <v>DR_Server ErrorsApple iOS</v>
      </c>
      <c r="C15" s="18" t="s">
        <v>9</v>
      </c>
      <c r="D15" s="18" t="s">
        <v>3</v>
      </c>
      <c r="E15" s="18">
        <v>1824</v>
      </c>
      <c r="F15" s="18">
        <v>1887</v>
      </c>
      <c r="G15" s="18">
        <v>1622</v>
      </c>
      <c r="H15" s="18">
        <v>1326</v>
      </c>
      <c r="I15" s="18">
        <v>1490</v>
      </c>
      <c r="J15" s="18">
        <v>1943</v>
      </c>
      <c r="K15" s="18">
        <v>2189</v>
      </c>
      <c r="L15" s="18">
        <v>2197</v>
      </c>
      <c r="M15" s="18">
        <v>2145</v>
      </c>
      <c r="N15" s="18">
        <v>1759</v>
      </c>
      <c r="O15" s="18">
        <v>1361</v>
      </c>
      <c r="P15" s="18">
        <v>1771</v>
      </c>
      <c r="Q15" s="18">
        <v>2248</v>
      </c>
      <c r="R15" s="18">
        <v>2138</v>
      </c>
      <c r="S15" s="18">
        <v>2291</v>
      </c>
      <c r="T15" s="18">
        <v>2060</v>
      </c>
      <c r="U15" s="18">
        <v>1719</v>
      </c>
      <c r="V15" s="18">
        <v>1438</v>
      </c>
      <c r="W15" s="18">
        <v>1754</v>
      </c>
      <c r="X15" s="18">
        <v>3067</v>
      </c>
      <c r="Y15" s="18">
        <v>1710</v>
      </c>
      <c r="Z15" s="18">
        <v>3091</v>
      </c>
      <c r="AA15" s="18">
        <v>1931</v>
      </c>
      <c r="AB15" s="18">
        <v>1663</v>
      </c>
      <c r="AC15" s="18">
        <v>1404</v>
      </c>
      <c r="AD15" s="18">
        <v>1783</v>
      </c>
      <c r="AE15" s="18">
        <v>2197</v>
      </c>
      <c r="AF15" s="18">
        <v>2000</v>
      </c>
      <c r="AG15" s="18">
        <v>2063</v>
      </c>
      <c r="AH15" s="18">
        <v>2135</v>
      </c>
      <c r="AI15" s="18">
        <v>1907</v>
      </c>
      <c r="AJ15" s="18">
        <v>1416</v>
      </c>
      <c r="AK15" s="18">
        <v>1786</v>
      </c>
      <c r="AL15" s="18">
        <v>1780</v>
      </c>
      <c r="AM15" s="18">
        <v>3041</v>
      </c>
      <c r="AN15" s="18">
        <v>1927</v>
      </c>
      <c r="AO15" s="18">
        <v>1949</v>
      </c>
      <c r="AP15" s="18">
        <v>1715</v>
      </c>
      <c r="AQ15" s="18">
        <v>1406</v>
      </c>
      <c r="AR15" s="18">
        <v>1670</v>
      </c>
      <c r="AS15" s="18">
        <v>2900</v>
      </c>
      <c r="AT15" s="18">
        <v>1810</v>
      </c>
      <c r="AU15" s="18">
        <v>1853</v>
      </c>
      <c r="AV15" s="18">
        <v>1715</v>
      </c>
      <c r="AW15" s="18">
        <v>1994</v>
      </c>
      <c r="AX15" s="18">
        <v>3407</v>
      </c>
      <c r="AY15" s="18">
        <v>1704</v>
      </c>
      <c r="AZ15" s="18">
        <v>2865</v>
      </c>
      <c r="BA15" s="18">
        <v>2241</v>
      </c>
      <c r="BB15" s="18">
        <v>1864</v>
      </c>
      <c r="BC15" s="18">
        <v>2151</v>
      </c>
      <c r="BD15" s="18">
        <v>1875</v>
      </c>
      <c r="BE15" s="18">
        <v>1474</v>
      </c>
      <c r="BF15" s="18">
        <v>1831</v>
      </c>
      <c r="BG15" s="18">
        <v>1891</v>
      </c>
      <c r="BH15" s="18">
        <v>1915</v>
      </c>
      <c r="BI15" s="18">
        <v>1963</v>
      </c>
      <c r="BJ15" s="18">
        <v>2322</v>
      </c>
      <c r="BK15" s="18">
        <v>1728</v>
      </c>
      <c r="BL15" s="18">
        <v>1345</v>
      </c>
      <c r="BM15" s="18">
        <v>2467</v>
      </c>
      <c r="BN15" s="18">
        <v>2761</v>
      </c>
      <c r="BO15" s="18">
        <v>1864</v>
      </c>
      <c r="BP15" s="18">
        <v>1862</v>
      </c>
      <c r="BQ15" s="18">
        <v>2870</v>
      </c>
      <c r="BR15" s="18">
        <v>1966</v>
      </c>
      <c r="BS15" s="18">
        <v>1916</v>
      </c>
      <c r="BT15" s="18">
        <v>2047</v>
      </c>
      <c r="BU15" s="18">
        <v>1891</v>
      </c>
      <c r="BV15" s="18">
        <v>1990</v>
      </c>
      <c r="BW15" s="18">
        <v>2441</v>
      </c>
      <c r="BX15" s="18">
        <v>3092</v>
      </c>
      <c r="BY15" s="18">
        <v>1950</v>
      </c>
      <c r="BZ15" s="18">
        <v>2288</v>
      </c>
      <c r="CA15" s="18">
        <v>1836</v>
      </c>
      <c r="CB15" s="18">
        <v>3130</v>
      </c>
      <c r="CC15" s="18">
        <v>1932</v>
      </c>
      <c r="CD15" s="18">
        <v>2038</v>
      </c>
      <c r="CE15" s="18">
        <v>5753</v>
      </c>
      <c r="CF15" s="18">
        <v>2165</v>
      </c>
      <c r="CG15" s="18">
        <v>1667</v>
      </c>
      <c r="CH15" s="18">
        <v>2136</v>
      </c>
      <c r="CI15" s="18">
        <v>1814</v>
      </c>
      <c r="CJ15" s="18">
        <v>1965</v>
      </c>
      <c r="CK15" s="18">
        <v>2949</v>
      </c>
      <c r="CL15" s="18">
        <v>1938</v>
      </c>
      <c r="CM15" s="18">
        <v>1768</v>
      </c>
      <c r="CN15" s="18">
        <v>1505</v>
      </c>
      <c r="CO15" s="18">
        <v>1937</v>
      </c>
      <c r="CP15" s="18">
        <v>1879</v>
      </c>
    </row>
    <row r="16" spans="2:94" x14ac:dyDescent="0.3">
      <c r="B16" s="18" t="str">
        <f t="shared" si="4"/>
        <v>DR_Server ErrorsGoogle Android</v>
      </c>
      <c r="C16" s="18" t="s">
        <v>9</v>
      </c>
      <c r="D16" s="18" t="s">
        <v>4</v>
      </c>
      <c r="E16" s="18">
        <v>5730</v>
      </c>
      <c r="F16" s="18">
        <v>6018</v>
      </c>
      <c r="G16" s="18">
        <v>5255</v>
      </c>
      <c r="H16" s="18">
        <v>4775</v>
      </c>
      <c r="I16" s="18">
        <v>4956</v>
      </c>
      <c r="J16" s="18">
        <v>5886</v>
      </c>
      <c r="K16" s="18">
        <v>6610</v>
      </c>
      <c r="L16" s="18">
        <v>6844</v>
      </c>
      <c r="M16" s="18">
        <v>6503</v>
      </c>
      <c r="N16" s="18">
        <v>5375</v>
      </c>
      <c r="O16" s="18">
        <v>5129</v>
      </c>
      <c r="P16" s="18">
        <v>5514</v>
      </c>
      <c r="Q16" s="18">
        <v>6866</v>
      </c>
      <c r="R16" s="18">
        <v>6231</v>
      </c>
      <c r="S16" s="18">
        <v>6129</v>
      </c>
      <c r="T16" s="18">
        <v>6009</v>
      </c>
      <c r="U16" s="18">
        <v>5353</v>
      </c>
      <c r="V16" s="18">
        <v>5767</v>
      </c>
      <c r="W16" s="18">
        <v>5387</v>
      </c>
      <c r="X16" s="18">
        <v>8672</v>
      </c>
      <c r="Y16" s="18">
        <v>5570</v>
      </c>
      <c r="Z16" s="18">
        <v>7864</v>
      </c>
      <c r="AA16" s="18">
        <v>6039</v>
      </c>
      <c r="AB16" s="18">
        <v>5092</v>
      </c>
      <c r="AC16" s="18">
        <v>4804</v>
      </c>
      <c r="AD16" s="18">
        <v>5245</v>
      </c>
      <c r="AE16" s="18">
        <v>6294</v>
      </c>
      <c r="AF16" s="18">
        <v>5832</v>
      </c>
      <c r="AG16" s="18">
        <v>5945</v>
      </c>
      <c r="AH16" s="18">
        <v>5924</v>
      </c>
      <c r="AI16" s="18">
        <v>5466</v>
      </c>
      <c r="AJ16" s="18">
        <v>4907</v>
      </c>
      <c r="AK16" s="18">
        <v>5999</v>
      </c>
      <c r="AL16" s="18">
        <v>6422</v>
      </c>
      <c r="AM16" s="18">
        <v>8352</v>
      </c>
      <c r="AN16" s="18">
        <v>6346</v>
      </c>
      <c r="AO16" s="18">
        <v>6002</v>
      </c>
      <c r="AP16" s="18">
        <v>5316</v>
      </c>
      <c r="AQ16" s="18">
        <v>4834</v>
      </c>
      <c r="AR16" s="18">
        <v>5187</v>
      </c>
      <c r="AS16" s="18">
        <v>7787</v>
      </c>
      <c r="AT16" s="18">
        <v>6401</v>
      </c>
      <c r="AU16" s="18">
        <v>5535</v>
      </c>
      <c r="AV16" s="18">
        <v>5410</v>
      </c>
      <c r="AW16" s="18">
        <v>5436</v>
      </c>
      <c r="AX16" s="18">
        <v>8927</v>
      </c>
      <c r="AY16" s="18">
        <v>5248</v>
      </c>
      <c r="AZ16" s="18">
        <v>6979</v>
      </c>
      <c r="BA16" s="18">
        <v>6235</v>
      </c>
      <c r="BB16" s="18">
        <v>5542</v>
      </c>
      <c r="BC16" s="18">
        <v>6485</v>
      </c>
      <c r="BD16" s="18">
        <v>5386</v>
      </c>
      <c r="BE16" s="18">
        <v>4959</v>
      </c>
      <c r="BF16" s="18">
        <v>6010</v>
      </c>
      <c r="BG16" s="18">
        <v>5823</v>
      </c>
      <c r="BH16" s="18">
        <v>5445</v>
      </c>
      <c r="BI16" s="18">
        <v>5490</v>
      </c>
      <c r="BJ16" s="18">
        <v>6431</v>
      </c>
      <c r="BK16" s="18">
        <v>5042</v>
      </c>
      <c r="BL16" s="18">
        <v>4542</v>
      </c>
      <c r="BM16" s="18">
        <v>6481</v>
      </c>
      <c r="BN16" s="18">
        <v>7337</v>
      </c>
      <c r="BO16" s="18">
        <v>5597</v>
      </c>
      <c r="BP16" s="18">
        <v>5534</v>
      </c>
      <c r="BQ16" s="18">
        <v>8778</v>
      </c>
      <c r="BR16" s="18">
        <v>5711</v>
      </c>
      <c r="BS16" s="18">
        <v>6106</v>
      </c>
      <c r="BT16" s="18">
        <v>5602</v>
      </c>
      <c r="BU16" s="18">
        <v>5315</v>
      </c>
      <c r="BV16" s="18">
        <v>5265</v>
      </c>
      <c r="BW16" s="18">
        <v>6748</v>
      </c>
      <c r="BX16" s="18">
        <v>8471</v>
      </c>
      <c r="BY16" s="18">
        <v>5609</v>
      </c>
      <c r="BZ16" s="18">
        <v>4702</v>
      </c>
      <c r="CA16" s="18">
        <v>5271</v>
      </c>
      <c r="CB16" s="18">
        <v>8595</v>
      </c>
      <c r="CC16" s="18">
        <v>5790</v>
      </c>
      <c r="CD16" s="18">
        <v>6413</v>
      </c>
      <c r="CE16" s="18">
        <v>13681</v>
      </c>
      <c r="CF16" s="18">
        <v>5718</v>
      </c>
      <c r="CG16" s="18">
        <v>5057</v>
      </c>
      <c r="CH16" s="18">
        <v>5841</v>
      </c>
      <c r="CI16" s="18">
        <v>5495</v>
      </c>
      <c r="CJ16" s="18">
        <v>5959</v>
      </c>
      <c r="CK16" s="18">
        <v>7880</v>
      </c>
      <c r="CL16" s="18">
        <v>6206</v>
      </c>
      <c r="CM16" s="18">
        <v>5838</v>
      </c>
      <c r="CN16" s="18">
        <v>5195</v>
      </c>
      <c r="CO16" s="18">
        <v>5522</v>
      </c>
      <c r="CP16" s="18">
        <v>5390</v>
      </c>
    </row>
    <row r="17" spans="2:94" x14ac:dyDescent="0.3">
      <c r="B17" s="18" t="str">
        <f t="shared" si="4"/>
        <v>DR_Overall ChatApple iOS</v>
      </c>
      <c r="C17" s="18" t="s">
        <v>10</v>
      </c>
      <c r="D17" s="18" t="s">
        <v>3</v>
      </c>
      <c r="E17" s="18">
        <v>5710</v>
      </c>
      <c r="F17" s="18">
        <v>5941</v>
      </c>
      <c r="G17" s="18">
        <v>5166</v>
      </c>
      <c r="H17" s="18">
        <v>4547</v>
      </c>
      <c r="I17" s="18">
        <v>4589</v>
      </c>
      <c r="J17" s="18">
        <v>6510</v>
      </c>
      <c r="K17" s="18">
        <v>6411</v>
      </c>
      <c r="L17" s="18">
        <v>7179</v>
      </c>
      <c r="M17" s="18">
        <v>6545</v>
      </c>
      <c r="N17" s="18">
        <v>5207</v>
      </c>
      <c r="O17" s="18">
        <v>4762</v>
      </c>
      <c r="P17" s="18">
        <v>5695</v>
      </c>
      <c r="Q17" s="18">
        <v>5711</v>
      </c>
      <c r="R17" s="18">
        <v>5488</v>
      </c>
      <c r="S17" s="18">
        <v>6394</v>
      </c>
      <c r="T17" s="18">
        <v>5876</v>
      </c>
      <c r="U17" s="18">
        <v>5087</v>
      </c>
      <c r="V17" s="18">
        <v>5028</v>
      </c>
      <c r="W17" s="18">
        <v>5612</v>
      </c>
      <c r="X17" s="18">
        <v>5562</v>
      </c>
      <c r="Y17" s="18">
        <v>5437</v>
      </c>
      <c r="Z17" s="18">
        <v>5255</v>
      </c>
      <c r="AA17" s="18">
        <v>5416</v>
      </c>
      <c r="AB17" s="18">
        <v>4833</v>
      </c>
      <c r="AC17" s="18">
        <v>4414</v>
      </c>
      <c r="AD17" s="18">
        <v>5572</v>
      </c>
      <c r="AE17" s="18">
        <v>5734</v>
      </c>
      <c r="AF17" s="18">
        <v>5660</v>
      </c>
      <c r="AG17" s="18">
        <v>5334</v>
      </c>
      <c r="AH17" s="18">
        <v>6104</v>
      </c>
      <c r="AI17" s="18">
        <v>5479</v>
      </c>
      <c r="AJ17" s="18">
        <v>4714</v>
      </c>
      <c r="AK17" s="18">
        <v>6277</v>
      </c>
      <c r="AL17" s="18">
        <v>6279</v>
      </c>
      <c r="AM17" s="18">
        <v>6360</v>
      </c>
      <c r="AN17" s="18">
        <v>5738</v>
      </c>
      <c r="AO17" s="18">
        <v>5458</v>
      </c>
      <c r="AP17" s="18">
        <v>4871</v>
      </c>
      <c r="AQ17" s="18">
        <v>4301</v>
      </c>
      <c r="AR17" s="18">
        <v>5484</v>
      </c>
      <c r="AS17" s="18">
        <v>5589</v>
      </c>
      <c r="AT17" s="18">
        <v>5417</v>
      </c>
      <c r="AU17" s="18">
        <v>5253</v>
      </c>
      <c r="AV17" s="18">
        <v>5076</v>
      </c>
      <c r="AW17" s="18">
        <v>4543</v>
      </c>
      <c r="AX17" s="18">
        <v>3854</v>
      </c>
      <c r="AY17" s="18">
        <v>5419</v>
      </c>
      <c r="AZ17" s="18">
        <v>5620</v>
      </c>
      <c r="BA17" s="18">
        <v>5385</v>
      </c>
      <c r="BB17" s="18">
        <v>5135</v>
      </c>
      <c r="BC17" s="18">
        <v>5273</v>
      </c>
      <c r="BD17" s="18">
        <v>4629</v>
      </c>
      <c r="BE17" s="18">
        <v>4060</v>
      </c>
      <c r="BF17" s="18">
        <v>5260</v>
      </c>
      <c r="BG17" s="18">
        <v>5366</v>
      </c>
      <c r="BH17" s="18">
        <v>5064</v>
      </c>
      <c r="BI17" s="18">
        <v>5004</v>
      </c>
      <c r="BJ17" s="18">
        <v>4947</v>
      </c>
      <c r="BK17" s="18">
        <v>4161</v>
      </c>
      <c r="BL17" s="18">
        <v>3688</v>
      </c>
      <c r="BM17" s="18">
        <v>5238</v>
      </c>
      <c r="BN17" s="18">
        <v>4989</v>
      </c>
      <c r="BO17" s="18">
        <v>5047</v>
      </c>
      <c r="BP17" s="18">
        <v>4837</v>
      </c>
      <c r="BQ17" s="18">
        <v>5470</v>
      </c>
      <c r="BR17" s="18">
        <v>4964</v>
      </c>
      <c r="BS17" s="18">
        <v>4893</v>
      </c>
      <c r="BT17" s="18">
        <v>5756</v>
      </c>
      <c r="BU17" s="18">
        <v>4988</v>
      </c>
      <c r="BV17" s="18">
        <v>4785</v>
      </c>
      <c r="BW17" s="18">
        <v>5135</v>
      </c>
      <c r="BX17" s="18">
        <v>5377</v>
      </c>
      <c r="BY17" s="18">
        <v>4927</v>
      </c>
      <c r="BZ17" s="18">
        <v>4200</v>
      </c>
      <c r="CA17" s="18">
        <v>5267</v>
      </c>
      <c r="CB17" s="18">
        <v>5423</v>
      </c>
      <c r="CC17" s="18">
        <v>5126</v>
      </c>
      <c r="CD17" s="18">
        <v>5634</v>
      </c>
      <c r="CE17" s="18">
        <v>6246</v>
      </c>
      <c r="CF17" s="18">
        <v>5006</v>
      </c>
      <c r="CG17" s="18">
        <v>4254</v>
      </c>
      <c r="CH17" s="18">
        <v>5418</v>
      </c>
      <c r="CI17" s="18">
        <v>5416</v>
      </c>
      <c r="CJ17" s="18">
        <v>5607</v>
      </c>
      <c r="CK17" s="18">
        <v>5315</v>
      </c>
      <c r="CL17" s="18">
        <v>5498</v>
      </c>
      <c r="CM17" s="18">
        <v>5089</v>
      </c>
      <c r="CN17" s="18">
        <v>4610</v>
      </c>
      <c r="CO17" s="18">
        <v>5895</v>
      </c>
      <c r="CP17" s="18">
        <v>5438</v>
      </c>
    </row>
    <row r="18" spans="2:94" x14ac:dyDescent="0.3">
      <c r="B18" s="18" t="str">
        <f t="shared" si="4"/>
        <v>DR_Overall ChatGoogle Android</v>
      </c>
      <c r="C18" s="18" t="s">
        <v>10</v>
      </c>
      <c r="D18" s="18" t="s">
        <v>4</v>
      </c>
      <c r="E18" s="18">
        <v>1689</v>
      </c>
      <c r="F18" s="18">
        <v>1785</v>
      </c>
      <c r="G18" s="18">
        <v>1616</v>
      </c>
      <c r="H18" s="18">
        <v>1376</v>
      </c>
      <c r="I18" s="18">
        <v>1328</v>
      </c>
      <c r="J18" s="18">
        <v>1774</v>
      </c>
      <c r="K18" s="18">
        <v>1860</v>
      </c>
      <c r="L18" s="18">
        <v>2212</v>
      </c>
      <c r="M18" s="18">
        <v>1965</v>
      </c>
      <c r="N18" s="18">
        <v>1671</v>
      </c>
      <c r="O18" s="18">
        <v>1350</v>
      </c>
      <c r="P18" s="18">
        <v>1656</v>
      </c>
      <c r="Q18" s="18">
        <v>1612</v>
      </c>
      <c r="R18" s="18">
        <v>1648</v>
      </c>
      <c r="S18" s="18">
        <v>1859</v>
      </c>
      <c r="T18" s="18">
        <v>1683</v>
      </c>
      <c r="U18" s="18">
        <v>1518</v>
      </c>
      <c r="V18" s="18">
        <v>1646</v>
      </c>
      <c r="W18" s="18">
        <v>1701</v>
      </c>
      <c r="X18" s="18">
        <v>1539</v>
      </c>
      <c r="Y18" s="18">
        <v>1590</v>
      </c>
      <c r="Z18" s="18">
        <v>1461</v>
      </c>
      <c r="AA18" s="18">
        <v>1494</v>
      </c>
      <c r="AB18" s="18">
        <v>1413</v>
      </c>
      <c r="AC18" s="18">
        <v>1310</v>
      </c>
      <c r="AD18" s="18">
        <v>1560</v>
      </c>
      <c r="AE18" s="18">
        <v>1600</v>
      </c>
      <c r="AF18" s="18">
        <v>1659</v>
      </c>
      <c r="AG18" s="18">
        <v>1542</v>
      </c>
      <c r="AH18" s="18">
        <v>1776</v>
      </c>
      <c r="AI18" s="18">
        <v>1678</v>
      </c>
      <c r="AJ18" s="18">
        <v>1409</v>
      </c>
      <c r="AK18" s="18">
        <v>1729</v>
      </c>
      <c r="AL18" s="18">
        <v>1748</v>
      </c>
      <c r="AM18" s="18">
        <v>1937</v>
      </c>
      <c r="AN18" s="18">
        <v>1747</v>
      </c>
      <c r="AO18" s="18">
        <v>1686</v>
      </c>
      <c r="AP18" s="18">
        <v>1495</v>
      </c>
      <c r="AQ18" s="18">
        <v>1374</v>
      </c>
      <c r="AR18" s="18">
        <v>1557</v>
      </c>
      <c r="AS18" s="18">
        <v>1637</v>
      </c>
      <c r="AT18" s="18">
        <v>1614</v>
      </c>
      <c r="AU18" s="18">
        <v>1495</v>
      </c>
      <c r="AV18" s="18">
        <v>1567</v>
      </c>
      <c r="AW18" s="18">
        <v>1452</v>
      </c>
      <c r="AX18" s="18">
        <v>1112</v>
      </c>
      <c r="AY18" s="18">
        <v>1581</v>
      </c>
      <c r="AZ18" s="18">
        <v>1606</v>
      </c>
      <c r="BA18" s="18">
        <v>1583</v>
      </c>
      <c r="BB18" s="18">
        <v>1512</v>
      </c>
      <c r="BC18" s="18">
        <v>1651</v>
      </c>
      <c r="BD18" s="18">
        <v>1395</v>
      </c>
      <c r="BE18" s="18">
        <v>1214</v>
      </c>
      <c r="BF18" s="18">
        <v>1549</v>
      </c>
      <c r="BG18" s="18">
        <v>1680</v>
      </c>
      <c r="BH18" s="18">
        <v>1509</v>
      </c>
      <c r="BI18" s="18">
        <v>1415</v>
      </c>
      <c r="BJ18" s="18">
        <v>1489</v>
      </c>
      <c r="BK18" s="18">
        <v>1351</v>
      </c>
      <c r="BL18" s="18">
        <v>1124</v>
      </c>
      <c r="BM18" s="18">
        <v>1487</v>
      </c>
      <c r="BN18" s="18">
        <v>1507</v>
      </c>
      <c r="BO18" s="18">
        <v>1485</v>
      </c>
      <c r="BP18" s="18">
        <v>1527</v>
      </c>
      <c r="BQ18" s="18">
        <v>1697</v>
      </c>
      <c r="BR18" s="18">
        <v>1564</v>
      </c>
      <c r="BS18" s="18">
        <v>1573</v>
      </c>
      <c r="BT18" s="18">
        <v>1555</v>
      </c>
      <c r="BU18" s="18">
        <v>1494</v>
      </c>
      <c r="BV18" s="18">
        <v>1485</v>
      </c>
      <c r="BW18" s="18">
        <v>1573</v>
      </c>
      <c r="BX18" s="18">
        <v>1589</v>
      </c>
      <c r="BY18" s="18">
        <v>1664</v>
      </c>
      <c r="BZ18" s="18">
        <v>1324</v>
      </c>
      <c r="CA18" s="18">
        <v>1575</v>
      </c>
      <c r="CB18" s="18">
        <v>1669</v>
      </c>
      <c r="CC18" s="18">
        <v>1599</v>
      </c>
      <c r="CD18" s="18">
        <v>1784</v>
      </c>
      <c r="CE18" s="18">
        <v>1905</v>
      </c>
      <c r="CF18" s="18">
        <v>1623</v>
      </c>
      <c r="CG18" s="18">
        <v>1384</v>
      </c>
      <c r="CH18" s="18">
        <v>1654</v>
      </c>
      <c r="CI18" s="18">
        <v>1571</v>
      </c>
      <c r="CJ18" s="18">
        <v>1663</v>
      </c>
      <c r="CK18" s="18">
        <v>1647</v>
      </c>
      <c r="CL18" s="18">
        <v>1743</v>
      </c>
      <c r="CM18" s="18">
        <v>1645</v>
      </c>
      <c r="CN18" s="18">
        <v>1484</v>
      </c>
      <c r="CO18" s="18">
        <v>1719</v>
      </c>
      <c r="CP18" s="18">
        <v>1604</v>
      </c>
    </row>
    <row r="19" spans="2:94" x14ac:dyDescent="0.3">
      <c r="B19" s="18" t="str">
        <f t="shared" si="4"/>
        <v>DR_continuing chat from new chat pageApple iOS</v>
      </c>
      <c r="C19" s="18" t="s">
        <v>11</v>
      </c>
      <c r="D19" s="18" t="s">
        <v>3</v>
      </c>
      <c r="E19" s="18">
        <v>4880</v>
      </c>
      <c r="F19" s="18">
        <v>5064</v>
      </c>
      <c r="G19" s="18">
        <v>4367</v>
      </c>
      <c r="H19" s="18">
        <v>3887</v>
      </c>
      <c r="I19" s="18">
        <v>3881</v>
      </c>
      <c r="J19" s="18">
        <v>5604</v>
      </c>
      <c r="K19" s="18">
        <v>5441</v>
      </c>
      <c r="L19" s="18">
        <v>6232</v>
      </c>
      <c r="M19" s="18">
        <v>5657</v>
      </c>
      <c r="N19" s="18">
        <v>4437</v>
      </c>
      <c r="O19" s="18">
        <v>4088</v>
      </c>
      <c r="P19" s="18">
        <v>4885</v>
      </c>
      <c r="Q19" s="18">
        <v>4888</v>
      </c>
      <c r="R19" s="18">
        <v>4660</v>
      </c>
      <c r="S19" s="18">
        <v>5465</v>
      </c>
      <c r="T19" s="18">
        <v>4987</v>
      </c>
      <c r="U19" s="18">
        <v>4262</v>
      </c>
      <c r="V19" s="18">
        <v>4258</v>
      </c>
      <c r="W19" s="18">
        <v>4773</v>
      </c>
      <c r="X19" s="18">
        <v>4732</v>
      </c>
      <c r="Y19" s="18">
        <v>4607</v>
      </c>
      <c r="Z19" s="18">
        <v>4466</v>
      </c>
      <c r="AA19" s="18">
        <v>4595</v>
      </c>
      <c r="AB19" s="18">
        <v>4050</v>
      </c>
      <c r="AC19" s="18">
        <v>3683</v>
      </c>
      <c r="AD19" s="18">
        <v>4653</v>
      </c>
      <c r="AE19" s="18">
        <v>4837</v>
      </c>
      <c r="AF19" s="18">
        <v>4802</v>
      </c>
      <c r="AG19" s="18">
        <v>4533</v>
      </c>
      <c r="AH19" s="18">
        <v>5181</v>
      </c>
      <c r="AI19" s="18">
        <v>4600</v>
      </c>
      <c r="AJ19" s="18">
        <v>4016</v>
      </c>
      <c r="AK19" s="18">
        <v>5335</v>
      </c>
      <c r="AL19" s="18">
        <v>5364</v>
      </c>
      <c r="AM19" s="18">
        <v>5415</v>
      </c>
      <c r="AN19" s="18">
        <v>4856</v>
      </c>
      <c r="AO19" s="18">
        <v>4572</v>
      </c>
      <c r="AP19" s="18">
        <v>4133</v>
      </c>
      <c r="AQ19" s="18">
        <v>3603</v>
      </c>
      <c r="AR19" s="18">
        <v>4651</v>
      </c>
      <c r="AS19" s="18">
        <v>4730</v>
      </c>
      <c r="AT19" s="18">
        <v>4587</v>
      </c>
      <c r="AU19" s="18">
        <v>4407</v>
      </c>
      <c r="AV19" s="18">
        <v>4291</v>
      </c>
      <c r="AW19" s="18">
        <v>3805</v>
      </c>
      <c r="AX19" s="18">
        <v>3251</v>
      </c>
      <c r="AY19" s="18">
        <v>4551</v>
      </c>
      <c r="AZ19" s="18">
        <v>4793</v>
      </c>
      <c r="BA19" s="18">
        <v>4647</v>
      </c>
      <c r="BB19" s="18">
        <v>4442</v>
      </c>
      <c r="BC19" s="18">
        <v>4600</v>
      </c>
      <c r="BD19" s="18">
        <v>3907</v>
      </c>
      <c r="BE19" s="18">
        <v>3508</v>
      </c>
      <c r="BF19" s="18">
        <v>4542</v>
      </c>
      <c r="BG19" s="18">
        <v>4666</v>
      </c>
      <c r="BH19" s="18">
        <v>4339</v>
      </c>
      <c r="BI19" s="18">
        <v>4368</v>
      </c>
      <c r="BJ19" s="18">
        <v>4199</v>
      </c>
      <c r="BK19" s="18">
        <v>3622</v>
      </c>
      <c r="BL19" s="18">
        <v>3170</v>
      </c>
      <c r="BM19" s="18">
        <v>4572</v>
      </c>
      <c r="BN19" s="18">
        <v>4294</v>
      </c>
      <c r="BO19" s="18">
        <v>4361</v>
      </c>
      <c r="BP19" s="18">
        <v>4139</v>
      </c>
      <c r="BQ19" s="18">
        <v>4778</v>
      </c>
      <c r="BR19" s="18">
        <v>4261</v>
      </c>
      <c r="BS19" s="18">
        <v>4214</v>
      </c>
      <c r="BT19" s="18">
        <v>4971</v>
      </c>
      <c r="BU19" s="18">
        <v>4321</v>
      </c>
      <c r="BV19" s="18">
        <v>4141</v>
      </c>
      <c r="BW19" s="18">
        <v>4405</v>
      </c>
      <c r="BX19" s="18">
        <v>4699</v>
      </c>
      <c r="BY19" s="18">
        <v>4216</v>
      </c>
      <c r="BZ19" s="18">
        <v>3646</v>
      </c>
      <c r="CA19" s="18">
        <v>4518</v>
      </c>
      <c r="CB19" s="18">
        <v>4681</v>
      </c>
      <c r="CC19" s="18">
        <v>4465</v>
      </c>
      <c r="CD19" s="18">
        <v>4820</v>
      </c>
      <c r="CE19" s="18">
        <v>5366</v>
      </c>
      <c r="CF19" s="18">
        <v>4271</v>
      </c>
      <c r="CG19" s="18">
        <v>3641</v>
      </c>
      <c r="CH19" s="18">
        <v>4689</v>
      </c>
      <c r="CI19" s="18">
        <v>4680</v>
      </c>
      <c r="CJ19" s="18">
        <v>4823</v>
      </c>
      <c r="CK19" s="18">
        <v>4565</v>
      </c>
      <c r="CL19" s="18">
        <v>4699</v>
      </c>
      <c r="CM19" s="18">
        <v>4349</v>
      </c>
      <c r="CN19" s="18">
        <v>3921</v>
      </c>
      <c r="CO19" s="18">
        <v>5088</v>
      </c>
      <c r="CP19" s="18">
        <v>4647</v>
      </c>
    </row>
    <row r="20" spans="2:94" x14ac:dyDescent="0.3">
      <c r="B20" s="18" t="str">
        <f t="shared" si="4"/>
        <v>DR_continuing chat from new chat pageGoogle Android</v>
      </c>
      <c r="C20" s="18" t="s">
        <v>11</v>
      </c>
      <c r="D20" s="18" t="s">
        <v>4</v>
      </c>
      <c r="E20" s="18">
        <v>1695</v>
      </c>
      <c r="F20" s="18">
        <v>1797</v>
      </c>
      <c r="G20" s="18">
        <v>1631</v>
      </c>
      <c r="H20" s="18">
        <v>1397</v>
      </c>
      <c r="I20" s="18">
        <v>1336</v>
      </c>
      <c r="J20" s="18">
        <v>1792</v>
      </c>
      <c r="K20" s="18">
        <v>1871</v>
      </c>
      <c r="L20" s="18">
        <v>2249</v>
      </c>
      <c r="M20" s="18">
        <v>1995</v>
      </c>
      <c r="N20" s="18">
        <v>1687</v>
      </c>
      <c r="O20" s="18">
        <v>1360</v>
      </c>
      <c r="P20" s="18">
        <v>1671</v>
      </c>
      <c r="Q20" s="18">
        <v>1633</v>
      </c>
      <c r="R20" s="18">
        <v>1660</v>
      </c>
      <c r="S20" s="18">
        <v>1873</v>
      </c>
      <c r="T20" s="18">
        <v>1702</v>
      </c>
      <c r="U20" s="18">
        <v>1527</v>
      </c>
      <c r="V20" s="18">
        <v>1660</v>
      </c>
      <c r="W20" s="18">
        <v>1713</v>
      </c>
      <c r="X20" s="18">
        <v>1548</v>
      </c>
      <c r="Y20" s="18">
        <v>1603</v>
      </c>
      <c r="Z20" s="18">
        <v>1476</v>
      </c>
      <c r="AA20" s="18">
        <v>1511</v>
      </c>
      <c r="AB20" s="18">
        <v>1429</v>
      </c>
      <c r="AC20" s="18">
        <v>1328</v>
      </c>
      <c r="AD20" s="18">
        <v>1568</v>
      </c>
      <c r="AE20" s="18">
        <v>1612</v>
      </c>
      <c r="AF20" s="18">
        <v>1664</v>
      </c>
      <c r="AG20" s="18">
        <v>1548</v>
      </c>
      <c r="AH20" s="18">
        <v>1793</v>
      </c>
      <c r="AI20" s="18">
        <v>1697</v>
      </c>
      <c r="AJ20" s="18">
        <v>1420</v>
      </c>
      <c r="AK20" s="18">
        <v>1738</v>
      </c>
      <c r="AL20" s="18">
        <v>1760</v>
      </c>
      <c r="AM20" s="18">
        <v>1950</v>
      </c>
      <c r="AN20" s="18">
        <v>1758</v>
      </c>
      <c r="AO20" s="18">
        <v>1701</v>
      </c>
      <c r="AP20" s="18">
        <v>1514</v>
      </c>
      <c r="AQ20" s="18">
        <v>1388</v>
      </c>
      <c r="AR20" s="18">
        <v>1575</v>
      </c>
      <c r="AS20" s="18">
        <v>1645</v>
      </c>
      <c r="AT20" s="18">
        <v>1625</v>
      </c>
      <c r="AU20" s="18">
        <v>1502</v>
      </c>
      <c r="AV20" s="18">
        <v>1580</v>
      </c>
      <c r="AW20" s="18">
        <v>1460</v>
      </c>
      <c r="AX20" s="18">
        <v>1122</v>
      </c>
      <c r="AY20" s="18">
        <v>1598</v>
      </c>
      <c r="AZ20" s="18">
        <v>1622</v>
      </c>
      <c r="BA20" s="18">
        <v>1593</v>
      </c>
      <c r="BB20" s="18">
        <v>1534</v>
      </c>
      <c r="BC20" s="18">
        <v>1670</v>
      </c>
      <c r="BD20" s="18">
        <v>1417</v>
      </c>
      <c r="BE20" s="18">
        <v>1223</v>
      </c>
      <c r="BF20" s="18">
        <v>1564</v>
      </c>
      <c r="BG20" s="18">
        <v>1695</v>
      </c>
      <c r="BH20" s="18">
        <v>1527</v>
      </c>
      <c r="BI20" s="18">
        <v>1433</v>
      </c>
      <c r="BJ20" s="18">
        <v>1500</v>
      </c>
      <c r="BK20" s="18">
        <v>1364</v>
      </c>
      <c r="BL20" s="18">
        <v>1136</v>
      </c>
      <c r="BM20" s="18">
        <v>1500</v>
      </c>
      <c r="BN20" s="18">
        <v>1529</v>
      </c>
      <c r="BO20" s="18">
        <v>1508</v>
      </c>
      <c r="BP20" s="18">
        <v>1543</v>
      </c>
      <c r="BQ20" s="18">
        <v>1709</v>
      </c>
      <c r="BR20" s="18">
        <v>1579</v>
      </c>
      <c r="BS20" s="18">
        <v>1586</v>
      </c>
      <c r="BT20" s="18">
        <v>1563</v>
      </c>
      <c r="BU20" s="18">
        <v>1506</v>
      </c>
      <c r="BV20" s="18">
        <v>1489</v>
      </c>
      <c r="BW20" s="18">
        <v>1584</v>
      </c>
      <c r="BX20" s="18">
        <v>1604</v>
      </c>
      <c r="BY20" s="18">
        <v>1683</v>
      </c>
      <c r="BZ20" s="18">
        <v>1343</v>
      </c>
      <c r="CA20" s="18">
        <v>1582</v>
      </c>
      <c r="CB20" s="18">
        <v>1680</v>
      </c>
      <c r="CC20" s="18">
        <v>1605</v>
      </c>
      <c r="CD20" s="18">
        <v>1798</v>
      </c>
      <c r="CE20" s="18">
        <v>1928</v>
      </c>
      <c r="CF20" s="18">
        <v>1632</v>
      </c>
      <c r="CG20" s="18">
        <v>1391</v>
      </c>
      <c r="CH20" s="18">
        <v>1667</v>
      </c>
      <c r="CI20" s="18">
        <v>1586</v>
      </c>
      <c r="CJ20" s="18">
        <v>1682</v>
      </c>
      <c r="CK20" s="18">
        <v>1662</v>
      </c>
      <c r="CL20" s="18">
        <v>1760</v>
      </c>
      <c r="CM20" s="18">
        <v>1657</v>
      </c>
      <c r="CN20" s="18">
        <v>1502</v>
      </c>
      <c r="CO20" s="18">
        <v>1728</v>
      </c>
      <c r="CP20" s="18">
        <v>1607</v>
      </c>
    </row>
    <row r="21" spans="2:94" x14ac:dyDescent="0.3">
      <c r="B21" s="18" t="str">
        <f t="shared" si="4"/>
        <v>DR_Message UsApple iOS</v>
      </c>
      <c r="C21" s="18" t="s">
        <v>12</v>
      </c>
      <c r="D21" s="18" t="s">
        <v>3</v>
      </c>
      <c r="E21" s="18">
        <v>3825</v>
      </c>
      <c r="F21" s="18">
        <v>4027</v>
      </c>
      <c r="G21" s="18">
        <v>3503</v>
      </c>
      <c r="H21" s="18">
        <v>3069</v>
      </c>
      <c r="I21" s="18">
        <v>3023</v>
      </c>
      <c r="J21" s="18">
        <v>4549</v>
      </c>
      <c r="K21" s="18">
        <v>4513</v>
      </c>
      <c r="L21" s="18">
        <v>5117</v>
      </c>
      <c r="M21" s="18">
        <v>4594</v>
      </c>
      <c r="N21" s="18">
        <v>3574</v>
      </c>
      <c r="O21" s="18">
        <v>3311</v>
      </c>
      <c r="P21" s="18">
        <v>4044</v>
      </c>
      <c r="Q21" s="18">
        <v>3834</v>
      </c>
      <c r="R21" s="18">
        <v>3945</v>
      </c>
      <c r="S21" s="18">
        <v>4805</v>
      </c>
      <c r="T21" s="18">
        <v>4196</v>
      </c>
      <c r="U21" s="18">
        <v>3503</v>
      </c>
      <c r="V21" s="18">
        <v>3302</v>
      </c>
      <c r="W21" s="18">
        <v>3932</v>
      </c>
      <c r="X21" s="18">
        <v>3853</v>
      </c>
      <c r="Y21" s="18">
        <v>3805</v>
      </c>
      <c r="Z21" s="18">
        <v>3534</v>
      </c>
      <c r="AA21" s="18">
        <v>3696</v>
      </c>
      <c r="AB21" s="18">
        <v>3160</v>
      </c>
      <c r="AC21" s="18">
        <v>2953</v>
      </c>
      <c r="AD21" s="18">
        <v>3847</v>
      </c>
      <c r="AE21" s="18">
        <v>3943</v>
      </c>
      <c r="AF21" s="18">
        <v>4021</v>
      </c>
      <c r="AG21" s="18">
        <v>3677</v>
      </c>
      <c r="AH21" s="18">
        <v>4417</v>
      </c>
      <c r="AI21" s="18">
        <v>3872</v>
      </c>
      <c r="AJ21" s="18">
        <v>3209</v>
      </c>
      <c r="AK21" s="18">
        <v>4354</v>
      </c>
      <c r="AL21" s="18">
        <v>4342</v>
      </c>
      <c r="AM21" s="18">
        <v>4328</v>
      </c>
      <c r="AN21" s="18">
        <v>4008</v>
      </c>
      <c r="AO21" s="18">
        <v>3740</v>
      </c>
      <c r="AP21" s="18">
        <v>3252</v>
      </c>
      <c r="AQ21" s="18">
        <v>2934</v>
      </c>
      <c r="AR21" s="18">
        <v>3816</v>
      </c>
      <c r="AS21" s="18">
        <v>3853</v>
      </c>
      <c r="AT21" s="18">
        <v>3792</v>
      </c>
      <c r="AU21" s="18">
        <v>3634</v>
      </c>
      <c r="AV21" s="18">
        <v>3460</v>
      </c>
      <c r="AW21" s="18">
        <v>3074</v>
      </c>
      <c r="AX21" s="18">
        <v>2564</v>
      </c>
      <c r="AY21" s="18">
        <v>3720</v>
      </c>
      <c r="AZ21" s="18">
        <v>3831</v>
      </c>
      <c r="BA21" s="18">
        <v>3732</v>
      </c>
      <c r="BB21" s="18">
        <v>3611</v>
      </c>
      <c r="BC21" s="18">
        <v>3665</v>
      </c>
      <c r="BD21" s="18">
        <v>3041</v>
      </c>
      <c r="BE21" s="18">
        <v>2707</v>
      </c>
      <c r="BF21" s="18">
        <v>3643</v>
      </c>
      <c r="BG21" s="18">
        <v>3760</v>
      </c>
      <c r="BH21" s="18">
        <v>3452</v>
      </c>
      <c r="BI21" s="18">
        <v>3514</v>
      </c>
      <c r="BJ21" s="18">
        <v>3313</v>
      </c>
      <c r="BK21" s="18">
        <v>2767</v>
      </c>
      <c r="BL21" s="18">
        <v>2471</v>
      </c>
      <c r="BM21" s="18">
        <v>3620</v>
      </c>
      <c r="BN21" s="18">
        <v>3447</v>
      </c>
      <c r="BO21" s="18">
        <v>3385</v>
      </c>
      <c r="BP21" s="18">
        <v>3218</v>
      </c>
      <c r="BQ21" s="18">
        <v>3685</v>
      </c>
      <c r="BR21" s="18">
        <v>3251</v>
      </c>
      <c r="BS21" s="18">
        <v>3308</v>
      </c>
      <c r="BT21" s="18">
        <v>3933</v>
      </c>
      <c r="BU21" s="18">
        <v>3407</v>
      </c>
      <c r="BV21" s="18">
        <v>3239</v>
      </c>
      <c r="BW21" s="18">
        <v>3549</v>
      </c>
      <c r="BX21" s="18">
        <v>3639</v>
      </c>
      <c r="BY21" s="18">
        <v>3211</v>
      </c>
      <c r="BZ21" s="18">
        <v>2707</v>
      </c>
      <c r="CA21" s="18">
        <v>3535</v>
      </c>
      <c r="CB21" s="18">
        <v>3626</v>
      </c>
      <c r="CC21" s="18">
        <v>3442</v>
      </c>
      <c r="CD21" s="18">
        <v>3773</v>
      </c>
      <c r="CE21" s="18">
        <v>4139</v>
      </c>
      <c r="CF21" s="18">
        <v>3216</v>
      </c>
      <c r="CG21" s="18">
        <v>2868</v>
      </c>
      <c r="CH21" s="18">
        <v>3601</v>
      </c>
      <c r="CI21" s="18">
        <v>3630</v>
      </c>
      <c r="CJ21" s="18">
        <v>3756</v>
      </c>
      <c r="CK21" s="18">
        <v>3612</v>
      </c>
      <c r="CL21" s="18">
        <v>3599</v>
      </c>
      <c r="CM21" s="18">
        <v>3226</v>
      </c>
      <c r="CN21" s="18">
        <v>3013</v>
      </c>
      <c r="CO21" s="18">
        <v>4039</v>
      </c>
      <c r="CP21" s="18">
        <v>3658</v>
      </c>
    </row>
    <row r="22" spans="2:94" x14ac:dyDescent="0.3">
      <c r="B22" s="18" t="str">
        <f t="shared" si="4"/>
        <v>DR_Message UsGoogle Android</v>
      </c>
      <c r="C22" s="18" t="s">
        <v>12</v>
      </c>
      <c r="D22" s="18" t="s">
        <v>4</v>
      </c>
      <c r="E22" s="18">
        <v>1275</v>
      </c>
      <c r="F22" s="18">
        <v>1351</v>
      </c>
      <c r="G22" s="18">
        <v>1197</v>
      </c>
      <c r="H22" s="18">
        <v>1012</v>
      </c>
      <c r="I22" s="18">
        <v>991</v>
      </c>
      <c r="J22" s="18">
        <v>1364</v>
      </c>
      <c r="K22" s="18">
        <v>1427</v>
      </c>
      <c r="L22" s="18">
        <v>1751</v>
      </c>
      <c r="M22" s="18">
        <v>1539</v>
      </c>
      <c r="N22" s="18">
        <v>1267</v>
      </c>
      <c r="O22" s="18">
        <v>975</v>
      </c>
      <c r="P22" s="18">
        <v>1275</v>
      </c>
      <c r="Q22" s="18">
        <v>1244</v>
      </c>
      <c r="R22" s="18">
        <v>1261</v>
      </c>
      <c r="S22" s="18">
        <v>1479</v>
      </c>
      <c r="T22" s="18">
        <v>1315</v>
      </c>
      <c r="U22" s="18">
        <v>1135</v>
      </c>
      <c r="V22" s="18">
        <v>1193</v>
      </c>
      <c r="W22" s="18">
        <v>1307</v>
      </c>
      <c r="X22" s="18">
        <v>1195</v>
      </c>
      <c r="Y22" s="18">
        <v>1201</v>
      </c>
      <c r="Z22" s="18">
        <v>1107</v>
      </c>
      <c r="AA22" s="18">
        <v>1137</v>
      </c>
      <c r="AB22" s="18">
        <v>1022</v>
      </c>
      <c r="AC22" s="18">
        <v>944</v>
      </c>
      <c r="AD22" s="18">
        <v>1176</v>
      </c>
      <c r="AE22" s="18">
        <v>1233</v>
      </c>
      <c r="AF22" s="18">
        <v>1275</v>
      </c>
      <c r="AG22" s="18">
        <v>1163</v>
      </c>
      <c r="AH22" s="18">
        <v>1394</v>
      </c>
      <c r="AI22" s="18">
        <v>1297</v>
      </c>
      <c r="AJ22" s="18">
        <v>1068</v>
      </c>
      <c r="AK22" s="18">
        <v>1343</v>
      </c>
      <c r="AL22" s="18">
        <v>1364</v>
      </c>
      <c r="AM22" s="18">
        <v>1438</v>
      </c>
      <c r="AN22" s="18">
        <v>1319</v>
      </c>
      <c r="AO22" s="18">
        <v>1277</v>
      </c>
      <c r="AP22" s="18">
        <v>1112</v>
      </c>
      <c r="AQ22" s="18">
        <v>966</v>
      </c>
      <c r="AR22" s="18">
        <v>1187</v>
      </c>
      <c r="AS22" s="18">
        <v>1216</v>
      </c>
      <c r="AT22" s="18">
        <v>1239</v>
      </c>
      <c r="AU22" s="18">
        <v>1148</v>
      </c>
      <c r="AV22" s="18">
        <v>1173</v>
      </c>
      <c r="AW22" s="18">
        <v>1108</v>
      </c>
      <c r="AX22" s="18">
        <v>848</v>
      </c>
      <c r="AY22" s="18">
        <v>1206</v>
      </c>
      <c r="AZ22" s="18">
        <v>1229</v>
      </c>
      <c r="BA22" s="18">
        <v>1216</v>
      </c>
      <c r="BB22" s="18">
        <v>1185</v>
      </c>
      <c r="BC22" s="18">
        <v>1253</v>
      </c>
      <c r="BD22" s="18">
        <v>1052</v>
      </c>
      <c r="BE22" s="18">
        <v>876</v>
      </c>
      <c r="BF22" s="18">
        <v>1180</v>
      </c>
      <c r="BG22" s="18">
        <v>1307</v>
      </c>
      <c r="BH22" s="18">
        <v>1172</v>
      </c>
      <c r="BI22" s="18">
        <v>1084</v>
      </c>
      <c r="BJ22" s="18">
        <v>1167</v>
      </c>
      <c r="BK22" s="18">
        <v>982</v>
      </c>
      <c r="BL22" s="18">
        <v>842</v>
      </c>
      <c r="BM22" s="18">
        <v>1152</v>
      </c>
      <c r="BN22" s="18">
        <v>1172</v>
      </c>
      <c r="BO22" s="18">
        <v>1152</v>
      </c>
      <c r="BP22" s="18">
        <v>1159</v>
      </c>
      <c r="BQ22" s="18">
        <v>1299</v>
      </c>
      <c r="BR22" s="18">
        <v>1200</v>
      </c>
      <c r="BS22" s="18">
        <v>1179</v>
      </c>
      <c r="BT22" s="18">
        <v>1207</v>
      </c>
      <c r="BU22" s="18">
        <v>1123</v>
      </c>
      <c r="BV22" s="18">
        <v>1127</v>
      </c>
      <c r="BW22" s="18">
        <v>1184</v>
      </c>
      <c r="BX22" s="18">
        <v>1178</v>
      </c>
      <c r="BY22" s="18">
        <v>1181</v>
      </c>
      <c r="BZ22" s="18">
        <v>933</v>
      </c>
      <c r="CA22" s="18">
        <v>1116</v>
      </c>
      <c r="CB22" s="18">
        <v>1202</v>
      </c>
      <c r="CC22" s="18">
        <v>1161</v>
      </c>
      <c r="CD22" s="18">
        <v>1345</v>
      </c>
      <c r="CE22" s="18">
        <v>1412</v>
      </c>
      <c r="CF22" s="18">
        <v>1160</v>
      </c>
      <c r="CG22" s="18">
        <v>1018</v>
      </c>
      <c r="CH22" s="18">
        <v>1216</v>
      </c>
      <c r="CI22" s="18">
        <v>1178</v>
      </c>
      <c r="CJ22" s="18">
        <v>1220</v>
      </c>
      <c r="CK22" s="18">
        <v>1180</v>
      </c>
      <c r="CL22" s="18">
        <v>1241</v>
      </c>
      <c r="CM22" s="18">
        <v>1192</v>
      </c>
      <c r="CN22" s="18">
        <v>1094</v>
      </c>
      <c r="CO22" s="18">
        <v>1288</v>
      </c>
      <c r="CP22" s="18">
        <v>1203</v>
      </c>
    </row>
    <row r="23" spans="2:94" x14ac:dyDescent="0.3">
      <c r="B23" s="18" t="str">
        <f t="shared" si="4"/>
        <v>DR_Agent ChatApple iOS</v>
      </c>
      <c r="C23" s="18" t="s">
        <v>13</v>
      </c>
      <c r="D23" s="18" t="s">
        <v>3</v>
      </c>
      <c r="E23" s="18">
        <v>2067</v>
      </c>
      <c r="F23" s="18">
        <v>2188</v>
      </c>
      <c r="G23" s="18">
        <v>1895</v>
      </c>
      <c r="H23" s="18">
        <v>1704</v>
      </c>
      <c r="I23" s="18">
        <v>1739</v>
      </c>
      <c r="J23" s="18">
        <v>2246</v>
      </c>
      <c r="K23" s="18">
        <v>2196</v>
      </c>
      <c r="L23" s="18">
        <v>2449</v>
      </c>
      <c r="M23" s="18">
        <v>2310</v>
      </c>
      <c r="N23" s="18">
        <v>1894</v>
      </c>
      <c r="O23" s="18">
        <v>1680</v>
      </c>
      <c r="P23" s="18">
        <v>1889</v>
      </c>
      <c r="Q23" s="18">
        <v>2112</v>
      </c>
      <c r="R23" s="18">
        <v>1783</v>
      </c>
      <c r="S23" s="18">
        <v>1829</v>
      </c>
      <c r="T23" s="18">
        <v>1912</v>
      </c>
      <c r="U23" s="18">
        <v>1803</v>
      </c>
      <c r="V23" s="18">
        <v>1971</v>
      </c>
      <c r="W23" s="18">
        <v>1948</v>
      </c>
      <c r="X23" s="18">
        <v>1948</v>
      </c>
      <c r="Y23" s="18">
        <v>1878</v>
      </c>
      <c r="Z23" s="18">
        <v>1945</v>
      </c>
      <c r="AA23" s="18">
        <v>1946</v>
      </c>
      <c r="AB23" s="18">
        <v>1883</v>
      </c>
      <c r="AC23" s="18">
        <v>1683</v>
      </c>
      <c r="AD23" s="18">
        <v>1926</v>
      </c>
      <c r="AE23" s="18">
        <v>2050</v>
      </c>
      <c r="AF23" s="18">
        <v>1895</v>
      </c>
      <c r="AG23" s="18">
        <v>1862</v>
      </c>
      <c r="AH23" s="18">
        <v>1975</v>
      </c>
      <c r="AI23" s="18">
        <v>1829</v>
      </c>
      <c r="AJ23" s="18">
        <v>1701</v>
      </c>
      <c r="AK23" s="18">
        <v>2210</v>
      </c>
      <c r="AL23" s="18">
        <v>2206</v>
      </c>
      <c r="AM23" s="18">
        <v>2317</v>
      </c>
      <c r="AN23" s="18">
        <v>1983</v>
      </c>
      <c r="AO23" s="18">
        <v>1914</v>
      </c>
      <c r="AP23" s="18">
        <v>1839</v>
      </c>
      <c r="AQ23" s="18">
        <v>1557</v>
      </c>
      <c r="AR23" s="18">
        <v>1913</v>
      </c>
      <c r="AS23" s="18">
        <v>1972</v>
      </c>
      <c r="AT23" s="18">
        <v>1866</v>
      </c>
      <c r="AU23" s="18">
        <v>1879</v>
      </c>
      <c r="AV23" s="18">
        <v>1830</v>
      </c>
      <c r="AW23" s="18">
        <v>1686</v>
      </c>
      <c r="AX23" s="18">
        <v>1462</v>
      </c>
      <c r="AY23" s="18">
        <v>1928</v>
      </c>
      <c r="AZ23" s="18">
        <v>2035</v>
      </c>
      <c r="BA23" s="18">
        <v>1882</v>
      </c>
      <c r="BB23" s="18">
        <v>1723</v>
      </c>
      <c r="BC23" s="18">
        <v>1867</v>
      </c>
      <c r="BD23" s="18">
        <v>1790</v>
      </c>
      <c r="BE23" s="18">
        <v>1522</v>
      </c>
      <c r="BF23" s="18">
        <v>1841</v>
      </c>
      <c r="BG23" s="18">
        <v>1855</v>
      </c>
      <c r="BH23" s="18">
        <v>1842</v>
      </c>
      <c r="BI23" s="18">
        <v>1713</v>
      </c>
      <c r="BJ23" s="18">
        <v>1824</v>
      </c>
      <c r="BK23" s="18">
        <v>1594</v>
      </c>
      <c r="BL23" s="18">
        <v>1368</v>
      </c>
      <c r="BM23" s="18">
        <v>1857</v>
      </c>
      <c r="BN23" s="18">
        <v>1791</v>
      </c>
      <c r="BO23" s="18">
        <v>1888</v>
      </c>
      <c r="BP23" s="18">
        <v>1851</v>
      </c>
      <c r="BQ23" s="18">
        <v>2038</v>
      </c>
      <c r="BR23" s="18">
        <v>1941</v>
      </c>
      <c r="BS23" s="18">
        <v>1813</v>
      </c>
      <c r="BT23" s="18">
        <v>2078</v>
      </c>
      <c r="BU23" s="18">
        <v>1794</v>
      </c>
      <c r="BV23" s="18">
        <v>1758</v>
      </c>
      <c r="BW23" s="18">
        <v>1792</v>
      </c>
      <c r="BX23" s="18">
        <v>1996</v>
      </c>
      <c r="BY23" s="18">
        <v>1975</v>
      </c>
      <c r="BZ23" s="18">
        <v>1680</v>
      </c>
      <c r="CA23" s="18">
        <v>1955</v>
      </c>
      <c r="CB23" s="18">
        <v>2053</v>
      </c>
      <c r="CC23" s="18">
        <v>1913</v>
      </c>
      <c r="CD23" s="18">
        <v>2105</v>
      </c>
      <c r="CE23" s="18">
        <v>2355</v>
      </c>
      <c r="CF23" s="18">
        <v>2043</v>
      </c>
      <c r="CG23" s="18">
        <v>1584</v>
      </c>
      <c r="CH23" s="18">
        <v>2018</v>
      </c>
      <c r="CI23" s="18">
        <v>2017</v>
      </c>
      <c r="CJ23" s="18">
        <v>2112</v>
      </c>
      <c r="CK23" s="18">
        <v>1961</v>
      </c>
      <c r="CL23" s="18">
        <v>2151</v>
      </c>
      <c r="CM23" s="18">
        <v>2124</v>
      </c>
      <c r="CN23" s="18">
        <v>1817</v>
      </c>
      <c r="CO23" s="18">
        <v>2107</v>
      </c>
      <c r="CP23" s="18">
        <v>2008</v>
      </c>
    </row>
    <row r="24" spans="2:94" x14ac:dyDescent="0.3">
      <c r="B24" s="18" t="str">
        <f t="shared" si="4"/>
        <v>DR_Agent ChatGoogle Android</v>
      </c>
      <c r="C24" s="18" t="s">
        <v>13</v>
      </c>
      <c r="D24" s="18" t="s">
        <v>4</v>
      </c>
      <c r="E24" s="18">
        <v>498</v>
      </c>
      <c r="F24" s="18">
        <v>537</v>
      </c>
      <c r="G24" s="18">
        <v>515</v>
      </c>
      <c r="H24" s="18">
        <v>450</v>
      </c>
      <c r="I24" s="18">
        <v>423</v>
      </c>
      <c r="J24" s="18">
        <v>504</v>
      </c>
      <c r="K24" s="18">
        <v>542</v>
      </c>
      <c r="L24" s="18">
        <v>623</v>
      </c>
      <c r="M24" s="18">
        <v>589</v>
      </c>
      <c r="N24" s="18">
        <v>520</v>
      </c>
      <c r="O24" s="18">
        <v>441</v>
      </c>
      <c r="P24" s="18">
        <v>449</v>
      </c>
      <c r="Q24" s="18">
        <v>458</v>
      </c>
      <c r="R24" s="18">
        <v>479</v>
      </c>
      <c r="S24" s="18">
        <v>472</v>
      </c>
      <c r="T24" s="18">
        <v>436</v>
      </c>
      <c r="U24" s="18">
        <v>470</v>
      </c>
      <c r="V24" s="18">
        <v>592</v>
      </c>
      <c r="W24" s="18">
        <v>481</v>
      </c>
      <c r="X24" s="18">
        <v>404</v>
      </c>
      <c r="Y24" s="18">
        <v>477</v>
      </c>
      <c r="Z24" s="18">
        <v>424</v>
      </c>
      <c r="AA24" s="18">
        <v>454</v>
      </c>
      <c r="AB24" s="18">
        <v>485</v>
      </c>
      <c r="AC24" s="18">
        <v>458</v>
      </c>
      <c r="AD24" s="18">
        <v>447</v>
      </c>
      <c r="AE24" s="18">
        <v>460</v>
      </c>
      <c r="AF24" s="18">
        <v>473</v>
      </c>
      <c r="AG24" s="18">
        <v>442</v>
      </c>
      <c r="AH24" s="18">
        <v>470</v>
      </c>
      <c r="AI24" s="18">
        <v>482</v>
      </c>
      <c r="AJ24" s="18">
        <v>425</v>
      </c>
      <c r="AK24" s="18">
        <v>455</v>
      </c>
      <c r="AL24" s="18">
        <v>462</v>
      </c>
      <c r="AM24" s="18">
        <v>611</v>
      </c>
      <c r="AN24" s="18">
        <v>528</v>
      </c>
      <c r="AO24" s="18">
        <v>499</v>
      </c>
      <c r="AP24" s="18">
        <v>479</v>
      </c>
      <c r="AQ24" s="18">
        <v>478</v>
      </c>
      <c r="AR24" s="18">
        <v>439</v>
      </c>
      <c r="AS24" s="18">
        <v>512</v>
      </c>
      <c r="AT24" s="18">
        <v>458</v>
      </c>
      <c r="AU24" s="18">
        <v>413</v>
      </c>
      <c r="AV24" s="18">
        <v>460</v>
      </c>
      <c r="AW24" s="18">
        <v>428</v>
      </c>
      <c r="AX24" s="18">
        <v>332</v>
      </c>
      <c r="AY24" s="18">
        <v>470</v>
      </c>
      <c r="AZ24" s="18">
        <v>472</v>
      </c>
      <c r="BA24" s="18">
        <v>433</v>
      </c>
      <c r="BB24" s="18">
        <v>407</v>
      </c>
      <c r="BC24" s="18">
        <v>483</v>
      </c>
      <c r="BD24" s="18">
        <v>444</v>
      </c>
      <c r="BE24" s="18">
        <v>390</v>
      </c>
      <c r="BF24" s="18">
        <v>446</v>
      </c>
      <c r="BG24" s="18">
        <v>469</v>
      </c>
      <c r="BH24" s="18">
        <v>407</v>
      </c>
      <c r="BI24" s="18">
        <v>389</v>
      </c>
      <c r="BJ24" s="18">
        <v>395</v>
      </c>
      <c r="BK24" s="18">
        <v>453</v>
      </c>
      <c r="BL24" s="18">
        <v>347</v>
      </c>
      <c r="BM24" s="18">
        <v>417</v>
      </c>
      <c r="BN24" s="18">
        <v>407</v>
      </c>
      <c r="BO24" s="18">
        <v>446</v>
      </c>
      <c r="BP24" s="18">
        <v>444</v>
      </c>
      <c r="BQ24" s="18">
        <v>504</v>
      </c>
      <c r="BR24" s="18">
        <v>459</v>
      </c>
      <c r="BS24" s="18">
        <v>484</v>
      </c>
      <c r="BT24" s="18">
        <v>422</v>
      </c>
      <c r="BU24" s="18">
        <v>452</v>
      </c>
      <c r="BV24" s="18">
        <v>416</v>
      </c>
      <c r="BW24" s="18">
        <v>458</v>
      </c>
      <c r="BX24" s="18">
        <v>500</v>
      </c>
      <c r="BY24" s="18">
        <v>593</v>
      </c>
      <c r="BZ24" s="18">
        <v>480</v>
      </c>
      <c r="CA24" s="18">
        <v>542</v>
      </c>
      <c r="CB24" s="18">
        <v>571</v>
      </c>
      <c r="CC24" s="18">
        <v>524</v>
      </c>
      <c r="CD24" s="18">
        <v>549</v>
      </c>
      <c r="CE24" s="18">
        <v>601</v>
      </c>
      <c r="CF24" s="18">
        <v>557</v>
      </c>
      <c r="CG24" s="18">
        <v>432</v>
      </c>
      <c r="CH24" s="18">
        <v>529</v>
      </c>
      <c r="CI24" s="18">
        <v>487</v>
      </c>
      <c r="CJ24" s="18">
        <v>542</v>
      </c>
      <c r="CK24" s="18">
        <v>568</v>
      </c>
      <c r="CL24" s="18">
        <v>609</v>
      </c>
      <c r="CM24" s="18">
        <v>593</v>
      </c>
      <c r="CN24" s="18">
        <v>489</v>
      </c>
      <c r="CO24" s="18">
        <v>528</v>
      </c>
      <c r="CP24" s="18">
        <v>495</v>
      </c>
    </row>
    <row r="25" spans="2:94" x14ac:dyDescent="0.3">
      <c r="B25" s="18" t="str">
        <f t="shared" si="4"/>
        <v>DR_Self Service InitiatedApple iOS</v>
      </c>
      <c r="C25" s="18" t="s">
        <v>14</v>
      </c>
      <c r="D25" s="18" t="s">
        <v>3</v>
      </c>
      <c r="E25" s="18">
        <v>70445</v>
      </c>
      <c r="F25" s="18">
        <v>75290</v>
      </c>
      <c r="G25" s="18">
        <v>58549</v>
      </c>
      <c r="H25" s="18">
        <v>55533</v>
      </c>
      <c r="I25" s="18">
        <v>56156</v>
      </c>
      <c r="J25" s="18">
        <v>67471</v>
      </c>
      <c r="K25" s="18">
        <v>78032</v>
      </c>
      <c r="L25" s="18">
        <v>82494</v>
      </c>
      <c r="M25" s="18">
        <v>80331</v>
      </c>
      <c r="N25" s="18">
        <v>57778</v>
      </c>
      <c r="O25" s="18">
        <v>54452</v>
      </c>
      <c r="P25" s="18">
        <v>62953</v>
      </c>
      <c r="Q25" s="18">
        <v>63508</v>
      </c>
      <c r="R25" s="18">
        <v>77449</v>
      </c>
      <c r="S25" s="18">
        <v>97021</v>
      </c>
      <c r="T25" s="18">
        <v>84921</v>
      </c>
      <c r="U25" s="18">
        <v>58020</v>
      </c>
      <c r="V25" s="18">
        <v>55503</v>
      </c>
      <c r="W25" s="18">
        <v>63094</v>
      </c>
      <c r="X25" s="18">
        <v>59436</v>
      </c>
      <c r="Y25" s="18">
        <v>64682</v>
      </c>
      <c r="Z25" s="18">
        <v>66197</v>
      </c>
      <c r="AA25" s="18">
        <v>71728</v>
      </c>
      <c r="AB25" s="18">
        <v>53564</v>
      </c>
      <c r="AC25" s="18">
        <v>51374</v>
      </c>
      <c r="AD25" s="18">
        <v>59393</v>
      </c>
      <c r="AE25" s="18">
        <v>66880</v>
      </c>
      <c r="AF25" s="18">
        <v>67884</v>
      </c>
      <c r="AG25" s="18">
        <v>69842</v>
      </c>
      <c r="AH25" s="18">
        <v>85788</v>
      </c>
      <c r="AI25" s="18">
        <v>65400</v>
      </c>
      <c r="AJ25" s="18">
        <v>54935</v>
      </c>
      <c r="AK25" s="18">
        <v>69794</v>
      </c>
      <c r="AL25" s="18">
        <v>75254</v>
      </c>
      <c r="AM25" s="18">
        <v>72700</v>
      </c>
      <c r="AN25" s="18">
        <v>73412</v>
      </c>
      <c r="AO25" s="18">
        <v>73105</v>
      </c>
      <c r="AP25" s="18">
        <v>55097</v>
      </c>
      <c r="AQ25" s="18">
        <v>50184</v>
      </c>
      <c r="AR25" s="18">
        <v>58601</v>
      </c>
      <c r="AS25" s="18">
        <v>59273</v>
      </c>
      <c r="AT25" s="18">
        <v>66125</v>
      </c>
      <c r="AU25" s="18">
        <v>71547</v>
      </c>
      <c r="AV25" s="18">
        <v>73017</v>
      </c>
      <c r="AW25" s="18">
        <v>52919</v>
      </c>
      <c r="AX25" s="18">
        <v>46154</v>
      </c>
      <c r="AY25" s="18">
        <v>61693</v>
      </c>
      <c r="AZ25" s="18">
        <v>65300</v>
      </c>
      <c r="BA25" s="18">
        <v>69117</v>
      </c>
      <c r="BB25" s="18">
        <v>67771</v>
      </c>
      <c r="BC25" s="18">
        <v>73730</v>
      </c>
      <c r="BD25" s="18">
        <v>53494</v>
      </c>
      <c r="BE25" s="18">
        <v>50910</v>
      </c>
      <c r="BF25" s="18">
        <v>59713</v>
      </c>
      <c r="BG25" s="18">
        <v>63839</v>
      </c>
      <c r="BH25" s="18">
        <v>63360</v>
      </c>
      <c r="BI25" s="18">
        <v>64924</v>
      </c>
      <c r="BJ25" s="18">
        <v>68419</v>
      </c>
      <c r="BK25" s="18">
        <v>50322</v>
      </c>
      <c r="BL25" s="18">
        <v>46421</v>
      </c>
      <c r="BM25" s="18">
        <v>56408</v>
      </c>
      <c r="BN25" s="18">
        <v>56749</v>
      </c>
      <c r="BO25" s="18">
        <v>62706</v>
      </c>
      <c r="BP25" s="18">
        <v>65192</v>
      </c>
      <c r="BQ25" s="18">
        <v>77891</v>
      </c>
      <c r="BR25" s="18">
        <v>58956</v>
      </c>
      <c r="BS25" s="18">
        <v>64228</v>
      </c>
      <c r="BT25" s="18">
        <v>65602</v>
      </c>
      <c r="BU25" s="18">
        <v>62807</v>
      </c>
      <c r="BV25" s="18">
        <v>61623</v>
      </c>
      <c r="BW25" s="18">
        <v>69925</v>
      </c>
      <c r="BX25" s="18">
        <v>74804</v>
      </c>
      <c r="BY25" s="18">
        <v>55356</v>
      </c>
      <c r="BZ25" s="18">
        <v>48537</v>
      </c>
      <c r="CA25" s="18">
        <v>57729</v>
      </c>
      <c r="CB25" s="18">
        <v>59806</v>
      </c>
      <c r="CC25" s="18">
        <v>65285</v>
      </c>
      <c r="CD25" s="18">
        <v>78268</v>
      </c>
      <c r="CE25" s="18">
        <v>89130</v>
      </c>
      <c r="CF25" s="18">
        <v>56687</v>
      </c>
      <c r="CG25" s="18">
        <v>51051</v>
      </c>
      <c r="CH25" s="18">
        <v>61946</v>
      </c>
      <c r="CI25" s="18">
        <v>61120</v>
      </c>
      <c r="CJ25" s="18">
        <v>68373</v>
      </c>
      <c r="CK25" s="18">
        <v>65473</v>
      </c>
      <c r="CL25" s="18">
        <v>72101</v>
      </c>
      <c r="CM25" s="18">
        <v>57953</v>
      </c>
      <c r="CN25" s="18">
        <v>52515</v>
      </c>
      <c r="CO25" s="18">
        <v>62014</v>
      </c>
      <c r="CP25" s="18">
        <v>62216</v>
      </c>
    </row>
    <row r="26" spans="2:94" x14ac:dyDescent="0.3">
      <c r="B26" s="18" t="str">
        <f t="shared" si="4"/>
        <v>DR_Self Service InitiatedGoogle Android</v>
      </c>
      <c r="C26" s="18" t="s">
        <v>14</v>
      </c>
      <c r="D26" s="18" t="s">
        <v>4</v>
      </c>
      <c r="E26" s="18">
        <v>22326</v>
      </c>
      <c r="F26" s="18">
        <v>24158</v>
      </c>
      <c r="G26" s="18">
        <v>18532</v>
      </c>
      <c r="H26" s="18">
        <v>17398</v>
      </c>
      <c r="I26" s="18">
        <v>17380</v>
      </c>
      <c r="J26" s="18">
        <v>21425</v>
      </c>
      <c r="K26" s="18">
        <v>25245</v>
      </c>
      <c r="L26" s="18">
        <v>25806</v>
      </c>
      <c r="M26" s="18">
        <v>25017</v>
      </c>
      <c r="N26" s="18">
        <v>18208</v>
      </c>
      <c r="O26" s="18">
        <v>16895</v>
      </c>
      <c r="P26" s="18">
        <v>19151</v>
      </c>
      <c r="Q26" s="18">
        <v>19774</v>
      </c>
      <c r="R26" s="18">
        <v>23694</v>
      </c>
      <c r="S26" s="18">
        <v>27951</v>
      </c>
      <c r="T26" s="18">
        <v>25621</v>
      </c>
      <c r="U26" s="18">
        <v>18281</v>
      </c>
      <c r="V26" s="18">
        <v>18581</v>
      </c>
      <c r="W26" s="18">
        <v>18992</v>
      </c>
      <c r="X26" s="18">
        <v>18093</v>
      </c>
      <c r="Y26" s="18">
        <v>19988</v>
      </c>
      <c r="Z26" s="18">
        <v>20660</v>
      </c>
      <c r="AA26" s="18">
        <v>22204</v>
      </c>
      <c r="AB26" s="18">
        <v>16879</v>
      </c>
      <c r="AC26" s="18">
        <v>16070</v>
      </c>
      <c r="AD26" s="18">
        <v>17824</v>
      </c>
      <c r="AE26" s="18">
        <v>20072</v>
      </c>
      <c r="AF26" s="18">
        <v>21082</v>
      </c>
      <c r="AG26" s="18">
        <v>21648</v>
      </c>
      <c r="AH26" s="18">
        <v>26715</v>
      </c>
      <c r="AI26" s="18">
        <v>20192</v>
      </c>
      <c r="AJ26" s="18">
        <v>17036</v>
      </c>
      <c r="AK26" s="18">
        <v>21272</v>
      </c>
      <c r="AL26" s="18">
        <v>24209</v>
      </c>
      <c r="AM26" s="18">
        <v>23128</v>
      </c>
      <c r="AN26" s="18">
        <v>24624</v>
      </c>
      <c r="AO26" s="18">
        <v>23459</v>
      </c>
      <c r="AP26" s="18">
        <v>17827</v>
      </c>
      <c r="AQ26" s="18">
        <v>15899</v>
      </c>
      <c r="AR26" s="18">
        <v>18199</v>
      </c>
      <c r="AS26" s="18">
        <v>18484</v>
      </c>
      <c r="AT26" s="18">
        <v>21027</v>
      </c>
      <c r="AU26" s="18">
        <v>22762</v>
      </c>
      <c r="AV26" s="18">
        <v>22956</v>
      </c>
      <c r="AW26" s="18">
        <v>16931</v>
      </c>
      <c r="AX26" s="18">
        <v>14152</v>
      </c>
      <c r="AY26" s="18">
        <v>18529</v>
      </c>
      <c r="AZ26" s="18">
        <v>19700</v>
      </c>
      <c r="BA26" s="18">
        <v>21578</v>
      </c>
      <c r="BB26" s="18">
        <v>21330</v>
      </c>
      <c r="BC26" s="18">
        <v>23565</v>
      </c>
      <c r="BD26" s="18">
        <v>17186</v>
      </c>
      <c r="BE26" s="18">
        <v>15904</v>
      </c>
      <c r="BF26" s="18">
        <v>19432</v>
      </c>
      <c r="BG26" s="18">
        <v>20350</v>
      </c>
      <c r="BH26" s="18">
        <v>19660</v>
      </c>
      <c r="BI26" s="18">
        <v>19963</v>
      </c>
      <c r="BJ26" s="18">
        <v>21578</v>
      </c>
      <c r="BK26" s="18">
        <v>16370</v>
      </c>
      <c r="BL26" s="18">
        <v>14845</v>
      </c>
      <c r="BM26" s="18">
        <v>17433</v>
      </c>
      <c r="BN26" s="18">
        <v>17680</v>
      </c>
      <c r="BO26" s="18">
        <v>19725</v>
      </c>
      <c r="BP26" s="18">
        <v>20404</v>
      </c>
      <c r="BQ26" s="18">
        <v>26050</v>
      </c>
      <c r="BR26" s="18">
        <v>19188</v>
      </c>
      <c r="BS26" s="18">
        <v>20956</v>
      </c>
      <c r="BT26" s="18">
        <v>20280</v>
      </c>
      <c r="BU26" s="18">
        <v>19390</v>
      </c>
      <c r="BV26" s="18">
        <v>19518</v>
      </c>
      <c r="BW26" s="18">
        <v>21853</v>
      </c>
      <c r="BX26" s="18">
        <v>23420</v>
      </c>
      <c r="BY26" s="18">
        <v>17996</v>
      </c>
      <c r="BZ26" s="18">
        <v>15399</v>
      </c>
      <c r="CA26" s="18">
        <v>17776</v>
      </c>
      <c r="CB26" s="18">
        <v>18458</v>
      </c>
      <c r="CC26" s="18">
        <v>20645</v>
      </c>
      <c r="CD26" s="18">
        <v>24416</v>
      </c>
      <c r="CE26" s="18">
        <v>27873</v>
      </c>
      <c r="CF26" s="18">
        <v>18373</v>
      </c>
      <c r="CG26" s="18">
        <v>16006</v>
      </c>
      <c r="CH26" s="18">
        <v>18880</v>
      </c>
      <c r="CI26" s="18">
        <v>19030</v>
      </c>
      <c r="CJ26" s="18">
        <v>21202</v>
      </c>
      <c r="CK26" s="18">
        <v>20616</v>
      </c>
      <c r="CL26" s="18">
        <v>23235</v>
      </c>
      <c r="CM26" s="18">
        <v>19058</v>
      </c>
      <c r="CN26" s="18">
        <v>16868</v>
      </c>
      <c r="CO26" s="18">
        <v>18798</v>
      </c>
      <c r="CP26" s="18">
        <v>19231</v>
      </c>
    </row>
    <row r="27" spans="2:94" x14ac:dyDescent="0.3">
      <c r="B27" s="18" t="str">
        <f t="shared" si="4"/>
        <v>DR_CoxApp | Visits with Chat and No Self Service InitiatedApple iOS</v>
      </c>
      <c r="C27" s="18" t="s">
        <v>15</v>
      </c>
      <c r="D27" s="18" t="s">
        <v>3</v>
      </c>
      <c r="E27" s="18">
        <v>1456</v>
      </c>
      <c r="F27" s="18">
        <v>1477</v>
      </c>
      <c r="G27" s="18">
        <v>1234</v>
      </c>
      <c r="H27" s="18">
        <v>1102</v>
      </c>
      <c r="I27" s="18">
        <v>1117</v>
      </c>
      <c r="J27" s="18">
        <v>1758</v>
      </c>
      <c r="K27" s="18">
        <v>1696</v>
      </c>
      <c r="L27" s="18">
        <v>1843</v>
      </c>
      <c r="M27" s="18">
        <v>1702</v>
      </c>
      <c r="N27" s="18">
        <v>1243</v>
      </c>
      <c r="O27" s="18">
        <v>1262</v>
      </c>
      <c r="P27" s="18">
        <v>1512</v>
      </c>
      <c r="Q27" s="18">
        <v>1476</v>
      </c>
      <c r="R27" s="18">
        <v>1431</v>
      </c>
      <c r="S27" s="18">
        <v>1712</v>
      </c>
      <c r="T27" s="18">
        <v>1590</v>
      </c>
      <c r="U27" s="18">
        <v>1338</v>
      </c>
      <c r="V27" s="18">
        <v>1201</v>
      </c>
      <c r="W27" s="18">
        <v>1517</v>
      </c>
      <c r="X27" s="18">
        <v>1538</v>
      </c>
      <c r="Y27" s="18">
        <v>1420</v>
      </c>
      <c r="Z27" s="18">
        <v>1420</v>
      </c>
      <c r="AA27" s="18">
        <v>1409</v>
      </c>
      <c r="AB27" s="18">
        <v>1188</v>
      </c>
      <c r="AC27" s="18">
        <v>1128</v>
      </c>
      <c r="AD27" s="18">
        <v>1510</v>
      </c>
      <c r="AE27" s="18">
        <v>1532</v>
      </c>
      <c r="AF27" s="18">
        <v>1527</v>
      </c>
      <c r="AG27" s="18">
        <v>1418</v>
      </c>
      <c r="AH27" s="18">
        <v>1657</v>
      </c>
      <c r="AI27" s="18">
        <v>1466</v>
      </c>
      <c r="AJ27" s="18">
        <v>1247</v>
      </c>
      <c r="AK27" s="18">
        <v>1734</v>
      </c>
      <c r="AL27" s="18">
        <v>1743</v>
      </c>
      <c r="AM27" s="18">
        <v>1724</v>
      </c>
      <c r="AN27" s="18">
        <v>1525</v>
      </c>
      <c r="AO27" s="18">
        <v>1457</v>
      </c>
      <c r="AP27" s="18">
        <v>1250</v>
      </c>
      <c r="AQ27" s="18">
        <v>1074</v>
      </c>
      <c r="AR27" s="18">
        <v>1510</v>
      </c>
      <c r="AS27" s="18">
        <v>1552</v>
      </c>
      <c r="AT27" s="18">
        <v>1397</v>
      </c>
      <c r="AU27" s="18">
        <v>1444</v>
      </c>
      <c r="AV27" s="18">
        <v>1260</v>
      </c>
      <c r="AW27" s="18">
        <v>1138</v>
      </c>
      <c r="AX27" s="18">
        <v>1021</v>
      </c>
      <c r="AY27" s="18">
        <v>1517</v>
      </c>
      <c r="AZ27" s="18">
        <v>1476</v>
      </c>
      <c r="BA27" s="18">
        <v>1437</v>
      </c>
      <c r="BB27" s="18">
        <v>1441</v>
      </c>
      <c r="BC27" s="18">
        <v>1312</v>
      </c>
      <c r="BD27" s="18">
        <v>1097</v>
      </c>
      <c r="BE27" s="18">
        <v>1003</v>
      </c>
      <c r="BF27" s="18">
        <v>1392</v>
      </c>
      <c r="BG27" s="18">
        <v>1382</v>
      </c>
      <c r="BH27" s="18">
        <v>1332</v>
      </c>
      <c r="BI27" s="18">
        <v>1337</v>
      </c>
      <c r="BJ27" s="18">
        <v>1311</v>
      </c>
      <c r="BK27" s="18">
        <v>1012</v>
      </c>
      <c r="BL27" s="18">
        <v>873</v>
      </c>
      <c r="BM27" s="18">
        <v>1403</v>
      </c>
      <c r="BN27" s="18">
        <v>1372</v>
      </c>
      <c r="BO27" s="18">
        <v>1359</v>
      </c>
      <c r="BP27" s="18">
        <v>1239</v>
      </c>
      <c r="BQ27" s="18">
        <v>1389</v>
      </c>
      <c r="BR27" s="18">
        <v>1200</v>
      </c>
      <c r="BS27" s="18">
        <v>1178</v>
      </c>
      <c r="BT27" s="18">
        <v>1484</v>
      </c>
      <c r="BU27" s="18">
        <v>1255</v>
      </c>
      <c r="BV27" s="18">
        <v>1257</v>
      </c>
      <c r="BW27" s="18">
        <v>1393</v>
      </c>
      <c r="BX27" s="18">
        <v>1381</v>
      </c>
      <c r="BY27" s="18">
        <v>1099</v>
      </c>
      <c r="BZ27" s="18">
        <v>1007</v>
      </c>
      <c r="CA27" s="18">
        <v>1350</v>
      </c>
      <c r="CB27" s="18">
        <v>1362</v>
      </c>
      <c r="CC27" s="18">
        <v>1308</v>
      </c>
      <c r="CD27" s="18">
        <v>1406</v>
      </c>
      <c r="CE27" s="18">
        <v>1541</v>
      </c>
      <c r="CF27" s="18">
        <v>1119</v>
      </c>
      <c r="CG27" s="18">
        <v>987</v>
      </c>
      <c r="CH27" s="18">
        <v>1400</v>
      </c>
      <c r="CI27" s="18">
        <v>1400</v>
      </c>
      <c r="CJ27" s="18">
        <v>1370</v>
      </c>
      <c r="CK27" s="18">
        <v>1334</v>
      </c>
      <c r="CL27" s="18">
        <v>1365</v>
      </c>
      <c r="CM27" s="18">
        <v>1153</v>
      </c>
      <c r="CN27" s="18">
        <v>1090</v>
      </c>
      <c r="CO27" s="18">
        <v>1545</v>
      </c>
      <c r="CP27" s="18">
        <v>1426</v>
      </c>
    </row>
    <row r="28" spans="2:94" x14ac:dyDescent="0.3">
      <c r="B28" s="18" t="str">
        <f t="shared" si="4"/>
        <v>DR_CoxApp | Visits with Chat and No Self Service InitiatedGoogle Android</v>
      </c>
      <c r="C28" s="18" t="s">
        <v>15</v>
      </c>
      <c r="D28" s="18" t="s">
        <v>4</v>
      </c>
      <c r="E28" s="18">
        <v>411</v>
      </c>
      <c r="F28" s="18">
        <v>457</v>
      </c>
      <c r="G28" s="18">
        <v>388</v>
      </c>
      <c r="H28" s="18">
        <v>347</v>
      </c>
      <c r="I28" s="18">
        <v>336</v>
      </c>
      <c r="J28" s="18">
        <v>485</v>
      </c>
      <c r="K28" s="18">
        <v>474</v>
      </c>
      <c r="L28" s="18">
        <v>617</v>
      </c>
      <c r="M28" s="18">
        <v>508</v>
      </c>
      <c r="N28" s="18">
        <v>428</v>
      </c>
      <c r="O28" s="18">
        <v>341</v>
      </c>
      <c r="P28" s="18">
        <v>459</v>
      </c>
      <c r="Q28" s="18">
        <v>460</v>
      </c>
      <c r="R28" s="18">
        <v>444</v>
      </c>
      <c r="S28" s="18">
        <v>521</v>
      </c>
      <c r="T28" s="18">
        <v>487</v>
      </c>
      <c r="U28" s="18">
        <v>410</v>
      </c>
      <c r="V28" s="18">
        <v>384</v>
      </c>
      <c r="W28" s="18">
        <v>478</v>
      </c>
      <c r="X28" s="18">
        <v>402</v>
      </c>
      <c r="Y28" s="18">
        <v>453</v>
      </c>
      <c r="Z28" s="18">
        <v>391</v>
      </c>
      <c r="AA28" s="18">
        <v>383</v>
      </c>
      <c r="AB28" s="18">
        <v>336</v>
      </c>
      <c r="AC28" s="18">
        <v>329</v>
      </c>
      <c r="AD28" s="18">
        <v>419</v>
      </c>
      <c r="AE28" s="18">
        <v>424</v>
      </c>
      <c r="AF28" s="18">
        <v>459</v>
      </c>
      <c r="AG28" s="18">
        <v>375</v>
      </c>
      <c r="AH28" s="18">
        <v>471</v>
      </c>
      <c r="AI28" s="18">
        <v>411</v>
      </c>
      <c r="AJ28" s="18">
        <v>373</v>
      </c>
      <c r="AK28" s="18">
        <v>471</v>
      </c>
      <c r="AL28" s="18">
        <v>436</v>
      </c>
      <c r="AM28" s="18">
        <v>477</v>
      </c>
      <c r="AN28" s="18">
        <v>451</v>
      </c>
      <c r="AO28" s="18">
        <v>439</v>
      </c>
      <c r="AP28" s="18">
        <v>353</v>
      </c>
      <c r="AQ28" s="18">
        <v>305</v>
      </c>
      <c r="AR28" s="18">
        <v>425</v>
      </c>
      <c r="AS28" s="18">
        <v>444</v>
      </c>
      <c r="AT28" s="18">
        <v>404</v>
      </c>
      <c r="AU28" s="18">
        <v>394</v>
      </c>
      <c r="AV28" s="18">
        <v>409</v>
      </c>
      <c r="AW28" s="18">
        <v>360</v>
      </c>
      <c r="AX28" s="18">
        <v>287</v>
      </c>
      <c r="AY28" s="18">
        <v>447</v>
      </c>
      <c r="AZ28" s="18">
        <v>434</v>
      </c>
      <c r="BA28" s="18">
        <v>441</v>
      </c>
      <c r="BB28" s="18">
        <v>383</v>
      </c>
      <c r="BC28" s="18">
        <v>427</v>
      </c>
      <c r="BD28" s="18">
        <v>287</v>
      </c>
      <c r="BE28" s="18">
        <v>300</v>
      </c>
      <c r="BF28" s="18">
        <v>411</v>
      </c>
      <c r="BG28" s="18">
        <v>442</v>
      </c>
      <c r="BH28" s="18">
        <v>408</v>
      </c>
      <c r="BI28" s="18">
        <v>381</v>
      </c>
      <c r="BJ28" s="18">
        <v>396</v>
      </c>
      <c r="BK28" s="18">
        <v>290</v>
      </c>
      <c r="BL28" s="18">
        <v>261</v>
      </c>
      <c r="BM28" s="18">
        <v>400</v>
      </c>
      <c r="BN28" s="18">
        <v>423</v>
      </c>
      <c r="BO28" s="18">
        <v>361</v>
      </c>
      <c r="BP28" s="18">
        <v>377</v>
      </c>
      <c r="BQ28" s="18">
        <v>444</v>
      </c>
      <c r="BR28" s="18">
        <v>375</v>
      </c>
      <c r="BS28" s="18">
        <v>419</v>
      </c>
      <c r="BT28" s="18">
        <v>404</v>
      </c>
      <c r="BU28" s="18">
        <v>394</v>
      </c>
      <c r="BV28" s="18">
        <v>412</v>
      </c>
      <c r="BW28" s="18">
        <v>391</v>
      </c>
      <c r="BX28" s="18">
        <v>379</v>
      </c>
      <c r="BY28" s="18">
        <v>391</v>
      </c>
      <c r="BZ28" s="18">
        <v>309</v>
      </c>
      <c r="CA28" s="18">
        <v>395</v>
      </c>
      <c r="CB28" s="18">
        <v>401</v>
      </c>
      <c r="CC28" s="18">
        <v>409</v>
      </c>
      <c r="CD28" s="18">
        <v>457</v>
      </c>
      <c r="CE28" s="18">
        <v>459</v>
      </c>
      <c r="CF28" s="18">
        <v>366</v>
      </c>
      <c r="CG28" s="18">
        <v>323</v>
      </c>
      <c r="CH28" s="18">
        <v>459</v>
      </c>
      <c r="CI28" s="18">
        <v>405</v>
      </c>
      <c r="CJ28" s="18">
        <v>386</v>
      </c>
      <c r="CK28" s="18">
        <v>400</v>
      </c>
      <c r="CL28" s="18">
        <v>427</v>
      </c>
      <c r="CM28" s="18">
        <v>343</v>
      </c>
      <c r="CN28" s="18">
        <v>342</v>
      </c>
      <c r="CO28" s="18">
        <v>391</v>
      </c>
      <c r="CP28" s="18">
        <v>409</v>
      </c>
    </row>
    <row r="29" spans="2:94" x14ac:dyDescent="0.3">
      <c r="B29" s="18" t="str">
        <f t="shared" si="4"/>
        <v>DR_CoxApp | Visits with No Self Service and No ChatApple iOS</v>
      </c>
      <c r="C29" s="18" t="s">
        <v>16</v>
      </c>
      <c r="D29" s="18" t="s">
        <v>3</v>
      </c>
      <c r="E29" s="18">
        <v>40831</v>
      </c>
      <c r="F29" s="18">
        <v>41261</v>
      </c>
      <c r="G29" s="18">
        <v>33393</v>
      </c>
      <c r="H29" s="18">
        <v>32735</v>
      </c>
      <c r="I29" s="18">
        <v>34333</v>
      </c>
      <c r="J29" s="18">
        <v>41072</v>
      </c>
      <c r="K29" s="18">
        <v>41036</v>
      </c>
      <c r="L29" s="18">
        <v>44688</v>
      </c>
      <c r="M29" s="18">
        <v>42859</v>
      </c>
      <c r="N29" s="18">
        <v>33673</v>
      </c>
      <c r="O29" s="18">
        <v>32604</v>
      </c>
      <c r="P29" s="18">
        <v>37945</v>
      </c>
      <c r="Q29" s="18">
        <v>38815</v>
      </c>
      <c r="R29" s="18">
        <v>35485</v>
      </c>
      <c r="S29" s="18">
        <v>36808</v>
      </c>
      <c r="T29" s="18">
        <v>38964</v>
      </c>
      <c r="U29" s="18">
        <v>33002</v>
      </c>
      <c r="V29" s="18">
        <v>31660</v>
      </c>
      <c r="W29" s="18">
        <v>37443</v>
      </c>
      <c r="X29" s="18">
        <v>36360</v>
      </c>
      <c r="Y29" s="18">
        <v>38706</v>
      </c>
      <c r="Z29" s="18">
        <v>37132</v>
      </c>
      <c r="AA29" s="18">
        <v>40321</v>
      </c>
      <c r="AB29" s="18">
        <v>33324</v>
      </c>
      <c r="AC29" s="18">
        <v>32263</v>
      </c>
      <c r="AD29" s="18">
        <v>37975</v>
      </c>
      <c r="AE29" s="18">
        <v>38377</v>
      </c>
      <c r="AF29" s="18">
        <v>39620</v>
      </c>
      <c r="AG29" s="18">
        <v>38086</v>
      </c>
      <c r="AH29" s="18">
        <v>38162</v>
      </c>
      <c r="AI29" s="18">
        <v>32471</v>
      </c>
      <c r="AJ29" s="18">
        <v>31286</v>
      </c>
      <c r="AK29" s="18">
        <v>42508</v>
      </c>
      <c r="AL29" s="18">
        <v>45594</v>
      </c>
      <c r="AM29" s="18">
        <v>38773</v>
      </c>
      <c r="AN29" s="18">
        <v>40808</v>
      </c>
      <c r="AO29" s="18">
        <v>39707</v>
      </c>
      <c r="AP29" s="18">
        <v>33839</v>
      </c>
      <c r="AQ29" s="18">
        <v>30854</v>
      </c>
      <c r="AR29" s="18">
        <v>36585</v>
      </c>
      <c r="AS29" s="18">
        <v>36599</v>
      </c>
      <c r="AT29" s="18">
        <v>38742</v>
      </c>
      <c r="AU29" s="18">
        <v>38315</v>
      </c>
      <c r="AV29" s="18">
        <v>37757</v>
      </c>
      <c r="AW29" s="18">
        <v>30306</v>
      </c>
      <c r="AX29" s="18">
        <v>26320</v>
      </c>
      <c r="AY29" s="18">
        <v>36497</v>
      </c>
      <c r="AZ29" s="18">
        <v>38674</v>
      </c>
      <c r="BA29" s="18">
        <v>39001</v>
      </c>
      <c r="BB29" s="18">
        <v>38629</v>
      </c>
      <c r="BC29" s="18">
        <v>41345</v>
      </c>
      <c r="BD29" s="18">
        <v>32348</v>
      </c>
      <c r="BE29" s="18">
        <v>31080</v>
      </c>
      <c r="BF29" s="18">
        <v>37117</v>
      </c>
      <c r="BG29" s="18">
        <v>38182</v>
      </c>
      <c r="BH29" s="18">
        <v>37308</v>
      </c>
      <c r="BI29" s="18">
        <v>38092</v>
      </c>
      <c r="BJ29" s="18">
        <v>38340</v>
      </c>
      <c r="BK29" s="18">
        <v>29771</v>
      </c>
      <c r="BL29" s="18">
        <v>27536</v>
      </c>
      <c r="BM29" s="18">
        <v>35067</v>
      </c>
      <c r="BN29" s="18">
        <v>36183</v>
      </c>
      <c r="BO29" s="18">
        <v>37530</v>
      </c>
      <c r="BP29" s="18">
        <v>36297</v>
      </c>
      <c r="BQ29" s="18">
        <v>45509</v>
      </c>
      <c r="BR29" s="18">
        <v>34805</v>
      </c>
      <c r="BS29" s="18">
        <v>35462</v>
      </c>
      <c r="BT29" s="18">
        <v>38005</v>
      </c>
      <c r="BU29" s="18">
        <v>37544</v>
      </c>
      <c r="BV29" s="18">
        <v>36933</v>
      </c>
      <c r="BW29" s="18">
        <v>38704</v>
      </c>
      <c r="BX29" s="18">
        <v>40323</v>
      </c>
      <c r="BY29" s="18">
        <v>32329</v>
      </c>
      <c r="BZ29" s="18">
        <v>28822</v>
      </c>
      <c r="CA29" s="18">
        <v>35403</v>
      </c>
      <c r="CB29" s="18">
        <v>36249</v>
      </c>
      <c r="CC29" s="18">
        <v>38397</v>
      </c>
      <c r="CD29" s="18">
        <v>41351</v>
      </c>
      <c r="CE29" s="18">
        <v>49414</v>
      </c>
      <c r="CF29" s="18">
        <v>33484</v>
      </c>
      <c r="CG29" s="18">
        <v>31105</v>
      </c>
      <c r="CH29" s="18">
        <v>37463</v>
      </c>
      <c r="CI29" s="18">
        <v>37442</v>
      </c>
      <c r="CJ29" s="18">
        <v>38226</v>
      </c>
      <c r="CK29" s="18">
        <v>39647</v>
      </c>
      <c r="CL29" s="18">
        <v>39046</v>
      </c>
      <c r="CM29" s="18">
        <v>31853</v>
      </c>
      <c r="CN29" s="18">
        <v>30501</v>
      </c>
      <c r="CO29" s="18">
        <v>38025</v>
      </c>
      <c r="CP29" s="18">
        <v>36387</v>
      </c>
    </row>
    <row r="30" spans="2:94" x14ac:dyDescent="0.3">
      <c r="B30" s="18" t="str">
        <f t="shared" si="4"/>
        <v>DR_CoxApp | Visits with No Self Service and No ChatGoogle Android</v>
      </c>
      <c r="C30" s="18" t="s">
        <v>16</v>
      </c>
      <c r="D30" s="18" t="s">
        <v>4</v>
      </c>
      <c r="E30" s="18">
        <v>12555</v>
      </c>
      <c r="F30" s="18">
        <v>13121</v>
      </c>
      <c r="G30" s="18">
        <v>10831</v>
      </c>
      <c r="H30" s="18">
        <v>10149</v>
      </c>
      <c r="I30" s="18">
        <v>10710</v>
      </c>
      <c r="J30" s="18">
        <v>13221</v>
      </c>
      <c r="K30" s="18">
        <v>13115</v>
      </c>
      <c r="L30" s="18">
        <v>14477</v>
      </c>
      <c r="M30" s="18">
        <v>13756</v>
      </c>
      <c r="N30" s="18">
        <v>10982</v>
      </c>
      <c r="O30" s="18">
        <v>10195</v>
      </c>
      <c r="P30" s="18">
        <v>12134</v>
      </c>
      <c r="Q30" s="18">
        <v>12138</v>
      </c>
      <c r="R30" s="18">
        <v>11482</v>
      </c>
      <c r="S30" s="18">
        <v>11876</v>
      </c>
      <c r="T30" s="18">
        <v>12533</v>
      </c>
      <c r="U30" s="18">
        <v>10481</v>
      </c>
      <c r="V30" s="18">
        <v>10276</v>
      </c>
      <c r="W30" s="18">
        <v>11636</v>
      </c>
      <c r="X30" s="18">
        <v>11292</v>
      </c>
      <c r="Y30" s="18">
        <v>12246</v>
      </c>
      <c r="Z30" s="18">
        <v>11731</v>
      </c>
      <c r="AA30" s="18">
        <v>12420</v>
      </c>
      <c r="AB30" s="18">
        <v>10092</v>
      </c>
      <c r="AC30" s="18">
        <v>9837</v>
      </c>
      <c r="AD30" s="18">
        <v>11458</v>
      </c>
      <c r="AE30" s="18">
        <v>11833</v>
      </c>
      <c r="AF30" s="18">
        <v>12637</v>
      </c>
      <c r="AG30" s="18">
        <v>12006</v>
      </c>
      <c r="AH30" s="18">
        <v>11856</v>
      </c>
      <c r="AI30" s="18">
        <v>10097</v>
      </c>
      <c r="AJ30" s="18">
        <v>9682</v>
      </c>
      <c r="AK30" s="18">
        <v>12657</v>
      </c>
      <c r="AL30" s="18">
        <v>14054</v>
      </c>
      <c r="AM30" s="18">
        <v>12375</v>
      </c>
      <c r="AN30" s="18">
        <v>13513</v>
      </c>
      <c r="AO30" s="18">
        <v>13008</v>
      </c>
      <c r="AP30" s="18">
        <v>10732</v>
      </c>
      <c r="AQ30" s="18">
        <v>9819</v>
      </c>
      <c r="AR30" s="18">
        <v>11356</v>
      </c>
      <c r="AS30" s="18">
        <v>11519</v>
      </c>
      <c r="AT30" s="18">
        <v>12412</v>
      </c>
      <c r="AU30" s="18">
        <v>12152</v>
      </c>
      <c r="AV30" s="18">
        <v>11913</v>
      </c>
      <c r="AW30" s="18">
        <v>9780</v>
      </c>
      <c r="AX30" s="18">
        <v>8185</v>
      </c>
      <c r="AY30" s="18">
        <v>11283</v>
      </c>
      <c r="AZ30" s="18">
        <v>11746</v>
      </c>
      <c r="BA30" s="18">
        <v>12062</v>
      </c>
      <c r="BB30" s="18">
        <v>12054</v>
      </c>
      <c r="BC30" s="18">
        <v>12662</v>
      </c>
      <c r="BD30" s="18">
        <v>10147</v>
      </c>
      <c r="BE30" s="18">
        <v>9504</v>
      </c>
      <c r="BF30" s="18">
        <v>11937</v>
      </c>
      <c r="BG30" s="18">
        <v>12076</v>
      </c>
      <c r="BH30" s="18">
        <v>11682</v>
      </c>
      <c r="BI30" s="18">
        <v>12049</v>
      </c>
      <c r="BJ30" s="18">
        <v>12008</v>
      </c>
      <c r="BK30" s="18">
        <v>9511</v>
      </c>
      <c r="BL30" s="18">
        <v>8650</v>
      </c>
      <c r="BM30" s="18">
        <v>10810</v>
      </c>
      <c r="BN30" s="18">
        <v>11283</v>
      </c>
      <c r="BO30" s="18">
        <v>11437</v>
      </c>
      <c r="BP30" s="18">
        <v>11467</v>
      </c>
      <c r="BQ30" s="18">
        <v>15069</v>
      </c>
      <c r="BR30" s="18">
        <v>11167</v>
      </c>
      <c r="BS30" s="18">
        <v>10935</v>
      </c>
      <c r="BT30" s="18">
        <v>11912</v>
      </c>
      <c r="BU30" s="18">
        <v>11903</v>
      </c>
      <c r="BV30" s="18">
        <v>11804</v>
      </c>
      <c r="BW30" s="18">
        <v>12481</v>
      </c>
      <c r="BX30" s="18">
        <v>12556</v>
      </c>
      <c r="BY30" s="18">
        <v>10478</v>
      </c>
      <c r="BZ30" s="18">
        <v>8957</v>
      </c>
      <c r="CA30" s="18">
        <v>11122</v>
      </c>
      <c r="CB30" s="18">
        <v>11164</v>
      </c>
      <c r="CC30" s="18">
        <v>11936</v>
      </c>
      <c r="CD30" s="18">
        <v>12936</v>
      </c>
      <c r="CE30" s="18">
        <v>15084</v>
      </c>
      <c r="CF30" s="18">
        <v>10571</v>
      </c>
      <c r="CG30" s="18">
        <v>9731</v>
      </c>
      <c r="CH30" s="18">
        <v>11509</v>
      </c>
      <c r="CI30" s="18">
        <v>11541</v>
      </c>
      <c r="CJ30" s="18">
        <v>11955</v>
      </c>
      <c r="CK30" s="18">
        <v>12012</v>
      </c>
      <c r="CL30" s="18">
        <v>12442</v>
      </c>
      <c r="CM30" s="18">
        <v>10216</v>
      </c>
      <c r="CN30" s="18">
        <v>9367</v>
      </c>
      <c r="CO30" s="18">
        <v>11912</v>
      </c>
      <c r="CP30" s="18">
        <v>11428</v>
      </c>
    </row>
    <row r="31" spans="2:94" x14ac:dyDescent="0.3">
      <c r="B31" s="18" t="str">
        <f t="shared" si="4"/>
        <v>DR_CoxApp | Visits not logged inApple iOS</v>
      </c>
      <c r="C31" s="18" t="s">
        <v>17</v>
      </c>
      <c r="D31" s="18" t="s">
        <v>3</v>
      </c>
      <c r="E31" s="18">
        <v>17144</v>
      </c>
      <c r="F31" s="18">
        <v>17403</v>
      </c>
      <c r="G31" s="18">
        <v>16044</v>
      </c>
      <c r="H31" s="18">
        <v>14763</v>
      </c>
      <c r="I31" s="18">
        <v>14984</v>
      </c>
      <c r="J31" s="18">
        <v>17872</v>
      </c>
      <c r="K31" s="18">
        <v>17716</v>
      </c>
      <c r="L31" s="18">
        <v>18774</v>
      </c>
      <c r="M31" s="18">
        <v>18099</v>
      </c>
      <c r="N31" s="18">
        <v>16341</v>
      </c>
      <c r="O31" s="18">
        <v>15172</v>
      </c>
      <c r="P31" s="18">
        <v>16901</v>
      </c>
      <c r="Q31" s="18">
        <v>19465</v>
      </c>
      <c r="R31" s="18">
        <v>16705</v>
      </c>
      <c r="S31" s="18">
        <v>18493</v>
      </c>
      <c r="T31" s="18">
        <v>17552</v>
      </c>
      <c r="U31" s="18">
        <v>15868</v>
      </c>
      <c r="V31" s="18">
        <v>15163</v>
      </c>
      <c r="W31" s="18">
        <v>16442</v>
      </c>
      <c r="X31" s="18">
        <v>21878</v>
      </c>
      <c r="Y31" s="18">
        <v>15913</v>
      </c>
      <c r="Z31" s="18">
        <v>22372</v>
      </c>
      <c r="AA31" s="18">
        <v>16843</v>
      </c>
      <c r="AB31" s="18">
        <v>15666</v>
      </c>
      <c r="AC31" s="18">
        <v>14752</v>
      </c>
      <c r="AD31" s="18">
        <v>16333</v>
      </c>
      <c r="AE31" s="18">
        <v>17678</v>
      </c>
      <c r="AF31" s="18">
        <v>16850</v>
      </c>
      <c r="AG31" s="18">
        <v>17399</v>
      </c>
      <c r="AH31" s="18">
        <v>18017</v>
      </c>
      <c r="AI31" s="18">
        <v>16236</v>
      </c>
      <c r="AJ31" s="18">
        <v>15050</v>
      </c>
      <c r="AK31" s="18">
        <v>19134</v>
      </c>
      <c r="AL31" s="18">
        <v>19500</v>
      </c>
      <c r="AM31" s="18">
        <v>22030</v>
      </c>
      <c r="AN31" s="18">
        <v>18072</v>
      </c>
      <c r="AO31" s="18">
        <v>17849</v>
      </c>
      <c r="AP31" s="18">
        <v>16260</v>
      </c>
      <c r="AQ31" s="18">
        <v>14926</v>
      </c>
      <c r="AR31" s="18">
        <v>16347</v>
      </c>
      <c r="AS31" s="18">
        <v>20737</v>
      </c>
      <c r="AT31" s="18">
        <v>18577</v>
      </c>
      <c r="AU31" s="18">
        <v>16641</v>
      </c>
      <c r="AV31" s="18">
        <v>16696</v>
      </c>
      <c r="AW31" s="18">
        <v>15430</v>
      </c>
      <c r="AX31" s="18">
        <v>25427</v>
      </c>
      <c r="AY31" s="18">
        <v>16843</v>
      </c>
      <c r="AZ31" s="18">
        <v>21031</v>
      </c>
      <c r="BA31" s="18">
        <v>18153</v>
      </c>
      <c r="BB31" s="18">
        <v>16977</v>
      </c>
      <c r="BC31" s="18">
        <v>17671</v>
      </c>
      <c r="BD31" s="18">
        <v>15438</v>
      </c>
      <c r="BE31" s="18">
        <v>14669</v>
      </c>
      <c r="BF31" s="18">
        <v>16336</v>
      </c>
      <c r="BG31" s="18">
        <v>16785</v>
      </c>
      <c r="BH31" s="18">
        <v>16362</v>
      </c>
      <c r="BI31" s="18">
        <v>16208</v>
      </c>
      <c r="BJ31" s="18">
        <v>18104</v>
      </c>
      <c r="BK31" s="18">
        <v>14839</v>
      </c>
      <c r="BL31" s="18">
        <v>13626</v>
      </c>
      <c r="BM31" s="18">
        <v>15805</v>
      </c>
      <c r="BN31" s="18">
        <v>16398</v>
      </c>
      <c r="BO31" s="18">
        <v>16078</v>
      </c>
      <c r="BP31" s="18">
        <v>16394</v>
      </c>
      <c r="BQ31" s="18">
        <v>18050</v>
      </c>
      <c r="BR31" s="18">
        <v>16152</v>
      </c>
      <c r="BS31" s="18">
        <v>16329</v>
      </c>
      <c r="BT31" s="18">
        <v>16822</v>
      </c>
      <c r="BU31" s="18">
        <v>16798</v>
      </c>
      <c r="BV31" s="18">
        <v>16317</v>
      </c>
      <c r="BW31" s="18">
        <v>16570</v>
      </c>
      <c r="BX31" s="18">
        <v>17701</v>
      </c>
      <c r="BY31" s="18">
        <v>15194</v>
      </c>
      <c r="BZ31" s="18">
        <v>13921</v>
      </c>
      <c r="CA31" s="18">
        <v>15487</v>
      </c>
      <c r="CB31" s="18">
        <v>21145</v>
      </c>
      <c r="CC31" s="18">
        <v>15800</v>
      </c>
      <c r="CD31" s="18">
        <v>17019</v>
      </c>
      <c r="CE31" s="18">
        <v>24048</v>
      </c>
      <c r="CF31" s="18">
        <v>15153</v>
      </c>
      <c r="CG31" s="18">
        <v>14062</v>
      </c>
      <c r="CH31" s="18">
        <v>17357</v>
      </c>
      <c r="CI31" s="18">
        <v>16839</v>
      </c>
      <c r="CJ31" s="18">
        <v>16223</v>
      </c>
      <c r="CK31" s="18">
        <v>16478</v>
      </c>
      <c r="CL31" s="18">
        <v>16920</v>
      </c>
      <c r="CM31" s="18">
        <v>15240</v>
      </c>
      <c r="CN31" s="18">
        <v>13539</v>
      </c>
      <c r="CO31" s="18">
        <v>15799</v>
      </c>
      <c r="CP31" s="18">
        <v>15524</v>
      </c>
    </row>
    <row r="32" spans="2:94" x14ac:dyDescent="0.3">
      <c r="B32" s="18" t="str">
        <f t="shared" si="4"/>
        <v>DR_CoxApp | Visits not logged inGoogle Android</v>
      </c>
      <c r="C32" s="18" t="s">
        <v>17</v>
      </c>
      <c r="D32" s="18" t="s">
        <v>4</v>
      </c>
      <c r="E32" s="18">
        <v>6151</v>
      </c>
      <c r="F32" s="18">
        <v>6551</v>
      </c>
      <c r="G32" s="18">
        <v>5765</v>
      </c>
      <c r="H32" s="18">
        <v>5079</v>
      </c>
      <c r="I32" s="18">
        <v>5393</v>
      </c>
      <c r="J32" s="18">
        <v>6402</v>
      </c>
      <c r="K32" s="18">
        <v>6710</v>
      </c>
      <c r="L32" s="18">
        <v>6943</v>
      </c>
      <c r="M32" s="18">
        <v>6694</v>
      </c>
      <c r="N32" s="18">
        <v>5762</v>
      </c>
      <c r="O32" s="18">
        <v>5315</v>
      </c>
      <c r="P32" s="18">
        <v>5841</v>
      </c>
      <c r="Q32" s="18">
        <v>6733</v>
      </c>
      <c r="R32" s="18">
        <v>6000</v>
      </c>
      <c r="S32" s="18">
        <v>6734</v>
      </c>
      <c r="T32" s="18">
        <v>6384</v>
      </c>
      <c r="U32" s="18">
        <v>5652</v>
      </c>
      <c r="V32" s="18">
        <v>5474</v>
      </c>
      <c r="W32" s="18">
        <v>5806</v>
      </c>
      <c r="X32" s="18">
        <v>7944</v>
      </c>
      <c r="Y32" s="18">
        <v>5609</v>
      </c>
      <c r="Z32" s="18">
        <v>7526</v>
      </c>
      <c r="AA32" s="18">
        <v>6006</v>
      </c>
      <c r="AB32" s="18">
        <v>5331</v>
      </c>
      <c r="AC32" s="18">
        <v>5021</v>
      </c>
      <c r="AD32" s="18">
        <v>5692</v>
      </c>
      <c r="AE32" s="18">
        <v>6115</v>
      </c>
      <c r="AF32" s="18">
        <v>5969</v>
      </c>
      <c r="AG32" s="18">
        <v>6107</v>
      </c>
      <c r="AH32" s="18">
        <v>6560</v>
      </c>
      <c r="AI32" s="18">
        <v>5672</v>
      </c>
      <c r="AJ32" s="18">
        <v>5141</v>
      </c>
      <c r="AK32" s="18">
        <v>6446</v>
      </c>
      <c r="AL32" s="18">
        <v>6741</v>
      </c>
      <c r="AM32" s="18">
        <v>7749</v>
      </c>
      <c r="AN32" s="18">
        <v>6757</v>
      </c>
      <c r="AO32" s="18">
        <v>6417</v>
      </c>
      <c r="AP32" s="18">
        <v>5946</v>
      </c>
      <c r="AQ32" s="18">
        <v>5248</v>
      </c>
      <c r="AR32" s="18">
        <v>5863</v>
      </c>
      <c r="AS32" s="18">
        <v>7405</v>
      </c>
      <c r="AT32" s="18">
        <v>6436</v>
      </c>
      <c r="AU32" s="18">
        <v>6159</v>
      </c>
      <c r="AV32" s="18">
        <v>5980</v>
      </c>
      <c r="AW32" s="18">
        <v>5441</v>
      </c>
      <c r="AX32" s="18">
        <v>8916</v>
      </c>
      <c r="AY32" s="18">
        <v>5529</v>
      </c>
      <c r="AZ32" s="18">
        <v>6872</v>
      </c>
      <c r="BA32" s="18">
        <v>6077</v>
      </c>
      <c r="BB32" s="18">
        <v>5955</v>
      </c>
      <c r="BC32" s="18">
        <v>6336</v>
      </c>
      <c r="BD32" s="18">
        <v>5447</v>
      </c>
      <c r="BE32" s="18">
        <v>5134</v>
      </c>
      <c r="BF32" s="18">
        <v>5985</v>
      </c>
      <c r="BG32" s="18">
        <v>5824</v>
      </c>
      <c r="BH32" s="18">
        <v>5802</v>
      </c>
      <c r="BI32" s="18">
        <v>5737</v>
      </c>
      <c r="BJ32" s="18">
        <v>6385</v>
      </c>
      <c r="BK32" s="18">
        <v>5171</v>
      </c>
      <c r="BL32" s="18">
        <v>4823</v>
      </c>
      <c r="BM32" s="18">
        <v>5676</v>
      </c>
      <c r="BN32" s="18">
        <v>5980</v>
      </c>
      <c r="BO32" s="18">
        <v>5827</v>
      </c>
      <c r="BP32" s="18">
        <v>6094</v>
      </c>
      <c r="BQ32" s="18">
        <v>6936</v>
      </c>
      <c r="BR32" s="18">
        <v>5957</v>
      </c>
      <c r="BS32" s="18">
        <v>5821</v>
      </c>
      <c r="BT32" s="18">
        <v>6127</v>
      </c>
      <c r="BU32" s="18">
        <v>5999</v>
      </c>
      <c r="BV32" s="18">
        <v>5835</v>
      </c>
      <c r="BW32" s="18">
        <v>6068</v>
      </c>
      <c r="BX32" s="18">
        <v>6410</v>
      </c>
      <c r="BY32" s="18">
        <v>5454</v>
      </c>
      <c r="BZ32" s="18">
        <v>4838</v>
      </c>
      <c r="CA32" s="18">
        <v>5501</v>
      </c>
      <c r="CB32" s="18">
        <v>7597</v>
      </c>
      <c r="CC32" s="18">
        <v>5778</v>
      </c>
      <c r="CD32" s="18">
        <v>6173</v>
      </c>
      <c r="CE32" s="18">
        <v>8420</v>
      </c>
      <c r="CF32" s="18">
        <v>5549</v>
      </c>
      <c r="CG32" s="18">
        <v>5044</v>
      </c>
      <c r="CH32" s="18">
        <v>5680</v>
      </c>
      <c r="CI32" s="18">
        <v>5743</v>
      </c>
      <c r="CJ32" s="18">
        <v>5226</v>
      </c>
      <c r="CK32" s="18">
        <v>5386</v>
      </c>
      <c r="CL32" s="18">
        <v>5494</v>
      </c>
      <c r="CM32" s="18">
        <v>5119</v>
      </c>
      <c r="CN32" s="18">
        <v>4660</v>
      </c>
      <c r="CO32" s="18">
        <v>5462</v>
      </c>
      <c r="CP32" s="18">
        <v>5350</v>
      </c>
    </row>
    <row r="33" spans="2:94" x14ac:dyDescent="0.3">
      <c r="B33" s="18" t="str">
        <f t="shared" si="4"/>
        <v>DR_Login Page VisitsApple iOS</v>
      </c>
      <c r="C33" s="18" t="s">
        <v>18</v>
      </c>
      <c r="D33" s="18" t="s">
        <v>3</v>
      </c>
      <c r="E33" s="18">
        <v>128340</v>
      </c>
      <c r="F33" s="18">
        <v>133996</v>
      </c>
      <c r="G33" s="18">
        <v>107946</v>
      </c>
      <c r="H33" s="18">
        <v>103002</v>
      </c>
      <c r="I33" s="18">
        <v>105444</v>
      </c>
      <c r="J33" s="18">
        <v>126718</v>
      </c>
      <c r="K33" s="18">
        <v>136745</v>
      </c>
      <c r="L33" s="18">
        <v>146053</v>
      </c>
      <c r="M33" s="18">
        <v>141327</v>
      </c>
      <c r="N33" s="18">
        <v>107650</v>
      </c>
      <c r="O33" s="18">
        <v>102420</v>
      </c>
      <c r="P33" s="18">
        <v>117919</v>
      </c>
      <c r="Q33" s="18">
        <v>121827</v>
      </c>
      <c r="R33" s="18">
        <v>129460</v>
      </c>
      <c r="S33" s="18">
        <v>151729</v>
      </c>
      <c r="T33" s="18">
        <v>141331</v>
      </c>
      <c r="U33" s="18">
        <v>106840</v>
      </c>
      <c r="V33" s="18">
        <v>102381</v>
      </c>
      <c r="W33" s="18">
        <v>117110</v>
      </c>
      <c r="X33" s="18">
        <v>117709</v>
      </c>
      <c r="Y33" s="18">
        <v>119440</v>
      </c>
      <c r="Z33" s="18">
        <v>125659</v>
      </c>
      <c r="AA33" s="18">
        <v>128997</v>
      </c>
      <c r="AB33" s="18">
        <v>102564</v>
      </c>
      <c r="AC33" s="18">
        <v>98507</v>
      </c>
      <c r="AD33" s="18">
        <v>113990</v>
      </c>
      <c r="AE33" s="18">
        <v>122927</v>
      </c>
      <c r="AF33" s="18">
        <v>124439</v>
      </c>
      <c r="AG33" s="18">
        <v>125161</v>
      </c>
      <c r="AH33" s="18">
        <v>141858</v>
      </c>
      <c r="AI33" s="18">
        <v>113907</v>
      </c>
      <c r="AJ33" s="18">
        <v>101383</v>
      </c>
      <c r="AK33" s="18">
        <v>131643</v>
      </c>
      <c r="AL33" s="18">
        <v>140547</v>
      </c>
      <c r="AM33" s="18">
        <v>133420</v>
      </c>
      <c r="AN33" s="18">
        <v>132309</v>
      </c>
      <c r="AO33" s="18">
        <v>130676</v>
      </c>
      <c r="AP33" s="18">
        <v>105228</v>
      </c>
      <c r="AQ33" s="18">
        <v>96104</v>
      </c>
      <c r="AR33" s="18">
        <v>111751</v>
      </c>
      <c r="AS33" s="18">
        <v>116716</v>
      </c>
      <c r="AT33" s="18">
        <v>123532</v>
      </c>
      <c r="AU33" s="18">
        <v>126550</v>
      </c>
      <c r="AV33" s="18">
        <v>127424</v>
      </c>
      <c r="AW33" s="18">
        <v>98691</v>
      </c>
      <c r="AX33" s="18">
        <v>97882</v>
      </c>
      <c r="AY33" s="18">
        <v>115231</v>
      </c>
      <c r="AZ33" s="18">
        <v>124965</v>
      </c>
      <c r="BA33" s="18">
        <v>126227</v>
      </c>
      <c r="BB33" s="18">
        <v>123486</v>
      </c>
      <c r="BC33" s="18">
        <v>132725</v>
      </c>
      <c r="BD33" s="18">
        <v>101201</v>
      </c>
      <c r="BE33" s="18">
        <v>96661</v>
      </c>
      <c r="BF33" s="18">
        <v>113321</v>
      </c>
      <c r="BG33" s="18">
        <v>118874</v>
      </c>
      <c r="BH33" s="18">
        <v>117117</v>
      </c>
      <c r="BI33" s="18">
        <v>119357</v>
      </c>
      <c r="BJ33" s="18">
        <v>124859</v>
      </c>
      <c r="BK33" s="18">
        <v>94830</v>
      </c>
      <c r="BL33" s="18">
        <v>87571</v>
      </c>
      <c r="BM33" s="18">
        <v>107478</v>
      </c>
      <c r="BN33" s="18">
        <v>109526</v>
      </c>
      <c r="BO33" s="18">
        <v>116458</v>
      </c>
      <c r="BP33" s="18">
        <v>117856</v>
      </c>
      <c r="BQ33" s="18">
        <v>141383</v>
      </c>
      <c r="BR33" s="18">
        <v>109799</v>
      </c>
      <c r="BS33" s="18">
        <v>115926</v>
      </c>
      <c r="BT33" s="18">
        <v>120465</v>
      </c>
      <c r="BU33" s="18">
        <v>117038</v>
      </c>
      <c r="BV33" s="18">
        <v>114919</v>
      </c>
      <c r="BW33" s="18">
        <v>125208</v>
      </c>
      <c r="BX33" s="18">
        <v>132833</v>
      </c>
      <c r="BY33" s="18">
        <v>102799</v>
      </c>
      <c r="BZ33" s="18">
        <v>91292</v>
      </c>
      <c r="CA33" s="18">
        <v>108719</v>
      </c>
      <c r="CB33" s="18">
        <v>117177</v>
      </c>
      <c r="CC33" s="18">
        <v>119446</v>
      </c>
      <c r="CD33" s="18">
        <v>136601</v>
      </c>
      <c r="CE33" s="18">
        <v>162482</v>
      </c>
      <c r="CF33" s="18">
        <v>105084</v>
      </c>
      <c r="CG33" s="18">
        <v>96191</v>
      </c>
      <c r="CH33" s="18">
        <v>116809</v>
      </c>
      <c r="CI33" s="18">
        <v>115529</v>
      </c>
      <c r="CJ33" s="18">
        <v>122789</v>
      </c>
      <c r="CK33" s="18">
        <v>121583</v>
      </c>
      <c r="CL33" s="18">
        <v>128094</v>
      </c>
      <c r="CM33" s="18">
        <v>104873</v>
      </c>
      <c r="CN33" s="18">
        <v>96529</v>
      </c>
      <c r="CO33" s="18">
        <v>115984</v>
      </c>
      <c r="CP33" s="18">
        <v>114145</v>
      </c>
    </row>
    <row r="34" spans="2:94" x14ac:dyDescent="0.3">
      <c r="B34" s="18" t="str">
        <f t="shared" si="4"/>
        <v>DR_Login Page VisitsGoogle Android</v>
      </c>
      <c r="C34" s="18" t="s">
        <v>18</v>
      </c>
      <c r="D34" s="18" t="s">
        <v>4</v>
      </c>
      <c r="E34" s="18">
        <v>40378</v>
      </c>
      <c r="F34" s="18">
        <v>43200</v>
      </c>
      <c r="G34" s="18">
        <v>34479</v>
      </c>
      <c r="H34" s="18">
        <v>32156</v>
      </c>
      <c r="I34" s="18">
        <v>32986</v>
      </c>
      <c r="J34" s="18">
        <v>40384</v>
      </c>
      <c r="K34" s="18">
        <v>44348</v>
      </c>
      <c r="L34" s="18">
        <v>46485</v>
      </c>
      <c r="M34" s="18">
        <v>44773</v>
      </c>
      <c r="N34" s="18">
        <v>34320</v>
      </c>
      <c r="O34" s="18">
        <v>31921</v>
      </c>
      <c r="P34" s="18">
        <v>36576</v>
      </c>
      <c r="Q34" s="18">
        <v>38049</v>
      </c>
      <c r="R34" s="18">
        <v>40592</v>
      </c>
      <c r="S34" s="18">
        <v>45855</v>
      </c>
      <c r="T34" s="18">
        <v>43882</v>
      </c>
      <c r="U34" s="18">
        <v>33845</v>
      </c>
      <c r="V34" s="18">
        <v>33850</v>
      </c>
      <c r="W34" s="18">
        <v>35842</v>
      </c>
      <c r="X34" s="18">
        <v>36711</v>
      </c>
      <c r="Y34" s="18">
        <v>37267</v>
      </c>
      <c r="Z34" s="18">
        <v>39308</v>
      </c>
      <c r="AA34" s="18">
        <v>40068</v>
      </c>
      <c r="AB34" s="18">
        <v>31763</v>
      </c>
      <c r="AC34" s="18">
        <v>30471</v>
      </c>
      <c r="AD34" s="18">
        <v>34407</v>
      </c>
      <c r="AE34" s="18">
        <v>37447</v>
      </c>
      <c r="AF34" s="18">
        <v>39079</v>
      </c>
      <c r="AG34" s="18">
        <v>39070</v>
      </c>
      <c r="AH34" s="18">
        <v>44501</v>
      </c>
      <c r="AI34" s="18">
        <v>35330</v>
      </c>
      <c r="AJ34" s="18">
        <v>31328</v>
      </c>
      <c r="AK34" s="18">
        <v>39768</v>
      </c>
      <c r="AL34" s="18">
        <v>44316</v>
      </c>
      <c r="AM34" s="18">
        <v>42525</v>
      </c>
      <c r="AN34" s="18">
        <v>44167</v>
      </c>
      <c r="AO34" s="18">
        <v>42244</v>
      </c>
      <c r="AP34" s="18">
        <v>33940</v>
      </c>
      <c r="AQ34" s="18">
        <v>30454</v>
      </c>
      <c r="AR34" s="18">
        <v>34834</v>
      </c>
      <c r="AS34" s="18">
        <v>36776</v>
      </c>
      <c r="AT34" s="18">
        <v>39277</v>
      </c>
      <c r="AU34" s="18">
        <v>40489</v>
      </c>
      <c r="AV34" s="18">
        <v>40243</v>
      </c>
      <c r="AW34" s="18">
        <v>31654</v>
      </c>
      <c r="AX34" s="18">
        <v>30752</v>
      </c>
      <c r="AY34" s="18">
        <v>34790</v>
      </c>
      <c r="AZ34" s="18">
        <v>37713</v>
      </c>
      <c r="BA34" s="18">
        <v>39135</v>
      </c>
      <c r="BB34" s="18">
        <v>38751</v>
      </c>
      <c r="BC34" s="18">
        <v>42001</v>
      </c>
      <c r="BD34" s="18">
        <v>32287</v>
      </c>
      <c r="BE34" s="18">
        <v>30085</v>
      </c>
      <c r="BF34" s="18">
        <v>36795</v>
      </c>
      <c r="BG34" s="18">
        <v>37665</v>
      </c>
      <c r="BH34" s="18">
        <v>36646</v>
      </c>
      <c r="BI34" s="18">
        <v>37234</v>
      </c>
      <c r="BJ34" s="18">
        <v>39435</v>
      </c>
      <c r="BK34" s="18">
        <v>30559</v>
      </c>
      <c r="BL34" s="18">
        <v>27866</v>
      </c>
      <c r="BM34" s="18">
        <v>33346</v>
      </c>
      <c r="BN34" s="18">
        <v>34390</v>
      </c>
      <c r="BO34" s="18">
        <v>36455</v>
      </c>
      <c r="BP34" s="18">
        <v>37365</v>
      </c>
      <c r="BQ34" s="18">
        <v>47387</v>
      </c>
      <c r="BR34" s="18">
        <v>35748</v>
      </c>
      <c r="BS34" s="18">
        <v>37174</v>
      </c>
      <c r="BT34" s="18">
        <v>37708</v>
      </c>
      <c r="BU34" s="18">
        <v>36699</v>
      </c>
      <c r="BV34" s="18">
        <v>36600</v>
      </c>
      <c r="BW34" s="18">
        <v>39791</v>
      </c>
      <c r="BX34" s="18">
        <v>41797</v>
      </c>
      <c r="BY34" s="18">
        <v>33371</v>
      </c>
      <c r="BZ34" s="18">
        <v>28764</v>
      </c>
      <c r="CA34" s="18">
        <v>33866</v>
      </c>
      <c r="CB34" s="18">
        <v>36588</v>
      </c>
      <c r="CC34" s="18">
        <v>37826</v>
      </c>
      <c r="CD34" s="18">
        <v>42956</v>
      </c>
      <c r="CE34" s="18">
        <v>50717</v>
      </c>
      <c r="CF34" s="18">
        <v>33950</v>
      </c>
      <c r="CG34" s="18">
        <v>30297</v>
      </c>
      <c r="CH34" s="18">
        <v>35482</v>
      </c>
      <c r="CI34" s="18">
        <v>35723</v>
      </c>
      <c r="CJ34" s="18">
        <v>37776</v>
      </c>
      <c r="CK34" s="18">
        <v>37422</v>
      </c>
      <c r="CL34" s="18">
        <v>40587</v>
      </c>
      <c r="CM34" s="18">
        <v>33829</v>
      </c>
      <c r="CN34" s="18">
        <v>30453</v>
      </c>
      <c r="CO34" s="18">
        <v>35608</v>
      </c>
      <c r="CP34" s="18">
        <v>35476</v>
      </c>
    </row>
    <row r="35" spans="2:94" x14ac:dyDescent="0.3">
      <c r="B35" s="18" t="str">
        <f t="shared" si="4"/>
        <v>DR_Successful loginsApple iOS</v>
      </c>
      <c r="C35" s="18" t="s">
        <v>19</v>
      </c>
      <c r="D35" s="18" t="s">
        <v>3</v>
      </c>
      <c r="E35" s="18">
        <v>111096</v>
      </c>
      <c r="F35" s="18">
        <v>116502</v>
      </c>
      <c r="G35" s="18">
        <v>91808</v>
      </c>
      <c r="H35" s="18">
        <v>88174</v>
      </c>
      <c r="I35" s="18">
        <v>90397</v>
      </c>
      <c r="J35" s="18">
        <v>108767</v>
      </c>
      <c r="K35" s="18">
        <v>118926</v>
      </c>
      <c r="L35" s="18">
        <v>127163</v>
      </c>
      <c r="M35" s="18">
        <v>123109</v>
      </c>
      <c r="N35" s="18">
        <v>91211</v>
      </c>
      <c r="O35" s="18">
        <v>87164</v>
      </c>
      <c r="P35" s="18">
        <v>100926</v>
      </c>
      <c r="Q35" s="18">
        <v>102250</v>
      </c>
      <c r="R35" s="18">
        <v>112641</v>
      </c>
      <c r="S35" s="18">
        <v>133117</v>
      </c>
      <c r="T35" s="18">
        <v>123655</v>
      </c>
      <c r="U35" s="18">
        <v>90881</v>
      </c>
      <c r="V35" s="18">
        <v>87117</v>
      </c>
      <c r="W35" s="18">
        <v>100558</v>
      </c>
      <c r="X35" s="18">
        <v>95681</v>
      </c>
      <c r="Y35" s="18">
        <v>103425</v>
      </c>
      <c r="Z35" s="18">
        <v>103187</v>
      </c>
      <c r="AA35" s="18">
        <v>112047</v>
      </c>
      <c r="AB35" s="18">
        <v>86817</v>
      </c>
      <c r="AC35" s="18">
        <v>83675</v>
      </c>
      <c r="AD35" s="18">
        <v>97536</v>
      </c>
      <c r="AE35" s="18">
        <v>105160</v>
      </c>
      <c r="AF35" s="18">
        <v>107465</v>
      </c>
      <c r="AG35" s="18">
        <v>107636</v>
      </c>
      <c r="AH35" s="18">
        <v>123712</v>
      </c>
      <c r="AI35" s="18">
        <v>97568</v>
      </c>
      <c r="AJ35" s="18">
        <v>86255</v>
      </c>
      <c r="AK35" s="18">
        <v>112397</v>
      </c>
      <c r="AL35" s="18">
        <v>120950</v>
      </c>
      <c r="AM35" s="18">
        <v>111268</v>
      </c>
      <c r="AN35" s="18">
        <v>114130</v>
      </c>
      <c r="AO35" s="18">
        <v>112727</v>
      </c>
      <c r="AP35" s="18">
        <v>88861</v>
      </c>
      <c r="AQ35" s="18">
        <v>81072</v>
      </c>
      <c r="AR35" s="18">
        <v>95317</v>
      </c>
      <c r="AS35" s="18">
        <v>95845</v>
      </c>
      <c r="AT35" s="18">
        <v>104844</v>
      </c>
      <c r="AU35" s="18">
        <v>109791</v>
      </c>
      <c r="AV35" s="18">
        <v>110638</v>
      </c>
      <c r="AW35" s="18">
        <v>83168</v>
      </c>
      <c r="AX35" s="18">
        <v>72269</v>
      </c>
      <c r="AY35" s="18">
        <v>98281</v>
      </c>
      <c r="AZ35" s="18">
        <v>103802</v>
      </c>
      <c r="BA35" s="18">
        <v>107982</v>
      </c>
      <c r="BB35" s="18">
        <v>106433</v>
      </c>
      <c r="BC35" s="18">
        <v>114959</v>
      </c>
      <c r="BD35" s="18">
        <v>85663</v>
      </c>
      <c r="BE35" s="18">
        <v>81913</v>
      </c>
      <c r="BF35" s="18">
        <v>96882</v>
      </c>
      <c r="BG35" s="18">
        <v>101982</v>
      </c>
      <c r="BH35" s="18">
        <v>100642</v>
      </c>
      <c r="BI35" s="18">
        <v>103036</v>
      </c>
      <c r="BJ35" s="18">
        <v>106636</v>
      </c>
      <c r="BK35" s="18">
        <v>79877</v>
      </c>
      <c r="BL35" s="18">
        <v>73855</v>
      </c>
      <c r="BM35" s="18">
        <v>91567</v>
      </c>
      <c r="BN35" s="18">
        <v>93035</v>
      </c>
      <c r="BO35" s="18">
        <v>100261</v>
      </c>
      <c r="BP35" s="18">
        <v>101342</v>
      </c>
      <c r="BQ35" s="18">
        <v>123225</v>
      </c>
      <c r="BR35" s="18">
        <v>93554</v>
      </c>
      <c r="BS35" s="18">
        <v>99484</v>
      </c>
      <c r="BT35" s="18">
        <v>103509</v>
      </c>
      <c r="BU35" s="18">
        <v>100126</v>
      </c>
      <c r="BV35" s="18">
        <v>98427</v>
      </c>
      <c r="BW35" s="18">
        <v>108512</v>
      </c>
      <c r="BX35" s="18">
        <v>115006</v>
      </c>
      <c r="BY35" s="18">
        <v>87476</v>
      </c>
      <c r="BZ35" s="18">
        <v>77249</v>
      </c>
      <c r="CA35" s="18">
        <v>93133</v>
      </c>
      <c r="CB35" s="18">
        <v>95900</v>
      </c>
      <c r="CC35" s="18">
        <v>103549</v>
      </c>
      <c r="CD35" s="18">
        <v>119479</v>
      </c>
      <c r="CE35" s="18">
        <v>138329</v>
      </c>
      <c r="CF35" s="18">
        <v>89832</v>
      </c>
      <c r="CG35" s="18">
        <v>82030</v>
      </c>
      <c r="CH35" s="18">
        <v>99352</v>
      </c>
      <c r="CI35" s="18">
        <v>98597</v>
      </c>
      <c r="CJ35" s="18">
        <v>106498</v>
      </c>
      <c r="CK35" s="18">
        <v>105011</v>
      </c>
      <c r="CL35" s="18">
        <v>111088</v>
      </c>
      <c r="CM35" s="18">
        <v>89565</v>
      </c>
      <c r="CN35" s="18">
        <v>82928</v>
      </c>
      <c r="CO35" s="18">
        <v>100103</v>
      </c>
      <c r="CP35" s="18">
        <v>98539</v>
      </c>
    </row>
    <row r="36" spans="2:94" x14ac:dyDescent="0.3">
      <c r="B36" s="18" t="str">
        <f t="shared" si="4"/>
        <v>DR_Successful loginsGoogle Android</v>
      </c>
      <c r="C36" s="18" t="s">
        <v>19</v>
      </c>
      <c r="D36" s="18" t="s">
        <v>4</v>
      </c>
      <c r="E36" s="18">
        <v>34302</v>
      </c>
      <c r="F36" s="18">
        <v>36718</v>
      </c>
      <c r="G36" s="18">
        <v>28757</v>
      </c>
      <c r="H36" s="18">
        <v>27136</v>
      </c>
      <c r="I36" s="18">
        <v>27658</v>
      </c>
      <c r="J36" s="18">
        <v>34065</v>
      </c>
      <c r="K36" s="18">
        <v>37692</v>
      </c>
      <c r="L36" s="18">
        <v>39634</v>
      </c>
      <c r="M36" s="18">
        <v>38166</v>
      </c>
      <c r="N36" s="18">
        <v>28614</v>
      </c>
      <c r="O36" s="18">
        <v>26658</v>
      </c>
      <c r="P36" s="18">
        <v>30795</v>
      </c>
      <c r="Q36" s="18">
        <v>31373</v>
      </c>
      <c r="R36" s="18">
        <v>34667</v>
      </c>
      <c r="S36" s="18">
        <v>39184</v>
      </c>
      <c r="T36" s="18">
        <v>37584</v>
      </c>
      <c r="U36" s="18">
        <v>28257</v>
      </c>
      <c r="V36" s="18">
        <v>28433</v>
      </c>
      <c r="W36" s="18">
        <v>30084</v>
      </c>
      <c r="X36" s="18">
        <v>28833</v>
      </c>
      <c r="Y36" s="18">
        <v>31716</v>
      </c>
      <c r="Z36" s="18">
        <v>31842</v>
      </c>
      <c r="AA36" s="18">
        <v>34117</v>
      </c>
      <c r="AB36" s="18">
        <v>26499</v>
      </c>
      <c r="AC36" s="18">
        <v>25489</v>
      </c>
      <c r="AD36" s="18">
        <v>28782</v>
      </c>
      <c r="AE36" s="18">
        <v>31392</v>
      </c>
      <c r="AF36" s="18">
        <v>33179</v>
      </c>
      <c r="AG36" s="18">
        <v>33039</v>
      </c>
      <c r="AH36" s="18">
        <v>38017</v>
      </c>
      <c r="AI36" s="18">
        <v>29712</v>
      </c>
      <c r="AJ36" s="18">
        <v>26256</v>
      </c>
      <c r="AK36" s="18">
        <v>33399</v>
      </c>
      <c r="AL36" s="18">
        <v>37650</v>
      </c>
      <c r="AM36" s="18">
        <v>34859</v>
      </c>
      <c r="AN36" s="18">
        <v>37477</v>
      </c>
      <c r="AO36" s="18">
        <v>35904</v>
      </c>
      <c r="AP36" s="18">
        <v>28068</v>
      </c>
      <c r="AQ36" s="18">
        <v>25254</v>
      </c>
      <c r="AR36" s="18">
        <v>29034</v>
      </c>
      <c r="AS36" s="18">
        <v>29425</v>
      </c>
      <c r="AT36" s="18">
        <v>32913</v>
      </c>
      <c r="AU36" s="18">
        <v>34379</v>
      </c>
      <c r="AV36" s="18">
        <v>34337</v>
      </c>
      <c r="AW36" s="18">
        <v>26278</v>
      </c>
      <c r="AX36" s="18">
        <v>21872</v>
      </c>
      <c r="AY36" s="18">
        <v>29315</v>
      </c>
      <c r="AZ36" s="18">
        <v>30899</v>
      </c>
      <c r="BA36" s="18">
        <v>33116</v>
      </c>
      <c r="BB36" s="18">
        <v>32860</v>
      </c>
      <c r="BC36" s="18">
        <v>35743</v>
      </c>
      <c r="BD36" s="18">
        <v>26899</v>
      </c>
      <c r="BE36" s="18">
        <v>24996</v>
      </c>
      <c r="BF36" s="18">
        <v>30869</v>
      </c>
      <c r="BG36" s="18">
        <v>31900</v>
      </c>
      <c r="BH36" s="18">
        <v>30899</v>
      </c>
      <c r="BI36" s="18">
        <v>31577</v>
      </c>
      <c r="BJ36" s="18">
        <v>33122</v>
      </c>
      <c r="BK36" s="18">
        <v>25425</v>
      </c>
      <c r="BL36" s="18">
        <v>23091</v>
      </c>
      <c r="BM36" s="18">
        <v>27728</v>
      </c>
      <c r="BN36" s="18">
        <v>28451</v>
      </c>
      <c r="BO36" s="18">
        <v>30686</v>
      </c>
      <c r="BP36" s="18">
        <v>31351</v>
      </c>
      <c r="BQ36" s="18">
        <v>40525</v>
      </c>
      <c r="BR36" s="18">
        <v>29853</v>
      </c>
      <c r="BS36" s="18">
        <v>31397</v>
      </c>
      <c r="BT36" s="18">
        <v>31655</v>
      </c>
      <c r="BU36" s="18">
        <v>30769</v>
      </c>
      <c r="BV36" s="18">
        <v>30820</v>
      </c>
      <c r="BW36" s="18">
        <v>33777</v>
      </c>
      <c r="BX36" s="18">
        <v>35452</v>
      </c>
      <c r="BY36" s="18">
        <v>27983</v>
      </c>
      <c r="BZ36" s="18">
        <v>23994</v>
      </c>
      <c r="CA36" s="18">
        <v>28416</v>
      </c>
      <c r="CB36" s="18">
        <v>29047</v>
      </c>
      <c r="CC36" s="18">
        <v>32114</v>
      </c>
      <c r="CD36" s="18">
        <v>36847</v>
      </c>
      <c r="CE36" s="18">
        <v>42381</v>
      </c>
      <c r="CF36" s="18">
        <v>28466</v>
      </c>
      <c r="CG36" s="18">
        <v>25302</v>
      </c>
      <c r="CH36" s="18">
        <v>29865</v>
      </c>
      <c r="CI36" s="18">
        <v>30049</v>
      </c>
      <c r="CJ36" s="18">
        <v>32608</v>
      </c>
      <c r="CK36" s="18">
        <v>32100</v>
      </c>
      <c r="CL36" s="18">
        <v>35177</v>
      </c>
      <c r="CM36" s="18">
        <v>28782</v>
      </c>
      <c r="CN36" s="18">
        <v>25837</v>
      </c>
      <c r="CO36" s="18">
        <v>30204</v>
      </c>
      <c r="CP36" s="18">
        <v>30181</v>
      </c>
    </row>
    <row r="37" spans="2:94" x14ac:dyDescent="0.3">
      <c r="B37" s="18" t="str">
        <f t="shared" si="4"/>
        <v>DR_Auto LoginsApple iOS</v>
      </c>
      <c r="C37" s="18" t="s">
        <v>20</v>
      </c>
      <c r="D37" s="18" t="s">
        <v>3</v>
      </c>
      <c r="E37" s="18">
        <v>94522</v>
      </c>
      <c r="F37" s="18">
        <v>99023</v>
      </c>
      <c r="G37" s="18">
        <v>77409</v>
      </c>
      <c r="H37" s="18">
        <v>75196</v>
      </c>
      <c r="I37" s="18">
        <v>76598</v>
      </c>
      <c r="J37" s="18">
        <v>91576</v>
      </c>
      <c r="K37" s="18">
        <v>100758</v>
      </c>
      <c r="L37" s="18">
        <v>107826</v>
      </c>
      <c r="M37" s="18">
        <v>104243</v>
      </c>
      <c r="N37" s="18">
        <v>76583</v>
      </c>
      <c r="O37" s="18">
        <v>73945</v>
      </c>
      <c r="P37" s="18">
        <v>85346</v>
      </c>
      <c r="Q37" s="18">
        <v>86568</v>
      </c>
      <c r="R37" s="18">
        <v>96323</v>
      </c>
      <c r="S37" s="18">
        <v>114250</v>
      </c>
      <c r="T37" s="18">
        <v>105736</v>
      </c>
      <c r="U37" s="18">
        <v>76883</v>
      </c>
      <c r="V37" s="18">
        <v>73890</v>
      </c>
      <c r="W37" s="18">
        <v>85364</v>
      </c>
      <c r="X37" s="18">
        <v>80925</v>
      </c>
      <c r="Y37" s="18">
        <v>88164</v>
      </c>
      <c r="Z37" s="18">
        <v>85530</v>
      </c>
      <c r="AA37" s="18">
        <v>94488</v>
      </c>
      <c r="AB37" s="18">
        <v>71593</v>
      </c>
      <c r="AC37" s="18">
        <v>70090</v>
      </c>
      <c r="AD37" s="18">
        <v>81915</v>
      </c>
      <c r="AE37" s="18">
        <v>86977</v>
      </c>
      <c r="AF37" s="18">
        <v>90199</v>
      </c>
      <c r="AG37" s="18">
        <v>90195</v>
      </c>
      <c r="AH37" s="18">
        <v>104679</v>
      </c>
      <c r="AI37" s="18">
        <v>81738</v>
      </c>
      <c r="AJ37" s="18">
        <v>72672</v>
      </c>
      <c r="AK37" s="18">
        <v>94882</v>
      </c>
      <c r="AL37" s="18">
        <v>102078</v>
      </c>
      <c r="AM37" s="18">
        <v>92161</v>
      </c>
      <c r="AN37" s="18">
        <v>95957</v>
      </c>
      <c r="AO37" s="18">
        <v>94687</v>
      </c>
      <c r="AP37" s="18">
        <v>73750</v>
      </c>
      <c r="AQ37" s="18">
        <v>68004</v>
      </c>
      <c r="AR37" s="18">
        <v>79813</v>
      </c>
      <c r="AS37" s="18">
        <v>80377</v>
      </c>
      <c r="AT37" s="18">
        <v>87654</v>
      </c>
      <c r="AU37" s="18">
        <v>92558</v>
      </c>
      <c r="AV37" s="18">
        <v>93242</v>
      </c>
      <c r="AW37" s="18">
        <v>69383</v>
      </c>
      <c r="AX37" s="18">
        <v>60597</v>
      </c>
      <c r="AY37" s="18">
        <v>82408</v>
      </c>
      <c r="AZ37" s="18">
        <v>86459</v>
      </c>
      <c r="BA37" s="18">
        <v>90981</v>
      </c>
      <c r="BB37" s="18">
        <v>90033</v>
      </c>
      <c r="BC37" s="18">
        <v>96828</v>
      </c>
      <c r="BD37" s="18">
        <v>71114</v>
      </c>
      <c r="BE37" s="18">
        <v>68645</v>
      </c>
      <c r="BF37" s="18">
        <v>81355</v>
      </c>
      <c r="BG37" s="18">
        <v>85520</v>
      </c>
      <c r="BH37" s="18">
        <v>84302</v>
      </c>
      <c r="BI37" s="18">
        <v>86712</v>
      </c>
      <c r="BJ37" s="18">
        <v>89237</v>
      </c>
      <c r="BK37" s="18">
        <v>66439</v>
      </c>
      <c r="BL37" s="18">
        <v>62332</v>
      </c>
      <c r="BM37" s="18">
        <v>76993</v>
      </c>
      <c r="BN37" s="18">
        <v>77701</v>
      </c>
      <c r="BO37" s="18">
        <v>84280</v>
      </c>
      <c r="BP37" s="18">
        <v>85095</v>
      </c>
      <c r="BQ37" s="18">
        <v>103404</v>
      </c>
      <c r="BR37" s="18">
        <v>77767</v>
      </c>
      <c r="BS37" s="18">
        <v>83660</v>
      </c>
      <c r="BT37" s="18">
        <v>86780</v>
      </c>
      <c r="BU37" s="18">
        <v>83808</v>
      </c>
      <c r="BV37" s="18">
        <v>82702</v>
      </c>
      <c r="BW37" s="18">
        <v>91354</v>
      </c>
      <c r="BX37" s="18">
        <v>96992</v>
      </c>
      <c r="BY37" s="18">
        <v>73002</v>
      </c>
      <c r="BZ37" s="18">
        <v>64922</v>
      </c>
      <c r="CA37" s="18">
        <v>78077</v>
      </c>
      <c r="CB37" s="18">
        <v>80478</v>
      </c>
      <c r="CC37" s="18">
        <v>87600</v>
      </c>
      <c r="CD37" s="18">
        <v>101228</v>
      </c>
      <c r="CE37" s="18">
        <v>111657</v>
      </c>
      <c r="CF37" s="18">
        <v>74668</v>
      </c>
      <c r="CG37" s="18">
        <v>68719</v>
      </c>
      <c r="CH37" s="18">
        <v>83413</v>
      </c>
      <c r="CI37" s="18">
        <v>83185</v>
      </c>
      <c r="CJ37" s="18">
        <v>89930</v>
      </c>
      <c r="CK37" s="18">
        <v>88665</v>
      </c>
      <c r="CL37" s="18">
        <v>94233</v>
      </c>
      <c r="CM37" s="18">
        <v>75003</v>
      </c>
      <c r="CN37" s="18">
        <v>69946</v>
      </c>
      <c r="CO37" s="18">
        <v>83990</v>
      </c>
      <c r="CP37" s="18">
        <v>82690</v>
      </c>
    </row>
    <row r="38" spans="2:94" x14ac:dyDescent="0.3">
      <c r="B38" s="18" t="str">
        <f t="shared" si="4"/>
        <v>DR_Auto LoginsGoogle Android</v>
      </c>
      <c r="C38" s="18" t="s">
        <v>20</v>
      </c>
      <c r="D38" s="18" t="s">
        <v>4</v>
      </c>
      <c r="E38" s="18">
        <v>17754</v>
      </c>
      <c r="F38" s="18">
        <v>18792</v>
      </c>
      <c r="G38" s="18">
        <v>14416</v>
      </c>
      <c r="H38" s="18">
        <v>13766</v>
      </c>
      <c r="I38" s="18">
        <v>13925</v>
      </c>
      <c r="J38" s="18">
        <v>16936</v>
      </c>
      <c r="K38" s="18">
        <v>19275</v>
      </c>
      <c r="L38" s="18">
        <v>20251</v>
      </c>
      <c r="M38" s="18">
        <v>19391</v>
      </c>
      <c r="N38" s="18">
        <v>14287</v>
      </c>
      <c r="O38" s="18">
        <v>13423</v>
      </c>
      <c r="P38" s="18">
        <v>15642</v>
      </c>
      <c r="Q38" s="18">
        <v>16135</v>
      </c>
      <c r="R38" s="18">
        <v>17802</v>
      </c>
      <c r="S38" s="18">
        <v>20250</v>
      </c>
      <c r="T38" s="18">
        <v>19610</v>
      </c>
      <c r="U38" s="18">
        <v>14190</v>
      </c>
      <c r="V38" s="18">
        <v>14259</v>
      </c>
      <c r="W38" s="18">
        <v>15376</v>
      </c>
      <c r="X38" s="18">
        <v>14729</v>
      </c>
      <c r="Y38" s="18">
        <v>16278</v>
      </c>
      <c r="Z38" s="18">
        <v>15940</v>
      </c>
      <c r="AA38" s="18">
        <v>17596</v>
      </c>
      <c r="AB38" s="18">
        <v>13353</v>
      </c>
      <c r="AC38" s="18">
        <v>13194</v>
      </c>
      <c r="AD38" s="18">
        <v>14639</v>
      </c>
      <c r="AE38" s="18">
        <v>16005</v>
      </c>
      <c r="AF38" s="18">
        <v>17122</v>
      </c>
      <c r="AG38" s="18">
        <v>17084</v>
      </c>
      <c r="AH38" s="18">
        <v>19635</v>
      </c>
      <c r="AI38" s="18">
        <v>15164</v>
      </c>
      <c r="AJ38" s="18">
        <v>13445</v>
      </c>
      <c r="AK38" s="18">
        <v>17072</v>
      </c>
      <c r="AL38" s="18">
        <v>19086</v>
      </c>
      <c r="AM38" s="18">
        <v>17372</v>
      </c>
      <c r="AN38" s="18">
        <v>18836</v>
      </c>
      <c r="AO38" s="18">
        <v>18397</v>
      </c>
      <c r="AP38" s="18">
        <v>14173</v>
      </c>
      <c r="AQ38" s="18">
        <v>12805</v>
      </c>
      <c r="AR38" s="18">
        <v>14589</v>
      </c>
      <c r="AS38" s="18">
        <v>15187</v>
      </c>
      <c r="AT38" s="18">
        <v>16906</v>
      </c>
      <c r="AU38" s="18">
        <v>17675</v>
      </c>
      <c r="AV38" s="18">
        <v>18117</v>
      </c>
      <c r="AW38" s="18">
        <v>13310</v>
      </c>
      <c r="AX38" s="18">
        <v>11200</v>
      </c>
      <c r="AY38" s="18">
        <v>14905</v>
      </c>
      <c r="AZ38" s="18">
        <v>15606</v>
      </c>
      <c r="BA38" s="18">
        <v>17097</v>
      </c>
      <c r="BB38" s="18">
        <v>17162</v>
      </c>
      <c r="BC38" s="18">
        <v>18523</v>
      </c>
      <c r="BD38" s="18">
        <v>13784</v>
      </c>
      <c r="BE38" s="18">
        <v>12775</v>
      </c>
      <c r="BF38" s="18">
        <v>15859</v>
      </c>
      <c r="BG38" s="18">
        <v>16541</v>
      </c>
      <c r="BH38" s="18">
        <v>15891</v>
      </c>
      <c r="BI38" s="18">
        <v>16363</v>
      </c>
      <c r="BJ38" s="18">
        <v>17382</v>
      </c>
      <c r="BK38" s="18">
        <v>13013</v>
      </c>
      <c r="BL38" s="18">
        <v>11824</v>
      </c>
      <c r="BM38" s="18">
        <v>14111</v>
      </c>
      <c r="BN38" s="18">
        <v>14472</v>
      </c>
      <c r="BO38" s="18">
        <v>15924</v>
      </c>
      <c r="BP38" s="18">
        <v>16185</v>
      </c>
      <c r="BQ38" s="18">
        <v>20453</v>
      </c>
      <c r="BR38" s="18">
        <v>15047</v>
      </c>
      <c r="BS38" s="18">
        <v>15997</v>
      </c>
      <c r="BT38" s="18">
        <v>15857</v>
      </c>
      <c r="BU38" s="18">
        <v>15748</v>
      </c>
      <c r="BV38" s="18">
        <v>15780</v>
      </c>
      <c r="BW38" s="18">
        <v>17475</v>
      </c>
      <c r="BX38" s="18">
        <v>18499</v>
      </c>
      <c r="BY38" s="18">
        <v>14259</v>
      </c>
      <c r="BZ38" s="18">
        <v>12429</v>
      </c>
      <c r="CA38" s="18">
        <v>14554</v>
      </c>
      <c r="CB38" s="18">
        <v>15010</v>
      </c>
      <c r="CC38" s="18">
        <v>16538</v>
      </c>
      <c r="CD38" s="18">
        <v>19320</v>
      </c>
      <c r="CE38" s="18">
        <v>21659</v>
      </c>
      <c r="CF38" s="18">
        <v>14593</v>
      </c>
      <c r="CG38" s="18">
        <v>12960</v>
      </c>
      <c r="CH38" s="18">
        <v>15079</v>
      </c>
      <c r="CI38" s="18">
        <v>15318</v>
      </c>
      <c r="CJ38" s="18">
        <v>16799</v>
      </c>
      <c r="CK38" s="18">
        <v>16466</v>
      </c>
      <c r="CL38" s="18">
        <v>18221</v>
      </c>
      <c r="CM38" s="18">
        <v>14695</v>
      </c>
      <c r="CN38" s="18">
        <v>13158</v>
      </c>
      <c r="CO38" s="18">
        <v>15366</v>
      </c>
      <c r="CP38" s="18">
        <v>15631</v>
      </c>
    </row>
    <row r="39" spans="2:94" x14ac:dyDescent="0.3">
      <c r="B39" s="18" t="str">
        <f t="shared" si="4"/>
        <v>DR_Clicks to MFA VerificationApple iOS</v>
      </c>
      <c r="C39" s="18" t="s">
        <v>21</v>
      </c>
      <c r="D39" s="18" t="s">
        <v>3</v>
      </c>
      <c r="E39" s="18">
        <v>18590</v>
      </c>
      <c r="F39" s="18">
        <v>19277</v>
      </c>
      <c r="G39" s="18">
        <v>15679</v>
      </c>
      <c r="H39" s="18">
        <v>14771</v>
      </c>
      <c r="I39" s="18">
        <v>15374</v>
      </c>
      <c r="J39" s="18">
        <v>18291</v>
      </c>
      <c r="K39" s="18">
        <v>19605</v>
      </c>
      <c r="L39" s="18">
        <v>21061</v>
      </c>
      <c r="M39" s="18">
        <v>20061</v>
      </c>
      <c r="N39" s="18">
        <v>15627</v>
      </c>
      <c r="O39" s="18">
        <v>14783</v>
      </c>
      <c r="P39" s="18">
        <v>17199</v>
      </c>
      <c r="Q39" s="18">
        <v>17931</v>
      </c>
      <c r="R39" s="18">
        <v>18604</v>
      </c>
      <c r="S39" s="18">
        <v>21176</v>
      </c>
      <c r="T39" s="18">
        <v>20056</v>
      </c>
      <c r="U39" s="18">
        <v>15597</v>
      </c>
      <c r="V39" s="18">
        <v>14962</v>
      </c>
      <c r="W39" s="18">
        <v>17129</v>
      </c>
      <c r="X39" s="18">
        <v>17362</v>
      </c>
      <c r="Y39" s="18">
        <v>17496</v>
      </c>
      <c r="Z39" s="18">
        <v>18784</v>
      </c>
      <c r="AA39" s="18">
        <v>19314</v>
      </c>
      <c r="AB39" s="18">
        <v>15775</v>
      </c>
      <c r="AC39" s="18">
        <v>14714</v>
      </c>
      <c r="AD39" s="18">
        <v>17341</v>
      </c>
      <c r="AE39" s="18">
        <v>18706</v>
      </c>
      <c r="AF39" s="18">
        <v>19013</v>
      </c>
      <c r="AG39" s="18">
        <v>18717</v>
      </c>
      <c r="AH39" s="18">
        <v>21167</v>
      </c>
      <c r="AI39" s="18">
        <v>17130</v>
      </c>
      <c r="AJ39" s="18">
        <v>15109</v>
      </c>
      <c r="AK39" s="18">
        <v>20015</v>
      </c>
      <c r="AL39" s="18">
        <v>21543</v>
      </c>
      <c r="AM39" s="18">
        <v>20430</v>
      </c>
      <c r="AN39" s="18">
        <v>20170</v>
      </c>
      <c r="AO39" s="18">
        <v>19641</v>
      </c>
      <c r="AP39" s="18">
        <v>16524</v>
      </c>
      <c r="AQ39" s="18">
        <v>14679</v>
      </c>
      <c r="AR39" s="18">
        <v>16972</v>
      </c>
      <c r="AS39" s="18">
        <v>18001</v>
      </c>
      <c r="AT39" s="18">
        <v>18803</v>
      </c>
      <c r="AU39" s="18">
        <v>19264</v>
      </c>
      <c r="AV39" s="18">
        <v>19438</v>
      </c>
      <c r="AW39" s="18">
        <v>14951</v>
      </c>
      <c r="AX39" s="18">
        <v>14977</v>
      </c>
      <c r="AY39" s="18">
        <v>17679</v>
      </c>
      <c r="AZ39" s="18">
        <v>19221</v>
      </c>
      <c r="BA39" s="18">
        <v>19563</v>
      </c>
      <c r="BB39" s="18">
        <v>19131</v>
      </c>
      <c r="BC39" s="18">
        <v>20403</v>
      </c>
      <c r="BD39" s="18">
        <v>15742</v>
      </c>
      <c r="BE39" s="18">
        <v>14698</v>
      </c>
      <c r="BF39" s="18">
        <v>17727</v>
      </c>
      <c r="BG39" s="18">
        <v>18770</v>
      </c>
      <c r="BH39" s="18">
        <v>18307</v>
      </c>
      <c r="BI39" s="18">
        <v>18509</v>
      </c>
      <c r="BJ39" s="18">
        <v>19542</v>
      </c>
      <c r="BK39" s="18">
        <v>14738</v>
      </c>
      <c r="BL39" s="18">
        <v>13621</v>
      </c>
      <c r="BM39" s="18">
        <v>16757</v>
      </c>
      <c r="BN39" s="18">
        <v>17156</v>
      </c>
      <c r="BO39" s="18">
        <v>18428</v>
      </c>
      <c r="BP39" s="18">
        <v>18564</v>
      </c>
      <c r="BQ39" s="18">
        <v>22444</v>
      </c>
      <c r="BR39" s="18">
        <v>17172</v>
      </c>
      <c r="BS39" s="18">
        <v>17990</v>
      </c>
      <c r="BT39" s="18">
        <v>18731</v>
      </c>
      <c r="BU39" s="18">
        <v>18187</v>
      </c>
      <c r="BV39" s="18">
        <v>17915</v>
      </c>
      <c r="BW39" s="18">
        <v>19821</v>
      </c>
      <c r="BX39" s="18">
        <v>20588</v>
      </c>
      <c r="BY39" s="18">
        <v>16104</v>
      </c>
      <c r="BZ39" s="18">
        <v>14060</v>
      </c>
      <c r="CA39" s="18">
        <v>17278</v>
      </c>
      <c r="CB39" s="18">
        <v>18673</v>
      </c>
      <c r="CC39" s="18">
        <v>18594</v>
      </c>
      <c r="CD39" s="18">
        <v>21438</v>
      </c>
      <c r="CE39" s="18">
        <v>25523</v>
      </c>
      <c r="CF39" s="18">
        <v>16521</v>
      </c>
      <c r="CG39" s="18">
        <v>15378</v>
      </c>
      <c r="CH39" s="18">
        <v>18466</v>
      </c>
      <c r="CI39" s="18">
        <v>18476</v>
      </c>
      <c r="CJ39" s="18">
        <v>20047</v>
      </c>
      <c r="CK39" s="18">
        <v>19600</v>
      </c>
      <c r="CL39" s="18">
        <v>21071</v>
      </c>
      <c r="CM39" s="18">
        <v>17096</v>
      </c>
      <c r="CN39" s="18">
        <v>15451</v>
      </c>
      <c r="CO39" s="18">
        <v>18853</v>
      </c>
      <c r="CP39" s="18">
        <v>18598</v>
      </c>
    </row>
    <row r="40" spans="2:94" x14ac:dyDescent="0.3">
      <c r="B40" s="18" t="str">
        <f t="shared" si="4"/>
        <v>DR_Clicks to MFA VerificationGoogle Android</v>
      </c>
      <c r="C40" s="18" t="s">
        <v>21</v>
      </c>
      <c r="D40" s="18" t="s">
        <v>4</v>
      </c>
      <c r="E40" s="18">
        <v>2564</v>
      </c>
      <c r="F40" s="18">
        <v>2774</v>
      </c>
      <c r="G40" s="18">
        <v>2343</v>
      </c>
      <c r="H40" s="18">
        <v>2140</v>
      </c>
      <c r="I40" s="18">
        <v>2211</v>
      </c>
      <c r="J40" s="18">
        <v>2630</v>
      </c>
      <c r="K40" s="18">
        <v>2931</v>
      </c>
      <c r="L40" s="18">
        <v>3099</v>
      </c>
      <c r="M40" s="18">
        <v>2980</v>
      </c>
      <c r="N40" s="18">
        <v>2288</v>
      </c>
      <c r="O40" s="18">
        <v>2004</v>
      </c>
      <c r="P40" s="18">
        <v>2356</v>
      </c>
      <c r="Q40" s="18">
        <v>2397</v>
      </c>
      <c r="R40" s="18">
        <v>2647</v>
      </c>
      <c r="S40" s="18">
        <v>2911</v>
      </c>
      <c r="T40" s="18">
        <v>2658</v>
      </c>
      <c r="U40" s="18">
        <v>2309</v>
      </c>
      <c r="V40" s="18">
        <v>2183</v>
      </c>
      <c r="W40" s="18">
        <v>2312</v>
      </c>
      <c r="X40" s="18">
        <v>2331</v>
      </c>
      <c r="Y40" s="18">
        <v>2320</v>
      </c>
      <c r="Z40" s="18">
        <v>2591</v>
      </c>
      <c r="AA40" s="18">
        <v>2673</v>
      </c>
      <c r="AB40" s="18">
        <v>2109</v>
      </c>
      <c r="AC40" s="18">
        <v>1898</v>
      </c>
      <c r="AD40" s="18">
        <v>2175</v>
      </c>
      <c r="AE40" s="18">
        <v>2348</v>
      </c>
      <c r="AF40" s="18">
        <v>2500</v>
      </c>
      <c r="AG40" s="18">
        <v>2403</v>
      </c>
      <c r="AH40" s="18">
        <v>2768</v>
      </c>
      <c r="AI40" s="18">
        <v>2313</v>
      </c>
      <c r="AJ40" s="18">
        <v>2065</v>
      </c>
      <c r="AK40" s="18">
        <v>2527</v>
      </c>
      <c r="AL40" s="18">
        <v>2999</v>
      </c>
      <c r="AM40" s="18">
        <v>2837</v>
      </c>
      <c r="AN40" s="18">
        <v>2959</v>
      </c>
      <c r="AO40" s="18">
        <v>2767</v>
      </c>
      <c r="AP40" s="18">
        <v>2210</v>
      </c>
      <c r="AQ40" s="18">
        <v>1936</v>
      </c>
      <c r="AR40" s="18">
        <v>2267</v>
      </c>
      <c r="AS40" s="18">
        <v>2453</v>
      </c>
      <c r="AT40" s="18">
        <v>2522</v>
      </c>
      <c r="AU40" s="18">
        <v>2491</v>
      </c>
      <c r="AV40" s="18">
        <v>2443</v>
      </c>
      <c r="AW40" s="18">
        <v>2118</v>
      </c>
      <c r="AX40" s="18">
        <v>1919</v>
      </c>
      <c r="AY40" s="18">
        <v>2345</v>
      </c>
      <c r="AZ40" s="18">
        <v>2438</v>
      </c>
      <c r="BA40" s="18">
        <v>2508</v>
      </c>
      <c r="BB40" s="18">
        <v>2545</v>
      </c>
      <c r="BC40" s="18">
        <v>2638</v>
      </c>
      <c r="BD40" s="18">
        <v>2120</v>
      </c>
      <c r="BE40" s="18">
        <v>1961</v>
      </c>
      <c r="BF40" s="18">
        <v>2307</v>
      </c>
      <c r="BG40" s="18">
        <v>2422</v>
      </c>
      <c r="BH40" s="18">
        <v>2367</v>
      </c>
      <c r="BI40" s="18">
        <v>2378</v>
      </c>
      <c r="BJ40" s="18">
        <v>2429</v>
      </c>
      <c r="BK40" s="18">
        <v>2013</v>
      </c>
      <c r="BL40" s="18">
        <v>1790</v>
      </c>
      <c r="BM40" s="18">
        <v>2208</v>
      </c>
      <c r="BN40" s="18">
        <v>2219</v>
      </c>
      <c r="BO40" s="18">
        <v>2362</v>
      </c>
      <c r="BP40" s="18">
        <v>2407</v>
      </c>
      <c r="BQ40" s="18">
        <v>3373</v>
      </c>
      <c r="BR40" s="18">
        <v>2432</v>
      </c>
      <c r="BS40" s="18">
        <v>2414</v>
      </c>
      <c r="BT40" s="18">
        <v>2447</v>
      </c>
      <c r="BU40" s="18">
        <v>2322</v>
      </c>
      <c r="BV40" s="18">
        <v>2342</v>
      </c>
      <c r="BW40" s="18">
        <v>2651</v>
      </c>
      <c r="BX40" s="18">
        <v>2691</v>
      </c>
      <c r="BY40" s="18">
        <v>2285</v>
      </c>
      <c r="BZ40" s="18">
        <v>1782</v>
      </c>
      <c r="CA40" s="18">
        <v>2187</v>
      </c>
      <c r="CB40" s="18">
        <v>2282</v>
      </c>
      <c r="CC40" s="18">
        <v>2458</v>
      </c>
      <c r="CD40" s="18">
        <v>2729</v>
      </c>
      <c r="CE40" s="18">
        <v>3158</v>
      </c>
      <c r="CF40" s="18">
        <v>2399</v>
      </c>
      <c r="CG40" s="18">
        <v>1969</v>
      </c>
      <c r="CH40" s="18">
        <v>2415</v>
      </c>
      <c r="CI40" s="18">
        <v>2396</v>
      </c>
      <c r="CJ40" s="18">
        <v>2560</v>
      </c>
      <c r="CK40" s="18">
        <v>2496</v>
      </c>
      <c r="CL40" s="18">
        <v>2659</v>
      </c>
      <c r="CM40" s="18">
        <v>2385</v>
      </c>
      <c r="CN40" s="18">
        <v>2051</v>
      </c>
      <c r="CO40" s="18">
        <v>2460</v>
      </c>
      <c r="CP40" s="18">
        <v>2296</v>
      </c>
    </row>
    <row r="41" spans="2:94" x14ac:dyDescent="0.3">
      <c r="B41" s="18" t="str">
        <f t="shared" si="4"/>
        <v>DR_Clicks on Forgot User IDApple iOS</v>
      </c>
      <c r="C41" s="18" t="s">
        <v>22</v>
      </c>
      <c r="D41" s="18" t="s">
        <v>3</v>
      </c>
      <c r="E41" s="18">
        <v>820</v>
      </c>
      <c r="F41" s="18">
        <v>879</v>
      </c>
      <c r="G41" s="18">
        <v>802</v>
      </c>
      <c r="H41" s="18">
        <v>663</v>
      </c>
      <c r="I41" s="18">
        <v>769</v>
      </c>
      <c r="J41" s="18">
        <v>881</v>
      </c>
      <c r="K41" s="18">
        <v>903</v>
      </c>
      <c r="L41" s="18">
        <v>986</v>
      </c>
      <c r="M41" s="18">
        <v>925</v>
      </c>
      <c r="N41" s="18">
        <v>867</v>
      </c>
      <c r="O41" s="18">
        <v>692</v>
      </c>
      <c r="P41" s="18">
        <v>835</v>
      </c>
      <c r="Q41" s="18">
        <v>779</v>
      </c>
      <c r="R41" s="18">
        <v>777</v>
      </c>
      <c r="S41" s="18">
        <v>906</v>
      </c>
      <c r="T41" s="18">
        <v>856</v>
      </c>
      <c r="U41" s="18">
        <v>740</v>
      </c>
      <c r="V41" s="18">
        <v>672</v>
      </c>
      <c r="W41" s="18">
        <v>770</v>
      </c>
      <c r="X41" s="18">
        <v>819</v>
      </c>
      <c r="Y41" s="18">
        <v>800</v>
      </c>
      <c r="Z41" s="18">
        <v>756</v>
      </c>
      <c r="AA41" s="18">
        <v>833</v>
      </c>
      <c r="AB41" s="18">
        <v>791</v>
      </c>
      <c r="AC41" s="18">
        <v>682</v>
      </c>
      <c r="AD41" s="18">
        <v>861</v>
      </c>
      <c r="AE41" s="18">
        <v>915</v>
      </c>
      <c r="AF41" s="18">
        <v>879</v>
      </c>
      <c r="AG41" s="18">
        <v>853</v>
      </c>
      <c r="AH41" s="18">
        <v>945</v>
      </c>
      <c r="AI41" s="18">
        <v>800</v>
      </c>
      <c r="AJ41" s="18">
        <v>712</v>
      </c>
      <c r="AK41" s="18">
        <v>909</v>
      </c>
      <c r="AL41" s="18">
        <v>991</v>
      </c>
      <c r="AM41" s="18">
        <v>939</v>
      </c>
      <c r="AN41" s="18">
        <v>875</v>
      </c>
      <c r="AO41" s="18">
        <v>897</v>
      </c>
      <c r="AP41" s="18">
        <v>810</v>
      </c>
      <c r="AQ41" s="18">
        <v>697</v>
      </c>
      <c r="AR41" s="18">
        <v>806</v>
      </c>
      <c r="AS41" s="18">
        <v>843</v>
      </c>
      <c r="AT41" s="18">
        <v>815</v>
      </c>
      <c r="AU41" s="18">
        <v>835</v>
      </c>
      <c r="AV41" s="18">
        <v>927</v>
      </c>
      <c r="AW41" s="18">
        <v>751</v>
      </c>
      <c r="AX41" s="18">
        <v>751</v>
      </c>
      <c r="AY41" s="18">
        <v>833</v>
      </c>
      <c r="AZ41" s="18">
        <v>864</v>
      </c>
      <c r="BA41" s="18">
        <v>916</v>
      </c>
      <c r="BB41" s="18">
        <v>832</v>
      </c>
      <c r="BC41" s="18">
        <v>928</v>
      </c>
      <c r="BD41" s="18">
        <v>756</v>
      </c>
      <c r="BE41" s="18">
        <v>729</v>
      </c>
      <c r="BF41" s="18">
        <v>777</v>
      </c>
      <c r="BG41" s="18">
        <v>868</v>
      </c>
      <c r="BH41" s="18">
        <v>847</v>
      </c>
      <c r="BI41" s="18">
        <v>819</v>
      </c>
      <c r="BJ41" s="18">
        <v>866</v>
      </c>
      <c r="BK41" s="18">
        <v>729</v>
      </c>
      <c r="BL41" s="18">
        <v>639</v>
      </c>
      <c r="BM41" s="18">
        <v>803</v>
      </c>
      <c r="BN41" s="18">
        <v>845</v>
      </c>
      <c r="BO41" s="18">
        <v>825</v>
      </c>
      <c r="BP41" s="18">
        <v>820</v>
      </c>
      <c r="BQ41" s="18">
        <v>1072</v>
      </c>
      <c r="BR41" s="18">
        <v>854</v>
      </c>
      <c r="BS41" s="18">
        <v>838</v>
      </c>
      <c r="BT41" s="18">
        <v>909</v>
      </c>
      <c r="BU41" s="18">
        <v>848</v>
      </c>
      <c r="BV41" s="18">
        <v>776</v>
      </c>
      <c r="BW41" s="18">
        <v>867</v>
      </c>
      <c r="BX41" s="18">
        <v>879</v>
      </c>
      <c r="BY41" s="18">
        <v>736</v>
      </c>
      <c r="BZ41" s="18">
        <v>680</v>
      </c>
      <c r="CA41" s="18">
        <v>764</v>
      </c>
      <c r="CB41" s="18">
        <v>843</v>
      </c>
      <c r="CC41" s="18">
        <v>822</v>
      </c>
      <c r="CD41" s="18">
        <v>997</v>
      </c>
      <c r="CE41" s="18">
        <v>1024</v>
      </c>
      <c r="CF41" s="18">
        <v>789</v>
      </c>
      <c r="CG41" s="18">
        <v>709</v>
      </c>
      <c r="CH41" s="18">
        <v>827</v>
      </c>
      <c r="CI41" s="18">
        <v>854</v>
      </c>
      <c r="CJ41" s="18">
        <v>846</v>
      </c>
      <c r="CK41" s="18">
        <v>849</v>
      </c>
      <c r="CL41" s="18">
        <v>864</v>
      </c>
      <c r="CM41" s="18">
        <v>895</v>
      </c>
      <c r="CN41" s="18">
        <v>708</v>
      </c>
      <c r="CO41" s="18">
        <v>892</v>
      </c>
      <c r="CP41" s="18">
        <v>804</v>
      </c>
    </row>
    <row r="42" spans="2:94" x14ac:dyDescent="0.3">
      <c r="B42" s="18" t="str">
        <f t="shared" si="4"/>
        <v>DR_Clicks on Forgot User IDGoogle Android</v>
      </c>
      <c r="C42" s="18" t="s">
        <v>22</v>
      </c>
      <c r="D42" s="18" t="s">
        <v>4</v>
      </c>
      <c r="E42" s="18">
        <v>580</v>
      </c>
      <c r="F42" s="18">
        <v>712</v>
      </c>
      <c r="G42" s="18">
        <v>561</v>
      </c>
      <c r="H42" s="18">
        <v>515</v>
      </c>
      <c r="I42" s="18">
        <v>501</v>
      </c>
      <c r="J42" s="18">
        <v>618</v>
      </c>
      <c r="K42" s="18">
        <v>672</v>
      </c>
      <c r="L42" s="18">
        <v>772</v>
      </c>
      <c r="M42" s="18">
        <v>727</v>
      </c>
      <c r="N42" s="18">
        <v>605</v>
      </c>
      <c r="O42" s="18">
        <v>510</v>
      </c>
      <c r="P42" s="18">
        <v>584</v>
      </c>
      <c r="Q42" s="18">
        <v>559</v>
      </c>
      <c r="R42" s="18">
        <v>601</v>
      </c>
      <c r="S42" s="18">
        <v>672</v>
      </c>
      <c r="T42" s="18">
        <v>626</v>
      </c>
      <c r="U42" s="18">
        <v>550</v>
      </c>
      <c r="V42" s="18">
        <v>504</v>
      </c>
      <c r="W42" s="18">
        <v>527</v>
      </c>
      <c r="X42" s="18">
        <v>561</v>
      </c>
      <c r="Y42" s="18">
        <v>570</v>
      </c>
      <c r="Z42" s="18">
        <v>576</v>
      </c>
      <c r="AA42" s="18">
        <v>614</v>
      </c>
      <c r="AB42" s="18">
        <v>504</v>
      </c>
      <c r="AC42" s="18">
        <v>466</v>
      </c>
      <c r="AD42" s="18">
        <v>531</v>
      </c>
      <c r="AE42" s="18">
        <v>563</v>
      </c>
      <c r="AF42" s="18">
        <v>633</v>
      </c>
      <c r="AG42" s="18">
        <v>543</v>
      </c>
      <c r="AH42" s="18">
        <v>612</v>
      </c>
      <c r="AI42" s="18">
        <v>549</v>
      </c>
      <c r="AJ42" s="18">
        <v>490</v>
      </c>
      <c r="AK42" s="18">
        <v>643</v>
      </c>
      <c r="AL42" s="18">
        <v>703</v>
      </c>
      <c r="AM42" s="18">
        <v>681</v>
      </c>
      <c r="AN42" s="18">
        <v>700</v>
      </c>
      <c r="AO42" s="18">
        <v>641</v>
      </c>
      <c r="AP42" s="18">
        <v>544</v>
      </c>
      <c r="AQ42" s="18">
        <v>503</v>
      </c>
      <c r="AR42" s="18">
        <v>524</v>
      </c>
      <c r="AS42" s="18">
        <v>624</v>
      </c>
      <c r="AT42" s="18">
        <v>583</v>
      </c>
      <c r="AU42" s="18">
        <v>632</v>
      </c>
      <c r="AV42" s="18">
        <v>589</v>
      </c>
      <c r="AW42" s="18">
        <v>495</v>
      </c>
      <c r="AX42" s="18">
        <v>507</v>
      </c>
      <c r="AY42" s="18">
        <v>527</v>
      </c>
      <c r="AZ42" s="18">
        <v>625</v>
      </c>
      <c r="BA42" s="18">
        <v>605</v>
      </c>
      <c r="BB42" s="18">
        <v>664</v>
      </c>
      <c r="BC42" s="18">
        <v>646</v>
      </c>
      <c r="BD42" s="18">
        <v>492</v>
      </c>
      <c r="BE42" s="18">
        <v>479</v>
      </c>
      <c r="BF42" s="18">
        <v>580</v>
      </c>
      <c r="BG42" s="18">
        <v>540</v>
      </c>
      <c r="BH42" s="18">
        <v>522</v>
      </c>
      <c r="BI42" s="18">
        <v>538</v>
      </c>
      <c r="BJ42" s="18">
        <v>584</v>
      </c>
      <c r="BK42" s="18">
        <v>475</v>
      </c>
      <c r="BL42" s="18">
        <v>458</v>
      </c>
      <c r="BM42" s="18">
        <v>501</v>
      </c>
      <c r="BN42" s="18">
        <v>563</v>
      </c>
      <c r="BO42" s="18">
        <v>641</v>
      </c>
      <c r="BP42" s="18">
        <v>558</v>
      </c>
      <c r="BQ42" s="18">
        <v>750</v>
      </c>
      <c r="BR42" s="18">
        <v>577</v>
      </c>
      <c r="BS42" s="18">
        <v>557</v>
      </c>
      <c r="BT42" s="18">
        <v>617</v>
      </c>
      <c r="BU42" s="18">
        <v>600</v>
      </c>
      <c r="BV42" s="18">
        <v>518</v>
      </c>
      <c r="BW42" s="18">
        <v>605</v>
      </c>
      <c r="BX42" s="18">
        <v>634</v>
      </c>
      <c r="BY42" s="18">
        <v>565</v>
      </c>
      <c r="BZ42" s="18">
        <v>508</v>
      </c>
      <c r="CA42" s="18">
        <v>521</v>
      </c>
      <c r="CB42" s="18">
        <v>579</v>
      </c>
      <c r="CC42" s="18">
        <v>585</v>
      </c>
      <c r="CD42" s="18">
        <v>623</v>
      </c>
      <c r="CE42" s="18">
        <v>792</v>
      </c>
      <c r="CF42" s="18">
        <v>542</v>
      </c>
      <c r="CG42" s="18">
        <v>472</v>
      </c>
      <c r="CH42" s="18">
        <v>604</v>
      </c>
      <c r="CI42" s="18">
        <v>533</v>
      </c>
      <c r="CJ42" s="18">
        <v>590</v>
      </c>
      <c r="CK42" s="18">
        <v>578</v>
      </c>
      <c r="CL42" s="18">
        <v>613</v>
      </c>
      <c r="CM42" s="18">
        <v>545</v>
      </c>
      <c r="CN42" s="18">
        <v>486</v>
      </c>
      <c r="CO42" s="18">
        <v>543</v>
      </c>
      <c r="CP42" s="18">
        <v>554</v>
      </c>
    </row>
    <row r="43" spans="2:94" x14ac:dyDescent="0.3">
      <c r="B43" s="18" t="str">
        <f t="shared" si="4"/>
        <v>Clicks on Forgot PasswordApple iOS</v>
      </c>
      <c r="C43" s="18" t="s">
        <v>23</v>
      </c>
      <c r="D43" s="18" t="s">
        <v>3</v>
      </c>
      <c r="E43" s="18">
        <v>1258</v>
      </c>
      <c r="F43" s="18">
        <v>1421</v>
      </c>
      <c r="G43" s="18">
        <v>1321</v>
      </c>
      <c r="H43" s="18">
        <v>1122</v>
      </c>
      <c r="I43" s="18">
        <v>1239</v>
      </c>
      <c r="J43" s="18">
        <v>1379</v>
      </c>
      <c r="K43" s="18">
        <v>1473</v>
      </c>
      <c r="L43" s="18">
        <v>1589</v>
      </c>
      <c r="M43" s="18">
        <v>1480</v>
      </c>
      <c r="N43" s="18">
        <v>1367</v>
      </c>
      <c r="O43" s="18">
        <v>1139</v>
      </c>
      <c r="P43" s="18">
        <v>1283</v>
      </c>
      <c r="Q43" s="18">
        <v>1267</v>
      </c>
      <c r="R43" s="18">
        <v>1218</v>
      </c>
      <c r="S43" s="18">
        <v>1429</v>
      </c>
      <c r="T43" s="18">
        <v>1379</v>
      </c>
      <c r="U43" s="18">
        <v>1221</v>
      </c>
      <c r="V43" s="18">
        <v>1147</v>
      </c>
      <c r="W43" s="18">
        <v>1227</v>
      </c>
      <c r="X43" s="18">
        <v>1252</v>
      </c>
      <c r="Y43" s="18">
        <v>1202</v>
      </c>
      <c r="Z43" s="18">
        <v>1351</v>
      </c>
      <c r="AA43" s="18">
        <v>1375</v>
      </c>
      <c r="AB43" s="18">
        <v>1250</v>
      </c>
      <c r="AC43" s="18">
        <v>1120</v>
      </c>
      <c r="AD43" s="18">
        <v>1223</v>
      </c>
      <c r="AE43" s="18">
        <v>1324</v>
      </c>
      <c r="AF43" s="18">
        <v>1319</v>
      </c>
      <c r="AG43" s="18">
        <v>1289</v>
      </c>
      <c r="AH43" s="18">
        <v>1363</v>
      </c>
      <c r="AI43" s="18">
        <v>1312</v>
      </c>
      <c r="AJ43" s="18">
        <v>1119</v>
      </c>
      <c r="AK43" s="18">
        <v>1341</v>
      </c>
      <c r="AL43" s="18">
        <v>1501</v>
      </c>
      <c r="AM43" s="18">
        <v>1509</v>
      </c>
      <c r="AN43" s="18">
        <v>1378</v>
      </c>
      <c r="AO43" s="18">
        <v>1335</v>
      </c>
      <c r="AP43" s="18">
        <v>1250</v>
      </c>
      <c r="AQ43" s="18">
        <v>1098</v>
      </c>
      <c r="AR43" s="18">
        <v>1226</v>
      </c>
      <c r="AS43" s="18">
        <v>1331</v>
      </c>
      <c r="AT43" s="18">
        <v>1349</v>
      </c>
      <c r="AU43" s="18">
        <v>1332</v>
      </c>
      <c r="AV43" s="18">
        <v>1294</v>
      </c>
      <c r="AW43" s="18">
        <v>1153</v>
      </c>
      <c r="AX43" s="18">
        <v>1275</v>
      </c>
      <c r="AY43" s="18">
        <v>1323</v>
      </c>
      <c r="AZ43" s="18">
        <v>1384</v>
      </c>
      <c r="BA43" s="18">
        <v>1379</v>
      </c>
      <c r="BB43" s="18">
        <v>1312</v>
      </c>
      <c r="BC43" s="18">
        <v>1368</v>
      </c>
      <c r="BD43" s="18">
        <v>1132</v>
      </c>
      <c r="BE43" s="18">
        <v>1172</v>
      </c>
      <c r="BF43" s="18">
        <v>1261</v>
      </c>
      <c r="BG43" s="18">
        <v>1288</v>
      </c>
      <c r="BH43" s="18">
        <v>1281</v>
      </c>
      <c r="BI43" s="18">
        <v>1264</v>
      </c>
      <c r="BJ43" s="18">
        <v>1330</v>
      </c>
      <c r="BK43" s="18">
        <v>1121</v>
      </c>
      <c r="BL43" s="18">
        <v>959</v>
      </c>
      <c r="BM43" s="18">
        <v>1240</v>
      </c>
      <c r="BN43" s="18">
        <v>1255</v>
      </c>
      <c r="BO43" s="18">
        <v>1204</v>
      </c>
      <c r="BP43" s="18">
        <v>1206</v>
      </c>
      <c r="BQ43" s="18">
        <v>1513</v>
      </c>
      <c r="BR43" s="18">
        <v>1335</v>
      </c>
      <c r="BS43" s="18">
        <v>1304</v>
      </c>
      <c r="BT43" s="18">
        <v>1390</v>
      </c>
      <c r="BU43" s="18">
        <v>1280</v>
      </c>
      <c r="BV43" s="18">
        <v>1276</v>
      </c>
      <c r="BW43" s="18">
        <v>1315</v>
      </c>
      <c r="BX43" s="18">
        <v>1309</v>
      </c>
      <c r="BY43" s="18">
        <v>1184</v>
      </c>
      <c r="BZ43" s="18">
        <v>1027</v>
      </c>
      <c r="CA43" s="18">
        <v>1279</v>
      </c>
      <c r="CB43" s="18">
        <v>1339</v>
      </c>
      <c r="CC43" s="18">
        <v>1234</v>
      </c>
      <c r="CD43" s="18">
        <v>1526</v>
      </c>
      <c r="CE43" s="18">
        <v>1608</v>
      </c>
      <c r="CF43" s="18">
        <v>1185</v>
      </c>
      <c r="CG43" s="18">
        <v>1054</v>
      </c>
      <c r="CH43" s="18">
        <v>1376</v>
      </c>
      <c r="CI43" s="18">
        <v>1254</v>
      </c>
      <c r="CJ43" s="18">
        <v>1424</v>
      </c>
      <c r="CK43" s="18">
        <v>1252</v>
      </c>
      <c r="CL43" s="18">
        <v>1359</v>
      </c>
      <c r="CM43" s="18">
        <v>1347</v>
      </c>
      <c r="CN43" s="18">
        <v>1051</v>
      </c>
      <c r="CO43" s="18">
        <v>1290</v>
      </c>
      <c r="CP43" s="18">
        <v>1306</v>
      </c>
    </row>
    <row r="44" spans="2:94" x14ac:dyDescent="0.3">
      <c r="B44" s="18" t="str">
        <f t="shared" si="4"/>
        <v>Clicks on Forgot PasswordGoogle Android</v>
      </c>
      <c r="C44" s="18" t="s">
        <v>23</v>
      </c>
      <c r="D44" s="18" t="s">
        <v>4</v>
      </c>
      <c r="E44" s="18">
        <v>705</v>
      </c>
      <c r="F44" s="18">
        <v>786</v>
      </c>
      <c r="G44" s="18">
        <v>698</v>
      </c>
      <c r="H44" s="18">
        <v>572</v>
      </c>
      <c r="I44" s="18">
        <v>597</v>
      </c>
      <c r="J44" s="18">
        <v>755</v>
      </c>
      <c r="K44" s="18">
        <v>830</v>
      </c>
      <c r="L44" s="18">
        <v>913</v>
      </c>
      <c r="M44" s="18">
        <v>819</v>
      </c>
      <c r="N44" s="18">
        <v>692</v>
      </c>
      <c r="O44" s="18">
        <v>576</v>
      </c>
      <c r="P44" s="18">
        <v>636</v>
      </c>
      <c r="Q44" s="18">
        <v>674</v>
      </c>
      <c r="R44" s="18">
        <v>703</v>
      </c>
      <c r="S44" s="18">
        <v>771</v>
      </c>
      <c r="T44" s="18">
        <v>783</v>
      </c>
      <c r="U44" s="18">
        <v>609</v>
      </c>
      <c r="V44" s="18">
        <v>607</v>
      </c>
      <c r="W44" s="18">
        <v>686</v>
      </c>
      <c r="X44" s="18">
        <v>767</v>
      </c>
      <c r="Y44" s="18">
        <v>625</v>
      </c>
      <c r="Z44" s="18">
        <v>736</v>
      </c>
      <c r="AA44" s="18">
        <v>701</v>
      </c>
      <c r="AB44" s="18">
        <v>623</v>
      </c>
      <c r="AC44" s="18">
        <v>569</v>
      </c>
      <c r="AD44" s="18">
        <v>675</v>
      </c>
      <c r="AE44" s="18">
        <v>732</v>
      </c>
      <c r="AF44" s="18">
        <v>745</v>
      </c>
      <c r="AG44" s="18">
        <v>713</v>
      </c>
      <c r="AH44" s="18">
        <v>754</v>
      </c>
      <c r="AI44" s="18">
        <v>647</v>
      </c>
      <c r="AJ44" s="18">
        <v>603</v>
      </c>
      <c r="AK44" s="18">
        <v>790</v>
      </c>
      <c r="AL44" s="18">
        <v>859</v>
      </c>
      <c r="AM44" s="18">
        <v>853</v>
      </c>
      <c r="AN44" s="18">
        <v>881</v>
      </c>
      <c r="AO44" s="18">
        <v>763</v>
      </c>
      <c r="AP44" s="18">
        <v>638</v>
      </c>
      <c r="AQ44" s="18">
        <v>606</v>
      </c>
      <c r="AR44" s="18">
        <v>660</v>
      </c>
      <c r="AS44" s="18">
        <v>749</v>
      </c>
      <c r="AT44" s="18">
        <v>688</v>
      </c>
      <c r="AU44" s="18">
        <v>745</v>
      </c>
      <c r="AV44" s="18">
        <v>653</v>
      </c>
      <c r="AW44" s="18">
        <v>628</v>
      </c>
      <c r="AX44" s="18">
        <v>681</v>
      </c>
      <c r="AY44" s="18">
        <v>671</v>
      </c>
      <c r="AZ44" s="18">
        <v>726</v>
      </c>
      <c r="BA44" s="18">
        <v>687</v>
      </c>
      <c r="BB44" s="18">
        <v>624</v>
      </c>
      <c r="BC44" s="18">
        <v>712</v>
      </c>
      <c r="BD44" s="18">
        <v>578</v>
      </c>
      <c r="BE44" s="18">
        <v>565</v>
      </c>
      <c r="BF44" s="18">
        <v>726</v>
      </c>
      <c r="BG44" s="18">
        <v>672</v>
      </c>
      <c r="BH44" s="18">
        <v>693</v>
      </c>
      <c r="BI44" s="18">
        <v>689</v>
      </c>
      <c r="BJ44" s="18">
        <v>726</v>
      </c>
      <c r="BK44" s="18">
        <v>578</v>
      </c>
      <c r="BL44" s="18">
        <v>533</v>
      </c>
      <c r="BM44" s="18">
        <v>591</v>
      </c>
      <c r="BN44" s="18">
        <v>668</v>
      </c>
      <c r="BO44" s="18">
        <v>726</v>
      </c>
      <c r="BP44" s="18">
        <v>717</v>
      </c>
      <c r="BQ44" s="18">
        <v>894</v>
      </c>
      <c r="BR44" s="18">
        <v>702</v>
      </c>
      <c r="BS44" s="18">
        <v>675</v>
      </c>
      <c r="BT44" s="18">
        <v>717</v>
      </c>
      <c r="BU44" s="18">
        <v>698</v>
      </c>
      <c r="BV44" s="18">
        <v>658</v>
      </c>
      <c r="BW44" s="18">
        <v>780</v>
      </c>
      <c r="BX44" s="18">
        <v>774</v>
      </c>
      <c r="BY44" s="18">
        <v>676</v>
      </c>
      <c r="BZ44" s="18">
        <v>556</v>
      </c>
      <c r="CA44" s="18">
        <v>688</v>
      </c>
      <c r="CB44" s="18">
        <v>728</v>
      </c>
      <c r="CC44" s="18">
        <v>684</v>
      </c>
      <c r="CD44" s="18">
        <v>768</v>
      </c>
      <c r="CE44" s="18">
        <v>916</v>
      </c>
      <c r="CF44" s="18">
        <v>649</v>
      </c>
      <c r="CG44" s="18">
        <v>559</v>
      </c>
      <c r="CH44" s="18">
        <v>668</v>
      </c>
      <c r="CI44" s="18">
        <v>668</v>
      </c>
      <c r="CJ44" s="18">
        <v>691</v>
      </c>
      <c r="CK44" s="18">
        <v>695</v>
      </c>
      <c r="CL44" s="18">
        <v>726</v>
      </c>
      <c r="CM44" s="18">
        <v>719</v>
      </c>
      <c r="CN44" s="18">
        <v>589</v>
      </c>
      <c r="CO44" s="18">
        <v>628</v>
      </c>
      <c r="CP44" s="18">
        <v>660</v>
      </c>
    </row>
    <row r="45" spans="2:94" x14ac:dyDescent="0.3">
      <c r="B45" s="18" t="str">
        <f t="shared" si="4"/>
        <v>DR_Need to RegisterApple iOS</v>
      </c>
      <c r="C45" s="18" t="s">
        <v>24</v>
      </c>
      <c r="D45" s="18" t="s">
        <v>3</v>
      </c>
      <c r="E45" s="18">
        <v>1049</v>
      </c>
      <c r="F45" s="18">
        <v>1122</v>
      </c>
      <c r="G45" s="18">
        <v>1099</v>
      </c>
      <c r="H45" s="18">
        <v>822</v>
      </c>
      <c r="I45" s="18">
        <v>1022</v>
      </c>
      <c r="J45" s="18">
        <v>1170</v>
      </c>
      <c r="K45" s="18">
        <v>1198</v>
      </c>
      <c r="L45" s="18">
        <v>1180</v>
      </c>
      <c r="M45" s="18">
        <v>1114</v>
      </c>
      <c r="N45" s="18">
        <v>1089</v>
      </c>
      <c r="O45" s="18">
        <v>694</v>
      </c>
      <c r="P45" s="18">
        <v>1015</v>
      </c>
      <c r="Q45" s="18">
        <v>1058</v>
      </c>
      <c r="R45" s="18">
        <v>945</v>
      </c>
      <c r="S45" s="18">
        <v>1025</v>
      </c>
      <c r="T45" s="18">
        <v>1031</v>
      </c>
      <c r="U45" s="18">
        <v>991</v>
      </c>
      <c r="V45" s="18">
        <v>705</v>
      </c>
      <c r="W45" s="18">
        <v>1003</v>
      </c>
      <c r="X45" s="18">
        <v>1058</v>
      </c>
      <c r="Y45" s="18">
        <v>941</v>
      </c>
      <c r="Z45" s="18">
        <v>963</v>
      </c>
      <c r="AA45" s="18">
        <v>945</v>
      </c>
      <c r="AB45" s="18">
        <v>929</v>
      </c>
      <c r="AC45" s="18">
        <v>712</v>
      </c>
      <c r="AD45" s="18">
        <v>1023</v>
      </c>
      <c r="AE45" s="18">
        <v>995</v>
      </c>
      <c r="AF45" s="18">
        <v>959</v>
      </c>
      <c r="AG45" s="18">
        <v>905</v>
      </c>
      <c r="AH45" s="18">
        <v>1010</v>
      </c>
      <c r="AI45" s="18">
        <v>1000</v>
      </c>
      <c r="AJ45" s="18">
        <v>694</v>
      </c>
      <c r="AK45" s="18">
        <v>1086</v>
      </c>
      <c r="AL45" s="18">
        <v>1139</v>
      </c>
      <c r="AM45" s="18">
        <v>1211</v>
      </c>
      <c r="AN45" s="18">
        <v>1068</v>
      </c>
      <c r="AO45" s="18">
        <v>1030</v>
      </c>
      <c r="AP45" s="18">
        <v>1044</v>
      </c>
      <c r="AQ45" s="18">
        <v>649</v>
      </c>
      <c r="AR45" s="18">
        <v>980</v>
      </c>
      <c r="AS45" s="18">
        <v>991</v>
      </c>
      <c r="AT45" s="18">
        <v>981</v>
      </c>
      <c r="AU45" s="18">
        <v>871</v>
      </c>
      <c r="AV45" s="18">
        <v>990</v>
      </c>
      <c r="AW45" s="18">
        <v>870</v>
      </c>
      <c r="AX45" s="18">
        <v>757</v>
      </c>
      <c r="AY45" s="18">
        <v>968</v>
      </c>
      <c r="AZ45" s="18">
        <v>1062</v>
      </c>
      <c r="BA45" s="18">
        <v>940</v>
      </c>
      <c r="BB45" s="18">
        <v>926</v>
      </c>
      <c r="BC45" s="18">
        <v>931</v>
      </c>
      <c r="BD45" s="18">
        <v>878</v>
      </c>
      <c r="BE45" s="18">
        <v>660</v>
      </c>
      <c r="BF45" s="18">
        <v>942</v>
      </c>
      <c r="BG45" s="18">
        <v>929</v>
      </c>
      <c r="BH45" s="18">
        <v>927</v>
      </c>
      <c r="BI45" s="18">
        <v>862</v>
      </c>
      <c r="BJ45" s="18">
        <v>894</v>
      </c>
      <c r="BK45" s="18">
        <v>889</v>
      </c>
      <c r="BL45" s="18">
        <v>595</v>
      </c>
      <c r="BM45" s="18">
        <v>924</v>
      </c>
      <c r="BN45" s="18">
        <v>917</v>
      </c>
      <c r="BO45" s="18">
        <v>820</v>
      </c>
      <c r="BP45" s="18">
        <v>915</v>
      </c>
      <c r="BQ45" s="18">
        <v>1040</v>
      </c>
      <c r="BR45" s="18">
        <v>1071</v>
      </c>
      <c r="BS45" s="18">
        <v>789</v>
      </c>
      <c r="BT45" s="18">
        <v>1054</v>
      </c>
      <c r="BU45" s="18">
        <v>964</v>
      </c>
      <c r="BV45" s="18">
        <v>884</v>
      </c>
      <c r="BW45" s="18">
        <v>959</v>
      </c>
      <c r="BX45" s="18">
        <v>992</v>
      </c>
      <c r="BY45" s="18">
        <v>873</v>
      </c>
      <c r="BZ45" s="18">
        <v>597</v>
      </c>
      <c r="CA45" s="18">
        <v>927</v>
      </c>
      <c r="CB45" s="18">
        <v>1001</v>
      </c>
      <c r="CC45" s="18">
        <v>918</v>
      </c>
      <c r="CD45" s="18">
        <v>925</v>
      </c>
      <c r="CE45" s="18">
        <v>1129</v>
      </c>
      <c r="CF45" s="18">
        <v>1011</v>
      </c>
      <c r="CG45" s="18">
        <v>687</v>
      </c>
      <c r="CH45" s="18">
        <v>941</v>
      </c>
      <c r="CI45" s="18">
        <v>916</v>
      </c>
      <c r="CJ45" s="18">
        <v>1057</v>
      </c>
      <c r="CK45" s="18">
        <v>949</v>
      </c>
      <c r="CL45" s="18">
        <v>1018</v>
      </c>
      <c r="CM45" s="18">
        <v>961</v>
      </c>
      <c r="CN45" s="18">
        <v>613</v>
      </c>
      <c r="CO45" s="18">
        <v>979</v>
      </c>
      <c r="CP45" s="18">
        <v>994</v>
      </c>
    </row>
    <row r="46" spans="2:94" x14ac:dyDescent="0.3">
      <c r="B46" s="18" t="str">
        <f t="shared" si="4"/>
        <v>DR_Need to RegisterGoogle Android</v>
      </c>
      <c r="C46" s="18" t="s">
        <v>24</v>
      </c>
      <c r="D46" s="18" t="s">
        <v>4</v>
      </c>
      <c r="E46" s="18">
        <v>867</v>
      </c>
      <c r="F46" s="18">
        <v>981</v>
      </c>
      <c r="G46" s="18">
        <v>948</v>
      </c>
      <c r="H46" s="18">
        <v>618</v>
      </c>
      <c r="I46" s="18">
        <v>693</v>
      </c>
      <c r="J46" s="18">
        <v>968</v>
      </c>
      <c r="K46" s="18">
        <v>1005</v>
      </c>
      <c r="L46" s="18">
        <v>1058</v>
      </c>
      <c r="M46" s="18">
        <v>994</v>
      </c>
      <c r="N46" s="18">
        <v>893</v>
      </c>
      <c r="O46" s="18">
        <v>608</v>
      </c>
      <c r="P46" s="18">
        <v>798</v>
      </c>
      <c r="Q46" s="18">
        <v>855</v>
      </c>
      <c r="R46" s="18">
        <v>829</v>
      </c>
      <c r="S46" s="18">
        <v>943</v>
      </c>
      <c r="T46" s="18">
        <v>934</v>
      </c>
      <c r="U46" s="18">
        <v>829</v>
      </c>
      <c r="V46" s="18">
        <v>602</v>
      </c>
      <c r="W46" s="18">
        <v>821</v>
      </c>
      <c r="X46" s="18">
        <v>855</v>
      </c>
      <c r="Y46" s="18">
        <v>782</v>
      </c>
      <c r="Z46" s="18">
        <v>873</v>
      </c>
      <c r="AA46" s="18">
        <v>762</v>
      </c>
      <c r="AB46" s="18">
        <v>762</v>
      </c>
      <c r="AC46" s="18">
        <v>545</v>
      </c>
      <c r="AD46" s="18">
        <v>754</v>
      </c>
      <c r="AE46" s="18">
        <v>804</v>
      </c>
      <c r="AF46" s="18">
        <v>807</v>
      </c>
      <c r="AG46" s="18">
        <v>842</v>
      </c>
      <c r="AH46" s="18">
        <v>876</v>
      </c>
      <c r="AI46" s="18">
        <v>870</v>
      </c>
      <c r="AJ46" s="18">
        <v>618</v>
      </c>
      <c r="AK46" s="18">
        <v>877</v>
      </c>
      <c r="AL46" s="18">
        <v>973</v>
      </c>
      <c r="AM46" s="18">
        <v>1003</v>
      </c>
      <c r="AN46" s="18">
        <v>1043</v>
      </c>
      <c r="AO46" s="18">
        <v>905</v>
      </c>
      <c r="AP46" s="18">
        <v>863</v>
      </c>
      <c r="AQ46" s="18">
        <v>656</v>
      </c>
      <c r="AR46" s="18">
        <v>797</v>
      </c>
      <c r="AS46" s="18">
        <v>875</v>
      </c>
      <c r="AT46" s="18">
        <v>842</v>
      </c>
      <c r="AU46" s="18">
        <v>796</v>
      </c>
      <c r="AV46" s="18">
        <v>781</v>
      </c>
      <c r="AW46" s="18">
        <v>713</v>
      </c>
      <c r="AX46" s="18">
        <v>633</v>
      </c>
      <c r="AY46" s="18">
        <v>737</v>
      </c>
      <c r="AZ46" s="18">
        <v>843</v>
      </c>
      <c r="BA46" s="18">
        <v>796</v>
      </c>
      <c r="BB46" s="18">
        <v>781</v>
      </c>
      <c r="BC46" s="18">
        <v>817</v>
      </c>
      <c r="BD46" s="18">
        <v>704</v>
      </c>
      <c r="BE46" s="18">
        <v>580</v>
      </c>
      <c r="BF46" s="18">
        <v>789</v>
      </c>
      <c r="BG46" s="18">
        <v>805</v>
      </c>
      <c r="BH46" s="18">
        <v>727</v>
      </c>
      <c r="BI46" s="18">
        <v>798</v>
      </c>
      <c r="BJ46" s="18">
        <v>774</v>
      </c>
      <c r="BK46" s="18">
        <v>711</v>
      </c>
      <c r="BL46" s="18">
        <v>536</v>
      </c>
      <c r="BM46" s="18">
        <v>794</v>
      </c>
      <c r="BN46" s="18">
        <v>773</v>
      </c>
      <c r="BO46" s="18">
        <v>795</v>
      </c>
      <c r="BP46" s="18">
        <v>812</v>
      </c>
      <c r="BQ46" s="18">
        <v>990</v>
      </c>
      <c r="BR46" s="18">
        <v>867</v>
      </c>
      <c r="BS46" s="18">
        <v>680</v>
      </c>
      <c r="BT46" s="18">
        <v>868</v>
      </c>
      <c r="BU46" s="18">
        <v>840</v>
      </c>
      <c r="BV46" s="18">
        <v>807</v>
      </c>
      <c r="BW46" s="18">
        <v>854</v>
      </c>
      <c r="BX46" s="18">
        <v>848</v>
      </c>
      <c r="BY46" s="18">
        <v>846</v>
      </c>
      <c r="BZ46" s="18">
        <v>561</v>
      </c>
      <c r="CA46" s="18">
        <v>746</v>
      </c>
      <c r="CB46" s="18">
        <v>802</v>
      </c>
      <c r="CC46" s="18">
        <v>743</v>
      </c>
      <c r="CD46" s="18">
        <v>810</v>
      </c>
      <c r="CE46" s="18">
        <v>893</v>
      </c>
      <c r="CF46" s="18">
        <v>809</v>
      </c>
      <c r="CG46" s="18">
        <v>610</v>
      </c>
      <c r="CH46" s="18">
        <v>835</v>
      </c>
      <c r="CI46" s="18">
        <v>837</v>
      </c>
      <c r="CJ46" s="18">
        <v>812</v>
      </c>
      <c r="CK46" s="18">
        <v>815</v>
      </c>
      <c r="CL46" s="18">
        <v>876</v>
      </c>
      <c r="CM46" s="18">
        <v>890</v>
      </c>
      <c r="CN46" s="18">
        <v>597</v>
      </c>
      <c r="CO46" s="18">
        <v>778</v>
      </c>
      <c r="CP46" s="18">
        <v>752</v>
      </c>
    </row>
    <row r="50" spans="2:94" x14ac:dyDescent="0.3">
      <c r="C50" s="26" t="s">
        <v>0</v>
      </c>
      <c r="D50" s="26" t="s">
        <v>1</v>
      </c>
      <c r="E50" s="26">
        <v>45533</v>
      </c>
      <c r="F50" s="26">
        <v>45534</v>
      </c>
      <c r="G50" s="26">
        <v>45535</v>
      </c>
      <c r="H50" s="26">
        <v>45536</v>
      </c>
      <c r="I50" s="26">
        <v>45537</v>
      </c>
      <c r="J50" s="26">
        <v>45538</v>
      </c>
      <c r="K50" s="26">
        <v>45539</v>
      </c>
      <c r="L50" s="26">
        <v>45540</v>
      </c>
      <c r="M50" s="26">
        <v>45541</v>
      </c>
      <c r="N50" s="26">
        <v>45542</v>
      </c>
      <c r="O50" s="26">
        <v>45543</v>
      </c>
      <c r="P50" s="26">
        <v>45544</v>
      </c>
      <c r="Q50" s="26">
        <v>45545</v>
      </c>
      <c r="R50" s="26">
        <v>45546</v>
      </c>
      <c r="S50" s="26">
        <v>45547</v>
      </c>
      <c r="T50" s="26">
        <v>45548</v>
      </c>
      <c r="U50" s="26">
        <v>45549</v>
      </c>
      <c r="V50" s="26">
        <v>45550</v>
      </c>
      <c r="W50" s="26">
        <v>45551</v>
      </c>
      <c r="X50" s="26">
        <v>45552</v>
      </c>
      <c r="Y50" s="26">
        <v>45553</v>
      </c>
      <c r="Z50" s="26">
        <v>45554</v>
      </c>
      <c r="AA50" s="26">
        <v>45555</v>
      </c>
      <c r="AB50" s="26">
        <v>45556</v>
      </c>
      <c r="AC50" s="26">
        <v>45557</v>
      </c>
      <c r="AD50" s="26">
        <v>45558</v>
      </c>
      <c r="AE50" s="26">
        <v>45559</v>
      </c>
      <c r="AF50" s="26">
        <v>45560</v>
      </c>
      <c r="AG50" s="26">
        <v>45561</v>
      </c>
      <c r="AH50" s="26">
        <v>45562</v>
      </c>
      <c r="AI50" s="26">
        <v>45563</v>
      </c>
      <c r="AJ50" s="26">
        <v>45564</v>
      </c>
      <c r="AK50" s="26">
        <v>45565</v>
      </c>
      <c r="AL50" s="26">
        <v>45566</v>
      </c>
      <c r="AM50" s="26">
        <v>45567</v>
      </c>
      <c r="AN50" s="26">
        <v>45568</v>
      </c>
      <c r="AO50" s="26">
        <v>45569</v>
      </c>
      <c r="AP50" s="26">
        <v>45570</v>
      </c>
      <c r="AQ50" s="26">
        <v>45571</v>
      </c>
      <c r="AR50" s="26">
        <v>45572</v>
      </c>
      <c r="AS50" s="26">
        <v>45573</v>
      </c>
      <c r="AT50" s="26">
        <v>45574</v>
      </c>
      <c r="AU50" s="26">
        <v>45575</v>
      </c>
      <c r="AV50" s="26">
        <v>45576</v>
      </c>
      <c r="AW50" s="26">
        <v>45577</v>
      </c>
      <c r="AX50" s="26">
        <v>45578</v>
      </c>
      <c r="AY50" s="26">
        <v>45579</v>
      </c>
      <c r="AZ50" s="26">
        <v>45580</v>
      </c>
      <c r="BA50" s="26">
        <v>45581</v>
      </c>
      <c r="BB50" s="26">
        <v>45582</v>
      </c>
      <c r="BC50" s="26">
        <v>45583</v>
      </c>
      <c r="BD50" s="26">
        <v>45584</v>
      </c>
      <c r="BE50" s="26">
        <v>45585</v>
      </c>
      <c r="BF50" s="26">
        <v>45586</v>
      </c>
      <c r="BG50" s="26">
        <v>45587</v>
      </c>
      <c r="BH50" s="26">
        <v>45588</v>
      </c>
      <c r="BI50" s="26">
        <v>45589</v>
      </c>
      <c r="BJ50" s="26">
        <v>45590</v>
      </c>
      <c r="BK50" s="26">
        <v>45591</v>
      </c>
      <c r="BL50" s="26">
        <v>45592</v>
      </c>
      <c r="BM50" s="26">
        <v>45593</v>
      </c>
      <c r="BN50" s="26">
        <v>45594</v>
      </c>
      <c r="BO50" s="26">
        <v>45595</v>
      </c>
      <c r="BP50" s="26">
        <v>45596</v>
      </c>
      <c r="BQ50" s="26">
        <v>45597</v>
      </c>
      <c r="BR50" s="26">
        <v>45598</v>
      </c>
      <c r="BS50" s="26">
        <v>45599</v>
      </c>
      <c r="BT50" s="26">
        <v>45600</v>
      </c>
      <c r="BU50" s="26">
        <v>45601</v>
      </c>
      <c r="BV50" s="26">
        <v>45602</v>
      </c>
      <c r="BW50" s="26">
        <v>45603</v>
      </c>
      <c r="BX50" s="26">
        <v>45604</v>
      </c>
      <c r="BY50" s="26">
        <v>45605</v>
      </c>
      <c r="BZ50" s="26">
        <v>45606</v>
      </c>
      <c r="CA50" s="26">
        <v>45607</v>
      </c>
      <c r="CB50" s="26">
        <v>45608</v>
      </c>
      <c r="CC50" s="26">
        <v>45609</v>
      </c>
      <c r="CD50" s="26">
        <v>45610</v>
      </c>
      <c r="CE50" s="26">
        <v>45611</v>
      </c>
      <c r="CF50" s="26">
        <v>45612</v>
      </c>
      <c r="CG50" s="26">
        <v>45613</v>
      </c>
      <c r="CH50" s="26">
        <v>45614</v>
      </c>
      <c r="CI50" s="26">
        <v>45615</v>
      </c>
      <c r="CJ50" s="26">
        <v>45616</v>
      </c>
      <c r="CK50" s="26">
        <v>45617</v>
      </c>
      <c r="CL50" s="26">
        <v>45618</v>
      </c>
      <c r="CM50" s="26">
        <v>45619</v>
      </c>
      <c r="CN50" s="26">
        <v>45620</v>
      </c>
      <c r="CO50" s="26">
        <v>45621</v>
      </c>
      <c r="CP50" s="26">
        <v>45622</v>
      </c>
    </row>
    <row r="51" spans="2:94" x14ac:dyDescent="0.3">
      <c r="B51" s="18" t="str">
        <f t="shared" si="4"/>
        <v>DR_Visits to Billing HomeApple iOS</v>
      </c>
      <c r="C51" s="18" t="s">
        <v>25</v>
      </c>
      <c r="D51" s="18" t="s">
        <v>3</v>
      </c>
      <c r="E51" s="18">
        <v>71742</v>
      </c>
      <c r="F51" s="18">
        <v>76236</v>
      </c>
      <c r="G51" s="18">
        <v>54132</v>
      </c>
      <c r="H51" s="18">
        <v>52596</v>
      </c>
      <c r="I51" s="18">
        <v>54447</v>
      </c>
      <c r="J51" s="18">
        <v>68414</v>
      </c>
      <c r="K51" s="18">
        <v>70355</v>
      </c>
      <c r="L51" s="18">
        <v>79002</v>
      </c>
      <c r="M51" s="18">
        <v>78610</v>
      </c>
      <c r="N51" s="18">
        <v>50904</v>
      </c>
      <c r="O51" s="18">
        <v>47500</v>
      </c>
      <c r="P51" s="18">
        <v>59885</v>
      </c>
      <c r="Q51" s="18">
        <v>60599</v>
      </c>
      <c r="R51" s="18">
        <v>66866</v>
      </c>
      <c r="S51" s="18">
        <v>75881</v>
      </c>
      <c r="T51" s="18">
        <v>78958</v>
      </c>
      <c r="U51" s="18">
        <v>52352</v>
      </c>
      <c r="V51" s="18">
        <v>48231</v>
      </c>
      <c r="W51" s="18">
        <v>60364</v>
      </c>
      <c r="X51" s="18">
        <v>57000</v>
      </c>
      <c r="Y51" s="18">
        <v>63905</v>
      </c>
      <c r="Z51" s="18">
        <v>64500</v>
      </c>
      <c r="AA51" s="18">
        <v>71753</v>
      </c>
      <c r="AB51" s="18">
        <v>49102</v>
      </c>
      <c r="AC51" s="18">
        <v>46906</v>
      </c>
      <c r="AD51" s="18">
        <v>58086</v>
      </c>
      <c r="AE51" s="18">
        <v>61623</v>
      </c>
      <c r="AF51" s="18">
        <v>65367</v>
      </c>
      <c r="AG51" s="18">
        <v>64902</v>
      </c>
      <c r="AH51" s="18">
        <v>74267</v>
      </c>
      <c r="AI51" s="18">
        <v>56022</v>
      </c>
      <c r="AJ51" s="18">
        <v>49393</v>
      </c>
      <c r="AK51" s="18">
        <v>69232</v>
      </c>
      <c r="AL51" s="18">
        <v>77165</v>
      </c>
      <c r="AM51" s="18">
        <v>66744</v>
      </c>
      <c r="AN51" s="18">
        <v>73629</v>
      </c>
      <c r="AO51" s="18">
        <v>73180</v>
      </c>
      <c r="AP51" s="18">
        <v>53129</v>
      </c>
      <c r="AQ51" s="18">
        <v>47358</v>
      </c>
      <c r="AR51" s="18">
        <v>57406</v>
      </c>
      <c r="AS51" s="18">
        <v>58604</v>
      </c>
      <c r="AT51" s="18">
        <v>65363</v>
      </c>
      <c r="AU51" s="18">
        <v>70718</v>
      </c>
      <c r="AV51" s="18">
        <v>73814</v>
      </c>
      <c r="AW51" s="18">
        <v>50310</v>
      </c>
      <c r="AX51" s="18">
        <v>42931</v>
      </c>
      <c r="AY51" s="18">
        <v>59605</v>
      </c>
      <c r="AZ51" s="18">
        <v>62231</v>
      </c>
      <c r="BA51" s="18">
        <v>65649</v>
      </c>
      <c r="BB51" s="18">
        <v>67679</v>
      </c>
      <c r="BC51" s="18">
        <v>73278</v>
      </c>
      <c r="BD51" s="18">
        <v>49194</v>
      </c>
      <c r="BE51" s="18">
        <v>46554</v>
      </c>
      <c r="BF51" s="18">
        <v>58498</v>
      </c>
      <c r="BG51" s="18">
        <v>60820</v>
      </c>
      <c r="BH51" s="18">
        <v>61559</v>
      </c>
      <c r="BI51" s="18">
        <v>64139</v>
      </c>
      <c r="BJ51" s="18">
        <v>66553</v>
      </c>
      <c r="BK51" s="18">
        <v>45236</v>
      </c>
      <c r="BL51" s="18">
        <v>40903</v>
      </c>
      <c r="BM51" s="18">
        <v>53844</v>
      </c>
      <c r="BN51" s="18">
        <v>55602</v>
      </c>
      <c r="BO51" s="18">
        <v>62178</v>
      </c>
      <c r="BP51" s="18">
        <v>65295</v>
      </c>
      <c r="BQ51" s="18">
        <v>80962</v>
      </c>
      <c r="BR51" s="18">
        <v>55882</v>
      </c>
      <c r="BS51" s="18">
        <v>53873</v>
      </c>
      <c r="BT51" s="18">
        <v>60230</v>
      </c>
      <c r="BU51" s="18">
        <v>61201</v>
      </c>
      <c r="BV51" s="18">
        <v>61253</v>
      </c>
      <c r="BW51" s="18">
        <v>69508</v>
      </c>
      <c r="BX51" s="18">
        <v>73999</v>
      </c>
      <c r="BY51" s="18">
        <v>50243</v>
      </c>
      <c r="BZ51" s="18">
        <v>43774</v>
      </c>
      <c r="CA51" s="18">
        <v>54835</v>
      </c>
      <c r="CB51" s="18">
        <v>56204</v>
      </c>
      <c r="CC51" s="18">
        <v>64712</v>
      </c>
      <c r="CD51" s="18">
        <v>75234</v>
      </c>
      <c r="CE51" s="18">
        <v>81910</v>
      </c>
      <c r="CF51" s="18">
        <v>50202</v>
      </c>
      <c r="CG51" s="18">
        <v>45884</v>
      </c>
      <c r="CH51" s="18">
        <v>57871</v>
      </c>
      <c r="CI51" s="18">
        <v>58212</v>
      </c>
      <c r="CJ51" s="18">
        <v>65289</v>
      </c>
      <c r="CK51" s="18">
        <v>60150</v>
      </c>
      <c r="CL51" s="18">
        <v>69650</v>
      </c>
      <c r="CM51" s="18">
        <v>48374</v>
      </c>
      <c r="CN51" s="18">
        <v>43920</v>
      </c>
      <c r="CO51" s="18">
        <v>58120</v>
      </c>
      <c r="CP51" s="18">
        <v>59662</v>
      </c>
    </row>
    <row r="52" spans="2:94" x14ac:dyDescent="0.3">
      <c r="B52" s="18" t="str">
        <f t="shared" si="4"/>
        <v>DR_Visits to Billing HomeGoogle Android</v>
      </c>
      <c r="C52" s="18" t="s">
        <v>25</v>
      </c>
      <c r="D52" s="18" t="s">
        <v>4</v>
      </c>
      <c r="E52" s="18">
        <v>21322</v>
      </c>
      <c r="F52" s="18">
        <v>23454</v>
      </c>
      <c r="G52" s="18">
        <v>16714</v>
      </c>
      <c r="H52" s="18">
        <v>15880</v>
      </c>
      <c r="I52" s="18">
        <v>16330</v>
      </c>
      <c r="J52" s="18">
        <v>21043</v>
      </c>
      <c r="K52" s="18">
        <v>21470</v>
      </c>
      <c r="L52" s="18">
        <v>23979</v>
      </c>
      <c r="M52" s="18">
        <v>24179</v>
      </c>
      <c r="N52" s="18">
        <v>15900</v>
      </c>
      <c r="O52" s="18">
        <v>14175</v>
      </c>
      <c r="P52" s="18">
        <v>17662</v>
      </c>
      <c r="Q52" s="18">
        <v>17894</v>
      </c>
      <c r="R52" s="18">
        <v>19991</v>
      </c>
      <c r="S52" s="18">
        <v>22019</v>
      </c>
      <c r="T52" s="18">
        <v>23731</v>
      </c>
      <c r="U52" s="18">
        <v>15895</v>
      </c>
      <c r="V52" s="18">
        <v>14810</v>
      </c>
      <c r="W52" s="18">
        <v>17457</v>
      </c>
      <c r="X52" s="18">
        <v>16506</v>
      </c>
      <c r="Y52" s="18">
        <v>18915</v>
      </c>
      <c r="Z52" s="18">
        <v>19088</v>
      </c>
      <c r="AA52" s="18">
        <v>21572</v>
      </c>
      <c r="AB52" s="18">
        <v>14771</v>
      </c>
      <c r="AC52" s="18">
        <v>13803</v>
      </c>
      <c r="AD52" s="18">
        <v>16337</v>
      </c>
      <c r="AE52" s="18">
        <v>17693</v>
      </c>
      <c r="AF52" s="18">
        <v>19745</v>
      </c>
      <c r="AG52" s="18">
        <v>19555</v>
      </c>
      <c r="AH52" s="18">
        <v>22331</v>
      </c>
      <c r="AI52" s="18">
        <v>16532</v>
      </c>
      <c r="AJ52" s="18">
        <v>14305</v>
      </c>
      <c r="AK52" s="18">
        <v>19980</v>
      </c>
      <c r="AL52" s="18">
        <v>23936</v>
      </c>
      <c r="AM52" s="18">
        <v>20494</v>
      </c>
      <c r="AN52" s="18">
        <v>24296</v>
      </c>
      <c r="AO52" s="18">
        <v>23129</v>
      </c>
      <c r="AP52" s="18">
        <v>16596</v>
      </c>
      <c r="AQ52" s="18">
        <v>14300</v>
      </c>
      <c r="AR52" s="18">
        <v>16977</v>
      </c>
      <c r="AS52" s="18">
        <v>17688</v>
      </c>
      <c r="AT52" s="18">
        <v>20142</v>
      </c>
      <c r="AU52" s="18">
        <v>21667</v>
      </c>
      <c r="AV52" s="18">
        <v>22519</v>
      </c>
      <c r="AW52" s="18">
        <v>15455</v>
      </c>
      <c r="AX52" s="18">
        <v>12624</v>
      </c>
      <c r="AY52" s="18">
        <v>17380</v>
      </c>
      <c r="AZ52" s="18">
        <v>18388</v>
      </c>
      <c r="BA52" s="18">
        <v>19661</v>
      </c>
      <c r="BB52" s="18">
        <v>20629</v>
      </c>
      <c r="BC52" s="18">
        <v>22159</v>
      </c>
      <c r="BD52" s="18">
        <v>15078</v>
      </c>
      <c r="BE52" s="18">
        <v>13830</v>
      </c>
      <c r="BF52" s="18">
        <v>17650</v>
      </c>
      <c r="BG52" s="18">
        <v>18290</v>
      </c>
      <c r="BH52" s="18">
        <v>18364</v>
      </c>
      <c r="BI52" s="18">
        <v>19302</v>
      </c>
      <c r="BJ52" s="18">
        <v>20006</v>
      </c>
      <c r="BK52" s="18">
        <v>13956</v>
      </c>
      <c r="BL52" s="18">
        <v>12301</v>
      </c>
      <c r="BM52" s="18">
        <v>16105</v>
      </c>
      <c r="BN52" s="18">
        <v>16675</v>
      </c>
      <c r="BO52" s="18">
        <v>18505</v>
      </c>
      <c r="BP52" s="18">
        <v>19899</v>
      </c>
      <c r="BQ52" s="18">
        <v>26404</v>
      </c>
      <c r="BR52" s="18">
        <v>17645</v>
      </c>
      <c r="BS52" s="18">
        <v>16389</v>
      </c>
      <c r="BT52" s="18">
        <v>18078</v>
      </c>
      <c r="BU52" s="18">
        <v>18379</v>
      </c>
      <c r="BV52" s="18">
        <v>18757</v>
      </c>
      <c r="BW52" s="18">
        <v>21350</v>
      </c>
      <c r="BX52" s="18">
        <v>22497</v>
      </c>
      <c r="BY52" s="18">
        <v>15624</v>
      </c>
      <c r="BZ52" s="18">
        <v>13234</v>
      </c>
      <c r="CA52" s="18">
        <v>16064</v>
      </c>
      <c r="CB52" s="18">
        <v>16254</v>
      </c>
      <c r="CC52" s="18">
        <v>19428</v>
      </c>
      <c r="CD52" s="18">
        <v>22187</v>
      </c>
      <c r="CE52" s="18">
        <v>24656</v>
      </c>
      <c r="CF52" s="18">
        <v>15464</v>
      </c>
      <c r="CG52" s="18">
        <v>13769</v>
      </c>
      <c r="CH52" s="18">
        <v>16767</v>
      </c>
      <c r="CI52" s="18">
        <v>16978</v>
      </c>
      <c r="CJ52" s="18">
        <v>19574</v>
      </c>
      <c r="CK52" s="18">
        <v>19170</v>
      </c>
      <c r="CL52" s="18">
        <v>21719</v>
      </c>
      <c r="CM52" s="18">
        <v>14970</v>
      </c>
      <c r="CN52" s="18">
        <v>13064</v>
      </c>
      <c r="CO52" s="18">
        <v>16841</v>
      </c>
      <c r="CP52" s="18">
        <v>17400</v>
      </c>
    </row>
    <row r="53" spans="2:94" x14ac:dyDescent="0.3">
      <c r="B53" s="18" t="str">
        <f t="shared" si="4"/>
        <v>DR_Billing Make a PaymentApple iOS</v>
      </c>
      <c r="C53" s="18" t="s">
        <v>26</v>
      </c>
      <c r="D53" s="18" t="s">
        <v>3</v>
      </c>
      <c r="E53" s="18">
        <v>28280</v>
      </c>
      <c r="F53" s="18">
        <v>33162</v>
      </c>
      <c r="G53" s="18">
        <v>20184</v>
      </c>
      <c r="H53" s="18">
        <v>19342</v>
      </c>
      <c r="I53" s="18">
        <v>18744</v>
      </c>
      <c r="J53" s="18">
        <v>23074</v>
      </c>
      <c r="K53" s="18">
        <v>25597</v>
      </c>
      <c r="L53" s="18">
        <v>31689</v>
      </c>
      <c r="M53" s="18">
        <v>34706</v>
      </c>
      <c r="N53" s="18">
        <v>17713</v>
      </c>
      <c r="O53" s="18">
        <v>15849</v>
      </c>
      <c r="P53" s="18">
        <v>20131</v>
      </c>
      <c r="Q53" s="18">
        <v>21119</v>
      </c>
      <c r="R53" s="18">
        <v>25574</v>
      </c>
      <c r="S53" s="18">
        <v>30764</v>
      </c>
      <c r="T53" s="18">
        <v>36552</v>
      </c>
      <c r="U53" s="18">
        <v>19503</v>
      </c>
      <c r="V53" s="18">
        <v>16992</v>
      </c>
      <c r="W53" s="18">
        <v>20648</v>
      </c>
      <c r="X53" s="18">
        <v>19263</v>
      </c>
      <c r="Y53" s="18">
        <v>23134</v>
      </c>
      <c r="Z53" s="18">
        <v>25557</v>
      </c>
      <c r="AA53" s="18">
        <v>31429</v>
      </c>
      <c r="AB53" s="18">
        <v>17411</v>
      </c>
      <c r="AC53" s="18">
        <v>16219</v>
      </c>
      <c r="AD53" s="18">
        <v>19266</v>
      </c>
      <c r="AE53" s="18">
        <v>20398</v>
      </c>
      <c r="AF53" s="18">
        <v>23602</v>
      </c>
      <c r="AG53" s="18">
        <v>25123</v>
      </c>
      <c r="AH53" s="18">
        <v>31089</v>
      </c>
      <c r="AI53" s="18">
        <v>21215</v>
      </c>
      <c r="AJ53" s="18">
        <v>17343</v>
      </c>
      <c r="AK53" s="18">
        <v>24285</v>
      </c>
      <c r="AL53" s="18">
        <v>29331</v>
      </c>
      <c r="AM53" s="18">
        <v>25040</v>
      </c>
      <c r="AN53" s="18">
        <v>29782</v>
      </c>
      <c r="AO53" s="18">
        <v>32396</v>
      </c>
      <c r="AP53" s="18">
        <v>20023</v>
      </c>
      <c r="AQ53" s="18">
        <v>17063</v>
      </c>
      <c r="AR53" s="18">
        <v>20040</v>
      </c>
      <c r="AS53" s="18">
        <v>20800</v>
      </c>
      <c r="AT53" s="18">
        <v>25264</v>
      </c>
      <c r="AU53" s="18">
        <v>30306</v>
      </c>
      <c r="AV53" s="18">
        <v>35522</v>
      </c>
      <c r="AW53" s="18">
        <v>20276</v>
      </c>
      <c r="AX53" s="18">
        <v>16983</v>
      </c>
      <c r="AY53" s="18">
        <v>21302</v>
      </c>
      <c r="AZ53" s="18">
        <v>22778</v>
      </c>
      <c r="BA53" s="18">
        <v>25942</v>
      </c>
      <c r="BB53" s="18">
        <v>28664</v>
      </c>
      <c r="BC53" s="18">
        <v>33399</v>
      </c>
      <c r="BD53" s="18">
        <v>18857</v>
      </c>
      <c r="BE53" s="18">
        <v>17125</v>
      </c>
      <c r="BF53" s="18">
        <v>20712</v>
      </c>
      <c r="BG53" s="18">
        <v>21245</v>
      </c>
      <c r="BH53" s="18">
        <v>23520</v>
      </c>
      <c r="BI53" s="18">
        <v>26071</v>
      </c>
      <c r="BJ53" s="18">
        <v>29029</v>
      </c>
      <c r="BK53" s="18">
        <v>16364</v>
      </c>
      <c r="BL53" s="18">
        <v>14129</v>
      </c>
      <c r="BM53" s="18">
        <v>17573</v>
      </c>
      <c r="BN53" s="18">
        <v>18863</v>
      </c>
      <c r="BO53" s="18">
        <v>24225</v>
      </c>
      <c r="BP53" s="18">
        <v>29091</v>
      </c>
      <c r="BQ53" s="18">
        <v>38172</v>
      </c>
      <c r="BR53" s="18">
        <v>21867</v>
      </c>
      <c r="BS53" s="18">
        <v>19587</v>
      </c>
      <c r="BT53" s="18">
        <v>21349</v>
      </c>
      <c r="BU53" s="18">
        <v>22435</v>
      </c>
      <c r="BV53" s="18">
        <v>24008</v>
      </c>
      <c r="BW53" s="18">
        <v>29916</v>
      </c>
      <c r="BX53" s="18">
        <v>34305</v>
      </c>
      <c r="BY53" s="18">
        <v>19246</v>
      </c>
      <c r="BZ53" s="18">
        <v>16278</v>
      </c>
      <c r="CA53" s="18">
        <v>18593</v>
      </c>
      <c r="CB53" s="18">
        <v>19058</v>
      </c>
      <c r="CC53" s="18">
        <v>25251</v>
      </c>
      <c r="CD53" s="18">
        <v>32159</v>
      </c>
      <c r="CE53" s="18">
        <v>38041</v>
      </c>
      <c r="CF53" s="18">
        <v>18992</v>
      </c>
      <c r="CG53" s="18">
        <v>16510</v>
      </c>
      <c r="CH53" s="18">
        <v>20010</v>
      </c>
      <c r="CI53" s="18">
        <v>20630</v>
      </c>
      <c r="CJ53" s="18">
        <v>25402</v>
      </c>
      <c r="CK53" s="18">
        <v>23977</v>
      </c>
      <c r="CL53" s="18">
        <v>30860</v>
      </c>
      <c r="CM53" s="18">
        <v>18463</v>
      </c>
      <c r="CN53" s="18">
        <v>15813</v>
      </c>
      <c r="CO53" s="18">
        <v>19604</v>
      </c>
      <c r="CP53" s="18">
        <v>21972</v>
      </c>
    </row>
    <row r="54" spans="2:94" x14ac:dyDescent="0.3">
      <c r="B54" s="18" t="str">
        <f t="shared" si="4"/>
        <v>DR_Billing Make a PaymentGoogle Android</v>
      </c>
      <c r="C54" s="18" t="s">
        <v>26</v>
      </c>
      <c r="D54" s="18" t="s">
        <v>4</v>
      </c>
      <c r="E54" s="18">
        <v>8579</v>
      </c>
      <c r="F54" s="18">
        <v>10765</v>
      </c>
      <c r="G54" s="18">
        <v>6514</v>
      </c>
      <c r="H54" s="18">
        <v>5986</v>
      </c>
      <c r="I54" s="18">
        <v>5707</v>
      </c>
      <c r="J54" s="18">
        <v>7635</v>
      </c>
      <c r="K54" s="18">
        <v>8026</v>
      </c>
      <c r="L54" s="18">
        <v>9953</v>
      </c>
      <c r="M54" s="18">
        <v>10916</v>
      </c>
      <c r="N54" s="18">
        <v>5610</v>
      </c>
      <c r="O54" s="18">
        <v>4850</v>
      </c>
      <c r="P54" s="18">
        <v>5908</v>
      </c>
      <c r="Q54" s="18">
        <v>6308</v>
      </c>
      <c r="R54" s="18">
        <v>7801</v>
      </c>
      <c r="S54" s="18">
        <v>9247</v>
      </c>
      <c r="T54" s="18">
        <v>11200</v>
      </c>
      <c r="U54" s="18">
        <v>6095</v>
      </c>
      <c r="V54" s="18">
        <v>5161</v>
      </c>
      <c r="W54" s="18">
        <v>5975</v>
      </c>
      <c r="X54" s="18">
        <v>5570</v>
      </c>
      <c r="Y54" s="18">
        <v>7040</v>
      </c>
      <c r="Z54" s="18">
        <v>7797</v>
      </c>
      <c r="AA54" s="18">
        <v>9653</v>
      </c>
      <c r="AB54" s="18">
        <v>5288</v>
      </c>
      <c r="AC54" s="18">
        <v>4806</v>
      </c>
      <c r="AD54" s="18">
        <v>5312</v>
      </c>
      <c r="AE54" s="18">
        <v>5784</v>
      </c>
      <c r="AF54" s="18">
        <v>7357</v>
      </c>
      <c r="AG54" s="18">
        <v>7584</v>
      </c>
      <c r="AH54" s="18">
        <v>9566</v>
      </c>
      <c r="AI54" s="18">
        <v>6035</v>
      </c>
      <c r="AJ54" s="18">
        <v>4946</v>
      </c>
      <c r="AK54" s="18">
        <v>7214</v>
      </c>
      <c r="AL54" s="18">
        <v>9911</v>
      </c>
      <c r="AM54" s="18">
        <v>7855</v>
      </c>
      <c r="AN54" s="18">
        <v>10744</v>
      </c>
      <c r="AO54" s="18">
        <v>10514</v>
      </c>
      <c r="AP54" s="18">
        <v>6262</v>
      </c>
      <c r="AQ54" s="18">
        <v>5052</v>
      </c>
      <c r="AR54" s="18">
        <v>6024</v>
      </c>
      <c r="AS54" s="18">
        <v>6268</v>
      </c>
      <c r="AT54" s="18">
        <v>7960</v>
      </c>
      <c r="AU54" s="18">
        <v>9484</v>
      </c>
      <c r="AV54" s="18">
        <v>11200</v>
      </c>
      <c r="AW54" s="18">
        <v>6155</v>
      </c>
      <c r="AX54" s="18">
        <v>4919</v>
      </c>
      <c r="AY54" s="18">
        <v>6094</v>
      </c>
      <c r="AZ54" s="18">
        <v>6527</v>
      </c>
      <c r="BA54" s="18">
        <v>7939</v>
      </c>
      <c r="BB54" s="18">
        <v>8823</v>
      </c>
      <c r="BC54" s="18">
        <v>10234</v>
      </c>
      <c r="BD54" s="18">
        <v>5656</v>
      </c>
      <c r="BE54" s="18">
        <v>4973</v>
      </c>
      <c r="BF54" s="18">
        <v>6091</v>
      </c>
      <c r="BG54" s="18">
        <v>6296</v>
      </c>
      <c r="BH54" s="18">
        <v>7053</v>
      </c>
      <c r="BI54" s="18">
        <v>8005</v>
      </c>
      <c r="BJ54" s="18">
        <v>8795</v>
      </c>
      <c r="BK54" s="18">
        <v>5114</v>
      </c>
      <c r="BL54" s="18">
        <v>4301</v>
      </c>
      <c r="BM54" s="18">
        <v>5620</v>
      </c>
      <c r="BN54" s="18">
        <v>5754</v>
      </c>
      <c r="BO54" s="18">
        <v>7504</v>
      </c>
      <c r="BP54" s="18">
        <v>8895</v>
      </c>
      <c r="BQ54" s="18">
        <v>13469</v>
      </c>
      <c r="BR54" s="18">
        <v>7161</v>
      </c>
      <c r="BS54" s="18">
        <v>6033</v>
      </c>
      <c r="BT54" s="18">
        <v>6570</v>
      </c>
      <c r="BU54" s="18">
        <v>6753</v>
      </c>
      <c r="BV54" s="18">
        <v>7518</v>
      </c>
      <c r="BW54" s="18">
        <v>9416</v>
      </c>
      <c r="BX54" s="18">
        <v>10596</v>
      </c>
      <c r="BY54" s="18">
        <v>6020</v>
      </c>
      <c r="BZ54" s="18">
        <v>4887</v>
      </c>
      <c r="CA54" s="18">
        <v>5410</v>
      </c>
      <c r="CB54" s="18">
        <v>5472</v>
      </c>
      <c r="CC54" s="18">
        <v>7836</v>
      </c>
      <c r="CD54" s="18">
        <v>9588</v>
      </c>
      <c r="CE54" s="18">
        <v>11437</v>
      </c>
      <c r="CF54" s="18">
        <v>5942</v>
      </c>
      <c r="CG54" s="18">
        <v>4946</v>
      </c>
      <c r="CH54" s="18">
        <v>5692</v>
      </c>
      <c r="CI54" s="18">
        <v>5966</v>
      </c>
      <c r="CJ54" s="18">
        <v>7694</v>
      </c>
      <c r="CK54" s="18">
        <v>7914</v>
      </c>
      <c r="CL54" s="18">
        <v>9784</v>
      </c>
      <c r="CM54" s="18">
        <v>5656</v>
      </c>
      <c r="CN54" s="18">
        <v>4587</v>
      </c>
      <c r="CO54" s="18">
        <v>5690</v>
      </c>
      <c r="CP54" s="18">
        <v>6408</v>
      </c>
    </row>
    <row r="55" spans="2:94" x14ac:dyDescent="0.3">
      <c r="B55" s="18" t="str">
        <f t="shared" si="4"/>
        <v>DR_Payment SubmitApple iOS</v>
      </c>
      <c r="C55" s="18" t="s">
        <v>27</v>
      </c>
      <c r="D55" s="18" t="s">
        <v>3</v>
      </c>
      <c r="E55" s="18">
        <v>26212</v>
      </c>
      <c r="F55" s="18">
        <v>31110</v>
      </c>
      <c r="G55" s="18">
        <v>19019</v>
      </c>
      <c r="H55" s="18">
        <v>18204</v>
      </c>
      <c r="I55" s="18">
        <v>17326</v>
      </c>
      <c r="J55" s="18">
        <v>20983</v>
      </c>
      <c r="K55" s="18">
        <v>23423</v>
      </c>
      <c r="L55" s="18">
        <v>29701</v>
      </c>
      <c r="M55" s="18">
        <v>33071</v>
      </c>
      <c r="N55" s="18">
        <v>16852</v>
      </c>
      <c r="O55" s="18">
        <v>14778</v>
      </c>
      <c r="P55" s="18">
        <v>18200</v>
      </c>
      <c r="Q55" s="18">
        <v>19220</v>
      </c>
      <c r="R55" s="18">
        <v>23587</v>
      </c>
      <c r="S55" s="18">
        <v>28774</v>
      </c>
      <c r="T55" s="18">
        <v>34617</v>
      </c>
      <c r="U55" s="18">
        <v>18211</v>
      </c>
      <c r="V55" s="18">
        <v>15928</v>
      </c>
      <c r="W55" s="18">
        <v>18855</v>
      </c>
      <c r="X55" s="18">
        <v>17903</v>
      </c>
      <c r="Y55" s="18">
        <v>21523</v>
      </c>
      <c r="Z55" s="18">
        <v>23888</v>
      </c>
      <c r="AA55" s="18">
        <v>29788</v>
      </c>
      <c r="AB55" s="18">
        <v>16412</v>
      </c>
      <c r="AC55" s="18">
        <v>15165</v>
      </c>
      <c r="AD55" s="18">
        <v>17586</v>
      </c>
      <c r="AE55" s="18">
        <v>18563</v>
      </c>
      <c r="AF55" s="18">
        <v>22058</v>
      </c>
      <c r="AG55" s="18">
        <v>23397</v>
      </c>
      <c r="AH55" s="18">
        <v>29558</v>
      </c>
      <c r="AI55" s="18">
        <v>20092</v>
      </c>
      <c r="AJ55" s="18">
        <v>16298</v>
      </c>
      <c r="AK55" s="18">
        <v>22406</v>
      </c>
      <c r="AL55" s="18">
        <v>27424</v>
      </c>
      <c r="AM55" s="18">
        <v>23156</v>
      </c>
      <c r="AN55" s="18">
        <v>27909</v>
      </c>
      <c r="AO55" s="18">
        <v>30548</v>
      </c>
      <c r="AP55" s="18">
        <v>18812</v>
      </c>
      <c r="AQ55" s="18">
        <v>15905</v>
      </c>
      <c r="AR55" s="18">
        <v>18233</v>
      </c>
      <c r="AS55" s="18">
        <v>19096</v>
      </c>
      <c r="AT55" s="18">
        <v>23552</v>
      </c>
      <c r="AU55" s="18">
        <v>28419</v>
      </c>
      <c r="AV55" s="18">
        <v>33966</v>
      </c>
      <c r="AW55" s="18">
        <v>19237</v>
      </c>
      <c r="AX55" s="18">
        <v>16081</v>
      </c>
      <c r="AY55" s="18">
        <v>19971</v>
      </c>
      <c r="AZ55" s="18">
        <v>21266</v>
      </c>
      <c r="BA55" s="18">
        <v>24401</v>
      </c>
      <c r="BB55" s="18">
        <v>26950</v>
      </c>
      <c r="BC55" s="18">
        <v>31916</v>
      </c>
      <c r="BD55" s="18">
        <v>17943</v>
      </c>
      <c r="BE55" s="18">
        <v>16117</v>
      </c>
      <c r="BF55" s="18">
        <v>19129</v>
      </c>
      <c r="BG55" s="18">
        <v>19610</v>
      </c>
      <c r="BH55" s="18">
        <v>22043</v>
      </c>
      <c r="BI55" s="18">
        <v>24472</v>
      </c>
      <c r="BJ55" s="18">
        <v>27782</v>
      </c>
      <c r="BK55" s="18">
        <v>15600</v>
      </c>
      <c r="BL55" s="18">
        <v>13653</v>
      </c>
      <c r="BM55" s="18">
        <v>16740</v>
      </c>
      <c r="BN55" s="18">
        <v>17454</v>
      </c>
      <c r="BO55" s="18">
        <v>22722</v>
      </c>
      <c r="BP55" s="18">
        <v>27921</v>
      </c>
      <c r="BQ55" s="18">
        <v>36824</v>
      </c>
      <c r="BR55" s="18">
        <v>20833</v>
      </c>
      <c r="BS55" s="18">
        <v>18596</v>
      </c>
      <c r="BT55" s="18">
        <v>19835</v>
      </c>
      <c r="BU55" s="18">
        <v>21075</v>
      </c>
      <c r="BV55" s="18">
        <v>22430</v>
      </c>
      <c r="BW55" s="18">
        <v>28403</v>
      </c>
      <c r="BX55" s="18">
        <v>32874</v>
      </c>
      <c r="BY55" s="18">
        <v>18367</v>
      </c>
      <c r="BZ55" s="18">
        <v>15596</v>
      </c>
      <c r="CA55" s="18">
        <v>17297</v>
      </c>
      <c r="CB55" s="18">
        <v>17747</v>
      </c>
      <c r="CC55" s="18">
        <v>23847</v>
      </c>
      <c r="CD55" s="18">
        <v>30710</v>
      </c>
      <c r="CE55" s="18">
        <v>36348</v>
      </c>
      <c r="CF55" s="18">
        <v>18021</v>
      </c>
      <c r="CG55" s="18">
        <v>15709</v>
      </c>
      <c r="CH55" s="18">
        <v>18541</v>
      </c>
      <c r="CI55" s="18">
        <v>19209</v>
      </c>
      <c r="CJ55" s="18">
        <v>23821</v>
      </c>
      <c r="CK55" s="18">
        <v>23340</v>
      </c>
      <c r="CL55" s="18">
        <v>29620</v>
      </c>
      <c r="CM55" s="18">
        <v>17465</v>
      </c>
      <c r="CN55" s="18">
        <v>14847</v>
      </c>
      <c r="CO55" s="18">
        <v>18261</v>
      </c>
      <c r="CP55" s="18">
        <v>20443</v>
      </c>
    </row>
    <row r="56" spans="2:94" x14ac:dyDescent="0.3">
      <c r="B56" s="18" t="str">
        <f t="shared" si="4"/>
        <v>DR_Payment SubmitGoogle Android</v>
      </c>
      <c r="C56" s="18" t="s">
        <v>27</v>
      </c>
      <c r="D56" s="18" t="s">
        <v>4</v>
      </c>
      <c r="E56" s="18">
        <v>7721</v>
      </c>
      <c r="F56" s="18">
        <v>9812</v>
      </c>
      <c r="G56" s="18">
        <v>5723</v>
      </c>
      <c r="H56" s="18">
        <v>5263</v>
      </c>
      <c r="I56" s="18">
        <v>4944</v>
      </c>
      <c r="J56" s="18">
        <v>6634</v>
      </c>
      <c r="K56" s="18">
        <v>6943</v>
      </c>
      <c r="L56" s="18">
        <v>8651</v>
      </c>
      <c r="M56" s="18">
        <v>9713</v>
      </c>
      <c r="N56" s="18">
        <v>4854</v>
      </c>
      <c r="O56" s="18">
        <v>4109</v>
      </c>
      <c r="P56" s="18">
        <v>5043</v>
      </c>
      <c r="Q56" s="18">
        <v>5443</v>
      </c>
      <c r="R56" s="18">
        <v>6898</v>
      </c>
      <c r="S56" s="18">
        <v>8216</v>
      </c>
      <c r="T56" s="18">
        <v>10122</v>
      </c>
      <c r="U56" s="18">
        <v>5334</v>
      </c>
      <c r="V56" s="18">
        <v>4462</v>
      </c>
      <c r="W56" s="18">
        <v>5091</v>
      </c>
      <c r="X56" s="18">
        <v>4747</v>
      </c>
      <c r="Y56" s="18">
        <v>6174</v>
      </c>
      <c r="Z56" s="18">
        <v>6877</v>
      </c>
      <c r="AA56" s="18">
        <v>8717</v>
      </c>
      <c r="AB56" s="18">
        <v>4638</v>
      </c>
      <c r="AC56" s="18">
        <v>4164</v>
      </c>
      <c r="AD56" s="18">
        <v>4476</v>
      </c>
      <c r="AE56" s="18">
        <v>4953</v>
      </c>
      <c r="AF56" s="18">
        <v>6428</v>
      </c>
      <c r="AG56" s="18">
        <v>6689</v>
      </c>
      <c r="AH56" s="18">
        <v>8632</v>
      </c>
      <c r="AI56" s="18">
        <v>5315</v>
      </c>
      <c r="AJ56" s="18">
        <v>4300</v>
      </c>
      <c r="AK56" s="18">
        <v>6280</v>
      </c>
      <c r="AL56" s="18">
        <v>8749</v>
      </c>
      <c r="AM56" s="18">
        <v>6868</v>
      </c>
      <c r="AN56" s="18">
        <v>9588</v>
      </c>
      <c r="AO56" s="18">
        <v>9445</v>
      </c>
      <c r="AP56" s="18">
        <v>5452</v>
      </c>
      <c r="AQ56" s="18">
        <v>4388</v>
      </c>
      <c r="AR56" s="18">
        <v>5127</v>
      </c>
      <c r="AS56" s="18">
        <v>5396</v>
      </c>
      <c r="AT56" s="18">
        <v>6972</v>
      </c>
      <c r="AU56" s="18">
        <v>8465</v>
      </c>
      <c r="AV56" s="18">
        <v>10165</v>
      </c>
      <c r="AW56" s="18">
        <v>5432</v>
      </c>
      <c r="AX56" s="18">
        <v>4278</v>
      </c>
      <c r="AY56" s="18">
        <v>5264</v>
      </c>
      <c r="AZ56" s="18">
        <v>5675</v>
      </c>
      <c r="BA56" s="18">
        <v>6992</v>
      </c>
      <c r="BB56" s="18">
        <v>7883</v>
      </c>
      <c r="BC56" s="18">
        <v>9257</v>
      </c>
      <c r="BD56" s="18">
        <v>5016</v>
      </c>
      <c r="BE56" s="18">
        <v>4311</v>
      </c>
      <c r="BF56" s="18">
        <v>5248</v>
      </c>
      <c r="BG56" s="18">
        <v>5409</v>
      </c>
      <c r="BH56" s="18">
        <v>6209</v>
      </c>
      <c r="BI56" s="18">
        <v>7098</v>
      </c>
      <c r="BJ56" s="18">
        <v>7911</v>
      </c>
      <c r="BK56" s="18">
        <v>4461</v>
      </c>
      <c r="BL56" s="18">
        <v>3722</v>
      </c>
      <c r="BM56" s="18">
        <v>4873</v>
      </c>
      <c r="BN56" s="18">
        <v>4935</v>
      </c>
      <c r="BO56" s="18">
        <v>6603</v>
      </c>
      <c r="BP56" s="18">
        <v>7908</v>
      </c>
      <c r="BQ56" s="18">
        <v>12398</v>
      </c>
      <c r="BR56" s="18">
        <v>6336</v>
      </c>
      <c r="BS56" s="18">
        <v>5230</v>
      </c>
      <c r="BT56" s="18">
        <v>5709</v>
      </c>
      <c r="BU56" s="18">
        <v>5850</v>
      </c>
      <c r="BV56" s="18">
        <v>6655</v>
      </c>
      <c r="BW56" s="18">
        <v>8376</v>
      </c>
      <c r="BX56" s="18">
        <v>9600</v>
      </c>
      <c r="BY56" s="18">
        <v>5261</v>
      </c>
      <c r="BZ56" s="18">
        <v>4224</v>
      </c>
      <c r="CA56" s="18">
        <v>4618</v>
      </c>
      <c r="CB56" s="18">
        <v>4746</v>
      </c>
      <c r="CC56" s="18">
        <v>6937</v>
      </c>
      <c r="CD56" s="18">
        <v>8581</v>
      </c>
      <c r="CE56" s="18">
        <v>10425</v>
      </c>
      <c r="CF56" s="18">
        <v>5211</v>
      </c>
      <c r="CG56" s="18">
        <v>4289</v>
      </c>
      <c r="CH56" s="18">
        <v>4923</v>
      </c>
      <c r="CI56" s="18">
        <v>5105</v>
      </c>
      <c r="CJ56" s="18">
        <v>6768</v>
      </c>
      <c r="CK56" s="18">
        <v>7024</v>
      </c>
      <c r="CL56" s="18">
        <v>8787</v>
      </c>
      <c r="CM56" s="18">
        <v>4981</v>
      </c>
      <c r="CN56" s="18">
        <v>3971</v>
      </c>
      <c r="CO56" s="18">
        <v>4842</v>
      </c>
      <c r="CP56" s="18">
        <v>5608</v>
      </c>
    </row>
    <row r="57" spans="2:94" x14ac:dyDescent="0.3">
      <c r="B57" s="18" t="str">
        <f t="shared" si="4"/>
        <v>DR_PaymentsApple iOS</v>
      </c>
      <c r="C57" s="18" t="s">
        <v>28</v>
      </c>
      <c r="D57" s="18" t="s">
        <v>3</v>
      </c>
      <c r="E57" s="18">
        <v>25656</v>
      </c>
      <c r="F57" s="18">
        <v>30581</v>
      </c>
      <c r="G57" s="18">
        <v>18645</v>
      </c>
      <c r="H57" s="18">
        <v>17761</v>
      </c>
      <c r="I57" s="18">
        <v>16887</v>
      </c>
      <c r="J57" s="18">
        <v>20483</v>
      </c>
      <c r="K57" s="18">
        <v>22786</v>
      </c>
      <c r="L57" s="18">
        <v>28927</v>
      </c>
      <c r="M57" s="18">
        <v>32317</v>
      </c>
      <c r="N57" s="18">
        <v>16406</v>
      </c>
      <c r="O57" s="18">
        <v>14372</v>
      </c>
      <c r="P57" s="18">
        <v>17681</v>
      </c>
      <c r="Q57" s="18">
        <v>18726</v>
      </c>
      <c r="R57" s="18">
        <v>23053</v>
      </c>
      <c r="S57" s="18">
        <v>28246</v>
      </c>
      <c r="T57" s="18">
        <v>34052</v>
      </c>
      <c r="U57" s="18">
        <v>17805</v>
      </c>
      <c r="V57" s="18">
        <v>15524</v>
      </c>
      <c r="W57" s="18">
        <v>18335</v>
      </c>
      <c r="X57" s="18">
        <v>17214</v>
      </c>
      <c r="Y57" s="18">
        <v>20997</v>
      </c>
      <c r="Z57" s="18">
        <v>23414</v>
      </c>
      <c r="AA57" s="18">
        <v>29181</v>
      </c>
      <c r="AB57" s="18">
        <v>16006</v>
      </c>
      <c r="AC57" s="18">
        <v>14787</v>
      </c>
      <c r="AD57" s="18">
        <v>17151</v>
      </c>
      <c r="AE57" s="18">
        <v>18038</v>
      </c>
      <c r="AF57" s="18">
        <v>21488</v>
      </c>
      <c r="AG57" s="18">
        <v>22862</v>
      </c>
      <c r="AH57" s="18">
        <v>29003</v>
      </c>
      <c r="AI57" s="18">
        <v>19662</v>
      </c>
      <c r="AJ57" s="18">
        <v>15911</v>
      </c>
      <c r="AK57" s="18">
        <v>21880</v>
      </c>
      <c r="AL57" s="18">
        <v>26889</v>
      </c>
      <c r="AM57" s="18">
        <v>22629</v>
      </c>
      <c r="AN57" s="18">
        <v>27341</v>
      </c>
      <c r="AO57" s="18">
        <v>29937</v>
      </c>
      <c r="AP57" s="18">
        <v>18359</v>
      </c>
      <c r="AQ57" s="18">
        <v>15451</v>
      </c>
      <c r="AR57" s="18">
        <v>17746</v>
      </c>
      <c r="AS57" s="18">
        <v>18580</v>
      </c>
      <c r="AT57" s="18">
        <v>22969</v>
      </c>
      <c r="AU57" s="18">
        <v>27853</v>
      </c>
      <c r="AV57" s="18">
        <v>33404</v>
      </c>
      <c r="AW57" s="18">
        <v>18458</v>
      </c>
      <c r="AX57" s="18">
        <v>14778</v>
      </c>
      <c r="AY57" s="18">
        <v>19434</v>
      </c>
      <c r="AZ57" s="18">
        <v>20686</v>
      </c>
      <c r="BA57" s="18">
        <v>23873</v>
      </c>
      <c r="BB57" s="18">
        <v>26391</v>
      </c>
      <c r="BC57" s="18">
        <v>31339</v>
      </c>
      <c r="BD57" s="18">
        <v>17526</v>
      </c>
      <c r="BE57" s="18">
        <v>15686</v>
      </c>
      <c r="BF57" s="18">
        <v>18654</v>
      </c>
      <c r="BG57" s="18">
        <v>19158</v>
      </c>
      <c r="BH57" s="18">
        <v>21515</v>
      </c>
      <c r="BI57" s="18">
        <v>24011</v>
      </c>
      <c r="BJ57" s="18">
        <v>27228</v>
      </c>
      <c r="BK57" s="18">
        <v>15219</v>
      </c>
      <c r="BL57" s="18">
        <v>13323</v>
      </c>
      <c r="BM57" s="18">
        <v>16287</v>
      </c>
      <c r="BN57" s="18">
        <v>16966</v>
      </c>
      <c r="BO57" s="18">
        <v>22213</v>
      </c>
      <c r="BP57" s="18">
        <v>27412</v>
      </c>
      <c r="BQ57" s="18">
        <v>36198</v>
      </c>
      <c r="BR57" s="18">
        <v>20410</v>
      </c>
      <c r="BS57" s="18">
        <v>18094</v>
      </c>
      <c r="BT57" s="18">
        <v>19311</v>
      </c>
      <c r="BU57" s="18">
        <v>20577</v>
      </c>
      <c r="BV57" s="18">
        <v>21927</v>
      </c>
      <c r="BW57" s="18">
        <v>27830</v>
      </c>
      <c r="BX57" s="18">
        <v>32307</v>
      </c>
      <c r="BY57" s="18">
        <v>17936</v>
      </c>
      <c r="BZ57" s="18">
        <v>15221</v>
      </c>
      <c r="CA57" s="18">
        <v>16858</v>
      </c>
      <c r="CB57" s="18">
        <v>17144</v>
      </c>
      <c r="CC57" s="18">
        <v>23279</v>
      </c>
      <c r="CD57" s="18">
        <v>30137</v>
      </c>
      <c r="CE57" s="18">
        <v>35746</v>
      </c>
      <c r="CF57" s="18">
        <v>17626</v>
      </c>
      <c r="CG57" s="18">
        <v>15325</v>
      </c>
      <c r="CH57" s="18">
        <v>18089</v>
      </c>
      <c r="CI57" s="18">
        <v>18728</v>
      </c>
      <c r="CJ57" s="18">
        <v>23287</v>
      </c>
      <c r="CK57" s="18">
        <v>22895</v>
      </c>
      <c r="CL57" s="18">
        <v>29090</v>
      </c>
      <c r="CM57" s="18">
        <v>17047</v>
      </c>
      <c r="CN57" s="18">
        <v>14395</v>
      </c>
      <c r="CO57" s="18">
        <v>17816</v>
      </c>
      <c r="CP57" s="18">
        <v>19908</v>
      </c>
    </row>
    <row r="58" spans="2:94" x14ac:dyDescent="0.3">
      <c r="B58" s="18" t="str">
        <f t="shared" si="4"/>
        <v>DR_PaymentsGoogle Android</v>
      </c>
      <c r="C58" s="18" t="s">
        <v>28</v>
      </c>
      <c r="D58" s="18" t="s">
        <v>4</v>
      </c>
      <c r="E58" s="18">
        <v>7635</v>
      </c>
      <c r="F58" s="18">
        <v>9710</v>
      </c>
      <c r="G58" s="18">
        <v>5643</v>
      </c>
      <c r="H58" s="18">
        <v>5189</v>
      </c>
      <c r="I58" s="18">
        <v>4853</v>
      </c>
      <c r="J58" s="18">
        <v>6520</v>
      </c>
      <c r="K58" s="18">
        <v>6831</v>
      </c>
      <c r="L58" s="18">
        <v>8535</v>
      </c>
      <c r="M58" s="18">
        <v>9604</v>
      </c>
      <c r="N58" s="18">
        <v>4781</v>
      </c>
      <c r="O58" s="18">
        <v>4042</v>
      </c>
      <c r="P58" s="18">
        <v>4977</v>
      </c>
      <c r="Q58" s="18">
        <v>5369</v>
      </c>
      <c r="R58" s="18">
        <v>6805</v>
      </c>
      <c r="S58" s="18">
        <v>8127</v>
      </c>
      <c r="T58" s="18">
        <v>10038</v>
      </c>
      <c r="U58" s="18">
        <v>5281</v>
      </c>
      <c r="V58" s="18">
        <v>4398</v>
      </c>
      <c r="W58" s="18">
        <v>5018</v>
      </c>
      <c r="X58" s="18">
        <v>4620</v>
      </c>
      <c r="Y58" s="18">
        <v>6092</v>
      </c>
      <c r="Z58" s="18">
        <v>6789</v>
      </c>
      <c r="AA58" s="18">
        <v>8612</v>
      </c>
      <c r="AB58" s="18">
        <v>4580</v>
      </c>
      <c r="AC58" s="18">
        <v>4115</v>
      </c>
      <c r="AD58" s="18">
        <v>4408</v>
      </c>
      <c r="AE58" s="18">
        <v>4849</v>
      </c>
      <c r="AF58" s="18">
        <v>6319</v>
      </c>
      <c r="AG58" s="18">
        <v>6624</v>
      </c>
      <c r="AH58" s="18">
        <v>8533</v>
      </c>
      <c r="AI58" s="18">
        <v>5239</v>
      </c>
      <c r="AJ58" s="18">
        <v>4240</v>
      </c>
      <c r="AK58" s="18">
        <v>6196</v>
      </c>
      <c r="AL58" s="18">
        <v>8633</v>
      </c>
      <c r="AM58" s="18">
        <v>6795</v>
      </c>
      <c r="AN58" s="18">
        <v>9470</v>
      </c>
      <c r="AO58" s="18">
        <v>9328</v>
      </c>
      <c r="AP58" s="18">
        <v>5376</v>
      </c>
      <c r="AQ58" s="18">
        <v>4312</v>
      </c>
      <c r="AR58" s="18">
        <v>5053</v>
      </c>
      <c r="AS58" s="18">
        <v>5301</v>
      </c>
      <c r="AT58" s="18">
        <v>6892</v>
      </c>
      <c r="AU58" s="18">
        <v>8376</v>
      </c>
      <c r="AV58" s="18">
        <v>10066</v>
      </c>
      <c r="AW58" s="18">
        <v>5265</v>
      </c>
      <c r="AX58" s="18">
        <v>3990</v>
      </c>
      <c r="AY58" s="18">
        <v>5190</v>
      </c>
      <c r="AZ58" s="18">
        <v>5585</v>
      </c>
      <c r="BA58" s="18">
        <v>6893</v>
      </c>
      <c r="BB58" s="18">
        <v>7798</v>
      </c>
      <c r="BC58" s="18">
        <v>9165</v>
      </c>
      <c r="BD58" s="18">
        <v>4926</v>
      </c>
      <c r="BE58" s="18">
        <v>4243</v>
      </c>
      <c r="BF58" s="18">
        <v>5180</v>
      </c>
      <c r="BG58" s="18">
        <v>5317</v>
      </c>
      <c r="BH58" s="18">
        <v>6116</v>
      </c>
      <c r="BI58" s="18">
        <v>7003</v>
      </c>
      <c r="BJ58" s="18">
        <v>7829</v>
      </c>
      <c r="BK58" s="18">
        <v>4403</v>
      </c>
      <c r="BL58" s="18">
        <v>3667</v>
      </c>
      <c r="BM58" s="18">
        <v>4780</v>
      </c>
      <c r="BN58" s="18">
        <v>4840</v>
      </c>
      <c r="BO58" s="18">
        <v>6494</v>
      </c>
      <c r="BP58" s="18">
        <v>7797</v>
      </c>
      <c r="BQ58" s="18">
        <v>12286</v>
      </c>
      <c r="BR58" s="18">
        <v>6261</v>
      </c>
      <c r="BS58" s="18">
        <v>5163</v>
      </c>
      <c r="BT58" s="18">
        <v>5617</v>
      </c>
      <c r="BU58" s="18">
        <v>5778</v>
      </c>
      <c r="BV58" s="18">
        <v>6579</v>
      </c>
      <c r="BW58" s="18">
        <v>8279</v>
      </c>
      <c r="BX58" s="18">
        <v>9518</v>
      </c>
      <c r="BY58" s="18">
        <v>5202</v>
      </c>
      <c r="BZ58" s="18">
        <v>4155</v>
      </c>
      <c r="CA58" s="18">
        <v>4543</v>
      </c>
      <c r="CB58" s="18">
        <v>4640</v>
      </c>
      <c r="CC58" s="18">
        <v>6852</v>
      </c>
      <c r="CD58" s="18">
        <v>8502</v>
      </c>
      <c r="CE58" s="18">
        <v>10325</v>
      </c>
      <c r="CF58" s="18">
        <v>5141</v>
      </c>
      <c r="CG58" s="18">
        <v>4231</v>
      </c>
      <c r="CH58" s="18">
        <v>4825</v>
      </c>
      <c r="CI58" s="18">
        <v>5032</v>
      </c>
      <c r="CJ58" s="18">
        <v>6691</v>
      </c>
      <c r="CK58" s="18">
        <v>6922</v>
      </c>
      <c r="CL58" s="18">
        <v>8719</v>
      </c>
      <c r="CM58" s="18">
        <v>4907</v>
      </c>
      <c r="CN58" s="18">
        <v>3906</v>
      </c>
      <c r="CO58" s="18">
        <v>4762</v>
      </c>
      <c r="CP58" s="18">
        <v>5527</v>
      </c>
    </row>
    <row r="59" spans="2:94" x14ac:dyDescent="0.3">
      <c r="B59" s="18" t="str">
        <f t="shared" si="4"/>
        <v>DR_Client Errors on Make PaymentApple iOS</v>
      </c>
      <c r="C59" s="18" t="s">
        <v>29</v>
      </c>
      <c r="D59" s="18" t="s">
        <v>3</v>
      </c>
      <c r="E59" s="18">
        <v>1</v>
      </c>
      <c r="F59" s="18">
        <v>0</v>
      </c>
      <c r="G59" s="18">
        <v>1</v>
      </c>
      <c r="H59" s="18">
        <v>1</v>
      </c>
      <c r="I59" s="18">
        <v>0</v>
      </c>
      <c r="J59" s="18">
        <v>0</v>
      </c>
      <c r="K59" s="18">
        <v>0</v>
      </c>
      <c r="L59" s="18">
        <v>0</v>
      </c>
      <c r="M59" s="18">
        <v>0</v>
      </c>
      <c r="N59" s="18">
        <v>1</v>
      </c>
      <c r="O59" s="18">
        <v>0</v>
      </c>
      <c r="P59" s="18">
        <v>0</v>
      </c>
      <c r="Q59" s="18">
        <v>0</v>
      </c>
      <c r="R59" s="18">
        <v>0</v>
      </c>
      <c r="S59" s="18">
        <v>0</v>
      </c>
      <c r="T59" s="18">
        <v>1</v>
      </c>
      <c r="U59" s="18">
        <v>0</v>
      </c>
      <c r="V59" s="18">
        <v>0</v>
      </c>
      <c r="W59" s="18">
        <v>0</v>
      </c>
      <c r="X59" s="18">
        <v>0</v>
      </c>
      <c r="Y59" s="18">
        <v>0</v>
      </c>
      <c r="Z59" s="18">
        <v>0</v>
      </c>
      <c r="AA59" s="18">
        <v>0</v>
      </c>
      <c r="AB59" s="18">
        <v>0</v>
      </c>
      <c r="AC59" s="18">
        <v>0</v>
      </c>
      <c r="AD59" s="18">
        <v>0</v>
      </c>
      <c r="AE59" s="18">
        <v>1</v>
      </c>
      <c r="AF59" s="18">
        <v>0</v>
      </c>
      <c r="AG59" s="18">
        <v>1</v>
      </c>
      <c r="AH59" s="18">
        <v>0</v>
      </c>
      <c r="AI59" s="18">
        <v>0</v>
      </c>
      <c r="AJ59" s="18">
        <v>0</v>
      </c>
      <c r="AK59" s="18">
        <v>0</v>
      </c>
      <c r="AL59" s="18">
        <v>1</v>
      </c>
      <c r="AM59" s="18">
        <v>0</v>
      </c>
      <c r="AN59" s="18">
        <v>0</v>
      </c>
      <c r="AO59" s="18">
        <v>0</v>
      </c>
      <c r="AP59" s="18">
        <v>0</v>
      </c>
      <c r="AQ59" s="18">
        <v>0</v>
      </c>
      <c r="AR59" s="18">
        <v>0</v>
      </c>
      <c r="AS59" s="18">
        <v>1</v>
      </c>
      <c r="AT59" s="18">
        <v>0</v>
      </c>
      <c r="AU59" s="18">
        <v>0</v>
      </c>
      <c r="AV59" s="18">
        <v>1</v>
      </c>
      <c r="AW59" s="18">
        <v>0</v>
      </c>
      <c r="AX59" s="18">
        <v>0</v>
      </c>
      <c r="AY59" s="18">
        <v>0</v>
      </c>
      <c r="AZ59" s="18">
        <v>1</v>
      </c>
      <c r="BA59" s="18">
        <v>0</v>
      </c>
      <c r="BB59" s="18">
        <v>0</v>
      </c>
      <c r="BC59" s="18">
        <v>0</v>
      </c>
      <c r="BD59" s="18">
        <v>0</v>
      </c>
      <c r="BE59" s="18">
        <v>0</v>
      </c>
      <c r="BF59" s="18">
        <v>1</v>
      </c>
      <c r="BG59" s="18">
        <v>0</v>
      </c>
      <c r="BH59" s="18">
        <v>0</v>
      </c>
      <c r="BI59" s="18">
        <v>0</v>
      </c>
      <c r="BJ59" s="18">
        <v>1</v>
      </c>
      <c r="BK59" s="18">
        <v>0</v>
      </c>
      <c r="BL59" s="18">
        <v>0</v>
      </c>
      <c r="BM59" s="18">
        <v>0</v>
      </c>
      <c r="BN59" s="18">
        <v>0</v>
      </c>
      <c r="BO59" s="18">
        <v>0</v>
      </c>
      <c r="BP59" s="18">
        <v>0</v>
      </c>
      <c r="BQ59" s="18">
        <v>0</v>
      </c>
      <c r="BR59" s="18">
        <v>0</v>
      </c>
      <c r="BS59" s="18">
        <v>1</v>
      </c>
      <c r="BT59" s="18">
        <v>0</v>
      </c>
      <c r="BU59" s="18">
        <v>0</v>
      </c>
      <c r="BV59" s="18">
        <v>1</v>
      </c>
      <c r="BW59" s="18">
        <v>0</v>
      </c>
      <c r="BX59" s="18">
        <v>0</v>
      </c>
      <c r="BY59" s="18">
        <v>0</v>
      </c>
      <c r="BZ59" s="18">
        <v>0</v>
      </c>
      <c r="CA59" s="18">
        <v>0</v>
      </c>
      <c r="CB59" s="18">
        <v>0</v>
      </c>
      <c r="CC59" s="18">
        <v>1</v>
      </c>
      <c r="CD59" s="18">
        <v>1</v>
      </c>
      <c r="CE59" s="18">
        <v>0</v>
      </c>
      <c r="CF59" s="18">
        <v>1</v>
      </c>
      <c r="CG59" s="18">
        <v>0</v>
      </c>
      <c r="CH59" s="18">
        <v>0</v>
      </c>
      <c r="CI59" s="18">
        <v>0</v>
      </c>
      <c r="CJ59" s="18">
        <v>1</v>
      </c>
      <c r="CK59" s="18">
        <v>1</v>
      </c>
      <c r="CL59" s="18">
        <v>0</v>
      </c>
      <c r="CM59" s="18">
        <v>0</v>
      </c>
      <c r="CN59" s="18">
        <v>1</v>
      </c>
      <c r="CO59" s="18">
        <v>0</v>
      </c>
      <c r="CP59" s="18">
        <v>0</v>
      </c>
    </row>
    <row r="60" spans="2:94" x14ac:dyDescent="0.3">
      <c r="B60" s="18" t="str">
        <f t="shared" si="4"/>
        <v>DR_Client Errors on Make PaymentGoogle Android</v>
      </c>
      <c r="C60" s="18" t="s">
        <v>29</v>
      </c>
      <c r="D60" s="18" t="s">
        <v>4</v>
      </c>
      <c r="E60" s="18">
        <v>0</v>
      </c>
      <c r="F60" s="18">
        <v>0</v>
      </c>
      <c r="G60" s="18">
        <v>0</v>
      </c>
      <c r="H60" s="18">
        <v>0</v>
      </c>
      <c r="I60" s="18">
        <v>0</v>
      </c>
      <c r="J60" s="18">
        <v>0</v>
      </c>
      <c r="K60" s="18">
        <v>0</v>
      </c>
      <c r="L60" s="18">
        <v>0</v>
      </c>
      <c r="M60" s="18">
        <v>0</v>
      </c>
      <c r="N60" s="18">
        <v>0</v>
      </c>
      <c r="O60" s="18">
        <v>0</v>
      </c>
      <c r="P60" s="18">
        <v>0</v>
      </c>
      <c r="Q60" s="18">
        <v>0</v>
      </c>
      <c r="R60" s="18">
        <v>0</v>
      </c>
      <c r="S60" s="18">
        <v>0</v>
      </c>
      <c r="T60" s="18">
        <v>0</v>
      </c>
      <c r="U60" s="18">
        <v>0</v>
      </c>
      <c r="V60" s="18">
        <v>0</v>
      </c>
      <c r="W60" s="18">
        <v>0</v>
      </c>
      <c r="X60" s="18">
        <v>0</v>
      </c>
      <c r="Y60" s="18">
        <v>0</v>
      </c>
      <c r="Z60" s="18">
        <v>0</v>
      </c>
      <c r="AA60" s="18">
        <v>0</v>
      </c>
      <c r="AB60" s="18">
        <v>0</v>
      </c>
      <c r="AC60" s="18">
        <v>0</v>
      </c>
      <c r="AD60" s="18">
        <v>0</v>
      </c>
      <c r="AE60" s="18">
        <v>0</v>
      </c>
      <c r="AF60" s="18">
        <v>0</v>
      </c>
      <c r="AG60" s="18">
        <v>0</v>
      </c>
      <c r="AH60" s="18">
        <v>0</v>
      </c>
      <c r="AI60" s="18">
        <v>0</v>
      </c>
      <c r="AJ60" s="18">
        <v>0</v>
      </c>
      <c r="AK60" s="18">
        <v>0</v>
      </c>
      <c r="AL60" s="18">
        <v>0</v>
      </c>
      <c r="AM60" s="18">
        <v>0</v>
      </c>
      <c r="AN60" s="18">
        <v>0</v>
      </c>
      <c r="AO60" s="18">
        <v>0</v>
      </c>
      <c r="AP60" s="18">
        <v>0</v>
      </c>
      <c r="AQ60" s="18">
        <v>0</v>
      </c>
      <c r="AR60" s="18">
        <v>0</v>
      </c>
      <c r="AS60" s="18">
        <v>0</v>
      </c>
      <c r="AT60" s="18">
        <v>0</v>
      </c>
      <c r="AU60" s="18">
        <v>0</v>
      </c>
      <c r="AV60" s="18">
        <v>0</v>
      </c>
      <c r="AW60" s="18">
        <v>0</v>
      </c>
      <c r="AX60" s="18">
        <v>0</v>
      </c>
      <c r="AY60" s="18">
        <v>0</v>
      </c>
      <c r="AZ60" s="18">
        <v>0</v>
      </c>
      <c r="BA60" s="18">
        <v>0</v>
      </c>
      <c r="BB60" s="18">
        <v>0</v>
      </c>
      <c r="BC60" s="18">
        <v>0</v>
      </c>
      <c r="BD60" s="18">
        <v>0</v>
      </c>
      <c r="BE60" s="18">
        <v>0</v>
      </c>
      <c r="BF60" s="18">
        <v>0</v>
      </c>
      <c r="BG60" s="18">
        <v>0</v>
      </c>
      <c r="BH60" s="18">
        <v>0</v>
      </c>
      <c r="BI60" s="18">
        <v>0</v>
      </c>
      <c r="BJ60" s="18">
        <v>0</v>
      </c>
      <c r="BK60" s="18">
        <v>0</v>
      </c>
      <c r="BL60" s="18">
        <v>0</v>
      </c>
      <c r="BM60" s="18">
        <v>0</v>
      </c>
      <c r="BN60" s="18">
        <v>0</v>
      </c>
      <c r="BO60" s="18">
        <v>0</v>
      </c>
      <c r="BP60" s="18">
        <v>0</v>
      </c>
      <c r="BQ60" s="18">
        <v>0</v>
      </c>
      <c r="BR60" s="18">
        <v>0</v>
      </c>
      <c r="BS60" s="18">
        <v>0</v>
      </c>
      <c r="BT60" s="18">
        <v>0</v>
      </c>
      <c r="BU60" s="18">
        <v>0</v>
      </c>
      <c r="BV60" s="18">
        <v>0</v>
      </c>
      <c r="BW60" s="18">
        <v>0</v>
      </c>
      <c r="BX60" s="18">
        <v>0</v>
      </c>
      <c r="BY60" s="18">
        <v>0</v>
      </c>
      <c r="BZ60" s="18">
        <v>0</v>
      </c>
      <c r="CA60" s="18">
        <v>0</v>
      </c>
      <c r="CB60" s="18">
        <v>0</v>
      </c>
      <c r="CC60" s="18">
        <v>0</v>
      </c>
      <c r="CD60" s="18">
        <v>0</v>
      </c>
      <c r="CE60" s="18">
        <v>0</v>
      </c>
      <c r="CF60" s="18">
        <v>0</v>
      </c>
      <c r="CG60" s="18">
        <v>0</v>
      </c>
      <c r="CH60" s="18">
        <v>0</v>
      </c>
      <c r="CI60" s="18">
        <v>0</v>
      </c>
      <c r="CJ60" s="18">
        <v>0</v>
      </c>
      <c r="CK60" s="18">
        <v>0</v>
      </c>
      <c r="CL60" s="18">
        <v>0</v>
      </c>
      <c r="CM60" s="18">
        <v>0</v>
      </c>
      <c r="CN60" s="18">
        <v>0</v>
      </c>
      <c r="CO60" s="18">
        <v>0</v>
      </c>
      <c r="CP60" s="18">
        <v>0</v>
      </c>
    </row>
    <row r="61" spans="2:94" x14ac:dyDescent="0.3">
      <c r="B61" s="18" t="str">
        <f t="shared" si="4"/>
        <v>DR_Server Errors on Make PaymentApple iOS</v>
      </c>
      <c r="C61" s="18" t="s">
        <v>30</v>
      </c>
      <c r="D61" s="18" t="s">
        <v>3</v>
      </c>
      <c r="E61" s="18">
        <v>1</v>
      </c>
      <c r="F61" s="18">
        <v>3</v>
      </c>
      <c r="G61" s="18">
        <v>3</v>
      </c>
      <c r="H61" s="18">
        <v>2</v>
      </c>
      <c r="I61" s="18">
        <v>0</v>
      </c>
      <c r="J61" s="18">
        <v>1</v>
      </c>
      <c r="K61" s="18">
        <v>3</v>
      </c>
      <c r="L61" s="18">
        <v>2</v>
      </c>
      <c r="M61" s="18">
        <v>4</v>
      </c>
      <c r="N61" s="18">
        <v>0</v>
      </c>
      <c r="O61" s="18">
        <v>0</v>
      </c>
      <c r="P61" s="18">
        <v>2</v>
      </c>
      <c r="Q61" s="18">
        <v>1</v>
      </c>
      <c r="R61" s="18">
        <v>0</v>
      </c>
      <c r="S61" s="18">
        <v>1</v>
      </c>
      <c r="T61" s="18">
        <v>1</v>
      </c>
      <c r="U61" s="18">
        <v>2</v>
      </c>
      <c r="V61" s="18">
        <v>0</v>
      </c>
      <c r="W61" s="18">
        <v>0</v>
      </c>
      <c r="X61" s="18">
        <v>1</v>
      </c>
      <c r="Y61" s="18">
        <v>1</v>
      </c>
      <c r="Z61" s="18">
        <v>4</v>
      </c>
      <c r="AA61" s="18">
        <v>5</v>
      </c>
      <c r="AB61" s="18">
        <v>1</v>
      </c>
      <c r="AC61" s="18">
        <v>0</v>
      </c>
      <c r="AD61" s="18">
        <v>1</v>
      </c>
      <c r="AE61" s="18">
        <v>5</v>
      </c>
      <c r="AF61" s="18">
        <v>0</v>
      </c>
      <c r="AG61" s="18">
        <v>2</v>
      </c>
      <c r="AH61" s="18">
        <v>0</v>
      </c>
      <c r="AI61" s="18">
        <v>2</v>
      </c>
      <c r="AJ61" s="18">
        <v>2</v>
      </c>
      <c r="AK61" s="18">
        <v>0</v>
      </c>
      <c r="AL61" s="18">
        <v>3</v>
      </c>
      <c r="AM61" s="18">
        <v>1</v>
      </c>
      <c r="AN61" s="18">
        <v>2</v>
      </c>
      <c r="AO61" s="18">
        <v>4</v>
      </c>
      <c r="AP61" s="18">
        <v>3</v>
      </c>
      <c r="AQ61" s="18">
        <v>1</v>
      </c>
      <c r="AR61" s="18">
        <v>0</v>
      </c>
      <c r="AS61" s="18">
        <v>2</v>
      </c>
      <c r="AT61" s="18">
        <v>0</v>
      </c>
      <c r="AU61" s="18">
        <v>0</v>
      </c>
      <c r="AV61" s="18">
        <v>1</v>
      </c>
      <c r="AW61" s="18">
        <v>2</v>
      </c>
      <c r="AX61" s="18">
        <v>3</v>
      </c>
      <c r="AY61" s="18">
        <v>1</v>
      </c>
      <c r="AZ61" s="18">
        <v>5</v>
      </c>
      <c r="BA61" s="18">
        <v>2</v>
      </c>
      <c r="BB61" s="18">
        <v>4</v>
      </c>
      <c r="BC61" s="18">
        <v>3</v>
      </c>
      <c r="BD61" s="18">
        <v>3</v>
      </c>
      <c r="BE61" s="18">
        <v>4</v>
      </c>
      <c r="BF61" s="18">
        <v>5</v>
      </c>
      <c r="BG61" s="18">
        <v>0</v>
      </c>
      <c r="BH61" s="18">
        <v>1</v>
      </c>
      <c r="BI61" s="18">
        <v>2</v>
      </c>
      <c r="BJ61" s="18">
        <v>5</v>
      </c>
      <c r="BK61" s="18">
        <v>2</v>
      </c>
      <c r="BL61" s="18">
        <v>0</v>
      </c>
      <c r="BM61" s="18">
        <v>0</v>
      </c>
      <c r="BN61" s="18">
        <v>1</v>
      </c>
      <c r="BO61" s="18">
        <v>2</v>
      </c>
      <c r="BP61" s="18">
        <v>0</v>
      </c>
      <c r="BQ61" s="18">
        <v>1</v>
      </c>
      <c r="BR61" s="18">
        <v>3</v>
      </c>
      <c r="BS61" s="18">
        <v>1</v>
      </c>
      <c r="BT61" s="18">
        <v>3</v>
      </c>
      <c r="BU61" s="18">
        <v>1</v>
      </c>
      <c r="BV61" s="18">
        <v>0</v>
      </c>
      <c r="BW61" s="18">
        <v>0</v>
      </c>
      <c r="BX61" s="18">
        <v>1</v>
      </c>
      <c r="BY61" s="18">
        <v>1</v>
      </c>
      <c r="BZ61" s="18">
        <v>1</v>
      </c>
      <c r="CA61" s="18">
        <v>2</v>
      </c>
      <c r="CB61" s="18">
        <v>4</v>
      </c>
      <c r="CC61" s="18">
        <v>0</v>
      </c>
      <c r="CD61" s="18">
        <v>2</v>
      </c>
      <c r="CE61" s="18">
        <v>1</v>
      </c>
      <c r="CF61" s="18">
        <v>2</v>
      </c>
      <c r="CG61" s="18">
        <v>2</v>
      </c>
      <c r="CH61" s="18">
        <v>0</v>
      </c>
      <c r="CI61" s="18">
        <v>1</v>
      </c>
      <c r="CJ61" s="18">
        <v>3</v>
      </c>
      <c r="CK61" s="18">
        <v>4</v>
      </c>
      <c r="CL61" s="18">
        <v>3</v>
      </c>
      <c r="CM61" s="18">
        <v>1</v>
      </c>
      <c r="CN61" s="18">
        <v>0</v>
      </c>
      <c r="CO61" s="18">
        <v>0</v>
      </c>
      <c r="CP61" s="18">
        <v>4</v>
      </c>
    </row>
    <row r="62" spans="2:94" x14ac:dyDescent="0.3">
      <c r="B62" s="18" t="str">
        <f t="shared" si="4"/>
        <v>DR_Server Errors on Make PaymentGoogle Android</v>
      </c>
      <c r="C62" s="18" t="s">
        <v>30</v>
      </c>
      <c r="D62" s="18" t="s">
        <v>4</v>
      </c>
      <c r="E62" s="18">
        <v>96</v>
      </c>
      <c r="F62" s="18">
        <v>153</v>
      </c>
      <c r="G62" s="18">
        <v>93</v>
      </c>
      <c r="H62" s="18">
        <v>68</v>
      </c>
      <c r="I62" s="18">
        <v>84</v>
      </c>
      <c r="J62" s="18">
        <v>114</v>
      </c>
      <c r="K62" s="18">
        <v>133</v>
      </c>
      <c r="L62" s="18">
        <v>147</v>
      </c>
      <c r="M62" s="18">
        <v>169</v>
      </c>
      <c r="N62" s="18">
        <v>96</v>
      </c>
      <c r="O62" s="18">
        <v>76</v>
      </c>
      <c r="P62" s="18">
        <v>86</v>
      </c>
      <c r="Q62" s="18">
        <v>100</v>
      </c>
      <c r="R62" s="18">
        <v>106</v>
      </c>
      <c r="S62" s="18">
        <v>125</v>
      </c>
      <c r="T62" s="18">
        <v>135</v>
      </c>
      <c r="U62" s="18">
        <v>90</v>
      </c>
      <c r="V62" s="18">
        <v>70</v>
      </c>
      <c r="W62" s="18">
        <v>84</v>
      </c>
      <c r="X62" s="18">
        <v>112</v>
      </c>
      <c r="Y62" s="18">
        <v>100</v>
      </c>
      <c r="Z62" s="18">
        <v>101</v>
      </c>
      <c r="AA62" s="18">
        <v>109</v>
      </c>
      <c r="AB62" s="18">
        <v>73</v>
      </c>
      <c r="AC62" s="18">
        <v>77</v>
      </c>
      <c r="AD62" s="18">
        <v>75</v>
      </c>
      <c r="AE62" s="18">
        <v>110</v>
      </c>
      <c r="AF62" s="18">
        <v>110</v>
      </c>
      <c r="AG62" s="18">
        <v>103</v>
      </c>
      <c r="AH62" s="18">
        <v>112</v>
      </c>
      <c r="AI62" s="18">
        <v>93</v>
      </c>
      <c r="AJ62" s="18">
        <v>69</v>
      </c>
      <c r="AK62" s="18">
        <v>105</v>
      </c>
      <c r="AL62" s="18">
        <v>148</v>
      </c>
      <c r="AM62" s="18">
        <v>119</v>
      </c>
      <c r="AN62" s="18">
        <v>143</v>
      </c>
      <c r="AO62" s="18">
        <v>137</v>
      </c>
      <c r="AP62" s="18">
        <v>97</v>
      </c>
      <c r="AQ62" s="18">
        <v>76</v>
      </c>
      <c r="AR62" s="18">
        <v>82</v>
      </c>
      <c r="AS62" s="18">
        <v>93</v>
      </c>
      <c r="AT62" s="18">
        <v>110</v>
      </c>
      <c r="AU62" s="18">
        <v>111</v>
      </c>
      <c r="AV62" s="18">
        <v>127</v>
      </c>
      <c r="AW62" s="18">
        <v>77</v>
      </c>
      <c r="AX62" s="18">
        <v>75</v>
      </c>
      <c r="AY62" s="18">
        <v>86</v>
      </c>
      <c r="AZ62" s="18">
        <v>100</v>
      </c>
      <c r="BA62" s="18">
        <v>114</v>
      </c>
      <c r="BB62" s="18">
        <v>97</v>
      </c>
      <c r="BC62" s="18">
        <v>107</v>
      </c>
      <c r="BD62" s="18">
        <v>94</v>
      </c>
      <c r="BE62" s="18">
        <v>81</v>
      </c>
      <c r="BF62" s="18">
        <v>89</v>
      </c>
      <c r="BG62" s="18">
        <v>84</v>
      </c>
      <c r="BH62" s="18">
        <v>116</v>
      </c>
      <c r="BI62" s="18">
        <v>101</v>
      </c>
      <c r="BJ62" s="18">
        <v>122</v>
      </c>
      <c r="BK62" s="18">
        <v>83</v>
      </c>
      <c r="BL62" s="18">
        <v>62</v>
      </c>
      <c r="BM62" s="18">
        <v>87</v>
      </c>
      <c r="BN62" s="18">
        <v>69</v>
      </c>
      <c r="BO62" s="18">
        <v>104</v>
      </c>
      <c r="BP62" s="18">
        <v>125</v>
      </c>
      <c r="BQ62" s="18">
        <v>182</v>
      </c>
      <c r="BR62" s="18">
        <v>103</v>
      </c>
      <c r="BS62" s="18">
        <v>82</v>
      </c>
      <c r="BT62" s="18">
        <v>103</v>
      </c>
      <c r="BU62" s="18">
        <v>84</v>
      </c>
      <c r="BV62" s="18">
        <v>105</v>
      </c>
      <c r="BW62" s="18">
        <v>139</v>
      </c>
      <c r="BX62" s="18">
        <v>140</v>
      </c>
      <c r="BY62" s="18">
        <v>84</v>
      </c>
      <c r="BZ62" s="18">
        <v>79</v>
      </c>
      <c r="CA62" s="18">
        <v>72</v>
      </c>
      <c r="CB62" s="18">
        <v>73</v>
      </c>
      <c r="CC62" s="18">
        <v>95</v>
      </c>
      <c r="CD62" s="18">
        <v>113</v>
      </c>
      <c r="CE62" s="18">
        <v>122</v>
      </c>
      <c r="CF62" s="18">
        <v>88</v>
      </c>
      <c r="CG62" s="18">
        <v>74</v>
      </c>
      <c r="CH62" s="18">
        <v>81</v>
      </c>
      <c r="CI62" s="18">
        <v>85</v>
      </c>
      <c r="CJ62" s="18">
        <v>96</v>
      </c>
      <c r="CK62" s="18">
        <v>116</v>
      </c>
      <c r="CL62" s="18">
        <v>133</v>
      </c>
      <c r="CM62" s="18">
        <v>78</v>
      </c>
      <c r="CN62" s="18">
        <v>58</v>
      </c>
      <c r="CO62" s="18">
        <v>67</v>
      </c>
      <c r="CP62" s="18">
        <v>80</v>
      </c>
    </row>
    <row r="63" spans="2:94" x14ac:dyDescent="0.3">
      <c r="B63" s="18" t="str">
        <f t="shared" si="4"/>
        <v>DR_Promise to PayApple iOS</v>
      </c>
      <c r="C63" s="18" t="s">
        <v>31</v>
      </c>
      <c r="D63" s="18" t="s">
        <v>3</v>
      </c>
      <c r="E63" s="18">
        <v>0</v>
      </c>
      <c r="F63" s="18">
        <v>0</v>
      </c>
      <c r="G63" s="18">
        <v>0</v>
      </c>
      <c r="H63" s="18">
        <v>0</v>
      </c>
      <c r="I63" s="18">
        <v>0</v>
      </c>
      <c r="J63" s="18">
        <v>0</v>
      </c>
      <c r="K63" s="18">
        <v>0</v>
      </c>
      <c r="L63" s="18">
        <v>0</v>
      </c>
      <c r="M63" s="18">
        <v>0</v>
      </c>
      <c r="N63" s="18">
        <v>0</v>
      </c>
      <c r="O63" s="18">
        <v>0</v>
      </c>
      <c r="P63" s="18">
        <v>0</v>
      </c>
      <c r="Q63" s="18">
        <v>0</v>
      </c>
      <c r="R63" s="18">
        <v>1</v>
      </c>
      <c r="S63" s="18">
        <v>0</v>
      </c>
      <c r="T63" s="18">
        <v>0</v>
      </c>
      <c r="U63" s="18">
        <v>0</v>
      </c>
      <c r="V63" s="18">
        <v>0</v>
      </c>
      <c r="W63" s="18">
        <v>0</v>
      </c>
      <c r="X63" s="18">
        <v>0</v>
      </c>
      <c r="Y63" s="18">
        <v>0</v>
      </c>
      <c r="Z63" s="18">
        <v>0</v>
      </c>
      <c r="AA63" s="18">
        <v>0</v>
      </c>
      <c r="AB63" s="18">
        <v>0</v>
      </c>
      <c r="AC63" s="18">
        <v>0</v>
      </c>
      <c r="AD63" s="18">
        <v>0</v>
      </c>
      <c r="AE63" s="18">
        <v>0</v>
      </c>
      <c r="AF63" s="18">
        <v>0</v>
      </c>
      <c r="AG63" s="18">
        <v>0</v>
      </c>
      <c r="AH63" s="18">
        <v>0</v>
      </c>
      <c r="AI63" s="18">
        <v>0</v>
      </c>
      <c r="AJ63" s="18">
        <v>0</v>
      </c>
      <c r="AK63" s="18">
        <v>0</v>
      </c>
      <c r="AL63" s="18">
        <v>0</v>
      </c>
      <c r="AM63" s="18">
        <v>0</v>
      </c>
      <c r="AN63" s="18">
        <v>0</v>
      </c>
      <c r="AO63" s="18">
        <v>0</v>
      </c>
      <c r="AP63" s="18">
        <v>0</v>
      </c>
      <c r="AQ63" s="18">
        <v>0</v>
      </c>
      <c r="AR63" s="18">
        <v>0</v>
      </c>
      <c r="AS63" s="18">
        <v>1</v>
      </c>
      <c r="AT63" s="18">
        <v>0</v>
      </c>
      <c r="AU63" s="18">
        <v>2</v>
      </c>
      <c r="AV63" s="18">
        <v>0</v>
      </c>
      <c r="AW63" s="18">
        <v>0</v>
      </c>
      <c r="AX63" s="18">
        <v>0</v>
      </c>
      <c r="AY63" s="18">
        <v>0</v>
      </c>
      <c r="AZ63" s="18">
        <v>0</v>
      </c>
      <c r="BA63" s="18">
        <v>0</v>
      </c>
      <c r="BB63" s="18">
        <v>0</v>
      </c>
      <c r="BC63" s="18">
        <v>0</v>
      </c>
      <c r="BD63" s="18">
        <v>0</v>
      </c>
      <c r="BE63" s="18">
        <v>0</v>
      </c>
      <c r="BF63" s="18">
        <v>0</v>
      </c>
      <c r="BG63" s="18">
        <v>0</v>
      </c>
      <c r="BH63" s="18">
        <v>0</v>
      </c>
      <c r="BI63" s="18">
        <v>0</v>
      </c>
      <c r="BJ63" s="18">
        <v>0</v>
      </c>
      <c r="BK63" s="18">
        <v>0</v>
      </c>
      <c r="BL63" s="18">
        <v>0</v>
      </c>
      <c r="BM63" s="18">
        <v>0</v>
      </c>
      <c r="BN63" s="18">
        <v>0</v>
      </c>
      <c r="BO63" s="18">
        <v>0</v>
      </c>
      <c r="BP63" s="18">
        <v>0</v>
      </c>
      <c r="BQ63" s="18">
        <v>0</v>
      </c>
      <c r="BR63" s="18">
        <v>0</v>
      </c>
      <c r="BS63" s="18">
        <v>0</v>
      </c>
      <c r="BT63" s="18">
        <v>0</v>
      </c>
      <c r="BU63" s="18">
        <v>0</v>
      </c>
      <c r="BV63" s="18">
        <v>0</v>
      </c>
      <c r="BW63" s="18">
        <v>0</v>
      </c>
      <c r="BX63" s="18">
        <v>0</v>
      </c>
      <c r="BY63" s="18">
        <v>0</v>
      </c>
      <c r="BZ63" s="18">
        <v>0</v>
      </c>
      <c r="CA63" s="18">
        <v>0</v>
      </c>
      <c r="CB63" s="18">
        <v>0</v>
      </c>
      <c r="CC63" s="18">
        <v>0</v>
      </c>
      <c r="CD63" s="18">
        <v>0</v>
      </c>
      <c r="CE63" s="18">
        <v>0</v>
      </c>
      <c r="CF63" s="18">
        <v>0</v>
      </c>
      <c r="CG63" s="18">
        <v>0</v>
      </c>
      <c r="CH63" s="18">
        <v>0</v>
      </c>
      <c r="CI63" s="18">
        <v>0</v>
      </c>
      <c r="CJ63" s="18">
        <v>0</v>
      </c>
      <c r="CK63" s="18">
        <v>0</v>
      </c>
      <c r="CL63" s="18">
        <v>0</v>
      </c>
      <c r="CM63" s="18">
        <v>0</v>
      </c>
      <c r="CN63" s="18">
        <v>0</v>
      </c>
      <c r="CO63" s="18">
        <v>0</v>
      </c>
      <c r="CP63" s="18">
        <v>0</v>
      </c>
    </row>
    <row r="64" spans="2:94" x14ac:dyDescent="0.3">
      <c r="B64" s="18" t="str">
        <f t="shared" si="4"/>
        <v>DR_Promise to PayGoogle Android</v>
      </c>
      <c r="C64" s="18" t="s">
        <v>31</v>
      </c>
      <c r="D64" s="18" t="s">
        <v>4</v>
      </c>
      <c r="E64" s="18">
        <v>0</v>
      </c>
      <c r="F64" s="18">
        <v>0</v>
      </c>
      <c r="G64" s="18">
        <v>0</v>
      </c>
      <c r="H64" s="18">
        <v>0</v>
      </c>
      <c r="I64" s="18">
        <v>0</v>
      </c>
      <c r="J64" s="18">
        <v>0</v>
      </c>
      <c r="K64" s="18">
        <v>0</v>
      </c>
      <c r="L64" s="18">
        <v>0</v>
      </c>
      <c r="M64" s="18">
        <v>0</v>
      </c>
      <c r="N64" s="18">
        <v>0</v>
      </c>
      <c r="O64" s="18">
        <v>0</v>
      </c>
      <c r="P64" s="18">
        <v>0</v>
      </c>
      <c r="Q64" s="18">
        <v>0</v>
      </c>
      <c r="R64" s="18">
        <v>0</v>
      </c>
      <c r="S64" s="18">
        <v>0</v>
      </c>
      <c r="T64" s="18">
        <v>0</v>
      </c>
      <c r="U64" s="18">
        <v>0</v>
      </c>
      <c r="V64" s="18">
        <v>0</v>
      </c>
      <c r="W64" s="18">
        <v>0</v>
      </c>
      <c r="X64" s="18">
        <v>0</v>
      </c>
      <c r="Y64" s="18">
        <v>0</v>
      </c>
      <c r="Z64" s="18">
        <v>0</v>
      </c>
      <c r="AA64" s="18">
        <v>0</v>
      </c>
      <c r="AB64" s="18">
        <v>0</v>
      </c>
      <c r="AC64" s="18">
        <v>0</v>
      </c>
      <c r="AD64" s="18">
        <v>0</v>
      </c>
      <c r="AE64" s="18">
        <v>0</v>
      </c>
      <c r="AF64" s="18">
        <v>0</v>
      </c>
      <c r="AG64" s="18">
        <v>0</v>
      </c>
      <c r="AH64" s="18">
        <v>0</v>
      </c>
      <c r="AI64" s="18">
        <v>0</v>
      </c>
      <c r="AJ64" s="18">
        <v>0</v>
      </c>
      <c r="AK64" s="18">
        <v>0</v>
      </c>
      <c r="AL64" s="18">
        <v>0</v>
      </c>
      <c r="AM64" s="18">
        <v>0</v>
      </c>
      <c r="AN64" s="18">
        <v>0</v>
      </c>
      <c r="AO64" s="18">
        <v>0</v>
      </c>
      <c r="AP64" s="18">
        <v>0</v>
      </c>
      <c r="AQ64" s="18">
        <v>0</v>
      </c>
      <c r="AR64" s="18">
        <v>0</v>
      </c>
      <c r="AS64" s="18">
        <v>0</v>
      </c>
      <c r="AT64" s="18">
        <v>0</v>
      </c>
      <c r="AU64" s="18">
        <v>0</v>
      </c>
      <c r="AV64" s="18">
        <v>0</v>
      </c>
      <c r="AW64" s="18">
        <v>0</v>
      </c>
      <c r="AX64" s="18">
        <v>0</v>
      </c>
      <c r="AY64" s="18">
        <v>0</v>
      </c>
      <c r="AZ64" s="18">
        <v>0</v>
      </c>
      <c r="BA64" s="18">
        <v>0</v>
      </c>
      <c r="BB64" s="18">
        <v>0</v>
      </c>
      <c r="BC64" s="18">
        <v>0</v>
      </c>
      <c r="BD64" s="18">
        <v>0</v>
      </c>
      <c r="BE64" s="18">
        <v>0</v>
      </c>
      <c r="BF64" s="18">
        <v>0</v>
      </c>
      <c r="BG64" s="18">
        <v>0</v>
      </c>
      <c r="BH64" s="18">
        <v>0</v>
      </c>
      <c r="BI64" s="18">
        <v>0</v>
      </c>
      <c r="BJ64" s="18">
        <v>0</v>
      </c>
      <c r="BK64" s="18">
        <v>0</v>
      </c>
      <c r="BL64" s="18">
        <v>0</v>
      </c>
      <c r="BM64" s="18">
        <v>0</v>
      </c>
      <c r="BN64" s="18">
        <v>0</v>
      </c>
      <c r="BO64" s="18">
        <v>0</v>
      </c>
      <c r="BP64" s="18">
        <v>0</v>
      </c>
      <c r="BQ64" s="18">
        <v>0</v>
      </c>
      <c r="BR64" s="18">
        <v>0</v>
      </c>
      <c r="BS64" s="18">
        <v>0</v>
      </c>
      <c r="BT64" s="18">
        <v>0</v>
      </c>
      <c r="BU64" s="18">
        <v>0</v>
      </c>
      <c r="BV64" s="18">
        <v>0</v>
      </c>
      <c r="BW64" s="18">
        <v>0</v>
      </c>
      <c r="BX64" s="18">
        <v>0</v>
      </c>
      <c r="BY64" s="18">
        <v>0</v>
      </c>
      <c r="BZ64" s="18">
        <v>0</v>
      </c>
      <c r="CA64" s="18">
        <v>0</v>
      </c>
      <c r="CB64" s="18">
        <v>0</v>
      </c>
      <c r="CC64" s="18">
        <v>0</v>
      </c>
      <c r="CD64" s="18">
        <v>0</v>
      </c>
      <c r="CE64" s="18">
        <v>0</v>
      </c>
      <c r="CF64" s="18">
        <v>0</v>
      </c>
      <c r="CG64" s="18">
        <v>0</v>
      </c>
      <c r="CH64" s="18">
        <v>0</v>
      </c>
      <c r="CI64" s="18">
        <v>0</v>
      </c>
      <c r="CJ64" s="18">
        <v>0</v>
      </c>
      <c r="CK64" s="18">
        <v>0</v>
      </c>
      <c r="CL64" s="18">
        <v>0</v>
      </c>
      <c r="CM64" s="18">
        <v>0</v>
      </c>
      <c r="CN64" s="18">
        <v>0</v>
      </c>
      <c r="CO64" s="18">
        <v>0</v>
      </c>
      <c r="CP64" s="18">
        <v>0</v>
      </c>
    </row>
    <row r="65" spans="2:94" x14ac:dyDescent="0.3">
      <c r="B65" s="18" t="str">
        <f t="shared" si="4"/>
        <v>DR_Promise to Pay (Native)Apple iOS</v>
      </c>
      <c r="C65" s="18" t="s">
        <v>32</v>
      </c>
      <c r="D65" s="18" t="s">
        <v>3</v>
      </c>
      <c r="E65" s="18">
        <v>3022</v>
      </c>
      <c r="F65" s="18">
        <v>3028</v>
      </c>
      <c r="G65" s="18">
        <v>2476</v>
      </c>
      <c r="H65" s="18">
        <v>2374</v>
      </c>
      <c r="I65" s="18">
        <v>2798</v>
      </c>
      <c r="J65" s="18">
        <v>3485</v>
      </c>
      <c r="K65" s="18">
        <v>3674</v>
      </c>
      <c r="L65" s="18">
        <v>3997</v>
      </c>
      <c r="M65" s="18">
        <v>3818</v>
      </c>
      <c r="N65" s="18">
        <v>2423</v>
      </c>
      <c r="O65" s="18">
        <v>2562</v>
      </c>
      <c r="P65" s="18">
        <v>3327</v>
      </c>
      <c r="Q65" s="18">
        <v>3164</v>
      </c>
      <c r="R65" s="18">
        <v>3184</v>
      </c>
      <c r="S65" s="18">
        <v>3094</v>
      </c>
      <c r="T65" s="18">
        <v>3101</v>
      </c>
      <c r="U65" s="18">
        <v>2290</v>
      </c>
      <c r="V65" s="18">
        <v>2519</v>
      </c>
      <c r="W65" s="18">
        <v>3011</v>
      </c>
      <c r="X65" s="18">
        <v>2962</v>
      </c>
      <c r="Y65" s="18">
        <v>2958</v>
      </c>
      <c r="Z65" s="18">
        <v>2845</v>
      </c>
      <c r="AA65" s="18">
        <v>2964</v>
      </c>
      <c r="AB65" s="18">
        <v>2197</v>
      </c>
      <c r="AC65" s="18">
        <v>2447</v>
      </c>
      <c r="AD65" s="18">
        <v>2999</v>
      </c>
      <c r="AE65" s="18">
        <v>3088</v>
      </c>
      <c r="AF65" s="18">
        <v>3079</v>
      </c>
      <c r="AG65" s="18">
        <v>2796</v>
      </c>
      <c r="AH65" s="18">
        <v>3037</v>
      </c>
      <c r="AI65" s="18">
        <v>2456</v>
      </c>
      <c r="AJ65" s="18">
        <v>2461</v>
      </c>
      <c r="AK65" s="18">
        <v>3311</v>
      </c>
      <c r="AL65" s="18">
        <v>3291</v>
      </c>
      <c r="AM65" s="18">
        <v>2974</v>
      </c>
      <c r="AN65" s="18">
        <v>3371</v>
      </c>
      <c r="AO65" s="18">
        <v>3381</v>
      </c>
      <c r="AP65" s="18">
        <v>2727</v>
      </c>
      <c r="AQ65" s="18">
        <v>2542</v>
      </c>
      <c r="AR65" s="18">
        <v>3219</v>
      </c>
      <c r="AS65" s="18">
        <v>3079</v>
      </c>
      <c r="AT65" s="18">
        <v>3124</v>
      </c>
      <c r="AU65" s="18">
        <v>3229</v>
      </c>
      <c r="AV65" s="18">
        <v>3027</v>
      </c>
      <c r="AW65" s="18">
        <v>2403</v>
      </c>
      <c r="AX65" s="18">
        <v>2288</v>
      </c>
      <c r="AY65" s="18">
        <v>3256</v>
      </c>
      <c r="AZ65" s="18">
        <v>3051</v>
      </c>
      <c r="BA65" s="18">
        <v>3130</v>
      </c>
      <c r="BB65" s="18">
        <v>2949</v>
      </c>
      <c r="BC65" s="18">
        <v>3035</v>
      </c>
      <c r="BD65" s="18">
        <v>2442</v>
      </c>
      <c r="BE65" s="18">
        <v>2488</v>
      </c>
      <c r="BF65" s="18">
        <v>3097</v>
      </c>
      <c r="BG65" s="18">
        <v>2983</v>
      </c>
      <c r="BH65" s="18">
        <v>3068</v>
      </c>
      <c r="BI65" s="18">
        <v>2868</v>
      </c>
      <c r="BJ65" s="18">
        <v>2795</v>
      </c>
      <c r="BK65" s="18">
        <v>2243</v>
      </c>
      <c r="BL65" s="18">
        <v>1971</v>
      </c>
      <c r="BM65" s="18">
        <v>2517</v>
      </c>
      <c r="BN65" s="18">
        <v>2893</v>
      </c>
      <c r="BO65" s="18">
        <v>3036</v>
      </c>
      <c r="BP65" s="18">
        <v>2902</v>
      </c>
      <c r="BQ65" s="18">
        <v>3145</v>
      </c>
      <c r="BR65" s="18">
        <v>2708</v>
      </c>
      <c r="BS65" s="18">
        <v>2637</v>
      </c>
      <c r="BT65" s="18">
        <v>3068</v>
      </c>
      <c r="BU65" s="18">
        <v>2923</v>
      </c>
      <c r="BV65" s="18">
        <v>2928</v>
      </c>
      <c r="BW65" s="18">
        <v>3190</v>
      </c>
      <c r="BX65" s="18">
        <v>3092</v>
      </c>
      <c r="BY65" s="18">
        <v>2480</v>
      </c>
      <c r="BZ65" s="18">
        <v>2492</v>
      </c>
      <c r="CA65" s="18">
        <v>3012</v>
      </c>
      <c r="CB65" s="18">
        <v>2880</v>
      </c>
      <c r="CC65" s="18">
        <v>2839</v>
      </c>
      <c r="CD65" s="18">
        <v>3047</v>
      </c>
      <c r="CE65" s="18">
        <v>3045</v>
      </c>
      <c r="CF65" s="18">
        <v>2235</v>
      </c>
      <c r="CG65" s="18">
        <v>2375</v>
      </c>
      <c r="CH65" s="18">
        <v>3020</v>
      </c>
      <c r="CI65" s="18">
        <v>2945</v>
      </c>
      <c r="CJ65" s="18">
        <v>3134</v>
      </c>
      <c r="CK65" s="18">
        <v>2303</v>
      </c>
      <c r="CL65" s="18">
        <v>2816</v>
      </c>
      <c r="CM65" s="18">
        <v>2384</v>
      </c>
      <c r="CN65" s="18">
        <v>2495</v>
      </c>
      <c r="CO65" s="18">
        <v>2967</v>
      </c>
      <c r="CP65" s="18">
        <v>2953</v>
      </c>
    </row>
    <row r="66" spans="2:94" x14ac:dyDescent="0.3">
      <c r="B66" s="18" t="str">
        <f t="shared" si="4"/>
        <v>DR_Promise to Pay (Native)Google Android</v>
      </c>
      <c r="C66" s="18" t="s">
        <v>32</v>
      </c>
      <c r="D66" s="18" t="s">
        <v>4</v>
      </c>
      <c r="E66" s="18">
        <v>1524</v>
      </c>
      <c r="F66" s="18">
        <v>1589</v>
      </c>
      <c r="G66" s="18">
        <v>1290</v>
      </c>
      <c r="H66" s="18">
        <v>1297</v>
      </c>
      <c r="I66" s="18">
        <v>1466</v>
      </c>
      <c r="J66" s="18">
        <v>1882</v>
      </c>
      <c r="K66" s="18">
        <v>1922</v>
      </c>
      <c r="L66" s="18">
        <v>2007</v>
      </c>
      <c r="M66" s="18">
        <v>1939</v>
      </c>
      <c r="N66" s="18">
        <v>1225</v>
      </c>
      <c r="O66" s="18">
        <v>1253</v>
      </c>
      <c r="P66" s="18">
        <v>1674</v>
      </c>
      <c r="Q66" s="18">
        <v>1563</v>
      </c>
      <c r="R66" s="18">
        <v>1599</v>
      </c>
      <c r="S66" s="18">
        <v>1540</v>
      </c>
      <c r="T66" s="18">
        <v>1549</v>
      </c>
      <c r="U66" s="18">
        <v>1190</v>
      </c>
      <c r="V66" s="18">
        <v>1243</v>
      </c>
      <c r="W66" s="18">
        <v>1511</v>
      </c>
      <c r="X66" s="18">
        <v>1374</v>
      </c>
      <c r="Y66" s="18">
        <v>1433</v>
      </c>
      <c r="Z66" s="18">
        <v>1372</v>
      </c>
      <c r="AA66" s="18">
        <v>1562</v>
      </c>
      <c r="AB66" s="18">
        <v>1143</v>
      </c>
      <c r="AC66" s="18">
        <v>1194</v>
      </c>
      <c r="AD66" s="18">
        <v>1425</v>
      </c>
      <c r="AE66" s="18">
        <v>1558</v>
      </c>
      <c r="AF66" s="18">
        <v>1541</v>
      </c>
      <c r="AG66" s="18">
        <v>1458</v>
      </c>
      <c r="AH66" s="18">
        <v>1538</v>
      </c>
      <c r="AI66" s="18">
        <v>1261</v>
      </c>
      <c r="AJ66" s="18">
        <v>1194</v>
      </c>
      <c r="AK66" s="18">
        <v>1669</v>
      </c>
      <c r="AL66" s="18">
        <v>1629</v>
      </c>
      <c r="AM66" s="18">
        <v>1550</v>
      </c>
      <c r="AN66" s="18">
        <v>1777</v>
      </c>
      <c r="AO66" s="18">
        <v>1619</v>
      </c>
      <c r="AP66" s="18">
        <v>1356</v>
      </c>
      <c r="AQ66" s="18">
        <v>1203</v>
      </c>
      <c r="AR66" s="18">
        <v>1565</v>
      </c>
      <c r="AS66" s="18">
        <v>1498</v>
      </c>
      <c r="AT66" s="18">
        <v>1648</v>
      </c>
      <c r="AU66" s="18">
        <v>1531</v>
      </c>
      <c r="AV66" s="18">
        <v>1565</v>
      </c>
      <c r="AW66" s="18">
        <v>1194</v>
      </c>
      <c r="AX66" s="18">
        <v>1128</v>
      </c>
      <c r="AY66" s="18">
        <v>1592</v>
      </c>
      <c r="AZ66" s="18">
        <v>1529</v>
      </c>
      <c r="BA66" s="18">
        <v>1470</v>
      </c>
      <c r="BB66" s="18">
        <v>1533</v>
      </c>
      <c r="BC66" s="18">
        <v>1487</v>
      </c>
      <c r="BD66" s="18">
        <v>1218</v>
      </c>
      <c r="BE66" s="18">
        <v>1296</v>
      </c>
      <c r="BF66" s="18">
        <v>1588</v>
      </c>
      <c r="BG66" s="18">
        <v>1481</v>
      </c>
      <c r="BH66" s="18">
        <v>1450</v>
      </c>
      <c r="BI66" s="18">
        <v>1384</v>
      </c>
      <c r="BJ66" s="18">
        <v>1423</v>
      </c>
      <c r="BK66" s="18">
        <v>1192</v>
      </c>
      <c r="BL66" s="18">
        <v>1000</v>
      </c>
      <c r="BM66" s="18">
        <v>1242</v>
      </c>
      <c r="BN66" s="18">
        <v>1407</v>
      </c>
      <c r="BO66" s="18">
        <v>1450</v>
      </c>
      <c r="BP66" s="18">
        <v>1458</v>
      </c>
      <c r="BQ66" s="18">
        <v>1593</v>
      </c>
      <c r="BR66" s="18">
        <v>1273</v>
      </c>
      <c r="BS66" s="18">
        <v>1301</v>
      </c>
      <c r="BT66" s="18">
        <v>1619</v>
      </c>
      <c r="BU66" s="18">
        <v>1465</v>
      </c>
      <c r="BV66" s="18">
        <v>1496</v>
      </c>
      <c r="BW66" s="18">
        <v>1629</v>
      </c>
      <c r="BX66" s="18">
        <v>1591</v>
      </c>
      <c r="BY66" s="18">
        <v>1285</v>
      </c>
      <c r="BZ66" s="18">
        <v>1188</v>
      </c>
      <c r="CA66" s="18">
        <v>1459</v>
      </c>
      <c r="CB66" s="18">
        <v>1339</v>
      </c>
      <c r="CC66" s="18">
        <v>1405</v>
      </c>
      <c r="CD66" s="18">
        <v>1567</v>
      </c>
      <c r="CE66" s="18">
        <v>1479</v>
      </c>
      <c r="CF66" s="18">
        <v>1172</v>
      </c>
      <c r="CG66" s="18">
        <v>1192</v>
      </c>
      <c r="CH66" s="18">
        <v>1479</v>
      </c>
      <c r="CI66" s="18">
        <v>1486</v>
      </c>
      <c r="CJ66" s="18">
        <v>1506</v>
      </c>
      <c r="CK66" s="18">
        <v>1228</v>
      </c>
      <c r="CL66" s="18">
        <v>1493</v>
      </c>
      <c r="CM66" s="18">
        <v>1193</v>
      </c>
      <c r="CN66" s="18">
        <v>1159</v>
      </c>
      <c r="CO66" s="18">
        <v>1429</v>
      </c>
      <c r="CP66" s="18">
        <v>1390</v>
      </c>
    </row>
    <row r="67" spans="2:94" x14ac:dyDescent="0.3">
      <c r="B67" s="18" t="str">
        <f t="shared" si="4"/>
        <v>DR_CoxApp | Billing - Additional time to pay (Link out)Apple iOS</v>
      </c>
      <c r="C67" s="18" t="s">
        <v>33</v>
      </c>
      <c r="D67" s="18" t="s">
        <v>3</v>
      </c>
      <c r="E67" s="18">
        <v>1969</v>
      </c>
      <c r="F67" s="18">
        <v>1956</v>
      </c>
      <c r="G67" s="18">
        <v>1756</v>
      </c>
      <c r="H67" s="18">
        <v>1670</v>
      </c>
      <c r="I67" s="18">
        <v>1955</v>
      </c>
      <c r="J67" s="18">
        <v>2390</v>
      </c>
      <c r="K67" s="18">
        <v>2528</v>
      </c>
      <c r="L67" s="18">
        <v>2690</v>
      </c>
      <c r="M67" s="18">
        <v>2605</v>
      </c>
      <c r="N67" s="18">
        <v>1646</v>
      </c>
      <c r="O67" s="18">
        <v>1827</v>
      </c>
      <c r="P67" s="18">
        <v>2301</v>
      </c>
      <c r="Q67" s="18">
        <v>2210</v>
      </c>
      <c r="R67" s="18">
        <v>2146</v>
      </c>
      <c r="S67" s="18">
        <v>2043</v>
      </c>
      <c r="T67" s="18">
        <v>2003</v>
      </c>
      <c r="U67" s="18">
        <v>1520</v>
      </c>
      <c r="V67" s="18">
        <v>1755</v>
      </c>
      <c r="W67" s="18">
        <v>2078</v>
      </c>
      <c r="X67" s="18">
        <v>2073</v>
      </c>
      <c r="Y67" s="18">
        <v>1990</v>
      </c>
      <c r="Z67" s="18">
        <v>1890</v>
      </c>
      <c r="AA67" s="18">
        <v>2006</v>
      </c>
      <c r="AB67" s="18">
        <v>1513</v>
      </c>
      <c r="AC67" s="18">
        <v>1735</v>
      </c>
      <c r="AD67" s="18">
        <v>2070</v>
      </c>
      <c r="AE67" s="18">
        <v>2132</v>
      </c>
      <c r="AF67" s="18">
        <v>2060</v>
      </c>
      <c r="AG67" s="18">
        <v>1849</v>
      </c>
      <c r="AH67" s="18">
        <v>2031</v>
      </c>
      <c r="AI67" s="18">
        <v>1735</v>
      </c>
      <c r="AJ67" s="18">
        <v>1756</v>
      </c>
      <c r="AK67" s="18">
        <v>2255</v>
      </c>
      <c r="AL67" s="18">
        <v>2210</v>
      </c>
      <c r="AM67" s="18">
        <v>2013</v>
      </c>
      <c r="AN67" s="18">
        <v>2251</v>
      </c>
      <c r="AO67" s="18">
        <v>2298</v>
      </c>
      <c r="AP67" s="18">
        <v>1904</v>
      </c>
      <c r="AQ67" s="18">
        <v>1802</v>
      </c>
      <c r="AR67" s="18">
        <v>2242</v>
      </c>
      <c r="AS67" s="18">
        <v>2193</v>
      </c>
      <c r="AT67" s="18">
        <v>2117</v>
      </c>
      <c r="AU67" s="18">
        <v>2126</v>
      </c>
      <c r="AV67" s="18">
        <v>2023</v>
      </c>
      <c r="AW67" s="18">
        <v>1642</v>
      </c>
      <c r="AX67" s="18">
        <v>1649</v>
      </c>
      <c r="AY67" s="18">
        <v>2252</v>
      </c>
      <c r="AZ67" s="18">
        <v>2115</v>
      </c>
      <c r="BA67" s="18">
        <v>2198</v>
      </c>
      <c r="BB67" s="18">
        <v>1997</v>
      </c>
      <c r="BC67" s="18">
        <v>1993</v>
      </c>
      <c r="BD67" s="18">
        <v>1668</v>
      </c>
      <c r="BE67" s="18">
        <v>1763</v>
      </c>
      <c r="BF67" s="18">
        <v>2178</v>
      </c>
      <c r="BG67" s="18">
        <v>2053</v>
      </c>
      <c r="BH67" s="18">
        <v>2132</v>
      </c>
      <c r="BI67" s="18">
        <v>1959</v>
      </c>
      <c r="BJ67" s="18">
        <v>1926</v>
      </c>
      <c r="BK67" s="18">
        <v>1542</v>
      </c>
      <c r="BL67" s="18">
        <v>1414</v>
      </c>
      <c r="BM67" s="18">
        <v>1734</v>
      </c>
      <c r="BN67" s="18">
        <v>2018</v>
      </c>
      <c r="BO67" s="18">
        <v>2050</v>
      </c>
      <c r="BP67" s="18">
        <v>1948</v>
      </c>
      <c r="BQ67" s="18">
        <v>2147</v>
      </c>
      <c r="BR67" s="18">
        <v>1859</v>
      </c>
      <c r="BS67" s="18">
        <v>1859</v>
      </c>
      <c r="BT67" s="18">
        <v>2114</v>
      </c>
      <c r="BU67" s="18">
        <v>2030</v>
      </c>
      <c r="BV67" s="18">
        <v>2000</v>
      </c>
      <c r="BW67" s="18">
        <v>2167</v>
      </c>
      <c r="BX67" s="18">
        <v>2051</v>
      </c>
      <c r="BY67" s="18">
        <v>1711</v>
      </c>
      <c r="BZ67" s="18">
        <v>1828</v>
      </c>
      <c r="CA67" s="18">
        <v>2100</v>
      </c>
      <c r="CB67" s="18">
        <v>2010</v>
      </c>
      <c r="CC67" s="18">
        <v>1886</v>
      </c>
      <c r="CD67" s="18">
        <v>2030</v>
      </c>
      <c r="CE67" s="18">
        <v>1988</v>
      </c>
      <c r="CF67" s="18">
        <v>1534</v>
      </c>
      <c r="CG67" s="18">
        <v>1674</v>
      </c>
      <c r="CH67" s="18">
        <v>2085</v>
      </c>
      <c r="CI67" s="18">
        <v>2047</v>
      </c>
      <c r="CJ67" s="18">
        <v>2126</v>
      </c>
      <c r="CK67" s="18">
        <v>1506</v>
      </c>
      <c r="CL67" s="18">
        <v>1966</v>
      </c>
      <c r="CM67" s="18">
        <v>1708</v>
      </c>
      <c r="CN67" s="18">
        <v>1804</v>
      </c>
      <c r="CO67" s="18">
        <v>2090</v>
      </c>
      <c r="CP67" s="18">
        <v>2050</v>
      </c>
    </row>
    <row r="68" spans="2:94" x14ac:dyDescent="0.3">
      <c r="B68" s="18" t="str">
        <f t="shared" si="4"/>
        <v>DR_CoxApp | Billing - Additional time to pay (Link out)Google Android</v>
      </c>
      <c r="C68" s="18" t="s">
        <v>33</v>
      </c>
      <c r="D68" s="18" t="s">
        <v>4</v>
      </c>
      <c r="E68" s="18">
        <v>934</v>
      </c>
      <c r="F68" s="18">
        <v>926</v>
      </c>
      <c r="G68" s="18">
        <v>772</v>
      </c>
      <c r="H68" s="18">
        <v>792</v>
      </c>
      <c r="I68" s="18">
        <v>949</v>
      </c>
      <c r="J68" s="18">
        <v>1155</v>
      </c>
      <c r="K68" s="18">
        <v>1222</v>
      </c>
      <c r="L68" s="18">
        <v>1242</v>
      </c>
      <c r="M68" s="18">
        <v>1177</v>
      </c>
      <c r="N68" s="18">
        <v>745</v>
      </c>
      <c r="O68" s="18">
        <v>792</v>
      </c>
      <c r="P68" s="18">
        <v>1110</v>
      </c>
      <c r="Q68" s="18">
        <v>970</v>
      </c>
      <c r="R68" s="18">
        <v>943</v>
      </c>
      <c r="S68" s="18">
        <v>909</v>
      </c>
      <c r="T68" s="18">
        <v>930</v>
      </c>
      <c r="U68" s="18">
        <v>729</v>
      </c>
      <c r="V68" s="18">
        <v>820</v>
      </c>
      <c r="W68" s="18">
        <v>980</v>
      </c>
      <c r="X68" s="18">
        <v>901</v>
      </c>
      <c r="Y68" s="18">
        <v>916</v>
      </c>
      <c r="Z68" s="18">
        <v>836</v>
      </c>
      <c r="AA68" s="18">
        <v>970</v>
      </c>
      <c r="AB68" s="18">
        <v>723</v>
      </c>
      <c r="AC68" s="18">
        <v>771</v>
      </c>
      <c r="AD68" s="18">
        <v>941</v>
      </c>
      <c r="AE68" s="18">
        <v>990</v>
      </c>
      <c r="AF68" s="18">
        <v>938</v>
      </c>
      <c r="AG68" s="18">
        <v>884</v>
      </c>
      <c r="AH68" s="18">
        <v>946</v>
      </c>
      <c r="AI68" s="18">
        <v>759</v>
      </c>
      <c r="AJ68" s="18">
        <v>790</v>
      </c>
      <c r="AK68" s="18">
        <v>1021</v>
      </c>
      <c r="AL68" s="18">
        <v>995</v>
      </c>
      <c r="AM68" s="18">
        <v>964</v>
      </c>
      <c r="AN68" s="18">
        <v>1048</v>
      </c>
      <c r="AO68" s="18">
        <v>992</v>
      </c>
      <c r="AP68" s="18">
        <v>861</v>
      </c>
      <c r="AQ68" s="18">
        <v>786</v>
      </c>
      <c r="AR68" s="18">
        <v>1007</v>
      </c>
      <c r="AS68" s="18">
        <v>935</v>
      </c>
      <c r="AT68" s="18">
        <v>997</v>
      </c>
      <c r="AU68" s="18">
        <v>922</v>
      </c>
      <c r="AV68" s="18">
        <v>907</v>
      </c>
      <c r="AW68" s="18">
        <v>748</v>
      </c>
      <c r="AX68" s="18">
        <v>733</v>
      </c>
      <c r="AY68" s="18">
        <v>1043</v>
      </c>
      <c r="AZ68" s="18">
        <v>966</v>
      </c>
      <c r="BA68" s="18">
        <v>880</v>
      </c>
      <c r="BB68" s="18">
        <v>949</v>
      </c>
      <c r="BC68" s="18">
        <v>923</v>
      </c>
      <c r="BD68" s="18">
        <v>751</v>
      </c>
      <c r="BE68" s="18">
        <v>843</v>
      </c>
      <c r="BF68" s="18">
        <v>1011</v>
      </c>
      <c r="BG68" s="18">
        <v>943</v>
      </c>
      <c r="BH68" s="18">
        <v>919</v>
      </c>
      <c r="BI68" s="18">
        <v>870</v>
      </c>
      <c r="BJ68" s="18">
        <v>897</v>
      </c>
      <c r="BK68" s="18">
        <v>766</v>
      </c>
      <c r="BL68" s="18">
        <v>640</v>
      </c>
      <c r="BM68" s="18">
        <v>782</v>
      </c>
      <c r="BN68" s="18">
        <v>895</v>
      </c>
      <c r="BO68" s="18">
        <v>896</v>
      </c>
      <c r="BP68" s="18">
        <v>909</v>
      </c>
      <c r="BQ68" s="18">
        <v>944</v>
      </c>
      <c r="BR68" s="18">
        <v>805</v>
      </c>
      <c r="BS68" s="18">
        <v>855</v>
      </c>
      <c r="BT68" s="18">
        <v>1049</v>
      </c>
      <c r="BU68" s="18">
        <v>933</v>
      </c>
      <c r="BV68" s="18">
        <v>929</v>
      </c>
      <c r="BW68" s="18">
        <v>1021</v>
      </c>
      <c r="BX68" s="18">
        <v>993</v>
      </c>
      <c r="BY68" s="18">
        <v>805</v>
      </c>
      <c r="BZ68" s="18">
        <v>785</v>
      </c>
      <c r="CA68" s="18">
        <v>984</v>
      </c>
      <c r="CB68" s="18">
        <v>853</v>
      </c>
      <c r="CC68" s="18">
        <v>852</v>
      </c>
      <c r="CD68" s="18">
        <v>959</v>
      </c>
      <c r="CE68" s="18">
        <v>913</v>
      </c>
      <c r="CF68" s="18">
        <v>751</v>
      </c>
      <c r="CG68" s="18">
        <v>758</v>
      </c>
      <c r="CH68" s="18">
        <v>945</v>
      </c>
      <c r="CI68" s="18">
        <v>929</v>
      </c>
      <c r="CJ68" s="18">
        <v>928</v>
      </c>
      <c r="CK68" s="18">
        <v>735</v>
      </c>
      <c r="CL68" s="18">
        <v>903</v>
      </c>
      <c r="CM68" s="18">
        <v>757</v>
      </c>
      <c r="CN68" s="18">
        <v>757</v>
      </c>
      <c r="CO68" s="18">
        <v>932</v>
      </c>
      <c r="CP68" s="18">
        <v>893</v>
      </c>
    </row>
    <row r="69" spans="2:94" x14ac:dyDescent="0.3">
      <c r="B69" s="18" t="str">
        <f t="shared" si="4"/>
        <v>DR_CoxApp | Billing - Future date payment (Link out)Apple iOS</v>
      </c>
      <c r="C69" s="18" t="s">
        <v>34</v>
      </c>
      <c r="D69" s="18" t="s">
        <v>3</v>
      </c>
      <c r="E69" s="18">
        <v>227</v>
      </c>
      <c r="F69" s="18">
        <v>239</v>
      </c>
      <c r="G69" s="18">
        <v>189</v>
      </c>
      <c r="H69" s="18">
        <v>200</v>
      </c>
      <c r="I69" s="18">
        <v>250</v>
      </c>
      <c r="J69" s="18">
        <v>309</v>
      </c>
      <c r="K69" s="18">
        <v>328</v>
      </c>
      <c r="L69" s="18">
        <v>301</v>
      </c>
      <c r="M69" s="18">
        <v>323</v>
      </c>
      <c r="N69" s="18">
        <v>179</v>
      </c>
      <c r="O69" s="18">
        <v>230</v>
      </c>
      <c r="P69" s="18">
        <v>334</v>
      </c>
      <c r="Q69" s="18">
        <v>302</v>
      </c>
      <c r="R69" s="18">
        <v>313</v>
      </c>
      <c r="S69" s="18">
        <v>262</v>
      </c>
      <c r="T69" s="18">
        <v>259</v>
      </c>
      <c r="U69" s="18">
        <v>217</v>
      </c>
      <c r="V69" s="18">
        <v>240</v>
      </c>
      <c r="W69" s="18">
        <v>301</v>
      </c>
      <c r="X69" s="18">
        <v>285</v>
      </c>
      <c r="Y69" s="18">
        <v>254</v>
      </c>
      <c r="Z69" s="18">
        <v>245</v>
      </c>
      <c r="AA69" s="18">
        <v>280</v>
      </c>
      <c r="AB69" s="18">
        <v>189</v>
      </c>
      <c r="AC69" s="18">
        <v>229</v>
      </c>
      <c r="AD69" s="18">
        <v>297</v>
      </c>
      <c r="AE69" s="18">
        <v>313</v>
      </c>
      <c r="AF69" s="18">
        <v>260</v>
      </c>
      <c r="AG69" s="18">
        <v>268</v>
      </c>
      <c r="AH69" s="18">
        <v>263</v>
      </c>
      <c r="AI69" s="18">
        <v>207</v>
      </c>
      <c r="AJ69" s="18">
        <v>199</v>
      </c>
      <c r="AK69" s="18">
        <v>319</v>
      </c>
      <c r="AL69" s="18">
        <v>278</v>
      </c>
      <c r="AM69" s="18">
        <v>265</v>
      </c>
      <c r="AN69" s="18">
        <v>330</v>
      </c>
      <c r="AO69" s="18">
        <v>341</v>
      </c>
      <c r="AP69" s="18">
        <v>287</v>
      </c>
      <c r="AQ69" s="18">
        <v>266</v>
      </c>
      <c r="AR69" s="18">
        <v>348</v>
      </c>
      <c r="AS69" s="18">
        <v>289</v>
      </c>
      <c r="AT69" s="18">
        <v>258</v>
      </c>
      <c r="AU69" s="18">
        <v>311</v>
      </c>
      <c r="AV69" s="18">
        <v>279</v>
      </c>
      <c r="AW69" s="18">
        <v>226</v>
      </c>
      <c r="AX69" s="18">
        <v>230</v>
      </c>
      <c r="AY69" s="18">
        <v>310</v>
      </c>
      <c r="AZ69" s="18">
        <v>336</v>
      </c>
      <c r="BA69" s="18">
        <v>283</v>
      </c>
      <c r="BB69" s="18">
        <v>277</v>
      </c>
      <c r="BC69" s="18">
        <v>257</v>
      </c>
      <c r="BD69" s="18">
        <v>221</v>
      </c>
      <c r="BE69" s="18">
        <v>241</v>
      </c>
      <c r="BF69" s="18">
        <v>322</v>
      </c>
      <c r="BG69" s="18">
        <v>254</v>
      </c>
      <c r="BH69" s="18">
        <v>279</v>
      </c>
      <c r="BI69" s="18">
        <v>290</v>
      </c>
      <c r="BJ69" s="18">
        <v>208</v>
      </c>
      <c r="BK69" s="18">
        <v>206</v>
      </c>
      <c r="BL69" s="18">
        <v>141</v>
      </c>
      <c r="BM69" s="18">
        <v>178</v>
      </c>
      <c r="BN69" s="18">
        <v>276</v>
      </c>
      <c r="BO69" s="18">
        <v>259</v>
      </c>
      <c r="BP69" s="18">
        <v>254</v>
      </c>
      <c r="BQ69" s="18">
        <v>231</v>
      </c>
      <c r="BR69" s="18">
        <v>225</v>
      </c>
      <c r="BS69" s="18">
        <v>213</v>
      </c>
      <c r="BT69" s="18">
        <v>300</v>
      </c>
      <c r="BU69" s="18">
        <v>283</v>
      </c>
      <c r="BV69" s="18">
        <v>277</v>
      </c>
      <c r="BW69" s="18">
        <v>275</v>
      </c>
      <c r="BX69" s="18">
        <v>272</v>
      </c>
      <c r="BY69" s="18">
        <v>227</v>
      </c>
      <c r="BZ69" s="18">
        <v>265</v>
      </c>
      <c r="CA69" s="18">
        <v>338</v>
      </c>
      <c r="CB69" s="18">
        <v>279</v>
      </c>
      <c r="CC69" s="18">
        <v>262</v>
      </c>
      <c r="CD69" s="18">
        <v>250</v>
      </c>
      <c r="CE69" s="18">
        <v>240</v>
      </c>
      <c r="CF69" s="18">
        <v>196</v>
      </c>
      <c r="CG69" s="18">
        <v>206</v>
      </c>
      <c r="CH69" s="18">
        <v>304</v>
      </c>
      <c r="CI69" s="18">
        <v>299</v>
      </c>
      <c r="CJ69" s="18">
        <v>265</v>
      </c>
      <c r="CK69" s="18">
        <v>148</v>
      </c>
      <c r="CL69" s="18">
        <v>229</v>
      </c>
      <c r="CM69" s="18">
        <v>221</v>
      </c>
      <c r="CN69" s="18">
        <v>260</v>
      </c>
      <c r="CO69" s="18">
        <v>293</v>
      </c>
      <c r="CP69" s="18">
        <v>284</v>
      </c>
    </row>
    <row r="70" spans="2:94" x14ac:dyDescent="0.3">
      <c r="B70" s="18" t="str">
        <f t="shared" si="4"/>
        <v>DR_CoxApp | Billing - Future date payment (Link out)Google Android</v>
      </c>
      <c r="C70" s="18" t="s">
        <v>34</v>
      </c>
      <c r="D70" s="18" t="s">
        <v>4</v>
      </c>
      <c r="E70" s="18">
        <v>107</v>
      </c>
      <c r="F70" s="18">
        <v>85</v>
      </c>
      <c r="G70" s="18">
        <v>105</v>
      </c>
      <c r="H70" s="18">
        <v>118</v>
      </c>
      <c r="I70" s="18">
        <v>96</v>
      </c>
      <c r="J70" s="18">
        <v>141</v>
      </c>
      <c r="K70" s="18">
        <v>141</v>
      </c>
      <c r="L70" s="18">
        <v>128</v>
      </c>
      <c r="M70" s="18">
        <v>145</v>
      </c>
      <c r="N70" s="18">
        <v>84</v>
      </c>
      <c r="O70" s="18">
        <v>133</v>
      </c>
      <c r="P70" s="18">
        <v>155</v>
      </c>
      <c r="Q70" s="18">
        <v>140</v>
      </c>
      <c r="R70" s="18">
        <v>157</v>
      </c>
      <c r="S70" s="18">
        <v>128</v>
      </c>
      <c r="T70" s="18">
        <v>123</v>
      </c>
      <c r="U70" s="18">
        <v>116</v>
      </c>
      <c r="V70" s="18">
        <v>100</v>
      </c>
      <c r="W70" s="18">
        <v>131</v>
      </c>
      <c r="X70" s="18">
        <v>108</v>
      </c>
      <c r="Y70" s="18">
        <v>118</v>
      </c>
      <c r="Z70" s="18">
        <v>96</v>
      </c>
      <c r="AA70" s="18">
        <v>117</v>
      </c>
      <c r="AB70" s="18">
        <v>89</v>
      </c>
      <c r="AC70" s="18">
        <v>101</v>
      </c>
      <c r="AD70" s="18">
        <v>127</v>
      </c>
      <c r="AE70" s="18">
        <v>145</v>
      </c>
      <c r="AF70" s="18">
        <v>142</v>
      </c>
      <c r="AG70" s="18">
        <v>126</v>
      </c>
      <c r="AH70" s="18">
        <v>116</v>
      </c>
      <c r="AI70" s="18">
        <v>99</v>
      </c>
      <c r="AJ70" s="18">
        <v>93</v>
      </c>
      <c r="AK70" s="18">
        <v>148</v>
      </c>
      <c r="AL70" s="18">
        <v>141</v>
      </c>
      <c r="AM70" s="18">
        <v>114</v>
      </c>
      <c r="AN70" s="18">
        <v>155</v>
      </c>
      <c r="AO70" s="18">
        <v>121</v>
      </c>
      <c r="AP70" s="18">
        <v>126</v>
      </c>
      <c r="AQ70" s="18">
        <v>108</v>
      </c>
      <c r="AR70" s="18">
        <v>160</v>
      </c>
      <c r="AS70" s="18">
        <v>150</v>
      </c>
      <c r="AT70" s="18">
        <v>133</v>
      </c>
      <c r="AU70" s="18">
        <v>127</v>
      </c>
      <c r="AV70" s="18">
        <v>137</v>
      </c>
      <c r="AW70" s="18">
        <v>114</v>
      </c>
      <c r="AX70" s="18">
        <v>132</v>
      </c>
      <c r="AY70" s="18">
        <v>160</v>
      </c>
      <c r="AZ70" s="18">
        <v>158</v>
      </c>
      <c r="BA70" s="18">
        <v>134</v>
      </c>
      <c r="BB70" s="18">
        <v>134</v>
      </c>
      <c r="BC70" s="18">
        <v>121</v>
      </c>
      <c r="BD70" s="18">
        <v>114</v>
      </c>
      <c r="BE70" s="18">
        <v>123</v>
      </c>
      <c r="BF70" s="18">
        <v>165</v>
      </c>
      <c r="BG70" s="18">
        <v>129</v>
      </c>
      <c r="BH70" s="18">
        <v>124</v>
      </c>
      <c r="BI70" s="18">
        <v>113</v>
      </c>
      <c r="BJ70" s="18">
        <v>109</v>
      </c>
      <c r="BK70" s="18">
        <v>113</v>
      </c>
      <c r="BL70" s="18">
        <v>76</v>
      </c>
      <c r="BM70" s="18">
        <v>94</v>
      </c>
      <c r="BN70" s="18">
        <v>130</v>
      </c>
      <c r="BO70" s="18">
        <v>125</v>
      </c>
      <c r="BP70" s="18">
        <v>129</v>
      </c>
      <c r="BQ70" s="18">
        <v>117</v>
      </c>
      <c r="BR70" s="18">
        <v>97</v>
      </c>
      <c r="BS70" s="18">
        <v>114</v>
      </c>
      <c r="BT70" s="18">
        <v>143</v>
      </c>
      <c r="BU70" s="18">
        <v>116</v>
      </c>
      <c r="BV70" s="18">
        <v>137</v>
      </c>
      <c r="BW70" s="18">
        <v>149</v>
      </c>
      <c r="BX70" s="18">
        <v>128</v>
      </c>
      <c r="BY70" s="18">
        <v>119</v>
      </c>
      <c r="BZ70" s="18">
        <v>109</v>
      </c>
      <c r="CA70" s="18">
        <v>146</v>
      </c>
      <c r="CB70" s="18">
        <v>141</v>
      </c>
      <c r="CC70" s="18">
        <v>120</v>
      </c>
      <c r="CD70" s="18">
        <v>120</v>
      </c>
      <c r="CE70" s="18">
        <v>115</v>
      </c>
      <c r="CF70" s="18">
        <v>97</v>
      </c>
      <c r="CG70" s="18">
        <v>103</v>
      </c>
      <c r="CH70" s="18">
        <v>127</v>
      </c>
      <c r="CI70" s="18">
        <v>145</v>
      </c>
      <c r="CJ70" s="18">
        <v>150</v>
      </c>
      <c r="CK70" s="18">
        <v>77</v>
      </c>
      <c r="CL70" s="18">
        <v>99</v>
      </c>
      <c r="CM70" s="18">
        <v>112</v>
      </c>
      <c r="CN70" s="18">
        <v>130</v>
      </c>
      <c r="CO70" s="18">
        <v>131</v>
      </c>
      <c r="CP70" s="18">
        <v>126</v>
      </c>
    </row>
    <row r="71" spans="2:94" x14ac:dyDescent="0.3">
      <c r="B71" s="18" t="str">
        <f t="shared" si="4"/>
        <v>DR_Billing - View Bill DetailsApple iOS</v>
      </c>
      <c r="C71" s="18" t="s">
        <v>35</v>
      </c>
      <c r="D71" s="18" t="s">
        <v>3</v>
      </c>
      <c r="E71" s="18">
        <v>6387</v>
      </c>
      <c r="F71" s="18">
        <v>6238</v>
      </c>
      <c r="G71" s="18">
        <v>4826</v>
      </c>
      <c r="H71" s="18">
        <v>4397</v>
      </c>
      <c r="I71" s="18">
        <v>5003</v>
      </c>
      <c r="J71" s="18">
        <v>6972</v>
      </c>
      <c r="K71" s="18">
        <v>6278</v>
      </c>
      <c r="L71" s="18">
        <v>7710</v>
      </c>
      <c r="M71" s="18">
        <v>6719</v>
      </c>
      <c r="N71" s="18">
        <v>4820</v>
      </c>
      <c r="O71" s="18">
        <v>4426</v>
      </c>
      <c r="P71" s="18">
        <v>6174</v>
      </c>
      <c r="Q71" s="18">
        <v>5854</v>
      </c>
      <c r="R71" s="18">
        <v>6029</v>
      </c>
      <c r="S71" s="18">
        <v>6434</v>
      </c>
      <c r="T71" s="18">
        <v>6182</v>
      </c>
      <c r="U71" s="18">
        <v>4678</v>
      </c>
      <c r="V71" s="18">
        <v>4309</v>
      </c>
      <c r="W71" s="18">
        <v>5871</v>
      </c>
      <c r="X71" s="18">
        <v>5489</v>
      </c>
      <c r="Y71" s="18">
        <v>5871</v>
      </c>
      <c r="Z71" s="18">
        <v>5562</v>
      </c>
      <c r="AA71" s="18">
        <v>5598</v>
      </c>
      <c r="AB71" s="18">
        <v>4388</v>
      </c>
      <c r="AC71" s="18">
        <v>4316</v>
      </c>
      <c r="AD71" s="18">
        <v>5912</v>
      </c>
      <c r="AE71" s="18">
        <v>6053</v>
      </c>
      <c r="AF71" s="18">
        <v>6511</v>
      </c>
      <c r="AG71" s="18">
        <v>5841</v>
      </c>
      <c r="AH71" s="18">
        <v>5982</v>
      </c>
      <c r="AI71" s="18">
        <v>4891</v>
      </c>
      <c r="AJ71" s="18">
        <v>4317</v>
      </c>
      <c r="AK71" s="18">
        <v>6782</v>
      </c>
      <c r="AL71" s="18">
        <v>7002</v>
      </c>
      <c r="AM71" s="18">
        <v>6127</v>
      </c>
      <c r="AN71" s="18">
        <v>6866</v>
      </c>
      <c r="AO71" s="18">
        <v>5832</v>
      </c>
      <c r="AP71" s="18">
        <v>4828</v>
      </c>
      <c r="AQ71" s="18">
        <v>4325</v>
      </c>
      <c r="AR71" s="18">
        <v>5392</v>
      </c>
      <c r="AS71" s="18">
        <v>5784</v>
      </c>
      <c r="AT71" s="18">
        <v>5844</v>
      </c>
      <c r="AU71" s="18">
        <v>5723</v>
      </c>
      <c r="AV71" s="18">
        <v>5342</v>
      </c>
      <c r="AW71" s="18">
        <v>4253</v>
      </c>
      <c r="AX71" s="18">
        <v>3574</v>
      </c>
      <c r="AY71" s="18">
        <v>5742</v>
      </c>
      <c r="AZ71" s="18">
        <v>6343</v>
      </c>
      <c r="BA71" s="18">
        <v>5446</v>
      </c>
      <c r="BB71" s="18">
        <v>5804</v>
      </c>
      <c r="BC71" s="18">
        <v>5617</v>
      </c>
      <c r="BD71" s="18">
        <v>4212</v>
      </c>
      <c r="BE71" s="18">
        <v>4027</v>
      </c>
      <c r="BF71" s="18">
        <v>5735</v>
      </c>
      <c r="BG71" s="18">
        <v>6215</v>
      </c>
      <c r="BH71" s="18">
        <v>5664</v>
      </c>
      <c r="BI71" s="18">
        <v>5616</v>
      </c>
      <c r="BJ71" s="18">
        <v>5366</v>
      </c>
      <c r="BK71" s="18">
        <v>3941</v>
      </c>
      <c r="BL71" s="18">
        <v>3701</v>
      </c>
      <c r="BM71" s="18">
        <v>5351</v>
      </c>
      <c r="BN71" s="18">
        <v>5309</v>
      </c>
      <c r="BO71" s="18">
        <v>5542</v>
      </c>
      <c r="BP71" s="18">
        <v>5324</v>
      </c>
      <c r="BQ71" s="18">
        <v>6083</v>
      </c>
      <c r="BR71" s="18">
        <v>4760</v>
      </c>
      <c r="BS71" s="18">
        <v>4523</v>
      </c>
      <c r="BT71" s="18">
        <v>5723</v>
      </c>
      <c r="BU71" s="18">
        <v>6424</v>
      </c>
      <c r="BV71" s="18">
        <v>5426</v>
      </c>
      <c r="BW71" s="18">
        <v>5935</v>
      </c>
      <c r="BX71" s="18">
        <v>5710</v>
      </c>
      <c r="BY71" s="18">
        <v>4340</v>
      </c>
      <c r="BZ71" s="18">
        <v>3909</v>
      </c>
      <c r="CA71" s="18">
        <v>5298</v>
      </c>
      <c r="CB71" s="18">
        <v>5445</v>
      </c>
      <c r="CC71" s="18">
        <v>5712</v>
      </c>
      <c r="CD71" s="18">
        <v>6113</v>
      </c>
      <c r="CE71" s="18">
        <v>5610</v>
      </c>
      <c r="CF71" s="18">
        <v>4285</v>
      </c>
      <c r="CG71" s="18">
        <v>4186</v>
      </c>
      <c r="CH71" s="18">
        <v>5894</v>
      </c>
      <c r="CI71" s="18">
        <v>5608</v>
      </c>
      <c r="CJ71" s="18">
        <v>6525</v>
      </c>
      <c r="CK71" s="18">
        <v>5239</v>
      </c>
      <c r="CL71" s="18">
        <v>5782</v>
      </c>
      <c r="CM71" s="18">
        <v>4004</v>
      </c>
      <c r="CN71" s="18">
        <v>3632</v>
      </c>
      <c r="CO71" s="18">
        <v>6166</v>
      </c>
      <c r="CP71" s="18">
        <v>5850</v>
      </c>
    </row>
    <row r="72" spans="2:94" x14ac:dyDescent="0.3">
      <c r="B72" s="18" t="str">
        <f t="shared" si="4"/>
        <v>DR_Billing - View Bill DetailsGoogle Android</v>
      </c>
      <c r="C72" s="18" t="s">
        <v>35</v>
      </c>
      <c r="D72" s="18" t="s">
        <v>4</v>
      </c>
      <c r="E72" s="18">
        <v>1001</v>
      </c>
      <c r="F72" s="18">
        <v>971</v>
      </c>
      <c r="G72" s="18">
        <v>778</v>
      </c>
      <c r="H72" s="18">
        <v>658</v>
      </c>
      <c r="I72" s="18">
        <v>815</v>
      </c>
      <c r="J72" s="18">
        <v>1060</v>
      </c>
      <c r="K72" s="18">
        <v>958</v>
      </c>
      <c r="L72" s="18">
        <v>1147</v>
      </c>
      <c r="M72" s="18">
        <v>1048</v>
      </c>
      <c r="N72" s="18">
        <v>757</v>
      </c>
      <c r="O72" s="18">
        <v>641</v>
      </c>
      <c r="P72" s="18">
        <v>877</v>
      </c>
      <c r="Q72" s="18">
        <v>885</v>
      </c>
      <c r="R72" s="18">
        <v>945</v>
      </c>
      <c r="S72" s="18">
        <v>969</v>
      </c>
      <c r="T72" s="18">
        <v>974</v>
      </c>
      <c r="U72" s="18">
        <v>779</v>
      </c>
      <c r="V72" s="18">
        <v>731</v>
      </c>
      <c r="W72" s="18">
        <v>833</v>
      </c>
      <c r="X72" s="18">
        <v>770</v>
      </c>
      <c r="Y72" s="18">
        <v>794</v>
      </c>
      <c r="Z72" s="18">
        <v>821</v>
      </c>
      <c r="AA72" s="18">
        <v>804</v>
      </c>
      <c r="AB72" s="18">
        <v>723</v>
      </c>
      <c r="AC72" s="18">
        <v>689</v>
      </c>
      <c r="AD72" s="18">
        <v>800</v>
      </c>
      <c r="AE72" s="18">
        <v>982</v>
      </c>
      <c r="AF72" s="18">
        <v>1044</v>
      </c>
      <c r="AG72" s="18">
        <v>858</v>
      </c>
      <c r="AH72" s="18">
        <v>925</v>
      </c>
      <c r="AI72" s="18">
        <v>734</v>
      </c>
      <c r="AJ72" s="18">
        <v>664</v>
      </c>
      <c r="AK72" s="18">
        <v>1013</v>
      </c>
      <c r="AL72" s="18">
        <v>998</v>
      </c>
      <c r="AM72" s="18">
        <v>990</v>
      </c>
      <c r="AN72" s="18">
        <v>1117</v>
      </c>
      <c r="AO72" s="18">
        <v>894</v>
      </c>
      <c r="AP72" s="18">
        <v>832</v>
      </c>
      <c r="AQ72" s="18">
        <v>659</v>
      </c>
      <c r="AR72" s="18">
        <v>777</v>
      </c>
      <c r="AS72" s="18">
        <v>898</v>
      </c>
      <c r="AT72" s="18">
        <v>873</v>
      </c>
      <c r="AU72" s="18">
        <v>921</v>
      </c>
      <c r="AV72" s="18">
        <v>803</v>
      </c>
      <c r="AW72" s="18">
        <v>736</v>
      </c>
      <c r="AX72" s="18">
        <v>556</v>
      </c>
      <c r="AY72" s="18">
        <v>801</v>
      </c>
      <c r="AZ72" s="18">
        <v>900</v>
      </c>
      <c r="BA72" s="18">
        <v>782</v>
      </c>
      <c r="BB72" s="18">
        <v>905</v>
      </c>
      <c r="BC72" s="18">
        <v>827</v>
      </c>
      <c r="BD72" s="18">
        <v>674</v>
      </c>
      <c r="BE72" s="18">
        <v>647</v>
      </c>
      <c r="BF72" s="18">
        <v>885</v>
      </c>
      <c r="BG72" s="18">
        <v>948</v>
      </c>
      <c r="BH72" s="18">
        <v>829</v>
      </c>
      <c r="BI72" s="18">
        <v>728</v>
      </c>
      <c r="BJ72" s="18">
        <v>831</v>
      </c>
      <c r="BK72" s="18">
        <v>623</v>
      </c>
      <c r="BL72" s="18">
        <v>587</v>
      </c>
      <c r="BM72" s="18">
        <v>722</v>
      </c>
      <c r="BN72" s="18">
        <v>811</v>
      </c>
      <c r="BO72" s="18">
        <v>792</v>
      </c>
      <c r="BP72" s="18">
        <v>851</v>
      </c>
      <c r="BQ72" s="18">
        <v>951</v>
      </c>
      <c r="BR72" s="18">
        <v>757</v>
      </c>
      <c r="BS72" s="18">
        <v>749</v>
      </c>
      <c r="BT72" s="18">
        <v>821</v>
      </c>
      <c r="BU72" s="18">
        <v>1001</v>
      </c>
      <c r="BV72" s="18">
        <v>831</v>
      </c>
      <c r="BW72" s="18">
        <v>873</v>
      </c>
      <c r="BX72" s="18">
        <v>838</v>
      </c>
      <c r="BY72" s="18">
        <v>689</v>
      </c>
      <c r="BZ72" s="18">
        <v>633</v>
      </c>
      <c r="CA72" s="18">
        <v>771</v>
      </c>
      <c r="CB72" s="18">
        <v>807</v>
      </c>
      <c r="CC72" s="18">
        <v>845</v>
      </c>
      <c r="CD72" s="18">
        <v>927</v>
      </c>
      <c r="CE72" s="18">
        <v>867</v>
      </c>
      <c r="CF72" s="18">
        <v>701</v>
      </c>
      <c r="CG72" s="18">
        <v>683</v>
      </c>
      <c r="CH72" s="18">
        <v>842</v>
      </c>
      <c r="CI72" s="18">
        <v>899</v>
      </c>
      <c r="CJ72" s="18">
        <v>985</v>
      </c>
      <c r="CK72" s="18">
        <v>800</v>
      </c>
      <c r="CL72" s="18">
        <v>926</v>
      </c>
      <c r="CM72" s="18">
        <v>610</v>
      </c>
      <c r="CN72" s="18">
        <v>627</v>
      </c>
      <c r="CO72" s="18">
        <v>902</v>
      </c>
      <c r="CP72" s="18">
        <v>953</v>
      </c>
    </row>
    <row r="73" spans="2:94" x14ac:dyDescent="0.3">
      <c r="B73" s="18" t="str">
        <f t="shared" si="4"/>
        <v>DR_Billing - Activity &amp; StatementsApple iOS</v>
      </c>
      <c r="C73" s="18" t="s">
        <v>36</v>
      </c>
      <c r="D73" s="18" t="s">
        <v>3</v>
      </c>
      <c r="E73" s="18">
        <v>5111</v>
      </c>
      <c r="F73" s="18">
        <v>5244</v>
      </c>
      <c r="G73" s="18">
        <v>4071</v>
      </c>
      <c r="H73" s="18">
        <v>3777</v>
      </c>
      <c r="I73" s="18">
        <v>4282</v>
      </c>
      <c r="J73" s="18">
        <v>5674</v>
      </c>
      <c r="K73" s="18">
        <v>5437</v>
      </c>
      <c r="L73" s="18">
        <v>6144</v>
      </c>
      <c r="M73" s="18">
        <v>5679</v>
      </c>
      <c r="N73" s="18">
        <v>4154</v>
      </c>
      <c r="O73" s="18">
        <v>3709</v>
      </c>
      <c r="P73" s="18">
        <v>4894</v>
      </c>
      <c r="Q73" s="18">
        <v>4751</v>
      </c>
      <c r="R73" s="18">
        <v>4890</v>
      </c>
      <c r="S73" s="18">
        <v>5240</v>
      </c>
      <c r="T73" s="18">
        <v>5166</v>
      </c>
      <c r="U73" s="18">
        <v>3885</v>
      </c>
      <c r="V73" s="18">
        <v>3613</v>
      </c>
      <c r="W73" s="18">
        <v>4943</v>
      </c>
      <c r="X73" s="18">
        <v>4597</v>
      </c>
      <c r="Y73" s="18">
        <v>5013</v>
      </c>
      <c r="Z73" s="18">
        <v>4653</v>
      </c>
      <c r="AA73" s="18">
        <v>4869</v>
      </c>
      <c r="AB73" s="18">
        <v>3735</v>
      </c>
      <c r="AC73" s="18">
        <v>3620</v>
      </c>
      <c r="AD73" s="18">
        <v>4790</v>
      </c>
      <c r="AE73" s="18">
        <v>4926</v>
      </c>
      <c r="AF73" s="18">
        <v>5179</v>
      </c>
      <c r="AG73" s="18">
        <v>4918</v>
      </c>
      <c r="AH73" s="18">
        <v>5041</v>
      </c>
      <c r="AI73" s="18">
        <v>4125</v>
      </c>
      <c r="AJ73" s="18">
        <v>3503</v>
      </c>
      <c r="AK73" s="18">
        <v>5429</v>
      </c>
      <c r="AL73" s="18">
        <v>5682</v>
      </c>
      <c r="AM73" s="18">
        <v>5249</v>
      </c>
      <c r="AN73" s="18">
        <v>5464</v>
      </c>
      <c r="AO73" s="18">
        <v>4980</v>
      </c>
      <c r="AP73" s="18">
        <v>3969</v>
      </c>
      <c r="AQ73" s="18">
        <v>3531</v>
      </c>
      <c r="AR73" s="18">
        <v>4535</v>
      </c>
      <c r="AS73" s="18">
        <v>4880</v>
      </c>
      <c r="AT73" s="18">
        <v>4896</v>
      </c>
      <c r="AU73" s="18">
        <v>4935</v>
      </c>
      <c r="AV73" s="18">
        <v>4687</v>
      </c>
      <c r="AW73" s="18">
        <v>3431</v>
      </c>
      <c r="AX73" s="18">
        <v>2913</v>
      </c>
      <c r="AY73" s="18">
        <v>4684</v>
      </c>
      <c r="AZ73" s="18">
        <v>4968</v>
      </c>
      <c r="BA73" s="18">
        <v>4635</v>
      </c>
      <c r="BB73" s="18">
        <v>4878</v>
      </c>
      <c r="BC73" s="18">
        <v>4913</v>
      </c>
      <c r="BD73" s="18">
        <v>3626</v>
      </c>
      <c r="BE73" s="18">
        <v>3295</v>
      </c>
      <c r="BF73" s="18">
        <v>4751</v>
      </c>
      <c r="BG73" s="18">
        <v>4910</v>
      </c>
      <c r="BH73" s="18">
        <v>4662</v>
      </c>
      <c r="BI73" s="18">
        <v>4719</v>
      </c>
      <c r="BJ73" s="18">
        <v>4636</v>
      </c>
      <c r="BK73" s="18">
        <v>3324</v>
      </c>
      <c r="BL73" s="18">
        <v>2964</v>
      </c>
      <c r="BM73" s="18">
        <v>4324</v>
      </c>
      <c r="BN73" s="18">
        <v>4481</v>
      </c>
      <c r="BO73" s="18">
        <v>4605</v>
      </c>
      <c r="BP73" s="18">
        <v>4411</v>
      </c>
      <c r="BQ73" s="18">
        <v>5179</v>
      </c>
      <c r="BR73" s="18">
        <v>4038</v>
      </c>
      <c r="BS73" s="18">
        <v>3781</v>
      </c>
      <c r="BT73" s="18">
        <v>4743</v>
      </c>
      <c r="BU73" s="18">
        <v>4881</v>
      </c>
      <c r="BV73" s="18">
        <v>4425</v>
      </c>
      <c r="BW73" s="18">
        <v>4783</v>
      </c>
      <c r="BX73" s="18">
        <v>4722</v>
      </c>
      <c r="BY73" s="18">
        <v>3519</v>
      </c>
      <c r="BZ73" s="18">
        <v>3131</v>
      </c>
      <c r="CA73" s="18">
        <v>4349</v>
      </c>
      <c r="CB73" s="18">
        <v>4606</v>
      </c>
      <c r="CC73" s="18">
        <v>4693</v>
      </c>
      <c r="CD73" s="18">
        <v>5206</v>
      </c>
      <c r="CE73" s="18">
        <v>4925</v>
      </c>
      <c r="CF73" s="18">
        <v>3563</v>
      </c>
      <c r="CG73" s="18">
        <v>3541</v>
      </c>
      <c r="CH73" s="18">
        <v>4667</v>
      </c>
      <c r="CI73" s="18">
        <v>4651</v>
      </c>
      <c r="CJ73" s="18">
        <v>5302</v>
      </c>
      <c r="CK73" s="18">
        <v>4563</v>
      </c>
      <c r="CL73" s="18">
        <v>4879</v>
      </c>
      <c r="CM73" s="18">
        <v>3561</v>
      </c>
      <c r="CN73" s="18">
        <v>3207</v>
      </c>
      <c r="CO73" s="18">
        <v>4843</v>
      </c>
      <c r="CP73" s="18">
        <v>4633</v>
      </c>
    </row>
    <row r="74" spans="2:94" x14ac:dyDescent="0.3">
      <c r="B74" s="18" t="str">
        <f t="shared" si="4"/>
        <v>DR_Billing - Activity &amp; StatementsGoogle Android</v>
      </c>
      <c r="C74" s="18" t="s">
        <v>36</v>
      </c>
      <c r="D74" s="18" t="s">
        <v>4</v>
      </c>
      <c r="E74" s="18">
        <v>1641</v>
      </c>
      <c r="F74" s="18">
        <v>1629</v>
      </c>
      <c r="G74" s="18">
        <v>1362</v>
      </c>
      <c r="H74" s="18">
        <v>1248</v>
      </c>
      <c r="I74" s="18">
        <v>1335</v>
      </c>
      <c r="J74" s="18">
        <v>1788</v>
      </c>
      <c r="K74" s="18">
        <v>1653</v>
      </c>
      <c r="L74" s="18">
        <v>1866</v>
      </c>
      <c r="M74" s="18">
        <v>1706</v>
      </c>
      <c r="N74" s="18">
        <v>1301</v>
      </c>
      <c r="O74" s="18">
        <v>1156</v>
      </c>
      <c r="P74" s="18">
        <v>1424</v>
      </c>
      <c r="Q74" s="18">
        <v>1396</v>
      </c>
      <c r="R74" s="18">
        <v>1504</v>
      </c>
      <c r="S74" s="18">
        <v>1557</v>
      </c>
      <c r="T74" s="18">
        <v>1644</v>
      </c>
      <c r="U74" s="18">
        <v>1287</v>
      </c>
      <c r="V74" s="18">
        <v>1120</v>
      </c>
      <c r="W74" s="18">
        <v>1455</v>
      </c>
      <c r="X74" s="18">
        <v>1357</v>
      </c>
      <c r="Y74" s="18">
        <v>1513</v>
      </c>
      <c r="Z74" s="18">
        <v>1486</v>
      </c>
      <c r="AA74" s="18">
        <v>1478</v>
      </c>
      <c r="AB74" s="18">
        <v>1176</v>
      </c>
      <c r="AC74" s="18">
        <v>1055</v>
      </c>
      <c r="AD74" s="18">
        <v>1314</v>
      </c>
      <c r="AE74" s="18">
        <v>1483</v>
      </c>
      <c r="AF74" s="18">
        <v>1568</v>
      </c>
      <c r="AG74" s="18">
        <v>1485</v>
      </c>
      <c r="AH74" s="18">
        <v>1517</v>
      </c>
      <c r="AI74" s="18">
        <v>1276</v>
      </c>
      <c r="AJ74" s="18">
        <v>1123</v>
      </c>
      <c r="AK74" s="18">
        <v>1596</v>
      </c>
      <c r="AL74" s="18">
        <v>1781</v>
      </c>
      <c r="AM74" s="18">
        <v>1602</v>
      </c>
      <c r="AN74" s="18">
        <v>1807</v>
      </c>
      <c r="AO74" s="18">
        <v>1589</v>
      </c>
      <c r="AP74" s="18">
        <v>1269</v>
      </c>
      <c r="AQ74" s="18">
        <v>1106</v>
      </c>
      <c r="AR74" s="18">
        <v>1304</v>
      </c>
      <c r="AS74" s="18">
        <v>1434</v>
      </c>
      <c r="AT74" s="18">
        <v>1570</v>
      </c>
      <c r="AU74" s="18">
        <v>1478</v>
      </c>
      <c r="AV74" s="18">
        <v>1407</v>
      </c>
      <c r="AW74" s="18">
        <v>1154</v>
      </c>
      <c r="AX74" s="18">
        <v>926</v>
      </c>
      <c r="AY74" s="18">
        <v>1435</v>
      </c>
      <c r="AZ74" s="18">
        <v>1548</v>
      </c>
      <c r="BA74" s="18">
        <v>1396</v>
      </c>
      <c r="BB74" s="18">
        <v>1452</v>
      </c>
      <c r="BC74" s="18">
        <v>1501</v>
      </c>
      <c r="BD74" s="18">
        <v>1074</v>
      </c>
      <c r="BE74" s="18">
        <v>1036</v>
      </c>
      <c r="BF74" s="18">
        <v>1418</v>
      </c>
      <c r="BG74" s="18">
        <v>1467</v>
      </c>
      <c r="BH74" s="18">
        <v>1378</v>
      </c>
      <c r="BI74" s="18">
        <v>1336</v>
      </c>
      <c r="BJ74" s="18">
        <v>1386</v>
      </c>
      <c r="BK74" s="18">
        <v>1000</v>
      </c>
      <c r="BL74" s="18">
        <v>941</v>
      </c>
      <c r="BM74" s="18">
        <v>1295</v>
      </c>
      <c r="BN74" s="18">
        <v>1371</v>
      </c>
      <c r="BO74" s="18">
        <v>1358</v>
      </c>
      <c r="BP74" s="18">
        <v>1378</v>
      </c>
      <c r="BQ74" s="18">
        <v>1641</v>
      </c>
      <c r="BR74" s="18">
        <v>1342</v>
      </c>
      <c r="BS74" s="18">
        <v>1273</v>
      </c>
      <c r="BT74" s="18">
        <v>1416</v>
      </c>
      <c r="BU74" s="18">
        <v>1572</v>
      </c>
      <c r="BV74" s="18">
        <v>1403</v>
      </c>
      <c r="BW74" s="18">
        <v>1476</v>
      </c>
      <c r="BX74" s="18">
        <v>1479</v>
      </c>
      <c r="BY74" s="18">
        <v>1140</v>
      </c>
      <c r="BZ74" s="18">
        <v>1032</v>
      </c>
      <c r="CA74" s="18">
        <v>1347</v>
      </c>
      <c r="CB74" s="18">
        <v>1319</v>
      </c>
      <c r="CC74" s="18">
        <v>1451</v>
      </c>
      <c r="CD74" s="18">
        <v>1510</v>
      </c>
      <c r="CE74" s="18">
        <v>1485</v>
      </c>
      <c r="CF74" s="18">
        <v>1204</v>
      </c>
      <c r="CG74" s="18">
        <v>1046</v>
      </c>
      <c r="CH74" s="18">
        <v>1375</v>
      </c>
      <c r="CI74" s="18">
        <v>1362</v>
      </c>
      <c r="CJ74" s="18">
        <v>1519</v>
      </c>
      <c r="CK74" s="18">
        <v>1453</v>
      </c>
      <c r="CL74" s="18">
        <v>1500</v>
      </c>
      <c r="CM74" s="18">
        <v>1139</v>
      </c>
      <c r="CN74" s="18">
        <v>1004</v>
      </c>
      <c r="CO74" s="18">
        <v>1466</v>
      </c>
      <c r="CP74" s="18">
        <v>1411</v>
      </c>
    </row>
    <row r="75" spans="2:94" x14ac:dyDescent="0.3">
      <c r="B75" s="18" t="str">
        <f t="shared" si="4"/>
        <v>DR_Billing - Automatic PaymentsApple iOS</v>
      </c>
      <c r="C75" s="18" t="s">
        <v>37</v>
      </c>
      <c r="D75" s="18" t="s">
        <v>3</v>
      </c>
      <c r="E75" s="18">
        <v>2449</v>
      </c>
      <c r="F75" s="18">
        <v>2441</v>
      </c>
      <c r="G75" s="18">
        <v>1855</v>
      </c>
      <c r="H75" s="18">
        <v>1724</v>
      </c>
      <c r="I75" s="18">
        <v>1955</v>
      </c>
      <c r="J75" s="18">
        <v>2454</v>
      </c>
      <c r="K75" s="18">
        <v>2606</v>
      </c>
      <c r="L75" s="18">
        <v>2773</v>
      </c>
      <c r="M75" s="18">
        <v>2507</v>
      </c>
      <c r="N75" s="18">
        <v>1794</v>
      </c>
      <c r="O75" s="18">
        <v>1695</v>
      </c>
      <c r="P75" s="18">
        <v>2144</v>
      </c>
      <c r="Q75" s="18">
        <v>2133</v>
      </c>
      <c r="R75" s="18">
        <v>2193</v>
      </c>
      <c r="S75" s="18">
        <v>2298</v>
      </c>
      <c r="T75" s="18">
        <v>2258</v>
      </c>
      <c r="U75" s="18">
        <v>1761</v>
      </c>
      <c r="V75" s="18">
        <v>1683</v>
      </c>
      <c r="W75" s="18">
        <v>2312</v>
      </c>
      <c r="X75" s="18">
        <v>2152</v>
      </c>
      <c r="Y75" s="18">
        <v>2202</v>
      </c>
      <c r="Z75" s="18">
        <v>2146</v>
      </c>
      <c r="AA75" s="18">
        <v>2417</v>
      </c>
      <c r="AB75" s="18">
        <v>1831</v>
      </c>
      <c r="AC75" s="18">
        <v>1854</v>
      </c>
      <c r="AD75" s="18">
        <v>2202</v>
      </c>
      <c r="AE75" s="18">
        <v>2253</v>
      </c>
      <c r="AF75" s="18">
        <v>2331</v>
      </c>
      <c r="AG75" s="18">
        <v>2095</v>
      </c>
      <c r="AH75" s="18">
        <v>2295</v>
      </c>
      <c r="AI75" s="18">
        <v>1836</v>
      </c>
      <c r="AJ75" s="18">
        <v>1721</v>
      </c>
      <c r="AK75" s="18">
        <v>2448</v>
      </c>
      <c r="AL75" s="18">
        <v>2563</v>
      </c>
      <c r="AM75" s="18">
        <v>2231</v>
      </c>
      <c r="AN75" s="18">
        <v>2372</v>
      </c>
      <c r="AO75" s="18">
        <v>2268</v>
      </c>
      <c r="AP75" s="18">
        <v>1938</v>
      </c>
      <c r="AQ75" s="18">
        <v>1789</v>
      </c>
      <c r="AR75" s="18">
        <v>2137</v>
      </c>
      <c r="AS75" s="18">
        <v>2103</v>
      </c>
      <c r="AT75" s="18">
        <v>2282</v>
      </c>
      <c r="AU75" s="18">
        <v>2230</v>
      </c>
      <c r="AV75" s="18">
        <v>2103</v>
      </c>
      <c r="AW75" s="18">
        <v>1700</v>
      </c>
      <c r="AX75" s="18">
        <v>1570</v>
      </c>
      <c r="AY75" s="18">
        <v>2103</v>
      </c>
      <c r="AZ75" s="18">
        <v>2187</v>
      </c>
      <c r="BA75" s="18">
        <v>2270</v>
      </c>
      <c r="BB75" s="18">
        <v>2174</v>
      </c>
      <c r="BC75" s="18">
        <v>2223</v>
      </c>
      <c r="BD75" s="18">
        <v>1780</v>
      </c>
      <c r="BE75" s="18">
        <v>1680</v>
      </c>
      <c r="BF75" s="18">
        <v>2271</v>
      </c>
      <c r="BG75" s="18">
        <v>2256</v>
      </c>
      <c r="BH75" s="18">
        <v>2120</v>
      </c>
      <c r="BI75" s="18">
        <v>2051</v>
      </c>
      <c r="BJ75" s="18">
        <v>2017</v>
      </c>
      <c r="BK75" s="18">
        <v>1672</v>
      </c>
      <c r="BL75" s="18">
        <v>1600</v>
      </c>
      <c r="BM75" s="18">
        <v>1952</v>
      </c>
      <c r="BN75" s="18">
        <v>2095</v>
      </c>
      <c r="BO75" s="18">
        <v>2079</v>
      </c>
      <c r="BP75" s="18">
        <v>2049</v>
      </c>
      <c r="BQ75" s="18">
        <v>2385</v>
      </c>
      <c r="BR75" s="18">
        <v>1857</v>
      </c>
      <c r="BS75" s="18">
        <v>1854</v>
      </c>
      <c r="BT75" s="18">
        <v>2174</v>
      </c>
      <c r="BU75" s="18">
        <v>2143</v>
      </c>
      <c r="BV75" s="18">
        <v>2054</v>
      </c>
      <c r="BW75" s="18">
        <v>2150</v>
      </c>
      <c r="BX75" s="18">
        <v>2192</v>
      </c>
      <c r="BY75" s="18">
        <v>1701</v>
      </c>
      <c r="BZ75" s="18">
        <v>1568</v>
      </c>
      <c r="CA75" s="18">
        <v>1944</v>
      </c>
      <c r="CB75" s="18">
        <v>2007</v>
      </c>
      <c r="CC75" s="18">
        <v>2063</v>
      </c>
      <c r="CD75" s="18">
        <v>2191</v>
      </c>
      <c r="CE75" s="18">
        <v>2199</v>
      </c>
      <c r="CF75" s="18">
        <v>1783</v>
      </c>
      <c r="CG75" s="18">
        <v>1643</v>
      </c>
      <c r="CH75" s="18">
        <v>2069</v>
      </c>
      <c r="CI75" s="18">
        <v>1941</v>
      </c>
      <c r="CJ75" s="18">
        <v>2338</v>
      </c>
      <c r="CK75" s="18">
        <v>1862</v>
      </c>
      <c r="CL75" s="18">
        <v>2091</v>
      </c>
      <c r="CM75" s="18">
        <v>1759</v>
      </c>
      <c r="CN75" s="18">
        <v>1565</v>
      </c>
      <c r="CO75" s="18">
        <v>2059</v>
      </c>
      <c r="CP75" s="18">
        <v>2080</v>
      </c>
    </row>
    <row r="76" spans="2:94" x14ac:dyDescent="0.3">
      <c r="B76" s="18" t="str">
        <f t="shared" si="4"/>
        <v>DR_Billing - Automatic PaymentsGoogle Android</v>
      </c>
      <c r="C76" s="18" t="s">
        <v>37</v>
      </c>
      <c r="D76" s="18" t="s">
        <v>4</v>
      </c>
      <c r="E76" s="18">
        <v>632</v>
      </c>
      <c r="F76" s="18">
        <v>678</v>
      </c>
      <c r="G76" s="18">
        <v>552</v>
      </c>
      <c r="H76" s="18">
        <v>532</v>
      </c>
      <c r="I76" s="18">
        <v>573</v>
      </c>
      <c r="J76" s="18">
        <v>752</v>
      </c>
      <c r="K76" s="18">
        <v>693</v>
      </c>
      <c r="L76" s="18">
        <v>761</v>
      </c>
      <c r="M76" s="18">
        <v>687</v>
      </c>
      <c r="N76" s="18">
        <v>525</v>
      </c>
      <c r="O76" s="18">
        <v>499</v>
      </c>
      <c r="P76" s="18">
        <v>592</v>
      </c>
      <c r="Q76" s="18">
        <v>626</v>
      </c>
      <c r="R76" s="18">
        <v>609</v>
      </c>
      <c r="S76" s="18">
        <v>616</v>
      </c>
      <c r="T76" s="18">
        <v>604</v>
      </c>
      <c r="U76" s="18">
        <v>529</v>
      </c>
      <c r="V76" s="18">
        <v>489</v>
      </c>
      <c r="W76" s="18">
        <v>671</v>
      </c>
      <c r="X76" s="18">
        <v>540</v>
      </c>
      <c r="Y76" s="18">
        <v>581</v>
      </c>
      <c r="Z76" s="18">
        <v>547</v>
      </c>
      <c r="AA76" s="18">
        <v>655</v>
      </c>
      <c r="AB76" s="18">
        <v>522</v>
      </c>
      <c r="AC76" s="18">
        <v>466</v>
      </c>
      <c r="AD76" s="18">
        <v>564</v>
      </c>
      <c r="AE76" s="18">
        <v>612</v>
      </c>
      <c r="AF76" s="18">
        <v>629</v>
      </c>
      <c r="AG76" s="18">
        <v>578</v>
      </c>
      <c r="AH76" s="18">
        <v>610</v>
      </c>
      <c r="AI76" s="18">
        <v>517</v>
      </c>
      <c r="AJ76" s="18">
        <v>488</v>
      </c>
      <c r="AK76" s="18">
        <v>673</v>
      </c>
      <c r="AL76" s="18">
        <v>770</v>
      </c>
      <c r="AM76" s="18">
        <v>666</v>
      </c>
      <c r="AN76" s="18">
        <v>770</v>
      </c>
      <c r="AO76" s="18">
        <v>625</v>
      </c>
      <c r="AP76" s="18">
        <v>565</v>
      </c>
      <c r="AQ76" s="18">
        <v>463</v>
      </c>
      <c r="AR76" s="18">
        <v>594</v>
      </c>
      <c r="AS76" s="18">
        <v>578</v>
      </c>
      <c r="AT76" s="18">
        <v>613</v>
      </c>
      <c r="AU76" s="18">
        <v>595</v>
      </c>
      <c r="AV76" s="18">
        <v>588</v>
      </c>
      <c r="AW76" s="18">
        <v>497</v>
      </c>
      <c r="AX76" s="18">
        <v>398</v>
      </c>
      <c r="AY76" s="18">
        <v>601</v>
      </c>
      <c r="AZ76" s="18">
        <v>565</v>
      </c>
      <c r="BA76" s="18">
        <v>578</v>
      </c>
      <c r="BB76" s="18">
        <v>643</v>
      </c>
      <c r="BC76" s="18">
        <v>592</v>
      </c>
      <c r="BD76" s="18">
        <v>516</v>
      </c>
      <c r="BE76" s="18">
        <v>482</v>
      </c>
      <c r="BF76" s="18">
        <v>697</v>
      </c>
      <c r="BG76" s="18">
        <v>632</v>
      </c>
      <c r="BH76" s="18">
        <v>590</v>
      </c>
      <c r="BI76" s="18">
        <v>620</v>
      </c>
      <c r="BJ76" s="18">
        <v>579</v>
      </c>
      <c r="BK76" s="18">
        <v>490</v>
      </c>
      <c r="BL76" s="18">
        <v>433</v>
      </c>
      <c r="BM76" s="18">
        <v>562</v>
      </c>
      <c r="BN76" s="18">
        <v>602</v>
      </c>
      <c r="BO76" s="18">
        <v>650</v>
      </c>
      <c r="BP76" s="18">
        <v>623</v>
      </c>
      <c r="BQ76" s="18">
        <v>737</v>
      </c>
      <c r="BR76" s="18">
        <v>547</v>
      </c>
      <c r="BS76" s="18">
        <v>525</v>
      </c>
      <c r="BT76" s="18">
        <v>602</v>
      </c>
      <c r="BU76" s="18">
        <v>569</v>
      </c>
      <c r="BV76" s="18">
        <v>560</v>
      </c>
      <c r="BW76" s="18">
        <v>610</v>
      </c>
      <c r="BX76" s="18">
        <v>613</v>
      </c>
      <c r="BY76" s="18">
        <v>505</v>
      </c>
      <c r="BZ76" s="18">
        <v>436</v>
      </c>
      <c r="CA76" s="18">
        <v>525</v>
      </c>
      <c r="CB76" s="18">
        <v>503</v>
      </c>
      <c r="CC76" s="18">
        <v>580</v>
      </c>
      <c r="CD76" s="18">
        <v>595</v>
      </c>
      <c r="CE76" s="18">
        <v>564</v>
      </c>
      <c r="CF76" s="18">
        <v>501</v>
      </c>
      <c r="CG76" s="18">
        <v>451</v>
      </c>
      <c r="CH76" s="18">
        <v>563</v>
      </c>
      <c r="CI76" s="18">
        <v>639</v>
      </c>
      <c r="CJ76" s="18">
        <v>717</v>
      </c>
      <c r="CK76" s="18">
        <v>529</v>
      </c>
      <c r="CL76" s="18">
        <v>584</v>
      </c>
      <c r="CM76" s="18">
        <v>481</v>
      </c>
      <c r="CN76" s="18">
        <v>481</v>
      </c>
      <c r="CO76" s="18">
        <v>581</v>
      </c>
      <c r="CP76" s="18">
        <v>519</v>
      </c>
    </row>
    <row r="77" spans="2:94" x14ac:dyDescent="0.3">
      <c r="B77" s="18" t="str">
        <f t="shared" si="4"/>
        <v>DR_Billing - Manage Payment MethodsApple iOS</v>
      </c>
      <c r="C77" s="18" t="s">
        <v>38</v>
      </c>
      <c r="D77" s="18" t="s">
        <v>3</v>
      </c>
      <c r="E77" s="18">
        <v>2675</v>
      </c>
      <c r="F77" s="18">
        <v>2793</v>
      </c>
      <c r="G77" s="18">
        <v>2116</v>
      </c>
      <c r="H77" s="18">
        <v>2038</v>
      </c>
      <c r="I77" s="18">
        <v>2258</v>
      </c>
      <c r="J77" s="18">
        <v>2934</v>
      </c>
      <c r="K77" s="18">
        <v>2911</v>
      </c>
      <c r="L77" s="18">
        <v>3082</v>
      </c>
      <c r="M77" s="18">
        <v>2873</v>
      </c>
      <c r="N77" s="18">
        <v>2089</v>
      </c>
      <c r="O77" s="18">
        <v>1889</v>
      </c>
      <c r="P77" s="18">
        <v>2556</v>
      </c>
      <c r="Q77" s="18">
        <v>2434</v>
      </c>
      <c r="R77" s="18">
        <v>2519</v>
      </c>
      <c r="S77" s="18">
        <v>2599</v>
      </c>
      <c r="T77" s="18">
        <v>2601</v>
      </c>
      <c r="U77" s="18">
        <v>1990</v>
      </c>
      <c r="V77" s="18">
        <v>1839</v>
      </c>
      <c r="W77" s="18">
        <v>2613</v>
      </c>
      <c r="X77" s="18">
        <v>2475</v>
      </c>
      <c r="Y77" s="18">
        <v>2507</v>
      </c>
      <c r="Z77" s="18">
        <v>2369</v>
      </c>
      <c r="AA77" s="18">
        <v>2711</v>
      </c>
      <c r="AB77" s="18">
        <v>1964</v>
      </c>
      <c r="AC77" s="18">
        <v>1970</v>
      </c>
      <c r="AD77" s="18">
        <v>2497</v>
      </c>
      <c r="AE77" s="18">
        <v>2530</v>
      </c>
      <c r="AF77" s="18">
        <v>2654</v>
      </c>
      <c r="AG77" s="18">
        <v>2424</v>
      </c>
      <c r="AH77" s="18">
        <v>2630</v>
      </c>
      <c r="AI77" s="18">
        <v>2069</v>
      </c>
      <c r="AJ77" s="18">
        <v>1913</v>
      </c>
      <c r="AK77" s="18">
        <v>2822</v>
      </c>
      <c r="AL77" s="18">
        <v>2965</v>
      </c>
      <c r="AM77" s="18">
        <v>2697</v>
      </c>
      <c r="AN77" s="18">
        <v>2726</v>
      </c>
      <c r="AO77" s="18">
        <v>2644</v>
      </c>
      <c r="AP77" s="18">
        <v>2118</v>
      </c>
      <c r="AQ77" s="18">
        <v>1887</v>
      </c>
      <c r="AR77" s="18">
        <v>2335</v>
      </c>
      <c r="AS77" s="18">
        <v>2456</v>
      </c>
      <c r="AT77" s="18">
        <v>2473</v>
      </c>
      <c r="AU77" s="18">
        <v>2463</v>
      </c>
      <c r="AV77" s="18">
        <v>2375</v>
      </c>
      <c r="AW77" s="18">
        <v>1888</v>
      </c>
      <c r="AX77" s="18">
        <v>1672</v>
      </c>
      <c r="AY77" s="18">
        <v>2426</v>
      </c>
      <c r="AZ77" s="18">
        <v>2524</v>
      </c>
      <c r="BA77" s="18">
        <v>2519</v>
      </c>
      <c r="BB77" s="18">
        <v>2487</v>
      </c>
      <c r="BC77" s="18">
        <v>2493</v>
      </c>
      <c r="BD77" s="18">
        <v>1958</v>
      </c>
      <c r="BE77" s="18">
        <v>1868</v>
      </c>
      <c r="BF77" s="18">
        <v>2530</v>
      </c>
      <c r="BG77" s="18">
        <v>2531</v>
      </c>
      <c r="BH77" s="18">
        <v>2497</v>
      </c>
      <c r="BI77" s="18">
        <v>2400</v>
      </c>
      <c r="BJ77" s="18">
        <v>2327</v>
      </c>
      <c r="BK77" s="18">
        <v>1872</v>
      </c>
      <c r="BL77" s="18">
        <v>1709</v>
      </c>
      <c r="BM77" s="18">
        <v>2291</v>
      </c>
      <c r="BN77" s="18">
        <v>2269</v>
      </c>
      <c r="BO77" s="18">
        <v>2472</v>
      </c>
      <c r="BP77" s="18">
        <v>2315</v>
      </c>
      <c r="BQ77" s="18">
        <v>2753</v>
      </c>
      <c r="BR77" s="18">
        <v>2164</v>
      </c>
      <c r="BS77" s="18">
        <v>2069</v>
      </c>
      <c r="BT77" s="18">
        <v>2419</v>
      </c>
      <c r="BU77" s="18">
        <v>2432</v>
      </c>
      <c r="BV77" s="18">
        <v>2276</v>
      </c>
      <c r="BW77" s="18">
        <v>2451</v>
      </c>
      <c r="BX77" s="18">
        <v>2396</v>
      </c>
      <c r="BY77" s="18">
        <v>1874</v>
      </c>
      <c r="BZ77" s="18">
        <v>1736</v>
      </c>
      <c r="CA77" s="18">
        <v>2156</v>
      </c>
      <c r="CB77" s="18">
        <v>2261</v>
      </c>
      <c r="CC77" s="18">
        <v>2374</v>
      </c>
      <c r="CD77" s="18">
        <v>2525</v>
      </c>
      <c r="CE77" s="18">
        <v>2467</v>
      </c>
      <c r="CF77" s="18">
        <v>1890</v>
      </c>
      <c r="CG77" s="18">
        <v>1790</v>
      </c>
      <c r="CH77" s="18">
        <v>2378</v>
      </c>
      <c r="CI77" s="18">
        <v>2336</v>
      </c>
      <c r="CJ77" s="18">
        <v>2656</v>
      </c>
      <c r="CK77" s="18">
        <v>2148</v>
      </c>
      <c r="CL77" s="18">
        <v>2412</v>
      </c>
      <c r="CM77" s="18">
        <v>1908</v>
      </c>
      <c r="CN77" s="18">
        <v>1708</v>
      </c>
      <c r="CO77" s="18">
        <v>2397</v>
      </c>
      <c r="CP77" s="18">
        <v>2370</v>
      </c>
    </row>
    <row r="78" spans="2:94" x14ac:dyDescent="0.3">
      <c r="B78" s="18" t="str">
        <f t="shared" si="4"/>
        <v>DR_Billing - Manage Payment MethodsGoogle Android</v>
      </c>
      <c r="C78" s="18" t="s">
        <v>38</v>
      </c>
      <c r="D78" s="18" t="s">
        <v>4</v>
      </c>
      <c r="E78" s="18">
        <v>803</v>
      </c>
      <c r="F78" s="18">
        <v>837</v>
      </c>
      <c r="G78" s="18">
        <v>692</v>
      </c>
      <c r="H78" s="18">
        <v>674</v>
      </c>
      <c r="I78" s="18">
        <v>716</v>
      </c>
      <c r="J78" s="18">
        <v>904</v>
      </c>
      <c r="K78" s="18">
        <v>828</v>
      </c>
      <c r="L78" s="18">
        <v>881</v>
      </c>
      <c r="M78" s="18">
        <v>823</v>
      </c>
      <c r="N78" s="18">
        <v>578</v>
      </c>
      <c r="O78" s="18">
        <v>574</v>
      </c>
      <c r="P78" s="18">
        <v>700</v>
      </c>
      <c r="Q78" s="18">
        <v>733</v>
      </c>
      <c r="R78" s="18">
        <v>713</v>
      </c>
      <c r="S78" s="18">
        <v>747</v>
      </c>
      <c r="T78" s="18">
        <v>745</v>
      </c>
      <c r="U78" s="18">
        <v>604</v>
      </c>
      <c r="V78" s="18">
        <v>571</v>
      </c>
      <c r="W78" s="18">
        <v>766</v>
      </c>
      <c r="X78" s="18">
        <v>632</v>
      </c>
      <c r="Y78" s="18">
        <v>693</v>
      </c>
      <c r="Z78" s="18">
        <v>709</v>
      </c>
      <c r="AA78" s="18">
        <v>852</v>
      </c>
      <c r="AB78" s="18">
        <v>586</v>
      </c>
      <c r="AC78" s="18">
        <v>570</v>
      </c>
      <c r="AD78" s="18">
        <v>701</v>
      </c>
      <c r="AE78" s="18">
        <v>750</v>
      </c>
      <c r="AF78" s="18">
        <v>736</v>
      </c>
      <c r="AG78" s="18">
        <v>736</v>
      </c>
      <c r="AH78" s="18">
        <v>710</v>
      </c>
      <c r="AI78" s="18">
        <v>611</v>
      </c>
      <c r="AJ78" s="18">
        <v>577</v>
      </c>
      <c r="AK78" s="18">
        <v>799</v>
      </c>
      <c r="AL78" s="18">
        <v>914</v>
      </c>
      <c r="AM78" s="18">
        <v>794</v>
      </c>
      <c r="AN78" s="18">
        <v>952</v>
      </c>
      <c r="AO78" s="18">
        <v>815</v>
      </c>
      <c r="AP78" s="18">
        <v>664</v>
      </c>
      <c r="AQ78" s="18">
        <v>535</v>
      </c>
      <c r="AR78" s="18">
        <v>653</v>
      </c>
      <c r="AS78" s="18">
        <v>664</v>
      </c>
      <c r="AT78" s="18">
        <v>724</v>
      </c>
      <c r="AU78" s="18">
        <v>763</v>
      </c>
      <c r="AV78" s="18">
        <v>725</v>
      </c>
      <c r="AW78" s="18">
        <v>587</v>
      </c>
      <c r="AX78" s="18">
        <v>452</v>
      </c>
      <c r="AY78" s="18">
        <v>658</v>
      </c>
      <c r="AZ78" s="18">
        <v>677</v>
      </c>
      <c r="BA78" s="18">
        <v>700</v>
      </c>
      <c r="BB78" s="18">
        <v>745</v>
      </c>
      <c r="BC78" s="18">
        <v>719</v>
      </c>
      <c r="BD78" s="18">
        <v>624</v>
      </c>
      <c r="BE78" s="18">
        <v>545</v>
      </c>
      <c r="BF78" s="18">
        <v>795</v>
      </c>
      <c r="BG78" s="18">
        <v>742</v>
      </c>
      <c r="BH78" s="18">
        <v>683</v>
      </c>
      <c r="BI78" s="18">
        <v>657</v>
      </c>
      <c r="BJ78" s="18">
        <v>715</v>
      </c>
      <c r="BK78" s="18">
        <v>552</v>
      </c>
      <c r="BL78" s="18">
        <v>498</v>
      </c>
      <c r="BM78" s="18">
        <v>681</v>
      </c>
      <c r="BN78" s="18">
        <v>702</v>
      </c>
      <c r="BO78" s="18">
        <v>763</v>
      </c>
      <c r="BP78" s="18">
        <v>745</v>
      </c>
      <c r="BQ78" s="18">
        <v>900</v>
      </c>
      <c r="BR78" s="18">
        <v>699</v>
      </c>
      <c r="BS78" s="18">
        <v>648</v>
      </c>
      <c r="BT78" s="18">
        <v>708</v>
      </c>
      <c r="BU78" s="18">
        <v>686</v>
      </c>
      <c r="BV78" s="18">
        <v>658</v>
      </c>
      <c r="BW78" s="18">
        <v>679</v>
      </c>
      <c r="BX78" s="18">
        <v>745</v>
      </c>
      <c r="BY78" s="18">
        <v>588</v>
      </c>
      <c r="BZ78" s="18">
        <v>504</v>
      </c>
      <c r="CA78" s="18">
        <v>605</v>
      </c>
      <c r="CB78" s="18">
        <v>648</v>
      </c>
      <c r="CC78" s="18">
        <v>740</v>
      </c>
      <c r="CD78" s="18">
        <v>731</v>
      </c>
      <c r="CE78" s="18">
        <v>708</v>
      </c>
      <c r="CF78" s="18">
        <v>597</v>
      </c>
      <c r="CG78" s="18">
        <v>539</v>
      </c>
      <c r="CH78" s="18">
        <v>650</v>
      </c>
      <c r="CI78" s="18">
        <v>686</v>
      </c>
      <c r="CJ78" s="18">
        <v>804</v>
      </c>
      <c r="CK78" s="18">
        <v>666</v>
      </c>
      <c r="CL78" s="18">
        <v>726</v>
      </c>
      <c r="CM78" s="18">
        <v>571</v>
      </c>
      <c r="CN78" s="18">
        <v>497</v>
      </c>
      <c r="CO78" s="18">
        <v>657</v>
      </c>
      <c r="CP78" s="18">
        <v>674</v>
      </c>
    </row>
    <row r="79" spans="2:94" x14ac:dyDescent="0.3">
      <c r="B79" s="18" t="str">
        <f t="shared" si="4"/>
        <v>DR_Billing - Agreements &amp; DiscountsApple iOS</v>
      </c>
      <c r="C79" s="18" t="s">
        <v>39</v>
      </c>
      <c r="D79" s="18" t="s">
        <v>3</v>
      </c>
      <c r="E79" s="18">
        <v>2005</v>
      </c>
      <c r="F79" s="18">
        <v>2052</v>
      </c>
      <c r="G79" s="18">
        <v>1660</v>
      </c>
      <c r="H79" s="18">
        <v>1556</v>
      </c>
      <c r="I79" s="18">
        <v>1815</v>
      </c>
      <c r="J79" s="18">
        <v>2317</v>
      </c>
      <c r="K79" s="18">
        <v>2254</v>
      </c>
      <c r="L79" s="18">
        <v>2539</v>
      </c>
      <c r="M79" s="18">
        <v>2377</v>
      </c>
      <c r="N79" s="18">
        <v>1721</v>
      </c>
      <c r="O79" s="18">
        <v>1582</v>
      </c>
      <c r="P79" s="18">
        <v>2032</v>
      </c>
      <c r="Q79" s="18">
        <v>1914</v>
      </c>
      <c r="R79" s="18">
        <v>1908</v>
      </c>
      <c r="S79" s="18">
        <v>2064</v>
      </c>
      <c r="T79" s="18">
        <v>2008</v>
      </c>
      <c r="U79" s="18">
        <v>1700</v>
      </c>
      <c r="V79" s="18">
        <v>1479</v>
      </c>
      <c r="W79" s="18">
        <v>1931</v>
      </c>
      <c r="X79" s="18">
        <v>1873</v>
      </c>
      <c r="Y79" s="18">
        <v>2054</v>
      </c>
      <c r="Z79" s="18">
        <v>1910</v>
      </c>
      <c r="AA79" s="18">
        <v>1867</v>
      </c>
      <c r="AB79" s="18">
        <v>1541</v>
      </c>
      <c r="AC79" s="18">
        <v>1536</v>
      </c>
      <c r="AD79" s="18">
        <v>1908</v>
      </c>
      <c r="AE79" s="18">
        <v>1905</v>
      </c>
      <c r="AF79" s="18">
        <v>1988</v>
      </c>
      <c r="AG79" s="18">
        <v>1783</v>
      </c>
      <c r="AH79" s="18">
        <v>1925</v>
      </c>
      <c r="AI79" s="18">
        <v>1580</v>
      </c>
      <c r="AJ79" s="18">
        <v>1481</v>
      </c>
      <c r="AK79" s="18">
        <v>2095</v>
      </c>
      <c r="AL79" s="18">
        <v>2014</v>
      </c>
      <c r="AM79" s="18">
        <v>1920</v>
      </c>
      <c r="AN79" s="18">
        <v>2010</v>
      </c>
      <c r="AO79" s="18">
        <v>1851</v>
      </c>
      <c r="AP79" s="18">
        <v>1518</v>
      </c>
      <c r="AQ79" s="18">
        <v>1530</v>
      </c>
      <c r="AR79" s="18">
        <v>1834</v>
      </c>
      <c r="AS79" s="18">
        <v>1759</v>
      </c>
      <c r="AT79" s="18">
        <v>1844</v>
      </c>
      <c r="AU79" s="18">
        <v>1822</v>
      </c>
      <c r="AV79" s="18">
        <v>1720</v>
      </c>
      <c r="AW79" s="18">
        <v>1420</v>
      </c>
      <c r="AX79" s="18">
        <v>1208</v>
      </c>
      <c r="AY79" s="18">
        <v>1764</v>
      </c>
      <c r="AZ79" s="18">
        <v>1971</v>
      </c>
      <c r="BA79" s="18">
        <v>1925</v>
      </c>
      <c r="BB79" s="18">
        <v>1851</v>
      </c>
      <c r="BC79" s="18">
        <v>1733</v>
      </c>
      <c r="BD79" s="18">
        <v>1448</v>
      </c>
      <c r="BE79" s="18">
        <v>1344</v>
      </c>
      <c r="BF79" s="18">
        <v>1742</v>
      </c>
      <c r="BG79" s="18">
        <v>2042</v>
      </c>
      <c r="BH79" s="18">
        <v>1720</v>
      </c>
      <c r="BI79" s="18">
        <v>1739</v>
      </c>
      <c r="BJ79" s="18">
        <v>1708</v>
      </c>
      <c r="BK79" s="18">
        <v>1353</v>
      </c>
      <c r="BL79" s="18">
        <v>1193</v>
      </c>
      <c r="BM79" s="18">
        <v>1687</v>
      </c>
      <c r="BN79" s="18">
        <v>1791</v>
      </c>
      <c r="BO79" s="18">
        <v>1683</v>
      </c>
      <c r="BP79" s="18">
        <v>1511</v>
      </c>
      <c r="BQ79" s="18">
        <v>1730</v>
      </c>
      <c r="BR79" s="18">
        <v>1582</v>
      </c>
      <c r="BS79" s="18">
        <v>1448</v>
      </c>
      <c r="BT79" s="18">
        <v>1804</v>
      </c>
      <c r="BU79" s="18">
        <v>1684</v>
      </c>
      <c r="BV79" s="18">
        <v>1652</v>
      </c>
      <c r="BW79" s="18">
        <v>1824</v>
      </c>
      <c r="BX79" s="18">
        <v>1687</v>
      </c>
      <c r="BY79" s="18">
        <v>1462</v>
      </c>
      <c r="BZ79" s="18">
        <v>1324</v>
      </c>
      <c r="CA79" s="18">
        <v>1695</v>
      </c>
      <c r="CB79" s="18">
        <v>1772</v>
      </c>
      <c r="CC79" s="18">
        <v>1845</v>
      </c>
      <c r="CD79" s="18">
        <v>1918</v>
      </c>
      <c r="CE79" s="18">
        <v>1844</v>
      </c>
      <c r="CF79" s="18">
        <v>1492</v>
      </c>
      <c r="CG79" s="18">
        <v>1355</v>
      </c>
      <c r="CH79" s="18">
        <v>1787</v>
      </c>
      <c r="CI79" s="18">
        <v>1892</v>
      </c>
      <c r="CJ79" s="18">
        <v>1894</v>
      </c>
      <c r="CK79" s="18">
        <v>1670</v>
      </c>
      <c r="CL79" s="18">
        <v>1793</v>
      </c>
      <c r="CM79" s="18">
        <v>1437</v>
      </c>
      <c r="CN79" s="18">
        <v>1313</v>
      </c>
      <c r="CO79" s="18">
        <v>1778</v>
      </c>
      <c r="CP79" s="18">
        <v>1813</v>
      </c>
    </row>
    <row r="80" spans="2:94" x14ac:dyDescent="0.3">
      <c r="B80" s="18" t="str">
        <f t="shared" si="4"/>
        <v>DR_Billing - Agreements &amp; DiscountsGoogle Android</v>
      </c>
      <c r="C80" s="18" t="s">
        <v>39</v>
      </c>
      <c r="D80" s="18" t="s">
        <v>4</v>
      </c>
      <c r="E80" s="18">
        <v>667</v>
      </c>
      <c r="F80" s="18">
        <v>638</v>
      </c>
      <c r="G80" s="18">
        <v>543</v>
      </c>
      <c r="H80" s="18">
        <v>521</v>
      </c>
      <c r="I80" s="18">
        <v>608</v>
      </c>
      <c r="J80" s="18">
        <v>691</v>
      </c>
      <c r="K80" s="18">
        <v>680</v>
      </c>
      <c r="L80" s="18">
        <v>748</v>
      </c>
      <c r="M80" s="18">
        <v>741</v>
      </c>
      <c r="N80" s="18">
        <v>493</v>
      </c>
      <c r="O80" s="18">
        <v>504</v>
      </c>
      <c r="P80" s="18">
        <v>611</v>
      </c>
      <c r="Q80" s="18">
        <v>597</v>
      </c>
      <c r="R80" s="18">
        <v>606</v>
      </c>
      <c r="S80" s="18">
        <v>688</v>
      </c>
      <c r="T80" s="18">
        <v>657</v>
      </c>
      <c r="U80" s="18">
        <v>502</v>
      </c>
      <c r="V80" s="18">
        <v>518</v>
      </c>
      <c r="W80" s="18">
        <v>584</v>
      </c>
      <c r="X80" s="18">
        <v>552</v>
      </c>
      <c r="Y80" s="18">
        <v>595</v>
      </c>
      <c r="Z80" s="18">
        <v>546</v>
      </c>
      <c r="AA80" s="18">
        <v>594</v>
      </c>
      <c r="AB80" s="18">
        <v>504</v>
      </c>
      <c r="AC80" s="18">
        <v>480</v>
      </c>
      <c r="AD80" s="18">
        <v>554</v>
      </c>
      <c r="AE80" s="18">
        <v>643</v>
      </c>
      <c r="AF80" s="18">
        <v>596</v>
      </c>
      <c r="AG80" s="18">
        <v>572</v>
      </c>
      <c r="AH80" s="18">
        <v>611</v>
      </c>
      <c r="AI80" s="18">
        <v>528</v>
      </c>
      <c r="AJ80" s="18">
        <v>463</v>
      </c>
      <c r="AK80" s="18">
        <v>629</v>
      </c>
      <c r="AL80" s="18">
        <v>650</v>
      </c>
      <c r="AM80" s="18">
        <v>640</v>
      </c>
      <c r="AN80" s="18">
        <v>707</v>
      </c>
      <c r="AO80" s="18">
        <v>639</v>
      </c>
      <c r="AP80" s="18">
        <v>564</v>
      </c>
      <c r="AQ80" s="18">
        <v>460</v>
      </c>
      <c r="AR80" s="18">
        <v>548</v>
      </c>
      <c r="AS80" s="18">
        <v>566</v>
      </c>
      <c r="AT80" s="18">
        <v>632</v>
      </c>
      <c r="AU80" s="18">
        <v>585</v>
      </c>
      <c r="AV80" s="18">
        <v>581</v>
      </c>
      <c r="AW80" s="18">
        <v>481</v>
      </c>
      <c r="AX80" s="18">
        <v>372</v>
      </c>
      <c r="AY80" s="18">
        <v>565</v>
      </c>
      <c r="AZ80" s="18">
        <v>633</v>
      </c>
      <c r="BA80" s="18">
        <v>614</v>
      </c>
      <c r="BB80" s="18">
        <v>584</v>
      </c>
      <c r="BC80" s="18">
        <v>599</v>
      </c>
      <c r="BD80" s="18">
        <v>427</v>
      </c>
      <c r="BE80" s="18">
        <v>416</v>
      </c>
      <c r="BF80" s="18">
        <v>527</v>
      </c>
      <c r="BG80" s="18">
        <v>636</v>
      </c>
      <c r="BH80" s="18">
        <v>550</v>
      </c>
      <c r="BI80" s="18">
        <v>539</v>
      </c>
      <c r="BJ80" s="18">
        <v>547</v>
      </c>
      <c r="BK80" s="18">
        <v>435</v>
      </c>
      <c r="BL80" s="18">
        <v>429</v>
      </c>
      <c r="BM80" s="18">
        <v>538</v>
      </c>
      <c r="BN80" s="18">
        <v>580</v>
      </c>
      <c r="BO80" s="18">
        <v>542</v>
      </c>
      <c r="BP80" s="18">
        <v>527</v>
      </c>
      <c r="BQ80" s="18">
        <v>595</v>
      </c>
      <c r="BR80" s="18">
        <v>558</v>
      </c>
      <c r="BS80" s="18">
        <v>493</v>
      </c>
      <c r="BT80" s="18">
        <v>528</v>
      </c>
      <c r="BU80" s="18">
        <v>557</v>
      </c>
      <c r="BV80" s="18">
        <v>549</v>
      </c>
      <c r="BW80" s="18">
        <v>581</v>
      </c>
      <c r="BX80" s="18">
        <v>567</v>
      </c>
      <c r="BY80" s="18">
        <v>472</v>
      </c>
      <c r="BZ80" s="18">
        <v>476</v>
      </c>
      <c r="CA80" s="18">
        <v>575</v>
      </c>
      <c r="CB80" s="18">
        <v>539</v>
      </c>
      <c r="CC80" s="18">
        <v>568</v>
      </c>
      <c r="CD80" s="18">
        <v>597</v>
      </c>
      <c r="CE80" s="18">
        <v>577</v>
      </c>
      <c r="CF80" s="18">
        <v>500</v>
      </c>
      <c r="CG80" s="18">
        <v>430</v>
      </c>
      <c r="CH80" s="18">
        <v>536</v>
      </c>
      <c r="CI80" s="18">
        <v>551</v>
      </c>
      <c r="CJ80" s="18">
        <v>611</v>
      </c>
      <c r="CK80" s="18">
        <v>552</v>
      </c>
      <c r="CL80" s="18">
        <v>573</v>
      </c>
      <c r="CM80" s="18">
        <v>457</v>
      </c>
      <c r="CN80" s="18">
        <v>454</v>
      </c>
      <c r="CO80" s="18">
        <v>576</v>
      </c>
      <c r="CP80" s="18">
        <v>541</v>
      </c>
    </row>
    <row r="81" spans="2:94" x14ac:dyDescent="0.3">
      <c r="B81" s="18" t="str">
        <f t="shared" si="4"/>
        <v>DR_Billing - Bill DeliveryApple iOS</v>
      </c>
      <c r="C81" s="18" t="s">
        <v>40</v>
      </c>
      <c r="D81" s="18" t="s">
        <v>3</v>
      </c>
      <c r="E81" s="18">
        <v>784</v>
      </c>
      <c r="F81" s="18">
        <v>752</v>
      </c>
      <c r="G81" s="18">
        <v>628</v>
      </c>
      <c r="H81" s="18">
        <v>596</v>
      </c>
      <c r="I81" s="18">
        <v>641</v>
      </c>
      <c r="J81" s="18">
        <v>851</v>
      </c>
      <c r="K81" s="18">
        <v>850</v>
      </c>
      <c r="L81" s="18">
        <v>952</v>
      </c>
      <c r="M81" s="18">
        <v>840</v>
      </c>
      <c r="N81" s="18">
        <v>646</v>
      </c>
      <c r="O81" s="18">
        <v>539</v>
      </c>
      <c r="P81" s="18">
        <v>729</v>
      </c>
      <c r="Q81" s="18">
        <v>744</v>
      </c>
      <c r="R81" s="18">
        <v>734</v>
      </c>
      <c r="S81" s="18">
        <v>751</v>
      </c>
      <c r="T81" s="18">
        <v>657</v>
      </c>
      <c r="U81" s="18">
        <v>579</v>
      </c>
      <c r="V81" s="18">
        <v>507</v>
      </c>
      <c r="W81" s="18">
        <v>715</v>
      </c>
      <c r="X81" s="18">
        <v>682</v>
      </c>
      <c r="Y81" s="18">
        <v>695</v>
      </c>
      <c r="Z81" s="18">
        <v>730</v>
      </c>
      <c r="AA81" s="18">
        <v>753</v>
      </c>
      <c r="AB81" s="18">
        <v>605</v>
      </c>
      <c r="AC81" s="18">
        <v>561</v>
      </c>
      <c r="AD81" s="18">
        <v>701</v>
      </c>
      <c r="AE81" s="18">
        <v>714</v>
      </c>
      <c r="AF81" s="18">
        <v>797</v>
      </c>
      <c r="AG81" s="18">
        <v>707</v>
      </c>
      <c r="AH81" s="18">
        <v>738</v>
      </c>
      <c r="AI81" s="18">
        <v>642</v>
      </c>
      <c r="AJ81" s="18">
        <v>506</v>
      </c>
      <c r="AK81" s="18">
        <v>795</v>
      </c>
      <c r="AL81" s="18">
        <v>882</v>
      </c>
      <c r="AM81" s="18">
        <v>785</v>
      </c>
      <c r="AN81" s="18">
        <v>846</v>
      </c>
      <c r="AO81" s="18">
        <v>743</v>
      </c>
      <c r="AP81" s="18">
        <v>572</v>
      </c>
      <c r="AQ81" s="18">
        <v>538</v>
      </c>
      <c r="AR81" s="18">
        <v>728</v>
      </c>
      <c r="AS81" s="18">
        <v>736</v>
      </c>
      <c r="AT81" s="18">
        <v>763</v>
      </c>
      <c r="AU81" s="18">
        <v>737</v>
      </c>
      <c r="AV81" s="18">
        <v>675</v>
      </c>
      <c r="AW81" s="18">
        <v>551</v>
      </c>
      <c r="AX81" s="18">
        <v>439</v>
      </c>
      <c r="AY81" s="18">
        <v>702</v>
      </c>
      <c r="AZ81" s="18">
        <v>723</v>
      </c>
      <c r="BA81" s="18">
        <v>681</v>
      </c>
      <c r="BB81" s="18">
        <v>701</v>
      </c>
      <c r="BC81" s="18">
        <v>710</v>
      </c>
      <c r="BD81" s="18">
        <v>575</v>
      </c>
      <c r="BE81" s="18">
        <v>494</v>
      </c>
      <c r="BF81" s="18">
        <v>786</v>
      </c>
      <c r="BG81" s="18">
        <v>740</v>
      </c>
      <c r="BH81" s="18">
        <v>728</v>
      </c>
      <c r="BI81" s="18">
        <v>696</v>
      </c>
      <c r="BJ81" s="18">
        <v>717</v>
      </c>
      <c r="BK81" s="18">
        <v>544</v>
      </c>
      <c r="BL81" s="18">
        <v>470</v>
      </c>
      <c r="BM81" s="18">
        <v>701</v>
      </c>
      <c r="BN81" s="18">
        <v>725</v>
      </c>
      <c r="BO81" s="18">
        <v>739</v>
      </c>
      <c r="BP81" s="18">
        <v>626</v>
      </c>
      <c r="BQ81" s="18">
        <v>816</v>
      </c>
      <c r="BR81" s="18">
        <v>683</v>
      </c>
      <c r="BS81" s="18">
        <v>607</v>
      </c>
      <c r="BT81" s="18">
        <v>783</v>
      </c>
      <c r="BU81" s="18">
        <v>753</v>
      </c>
      <c r="BV81" s="18">
        <v>687</v>
      </c>
      <c r="BW81" s="18">
        <v>749</v>
      </c>
      <c r="BX81" s="18">
        <v>717</v>
      </c>
      <c r="BY81" s="18">
        <v>577</v>
      </c>
      <c r="BZ81" s="18">
        <v>518</v>
      </c>
      <c r="CA81" s="18">
        <v>700</v>
      </c>
      <c r="CB81" s="18">
        <v>744</v>
      </c>
      <c r="CC81" s="18">
        <v>767</v>
      </c>
      <c r="CD81" s="18">
        <v>792</v>
      </c>
      <c r="CE81" s="18">
        <v>738</v>
      </c>
      <c r="CF81" s="18">
        <v>607</v>
      </c>
      <c r="CG81" s="18">
        <v>490</v>
      </c>
      <c r="CH81" s="18">
        <v>738</v>
      </c>
      <c r="CI81" s="18">
        <v>718</v>
      </c>
      <c r="CJ81" s="18">
        <v>772</v>
      </c>
      <c r="CK81" s="18">
        <v>659</v>
      </c>
      <c r="CL81" s="18">
        <v>689</v>
      </c>
      <c r="CM81" s="18">
        <v>560</v>
      </c>
      <c r="CN81" s="18">
        <v>499</v>
      </c>
      <c r="CO81" s="18">
        <v>643</v>
      </c>
      <c r="CP81" s="18">
        <v>658</v>
      </c>
    </row>
    <row r="82" spans="2:94" x14ac:dyDescent="0.3">
      <c r="B82" s="18" t="str">
        <f t="shared" si="4"/>
        <v>DR_Billing - Bill DeliveryGoogle Android</v>
      </c>
      <c r="C82" s="18" t="s">
        <v>40</v>
      </c>
      <c r="D82" s="18" t="s">
        <v>4</v>
      </c>
      <c r="E82" s="18">
        <v>224</v>
      </c>
      <c r="F82" s="18">
        <v>225</v>
      </c>
      <c r="G82" s="18">
        <v>198</v>
      </c>
      <c r="H82" s="18">
        <v>188</v>
      </c>
      <c r="I82" s="18">
        <v>204</v>
      </c>
      <c r="J82" s="18">
        <v>279</v>
      </c>
      <c r="K82" s="18">
        <v>258</v>
      </c>
      <c r="L82" s="18">
        <v>242</v>
      </c>
      <c r="M82" s="18">
        <v>212</v>
      </c>
      <c r="N82" s="18">
        <v>191</v>
      </c>
      <c r="O82" s="18">
        <v>170</v>
      </c>
      <c r="P82" s="18">
        <v>228</v>
      </c>
      <c r="Q82" s="18">
        <v>225</v>
      </c>
      <c r="R82" s="18">
        <v>212</v>
      </c>
      <c r="S82" s="18">
        <v>217</v>
      </c>
      <c r="T82" s="18">
        <v>229</v>
      </c>
      <c r="U82" s="18">
        <v>197</v>
      </c>
      <c r="V82" s="18">
        <v>151</v>
      </c>
      <c r="W82" s="18">
        <v>228</v>
      </c>
      <c r="X82" s="18">
        <v>186</v>
      </c>
      <c r="Y82" s="18">
        <v>233</v>
      </c>
      <c r="Z82" s="18">
        <v>241</v>
      </c>
      <c r="AA82" s="18">
        <v>250</v>
      </c>
      <c r="AB82" s="18">
        <v>241</v>
      </c>
      <c r="AC82" s="18">
        <v>176</v>
      </c>
      <c r="AD82" s="18">
        <v>221</v>
      </c>
      <c r="AE82" s="18">
        <v>272</v>
      </c>
      <c r="AF82" s="18">
        <v>266</v>
      </c>
      <c r="AG82" s="18">
        <v>241</v>
      </c>
      <c r="AH82" s="18">
        <v>229</v>
      </c>
      <c r="AI82" s="18">
        <v>211</v>
      </c>
      <c r="AJ82" s="18">
        <v>156</v>
      </c>
      <c r="AK82" s="18">
        <v>271</v>
      </c>
      <c r="AL82" s="18">
        <v>302</v>
      </c>
      <c r="AM82" s="18">
        <v>269</v>
      </c>
      <c r="AN82" s="18">
        <v>288</v>
      </c>
      <c r="AO82" s="18">
        <v>254</v>
      </c>
      <c r="AP82" s="18">
        <v>201</v>
      </c>
      <c r="AQ82" s="18">
        <v>168</v>
      </c>
      <c r="AR82" s="18">
        <v>214</v>
      </c>
      <c r="AS82" s="18">
        <v>253</v>
      </c>
      <c r="AT82" s="18">
        <v>244</v>
      </c>
      <c r="AU82" s="18">
        <v>217</v>
      </c>
      <c r="AV82" s="18">
        <v>203</v>
      </c>
      <c r="AW82" s="18">
        <v>185</v>
      </c>
      <c r="AX82" s="18">
        <v>123</v>
      </c>
      <c r="AY82" s="18">
        <v>212</v>
      </c>
      <c r="AZ82" s="18">
        <v>243</v>
      </c>
      <c r="BA82" s="18">
        <v>235</v>
      </c>
      <c r="BB82" s="18">
        <v>203</v>
      </c>
      <c r="BC82" s="18">
        <v>200</v>
      </c>
      <c r="BD82" s="18">
        <v>170</v>
      </c>
      <c r="BE82" s="18">
        <v>185</v>
      </c>
      <c r="BF82" s="18">
        <v>235</v>
      </c>
      <c r="BG82" s="18">
        <v>217</v>
      </c>
      <c r="BH82" s="18">
        <v>218</v>
      </c>
      <c r="BI82" s="18">
        <v>233</v>
      </c>
      <c r="BJ82" s="18">
        <v>238</v>
      </c>
      <c r="BK82" s="18">
        <v>186</v>
      </c>
      <c r="BL82" s="18">
        <v>182</v>
      </c>
      <c r="BM82" s="18">
        <v>228</v>
      </c>
      <c r="BN82" s="18">
        <v>233</v>
      </c>
      <c r="BO82" s="18">
        <v>238</v>
      </c>
      <c r="BP82" s="18">
        <v>246</v>
      </c>
      <c r="BQ82" s="18">
        <v>297</v>
      </c>
      <c r="BR82" s="18">
        <v>221</v>
      </c>
      <c r="BS82" s="18">
        <v>207</v>
      </c>
      <c r="BT82" s="18">
        <v>248</v>
      </c>
      <c r="BU82" s="18">
        <v>244</v>
      </c>
      <c r="BV82" s="18">
        <v>226</v>
      </c>
      <c r="BW82" s="18">
        <v>245</v>
      </c>
      <c r="BX82" s="18">
        <v>242</v>
      </c>
      <c r="BY82" s="18">
        <v>203</v>
      </c>
      <c r="BZ82" s="18">
        <v>187</v>
      </c>
      <c r="CA82" s="18">
        <v>219</v>
      </c>
      <c r="CB82" s="18">
        <v>237</v>
      </c>
      <c r="CC82" s="18">
        <v>218</v>
      </c>
      <c r="CD82" s="18">
        <v>239</v>
      </c>
      <c r="CE82" s="18">
        <v>217</v>
      </c>
      <c r="CF82" s="18">
        <v>192</v>
      </c>
      <c r="CG82" s="18">
        <v>167</v>
      </c>
      <c r="CH82" s="18">
        <v>204</v>
      </c>
      <c r="CI82" s="18">
        <v>250</v>
      </c>
      <c r="CJ82" s="18">
        <v>218</v>
      </c>
      <c r="CK82" s="18">
        <v>202</v>
      </c>
      <c r="CL82" s="18">
        <v>231</v>
      </c>
      <c r="CM82" s="18">
        <v>174</v>
      </c>
      <c r="CN82" s="18">
        <v>167</v>
      </c>
      <c r="CO82" s="18">
        <v>208</v>
      </c>
      <c r="CP82" s="18">
        <v>193</v>
      </c>
    </row>
    <row r="83" spans="2:94" x14ac:dyDescent="0.3">
      <c r="B83" s="18" t="str">
        <f t="shared" si="4"/>
        <v>DR_Billing - Edit Billing AddressApple iOS</v>
      </c>
      <c r="C83" s="18" t="s">
        <v>41</v>
      </c>
      <c r="D83" s="18" t="s">
        <v>3</v>
      </c>
      <c r="E83" s="18">
        <v>137</v>
      </c>
      <c r="F83" s="18">
        <v>143</v>
      </c>
      <c r="G83" s="18">
        <v>131</v>
      </c>
      <c r="H83" s="18">
        <v>109</v>
      </c>
      <c r="I83" s="18">
        <v>128</v>
      </c>
      <c r="J83" s="18">
        <v>158</v>
      </c>
      <c r="K83" s="18">
        <v>143</v>
      </c>
      <c r="L83" s="18">
        <v>141</v>
      </c>
      <c r="M83" s="18">
        <v>130</v>
      </c>
      <c r="N83" s="18">
        <v>111</v>
      </c>
      <c r="O83" s="18">
        <v>83</v>
      </c>
      <c r="P83" s="18">
        <v>137</v>
      </c>
      <c r="Q83" s="18">
        <v>132</v>
      </c>
      <c r="R83" s="18">
        <v>111</v>
      </c>
      <c r="S83" s="18">
        <v>117</v>
      </c>
      <c r="T83" s="18">
        <v>125</v>
      </c>
      <c r="U83" s="18">
        <v>118</v>
      </c>
      <c r="V83" s="18">
        <v>96</v>
      </c>
      <c r="W83" s="18">
        <v>118</v>
      </c>
      <c r="X83" s="18">
        <v>110</v>
      </c>
      <c r="Y83" s="18">
        <v>99</v>
      </c>
      <c r="Z83" s="18">
        <v>111</v>
      </c>
      <c r="AA83" s="18">
        <v>114</v>
      </c>
      <c r="AB83" s="18">
        <v>113</v>
      </c>
      <c r="AC83" s="18">
        <v>96</v>
      </c>
      <c r="AD83" s="18">
        <v>121</v>
      </c>
      <c r="AE83" s="18">
        <v>107</v>
      </c>
      <c r="AF83" s="18">
        <v>146</v>
      </c>
      <c r="AG83" s="18">
        <v>107</v>
      </c>
      <c r="AH83" s="18">
        <v>114</v>
      </c>
      <c r="AI83" s="18">
        <v>131</v>
      </c>
      <c r="AJ83" s="18">
        <v>106</v>
      </c>
      <c r="AK83" s="18">
        <v>150</v>
      </c>
      <c r="AL83" s="18">
        <v>169</v>
      </c>
      <c r="AM83" s="18">
        <v>133</v>
      </c>
      <c r="AN83" s="18">
        <v>118</v>
      </c>
      <c r="AO83" s="18">
        <v>110</v>
      </c>
      <c r="AP83" s="18">
        <v>99</v>
      </c>
      <c r="AQ83" s="18">
        <v>80</v>
      </c>
      <c r="AR83" s="18">
        <v>113</v>
      </c>
      <c r="AS83" s="18">
        <v>101</v>
      </c>
      <c r="AT83" s="18">
        <v>105</v>
      </c>
      <c r="AU83" s="18">
        <v>93</v>
      </c>
      <c r="AV83" s="18">
        <v>103</v>
      </c>
      <c r="AW83" s="18">
        <v>94</v>
      </c>
      <c r="AX83" s="18">
        <v>59</v>
      </c>
      <c r="AY83" s="18">
        <v>108</v>
      </c>
      <c r="AZ83" s="18">
        <v>112</v>
      </c>
      <c r="BA83" s="18">
        <v>97</v>
      </c>
      <c r="BB83" s="18">
        <v>106</v>
      </c>
      <c r="BC83" s="18">
        <v>106</v>
      </c>
      <c r="BD83" s="18">
        <v>86</v>
      </c>
      <c r="BE83" s="18">
        <v>68</v>
      </c>
      <c r="BF83" s="18">
        <v>106</v>
      </c>
      <c r="BG83" s="18">
        <v>119</v>
      </c>
      <c r="BH83" s="18">
        <v>113</v>
      </c>
      <c r="BI83" s="18">
        <v>107</v>
      </c>
      <c r="BJ83" s="18">
        <v>105</v>
      </c>
      <c r="BK83" s="18">
        <v>94</v>
      </c>
      <c r="BL83" s="18">
        <v>81</v>
      </c>
      <c r="BM83" s="18">
        <v>129</v>
      </c>
      <c r="BN83" s="18">
        <v>123</v>
      </c>
      <c r="BO83" s="18">
        <v>100</v>
      </c>
      <c r="BP83" s="18">
        <v>123</v>
      </c>
      <c r="BQ83" s="18">
        <v>126</v>
      </c>
      <c r="BR83" s="18">
        <v>116</v>
      </c>
      <c r="BS83" s="18">
        <v>99</v>
      </c>
      <c r="BT83" s="18">
        <v>138</v>
      </c>
      <c r="BU83" s="18">
        <v>106</v>
      </c>
      <c r="BV83" s="18">
        <v>112</v>
      </c>
      <c r="BW83" s="18">
        <v>110</v>
      </c>
      <c r="BX83" s="18">
        <v>87</v>
      </c>
      <c r="BY83" s="18">
        <v>98</v>
      </c>
      <c r="BZ83" s="18">
        <v>76</v>
      </c>
      <c r="CA83" s="18">
        <v>116</v>
      </c>
      <c r="CB83" s="18">
        <v>121</v>
      </c>
      <c r="CC83" s="18">
        <v>100</v>
      </c>
      <c r="CD83" s="18">
        <v>117</v>
      </c>
      <c r="CE83" s="18">
        <v>96</v>
      </c>
      <c r="CF83" s="18">
        <v>96</v>
      </c>
      <c r="CG83" s="18">
        <v>90</v>
      </c>
      <c r="CH83" s="18">
        <v>109</v>
      </c>
      <c r="CI83" s="18">
        <v>101</v>
      </c>
      <c r="CJ83" s="18">
        <v>102</v>
      </c>
      <c r="CK83" s="18">
        <v>92</v>
      </c>
      <c r="CL83" s="18">
        <v>79</v>
      </c>
      <c r="CM83" s="18">
        <v>83</v>
      </c>
      <c r="CN83" s="18">
        <v>79</v>
      </c>
      <c r="CO83" s="18">
        <v>133</v>
      </c>
      <c r="CP83" s="18">
        <v>113</v>
      </c>
    </row>
    <row r="84" spans="2:94" x14ac:dyDescent="0.3">
      <c r="B84" s="18" t="str">
        <f t="shared" si="4"/>
        <v>DR_Billing - Edit Billing AddressGoogle Android</v>
      </c>
      <c r="C84" s="18" t="s">
        <v>41</v>
      </c>
      <c r="D84" s="18" t="s">
        <v>4</v>
      </c>
      <c r="E84" s="18">
        <v>42</v>
      </c>
      <c r="F84" s="18">
        <v>42</v>
      </c>
      <c r="G84" s="18">
        <v>33</v>
      </c>
      <c r="H84" s="18">
        <v>30</v>
      </c>
      <c r="I84" s="18">
        <v>27</v>
      </c>
      <c r="J84" s="18">
        <v>48</v>
      </c>
      <c r="K84" s="18">
        <v>42</v>
      </c>
      <c r="L84" s="18">
        <v>41</v>
      </c>
      <c r="M84" s="18">
        <v>29</v>
      </c>
      <c r="N84" s="18">
        <v>28</v>
      </c>
      <c r="O84" s="18">
        <v>31</v>
      </c>
      <c r="P84" s="18">
        <v>37</v>
      </c>
      <c r="Q84" s="18">
        <v>32</v>
      </c>
      <c r="R84" s="18">
        <v>47</v>
      </c>
      <c r="S84" s="18">
        <v>30</v>
      </c>
      <c r="T84" s="18">
        <v>31</v>
      </c>
      <c r="U84" s="18">
        <v>23</v>
      </c>
      <c r="V84" s="18">
        <v>28</v>
      </c>
      <c r="W84" s="18">
        <v>46</v>
      </c>
      <c r="X84" s="18">
        <v>27</v>
      </c>
      <c r="Y84" s="18">
        <v>39</v>
      </c>
      <c r="Z84" s="18">
        <v>33</v>
      </c>
      <c r="AA84" s="18">
        <v>31</v>
      </c>
      <c r="AB84" s="18">
        <v>23</v>
      </c>
      <c r="AC84" s="18">
        <v>31</v>
      </c>
      <c r="AD84" s="18">
        <v>35</v>
      </c>
      <c r="AE84" s="18">
        <v>50</v>
      </c>
      <c r="AF84" s="18">
        <v>35</v>
      </c>
      <c r="AG84" s="18">
        <v>34</v>
      </c>
      <c r="AH84" s="18">
        <v>38</v>
      </c>
      <c r="AI84" s="18">
        <v>38</v>
      </c>
      <c r="AJ84" s="18">
        <v>22</v>
      </c>
      <c r="AK84" s="18">
        <v>53</v>
      </c>
      <c r="AL84" s="18">
        <v>43</v>
      </c>
      <c r="AM84" s="18">
        <v>30</v>
      </c>
      <c r="AN84" s="18">
        <v>44</v>
      </c>
      <c r="AO84" s="18">
        <v>39</v>
      </c>
      <c r="AP84" s="18">
        <v>36</v>
      </c>
      <c r="AQ84" s="18">
        <v>15</v>
      </c>
      <c r="AR84" s="18">
        <v>39</v>
      </c>
      <c r="AS84" s="18">
        <v>32</v>
      </c>
      <c r="AT84" s="18">
        <v>28</v>
      </c>
      <c r="AU84" s="18">
        <v>17</v>
      </c>
      <c r="AV84" s="18">
        <v>34</v>
      </c>
      <c r="AW84" s="18">
        <v>21</v>
      </c>
      <c r="AX84" s="18">
        <v>30</v>
      </c>
      <c r="AY84" s="18">
        <v>34</v>
      </c>
      <c r="AZ84" s="18">
        <v>37</v>
      </c>
      <c r="BA84" s="18">
        <v>34</v>
      </c>
      <c r="BB84" s="18">
        <v>36</v>
      </c>
      <c r="BC84" s="18">
        <v>29</v>
      </c>
      <c r="BD84" s="18">
        <v>26</v>
      </c>
      <c r="BE84" s="18">
        <v>37</v>
      </c>
      <c r="BF84" s="18">
        <v>32</v>
      </c>
      <c r="BG84" s="18">
        <v>31</v>
      </c>
      <c r="BH84" s="18">
        <v>30</v>
      </c>
      <c r="BI84" s="18">
        <v>32</v>
      </c>
      <c r="BJ84" s="18">
        <v>43</v>
      </c>
      <c r="BK84" s="18">
        <v>23</v>
      </c>
      <c r="BL84" s="18">
        <v>30</v>
      </c>
      <c r="BM84" s="18">
        <v>30</v>
      </c>
      <c r="BN84" s="18">
        <v>34</v>
      </c>
      <c r="BO84" s="18">
        <v>39</v>
      </c>
      <c r="BP84" s="18">
        <v>47</v>
      </c>
      <c r="BQ84" s="18">
        <v>43</v>
      </c>
      <c r="BR84" s="18">
        <v>36</v>
      </c>
      <c r="BS84" s="18">
        <v>30</v>
      </c>
      <c r="BT84" s="18">
        <v>43</v>
      </c>
      <c r="BU84" s="18">
        <v>33</v>
      </c>
      <c r="BV84" s="18">
        <v>37</v>
      </c>
      <c r="BW84" s="18">
        <v>34</v>
      </c>
      <c r="BX84" s="18">
        <v>36</v>
      </c>
      <c r="BY84" s="18">
        <v>30</v>
      </c>
      <c r="BZ84" s="18">
        <v>25</v>
      </c>
      <c r="CA84" s="18">
        <v>32</v>
      </c>
      <c r="CB84" s="18">
        <v>33</v>
      </c>
      <c r="CC84" s="18">
        <v>33</v>
      </c>
      <c r="CD84" s="18">
        <v>31</v>
      </c>
      <c r="CE84" s="18">
        <v>30</v>
      </c>
      <c r="CF84" s="18">
        <v>27</v>
      </c>
      <c r="CG84" s="18">
        <v>21</v>
      </c>
      <c r="CH84" s="18">
        <v>30</v>
      </c>
      <c r="CI84" s="18">
        <v>38</v>
      </c>
      <c r="CJ84" s="18">
        <v>29</v>
      </c>
      <c r="CK84" s="18">
        <v>28</v>
      </c>
      <c r="CL84" s="18">
        <v>44</v>
      </c>
      <c r="CM84" s="18">
        <v>30</v>
      </c>
      <c r="CN84" s="18">
        <v>23</v>
      </c>
      <c r="CO84" s="18">
        <v>39</v>
      </c>
      <c r="CP84" s="18">
        <v>26</v>
      </c>
    </row>
    <row r="85" spans="2:94" x14ac:dyDescent="0.3">
      <c r="B85" s="18" t="str">
        <f t="shared" si="4"/>
        <v>DR_Billing - Move My ServiceApple iOS</v>
      </c>
      <c r="C85" s="18" t="s">
        <v>42</v>
      </c>
      <c r="D85" s="18" t="s">
        <v>3</v>
      </c>
      <c r="E85" s="18">
        <v>780</v>
      </c>
      <c r="F85" s="18">
        <v>766</v>
      </c>
      <c r="G85" s="18">
        <v>698</v>
      </c>
      <c r="H85" s="18">
        <v>591</v>
      </c>
      <c r="I85" s="18">
        <v>556</v>
      </c>
      <c r="J85" s="18">
        <v>780</v>
      </c>
      <c r="K85" s="18">
        <v>684</v>
      </c>
      <c r="L85" s="18">
        <v>631</v>
      </c>
      <c r="M85" s="18">
        <v>619</v>
      </c>
      <c r="N85" s="18">
        <v>477</v>
      </c>
      <c r="O85" s="18">
        <v>390</v>
      </c>
      <c r="P85" s="18">
        <v>587</v>
      </c>
      <c r="Q85" s="18">
        <v>507</v>
      </c>
      <c r="R85" s="18">
        <v>504</v>
      </c>
      <c r="S85" s="18">
        <v>537</v>
      </c>
      <c r="T85" s="18">
        <v>583</v>
      </c>
      <c r="U85" s="18">
        <v>491</v>
      </c>
      <c r="V85" s="18">
        <v>443</v>
      </c>
      <c r="W85" s="18">
        <v>634</v>
      </c>
      <c r="X85" s="18">
        <v>499</v>
      </c>
      <c r="Y85" s="18">
        <v>508</v>
      </c>
      <c r="Z85" s="18">
        <v>542</v>
      </c>
      <c r="AA85" s="18">
        <v>573</v>
      </c>
      <c r="AB85" s="18">
        <v>485</v>
      </c>
      <c r="AC85" s="18">
        <v>442</v>
      </c>
      <c r="AD85" s="18">
        <v>572</v>
      </c>
      <c r="AE85" s="18">
        <v>562</v>
      </c>
      <c r="AF85" s="18">
        <v>603</v>
      </c>
      <c r="AG85" s="18">
        <v>573</v>
      </c>
      <c r="AH85" s="18">
        <v>657</v>
      </c>
      <c r="AI85" s="18">
        <v>648</v>
      </c>
      <c r="AJ85" s="18">
        <v>542</v>
      </c>
      <c r="AK85" s="18">
        <v>835</v>
      </c>
      <c r="AL85" s="18">
        <v>791</v>
      </c>
      <c r="AM85" s="18">
        <v>600</v>
      </c>
      <c r="AN85" s="18">
        <v>604</v>
      </c>
      <c r="AO85" s="18">
        <v>578</v>
      </c>
      <c r="AP85" s="18">
        <v>435</v>
      </c>
      <c r="AQ85" s="18">
        <v>391</v>
      </c>
      <c r="AR85" s="18">
        <v>534</v>
      </c>
      <c r="AS85" s="18">
        <v>493</v>
      </c>
      <c r="AT85" s="18">
        <v>443</v>
      </c>
      <c r="AU85" s="18">
        <v>457</v>
      </c>
      <c r="AV85" s="18">
        <v>543</v>
      </c>
      <c r="AW85" s="18">
        <v>383</v>
      </c>
      <c r="AX85" s="18">
        <v>344</v>
      </c>
      <c r="AY85" s="18">
        <v>521</v>
      </c>
      <c r="AZ85" s="18">
        <v>526</v>
      </c>
      <c r="BA85" s="18">
        <v>498</v>
      </c>
      <c r="BB85" s="18">
        <v>461</v>
      </c>
      <c r="BC85" s="18">
        <v>508</v>
      </c>
      <c r="BD85" s="18">
        <v>460</v>
      </c>
      <c r="BE85" s="18">
        <v>368</v>
      </c>
      <c r="BF85" s="18">
        <v>544</v>
      </c>
      <c r="BG85" s="18">
        <v>497</v>
      </c>
      <c r="BH85" s="18">
        <v>489</v>
      </c>
      <c r="BI85" s="18">
        <v>499</v>
      </c>
      <c r="BJ85" s="18">
        <v>522</v>
      </c>
      <c r="BK85" s="18">
        <v>456</v>
      </c>
      <c r="BL85" s="18">
        <v>394</v>
      </c>
      <c r="BM85" s="18">
        <v>647</v>
      </c>
      <c r="BN85" s="18">
        <v>580</v>
      </c>
      <c r="BO85" s="18">
        <v>569</v>
      </c>
      <c r="BP85" s="18">
        <v>599</v>
      </c>
      <c r="BQ85" s="18">
        <v>668</v>
      </c>
      <c r="BR85" s="18">
        <v>570</v>
      </c>
      <c r="BS85" s="18">
        <v>459</v>
      </c>
      <c r="BT85" s="18">
        <v>583</v>
      </c>
      <c r="BU85" s="18">
        <v>485</v>
      </c>
      <c r="BV85" s="18">
        <v>470</v>
      </c>
      <c r="BW85" s="18">
        <v>514</v>
      </c>
      <c r="BX85" s="18">
        <v>470</v>
      </c>
      <c r="BY85" s="18">
        <v>398</v>
      </c>
      <c r="BZ85" s="18">
        <v>337</v>
      </c>
      <c r="CA85" s="18">
        <v>462</v>
      </c>
      <c r="CB85" s="18">
        <v>463</v>
      </c>
      <c r="CC85" s="18">
        <v>493</v>
      </c>
      <c r="CD85" s="18">
        <v>481</v>
      </c>
      <c r="CE85" s="18">
        <v>527</v>
      </c>
      <c r="CF85" s="18">
        <v>446</v>
      </c>
      <c r="CG85" s="18">
        <v>369</v>
      </c>
      <c r="CH85" s="18">
        <v>526</v>
      </c>
      <c r="CI85" s="18">
        <v>475</v>
      </c>
      <c r="CJ85" s="18">
        <v>486</v>
      </c>
      <c r="CK85" s="18">
        <v>472</v>
      </c>
      <c r="CL85" s="18">
        <v>491</v>
      </c>
      <c r="CM85" s="18">
        <v>415</v>
      </c>
      <c r="CN85" s="18">
        <v>392</v>
      </c>
      <c r="CO85" s="18">
        <v>573</v>
      </c>
      <c r="CP85" s="18">
        <v>550</v>
      </c>
    </row>
    <row r="86" spans="2:94" x14ac:dyDescent="0.3">
      <c r="B86" s="18" t="str">
        <f t="shared" si="4"/>
        <v>DR_Billing - Move My ServiceGoogle Android</v>
      </c>
      <c r="C86" s="18" t="s">
        <v>42</v>
      </c>
      <c r="D86" s="18" t="s">
        <v>4</v>
      </c>
      <c r="E86" s="18">
        <v>181</v>
      </c>
      <c r="F86" s="18">
        <v>159</v>
      </c>
      <c r="G86" s="18">
        <v>160</v>
      </c>
      <c r="H86" s="18">
        <v>121</v>
      </c>
      <c r="I86" s="18">
        <v>109</v>
      </c>
      <c r="J86" s="18">
        <v>142</v>
      </c>
      <c r="K86" s="18">
        <v>132</v>
      </c>
      <c r="L86" s="18">
        <v>133</v>
      </c>
      <c r="M86" s="18">
        <v>133</v>
      </c>
      <c r="N86" s="18">
        <v>100</v>
      </c>
      <c r="O86" s="18">
        <v>93</v>
      </c>
      <c r="P86" s="18">
        <v>128</v>
      </c>
      <c r="Q86" s="18">
        <v>120</v>
      </c>
      <c r="R86" s="18">
        <v>124</v>
      </c>
      <c r="S86" s="18">
        <v>122</v>
      </c>
      <c r="T86" s="18">
        <v>131</v>
      </c>
      <c r="U86" s="18">
        <v>99</v>
      </c>
      <c r="V86" s="18">
        <v>91</v>
      </c>
      <c r="W86" s="18">
        <v>134</v>
      </c>
      <c r="X86" s="18">
        <v>113</v>
      </c>
      <c r="Y86" s="18">
        <v>107</v>
      </c>
      <c r="Z86" s="18">
        <v>126</v>
      </c>
      <c r="AA86" s="18">
        <v>121</v>
      </c>
      <c r="AB86" s="18">
        <v>110</v>
      </c>
      <c r="AC86" s="18">
        <v>98</v>
      </c>
      <c r="AD86" s="18">
        <v>128</v>
      </c>
      <c r="AE86" s="18">
        <v>136</v>
      </c>
      <c r="AF86" s="18">
        <v>113</v>
      </c>
      <c r="AG86" s="18">
        <v>111</v>
      </c>
      <c r="AH86" s="18">
        <v>182</v>
      </c>
      <c r="AI86" s="18">
        <v>119</v>
      </c>
      <c r="AJ86" s="18">
        <v>121</v>
      </c>
      <c r="AK86" s="18">
        <v>190</v>
      </c>
      <c r="AL86" s="18">
        <v>167</v>
      </c>
      <c r="AM86" s="18">
        <v>147</v>
      </c>
      <c r="AN86" s="18">
        <v>144</v>
      </c>
      <c r="AO86" s="18">
        <v>145</v>
      </c>
      <c r="AP86" s="18">
        <v>101</v>
      </c>
      <c r="AQ86" s="18">
        <v>92</v>
      </c>
      <c r="AR86" s="18">
        <v>103</v>
      </c>
      <c r="AS86" s="18">
        <v>113</v>
      </c>
      <c r="AT86" s="18">
        <v>101</v>
      </c>
      <c r="AU86" s="18">
        <v>126</v>
      </c>
      <c r="AV86" s="18">
        <v>93</v>
      </c>
      <c r="AW86" s="18">
        <v>98</v>
      </c>
      <c r="AX86" s="18">
        <v>82</v>
      </c>
      <c r="AY86" s="18">
        <v>116</v>
      </c>
      <c r="AZ86" s="18">
        <v>105</v>
      </c>
      <c r="BA86" s="18">
        <v>110</v>
      </c>
      <c r="BB86" s="18">
        <v>109</v>
      </c>
      <c r="BC86" s="18">
        <v>110</v>
      </c>
      <c r="BD86" s="18">
        <v>87</v>
      </c>
      <c r="BE86" s="18">
        <v>84</v>
      </c>
      <c r="BF86" s="18">
        <v>118</v>
      </c>
      <c r="BG86" s="18">
        <v>117</v>
      </c>
      <c r="BH86" s="18">
        <v>142</v>
      </c>
      <c r="BI86" s="18">
        <v>115</v>
      </c>
      <c r="BJ86" s="18">
        <v>116</v>
      </c>
      <c r="BK86" s="18">
        <v>115</v>
      </c>
      <c r="BL86" s="18">
        <v>77</v>
      </c>
      <c r="BM86" s="18">
        <v>133</v>
      </c>
      <c r="BN86" s="18">
        <v>114</v>
      </c>
      <c r="BO86" s="18">
        <v>114</v>
      </c>
      <c r="BP86" s="18">
        <v>141</v>
      </c>
      <c r="BQ86" s="18">
        <v>145</v>
      </c>
      <c r="BR86" s="18">
        <v>137</v>
      </c>
      <c r="BS86" s="18">
        <v>109</v>
      </c>
      <c r="BT86" s="18">
        <v>134</v>
      </c>
      <c r="BU86" s="18">
        <v>118</v>
      </c>
      <c r="BV86" s="18">
        <v>96</v>
      </c>
      <c r="BW86" s="18">
        <v>105</v>
      </c>
      <c r="BX86" s="18">
        <v>106</v>
      </c>
      <c r="BY86" s="18">
        <v>88</v>
      </c>
      <c r="BZ86" s="18">
        <v>83</v>
      </c>
      <c r="CA86" s="18">
        <v>108</v>
      </c>
      <c r="CB86" s="18">
        <v>100</v>
      </c>
      <c r="CC86" s="18">
        <v>110</v>
      </c>
      <c r="CD86" s="18">
        <v>111</v>
      </c>
      <c r="CE86" s="18">
        <v>99</v>
      </c>
      <c r="CF86" s="18">
        <v>105</v>
      </c>
      <c r="CG86" s="18">
        <v>82</v>
      </c>
      <c r="CH86" s="18">
        <v>129</v>
      </c>
      <c r="CI86" s="18">
        <v>93</v>
      </c>
      <c r="CJ86" s="18">
        <v>100</v>
      </c>
      <c r="CK86" s="18">
        <v>108</v>
      </c>
      <c r="CL86" s="18">
        <v>125</v>
      </c>
      <c r="CM86" s="18">
        <v>119</v>
      </c>
      <c r="CN86" s="18">
        <v>102</v>
      </c>
      <c r="CO86" s="18">
        <v>121</v>
      </c>
      <c r="CP86" s="18">
        <v>135</v>
      </c>
    </row>
    <row r="87" spans="2:94" x14ac:dyDescent="0.3">
      <c r="B87" s="18" t="str">
        <f t="shared" si="4"/>
        <v>DR_Billing visits to chatApple iOS</v>
      </c>
      <c r="C87" s="18" t="s">
        <v>43</v>
      </c>
      <c r="D87" s="18" t="s">
        <v>3</v>
      </c>
      <c r="E87" s="18">
        <v>2236</v>
      </c>
      <c r="F87" s="18">
        <v>2415</v>
      </c>
      <c r="G87" s="18">
        <v>2003</v>
      </c>
      <c r="H87" s="18">
        <v>1713</v>
      </c>
      <c r="I87" s="18">
        <v>1773</v>
      </c>
      <c r="J87" s="18">
        <v>2644</v>
      </c>
      <c r="K87" s="18">
        <v>2498</v>
      </c>
      <c r="L87" s="18">
        <v>3253</v>
      </c>
      <c r="M87" s="18">
        <v>2961</v>
      </c>
      <c r="N87" s="18">
        <v>2124</v>
      </c>
      <c r="O87" s="18">
        <v>1759</v>
      </c>
      <c r="P87" s="18">
        <v>2266</v>
      </c>
      <c r="Q87" s="18">
        <v>2251</v>
      </c>
      <c r="R87" s="18">
        <v>2232</v>
      </c>
      <c r="S87" s="18">
        <v>2316</v>
      </c>
      <c r="T87" s="18">
        <v>2304</v>
      </c>
      <c r="U87" s="18">
        <v>1852</v>
      </c>
      <c r="V87" s="18">
        <v>1796</v>
      </c>
      <c r="W87" s="18">
        <v>2261</v>
      </c>
      <c r="X87" s="18">
        <v>2169</v>
      </c>
      <c r="Y87" s="18">
        <v>2233</v>
      </c>
      <c r="Z87" s="18">
        <v>2029</v>
      </c>
      <c r="AA87" s="18">
        <v>2137</v>
      </c>
      <c r="AB87" s="18">
        <v>1767</v>
      </c>
      <c r="AC87" s="18">
        <v>1722</v>
      </c>
      <c r="AD87" s="18">
        <v>2205</v>
      </c>
      <c r="AE87" s="18">
        <v>2295</v>
      </c>
      <c r="AF87" s="18">
        <v>2259</v>
      </c>
      <c r="AG87" s="18">
        <v>2005</v>
      </c>
      <c r="AH87" s="18">
        <v>2271</v>
      </c>
      <c r="AI87" s="18">
        <v>1907</v>
      </c>
      <c r="AJ87" s="18">
        <v>1721</v>
      </c>
      <c r="AK87" s="18">
        <v>2413</v>
      </c>
      <c r="AL87" s="18">
        <v>2462</v>
      </c>
      <c r="AM87" s="18">
        <v>2294</v>
      </c>
      <c r="AN87" s="18">
        <v>2257</v>
      </c>
      <c r="AO87" s="18">
        <v>2144</v>
      </c>
      <c r="AP87" s="18">
        <v>1872</v>
      </c>
      <c r="AQ87" s="18">
        <v>1620</v>
      </c>
      <c r="AR87" s="18">
        <v>2107</v>
      </c>
      <c r="AS87" s="18">
        <v>2161</v>
      </c>
      <c r="AT87" s="18">
        <v>2106</v>
      </c>
      <c r="AU87" s="18">
        <v>2094</v>
      </c>
      <c r="AV87" s="18">
        <v>1998</v>
      </c>
      <c r="AW87" s="18">
        <v>1719</v>
      </c>
      <c r="AX87" s="18">
        <v>1404</v>
      </c>
      <c r="AY87" s="18">
        <v>2134</v>
      </c>
      <c r="AZ87" s="18">
        <v>2169</v>
      </c>
      <c r="BA87" s="18">
        <v>2026</v>
      </c>
      <c r="BB87" s="18">
        <v>1997</v>
      </c>
      <c r="BC87" s="18">
        <v>2031</v>
      </c>
      <c r="BD87" s="18">
        <v>1731</v>
      </c>
      <c r="BE87" s="18">
        <v>1513</v>
      </c>
      <c r="BF87" s="18">
        <v>2048</v>
      </c>
      <c r="BG87" s="18">
        <v>2105</v>
      </c>
      <c r="BH87" s="18">
        <v>1939</v>
      </c>
      <c r="BI87" s="18">
        <v>1968</v>
      </c>
      <c r="BJ87" s="18">
        <v>1877</v>
      </c>
      <c r="BK87" s="18">
        <v>1498</v>
      </c>
      <c r="BL87" s="18">
        <v>1375</v>
      </c>
      <c r="BM87" s="18">
        <v>1946</v>
      </c>
      <c r="BN87" s="18">
        <v>1974</v>
      </c>
      <c r="BO87" s="18">
        <v>1889</v>
      </c>
      <c r="BP87" s="18">
        <v>1840</v>
      </c>
      <c r="BQ87" s="18">
        <v>2136</v>
      </c>
      <c r="BR87" s="18">
        <v>1872</v>
      </c>
      <c r="BS87" s="18">
        <v>1784</v>
      </c>
      <c r="BT87" s="18">
        <v>2145</v>
      </c>
      <c r="BU87" s="18">
        <v>1894</v>
      </c>
      <c r="BV87" s="18">
        <v>1900</v>
      </c>
      <c r="BW87" s="18">
        <v>2020</v>
      </c>
      <c r="BX87" s="18">
        <v>2078</v>
      </c>
      <c r="BY87" s="18">
        <v>1837</v>
      </c>
      <c r="BZ87" s="18">
        <v>1525</v>
      </c>
      <c r="CA87" s="18">
        <v>2000</v>
      </c>
      <c r="CB87" s="18">
        <v>2056</v>
      </c>
      <c r="CC87" s="18">
        <v>1932</v>
      </c>
      <c r="CD87" s="18">
        <v>2206</v>
      </c>
      <c r="CE87" s="18">
        <v>2115</v>
      </c>
      <c r="CF87" s="18">
        <v>1673</v>
      </c>
      <c r="CG87" s="18">
        <v>1519</v>
      </c>
      <c r="CH87" s="18">
        <v>2037</v>
      </c>
      <c r="CI87" s="18">
        <v>1983</v>
      </c>
      <c r="CJ87" s="18">
        <v>2118</v>
      </c>
      <c r="CK87" s="18">
        <v>1842</v>
      </c>
      <c r="CL87" s="18">
        <v>1962</v>
      </c>
      <c r="CM87" s="18">
        <v>1729</v>
      </c>
      <c r="CN87" s="18">
        <v>1579</v>
      </c>
      <c r="CO87" s="18">
        <v>2160</v>
      </c>
      <c r="CP87" s="18">
        <v>2059</v>
      </c>
    </row>
    <row r="88" spans="2:94" x14ac:dyDescent="0.3">
      <c r="B88" s="18" t="str">
        <f t="shared" si="4"/>
        <v>DR_Billing visits to chatGoogle Android</v>
      </c>
      <c r="C88" s="18" t="s">
        <v>43</v>
      </c>
      <c r="D88" s="18" t="s">
        <v>4</v>
      </c>
      <c r="E88" s="18">
        <v>609</v>
      </c>
      <c r="F88" s="18">
        <v>691</v>
      </c>
      <c r="G88" s="18">
        <v>636</v>
      </c>
      <c r="H88" s="18">
        <v>544</v>
      </c>
      <c r="I88" s="18">
        <v>521</v>
      </c>
      <c r="J88" s="18">
        <v>755</v>
      </c>
      <c r="K88" s="18">
        <v>757</v>
      </c>
      <c r="L88" s="18">
        <v>965</v>
      </c>
      <c r="M88" s="18">
        <v>863</v>
      </c>
      <c r="N88" s="18">
        <v>635</v>
      </c>
      <c r="O88" s="18">
        <v>523</v>
      </c>
      <c r="P88" s="18">
        <v>672</v>
      </c>
      <c r="Q88" s="18">
        <v>607</v>
      </c>
      <c r="R88" s="18">
        <v>646</v>
      </c>
      <c r="S88" s="18">
        <v>682</v>
      </c>
      <c r="T88" s="18">
        <v>621</v>
      </c>
      <c r="U88" s="18">
        <v>546</v>
      </c>
      <c r="V88" s="18">
        <v>579</v>
      </c>
      <c r="W88" s="18">
        <v>687</v>
      </c>
      <c r="X88" s="18">
        <v>600</v>
      </c>
      <c r="Y88" s="18">
        <v>599</v>
      </c>
      <c r="Z88" s="18">
        <v>599</v>
      </c>
      <c r="AA88" s="18">
        <v>588</v>
      </c>
      <c r="AB88" s="18">
        <v>517</v>
      </c>
      <c r="AC88" s="18">
        <v>470</v>
      </c>
      <c r="AD88" s="18">
        <v>594</v>
      </c>
      <c r="AE88" s="18">
        <v>633</v>
      </c>
      <c r="AF88" s="18">
        <v>651</v>
      </c>
      <c r="AG88" s="18">
        <v>585</v>
      </c>
      <c r="AH88" s="18">
        <v>678</v>
      </c>
      <c r="AI88" s="18">
        <v>597</v>
      </c>
      <c r="AJ88" s="18">
        <v>505</v>
      </c>
      <c r="AK88" s="18">
        <v>672</v>
      </c>
      <c r="AL88" s="18">
        <v>702</v>
      </c>
      <c r="AM88" s="18">
        <v>694</v>
      </c>
      <c r="AN88" s="18">
        <v>682</v>
      </c>
      <c r="AO88" s="18">
        <v>674</v>
      </c>
      <c r="AP88" s="18">
        <v>571</v>
      </c>
      <c r="AQ88" s="18">
        <v>513</v>
      </c>
      <c r="AR88" s="18">
        <v>633</v>
      </c>
      <c r="AS88" s="18">
        <v>675</v>
      </c>
      <c r="AT88" s="18">
        <v>605</v>
      </c>
      <c r="AU88" s="18">
        <v>612</v>
      </c>
      <c r="AV88" s="18">
        <v>604</v>
      </c>
      <c r="AW88" s="18">
        <v>560</v>
      </c>
      <c r="AX88" s="18">
        <v>407</v>
      </c>
      <c r="AY88" s="18">
        <v>641</v>
      </c>
      <c r="AZ88" s="18">
        <v>630</v>
      </c>
      <c r="BA88" s="18">
        <v>597</v>
      </c>
      <c r="BB88" s="18">
        <v>628</v>
      </c>
      <c r="BC88" s="18">
        <v>619</v>
      </c>
      <c r="BD88" s="18">
        <v>503</v>
      </c>
      <c r="BE88" s="18">
        <v>422</v>
      </c>
      <c r="BF88" s="18">
        <v>585</v>
      </c>
      <c r="BG88" s="18">
        <v>661</v>
      </c>
      <c r="BH88" s="18">
        <v>573</v>
      </c>
      <c r="BI88" s="18">
        <v>530</v>
      </c>
      <c r="BJ88" s="18">
        <v>569</v>
      </c>
      <c r="BK88" s="18">
        <v>507</v>
      </c>
      <c r="BL88" s="18">
        <v>384</v>
      </c>
      <c r="BM88" s="18">
        <v>525</v>
      </c>
      <c r="BN88" s="18">
        <v>603</v>
      </c>
      <c r="BO88" s="18">
        <v>605</v>
      </c>
      <c r="BP88" s="18">
        <v>612</v>
      </c>
      <c r="BQ88" s="18">
        <v>662</v>
      </c>
      <c r="BR88" s="18">
        <v>602</v>
      </c>
      <c r="BS88" s="18">
        <v>509</v>
      </c>
      <c r="BT88" s="18">
        <v>575</v>
      </c>
      <c r="BU88" s="18">
        <v>550</v>
      </c>
      <c r="BV88" s="18">
        <v>602</v>
      </c>
      <c r="BW88" s="18">
        <v>610</v>
      </c>
      <c r="BX88" s="18">
        <v>571</v>
      </c>
      <c r="BY88" s="18">
        <v>544</v>
      </c>
      <c r="BZ88" s="18">
        <v>484</v>
      </c>
      <c r="CA88" s="18">
        <v>569</v>
      </c>
      <c r="CB88" s="18">
        <v>574</v>
      </c>
      <c r="CC88" s="18">
        <v>571</v>
      </c>
      <c r="CD88" s="18">
        <v>694</v>
      </c>
      <c r="CE88" s="18">
        <v>636</v>
      </c>
      <c r="CF88" s="18">
        <v>525</v>
      </c>
      <c r="CG88" s="18">
        <v>453</v>
      </c>
      <c r="CH88" s="18">
        <v>600</v>
      </c>
      <c r="CI88" s="18">
        <v>605</v>
      </c>
      <c r="CJ88" s="18">
        <v>605</v>
      </c>
      <c r="CK88" s="18">
        <v>547</v>
      </c>
      <c r="CL88" s="18">
        <v>648</v>
      </c>
      <c r="CM88" s="18">
        <v>496</v>
      </c>
      <c r="CN88" s="18">
        <v>511</v>
      </c>
      <c r="CO88" s="18">
        <v>600</v>
      </c>
      <c r="CP88" s="18">
        <v>561</v>
      </c>
    </row>
    <row r="93" spans="2:94" x14ac:dyDescent="0.3">
      <c r="C93" s="26" t="s">
        <v>0</v>
      </c>
      <c r="D93" s="26" t="s">
        <v>1</v>
      </c>
      <c r="E93" s="26">
        <v>45533</v>
      </c>
      <c r="F93" s="26">
        <v>45534</v>
      </c>
      <c r="G93" s="26">
        <v>45535</v>
      </c>
      <c r="H93" s="26">
        <v>45536</v>
      </c>
      <c r="I93" s="26">
        <v>45537</v>
      </c>
      <c r="J93" s="26">
        <v>45538</v>
      </c>
      <c r="K93" s="26">
        <v>45539</v>
      </c>
      <c r="L93" s="26">
        <v>45540</v>
      </c>
      <c r="M93" s="26">
        <v>45541</v>
      </c>
      <c r="N93" s="26">
        <v>45542</v>
      </c>
      <c r="O93" s="26">
        <v>45543</v>
      </c>
      <c r="P93" s="26">
        <v>45544</v>
      </c>
      <c r="Q93" s="26">
        <v>45545</v>
      </c>
      <c r="R93" s="26">
        <v>45546</v>
      </c>
      <c r="S93" s="26">
        <v>45547</v>
      </c>
      <c r="T93" s="26">
        <v>45548</v>
      </c>
      <c r="U93" s="26">
        <v>45549</v>
      </c>
      <c r="V93" s="26">
        <v>45550</v>
      </c>
      <c r="W93" s="26">
        <v>45551</v>
      </c>
      <c r="X93" s="26">
        <v>45552</v>
      </c>
      <c r="Y93" s="26">
        <v>45553</v>
      </c>
      <c r="Z93" s="26">
        <v>45554</v>
      </c>
      <c r="AA93" s="26">
        <v>45555</v>
      </c>
      <c r="AB93" s="26">
        <v>45556</v>
      </c>
      <c r="AC93" s="26">
        <v>45557</v>
      </c>
      <c r="AD93" s="26">
        <v>45558</v>
      </c>
      <c r="AE93" s="26">
        <v>45559</v>
      </c>
      <c r="AF93" s="26">
        <v>45560</v>
      </c>
      <c r="AG93" s="26">
        <v>45561</v>
      </c>
      <c r="AH93" s="26">
        <v>45562</v>
      </c>
      <c r="AI93" s="26">
        <v>45563</v>
      </c>
      <c r="AJ93" s="26">
        <v>45564</v>
      </c>
      <c r="AK93" s="26">
        <v>45565</v>
      </c>
      <c r="AL93" s="26">
        <v>45566</v>
      </c>
      <c r="AM93" s="26">
        <v>45567</v>
      </c>
      <c r="AN93" s="26">
        <v>45568</v>
      </c>
      <c r="AO93" s="26">
        <v>45569</v>
      </c>
      <c r="AP93" s="26">
        <v>45570</v>
      </c>
      <c r="AQ93" s="26">
        <v>45571</v>
      </c>
      <c r="AR93" s="26">
        <v>45572</v>
      </c>
      <c r="AS93" s="26">
        <v>45573</v>
      </c>
      <c r="AT93" s="26">
        <v>45574</v>
      </c>
      <c r="AU93" s="26">
        <v>45575</v>
      </c>
      <c r="AV93" s="26">
        <v>45576</v>
      </c>
      <c r="AW93" s="26">
        <v>45577</v>
      </c>
      <c r="AX93" s="26">
        <v>45578</v>
      </c>
      <c r="AY93" s="26">
        <v>45579</v>
      </c>
      <c r="AZ93" s="26">
        <v>45580</v>
      </c>
      <c r="BA93" s="26">
        <v>45581</v>
      </c>
      <c r="BB93" s="26">
        <v>45582</v>
      </c>
      <c r="BC93" s="26">
        <v>45583</v>
      </c>
      <c r="BD93" s="26">
        <v>45584</v>
      </c>
      <c r="BE93" s="26">
        <v>45585</v>
      </c>
      <c r="BF93" s="26">
        <v>45586</v>
      </c>
      <c r="BG93" s="26">
        <v>45587</v>
      </c>
      <c r="BH93" s="26">
        <v>45588</v>
      </c>
      <c r="BI93" s="26">
        <v>45589</v>
      </c>
      <c r="BJ93" s="26">
        <v>45590</v>
      </c>
      <c r="BK93" s="26">
        <v>45591</v>
      </c>
      <c r="BL93" s="26">
        <v>45592</v>
      </c>
      <c r="BM93" s="26">
        <v>45593</v>
      </c>
      <c r="BN93" s="26">
        <v>45594</v>
      </c>
      <c r="BO93" s="26">
        <v>45595</v>
      </c>
      <c r="BP93" s="26">
        <v>45596</v>
      </c>
      <c r="BQ93" s="26">
        <v>45597</v>
      </c>
      <c r="BR93" s="26">
        <v>45598</v>
      </c>
      <c r="BS93" s="26">
        <v>45599</v>
      </c>
      <c r="BT93" s="26">
        <v>45600</v>
      </c>
      <c r="BU93" s="26">
        <v>45601</v>
      </c>
      <c r="BV93" s="26">
        <v>45602</v>
      </c>
      <c r="BW93" s="26">
        <v>45603</v>
      </c>
      <c r="BX93" s="26">
        <v>45604</v>
      </c>
      <c r="BY93" s="26">
        <v>45605</v>
      </c>
      <c r="BZ93" s="26">
        <v>45606</v>
      </c>
      <c r="CA93" s="26">
        <v>45607</v>
      </c>
      <c r="CB93" s="26">
        <v>45608</v>
      </c>
      <c r="CC93" s="26">
        <v>45609</v>
      </c>
      <c r="CD93" s="26">
        <v>45610</v>
      </c>
      <c r="CE93" s="26">
        <v>45611</v>
      </c>
      <c r="CF93" s="26">
        <v>45612</v>
      </c>
      <c r="CG93" s="26">
        <v>45613</v>
      </c>
      <c r="CH93" s="26">
        <v>45614</v>
      </c>
      <c r="CI93" s="26">
        <v>45615</v>
      </c>
      <c r="CJ93" s="26">
        <v>45616</v>
      </c>
      <c r="CK93" s="26">
        <v>45617</v>
      </c>
      <c r="CL93" s="26">
        <v>45618</v>
      </c>
      <c r="CM93" s="26">
        <v>45619</v>
      </c>
      <c r="CN93" s="26">
        <v>45620</v>
      </c>
      <c r="CO93" s="26">
        <v>45621</v>
      </c>
      <c r="CP93" s="26">
        <v>45622</v>
      </c>
    </row>
    <row r="94" spans="2:94" x14ac:dyDescent="0.3">
      <c r="B94" s="18" t="str">
        <f t="shared" si="4"/>
        <v>DR_Visits where One EC Card was shownApple iOS</v>
      </c>
      <c r="C94" s="18" t="s">
        <v>44</v>
      </c>
      <c r="D94" s="18" t="s">
        <v>3</v>
      </c>
      <c r="E94" s="18">
        <v>2116</v>
      </c>
      <c r="F94" s="18">
        <v>2297</v>
      </c>
      <c r="G94" s="18">
        <v>2264</v>
      </c>
      <c r="H94" s="18">
        <v>1859</v>
      </c>
      <c r="I94" s="18">
        <v>1865</v>
      </c>
      <c r="J94" s="18">
        <v>2023</v>
      </c>
      <c r="K94" s="18">
        <v>2548</v>
      </c>
      <c r="L94" s="18">
        <v>2501</v>
      </c>
      <c r="M94" s="18">
        <v>2161</v>
      </c>
      <c r="N94" s="18">
        <v>2117</v>
      </c>
      <c r="O94" s="18">
        <v>1430</v>
      </c>
      <c r="P94" s="18">
        <v>1655</v>
      </c>
      <c r="Q94" s="18">
        <v>1707</v>
      </c>
      <c r="R94" s="18">
        <v>1984</v>
      </c>
      <c r="S94" s="18">
        <v>1802</v>
      </c>
      <c r="T94" s="18">
        <v>1918</v>
      </c>
      <c r="U94" s="18">
        <v>1943</v>
      </c>
      <c r="V94" s="18">
        <v>1377</v>
      </c>
      <c r="W94" s="18">
        <v>1683</v>
      </c>
      <c r="X94" s="18">
        <v>2025</v>
      </c>
      <c r="Y94" s="18">
        <v>2008</v>
      </c>
      <c r="Z94" s="18">
        <v>1869</v>
      </c>
      <c r="AA94" s="18">
        <v>2249</v>
      </c>
      <c r="AB94" s="18">
        <v>2309</v>
      </c>
      <c r="AC94" s="18">
        <v>1552</v>
      </c>
      <c r="AD94" s="18">
        <v>1856</v>
      </c>
      <c r="AE94" s="18">
        <v>2227</v>
      </c>
      <c r="AF94" s="18">
        <v>2375</v>
      </c>
      <c r="AG94" s="18">
        <v>2153</v>
      </c>
      <c r="AH94" s="18">
        <v>2487</v>
      </c>
      <c r="AI94" s="18">
        <v>2422</v>
      </c>
      <c r="AJ94" s="18">
        <v>1752</v>
      </c>
      <c r="AK94" s="18">
        <v>2104</v>
      </c>
      <c r="AL94" s="18">
        <v>2672</v>
      </c>
      <c r="AM94" s="18">
        <v>2774</v>
      </c>
      <c r="AN94" s="18">
        <v>2687</v>
      </c>
      <c r="AO94" s="18">
        <v>2623</v>
      </c>
      <c r="AP94" s="18">
        <v>2466</v>
      </c>
      <c r="AQ94" s="18">
        <v>1642</v>
      </c>
      <c r="AR94" s="18">
        <v>1922</v>
      </c>
      <c r="AS94" s="18">
        <v>2264</v>
      </c>
      <c r="AT94" s="18">
        <v>2357</v>
      </c>
      <c r="AU94" s="18">
        <v>2245</v>
      </c>
      <c r="AV94" s="18">
        <v>2302</v>
      </c>
      <c r="AW94" s="18">
        <v>2168</v>
      </c>
      <c r="AX94" s="18">
        <v>1442</v>
      </c>
      <c r="AY94" s="18">
        <v>2074</v>
      </c>
      <c r="AZ94" s="18">
        <v>2515</v>
      </c>
      <c r="BA94" s="18">
        <v>2512</v>
      </c>
      <c r="BB94" s="18">
        <v>2346</v>
      </c>
      <c r="BC94" s="18">
        <v>2483</v>
      </c>
      <c r="BD94" s="18">
        <v>2308</v>
      </c>
      <c r="BE94" s="18">
        <v>1749</v>
      </c>
      <c r="BF94" s="18">
        <v>1981</v>
      </c>
      <c r="BG94" s="18">
        <v>2396</v>
      </c>
      <c r="BH94" s="18">
        <v>2345</v>
      </c>
      <c r="BI94" s="18">
        <v>2332</v>
      </c>
      <c r="BJ94" s="18">
        <v>2314</v>
      </c>
      <c r="BK94" s="18">
        <v>2291</v>
      </c>
      <c r="BL94" s="18">
        <v>1739</v>
      </c>
      <c r="BM94" s="18">
        <v>1855</v>
      </c>
      <c r="BN94" s="18">
        <v>2140</v>
      </c>
      <c r="BO94" s="18">
        <v>2229</v>
      </c>
      <c r="BP94" s="18">
        <v>2226</v>
      </c>
      <c r="BQ94" s="18">
        <v>2605</v>
      </c>
      <c r="BR94" s="18">
        <v>2517</v>
      </c>
      <c r="BS94" s="18">
        <v>1919</v>
      </c>
      <c r="BT94" s="18">
        <v>2299</v>
      </c>
      <c r="BU94" s="18">
        <v>2374</v>
      </c>
      <c r="BV94" s="18">
        <v>2352</v>
      </c>
      <c r="BW94" s="18">
        <v>2383</v>
      </c>
      <c r="BX94" s="18">
        <v>2329</v>
      </c>
      <c r="BY94" s="18">
        <v>2400</v>
      </c>
      <c r="BZ94" s="18">
        <v>1786</v>
      </c>
      <c r="CA94" s="18">
        <v>2113</v>
      </c>
      <c r="CB94" s="18">
        <v>2483</v>
      </c>
      <c r="CC94" s="18">
        <v>2549</v>
      </c>
      <c r="CD94" s="18">
        <v>2561</v>
      </c>
      <c r="CE94" s="18">
        <v>3054</v>
      </c>
      <c r="CF94" s="18">
        <v>3456</v>
      </c>
      <c r="CG94" s="18">
        <v>2118</v>
      </c>
      <c r="CH94" s="18">
        <v>2418</v>
      </c>
      <c r="CI94" s="18">
        <v>2852</v>
      </c>
      <c r="CJ94" s="18">
        <v>2993</v>
      </c>
      <c r="CK94" s="18">
        <v>2866</v>
      </c>
      <c r="CL94" s="18">
        <v>3258</v>
      </c>
      <c r="CM94" s="18">
        <v>3548</v>
      </c>
      <c r="CN94" s="18">
        <v>2225</v>
      </c>
      <c r="CO94" s="18">
        <v>2715</v>
      </c>
      <c r="CP94" s="18">
        <v>2935</v>
      </c>
    </row>
    <row r="95" spans="2:94" x14ac:dyDescent="0.3">
      <c r="B95" s="18" t="str">
        <f t="shared" si="4"/>
        <v>DR_Visits where One EC Card was shownGoogle Android</v>
      </c>
      <c r="C95" s="18" t="s">
        <v>44</v>
      </c>
      <c r="D95" s="18" t="s">
        <v>4</v>
      </c>
      <c r="E95" s="18">
        <v>419</v>
      </c>
      <c r="F95" s="18">
        <v>539</v>
      </c>
      <c r="G95" s="18">
        <v>525</v>
      </c>
      <c r="H95" s="18">
        <v>368</v>
      </c>
      <c r="I95" s="18">
        <v>347</v>
      </c>
      <c r="J95" s="18">
        <v>405</v>
      </c>
      <c r="K95" s="18">
        <v>640</v>
      </c>
      <c r="L95" s="18">
        <v>546</v>
      </c>
      <c r="M95" s="18">
        <v>538</v>
      </c>
      <c r="N95" s="18">
        <v>482</v>
      </c>
      <c r="O95" s="18">
        <v>289</v>
      </c>
      <c r="P95" s="18">
        <v>330</v>
      </c>
      <c r="Q95" s="18">
        <v>387</v>
      </c>
      <c r="R95" s="18">
        <v>446</v>
      </c>
      <c r="S95" s="18">
        <v>396</v>
      </c>
      <c r="T95" s="18">
        <v>390</v>
      </c>
      <c r="U95" s="18">
        <v>394</v>
      </c>
      <c r="V95" s="18">
        <v>317</v>
      </c>
      <c r="W95" s="18">
        <v>323</v>
      </c>
      <c r="X95" s="18">
        <v>444</v>
      </c>
      <c r="Y95" s="18">
        <v>464</v>
      </c>
      <c r="Z95" s="18">
        <v>358</v>
      </c>
      <c r="AA95" s="18">
        <v>439</v>
      </c>
      <c r="AB95" s="18">
        <v>542</v>
      </c>
      <c r="AC95" s="18">
        <v>319</v>
      </c>
      <c r="AD95" s="18">
        <v>280</v>
      </c>
      <c r="AE95" s="18">
        <v>449</v>
      </c>
      <c r="AF95" s="18">
        <v>463</v>
      </c>
      <c r="AG95" s="18">
        <v>372</v>
      </c>
      <c r="AH95" s="18">
        <v>446</v>
      </c>
      <c r="AI95" s="18">
        <v>446</v>
      </c>
      <c r="AJ95" s="18">
        <v>259</v>
      </c>
      <c r="AK95" s="18">
        <v>326</v>
      </c>
      <c r="AL95" s="18">
        <v>535</v>
      </c>
      <c r="AM95" s="18">
        <v>570</v>
      </c>
      <c r="AN95" s="18">
        <v>535</v>
      </c>
      <c r="AO95" s="18">
        <v>496</v>
      </c>
      <c r="AP95" s="18">
        <v>511</v>
      </c>
      <c r="AQ95" s="18">
        <v>298</v>
      </c>
      <c r="AR95" s="18">
        <v>378</v>
      </c>
      <c r="AS95" s="18">
        <v>443</v>
      </c>
      <c r="AT95" s="18">
        <v>453</v>
      </c>
      <c r="AU95" s="18">
        <v>405</v>
      </c>
      <c r="AV95" s="18">
        <v>432</v>
      </c>
      <c r="AW95" s="18">
        <v>443</v>
      </c>
      <c r="AX95" s="18">
        <v>235</v>
      </c>
      <c r="AY95" s="18">
        <v>367</v>
      </c>
      <c r="AZ95" s="18">
        <v>478</v>
      </c>
      <c r="BA95" s="18">
        <v>433</v>
      </c>
      <c r="BB95" s="18">
        <v>409</v>
      </c>
      <c r="BC95" s="18">
        <v>463</v>
      </c>
      <c r="BD95" s="18">
        <v>492</v>
      </c>
      <c r="BE95" s="18">
        <v>346</v>
      </c>
      <c r="BF95" s="18">
        <v>339</v>
      </c>
      <c r="BG95" s="18">
        <v>485</v>
      </c>
      <c r="BH95" s="18">
        <v>428</v>
      </c>
      <c r="BI95" s="18">
        <v>463</v>
      </c>
      <c r="BJ95" s="18">
        <v>497</v>
      </c>
      <c r="BK95" s="18">
        <v>409</v>
      </c>
      <c r="BL95" s="18">
        <v>299</v>
      </c>
      <c r="BM95" s="18">
        <v>297</v>
      </c>
      <c r="BN95" s="18">
        <v>422</v>
      </c>
      <c r="BO95" s="18">
        <v>472</v>
      </c>
      <c r="BP95" s="18">
        <v>413</v>
      </c>
      <c r="BQ95" s="18">
        <v>477</v>
      </c>
      <c r="BR95" s="18">
        <v>562</v>
      </c>
      <c r="BS95" s="18">
        <v>356</v>
      </c>
      <c r="BT95" s="18">
        <v>332</v>
      </c>
      <c r="BU95" s="18">
        <v>526</v>
      </c>
      <c r="BV95" s="18">
        <v>507</v>
      </c>
      <c r="BW95" s="18">
        <v>440</v>
      </c>
      <c r="BX95" s="18">
        <v>422</v>
      </c>
      <c r="BY95" s="18">
        <v>569</v>
      </c>
      <c r="BZ95" s="18">
        <v>328</v>
      </c>
      <c r="CA95" s="18">
        <v>449</v>
      </c>
      <c r="CB95" s="18">
        <v>519</v>
      </c>
      <c r="CC95" s="18">
        <v>483</v>
      </c>
      <c r="CD95" s="18">
        <v>496</v>
      </c>
      <c r="CE95" s="18">
        <v>662</v>
      </c>
      <c r="CF95" s="18">
        <v>865</v>
      </c>
      <c r="CG95" s="18">
        <v>437</v>
      </c>
      <c r="CH95" s="18">
        <v>529</v>
      </c>
      <c r="CI95" s="18">
        <v>713</v>
      </c>
      <c r="CJ95" s="18">
        <v>654</v>
      </c>
      <c r="CK95" s="18">
        <v>641</v>
      </c>
      <c r="CL95" s="18">
        <v>754</v>
      </c>
      <c r="CM95" s="18">
        <v>1083</v>
      </c>
      <c r="CN95" s="18">
        <v>527</v>
      </c>
      <c r="CO95" s="18">
        <v>569</v>
      </c>
      <c r="CP95" s="18">
        <v>699</v>
      </c>
    </row>
    <row r="96" spans="2:94" x14ac:dyDescent="0.3">
      <c r="B96" s="18" t="str">
        <f t="shared" si="4"/>
        <v>DR_EC Flow&gt;SuccessApple iOS</v>
      </c>
      <c r="C96" s="18" t="s">
        <v>45</v>
      </c>
      <c r="D96" s="18" t="s">
        <v>3</v>
      </c>
      <c r="E96" s="18">
        <v>551</v>
      </c>
      <c r="F96" s="18">
        <v>595</v>
      </c>
      <c r="G96" s="18">
        <v>815</v>
      </c>
      <c r="H96" s="18">
        <v>628</v>
      </c>
      <c r="I96" s="18">
        <v>636</v>
      </c>
      <c r="J96" s="18">
        <v>600</v>
      </c>
      <c r="K96" s="18">
        <v>864</v>
      </c>
      <c r="L96" s="18">
        <v>827</v>
      </c>
      <c r="M96" s="18">
        <v>735</v>
      </c>
      <c r="N96" s="18">
        <v>812</v>
      </c>
      <c r="O96" s="18">
        <v>445</v>
      </c>
      <c r="P96" s="18">
        <v>480</v>
      </c>
      <c r="Q96" s="18">
        <v>124</v>
      </c>
      <c r="R96" s="18">
        <v>607</v>
      </c>
      <c r="S96" s="18">
        <v>503</v>
      </c>
      <c r="T96" s="18">
        <v>607</v>
      </c>
      <c r="U96" s="18">
        <v>777</v>
      </c>
      <c r="V96" s="18">
        <v>448</v>
      </c>
      <c r="W96" s="18">
        <v>528</v>
      </c>
      <c r="X96" s="18">
        <v>748</v>
      </c>
      <c r="Y96" s="18">
        <v>707</v>
      </c>
      <c r="Z96" s="18">
        <v>633</v>
      </c>
      <c r="AA96" s="18">
        <v>714</v>
      </c>
      <c r="AB96" s="18">
        <v>781</v>
      </c>
      <c r="AC96" s="18">
        <v>462</v>
      </c>
      <c r="AD96" s="18">
        <v>502</v>
      </c>
      <c r="AE96" s="18">
        <v>672</v>
      </c>
      <c r="AF96" s="18">
        <v>658</v>
      </c>
      <c r="AG96" s="18">
        <v>560</v>
      </c>
      <c r="AH96" s="18">
        <v>690</v>
      </c>
      <c r="AI96" s="18">
        <v>763</v>
      </c>
      <c r="AJ96" s="18">
        <v>500</v>
      </c>
      <c r="AK96" s="18">
        <v>538</v>
      </c>
      <c r="AL96" s="18">
        <v>779</v>
      </c>
      <c r="AM96" s="18">
        <v>842</v>
      </c>
      <c r="AN96" s="18">
        <v>822</v>
      </c>
      <c r="AO96" s="18">
        <v>789</v>
      </c>
      <c r="AP96" s="18">
        <v>816</v>
      </c>
      <c r="AQ96" s="18">
        <v>448</v>
      </c>
      <c r="AR96" s="18">
        <v>505</v>
      </c>
      <c r="AS96" s="18">
        <v>635</v>
      </c>
      <c r="AT96" s="18">
        <v>650</v>
      </c>
      <c r="AU96" s="18">
        <v>576</v>
      </c>
      <c r="AV96" s="18">
        <v>684</v>
      </c>
      <c r="AW96" s="18">
        <v>668</v>
      </c>
      <c r="AX96" s="18">
        <v>362</v>
      </c>
      <c r="AY96" s="18">
        <v>522</v>
      </c>
      <c r="AZ96" s="18">
        <v>667</v>
      </c>
      <c r="BA96" s="18">
        <v>738</v>
      </c>
      <c r="BB96" s="18">
        <v>597</v>
      </c>
      <c r="BC96" s="18">
        <v>760</v>
      </c>
      <c r="BD96" s="18">
        <v>750</v>
      </c>
      <c r="BE96" s="18">
        <v>455</v>
      </c>
      <c r="BF96" s="18">
        <v>437</v>
      </c>
      <c r="BG96" s="18">
        <v>660</v>
      </c>
      <c r="BH96" s="18">
        <v>646</v>
      </c>
      <c r="BI96" s="18">
        <v>603</v>
      </c>
      <c r="BJ96" s="18">
        <v>648</v>
      </c>
      <c r="BK96" s="18">
        <v>752</v>
      </c>
      <c r="BL96" s="18">
        <v>477</v>
      </c>
      <c r="BM96" s="18">
        <v>429</v>
      </c>
      <c r="BN96" s="18">
        <v>623</v>
      </c>
      <c r="BO96" s="18">
        <v>723</v>
      </c>
      <c r="BP96" s="18">
        <v>665</v>
      </c>
      <c r="BQ96" s="18">
        <v>766</v>
      </c>
      <c r="BR96" s="18">
        <v>889</v>
      </c>
      <c r="BS96" s="18">
        <v>516</v>
      </c>
      <c r="BT96" s="18">
        <v>597</v>
      </c>
      <c r="BU96" s="18">
        <v>751</v>
      </c>
      <c r="BV96" s="18">
        <v>692</v>
      </c>
      <c r="BW96" s="18">
        <v>654</v>
      </c>
      <c r="BX96" s="18">
        <v>668</v>
      </c>
      <c r="BY96" s="18">
        <v>752</v>
      </c>
      <c r="BZ96" s="18">
        <v>455</v>
      </c>
      <c r="CA96" s="18">
        <v>531</v>
      </c>
      <c r="CB96" s="18">
        <v>700</v>
      </c>
      <c r="CC96" s="18">
        <v>662</v>
      </c>
      <c r="CD96" s="18">
        <v>687</v>
      </c>
      <c r="CE96" s="18">
        <v>885</v>
      </c>
      <c r="CF96" s="18">
        <v>1491</v>
      </c>
      <c r="CG96" s="18">
        <v>807</v>
      </c>
      <c r="CH96" s="18">
        <v>693</v>
      </c>
      <c r="CI96" s="18">
        <v>990</v>
      </c>
      <c r="CJ96" s="18">
        <v>961</v>
      </c>
      <c r="CK96" s="18">
        <v>980</v>
      </c>
      <c r="CL96" s="18">
        <v>988</v>
      </c>
      <c r="CM96" s="18">
        <v>1596</v>
      </c>
      <c r="CN96" s="18">
        <v>883</v>
      </c>
      <c r="CO96" s="18">
        <v>957</v>
      </c>
      <c r="CP96" s="18">
        <v>1160</v>
      </c>
    </row>
    <row r="97" spans="2:94" x14ac:dyDescent="0.3">
      <c r="B97" s="18" t="str">
        <f t="shared" si="4"/>
        <v>DR_EC Flow&gt;SuccessGoogle Android</v>
      </c>
      <c r="C97" s="18" t="s">
        <v>45</v>
      </c>
      <c r="D97" s="18" t="s">
        <v>4</v>
      </c>
      <c r="E97" s="18">
        <v>157</v>
      </c>
      <c r="F97" s="18">
        <v>205</v>
      </c>
      <c r="G97" s="18">
        <v>264</v>
      </c>
      <c r="H97" s="18">
        <v>151</v>
      </c>
      <c r="I97" s="18">
        <v>134</v>
      </c>
      <c r="J97" s="18">
        <v>161</v>
      </c>
      <c r="K97" s="18">
        <v>255</v>
      </c>
      <c r="L97" s="18">
        <v>249</v>
      </c>
      <c r="M97" s="18">
        <v>215</v>
      </c>
      <c r="N97" s="18">
        <v>229</v>
      </c>
      <c r="O97" s="18">
        <v>134</v>
      </c>
      <c r="P97" s="18">
        <v>144</v>
      </c>
      <c r="Q97" s="18">
        <v>31</v>
      </c>
      <c r="R97" s="18">
        <v>210</v>
      </c>
      <c r="S97" s="18">
        <v>171</v>
      </c>
      <c r="T97" s="18">
        <v>203</v>
      </c>
      <c r="U97" s="18">
        <v>180</v>
      </c>
      <c r="V97" s="18">
        <v>135</v>
      </c>
      <c r="W97" s="18">
        <v>137</v>
      </c>
      <c r="X97" s="18">
        <v>196</v>
      </c>
      <c r="Y97" s="18">
        <v>227</v>
      </c>
      <c r="Z97" s="18">
        <v>179</v>
      </c>
      <c r="AA97" s="18">
        <v>183</v>
      </c>
      <c r="AB97" s="18">
        <v>291</v>
      </c>
      <c r="AC97" s="18">
        <v>112</v>
      </c>
      <c r="AD97" s="18">
        <v>119</v>
      </c>
      <c r="AE97" s="18">
        <v>192</v>
      </c>
      <c r="AF97" s="18">
        <v>203</v>
      </c>
      <c r="AG97" s="18">
        <v>154</v>
      </c>
      <c r="AH97" s="18">
        <v>179</v>
      </c>
      <c r="AI97" s="18">
        <v>219</v>
      </c>
      <c r="AJ97" s="18">
        <v>104</v>
      </c>
      <c r="AK97" s="18">
        <v>110</v>
      </c>
      <c r="AL97" s="18">
        <v>242</v>
      </c>
      <c r="AM97" s="18">
        <v>268</v>
      </c>
      <c r="AN97" s="18">
        <v>218</v>
      </c>
      <c r="AO97" s="18">
        <v>214</v>
      </c>
      <c r="AP97" s="18">
        <v>244</v>
      </c>
      <c r="AQ97" s="18">
        <v>141</v>
      </c>
      <c r="AR97" s="18">
        <v>150</v>
      </c>
      <c r="AS97" s="18">
        <v>175</v>
      </c>
      <c r="AT97" s="18">
        <v>172</v>
      </c>
      <c r="AU97" s="18">
        <v>190</v>
      </c>
      <c r="AV97" s="18">
        <v>191</v>
      </c>
      <c r="AW97" s="18">
        <v>211</v>
      </c>
      <c r="AX97" s="18">
        <v>106</v>
      </c>
      <c r="AY97" s="18">
        <v>143</v>
      </c>
      <c r="AZ97" s="18">
        <v>179</v>
      </c>
      <c r="BA97" s="18">
        <v>196</v>
      </c>
      <c r="BB97" s="18">
        <v>178</v>
      </c>
      <c r="BC97" s="18">
        <v>219</v>
      </c>
      <c r="BD97" s="18">
        <v>229</v>
      </c>
      <c r="BE97" s="18">
        <v>162</v>
      </c>
      <c r="BF97" s="18">
        <v>141</v>
      </c>
      <c r="BG97" s="18">
        <v>239</v>
      </c>
      <c r="BH97" s="18">
        <v>216</v>
      </c>
      <c r="BI97" s="18">
        <v>214</v>
      </c>
      <c r="BJ97" s="18">
        <v>222</v>
      </c>
      <c r="BK97" s="18">
        <v>201</v>
      </c>
      <c r="BL97" s="18">
        <v>150</v>
      </c>
      <c r="BM97" s="18">
        <v>122</v>
      </c>
      <c r="BN97" s="18">
        <v>197</v>
      </c>
      <c r="BO97" s="18">
        <v>214</v>
      </c>
      <c r="BP97" s="18">
        <v>190</v>
      </c>
      <c r="BQ97" s="18">
        <v>229</v>
      </c>
      <c r="BR97" s="18">
        <v>295</v>
      </c>
      <c r="BS97" s="18">
        <v>181</v>
      </c>
      <c r="BT97" s="18">
        <v>128</v>
      </c>
      <c r="BU97" s="18">
        <v>229</v>
      </c>
      <c r="BV97" s="18">
        <v>213</v>
      </c>
      <c r="BW97" s="18">
        <v>173</v>
      </c>
      <c r="BX97" s="18">
        <v>171</v>
      </c>
      <c r="BY97" s="18">
        <v>261</v>
      </c>
      <c r="BZ97" s="18">
        <v>122</v>
      </c>
      <c r="CA97" s="18">
        <v>179</v>
      </c>
      <c r="CB97" s="18">
        <v>220</v>
      </c>
      <c r="CC97" s="18">
        <v>216</v>
      </c>
      <c r="CD97" s="18">
        <v>210</v>
      </c>
      <c r="CE97" s="18">
        <v>281</v>
      </c>
      <c r="CF97" s="18">
        <v>510</v>
      </c>
      <c r="CG97" s="18">
        <v>214</v>
      </c>
      <c r="CH97" s="18">
        <v>201</v>
      </c>
      <c r="CI97" s="18">
        <v>331</v>
      </c>
      <c r="CJ97" s="18">
        <v>298</v>
      </c>
      <c r="CK97" s="18">
        <v>302</v>
      </c>
      <c r="CL97" s="18">
        <v>358</v>
      </c>
      <c r="CM97" s="18">
        <v>640</v>
      </c>
      <c r="CN97" s="18">
        <v>272</v>
      </c>
      <c r="CO97" s="18">
        <v>267</v>
      </c>
      <c r="CP97" s="18">
        <v>370</v>
      </c>
    </row>
    <row r="98" spans="2:94" x14ac:dyDescent="0.3">
      <c r="B98" s="18" t="str">
        <f t="shared" si="4"/>
        <v>DR_EC&gt;FailureApple iOS</v>
      </c>
      <c r="C98" s="18" t="s">
        <v>46</v>
      </c>
      <c r="D98" s="18" t="s">
        <v>3</v>
      </c>
      <c r="E98" s="18">
        <v>0</v>
      </c>
      <c r="F98" s="18">
        <v>0</v>
      </c>
      <c r="G98" s="18">
        <v>0</v>
      </c>
      <c r="H98" s="18">
        <v>0</v>
      </c>
      <c r="I98" s="18">
        <v>0</v>
      </c>
      <c r="J98" s="18">
        <v>0</v>
      </c>
      <c r="K98" s="18">
        <v>0</v>
      </c>
      <c r="L98" s="18">
        <v>0</v>
      </c>
      <c r="M98" s="18">
        <v>0</v>
      </c>
      <c r="N98" s="18">
        <v>0</v>
      </c>
      <c r="O98" s="18">
        <v>0</v>
      </c>
      <c r="P98" s="18">
        <v>0</v>
      </c>
      <c r="Q98" s="18">
        <v>0</v>
      </c>
      <c r="R98" s="18">
        <v>0</v>
      </c>
      <c r="S98" s="18">
        <v>0</v>
      </c>
      <c r="T98" s="18">
        <v>0</v>
      </c>
      <c r="U98" s="18">
        <v>0</v>
      </c>
      <c r="V98" s="18">
        <v>0</v>
      </c>
      <c r="W98" s="18">
        <v>0</v>
      </c>
      <c r="X98" s="18">
        <v>0</v>
      </c>
      <c r="Y98" s="18">
        <v>0</v>
      </c>
      <c r="Z98" s="18">
        <v>0</v>
      </c>
      <c r="AA98" s="18">
        <v>0</v>
      </c>
      <c r="AB98" s="18">
        <v>0</v>
      </c>
      <c r="AC98" s="18">
        <v>0</v>
      </c>
      <c r="AD98" s="18">
        <v>0</v>
      </c>
      <c r="AE98" s="18">
        <v>0</v>
      </c>
      <c r="AF98" s="18">
        <v>0</v>
      </c>
      <c r="AG98" s="18">
        <v>0</v>
      </c>
      <c r="AH98" s="18">
        <v>0</v>
      </c>
      <c r="AI98" s="18">
        <v>0</v>
      </c>
      <c r="AJ98" s="18">
        <v>0</v>
      </c>
      <c r="AK98" s="18">
        <v>0</v>
      </c>
      <c r="AL98" s="18">
        <v>0</v>
      </c>
      <c r="AM98" s="18">
        <v>0</v>
      </c>
      <c r="AN98" s="18">
        <v>0</v>
      </c>
      <c r="AO98" s="18">
        <v>0</v>
      </c>
      <c r="AP98" s="18">
        <v>0</v>
      </c>
      <c r="AQ98" s="18">
        <v>0</v>
      </c>
      <c r="AR98" s="18">
        <v>0</v>
      </c>
      <c r="AS98" s="18">
        <v>0</v>
      </c>
      <c r="AT98" s="18">
        <v>0</v>
      </c>
      <c r="AU98" s="18">
        <v>0</v>
      </c>
      <c r="AV98" s="18">
        <v>0</v>
      </c>
      <c r="AW98" s="18">
        <v>0</v>
      </c>
      <c r="AX98" s="18">
        <v>0</v>
      </c>
      <c r="AY98" s="18">
        <v>1</v>
      </c>
      <c r="AZ98" s="18">
        <v>0</v>
      </c>
      <c r="BA98" s="18">
        <v>0</v>
      </c>
      <c r="BB98" s="18">
        <v>0</v>
      </c>
      <c r="BC98" s="18">
        <v>0</v>
      </c>
      <c r="BD98" s="18">
        <v>0</v>
      </c>
      <c r="BE98" s="18">
        <v>0</v>
      </c>
      <c r="BF98" s="18">
        <v>0</v>
      </c>
      <c r="BG98" s="18">
        <v>0</v>
      </c>
      <c r="BH98" s="18">
        <v>0</v>
      </c>
      <c r="BI98" s="18">
        <v>0</v>
      </c>
      <c r="BJ98" s="18">
        <v>0</v>
      </c>
      <c r="BK98" s="18">
        <v>0</v>
      </c>
      <c r="BL98" s="18">
        <v>0</v>
      </c>
      <c r="BM98" s="18">
        <v>0</v>
      </c>
      <c r="BN98" s="18">
        <v>0</v>
      </c>
      <c r="BO98" s="18">
        <v>0</v>
      </c>
      <c r="BP98" s="18">
        <v>1</v>
      </c>
      <c r="BQ98" s="18">
        <v>0</v>
      </c>
      <c r="BR98" s="18">
        <v>0</v>
      </c>
      <c r="BS98" s="18">
        <v>0</v>
      </c>
      <c r="BT98" s="18">
        <v>0</v>
      </c>
      <c r="BU98" s="18">
        <v>1</v>
      </c>
      <c r="BV98" s="18">
        <v>0</v>
      </c>
      <c r="BW98" s="18">
        <v>0</v>
      </c>
      <c r="BX98" s="18">
        <v>342</v>
      </c>
      <c r="BY98" s="18">
        <v>378</v>
      </c>
      <c r="BZ98" s="18">
        <v>285</v>
      </c>
      <c r="CA98" s="18">
        <v>352</v>
      </c>
      <c r="CB98" s="18">
        <v>397</v>
      </c>
      <c r="CC98" s="18">
        <v>357</v>
      </c>
      <c r="CD98" s="18">
        <v>377</v>
      </c>
      <c r="CE98" s="18">
        <v>3</v>
      </c>
      <c r="CF98" s="18">
        <v>0</v>
      </c>
      <c r="CG98" s="18">
        <v>0</v>
      </c>
      <c r="CH98" s="18">
        <v>0</v>
      </c>
      <c r="CI98" s="18">
        <v>0</v>
      </c>
      <c r="CJ98" s="18">
        <v>0</v>
      </c>
      <c r="CK98" s="18">
        <v>0</v>
      </c>
      <c r="CL98" s="18">
        <v>0</v>
      </c>
      <c r="CM98" s="18">
        <v>0</v>
      </c>
      <c r="CN98" s="18">
        <v>0</v>
      </c>
      <c r="CO98" s="18">
        <v>0</v>
      </c>
      <c r="CP98" s="18">
        <v>0</v>
      </c>
    </row>
    <row r="99" spans="2:94" x14ac:dyDescent="0.3">
      <c r="B99" s="18" t="str">
        <f t="shared" si="4"/>
        <v>DR_EC&gt;FailureGoogle Android</v>
      </c>
      <c r="C99" s="18" t="s">
        <v>46</v>
      </c>
      <c r="D99" s="18" t="s">
        <v>4</v>
      </c>
      <c r="E99" s="18">
        <v>2</v>
      </c>
      <c r="F99" s="18">
        <v>2</v>
      </c>
      <c r="G99" s="18">
        <v>3</v>
      </c>
      <c r="H99" s="18">
        <v>2</v>
      </c>
      <c r="I99" s="18">
        <v>0</v>
      </c>
      <c r="J99" s="18">
        <v>0</v>
      </c>
      <c r="K99" s="18">
        <v>3</v>
      </c>
      <c r="L99" s="18">
        <v>1</v>
      </c>
      <c r="M99" s="18">
        <v>3</v>
      </c>
      <c r="N99" s="18">
        <v>1</v>
      </c>
      <c r="O99" s="18">
        <v>0</v>
      </c>
      <c r="P99" s="18">
        <v>1</v>
      </c>
      <c r="Q99" s="18">
        <v>3</v>
      </c>
      <c r="R99" s="18">
        <v>5</v>
      </c>
      <c r="S99" s="18">
        <v>7</v>
      </c>
      <c r="T99" s="18">
        <v>12</v>
      </c>
      <c r="U99" s="18">
        <v>12</v>
      </c>
      <c r="V99" s="18">
        <v>5</v>
      </c>
      <c r="W99" s="18">
        <v>5</v>
      </c>
      <c r="X99" s="18">
        <v>5</v>
      </c>
      <c r="Y99" s="18">
        <v>8</v>
      </c>
      <c r="Z99" s="18">
        <v>4</v>
      </c>
      <c r="AA99" s="18">
        <v>3</v>
      </c>
      <c r="AB99" s="18">
        <v>18</v>
      </c>
      <c r="AC99" s="18">
        <v>18</v>
      </c>
      <c r="AD99" s="18">
        <v>15</v>
      </c>
      <c r="AE99" s="18">
        <v>15</v>
      </c>
      <c r="AF99" s="18">
        <v>10</v>
      </c>
      <c r="AG99" s="18">
        <v>0</v>
      </c>
      <c r="AH99" s="18">
        <v>2</v>
      </c>
      <c r="AI99" s="18">
        <v>1</v>
      </c>
      <c r="AJ99" s="18">
        <v>0</v>
      </c>
      <c r="AK99" s="18">
        <v>0</v>
      </c>
      <c r="AL99" s="18">
        <v>0</v>
      </c>
      <c r="AM99" s="18">
        <v>0</v>
      </c>
      <c r="AN99" s="18">
        <v>1</v>
      </c>
      <c r="AO99" s="18">
        <v>2</v>
      </c>
      <c r="AP99" s="18">
        <v>1</v>
      </c>
      <c r="AQ99" s="18">
        <v>0</v>
      </c>
      <c r="AR99" s="18">
        <v>2</v>
      </c>
      <c r="AS99" s="18">
        <v>2</v>
      </c>
      <c r="AT99" s="18">
        <v>2</v>
      </c>
      <c r="AU99" s="18">
        <v>0</v>
      </c>
      <c r="AV99" s="18">
        <v>0</v>
      </c>
      <c r="AW99" s="18">
        <v>1</v>
      </c>
      <c r="AX99" s="18">
        <v>1</v>
      </c>
      <c r="AY99" s="18">
        <v>1</v>
      </c>
      <c r="AZ99" s="18">
        <v>1</v>
      </c>
      <c r="BA99" s="18">
        <v>2</v>
      </c>
      <c r="BB99" s="18">
        <v>3</v>
      </c>
      <c r="BC99" s="18">
        <v>1</v>
      </c>
      <c r="BD99" s="18">
        <v>1</v>
      </c>
      <c r="BE99" s="18">
        <v>1</v>
      </c>
      <c r="BF99" s="18">
        <v>1</v>
      </c>
      <c r="BG99" s="18">
        <v>0</v>
      </c>
      <c r="BH99" s="18">
        <v>1</v>
      </c>
      <c r="BI99" s="18">
        <v>0</v>
      </c>
      <c r="BJ99" s="18">
        <v>2</v>
      </c>
      <c r="BK99" s="18">
        <v>0</v>
      </c>
      <c r="BL99" s="18">
        <v>1</v>
      </c>
      <c r="BM99" s="18">
        <v>2</v>
      </c>
      <c r="BN99" s="18">
        <v>2</v>
      </c>
      <c r="BO99" s="18">
        <v>2</v>
      </c>
      <c r="BP99" s="18">
        <v>0</v>
      </c>
      <c r="BQ99" s="18">
        <v>1</v>
      </c>
      <c r="BR99" s="18">
        <v>0</v>
      </c>
      <c r="BS99" s="18">
        <v>1</v>
      </c>
      <c r="BT99" s="18">
        <v>0</v>
      </c>
      <c r="BU99" s="18">
        <v>0</v>
      </c>
      <c r="BV99" s="18">
        <v>2</v>
      </c>
      <c r="BW99" s="18">
        <v>1</v>
      </c>
      <c r="BX99" s="18">
        <v>89</v>
      </c>
      <c r="BY99" s="18">
        <v>105</v>
      </c>
      <c r="BZ99" s="18">
        <v>69</v>
      </c>
      <c r="CA99" s="18">
        <v>87</v>
      </c>
      <c r="CB99" s="18">
        <v>102</v>
      </c>
      <c r="CC99" s="18">
        <v>93</v>
      </c>
      <c r="CD99" s="18">
        <v>70</v>
      </c>
      <c r="CE99" s="18">
        <v>2</v>
      </c>
      <c r="CF99" s="18">
        <v>7</v>
      </c>
      <c r="CG99" s="18">
        <v>16</v>
      </c>
      <c r="CH99" s="18">
        <v>11</v>
      </c>
      <c r="CI99" s="18">
        <v>21</v>
      </c>
      <c r="CJ99" s="18">
        <v>18</v>
      </c>
      <c r="CK99" s="18">
        <v>13</v>
      </c>
      <c r="CL99" s="18">
        <v>26</v>
      </c>
      <c r="CM99" s="18">
        <v>29</v>
      </c>
      <c r="CN99" s="18">
        <v>3</v>
      </c>
      <c r="CO99" s="18">
        <v>1</v>
      </c>
      <c r="CP99" s="18">
        <v>2</v>
      </c>
    </row>
    <row r="100" spans="2:94" x14ac:dyDescent="0.3">
      <c r="B100" s="18" t="str">
        <f t="shared" si="4"/>
        <v>DR_EC Flow&gt;TimeoutApple iOS</v>
      </c>
      <c r="C100" s="18" t="s">
        <v>47</v>
      </c>
      <c r="D100" s="18" t="s">
        <v>3</v>
      </c>
      <c r="E100" s="18">
        <v>307</v>
      </c>
      <c r="F100" s="18">
        <v>372</v>
      </c>
      <c r="G100" s="18">
        <v>256</v>
      </c>
      <c r="H100" s="18">
        <v>256</v>
      </c>
      <c r="I100" s="18">
        <v>229</v>
      </c>
      <c r="J100" s="18">
        <v>248</v>
      </c>
      <c r="K100" s="18">
        <v>270</v>
      </c>
      <c r="L100" s="18">
        <v>246</v>
      </c>
      <c r="M100" s="18">
        <v>161</v>
      </c>
      <c r="N100" s="18">
        <v>210</v>
      </c>
      <c r="O100" s="18">
        <v>159</v>
      </c>
      <c r="P100" s="18">
        <v>147</v>
      </c>
      <c r="Q100" s="18">
        <v>439</v>
      </c>
      <c r="R100" s="18">
        <v>215</v>
      </c>
      <c r="S100" s="18">
        <v>196</v>
      </c>
      <c r="T100" s="18">
        <v>166</v>
      </c>
      <c r="U100" s="18">
        <v>210</v>
      </c>
      <c r="V100" s="18">
        <v>113</v>
      </c>
      <c r="W100" s="18">
        <v>167</v>
      </c>
      <c r="X100" s="18">
        <v>179</v>
      </c>
      <c r="Y100" s="18">
        <v>147</v>
      </c>
      <c r="Z100" s="18">
        <v>159</v>
      </c>
      <c r="AA100" s="18">
        <v>187</v>
      </c>
      <c r="AB100" s="18">
        <v>220</v>
      </c>
      <c r="AC100" s="18">
        <v>124</v>
      </c>
      <c r="AD100" s="18">
        <v>148</v>
      </c>
      <c r="AE100" s="18">
        <v>161</v>
      </c>
      <c r="AF100" s="18">
        <v>156</v>
      </c>
      <c r="AG100" s="18">
        <v>157</v>
      </c>
      <c r="AH100" s="18">
        <v>195</v>
      </c>
      <c r="AI100" s="18">
        <v>223</v>
      </c>
      <c r="AJ100" s="18">
        <v>150</v>
      </c>
      <c r="AK100" s="18">
        <v>188</v>
      </c>
      <c r="AL100" s="18">
        <v>233</v>
      </c>
      <c r="AM100" s="18">
        <v>232</v>
      </c>
      <c r="AN100" s="18">
        <v>225</v>
      </c>
      <c r="AO100" s="18">
        <v>234</v>
      </c>
      <c r="AP100" s="18">
        <v>231</v>
      </c>
      <c r="AQ100" s="18">
        <v>159</v>
      </c>
      <c r="AR100" s="18">
        <v>137</v>
      </c>
      <c r="AS100" s="18">
        <v>208</v>
      </c>
      <c r="AT100" s="18">
        <v>163</v>
      </c>
      <c r="AU100" s="18">
        <v>177</v>
      </c>
      <c r="AV100" s="18">
        <v>202</v>
      </c>
      <c r="AW100" s="18">
        <v>222</v>
      </c>
      <c r="AX100" s="18">
        <v>103</v>
      </c>
      <c r="AY100" s="18">
        <v>168</v>
      </c>
      <c r="AZ100" s="18">
        <v>199</v>
      </c>
      <c r="BA100" s="18">
        <v>193</v>
      </c>
      <c r="BB100" s="18">
        <v>187</v>
      </c>
      <c r="BC100" s="18">
        <v>202</v>
      </c>
      <c r="BD100" s="18">
        <v>217</v>
      </c>
      <c r="BE100" s="18">
        <v>148</v>
      </c>
      <c r="BF100" s="18">
        <v>143</v>
      </c>
      <c r="BG100" s="18">
        <v>188</v>
      </c>
      <c r="BH100" s="18">
        <v>160</v>
      </c>
      <c r="BI100" s="18">
        <v>152</v>
      </c>
      <c r="BJ100" s="18">
        <v>183</v>
      </c>
      <c r="BK100" s="18">
        <v>191</v>
      </c>
      <c r="BL100" s="18">
        <v>139</v>
      </c>
      <c r="BM100" s="18">
        <v>153</v>
      </c>
      <c r="BN100" s="18">
        <v>143</v>
      </c>
      <c r="BO100" s="18">
        <v>127</v>
      </c>
      <c r="BP100" s="18">
        <v>161</v>
      </c>
      <c r="BQ100" s="18">
        <v>230</v>
      </c>
      <c r="BR100" s="18">
        <v>277</v>
      </c>
      <c r="BS100" s="18">
        <v>157</v>
      </c>
      <c r="BT100" s="18">
        <v>193</v>
      </c>
      <c r="BU100" s="18">
        <v>196</v>
      </c>
      <c r="BV100" s="18">
        <v>222</v>
      </c>
      <c r="BW100" s="18">
        <v>164</v>
      </c>
      <c r="BX100" s="18">
        <v>39</v>
      </c>
      <c r="BY100" s="18">
        <v>20</v>
      </c>
      <c r="BZ100" s="18">
        <v>19</v>
      </c>
      <c r="CA100" s="18">
        <v>29</v>
      </c>
      <c r="CB100" s="18">
        <v>32</v>
      </c>
      <c r="CC100" s="18">
        <v>33</v>
      </c>
      <c r="CD100" s="18">
        <v>22</v>
      </c>
      <c r="CE100" s="18">
        <v>388</v>
      </c>
      <c r="CF100" s="18">
        <v>360</v>
      </c>
      <c r="CG100" s="18">
        <v>164</v>
      </c>
      <c r="CH100" s="18">
        <v>290</v>
      </c>
      <c r="CI100" s="18">
        <v>308</v>
      </c>
      <c r="CJ100" s="18">
        <v>349</v>
      </c>
      <c r="CK100" s="18">
        <v>245</v>
      </c>
      <c r="CL100" s="18">
        <v>448</v>
      </c>
      <c r="CM100" s="18">
        <v>331</v>
      </c>
      <c r="CN100" s="18">
        <v>198</v>
      </c>
      <c r="CO100" s="18">
        <v>227</v>
      </c>
      <c r="CP100" s="18">
        <v>227</v>
      </c>
    </row>
    <row r="101" spans="2:94" x14ac:dyDescent="0.3">
      <c r="B101" s="18" t="str">
        <f t="shared" si="4"/>
        <v>DR_EC Flow&gt;TimeoutGoogle Android</v>
      </c>
      <c r="C101" s="18" t="s">
        <v>47</v>
      </c>
      <c r="D101" s="18" t="s">
        <v>4</v>
      </c>
      <c r="E101" s="18">
        <v>69</v>
      </c>
      <c r="F101" s="18">
        <v>91</v>
      </c>
      <c r="G101" s="18">
        <v>74</v>
      </c>
      <c r="H101" s="18">
        <v>56</v>
      </c>
      <c r="I101" s="18">
        <v>33</v>
      </c>
      <c r="J101" s="18">
        <v>44</v>
      </c>
      <c r="K101" s="18">
        <v>59</v>
      </c>
      <c r="L101" s="18">
        <v>36</v>
      </c>
      <c r="M101" s="18">
        <v>49</v>
      </c>
      <c r="N101" s="18">
        <v>52</v>
      </c>
      <c r="O101" s="18">
        <v>29</v>
      </c>
      <c r="P101" s="18">
        <v>36</v>
      </c>
      <c r="Q101" s="18">
        <v>105</v>
      </c>
      <c r="R101" s="18">
        <v>59</v>
      </c>
      <c r="S101" s="18">
        <v>41</v>
      </c>
      <c r="T101" s="18">
        <v>23</v>
      </c>
      <c r="U101" s="18">
        <v>47</v>
      </c>
      <c r="V101" s="18">
        <v>38</v>
      </c>
      <c r="W101" s="18">
        <v>30</v>
      </c>
      <c r="X101" s="18">
        <v>41</v>
      </c>
      <c r="Y101" s="18">
        <v>27</v>
      </c>
      <c r="Z101" s="18">
        <v>28</v>
      </c>
      <c r="AA101" s="18">
        <v>39</v>
      </c>
      <c r="AB101" s="18">
        <v>35</v>
      </c>
      <c r="AC101" s="18">
        <v>31</v>
      </c>
      <c r="AD101" s="18">
        <v>16</v>
      </c>
      <c r="AE101" s="18">
        <v>33</v>
      </c>
      <c r="AF101" s="18">
        <v>36</v>
      </c>
      <c r="AG101" s="18">
        <v>36</v>
      </c>
      <c r="AH101" s="18">
        <v>48</v>
      </c>
      <c r="AI101" s="18">
        <v>48</v>
      </c>
      <c r="AJ101" s="18">
        <v>35</v>
      </c>
      <c r="AK101" s="18">
        <v>51</v>
      </c>
      <c r="AL101" s="18">
        <v>44</v>
      </c>
      <c r="AM101" s="18">
        <v>61</v>
      </c>
      <c r="AN101" s="18">
        <v>62</v>
      </c>
      <c r="AO101" s="18">
        <v>41</v>
      </c>
      <c r="AP101" s="18">
        <v>55</v>
      </c>
      <c r="AQ101" s="18">
        <v>27</v>
      </c>
      <c r="AR101" s="18">
        <v>40</v>
      </c>
      <c r="AS101" s="18">
        <v>47</v>
      </c>
      <c r="AT101" s="18">
        <v>47</v>
      </c>
      <c r="AU101" s="18">
        <v>37</v>
      </c>
      <c r="AV101" s="18">
        <v>58</v>
      </c>
      <c r="AW101" s="18">
        <v>44</v>
      </c>
      <c r="AX101" s="18">
        <v>24</v>
      </c>
      <c r="AY101" s="18">
        <v>36</v>
      </c>
      <c r="AZ101" s="18">
        <v>56</v>
      </c>
      <c r="BA101" s="18">
        <v>38</v>
      </c>
      <c r="BB101" s="18">
        <v>25</v>
      </c>
      <c r="BC101" s="18">
        <v>44</v>
      </c>
      <c r="BD101" s="18">
        <v>54</v>
      </c>
      <c r="BE101" s="18">
        <v>32</v>
      </c>
      <c r="BF101" s="18">
        <v>33</v>
      </c>
      <c r="BG101" s="18">
        <v>36</v>
      </c>
      <c r="BH101" s="18">
        <v>32</v>
      </c>
      <c r="BI101" s="18">
        <v>43</v>
      </c>
      <c r="BJ101" s="18">
        <v>46</v>
      </c>
      <c r="BK101" s="18">
        <v>44</v>
      </c>
      <c r="BL101" s="18">
        <v>28</v>
      </c>
      <c r="BM101" s="18">
        <v>28</v>
      </c>
      <c r="BN101" s="18">
        <v>35</v>
      </c>
      <c r="BO101" s="18">
        <v>53</v>
      </c>
      <c r="BP101" s="18">
        <v>32</v>
      </c>
      <c r="BQ101" s="18">
        <v>53</v>
      </c>
      <c r="BR101" s="18">
        <v>46</v>
      </c>
      <c r="BS101" s="18">
        <v>36</v>
      </c>
      <c r="BT101" s="18">
        <v>23</v>
      </c>
      <c r="BU101" s="18">
        <v>57</v>
      </c>
      <c r="BV101" s="18">
        <v>58</v>
      </c>
      <c r="BW101" s="18">
        <v>46</v>
      </c>
      <c r="BX101" s="18">
        <v>3</v>
      </c>
      <c r="BY101" s="18">
        <v>5</v>
      </c>
      <c r="BZ101" s="18">
        <v>5</v>
      </c>
      <c r="CA101" s="18">
        <v>5</v>
      </c>
      <c r="CB101" s="18">
        <v>1</v>
      </c>
      <c r="CC101" s="18">
        <v>3</v>
      </c>
      <c r="CD101" s="18">
        <v>4</v>
      </c>
      <c r="CE101" s="18">
        <v>69</v>
      </c>
      <c r="CF101" s="18">
        <v>78</v>
      </c>
      <c r="CG101" s="18">
        <v>39</v>
      </c>
      <c r="CH101" s="18">
        <v>64</v>
      </c>
      <c r="CI101" s="18">
        <v>60</v>
      </c>
      <c r="CJ101" s="18">
        <v>74</v>
      </c>
      <c r="CK101" s="18">
        <v>59</v>
      </c>
      <c r="CL101" s="18">
        <v>81</v>
      </c>
      <c r="CM101" s="18">
        <v>69</v>
      </c>
      <c r="CN101" s="18">
        <v>34</v>
      </c>
      <c r="CO101" s="18">
        <v>44</v>
      </c>
      <c r="CP101" s="18">
        <v>39</v>
      </c>
    </row>
    <row r="102" spans="2:94" x14ac:dyDescent="0.3">
      <c r="B102" s="18" t="str">
        <f t="shared" si="4"/>
        <v>DR_EC&gt;No ResultApple iOS</v>
      </c>
      <c r="C102" s="18" t="s">
        <v>48</v>
      </c>
      <c r="D102" s="18" t="s">
        <v>3</v>
      </c>
      <c r="E102" s="18">
        <v>1258</v>
      </c>
      <c r="F102" s="18">
        <v>1330</v>
      </c>
      <c r="G102" s="18">
        <v>1193</v>
      </c>
      <c r="H102" s="18">
        <v>975</v>
      </c>
      <c r="I102" s="18">
        <v>1000</v>
      </c>
      <c r="J102" s="18">
        <v>1175</v>
      </c>
      <c r="K102" s="18">
        <v>1414</v>
      </c>
      <c r="L102" s="18">
        <v>1428</v>
      </c>
      <c r="M102" s="18">
        <v>1265</v>
      </c>
      <c r="N102" s="18">
        <v>1095</v>
      </c>
      <c r="O102" s="18">
        <v>826</v>
      </c>
      <c r="P102" s="18">
        <v>1028</v>
      </c>
      <c r="Q102" s="18">
        <v>1144</v>
      </c>
      <c r="R102" s="18">
        <v>1162</v>
      </c>
      <c r="S102" s="18">
        <v>1103</v>
      </c>
      <c r="T102" s="18">
        <v>1145</v>
      </c>
      <c r="U102" s="18">
        <v>956</v>
      </c>
      <c r="V102" s="18">
        <v>816</v>
      </c>
      <c r="W102" s="18">
        <v>988</v>
      </c>
      <c r="X102" s="18">
        <v>1098</v>
      </c>
      <c r="Y102" s="18">
        <v>1154</v>
      </c>
      <c r="Z102" s="18">
        <v>1077</v>
      </c>
      <c r="AA102" s="18">
        <v>1348</v>
      </c>
      <c r="AB102" s="18">
        <v>1308</v>
      </c>
      <c r="AC102" s="18">
        <v>966</v>
      </c>
      <c r="AD102" s="18">
        <v>1206</v>
      </c>
      <c r="AE102" s="18">
        <v>1394</v>
      </c>
      <c r="AF102" s="18">
        <v>1561</v>
      </c>
      <c r="AG102" s="18">
        <v>1436</v>
      </c>
      <c r="AH102" s="18">
        <v>1602</v>
      </c>
      <c r="AI102" s="18">
        <v>1436</v>
      </c>
      <c r="AJ102" s="18">
        <v>1102</v>
      </c>
      <c r="AK102" s="18">
        <v>1378</v>
      </c>
      <c r="AL102" s="18">
        <v>1660</v>
      </c>
      <c r="AM102" s="18">
        <v>1700</v>
      </c>
      <c r="AN102" s="18">
        <v>1640</v>
      </c>
      <c r="AO102" s="18">
        <v>1600</v>
      </c>
      <c r="AP102" s="18">
        <v>1419</v>
      </c>
      <c r="AQ102" s="18">
        <v>1035</v>
      </c>
      <c r="AR102" s="18">
        <v>1280</v>
      </c>
      <c r="AS102" s="18">
        <v>1421</v>
      </c>
      <c r="AT102" s="18">
        <v>1544</v>
      </c>
      <c r="AU102" s="18">
        <v>1492</v>
      </c>
      <c r="AV102" s="18">
        <v>1416</v>
      </c>
      <c r="AW102" s="18">
        <v>1278</v>
      </c>
      <c r="AX102" s="18">
        <v>977</v>
      </c>
      <c r="AY102" s="18">
        <v>1383</v>
      </c>
      <c r="AZ102" s="18">
        <v>1649</v>
      </c>
      <c r="BA102" s="18">
        <v>1581</v>
      </c>
      <c r="BB102" s="18">
        <v>1562</v>
      </c>
      <c r="BC102" s="18">
        <v>1521</v>
      </c>
      <c r="BD102" s="18">
        <v>1341</v>
      </c>
      <c r="BE102" s="18">
        <v>1146</v>
      </c>
      <c r="BF102" s="18">
        <v>1401</v>
      </c>
      <c r="BG102" s="18">
        <v>1548</v>
      </c>
      <c r="BH102" s="18">
        <v>1539</v>
      </c>
      <c r="BI102" s="18">
        <v>1577</v>
      </c>
      <c r="BJ102" s="18">
        <v>1483</v>
      </c>
      <c r="BK102" s="18">
        <v>1348</v>
      </c>
      <c r="BL102" s="18">
        <v>1123</v>
      </c>
      <c r="BM102" s="18">
        <v>1273</v>
      </c>
      <c r="BN102" s="18">
        <v>1374</v>
      </c>
      <c r="BO102" s="18">
        <v>1379</v>
      </c>
      <c r="BP102" s="18">
        <v>1399</v>
      </c>
      <c r="BQ102" s="18">
        <v>1609</v>
      </c>
      <c r="BR102" s="18">
        <v>1351</v>
      </c>
      <c r="BS102" s="18">
        <v>1246</v>
      </c>
      <c r="BT102" s="18">
        <v>1509</v>
      </c>
      <c r="BU102" s="18">
        <v>1426</v>
      </c>
      <c r="BV102" s="18">
        <v>1438</v>
      </c>
      <c r="BW102" s="18">
        <v>1565</v>
      </c>
      <c r="BX102" s="18">
        <v>1280</v>
      </c>
      <c r="BY102" s="18">
        <v>1250</v>
      </c>
      <c r="BZ102" s="18">
        <v>1027</v>
      </c>
      <c r="CA102" s="18">
        <v>1201</v>
      </c>
      <c r="CB102" s="18">
        <v>1354</v>
      </c>
      <c r="CC102" s="18">
        <v>1497</v>
      </c>
      <c r="CD102" s="18">
        <v>1475</v>
      </c>
      <c r="CE102" s="18">
        <v>1778</v>
      </c>
      <c r="CF102" s="18">
        <v>1605</v>
      </c>
      <c r="CG102" s="18">
        <v>1147</v>
      </c>
      <c r="CH102" s="18">
        <v>1435</v>
      </c>
      <c r="CI102" s="18">
        <v>1554</v>
      </c>
      <c r="CJ102" s="18">
        <v>1683</v>
      </c>
      <c r="CK102" s="18">
        <v>1641</v>
      </c>
      <c r="CL102" s="18">
        <v>1822</v>
      </c>
      <c r="CM102" s="18">
        <v>1621</v>
      </c>
      <c r="CN102" s="18">
        <v>1144</v>
      </c>
      <c r="CO102" s="18">
        <v>1531</v>
      </c>
      <c r="CP102" s="18">
        <v>1548</v>
      </c>
    </row>
    <row r="103" spans="2:94" x14ac:dyDescent="0.3">
      <c r="B103" s="18" t="str">
        <f t="shared" si="4"/>
        <v>DR_EC&gt;No ResultGoogle Android</v>
      </c>
      <c r="C103" s="18" t="s">
        <v>48</v>
      </c>
      <c r="D103" s="18" t="s">
        <v>4</v>
      </c>
      <c r="E103" s="18">
        <v>191</v>
      </c>
      <c r="F103" s="18">
        <v>241</v>
      </c>
      <c r="G103" s="18">
        <v>185</v>
      </c>
      <c r="H103" s="18">
        <v>159</v>
      </c>
      <c r="I103" s="18">
        <v>180</v>
      </c>
      <c r="J103" s="18">
        <v>200</v>
      </c>
      <c r="K103" s="18">
        <v>323</v>
      </c>
      <c r="L103" s="18">
        <v>260</v>
      </c>
      <c r="M103" s="18">
        <v>271</v>
      </c>
      <c r="N103" s="18">
        <v>200</v>
      </c>
      <c r="O103" s="18">
        <v>126</v>
      </c>
      <c r="P103" s="18">
        <v>149</v>
      </c>
      <c r="Q103" s="18">
        <v>248</v>
      </c>
      <c r="R103" s="18">
        <v>173</v>
      </c>
      <c r="S103" s="18">
        <v>177</v>
      </c>
      <c r="T103" s="18">
        <v>152</v>
      </c>
      <c r="U103" s="18">
        <v>155</v>
      </c>
      <c r="V103" s="18">
        <v>139</v>
      </c>
      <c r="W103" s="18">
        <v>151</v>
      </c>
      <c r="X103" s="18">
        <v>202</v>
      </c>
      <c r="Y103" s="18">
        <v>203</v>
      </c>
      <c r="Z103" s="18">
        <v>147</v>
      </c>
      <c r="AA103" s="18">
        <v>214</v>
      </c>
      <c r="AB103" s="18">
        <v>199</v>
      </c>
      <c r="AC103" s="18">
        <v>158</v>
      </c>
      <c r="AD103" s="18">
        <v>131</v>
      </c>
      <c r="AE103" s="18">
        <v>209</v>
      </c>
      <c r="AF103" s="18">
        <v>214</v>
      </c>
      <c r="AG103" s="18">
        <v>182</v>
      </c>
      <c r="AH103" s="18">
        <v>217</v>
      </c>
      <c r="AI103" s="18">
        <v>178</v>
      </c>
      <c r="AJ103" s="18">
        <v>120</v>
      </c>
      <c r="AK103" s="18">
        <v>165</v>
      </c>
      <c r="AL103" s="18">
        <v>249</v>
      </c>
      <c r="AM103" s="18">
        <v>241</v>
      </c>
      <c r="AN103" s="18">
        <v>254</v>
      </c>
      <c r="AO103" s="18">
        <v>239</v>
      </c>
      <c r="AP103" s="18">
        <v>211</v>
      </c>
      <c r="AQ103" s="18">
        <v>130</v>
      </c>
      <c r="AR103" s="18">
        <v>186</v>
      </c>
      <c r="AS103" s="18">
        <v>220</v>
      </c>
      <c r="AT103" s="18">
        <v>232</v>
      </c>
      <c r="AU103" s="18">
        <v>178</v>
      </c>
      <c r="AV103" s="18">
        <v>183</v>
      </c>
      <c r="AW103" s="18">
        <v>187</v>
      </c>
      <c r="AX103" s="18">
        <v>104</v>
      </c>
      <c r="AY103" s="18">
        <v>187</v>
      </c>
      <c r="AZ103" s="18">
        <v>242</v>
      </c>
      <c r="BA103" s="18">
        <v>197</v>
      </c>
      <c r="BB103" s="18">
        <v>203</v>
      </c>
      <c r="BC103" s="18">
        <v>199</v>
      </c>
      <c r="BD103" s="18">
        <v>208</v>
      </c>
      <c r="BE103" s="18">
        <v>151</v>
      </c>
      <c r="BF103" s="18">
        <v>164</v>
      </c>
      <c r="BG103" s="18">
        <v>210</v>
      </c>
      <c r="BH103" s="18">
        <v>179</v>
      </c>
      <c r="BI103" s="18">
        <v>206</v>
      </c>
      <c r="BJ103" s="18">
        <v>227</v>
      </c>
      <c r="BK103" s="18">
        <v>164</v>
      </c>
      <c r="BL103" s="18">
        <v>120</v>
      </c>
      <c r="BM103" s="18">
        <v>145</v>
      </c>
      <c r="BN103" s="18">
        <v>188</v>
      </c>
      <c r="BO103" s="18">
        <v>203</v>
      </c>
      <c r="BP103" s="18">
        <v>191</v>
      </c>
      <c r="BQ103" s="18">
        <v>194</v>
      </c>
      <c r="BR103" s="18">
        <v>221</v>
      </c>
      <c r="BS103" s="18">
        <v>138</v>
      </c>
      <c r="BT103" s="18">
        <v>181</v>
      </c>
      <c r="BU103" s="18">
        <v>240</v>
      </c>
      <c r="BV103" s="18">
        <v>234</v>
      </c>
      <c r="BW103" s="18">
        <v>220</v>
      </c>
      <c r="BX103" s="18">
        <v>160</v>
      </c>
      <c r="BY103" s="18">
        <v>200</v>
      </c>
      <c r="BZ103" s="18">
        <v>134</v>
      </c>
      <c r="CA103" s="18">
        <v>181</v>
      </c>
      <c r="CB103" s="18">
        <v>200</v>
      </c>
      <c r="CC103" s="18">
        <v>174</v>
      </c>
      <c r="CD103" s="18">
        <v>213</v>
      </c>
      <c r="CE103" s="18">
        <v>310</v>
      </c>
      <c r="CF103" s="18">
        <v>270</v>
      </c>
      <c r="CG103" s="18">
        <v>168</v>
      </c>
      <c r="CH103" s="18">
        <v>253</v>
      </c>
      <c r="CI103" s="18">
        <v>302</v>
      </c>
      <c r="CJ103" s="18">
        <v>266</v>
      </c>
      <c r="CK103" s="18">
        <v>268</v>
      </c>
      <c r="CL103" s="18">
        <v>290</v>
      </c>
      <c r="CM103" s="18">
        <v>345</v>
      </c>
      <c r="CN103" s="18">
        <v>218</v>
      </c>
      <c r="CO103" s="18">
        <v>257</v>
      </c>
      <c r="CP103" s="18">
        <v>289</v>
      </c>
    </row>
    <row r="104" spans="2:94" x14ac:dyDescent="0.3">
      <c r="B104" s="18" t="str">
        <f t="shared" si="4"/>
        <v>DR_Easy Connect - StartedApple iOS</v>
      </c>
      <c r="C104" s="18" t="s">
        <v>49</v>
      </c>
      <c r="D104" s="18" t="s">
        <v>3</v>
      </c>
      <c r="E104" s="18">
        <v>555</v>
      </c>
      <c r="F104" s="18">
        <v>690</v>
      </c>
      <c r="G104" s="18">
        <v>683</v>
      </c>
      <c r="H104" s="18">
        <v>538</v>
      </c>
      <c r="I104" s="18">
        <v>588</v>
      </c>
      <c r="J104" s="18">
        <v>522</v>
      </c>
      <c r="K104" s="18">
        <v>699</v>
      </c>
      <c r="L104" s="18">
        <v>647</v>
      </c>
      <c r="M104" s="18">
        <v>519</v>
      </c>
      <c r="N104" s="18">
        <v>580</v>
      </c>
      <c r="O104" s="18">
        <v>353</v>
      </c>
      <c r="P104" s="18">
        <v>352</v>
      </c>
      <c r="Q104" s="18">
        <v>534</v>
      </c>
      <c r="R104" s="18">
        <v>475</v>
      </c>
      <c r="S104" s="18">
        <v>407</v>
      </c>
      <c r="T104" s="18">
        <v>456</v>
      </c>
      <c r="U104" s="18">
        <v>558</v>
      </c>
      <c r="V104" s="18">
        <v>318</v>
      </c>
      <c r="W104" s="18">
        <v>386</v>
      </c>
      <c r="X104" s="18">
        <v>515</v>
      </c>
      <c r="Y104" s="18">
        <v>436</v>
      </c>
      <c r="Z104" s="18">
        <v>418</v>
      </c>
      <c r="AA104" s="18">
        <v>462</v>
      </c>
      <c r="AB104" s="18">
        <v>581</v>
      </c>
      <c r="AC104" s="18">
        <v>320</v>
      </c>
      <c r="AD104" s="18">
        <v>354</v>
      </c>
      <c r="AE104" s="18">
        <v>470</v>
      </c>
      <c r="AF104" s="18">
        <v>457</v>
      </c>
      <c r="AG104" s="18">
        <v>408</v>
      </c>
      <c r="AH104" s="18">
        <v>524</v>
      </c>
      <c r="AI104" s="18">
        <v>575</v>
      </c>
      <c r="AJ104" s="18">
        <v>377</v>
      </c>
      <c r="AK104" s="18">
        <v>432</v>
      </c>
      <c r="AL104" s="18">
        <v>622</v>
      </c>
      <c r="AM104" s="18">
        <v>645</v>
      </c>
      <c r="AN104" s="18">
        <v>616</v>
      </c>
      <c r="AO104" s="18">
        <v>584</v>
      </c>
      <c r="AP104" s="18">
        <v>621</v>
      </c>
      <c r="AQ104" s="18">
        <v>357</v>
      </c>
      <c r="AR104" s="18">
        <v>375</v>
      </c>
      <c r="AS104" s="18">
        <v>511</v>
      </c>
      <c r="AT104" s="18">
        <v>484</v>
      </c>
      <c r="AU104" s="18">
        <v>436</v>
      </c>
      <c r="AV104" s="18">
        <v>565</v>
      </c>
      <c r="AW104" s="18">
        <v>561</v>
      </c>
      <c r="AX104" s="18">
        <v>296</v>
      </c>
      <c r="AY104" s="18">
        <v>417</v>
      </c>
      <c r="AZ104" s="18">
        <v>549</v>
      </c>
      <c r="BA104" s="18">
        <v>511</v>
      </c>
      <c r="BB104" s="18">
        <v>476</v>
      </c>
      <c r="BC104" s="18">
        <v>548</v>
      </c>
      <c r="BD104" s="18">
        <v>587</v>
      </c>
      <c r="BE104" s="18">
        <v>368</v>
      </c>
      <c r="BF104" s="18">
        <v>380</v>
      </c>
      <c r="BG104" s="18">
        <v>501</v>
      </c>
      <c r="BH104" s="18">
        <v>446</v>
      </c>
      <c r="BI104" s="18">
        <v>457</v>
      </c>
      <c r="BJ104" s="18">
        <v>502</v>
      </c>
      <c r="BK104" s="18">
        <v>547</v>
      </c>
      <c r="BL104" s="18">
        <v>366</v>
      </c>
      <c r="BM104" s="18">
        <v>357</v>
      </c>
      <c r="BN104" s="18">
        <v>445</v>
      </c>
      <c r="BO104" s="18">
        <v>451</v>
      </c>
      <c r="BP104" s="18">
        <v>471</v>
      </c>
      <c r="BQ104" s="18">
        <v>618</v>
      </c>
      <c r="BR104" s="18">
        <v>681</v>
      </c>
      <c r="BS104" s="18">
        <v>414</v>
      </c>
      <c r="BT104" s="18">
        <v>467</v>
      </c>
      <c r="BU104" s="18">
        <v>561</v>
      </c>
      <c r="BV104" s="18">
        <v>592</v>
      </c>
      <c r="BW104" s="18">
        <v>489</v>
      </c>
      <c r="BX104" s="18">
        <v>497</v>
      </c>
      <c r="BY104" s="18">
        <v>572</v>
      </c>
      <c r="BZ104" s="18">
        <v>389</v>
      </c>
      <c r="CA104" s="18">
        <v>453</v>
      </c>
      <c r="CB104" s="18">
        <v>538</v>
      </c>
      <c r="CC104" s="18">
        <v>499</v>
      </c>
      <c r="CD104" s="18">
        <v>487</v>
      </c>
      <c r="CE104" s="18">
        <v>798</v>
      </c>
      <c r="CF104" s="18">
        <v>1180</v>
      </c>
      <c r="CG104" s="18">
        <v>571</v>
      </c>
      <c r="CH104" s="18">
        <v>665</v>
      </c>
      <c r="CI104" s="18">
        <v>875</v>
      </c>
      <c r="CJ104" s="18">
        <v>865</v>
      </c>
      <c r="CK104" s="18">
        <v>755</v>
      </c>
      <c r="CL104" s="18">
        <v>997</v>
      </c>
      <c r="CM104" s="18">
        <v>1231</v>
      </c>
      <c r="CN104" s="18">
        <v>708</v>
      </c>
      <c r="CO104" s="18">
        <v>739</v>
      </c>
      <c r="CP104" s="18">
        <v>798</v>
      </c>
    </row>
    <row r="105" spans="2:94" x14ac:dyDescent="0.3">
      <c r="B105" s="18" t="str">
        <f t="shared" si="4"/>
        <v>DR_Easy Connect - StartedGoogle Android</v>
      </c>
      <c r="C105" s="18" t="s">
        <v>49</v>
      </c>
      <c r="D105" s="18" t="s">
        <v>4</v>
      </c>
      <c r="E105" s="18">
        <v>165</v>
      </c>
      <c r="F105" s="18">
        <v>219</v>
      </c>
      <c r="G105" s="18">
        <v>219</v>
      </c>
      <c r="H105" s="18">
        <v>139</v>
      </c>
      <c r="I105" s="18">
        <v>120</v>
      </c>
      <c r="J105" s="18">
        <v>135</v>
      </c>
      <c r="K105" s="18">
        <v>212</v>
      </c>
      <c r="L105" s="18">
        <v>162</v>
      </c>
      <c r="M105" s="18">
        <v>186</v>
      </c>
      <c r="N105" s="18">
        <v>173</v>
      </c>
      <c r="O105" s="18">
        <v>83</v>
      </c>
      <c r="P105" s="18">
        <v>120</v>
      </c>
      <c r="Q105" s="18">
        <v>167</v>
      </c>
      <c r="R105" s="18">
        <v>174</v>
      </c>
      <c r="S105" s="18">
        <v>138</v>
      </c>
      <c r="T105" s="18">
        <v>125</v>
      </c>
      <c r="U105" s="18">
        <v>142</v>
      </c>
      <c r="V105" s="18">
        <v>109</v>
      </c>
      <c r="W105" s="18">
        <v>107</v>
      </c>
      <c r="X105" s="18">
        <v>150</v>
      </c>
      <c r="Y105" s="18">
        <v>147</v>
      </c>
      <c r="Z105" s="18">
        <v>122</v>
      </c>
      <c r="AA105" s="18">
        <v>142</v>
      </c>
      <c r="AB105" s="18">
        <v>181</v>
      </c>
      <c r="AC105" s="18">
        <v>103</v>
      </c>
      <c r="AD105" s="18">
        <v>97</v>
      </c>
      <c r="AE105" s="18">
        <v>136</v>
      </c>
      <c r="AF105" s="18">
        <v>173</v>
      </c>
      <c r="AG105" s="18">
        <v>110</v>
      </c>
      <c r="AH105" s="18">
        <v>154</v>
      </c>
      <c r="AI105" s="18">
        <v>163</v>
      </c>
      <c r="AJ105" s="18">
        <v>91</v>
      </c>
      <c r="AK105" s="18">
        <v>124</v>
      </c>
      <c r="AL105" s="18">
        <v>191</v>
      </c>
      <c r="AM105" s="18">
        <v>199</v>
      </c>
      <c r="AN105" s="18">
        <v>176</v>
      </c>
      <c r="AO105" s="18">
        <v>169</v>
      </c>
      <c r="AP105" s="18">
        <v>195</v>
      </c>
      <c r="AQ105" s="18">
        <v>105</v>
      </c>
      <c r="AR105" s="18">
        <v>119</v>
      </c>
      <c r="AS105" s="18">
        <v>160</v>
      </c>
      <c r="AT105" s="18">
        <v>160</v>
      </c>
      <c r="AU105" s="18">
        <v>138</v>
      </c>
      <c r="AV105" s="18">
        <v>152</v>
      </c>
      <c r="AW105" s="18">
        <v>154</v>
      </c>
      <c r="AX105" s="18">
        <v>76</v>
      </c>
      <c r="AY105" s="18">
        <v>105</v>
      </c>
      <c r="AZ105" s="18">
        <v>167</v>
      </c>
      <c r="BA105" s="18">
        <v>128</v>
      </c>
      <c r="BB105" s="18">
        <v>121</v>
      </c>
      <c r="BC105" s="18">
        <v>167</v>
      </c>
      <c r="BD105" s="18">
        <v>176</v>
      </c>
      <c r="BE105" s="18">
        <v>123</v>
      </c>
      <c r="BF105" s="18">
        <v>121</v>
      </c>
      <c r="BG105" s="18">
        <v>143</v>
      </c>
      <c r="BH105" s="18">
        <v>129</v>
      </c>
      <c r="BI105" s="18">
        <v>122</v>
      </c>
      <c r="BJ105" s="18">
        <v>170</v>
      </c>
      <c r="BK105" s="18">
        <v>141</v>
      </c>
      <c r="BL105" s="18">
        <v>114</v>
      </c>
      <c r="BM105" s="18">
        <v>114</v>
      </c>
      <c r="BN105" s="18">
        <v>135</v>
      </c>
      <c r="BO105" s="18">
        <v>156</v>
      </c>
      <c r="BP105" s="18">
        <v>138</v>
      </c>
      <c r="BQ105" s="18">
        <v>195</v>
      </c>
      <c r="BR105" s="18">
        <v>190</v>
      </c>
      <c r="BS105" s="18">
        <v>132</v>
      </c>
      <c r="BT105" s="18">
        <v>107</v>
      </c>
      <c r="BU105" s="18">
        <v>189</v>
      </c>
      <c r="BV105" s="18">
        <v>184</v>
      </c>
      <c r="BW105" s="18">
        <v>162</v>
      </c>
      <c r="BX105" s="18">
        <v>147</v>
      </c>
      <c r="BY105" s="18">
        <v>211</v>
      </c>
      <c r="BZ105" s="18">
        <v>114</v>
      </c>
      <c r="CA105" s="18">
        <v>151</v>
      </c>
      <c r="CB105" s="18">
        <v>190</v>
      </c>
      <c r="CC105" s="18">
        <v>169</v>
      </c>
      <c r="CD105" s="18">
        <v>150</v>
      </c>
      <c r="CE105" s="18">
        <v>248</v>
      </c>
      <c r="CF105" s="18">
        <v>385</v>
      </c>
      <c r="CG105" s="18">
        <v>179</v>
      </c>
      <c r="CH105" s="18">
        <v>237</v>
      </c>
      <c r="CI105" s="18">
        <v>302</v>
      </c>
      <c r="CJ105" s="18">
        <v>303</v>
      </c>
      <c r="CK105" s="18">
        <v>268</v>
      </c>
      <c r="CL105" s="18">
        <v>363</v>
      </c>
      <c r="CM105" s="18">
        <v>476</v>
      </c>
      <c r="CN105" s="18">
        <v>235</v>
      </c>
      <c r="CO105" s="18">
        <v>203</v>
      </c>
      <c r="CP105" s="18">
        <v>269</v>
      </c>
    </row>
    <row r="106" spans="2:94" x14ac:dyDescent="0.3">
      <c r="B106" s="18" t="str">
        <f t="shared" si="4"/>
        <v>DR_Easy Connect Started - SuccessApple iOS</v>
      </c>
      <c r="C106" s="18" t="s">
        <v>50</v>
      </c>
      <c r="D106" s="18" t="s">
        <v>3</v>
      </c>
      <c r="E106" s="18">
        <v>158</v>
      </c>
      <c r="F106" s="18">
        <v>208</v>
      </c>
      <c r="G106" s="18">
        <v>306</v>
      </c>
      <c r="H106" s="18">
        <v>218</v>
      </c>
      <c r="I106" s="18">
        <v>292</v>
      </c>
      <c r="J106" s="18">
        <v>199</v>
      </c>
      <c r="K106" s="18">
        <v>331</v>
      </c>
      <c r="L106" s="18">
        <v>301</v>
      </c>
      <c r="M106" s="18">
        <v>270</v>
      </c>
      <c r="N106" s="18">
        <v>279</v>
      </c>
      <c r="O106" s="18">
        <v>133</v>
      </c>
      <c r="P106" s="18">
        <v>146</v>
      </c>
      <c r="Q106" s="18">
        <v>5</v>
      </c>
      <c r="R106" s="18">
        <v>185</v>
      </c>
      <c r="S106" s="18">
        <v>159</v>
      </c>
      <c r="T106" s="18">
        <v>218</v>
      </c>
      <c r="U106" s="18">
        <v>272</v>
      </c>
      <c r="V106" s="18">
        <v>155</v>
      </c>
      <c r="W106" s="18">
        <v>175</v>
      </c>
      <c r="X106" s="18">
        <v>250</v>
      </c>
      <c r="Y106" s="18">
        <v>230</v>
      </c>
      <c r="Z106" s="18">
        <v>199</v>
      </c>
      <c r="AA106" s="18">
        <v>208</v>
      </c>
      <c r="AB106" s="18">
        <v>257</v>
      </c>
      <c r="AC106" s="18">
        <v>141</v>
      </c>
      <c r="AD106" s="18">
        <v>156</v>
      </c>
      <c r="AE106" s="18">
        <v>238</v>
      </c>
      <c r="AF106" s="18">
        <v>212</v>
      </c>
      <c r="AG106" s="18">
        <v>195</v>
      </c>
      <c r="AH106" s="18">
        <v>254</v>
      </c>
      <c r="AI106" s="18">
        <v>254</v>
      </c>
      <c r="AJ106" s="18">
        <v>154</v>
      </c>
      <c r="AK106" s="18">
        <v>173</v>
      </c>
      <c r="AL106" s="18">
        <v>302</v>
      </c>
      <c r="AM106" s="18">
        <v>324</v>
      </c>
      <c r="AN106" s="18">
        <v>275</v>
      </c>
      <c r="AO106" s="18">
        <v>256</v>
      </c>
      <c r="AP106" s="18">
        <v>296</v>
      </c>
      <c r="AQ106" s="18">
        <v>132</v>
      </c>
      <c r="AR106" s="18">
        <v>171</v>
      </c>
      <c r="AS106" s="18">
        <v>235</v>
      </c>
      <c r="AT106" s="18">
        <v>253</v>
      </c>
      <c r="AU106" s="18">
        <v>191</v>
      </c>
      <c r="AV106" s="18">
        <v>265</v>
      </c>
      <c r="AW106" s="18">
        <v>253</v>
      </c>
      <c r="AX106" s="18">
        <v>143</v>
      </c>
      <c r="AY106" s="18">
        <v>183</v>
      </c>
      <c r="AZ106" s="18">
        <v>266</v>
      </c>
      <c r="BA106" s="18">
        <v>244</v>
      </c>
      <c r="BB106" s="18">
        <v>216</v>
      </c>
      <c r="BC106" s="18">
        <v>268</v>
      </c>
      <c r="BD106" s="18">
        <v>294</v>
      </c>
      <c r="BE106" s="18">
        <v>167</v>
      </c>
      <c r="BF106" s="18">
        <v>156</v>
      </c>
      <c r="BG106" s="18">
        <v>247</v>
      </c>
      <c r="BH106" s="18">
        <v>219</v>
      </c>
      <c r="BI106" s="18">
        <v>221</v>
      </c>
      <c r="BJ106" s="18">
        <v>236</v>
      </c>
      <c r="BK106" s="18">
        <v>260</v>
      </c>
      <c r="BL106" s="18">
        <v>152</v>
      </c>
      <c r="BM106" s="18">
        <v>154</v>
      </c>
      <c r="BN106" s="18">
        <v>238</v>
      </c>
      <c r="BO106" s="18">
        <v>254</v>
      </c>
      <c r="BP106" s="18">
        <v>247</v>
      </c>
      <c r="BQ106" s="18">
        <v>295</v>
      </c>
      <c r="BR106" s="18">
        <v>302</v>
      </c>
      <c r="BS106" s="18">
        <v>192</v>
      </c>
      <c r="BT106" s="18">
        <v>179</v>
      </c>
      <c r="BU106" s="18">
        <v>285</v>
      </c>
      <c r="BV106" s="18">
        <v>269</v>
      </c>
      <c r="BW106" s="18">
        <v>244</v>
      </c>
      <c r="BX106" s="18">
        <v>235</v>
      </c>
      <c r="BY106" s="18">
        <v>280</v>
      </c>
      <c r="BZ106" s="18">
        <v>151</v>
      </c>
      <c r="CA106" s="18">
        <v>182</v>
      </c>
      <c r="CB106" s="18">
        <v>250</v>
      </c>
      <c r="CC106" s="18">
        <v>230</v>
      </c>
      <c r="CD106" s="18">
        <v>225</v>
      </c>
      <c r="CE106" s="18">
        <v>295</v>
      </c>
      <c r="CF106" s="18">
        <v>635</v>
      </c>
      <c r="CG106" s="18">
        <v>315</v>
      </c>
      <c r="CH106" s="18">
        <v>295</v>
      </c>
      <c r="CI106" s="18">
        <v>439</v>
      </c>
      <c r="CJ106" s="18">
        <v>367</v>
      </c>
      <c r="CK106" s="18">
        <v>413</v>
      </c>
      <c r="CL106" s="18">
        <v>392</v>
      </c>
      <c r="CM106" s="18">
        <v>729</v>
      </c>
      <c r="CN106" s="18">
        <v>402</v>
      </c>
      <c r="CO106" s="18">
        <v>418</v>
      </c>
      <c r="CP106" s="18">
        <v>462</v>
      </c>
    </row>
    <row r="107" spans="2:94" x14ac:dyDescent="0.3">
      <c r="B107" s="18" t="str">
        <f t="shared" si="4"/>
        <v>DR_Easy Connect Started - SuccessGoogle Android</v>
      </c>
      <c r="C107" s="18" t="s">
        <v>50</v>
      </c>
      <c r="D107" s="18" t="s">
        <v>4</v>
      </c>
      <c r="E107" s="18">
        <v>55</v>
      </c>
      <c r="F107" s="18">
        <v>65</v>
      </c>
      <c r="G107" s="18">
        <v>96</v>
      </c>
      <c r="H107" s="18">
        <v>38</v>
      </c>
      <c r="I107" s="18">
        <v>57</v>
      </c>
      <c r="J107" s="18">
        <v>59</v>
      </c>
      <c r="K107" s="18">
        <v>109</v>
      </c>
      <c r="L107" s="18">
        <v>74</v>
      </c>
      <c r="M107" s="18">
        <v>79</v>
      </c>
      <c r="N107" s="18">
        <v>75</v>
      </c>
      <c r="O107" s="18">
        <v>29</v>
      </c>
      <c r="P107" s="18">
        <v>55</v>
      </c>
      <c r="Q107" s="18">
        <v>1</v>
      </c>
      <c r="R107" s="18">
        <v>61</v>
      </c>
      <c r="S107" s="18">
        <v>66</v>
      </c>
      <c r="T107" s="18">
        <v>68</v>
      </c>
      <c r="U107" s="18">
        <v>60</v>
      </c>
      <c r="V107" s="18">
        <v>39</v>
      </c>
      <c r="W107" s="18">
        <v>41</v>
      </c>
      <c r="X107" s="18">
        <v>69</v>
      </c>
      <c r="Y107" s="18">
        <v>72</v>
      </c>
      <c r="Z107" s="18">
        <v>61</v>
      </c>
      <c r="AA107" s="18">
        <v>61</v>
      </c>
      <c r="AB107" s="18">
        <v>94</v>
      </c>
      <c r="AC107" s="18">
        <v>25</v>
      </c>
      <c r="AD107" s="18">
        <v>43</v>
      </c>
      <c r="AE107" s="18">
        <v>63</v>
      </c>
      <c r="AF107" s="18">
        <v>83</v>
      </c>
      <c r="AG107" s="18">
        <v>46</v>
      </c>
      <c r="AH107" s="18">
        <v>64</v>
      </c>
      <c r="AI107" s="18">
        <v>73</v>
      </c>
      <c r="AJ107" s="18">
        <v>36</v>
      </c>
      <c r="AK107" s="18">
        <v>52</v>
      </c>
      <c r="AL107" s="18">
        <v>90</v>
      </c>
      <c r="AM107" s="18">
        <v>94</v>
      </c>
      <c r="AN107" s="18">
        <v>71</v>
      </c>
      <c r="AO107" s="18">
        <v>80</v>
      </c>
      <c r="AP107" s="18">
        <v>94</v>
      </c>
      <c r="AQ107" s="18">
        <v>42</v>
      </c>
      <c r="AR107" s="18">
        <v>49</v>
      </c>
      <c r="AS107" s="18">
        <v>68</v>
      </c>
      <c r="AT107" s="18">
        <v>70</v>
      </c>
      <c r="AU107" s="18">
        <v>72</v>
      </c>
      <c r="AV107" s="18">
        <v>61</v>
      </c>
      <c r="AW107" s="18">
        <v>69</v>
      </c>
      <c r="AX107" s="18">
        <v>33</v>
      </c>
      <c r="AY107" s="18">
        <v>44</v>
      </c>
      <c r="AZ107" s="18">
        <v>67</v>
      </c>
      <c r="BA107" s="18">
        <v>60</v>
      </c>
      <c r="BB107" s="18">
        <v>66</v>
      </c>
      <c r="BC107" s="18">
        <v>87</v>
      </c>
      <c r="BD107" s="18">
        <v>80</v>
      </c>
      <c r="BE107" s="18">
        <v>61</v>
      </c>
      <c r="BF107" s="18">
        <v>54</v>
      </c>
      <c r="BG107" s="18">
        <v>76</v>
      </c>
      <c r="BH107" s="18">
        <v>65</v>
      </c>
      <c r="BI107" s="18">
        <v>51</v>
      </c>
      <c r="BJ107" s="18">
        <v>78</v>
      </c>
      <c r="BK107" s="18">
        <v>68</v>
      </c>
      <c r="BL107" s="18">
        <v>50</v>
      </c>
      <c r="BM107" s="18">
        <v>56</v>
      </c>
      <c r="BN107" s="18">
        <v>67</v>
      </c>
      <c r="BO107" s="18">
        <v>60</v>
      </c>
      <c r="BP107" s="18">
        <v>64</v>
      </c>
      <c r="BQ107" s="18">
        <v>90</v>
      </c>
      <c r="BR107" s="18">
        <v>99</v>
      </c>
      <c r="BS107" s="18">
        <v>62</v>
      </c>
      <c r="BT107" s="18">
        <v>55</v>
      </c>
      <c r="BU107" s="18">
        <v>86</v>
      </c>
      <c r="BV107" s="18">
        <v>77</v>
      </c>
      <c r="BW107" s="18">
        <v>72</v>
      </c>
      <c r="BX107" s="18">
        <v>65</v>
      </c>
      <c r="BY107" s="18">
        <v>105</v>
      </c>
      <c r="BZ107" s="18">
        <v>46</v>
      </c>
      <c r="CA107" s="18">
        <v>65</v>
      </c>
      <c r="CB107" s="18">
        <v>93</v>
      </c>
      <c r="CC107" s="18">
        <v>82</v>
      </c>
      <c r="CD107" s="18">
        <v>75</v>
      </c>
      <c r="CE107" s="18">
        <v>116</v>
      </c>
      <c r="CF107" s="18">
        <v>237</v>
      </c>
      <c r="CG107" s="18">
        <v>90</v>
      </c>
      <c r="CH107" s="18">
        <v>111</v>
      </c>
      <c r="CI107" s="18">
        <v>162</v>
      </c>
      <c r="CJ107" s="18">
        <v>143</v>
      </c>
      <c r="CK107" s="18">
        <v>146</v>
      </c>
      <c r="CL107" s="18">
        <v>182</v>
      </c>
      <c r="CM107" s="18">
        <v>291</v>
      </c>
      <c r="CN107" s="18">
        <v>151</v>
      </c>
      <c r="CO107" s="18">
        <v>113</v>
      </c>
      <c r="CP107" s="18">
        <v>181</v>
      </c>
    </row>
    <row r="108" spans="2:94" x14ac:dyDescent="0.3">
      <c r="B108" s="18" t="str">
        <f t="shared" si="4"/>
        <v>DR_Easy Connect Started - FailureApple iOS</v>
      </c>
      <c r="C108" s="18" t="s">
        <v>51</v>
      </c>
      <c r="D108" s="18" t="s">
        <v>3</v>
      </c>
      <c r="E108" s="18">
        <v>0</v>
      </c>
      <c r="F108" s="18">
        <v>0</v>
      </c>
      <c r="G108" s="18">
        <v>0</v>
      </c>
      <c r="H108" s="18">
        <v>0</v>
      </c>
      <c r="I108" s="18">
        <v>0</v>
      </c>
      <c r="J108" s="18">
        <v>0</v>
      </c>
      <c r="K108" s="18">
        <v>0</v>
      </c>
      <c r="L108" s="18">
        <v>0</v>
      </c>
      <c r="M108" s="18">
        <v>0</v>
      </c>
      <c r="N108" s="18">
        <v>0</v>
      </c>
      <c r="O108" s="18">
        <v>0</v>
      </c>
      <c r="P108" s="18">
        <v>0</v>
      </c>
      <c r="Q108" s="18">
        <v>0</v>
      </c>
      <c r="R108" s="18">
        <v>0</v>
      </c>
      <c r="S108" s="18">
        <v>0</v>
      </c>
      <c r="T108" s="18">
        <v>0</v>
      </c>
      <c r="U108" s="18">
        <v>0</v>
      </c>
      <c r="V108" s="18">
        <v>0</v>
      </c>
      <c r="W108" s="18">
        <v>0</v>
      </c>
      <c r="X108" s="18">
        <v>0</v>
      </c>
      <c r="Y108" s="18">
        <v>0</v>
      </c>
      <c r="Z108" s="18">
        <v>0</v>
      </c>
      <c r="AA108" s="18">
        <v>0</v>
      </c>
      <c r="AB108" s="18">
        <v>0</v>
      </c>
      <c r="AC108" s="18">
        <v>0</v>
      </c>
      <c r="AD108" s="18">
        <v>0</v>
      </c>
      <c r="AE108" s="18">
        <v>0</v>
      </c>
      <c r="AF108" s="18">
        <v>0</v>
      </c>
      <c r="AG108" s="18">
        <v>0</v>
      </c>
      <c r="AH108" s="18">
        <v>0</v>
      </c>
      <c r="AI108" s="18">
        <v>0</v>
      </c>
      <c r="AJ108" s="18">
        <v>0</v>
      </c>
      <c r="AK108" s="18">
        <v>0</v>
      </c>
      <c r="AL108" s="18">
        <v>0</v>
      </c>
      <c r="AM108" s="18">
        <v>0</v>
      </c>
      <c r="AN108" s="18">
        <v>0</v>
      </c>
      <c r="AO108" s="18">
        <v>0</v>
      </c>
      <c r="AP108" s="18">
        <v>0</v>
      </c>
      <c r="AQ108" s="18">
        <v>0</v>
      </c>
      <c r="AR108" s="18">
        <v>0</v>
      </c>
      <c r="AS108" s="18">
        <v>0</v>
      </c>
      <c r="AT108" s="18">
        <v>0</v>
      </c>
      <c r="AU108" s="18">
        <v>0</v>
      </c>
      <c r="AV108" s="18">
        <v>0</v>
      </c>
      <c r="AW108" s="18">
        <v>0</v>
      </c>
      <c r="AX108" s="18">
        <v>0</v>
      </c>
      <c r="AY108" s="18">
        <v>1</v>
      </c>
      <c r="AZ108" s="18">
        <v>0</v>
      </c>
      <c r="BA108" s="18">
        <v>0</v>
      </c>
      <c r="BB108" s="18">
        <v>0</v>
      </c>
      <c r="BC108" s="18">
        <v>0</v>
      </c>
      <c r="BD108" s="18">
        <v>0</v>
      </c>
      <c r="BE108" s="18">
        <v>0</v>
      </c>
      <c r="BF108" s="18">
        <v>0</v>
      </c>
      <c r="BG108" s="18">
        <v>0</v>
      </c>
      <c r="BH108" s="18">
        <v>0</v>
      </c>
      <c r="BI108" s="18">
        <v>0</v>
      </c>
      <c r="BJ108" s="18">
        <v>0</v>
      </c>
      <c r="BK108" s="18">
        <v>0</v>
      </c>
      <c r="BL108" s="18">
        <v>0</v>
      </c>
      <c r="BM108" s="18">
        <v>0</v>
      </c>
      <c r="BN108" s="18">
        <v>0</v>
      </c>
      <c r="BO108" s="18">
        <v>0</v>
      </c>
      <c r="BP108" s="18">
        <v>0</v>
      </c>
      <c r="BQ108" s="18">
        <v>0</v>
      </c>
      <c r="BR108" s="18">
        <v>0</v>
      </c>
      <c r="BS108" s="18">
        <v>0</v>
      </c>
      <c r="BT108" s="18">
        <v>0</v>
      </c>
      <c r="BU108" s="18">
        <v>0</v>
      </c>
      <c r="BV108" s="18">
        <v>0</v>
      </c>
      <c r="BW108" s="18">
        <v>0</v>
      </c>
      <c r="BX108" s="18">
        <v>175</v>
      </c>
      <c r="BY108" s="18">
        <v>212</v>
      </c>
      <c r="BZ108" s="18">
        <v>164</v>
      </c>
      <c r="CA108" s="18">
        <v>185</v>
      </c>
      <c r="CB108" s="18">
        <v>208</v>
      </c>
      <c r="CC108" s="18">
        <v>178</v>
      </c>
      <c r="CD108" s="18">
        <v>197</v>
      </c>
      <c r="CE108" s="18">
        <v>3</v>
      </c>
      <c r="CF108" s="18">
        <v>0</v>
      </c>
      <c r="CG108" s="18">
        <v>0</v>
      </c>
      <c r="CH108" s="18">
        <v>0</v>
      </c>
      <c r="CI108" s="18">
        <v>0</v>
      </c>
      <c r="CJ108" s="18">
        <v>0</v>
      </c>
      <c r="CK108" s="18">
        <v>0</v>
      </c>
      <c r="CL108" s="18">
        <v>0</v>
      </c>
      <c r="CM108" s="18">
        <v>0</v>
      </c>
      <c r="CN108" s="18">
        <v>0</v>
      </c>
      <c r="CO108" s="18">
        <v>0</v>
      </c>
      <c r="CP108" s="18">
        <v>0</v>
      </c>
    </row>
    <row r="109" spans="2:94" x14ac:dyDescent="0.3">
      <c r="B109" s="18" t="str">
        <f t="shared" si="4"/>
        <v>DR_Easy Connect Started - FailureGoogle Android</v>
      </c>
      <c r="C109" s="18" t="s">
        <v>51</v>
      </c>
      <c r="D109" s="18" t="s">
        <v>4</v>
      </c>
      <c r="E109" s="18">
        <v>2</v>
      </c>
      <c r="F109" s="18">
        <v>2</v>
      </c>
      <c r="G109" s="18">
        <v>3</v>
      </c>
      <c r="H109" s="18">
        <v>2</v>
      </c>
      <c r="I109" s="18">
        <v>0</v>
      </c>
      <c r="J109" s="18">
        <v>0</v>
      </c>
      <c r="K109" s="18">
        <v>3</v>
      </c>
      <c r="L109" s="18">
        <v>1</v>
      </c>
      <c r="M109" s="18">
        <v>3</v>
      </c>
      <c r="N109" s="18">
        <v>1</v>
      </c>
      <c r="O109" s="18">
        <v>0</v>
      </c>
      <c r="P109" s="18">
        <v>1</v>
      </c>
      <c r="Q109" s="18">
        <v>3</v>
      </c>
      <c r="R109" s="18">
        <v>5</v>
      </c>
      <c r="S109" s="18">
        <v>7</v>
      </c>
      <c r="T109" s="18">
        <v>12</v>
      </c>
      <c r="U109" s="18">
        <v>12</v>
      </c>
      <c r="V109" s="18">
        <v>5</v>
      </c>
      <c r="W109" s="18">
        <v>5</v>
      </c>
      <c r="X109" s="18">
        <v>5</v>
      </c>
      <c r="Y109" s="18">
        <v>8</v>
      </c>
      <c r="Z109" s="18">
        <v>4</v>
      </c>
      <c r="AA109" s="18">
        <v>3</v>
      </c>
      <c r="AB109" s="18">
        <v>18</v>
      </c>
      <c r="AC109" s="18">
        <v>18</v>
      </c>
      <c r="AD109" s="18">
        <v>15</v>
      </c>
      <c r="AE109" s="18">
        <v>13</v>
      </c>
      <c r="AF109" s="18">
        <v>10</v>
      </c>
      <c r="AG109" s="18">
        <v>0</v>
      </c>
      <c r="AH109" s="18">
        <v>2</v>
      </c>
      <c r="AI109" s="18">
        <v>1</v>
      </c>
      <c r="AJ109" s="18">
        <v>0</v>
      </c>
      <c r="AK109" s="18">
        <v>0</v>
      </c>
      <c r="AL109" s="18">
        <v>0</v>
      </c>
      <c r="AM109" s="18">
        <v>0</v>
      </c>
      <c r="AN109" s="18">
        <v>1</v>
      </c>
      <c r="AO109" s="18">
        <v>2</v>
      </c>
      <c r="AP109" s="18">
        <v>1</v>
      </c>
      <c r="AQ109" s="18">
        <v>0</v>
      </c>
      <c r="AR109" s="18">
        <v>2</v>
      </c>
      <c r="AS109" s="18">
        <v>2</v>
      </c>
      <c r="AT109" s="18">
        <v>2</v>
      </c>
      <c r="AU109" s="18">
        <v>0</v>
      </c>
      <c r="AV109" s="18">
        <v>0</v>
      </c>
      <c r="AW109" s="18">
        <v>1</v>
      </c>
      <c r="AX109" s="18">
        <v>1</v>
      </c>
      <c r="AY109" s="18">
        <v>1</v>
      </c>
      <c r="AZ109" s="18">
        <v>1</v>
      </c>
      <c r="BA109" s="18">
        <v>2</v>
      </c>
      <c r="BB109" s="18">
        <v>3</v>
      </c>
      <c r="BC109" s="18">
        <v>1</v>
      </c>
      <c r="BD109" s="18">
        <v>1</v>
      </c>
      <c r="BE109" s="18">
        <v>1</v>
      </c>
      <c r="BF109" s="18">
        <v>0</v>
      </c>
      <c r="BG109" s="18">
        <v>0</v>
      </c>
      <c r="BH109" s="18">
        <v>1</v>
      </c>
      <c r="BI109" s="18">
        <v>0</v>
      </c>
      <c r="BJ109" s="18">
        <v>2</v>
      </c>
      <c r="BK109" s="18">
        <v>0</v>
      </c>
      <c r="BL109" s="18">
        <v>1</v>
      </c>
      <c r="BM109" s="18">
        <v>2</v>
      </c>
      <c r="BN109" s="18">
        <v>2</v>
      </c>
      <c r="BO109" s="18">
        <v>2</v>
      </c>
      <c r="BP109" s="18">
        <v>0</v>
      </c>
      <c r="BQ109" s="18">
        <v>1</v>
      </c>
      <c r="BR109" s="18">
        <v>0</v>
      </c>
      <c r="BS109" s="18">
        <v>1</v>
      </c>
      <c r="BT109" s="18">
        <v>0</v>
      </c>
      <c r="BU109" s="18">
        <v>0</v>
      </c>
      <c r="BV109" s="18">
        <v>2</v>
      </c>
      <c r="BW109" s="18">
        <v>1</v>
      </c>
      <c r="BX109" s="18">
        <v>64</v>
      </c>
      <c r="BY109" s="18">
        <v>81</v>
      </c>
      <c r="BZ109" s="18">
        <v>49</v>
      </c>
      <c r="CA109" s="18">
        <v>65</v>
      </c>
      <c r="CB109" s="18">
        <v>74</v>
      </c>
      <c r="CC109" s="18">
        <v>65</v>
      </c>
      <c r="CD109" s="18">
        <v>50</v>
      </c>
      <c r="CE109" s="18">
        <v>1</v>
      </c>
      <c r="CF109" s="18">
        <v>7</v>
      </c>
      <c r="CG109" s="18">
        <v>16</v>
      </c>
      <c r="CH109" s="18">
        <v>11</v>
      </c>
      <c r="CI109" s="18">
        <v>21</v>
      </c>
      <c r="CJ109" s="18">
        <v>18</v>
      </c>
      <c r="CK109" s="18">
        <v>13</v>
      </c>
      <c r="CL109" s="18">
        <v>26</v>
      </c>
      <c r="CM109" s="18">
        <v>29</v>
      </c>
      <c r="CN109" s="18">
        <v>3</v>
      </c>
      <c r="CO109" s="18">
        <v>1</v>
      </c>
      <c r="CP109" s="18">
        <v>2</v>
      </c>
    </row>
    <row r="110" spans="2:94" x14ac:dyDescent="0.3">
      <c r="B110" s="18" t="str">
        <f t="shared" si="4"/>
        <v>DR_Easy Connect Started - TimeoutApple iOS</v>
      </c>
      <c r="C110" s="18" t="s">
        <v>52</v>
      </c>
      <c r="D110" s="18" t="s">
        <v>3</v>
      </c>
      <c r="E110" s="18">
        <v>293</v>
      </c>
      <c r="F110" s="18">
        <v>360</v>
      </c>
      <c r="G110" s="18">
        <v>245</v>
      </c>
      <c r="H110" s="18">
        <v>238</v>
      </c>
      <c r="I110" s="18">
        <v>218</v>
      </c>
      <c r="J110" s="18">
        <v>236</v>
      </c>
      <c r="K110" s="18">
        <v>256</v>
      </c>
      <c r="L110" s="18">
        <v>231</v>
      </c>
      <c r="M110" s="18">
        <v>156</v>
      </c>
      <c r="N110" s="18">
        <v>203</v>
      </c>
      <c r="O110" s="18">
        <v>152</v>
      </c>
      <c r="P110" s="18">
        <v>138</v>
      </c>
      <c r="Q110" s="18">
        <v>422</v>
      </c>
      <c r="R110" s="18">
        <v>200</v>
      </c>
      <c r="S110" s="18">
        <v>187</v>
      </c>
      <c r="T110" s="18">
        <v>164</v>
      </c>
      <c r="U110" s="18">
        <v>195</v>
      </c>
      <c r="V110" s="18">
        <v>109</v>
      </c>
      <c r="W110" s="18">
        <v>158</v>
      </c>
      <c r="X110" s="18">
        <v>172</v>
      </c>
      <c r="Y110" s="18">
        <v>137</v>
      </c>
      <c r="Z110" s="18">
        <v>150</v>
      </c>
      <c r="AA110" s="18">
        <v>176</v>
      </c>
      <c r="AB110" s="18">
        <v>211</v>
      </c>
      <c r="AC110" s="18">
        <v>120</v>
      </c>
      <c r="AD110" s="18">
        <v>142</v>
      </c>
      <c r="AE110" s="18">
        <v>153</v>
      </c>
      <c r="AF110" s="18">
        <v>153</v>
      </c>
      <c r="AG110" s="18">
        <v>143</v>
      </c>
      <c r="AH110" s="18">
        <v>189</v>
      </c>
      <c r="AI110" s="18">
        <v>217</v>
      </c>
      <c r="AJ110" s="18">
        <v>143</v>
      </c>
      <c r="AK110" s="18">
        <v>180</v>
      </c>
      <c r="AL110" s="18">
        <v>222</v>
      </c>
      <c r="AM110" s="18">
        <v>222</v>
      </c>
      <c r="AN110" s="18">
        <v>216</v>
      </c>
      <c r="AO110" s="18">
        <v>227</v>
      </c>
      <c r="AP110" s="18">
        <v>221</v>
      </c>
      <c r="AQ110" s="18">
        <v>152</v>
      </c>
      <c r="AR110" s="18">
        <v>132</v>
      </c>
      <c r="AS110" s="18">
        <v>196</v>
      </c>
      <c r="AT110" s="18">
        <v>161</v>
      </c>
      <c r="AU110" s="18">
        <v>167</v>
      </c>
      <c r="AV110" s="18">
        <v>197</v>
      </c>
      <c r="AW110" s="18">
        <v>213</v>
      </c>
      <c r="AX110" s="18">
        <v>99</v>
      </c>
      <c r="AY110" s="18">
        <v>159</v>
      </c>
      <c r="AZ110" s="18">
        <v>191</v>
      </c>
      <c r="BA110" s="18">
        <v>186</v>
      </c>
      <c r="BB110" s="18">
        <v>178</v>
      </c>
      <c r="BC110" s="18">
        <v>192</v>
      </c>
      <c r="BD110" s="18">
        <v>207</v>
      </c>
      <c r="BE110" s="18">
        <v>137</v>
      </c>
      <c r="BF110" s="18">
        <v>140</v>
      </c>
      <c r="BG110" s="18">
        <v>180</v>
      </c>
      <c r="BH110" s="18">
        <v>152</v>
      </c>
      <c r="BI110" s="18">
        <v>146</v>
      </c>
      <c r="BJ110" s="18">
        <v>175</v>
      </c>
      <c r="BK110" s="18">
        <v>183</v>
      </c>
      <c r="BL110" s="18">
        <v>135</v>
      </c>
      <c r="BM110" s="18">
        <v>150</v>
      </c>
      <c r="BN110" s="18">
        <v>140</v>
      </c>
      <c r="BO110" s="18">
        <v>122</v>
      </c>
      <c r="BP110" s="18">
        <v>156</v>
      </c>
      <c r="BQ110" s="18">
        <v>223</v>
      </c>
      <c r="BR110" s="18">
        <v>266</v>
      </c>
      <c r="BS110" s="18">
        <v>147</v>
      </c>
      <c r="BT110" s="18">
        <v>185</v>
      </c>
      <c r="BU110" s="18">
        <v>190</v>
      </c>
      <c r="BV110" s="18">
        <v>216</v>
      </c>
      <c r="BW110" s="18">
        <v>156</v>
      </c>
      <c r="BX110" s="18">
        <v>38</v>
      </c>
      <c r="BY110" s="18">
        <v>20</v>
      </c>
      <c r="BZ110" s="18">
        <v>18</v>
      </c>
      <c r="CA110" s="18">
        <v>26</v>
      </c>
      <c r="CB110" s="18">
        <v>30</v>
      </c>
      <c r="CC110" s="18">
        <v>33</v>
      </c>
      <c r="CD110" s="18">
        <v>19</v>
      </c>
      <c r="CE110" s="18">
        <v>377</v>
      </c>
      <c r="CF110" s="18">
        <v>350</v>
      </c>
      <c r="CG110" s="18">
        <v>152</v>
      </c>
      <c r="CH110" s="18">
        <v>267</v>
      </c>
      <c r="CI110" s="18">
        <v>299</v>
      </c>
      <c r="CJ110" s="18">
        <v>334</v>
      </c>
      <c r="CK110" s="18">
        <v>235</v>
      </c>
      <c r="CL110" s="18">
        <v>439</v>
      </c>
      <c r="CM110" s="18">
        <v>312</v>
      </c>
      <c r="CN110" s="18">
        <v>183</v>
      </c>
      <c r="CO110" s="18">
        <v>215</v>
      </c>
      <c r="CP110" s="18">
        <v>218</v>
      </c>
    </row>
    <row r="111" spans="2:94" x14ac:dyDescent="0.3">
      <c r="B111" s="18" t="str">
        <f t="shared" si="4"/>
        <v>DR_Easy Connect Started - TimeoutGoogle Android</v>
      </c>
      <c r="C111" s="18" t="s">
        <v>52</v>
      </c>
      <c r="D111" s="18" t="s">
        <v>4</v>
      </c>
      <c r="E111" s="18">
        <v>66</v>
      </c>
      <c r="F111" s="18">
        <v>90</v>
      </c>
      <c r="G111" s="18">
        <v>73</v>
      </c>
      <c r="H111" s="18">
        <v>54</v>
      </c>
      <c r="I111" s="18">
        <v>33</v>
      </c>
      <c r="J111" s="18">
        <v>42</v>
      </c>
      <c r="K111" s="18">
        <v>57</v>
      </c>
      <c r="L111" s="18">
        <v>34</v>
      </c>
      <c r="M111" s="18">
        <v>49</v>
      </c>
      <c r="N111" s="18">
        <v>50</v>
      </c>
      <c r="O111" s="18">
        <v>28</v>
      </c>
      <c r="P111" s="18">
        <v>35</v>
      </c>
      <c r="Q111" s="18">
        <v>99</v>
      </c>
      <c r="R111" s="18">
        <v>59</v>
      </c>
      <c r="S111" s="18">
        <v>40</v>
      </c>
      <c r="T111" s="18">
        <v>22</v>
      </c>
      <c r="U111" s="18">
        <v>43</v>
      </c>
      <c r="V111" s="18">
        <v>37</v>
      </c>
      <c r="W111" s="18">
        <v>30</v>
      </c>
      <c r="X111" s="18">
        <v>41</v>
      </c>
      <c r="Y111" s="18">
        <v>26</v>
      </c>
      <c r="Z111" s="18">
        <v>28</v>
      </c>
      <c r="AA111" s="18">
        <v>39</v>
      </c>
      <c r="AB111" s="18">
        <v>35</v>
      </c>
      <c r="AC111" s="18">
        <v>31</v>
      </c>
      <c r="AD111" s="18">
        <v>15</v>
      </c>
      <c r="AE111" s="18">
        <v>33</v>
      </c>
      <c r="AF111" s="18">
        <v>35</v>
      </c>
      <c r="AG111" s="18">
        <v>36</v>
      </c>
      <c r="AH111" s="18">
        <v>48</v>
      </c>
      <c r="AI111" s="18">
        <v>48</v>
      </c>
      <c r="AJ111" s="18">
        <v>34</v>
      </c>
      <c r="AK111" s="18">
        <v>48</v>
      </c>
      <c r="AL111" s="18">
        <v>44</v>
      </c>
      <c r="AM111" s="18">
        <v>56</v>
      </c>
      <c r="AN111" s="18">
        <v>59</v>
      </c>
      <c r="AO111" s="18">
        <v>40</v>
      </c>
      <c r="AP111" s="18">
        <v>52</v>
      </c>
      <c r="AQ111" s="18">
        <v>27</v>
      </c>
      <c r="AR111" s="18">
        <v>38</v>
      </c>
      <c r="AS111" s="18">
        <v>47</v>
      </c>
      <c r="AT111" s="18">
        <v>47</v>
      </c>
      <c r="AU111" s="18">
        <v>36</v>
      </c>
      <c r="AV111" s="18">
        <v>55</v>
      </c>
      <c r="AW111" s="18">
        <v>42</v>
      </c>
      <c r="AX111" s="18">
        <v>23</v>
      </c>
      <c r="AY111" s="18">
        <v>35</v>
      </c>
      <c r="AZ111" s="18">
        <v>54</v>
      </c>
      <c r="BA111" s="18">
        <v>38</v>
      </c>
      <c r="BB111" s="18">
        <v>23</v>
      </c>
      <c r="BC111" s="18">
        <v>43</v>
      </c>
      <c r="BD111" s="18">
        <v>53</v>
      </c>
      <c r="BE111" s="18">
        <v>30</v>
      </c>
      <c r="BF111" s="18">
        <v>32</v>
      </c>
      <c r="BG111" s="18">
        <v>36</v>
      </c>
      <c r="BH111" s="18">
        <v>29</v>
      </c>
      <c r="BI111" s="18">
        <v>41</v>
      </c>
      <c r="BJ111" s="18">
        <v>46</v>
      </c>
      <c r="BK111" s="18">
        <v>40</v>
      </c>
      <c r="BL111" s="18">
        <v>27</v>
      </c>
      <c r="BM111" s="18">
        <v>26</v>
      </c>
      <c r="BN111" s="18">
        <v>35</v>
      </c>
      <c r="BO111" s="18">
        <v>52</v>
      </c>
      <c r="BP111" s="18">
        <v>32</v>
      </c>
      <c r="BQ111" s="18">
        <v>50</v>
      </c>
      <c r="BR111" s="18">
        <v>44</v>
      </c>
      <c r="BS111" s="18">
        <v>35</v>
      </c>
      <c r="BT111" s="18">
        <v>23</v>
      </c>
      <c r="BU111" s="18">
        <v>57</v>
      </c>
      <c r="BV111" s="18">
        <v>54</v>
      </c>
      <c r="BW111" s="18">
        <v>45</v>
      </c>
      <c r="BX111" s="18">
        <v>3</v>
      </c>
      <c r="BY111" s="18">
        <v>3</v>
      </c>
      <c r="BZ111" s="18">
        <v>4</v>
      </c>
      <c r="CA111" s="18">
        <v>5</v>
      </c>
      <c r="CB111" s="18">
        <v>1</v>
      </c>
      <c r="CC111" s="18">
        <v>3</v>
      </c>
      <c r="CD111" s="18">
        <v>3</v>
      </c>
      <c r="CE111" s="18">
        <v>68</v>
      </c>
      <c r="CF111" s="18">
        <v>75</v>
      </c>
      <c r="CG111" s="18">
        <v>38</v>
      </c>
      <c r="CH111" s="18">
        <v>62</v>
      </c>
      <c r="CI111" s="18">
        <v>59</v>
      </c>
      <c r="CJ111" s="18">
        <v>72</v>
      </c>
      <c r="CK111" s="18">
        <v>57</v>
      </c>
      <c r="CL111" s="18">
        <v>75</v>
      </c>
      <c r="CM111" s="18">
        <v>67</v>
      </c>
      <c r="CN111" s="18">
        <v>32</v>
      </c>
      <c r="CO111" s="18">
        <v>44</v>
      </c>
      <c r="CP111" s="18">
        <v>35</v>
      </c>
    </row>
    <row r="112" spans="2:94" x14ac:dyDescent="0.3">
      <c r="B112" s="18" t="str">
        <f t="shared" si="4"/>
        <v>DR_Easy Connect Started - No ResultApple iOS</v>
      </c>
      <c r="C112" s="18" t="s">
        <v>53</v>
      </c>
      <c r="D112" s="18" t="s">
        <v>3</v>
      </c>
      <c r="E112" s="18">
        <v>104</v>
      </c>
      <c r="F112" s="18">
        <v>122</v>
      </c>
      <c r="G112" s="18">
        <v>132</v>
      </c>
      <c r="H112" s="18">
        <v>82</v>
      </c>
      <c r="I112" s="18">
        <v>78</v>
      </c>
      <c r="J112" s="18">
        <v>87</v>
      </c>
      <c r="K112" s="18">
        <v>112</v>
      </c>
      <c r="L112" s="18">
        <v>115</v>
      </c>
      <c r="M112" s="18">
        <v>93</v>
      </c>
      <c r="N112" s="18">
        <v>98</v>
      </c>
      <c r="O112" s="18">
        <v>68</v>
      </c>
      <c r="P112" s="18">
        <v>68</v>
      </c>
      <c r="Q112" s="18">
        <v>107</v>
      </c>
      <c r="R112" s="18">
        <v>90</v>
      </c>
      <c r="S112" s="18">
        <v>62</v>
      </c>
      <c r="T112" s="18">
        <v>74</v>
      </c>
      <c r="U112" s="18">
        <v>91</v>
      </c>
      <c r="V112" s="18">
        <v>54</v>
      </c>
      <c r="W112" s="18">
        <v>53</v>
      </c>
      <c r="X112" s="18">
        <v>93</v>
      </c>
      <c r="Y112" s="18">
        <v>69</v>
      </c>
      <c r="Z112" s="18">
        <v>69</v>
      </c>
      <c r="AA112" s="18">
        <v>78</v>
      </c>
      <c r="AB112" s="18">
        <v>113</v>
      </c>
      <c r="AC112" s="18">
        <v>59</v>
      </c>
      <c r="AD112" s="18">
        <v>56</v>
      </c>
      <c r="AE112" s="18">
        <v>79</v>
      </c>
      <c r="AF112" s="18">
        <v>92</v>
      </c>
      <c r="AG112" s="18">
        <v>70</v>
      </c>
      <c r="AH112" s="18">
        <v>81</v>
      </c>
      <c r="AI112" s="18">
        <v>104</v>
      </c>
      <c r="AJ112" s="18">
        <v>80</v>
      </c>
      <c r="AK112" s="18">
        <v>79</v>
      </c>
      <c r="AL112" s="18">
        <v>98</v>
      </c>
      <c r="AM112" s="18">
        <v>99</v>
      </c>
      <c r="AN112" s="18">
        <v>125</v>
      </c>
      <c r="AO112" s="18">
        <v>101</v>
      </c>
      <c r="AP112" s="18">
        <v>104</v>
      </c>
      <c r="AQ112" s="18">
        <v>73</v>
      </c>
      <c r="AR112" s="18">
        <v>72</v>
      </c>
      <c r="AS112" s="18">
        <v>80</v>
      </c>
      <c r="AT112" s="18">
        <v>71</v>
      </c>
      <c r="AU112" s="18">
        <v>79</v>
      </c>
      <c r="AV112" s="18">
        <v>103</v>
      </c>
      <c r="AW112" s="18">
        <v>95</v>
      </c>
      <c r="AX112" s="18">
        <v>54</v>
      </c>
      <c r="AY112" s="18">
        <v>74</v>
      </c>
      <c r="AZ112" s="18">
        <v>92</v>
      </c>
      <c r="BA112" s="18">
        <v>82</v>
      </c>
      <c r="BB112" s="18">
        <v>82</v>
      </c>
      <c r="BC112" s="18">
        <v>88</v>
      </c>
      <c r="BD112" s="18">
        <v>86</v>
      </c>
      <c r="BE112" s="18">
        <v>64</v>
      </c>
      <c r="BF112" s="18">
        <v>84</v>
      </c>
      <c r="BG112" s="18">
        <v>74</v>
      </c>
      <c r="BH112" s="18">
        <v>75</v>
      </c>
      <c r="BI112" s="18">
        <v>90</v>
      </c>
      <c r="BJ112" s="18">
        <v>91</v>
      </c>
      <c r="BK112" s="18">
        <v>104</v>
      </c>
      <c r="BL112" s="18">
        <v>79</v>
      </c>
      <c r="BM112" s="18">
        <v>53</v>
      </c>
      <c r="BN112" s="18">
        <v>67</v>
      </c>
      <c r="BO112" s="18">
        <v>75</v>
      </c>
      <c r="BP112" s="18">
        <v>68</v>
      </c>
      <c r="BQ112" s="18">
        <v>101</v>
      </c>
      <c r="BR112" s="18">
        <v>113</v>
      </c>
      <c r="BS112" s="18">
        <v>75</v>
      </c>
      <c r="BT112" s="18">
        <v>103</v>
      </c>
      <c r="BU112" s="18">
        <v>86</v>
      </c>
      <c r="BV112" s="18">
        <v>108</v>
      </c>
      <c r="BW112" s="18">
        <v>89</v>
      </c>
      <c r="BX112" s="18">
        <v>49</v>
      </c>
      <c r="BY112" s="18">
        <v>60</v>
      </c>
      <c r="BZ112" s="18">
        <v>56</v>
      </c>
      <c r="CA112" s="18">
        <v>60</v>
      </c>
      <c r="CB112" s="18">
        <v>50</v>
      </c>
      <c r="CC112" s="18">
        <v>58</v>
      </c>
      <c r="CD112" s="18">
        <v>46</v>
      </c>
      <c r="CE112" s="18">
        <v>123</v>
      </c>
      <c r="CF112" s="18">
        <v>195</v>
      </c>
      <c r="CG112" s="18">
        <v>104</v>
      </c>
      <c r="CH112" s="18">
        <v>103</v>
      </c>
      <c r="CI112" s="18">
        <v>137</v>
      </c>
      <c r="CJ112" s="18">
        <v>164</v>
      </c>
      <c r="CK112" s="18">
        <v>107</v>
      </c>
      <c r="CL112" s="18">
        <v>166</v>
      </c>
      <c r="CM112" s="18">
        <v>190</v>
      </c>
      <c r="CN112" s="18">
        <v>123</v>
      </c>
      <c r="CO112" s="18">
        <v>106</v>
      </c>
      <c r="CP112" s="18">
        <v>118</v>
      </c>
    </row>
    <row r="113" spans="2:94" x14ac:dyDescent="0.3">
      <c r="B113" s="18" t="str">
        <f t="shared" si="4"/>
        <v>DR_Easy Connect Started - No ResultGoogle Android</v>
      </c>
      <c r="C113" s="18" t="s">
        <v>53</v>
      </c>
      <c r="D113" s="18" t="s">
        <v>4</v>
      </c>
      <c r="E113" s="18">
        <v>42</v>
      </c>
      <c r="F113" s="18">
        <v>62</v>
      </c>
      <c r="G113" s="18">
        <v>48</v>
      </c>
      <c r="H113" s="18">
        <v>45</v>
      </c>
      <c r="I113" s="18">
        <v>30</v>
      </c>
      <c r="J113" s="18">
        <v>34</v>
      </c>
      <c r="K113" s="18">
        <v>43</v>
      </c>
      <c r="L113" s="18">
        <v>53</v>
      </c>
      <c r="M113" s="18">
        <v>55</v>
      </c>
      <c r="N113" s="18">
        <v>47</v>
      </c>
      <c r="O113" s="18">
        <v>26</v>
      </c>
      <c r="P113" s="18">
        <v>29</v>
      </c>
      <c r="Q113" s="18">
        <v>64</v>
      </c>
      <c r="R113" s="18">
        <v>50</v>
      </c>
      <c r="S113" s="18">
        <v>25</v>
      </c>
      <c r="T113" s="18">
        <v>23</v>
      </c>
      <c r="U113" s="18">
        <v>27</v>
      </c>
      <c r="V113" s="18">
        <v>28</v>
      </c>
      <c r="W113" s="18">
        <v>31</v>
      </c>
      <c r="X113" s="18">
        <v>35</v>
      </c>
      <c r="Y113" s="18">
        <v>42</v>
      </c>
      <c r="Z113" s="18">
        <v>29</v>
      </c>
      <c r="AA113" s="18">
        <v>39</v>
      </c>
      <c r="AB113" s="18">
        <v>35</v>
      </c>
      <c r="AC113" s="18">
        <v>29</v>
      </c>
      <c r="AD113" s="18">
        <v>25</v>
      </c>
      <c r="AE113" s="18">
        <v>27</v>
      </c>
      <c r="AF113" s="18">
        <v>45</v>
      </c>
      <c r="AG113" s="18">
        <v>28</v>
      </c>
      <c r="AH113" s="18">
        <v>40</v>
      </c>
      <c r="AI113" s="18">
        <v>41</v>
      </c>
      <c r="AJ113" s="18">
        <v>21</v>
      </c>
      <c r="AK113" s="18">
        <v>24</v>
      </c>
      <c r="AL113" s="18">
        <v>57</v>
      </c>
      <c r="AM113" s="18">
        <v>49</v>
      </c>
      <c r="AN113" s="18">
        <v>45</v>
      </c>
      <c r="AO113" s="18">
        <v>47</v>
      </c>
      <c r="AP113" s="18">
        <v>48</v>
      </c>
      <c r="AQ113" s="18">
        <v>36</v>
      </c>
      <c r="AR113" s="18">
        <v>30</v>
      </c>
      <c r="AS113" s="18">
        <v>44</v>
      </c>
      <c r="AT113" s="18">
        <v>41</v>
      </c>
      <c r="AU113" s="18">
        <v>30</v>
      </c>
      <c r="AV113" s="18">
        <v>36</v>
      </c>
      <c r="AW113" s="18">
        <v>42</v>
      </c>
      <c r="AX113" s="18">
        <v>19</v>
      </c>
      <c r="AY113" s="18">
        <v>25</v>
      </c>
      <c r="AZ113" s="18">
        <v>45</v>
      </c>
      <c r="BA113" s="18">
        <v>28</v>
      </c>
      <c r="BB113" s="18">
        <v>29</v>
      </c>
      <c r="BC113" s="18">
        <v>36</v>
      </c>
      <c r="BD113" s="18">
        <v>42</v>
      </c>
      <c r="BE113" s="18">
        <v>31</v>
      </c>
      <c r="BF113" s="18">
        <v>35</v>
      </c>
      <c r="BG113" s="18">
        <v>31</v>
      </c>
      <c r="BH113" s="18">
        <v>34</v>
      </c>
      <c r="BI113" s="18">
        <v>30</v>
      </c>
      <c r="BJ113" s="18">
        <v>44</v>
      </c>
      <c r="BK113" s="18">
        <v>33</v>
      </c>
      <c r="BL113" s="18">
        <v>36</v>
      </c>
      <c r="BM113" s="18">
        <v>30</v>
      </c>
      <c r="BN113" s="18">
        <v>31</v>
      </c>
      <c r="BO113" s="18">
        <v>42</v>
      </c>
      <c r="BP113" s="18">
        <v>42</v>
      </c>
      <c r="BQ113" s="18">
        <v>54</v>
      </c>
      <c r="BR113" s="18">
        <v>47</v>
      </c>
      <c r="BS113" s="18">
        <v>34</v>
      </c>
      <c r="BT113" s="18">
        <v>29</v>
      </c>
      <c r="BU113" s="18">
        <v>46</v>
      </c>
      <c r="BV113" s="18">
        <v>51</v>
      </c>
      <c r="BW113" s="18">
        <v>44</v>
      </c>
      <c r="BX113" s="18">
        <v>16</v>
      </c>
      <c r="BY113" s="18">
        <v>24</v>
      </c>
      <c r="BZ113" s="18">
        <v>17</v>
      </c>
      <c r="CA113" s="18">
        <v>19</v>
      </c>
      <c r="CB113" s="18">
        <v>26</v>
      </c>
      <c r="CC113" s="18">
        <v>22</v>
      </c>
      <c r="CD113" s="18">
        <v>23</v>
      </c>
      <c r="CE113" s="18">
        <v>63</v>
      </c>
      <c r="CF113" s="18">
        <v>66</v>
      </c>
      <c r="CG113" s="18">
        <v>35</v>
      </c>
      <c r="CH113" s="18">
        <v>53</v>
      </c>
      <c r="CI113" s="18">
        <v>61</v>
      </c>
      <c r="CJ113" s="18">
        <v>72</v>
      </c>
      <c r="CK113" s="18">
        <v>53</v>
      </c>
      <c r="CL113" s="18">
        <v>81</v>
      </c>
      <c r="CM113" s="18">
        <v>89</v>
      </c>
      <c r="CN113" s="18">
        <v>49</v>
      </c>
      <c r="CO113" s="18">
        <v>45</v>
      </c>
      <c r="CP113" s="18">
        <v>52</v>
      </c>
    </row>
    <row r="114" spans="2:94" x14ac:dyDescent="0.3">
      <c r="B114" s="18" t="str">
        <f t="shared" si="4"/>
        <v>DR_Easy Connect - Started Agent ChatApple iOS</v>
      </c>
      <c r="C114" s="18" t="s">
        <v>54</v>
      </c>
      <c r="D114" s="18" t="s">
        <v>3</v>
      </c>
      <c r="E114" s="18">
        <v>262</v>
      </c>
      <c r="F114" s="18">
        <v>303</v>
      </c>
      <c r="G114" s="18">
        <v>232</v>
      </c>
      <c r="H114" s="18">
        <v>194</v>
      </c>
      <c r="I114" s="18">
        <v>182</v>
      </c>
      <c r="J114" s="18">
        <v>213</v>
      </c>
      <c r="K114" s="18">
        <v>239</v>
      </c>
      <c r="L114" s="18">
        <v>239</v>
      </c>
      <c r="M114" s="18">
        <v>175</v>
      </c>
      <c r="N114" s="18">
        <v>189</v>
      </c>
      <c r="O114" s="18">
        <v>133</v>
      </c>
      <c r="P114" s="18">
        <v>126</v>
      </c>
      <c r="Q114" s="18">
        <v>310</v>
      </c>
      <c r="R114" s="18">
        <v>173</v>
      </c>
      <c r="S114" s="18">
        <v>170</v>
      </c>
      <c r="T114" s="18">
        <v>180</v>
      </c>
      <c r="U114" s="18">
        <v>182</v>
      </c>
      <c r="V114" s="18">
        <v>120</v>
      </c>
      <c r="W114" s="18">
        <v>151</v>
      </c>
      <c r="X114" s="18">
        <v>187</v>
      </c>
      <c r="Y114" s="18">
        <v>151</v>
      </c>
      <c r="Z114" s="18">
        <v>161</v>
      </c>
      <c r="AA114" s="18">
        <v>169</v>
      </c>
      <c r="AB114" s="18">
        <v>232</v>
      </c>
      <c r="AC114" s="18">
        <v>108</v>
      </c>
      <c r="AD114" s="18">
        <v>124</v>
      </c>
      <c r="AE114" s="18">
        <v>180</v>
      </c>
      <c r="AF114" s="18">
        <v>166</v>
      </c>
      <c r="AG114" s="18">
        <v>153</v>
      </c>
      <c r="AH114" s="18">
        <v>191</v>
      </c>
      <c r="AI114" s="18">
        <v>201</v>
      </c>
      <c r="AJ114" s="18">
        <v>139</v>
      </c>
      <c r="AK114" s="18">
        <v>175</v>
      </c>
      <c r="AL114" s="18">
        <v>243</v>
      </c>
      <c r="AM114" s="18">
        <v>261</v>
      </c>
      <c r="AN114" s="18">
        <v>237</v>
      </c>
      <c r="AO114" s="18">
        <v>236</v>
      </c>
      <c r="AP114" s="18">
        <v>219</v>
      </c>
      <c r="AQ114" s="18">
        <v>134</v>
      </c>
      <c r="AR114" s="18">
        <v>139</v>
      </c>
      <c r="AS114" s="18">
        <v>215</v>
      </c>
      <c r="AT114" s="18">
        <v>179</v>
      </c>
      <c r="AU114" s="18">
        <v>156</v>
      </c>
      <c r="AV114" s="18">
        <v>207</v>
      </c>
      <c r="AW114" s="18">
        <v>202</v>
      </c>
      <c r="AX114" s="18">
        <v>102</v>
      </c>
      <c r="AY114" s="18">
        <v>142</v>
      </c>
      <c r="AZ114" s="18">
        <v>225</v>
      </c>
      <c r="BA114" s="18">
        <v>175</v>
      </c>
      <c r="BB114" s="18">
        <v>154</v>
      </c>
      <c r="BC114" s="18">
        <v>196</v>
      </c>
      <c r="BD114" s="18">
        <v>220</v>
      </c>
      <c r="BE114" s="18">
        <v>132</v>
      </c>
      <c r="BF114" s="18">
        <v>128</v>
      </c>
      <c r="BG114" s="18">
        <v>191</v>
      </c>
      <c r="BH114" s="18">
        <v>171</v>
      </c>
      <c r="BI114" s="18">
        <v>163</v>
      </c>
      <c r="BJ114" s="18">
        <v>176</v>
      </c>
      <c r="BK114" s="18">
        <v>204</v>
      </c>
      <c r="BL114" s="18">
        <v>130</v>
      </c>
      <c r="BM114" s="18">
        <v>140</v>
      </c>
      <c r="BN114" s="18">
        <v>163</v>
      </c>
      <c r="BO114" s="18">
        <v>152</v>
      </c>
      <c r="BP114" s="18">
        <v>183</v>
      </c>
      <c r="BQ114" s="18">
        <v>220</v>
      </c>
      <c r="BR114" s="18">
        <v>266</v>
      </c>
      <c r="BS114" s="18">
        <v>150</v>
      </c>
      <c r="BT114" s="18">
        <v>173</v>
      </c>
      <c r="BU114" s="18">
        <v>212</v>
      </c>
      <c r="BV114" s="18">
        <v>220</v>
      </c>
      <c r="BW114" s="18">
        <v>183</v>
      </c>
      <c r="BX114" s="18">
        <v>245</v>
      </c>
      <c r="BY114" s="18">
        <v>292</v>
      </c>
      <c r="BZ114" s="18">
        <v>189</v>
      </c>
      <c r="CA114" s="18">
        <v>224</v>
      </c>
      <c r="CB114" s="18">
        <v>272</v>
      </c>
      <c r="CC114" s="18">
        <v>236</v>
      </c>
      <c r="CD114" s="18">
        <v>258</v>
      </c>
      <c r="CE114" s="18">
        <v>387</v>
      </c>
      <c r="CF114" s="18">
        <v>466</v>
      </c>
      <c r="CG114" s="18">
        <v>230</v>
      </c>
      <c r="CH114" s="18">
        <v>303</v>
      </c>
      <c r="CI114" s="18">
        <v>377</v>
      </c>
      <c r="CJ114" s="18">
        <v>371</v>
      </c>
      <c r="CK114" s="18">
        <v>280</v>
      </c>
      <c r="CL114" s="18">
        <v>468</v>
      </c>
      <c r="CM114" s="18">
        <v>481</v>
      </c>
      <c r="CN114" s="18">
        <v>254</v>
      </c>
      <c r="CO114" s="18">
        <v>265</v>
      </c>
      <c r="CP114" s="18">
        <v>275</v>
      </c>
    </row>
    <row r="115" spans="2:94" x14ac:dyDescent="0.3">
      <c r="B115" s="18" t="str">
        <f t="shared" si="4"/>
        <v>DR_Easy Connect - Started Agent ChatGoogle Android</v>
      </c>
      <c r="C115" s="18" t="s">
        <v>54</v>
      </c>
      <c r="D115" s="18" t="s">
        <v>4</v>
      </c>
      <c r="E115" s="18">
        <v>69</v>
      </c>
      <c r="F115" s="18">
        <v>98</v>
      </c>
      <c r="G115" s="18">
        <v>79</v>
      </c>
      <c r="H115" s="18">
        <v>63</v>
      </c>
      <c r="I115" s="18">
        <v>32</v>
      </c>
      <c r="J115" s="18">
        <v>48</v>
      </c>
      <c r="K115" s="18">
        <v>71</v>
      </c>
      <c r="L115" s="18">
        <v>58</v>
      </c>
      <c r="M115" s="18">
        <v>68</v>
      </c>
      <c r="N115" s="18">
        <v>60</v>
      </c>
      <c r="O115" s="18">
        <v>29</v>
      </c>
      <c r="P115" s="18">
        <v>41</v>
      </c>
      <c r="Q115" s="18">
        <v>78</v>
      </c>
      <c r="R115" s="18">
        <v>60</v>
      </c>
      <c r="S115" s="18">
        <v>48</v>
      </c>
      <c r="T115" s="18">
        <v>46</v>
      </c>
      <c r="U115" s="18">
        <v>60</v>
      </c>
      <c r="V115" s="18">
        <v>37</v>
      </c>
      <c r="W115" s="18">
        <v>40</v>
      </c>
      <c r="X115" s="18">
        <v>51</v>
      </c>
      <c r="Y115" s="18">
        <v>54</v>
      </c>
      <c r="Z115" s="18">
        <v>41</v>
      </c>
      <c r="AA115" s="18">
        <v>57</v>
      </c>
      <c r="AB115" s="18">
        <v>61</v>
      </c>
      <c r="AC115" s="18">
        <v>41</v>
      </c>
      <c r="AD115" s="18">
        <v>33</v>
      </c>
      <c r="AE115" s="18">
        <v>59</v>
      </c>
      <c r="AF115" s="18">
        <v>58</v>
      </c>
      <c r="AG115" s="18">
        <v>46</v>
      </c>
      <c r="AH115" s="18">
        <v>66</v>
      </c>
      <c r="AI115" s="18">
        <v>65</v>
      </c>
      <c r="AJ115" s="18">
        <v>31</v>
      </c>
      <c r="AK115" s="18">
        <v>41</v>
      </c>
      <c r="AL115" s="18">
        <v>49</v>
      </c>
      <c r="AM115" s="18">
        <v>70</v>
      </c>
      <c r="AN115" s="18">
        <v>64</v>
      </c>
      <c r="AO115" s="18">
        <v>57</v>
      </c>
      <c r="AP115" s="18">
        <v>67</v>
      </c>
      <c r="AQ115" s="18">
        <v>50</v>
      </c>
      <c r="AR115" s="18">
        <v>44</v>
      </c>
      <c r="AS115" s="18">
        <v>62</v>
      </c>
      <c r="AT115" s="18">
        <v>63</v>
      </c>
      <c r="AU115" s="18">
        <v>40</v>
      </c>
      <c r="AV115" s="18">
        <v>53</v>
      </c>
      <c r="AW115" s="18">
        <v>53</v>
      </c>
      <c r="AX115" s="18">
        <v>26</v>
      </c>
      <c r="AY115" s="18">
        <v>32</v>
      </c>
      <c r="AZ115" s="18">
        <v>61</v>
      </c>
      <c r="BA115" s="18">
        <v>38</v>
      </c>
      <c r="BB115" s="18">
        <v>44</v>
      </c>
      <c r="BC115" s="18">
        <v>56</v>
      </c>
      <c r="BD115" s="18">
        <v>64</v>
      </c>
      <c r="BE115" s="18">
        <v>40</v>
      </c>
      <c r="BF115" s="18">
        <v>36</v>
      </c>
      <c r="BG115" s="18">
        <v>51</v>
      </c>
      <c r="BH115" s="18">
        <v>43</v>
      </c>
      <c r="BI115" s="18">
        <v>44</v>
      </c>
      <c r="BJ115" s="18">
        <v>62</v>
      </c>
      <c r="BK115" s="18">
        <v>58</v>
      </c>
      <c r="BL115" s="18">
        <v>40</v>
      </c>
      <c r="BM115" s="18">
        <v>33</v>
      </c>
      <c r="BN115" s="18">
        <v>51</v>
      </c>
      <c r="BO115" s="18">
        <v>62</v>
      </c>
      <c r="BP115" s="18">
        <v>53</v>
      </c>
      <c r="BQ115" s="18">
        <v>72</v>
      </c>
      <c r="BR115" s="18">
        <v>65</v>
      </c>
      <c r="BS115" s="18">
        <v>42</v>
      </c>
      <c r="BT115" s="18">
        <v>23</v>
      </c>
      <c r="BU115" s="18">
        <v>72</v>
      </c>
      <c r="BV115" s="18">
        <v>65</v>
      </c>
      <c r="BW115" s="18">
        <v>52</v>
      </c>
      <c r="BX115" s="18">
        <v>85</v>
      </c>
      <c r="BY115" s="18">
        <v>126</v>
      </c>
      <c r="BZ115" s="18">
        <v>69</v>
      </c>
      <c r="CA115" s="18">
        <v>92</v>
      </c>
      <c r="CB115" s="18">
        <v>116</v>
      </c>
      <c r="CC115" s="18">
        <v>97</v>
      </c>
      <c r="CD115" s="18">
        <v>80</v>
      </c>
      <c r="CE115" s="18">
        <v>106</v>
      </c>
      <c r="CF115" s="18">
        <v>145</v>
      </c>
      <c r="CG115" s="18">
        <v>66</v>
      </c>
      <c r="CH115" s="18">
        <v>100</v>
      </c>
      <c r="CI115" s="18">
        <v>107</v>
      </c>
      <c r="CJ115" s="18">
        <v>135</v>
      </c>
      <c r="CK115" s="18">
        <v>114</v>
      </c>
      <c r="CL115" s="18">
        <v>137</v>
      </c>
      <c r="CM115" s="18">
        <v>178</v>
      </c>
      <c r="CN115" s="18">
        <v>81</v>
      </c>
      <c r="CO115" s="18">
        <v>77</v>
      </c>
      <c r="CP115" s="18">
        <v>90</v>
      </c>
    </row>
    <row r="116" spans="2:94" x14ac:dyDescent="0.3">
      <c r="B116" s="18" t="str">
        <f t="shared" si="4"/>
        <v>DR_Visits who did not Start EC FlowApple iOS</v>
      </c>
      <c r="C116" s="18" t="s">
        <v>55</v>
      </c>
      <c r="D116" s="18" t="s">
        <v>3</v>
      </c>
      <c r="E116" s="18">
        <v>1561</v>
      </c>
      <c r="F116" s="18">
        <v>1607</v>
      </c>
      <c r="G116" s="18">
        <v>1581</v>
      </c>
      <c r="H116" s="18">
        <v>1321</v>
      </c>
      <c r="I116" s="18">
        <v>1277</v>
      </c>
      <c r="J116" s="18">
        <v>1501</v>
      </c>
      <c r="K116" s="18">
        <v>1849</v>
      </c>
      <c r="L116" s="18">
        <v>1854</v>
      </c>
      <c r="M116" s="18">
        <v>1642</v>
      </c>
      <c r="N116" s="18">
        <v>1537</v>
      </c>
      <c r="O116" s="18">
        <v>1077</v>
      </c>
      <c r="P116" s="18">
        <v>1303</v>
      </c>
      <c r="Q116" s="18">
        <v>1173</v>
      </c>
      <c r="R116" s="18">
        <v>1509</v>
      </c>
      <c r="S116" s="18">
        <v>1395</v>
      </c>
      <c r="T116" s="18">
        <v>1462</v>
      </c>
      <c r="U116" s="18">
        <v>1385</v>
      </c>
      <c r="V116" s="18">
        <v>1059</v>
      </c>
      <c r="W116" s="18">
        <v>1297</v>
      </c>
      <c r="X116" s="18">
        <v>1510</v>
      </c>
      <c r="Y116" s="18">
        <v>1572</v>
      </c>
      <c r="Z116" s="18">
        <v>1451</v>
      </c>
      <c r="AA116" s="18">
        <v>1787</v>
      </c>
      <c r="AB116" s="18">
        <v>1728</v>
      </c>
      <c r="AC116" s="18">
        <v>1232</v>
      </c>
      <c r="AD116" s="18">
        <v>1502</v>
      </c>
      <c r="AE116" s="18">
        <v>1757</v>
      </c>
      <c r="AF116" s="18">
        <v>1918</v>
      </c>
      <c r="AG116" s="18">
        <v>1745</v>
      </c>
      <c r="AH116" s="18">
        <v>1963</v>
      </c>
      <c r="AI116" s="18">
        <v>1847</v>
      </c>
      <c r="AJ116" s="18">
        <v>1375</v>
      </c>
      <c r="AK116" s="18">
        <v>1672</v>
      </c>
      <c r="AL116" s="18">
        <v>2050</v>
      </c>
      <c r="AM116" s="18">
        <v>2129</v>
      </c>
      <c r="AN116" s="18">
        <v>2071</v>
      </c>
      <c r="AO116" s="18">
        <v>2039</v>
      </c>
      <c r="AP116" s="18">
        <v>1845</v>
      </c>
      <c r="AQ116" s="18">
        <v>1285</v>
      </c>
      <c r="AR116" s="18">
        <v>1547</v>
      </c>
      <c r="AS116" s="18">
        <v>1753</v>
      </c>
      <c r="AT116" s="18">
        <v>1873</v>
      </c>
      <c r="AU116" s="18">
        <v>1809</v>
      </c>
      <c r="AV116" s="18">
        <v>1737</v>
      </c>
      <c r="AW116" s="18">
        <v>1607</v>
      </c>
      <c r="AX116" s="18">
        <v>1146</v>
      </c>
      <c r="AY116" s="18">
        <v>1657</v>
      </c>
      <c r="AZ116" s="18">
        <v>1966</v>
      </c>
      <c r="BA116" s="18">
        <v>2001</v>
      </c>
      <c r="BB116" s="18">
        <v>1870</v>
      </c>
      <c r="BC116" s="18">
        <v>1935</v>
      </c>
      <c r="BD116" s="18">
        <v>1721</v>
      </c>
      <c r="BE116" s="18">
        <v>1381</v>
      </c>
      <c r="BF116" s="18">
        <v>1601</v>
      </c>
      <c r="BG116" s="18">
        <v>1895</v>
      </c>
      <c r="BH116" s="18">
        <v>1899</v>
      </c>
      <c r="BI116" s="18">
        <v>1875</v>
      </c>
      <c r="BJ116" s="18">
        <v>1812</v>
      </c>
      <c r="BK116" s="18">
        <v>1744</v>
      </c>
      <c r="BL116" s="18">
        <v>1373</v>
      </c>
      <c r="BM116" s="18">
        <v>1498</v>
      </c>
      <c r="BN116" s="18">
        <v>1695</v>
      </c>
      <c r="BO116" s="18">
        <v>1778</v>
      </c>
      <c r="BP116" s="18">
        <v>1755</v>
      </c>
      <c r="BQ116" s="18">
        <v>1987</v>
      </c>
      <c r="BR116" s="18">
        <v>1836</v>
      </c>
      <c r="BS116" s="18">
        <v>1505</v>
      </c>
      <c r="BT116" s="18">
        <v>1832</v>
      </c>
      <c r="BU116" s="18">
        <v>1813</v>
      </c>
      <c r="BV116" s="18">
        <v>1760</v>
      </c>
      <c r="BW116" s="18">
        <v>1894</v>
      </c>
      <c r="BX116" s="18">
        <v>1832</v>
      </c>
      <c r="BY116" s="18">
        <v>1828</v>
      </c>
      <c r="BZ116" s="18">
        <v>1397</v>
      </c>
      <c r="CA116" s="18">
        <v>1660</v>
      </c>
      <c r="CB116" s="18">
        <v>1945</v>
      </c>
      <c r="CC116" s="18">
        <v>2050</v>
      </c>
      <c r="CD116" s="18">
        <v>2074</v>
      </c>
      <c r="CE116" s="18">
        <v>2256</v>
      </c>
      <c r="CF116" s="18">
        <v>2276</v>
      </c>
      <c r="CG116" s="18">
        <v>1547</v>
      </c>
      <c r="CH116" s="18">
        <v>1753</v>
      </c>
      <c r="CI116" s="18">
        <v>1977</v>
      </c>
      <c r="CJ116" s="18">
        <v>2128</v>
      </c>
      <c r="CK116" s="18">
        <v>2111</v>
      </c>
      <c r="CL116" s="18">
        <v>2261</v>
      </c>
      <c r="CM116" s="18">
        <v>2317</v>
      </c>
      <c r="CN116" s="18">
        <v>1517</v>
      </c>
      <c r="CO116" s="18">
        <v>1976</v>
      </c>
      <c r="CP116" s="18">
        <v>2137</v>
      </c>
    </row>
    <row r="117" spans="2:94" x14ac:dyDescent="0.3">
      <c r="B117" s="18" t="str">
        <f t="shared" si="4"/>
        <v>DR_Visits who did not Start EC FlowGoogle Android</v>
      </c>
      <c r="C117" s="18" t="s">
        <v>55</v>
      </c>
      <c r="D117" s="18" t="s">
        <v>4</v>
      </c>
      <c r="E117" s="18">
        <v>254</v>
      </c>
      <c r="F117" s="18">
        <v>320</v>
      </c>
      <c r="G117" s="18">
        <v>306</v>
      </c>
      <c r="H117" s="18">
        <v>229</v>
      </c>
      <c r="I117" s="18">
        <v>227</v>
      </c>
      <c r="J117" s="18">
        <v>270</v>
      </c>
      <c r="K117" s="18">
        <v>428</v>
      </c>
      <c r="L117" s="18">
        <v>384</v>
      </c>
      <c r="M117" s="18">
        <v>352</v>
      </c>
      <c r="N117" s="18">
        <v>309</v>
      </c>
      <c r="O117" s="18">
        <v>206</v>
      </c>
      <c r="P117" s="18">
        <v>210</v>
      </c>
      <c r="Q117" s="18">
        <v>220</v>
      </c>
      <c r="R117" s="18">
        <v>272</v>
      </c>
      <c r="S117" s="18">
        <v>258</v>
      </c>
      <c r="T117" s="18">
        <v>265</v>
      </c>
      <c r="U117" s="18">
        <v>252</v>
      </c>
      <c r="V117" s="18">
        <v>208</v>
      </c>
      <c r="W117" s="18">
        <v>216</v>
      </c>
      <c r="X117" s="18">
        <v>294</v>
      </c>
      <c r="Y117" s="18">
        <v>317</v>
      </c>
      <c r="Z117" s="18">
        <v>236</v>
      </c>
      <c r="AA117" s="18">
        <v>297</v>
      </c>
      <c r="AB117" s="18">
        <v>361</v>
      </c>
      <c r="AC117" s="18">
        <v>216</v>
      </c>
      <c r="AD117" s="18">
        <v>183</v>
      </c>
      <c r="AE117" s="18">
        <v>313</v>
      </c>
      <c r="AF117" s="18">
        <v>290</v>
      </c>
      <c r="AG117" s="18">
        <v>262</v>
      </c>
      <c r="AH117" s="18">
        <v>292</v>
      </c>
      <c r="AI117" s="18">
        <v>283</v>
      </c>
      <c r="AJ117" s="18">
        <v>168</v>
      </c>
      <c r="AK117" s="18">
        <v>202</v>
      </c>
      <c r="AL117" s="18">
        <v>344</v>
      </c>
      <c r="AM117" s="18">
        <v>371</v>
      </c>
      <c r="AN117" s="18">
        <v>359</v>
      </c>
      <c r="AO117" s="18">
        <v>327</v>
      </c>
      <c r="AP117" s="18">
        <v>316</v>
      </c>
      <c r="AQ117" s="18">
        <v>193</v>
      </c>
      <c r="AR117" s="18">
        <v>259</v>
      </c>
      <c r="AS117" s="18">
        <v>283</v>
      </c>
      <c r="AT117" s="18">
        <v>293</v>
      </c>
      <c r="AU117" s="18">
        <v>267</v>
      </c>
      <c r="AV117" s="18">
        <v>280</v>
      </c>
      <c r="AW117" s="18">
        <v>289</v>
      </c>
      <c r="AX117" s="18">
        <v>159</v>
      </c>
      <c r="AY117" s="18">
        <v>262</v>
      </c>
      <c r="AZ117" s="18">
        <v>311</v>
      </c>
      <c r="BA117" s="18">
        <v>305</v>
      </c>
      <c r="BB117" s="18">
        <v>288</v>
      </c>
      <c r="BC117" s="18">
        <v>296</v>
      </c>
      <c r="BD117" s="18">
        <v>316</v>
      </c>
      <c r="BE117" s="18">
        <v>223</v>
      </c>
      <c r="BF117" s="18">
        <v>218</v>
      </c>
      <c r="BG117" s="18">
        <v>342</v>
      </c>
      <c r="BH117" s="18">
        <v>299</v>
      </c>
      <c r="BI117" s="18">
        <v>341</v>
      </c>
      <c r="BJ117" s="18">
        <v>327</v>
      </c>
      <c r="BK117" s="18">
        <v>268</v>
      </c>
      <c r="BL117" s="18">
        <v>185</v>
      </c>
      <c r="BM117" s="18">
        <v>183</v>
      </c>
      <c r="BN117" s="18">
        <v>287</v>
      </c>
      <c r="BO117" s="18">
        <v>316</v>
      </c>
      <c r="BP117" s="18">
        <v>275</v>
      </c>
      <c r="BQ117" s="18">
        <v>282</v>
      </c>
      <c r="BR117" s="18">
        <v>372</v>
      </c>
      <c r="BS117" s="18">
        <v>224</v>
      </c>
      <c r="BT117" s="18">
        <v>225</v>
      </c>
      <c r="BU117" s="18">
        <v>337</v>
      </c>
      <c r="BV117" s="18">
        <v>323</v>
      </c>
      <c r="BW117" s="18">
        <v>278</v>
      </c>
      <c r="BX117" s="18">
        <v>275</v>
      </c>
      <c r="BY117" s="18">
        <v>358</v>
      </c>
      <c r="BZ117" s="18">
        <v>214</v>
      </c>
      <c r="CA117" s="18">
        <v>298</v>
      </c>
      <c r="CB117" s="18">
        <v>329</v>
      </c>
      <c r="CC117" s="18">
        <v>314</v>
      </c>
      <c r="CD117" s="18">
        <v>346</v>
      </c>
      <c r="CE117" s="18">
        <v>414</v>
      </c>
      <c r="CF117" s="18">
        <v>480</v>
      </c>
      <c r="CG117" s="18">
        <v>258</v>
      </c>
      <c r="CH117" s="18">
        <v>292</v>
      </c>
      <c r="CI117" s="18">
        <v>411</v>
      </c>
      <c r="CJ117" s="18">
        <v>351</v>
      </c>
      <c r="CK117" s="18">
        <v>373</v>
      </c>
      <c r="CL117" s="18">
        <v>391</v>
      </c>
      <c r="CM117" s="18">
        <v>607</v>
      </c>
      <c r="CN117" s="18">
        <v>292</v>
      </c>
      <c r="CO117" s="18">
        <v>366</v>
      </c>
      <c r="CP117" s="18">
        <v>430</v>
      </c>
    </row>
    <row r="118" spans="2:94" x14ac:dyDescent="0.3">
      <c r="B118" s="18" t="str">
        <f t="shared" si="4"/>
        <v>DR_Visits who did not Start EC Flow - SuccessApple iOS</v>
      </c>
      <c r="C118" s="18" t="s">
        <v>56</v>
      </c>
      <c r="D118" s="18" t="s">
        <v>3</v>
      </c>
      <c r="E118" s="18">
        <v>393</v>
      </c>
      <c r="F118" s="18">
        <v>387</v>
      </c>
      <c r="G118" s="18">
        <v>509</v>
      </c>
      <c r="H118" s="18">
        <v>410</v>
      </c>
      <c r="I118" s="18">
        <v>344</v>
      </c>
      <c r="J118" s="18">
        <v>401</v>
      </c>
      <c r="K118" s="18">
        <v>533</v>
      </c>
      <c r="L118" s="18">
        <v>526</v>
      </c>
      <c r="M118" s="18">
        <v>465</v>
      </c>
      <c r="N118" s="18">
        <v>533</v>
      </c>
      <c r="O118" s="18">
        <v>312</v>
      </c>
      <c r="P118" s="18">
        <v>334</v>
      </c>
      <c r="Q118" s="18">
        <v>119</v>
      </c>
      <c r="R118" s="18">
        <v>422</v>
      </c>
      <c r="S118" s="18">
        <v>345</v>
      </c>
      <c r="T118" s="18">
        <v>389</v>
      </c>
      <c r="U118" s="18">
        <v>505</v>
      </c>
      <c r="V118" s="18">
        <v>293</v>
      </c>
      <c r="W118" s="18">
        <v>353</v>
      </c>
      <c r="X118" s="18">
        <v>498</v>
      </c>
      <c r="Y118" s="18">
        <v>477</v>
      </c>
      <c r="Z118" s="18">
        <v>434</v>
      </c>
      <c r="AA118" s="18">
        <v>506</v>
      </c>
      <c r="AB118" s="18">
        <v>524</v>
      </c>
      <c r="AC118" s="18">
        <v>321</v>
      </c>
      <c r="AD118" s="18">
        <v>346</v>
      </c>
      <c r="AE118" s="18">
        <v>434</v>
      </c>
      <c r="AF118" s="18">
        <v>446</v>
      </c>
      <c r="AG118" s="18">
        <v>365</v>
      </c>
      <c r="AH118" s="18">
        <v>436</v>
      </c>
      <c r="AI118" s="18">
        <v>509</v>
      </c>
      <c r="AJ118" s="18">
        <v>346</v>
      </c>
      <c r="AK118" s="18">
        <v>365</v>
      </c>
      <c r="AL118" s="18">
        <v>477</v>
      </c>
      <c r="AM118" s="18">
        <v>518</v>
      </c>
      <c r="AN118" s="18">
        <v>547</v>
      </c>
      <c r="AO118" s="18">
        <v>533</v>
      </c>
      <c r="AP118" s="18">
        <v>520</v>
      </c>
      <c r="AQ118" s="18">
        <v>316</v>
      </c>
      <c r="AR118" s="18">
        <v>334</v>
      </c>
      <c r="AS118" s="18">
        <v>400</v>
      </c>
      <c r="AT118" s="18">
        <v>398</v>
      </c>
      <c r="AU118" s="18">
        <v>386</v>
      </c>
      <c r="AV118" s="18">
        <v>419</v>
      </c>
      <c r="AW118" s="18">
        <v>415</v>
      </c>
      <c r="AX118" s="18">
        <v>219</v>
      </c>
      <c r="AY118" s="18">
        <v>339</v>
      </c>
      <c r="AZ118" s="18">
        <v>401</v>
      </c>
      <c r="BA118" s="18">
        <v>495</v>
      </c>
      <c r="BB118" s="18">
        <v>381</v>
      </c>
      <c r="BC118" s="18">
        <v>492</v>
      </c>
      <c r="BD118" s="18">
        <v>456</v>
      </c>
      <c r="BE118" s="18">
        <v>288</v>
      </c>
      <c r="BF118" s="18">
        <v>281</v>
      </c>
      <c r="BG118" s="18">
        <v>413</v>
      </c>
      <c r="BH118" s="18">
        <v>427</v>
      </c>
      <c r="BI118" s="18">
        <v>382</v>
      </c>
      <c r="BJ118" s="18">
        <v>412</v>
      </c>
      <c r="BK118" s="18">
        <v>492</v>
      </c>
      <c r="BL118" s="18">
        <v>325</v>
      </c>
      <c r="BM118" s="18">
        <v>275</v>
      </c>
      <c r="BN118" s="18">
        <v>385</v>
      </c>
      <c r="BO118" s="18">
        <v>469</v>
      </c>
      <c r="BP118" s="18">
        <v>418</v>
      </c>
      <c r="BQ118" s="18">
        <v>472</v>
      </c>
      <c r="BR118" s="18">
        <v>587</v>
      </c>
      <c r="BS118" s="18">
        <v>324</v>
      </c>
      <c r="BT118" s="18">
        <v>418</v>
      </c>
      <c r="BU118" s="18">
        <v>466</v>
      </c>
      <c r="BV118" s="18">
        <v>424</v>
      </c>
      <c r="BW118" s="18">
        <v>410</v>
      </c>
      <c r="BX118" s="18">
        <v>433</v>
      </c>
      <c r="BY118" s="18">
        <v>472</v>
      </c>
      <c r="BZ118" s="18">
        <v>304</v>
      </c>
      <c r="CA118" s="18">
        <v>349</v>
      </c>
      <c r="CB118" s="18">
        <v>450</v>
      </c>
      <c r="CC118" s="18">
        <v>432</v>
      </c>
      <c r="CD118" s="18">
        <v>462</v>
      </c>
      <c r="CE118" s="18">
        <v>590</v>
      </c>
      <c r="CF118" s="18">
        <v>856</v>
      </c>
      <c r="CG118" s="18">
        <v>492</v>
      </c>
      <c r="CH118" s="18">
        <v>398</v>
      </c>
      <c r="CI118" s="18">
        <v>551</v>
      </c>
      <c r="CJ118" s="18">
        <v>594</v>
      </c>
      <c r="CK118" s="18">
        <v>567</v>
      </c>
      <c r="CL118" s="18">
        <v>596</v>
      </c>
      <c r="CM118" s="18">
        <v>867</v>
      </c>
      <c r="CN118" s="18">
        <v>481</v>
      </c>
      <c r="CO118" s="18">
        <v>539</v>
      </c>
      <c r="CP118" s="18">
        <v>698</v>
      </c>
    </row>
    <row r="119" spans="2:94" x14ac:dyDescent="0.3">
      <c r="B119" s="18" t="str">
        <f t="shared" si="4"/>
        <v>DR_Visits who did not Start EC Flow - SuccessGoogle Android</v>
      </c>
      <c r="C119" s="18" t="s">
        <v>56</v>
      </c>
      <c r="D119" s="18" t="s">
        <v>4</v>
      </c>
      <c r="E119" s="18">
        <v>102</v>
      </c>
      <c r="F119" s="18">
        <v>137</v>
      </c>
      <c r="G119" s="18">
        <v>168</v>
      </c>
      <c r="H119" s="18">
        <v>113</v>
      </c>
      <c r="I119" s="18">
        <v>77</v>
      </c>
      <c r="J119" s="18">
        <v>102</v>
      </c>
      <c r="K119" s="18">
        <v>146</v>
      </c>
      <c r="L119" s="18">
        <v>175</v>
      </c>
      <c r="M119" s="18">
        <v>136</v>
      </c>
      <c r="N119" s="18">
        <v>154</v>
      </c>
      <c r="O119" s="18">
        <v>105</v>
      </c>
      <c r="P119" s="18">
        <v>89</v>
      </c>
      <c r="Q119" s="18">
        <v>30</v>
      </c>
      <c r="R119" s="18">
        <v>149</v>
      </c>
      <c r="S119" s="18">
        <v>103</v>
      </c>
      <c r="T119" s="18">
        <v>133</v>
      </c>
      <c r="U119" s="18">
        <v>119</v>
      </c>
      <c r="V119" s="18">
        <v>96</v>
      </c>
      <c r="W119" s="18">
        <v>96</v>
      </c>
      <c r="X119" s="18">
        <v>127</v>
      </c>
      <c r="Y119" s="18">
        <v>155</v>
      </c>
      <c r="Z119" s="18">
        <v>118</v>
      </c>
      <c r="AA119" s="18">
        <v>122</v>
      </c>
      <c r="AB119" s="18">
        <v>197</v>
      </c>
      <c r="AC119" s="18">
        <v>87</v>
      </c>
      <c r="AD119" s="18">
        <v>76</v>
      </c>
      <c r="AE119" s="18">
        <v>129</v>
      </c>
      <c r="AF119" s="18">
        <v>120</v>
      </c>
      <c r="AG119" s="18">
        <v>108</v>
      </c>
      <c r="AH119" s="18">
        <v>115</v>
      </c>
      <c r="AI119" s="18">
        <v>146</v>
      </c>
      <c r="AJ119" s="18">
        <v>68</v>
      </c>
      <c r="AK119" s="18">
        <v>58</v>
      </c>
      <c r="AL119" s="18">
        <v>152</v>
      </c>
      <c r="AM119" s="18">
        <v>173</v>
      </c>
      <c r="AN119" s="18">
        <v>147</v>
      </c>
      <c r="AO119" s="18">
        <v>134</v>
      </c>
      <c r="AP119" s="18">
        <v>150</v>
      </c>
      <c r="AQ119" s="18">
        <v>99</v>
      </c>
      <c r="AR119" s="18">
        <v>101</v>
      </c>
      <c r="AS119" s="18">
        <v>107</v>
      </c>
      <c r="AT119" s="18">
        <v>102</v>
      </c>
      <c r="AU119" s="18">
        <v>118</v>
      </c>
      <c r="AV119" s="18">
        <v>129</v>
      </c>
      <c r="AW119" s="18">
        <v>141</v>
      </c>
      <c r="AX119" s="18">
        <v>73</v>
      </c>
      <c r="AY119" s="18">
        <v>99</v>
      </c>
      <c r="AZ119" s="18">
        <v>112</v>
      </c>
      <c r="BA119" s="18">
        <v>136</v>
      </c>
      <c r="BB119" s="18">
        <v>112</v>
      </c>
      <c r="BC119" s="18">
        <v>132</v>
      </c>
      <c r="BD119" s="18">
        <v>149</v>
      </c>
      <c r="BE119" s="18">
        <v>101</v>
      </c>
      <c r="BF119" s="18">
        <v>87</v>
      </c>
      <c r="BG119" s="18">
        <v>163</v>
      </c>
      <c r="BH119" s="18">
        <v>151</v>
      </c>
      <c r="BI119" s="18">
        <v>162</v>
      </c>
      <c r="BJ119" s="18">
        <v>144</v>
      </c>
      <c r="BK119" s="18">
        <v>133</v>
      </c>
      <c r="BL119" s="18">
        <v>100</v>
      </c>
      <c r="BM119" s="18">
        <v>66</v>
      </c>
      <c r="BN119" s="18">
        <v>130</v>
      </c>
      <c r="BO119" s="18">
        <v>154</v>
      </c>
      <c r="BP119" s="18">
        <v>125</v>
      </c>
      <c r="BQ119" s="18">
        <v>139</v>
      </c>
      <c r="BR119" s="18">
        <v>196</v>
      </c>
      <c r="BS119" s="18">
        <v>119</v>
      </c>
      <c r="BT119" s="18">
        <v>73</v>
      </c>
      <c r="BU119" s="18">
        <v>143</v>
      </c>
      <c r="BV119" s="18">
        <v>136</v>
      </c>
      <c r="BW119" s="18">
        <v>100</v>
      </c>
      <c r="BX119" s="18">
        <v>106</v>
      </c>
      <c r="BY119" s="18">
        <v>155</v>
      </c>
      <c r="BZ119" s="18">
        <v>76</v>
      </c>
      <c r="CA119" s="18">
        <v>114</v>
      </c>
      <c r="CB119" s="18">
        <v>127</v>
      </c>
      <c r="CC119" s="18">
        <v>134</v>
      </c>
      <c r="CD119" s="18">
        <v>135</v>
      </c>
      <c r="CE119" s="18">
        <v>164</v>
      </c>
      <c r="CF119" s="18">
        <v>273</v>
      </c>
      <c r="CG119" s="18">
        <v>124</v>
      </c>
      <c r="CH119" s="18">
        <v>89</v>
      </c>
      <c r="CI119" s="18">
        <v>169</v>
      </c>
      <c r="CJ119" s="18">
        <v>155</v>
      </c>
      <c r="CK119" s="18">
        <v>155</v>
      </c>
      <c r="CL119" s="18">
        <v>174</v>
      </c>
      <c r="CM119" s="18">
        <v>349</v>
      </c>
      <c r="CN119" s="18">
        <v>120</v>
      </c>
      <c r="CO119" s="18">
        <v>154</v>
      </c>
      <c r="CP119" s="18">
        <v>189</v>
      </c>
    </row>
    <row r="120" spans="2:94" x14ac:dyDescent="0.3">
      <c r="B120" s="18" t="str">
        <f t="shared" si="4"/>
        <v>DR_Visits who did not Start EC Flow - FailureApple iOS</v>
      </c>
      <c r="C120" s="18" t="s">
        <v>57</v>
      </c>
      <c r="D120" s="18" t="s">
        <v>3</v>
      </c>
      <c r="E120" s="18">
        <v>0</v>
      </c>
      <c r="F120" s="18">
        <v>0</v>
      </c>
      <c r="G120" s="18">
        <v>0</v>
      </c>
      <c r="H120" s="18">
        <v>0</v>
      </c>
      <c r="I120" s="18">
        <v>0</v>
      </c>
      <c r="J120" s="18">
        <v>0</v>
      </c>
      <c r="K120" s="18">
        <v>0</v>
      </c>
      <c r="L120" s="18">
        <v>0</v>
      </c>
      <c r="M120" s="18">
        <v>0</v>
      </c>
      <c r="N120" s="18">
        <v>0</v>
      </c>
      <c r="O120" s="18">
        <v>0</v>
      </c>
      <c r="P120" s="18">
        <v>0</v>
      </c>
      <c r="Q120" s="18">
        <v>0</v>
      </c>
      <c r="R120" s="18">
        <v>0</v>
      </c>
      <c r="S120" s="18">
        <v>0</v>
      </c>
      <c r="T120" s="18">
        <v>0</v>
      </c>
      <c r="U120" s="18">
        <v>0</v>
      </c>
      <c r="V120" s="18">
        <v>0</v>
      </c>
      <c r="W120" s="18">
        <v>0</v>
      </c>
      <c r="X120" s="18">
        <v>0</v>
      </c>
      <c r="Y120" s="18">
        <v>0</v>
      </c>
      <c r="Z120" s="18">
        <v>0</v>
      </c>
      <c r="AA120" s="18">
        <v>0</v>
      </c>
      <c r="AB120" s="18">
        <v>0</v>
      </c>
      <c r="AC120" s="18">
        <v>0</v>
      </c>
      <c r="AD120" s="18">
        <v>0</v>
      </c>
      <c r="AE120" s="18">
        <v>0</v>
      </c>
      <c r="AF120" s="18">
        <v>0</v>
      </c>
      <c r="AG120" s="18">
        <v>0</v>
      </c>
      <c r="AH120" s="18">
        <v>0</v>
      </c>
      <c r="AI120" s="18">
        <v>0</v>
      </c>
      <c r="AJ120" s="18">
        <v>0</v>
      </c>
      <c r="AK120" s="18">
        <v>0</v>
      </c>
      <c r="AL120" s="18">
        <v>0</v>
      </c>
      <c r="AM120" s="18">
        <v>0</v>
      </c>
      <c r="AN120" s="18">
        <v>0</v>
      </c>
      <c r="AO120" s="18">
        <v>0</v>
      </c>
      <c r="AP120" s="18">
        <v>0</v>
      </c>
      <c r="AQ120" s="18">
        <v>0</v>
      </c>
      <c r="AR120" s="18">
        <v>0</v>
      </c>
      <c r="AS120" s="18">
        <v>0</v>
      </c>
      <c r="AT120" s="18">
        <v>0</v>
      </c>
      <c r="AU120" s="18">
        <v>0</v>
      </c>
      <c r="AV120" s="18">
        <v>0</v>
      </c>
      <c r="AW120" s="18">
        <v>0</v>
      </c>
      <c r="AX120" s="18">
        <v>0</v>
      </c>
      <c r="AY120" s="18">
        <v>0</v>
      </c>
      <c r="AZ120" s="18">
        <v>0</v>
      </c>
      <c r="BA120" s="18">
        <v>0</v>
      </c>
      <c r="BB120" s="18">
        <v>0</v>
      </c>
      <c r="BC120" s="18">
        <v>0</v>
      </c>
      <c r="BD120" s="18">
        <v>0</v>
      </c>
      <c r="BE120" s="18">
        <v>0</v>
      </c>
      <c r="BF120" s="18">
        <v>0</v>
      </c>
      <c r="BG120" s="18">
        <v>0</v>
      </c>
      <c r="BH120" s="18">
        <v>0</v>
      </c>
      <c r="BI120" s="18">
        <v>0</v>
      </c>
      <c r="BJ120" s="18">
        <v>0</v>
      </c>
      <c r="BK120" s="18">
        <v>0</v>
      </c>
      <c r="BL120" s="18">
        <v>0</v>
      </c>
      <c r="BM120" s="18">
        <v>0</v>
      </c>
      <c r="BN120" s="18">
        <v>0</v>
      </c>
      <c r="BO120" s="18">
        <v>0</v>
      </c>
      <c r="BP120" s="18">
        <v>1</v>
      </c>
      <c r="BQ120" s="18">
        <v>0</v>
      </c>
      <c r="BR120" s="18">
        <v>0</v>
      </c>
      <c r="BS120" s="18">
        <v>0</v>
      </c>
      <c r="BT120" s="18">
        <v>0</v>
      </c>
      <c r="BU120" s="18">
        <v>1</v>
      </c>
      <c r="BV120" s="18">
        <v>0</v>
      </c>
      <c r="BW120" s="18">
        <v>0</v>
      </c>
      <c r="BX120" s="18">
        <v>167</v>
      </c>
      <c r="BY120" s="18">
        <v>166</v>
      </c>
      <c r="BZ120" s="18">
        <v>121</v>
      </c>
      <c r="CA120" s="18">
        <v>167</v>
      </c>
      <c r="CB120" s="18">
        <v>189</v>
      </c>
      <c r="CC120" s="18">
        <v>179</v>
      </c>
      <c r="CD120" s="18">
        <v>180</v>
      </c>
      <c r="CE120" s="18">
        <v>0</v>
      </c>
      <c r="CF120" s="18">
        <v>0</v>
      </c>
      <c r="CG120" s="18">
        <v>0</v>
      </c>
      <c r="CH120" s="18">
        <v>0</v>
      </c>
      <c r="CI120" s="18">
        <v>0</v>
      </c>
      <c r="CJ120" s="18">
        <v>0</v>
      </c>
      <c r="CK120" s="18">
        <v>0</v>
      </c>
      <c r="CL120" s="18">
        <v>0</v>
      </c>
      <c r="CM120" s="18">
        <v>0</v>
      </c>
      <c r="CN120" s="18">
        <v>0</v>
      </c>
      <c r="CO120" s="18">
        <v>0</v>
      </c>
      <c r="CP120" s="18">
        <v>0</v>
      </c>
    </row>
    <row r="121" spans="2:94" x14ac:dyDescent="0.3">
      <c r="B121" s="18" t="str">
        <f t="shared" si="4"/>
        <v>DR_Visits who did not Start EC Flow - FailureGoogle Android</v>
      </c>
      <c r="C121" s="18" t="s">
        <v>57</v>
      </c>
      <c r="D121" s="18" t="s">
        <v>4</v>
      </c>
      <c r="E121" s="18">
        <v>0</v>
      </c>
      <c r="F121" s="18">
        <v>0</v>
      </c>
      <c r="G121" s="18">
        <v>0</v>
      </c>
      <c r="H121" s="18">
        <v>0</v>
      </c>
      <c r="I121" s="18">
        <v>0</v>
      </c>
      <c r="J121" s="18">
        <v>0</v>
      </c>
      <c r="K121" s="18">
        <v>0</v>
      </c>
      <c r="L121" s="18">
        <v>0</v>
      </c>
      <c r="M121" s="18">
        <v>0</v>
      </c>
      <c r="N121" s="18">
        <v>0</v>
      </c>
      <c r="O121" s="18">
        <v>0</v>
      </c>
      <c r="P121" s="18">
        <v>0</v>
      </c>
      <c r="Q121" s="18">
        <v>0</v>
      </c>
      <c r="R121" s="18">
        <v>0</v>
      </c>
      <c r="S121" s="18">
        <v>0</v>
      </c>
      <c r="T121" s="18">
        <v>0</v>
      </c>
      <c r="U121" s="18">
        <v>0</v>
      </c>
      <c r="V121" s="18">
        <v>0</v>
      </c>
      <c r="W121" s="18">
        <v>0</v>
      </c>
      <c r="X121" s="18">
        <v>0</v>
      </c>
      <c r="Y121" s="18">
        <v>0</v>
      </c>
      <c r="Z121" s="18">
        <v>0</v>
      </c>
      <c r="AA121" s="18">
        <v>0</v>
      </c>
      <c r="AB121" s="18">
        <v>0</v>
      </c>
      <c r="AC121" s="18">
        <v>0</v>
      </c>
      <c r="AD121" s="18">
        <v>0</v>
      </c>
      <c r="AE121" s="18">
        <v>2</v>
      </c>
      <c r="AF121" s="18">
        <v>0</v>
      </c>
      <c r="AG121" s="18">
        <v>0</v>
      </c>
      <c r="AH121" s="18">
        <v>0</v>
      </c>
      <c r="AI121" s="18">
        <v>0</v>
      </c>
      <c r="AJ121" s="18">
        <v>0</v>
      </c>
      <c r="AK121" s="18">
        <v>0</v>
      </c>
      <c r="AL121" s="18">
        <v>0</v>
      </c>
      <c r="AM121" s="18">
        <v>0</v>
      </c>
      <c r="AN121" s="18">
        <v>0</v>
      </c>
      <c r="AO121" s="18">
        <v>0</v>
      </c>
      <c r="AP121" s="18">
        <v>0</v>
      </c>
      <c r="AQ121" s="18">
        <v>0</v>
      </c>
      <c r="AR121" s="18">
        <v>0</v>
      </c>
      <c r="AS121" s="18">
        <v>0</v>
      </c>
      <c r="AT121" s="18">
        <v>0</v>
      </c>
      <c r="AU121" s="18">
        <v>0</v>
      </c>
      <c r="AV121" s="18">
        <v>0</v>
      </c>
      <c r="AW121" s="18">
        <v>0</v>
      </c>
      <c r="AX121" s="18">
        <v>0</v>
      </c>
      <c r="AY121" s="18">
        <v>0</v>
      </c>
      <c r="AZ121" s="18">
        <v>0</v>
      </c>
      <c r="BA121" s="18">
        <v>0</v>
      </c>
      <c r="BB121" s="18">
        <v>0</v>
      </c>
      <c r="BC121" s="18">
        <v>0</v>
      </c>
      <c r="BD121" s="18">
        <v>0</v>
      </c>
      <c r="BE121" s="18">
        <v>0</v>
      </c>
      <c r="BF121" s="18">
        <v>1</v>
      </c>
      <c r="BG121" s="18">
        <v>0</v>
      </c>
      <c r="BH121" s="18">
        <v>0</v>
      </c>
      <c r="BI121" s="18">
        <v>0</v>
      </c>
      <c r="BJ121" s="18">
        <v>0</v>
      </c>
      <c r="BK121" s="18">
        <v>0</v>
      </c>
      <c r="BL121" s="18">
        <v>0</v>
      </c>
      <c r="BM121" s="18">
        <v>0</v>
      </c>
      <c r="BN121" s="18">
        <v>0</v>
      </c>
      <c r="BO121" s="18">
        <v>0</v>
      </c>
      <c r="BP121" s="18">
        <v>0</v>
      </c>
      <c r="BQ121" s="18">
        <v>0</v>
      </c>
      <c r="BR121" s="18">
        <v>0</v>
      </c>
      <c r="BS121" s="18">
        <v>0</v>
      </c>
      <c r="BT121" s="18">
        <v>0</v>
      </c>
      <c r="BU121" s="18">
        <v>0</v>
      </c>
      <c r="BV121" s="18">
        <v>0</v>
      </c>
      <c r="BW121" s="18">
        <v>0</v>
      </c>
      <c r="BX121" s="18">
        <v>25</v>
      </c>
      <c r="BY121" s="18">
        <v>24</v>
      </c>
      <c r="BZ121" s="18">
        <v>20</v>
      </c>
      <c r="CA121" s="18">
        <v>22</v>
      </c>
      <c r="CB121" s="18">
        <v>28</v>
      </c>
      <c r="CC121" s="18">
        <v>28</v>
      </c>
      <c r="CD121" s="18">
        <v>20</v>
      </c>
      <c r="CE121" s="18">
        <v>1</v>
      </c>
      <c r="CF121" s="18">
        <v>0</v>
      </c>
      <c r="CG121" s="18">
        <v>0</v>
      </c>
      <c r="CH121" s="18">
        <v>0</v>
      </c>
      <c r="CI121" s="18">
        <v>0</v>
      </c>
      <c r="CJ121" s="18">
        <v>0</v>
      </c>
      <c r="CK121" s="18">
        <v>0</v>
      </c>
      <c r="CL121" s="18">
        <v>0</v>
      </c>
      <c r="CM121" s="18">
        <v>0</v>
      </c>
      <c r="CN121" s="18">
        <v>0</v>
      </c>
      <c r="CO121" s="18">
        <v>0</v>
      </c>
      <c r="CP121" s="18">
        <v>0</v>
      </c>
    </row>
    <row r="122" spans="2:94" x14ac:dyDescent="0.3">
      <c r="B122" s="18" t="str">
        <f t="shared" si="4"/>
        <v>DR_Visits who did not Start EC Flow - No ResultApple iOS</v>
      </c>
      <c r="C122" s="18" t="s">
        <v>58</v>
      </c>
      <c r="D122" s="18" t="s">
        <v>3</v>
      </c>
      <c r="E122" s="18">
        <v>1168</v>
      </c>
      <c r="F122" s="18">
        <v>1220</v>
      </c>
      <c r="G122" s="18">
        <v>1072</v>
      </c>
      <c r="H122" s="18">
        <v>911</v>
      </c>
      <c r="I122" s="18">
        <v>933</v>
      </c>
      <c r="J122" s="18">
        <v>1100</v>
      </c>
      <c r="K122" s="18">
        <v>1316</v>
      </c>
      <c r="L122" s="18">
        <v>1328</v>
      </c>
      <c r="M122" s="18">
        <v>1177</v>
      </c>
      <c r="N122" s="18">
        <v>1004</v>
      </c>
      <c r="O122" s="18">
        <v>765</v>
      </c>
      <c r="P122" s="18">
        <v>969</v>
      </c>
      <c r="Q122" s="18">
        <v>1054</v>
      </c>
      <c r="R122" s="18">
        <v>1087</v>
      </c>
      <c r="S122" s="18">
        <v>1050</v>
      </c>
      <c r="T122" s="18">
        <v>1073</v>
      </c>
      <c r="U122" s="18">
        <v>880</v>
      </c>
      <c r="V122" s="18">
        <v>766</v>
      </c>
      <c r="W122" s="18">
        <v>944</v>
      </c>
      <c r="X122" s="18">
        <v>1012</v>
      </c>
      <c r="Y122" s="18">
        <v>1095</v>
      </c>
      <c r="Z122" s="18">
        <v>1017</v>
      </c>
      <c r="AA122" s="18">
        <v>1281</v>
      </c>
      <c r="AB122" s="18">
        <v>1204</v>
      </c>
      <c r="AC122" s="18">
        <v>911</v>
      </c>
      <c r="AD122" s="18">
        <v>1156</v>
      </c>
      <c r="AE122" s="18">
        <v>1323</v>
      </c>
      <c r="AF122" s="18">
        <v>1472</v>
      </c>
      <c r="AG122" s="18">
        <v>1380</v>
      </c>
      <c r="AH122" s="18">
        <v>1527</v>
      </c>
      <c r="AI122" s="18">
        <v>1338</v>
      </c>
      <c r="AJ122" s="18">
        <v>1029</v>
      </c>
      <c r="AK122" s="18">
        <v>1307</v>
      </c>
      <c r="AL122" s="18">
        <v>1573</v>
      </c>
      <c r="AM122" s="18">
        <v>1611</v>
      </c>
      <c r="AN122" s="18">
        <v>1524</v>
      </c>
      <c r="AO122" s="18">
        <v>1506</v>
      </c>
      <c r="AP122" s="18">
        <v>1325</v>
      </c>
      <c r="AQ122" s="18">
        <v>969</v>
      </c>
      <c r="AR122" s="18">
        <v>1213</v>
      </c>
      <c r="AS122" s="18">
        <v>1353</v>
      </c>
      <c r="AT122" s="18">
        <v>1475</v>
      </c>
      <c r="AU122" s="18">
        <v>1423</v>
      </c>
      <c r="AV122" s="18">
        <v>1318</v>
      </c>
      <c r="AW122" s="18">
        <v>1192</v>
      </c>
      <c r="AX122" s="18">
        <v>927</v>
      </c>
      <c r="AY122" s="18">
        <v>1318</v>
      </c>
      <c r="AZ122" s="18">
        <v>1565</v>
      </c>
      <c r="BA122" s="18">
        <v>1506</v>
      </c>
      <c r="BB122" s="18">
        <v>1489</v>
      </c>
      <c r="BC122" s="18">
        <v>1443</v>
      </c>
      <c r="BD122" s="18">
        <v>1265</v>
      </c>
      <c r="BE122" s="18">
        <v>1093</v>
      </c>
      <c r="BF122" s="18">
        <v>1320</v>
      </c>
      <c r="BG122" s="18">
        <v>1482</v>
      </c>
      <c r="BH122" s="18">
        <v>1472</v>
      </c>
      <c r="BI122" s="18">
        <v>1493</v>
      </c>
      <c r="BJ122" s="18">
        <v>1400</v>
      </c>
      <c r="BK122" s="18">
        <v>1252</v>
      </c>
      <c r="BL122" s="18">
        <v>1048</v>
      </c>
      <c r="BM122" s="18">
        <v>1223</v>
      </c>
      <c r="BN122" s="18">
        <v>1310</v>
      </c>
      <c r="BO122" s="18">
        <v>1309</v>
      </c>
      <c r="BP122" s="18">
        <v>1336</v>
      </c>
      <c r="BQ122" s="18">
        <v>1515</v>
      </c>
      <c r="BR122" s="18">
        <v>1249</v>
      </c>
      <c r="BS122" s="18">
        <v>1181</v>
      </c>
      <c r="BT122" s="18">
        <v>1414</v>
      </c>
      <c r="BU122" s="18">
        <v>1346</v>
      </c>
      <c r="BV122" s="18">
        <v>1336</v>
      </c>
      <c r="BW122" s="18">
        <v>1484</v>
      </c>
      <c r="BX122" s="18">
        <v>1232</v>
      </c>
      <c r="BY122" s="18">
        <v>1190</v>
      </c>
      <c r="BZ122" s="18">
        <v>972</v>
      </c>
      <c r="CA122" s="18">
        <v>1144</v>
      </c>
      <c r="CB122" s="18">
        <v>1306</v>
      </c>
      <c r="CC122" s="18">
        <v>1439</v>
      </c>
      <c r="CD122" s="18">
        <v>1432</v>
      </c>
      <c r="CE122" s="18">
        <v>1666</v>
      </c>
      <c r="CF122" s="18">
        <v>1420</v>
      </c>
      <c r="CG122" s="18">
        <v>1055</v>
      </c>
      <c r="CH122" s="18">
        <v>1355</v>
      </c>
      <c r="CI122" s="18">
        <v>1426</v>
      </c>
      <c r="CJ122" s="18">
        <v>1534</v>
      </c>
      <c r="CK122" s="18">
        <v>1544</v>
      </c>
      <c r="CL122" s="18">
        <v>1665</v>
      </c>
      <c r="CM122" s="18">
        <v>1450</v>
      </c>
      <c r="CN122" s="18">
        <v>1036</v>
      </c>
      <c r="CO122" s="18">
        <v>1437</v>
      </c>
      <c r="CP122" s="18">
        <v>1439</v>
      </c>
    </row>
    <row r="123" spans="2:94" x14ac:dyDescent="0.3">
      <c r="B123" s="18" t="str">
        <f t="shared" si="4"/>
        <v>DR_Visits who did not Start EC Flow - No ResultGoogle Android</v>
      </c>
      <c r="C123" s="18" t="s">
        <v>58</v>
      </c>
      <c r="D123" s="18" t="s">
        <v>4</v>
      </c>
      <c r="E123" s="18">
        <v>152</v>
      </c>
      <c r="F123" s="18">
        <v>183</v>
      </c>
      <c r="G123" s="18">
        <v>138</v>
      </c>
      <c r="H123" s="18">
        <v>116</v>
      </c>
      <c r="I123" s="18">
        <v>150</v>
      </c>
      <c r="J123" s="18">
        <v>168</v>
      </c>
      <c r="K123" s="18">
        <v>282</v>
      </c>
      <c r="L123" s="18">
        <v>209</v>
      </c>
      <c r="M123" s="18">
        <v>216</v>
      </c>
      <c r="N123" s="18">
        <v>155</v>
      </c>
      <c r="O123" s="18">
        <v>101</v>
      </c>
      <c r="P123" s="18">
        <v>121</v>
      </c>
      <c r="Q123" s="18">
        <v>190</v>
      </c>
      <c r="R123" s="18">
        <v>123</v>
      </c>
      <c r="S123" s="18">
        <v>155</v>
      </c>
      <c r="T123" s="18">
        <v>132</v>
      </c>
      <c r="U123" s="18">
        <v>133</v>
      </c>
      <c r="V123" s="18">
        <v>112</v>
      </c>
      <c r="W123" s="18">
        <v>120</v>
      </c>
      <c r="X123" s="18">
        <v>167</v>
      </c>
      <c r="Y123" s="18">
        <v>162</v>
      </c>
      <c r="Z123" s="18">
        <v>118</v>
      </c>
      <c r="AA123" s="18">
        <v>175</v>
      </c>
      <c r="AB123" s="18">
        <v>164</v>
      </c>
      <c r="AC123" s="18">
        <v>129</v>
      </c>
      <c r="AD123" s="18">
        <v>107</v>
      </c>
      <c r="AE123" s="18">
        <v>182</v>
      </c>
      <c r="AF123" s="18">
        <v>170</v>
      </c>
      <c r="AG123" s="18">
        <v>154</v>
      </c>
      <c r="AH123" s="18">
        <v>177</v>
      </c>
      <c r="AI123" s="18">
        <v>137</v>
      </c>
      <c r="AJ123" s="18">
        <v>100</v>
      </c>
      <c r="AK123" s="18">
        <v>144</v>
      </c>
      <c r="AL123" s="18">
        <v>192</v>
      </c>
      <c r="AM123" s="18">
        <v>198</v>
      </c>
      <c r="AN123" s="18">
        <v>212</v>
      </c>
      <c r="AO123" s="18">
        <v>193</v>
      </c>
      <c r="AP123" s="18">
        <v>166</v>
      </c>
      <c r="AQ123" s="18">
        <v>94</v>
      </c>
      <c r="AR123" s="18">
        <v>158</v>
      </c>
      <c r="AS123" s="18">
        <v>176</v>
      </c>
      <c r="AT123" s="18">
        <v>191</v>
      </c>
      <c r="AU123" s="18">
        <v>149</v>
      </c>
      <c r="AV123" s="18">
        <v>151</v>
      </c>
      <c r="AW123" s="18">
        <v>148</v>
      </c>
      <c r="AX123" s="18">
        <v>86</v>
      </c>
      <c r="AY123" s="18">
        <v>163</v>
      </c>
      <c r="AZ123" s="18">
        <v>199</v>
      </c>
      <c r="BA123" s="18">
        <v>169</v>
      </c>
      <c r="BB123" s="18">
        <v>176</v>
      </c>
      <c r="BC123" s="18">
        <v>164</v>
      </c>
      <c r="BD123" s="18">
        <v>167</v>
      </c>
      <c r="BE123" s="18">
        <v>122</v>
      </c>
      <c r="BF123" s="18">
        <v>130</v>
      </c>
      <c r="BG123" s="18">
        <v>179</v>
      </c>
      <c r="BH123" s="18">
        <v>148</v>
      </c>
      <c r="BI123" s="18">
        <v>179</v>
      </c>
      <c r="BJ123" s="18">
        <v>183</v>
      </c>
      <c r="BK123" s="18">
        <v>135</v>
      </c>
      <c r="BL123" s="18">
        <v>85</v>
      </c>
      <c r="BM123" s="18">
        <v>117</v>
      </c>
      <c r="BN123" s="18">
        <v>157</v>
      </c>
      <c r="BO123" s="18">
        <v>162</v>
      </c>
      <c r="BP123" s="18">
        <v>150</v>
      </c>
      <c r="BQ123" s="18">
        <v>143</v>
      </c>
      <c r="BR123" s="18">
        <v>176</v>
      </c>
      <c r="BS123" s="18">
        <v>105</v>
      </c>
      <c r="BT123" s="18">
        <v>152</v>
      </c>
      <c r="BU123" s="18">
        <v>194</v>
      </c>
      <c r="BV123" s="18">
        <v>187</v>
      </c>
      <c r="BW123" s="18">
        <v>178</v>
      </c>
      <c r="BX123" s="18">
        <v>144</v>
      </c>
      <c r="BY123" s="18">
        <v>179</v>
      </c>
      <c r="BZ123" s="18">
        <v>118</v>
      </c>
      <c r="CA123" s="18">
        <v>162</v>
      </c>
      <c r="CB123" s="18">
        <v>174</v>
      </c>
      <c r="CC123" s="18">
        <v>152</v>
      </c>
      <c r="CD123" s="18">
        <v>191</v>
      </c>
      <c r="CE123" s="18">
        <v>249</v>
      </c>
      <c r="CF123" s="18">
        <v>207</v>
      </c>
      <c r="CG123" s="18">
        <v>134</v>
      </c>
      <c r="CH123" s="18">
        <v>203</v>
      </c>
      <c r="CI123" s="18">
        <v>242</v>
      </c>
      <c r="CJ123" s="18">
        <v>196</v>
      </c>
      <c r="CK123" s="18">
        <v>218</v>
      </c>
      <c r="CL123" s="18">
        <v>217</v>
      </c>
      <c r="CM123" s="18">
        <v>258</v>
      </c>
      <c r="CN123" s="18">
        <v>172</v>
      </c>
      <c r="CO123" s="18">
        <v>212</v>
      </c>
      <c r="CP123" s="18">
        <v>241</v>
      </c>
    </row>
    <row r="124" spans="2:94" x14ac:dyDescent="0.3">
      <c r="B124" s="18" t="str">
        <f t="shared" si="4"/>
        <v>DR_Easy Connect - Self install successApple iOS</v>
      </c>
      <c r="C124" s="18" t="s">
        <v>1050</v>
      </c>
      <c r="D124" s="18" t="s">
        <v>3</v>
      </c>
      <c r="E124" s="18">
        <v>0</v>
      </c>
      <c r="F124" s="18">
        <v>0</v>
      </c>
      <c r="G124" s="18">
        <v>0</v>
      </c>
      <c r="H124" s="18">
        <v>0</v>
      </c>
      <c r="I124" s="18">
        <v>0</v>
      </c>
      <c r="J124" s="18">
        <v>0</v>
      </c>
      <c r="K124" s="18">
        <v>0</v>
      </c>
      <c r="L124" s="18">
        <v>0</v>
      </c>
      <c r="M124" s="18">
        <v>0</v>
      </c>
      <c r="N124" s="18">
        <v>0</v>
      </c>
      <c r="O124" s="18">
        <v>0</v>
      </c>
      <c r="P124" s="18">
        <v>0</v>
      </c>
      <c r="Q124" s="18">
        <v>0</v>
      </c>
      <c r="R124" s="18">
        <v>0</v>
      </c>
      <c r="S124" s="18">
        <v>0</v>
      </c>
      <c r="T124" s="18">
        <v>0</v>
      </c>
      <c r="U124" s="18">
        <v>0</v>
      </c>
      <c r="V124" s="18">
        <v>0</v>
      </c>
      <c r="W124" s="18">
        <v>0</v>
      </c>
      <c r="X124" s="18">
        <v>0</v>
      </c>
      <c r="Y124" s="18">
        <v>0</v>
      </c>
      <c r="Z124" s="18">
        <v>0</v>
      </c>
      <c r="AA124" s="18">
        <v>0</v>
      </c>
      <c r="AB124" s="18">
        <v>0</v>
      </c>
      <c r="AC124" s="18">
        <v>0</v>
      </c>
      <c r="AD124" s="18">
        <v>0</v>
      </c>
      <c r="AE124" s="18">
        <v>0</v>
      </c>
      <c r="AF124" s="18">
        <v>0</v>
      </c>
      <c r="AG124" s="18">
        <v>0</v>
      </c>
      <c r="AH124" s="18">
        <v>0</v>
      </c>
      <c r="AI124" s="18">
        <v>0</v>
      </c>
      <c r="AJ124" s="18">
        <v>0</v>
      </c>
      <c r="AK124" s="18">
        <v>0</v>
      </c>
      <c r="AL124" s="18">
        <v>0</v>
      </c>
      <c r="AM124" s="18">
        <v>0</v>
      </c>
      <c r="AN124" s="18">
        <v>0</v>
      </c>
      <c r="AO124" s="18">
        <v>0</v>
      </c>
      <c r="AP124" s="18">
        <v>0</v>
      </c>
      <c r="AQ124" s="18">
        <v>0</v>
      </c>
      <c r="AR124" s="18">
        <v>0</v>
      </c>
      <c r="AS124" s="18">
        <v>0</v>
      </c>
      <c r="AT124" s="18">
        <v>0</v>
      </c>
      <c r="AU124" s="18">
        <v>0</v>
      </c>
      <c r="AV124" s="18">
        <v>0</v>
      </c>
      <c r="AW124" s="18">
        <v>0</v>
      </c>
      <c r="AX124" s="18">
        <v>0</v>
      </c>
      <c r="AY124" s="18">
        <v>0</v>
      </c>
      <c r="AZ124" s="18">
        <v>0</v>
      </c>
      <c r="BA124" s="18">
        <v>0</v>
      </c>
      <c r="BB124" s="18">
        <v>0</v>
      </c>
      <c r="BC124" s="18">
        <v>0</v>
      </c>
      <c r="BD124" s="18">
        <v>0</v>
      </c>
      <c r="BE124" s="18">
        <v>0</v>
      </c>
      <c r="BF124" s="18">
        <v>0</v>
      </c>
      <c r="BG124" s="18">
        <v>0</v>
      </c>
      <c r="BH124" s="18">
        <v>0</v>
      </c>
      <c r="BI124" s="18">
        <v>0</v>
      </c>
      <c r="BJ124" s="18">
        <v>0</v>
      </c>
      <c r="BK124" s="18">
        <v>0</v>
      </c>
      <c r="BL124" s="18">
        <v>0</v>
      </c>
      <c r="BM124" s="18">
        <v>0</v>
      </c>
      <c r="BN124" s="18">
        <v>0</v>
      </c>
      <c r="BO124" s="18">
        <v>0</v>
      </c>
      <c r="BP124" s="18">
        <v>0</v>
      </c>
      <c r="BQ124" s="18">
        <v>0</v>
      </c>
      <c r="BR124" s="18">
        <v>0</v>
      </c>
      <c r="BS124" s="18">
        <v>0</v>
      </c>
      <c r="BT124" s="18">
        <v>0</v>
      </c>
      <c r="BU124" s="18">
        <v>0</v>
      </c>
      <c r="BV124" s="18">
        <v>0</v>
      </c>
      <c r="BW124" s="18">
        <v>0</v>
      </c>
      <c r="BX124" s="18">
        <v>0</v>
      </c>
      <c r="BY124" s="18">
        <v>0</v>
      </c>
      <c r="BZ124" s="18">
        <v>0</v>
      </c>
      <c r="CA124" s="18">
        <v>0</v>
      </c>
      <c r="CB124" s="18">
        <v>0</v>
      </c>
      <c r="CC124" s="18">
        <v>0</v>
      </c>
      <c r="CD124" s="18">
        <v>0</v>
      </c>
      <c r="CE124" s="18">
        <v>0</v>
      </c>
      <c r="CF124" s="18">
        <v>0</v>
      </c>
      <c r="CG124" s="18">
        <v>0</v>
      </c>
      <c r="CH124" s="18">
        <v>0</v>
      </c>
      <c r="CI124" s="18">
        <v>0</v>
      </c>
      <c r="CJ124" s="18">
        <v>0</v>
      </c>
      <c r="CK124" s="18">
        <v>0</v>
      </c>
      <c r="CL124" s="18">
        <v>0</v>
      </c>
      <c r="CM124" s="18">
        <v>0</v>
      </c>
      <c r="CN124" s="18">
        <v>0</v>
      </c>
      <c r="CO124" s="18">
        <v>0</v>
      </c>
      <c r="CP124" s="18">
        <v>0</v>
      </c>
    </row>
    <row r="125" spans="2:94" x14ac:dyDescent="0.3">
      <c r="B125" s="18" t="str">
        <f t="shared" si="4"/>
        <v>DR_Easy Connect - Self install successGoogle Android</v>
      </c>
      <c r="C125" s="18" t="s">
        <v>1050</v>
      </c>
      <c r="D125" s="18" t="s">
        <v>4</v>
      </c>
      <c r="E125" s="18">
        <v>35</v>
      </c>
      <c r="F125" s="18">
        <v>44</v>
      </c>
      <c r="G125" s="18">
        <v>49</v>
      </c>
      <c r="H125" s="18">
        <v>13</v>
      </c>
      <c r="I125" s="18">
        <v>28</v>
      </c>
      <c r="J125" s="18">
        <v>25</v>
      </c>
      <c r="K125" s="18">
        <v>54</v>
      </c>
      <c r="L125" s="18">
        <v>46</v>
      </c>
      <c r="M125" s="18">
        <v>40</v>
      </c>
      <c r="N125" s="18">
        <v>44</v>
      </c>
      <c r="O125" s="18">
        <v>18</v>
      </c>
      <c r="P125" s="18">
        <v>28</v>
      </c>
      <c r="Q125" s="18">
        <v>0</v>
      </c>
      <c r="R125" s="18">
        <v>49</v>
      </c>
      <c r="S125" s="18">
        <v>36</v>
      </c>
      <c r="T125" s="18">
        <v>35</v>
      </c>
      <c r="U125" s="18">
        <v>42</v>
      </c>
      <c r="V125" s="18">
        <v>14</v>
      </c>
      <c r="W125" s="18">
        <v>21</v>
      </c>
      <c r="X125" s="18">
        <v>40</v>
      </c>
      <c r="Y125" s="18">
        <v>35</v>
      </c>
      <c r="Z125" s="18">
        <v>29</v>
      </c>
      <c r="AA125" s="18">
        <v>42</v>
      </c>
      <c r="AB125" s="18">
        <v>42</v>
      </c>
      <c r="AC125" s="18">
        <v>14</v>
      </c>
      <c r="AD125" s="18">
        <v>28</v>
      </c>
      <c r="AE125" s="18">
        <v>38</v>
      </c>
      <c r="AF125" s="18">
        <v>45</v>
      </c>
      <c r="AG125" s="18">
        <v>28</v>
      </c>
      <c r="AH125" s="18">
        <v>34</v>
      </c>
      <c r="AI125" s="18">
        <v>40</v>
      </c>
      <c r="AJ125" s="18">
        <v>17</v>
      </c>
      <c r="AK125" s="18">
        <v>31</v>
      </c>
      <c r="AL125" s="18">
        <v>47</v>
      </c>
      <c r="AM125" s="18">
        <v>56</v>
      </c>
      <c r="AN125" s="18">
        <v>31</v>
      </c>
      <c r="AO125" s="18">
        <v>43</v>
      </c>
      <c r="AP125" s="18">
        <v>50</v>
      </c>
      <c r="AQ125" s="18">
        <v>29</v>
      </c>
      <c r="AR125" s="18">
        <v>25</v>
      </c>
      <c r="AS125" s="18">
        <v>44</v>
      </c>
      <c r="AT125" s="18">
        <v>34</v>
      </c>
      <c r="AU125" s="18">
        <v>38</v>
      </c>
      <c r="AV125" s="18">
        <v>29</v>
      </c>
      <c r="AW125" s="18">
        <v>35</v>
      </c>
      <c r="AX125" s="18">
        <v>21</v>
      </c>
      <c r="AY125" s="18">
        <v>23</v>
      </c>
      <c r="AZ125" s="18">
        <v>39</v>
      </c>
      <c r="BA125" s="18">
        <v>22</v>
      </c>
      <c r="BB125" s="18">
        <v>37</v>
      </c>
      <c r="BC125" s="18">
        <v>44</v>
      </c>
      <c r="BD125" s="18">
        <v>42</v>
      </c>
      <c r="BE125" s="18">
        <v>30</v>
      </c>
      <c r="BF125" s="18">
        <v>18</v>
      </c>
      <c r="BG125" s="18">
        <v>42</v>
      </c>
      <c r="BH125" s="18">
        <v>42</v>
      </c>
      <c r="BI125" s="18">
        <v>35</v>
      </c>
      <c r="BJ125" s="18">
        <v>46</v>
      </c>
      <c r="BK125" s="18">
        <v>37</v>
      </c>
      <c r="BL125" s="18">
        <v>31</v>
      </c>
      <c r="BM125" s="18">
        <v>27</v>
      </c>
      <c r="BN125" s="18">
        <v>28</v>
      </c>
      <c r="BO125" s="18">
        <v>28</v>
      </c>
      <c r="BP125" s="18">
        <v>35</v>
      </c>
      <c r="BQ125" s="18">
        <v>47</v>
      </c>
      <c r="BR125" s="18">
        <v>52</v>
      </c>
      <c r="BS125" s="18">
        <v>29</v>
      </c>
      <c r="BT125" s="18">
        <v>28</v>
      </c>
      <c r="BU125" s="18">
        <v>50</v>
      </c>
      <c r="BV125" s="18">
        <v>32</v>
      </c>
      <c r="BW125" s="18">
        <v>29</v>
      </c>
      <c r="BX125" s="18">
        <v>35</v>
      </c>
      <c r="BY125" s="18">
        <v>53</v>
      </c>
      <c r="BZ125" s="18">
        <v>24</v>
      </c>
      <c r="CA125" s="18">
        <v>33</v>
      </c>
      <c r="CB125" s="18">
        <v>50</v>
      </c>
      <c r="CC125" s="18">
        <v>41</v>
      </c>
      <c r="CD125" s="18">
        <v>46</v>
      </c>
      <c r="CE125" s="18">
        <v>72</v>
      </c>
      <c r="CF125" s="18">
        <v>118</v>
      </c>
      <c r="CG125" s="18">
        <v>45</v>
      </c>
      <c r="CH125" s="18">
        <v>72</v>
      </c>
      <c r="CI125" s="18">
        <v>85</v>
      </c>
      <c r="CJ125" s="18">
        <v>81</v>
      </c>
      <c r="CK125" s="18">
        <v>81</v>
      </c>
      <c r="CL125" s="18">
        <v>104</v>
      </c>
      <c r="CM125" s="18">
        <v>151</v>
      </c>
      <c r="CN125" s="18">
        <v>82</v>
      </c>
      <c r="CO125" s="18">
        <v>54</v>
      </c>
      <c r="CP125" s="18">
        <v>99</v>
      </c>
    </row>
    <row r="126" spans="2:94" x14ac:dyDescent="0.3">
      <c r="B126" s="18" t="str">
        <f t="shared" si="4"/>
        <v>DR_Easy Connect - Self install TimeoutApple iOS</v>
      </c>
      <c r="C126" s="18" t="s">
        <v>1051</v>
      </c>
      <c r="D126" s="18" t="s">
        <v>3</v>
      </c>
      <c r="E126" s="18">
        <v>0</v>
      </c>
      <c r="F126" s="18">
        <v>0</v>
      </c>
      <c r="G126" s="18">
        <v>0</v>
      </c>
      <c r="H126" s="18">
        <v>0</v>
      </c>
      <c r="I126" s="18">
        <v>0</v>
      </c>
      <c r="J126" s="18">
        <v>0</v>
      </c>
      <c r="K126" s="18">
        <v>0</v>
      </c>
      <c r="L126" s="18">
        <v>0</v>
      </c>
      <c r="M126" s="18">
        <v>0</v>
      </c>
      <c r="N126" s="18">
        <v>0</v>
      </c>
      <c r="O126" s="18">
        <v>0</v>
      </c>
      <c r="P126" s="18">
        <v>0</v>
      </c>
      <c r="Q126" s="18">
        <v>0</v>
      </c>
      <c r="R126" s="18">
        <v>0</v>
      </c>
      <c r="S126" s="18">
        <v>0</v>
      </c>
      <c r="T126" s="18">
        <v>0</v>
      </c>
      <c r="U126" s="18">
        <v>0</v>
      </c>
      <c r="V126" s="18">
        <v>0</v>
      </c>
      <c r="W126" s="18">
        <v>0</v>
      </c>
      <c r="X126" s="18">
        <v>0</v>
      </c>
      <c r="Y126" s="18">
        <v>0</v>
      </c>
      <c r="Z126" s="18">
        <v>0</v>
      </c>
      <c r="AA126" s="18">
        <v>0</v>
      </c>
      <c r="AB126" s="18">
        <v>0</v>
      </c>
      <c r="AC126" s="18">
        <v>0</v>
      </c>
      <c r="AD126" s="18">
        <v>0</v>
      </c>
      <c r="AE126" s="18">
        <v>0</v>
      </c>
      <c r="AF126" s="18">
        <v>0</v>
      </c>
      <c r="AG126" s="18">
        <v>0</v>
      </c>
      <c r="AH126" s="18">
        <v>0</v>
      </c>
      <c r="AI126" s="18">
        <v>0</v>
      </c>
      <c r="AJ126" s="18">
        <v>0</v>
      </c>
      <c r="AK126" s="18">
        <v>0</v>
      </c>
      <c r="AL126" s="18">
        <v>0</v>
      </c>
      <c r="AM126" s="18">
        <v>0</v>
      </c>
      <c r="AN126" s="18">
        <v>0</v>
      </c>
      <c r="AO126" s="18">
        <v>0</v>
      </c>
      <c r="AP126" s="18">
        <v>0</v>
      </c>
      <c r="AQ126" s="18">
        <v>0</v>
      </c>
      <c r="AR126" s="18">
        <v>0</v>
      </c>
      <c r="AS126" s="18">
        <v>0</v>
      </c>
      <c r="AT126" s="18">
        <v>0</v>
      </c>
      <c r="AU126" s="18">
        <v>0</v>
      </c>
      <c r="AV126" s="18">
        <v>0</v>
      </c>
      <c r="AW126" s="18">
        <v>0</v>
      </c>
      <c r="AX126" s="18">
        <v>0</v>
      </c>
      <c r="AY126" s="18">
        <v>0</v>
      </c>
      <c r="AZ126" s="18">
        <v>0</v>
      </c>
      <c r="BA126" s="18">
        <v>0</v>
      </c>
      <c r="BB126" s="18">
        <v>0</v>
      </c>
      <c r="BC126" s="18">
        <v>0</v>
      </c>
      <c r="BD126" s="18">
        <v>0</v>
      </c>
      <c r="BE126" s="18">
        <v>0</v>
      </c>
      <c r="BF126" s="18">
        <v>0</v>
      </c>
      <c r="BG126" s="18">
        <v>0</v>
      </c>
      <c r="BH126" s="18">
        <v>0</v>
      </c>
      <c r="BI126" s="18">
        <v>0</v>
      </c>
      <c r="BJ126" s="18">
        <v>0</v>
      </c>
      <c r="BK126" s="18">
        <v>0</v>
      </c>
      <c r="BL126" s="18">
        <v>0</v>
      </c>
      <c r="BM126" s="18">
        <v>0</v>
      </c>
      <c r="BN126" s="18">
        <v>0</v>
      </c>
      <c r="BO126" s="18">
        <v>0</v>
      </c>
      <c r="BP126" s="18">
        <v>0</v>
      </c>
      <c r="BQ126" s="18">
        <v>0</v>
      </c>
      <c r="BR126" s="18">
        <v>0</v>
      </c>
      <c r="BS126" s="18">
        <v>0</v>
      </c>
      <c r="BT126" s="18">
        <v>0</v>
      </c>
      <c r="BU126" s="18">
        <v>0</v>
      </c>
      <c r="BV126" s="18">
        <v>0</v>
      </c>
      <c r="BW126" s="18">
        <v>0</v>
      </c>
      <c r="BX126" s="18">
        <v>0</v>
      </c>
      <c r="BY126" s="18">
        <v>0</v>
      </c>
      <c r="BZ126" s="18">
        <v>0</v>
      </c>
      <c r="CA126" s="18">
        <v>0</v>
      </c>
      <c r="CB126" s="18">
        <v>0</v>
      </c>
      <c r="CC126" s="18">
        <v>0</v>
      </c>
      <c r="CD126" s="18">
        <v>0</v>
      </c>
      <c r="CE126" s="18">
        <v>0</v>
      </c>
      <c r="CF126" s="18">
        <v>0</v>
      </c>
      <c r="CG126" s="18">
        <v>0</v>
      </c>
      <c r="CH126" s="18">
        <v>0</v>
      </c>
      <c r="CI126" s="18">
        <v>0</v>
      </c>
      <c r="CJ126" s="18">
        <v>0</v>
      </c>
      <c r="CK126" s="18">
        <v>0</v>
      </c>
      <c r="CL126" s="18">
        <v>0</v>
      </c>
      <c r="CM126" s="18">
        <v>0</v>
      </c>
      <c r="CN126" s="18">
        <v>0</v>
      </c>
      <c r="CO126" s="18">
        <v>0</v>
      </c>
      <c r="CP126" s="18">
        <v>0</v>
      </c>
    </row>
    <row r="127" spans="2:94" x14ac:dyDescent="0.3">
      <c r="B127" s="18" t="str">
        <f t="shared" si="4"/>
        <v>DR_Easy Connect - Self install TimeoutGoogle Android</v>
      </c>
      <c r="C127" s="18" t="s">
        <v>1051</v>
      </c>
      <c r="D127" s="18" t="s">
        <v>4</v>
      </c>
      <c r="E127" s="18">
        <v>1</v>
      </c>
      <c r="F127" s="18">
        <v>0</v>
      </c>
      <c r="G127" s="18">
        <v>1</v>
      </c>
      <c r="H127" s="18">
        <v>0</v>
      </c>
      <c r="I127" s="18">
        <v>0</v>
      </c>
      <c r="J127" s="18">
        <v>1</v>
      </c>
      <c r="K127" s="18">
        <v>1</v>
      </c>
      <c r="L127" s="18">
        <v>2</v>
      </c>
      <c r="M127" s="18">
        <v>1</v>
      </c>
      <c r="N127" s="18">
        <v>2</v>
      </c>
      <c r="O127" s="18">
        <v>1</v>
      </c>
      <c r="P127" s="18">
        <v>0</v>
      </c>
      <c r="Q127" s="18">
        <v>0</v>
      </c>
      <c r="R127" s="18">
        <v>2</v>
      </c>
      <c r="S127" s="18">
        <v>1</v>
      </c>
      <c r="T127" s="18">
        <v>0</v>
      </c>
      <c r="U127" s="18">
        <v>0</v>
      </c>
      <c r="V127" s="18">
        <v>0</v>
      </c>
      <c r="W127" s="18">
        <v>1</v>
      </c>
      <c r="X127" s="18">
        <v>1</v>
      </c>
      <c r="Y127" s="18">
        <v>1</v>
      </c>
      <c r="Z127" s="18">
        <v>1</v>
      </c>
      <c r="AA127" s="18">
        <v>3</v>
      </c>
      <c r="AB127" s="18">
        <v>1</v>
      </c>
      <c r="AC127" s="18">
        <v>0</v>
      </c>
      <c r="AD127" s="18">
        <v>0</v>
      </c>
      <c r="AE127" s="18">
        <v>1</v>
      </c>
      <c r="AF127" s="18">
        <v>1</v>
      </c>
      <c r="AG127" s="18">
        <v>0</v>
      </c>
      <c r="AH127" s="18">
        <v>1</v>
      </c>
      <c r="AI127" s="18">
        <v>1</v>
      </c>
      <c r="AJ127" s="18">
        <v>1</v>
      </c>
      <c r="AK127" s="18">
        <v>0</v>
      </c>
      <c r="AL127" s="18">
        <v>2</v>
      </c>
      <c r="AM127" s="18">
        <v>1</v>
      </c>
      <c r="AN127" s="18">
        <v>1</v>
      </c>
      <c r="AO127" s="18">
        <v>0</v>
      </c>
      <c r="AP127" s="18">
        <v>0</v>
      </c>
      <c r="AQ127" s="18">
        <v>0</v>
      </c>
      <c r="AR127" s="18">
        <v>0</v>
      </c>
      <c r="AS127" s="18">
        <v>0</v>
      </c>
      <c r="AT127" s="18">
        <v>0</v>
      </c>
      <c r="AU127" s="18">
        <v>1</v>
      </c>
      <c r="AV127" s="18">
        <v>2</v>
      </c>
      <c r="AW127" s="18">
        <v>0</v>
      </c>
      <c r="AX127" s="18">
        <v>0</v>
      </c>
      <c r="AY127" s="18">
        <v>1</v>
      </c>
      <c r="AZ127" s="18">
        <v>2</v>
      </c>
      <c r="BA127" s="18">
        <v>0</v>
      </c>
      <c r="BB127" s="18">
        <v>0</v>
      </c>
      <c r="BC127" s="18">
        <v>0</v>
      </c>
      <c r="BD127" s="18">
        <v>0</v>
      </c>
      <c r="BE127" s="18">
        <v>0</v>
      </c>
      <c r="BF127" s="18">
        <v>0</v>
      </c>
      <c r="BG127" s="18">
        <v>0</v>
      </c>
      <c r="BH127" s="18">
        <v>1</v>
      </c>
      <c r="BI127" s="18">
        <v>0</v>
      </c>
      <c r="BJ127" s="18">
        <v>1</v>
      </c>
      <c r="BK127" s="18">
        <v>2</v>
      </c>
      <c r="BL127" s="18">
        <v>1</v>
      </c>
      <c r="BM127" s="18">
        <v>1</v>
      </c>
      <c r="BN127" s="18">
        <v>1</v>
      </c>
      <c r="BO127" s="18">
        <v>0</v>
      </c>
      <c r="BP127" s="18">
        <v>0</v>
      </c>
      <c r="BQ127" s="18">
        <v>1</v>
      </c>
      <c r="BR127" s="18">
        <v>0</v>
      </c>
      <c r="BS127" s="18">
        <v>1</v>
      </c>
      <c r="BT127" s="18">
        <v>1</v>
      </c>
      <c r="BU127" s="18">
        <v>1</v>
      </c>
      <c r="BV127" s="18">
        <v>1</v>
      </c>
      <c r="BW127" s="18">
        <v>2</v>
      </c>
      <c r="BX127" s="18">
        <v>3</v>
      </c>
      <c r="BY127" s="18">
        <v>2</v>
      </c>
      <c r="BZ127" s="18">
        <v>1</v>
      </c>
      <c r="CA127" s="18">
        <v>1</v>
      </c>
      <c r="CB127" s="18">
        <v>0</v>
      </c>
      <c r="CC127" s="18">
        <v>1</v>
      </c>
      <c r="CD127" s="18">
        <v>2</v>
      </c>
      <c r="CE127" s="18">
        <v>1</v>
      </c>
      <c r="CF127" s="18">
        <v>2</v>
      </c>
      <c r="CG127" s="18">
        <v>1</v>
      </c>
      <c r="CH127" s="18">
        <v>0</v>
      </c>
      <c r="CI127" s="18">
        <v>0</v>
      </c>
      <c r="CJ127" s="18">
        <v>1</v>
      </c>
      <c r="CK127" s="18">
        <v>1</v>
      </c>
      <c r="CL127" s="18">
        <v>3</v>
      </c>
      <c r="CM127" s="18">
        <v>0</v>
      </c>
      <c r="CN127" s="18">
        <v>1</v>
      </c>
      <c r="CO127" s="18">
        <v>0</v>
      </c>
      <c r="CP127" s="18">
        <v>1</v>
      </c>
    </row>
    <row r="128" spans="2:94" x14ac:dyDescent="0.3">
      <c r="B128" s="18" t="str">
        <f t="shared" si="4"/>
        <v/>
      </c>
    </row>
    <row r="129" spans="2:94" x14ac:dyDescent="0.3">
      <c r="B129" s="18" t="str">
        <f t="shared" si="4"/>
        <v/>
      </c>
    </row>
    <row r="130" spans="2:94" x14ac:dyDescent="0.3">
      <c r="B130" s="18" t="str">
        <f t="shared" si="4"/>
        <v/>
      </c>
    </row>
    <row r="131" spans="2:94" x14ac:dyDescent="0.3">
      <c r="B131" s="18" t="str">
        <f t="shared" si="4"/>
        <v/>
      </c>
    </row>
    <row r="134" spans="2:94" x14ac:dyDescent="0.3">
      <c r="C134" s="26" t="s">
        <v>0</v>
      </c>
      <c r="D134" s="26" t="s">
        <v>1</v>
      </c>
      <c r="E134" s="26">
        <v>45533</v>
      </c>
      <c r="F134" s="26">
        <v>45534</v>
      </c>
      <c r="G134" s="26">
        <v>45535</v>
      </c>
      <c r="H134" s="26">
        <v>45536</v>
      </c>
      <c r="I134" s="26">
        <v>45537</v>
      </c>
      <c r="J134" s="26">
        <v>45538</v>
      </c>
      <c r="K134" s="26">
        <v>45539</v>
      </c>
      <c r="L134" s="26">
        <v>45540</v>
      </c>
      <c r="M134" s="26">
        <v>45541</v>
      </c>
      <c r="N134" s="26">
        <v>45542</v>
      </c>
      <c r="O134" s="26">
        <v>45543</v>
      </c>
      <c r="P134" s="26">
        <v>45544</v>
      </c>
      <c r="Q134" s="26">
        <v>45545</v>
      </c>
      <c r="R134" s="26">
        <v>45546</v>
      </c>
      <c r="S134" s="26">
        <v>45547</v>
      </c>
      <c r="T134" s="26">
        <v>45548</v>
      </c>
      <c r="U134" s="26">
        <v>45549</v>
      </c>
      <c r="V134" s="26">
        <v>45550</v>
      </c>
      <c r="W134" s="26">
        <v>45551</v>
      </c>
      <c r="X134" s="26">
        <v>45552</v>
      </c>
      <c r="Y134" s="26">
        <v>45553</v>
      </c>
      <c r="Z134" s="26">
        <v>45554</v>
      </c>
      <c r="AA134" s="26">
        <v>45555</v>
      </c>
      <c r="AB134" s="26">
        <v>45556</v>
      </c>
      <c r="AC134" s="26">
        <v>45557</v>
      </c>
      <c r="AD134" s="26">
        <v>45558</v>
      </c>
      <c r="AE134" s="26">
        <v>45559</v>
      </c>
      <c r="AF134" s="26">
        <v>45560</v>
      </c>
      <c r="AG134" s="26">
        <v>45561</v>
      </c>
      <c r="AH134" s="26">
        <v>45562</v>
      </c>
      <c r="AI134" s="26">
        <v>45563</v>
      </c>
      <c r="AJ134" s="26">
        <v>45564</v>
      </c>
      <c r="AK134" s="26">
        <v>45565</v>
      </c>
      <c r="AL134" s="26">
        <v>45566</v>
      </c>
      <c r="AM134" s="26">
        <v>45567</v>
      </c>
      <c r="AN134" s="26">
        <v>45568</v>
      </c>
      <c r="AO134" s="26">
        <v>45569</v>
      </c>
      <c r="AP134" s="26">
        <v>45570</v>
      </c>
      <c r="AQ134" s="26">
        <v>45571</v>
      </c>
      <c r="AR134" s="26">
        <v>45572</v>
      </c>
      <c r="AS134" s="26">
        <v>45573</v>
      </c>
      <c r="AT134" s="26">
        <v>45574</v>
      </c>
      <c r="AU134" s="26">
        <v>45575</v>
      </c>
      <c r="AV134" s="26">
        <v>45576</v>
      </c>
      <c r="AW134" s="26">
        <v>45577</v>
      </c>
      <c r="AX134" s="26">
        <v>45578</v>
      </c>
      <c r="AY134" s="26">
        <v>45579</v>
      </c>
      <c r="AZ134" s="26">
        <v>45580</v>
      </c>
      <c r="BA134" s="26">
        <v>45581</v>
      </c>
      <c r="BB134" s="26">
        <v>45582</v>
      </c>
      <c r="BC134" s="26">
        <v>45583</v>
      </c>
      <c r="BD134" s="26">
        <v>45584</v>
      </c>
      <c r="BE134" s="26">
        <v>45585</v>
      </c>
      <c r="BF134" s="26">
        <v>45586</v>
      </c>
      <c r="BG134" s="26">
        <v>45587</v>
      </c>
      <c r="BH134" s="26">
        <v>45588</v>
      </c>
      <c r="BI134" s="26">
        <v>45589</v>
      </c>
      <c r="BJ134" s="26">
        <v>45590</v>
      </c>
      <c r="BK134" s="26">
        <v>45591</v>
      </c>
      <c r="BL134" s="26">
        <v>45592</v>
      </c>
      <c r="BM134" s="26">
        <v>45593</v>
      </c>
      <c r="BN134" s="26">
        <v>45594</v>
      </c>
      <c r="BO134" s="26">
        <v>45595</v>
      </c>
      <c r="BP134" s="26">
        <v>45596</v>
      </c>
      <c r="BQ134" s="26">
        <v>45597</v>
      </c>
      <c r="BR134" s="26">
        <v>45598</v>
      </c>
      <c r="BS134" s="26">
        <v>45599</v>
      </c>
      <c r="BT134" s="26">
        <v>45600</v>
      </c>
      <c r="BU134" s="26">
        <v>45601</v>
      </c>
      <c r="BV134" s="26">
        <v>45602</v>
      </c>
      <c r="BW134" s="26">
        <v>45603</v>
      </c>
      <c r="BX134" s="26">
        <v>45604</v>
      </c>
      <c r="BY134" s="26">
        <v>45605</v>
      </c>
      <c r="BZ134" s="26">
        <v>45606</v>
      </c>
      <c r="CA134" s="26">
        <v>45607</v>
      </c>
      <c r="CB134" s="26">
        <v>45608</v>
      </c>
      <c r="CC134" s="26">
        <v>45609</v>
      </c>
      <c r="CD134" s="26">
        <v>45610</v>
      </c>
      <c r="CE134" s="26">
        <v>45611</v>
      </c>
      <c r="CF134" s="26">
        <v>45612</v>
      </c>
      <c r="CG134" s="26">
        <v>45613</v>
      </c>
      <c r="CH134" s="26">
        <v>45614</v>
      </c>
      <c r="CI134" s="26">
        <v>45615</v>
      </c>
      <c r="CJ134" s="26">
        <v>45616</v>
      </c>
      <c r="CK134" s="26">
        <v>45617</v>
      </c>
      <c r="CL134" s="26">
        <v>45618</v>
      </c>
      <c r="CM134" s="26">
        <v>45619</v>
      </c>
      <c r="CN134" s="26">
        <v>45620</v>
      </c>
      <c r="CO134" s="26">
        <v>45621</v>
      </c>
      <c r="CP134" s="26">
        <v>45622</v>
      </c>
    </row>
    <row r="135" spans="2:94" x14ac:dyDescent="0.3">
      <c r="B135" s="18" t="str">
        <f t="shared" ref="B135:B172" si="5">C135&amp;D135</f>
        <v>DR_SmartHelp - Landing PageApple iOS</v>
      </c>
      <c r="C135" s="18" t="s">
        <v>59</v>
      </c>
      <c r="D135" s="18" t="s">
        <v>3</v>
      </c>
      <c r="E135" s="18">
        <v>3444</v>
      </c>
      <c r="F135" s="18">
        <v>3530</v>
      </c>
      <c r="G135" s="18">
        <v>3271</v>
      </c>
      <c r="H135" s="18">
        <v>3036</v>
      </c>
      <c r="I135" s="18">
        <v>3104</v>
      </c>
      <c r="J135" s="18">
        <v>3635</v>
      </c>
      <c r="K135" s="18">
        <v>3879</v>
      </c>
      <c r="L135" s="18">
        <v>4158</v>
      </c>
      <c r="M135" s="18">
        <v>3744</v>
      </c>
      <c r="N135" s="18">
        <v>3415</v>
      </c>
      <c r="O135" s="18">
        <v>3149</v>
      </c>
      <c r="P135" s="18">
        <v>3282</v>
      </c>
      <c r="Q135" s="18">
        <v>3456</v>
      </c>
      <c r="R135" s="18">
        <v>3238</v>
      </c>
      <c r="S135" s="18">
        <v>3359</v>
      </c>
      <c r="T135" s="18">
        <v>3298</v>
      </c>
      <c r="U135" s="18">
        <v>3288</v>
      </c>
      <c r="V135" s="18">
        <v>3356</v>
      </c>
      <c r="W135" s="18">
        <v>3326</v>
      </c>
      <c r="X135" s="18">
        <v>3082</v>
      </c>
      <c r="Y135" s="18">
        <v>3213</v>
      </c>
      <c r="Z135" s="18">
        <v>3029</v>
      </c>
      <c r="AA135" s="18">
        <v>3162</v>
      </c>
      <c r="AB135" s="18">
        <v>3050</v>
      </c>
      <c r="AC135" s="18">
        <v>2921</v>
      </c>
      <c r="AD135" s="18">
        <v>3137</v>
      </c>
      <c r="AE135" s="18">
        <v>3484</v>
      </c>
      <c r="AF135" s="18">
        <v>3200</v>
      </c>
      <c r="AG135" s="18">
        <v>3145</v>
      </c>
      <c r="AH135" s="18">
        <v>3197</v>
      </c>
      <c r="AI135" s="18">
        <v>3274</v>
      </c>
      <c r="AJ135" s="18">
        <v>2985</v>
      </c>
      <c r="AK135" s="18">
        <v>3531</v>
      </c>
      <c r="AL135" s="18">
        <v>3788</v>
      </c>
      <c r="AM135" s="18">
        <v>3707</v>
      </c>
      <c r="AN135" s="18">
        <v>3460</v>
      </c>
      <c r="AO135" s="18">
        <v>3423</v>
      </c>
      <c r="AP135" s="18">
        <v>3163</v>
      </c>
      <c r="AQ135" s="18">
        <v>2873</v>
      </c>
      <c r="AR135" s="18">
        <v>3157</v>
      </c>
      <c r="AS135" s="18">
        <v>3276</v>
      </c>
      <c r="AT135" s="18">
        <v>3381</v>
      </c>
      <c r="AU135" s="18">
        <v>2969</v>
      </c>
      <c r="AV135" s="18">
        <v>3167</v>
      </c>
      <c r="AW135" s="18">
        <v>2909</v>
      </c>
      <c r="AX135" s="18">
        <v>2444</v>
      </c>
      <c r="AY135" s="18">
        <v>3194</v>
      </c>
      <c r="AZ135" s="18">
        <v>3367</v>
      </c>
      <c r="BA135" s="18">
        <v>3628</v>
      </c>
      <c r="BB135" s="18">
        <v>3366</v>
      </c>
      <c r="BC135" s="18">
        <v>3991</v>
      </c>
      <c r="BD135" s="18">
        <v>3667</v>
      </c>
      <c r="BE135" s="18">
        <v>3186</v>
      </c>
      <c r="BF135" s="18">
        <v>3434</v>
      </c>
      <c r="BG135" s="18">
        <v>3474</v>
      </c>
      <c r="BH135" s="18">
        <v>3213</v>
      </c>
      <c r="BI135" s="18">
        <v>3295</v>
      </c>
      <c r="BJ135" s="18">
        <v>3412</v>
      </c>
      <c r="BK135" s="18">
        <v>2943</v>
      </c>
      <c r="BL135" s="18">
        <v>2726</v>
      </c>
      <c r="BM135" s="18">
        <v>3388</v>
      </c>
      <c r="BN135" s="18">
        <v>3343</v>
      </c>
      <c r="BO135" s="18">
        <v>3199</v>
      </c>
      <c r="BP135" s="18">
        <v>2904</v>
      </c>
      <c r="BQ135" s="18">
        <v>3361</v>
      </c>
      <c r="BR135" s="18">
        <v>3247</v>
      </c>
      <c r="BS135" s="18">
        <v>3645</v>
      </c>
      <c r="BT135" s="18">
        <v>3432</v>
      </c>
      <c r="BU135" s="18">
        <v>3041</v>
      </c>
      <c r="BV135" s="18">
        <v>2911</v>
      </c>
      <c r="BW135" s="18">
        <v>2962</v>
      </c>
      <c r="BX135" s="18">
        <v>3731</v>
      </c>
      <c r="BY135" s="18">
        <v>3373</v>
      </c>
      <c r="BZ135" s="18">
        <v>2921</v>
      </c>
      <c r="CA135" s="18">
        <v>3264</v>
      </c>
      <c r="CB135" s="18">
        <v>3417</v>
      </c>
      <c r="CC135" s="18">
        <v>3249</v>
      </c>
      <c r="CD135" s="18">
        <v>3619</v>
      </c>
      <c r="CE135" s="18">
        <v>4649</v>
      </c>
      <c r="CF135" s="18">
        <v>3540</v>
      </c>
      <c r="CG135" s="18">
        <v>3150</v>
      </c>
      <c r="CH135" s="18">
        <v>3385</v>
      </c>
      <c r="CI135" s="18">
        <v>3215</v>
      </c>
      <c r="CJ135" s="18">
        <v>3224</v>
      </c>
      <c r="CK135" s="18">
        <v>3509</v>
      </c>
      <c r="CL135" s="18">
        <v>3429</v>
      </c>
      <c r="CM135" s="18">
        <v>3346</v>
      </c>
      <c r="CN135" s="18">
        <v>3354</v>
      </c>
      <c r="CO135" s="18">
        <v>3466</v>
      </c>
      <c r="CP135" s="18">
        <v>3225</v>
      </c>
    </row>
    <row r="136" spans="2:94" x14ac:dyDescent="0.3">
      <c r="B136" s="18" t="str">
        <f t="shared" si="5"/>
        <v>DR_SmartHelp - Landing PageGoogle Android</v>
      </c>
      <c r="C136" s="18" t="s">
        <v>59</v>
      </c>
      <c r="D136" s="18" t="s">
        <v>4</v>
      </c>
      <c r="E136" s="18">
        <v>1699</v>
      </c>
      <c r="F136" s="18">
        <v>1780</v>
      </c>
      <c r="G136" s="18">
        <v>1587</v>
      </c>
      <c r="H136" s="18">
        <v>1412</v>
      </c>
      <c r="I136" s="18">
        <v>1384</v>
      </c>
      <c r="J136" s="18">
        <v>1635</v>
      </c>
      <c r="K136" s="18">
        <v>1812</v>
      </c>
      <c r="L136" s="18">
        <v>1964</v>
      </c>
      <c r="M136" s="18">
        <v>1766</v>
      </c>
      <c r="N136" s="18">
        <v>1555</v>
      </c>
      <c r="O136" s="18">
        <v>1504</v>
      </c>
      <c r="P136" s="18">
        <v>1576</v>
      </c>
      <c r="Q136" s="18">
        <v>1677</v>
      </c>
      <c r="R136" s="18">
        <v>1533</v>
      </c>
      <c r="S136" s="18">
        <v>1424</v>
      </c>
      <c r="T136" s="18">
        <v>1466</v>
      </c>
      <c r="U136" s="18">
        <v>1402</v>
      </c>
      <c r="V136" s="18">
        <v>1940</v>
      </c>
      <c r="W136" s="18">
        <v>1603</v>
      </c>
      <c r="X136" s="18">
        <v>1419</v>
      </c>
      <c r="Y136" s="18">
        <v>1535</v>
      </c>
      <c r="Z136" s="18">
        <v>1452</v>
      </c>
      <c r="AA136" s="18">
        <v>1476</v>
      </c>
      <c r="AB136" s="18">
        <v>1492</v>
      </c>
      <c r="AC136" s="18">
        <v>1487</v>
      </c>
      <c r="AD136" s="18">
        <v>1570</v>
      </c>
      <c r="AE136" s="18">
        <v>1719</v>
      </c>
      <c r="AF136" s="18">
        <v>1537</v>
      </c>
      <c r="AG136" s="18">
        <v>1527</v>
      </c>
      <c r="AH136" s="18">
        <v>1581</v>
      </c>
      <c r="AI136" s="18">
        <v>1615</v>
      </c>
      <c r="AJ136" s="18">
        <v>1490</v>
      </c>
      <c r="AK136" s="18">
        <v>1666</v>
      </c>
      <c r="AL136" s="18">
        <v>1924</v>
      </c>
      <c r="AM136" s="18">
        <v>1799</v>
      </c>
      <c r="AN136" s="18">
        <v>1699</v>
      </c>
      <c r="AO136" s="18">
        <v>1708</v>
      </c>
      <c r="AP136" s="18">
        <v>1595</v>
      </c>
      <c r="AQ136" s="18">
        <v>1492</v>
      </c>
      <c r="AR136" s="18">
        <v>1480</v>
      </c>
      <c r="AS136" s="18">
        <v>1491</v>
      </c>
      <c r="AT136" s="18">
        <v>1663</v>
      </c>
      <c r="AU136" s="18">
        <v>1436</v>
      </c>
      <c r="AV136" s="18">
        <v>1414</v>
      </c>
      <c r="AW136" s="18">
        <v>1450</v>
      </c>
      <c r="AX136" s="18">
        <v>1211</v>
      </c>
      <c r="AY136" s="18">
        <v>1607</v>
      </c>
      <c r="AZ136" s="18">
        <v>1533</v>
      </c>
      <c r="BA136" s="18">
        <v>1694</v>
      </c>
      <c r="BB136" s="18">
        <v>1629</v>
      </c>
      <c r="BC136" s="18">
        <v>2004</v>
      </c>
      <c r="BD136" s="18">
        <v>1740</v>
      </c>
      <c r="BE136" s="18">
        <v>1570</v>
      </c>
      <c r="BF136" s="18">
        <v>1722</v>
      </c>
      <c r="BG136" s="18">
        <v>1763</v>
      </c>
      <c r="BH136" s="18">
        <v>1625</v>
      </c>
      <c r="BI136" s="18">
        <v>1590</v>
      </c>
      <c r="BJ136" s="18">
        <v>1683</v>
      </c>
      <c r="BK136" s="18">
        <v>1512</v>
      </c>
      <c r="BL136" s="18">
        <v>1317</v>
      </c>
      <c r="BM136" s="18">
        <v>1562</v>
      </c>
      <c r="BN136" s="18">
        <v>1644</v>
      </c>
      <c r="BO136" s="18">
        <v>1587</v>
      </c>
      <c r="BP136" s="18">
        <v>1395</v>
      </c>
      <c r="BQ136" s="18">
        <v>1574</v>
      </c>
      <c r="BR136" s="18">
        <v>1652</v>
      </c>
      <c r="BS136" s="18">
        <v>1775</v>
      </c>
      <c r="BT136" s="18">
        <v>1488</v>
      </c>
      <c r="BU136" s="18">
        <v>1415</v>
      </c>
      <c r="BV136" s="18">
        <v>1449</v>
      </c>
      <c r="BW136" s="18">
        <v>1456</v>
      </c>
      <c r="BX136" s="18">
        <v>1833</v>
      </c>
      <c r="BY136" s="18">
        <v>1718</v>
      </c>
      <c r="BZ136" s="18">
        <v>1363</v>
      </c>
      <c r="CA136" s="18">
        <v>1567</v>
      </c>
      <c r="CB136" s="18">
        <v>1679</v>
      </c>
      <c r="CC136" s="18">
        <v>1661</v>
      </c>
      <c r="CD136" s="18">
        <v>1933</v>
      </c>
      <c r="CE136" s="18">
        <v>2079</v>
      </c>
      <c r="CF136" s="18">
        <v>1756</v>
      </c>
      <c r="CG136" s="18">
        <v>1551</v>
      </c>
      <c r="CH136" s="18">
        <v>1684</v>
      </c>
      <c r="CI136" s="18">
        <v>1734</v>
      </c>
      <c r="CJ136" s="18">
        <v>1693</v>
      </c>
      <c r="CK136" s="18">
        <v>1703</v>
      </c>
      <c r="CL136" s="18">
        <v>1830</v>
      </c>
      <c r="CM136" s="18">
        <v>1846</v>
      </c>
      <c r="CN136" s="18">
        <v>1700</v>
      </c>
      <c r="CO136" s="18">
        <v>1642</v>
      </c>
      <c r="CP136" s="18">
        <v>1646</v>
      </c>
    </row>
    <row r="137" spans="2:94" x14ac:dyDescent="0.3">
      <c r="B137" s="18" t="str">
        <f t="shared" si="5"/>
        <v>DR_SmartHelp - StartedApple iOS</v>
      </c>
      <c r="C137" s="18" t="s">
        <v>60</v>
      </c>
      <c r="D137" s="18" t="s">
        <v>3</v>
      </c>
      <c r="E137" s="18">
        <v>80</v>
      </c>
      <c r="F137" s="18">
        <v>104</v>
      </c>
      <c r="G137" s="18">
        <v>112</v>
      </c>
      <c r="H137" s="18">
        <v>86</v>
      </c>
      <c r="I137" s="18">
        <v>84</v>
      </c>
      <c r="J137" s="18">
        <v>90</v>
      </c>
      <c r="K137" s="18">
        <v>105</v>
      </c>
      <c r="L137" s="18">
        <v>144</v>
      </c>
      <c r="M137" s="18">
        <v>100</v>
      </c>
      <c r="N137" s="18">
        <v>110</v>
      </c>
      <c r="O137" s="18">
        <v>113</v>
      </c>
      <c r="P137" s="18">
        <v>76</v>
      </c>
      <c r="Q137" s="18">
        <v>87</v>
      </c>
      <c r="R137" s="18">
        <v>81</v>
      </c>
      <c r="S137" s="18">
        <v>113</v>
      </c>
      <c r="T137" s="18">
        <v>100</v>
      </c>
      <c r="U137" s="18">
        <v>97</v>
      </c>
      <c r="V137" s="18">
        <v>284</v>
      </c>
      <c r="W137" s="18">
        <v>207</v>
      </c>
      <c r="X137" s="18">
        <v>81</v>
      </c>
      <c r="Y137" s="18">
        <v>62</v>
      </c>
      <c r="Z137" s="18">
        <v>90</v>
      </c>
      <c r="AA137" s="18">
        <v>81</v>
      </c>
      <c r="AB137" s="18">
        <v>70</v>
      </c>
      <c r="AC137" s="18">
        <v>83</v>
      </c>
      <c r="AD137" s="18">
        <v>68</v>
      </c>
      <c r="AE137" s="18">
        <v>109</v>
      </c>
      <c r="AF137" s="18">
        <v>71</v>
      </c>
      <c r="AG137" s="18">
        <v>88</v>
      </c>
      <c r="AH137" s="18">
        <v>69</v>
      </c>
      <c r="AI137" s="18">
        <v>77</v>
      </c>
      <c r="AJ137" s="18">
        <v>101</v>
      </c>
      <c r="AK137" s="18">
        <v>96</v>
      </c>
      <c r="AL137" s="18">
        <v>85</v>
      </c>
      <c r="AM137" s="18">
        <v>154</v>
      </c>
      <c r="AN137" s="18">
        <v>83</v>
      </c>
      <c r="AO137" s="18">
        <v>90</v>
      </c>
      <c r="AP137" s="18">
        <v>101</v>
      </c>
      <c r="AQ137" s="18">
        <v>103</v>
      </c>
      <c r="AR137" s="18">
        <v>90</v>
      </c>
      <c r="AS137" s="18">
        <v>94</v>
      </c>
      <c r="AT137" s="18">
        <v>98</v>
      </c>
      <c r="AU137" s="18">
        <v>76</v>
      </c>
      <c r="AV137" s="18">
        <v>71</v>
      </c>
      <c r="AW137" s="18">
        <v>89</v>
      </c>
      <c r="AX137" s="18">
        <v>63</v>
      </c>
      <c r="AY137" s="18">
        <v>100</v>
      </c>
      <c r="AZ137" s="18">
        <v>110</v>
      </c>
      <c r="BA137" s="18">
        <v>93</v>
      </c>
      <c r="BB137" s="18">
        <v>89</v>
      </c>
      <c r="BC137" s="18">
        <v>96</v>
      </c>
      <c r="BD137" s="18">
        <v>105</v>
      </c>
      <c r="BE137" s="18">
        <v>86</v>
      </c>
      <c r="BF137" s="18">
        <v>87</v>
      </c>
      <c r="BG137" s="18">
        <v>107</v>
      </c>
      <c r="BH137" s="18">
        <v>113</v>
      </c>
      <c r="BI137" s="18">
        <v>81</v>
      </c>
      <c r="BJ137" s="18">
        <v>91</v>
      </c>
      <c r="BK137" s="18">
        <v>79</v>
      </c>
      <c r="BL137" s="18">
        <v>87</v>
      </c>
      <c r="BM137" s="18">
        <v>100</v>
      </c>
      <c r="BN137" s="18">
        <v>89</v>
      </c>
      <c r="BO137" s="18">
        <v>103</v>
      </c>
      <c r="BP137" s="18">
        <v>80</v>
      </c>
      <c r="BQ137" s="18">
        <v>108</v>
      </c>
      <c r="BR137" s="18">
        <v>88</v>
      </c>
      <c r="BS137" s="18">
        <v>130</v>
      </c>
      <c r="BT137" s="18">
        <v>89</v>
      </c>
      <c r="BU137" s="18">
        <v>72</v>
      </c>
      <c r="BV137" s="18">
        <v>73</v>
      </c>
      <c r="BW137" s="18">
        <v>87</v>
      </c>
      <c r="BX137" s="18">
        <v>86</v>
      </c>
      <c r="BY137" s="18">
        <v>80</v>
      </c>
      <c r="BZ137" s="18">
        <v>79</v>
      </c>
      <c r="CA137" s="18">
        <v>87</v>
      </c>
      <c r="CB137" s="18">
        <v>91</v>
      </c>
      <c r="CC137" s="18">
        <v>74</v>
      </c>
      <c r="CD137" s="18">
        <v>91</v>
      </c>
      <c r="CE137" s="18">
        <v>83</v>
      </c>
      <c r="CF137" s="18">
        <v>93</v>
      </c>
      <c r="CG137" s="18">
        <v>83</v>
      </c>
      <c r="CH137" s="18">
        <v>59</v>
      </c>
      <c r="CI137" s="18">
        <v>77</v>
      </c>
      <c r="CJ137" s="18">
        <v>77</v>
      </c>
      <c r="CK137" s="18">
        <v>86</v>
      </c>
      <c r="CL137" s="18">
        <v>88</v>
      </c>
      <c r="CM137" s="18">
        <v>92</v>
      </c>
      <c r="CN137" s="18">
        <v>133</v>
      </c>
      <c r="CO137" s="18">
        <v>127</v>
      </c>
      <c r="CP137" s="18">
        <v>80</v>
      </c>
    </row>
    <row r="138" spans="2:94" x14ac:dyDescent="0.3">
      <c r="B138" s="18" t="str">
        <f t="shared" si="5"/>
        <v>DR_SmartHelp - StartedGoogle Android</v>
      </c>
      <c r="C138" s="18" t="s">
        <v>60</v>
      </c>
      <c r="D138" s="18" t="s">
        <v>4</v>
      </c>
      <c r="E138" s="18">
        <v>46</v>
      </c>
      <c r="F138" s="18">
        <v>51</v>
      </c>
      <c r="G138" s="18">
        <v>45</v>
      </c>
      <c r="H138" s="18">
        <v>50</v>
      </c>
      <c r="I138" s="18">
        <v>37</v>
      </c>
      <c r="J138" s="18">
        <v>57</v>
      </c>
      <c r="K138" s="18">
        <v>50</v>
      </c>
      <c r="L138" s="18">
        <v>88</v>
      </c>
      <c r="M138" s="18">
        <v>63</v>
      </c>
      <c r="N138" s="18">
        <v>43</v>
      </c>
      <c r="O138" s="18">
        <v>63</v>
      </c>
      <c r="P138" s="18">
        <v>48</v>
      </c>
      <c r="Q138" s="18">
        <v>43</v>
      </c>
      <c r="R138" s="18">
        <v>44</v>
      </c>
      <c r="S138" s="18">
        <v>51</v>
      </c>
      <c r="T138" s="18">
        <v>49</v>
      </c>
      <c r="U138" s="18">
        <v>42</v>
      </c>
      <c r="V138" s="18">
        <v>212</v>
      </c>
      <c r="W138" s="18">
        <v>112</v>
      </c>
      <c r="X138" s="18">
        <v>35</v>
      </c>
      <c r="Y138" s="18">
        <v>35</v>
      </c>
      <c r="Z138" s="18">
        <v>40</v>
      </c>
      <c r="AA138" s="18">
        <v>47</v>
      </c>
      <c r="AB138" s="18">
        <v>51</v>
      </c>
      <c r="AC138" s="18">
        <v>52</v>
      </c>
      <c r="AD138" s="18">
        <v>32</v>
      </c>
      <c r="AE138" s="18">
        <v>46</v>
      </c>
      <c r="AF138" s="18">
        <v>48</v>
      </c>
      <c r="AG138" s="18">
        <v>50</v>
      </c>
      <c r="AH138" s="18">
        <v>46</v>
      </c>
      <c r="AI138" s="18">
        <v>36</v>
      </c>
      <c r="AJ138" s="18">
        <v>40</v>
      </c>
      <c r="AK138" s="18">
        <v>39</v>
      </c>
      <c r="AL138" s="18">
        <v>47</v>
      </c>
      <c r="AM138" s="18">
        <v>85</v>
      </c>
      <c r="AN138" s="18">
        <v>48</v>
      </c>
      <c r="AO138" s="18">
        <v>61</v>
      </c>
      <c r="AP138" s="18">
        <v>64</v>
      </c>
      <c r="AQ138" s="18">
        <v>53</v>
      </c>
      <c r="AR138" s="18">
        <v>39</v>
      </c>
      <c r="AS138" s="18">
        <v>44</v>
      </c>
      <c r="AT138" s="18">
        <v>49</v>
      </c>
      <c r="AU138" s="18">
        <v>32</v>
      </c>
      <c r="AV138" s="18">
        <v>37</v>
      </c>
      <c r="AW138" s="18">
        <v>45</v>
      </c>
      <c r="AX138" s="18">
        <v>35</v>
      </c>
      <c r="AY138" s="18">
        <v>54</v>
      </c>
      <c r="AZ138" s="18">
        <v>43</v>
      </c>
      <c r="BA138" s="18">
        <v>33</v>
      </c>
      <c r="BB138" s="18">
        <v>24</v>
      </c>
      <c r="BC138" s="18">
        <v>44</v>
      </c>
      <c r="BD138" s="18">
        <v>48</v>
      </c>
      <c r="BE138" s="18">
        <v>42</v>
      </c>
      <c r="BF138" s="18">
        <v>44</v>
      </c>
      <c r="BG138" s="18">
        <v>41</v>
      </c>
      <c r="BH138" s="18">
        <v>49</v>
      </c>
      <c r="BI138" s="18">
        <v>41</v>
      </c>
      <c r="BJ138" s="18">
        <v>43</v>
      </c>
      <c r="BK138" s="18">
        <v>53</v>
      </c>
      <c r="BL138" s="18">
        <v>34</v>
      </c>
      <c r="BM138" s="18">
        <v>46</v>
      </c>
      <c r="BN138" s="18">
        <v>31</v>
      </c>
      <c r="BO138" s="18">
        <v>53</v>
      </c>
      <c r="BP138" s="18">
        <v>46</v>
      </c>
      <c r="BQ138" s="18">
        <v>46</v>
      </c>
      <c r="BR138" s="18">
        <v>48</v>
      </c>
      <c r="BS138" s="18">
        <v>73</v>
      </c>
      <c r="BT138" s="18">
        <v>56</v>
      </c>
      <c r="BU138" s="18">
        <v>33</v>
      </c>
      <c r="BV138" s="18">
        <v>37</v>
      </c>
      <c r="BW138" s="18">
        <v>44</v>
      </c>
      <c r="BX138" s="18">
        <v>40</v>
      </c>
      <c r="BY138" s="18">
        <v>47</v>
      </c>
      <c r="BZ138" s="18">
        <v>45</v>
      </c>
      <c r="CA138" s="18">
        <v>28</v>
      </c>
      <c r="CB138" s="18">
        <v>67</v>
      </c>
      <c r="CC138" s="18">
        <v>45</v>
      </c>
      <c r="CD138" s="18">
        <v>48</v>
      </c>
      <c r="CE138" s="18">
        <v>43</v>
      </c>
      <c r="CF138" s="18">
        <v>54</v>
      </c>
      <c r="CG138" s="18">
        <v>49</v>
      </c>
      <c r="CH138" s="18">
        <v>43</v>
      </c>
      <c r="CI138" s="18">
        <v>57</v>
      </c>
      <c r="CJ138" s="18">
        <v>40</v>
      </c>
      <c r="CK138" s="18">
        <v>56</v>
      </c>
      <c r="CL138" s="18">
        <v>50</v>
      </c>
      <c r="CM138" s="18">
        <v>84</v>
      </c>
      <c r="CN138" s="18">
        <v>64</v>
      </c>
      <c r="CO138" s="18">
        <v>77</v>
      </c>
      <c r="CP138" s="18">
        <v>43</v>
      </c>
    </row>
    <row r="139" spans="2:94" x14ac:dyDescent="0.3">
      <c r="B139" s="18" t="str">
        <f t="shared" si="5"/>
        <v>DR_SmartHelp - ResultApple iOS</v>
      </c>
      <c r="C139" s="18" t="s">
        <v>61</v>
      </c>
      <c r="D139" s="18" t="s">
        <v>3</v>
      </c>
      <c r="E139" s="18">
        <v>76</v>
      </c>
      <c r="F139" s="18">
        <v>100</v>
      </c>
      <c r="G139" s="18">
        <v>110</v>
      </c>
      <c r="H139" s="18">
        <v>85</v>
      </c>
      <c r="I139" s="18">
        <v>82</v>
      </c>
      <c r="J139" s="18">
        <v>85</v>
      </c>
      <c r="K139" s="18">
        <v>103</v>
      </c>
      <c r="L139" s="18">
        <v>143</v>
      </c>
      <c r="M139" s="18">
        <v>95</v>
      </c>
      <c r="N139" s="18">
        <v>101</v>
      </c>
      <c r="O139" s="18">
        <v>110</v>
      </c>
      <c r="P139" s="18">
        <v>74</v>
      </c>
      <c r="Q139" s="18">
        <v>84</v>
      </c>
      <c r="R139" s="18">
        <v>77</v>
      </c>
      <c r="S139" s="18">
        <v>109</v>
      </c>
      <c r="T139" s="18">
        <v>98</v>
      </c>
      <c r="U139" s="18">
        <v>92</v>
      </c>
      <c r="V139" s="18">
        <v>283</v>
      </c>
      <c r="W139" s="18">
        <v>203</v>
      </c>
      <c r="X139" s="18">
        <v>74</v>
      </c>
      <c r="Y139" s="18">
        <v>60</v>
      </c>
      <c r="Z139" s="18">
        <v>88</v>
      </c>
      <c r="AA139" s="18">
        <v>75</v>
      </c>
      <c r="AB139" s="18">
        <v>65</v>
      </c>
      <c r="AC139" s="18">
        <v>79</v>
      </c>
      <c r="AD139" s="18">
        <v>64</v>
      </c>
      <c r="AE139" s="18">
        <v>102</v>
      </c>
      <c r="AF139" s="18">
        <v>66</v>
      </c>
      <c r="AG139" s="18">
        <v>86</v>
      </c>
      <c r="AH139" s="18">
        <v>68</v>
      </c>
      <c r="AI139" s="18">
        <v>69</v>
      </c>
      <c r="AJ139" s="18">
        <v>101</v>
      </c>
      <c r="AK139" s="18">
        <v>93</v>
      </c>
      <c r="AL139" s="18">
        <v>78</v>
      </c>
      <c r="AM139" s="18">
        <v>150</v>
      </c>
      <c r="AN139" s="18">
        <v>77</v>
      </c>
      <c r="AO139" s="18">
        <v>87</v>
      </c>
      <c r="AP139" s="18">
        <v>95</v>
      </c>
      <c r="AQ139" s="18">
        <v>96</v>
      </c>
      <c r="AR139" s="18">
        <v>81</v>
      </c>
      <c r="AS139" s="18">
        <v>89</v>
      </c>
      <c r="AT139" s="18">
        <v>94</v>
      </c>
      <c r="AU139" s="18">
        <v>75</v>
      </c>
      <c r="AV139" s="18">
        <v>70</v>
      </c>
      <c r="AW139" s="18">
        <v>85</v>
      </c>
      <c r="AX139" s="18">
        <v>63</v>
      </c>
      <c r="AY139" s="18">
        <v>96</v>
      </c>
      <c r="AZ139" s="18">
        <v>102</v>
      </c>
      <c r="BA139" s="18">
        <v>88</v>
      </c>
      <c r="BB139" s="18">
        <v>85</v>
      </c>
      <c r="BC139" s="18">
        <v>90</v>
      </c>
      <c r="BD139" s="18">
        <v>101</v>
      </c>
      <c r="BE139" s="18">
        <v>82</v>
      </c>
      <c r="BF139" s="18">
        <v>82</v>
      </c>
      <c r="BG139" s="18">
        <v>102</v>
      </c>
      <c r="BH139" s="18">
        <v>105</v>
      </c>
      <c r="BI139" s="18">
        <v>73</v>
      </c>
      <c r="BJ139" s="18">
        <v>88</v>
      </c>
      <c r="BK139" s="18">
        <v>76</v>
      </c>
      <c r="BL139" s="18">
        <v>81</v>
      </c>
      <c r="BM139" s="18">
        <v>86</v>
      </c>
      <c r="BN139" s="18">
        <v>80</v>
      </c>
      <c r="BO139" s="18">
        <v>98</v>
      </c>
      <c r="BP139" s="18">
        <v>77</v>
      </c>
      <c r="BQ139" s="18">
        <v>105</v>
      </c>
      <c r="BR139" s="18">
        <v>86</v>
      </c>
      <c r="BS139" s="18">
        <v>123</v>
      </c>
      <c r="BT139" s="18">
        <v>84</v>
      </c>
      <c r="BU139" s="18">
        <v>68</v>
      </c>
      <c r="BV139" s="18">
        <v>69</v>
      </c>
      <c r="BW139" s="18">
        <v>85</v>
      </c>
      <c r="BX139" s="18">
        <v>78</v>
      </c>
      <c r="BY139" s="18">
        <v>76</v>
      </c>
      <c r="BZ139" s="18">
        <v>71</v>
      </c>
      <c r="CA139" s="18">
        <v>81</v>
      </c>
      <c r="CB139" s="18">
        <v>90</v>
      </c>
      <c r="CC139" s="18">
        <v>73</v>
      </c>
      <c r="CD139" s="18">
        <v>85</v>
      </c>
      <c r="CE139" s="18">
        <v>80</v>
      </c>
      <c r="CF139" s="18">
        <v>90</v>
      </c>
      <c r="CG139" s="18">
        <v>77</v>
      </c>
      <c r="CH139" s="18">
        <v>56</v>
      </c>
      <c r="CI139" s="18">
        <v>74</v>
      </c>
      <c r="CJ139" s="18">
        <v>74</v>
      </c>
      <c r="CK139" s="18">
        <v>80</v>
      </c>
      <c r="CL139" s="18">
        <v>79</v>
      </c>
      <c r="CM139" s="18">
        <v>88</v>
      </c>
      <c r="CN139" s="18">
        <v>122</v>
      </c>
      <c r="CO139" s="18">
        <v>127</v>
      </c>
      <c r="CP139" s="18">
        <v>74</v>
      </c>
    </row>
    <row r="140" spans="2:94" x14ac:dyDescent="0.3">
      <c r="B140" s="18" t="str">
        <f t="shared" si="5"/>
        <v>DR_SmartHelp - ResultGoogle Android</v>
      </c>
      <c r="C140" s="18" t="s">
        <v>61</v>
      </c>
      <c r="D140" s="18" t="s">
        <v>4</v>
      </c>
      <c r="E140" s="18">
        <v>46</v>
      </c>
      <c r="F140" s="18">
        <v>44</v>
      </c>
      <c r="G140" s="18">
        <v>43</v>
      </c>
      <c r="H140" s="18">
        <v>45</v>
      </c>
      <c r="I140" s="18">
        <v>35</v>
      </c>
      <c r="J140" s="18">
        <v>53</v>
      </c>
      <c r="K140" s="18">
        <v>46</v>
      </c>
      <c r="L140" s="18">
        <v>80</v>
      </c>
      <c r="M140" s="18">
        <v>59</v>
      </c>
      <c r="N140" s="18">
        <v>37</v>
      </c>
      <c r="O140" s="18">
        <v>58</v>
      </c>
      <c r="P140" s="18">
        <v>43</v>
      </c>
      <c r="Q140" s="18">
        <v>40</v>
      </c>
      <c r="R140" s="18">
        <v>41</v>
      </c>
      <c r="S140" s="18">
        <v>46</v>
      </c>
      <c r="T140" s="18">
        <v>44</v>
      </c>
      <c r="U140" s="18">
        <v>32</v>
      </c>
      <c r="V140" s="18">
        <v>207</v>
      </c>
      <c r="W140" s="18">
        <v>104</v>
      </c>
      <c r="X140" s="18">
        <v>26</v>
      </c>
      <c r="Y140" s="18">
        <v>27</v>
      </c>
      <c r="Z140" s="18">
        <v>25</v>
      </c>
      <c r="AA140" s="18">
        <v>32</v>
      </c>
      <c r="AB140" s="18">
        <v>43</v>
      </c>
      <c r="AC140" s="18">
        <v>44</v>
      </c>
      <c r="AD140" s="18">
        <v>23</v>
      </c>
      <c r="AE140" s="18">
        <v>34</v>
      </c>
      <c r="AF140" s="18">
        <v>36</v>
      </c>
      <c r="AG140" s="18">
        <v>38</v>
      </c>
      <c r="AH140" s="18">
        <v>37</v>
      </c>
      <c r="AI140" s="18">
        <v>24</v>
      </c>
      <c r="AJ140" s="18">
        <v>33</v>
      </c>
      <c r="AK140" s="18">
        <v>27</v>
      </c>
      <c r="AL140" s="18">
        <v>35</v>
      </c>
      <c r="AM140" s="18">
        <v>59</v>
      </c>
      <c r="AN140" s="18">
        <v>41</v>
      </c>
      <c r="AO140" s="18">
        <v>41</v>
      </c>
      <c r="AP140" s="18">
        <v>47</v>
      </c>
      <c r="AQ140" s="18">
        <v>36</v>
      </c>
      <c r="AR140" s="18">
        <v>27</v>
      </c>
      <c r="AS140" s="18">
        <v>32</v>
      </c>
      <c r="AT140" s="18">
        <v>29</v>
      </c>
      <c r="AU140" s="18">
        <v>24</v>
      </c>
      <c r="AV140" s="18">
        <v>29</v>
      </c>
      <c r="AW140" s="18">
        <v>35</v>
      </c>
      <c r="AX140" s="18">
        <v>32</v>
      </c>
      <c r="AY140" s="18">
        <v>34</v>
      </c>
      <c r="AZ140" s="18">
        <v>30</v>
      </c>
      <c r="BA140" s="18">
        <v>26</v>
      </c>
      <c r="BB140" s="18">
        <v>14</v>
      </c>
      <c r="BC140" s="18">
        <v>32</v>
      </c>
      <c r="BD140" s="18">
        <v>37</v>
      </c>
      <c r="BE140" s="18">
        <v>31</v>
      </c>
      <c r="BF140" s="18">
        <v>36</v>
      </c>
      <c r="BG140" s="18">
        <v>29</v>
      </c>
      <c r="BH140" s="18">
        <v>37</v>
      </c>
      <c r="BI140" s="18">
        <v>28</v>
      </c>
      <c r="BJ140" s="18">
        <v>38</v>
      </c>
      <c r="BK140" s="18">
        <v>43</v>
      </c>
      <c r="BL140" s="18">
        <v>29</v>
      </c>
      <c r="BM140" s="18">
        <v>38</v>
      </c>
      <c r="BN140" s="18">
        <v>19</v>
      </c>
      <c r="BO140" s="18">
        <v>40</v>
      </c>
      <c r="BP140" s="18">
        <v>35</v>
      </c>
      <c r="BQ140" s="18">
        <v>38</v>
      </c>
      <c r="BR140" s="18">
        <v>33</v>
      </c>
      <c r="BS140" s="18">
        <v>51</v>
      </c>
      <c r="BT140" s="18">
        <v>41</v>
      </c>
      <c r="BU140" s="18">
        <v>26</v>
      </c>
      <c r="BV140" s="18">
        <v>30</v>
      </c>
      <c r="BW140" s="18">
        <v>32</v>
      </c>
      <c r="BX140" s="18">
        <v>32</v>
      </c>
      <c r="BY140" s="18">
        <v>37</v>
      </c>
      <c r="BZ140" s="18">
        <v>26</v>
      </c>
      <c r="CA140" s="18">
        <v>20</v>
      </c>
      <c r="CB140" s="18">
        <v>48</v>
      </c>
      <c r="CC140" s="18">
        <v>34</v>
      </c>
      <c r="CD140" s="18">
        <v>38</v>
      </c>
      <c r="CE140" s="18">
        <v>38</v>
      </c>
      <c r="CF140" s="18">
        <v>43</v>
      </c>
      <c r="CG140" s="18">
        <v>34</v>
      </c>
      <c r="CH140" s="18">
        <v>29</v>
      </c>
      <c r="CI140" s="18">
        <v>35</v>
      </c>
      <c r="CJ140" s="18">
        <v>27</v>
      </c>
      <c r="CK140" s="18">
        <v>43</v>
      </c>
      <c r="CL140" s="18">
        <v>35</v>
      </c>
      <c r="CM140" s="18">
        <v>66</v>
      </c>
      <c r="CN140" s="18">
        <v>51</v>
      </c>
      <c r="CO140" s="18">
        <v>63</v>
      </c>
      <c r="CP140" s="18">
        <v>32</v>
      </c>
    </row>
    <row r="141" spans="2:94" x14ac:dyDescent="0.3">
      <c r="B141" s="18" t="str">
        <f t="shared" si="5"/>
        <v>DR_SmartHelp Result - UnknownApple iOS</v>
      </c>
      <c r="C141" s="18" t="s">
        <v>62</v>
      </c>
      <c r="D141" s="18" t="s">
        <v>3</v>
      </c>
      <c r="E141" s="18">
        <v>60</v>
      </c>
      <c r="F141" s="18">
        <v>84</v>
      </c>
      <c r="G141" s="18">
        <v>89</v>
      </c>
      <c r="H141" s="18">
        <v>58</v>
      </c>
      <c r="I141" s="18">
        <v>64</v>
      </c>
      <c r="J141" s="18">
        <v>63</v>
      </c>
      <c r="K141" s="18">
        <v>76</v>
      </c>
      <c r="L141" s="18">
        <v>111</v>
      </c>
      <c r="M141" s="18">
        <v>77</v>
      </c>
      <c r="N141" s="18">
        <v>78</v>
      </c>
      <c r="O141" s="18">
        <v>83</v>
      </c>
      <c r="P141" s="18">
        <v>62</v>
      </c>
      <c r="Q141" s="18">
        <v>74</v>
      </c>
      <c r="R141" s="18">
        <v>56</v>
      </c>
      <c r="S141" s="18">
        <v>93</v>
      </c>
      <c r="T141" s="18">
        <v>81</v>
      </c>
      <c r="U141" s="18">
        <v>74</v>
      </c>
      <c r="V141" s="18">
        <v>252</v>
      </c>
      <c r="W141" s="18">
        <v>122</v>
      </c>
      <c r="X141" s="18">
        <v>6</v>
      </c>
      <c r="Y141" s="18">
        <v>5</v>
      </c>
      <c r="Z141" s="18">
        <v>7</v>
      </c>
      <c r="AA141" s="18">
        <v>5</v>
      </c>
      <c r="AB141" s="18">
        <v>3</v>
      </c>
      <c r="AC141" s="18">
        <v>6</v>
      </c>
      <c r="AD141" s="18">
        <v>7</v>
      </c>
      <c r="AE141" s="18">
        <v>17</v>
      </c>
      <c r="AF141" s="18">
        <v>6</v>
      </c>
      <c r="AG141" s="18">
        <v>10</v>
      </c>
      <c r="AH141" s="18">
        <v>8</v>
      </c>
      <c r="AI141" s="18">
        <v>7</v>
      </c>
      <c r="AJ141" s="18">
        <v>8</v>
      </c>
      <c r="AK141" s="18">
        <v>10</v>
      </c>
      <c r="AL141" s="18">
        <v>7</v>
      </c>
      <c r="AM141" s="18">
        <v>16</v>
      </c>
      <c r="AN141" s="18">
        <v>49</v>
      </c>
      <c r="AO141" s="18">
        <v>66</v>
      </c>
      <c r="AP141" s="18">
        <v>72</v>
      </c>
      <c r="AQ141" s="18">
        <v>71</v>
      </c>
      <c r="AR141" s="18">
        <v>61</v>
      </c>
      <c r="AS141" s="18">
        <v>62</v>
      </c>
      <c r="AT141" s="18">
        <v>64</v>
      </c>
      <c r="AU141" s="18">
        <v>56</v>
      </c>
      <c r="AV141" s="18">
        <v>53</v>
      </c>
      <c r="AW141" s="18">
        <v>67</v>
      </c>
      <c r="AX141" s="18">
        <v>38</v>
      </c>
      <c r="AY141" s="18">
        <v>64</v>
      </c>
      <c r="AZ141" s="18">
        <v>65</v>
      </c>
      <c r="BA141" s="18">
        <v>51</v>
      </c>
      <c r="BB141" s="18">
        <v>49</v>
      </c>
      <c r="BC141" s="18">
        <v>53</v>
      </c>
      <c r="BD141" s="18">
        <v>55</v>
      </c>
      <c r="BE141" s="18">
        <v>51</v>
      </c>
      <c r="BF141" s="18">
        <v>39</v>
      </c>
      <c r="BG141" s="18">
        <v>63</v>
      </c>
      <c r="BH141" s="18">
        <v>61</v>
      </c>
      <c r="BI141" s="18">
        <v>46</v>
      </c>
      <c r="BJ141" s="18">
        <v>48</v>
      </c>
      <c r="BK141" s="18">
        <v>45</v>
      </c>
      <c r="BL141" s="18">
        <v>46</v>
      </c>
      <c r="BM141" s="18">
        <v>56</v>
      </c>
      <c r="BN141" s="18">
        <v>41</v>
      </c>
      <c r="BO141" s="18">
        <v>54</v>
      </c>
      <c r="BP141" s="18">
        <v>42</v>
      </c>
      <c r="BQ141" s="18">
        <v>75</v>
      </c>
      <c r="BR141" s="18">
        <v>58</v>
      </c>
      <c r="BS141" s="18">
        <v>81</v>
      </c>
      <c r="BT141" s="18">
        <v>53</v>
      </c>
      <c r="BU141" s="18">
        <v>37</v>
      </c>
      <c r="BV141" s="18">
        <v>46</v>
      </c>
      <c r="BW141" s="18">
        <v>51</v>
      </c>
      <c r="BX141" s="18">
        <v>42</v>
      </c>
      <c r="BY141" s="18">
        <v>44</v>
      </c>
      <c r="BZ141" s="18">
        <v>33</v>
      </c>
      <c r="CA141" s="18">
        <v>43</v>
      </c>
      <c r="CB141" s="18">
        <v>59</v>
      </c>
      <c r="CC141" s="18">
        <v>41</v>
      </c>
      <c r="CD141" s="18">
        <v>54</v>
      </c>
      <c r="CE141" s="18">
        <v>56</v>
      </c>
      <c r="CF141" s="18">
        <v>54</v>
      </c>
      <c r="CG141" s="18">
        <v>42</v>
      </c>
      <c r="CH141" s="18">
        <v>31</v>
      </c>
      <c r="CI141" s="18">
        <v>38</v>
      </c>
      <c r="CJ141" s="18">
        <v>44</v>
      </c>
      <c r="CK141" s="18">
        <v>44</v>
      </c>
      <c r="CL141" s="18">
        <v>45</v>
      </c>
      <c r="CM141" s="18">
        <v>50</v>
      </c>
      <c r="CN141" s="18">
        <v>76</v>
      </c>
      <c r="CO141" s="18">
        <v>84</v>
      </c>
      <c r="CP141" s="18">
        <v>49</v>
      </c>
    </row>
    <row r="142" spans="2:94" x14ac:dyDescent="0.3">
      <c r="B142" s="18" t="str">
        <f t="shared" si="5"/>
        <v>DR_SmartHelp Result - UnknownGoogle Android</v>
      </c>
      <c r="C142" s="18" t="s">
        <v>62</v>
      </c>
      <c r="D142" s="18" t="s">
        <v>4</v>
      </c>
      <c r="E142" s="18">
        <v>36</v>
      </c>
      <c r="F142" s="18">
        <v>32</v>
      </c>
      <c r="G142" s="18">
        <v>34</v>
      </c>
      <c r="H142" s="18">
        <v>31</v>
      </c>
      <c r="I142" s="18">
        <v>26</v>
      </c>
      <c r="J142" s="18">
        <v>34</v>
      </c>
      <c r="K142" s="18">
        <v>35</v>
      </c>
      <c r="L142" s="18">
        <v>60</v>
      </c>
      <c r="M142" s="18">
        <v>45</v>
      </c>
      <c r="N142" s="18">
        <v>20</v>
      </c>
      <c r="O142" s="18">
        <v>42</v>
      </c>
      <c r="P142" s="18">
        <v>26</v>
      </c>
      <c r="Q142" s="18">
        <v>30</v>
      </c>
      <c r="R142" s="18">
        <v>34</v>
      </c>
      <c r="S142" s="18">
        <v>38</v>
      </c>
      <c r="T142" s="18">
        <v>37</v>
      </c>
      <c r="U142" s="18">
        <v>22</v>
      </c>
      <c r="V142" s="18">
        <v>192</v>
      </c>
      <c r="W142" s="18">
        <v>65</v>
      </c>
      <c r="X142" s="18">
        <v>5</v>
      </c>
      <c r="Y142" s="18">
        <v>4</v>
      </c>
      <c r="Z142" s="18">
        <v>2</v>
      </c>
      <c r="AA142" s="18">
        <v>2</v>
      </c>
      <c r="AB142" s="18">
        <v>5</v>
      </c>
      <c r="AC142" s="18">
        <v>4</v>
      </c>
      <c r="AD142" s="18">
        <v>1</v>
      </c>
      <c r="AE142" s="18">
        <v>5</v>
      </c>
      <c r="AF142" s="18">
        <v>4</v>
      </c>
      <c r="AG142" s="18">
        <v>4</v>
      </c>
      <c r="AH142" s="18">
        <v>7</v>
      </c>
      <c r="AI142" s="18">
        <v>4</v>
      </c>
      <c r="AJ142" s="18">
        <v>4</v>
      </c>
      <c r="AK142" s="18">
        <v>5</v>
      </c>
      <c r="AL142" s="18">
        <v>3</v>
      </c>
      <c r="AM142" s="18">
        <v>2</v>
      </c>
      <c r="AN142" s="18">
        <v>28</v>
      </c>
      <c r="AO142" s="18">
        <v>33</v>
      </c>
      <c r="AP142" s="18">
        <v>26</v>
      </c>
      <c r="AQ142" s="18">
        <v>26</v>
      </c>
      <c r="AR142" s="18">
        <v>20</v>
      </c>
      <c r="AS142" s="18">
        <v>19</v>
      </c>
      <c r="AT142" s="18">
        <v>17</v>
      </c>
      <c r="AU142" s="18">
        <v>16</v>
      </c>
      <c r="AV142" s="18">
        <v>17</v>
      </c>
      <c r="AW142" s="18">
        <v>22</v>
      </c>
      <c r="AX142" s="18">
        <v>20</v>
      </c>
      <c r="AY142" s="18">
        <v>22</v>
      </c>
      <c r="AZ142" s="18">
        <v>22</v>
      </c>
      <c r="BA142" s="18">
        <v>15</v>
      </c>
      <c r="BB142" s="18">
        <v>9</v>
      </c>
      <c r="BC142" s="18">
        <v>23</v>
      </c>
      <c r="BD142" s="18">
        <v>21</v>
      </c>
      <c r="BE142" s="18">
        <v>19</v>
      </c>
      <c r="BF142" s="18">
        <v>26</v>
      </c>
      <c r="BG142" s="18">
        <v>24</v>
      </c>
      <c r="BH142" s="18">
        <v>22</v>
      </c>
      <c r="BI142" s="18">
        <v>19</v>
      </c>
      <c r="BJ142" s="18">
        <v>21</v>
      </c>
      <c r="BK142" s="18">
        <v>24</v>
      </c>
      <c r="BL142" s="18">
        <v>18</v>
      </c>
      <c r="BM142" s="18">
        <v>24</v>
      </c>
      <c r="BN142" s="18">
        <v>8</v>
      </c>
      <c r="BO142" s="18">
        <v>25</v>
      </c>
      <c r="BP142" s="18">
        <v>21</v>
      </c>
      <c r="BQ142" s="18">
        <v>27</v>
      </c>
      <c r="BR142" s="18">
        <v>21</v>
      </c>
      <c r="BS142" s="18">
        <v>37</v>
      </c>
      <c r="BT142" s="18">
        <v>28</v>
      </c>
      <c r="BU142" s="18">
        <v>19</v>
      </c>
      <c r="BV142" s="18">
        <v>22</v>
      </c>
      <c r="BW142" s="18">
        <v>13</v>
      </c>
      <c r="BX142" s="18">
        <v>19</v>
      </c>
      <c r="BY142" s="18">
        <v>21</v>
      </c>
      <c r="BZ142" s="18">
        <v>13</v>
      </c>
      <c r="CA142" s="18">
        <v>13</v>
      </c>
      <c r="CB142" s="18">
        <v>34</v>
      </c>
      <c r="CC142" s="18">
        <v>20</v>
      </c>
      <c r="CD142" s="18">
        <v>22</v>
      </c>
      <c r="CE142" s="18">
        <v>21</v>
      </c>
      <c r="CF142" s="18">
        <v>23</v>
      </c>
      <c r="CG142" s="18">
        <v>17</v>
      </c>
      <c r="CH142" s="18">
        <v>14</v>
      </c>
      <c r="CI142" s="18">
        <v>16</v>
      </c>
      <c r="CJ142" s="18">
        <v>12</v>
      </c>
      <c r="CK142" s="18">
        <v>26</v>
      </c>
      <c r="CL142" s="18">
        <v>21</v>
      </c>
      <c r="CM142" s="18">
        <v>25</v>
      </c>
      <c r="CN142" s="18">
        <v>37</v>
      </c>
      <c r="CO142" s="18">
        <v>32</v>
      </c>
      <c r="CP142" s="18">
        <v>19</v>
      </c>
    </row>
    <row r="143" spans="2:94" x14ac:dyDescent="0.3">
      <c r="B143" s="18" t="str">
        <f t="shared" si="5"/>
        <v>DR_SmartHelp Result - DisconnectedApple iOS</v>
      </c>
      <c r="C143" s="18" t="s">
        <v>63</v>
      </c>
      <c r="D143" s="18" t="s">
        <v>3</v>
      </c>
      <c r="E143" s="18">
        <v>11</v>
      </c>
      <c r="F143" s="18">
        <v>10</v>
      </c>
      <c r="G143" s="18">
        <v>13</v>
      </c>
      <c r="H143" s="18">
        <v>16</v>
      </c>
      <c r="I143" s="18">
        <v>13</v>
      </c>
      <c r="J143" s="18">
        <v>13</v>
      </c>
      <c r="K143" s="18">
        <v>17</v>
      </c>
      <c r="L143" s="18">
        <v>17</v>
      </c>
      <c r="M143" s="18">
        <v>10</v>
      </c>
      <c r="N143" s="18">
        <v>13</v>
      </c>
      <c r="O143" s="18">
        <v>18</v>
      </c>
      <c r="P143" s="18">
        <v>6</v>
      </c>
      <c r="Q143" s="18">
        <v>6</v>
      </c>
      <c r="R143" s="18">
        <v>15</v>
      </c>
      <c r="S143" s="18">
        <v>12</v>
      </c>
      <c r="T143" s="18">
        <v>14</v>
      </c>
      <c r="U143" s="18">
        <v>9</v>
      </c>
      <c r="V143" s="18">
        <v>27</v>
      </c>
      <c r="W143" s="18">
        <v>43</v>
      </c>
      <c r="X143" s="18">
        <v>1</v>
      </c>
      <c r="Y143" s="18">
        <v>0</v>
      </c>
      <c r="Z143" s="18">
        <v>2</v>
      </c>
      <c r="AA143" s="18">
        <v>1</v>
      </c>
      <c r="AB143" s="18">
        <v>0</v>
      </c>
      <c r="AC143" s="18">
        <v>0</v>
      </c>
      <c r="AD143" s="18">
        <v>0</v>
      </c>
      <c r="AE143" s="18">
        <v>0</v>
      </c>
      <c r="AF143" s="18">
        <v>1</v>
      </c>
      <c r="AG143" s="18">
        <v>1</v>
      </c>
      <c r="AH143" s="18">
        <v>0</v>
      </c>
      <c r="AI143" s="18">
        <v>0</v>
      </c>
      <c r="AJ143" s="18">
        <v>0</v>
      </c>
      <c r="AK143" s="18">
        <v>0</v>
      </c>
      <c r="AL143" s="18">
        <v>0</v>
      </c>
      <c r="AM143" s="18">
        <v>0</v>
      </c>
      <c r="AN143" s="18">
        <v>8</v>
      </c>
      <c r="AO143" s="18">
        <v>8</v>
      </c>
      <c r="AP143" s="18">
        <v>9</v>
      </c>
      <c r="AQ143" s="18">
        <v>16</v>
      </c>
      <c r="AR143" s="18">
        <v>15</v>
      </c>
      <c r="AS143" s="18">
        <v>14</v>
      </c>
      <c r="AT143" s="18">
        <v>13</v>
      </c>
      <c r="AU143" s="18">
        <v>10</v>
      </c>
      <c r="AV143" s="18">
        <v>8</v>
      </c>
      <c r="AW143" s="18">
        <v>10</v>
      </c>
      <c r="AX143" s="18">
        <v>14</v>
      </c>
      <c r="AY143" s="18">
        <v>17</v>
      </c>
      <c r="AZ143" s="18">
        <v>23</v>
      </c>
      <c r="BA143" s="18">
        <v>25</v>
      </c>
      <c r="BB143" s="18">
        <v>19</v>
      </c>
      <c r="BC143" s="18">
        <v>20</v>
      </c>
      <c r="BD143" s="18">
        <v>38</v>
      </c>
      <c r="BE143" s="18">
        <v>19</v>
      </c>
      <c r="BF143" s="18">
        <v>22</v>
      </c>
      <c r="BG143" s="18">
        <v>27</v>
      </c>
      <c r="BH143" s="18">
        <v>29</v>
      </c>
      <c r="BI143" s="18">
        <v>19</v>
      </c>
      <c r="BJ143" s="18">
        <v>23</v>
      </c>
      <c r="BK143" s="18">
        <v>17</v>
      </c>
      <c r="BL143" s="18">
        <v>20</v>
      </c>
      <c r="BM143" s="18">
        <v>25</v>
      </c>
      <c r="BN143" s="18">
        <v>20</v>
      </c>
      <c r="BO143" s="18">
        <v>22</v>
      </c>
      <c r="BP143" s="18">
        <v>20</v>
      </c>
      <c r="BQ143" s="18">
        <v>18</v>
      </c>
      <c r="BR143" s="18">
        <v>21</v>
      </c>
      <c r="BS143" s="18">
        <v>25</v>
      </c>
      <c r="BT143" s="18">
        <v>23</v>
      </c>
      <c r="BU143" s="18">
        <v>19</v>
      </c>
      <c r="BV143" s="18">
        <v>15</v>
      </c>
      <c r="BW143" s="18">
        <v>20</v>
      </c>
      <c r="BX143" s="18">
        <v>14</v>
      </c>
      <c r="BY143" s="18">
        <v>19</v>
      </c>
      <c r="BZ143" s="18">
        <v>24</v>
      </c>
      <c r="CA143" s="18">
        <v>23</v>
      </c>
      <c r="CB143" s="18">
        <v>18</v>
      </c>
      <c r="CC143" s="18">
        <v>20</v>
      </c>
      <c r="CD143" s="18">
        <v>15</v>
      </c>
      <c r="CE143" s="18">
        <v>16</v>
      </c>
      <c r="CF143" s="18">
        <v>21</v>
      </c>
      <c r="CG143" s="18">
        <v>18</v>
      </c>
      <c r="CH143" s="18">
        <v>15</v>
      </c>
      <c r="CI143" s="18">
        <v>17</v>
      </c>
      <c r="CJ143" s="18">
        <v>19</v>
      </c>
      <c r="CK143" s="18">
        <v>14</v>
      </c>
      <c r="CL143" s="18">
        <v>16</v>
      </c>
      <c r="CM143" s="18">
        <v>20</v>
      </c>
      <c r="CN143" s="18">
        <v>18</v>
      </c>
      <c r="CO143" s="18">
        <v>21</v>
      </c>
      <c r="CP143" s="18">
        <v>16</v>
      </c>
    </row>
    <row r="144" spans="2:94" x14ac:dyDescent="0.3">
      <c r="B144" s="18" t="str">
        <f t="shared" si="5"/>
        <v>DR_SmartHelp Result - DisconnectedGoogle Android</v>
      </c>
      <c r="C144" s="18" t="s">
        <v>63</v>
      </c>
      <c r="D144" s="18" t="s">
        <v>4</v>
      </c>
      <c r="E144" s="18">
        <v>5</v>
      </c>
      <c r="F144" s="18">
        <v>6</v>
      </c>
      <c r="G144" s="18">
        <v>8</v>
      </c>
      <c r="H144" s="18">
        <v>8</v>
      </c>
      <c r="I144" s="18">
        <v>7</v>
      </c>
      <c r="J144" s="18">
        <v>17</v>
      </c>
      <c r="K144" s="18">
        <v>8</v>
      </c>
      <c r="L144" s="18">
        <v>14</v>
      </c>
      <c r="M144" s="18">
        <v>8</v>
      </c>
      <c r="N144" s="18">
        <v>10</v>
      </c>
      <c r="O144" s="18">
        <v>14</v>
      </c>
      <c r="P144" s="18">
        <v>11</v>
      </c>
      <c r="Q144" s="18">
        <v>10</v>
      </c>
      <c r="R144" s="18">
        <v>2</v>
      </c>
      <c r="S144" s="18">
        <v>7</v>
      </c>
      <c r="T144" s="18">
        <v>3</v>
      </c>
      <c r="U144" s="18">
        <v>7</v>
      </c>
      <c r="V144" s="18">
        <v>11</v>
      </c>
      <c r="W144" s="18">
        <v>28</v>
      </c>
      <c r="X144" s="18">
        <v>0</v>
      </c>
      <c r="Y144" s="18">
        <v>0</v>
      </c>
      <c r="Z144" s="18">
        <v>0</v>
      </c>
      <c r="AA144" s="18">
        <v>0</v>
      </c>
      <c r="AB144" s="18">
        <v>0</v>
      </c>
      <c r="AC144" s="18">
        <v>0</v>
      </c>
      <c r="AD144" s="18">
        <v>1</v>
      </c>
      <c r="AE144" s="18">
        <v>0</v>
      </c>
      <c r="AF144" s="18">
        <v>0</v>
      </c>
      <c r="AG144" s="18">
        <v>0</v>
      </c>
      <c r="AH144" s="18">
        <v>0</v>
      </c>
      <c r="AI144" s="18">
        <v>0</v>
      </c>
      <c r="AJ144" s="18">
        <v>0</v>
      </c>
      <c r="AK144" s="18">
        <v>0</v>
      </c>
      <c r="AL144" s="18">
        <v>0</v>
      </c>
      <c r="AM144" s="18">
        <v>0</v>
      </c>
      <c r="AN144" s="18">
        <v>2</v>
      </c>
      <c r="AO144" s="18">
        <v>5</v>
      </c>
      <c r="AP144" s="18">
        <v>13</v>
      </c>
      <c r="AQ144" s="18">
        <v>8</v>
      </c>
      <c r="AR144" s="18">
        <v>5</v>
      </c>
      <c r="AS144" s="18">
        <v>6</v>
      </c>
      <c r="AT144" s="18">
        <v>7</v>
      </c>
      <c r="AU144" s="18">
        <v>5</v>
      </c>
      <c r="AV144" s="18">
        <v>7</v>
      </c>
      <c r="AW144" s="18">
        <v>11</v>
      </c>
      <c r="AX144" s="18">
        <v>7</v>
      </c>
      <c r="AY144" s="18">
        <v>3</v>
      </c>
      <c r="AZ144" s="18">
        <v>7</v>
      </c>
      <c r="BA144" s="18">
        <v>5</v>
      </c>
      <c r="BB144" s="18">
        <v>6</v>
      </c>
      <c r="BC144" s="18">
        <v>6</v>
      </c>
      <c r="BD144" s="18">
        <v>9</v>
      </c>
      <c r="BE144" s="18">
        <v>9</v>
      </c>
      <c r="BF144" s="18">
        <v>3</v>
      </c>
      <c r="BG144" s="18">
        <v>6</v>
      </c>
      <c r="BH144" s="18">
        <v>9</v>
      </c>
      <c r="BI144" s="18">
        <v>9</v>
      </c>
      <c r="BJ144" s="18">
        <v>15</v>
      </c>
      <c r="BK144" s="18">
        <v>12</v>
      </c>
      <c r="BL144" s="18">
        <v>7</v>
      </c>
      <c r="BM144" s="18">
        <v>9</v>
      </c>
      <c r="BN144" s="18">
        <v>7</v>
      </c>
      <c r="BO144" s="18">
        <v>9</v>
      </c>
      <c r="BP144" s="18">
        <v>6</v>
      </c>
      <c r="BQ144" s="18">
        <v>10</v>
      </c>
      <c r="BR144" s="18">
        <v>8</v>
      </c>
      <c r="BS144" s="18">
        <v>12</v>
      </c>
      <c r="BT144" s="18">
        <v>5</v>
      </c>
      <c r="BU144" s="18">
        <v>3</v>
      </c>
      <c r="BV144" s="18">
        <v>4</v>
      </c>
      <c r="BW144" s="18">
        <v>9</v>
      </c>
      <c r="BX144" s="18">
        <v>8</v>
      </c>
      <c r="BY144" s="18">
        <v>10</v>
      </c>
      <c r="BZ144" s="18">
        <v>9</v>
      </c>
      <c r="CA144" s="18">
        <v>5</v>
      </c>
      <c r="CB144" s="18">
        <v>8</v>
      </c>
      <c r="CC144" s="18">
        <v>6</v>
      </c>
      <c r="CD144" s="18">
        <v>7</v>
      </c>
      <c r="CE144" s="18">
        <v>6</v>
      </c>
      <c r="CF144" s="18">
        <v>8</v>
      </c>
      <c r="CG144" s="18">
        <v>13</v>
      </c>
      <c r="CH144" s="18">
        <v>10</v>
      </c>
      <c r="CI144" s="18">
        <v>12</v>
      </c>
      <c r="CJ144" s="18">
        <v>8</v>
      </c>
      <c r="CK144" s="18">
        <v>13</v>
      </c>
      <c r="CL144" s="18">
        <v>8</v>
      </c>
      <c r="CM144" s="18">
        <v>20</v>
      </c>
      <c r="CN144" s="18">
        <v>5</v>
      </c>
      <c r="CO144" s="18">
        <v>15</v>
      </c>
      <c r="CP144" s="18">
        <v>9</v>
      </c>
    </row>
    <row r="145" spans="2:94" x14ac:dyDescent="0.3">
      <c r="B145" s="18" t="str">
        <f t="shared" si="5"/>
        <v>DR_SmartHelp Result - Incomplete InstallApple iOS</v>
      </c>
      <c r="C145" s="18" t="s">
        <v>64</v>
      </c>
      <c r="D145" s="18" t="s">
        <v>3</v>
      </c>
      <c r="E145" s="18">
        <v>4</v>
      </c>
      <c r="F145" s="18">
        <v>4</v>
      </c>
      <c r="G145" s="18">
        <v>8</v>
      </c>
      <c r="H145" s="18">
        <v>7</v>
      </c>
      <c r="I145" s="18">
        <v>1</v>
      </c>
      <c r="J145" s="18">
        <v>5</v>
      </c>
      <c r="K145" s="18">
        <v>5</v>
      </c>
      <c r="L145" s="18">
        <v>8</v>
      </c>
      <c r="M145" s="18">
        <v>3</v>
      </c>
      <c r="N145" s="18">
        <v>7</v>
      </c>
      <c r="O145" s="18">
        <v>4</v>
      </c>
      <c r="P145" s="18">
        <v>4</v>
      </c>
      <c r="Q145" s="18">
        <v>3</v>
      </c>
      <c r="R145" s="18">
        <v>5</v>
      </c>
      <c r="S145" s="18">
        <v>4</v>
      </c>
      <c r="T145" s="18">
        <v>1</v>
      </c>
      <c r="U145" s="18">
        <v>6</v>
      </c>
      <c r="V145" s="18">
        <v>3</v>
      </c>
      <c r="W145" s="18">
        <v>21</v>
      </c>
      <c r="X145" s="18">
        <v>0</v>
      </c>
      <c r="Y145" s="18">
        <v>2</v>
      </c>
      <c r="Z145" s="18">
        <v>3</v>
      </c>
      <c r="AA145" s="18">
        <v>0</v>
      </c>
      <c r="AB145" s="18">
        <v>0</v>
      </c>
      <c r="AC145" s="18">
        <v>2</v>
      </c>
      <c r="AD145" s="18">
        <v>1</v>
      </c>
      <c r="AE145" s="18">
        <v>3</v>
      </c>
      <c r="AF145" s="18">
        <v>0</v>
      </c>
      <c r="AG145" s="18">
        <v>2</v>
      </c>
      <c r="AH145" s="18">
        <v>1</v>
      </c>
      <c r="AI145" s="18">
        <v>0</v>
      </c>
      <c r="AJ145" s="18">
        <v>0</v>
      </c>
      <c r="AK145" s="18">
        <v>0</v>
      </c>
      <c r="AL145" s="18">
        <v>0</v>
      </c>
      <c r="AM145" s="18">
        <v>0</v>
      </c>
      <c r="AN145" s="18">
        <v>5</v>
      </c>
      <c r="AO145" s="18">
        <v>6</v>
      </c>
      <c r="AP145" s="18">
        <v>3</v>
      </c>
      <c r="AQ145" s="18">
        <v>0</v>
      </c>
      <c r="AR145" s="18">
        <v>1</v>
      </c>
      <c r="AS145" s="18">
        <v>4</v>
      </c>
      <c r="AT145" s="18">
        <v>7</v>
      </c>
      <c r="AU145" s="18">
        <v>1</v>
      </c>
      <c r="AV145" s="18">
        <v>2</v>
      </c>
      <c r="AW145" s="18">
        <v>2</v>
      </c>
      <c r="AX145" s="18">
        <v>2</v>
      </c>
      <c r="AY145" s="18">
        <v>7</v>
      </c>
      <c r="AZ145" s="18">
        <v>5</v>
      </c>
      <c r="BA145" s="18">
        <v>5</v>
      </c>
      <c r="BB145" s="18">
        <v>8</v>
      </c>
      <c r="BC145" s="18">
        <v>5</v>
      </c>
      <c r="BD145" s="18">
        <v>4</v>
      </c>
      <c r="BE145" s="18">
        <v>4</v>
      </c>
      <c r="BF145" s="18">
        <v>5</v>
      </c>
      <c r="BG145" s="18">
        <v>3</v>
      </c>
      <c r="BH145" s="18">
        <v>1</v>
      </c>
      <c r="BI145" s="18">
        <v>1</v>
      </c>
      <c r="BJ145" s="18">
        <v>4</v>
      </c>
      <c r="BK145" s="18">
        <v>1</v>
      </c>
      <c r="BL145" s="18">
        <v>2</v>
      </c>
      <c r="BM145" s="18">
        <v>1</v>
      </c>
      <c r="BN145" s="18">
        <v>4</v>
      </c>
      <c r="BO145" s="18">
        <v>9</v>
      </c>
      <c r="BP145" s="18">
        <v>7</v>
      </c>
      <c r="BQ145" s="18">
        <v>3</v>
      </c>
      <c r="BR145" s="18">
        <v>1</v>
      </c>
      <c r="BS145" s="18">
        <v>1</v>
      </c>
      <c r="BT145" s="18">
        <v>2</v>
      </c>
      <c r="BU145" s="18">
        <v>4</v>
      </c>
      <c r="BV145" s="18">
        <v>3</v>
      </c>
      <c r="BW145" s="18">
        <v>2</v>
      </c>
      <c r="BX145" s="18">
        <v>6</v>
      </c>
      <c r="BY145" s="18">
        <v>5</v>
      </c>
      <c r="BZ145" s="18">
        <v>3</v>
      </c>
      <c r="CA145" s="18">
        <v>10</v>
      </c>
      <c r="CB145" s="18">
        <v>5</v>
      </c>
      <c r="CC145" s="18">
        <v>5</v>
      </c>
      <c r="CD145" s="18">
        <v>5</v>
      </c>
      <c r="CE145" s="18">
        <v>4</v>
      </c>
      <c r="CF145" s="18">
        <v>6</v>
      </c>
      <c r="CG145" s="18">
        <v>10</v>
      </c>
      <c r="CH145" s="18">
        <v>1</v>
      </c>
      <c r="CI145" s="18">
        <v>6</v>
      </c>
      <c r="CJ145" s="18">
        <v>6</v>
      </c>
      <c r="CK145" s="18">
        <v>11</v>
      </c>
      <c r="CL145" s="18">
        <v>7</v>
      </c>
      <c r="CM145" s="18">
        <v>8</v>
      </c>
      <c r="CN145" s="18">
        <v>11</v>
      </c>
      <c r="CO145" s="18">
        <v>10</v>
      </c>
      <c r="CP145" s="18">
        <v>5</v>
      </c>
    </row>
    <row r="146" spans="2:94" x14ac:dyDescent="0.3">
      <c r="B146" s="18" t="str">
        <f t="shared" si="5"/>
        <v>DR_SmartHelp Result - Incomplete InstallGoogle Android</v>
      </c>
      <c r="C146" s="18" t="s">
        <v>64</v>
      </c>
      <c r="D146" s="18" t="s">
        <v>4</v>
      </c>
      <c r="E146" s="18">
        <v>4</v>
      </c>
      <c r="F146" s="18">
        <v>4</v>
      </c>
      <c r="G146" s="18">
        <v>2</v>
      </c>
      <c r="H146" s="18">
        <v>3</v>
      </c>
      <c r="I146" s="18">
        <v>2</v>
      </c>
      <c r="J146" s="18">
        <v>2</v>
      </c>
      <c r="K146" s="18">
        <v>1</v>
      </c>
      <c r="L146" s="18">
        <v>3</v>
      </c>
      <c r="M146" s="18">
        <v>3</v>
      </c>
      <c r="N146" s="18">
        <v>6</v>
      </c>
      <c r="O146" s="18">
        <v>2</v>
      </c>
      <c r="P146" s="18">
        <v>3</v>
      </c>
      <c r="Q146" s="18">
        <v>1</v>
      </c>
      <c r="R146" s="18">
        <v>3</v>
      </c>
      <c r="S146" s="18">
        <v>1</v>
      </c>
      <c r="T146" s="18">
        <v>1</v>
      </c>
      <c r="U146" s="18">
        <v>3</v>
      </c>
      <c r="V146" s="18">
        <v>3</v>
      </c>
      <c r="W146" s="18">
        <v>7</v>
      </c>
      <c r="X146" s="18">
        <v>0</v>
      </c>
      <c r="Y146" s="18">
        <v>0</v>
      </c>
      <c r="Z146" s="18">
        <v>0</v>
      </c>
      <c r="AA146" s="18">
        <v>0</v>
      </c>
      <c r="AB146" s="18">
        <v>0</v>
      </c>
      <c r="AC146" s="18">
        <v>2</v>
      </c>
      <c r="AD146" s="18">
        <v>0</v>
      </c>
      <c r="AE146" s="18">
        <v>1</v>
      </c>
      <c r="AF146" s="18">
        <v>0</v>
      </c>
      <c r="AG146" s="18">
        <v>0</v>
      </c>
      <c r="AH146" s="18">
        <v>0</v>
      </c>
      <c r="AI146" s="18">
        <v>0</v>
      </c>
      <c r="AJ146" s="18">
        <v>1</v>
      </c>
      <c r="AK146" s="18">
        <v>0</v>
      </c>
      <c r="AL146" s="18">
        <v>2</v>
      </c>
      <c r="AM146" s="18">
        <v>2</v>
      </c>
      <c r="AN146" s="18">
        <v>2</v>
      </c>
      <c r="AO146" s="18">
        <v>0</v>
      </c>
      <c r="AP146" s="18">
        <v>2</v>
      </c>
      <c r="AQ146" s="18">
        <v>1</v>
      </c>
      <c r="AR146" s="18">
        <v>0</v>
      </c>
      <c r="AS146" s="18">
        <v>2</v>
      </c>
      <c r="AT146" s="18">
        <v>1</v>
      </c>
      <c r="AU146" s="18">
        <v>1</v>
      </c>
      <c r="AV146" s="18">
        <v>4</v>
      </c>
      <c r="AW146" s="18">
        <v>2</v>
      </c>
      <c r="AX146" s="18">
        <v>2</v>
      </c>
      <c r="AY146" s="18">
        <v>6</v>
      </c>
      <c r="AZ146" s="18">
        <v>1</v>
      </c>
      <c r="BA146" s="18">
        <v>3</v>
      </c>
      <c r="BB146" s="18">
        <v>0</v>
      </c>
      <c r="BC146" s="18">
        <v>3</v>
      </c>
      <c r="BD146" s="18">
        <v>4</v>
      </c>
      <c r="BE146" s="18">
        <v>0</v>
      </c>
      <c r="BF146" s="18">
        <v>4</v>
      </c>
      <c r="BG146" s="18">
        <v>0</v>
      </c>
      <c r="BH146" s="18">
        <v>4</v>
      </c>
      <c r="BI146" s="18">
        <v>0</v>
      </c>
      <c r="BJ146" s="18">
        <v>1</v>
      </c>
      <c r="BK146" s="18">
        <v>3</v>
      </c>
      <c r="BL146" s="18">
        <v>4</v>
      </c>
      <c r="BM146" s="18">
        <v>2</v>
      </c>
      <c r="BN146" s="18">
        <v>0</v>
      </c>
      <c r="BO146" s="18">
        <v>1</v>
      </c>
      <c r="BP146" s="18">
        <v>2</v>
      </c>
      <c r="BQ146" s="18">
        <v>2</v>
      </c>
      <c r="BR146" s="18">
        <v>2</v>
      </c>
      <c r="BS146" s="18">
        <v>0</v>
      </c>
      <c r="BT146" s="18">
        <v>4</v>
      </c>
      <c r="BU146" s="18">
        <v>2</v>
      </c>
      <c r="BV146" s="18">
        <v>2</v>
      </c>
      <c r="BW146" s="18">
        <v>4</v>
      </c>
      <c r="BX146" s="18">
        <v>0</v>
      </c>
      <c r="BY146" s="18">
        <v>6</v>
      </c>
      <c r="BZ146" s="18">
        <v>1</v>
      </c>
      <c r="CA146" s="18">
        <v>2</v>
      </c>
      <c r="CB146" s="18">
        <v>0</v>
      </c>
      <c r="CC146" s="18">
        <v>7</v>
      </c>
      <c r="CD146" s="18">
        <v>6</v>
      </c>
      <c r="CE146" s="18">
        <v>8</v>
      </c>
      <c r="CF146" s="18">
        <v>7</v>
      </c>
      <c r="CG146" s="18">
        <v>2</v>
      </c>
      <c r="CH146" s="18">
        <v>4</v>
      </c>
      <c r="CI146" s="18">
        <v>5</v>
      </c>
      <c r="CJ146" s="18">
        <v>6</v>
      </c>
      <c r="CK146" s="18">
        <v>1</v>
      </c>
      <c r="CL146" s="18">
        <v>4</v>
      </c>
      <c r="CM146" s="18">
        <v>11</v>
      </c>
      <c r="CN146" s="18">
        <v>8</v>
      </c>
      <c r="CO146" s="18">
        <v>9</v>
      </c>
      <c r="CP146" s="18">
        <v>2</v>
      </c>
    </row>
    <row r="147" spans="2:94" x14ac:dyDescent="0.3">
      <c r="B147" s="18" t="str">
        <f t="shared" si="5"/>
        <v>DR_SmartHelp - Reboot Flow StartedApple iOS</v>
      </c>
      <c r="C147" s="18" t="s">
        <v>65</v>
      </c>
      <c r="D147" s="18" t="s">
        <v>3</v>
      </c>
      <c r="E147" s="18">
        <v>32</v>
      </c>
      <c r="F147" s="18">
        <v>43</v>
      </c>
      <c r="G147" s="18">
        <v>59</v>
      </c>
      <c r="H147" s="18">
        <v>36</v>
      </c>
      <c r="I147" s="18">
        <v>41</v>
      </c>
      <c r="J147" s="18">
        <v>35</v>
      </c>
      <c r="K147" s="18">
        <v>43</v>
      </c>
      <c r="L147" s="18">
        <v>70</v>
      </c>
      <c r="M147" s="18">
        <v>49</v>
      </c>
      <c r="N147" s="18">
        <v>46</v>
      </c>
      <c r="O147" s="18">
        <v>59</v>
      </c>
      <c r="P147" s="18">
        <v>35</v>
      </c>
      <c r="Q147" s="18">
        <v>47</v>
      </c>
      <c r="R147" s="18">
        <v>29</v>
      </c>
      <c r="S147" s="18">
        <v>52</v>
      </c>
      <c r="T147" s="18">
        <v>50</v>
      </c>
      <c r="U147" s="18">
        <v>50</v>
      </c>
      <c r="V147" s="18">
        <v>191</v>
      </c>
      <c r="W147" s="18">
        <v>84</v>
      </c>
      <c r="X147" s="18">
        <v>4</v>
      </c>
      <c r="Y147" s="18">
        <v>10</v>
      </c>
      <c r="Z147" s="18">
        <v>12</v>
      </c>
      <c r="AA147" s="18">
        <v>9</v>
      </c>
      <c r="AB147" s="18">
        <v>14</v>
      </c>
      <c r="AC147" s="18">
        <v>7</v>
      </c>
      <c r="AD147" s="18">
        <v>16</v>
      </c>
      <c r="AE147" s="18">
        <v>18</v>
      </c>
      <c r="AF147" s="18">
        <v>10</v>
      </c>
      <c r="AG147" s="18">
        <v>10</v>
      </c>
      <c r="AH147" s="18">
        <v>6</v>
      </c>
      <c r="AI147" s="18">
        <v>9</v>
      </c>
      <c r="AJ147" s="18">
        <v>17</v>
      </c>
      <c r="AK147" s="18">
        <v>14</v>
      </c>
      <c r="AL147" s="18">
        <v>9</v>
      </c>
      <c r="AM147" s="18">
        <v>23</v>
      </c>
      <c r="AN147" s="18">
        <v>32</v>
      </c>
      <c r="AO147" s="18">
        <v>35</v>
      </c>
      <c r="AP147" s="18">
        <v>38</v>
      </c>
      <c r="AQ147" s="18">
        <v>47</v>
      </c>
      <c r="AR147" s="18">
        <v>36</v>
      </c>
      <c r="AS147" s="18">
        <v>45</v>
      </c>
      <c r="AT147" s="18">
        <v>34</v>
      </c>
      <c r="AU147" s="18">
        <v>37</v>
      </c>
      <c r="AV147" s="18">
        <v>29</v>
      </c>
      <c r="AW147" s="18">
        <v>38</v>
      </c>
      <c r="AX147" s="18">
        <v>28</v>
      </c>
      <c r="AY147" s="18">
        <v>44</v>
      </c>
      <c r="AZ147" s="18">
        <v>45</v>
      </c>
      <c r="BA147" s="18">
        <v>28</v>
      </c>
      <c r="BB147" s="18">
        <v>24</v>
      </c>
      <c r="BC147" s="18">
        <v>22</v>
      </c>
      <c r="BD147" s="18">
        <v>39</v>
      </c>
      <c r="BE147" s="18">
        <v>30</v>
      </c>
      <c r="BF147" s="18">
        <v>25</v>
      </c>
      <c r="BG147" s="18">
        <v>33</v>
      </c>
      <c r="BH147" s="18">
        <v>42</v>
      </c>
      <c r="BI147" s="18">
        <v>25</v>
      </c>
      <c r="BJ147" s="18">
        <v>26</v>
      </c>
      <c r="BK147" s="18">
        <v>30</v>
      </c>
      <c r="BL147" s="18">
        <v>31</v>
      </c>
      <c r="BM147" s="18">
        <v>33</v>
      </c>
      <c r="BN147" s="18">
        <v>29</v>
      </c>
      <c r="BO147" s="18">
        <v>23</v>
      </c>
      <c r="BP147" s="18">
        <v>34</v>
      </c>
      <c r="BQ147" s="18">
        <v>47</v>
      </c>
      <c r="BR147" s="18">
        <v>39</v>
      </c>
      <c r="BS147" s="18">
        <v>52</v>
      </c>
      <c r="BT147" s="18">
        <v>33</v>
      </c>
      <c r="BU147" s="18">
        <v>29</v>
      </c>
      <c r="BV147" s="18">
        <v>30</v>
      </c>
      <c r="BW147" s="18">
        <v>31</v>
      </c>
      <c r="BX147" s="18">
        <v>20</v>
      </c>
      <c r="BY147" s="18">
        <v>30</v>
      </c>
      <c r="BZ147" s="18">
        <v>27</v>
      </c>
      <c r="CA147" s="18">
        <v>24</v>
      </c>
      <c r="CB147" s="18">
        <v>32</v>
      </c>
      <c r="CC147" s="18">
        <v>19</v>
      </c>
      <c r="CD147" s="18">
        <v>31</v>
      </c>
      <c r="CE147" s="18">
        <v>28</v>
      </c>
      <c r="CF147" s="18">
        <v>34</v>
      </c>
      <c r="CG147" s="18">
        <v>32</v>
      </c>
      <c r="CH147" s="18">
        <v>14</v>
      </c>
      <c r="CI147" s="18">
        <v>24</v>
      </c>
      <c r="CJ147" s="18">
        <v>29</v>
      </c>
      <c r="CK147" s="18">
        <v>17</v>
      </c>
      <c r="CL147" s="18">
        <v>24</v>
      </c>
      <c r="CM147" s="18">
        <v>30</v>
      </c>
      <c r="CN147" s="18">
        <v>50</v>
      </c>
      <c r="CO147" s="18">
        <v>52</v>
      </c>
      <c r="CP147" s="18">
        <v>21</v>
      </c>
    </row>
    <row r="148" spans="2:94" x14ac:dyDescent="0.3">
      <c r="B148" s="18" t="str">
        <f t="shared" si="5"/>
        <v>DR_SmartHelp - Reboot Flow StartedGoogle Android</v>
      </c>
      <c r="C148" s="18" t="s">
        <v>65</v>
      </c>
      <c r="D148" s="18" t="s">
        <v>4</v>
      </c>
      <c r="E148" s="18">
        <v>22</v>
      </c>
      <c r="F148" s="18">
        <v>20</v>
      </c>
      <c r="G148" s="18">
        <v>19</v>
      </c>
      <c r="H148" s="18">
        <v>23</v>
      </c>
      <c r="I148" s="18">
        <v>17</v>
      </c>
      <c r="J148" s="18">
        <v>22</v>
      </c>
      <c r="K148" s="18">
        <v>26</v>
      </c>
      <c r="L148" s="18">
        <v>45</v>
      </c>
      <c r="M148" s="18">
        <v>30</v>
      </c>
      <c r="N148" s="18">
        <v>21</v>
      </c>
      <c r="O148" s="18">
        <v>24</v>
      </c>
      <c r="P148" s="18">
        <v>21</v>
      </c>
      <c r="Q148" s="18">
        <v>22</v>
      </c>
      <c r="R148" s="18">
        <v>23</v>
      </c>
      <c r="S148" s="18">
        <v>20</v>
      </c>
      <c r="T148" s="18">
        <v>25</v>
      </c>
      <c r="U148" s="18">
        <v>17</v>
      </c>
      <c r="V148" s="18">
        <v>147</v>
      </c>
      <c r="W148" s="18">
        <v>46</v>
      </c>
      <c r="X148" s="18">
        <v>3</v>
      </c>
      <c r="Y148" s="18">
        <v>3</v>
      </c>
      <c r="Z148" s="18">
        <v>7</v>
      </c>
      <c r="AA148" s="18">
        <v>10</v>
      </c>
      <c r="AB148" s="18">
        <v>7</v>
      </c>
      <c r="AC148" s="18">
        <v>9</v>
      </c>
      <c r="AD148" s="18">
        <v>7</v>
      </c>
      <c r="AE148" s="18">
        <v>3</v>
      </c>
      <c r="AF148" s="18">
        <v>4</v>
      </c>
      <c r="AG148" s="18">
        <v>6</v>
      </c>
      <c r="AH148" s="18">
        <v>4</v>
      </c>
      <c r="AI148" s="18">
        <v>6</v>
      </c>
      <c r="AJ148" s="18">
        <v>13</v>
      </c>
      <c r="AK148" s="18">
        <v>5</v>
      </c>
      <c r="AL148" s="18">
        <v>9</v>
      </c>
      <c r="AM148" s="18">
        <v>13</v>
      </c>
      <c r="AN148" s="18">
        <v>15</v>
      </c>
      <c r="AO148" s="18">
        <v>19</v>
      </c>
      <c r="AP148" s="18">
        <v>21</v>
      </c>
      <c r="AQ148" s="18">
        <v>20</v>
      </c>
      <c r="AR148" s="18">
        <v>11</v>
      </c>
      <c r="AS148" s="18">
        <v>14</v>
      </c>
      <c r="AT148" s="18">
        <v>9</v>
      </c>
      <c r="AU148" s="18">
        <v>9</v>
      </c>
      <c r="AV148" s="18">
        <v>12</v>
      </c>
      <c r="AW148" s="18">
        <v>14</v>
      </c>
      <c r="AX148" s="18">
        <v>18</v>
      </c>
      <c r="AY148" s="18">
        <v>20</v>
      </c>
      <c r="AZ148" s="18">
        <v>13</v>
      </c>
      <c r="BA148" s="18">
        <v>12</v>
      </c>
      <c r="BB148" s="18">
        <v>8</v>
      </c>
      <c r="BC148" s="18">
        <v>15</v>
      </c>
      <c r="BD148" s="18">
        <v>17</v>
      </c>
      <c r="BE148" s="18">
        <v>13</v>
      </c>
      <c r="BF148" s="18">
        <v>20</v>
      </c>
      <c r="BG148" s="18">
        <v>13</v>
      </c>
      <c r="BH148" s="18">
        <v>16</v>
      </c>
      <c r="BI148" s="18">
        <v>6</v>
      </c>
      <c r="BJ148" s="18">
        <v>16</v>
      </c>
      <c r="BK148" s="18">
        <v>17</v>
      </c>
      <c r="BL148" s="18">
        <v>13</v>
      </c>
      <c r="BM148" s="18">
        <v>7</v>
      </c>
      <c r="BN148" s="18">
        <v>9</v>
      </c>
      <c r="BO148" s="18">
        <v>17</v>
      </c>
      <c r="BP148" s="18">
        <v>18</v>
      </c>
      <c r="BQ148" s="18">
        <v>17</v>
      </c>
      <c r="BR148" s="18">
        <v>22</v>
      </c>
      <c r="BS148" s="18">
        <v>22</v>
      </c>
      <c r="BT148" s="18">
        <v>15</v>
      </c>
      <c r="BU148" s="18">
        <v>13</v>
      </c>
      <c r="BV148" s="18">
        <v>17</v>
      </c>
      <c r="BW148" s="18">
        <v>18</v>
      </c>
      <c r="BX148" s="18">
        <v>8</v>
      </c>
      <c r="BY148" s="18">
        <v>14</v>
      </c>
      <c r="BZ148" s="18">
        <v>8</v>
      </c>
      <c r="CA148" s="18">
        <v>11</v>
      </c>
      <c r="CB148" s="18">
        <v>25</v>
      </c>
      <c r="CC148" s="18">
        <v>18</v>
      </c>
      <c r="CD148" s="18">
        <v>14</v>
      </c>
      <c r="CE148" s="18">
        <v>14</v>
      </c>
      <c r="CF148" s="18">
        <v>14</v>
      </c>
      <c r="CG148" s="18">
        <v>17</v>
      </c>
      <c r="CH148" s="18">
        <v>11</v>
      </c>
      <c r="CI148" s="18">
        <v>13</v>
      </c>
      <c r="CJ148" s="18">
        <v>12</v>
      </c>
      <c r="CK148" s="18">
        <v>18</v>
      </c>
      <c r="CL148" s="18">
        <v>20</v>
      </c>
      <c r="CM148" s="18">
        <v>11</v>
      </c>
      <c r="CN148" s="18">
        <v>31</v>
      </c>
      <c r="CO148" s="18">
        <v>22</v>
      </c>
      <c r="CP148" s="18">
        <v>9</v>
      </c>
    </row>
    <row r="149" spans="2:94" x14ac:dyDescent="0.3">
      <c r="B149" s="18" t="str">
        <f t="shared" si="5"/>
        <v>DR_SmartHelp - P&amp;PApple iOS</v>
      </c>
      <c r="C149" s="18" t="s">
        <v>66</v>
      </c>
      <c r="D149" s="18" t="s">
        <v>3</v>
      </c>
      <c r="E149" s="18">
        <v>2045</v>
      </c>
      <c r="F149" s="18">
        <v>2036</v>
      </c>
      <c r="G149" s="18">
        <v>1979</v>
      </c>
      <c r="H149" s="18">
        <v>1868</v>
      </c>
      <c r="I149" s="18">
        <v>1908</v>
      </c>
      <c r="J149" s="18">
        <v>2161</v>
      </c>
      <c r="K149" s="18">
        <v>2326</v>
      </c>
      <c r="L149" s="18">
        <v>2465</v>
      </c>
      <c r="M149" s="18">
        <v>2249</v>
      </c>
      <c r="N149" s="18">
        <v>2057</v>
      </c>
      <c r="O149" s="18">
        <v>2034</v>
      </c>
      <c r="P149" s="18">
        <v>1942</v>
      </c>
      <c r="Q149" s="18">
        <v>2078</v>
      </c>
      <c r="R149" s="18">
        <v>1960</v>
      </c>
      <c r="S149" s="18">
        <v>2013</v>
      </c>
      <c r="T149" s="18">
        <v>1978</v>
      </c>
      <c r="U149" s="18">
        <v>1976</v>
      </c>
      <c r="V149" s="18">
        <v>1956</v>
      </c>
      <c r="W149" s="18">
        <v>1851</v>
      </c>
      <c r="X149" s="18">
        <v>1855</v>
      </c>
      <c r="Y149" s="18">
        <v>1948</v>
      </c>
      <c r="Z149" s="18">
        <v>1760</v>
      </c>
      <c r="AA149" s="18">
        <v>1880</v>
      </c>
      <c r="AB149" s="18">
        <v>1882</v>
      </c>
      <c r="AC149" s="18">
        <v>1890</v>
      </c>
      <c r="AD149" s="18">
        <v>1864</v>
      </c>
      <c r="AE149" s="18">
        <v>2146</v>
      </c>
      <c r="AF149" s="18">
        <v>1883</v>
      </c>
      <c r="AG149" s="18">
        <v>1864</v>
      </c>
      <c r="AH149" s="18">
        <v>1974</v>
      </c>
      <c r="AI149" s="18">
        <v>2023</v>
      </c>
      <c r="AJ149" s="18">
        <v>1891</v>
      </c>
      <c r="AK149" s="18">
        <v>2078</v>
      </c>
      <c r="AL149" s="18">
        <v>2303</v>
      </c>
      <c r="AM149" s="18">
        <v>2130</v>
      </c>
      <c r="AN149" s="18">
        <v>2099</v>
      </c>
      <c r="AO149" s="18">
        <v>2065</v>
      </c>
      <c r="AP149" s="18">
        <v>1911</v>
      </c>
      <c r="AQ149" s="18">
        <v>1827</v>
      </c>
      <c r="AR149" s="18">
        <v>1890</v>
      </c>
      <c r="AS149" s="18">
        <v>1938</v>
      </c>
      <c r="AT149" s="18">
        <v>2029</v>
      </c>
      <c r="AU149" s="18">
        <v>1794</v>
      </c>
      <c r="AV149" s="18">
        <v>1973</v>
      </c>
      <c r="AW149" s="18">
        <v>1837</v>
      </c>
      <c r="AX149" s="18">
        <v>1567</v>
      </c>
      <c r="AY149" s="18">
        <v>1900</v>
      </c>
      <c r="AZ149" s="18">
        <v>2040</v>
      </c>
      <c r="BA149" s="18">
        <v>2291</v>
      </c>
      <c r="BB149" s="18">
        <v>2038</v>
      </c>
      <c r="BC149" s="18">
        <v>2504</v>
      </c>
      <c r="BD149" s="18">
        <v>2336</v>
      </c>
      <c r="BE149" s="18">
        <v>2044</v>
      </c>
      <c r="BF149" s="18">
        <v>2083</v>
      </c>
      <c r="BG149" s="18">
        <v>2028</v>
      </c>
      <c r="BH149" s="18">
        <v>1917</v>
      </c>
      <c r="BI149" s="18">
        <v>2030</v>
      </c>
      <c r="BJ149" s="18">
        <v>2063</v>
      </c>
      <c r="BK149" s="18">
        <v>1804</v>
      </c>
      <c r="BL149" s="18">
        <v>1670</v>
      </c>
      <c r="BM149" s="18">
        <v>2054</v>
      </c>
      <c r="BN149" s="18">
        <v>2001</v>
      </c>
      <c r="BO149" s="18">
        <v>1927</v>
      </c>
      <c r="BP149" s="18">
        <v>1752</v>
      </c>
      <c r="BQ149" s="18">
        <v>1865</v>
      </c>
      <c r="BR149" s="18">
        <v>1925</v>
      </c>
      <c r="BS149" s="18">
        <v>2299</v>
      </c>
      <c r="BT149" s="18">
        <v>2005</v>
      </c>
      <c r="BU149" s="18">
        <v>1811</v>
      </c>
      <c r="BV149" s="18">
        <v>1707</v>
      </c>
      <c r="BW149" s="18">
        <v>1723</v>
      </c>
      <c r="BX149" s="18">
        <v>2337</v>
      </c>
      <c r="BY149" s="18">
        <v>2139</v>
      </c>
      <c r="BZ149" s="18">
        <v>1876</v>
      </c>
      <c r="CA149" s="18">
        <v>1994</v>
      </c>
      <c r="CB149" s="18">
        <v>2090</v>
      </c>
      <c r="CC149" s="18">
        <v>1997</v>
      </c>
      <c r="CD149" s="18">
        <v>2206</v>
      </c>
      <c r="CE149" s="18">
        <v>2880</v>
      </c>
      <c r="CF149" s="18">
        <v>2254</v>
      </c>
      <c r="CG149" s="18">
        <v>2040</v>
      </c>
      <c r="CH149" s="18">
        <v>2080</v>
      </c>
      <c r="CI149" s="18">
        <v>1966</v>
      </c>
      <c r="CJ149" s="18">
        <v>1975</v>
      </c>
      <c r="CK149" s="18">
        <v>2126</v>
      </c>
      <c r="CL149" s="18">
        <v>2131</v>
      </c>
      <c r="CM149" s="18">
        <v>2156</v>
      </c>
      <c r="CN149" s="18">
        <v>2179</v>
      </c>
      <c r="CO149" s="18">
        <v>2073</v>
      </c>
      <c r="CP149" s="18">
        <v>1978</v>
      </c>
    </row>
    <row r="150" spans="2:94" x14ac:dyDescent="0.3">
      <c r="B150" s="18" t="str">
        <f t="shared" si="5"/>
        <v>DR_SmartHelp - P&amp;PGoogle Android</v>
      </c>
      <c r="C150" s="18" t="s">
        <v>66</v>
      </c>
      <c r="D150" s="18" t="s">
        <v>4</v>
      </c>
      <c r="E150" s="18">
        <v>967</v>
      </c>
      <c r="F150" s="18">
        <v>981</v>
      </c>
      <c r="G150" s="18">
        <v>874</v>
      </c>
      <c r="H150" s="18">
        <v>815</v>
      </c>
      <c r="I150" s="18">
        <v>764</v>
      </c>
      <c r="J150" s="18">
        <v>885</v>
      </c>
      <c r="K150" s="18">
        <v>976</v>
      </c>
      <c r="L150" s="18">
        <v>1033</v>
      </c>
      <c r="M150" s="18">
        <v>925</v>
      </c>
      <c r="N150" s="18">
        <v>913</v>
      </c>
      <c r="O150" s="18">
        <v>856</v>
      </c>
      <c r="P150" s="18">
        <v>826</v>
      </c>
      <c r="Q150" s="18">
        <v>888</v>
      </c>
      <c r="R150" s="18">
        <v>881</v>
      </c>
      <c r="S150" s="18">
        <v>775</v>
      </c>
      <c r="T150" s="18">
        <v>797</v>
      </c>
      <c r="U150" s="18">
        <v>817</v>
      </c>
      <c r="V150" s="18">
        <v>1031</v>
      </c>
      <c r="W150" s="18">
        <v>813</v>
      </c>
      <c r="X150" s="18">
        <v>807</v>
      </c>
      <c r="Y150" s="18">
        <v>871</v>
      </c>
      <c r="Z150" s="18">
        <v>831</v>
      </c>
      <c r="AA150" s="18">
        <v>827</v>
      </c>
      <c r="AB150" s="18">
        <v>868</v>
      </c>
      <c r="AC150" s="18">
        <v>864</v>
      </c>
      <c r="AD150" s="18">
        <v>878</v>
      </c>
      <c r="AE150" s="18">
        <v>938</v>
      </c>
      <c r="AF150" s="18">
        <v>858</v>
      </c>
      <c r="AG150" s="18">
        <v>802</v>
      </c>
      <c r="AH150" s="18">
        <v>892</v>
      </c>
      <c r="AI150" s="18">
        <v>945</v>
      </c>
      <c r="AJ150" s="18">
        <v>897</v>
      </c>
      <c r="AK150" s="18">
        <v>893</v>
      </c>
      <c r="AL150" s="18">
        <v>1062</v>
      </c>
      <c r="AM150" s="18">
        <v>988</v>
      </c>
      <c r="AN150" s="18">
        <v>926</v>
      </c>
      <c r="AO150" s="18">
        <v>913</v>
      </c>
      <c r="AP150" s="18">
        <v>885</v>
      </c>
      <c r="AQ150" s="18">
        <v>886</v>
      </c>
      <c r="AR150" s="18">
        <v>814</v>
      </c>
      <c r="AS150" s="18">
        <v>816</v>
      </c>
      <c r="AT150" s="18">
        <v>954</v>
      </c>
      <c r="AU150" s="18">
        <v>820</v>
      </c>
      <c r="AV150" s="18">
        <v>768</v>
      </c>
      <c r="AW150" s="18">
        <v>823</v>
      </c>
      <c r="AX150" s="18">
        <v>684</v>
      </c>
      <c r="AY150" s="18">
        <v>909</v>
      </c>
      <c r="AZ150" s="18">
        <v>841</v>
      </c>
      <c r="BA150" s="18">
        <v>957</v>
      </c>
      <c r="BB150" s="18">
        <v>924</v>
      </c>
      <c r="BC150" s="18">
        <v>1096</v>
      </c>
      <c r="BD150" s="18">
        <v>1010</v>
      </c>
      <c r="BE150" s="18">
        <v>920</v>
      </c>
      <c r="BF150" s="18">
        <v>962</v>
      </c>
      <c r="BG150" s="18">
        <v>991</v>
      </c>
      <c r="BH150" s="18">
        <v>896</v>
      </c>
      <c r="BI150" s="18">
        <v>861</v>
      </c>
      <c r="BJ150" s="18">
        <v>938</v>
      </c>
      <c r="BK150" s="18">
        <v>868</v>
      </c>
      <c r="BL150" s="18">
        <v>745</v>
      </c>
      <c r="BM150" s="18">
        <v>909</v>
      </c>
      <c r="BN150" s="18">
        <v>887</v>
      </c>
      <c r="BO150" s="18">
        <v>917</v>
      </c>
      <c r="BP150" s="18">
        <v>729</v>
      </c>
      <c r="BQ150" s="18">
        <v>821</v>
      </c>
      <c r="BR150" s="18">
        <v>911</v>
      </c>
      <c r="BS150" s="18">
        <v>993</v>
      </c>
      <c r="BT150" s="18">
        <v>810</v>
      </c>
      <c r="BU150" s="18">
        <v>784</v>
      </c>
      <c r="BV150" s="18">
        <v>776</v>
      </c>
      <c r="BW150" s="18">
        <v>802</v>
      </c>
      <c r="BX150" s="18">
        <v>1038</v>
      </c>
      <c r="BY150" s="18">
        <v>1011</v>
      </c>
      <c r="BZ150" s="18">
        <v>806</v>
      </c>
      <c r="CA150" s="18">
        <v>868</v>
      </c>
      <c r="CB150" s="18">
        <v>891</v>
      </c>
      <c r="CC150" s="18">
        <v>911</v>
      </c>
      <c r="CD150" s="18">
        <v>1088</v>
      </c>
      <c r="CE150" s="18">
        <v>1131</v>
      </c>
      <c r="CF150" s="18">
        <v>1017</v>
      </c>
      <c r="CG150" s="18">
        <v>901</v>
      </c>
      <c r="CH150" s="18">
        <v>988</v>
      </c>
      <c r="CI150" s="18">
        <v>970</v>
      </c>
      <c r="CJ150" s="18">
        <v>976</v>
      </c>
      <c r="CK150" s="18">
        <v>977</v>
      </c>
      <c r="CL150" s="18">
        <v>1058</v>
      </c>
      <c r="CM150" s="18">
        <v>1075</v>
      </c>
      <c r="CN150" s="18">
        <v>1038</v>
      </c>
      <c r="CO150" s="18">
        <v>934</v>
      </c>
      <c r="CP150" s="18">
        <v>957</v>
      </c>
    </row>
    <row r="151" spans="2:94" x14ac:dyDescent="0.3">
      <c r="B151" s="18" t="str">
        <f t="shared" si="5"/>
        <v>DR_Smarthelp P&amp;P - Let's troubleshoot togetherApple iOS</v>
      </c>
      <c r="C151" s="18" t="s">
        <v>67</v>
      </c>
      <c r="D151" s="18" t="s">
        <v>3</v>
      </c>
      <c r="E151" s="18">
        <v>1130</v>
      </c>
      <c r="F151" s="18">
        <v>1126</v>
      </c>
      <c r="G151" s="18">
        <v>1136</v>
      </c>
      <c r="H151" s="18">
        <v>1022</v>
      </c>
      <c r="I151" s="18">
        <v>1081</v>
      </c>
      <c r="J151" s="18">
        <v>1197</v>
      </c>
      <c r="K151" s="18">
        <v>1344</v>
      </c>
      <c r="L151" s="18">
        <v>1361</v>
      </c>
      <c r="M151" s="18">
        <v>1208</v>
      </c>
      <c r="N151" s="18">
        <v>1194</v>
      </c>
      <c r="O151" s="18">
        <v>1155</v>
      </c>
      <c r="P151" s="18">
        <v>1072</v>
      </c>
      <c r="Q151" s="18">
        <v>1128</v>
      </c>
      <c r="R151" s="18">
        <v>1069</v>
      </c>
      <c r="S151" s="18">
        <v>1024</v>
      </c>
      <c r="T151" s="18">
        <v>1013</v>
      </c>
      <c r="U151" s="18">
        <v>1088</v>
      </c>
      <c r="V151" s="18">
        <v>1098</v>
      </c>
      <c r="W151" s="18">
        <v>1007</v>
      </c>
      <c r="X151" s="18">
        <v>1011</v>
      </c>
      <c r="Y151" s="18">
        <v>1062</v>
      </c>
      <c r="Z151" s="18">
        <v>987</v>
      </c>
      <c r="AA151" s="18">
        <v>1006</v>
      </c>
      <c r="AB151" s="18">
        <v>1056</v>
      </c>
      <c r="AC151" s="18">
        <v>1060</v>
      </c>
      <c r="AD151" s="18">
        <v>1049</v>
      </c>
      <c r="AE151" s="18">
        <v>1185</v>
      </c>
      <c r="AF151" s="18">
        <v>1005</v>
      </c>
      <c r="AG151" s="18">
        <v>976</v>
      </c>
      <c r="AH151" s="18">
        <v>1012</v>
      </c>
      <c r="AI151" s="18">
        <v>992</v>
      </c>
      <c r="AJ151" s="18">
        <v>1002</v>
      </c>
      <c r="AK151" s="18">
        <v>1042</v>
      </c>
      <c r="AL151" s="18">
        <v>1226</v>
      </c>
      <c r="AM151" s="18">
        <v>1130</v>
      </c>
      <c r="AN151" s="18">
        <v>1132</v>
      </c>
      <c r="AO151" s="18">
        <v>1116</v>
      </c>
      <c r="AP151" s="18">
        <v>1064</v>
      </c>
      <c r="AQ151" s="18">
        <v>979</v>
      </c>
      <c r="AR151" s="18">
        <v>1022</v>
      </c>
      <c r="AS151" s="18">
        <v>1051</v>
      </c>
      <c r="AT151" s="18">
        <v>1023</v>
      </c>
      <c r="AU151" s="18">
        <v>946</v>
      </c>
      <c r="AV151" s="18">
        <v>996</v>
      </c>
      <c r="AW151" s="18">
        <v>993</v>
      </c>
      <c r="AX151" s="18">
        <v>853</v>
      </c>
      <c r="AY151" s="18">
        <v>1010</v>
      </c>
      <c r="AZ151" s="18">
        <v>1072</v>
      </c>
      <c r="BA151" s="18">
        <v>1192</v>
      </c>
      <c r="BB151" s="18">
        <v>1115</v>
      </c>
      <c r="BC151" s="18">
        <v>1320</v>
      </c>
      <c r="BD151" s="18">
        <v>1297</v>
      </c>
      <c r="BE151" s="18">
        <v>1164</v>
      </c>
      <c r="BF151" s="18">
        <v>1117</v>
      </c>
      <c r="BG151" s="18">
        <v>1073</v>
      </c>
      <c r="BH151" s="18">
        <v>1039</v>
      </c>
      <c r="BI151" s="18">
        <v>1067</v>
      </c>
      <c r="BJ151" s="18">
        <v>1057</v>
      </c>
      <c r="BK151" s="18">
        <v>1000</v>
      </c>
      <c r="BL151" s="18">
        <v>884</v>
      </c>
      <c r="BM151" s="18">
        <v>1076</v>
      </c>
      <c r="BN151" s="18">
        <v>1060</v>
      </c>
      <c r="BO151" s="18">
        <v>1062</v>
      </c>
      <c r="BP151" s="18">
        <v>967</v>
      </c>
      <c r="BQ151" s="18">
        <v>1006</v>
      </c>
      <c r="BR151" s="18">
        <v>1049</v>
      </c>
      <c r="BS151" s="18">
        <v>1255</v>
      </c>
      <c r="BT151" s="18">
        <v>1082</v>
      </c>
      <c r="BU151" s="18">
        <v>1008</v>
      </c>
      <c r="BV151" s="18">
        <v>952</v>
      </c>
      <c r="BW151" s="18">
        <v>875</v>
      </c>
      <c r="BX151" s="18">
        <v>1256</v>
      </c>
      <c r="BY151" s="18">
        <v>1282</v>
      </c>
      <c r="BZ151" s="18">
        <v>1075</v>
      </c>
      <c r="CA151" s="18">
        <v>1110</v>
      </c>
      <c r="CB151" s="18">
        <v>1154</v>
      </c>
      <c r="CC151" s="18">
        <v>1112</v>
      </c>
      <c r="CD151" s="18">
        <v>1272</v>
      </c>
      <c r="CE151" s="18">
        <v>1232</v>
      </c>
      <c r="CF151" s="18">
        <v>1268</v>
      </c>
      <c r="CG151" s="18">
        <v>1169</v>
      </c>
      <c r="CH151" s="18">
        <v>1145</v>
      </c>
      <c r="CI151" s="18">
        <v>1126</v>
      </c>
      <c r="CJ151" s="18">
        <v>1121</v>
      </c>
      <c r="CK151" s="18">
        <v>1133</v>
      </c>
      <c r="CL151" s="18">
        <v>1245</v>
      </c>
      <c r="CM151" s="18">
        <v>1315</v>
      </c>
      <c r="CN151" s="18">
        <v>1320</v>
      </c>
      <c r="CO151" s="18">
        <v>1153</v>
      </c>
      <c r="CP151" s="18">
        <v>1163</v>
      </c>
    </row>
    <row r="152" spans="2:94" x14ac:dyDescent="0.3">
      <c r="B152" s="18" t="str">
        <f t="shared" si="5"/>
        <v>DR_Smarthelp P&amp;P - Let's troubleshoot togetherGoogle Android</v>
      </c>
      <c r="C152" s="18" t="s">
        <v>67</v>
      </c>
      <c r="D152" s="18" t="s">
        <v>4</v>
      </c>
      <c r="E152" s="18">
        <v>518</v>
      </c>
      <c r="F152" s="18">
        <v>546</v>
      </c>
      <c r="G152" s="18">
        <v>477</v>
      </c>
      <c r="H152" s="18">
        <v>440</v>
      </c>
      <c r="I152" s="18">
        <v>443</v>
      </c>
      <c r="J152" s="18">
        <v>488</v>
      </c>
      <c r="K152" s="18">
        <v>559</v>
      </c>
      <c r="L152" s="18">
        <v>552</v>
      </c>
      <c r="M152" s="18">
        <v>485</v>
      </c>
      <c r="N152" s="18">
        <v>516</v>
      </c>
      <c r="O152" s="18">
        <v>479</v>
      </c>
      <c r="P152" s="18">
        <v>422</v>
      </c>
      <c r="Q152" s="18">
        <v>464</v>
      </c>
      <c r="R152" s="18">
        <v>458</v>
      </c>
      <c r="S152" s="18">
        <v>391</v>
      </c>
      <c r="T152" s="18">
        <v>429</v>
      </c>
      <c r="U152" s="18">
        <v>441</v>
      </c>
      <c r="V152" s="18">
        <v>507</v>
      </c>
      <c r="W152" s="18">
        <v>439</v>
      </c>
      <c r="X152" s="18">
        <v>421</v>
      </c>
      <c r="Y152" s="18">
        <v>455</v>
      </c>
      <c r="Z152" s="18">
        <v>453</v>
      </c>
      <c r="AA152" s="18">
        <v>429</v>
      </c>
      <c r="AB152" s="18">
        <v>506</v>
      </c>
      <c r="AC152" s="18">
        <v>447</v>
      </c>
      <c r="AD152" s="18">
        <v>466</v>
      </c>
      <c r="AE152" s="18">
        <v>514</v>
      </c>
      <c r="AF152" s="18">
        <v>470</v>
      </c>
      <c r="AG152" s="18">
        <v>429</v>
      </c>
      <c r="AH152" s="18">
        <v>454</v>
      </c>
      <c r="AI152" s="18">
        <v>485</v>
      </c>
      <c r="AJ152" s="18">
        <v>472</v>
      </c>
      <c r="AK152" s="18">
        <v>431</v>
      </c>
      <c r="AL152" s="18">
        <v>530</v>
      </c>
      <c r="AM152" s="18">
        <v>494</v>
      </c>
      <c r="AN152" s="18">
        <v>495</v>
      </c>
      <c r="AO152" s="18">
        <v>497</v>
      </c>
      <c r="AP152" s="18">
        <v>482</v>
      </c>
      <c r="AQ152" s="18">
        <v>484</v>
      </c>
      <c r="AR152" s="18">
        <v>429</v>
      </c>
      <c r="AS152" s="18">
        <v>462</v>
      </c>
      <c r="AT152" s="18">
        <v>467</v>
      </c>
      <c r="AU152" s="18">
        <v>419</v>
      </c>
      <c r="AV152" s="18">
        <v>412</v>
      </c>
      <c r="AW152" s="18">
        <v>464</v>
      </c>
      <c r="AX152" s="18">
        <v>334</v>
      </c>
      <c r="AY152" s="18">
        <v>478</v>
      </c>
      <c r="AZ152" s="18">
        <v>441</v>
      </c>
      <c r="BA152" s="18">
        <v>478</v>
      </c>
      <c r="BB152" s="18">
        <v>487</v>
      </c>
      <c r="BC152" s="18">
        <v>592</v>
      </c>
      <c r="BD152" s="18">
        <v>570</v>
      </c>
      <c r="BE152" s="18">
        <v>462</v>
      </c>
      <c r="BF152" s="18">
        <v>484</v>
      </c>
      <c r="BG152" s="18">
        <v>508</v>
      </c>
      <c r="BH152" s="18">
        <v>460</v>
      </c>
      <c r="BI152" s="18">
        <v>487</v>
      </c>
      <c r="BJ152" s="18">
        <v>480</v>
      </c>
      <c r="BK152" s="18">
        <v>458</v>
      </c>
      <c r="BL152" s="18">
        <v>408</v>
      </c>
      <c r="BM152" s="18">
        <v>484</v>
      </c>
      <c r="BN152" s="18">
        <v>463</v>
      </c>
      <c r="BO152" s="18">
        <v>509</v>
      </c>
      <c r="BP152" s="18">
        <v>394</v>
      </c>
      <c r="BQ152" s="18">
        <v>421</v>
      </c>
      <c r="BR152" s="18">
        <v>505</v>
      </c>
      <c r="BS152" s="18">
        <v>515</v>
      </c>
      <c r="BT152" s="18">
        <v>434</v>
      </c>
      <c r="BU152" s="18">
        <v>432</v>
      </c>
      <c r="BV152" s="18">
        <v>411</v>
      </c>
      <c r="BW152" s="18">
        <v>429</v>
      </c>
      <c r="BX152" s="18">
        <v>562</v>
      </c>
      <c r="BY152" s="18">
        <v>623</v>
      </c>
      <c r="BZ152" s="18">
        <v>471</v>
      </c>
      <c r="CA152" s="18">
        <v>500</v>
      </c>
      <c r="CB152" s="18">
        <v>479</v>
      </c>
      <c r="CC152" s="18">
        <v>539</v>
      </c>
      <c r="CD152" s="18">
        <v>651</v>
      </c>
      <c r="CE152" s="18">
        <v>534</v>
      </c>
      <c r="CF152" s="18">
        <v>580</v>
      </c>
      <c r="CG152" s="18">
        <v>511</v>
      </c>
      <c r="CH152" s="18">
        <v>565</v>
      </c>
      <c r="CI152" s="18">
        <v>564</v>
      </c>
      <c r="CJ152" s="18">
        <v>563</v>
      </c>
      <c r="CK152" s="18">
        <v>596</v>
      </c>
      <c r="CL152" s="18">
        <v>636</v>
      </c>
      <c r="CM152" s="18">
        <v>649</v>
      </c>
      <c r="CN152" s="18">
        <v>605</v>
      </c>
      <c r="CO152" s="18">
        <v>507</v>
      </c>
      <c r="CP152" s="18">
        <v>556</v>
      </c>
    </row>
    <row r="153" spans="2:94" x14ac:dyDescent="0.3">
      <c r="B153" s="18" t="str">
        <f t="shared" si="5"/>
        <v>DR_Smarthelp P&amp;P - Reset CompleteApple iOS</v>
      </c>
      <c r="C153" s="18" t="s">
        <v>68</v>
      </c>
      <c r="D153" s="18" t="s">
        <v>3</v>
      </c>
      <c r="E153" s="18">
        <v>400</v>
      </c>
      <c r="F153" s="18">
        <v>398</v>
      </c>
      <c r="G153" s="18">
        <v>385</v>
      </c>
      <c r="H153" s="18">
        <v>360</v>
      </c>
      <c r="I153" s="18">
        <v>346</v>
      </c>
      <c r="J153" s="18">
        <v>371</v>
      </c>
      <c r="K153" s="18">
        <v>371</v>
      </c>
      <c r="L153" s="18">
        <v>441</v>
      </c>
      <c r="M153" s="18">
        <v>410</v>
      </c>
      <c r="N153" s="18">
        <v>406</v>
      </c>
      <c r="O153" s="18">
        <v>383</v>
      </c>
      <c r="P153" s="18">
        <v>368</v>
      </c>
      <c r="Q153" s="18">
        <v>457</v>
      </c>
      <c r="R153" s="18">
        <v>410</v>
      </c>
      <c r="S153" s="18">
        <v>357</v>
      </c>
      <c r="T153" s="18">
        <v>388</v>
      </c>
      <c r="U153" s="18">
        <v>398</v>
      </c>
      <c r="V153" s="18">
        <v>380</v>
      </c>
      <c r="W153" s="18">
        <v>307</v>
      </c>
      <c r="X153" s="18">
        <v>348</v>
      </c>
      <c r="Y153" s="18">
        <v>384</v>
      </c>
      <c r="Z153" s="18">
        <v>340</v>
      </c>
      <c r="AA153" s="18">
        <v>357</v>
      </c>
      <c r="AB153" s="18">
        <v>393</v>
      </c>
      <c r="AC153" s="18">
        <v>375</v>
      </c>
      <c r="AD153" s="18">
        <v>378</v>
      </c>
      <c r="AE153" s="18">
        <v>351</v>
      </c>
      <c r="AF153" s="18">
        <v>374</v>
      </c>
      <c r="AG153" s="18">
        <v>367</v>
      </c>
      <c r="AH153" s="18">
        <v>319</v>
      </c>
      <c r="AI153" s="18">
        <v>344</v>
      </c>
      <c r="AJ153" s="18">
        <v>347</v>
      </c>
      <c r="AK153" s="18">
        <v>429</v>
      </c>
      <c r="AL153" s="18">
        <v>508</v>
      </c>
      <c r="AM153" s="18">
        <v>422</v>
      </c>
      <c r="AN153" s="18">
        <v>384</v>
      </c>
      <c r="AO153" s="18">
        <v>389</v>
      </c>
      <c r="AP153" s="18">
        <v>362</v>
      </c>
      <c r="AQ153" s="18">
        <v>381</v>
      </c>
      <c r="AR153" s="18">
        <v>367</v>
      </c>
      <c r="AS153" s="18">
        <v>348</v>
      </c>
      <c r="AT153" s="18">
        <v>452</v>
      </c>
      <c r="AU153" s="18">
        <v>344</v>
      </c>
      <c r="AV153" s="18">
        <v>433</v>
      </c>
      <c r="AW153" s="18">
        <v>406</v>
      </c>
      <c r="AX153" s="18">
        <v>323</v>
      </c>
      <c r="AY153" s="18">
        <v>396</v>
      </c>
      <c r="AZ153" s="18">
        <v>477</v>
      </c>
      <c r="BA153" s="18">
        <v>575</v>
      </c>
      <c r="BB153" s="18">
        <v>446</v>
      </c>
      <c r="BC153" s="18">
        <v>728</v>
      </c>
      <c r="BD153" s="18">
        <v>627</v>
      </c>
      <c r="BE153" s="18">
        <v>472</v>
      </c>
      <c r="BF153" s="18">
        <v>436</v>
      </c>
      <c r="BG153" s="18">
        <v>431</v>
      </c>
      <c r="BH153" s="18">
        <v>387</v>
      </c>
      <c r="BI153" s="18">
        <v>468</v>
      </c>
      <c r="BJ153" s="18">
        <v>476</v>
      </c>
      <c r="BK153" s="18">
        <v>389</v>
      </c>
      <c r="BL153" s="18">
        <v>384</v>
      </c>
      <c r="BM153" s="18">
        <v>455</v>
      </c>
      <c r="BN153" s="18">
        <v>452</v>
      </c>
      <c r="BO153" s="18">
        <v>395</v>
      </c>
      <c r="BP153" s="18">
        <v>357</v>
      </c>
      <c r="BQ153" s="18">
        <v>375</v>
      </c>
      <c r="BR153" s="18">
        <v>409</v>
      </c>
      <c r="BS153" s="18">
        <v>532</v>
      </c>
      <c r="BT153" s="18">
        <v>404</v>
      </c>
      <c r="BU153" s="18">
        <v>345</v>
      </c>
      <c r="BV153" s="18">
        <v>335</v>
      </c>
      <c r="BW153" s="18">
        <v>298</v>
      </c>
      <c r="BX153" s="18">
        <v>551</v>
      </c>
      <c r="BY153" s="18">
        <v>363</v>
      </c>
      <c r="BZ153" s="18">
        <v>339</v>
      </c>
      <c r="CA153" s="18">
        <v>370</v>
      </c>
      <c r="CB153" s="18">
        <v>422</v>
      </c>
      <c r="CC153" s="18">
        <v>398</v>
      </c>
      <c r="CD153" s="18">
        <v>383</v>
      </c>
      <c r="CE153" s="18">
        <v>740</v>
      </c>
      <c r="CF153" s="18">
        <v>457</v>
      </c>
      <c r="CG153" s="18">
        <v>412</v>
      </c>
      <c r="CH153" s="18">
        <v>432</v>
      </c>
      <c r="CI153" s="18">
        <v>365</v>
      </c>
      <c r="CJ153" s="18">
        <v>353</v>
      </c>
      <c r="CK153" s="18">
        <v>388</v>
      </c>
      <c r="CL153" s="18">
        <v>359</v>
      </c>
      <c r="CM153" s="18">
        <v>347</v>
      </c>
      <c r="CN153" s="18">
        <v>356</v>
      </c>
      <c r="CO153" s="18">
        <v>388</v>
      </c>
      <c r="CP153" s="18">
        <v>366</v>
      </c>
    </row>
    <row r="154" spans="2:94" x14ac:dyDescent="0.3">
      <c r="B154" s="18" t="str">
        <f t="shared" si="5"/>
        <v>DR_Smarthelp P&amp;P - Reset CompleteGoogle Android</v>
      </c>
      <c r="C154" s="18" t="s">
        <v>68</v>
      </c>
      <c r="D154" s="18" t="s">
        <v>4</v>
      </c>
      <c r="E154" s="18">
        <v>147</v>
      </c>
      <c r="F154" s="18">
        <v>117</v>
      </c>
      <c r="G154" s="18">
        <v>139</v>
      </c>
      <c r="H154" s="18">
        <v>124</v>
      </c>
      <c r="I154" s="18">
        <v>124</v>
      </c>
      <c r="J154" s="18">
        <v>110</v>
      </c>
      <c r="K154" s="18">
        <v>105</v>
      </c>
      <c r="L154" s="18">
        <v>130</v>
      </c>
      <c r="M154" s="18">
        <v>135</v>
      </c>
      <c r="N154" s="18">
        <v>124</v>
      </c>
      <c r="O154" s="18">
        <v>120</v>
      </c>
      <c r="P154" s="18">
        <v>108</v>
      </c>
      <c r="Q154" s="18">
        <v>134</v>
      </c>
      <c r="R154" s="18">
        <v>129</v>
      </c>
      <c r="S154" s="18">
        <v>98</v>
      </c>
      <c r="T154" s="18">
        <v>108</v>
      </c>
      <c r="U154" s="18">
        <v>114</v>
      </c>
      <c r="V154" s="18">
        <v>178</v>
      </c>
      <c r="W154" s="18">
        <v>106</v>
      </c>
      <c r="X154" s="18">
        <v>113</v>
      </c>
      <c r="Y154" s="18">
        <v>125</v>
      </c>
      <c r="Z154" s="18">
        <v>102</v>
      </c>
      <c r="AA154" s="18">
        <v>110</v>
      </c>
      <c r="AB154" s="18">
        <v>102</v>
      </c>
      <c r="AC154" s="18">
        <v>130</v>
      </c>
      <c r="AD154" s="18">
        <v>123</v>
      </c>
      <c r="AE154" s="18">
        <v>107</v>
      </c>
      <c r="AF154" s="18">
        <v>115</v>
      </c>
      <c r="AG154" s="18">
        <v>81</v>
      </c>
      <c r="AH154" s="18">
        <v>122</v>
      </c>
      <c r="AI154" s="18">
        <v>122</v>
      </c>
      <c r="AJ154" s="18">
        <v>117</v>
      </c>
      <c r="AK154" s="18">
        <v>125</v>
      </c>
      <c r="AL154" s="18">
        <v>150</v>
      </c>
      <c r="AM154" s="18">
        <v>164</v>
      </c>
      <c r="AN154" s="18">
        <v>133</v>
      </c>
      <c r="AO154" s="18">
        <v>114</v>
      </c>
      <c r="AP154" s="18">
        <v>107</v>
      </c>
      <c r="AQ154" s="18">
        <v>110</v>
      </c>
      <c r="AR154" s="18">
        <v>117</v>
      </c>
      <c r="AS154" s="18">
        <v>108</v>
      </c>
      <c r="AT154" s="18">
        <v>132</v>
      </c>
      <c r="AU154" s="18">
        <v>115</v>
      </c>
      <c r="AV154" s="18">
        <v>91</v>
      </c>
      <c r="AW154" s="18">
        <v>116</v>
      </c>
      <c r="AX154" s="18">
        <v>114</v>
      </c>
      <c r="AY154" s="18">
        <v>126</v>
      </c>
      <c r="AZ154" s="18">
        <v>125</v>
      </c>
      <c r="BA154" s="18">
        <v>158</v>
      </c>
      <c r="BB154" s="18">
        <v>123</v>
      </c>
      <c r="BC154" s="18">
        <v>175</v>
      </c>
      <c r="BD154" s="18">
        <v>168</v>
      </c>
      <c r="BE154" s="18">
        <v>144</v>
      </c>
      <c r="BF154" s="18">
        <v>128</v>
      </c>
      <c r="BG154" s="18">
        <v>151</v>
      </c>
      <c r="BH154" s="18">
        <v>112</v>
      </c>
      <c r="BI154" s="18">
        <v>120</v>
      </c>
      <c r="BJ154" s="18">
        <v>144</v>
      </c>
      <c r="BK154" s="18">
        <v>126</v>
      </c>
      <c r="BL154" s="18">
        <v>120</v>
      </c>
      <c r="BM154" s="18">
        <v>145</v>
      </c>
      <c r="BN154" s="18">
        <v>118</v>
      </c>
      <c r="BO154" s="18">
        <v>117</v>
      </c>
      <c r="BP154" s="18">
        <v>111</v>
      </c>
      <c r="BQ154" s="18">
        <v>102</v>
      </c>
      <c r="BR154" s="18">
        <v>114</v>
      </c>
      <c r="BS154" s="18">
        <v>133</v>
      </c>
      <c r="BT154" s="18">
        <v>111</v>
      </c>
      <c r="BU154" s="18">
        <v>110</v>
      </c>
      <c r="BV154" s="18">
        <v>100</v>
      </c>
      <c r="BW154" s="18">
        <v>106</v>
      </c>
      <c r="BX154" s="18">
        <v>141</v>
      </c>
      <c r="BY154" s="18">
        <v>123</v>
      </c>
      <c r="BZ154" s="18">
        <v>69</v>
      </c>
      <c r="CA154" s="18">
        <v>103</v>
      </c>
      <c r="CB154" s="18">
        <v>143</v>
      </c>
      <c r="CC154" s="18">
        <v>100</v>
      </c>
      <c r="CD154" s="18">
        <v>98</v>
      </c>
      <c r="CE154" s="18">
        <v>206</v>
      </c>
      <c r="CF154" s="18">
        <v>120</v>
      </c>
      <c r="CG154" s="18">
        <v>105</v>
      </c>
      <c r="CH154" s="18">
        <v>134</v>
      </c>
      <c r="CI154" s="18">
        <v>99</v>
      </c>
      <c r="CJ154" s="18">
        <v>115</v>
      </c>
      <c r="CK154" s="18">
        <v>104</v>
      </c>
      <c r="CL154" s="18">
        <v>121</v>
      </c>
      <c r="CM154" s="18">
        <v>102</v>
      </c>
      <c r="CN154" s="18">
        <v>128</v>
      </c>
      <c r="CO154" s="18">
        <v>117</v>
      </c>
      <c r="CP154" s="18">
        <v>102</v>
      </c>
    </row>
    <row r="155" spans="2:94" x14ac:dyDescent="0.3">
      <c r="B155" s="18" t="str">
        <f t="shared" si="5"/>
        <v>DR_Smarthelp P&amp;P - Let's schedule a technician visitApple iOS</v>
      </c>
      <c r="C155" s="18" t="s">
        <v>69</v>
      </c>
      <c r="D155" s="18" t="s">
        <v>3</v>
      </c>
      <c r="E155" s="18">
        <v>468</v>
      </c>
      <c r="F155" s="18">
        <v>447</v>
      </c>
      <c r="G155" s="18">
        <v>425</v>
      </c>
      <c r="H155" s="18">
        <v>419</v>
      </c>
      <c r="I155" s="18">
        <v>420</v>
      </c>
      <c r="J155" s="18">
        <v>481</v>
      </c>
      <c r="K155" s="18">
        <v>495</v>
      </c>
      <c r="L155" s="18">
        <v>563</v>
      </c>
      <c r="M155" s="18">
        <v>496</v>
      </c>
      <c r="N155" s="18">
        <v>459</v>
      </c>
      <c r="O155" s="18">
        <v>437</v>
      </c>
      <c r="P155" s="18">
        <v>380</v>
      </c>
      <c r="Q155" s="18">
        <v>439</v>
      </c>
      <c r="R155" s="18">
        <v>439</v>
      </c>
      <c r="S155" s="18">
        <v>406</v>
      </c>
      <c r="T155" s="18">
        <v>410</v>
      </c>
      <c r="U155" s="18">
        <v>464</v>
      </c>
      <c r="V155" s="18">
        <v>485</v>
      </c>
      <c r="W155" s="18">
        <v>361</v>
      </c>
      <c r="X155" s="18">
        <v>408</v>
      </c>
      <c r="Y155" s="18">
        <v>441</v>
      </c>
      <c r="Z155" s="18">
        <v>410</v>
      </c>
      <c r="AA155" s="18">
        <v>408</v>
      </c>
      <c r="AB155" s="18">
        <v>397</v>
      </c>
      <c r="AC155" s="18">
        <v>423</v>
      </c>
      <c r="AD155" s="18">
        <v>400</v>
      </c>
      <c r="AE155" s="18">
        <v>420</v>
      </c>
      <c r="AF155" s="18">
        <v>429</v>
      </c>
      <c r="AG155" s="18">
        <v>415</v>
      </c>
      <c r="AH155" s="18">
        <v>416</v>
      </c>
      <c r="AI155" s="18">
        <v>428</v>
      </c>
      <c r="AJ155" s="18">
        <v>401</v>
      </c>
      <c r="AK155" s="18">
        <v>440</v>
      </c>
      <c r="AL155" s="18">
        <v>466</v>
      </c>
      <c r="AM155" s="18">
        <v>483</v>
      </c>
      <c r="AN155" s="18">
        <v>472</v>
      </c>
      <c r="AO155" s="18">
        <v>470</v>
      </c>
      <c r="AP155" s="18">
        <v>432</v>
      </c>
      <c r="AQ155" s="18">
        <v>414</v>
      </c>
      <c r="AR155" s="18">
        <v>410</v>
      </c>
      <c r="AS155" s="18">
        <v>486</v>
      </c>
      <c r="AT155" s="18">
        <v>434</v>
      </c>
      <c r="AU155" s="18">
        <v>390</v>
      </c>
      <c r="AV155" s="18">
        <v>394</v>
      </c>
      <c r="AW155" s="18">
        <v>419</v>
      </c>
      <c r="AX155" s="18">
        <v>393</v>
      </c>
      <c r="AY155" s="18">
        <v>388</v>
      </c>
      <c r="AZ155" s="18">
        <v>437</v>
      </c>
      <c r="BA155" s="18">
        <v>510</v>
      </c>
      <c r="BB155" s="18">
        <v>449</v>
      </c>
      <c r="BC155" s="18">
        <v>511</v>
      </c>
      <c r="BD155" s="18">
        <v>493</v>
      </c>
      <c r="BE155" s="18">
        <v>410</v>
      </c>
      <c r="BF155" s="18">
        <v>461</v>
      </c>
      <c r="BG155" s="18">
        <v>429</v>
      </c>
      <c r="BH155" s="18">
        <v>434</v>
      </c>
      <c r="BI155" s="18">
        <v>404</v>
      </c>
      <c r="BJ155" s="18">
        <v>421</v>
      </c>
      <c r="BK155" s="18">
        <v>428</v>
      </c>
      <c r="BL155" s="18">
        <v>371</v>
      </c>
      <c r="BM155" s="18">
        <v>413</v>
      </c>
      <c r="BN155" s="18">
        <v>445</v>
      </c>
      <c r="BO155" s="18">
        <v>405</v>
      </c>
      <c r="BP155" s="18">
        <v>400</v>
      </c>
      <c r="BQ155" s="18">
        <v>417</v>
      </c>
      <c r="BR155" s="18">
        <v>424</v>
      </c>
      <c r="BS155" s="18">
        <v>535</v>
      </c>
      <c r="BT155" s="18">
        <v>457</v>
      </c>
      <c r="BU155" s="18">
        <v>419</v>
      </c>
      <c r="BV155" s="18">
        <v>381</v>
      </c>
      <c r="BW155" s="18">
        <v>369</v>
      </c>
      <c r="BX155" s="18">
        <v>568</v>
      </c>
      <c r="BY155" s="18">
        <v>555</v>
      </c>
      <c r="BZ155" s="18">
        <v>504</v>
      </c>
      <c r="CA155" s="18">
        <v>478</v>
      </c>
      <c r="CB155" s="18">
        <v>473</v>
      </c>
      <c r="CC155" s="18">
        <v>427</v>
      </c>
      <c r="CD155" s="18">
        <v>428</v>
      </c>
      <c r="CE155" s="18">
        <v>531</v>
      </c>
      <c r="CF155" s="18">
        <v>505</v>
      </c>
      <c r="CG155" s="18">
        <v>484</v>
      </c>
      <c r="CH155" s="18">
        <v>464</v>
      </c>
      <c r="CI155" s="18">
        <v>463</v>
      </c>
      <c r="CJ155" s="18">
        <v>482</v>
      </c>
      <c r="CK155" s="18">
        <v>469</v>
      </c>
      <c r="CL155" s="18">
        <v>459</v>
      </c>
      <c r="CM155" s="18">
        <v>518</v>
      </c>
      <c r="CN155" s="18">
        <v>500</v>
      </c>
      <c r="CO155" s="18">
        <v>461</v>
      </c>
      <c r="CP155" s="18">
        <v>468</v>
      </c>
    </row>
    <row r="156" spans="2:94" x14ac:dyDescent="0.3">
      <c r="B156" s="18" t="str">
        <f t="shared" si="5"/>
        <v>DR_Smarthelp P&amp;P - Let's schedule a technician visitGoogle Android</v>
      </c>
      <c r="C156" s="18" t="s">
        <v>69</v>
      </c>
      <c r="D156" s="18" t="s">
        <v>4</v>
      </c>
      <c r="E156" s="18">
        <v>155</v>
      </c>
      <c r="F156" s="18">
        <v>165</v>
      </c>
      <c r="G156" s="18">
        <v>153</v>
      </c>
      <c r="H156" s="18">
        <v>145</v>
      </c>
      <c r="I156" s="18">
        <v>143</v>
      </c>
      <c r="J156" s="18">
        <v>153</v>
      </c>
      <c r="K156" s="18">
        <v>127</v>
      </c>
      <c r="L156" s="18">
        <v>170</v>
      </c>
      <c r="M156" s="18">
        <v>163</v>
      </c>
      <c r="N156" s="18">
        <v>171</v>
      </c>
      <c r="O156" s="18">
        <v>158</v>
      </c>
      <c r="P156" s="18">
        <v>120</v>
      </c>
      <c r="Q156" s="18">
        <v>146</v>
      </c>
      <c r="R156" s="18">
        <v>154</v>
      </c>
      <c r="S156" s="18">
        <v>116</v>
      </c>
      <c r="T156" s="18">
        <v>137</v>
      </c>
      <c r="U156" s="18">
        <v>158</v>
      </c>
      <c r="V156" s="18">
        <v>180</v>
      </c>
      <c r="W156" s="18">
        <v>126</v>
      </c>
      <c r="X156" s="18">
        <v>136</v>
      </c>
      <c r="Y156" s="18">
        <v>140</v>
      </c>
      <c r="Z156" s="18">
        <v>126</v>
      </c>
      <c r="AA156" s="18">
        <v>128</v>
      </c>
      <c r="AB156" s="18">
        <v>151</v>
      </c>
      <c r="AC156" s="18">
        <v>146</v>
      </c>
      <c r="AD156" s="18">
        <v>120</v>
      </c>
      <c r="AE156" s="18">
        <v>148</v>
      </c>
      <c r="AF156" s="18">
        <v>156</v>
      </c>
      <c r="AG156" s="18">
        <v>130</v>
      </c>
      <c r="AH156" s="18">
        <v>114</v>
      </c>
      <c r="AI156" s="18">
        <v>159</v>
      </c>
      <c r="AJ156" s="18">
        <v>128</v>
      </c>
      <c r="AK156" s="18">
        <v>147</v>
      </c>
      <c r="AL156" s="18">
        <v>156</v>
      </c>
      <c r="AM156" s="18">
        <v>188</v>
      </c>
      <c r="AN156" s="18">
        <v>189</v>
      </c>
      <c r="AO156" s="18">
        <v>137</v>
      </c>
      <c r="AP156" s="18">
        <v>147</v>
      </c>
      <c r="AQ156" s="18">
        <v>163</v>
      </c>
      <c r="AR156" s="18">
        <v>124</v>
      </c>
      <c r="AS156" s="18">
        <v>146</v>
      </c>
      <c r="AT156" s="18">
        <v>167</v>
      </c>
      <c r="AU156" s="18">
        <v>162</v>
      </c>
      <c r="AV156" s="18">
        <v>126</v>
      </c>
      <c r="AW156" s="18">
        <v>139</v>
      </c>
      <c r="AX156" s="18">
        <v>124</v>
      </c>
      <c r="AY156" s="18">
        <v>158</v>
      </c>
      <c r="AZ156" s="18">
        <v>133</v>
      </c>
      <c r="BA156" s="18">
        <v>172</v>
      </c>
      <c r="BB156" s="18">
        <v>168</v>
      </c>
      <c r="BC156" s="18">
        <v>170</v>
      </c>
      <c r="BD156" s="18">
        <v>170</v>
      </c>
      <c r="BE156" s="18">
        <v>153</v>
      </c>
      <c r="BF156" s="18">
        <v>155</v>
      </c>
      <c r="BG156" s="18">
        <v>203</v>
      </c>
      <c r="BH156" s="18">
        <v>133</v>
      </c>
      <c r="BI156" s="18">
        <v>122</v>
      </c>
      <c r="BJ156" s="18">
        <v>117</v>
      </c>
      <c r="BK156" s="18">
        <v>144</v>
      </c>
      <c r="BL156" s="18">
        <v>130</v>
      </c>
      <c r="BM156" s="18">
        <v>139</v>
      </c>
      <c r="BN156" s="18">
        <v>152</v>
      </c>
      <c r="BO156" s="18">
        <v>162</v>
      </c>
      <c r="BP156" s="18">
        <v>111</v>
      </c>
      <c r="BQ156" s="18">
        <v>129</v>
      </c>
      <c r="BR156" s="18">
        <v>163</v>
      </c>
      <c r="BS156" s="18">
        <v>163</v>
      </c>
      <c r="BT156" s="18">
        <v>139</v>
      </c>
      <c r="BU156" s="18">
        <v>131</v>
      </c>
      <c r="BV156" s="18">
        <v>124</v>
      </c>
      <c r="BW156" s="18">
        <v>142</v>
      </c>
      <c r="BX156" s="18">
        <v>195</v>
      </c>
      <c r="BY156" s="18">
        <v>205</v>
      </c>
      <c r="BZ156" s="18">
        <v>144</v>
      </c>
      <c r="CA156" s="18">
        <v>157</v>
      </c>
      <c r="CB156" s="18">
        <v>165</v>
      </c>
      <c r="CC156" s="18">
        <v>150</v>
      </c>
      <c r="CD156" s="18">
        <v>179</v>
      </c>
      <c r="CE156" s="18">
        <v>167</v>
      </c>
      <c r="CF156" s="18">
        <v>196</v>
      </c>
      <c r="CG156" s="18">
        <v>173</v>
      </c>
      <c r="CH156" s="18">
        <v>155</v>
      </c>
      <c r="CI156" s="18">
        <v>175</v>
      </c>
      <c r="CJ156" s="18">
        <v>159</v>
      </c>
      <c r="CK156" s="18">
        <v>173</v>
      </c>
      <c r="CL156" s="18">
        <v>187</v>
      </c>
      <c r="CM156" s="18">
        <v>235</v>
      </c>
      <c r="CN156" s="18">
        <v>189</v>
      </c>
      <c r="CO156" s="18">
        <v>171</v>
      </c>
      <c r="CP156" s="18">
        <v>166</v>
      </c>
    </row>
    <row r="157" spans="2:94" x14ac:dyDescent="0.3">
      <c r="B157" s="18" t="str">
        <f t="shared" si="5"/>
        <v>DR_Smarthelp P&amp;P - Connect with a support agentApple iOS</v>
      </c>
      <c r="C157" s="18" t="s">
        <v>70</v>
      </c>
      <c r="D157" s="18" t="s">
        <v>3</v>
      </c>
      <c r="E157" s="18">
        <v>79</v>
      </c>
      <c r="F157" s="18">
        <v>69</v>
      </c>
      <c r="G157" s="18">
        <v>65</v>
      </c>
      <c r="H157" s="18">
        <v>92</v>
      </c>
      <c r="I157" s="18">
        <v>77</v>
      </c>
      <c r="J157" s="18">
        <v>99</v>
      </c>
      <c r="K157" s="18">
        <v>83</v>
      </c>
      <c r="L157" s="18">
        <v>115</v>
      </c>
      <c r="M157" s="18">
        <v>92</v>
      </c>
      <c r="N157" s="18">
        <v>104</v>
      </c>
      <c r="O157" s="18">
        <v>101</v>
      </c>
      <c r="P157" s="18">
        <v>83</v>
      </c>
      <c r="Q157" s="18">
        <v>80</v>
      </c>
      <c r="R157" s="18">
        <v>94</v>
      </c>
      <c r="S157" s="18">
        <v>69</v>
      </c>
      <c r="T157" s="18">
        <v>74</v>
      </c>
      <c r="U157" s="18">
        <v>85</v>
      </c>
      <c r="V157" s="18">
        <v>110</v>
      </c>
      <c r="W157" s="18">
        <v>77</v>
      </c>
      <c r="X157" s="18">
        <v>85</v>
      </c>
      <c r="Y157" s="18">
        <v>86</v>
      </c>
      <c r="Z157" s="18">
        <v>86</v>
      </c>
      <c r="AA157" s="18">
        <v>91</v>
      </c>
      <c r="AB157" s="18">
        <v>102</v>
      </c>
      <c r="AC157" s="18">
        <v>93</v>
      </c>
      <c r="AD157" s="18">
        <v>88</v>
      </c>
      <c r="AE157" s="18">
        <v>108</v>
      </c>
      <c r="AF157" s="18">
        <v>88</v>
      </c>
      <c r="AG157" s="18">
        <v>72</v>
      </c>
      <c r="AH157" s="18">
        <v>85</v>
      </c>
      <c r="AI157" s="18">
        <v>83</v>
      </c>
      <c r="AJ157" s="18">
        <v>86</v>
      </c>
      <c r="AK157" s="18">
        <v>91</v>
      </c>
      <c r="AL157" s="18">
        <v>77</v>
      </c>
      <c r="AM157" s="18">
        <v>118</v>
      </c>
      <c r="AN157" s="18">
        <v>92</v>
      </c>
      <c r="AO157" s="18">
        <v>92</v>
      </c>
      <c r="AP157" s="18">
        <v>95</v>
      </c>
      <c r="AQ157" s="18">
        <v>79</v>
      </c>
      <c r="AR157" s="18">
        <v>82</v>
      </c>
      <c r="AS157" s="18">
        <v>108</v>
      </c>
      <c r="AT157" s="18">
        <v>79</v>
      </c>
      <c r="AU157" s="18">
        <v>95</v>
      </c>
      <c r="AV157" s="18">
        <v>75</v>
      </c>
      <c r="AW157" s="18">
        <v>95</v>
      </c>
      <c r="AX157" s="18">
        <v>82</v>
      </c>
      <c r="AY157" s="18">
        <v>64</v>
      </c>
      <c r="AZ157" s="18">
        <v>109</v>
      </c>
      <c r="BA157" s="18">
        <v>108</v>
      </c>
      <c r="BB157" s="18">
        <v>81</v>
      </c>
      <c r="BC157" s="18">
        <v>102</v>
      </c>
      <c r="BD157" s="18">
        <v>88</v>
      </c>
      <c r="BE157" s="18">
        <v>85</v>
      </c>
      <c r="BF157" s="18">
        <v>86</v>
      </c>
      <c r="BG157" s="18">
        <v>98</v>
      </c>
      <c r="BH157" s="18">
        <v>75</v>
      </c>
      <c r="BI157" s="18">
        <v>86</v>
      </c>
      <c r="BJ157" s="18">
        <v>77</v>
      </c>
      <c r="BK157" s="18">
        <v>81</v>
      </c>
      <c r="BL157" s="18">
        <v>90</v>
      </c>
      <c r="BM157" s="18">
        <v>79</v>
      </c>
      <c r="BN157" s="18">
        <v>89</v>
      </c>
      <c r="BO157" s="18">
        <v>89</v>
      </c>
      <c r="BP157" s="18">
        <v>93</v>
      </c>
      <c r="BQ157" s="18">
        <v>89</v>
      </c>
      <c r="BR157" s="18">
        <v>83</v>
      </c>
      <c r="BS157" s="18">
        <v>134</v>
      </c>
      <c r="BT157" s="18">
        <v>79</v>
      </c>
      <c r="BU157" s="18">
        <v>91</v>
      </c>
      <c r="BV157" s="18">
        <v>86</v>
      </c>
      <c r="BW157" s="18">
        <v>78</v>
      </c>
      <c r="BX157" s="18">
        <v>98</v>
      </c>
      <c r="BY157" s="18">
        <v>123</v>
      </c>
      <c r="BZ157" s="18">
        <v>110</v>
      </c>
      <c r="CA157" s="18">
        <v>109</v>
      </c>
      <c r="CB157" s="18">
        <v>110</v>
      </c>
      <c r="CC157" s="18">
        <v>79</v>
      </c>
      <c r="CD157" s="18">
        <v>85</v>
      </c>
      <c r="CE157" s="18">
        <v>112</v>
      </c>
      <c r="CF157" s="18">
        <v>134</v>
      </c>
      <c r="CG157" s="18">
        <v>109</v>
      </c>
      <c r="CH157" s="18">
        <v>87</v>
      </c>
      <c r="CI157" s="18">
        <v>77</v>
      </c>
      <c r="CJ157" s="18">
        <v>124</v>
      </c>
      <c r="CK157" s="18">
        <v>114</v>
      </c>
      <c r="CL157" s="18">
        <v>105</v>
      </c>
      <c r="CM157" s="18">
        <v>108</v>
      </c>
      <c r="CN157" s="18">
        <v>103</v>
      </c>
      <c r="CO157" s="18">
        <v>97</v>
      </c>
      <c r="CP157" s="18">
        <v>103</v>
      </c>
    </row>
    <row r="158" spans="2:94" x14ac:dyDescent="0.3">
      <c r="B158" s="18" t="str">
        <f t="shared" si="5"/>
        <v>DR_Smarthelp P&amp;P - Connect with a support agentGoogle Android</v>
      </c>
      <c r="C158" s="18" t="s">
        <v>70</v>
      </c>
      <c r="D158" s="18" t="s">
        <v>4</v>
      </c>
      <c r="E158" s="18">
        <v>29</v>
      </c>
      <c r="F158" s="18">
        <v>31</v>
      </c>
      <c r="G158" s="18">
        <v>38</v>
      </c>
      <c r="H158" s="18">
        <v>29</v>
      </c>
      <c r="I158" s="18">
        <v>37</v>
      </c>
      <c r="J158" s="18">
        <v>29</v>
      </c>
      <c r="K158" s="18">
        <v>28</v>
      </c>
      <c r="L158" s="18">
        <v>52</v>
      </c>
      <c r="M158" s="18">
        <v>38</v>
      </c>
      <c r="N158" s="18">
        <v>37</v>
      </c>
      <c r="O158" s="18">
        <v>32</v>
      </c>
      <c r="P158" s="18">
        <v>13</v>
      </c>
      <c r="Q158" s="18">
        <v>35</v>
      </c>
      <c r="R158" s="18">
        <v>22</v>
      </c>
      <c r="S158" s="18">
        <v>36</v>
      </c>
      <c r="T158" s="18">
        <v>33</v>
      </c>
      <c r="U158" s="18">
        <v>27</v>
      </c>
      <c r="V158" s="18">
        <v>52</v>
      </c>
      <c r="W158" s="18">
        <v>24</v>
      </c>
      <c r="X158" s="18">
        <v>32</v>
      </c>
      <c r="Y158" s="18">
        <v>24</v>
      </c>
      <c r="Z158" s="18">
        <v>27</v>
      </c>
      <c r="AA158" s="18">
        <v>25</v>
      </c>
      <c r="AB158" s="18">
        <v>40</v>
      </c>
      <c r="AC158" s="18">
        <v>39</v>
      </c>
      <c r="AD158" s="18">
        <v>23</v>
      </c>
      <c r="AE158" s="18">
        <v>41</v>
      </c>
      <c r="AF158" s="18">
        <v>28</v>
      </c>
      <c r="AG158" s="18">
        <v>22</v>
      </c>
      <c r="AH158" s="18">
        <v>24</v>
      </c>
      <c r="AI158" s="18">
        <v>38</v>
      </c>
      <c r="AJ158" s="18">
        <v>37</v>
      </c>
      <c r="AK158" s="18">
        <v>28</v>
      </c>
      <c r="AL158" s="18">
        <v>33</v>
      </c>
      <c r="AM158" s="18">
        <v>51</v>
      </c>
      <c r="AN158" s="18">
        <v>39</v>
      </c>
      <c r="AO158" s="18">
        <v>36</v>
      </c>
      <c r="AP158" s="18">
        <v>28</v>
      </c>
      <c r="AQ158" s="18">
        <v>40</v>
      </c>
      <c r="AR158" s="18">
        <v>32</v>
      </c>
      <c r="AS158" s="18">
        <v>38</v>
      </c>
      <c r="AT158" s="18">
        <v>35</v>
      </c>
      <c r="AU158" s="18">
        <v>39</v>
      </c>
      <c r="AV158" s="18">
        <v>22</v>
      </c>
      <c r="AW158" s="18">
        <v>39</v>
      </c>
      <c r="AX158" s="18">
        <v>36</v>
      </c>
      <c r="AY158" s="18">
        <v>31</v>
      </c>
      <c r="AZ158" s="18">
        <v>32</v>
      </c>
      <c r="BA158" s="18">
        <v>31</v>
      </c>
      <c r="BB158" s="18">
        <v>22</v>
      </c>
      <c r="BC158" s="18">
        <v>42</v>
      </c>
      <c r="BD158" s="18">
        <v>33</v>
      </c>
      <c r="BE158" s="18">
        <v>38</v>
      </c>
      <c r="BF158" s="18">
        <v>29</v>
      </c>
      <c r="BG158" s="18">
        <v>56</v>
      </c>
      <c r="BH158" s="18">
        <v>27</v>
      </c>
      <c r="BI158" s="18">
        <v>22</v>
      </c>
      <c r="BJ158" s="18">
        <v>37</v>
      </c>
      <c r="BK158" s="18">
        <v>37</v>
      </c>
      <c r="BL158" s="18">
        <v>20</v>
      </c>
      <c r="BM158" s="18">
        <v>35</v>
      </c>
      <c r="BN158" s="18">
        <v>37</v>
      </c>
      <c r="BO158" s="18">
        <v>42</v>
      </c>
      <c r="BP158" s="18">
        <v>26</v>
      </c>
      <c r="BQ158" s="18">
        <v>30</v>
      </c>
      <c r="BR158" s="18">
        <v>37</v>
      </c>
      <c r="BS158" s="18">
        <v>32</v>
      </c>
      <c r="BT158" s="18">
        <v>30</v>
      </c>
      <c r="BU158" s="18">
        <v>32</v>
      </c>
      <c r="BV158" s="18">
        <v>34</v>
      </c>
      <c r="BW158" s="18">
        <v>36</v>
      </c>
      <c r="BX158" s="18">
        <v>40</v>
      </c>
      <c r="BY158" s="18">
        <v>53</v>
      </c>
      <c r="BZ158" s="18">
        <v>31</v>
      </c>
      <c r="CA158" s="18">
        <v>40</v>
      </c>
      <c r="CB158" s="18">
        <v>36</v>
      </c>
      <c r="CC158" s="18">
        <v>34</v>
      </c>
      <c r="CD158" s="18">
        <v>43</v>
      </c>
      <c r="CE158" s="18">
        <v>44</v>
      </c>
      <c r="CF158" s="18">
        <v>45</v>
      </c>
      <c r="CG158" s="18">
        <v>33</v>
      </c>
      <c r="CH158" s="18">
        <v>41</v>
      </c>
      <c r="CI158" s="18">
        <v>43</v>
      </c>
      <c r="CJ158" s="18">
        <v>42</v>
      </c>
      <c r="CK158" s="18">
        <v>41</v>
      </c>
      <c r="CL158" s="18">
        <v>40</v>
      </c>
      <c r="CM158" s="18">
        <v>59</v>
      </c>
      <c r="CN158" s="18">
        <v>56</v>
      </c>
      <c r="CO158" s="18">
        <v>42</v>
      </c>
      <c r="CP158" s="18">
        <v>37</v>
      </c>
    </row>
    <row r="159" spans="2:94" x14ac:dyDescent="0.3">
      <c r="B159" s="18" t="str">
        <f t="shared" si="5"/>
        <v>DR_Smarthelp P&amp;P - Interacted with Chat AgentApple iOS</v>
      </c>
      <c r="C159" s="18" t="s">
        <v>71</v>
      </c>
      <c r="D159" s="18" t="s">
        <v>3</v>
      </c>
      <c r="E159" s="18">
        <v>291</v>
      </c>
      <c r="F159" s="18">
        <v>280</v>
      </c>
      <c r="G159" s="18">
        <v>285</v>
      </c>
      <c r="H159" s="18">
        <v>276</v>
      </c>
      <c r="I159" s="18">
        <v>247</v>
      </c>
      <c r="J159" s="18">
        <v>302</v>
      </c>
      <c r="K159" s="18">
        <v>317</v>
      </c>
      <c r="L159" s="18">
        <v>391</v>
      </c>
      <c r="M159" s="18">
        <v>317</v>
      </c>
      <c r="N159" s="18">
        <v>290</v>
      </c>
      <c r="O159" s="18">
        <v>280</v>
      </c>
      <c r="P159" s="18">
        <v>277</v>
      </c>
      <c r="Q159" s="18">
        <v>285</v>
      </c>
      <c r="R159" s="18">
        <v>291</v>
      </c>
      <c r="S159" s="18">
        <v>284</v>
      </c>
      <c r="T159" s="18">
        <v>284</v>
      </c>
      <c r="U159" s="18">
        <v>292</v>
      </c>
      <c r="V159" s="18">
        <v>299</v>
      </c>
      <c r="W159" s="18">
        <v>247</v>
      </c>
      <c r="X159" s="18">
        <v>297</v>
      </c>
      <c r="Y159" s="18">
        <v>280</v>
      </c>
      <c r="Z159" s="18">
        <v>284</v>
      </c>
      <c r="AA159" s="18">
        <v>290</v>
      </c>
      <c r="AB159" s="18">
        <v>296</v>
      </c>
      <c r="AC159" s="18">
        <v>265</v>
      </c>
      <c r="AD159" s="18">
        <v>285</v>
      </c>
      <c r="AE159" s="18">
        <v>301</v>
      </c>
      <c r="AF159" s="18">
        <v>278</v>
      </c>
      <c r="AG159" s="18">
        <v>243</v>
      </c>
      <c r="AH159" s="18">
        <v>292</v>
      </c>
      <c r="AI159" s="18">
        <v>271</v>
      </c>
      <c r="AJ159" s="18">
        <v>284</v>
      </c>
      <c r="AK159" s="18">
        <v>256</v>
      </c>
      <c r="AL159" s="18">
        <v>306</v>
      </c>
      <c r="AM159" s="18">
        <v>338</v>
      </c>
      <c r="AN159" s="18">
        <v>308</v>
      </c>
      <c r="AO159" s="18">
        <v>324</v>
      </c>
      <c r="AP159" s="18">
        <v>288</v>
      </c>
      <c r="AQ159" s="18">
        <v>232</v>
      </c>
      <c r="AR159" s="18">
        <v>260</v>
      </c>
      <c r="AS159" s="18">
        <v>307</v>
      </c>
      <c r="AT159" s="18">
        <v>274</v>
      </c>
      <c r="AU159" s="18">
        <v>276</v>
      </c>
      <c r="AV159" s="18">
        <v>300</v>
      </c>
      <c r="AW159" s="18">
        <v>283</v>
      </c>
      <c r="AX159" s="18">
        <v>231</v>
      </c>
      <c r="AY159" s="18">
        <v>250</v>
      </c>
      <c r="AZ159" s="18">
        <v>319</v>
      </c>
      <c r="BA159" s="18">
        <v>310</v>
      </c>
      <c r="BB159" s="18">
        <v>281</v>
      </c>
      <c r="BC159" s="18">
        <v>341</v>
      </c>
      <c r="BD159" s="18">
        <v>299</v>
      </c>
      <c r="BE159" s="18">
        <v>250</v>
      </c>
      <c r="BF159" s="18">
        <v>306</v>
      </c>
      <c r="BG159" s="18">
        <v>297</v>
      </c>
      <c r="BH159" s="18">
        <v>273</v>
      </c>
      <c r="BI159" s="18">
        <v>283</v>
      </c>
      <c r="BJ159" s="18">
        <v>278</v>
      </c>
      <c r="BK159" s="18">
        <v>259</v>
      </c>
      <c r="BL159" s="18">
        <v>249</v>
      </c>
      <c r="BM159" s="18">
        <v>278</v>
      </c>
      <c r="BN159" s="18">
        <v>266</v>
      </c>
      <c r="BO159" s="18">
        <v>251</v>
      </c>
      <c r="BP159" s="18">
        <v>247</v>
      </c>
      <c r="BQ159" s="18">
        <v>323</v>
      </c>
      <c r="BR159" s="18">
        <v>258</v>
      </c>
      <c r="BS159" s="18">
        <v>353</v>
      </c>
      <c r="BT159" s="18">
        <v>296</v>
      </c>
      <c r="BU159" s="18">
        <v>289</v>
      </c>
      <c r="BV159" s="18">
        <v>262</v>
      </c>
      <c r="BW159" s="18">
        <v>253</v>
      </c>
      <c r="BX159" s="18">
        <v>314</v>
      </c>
      <c r="BY159" s="18">
        <v>343</v>
      </c>
      <c r="BZ159" s="18">
        <v>276</v>
      </c>
      <c r="CA159" s="18">
        <v>315</v>
      </c>
      <c r="CB159" s="18">
        <v>307</v>
      </c>
      <c r="CC159" s="18">
        <v>282</v>
      </c>
      <c r="CD159" s="18">
        <v>303</v>
      </c>
      <c r="CE159" s="18">
        <v>350</v>
      </c>
      <c r="CF159" s="18">
        <v>376</v>
      </c>
      <c r="CG159" s="18">
        <v>306</v>
      </c>
      <c r="CH159" s="18">
        <v>267</v>
      </c>
      <c r="CI159" s="18">
        <v>298</v>
      </c>
      <c r="CJ159" s="18">
        <v>343</v>
      </c>
      <c r="CK159" s="18">
        <v>317</v>
      </c>
      <c r="CL159" s="18">
        <v>308</v>
      </c>
      <c r="CM159" s="18">
        <v>371</v>
      </c>
      <c r="CN159" s="18">
        <v>298</v>
      </c>
      <c r="CO159" s="18">
        <v>308</v>
      </c>
      <c r="CP159" s="18">
        <v>351</v>
      </c>
    </row>
    <row r="160" spans="2:94" x14ac:dyDescent="0.3">
      <c r="B160" s="18" t="str">
        <f t="shared" si="5"/>
        <v>DR_Smarthelp P&amp;P - Interacted with Chat AgentGoogle Android</v>
      </c>
      <c r="C160" s="18" t="s">
        <v>71</v>
      </c>
      <c r="D160" s="18" t="s">
        <v>4</v>
      </c>
      <c r="E160" s="18">
        <v>120</v>
      </c>
      <c r="F160" s="18">
        <v>126</v>
      </c>
      <c r="G160" s="18">
        <v>115</v>
      </c>
      <c r="H160" s="18">
        <v>110</v>
      </c>
      <c r="I160" s="18">
        <v>109</v>
      </c>
      <c r="J160" s="18">
        <v>103</v>
      </c>
      <c r="K160" s="18">
        <v>129</v>
      </c>
      <c r="L160" s="18">
        <v>153</v>
      </c>
      <c r="M160" s="18">
        <v>125</v>
      </c>
      <c r="N160" s="18">
        <v>141</v>
      </c>
      <c r="O160" s="18">
        <v>108</v>
      </c>
      <c r="P160" s="18">
        <v>111</v>
      </c>
      <c r="Q160" s="18">
        <v>125</v>
      </c>
      <c r="R160" s="18">
        <v>111</v>
      </c>
      <c r="S160" s="18">
        <v>106</v>
      </c>
      <c r="T160" s="18">
        <v>109</v>
      </c>
      <c r="U160" s="18">
        <v>120</v>
      </c>
      <c r="V160" s="18">
        <v>158</v>
      </c>
      <c r="W160" s="18">
        <v>129</v>
      </c>
      <c r="X160" s="18">
        <v>117</v>
      </c>
      <c r="Y160" s="18">
        <v>113</v>
      </c>
      <c r="Z160" s="18">
        <v>109</v>
      </c>
      <c r="AA160" s="18">
        <v>103</v>
      </c>
      <c r="AB160" s="18">
        <v>126</v>
      </c>
      <c r="AC160" s="18">
        <v>103</v>
      </c>
      <c r="AD160" s="18">
        <v>102</v>
      </c>
      <c r="AE160" s="18">
        <v>118</v>
      </c>
      <c r="AF160" s="18">
        <v>111</v>
      </c>
      <c r="AG160" s="18">
        <v>113</v>
      </c>
      <c r="AH160" s="18">
        <v>126</v>
      </c>
      <c r="AI160" s="18">
        <v>146</v>
      </c>
      <c r="AJ160" s="18">
        <v>116</v>
      </c>
      <c r="AK160" s="18">
        <v>110</v>
      </c>
      <c r="AL160" s="18">
        <v>147</v>
      </c>
      <c r="AM160" s="18">
        <v>166</v>
      </c>
      <c r="AN160" s="18">
        <v>157</v>
      </c>
      <c r="AO160" s="18">
        <v>152</v>
      </c>
      <c r="AP160" s="18">
        <v>122</v>
      </c>
      <c r="AQ160" s="18">
        <v>149</v>
      </c>
      <c r="AR160" s="18">
        <v>112</v>
      </c>
      <c r="AS160" s="18">
        <v>121</v>
      </c>
      <c r="AT160" s="18">
        <v>138</v>
      </c>
      <c r="AU160" s="18">
        <v>109</v>
      </c>
      <c r="AV160" s="18">
        <v>93</v>
      </c>
      <c r="AW160" s="18">
        <v>114</v>
      </c>
      <c r="AX160" s="18">
        <v>109</v>
      </c>
      <c r="AY160" s="18">
        <v>150</v>
      </c>
      <c r="AZ160" s="18">
        <v>123</v>
      </c>
      <c r="BA160" s="18">
        <v>114</v>
      </c>
      <c r="BB160" s="18">
        <v>123</v>
      </c>
      <c r="BC160" s="18">
        <v>160</v>
      </c>
      <c r="BD160" s="18">
        <v>146</v>
      </c>
      <c r="BE160" s="18">
        <v>123</v>
      </c>
      <c r="BF160" s="18">
        <v>97</v>
      </c>
      <c r="BG160" s="18">
        <v>162</v>
      </c>
      <c r="BH160" s="18">
        <v>134</v>
      </c>
      <c r="BI160" s="18">
        <v>120</v>
      </c>
      <c r="BJ160" s="18">
        <v>125</v>
      </c>
      <c r="BK160" s="18">
        <v>126</v>
      </c>
      <c r="BL160" s="18">
        <v>121</v>
      </c>
      <c r="BM160" s="18">
        <v>129</v>
      </c>
      <c r="BN160" s="18">
        <v>137</v>
      </c>
      <c r="BO160" s="18">
        <v>151</v>
      </c>
      <c r="BP160" s="18">
        <v>126</v>
      </c>
      <c r="BQ160" s="18">
        <v>142</v>
      </c>
      <c r="BR160" s="18">
        <v>161</v>
      </c>
      <c r="BS160" s="18">
        <v>139</v>
      </c>
      <c r="BT160" s="18">
        <v>121</v>
      </c>
      <c r="BU160" s="18">
        <v>122</v>
      </c>
      <c r="BV160" s="18">
        <v>111</v>
      </c>
      <c r="BW160" s="18">
        <v>136</v>
      </c>
      <c r="BX160" s="18">
        <v>143</v>
      </c>
      <c r="BY160" s="18">
        <v>192</v>
      </c>
      <c r="BZ160" s="18">
        <v>133</v>
      </c>
      <c r="CA160" s="18">
        <v>126</v>
      </c>
      <c r="CB160" s="18">
        <v>150</v>
      </c>
      <c r="CC160" s="18">
        <v>138</v>
      </c>
      <c r="CD160" s="18">
        <v>162</v>
      </c>
      <c r="CE160" s="18">
        <v>160</v>
      </c>
      <c r="CF160" s="18">
        <v>184</v>
      </c>
      <c r="CG160" s="18">
        <v>140</v>
      </c>
      <c r="CH160" s="18">
        <v>144</v>
      </c>
      <c r="CI160" s="18">
        <v>140</v>
      </c>
      <c r="CJ160" s="18">
        <v>163</v>
      </c>
      <c r="CK160" s="18">
        <v>156</v>
      </c>
      <c r="CL160" s="18">
        <v>165</v>
      </c>
      <c r="CM160" s="18">
        <v>175</v>
      </c>
      <c r="CN160" s="18">
        <v>159</v>
      </c>
      <c r="CO160" s="18">
        <v>171</v>
      </c>
      <c r="CP160" s="18">
        <v>154</v>
      </c>
    </row>
    <row r="161" spans="2:94" x14ac:dyDescent="0.3">
      <c r="B161" s="18" t="str">
        <f t="shared" si="5"/>
        <v>DR_SmartHelp - Billing &amp; Account SupportApple iOS</v>
      </c>
      <c r="C161" s="18" t="s">
        <v>72</v>
      </c>
      <c r="D161" s="18" t="s">
        <v>3</v>
      </c>
      <c r="E161" s="18">
        <v>599</v>
      </c>
      <c r="F161" s="18">
        <v>691</v>
      </c>
      <c r="G161" s="18">
        <v>603</v>
      </c>
      <c r="H161" s="18">
        <v>544</v>
      </c>
      <c r="I161" s="18">
        <v>540</v>
      </c>
      <c r="J161" s="18">
        <v>701</v>
      </c>
      <c r="K161" s="18">
        <v>706</v>
      </c>
      <c r="L161" s="18">
        <v>805</v>
      </c>
      <c r="M161" s="18">
        <v>763</v>
      </c>
      <c r="N161" s="18">
        <v>601</v>
      </c>
      <c r="O161" s="18">
        <v>478</v>
      </c>
      <c r="P161" s="18">
        <v>617</v>
      </c>
      <c r="Q161" s="18">
        <v>570</v>
      </c>
      <c r="R161" s="18">
        <v>557</v>
      </c>
      <c r="S161" s="18">
        <v>560</v>
      </c>
      <c r="T161" s="18">
        <v>605</v>
      </c>
      <c r="U161" s="18">
        <v>597</v>
      </c>
      <c r="V161" s="18">
        <v>471</v>
      </c>
      <c r="W161" s="18">
        <v>632</v>
      </c>
      <c r="X161" s="18">
        <v>586</v>
      </c>
      <c r="Y161" s="18">
        <v>592</v>
      </c>
      <c r="Z161" s="18">
        <v>550</v>
      </c>
      <c r="AA161" s="18">
        <v>599</v>
      </c>
      <c r="AB161" s="18">
        <v>499</v>
      </c>
      <c r="AC161" s="18">
        <v>427</v>
      </c>
      <c r="AD161" s="18">
        <v>609</v>
      </c>
      <c r="AE161" s="18">
        <v>588</v>
      </c>
      <c r="AF161" s="18">
        <v>627</v>
      </c>
      <c r="AG161" s="18">
        <v>567</v>
      </c>
      <c r="AH161" s="18">
        <v>595</v>
      </c>
      <c r="AI161" s="18">
        <v>570</v>
      </c>
      <c r="AJ161" s="18">
        <v>472</v>
      </c>
      <c r="AK161" s="18">
        <v>689</v>
      </c>
      <c r="AL161" s="18">
        <v>728</v>
      </c>
      <c r="AM161" s="18">
        <v>710</v>
      </c>
      <c r="AN161" s="18">
        <v>665</v>
      </c>
      <c r="AO161" s="18">
        <v>632</v>
      </c>
      <c r="AP161" s="18">
        <v>572</v>
      </c>
      <c r="AQ161" s="18">
        <v>468</v>
      </c>
      <c r="AR161" s="18">
        <v>585</v>
      </c>
      <c r="AS161" s="18">
        <v>627</v>
      </c>
      <c r="AT161" s="18">
        <v>580</v>
      </c>
      <c r="AU161" s="18">
        <v>540</v>
      </c>
      <c r="AV161" s="18">
        <v>533</v>
      </c>
      <c r="AW161" s="18">
        <v>471</v>
      </c>
      <c r="AX161" s="18">
        <v>425</v>
      </c>
      <c r="AY161" s="18">
        <v>598</v>
      </c>
      <c r="AZ161" s="18">
        <v>578</v>
      </c>
      <c r="BA161" s="18">
        <v>633</v>
      </c>
      <c r="BB161" s="18">
        <v>561</v>
      </c>
      <c r="BC161" s="18">
        <v>604</v>
      </c>
      <c r="BD161" s="18">
        <v>534</v>
      </c>
      <c r="BE161" s="18">
        <v>498</v>
      </c>
      <c r="BF161" s="18">
        <v>634</v>
      </c>
      <c r="BG161" s="18">
        <v>657</v>
      </c>
      <c r="BH161" s="18">
        <v>627</v>
      </c>
      <c r="BI161" s="18">
        <v>543</v>
      </c>
      <c r="BJ161" s="18">
        <v>584</v>
      </c>
      <c r="BK161" s="18">
        <v>516</v>
      </c>
      <c r="BL161" s="18">
        <v>448</v>
      </c>
      <c r="BM161" s="18">
        <v>621</v>
      </c>
      <c r="BN161" s="18">
        <v>644</v>
      </c>
      <c r="BO161" s="18">
        <v>606</v>
      </c>
      <c r="BP161" s="18">
        <v>505</v>
      </c>
      <c r="BQ161" s="18">
        <v>660</v>
      </c>
      <c r="BR161" s="18">
        <v>595</v>
      </c>
      <c r="BS161" s="18">
        <v>558</v>
      </c>
      <c r="BT161" s="18">
        <v>647</v>
      </c>
      <c r="BU161" s="18">
        <v>579</v>
      </c>
      <c r="BV161" s="18">
        <v>551</v>
      </c>
      <c r="BW161" s="18">
        <v>565</v>
      </c>
      <c r="BX161" s="18">
        <v>606</v>
      </c>
      <c r="BY161" s="18">
        <v>543</v>
      </c>
      <c r="BZ161" s="18">
        <v>445</v>
      </c>
      <c r="CA161" s="18">
        <v>559</v>
      </c>
      <c r="CB161" s="18">
        <v>642</v>
      </c>
      <c r="CC161" s="18">
        <v>587</v>
      </c>
      <c r="CD161" s="18">
        <v>618</v>
      </c>
      <c r="CE161" s="18">
        <v>653</v>
      </c>
      <c r="CF161" s="18">
        <v>622</v>
      </c>
      <c r="CG161" s="18">
        <v>456</v>
      </c>
      <c r="CH161" s="18">
        <v>614</v>
      </c>
      <c r="CI161" s="18">
        <v>613</v>
      </c>
      <c r="CJ161" s="18">
        <v>614</v>
      </c>
      <c r="CK161" s="18">
        <v>658</v>
      </c>
      <c r="CL161" s="18">
        <v>580</v>
      </c>
      <c r="CM161" s="18">
        <v>578</v>
      </c>
      <c r="CN161" s="18">
        <v>482</v>
      </c>
      <c r="CO161" s="18">
        <v>650</v>
      </c>
      <c r="CP161" s="18">
        <v>617</v>
      </c>
    </row>
    <row r="162" spans="2:94" x14ac:dyDescent="0.3">
      <c r="B162" s="18" t="str">
        <f t="shared" si="5"/>
        <v>DR_SmartHelp - Billing &amp; Account SupportGoogle Android</v>
      </c>
      <c r="C162" s="18" t="s">
        <v>72</v>
      </c>
      <c r="D162" s="18" t="s">
        <v>4</v>
      </c>
      <c r="E162" s="18">
        <v>265</v>
      </c>
      <c r="F162" s="18">
        <v>292</v>
      </c>
      <c r="G162" s="18">
        <v>271</v>
      </c>
      <c r="H162" s="18">
        <v>258</v>
      </c>
      <c r="I162" s="18">
        <v>231</v>
      </c>
      <c r="J162" s="18">
        <v>302</v>
      </c>
      <c r="K162" s="18">
        <v>296</v>
      </c>
      <c r="L162" s="18">
        <v>339</v>
      </c>
      <c r="M162" s="18">
        <v>341</v>
      </c>
      <c r="N162" s="18">
        <v>252</v>
      </c>
      <c r="O162" s="18">
        <v>205</v>
      </c>
      <c r="P162" s="18">
        <v>293</v>
      </c>
      <c r="Q162" s="18">
        <v>274</v>
      </c>
      <c r="R162" s="18">
        <v>247</v>
      </c>
      <c r="S162" s="18">
        <v>249</v>
      </c>
      <c r="T162" s="18">
        <v>233</v>
      </c>
      <c r="U162" s="18">
        <v>230</v>
      </c>
      <c r="V162" s="18">
        <v>281</v>
      </c>
      <c r="W162" s="18">
        <v>260</v>
      </c>
      <c r="X162" s="18">
        <v>248</v>
      </c>
      <c r="Y162" s="18">
        <v>247</v>
      </c>
      <c r="Z162" s="18">
        <v>260</v>
      </c>
      <c r="AA162" s="18">
        <v>252</v>
      </c>
      <c r="AB162" s="18">
        <v>228</v>
      </c>
      <c r="AC162" s="18">
        <v>219</v>
      </c>
      <c r="AD162" s="18">
        <v>249</v>
      </c>
      <c r="AE162" s="18">
        <v>287</v>
      </c>
      <c r="AF162" s="18">
        <v>284</v>
      </c>
      <c r="AG162" s="18">
        <v>285</v>
      </c>
      <c r="AH162" s="18">
        <v>248</v>
      </c>
      <c r="AI162" s="18">
        <v>271</v>
      </c>
      <c r="AJ162" s="18">
        <v>215</v>
      </c>
      <c r="AK162" s="18">
        <v>300</v>
      </c>
      <c r="AL162" s="18">
        <v>327</v>
      </c>
      <c r="AM162" s="18">
        <v>327</v>
      </c>
      <c r="AN162" s="18">
        <v>296</v>
      </c>
      <c r="AO162" s="18">
        <v>277</v>
      </c>
      <c r="AP162" s="18">
        <v>291</v>
      </c>
      <c r="AQ162" s="18">
        <v>239</v>
      </c>
      <c r="AR162" s="18">
        <v>270</v>
      </c>
      <c r="AS162" s="18">
        <v>293</v>
      </c>
      <c r="AT162" s="18">
        <v>277</v>
      </c>
      <c r="AU162" s="18">
        <v>201</v>
      </c>
      <c r="AV162" s="18">
        <v>266</v>
      </c>
      <c r="AW162" s="18">
        <v>242</v>
      </c>
      <c r="AX162" s="18">
        <v>199</v>
      </c>
      <c r="AY162" s="18">
        <v>269</v>
      </c>
      <c r="AZ162" s="18">
        <v>262</v>
      </c>
      <c r="BA162" s="18">
        <v>271</v>
      </c>
      <c r="BB162" s="18">
        <v>268</v>
      </c>
      <c r="BC162" s="18">
        <v>298</v>
      </c>
      <c r="BD162" s="18">
        <v>276</v>
      </c>
      <c r="BE162" s="18">
        <v>229</v>
      </c>
      <c r="BF162" s="18">
        <v>262</v>
      </c>
      <c r="BG162" s="18">
        <v>317</v>
      </c>
      <c r="BH162" s="18">
        <v>296</v>
      </c>
      <c r="BI162" s="18">
        <v>254</v>
      </c>
      <c r="BJ162" s="18">
        <v>296</v>
      </c>
      <c r="BK162" s="18">
        <v>254</v>
      </c>
      <c r="BL162" s="18">
        <v>221</v>
      </c>
      <c r="BM162" s="18">
        <v>255</v>
      </c>
      <c r="BN162" s="18">
        <v>290</v>
      </c>
      <c r="BO162" s="18">
        <v>259</v>
      </c>
      <c r="BP162" s="18">
        <v>235</v>
      </c>
      <c r="BQ162" s="18">
        <v>323</v>
      </c>
      <c r="BR162" s="18">
        <v>280</v>
      </c>
      <c r="BS162" s="18">
        <v>257</v>
      </c>
      <c r="BT162" s="18">
        <v>266</v>
      </c>
      <c r="BU162" s="18">
        <v>258</v>
      </c>
      <c r="BV162" s="18">
        <v>262</v>
      </c>
      <c r="BW162" s="18">
        <v>286</v>
      </c>
      <c r="BX162" s="18">
        <v>328</v>
      </c>
      <c r="BY162" s="18">
        <v>310</v>
      </c>
      <c r="BZ162" s="18">
        <v>220</v>
      </c>
      <c r="CA162" s="18">
        <v>249</v>
      </c>
      <c r="CB162" s="18">
        <v>285</v>
      </c>
      <c r="CC162" s="18">
        <v>284</v>
      </c>
      <c r="CD162" s="18">
        <v>306</v>
      </c>
      <c r="CE162" s="18">
        <v>300</v>
      </c>
      <c r="CF162" s="18">
        <v>301</v>
      </c>
      <c r="CG162" s="18">
        <v>260</v>
      </c>
      <c r="CH162" s="18">
        <v>284</v>
      </c>
      <c r="CI162" s="18">
        <v>314</v>
      </c>
      <c r="CJ162" s="18">
        <v>316</v>
      </c>
      <c r="CK162" s="18">
        <v>280</v>
      </c>
      <c r="CL162" s="18">
        <v>263</v>
      </c>
      <c r="CM162" s="18">
        <v>283</v>
      </c>
      <c r="CN162" s="18">
        <v>264</v>
      </c>
      <c r="CO162" s="18">
        <v>302</v>
      </c>
      <c r="CP162" s="18">
        <v>261</v>
      </c>
    </row>
    <row r="163" spans="2:94" x14ac:dyDescent="0.3">
      <c r="B163" s="18" t="str">
        <f t="shared" si="5"/>
        <v>DR_SmartHelp - Internet SupportApple iOS</v>
      </c>
      <c r="C163" s="18" t="s">
        <v>73</v>
      </c>
      <c r="D163" s="18" t="s">
        <v>3</v>
      </c>
      <c r="E163" s="18">
        <v>635</v>
      </c>
      <c r="F163" s="18">
        <v>629</v>
      </c>
      <c r="G163" s="18">
        <v>643</v>
      </c>
      <c r="H163" s="18">
        <v>555</v>
      </c>
      <c r="I163" s="18">
        <v>539</v>
      </c>
      <c r="J163" s="18">
        <v>656</v>
      </c>
      <c r="K163" s="18">
        <v>722</v>
      </c>
      <c r="L163" s="18">
        <v>795</v>
      </c>
      <c r="M163" s="18">
        <v>700</v>
      </c>
      <c r="N163" s="18">
        <v>625</v>
      </c>
      <c r="O163" s="18">
        <v>522</v>
      </c>
      <c r="P163" s="18">
        <v>564</v>
      </c>
      <c r="Q163" s="18">
        <v>624</v>
      </c>
      <c r="R163" s="18">
        <v>617</v>
      </c>
      <c r="S163" s="18">
        <v>619</v>
      </c>
      <c r="T163" s="18">
        <v>593</v>
      </c>
      <c r="U163" s="18">
        <v>599</v>
      </c>
      <c r="V163" s="18">
        <v>514</v>
      </c>
      <c r="W163" s="18">
        <v>565</v>
      </c>
      <c r="X163" s="18">
        <v>564</v>
      </c>
      <c r="Y163" s="18">
        <v>596</v>
      </c>
      <c r="Z163" s="18">
        <v>529</v>
      </c>
      <c r="AA163" s="18">
        <v>559</v>
      </c>
      <c r="AB163" s="18">
        <v>569</v>
      </c>
      <c r="AC163" s="18">
        <v>500</v>
      </c>
      <c r="AD163" s="18">
        <v>508</v>
      </c>
      <c r="AE163" s="18">
        <v>544</v>
      </c>
      <c r="AF163" s="18">
        <v>554</v>
      </c>
      <c r="AG163" s="18">
        <v>522</v>
      </c>
      <c r="AH163" s="18">
        <v>588</v>
      </c>
      <c r="AI163" s="18">
        <v>601</v>
      </c>
      <c r="AJ163" s="18">
        <v>493</v>
      </c>
      <c r="AK163" s="18">
        <v>601</v>
      </c>
      <c r="AL163" s="18">
        <v>652</v>
      </c>
      <c r="AM163" s="18">
        <v>638</v>
      </c>
      <c r="AN163" s="18">
        <v>594</v>
      </c>
      <c r="AO163" s="18">
        <v>607</v>
      </c>
      <c r="AP163" s="18">
        <v>564</v>
      </c>
      <c r="AQ163" s="18">
        <v>492</v>
      </c>
      <c r="AR163" s="18">
        <v>518</v>
      </c>
      <c r="AS163" s="18">
        <v>607</v>
      </c>
      <c r="AT163" s="18">
        <v>607</v>
      </c>
      <c r="AU163" s="18">
        <v>494</v>
      </c>
      <c r="AV163" s="18">
        <v>586</v>
      </c>
      <c r="AW163" s="18">
        <v>544</v>
      </c>
      <c r="AX163" s="18">
        <v>421</v>
      </c>
      <c r="AY163" s="18">
        <v>527</v>
      </c>
      <c r="AZ163" s="18">
        <v>610</v>
      </c>
      <c r="BA163" s="18">
        <v>624</v>
      </c>
      <c r="BB163" s="18">
        <v>608</v>
      </c>
      <c r="BC163" s="18">
        <v>684</v>
      </c>
      <c r="BD163" s="18">
        <v>656</v>
      </c>
      <c r="BE163" s="18">
        <v>514</v>
      </c>
      <c r="BF163" s="18">
        <v>581</v>
      </c>
      <c r="BG163" s="18">
        <v>634</v>
      </c>
      <c r="BH163" s="18">
        <v>555</v>
      </c>
      <c r="BI163" s="18">
        <v>539</v>
      </c>
      <c r="BJ163" s="18">
        <v>575</v>
      </c>
      <c r="BK163" s="18">
        <v>517</v>
      </c>
      <c r="BL163" s="18">
        <v>432</v>
      </c>
      <c r="BM163" s="18">
        <v>576</v>
      </c>
      <c r="BN163" s="18">
        <v>548</v>
      </c>
      <c r="BO163" s="18">
        <v>565</v>
      </c>
      <c r="BP163" s="18">
        <v>497</v>
      </c>
      <c r="BQ163" s="18">
        <v>649</v>
      </c>
      <c r="BR163" s="18">
        <v>617</v>
      </c>
      <c r="BS163" s="18">
        <v>651</v>
      </c>
      <c r="BT163" s="18">
        <v>640</v>
      </c>
      <c r="BU163" s="18">
        <v>557</v>
      </c>
      <c r="BV163" s="18">
        <v>571</v>
      </c>
      <c r="BW163" s="18">
        <v>544</v>
      </c>
      <c r="BX163" s="18">
        <v>692</v>
      </c>
      <c r="BY163" s="18">
        <v>669</v>
      </c>
      <c r="BZ163" s="18">
        <v>528</v>
      </c>
      <c r="CA163" s="18">
        <v>574</v>
      </c>
      <c r="CB163" s="18">
        <v>589</v>
      </c>
      <c r="CC163" s="18">
        <v>604</v>
      </c>
      <c r="CD163" s="18">
        <v>612</v>
      </c>
      <c r="CE163" s="18">
        <v>786</v>
      </c>
      <c r="CF163" s="18">
        <v>685</v>
      </c>
      <c r="CG163" s="18">
        <v>568</v>
      </c>
      <c r="CH163" s="18">
        <v>573</v>
      </c>
      <c r="CI163" s="18">
        <v>605</v>
      </c>
      <c r="CJ163" s="18">
        <v>558</v>
      </c>
      <c r="CK163" s="18">
        <v>638</v>
      </c>
      <c r="CL163" s="18">
        <v>602</v>
      </c>
      <c r="CM163" s="18">
        <v>666</v>
      </c>
      <c r="CN163" s="18">
        <v>572</v>
      </c>
      <c r="CO163" s="18">
        <v>585</v>
      </c>
      <c r="CP163" s="18">
        <v>597</v>
      </c>
    </row>
    <row r="164" spans="2:94" x14ac:dyDescent="0.3">
      <c r="B164" s="18" t="str">
        <f t="shared" si="5"/>
        <v>DR_SmartHelp - Internet SupportGoogle Android</v>
      </c>
      <c r="C164" s="18" t="s">
        <v>73</v>
      </c>
      <c r="D164" s="18" t="s">
        <v>4</v>
      </c>
      <c r="E164" s="18">
        <v>236</v>
      </c>
      <c r="F164" s="18">
        <v>268</v>
      </c>
      <c r="G164" s="18">
        <v>250</v>
      </c>
      <c r="H164" s="18">
        <v>230</v>
      </c>
      <c r="I164" s="18">
        <v>218</v>
      </c>
      <c r="J164" s="18">
        <v>241</v>
      </c>
      <c r="K164" s="18">
        <v>276</v>
      </c>
      <c r="L164" s="18">
        <v>314</v>
      </c>
      <c r="M164" s="18">
        <v>259</v>
      </c>
      <c r="N164" s="18">
        <v>275</v>
      </c>
      <c r="O164" s="18">
        <v>230</v>
      </c>
      <c r="P164" s="18">
        <v>246</v>
      </c>
      <c r="Q164" s="18">
        <v>244</v>
      </c>
      <c r="R164" s="18">
        <v>231</v>
      </c>
      <c r="S164" s="18">
        <v>221</v>
      </c>
      <c r="T164" s="18">
        <v>218</v>
      </c>
      <c r="U164" s="18">
        <v>196</v>
      </c>
      <c r="V164" s="18">
        <v>250</v>
      </c>
      <c r="W164" s="18">
        <v>251</v>
      </c>
      <c r="X164" s="18">
        <v>214</v>
      </c>
      <c r="Y164" s="18">
        <v>243</v>
      </c>
      <c r="Z164" s="18">
        <v>231</v>
      </c>
      <c r="AA164" s="18">
        <v>240</v>
      </c>
      <c r="AB164" s="18">
        <v>222</v>
      </c>
      <c r="AC164" s="18">
        <v>200</v>
      </c>
      <c r="AD164" s="18">
        <v>240</v>
      </c>
      <c r="AE164" s="18">
        <v>266</v>
      </c>
      <c r="AF164" s="18">
        <v>218</v>
      </c>
      <c r="AG164" s="18">
        <v>251</v>
      </c>
      <c r="AH164" s="18">
        <v>242</v>
      </c>
      <c r="AI164" s="18">
        <v>273</v>
      </c>
      <c r="AJ164" s="18">
        <v>221</v>
      </c>
      <c r="AK164" s="18">
        <v>249</v>
      </c>
      <c r="AL164" s="18">
        <v>287</v>
      </c>
      <c r="AM164" s="18">
        <v>297</v>
      </c>
      <c r="AN164" s="18">
        <v>282</v>
      </c>
      <c r="AO164" s="18">
        <v>281</v>
      </c>
      <c r="AP164" s="18">
        <v>265</v>
      </c>
      <c r="AQ164" s="18">
        <v>224</v>
      </c>
      <c r="AR164" s="18">
        <v>214</v>
      </c>
      <c r="AS164" s="18">
        <v>233</v>
      </c>
      <c r="AT164" s="18">
        <v>259</v>
      </c>
      <c r="AU164" s="18">
        <v>251</v>
      </c>
      <c r="AV164" s="18">
        <v>256</v>
      </c>
      <c r="AW164" s="18">
        <v>239</v>
      </c>
      <c r="AX164" s="18">
        <v>178</v>
      </c>
      <c r="AY164" s="18">
        <v>225</v>
      </c>
      <c r="AZ164" s="18">
        <v>232</v>
      </c>
      <c r="BA164" s="18">
        <v>249</v>
      </c>
      <c r="BB164" s="18">
        <v>232</v>
      </c>
      <c r="BC164" s="18">
        <v>293</v>
      </c>
      <c r="BD164" s="18">
        <v>251</v>
      </c>
      <c r="BE164" s="18">
        <v>220</v>
      </c>
      <c r="BF164" s="18">
        <v>245</v>
      </c>
      <c r="BG164" s="18">
        <v>260</v>
      </c>
      <c r="BH164" s="18">
        <v>273</v>
      </c>
      <c r="BI164" s="18">
        <v>228</v>
      </c>
      <c r="BJ164" s="18">
        <v>224</v>
      </c>
      <c r="BK164" s="18">
        <v>244</v>
      </c>
      <c r="BL164" s="18">
        <v>193</v>
      </c>
      <c r="BM164" s="18">
        <v>224</v>
      </c>
      <c r="BN164" s="18">
        <v>247</v>
      </c>
      <c r="BO164" s="18">
        <v>250</v>
      </c>
      <c r="BP164" s="18">
        <v>221</v>
      </c>
      <c r="BQ164" s="18">
        <v>270</v>
      </c>
      <c r="BR164" s="18">
        <v>267</v>
      </c>
      <c r="BS164" s="18">
        <v>290</v>
      </c>
      <c r="BT164" s="18">
        <v>229</v>
      </c>
      <c r="BU164" s="18">
        <v>254</v>
      </c>
      <c r="BV164" s="18">
        <v>245</v>
      </c>
      <c r="BW164" s="18">
        <v>219</v>
      </c>
      <c r="BX164" s="18">
        <v>286</v>
      </c>
      <c r="BY164" s="18">
        <v>315</v>
      </c>
      <c r="BZ164" s="18">
        <v>218</v>
      </c>
      <c r="CA164" s="18">
        <v>229</v>
      </c>
      <c r="CB164" s="18">
        <v>249</v>
      </c>
      <c r="CC164" s="18">
        <v>236</v>
      </c>
      <c r="CD164" s="18">
        <v>276</v>
      </c>
      <c r="CE164" s="18">
        <v>340</v>
      </c>
      <c r="CF164" s="18">
        <v>337</v>
      </c>
      <c r="CG164" s="18">
        <v>255</v>
      </c>
      <c r="CH164" s="18">
        <v>247</v>
      </c>
      <c r="CI164" s="18">
        <v>244</v>
      </c>
      <c r="CJ164" s="18">
        <v>279</v>
      </c>
      <c r="CK164" s="18">
        <v>270</v>
      </c>
      <c r="CL164" s="18">
        <v>301</v>
      </c>
      <c r="CM164" s="18">
        <v>339</v>
      </c>
      <c r="CN164" s="18">
        <v>288</v>
      </c>
      <c r="CO164" s="18">
        <v>275</v>
      </c>
      <c r="CP164" s="18">
        <v>240</v>
      </c>
    </row>
    <row r="165" spans="2:94" x14ac:dyDescent="0.3">
      <c r="B165" s="18" t="str">
        <f t="shared" si="5"/>
        <v>DR_SmartHelp - TV SupportApple iOS</v>
      </c>
      <c r="C165" s="18" t="s">
        <v>74</v>
      </c>
      <c r="D165" s="18" t="s">
        <v>3</v>
      </c>
      <c r="E165" s="18">
        <v>35</v>
      </c>
      <c r="F165" s="18">
        <v>49</v>
      </c>
      <c r="G165" s="18">
        <v>34</v>
      </c>
      <c r="H165" s="18">
        <v>55</v>
      </c>
      <c r="I165" s="18">
        <v>38</v>
      </c>
      <c r="J165" s="18">
        <v>31</v>
      </c>
      <c r="K165" s="18">
        <v>46</v>
      </c>
      <c r="L165" s="18">
        <v>49</v>
      </c>
      <c r="M165" s="18">
        <v>45</v>
      </c>
      <c r="N165" s="18">
        <v>51</v>
      </c>
      <c r="O165" s="18">
        <v>50</v>
      </c>
      <c r="P165" s="18">
        <v>42</v>
      </c>
      <c r="Q165" s="18">
        <v>33</v>
      </c>
      <c r="R165" s="18">
        <v>37</v>
      </c>
      <c r="S165" s="18">
        <v>43</v>
      </c>
      <c r="T165" s="18">
        <v>44</v>
      </c>
      <c r="U165" s="18">
        <v>55</v>
      </c>
      <c r="V165" s="18">
        <v>113</v>
      </c>
      <c r="W165" s="18">
        <v>27</v>
      </c>
      <c r="X165" s="18">
        <v>43</v>
      </c>
      <c r="Y165" s="18">
        <v>34</v>
      </c>
      <c r="Z165" s="18">
        <v>36</v>
      </c>
      <c r="AA165" s="18">
        <v>35</v>
      </c>
      <c r="AB165" s="18">
        <v>47</v>
      </c>
      <c r="AC165" s="18">
        <v>44</v>
      </c>
      <c r="AD165" s="18">
        <v>36</v>
      </c>
      <c r="AE165" s="18">
        <v>38</v>
      </c>
      <c r="AF165" s="18">
        <v>35</v>
      </c>
      <c r="AG165" s="18">
        <v>46</v>
      </c>
      <c r="AH165" s="18">
        <v>35</v>
      </c>
      <c r="AI165" s="18">
        <v>37</v>
      </c>
      <c r="AJ165" s="18">
        <v>44</v>
      </c>
      <c r="AK165" s="18">
        <v>44</v>
      </c>
      <c r="AL165" s="18">
        <v>34</v>
      </c>
      <c r="AM165" s="18">
        <v>78</v>
      </c>
      <c r="AN165" s="18">
        <v>46</v>
      </c>
      <c r="AO165" s="18">
        <v>42</v>
      </c>
      <c r="AP165" s="18">
        <v>58</v>
      </c>
      <c r="AQ165" s="18">
        <v>52</v>
      </c>
      <c r="AR165" s="18">
        <v>42</v>
      </c>
      <c r="AS165" s="18">
        <v>41</v>
      </c>
      <c r="AT165" s="18">
        <v>65</v>
      </c>
      <c r="AU165" s="18">
        <v>39</v>
      </c>
      <c r="AV165" s="18">
        <v>47</v>
      </c>
      <c r="AW165" s="18">
        <v>51</v>
      </c>
      <c r="AX165" s="18">
        <v>33</v>
      </c>
      <c r="AY165" s="18">
        <v>43</v>
      </c>
      <c r="AZ165" s="18">
        <v>53</v>
      </c>
      <c r="BA165" s="18">
        <v>42</v>
      </c>
      <c r="BB165" s="18">
        <v>31</v>
      </c>
      <c r="BC165" s="18">
        <v>51</v>
      </c>
      <c r="BD165" s="18">
        <v>52</v>
      </c>
      <c r="BE165" s="18">
        <v>44</v>
      </c>
      <c r="BF165" s="18">
        <v>40</v>
      </c>
      <c r="BG165" s="18">
        <v>38</v>
      </c>
      <c r="BH165" s="18">
        <v>37</v>
      </c>
      <c r="BI165" s="18">
        <v>35</v>
      </c>
      <c r="BJ165" s="18">
        <v>46</v>
      </c>
      <c r="BK165" s="18">
        <v>30</v>
      </c>
      <c r="BL165" s="18">
        <v>50</v>
      </c>
      <c r="BM165" s="18">
        <v>45</v>
      </c>
      <c r="BN165" s="18">
        <v>28</v>
      </c>
      <c r="BO165" s="18">
        <v>50</v>
      </c>
      <c r="BP165" s="18">
        <v>40</v>
      </c>
      <c r="BQ165" s="18">
        <v>48</v>
      </c>
      <c r="BR165" s="18">
        <v>49</v>
      </c>
      <c r="BS165" s="18">
        <v>63</v>
      </c>
      <c r="BT165" s="18">
        <v>57</v>
      </c>
      <c r="BU165" s="18">
        <v>40</v>
      </c>
      <c r="BV165" s="18">
        <v>39</v>
      </c>
      <c r="BW165" s="18">
        <v>38</v>
      </c>
      <c r="BX165" s="18">
        <v>37</v>
      </c>
      <c r="BY165" s="18">
        <v>47</v>
      </c>
      <c r="BZ165" s="18">
        <v>56</v>
      </c>
      <c r="CA165" s="18">
        <v>48</v>
      </c>
      <c r="CB165" s="18">
        <v>44</v>
      </c>
      <c r="CC165" s="18">
        <v>38</v>
      </c>
      <c r="CD165" s="18">
        <v>53</v>
      </c>
      <c r="CE165" s="18">
        <v>45</v>
      </c>
      <c r="CF165" s="18">
        <v>46</v>
      </c>
      <c r="CG165" s="18">
        <v>38</v>
      </c>
      <c r="CH165" s="18">
        <v>49</v>
      </c>
      <c r="CI165" s="18">
        <v>43</v>
      </c>
      <c r="CJ165" s="18">
        <v>52</v>
      </c>
      <c r="CK165" s="18">
        <v>35</v>
      </c>
      <c r="CL165" s="18">
        <v>56</v>
      </c>
      <c r="CM165" s="18">
        <v>37</v>
      </c>
      <c r="CN165" s="18">
        <v>58</v>
      </c>
      <c r="CO165" s="18">
        <v>67</v>
      </c>
      <c r="CP165" s="18">
        <v>43</v>
      </c>
    </row>
    <row r="166" spans="2:94" x14ac:dyDescent="0.3">
      <c r="B166" s="18" t="str">
        <f t="shared" si="5"/>
        <v>DR_SmartHelp - TV SupportGoogle Android</v>
      </c>
      <c r="C166" s="18" t="s">
        <v>74</v>
      </c>
      <c r="D166" s="18" t="s">
        <v>4</v>
      </c>
      <c r="E166" s="18">
        <v>14</v>
      </c>
      <c r="F166" s="18">
        <v>13</v>
      </c>
      <c r="G166" s="18">
        <v>11</v>
      </c>
      <c r="H166" s="18">
        <v>13</v>
      </c>
      <c r="I166" s="18">
        <v>12</v>
      </c>
      <c r="J166" s="18">
        <v>12</v>
      </c>
      <c r="K166" s="18">
        <v>16</v>
      </c>
      <c r="L166" s="18">
        <v>24</v>
      </c>
      <c r="M166" s="18">
        <v>13</v>
      </c>
      <c r="N166" s="18">
        <v>14</v>
      </c>
      <c r="O166" s="18">
        <v>26</v>
      </c>
      <c r="P166" s="18">
        <v>20</v>
      </c>
      <c r="Q166" s="18">
        <v>8</v>
      </c>
      <c r="R166" s="18">
        <v>14</v>
      </c>
      <c r="S166" s="18">
        <v>11</v>
      </c>
      <c r="T166" s="18">
        <v>16</v>
      </c>
      <c r="U166" s="18">
        <v>16</v>
      </c>
      <c r="V166" s="18">
        <v>103</v>
      </c>
      <c r="W166" s="18">
        <v>15</v>
      </c>
      <c r="X166" s="18">
        <v>13</v>
      </c>
      <c r="Y166" s="18">
        <v>14</v>
      </c>
      <c r="Z166" s="18">
        <v>18</v>
      </c>
      <c r="AA166" s="18">
        <v>15</v>
      </c>
      <c r="AB166" s="18">
        <v>26</v>
      </c>
      <c r="AC166" s="18">
        <v>21</v>
      </c>
      <c r="AD166" s="18">
        <v>11</v>
      </c>
      <c r="AE166" s="18">
        <v>16</v>
      </c>
      <c r="AF166" s="18">
        <v>17</v>
      </c>
      <c r="AG166" s="18">
        <v>12</v>
      </c>
      <c r="AH166" s="18">
        <v>19</v>
      </c>
      <c r="AI166" s="18">
        <v>17</v>
      </c>
      <c r="AJ166" s="18">
        <v>16</v>
      </c>
      <c r="AK166" s="18">
        <v>10</v>
      </c>
      <c r="AL166" s="18">
        <v>13</v>
      </c>
      <c r="AM166" s="18">
        <v>37</v>
      </c>
      <c r="AN166" s="18">
        <v>21</v>
      </c>
      <c r="AO166" s="18">
        <v>25</v>
      </c>
      <c r="AP166" s="18">
        <v>18</v>
      </c>
      <c r="AQ166" s="18">
        <v>12</v>
      </c>
      <c r="AR166" s="18">
        <v>24</v>
      </c>
      <c r="AS166" s="18">
        <v>21</v>
      </c>
      <c r="AT166" s="18">
        <v>19</v>
      </c>
      <c r="AU166" s="18">
        <v>16</v>
      </c>
      <c r="AV166" s="18">
        <v>18</v>
      </c>
      <c r="AW166" s="18">
        <v>27</v>
      </c>
      <c r="AX166" s="18">
        <v>18</v>
      </c>
      <c r="AY166" s="18">
        <v>20</v>
      </c>
      <c r="AZ166" s="18">
        <v>19</v>
      </c>
      <c r="BA166" s="18">
        <v>12</v>
      </c>
      <c r="BB166" s="18">
        <v>16</v>
      </c>
      <c r="BC166" s="18">
        <v>17</v>
      </c>
      <c r="BD166" s="18">
        <v>24</v>
      </c>
      <c r="BE166" s="18">
        <v>13</v>
      </c>
      <c r="BF166" s="18">
        <v>14</v>
      </c>
      <c r="BG166" s="18">
        <v>17</v>
      </c>
      <c r="BH166" s="18">
        <v>30</v>
      </c>
      <c r="BI166" s="18">
        <v>14</v>
      </c>
      <c r="BJ166" s="18">
        <v>15</v>
      </c>
      <c r="BK166" s="18">
        <v>18</v>
      </c>
      <c r="BL166" s="18">
        <v>17</v>
      </c>
      <c r="BM166" s="18">
        <v>25</v>
      </c>
      <c r="BN166" s="18">
        <v>22</v>
      </c>
      <c r="BO166" s="18">
        <v>17</v>
      </c>
      <c r="BP166" s="18">
        <v>12</v>
      </c>
      <c r="BQ166" s="18">
        <v>19</v>
      </c>
      <c r="BR166" s="18">
        <v>19</v>
      </c>
      <c r="BS166" s="18">
        <v>35</v>
      </c>
      <c r="BT166" s="18">
        <v>25</v>
      </c>
      <c r="BU166" s="18">
        <v>18</v>
      </c>
      <c r="BV166" s="18">
        <v>20</v>
      </c>
      <c r="BW166" s="18">
        <v>21</v>
      </c>
      <c r="BX166" s="18">
        <v>18</v>
      </c>
      <c r="BY166" s="18">
        <v>16</v>
      </c>
      <c r="BZ166" s="18">
        <v>20</v>
      </c>
      <c r="CA166" s="18">
        <v>25</v>
      </c>
      <c r="CB166" s="18">
        <v>22</v>
      </c>
      <c r="CC166" s="18">
        <v>18</v>
      </c>
      <c r="CD166" s="18">
        <v>20</v>
      </c>
      <c r="CE166" s="18">
        <v>12</v>
      </c>
      <c r="CF166" s="18">
        <v>15</v>
      </c>
      <c r="CG166" s="18">
        <v>20</v>
      </c>
      <c r="CH166" s="18">
        <v>25</v>
      </c>
      <c r="CI166" s="18">
        <v>18</v>
      </c>
      <c r="CJ166" s="18">
        <v>24</v>
      </c>
      <c r="CK166" s="18">
        <v>23</v>
      </c>
      <c r="CL166" s="18">
        <v>22</v>
      </c>
      <c r="CM166" s="18">
        <v>30</v>
      </c>
      <c r="CN166" s="18">
        <v>17</v>
      </c>
      <c r="CO166" s="18">
        <v>25</v>
      </c>
      <c r="CP166" s="18">
        <v>13</v>
      </c>
    </row>
    <row r="167" spans="2:94" x14ac:dyDescent="0.3">
      <c r="B167" s="18" t="str">
        <f t="shared" si="5"/>
        <v>DR_SmartHelp - Homelife SupportApple iOS</v>
      </c>
      <c r="C167" s="18" t="s">
        <v>75</v>
      </c>
      <c r="D167" s="18" t="s">
        <v>3</v>
      </c>
      <c r="E167" s="18">
        <v>13</v>
      </c>
      <c r="F167" s="18">
        <v>8</v>
      </c>
      <c r="G167" s="18">
        <v>8</v>
      </c>
      <c r="H167" s="18">
        <v>9</v>
      </c>
      <c r="I167" s="18">
        <v>8</v>
      </c>
      <c r="J167" s="18">
        <v>9</v>
      </c>
      <c r="K167" s="18">
        <v>8</v>
      </c>
      <c r="L167" s="18">
        <v>11</v>
      </c>
      <c r="M167" s="18">
        <v>10</v>
      </c>
      <c r="N167" s="18">
        <v>9</v>
      </c>
      <c r="O167" s="18">
        <v>8</v>
      </c>
      <c r="P167" s="18">
        <v>13</v>
      </c>
      <c r="Q167" s="18">
        <v>7</v>
      </c>
      <c r="R167" s="18">
        <v>10</v>
      </c>
      <c r="S167" s="18">
        <v>10</v>
      </c>
      <c r="T167" s="18">
        <v>10</v>
      </c>
      <c r="U167" s="18">
        <v>10</v>
      </c>
      <c r="V167" s="18">
        <v>11</v>
      </c>
      <c r="W167" s="18">
        <v>9</v>
      </c>
      <c r="X167" s="18">
        <v>9</v>
      </c>
      <c r="Y167" s="18">
        <v>8</v>
      </c>
      <c r="Z167" s="18">
        <v>9</v>
      </c>
      <c r="AA167" s="18">
        <v>9</v>
      </c>
      <c r="AB167" s="18">
        <v>8</v>
      </c>
      <c r="AC167" s="18">
        <v>7</v>
      </c>
      <c r="AD167" s="18">
        <v>17</v>
      </c>
      <c r="AE167" s="18">
        <v>15</v>
      </c>
      <c r="AF167" s="18">
        <v>16</v>
      </c>
      <c r="AG167" s="18">
        <v>8</v>
      </c>
      <c r="AH167" s="18">
        <v>7</v>
      </c>
      <c r="AI167" s="18">
        <v>12</v>
      </c>
      <c r="AJ167" s="18">
        <v>6</v>
      </c>
      <c r="AK167" s="18">
        <v>9</v>
      </c>
      <c r="AL167" s="18">
        <v>15</v>
      </c>
      <c r="AM167" s="18">
        <v>9</v>
      </c>
      <c r="AN167" s="18">
        <v>20</v>
      </c>
      <c r="AO167" s="18">
        <v>17</v>
      </c>
      <c r="AP167" s="18">
        <v>7</v>
      </c>
      <c r="AQ167" s="18">
        <v>8</v>
      </c>
      <c r="AR167" s="18">
        <v>12</v>
      </c>
      <c r="AS167" s="18">
        <v>16</v>
      </c>
      <c r="AT167" s="18">
        <v>15</v>
      </c>
      <c r="AU167" s="18">
        <v>10</v>
      </c>
      <c r="AV167" s="18">
        <v>7</v>
      </c>
      <c r="AW167" s="18">
        <v>6</v>
      </c>
      <c r="AX167" s="18">
        <v>8</v>
      </c>
      <c r="AY167" s="18">
        <v>12</v>
      </c>
      <c r="AZ167" s="18">
        <v>22</v>
      </c>
      <c r="BA167" s="18">
        <v>19</v>
      </c>
      <c r="BB167" s="18">
        <v>7</v>
      </c>
      <c r="BC167" s="18">
        <v>15</v>
      </c>
      <c r="BD167" s="18">
        <v>16</v>
      </c>
      <c r="BE167" s="18">
        <v>9</v>
      </c>
      <c r="BF167" s="18">
        <v>9</v>
      </c>
      <c r="BG167" s="18">
        <v>11</v>
      </c>
      <c r="BH167" s="18">
        <v>12</v>
      </c>
      <c r="BI167" s="18">
        <v>9</v>
      </c>
      <c r="BJ167" s="18">
        <v>14</v>
      </c>
      <c r="BK167" s="18">
        <v>6</v>
      </c>
      <c r="BL167" s="18">
        <v>7</v>
      </c>
      <c r="BM167" s="18">
        <v>6</v>
      </c>
      <c r="BN167" s="18">
        <v>21</v>
      </c>
      <c r="BO167" s="18">
        <v>13</v>
      </c>
      <c r="BP167" s="18">
        <v>14</v>
      </c>
      <c r="BQ167" s="18">
        <v>20</v>
      </c>
      <c r="BR167" s="18">
        <v>6</v>
      </c>
      <c r="BS167" s="18">
        <v>6</v>
      </c>
      <c r="BT167" s="18">
        <v>9</v>
      </c>
      <c r="BU167" s="18">
        <v>19</v>
      </c>
      <c r="BV167" s="18">
        <v>14</v>
      </c>
      <c r="BW167" s="18">
        <v>11</v>
      </c>
      <c r="BX167" s="18">
        <v>12</v>
      </c>
      <c r="BY167" s="18">
        <v>10</v>
      </c>
      <c r="BZ167" s="18">
        <v>13</v>
      </c>
      <c r="CA167" s="18">
        <v>17</v>
      </c>
      <c r="CB167" s="18">
        <v>10</v>
      </c>
      <c r="CC167" s="18">
        <v>7</v>
      </c>
      <c r="CD167" s="18">
        <v>5</v>
      </c>
      <c r="CE167" s="18">
        <v>20</v>
      </c>
      <c r="CF167" s="18">
        <v>7</v>
      </c>
      <c r="CG167" s="18">
        <v>16</v>
      </c>
      <c r="CH167" s="18">
        <v>11</v>
      </c>
      <c r="CI167" s="18">
        <v>12</v>
      </c>
      <c r="CJ167" s="18">
        <v>13</v>
      </c>
      <c r="CK167" s="18">
        <v>9</v>
      </c>
      <c r="CL167" s="18">
        <v>7</v>
      </c>
      <c r="CM167" s="18">
        <v>10</v>
      </c>
      <c r="CN167" s="18">
        <v>13</v>
      </c>
      <c r="CO167" s="18">
        <v>13</v>
      </c>
      <c r="CP167" s="18">
        <v>12</v>
      </c>
    </row>
    <row r="168" spans="2:94" x14ac:dyDescent="0.3">
      <c r="B168" s="18" t="str">
        <f t="shared" si="5"/>
        <v>DR_SmartHelp - Homelife SupportGoogle Android</v>
      </c>
      <c r="C168" s="18" t="s">
        <v>75</v>
      </c>
      <c r="D168" s="18" t="s">
        <v>4</v>
      </c>
      <c r="E168" s="18">
        <v>7</v>
      </c>
      <c r="F168" s="18">
        <v>3</v>
      </c>
      <c r="G168" s="18">
        <v>4</v>
      </c>
      <c r="H168" s="18">
        <v>6</v>
      </c>
      <c r="I168" s="18">
        <v>2</v>
      </c>
      <c r="J168" s="18">
        <v>4</v>
      </c>
      <c r="K168" s="18">
        <v>0</v>
      </c>
      <c r="L168" s="18">
        <v>5</v>
      </c>
      <c r="M168" s="18">
        <v>7</v>
      </c>
      <c r="N168" s="18">
        <v>2</v>
      </c>
      <c r="O168" s="18">
        <v>8</v>
      </c>
      <c r="P168" s="18">
        <v>4</v>
      </c>
      <c r="Q168" s="18">
        <v>8</v>
      </c>
      <c r="R168" s="18">
        <v>6</v>
      </c>
      <c r="S168" s="18">
        <v>1</v>
      </c>
      <c r="T168" s="18">
        <v>4</v>
      </c>
      <c r="U168" s="18">
        <v>3</v>
      </c>
      <c r="V168" s="18">
        <v>9</v>
      </c>
      <c r="W168" s="18">
        <v>1</v>
      </c>
      <c r="X168" s="18">
        <v>5</v>
      </c>
      <c r="Y168" s="18">
        <v>7</v>
      </c>
      <c r="Z168" s="18">
        <v>7</v>
      </c>
      <c r="AA168" s="18">
        <v>6</v>
      </c>
      <c r="AB168" s="18">
        <v>1</v>
      </c>
      <c r="AC168" s="18">
        <v>8</v>
      </c>
      <c r="AD168" s="18">
        <v>6</v>
      </c>
      <c r="AE168" s="18">
        <v>3</v>
      </c>
      <c r="AF168" s="18">
        <v>7</v>
      </c>
      <c r="AG168" s="18">
        <v>9</v>
      </c>
      <c r="AH168" s="18">
        <v>6</v>
      </c>
      <c r="AI168" s="18">
        <v>12</v>
      </c>
      <c r="AJ168" s="18">
        <v>3</v>
      </c>
      <c r="AK168" s="18">
        <v>7</v>
      </c>
      <c r="AL168" s="18">
        <v>6</v>
      </c>
      <c r="AM168" s="18">
        <v>6</v>
      </c>
      <c r="AN168" s="18">
        <v>6</v>
      </c>
      <c r="AO168" s="18">
        <v>6</v>
      </c>
      <c r="AP168" s="18">
        <v>4</v>
      </c>
      <c r="AQ168" s="18">
        <v>7</v>
      </c>
      <c r="AR168" s="18">
        <v>9</v>
      </c>
      <c r="AS168" s="18">
        <v>5</v>
      </c>
      <c r="AT168" s="18">
        <v>5</v>
      </c>
      <c r="AU168" s="18">
        <v>6</v>
      </c>
      <c r="AV168" s="18">
        <v>4</v>
      </c>
      <c r="AW168" s="18">
        <v>5</v>
      </c>
      <c r="AX168" s="18">
        <v>4</v>
      </c>
      <c r="AY168" s="18">
        <v>9</v>
      </c>
      <c r="AZ168" s="18">
        <v>9</v>
      </c>
      <c r="BA168" s="18">
        <v>9</v>
      </c>
      <c r="BB168" s="18">
        <v>7</v>
      </c>
      <c r="BC168" s="18">
        <v>7</v>
      </c>
      <c r="BD168" s="18">
        <v>7</v>
      </c>
      <c r="BE168" s="18">
        <v>4</v>
      </c>
      <c r="BF168" s="18">
        <v>8</v>
      </c>
      <c r="BG168" s="18">
        <v>3</v>
      </c>
      <c r="BH168" s="18">
        <v>4</v>
      </c>
      <c r="BI168" s="18">
        <v>7</v>
      </c>
      <c r="BJ168" s="18">
        <v>3</v>
      </c>
      <c r="BK168" s="18">
        <v>2</v>
      </c>
      <c r="BL168" s="18">
        <v>5</v>
      </c>
      <c r="BM168" s="18">
        <v>5</v>
      </c>
      <c r="BN168" s="18">
        <v>4</v>
      </c>
      <c r="BO168" s="18">
        <v>7</v>
      </c>
      <c r="BP168" s="18">
        <v>2</v>
      </c>
      <c r="BQ168" s="18">
        <v>6</v>
      </c>
      <c r="BR168" s="18">
        <v>7</v>
      </c>
      <c r="BS168" s="18">
        <v>7</v>
      </c>
      <c r="BT168" s="18">
        <v>5</v>
      </c>
      <c r="BU168" s="18">
        <v>3</v>
      </c>
      <c r="BV168" s="18">
        <v>8</v>
      </c>
      <c r="BW168" s="18">
        <v>8</v>
      </c>
      <c r="BX168" s="18">
        <v>6</v>
      </c>
      <c r="BY168" s="18">
        <v>7</v>
      </c>
      <c r="BZ168" s="18">
        <v>6</v>
      </c>
      <c r="CA168" s="18">
        <v>5</v>
      </c>
      <c r="CB168" s="18">
        <v>11</v>
      </c>
      <c r="CC168" s="18">
        <v>6</v>
      </c>
      <c r="CD168" s="18">
        <v>4</v>
      </c>
      <c r="CE168" s="18">
        <v>8</v>
      </c>
      <c r="CF168" s="18">
        <v>5</v>
      </c>
      <c r="CG168" s="18">
        <v>6</v>
      </c>
      <c r="CH168" s="18">
        <v>7</v>
      </c>
      <c r="CI168" s="18">
        <v>8</v>
      </c>
      <c r="CJ168" s="18">
        <v>9</v>
      </c>
      <c r="CK168" s="18">
        <v>12</v>
      </c>
      <c r="CL168" s="18">
        <v>3</v>
      </c>
      <c r="CM168" s="18">
        <v>6</v>
      </c>
      <c r="CN168" s="18">
        <v>5</v>
      </c>
      <c r="CO168" s="18">
        <v>6</v>
      </c>
      <c r="CP168" s="18">
        <v>4</v>
      </c>
    </row>
    <row r="169" spans="2:94" x14ac:dyDescent="0.3">
      <c r="B169" s="18" t="str">
        <f t="shared" si="5"/>
        <v>DR_SmartHelp - Agent ChatApple iOS</v>
      </c>
      <c r="C169" s="18" t="s">
        <v>76</v>
      </c>
      <c r="D169" s="18" t="s">
        <v>3</v>
      </c>
      <c r="E169" s="18">
        <v>26</v>
      </c>
      <c r="F169" s="18">
        <v>45</v>
      </c>
      <c r="G169" s="18">
        <v>41</v>
      </c>
      <c r="H169" s="18">
        <v>42</v>
      </c>
      <c r="I169" s="18">
        <v>37</v>
      </c>
      <c r="J169" s="18">
        <v>38</v>
      </c>
      <c r="K169" s="18">
        <v>44</v>
      </c>
      <c r="L169" s="18">
        <v>51</v>
      </c>
      <c r="M169" s="18">
        <v>42</v>
      </c>
      <c r="N169" s="18">
        <v>40</v>
      </c>
      <c r="O169" s="18">
        <v>50</v>
      </c>
      <c r="P169" s="18">
        <v>32</v>
      </c>
      <c r="Q169" s="18">
        <v>33</v>
      </c>
      <c r="R169" s="18">
        <v>37</v>
      </c>
      <c r="S169" s="18">
        <v>43</v>
      </c>
      <c r="T169" s="18">
        <v>37</v>
      </c>
      <c r="U169" s="18">
        <v>41</v>
      </c>
      <c r="V169" s="18">
        <v>142</v>
      </c>
      <c r="W169" s="18">
        <v>92</v>
      </c>
      <c r="X169" s="18">
        <v>56</v>
      </c>
      <c r="Y169" s="18">
        <v>48</v>
      </c>
      <c r="Z169" s="18">
        <v>74</v>
      </c>
      <c r="AA169" s="18">
        <v>64</v>
      </c>
      <c r="AB169" s="18">
        <v>54</v>
      </c>
      <c r="AC169" s="18">
        <v>58</v>
      </c>
      <c r="AD169" s="18">
        <v>47</v>
      </c>
      <c r="AE169" s="18">
        <v>73</v>
      </c>
      <c r="AF169" s="18">
        <v>49</v>
      </c>
      <c r="AG169" s="18">
        <v>70</v>
      </c>
      <c r="AH169" s="18">
        <v>53</v>
      </c>
      <c r="AI169" s="18">
        <v>55</v>
      </c>
      <c r="AJ169" s="18">
        <v>87</v>
      </c>
      <c r="AK169" s="18">
        <v>72</v>
      </c>
      <c r="AL169" s="18">
        <v>63</v>
      </c>
      <c r="AM169" s="18">
        <v>117</v>
      </c>
      <c r="AN169" s="18">
        <v>40</v>
      </c>
      <c r="AO169" s="18">
        <v>34</v>
      </c>
      <c r="AP169" s="18">
        <v>39</v>
      </c>
      <c r="AQ169" s="18">
        <v>46</v>
      </c>
      <c r="AR169" s="18">
        <v>40</v>
      </c>
      <c r="AS169" s="18">
        <v>51</v>
      </c>
      <c r="AT169" s="18">
        <v>39</v>
      </c>
      <c r="AU169" s="18">
        <v>31</v>
      </c>
      <c r="AV169" s="18">
        <v>28</v>
      </c>
      <c r="AW169" s="18">
        <v>40</v>
      </c>
      <c r="AX169" s="18">
        <v>28</v>
      </c>
      <c r="AY169" s="18">
        <v>52</v>
      </c>
      <c r="AZ169" s="18">
        <v>53</v>
      </c>
      <c r="BA169" s="18">
        <v>36</v>
      </c>
      <c r="BB169" s="18">
        <v>36</v>
      </c>
      <c r="BC169" s="18">
        <v>36</v>
      </c>
      <c r="BD169" s="18">
        <v>58</v>
      </c>
      <c r="BE169" s="18">
        <v>41</v>
      </c>
      <c r="BF169" s="18">
        <v>46</v>
      </c>
      <c r="BG169" s="18">
        <v>42</v>
      </c>
      <c r="BH169" s="18">
        <v>44</v>
      </c>
      <c r="BI169" s="18">
        <v>33</v>
      </c>
      <c r="BJ169" s="18">
        <v>48</v>
      </c>
      <c r="BK169" s="18">
        <v>37</v>
      </c>
      <c r="BL169" s="18">
        <v>34</v>
      </c>
      <c r="BM169" s="18">
        <v>48</v>
      </c>
      <c r="BN169" s="18">
        <v>41</v>
      </c>
      <c r="BO169" s="18">
        <v>52</v>
      </c>
      <c r="BP169" s="18">
        <v>41</v>
      </c>
      <c r="BQ169" s="18">
        <v>40</v>
      </c>
      <c r="BR169" s="18">
        <v>40</v>
      </c>
      <c r="BS169" s="18">
        <v>54</v>
      </c>
      <c r="BT169" s="18">
        <v>40</v>
      </c>
      <c r="BU169" s="18">
        <v>31</v>
      </c>
      <c r="BV169" s="18">
        <v>37</v>
      </c>
      <c r="BW169" s="18">
        <v>45</v>
      </c>
      <c r="BX169" s="18">
        <v>34</v>
      </c>
      <c r="BY169" s="18">
        <v>36</v>
      </c>
      <c r="BZ169" s="18">
        <v>40</v>
      </c>
      <c r="CA169" s="18">
        <v>47</v>
      </c>
      <c r="CB169" s="18">
        <v>38</v>
      </c>
      <c r="CC169" s="18">
        <v>48</v>
      </c>
      <c r="CD169" s="18">
        <v>46</v>
      </c>
      <c r="CE169" s="18">
        <v>26</v>
      </c>
      <c r="CF169" s="18">
        <v>46</v>
      </c>
      <c r="CG169" s="18">
        <v>36</v>
      </c>
      <c r="CH169" s="18">
        <v>25</v>
      </c>
      <c r="CI169" s="18">
        <v>35</v>
      </c>
      <c r="CJ169" s="18">
        <v>32</v>
      </c>
      <c r="CK169" s="18">
        <v>40</v>
      </c>
      <c r="CL169" s="18">
        <v>43</v>
      </c>
      <c r="CM169" s="18">
        <v>41</v>
      </c>
      <c r="CN169" s="18">
        <v>52</v>
      </c>
      <c r="CO169" s="18">
        <v>60</v>
      </c>
      <c r="CP169" s="18">
        <v>36</v>
      </c>
    </row>
    <row r="170" spans="2:94" x14ac:dyDescent="0.3">
      <c r="B170" s="18" t="str">
        <f t="shared" si="5"/>
        <v>DR_SmartHelp - Agent ChatGoogle Android</v>
      </c>
      <c r="C170" s="18" t="s">
        <v>76</v>
      </c>
      <c r="D170" s="18" t="s">
        <v>4</v>
      </c>
      <c r="E170" s="18">
        <v>18</v>
      </c>
      <c r="F170" s="18">
        <v>15</v>
      </c>
      <c r="G170" s="18">
        <v>18</v>
      </c>
      <c r="H170" s="18">
        <v>14</v>
      </c>
      <c r="I170" s="18">
        <v>16</v>
      </c>
      <c r="J170" s="18">
        <v>23</v>
      </c>
      <c r="K170" s="18">
        <v>14</v>
      </c>
      <c r="L170" s="18">
        <v>30</v>
      </c>
      <c r="M170" s="18">
        <v>23</v>
      </c>
      <c r="N170" s="18">
        <v>20</v>
      </c>
      <c r="O170" s="18">
        <v>22</v>
      </c>
      <c r="P170" s="18">
        <v>20</v>
      </c>
      <c r="Q170" s="18">
        <v>15</v>
      </c>
      <c r="R170" s="18">
        <v>16</v>
      </c>
      <c r="S170" s="18">
        <v>14</v>
      </c>
      <c r="T170" s="18">
        <v>19</v>
      </c>
      <c r="U170" s="18">
        <v>12</v>
      </c>
      <c r="V170" s="18">
        <v>89</v>
      </c>
      <c r="W170" s="18">
        <v>47</v>
      </c>
      <c r="X170" s="18">
        <v>22</v>
      </c>
      <c r="Y170" s="18">
        <v>19</v>
      </c>
      <c r="Z170" s="18">
        <v>21</v>
      </c>
      <c r="AA170" s="18">
        <v>30</v>
      </c>
      <c r="AB170" s="18">
        <v>28</v>
      </c>
      <c r="AC170" s="18">
        <v>34</v>
      </c>
      <c r="AD170" s="18">
        <v>17</v>
      </c>
      <c r="AE170" s="18">
        <v>25</v>
      </c>
      <c r="AF170" s="18">
        <v>31</v>
      </c>
      <c r="AG170" s="18">
        <v>34</v>
      </c>
      <c r="AH170" s="18">
        <v>27</v>
      </c>
      <c r="AI170" s="18">
        <v>18</v>
      </c>
      <c r="AJ170" s="18">
        <v>30</v>
      </c>
      <c r="AK170" s="18">
        <v>20</v>
      </c>
      <c r="AL170" s="18">
        <v>27</v>
      </c>
      <c r="AM170" s="18">
        <v>56</v>
      </c>
      <c r="AN170" s="18">
        <v>21</v>
      </c>
      <c r="AO170" s="18">
        <v>24</v>
      </c>
      <c r="AP170" s="18">
        <v>19</v>
      </c>
      <c r="AQ170" s="18">
        <v>20</v>
      </c>
      <c r="AR170" s="18">
        <v>14</v>
      </c>
      <c r="AS170" s="18">
        <v>14</v>
      </c>
      <c r="AT170" s="18">
        <v>19</v>
      </c>
      <c r="AU170" s="18">
        <v>9</v>
      </c>
      <c r="AV170" s="18">
        <v>14</v>
      </c>
      <c r="AW170" s="18">
        <v>25</v>
      </c>
      <c r="AX170" s="18">
        <v>17</v>
      </c>
      <c r="AY170" s="18">
        <v>21</v>
      </c>
      <c r="AZ170" s="18">
        <v>16</v>
      </c>
      <c r="BA170" s="18">
        <v>10</v>
      </c>
      <c r="BB170" s="18">
        <v>10</v>
      </c>
      <c r="BC170" s="18">
        <v>11</v>
      </c>
      <c r="BD170" s="18">
        <v>21</v>
      </c>
      <c r="BE170" s="18">
        <v>17</v>
      </c>
      <c r="BF170" s="18">
        <v>14</v>
      </c>
      <c r="BG170" s="18">
        <v>11</v>
      </c>
      <c r="BH170" s="18">
        <v>23</v>
      </c>
      <c r="BI170" s="18">
        <v>14</v>
      </c>
      <c r="BJ170" s="18">
        <v>18</v>
      </c>
      <c r="BK170" s="18">
        <v>19</v>
      </c>
      <c r="BL170" s="18">
        <v>13</v>
      </c>
      <c r="BM170" s="18">
        <v>17</v>
      </c>
      <c r="BN170" s="18">
        <v>9</v>
      </c>
      <c r="BO170" s="18">
        <v>19</v>
      </c>
      <c r="BP170" s="18">
        <v>14</v>
      </c>
      <c r="BQ170" s="18">
        <v>21</v>
      </c>
      <c r="BR170" s="18">
        <v>15</v>
      </c>
      <c r="BS170" s="18">
        <v>22</v>
      </c>
      <c r="BT170" s="18">
        <v>21</v>
      </c>
      <c r="BU170" s="18">
        <v>13</v>
      </c>
      <c r="BV170" s="18">
        <v>12</v>
      </c>
      <c r="BW170" s="18">
        <v>20</v>
      </c>
      <c r="BX170" s="18">
        <v>12</v>
      </c>
      <c r="BY170" s="18">
        <v>20</v>
      </c>
      <c r="BZ170" s="18">
        <v>16</v>
      </c>
      <c r="CA170" s="18">
        <v>8</v>
      </c>
      <c r="CB170" s="18">
        <v>30</v>
      </c>
      <c r="CC170" s="18">
        <v>20</v>
      </c>
      <c r="CD170" s="18">
        <v>20</v>
      </c>
      <c r="CE170" s="18">
        <v>18</v>
      </c>
      <c r="CF170" s="18">
        <v>22</v>
      </c>
      <c r="CG170" s="18">
        <v>18</v>
      </c>
      <c r="CH170" s="18">
        <v>16</v>
      </c>
      <c r="CI170" s="18">
        <v>27</v>
      </c>
      <c r="CJ170" s="18">
        <v>20</v>
      </c>
      <c r="CK170" s="18">
        <v>26</v>
      </c>
      <c r="CL170" s="18">
        <v>25</v>
      </c>
      <c r="CM170" s="18">
        <v>40</v>
      </c>
      <c r="CN170" s="18">
        <v>28</v>
      </c>
      <c r="CO170" s="18">
        <v>37</v>
      </c>
      <c r="CP170" s="18">
        <v>15</v>
      </c>
    </row>
    <row r="171" spans="2:94" x14ac:dyDescent="0.3">
      <c r="B171" s="18" t="str">
        <f t="shared" si="5"/>
        <v/>
      </c>
    </row>
    <row r="172" spans="2:94" x14ac:dyDescent="0.3">
      <c r="B172" s="18" t="str">
        <f t="shared" si="5"/>
        <v/>
      </c>
    </row>
    <row r="177" spans="2:94" x14ac:dyDescent="0.3">
      <c r="C177" s="26" t="s">
        <v>0</v>
      </c>
      <c r="D177" s="26" t="s">
        <v>1</v>
      </c>
      <c r="E177" s="26">
        <v>45533</v>
      </c>
      <c r="F177" s="26">
        <v>45534</v>
      </c>
      <c r="G177" s="26">
        <v>45535</v>
      </c>
      <c r="H177" s="26">
        <v>45536</v>
      </c>
      <c r="I177" s="26">
        <v>45537</v>
      </c>
      <c r="J177" s="26">
        <v>45538</v>
      </c>
      <c r="K177" s="26">
        <v>45539</v>
      </c>
      <c r="L177" s="26">
        <v>45540</v>
      </c>
      <c r="M177" s="26">
        <v>45541</v>
      </c>
      <c r="N177" s="26">
        <v>45542</v>
      </c>
      <c r="O177" s="26">
        <v>45543</v>
      </c>
      <c r="P177" s="26">
        <v>45544</v>
      </c>
      <c r="Q177" s="26">
        <v>45545</v>
      </c>
      <c r="R177" s="26">
        <v>45546</v>
      </c>
      <c r="S177" s="26">
        <v>45547</v>
      </c>
      <c r="T177" s="26">
        <v>45548</v>
      </c>
      <c r="U177" s="26">
        <v>45549</v>
      </c>
      <c r="V177" s="26">
        <v>45550</v>
      </c>
      <c r="W177" s="26">
        <v>45551</v>
      </c>
      <c r="X177" s="26">
        <v>45552</v>
      </c>
      <c r="Y177" s="26">
        <v>45553</v>
      </c>
      <c r="Z177" s="26">
        <v>45554</v>
      </c>
      <c r="AA177" s="26">
        <v>45555</v>
      </c>
      <c r="AB177" s="26">
        <v>45556</v>
      </c>
      <c r="AC177" s="26">
        <v>45557</v>
      </c>
      <c r="AD177" s="26">
        <v>45558</v>
      </c>
      <c r="AE177" s="26">
        <v>45559</v>
      </c>
      <c r="AF177" s="26">
        <v>45560</v>
      </c>
      <c r="AG177" s="26">
        <v>45561</v>
      </c>
      <c r="AH177" s="26">
        <v>45562</v>
      </c>
      <c r="AI177" s="26">
        <v>45563</v>
      </c>
      <c r="AJ177" s="26">
        <v>45564</v>
      </c>
      <c r="AK177" s="26">
        <v>45565</v>
      </c>
      <c r="AL177" s="26">
        <v>45566</v>
      </c>
      <c r="AM177" s="26">
        <v>45567</v>
      </c>
      <c r="AN177" s="26">
        <v>45568</v>
      </c>
      <c r="AO177" s="26">
        <v>45569</v>
      </c>
      <c r="AP177" s="26">
        <v>45570</v>
      </c>
      <c r="AQ177" s="26">
        <v>45571</v>
      </c>
      <c r="AR177" s="26">
        <v>45572</v>
      </c>
      <c r="AS177" s="26">
        <v>45573</v>
      </c>
      <c r="AT177" s="26">
        <v>45574</v>
      </c>
      <c r="AU177" s="26">
        <v>45575</v>
      </c>
      <c r="AV177" s="26">
        <v>45576</v>
      </c>
      <c r="AW177" s="26">
        <v>45577</v>
      </c>
      <c r="AX177" s="26">
        <v>45578</v>
      </c>
      <c r="AY177" s="26">
        <v>45579</v>
      </c>
      <c r="AZ177" s="26">
        <v>45580</v>
      </c>
      <c r="BA177" s="26">
        <v>45581</v>
      </c>
      <c r="BB177" s="26">
        <v>45582</v>
      </c>
      <c r="BC177" s="26">
        <v>45583</v>
      </c>
      <c r="BD177" s="26">
        <v>45584</v>
      </c>
      <c r="BE177" s="26">
        <v>45585</v>
      </c>
      <c r="BF177" s="26">
        <v>45586</v>
      </c>
      <c r="BG177" s="26">
        <v>45587</v>
      </c>
      <c r="BH177" s="26">
        <v>45588</v>
      </c>
      <c r="BI177" s="26">
        <v>45589</v>
      </c>
      <c r="BJ177" s="26">
        <v>45590</v>
      </c>
      <c r="BK177" s="26">
        <v>45591</v>
      </c>
      <c r="BL177" s="26">
        <v>45592</v>
      </c>
      <c r="BM177" s="26">
        <v>45593</v>
      </c>
      <c r="BN177" s="26">
        <v>45594</v>
      </c>
      <c r="BO177" s="26">
        <v>45595</v>
      </c>
      <c r="BP177" s="26">
        <v>45596</v>
      </c>
      <c r="BQ177" s="26">
        <v>45597</v>
      </c>
      <c r="BR177" s="26">
        <v>45598</v>
      </c>
      <c r="BS177" s="26">
        <v>45599</v>
      </c>
      <c r="BT177" s="26">
        <v>45600</v>
      </c>
      <c r="BU177" s="26">
        <v>45601</v>
      </c>
      <c r="BV177" s="26">
        <v>45602</v>
      </c>
      <c r="BW177" s="26">
        <v>45603</v>
      </c>
      <c r="BX177" s="26">
        <v>45604</v>
      </c>
      <c r="BY177" s="26">
        <v>45605</v>
      </c>
      <c r="BZ177" s="26">
        <v>45606</v>
      </c>
      <c r="CA177" s="26">
        <v>45607</v>
      </c>
      <c r="CB177" s="26">
        <v>45608</v>
      </c>
      <c r="CC177" s="26">
        <v>45609</v>
      </c>
      <c r="CD177" s="26">
        <v>45610</v>
      </c>
      <c r="CE177" s="26">
        <v>45611</v>
      </c>
      <c r="CF177" s="26">
        <v>45612</v>
      </c>
      <c r="CG177" s="26">
        <v>45613</v>
      </c>
      <c r="CH177" s="26">
        <v>45614</v>
      </c>
      <c r="CI177" s="26">
        <v>45615</v>
      </c>
      <c r="CJ177" s="26">
        <v>45616</v>
      </c>
      <c r="CK177" s="26">
        <v>45617</v>
      </c>
      <c r="CL177" s="26">
        <v>45618</v>
      </c>
      <c r="CM177" s="26">
        <v>45619</v>
      </c>
      <c r="CN177" s="26">
        <v>45620</v>
      </c>
      <c r="CO177" s="26">
        <v>45621</v>
      </c>
      <c r="CP177" s="26">
        <v>45622</v>
      </c>
    </row>
    <row r="178" spans="2:94" x14ac:dyDescent="0.3">
      <c r="B178" s="18" t="str">
        <f t="shared" ref="B178:B213" si="6">C178&amp;D178</f>
        <v>DR_Reset Modem - Home PageApple iOS</v>
      </c>
      <c r="C178" s="18" t="s">
        <v>77</v>
      </c>
      <c r="D178" s="18" t="s">
        <v>3</v>
      </c>
      <c r="E178" s="18">
        <v>5306</v>
      </c>
      <c r="F178" s="18">
        <v>5499</v>
      </c>
      <c r="G178" s="18">
        <v>5415</v>
      </c>
      <c r="H178" s="18">
        <v>5353</v>
      </c>
      <c r="I178" s="18">
        <v>5588</v>
      </c>
      <c r="J178" s="18">
        <v>5238</v>
      </c>
      <c r="K178" s="18">
        <v>5630</v>
      </c>
      <c r="L178" s="18">
        <v>6204</v>
      </c>
      <c r="M178" s="18">
        <v>6118</v>
      </c>
      <c r="N178" s="18">
        <v>5738</v>
      </c>
      <c r="O178" s="18">
        <v>5762</v>
      </c>
      <c r="P178" s="18">
        <v>5322</v>
      </c>
      <c r="Q178" s="18">
        <v>5746</v>
      </c>
      <c r="R178" s="18">
        <v>4950</v>
      </c>
      <c r="S178" s="18">
        <v>4861</v>
      </c>
      <c r="T178" s="18">
        <v>4955</v>
      </c>
      <c r="U178" s="18">
        <v>5519</v>
      </c>
      <c r="V178" s="18">
        <v>5737</v>
      </c>
      <c r="W178" s="18">
        <v>5066</v>
      </c>
      <c r="X178" s="18">
        <v>4975</v>
      </c>
      <c r="Y178" s="18">
        <v>5269</v>
      </c>
      <c r="Z178" s="18">
        <v>4883</v>
      </c>
      <c r="AA178" s="18">
        <v>5107</v>
      </c>
      <c r="AB178" s="18">
        <v>5354</v>
      </c>
      <c r="AC178" s="18">
        <v>5501</v>
      </c>
      <c r="AD178" s="18">
        <v>4933</v>
      </c>
      <c r="AE178" s="18">
        <v>5254</v>
      </c>
      <c r="AF178" s="18">
        <v>5066</v>
      </c>
      <c r="AG178" s="18">
        <v>5078</v>
      </c>
      <c r="AH178" s="18">
        <v>4948</v>
      </c>
      <c r="AI178" s="18">
        <v>5244</v>
      </c>
      <c r="AJ178" s="18">
        <v>5526</v>
      </c>
      <c r="AK178" s="18">
        <v>5932</v>
      </c>
      <c r="AL178" s="18">
        <v>5742</v>
      </c>
      <c r="AM178" s="18">
        <v>5079</v>
      </c>
      <c r="AN178" s="18">
        <v>4916</v>
      </c>
      <c r="AO178" s="18">
        <v>5167</v>
      </c>
      <c r="AP178" s="18">
        <v>5095</v>
      </c>
      <c r="AQ178" s="18">
        <v>5282</v>
      </c>
      <c r="AR178" s="18">
        <v>4811</v>
      </c>
      <c r="AS178" s="18">
        <v>4788</v>
      </c>
      <c r="AT178" s="18">
        <v>5203</v>
      </c>
      <c r="AU178" s="18">
        <v>4647</v>
      </c>
      <c r="AV178" s="18">
        <v>4820</v>
      </c>
      <c r="AW178" s="18">
        <v>4883</v>
      </c>
      <c r="AX178" s="18">
        <v>4430</v>
      </c>
      <c r="AY178" s="18">
        <v>4915</v>
      </c>
      <c r="AZ178" s="18">
        <v>4860</v>
      </c>
      <c r="BA178" s="18">
        <v>5033</v>
      </c>
      <c r="BB178" s="18">
        <v>4824</v>
      </c>
      <c r="BC178" s="18">
        <v>5393</v>
      </c>
      <c r="BD178" s="18">
        <v>5422</v>
      </c>
      <c r="BE178" s="18">
        <v>5324</v>
      </c>
      <c r="BF178" s="18">
        <v>4951</v>
      </c>
      <c r="BG178" s="18">
        <v>4931</v>
      </c>
      <c r="BH178" s="18">
        <v>4573</v>
      </c>
      <c r="BI178" s="18">
        <v>4797</v>
      </c>
      <c r="BJ178" s="18">
        <v>4963</v>
      </c>
      <c r="BK178" s="18">
        <v>4711</v>
      </c>
      <c r="BL178" s="18">
        <v>4791</v>
      </c>
      <c r="BM178" s="18">
        <v>4715</v>
      </c>
      <c r="BN178" s="18">
        <v>4702</v>
      </c>
      <c r="BO178" s="18">
        <v>4636</v>
      </c>
      <c r="BP178" s="18">
        <v>4508</v>
      </c>
      <c r="BQ178" s="18">
        <v>4668</v>
      </c>
      <c r="BR178" s="18">
        <v>5393</v>
      </c>
      <c r="BS178" s="18">
        <v>5706</v>
      </c>
      <c r="BT178" s="18">
        <v>4926</v>
      </c>
      <c r="BU178" s="18">
        <v>4612</v>
      </c>
      <c r="BV178" s="18">
        <v>4219</v>
      </c>
      <c r="BW178" s="18">
        <v>4317</v>
      </c>
      <c r="BX178" s="18">
        <v>5308</v>
      </c>
      <c r="BY178" s="18">
        <v>5262</v>
      </c>
      <c r="BZ178" s="18">
        <v>5030</v>
      </c>
      <c r="CA178" s="18">
        <v>4957</v>
      </c>
      <c r="CB178" s="18">
        <v>4926</v>
      </c>
      <c r="CC178" s="18">
        <v>4920</v>
      </c>
      <c r="CD178" s="18">
        <v>5601</v>
      </c>
      <c r="CE178" s="18">
        <v>8941</v>
      </c>
      <c r="CF178" s="18">
        <v>5652</v>
      </c>
      <c r="CG178" s="18">
        <v>5370</v>
      </c>
      <c r="CH178" s="18">
        <v>4983</v>
      </c>
      <c r="CI178" s="18">
        <v>4760</v>
      </c>
      <c r="CJ178" s="18">
        <v>4617</v>
      </c>
      <c r="CK178" s="18">
        <v>4981</v>
      </c>
      <c r="CL178" s="18">
        <v>5001</v>
      </c>
      <c r="CM178" s="18">
        <v>5260</v>
      </c>
      <c r="CN178" s="18">
        <v>5455</v>
      </c>
      <c r="CO178" s="18">
        <v>4976</v>
      </c>
      <c r="CP178" s="18">
        <v>4739</v>
      </c>
    </row>
    <row r="179" spans="2:94" x14ac:dyDescent="0.3">
      <c r="B179" s="18" t="str">
        <f t="shared" si="6"/>
        <v>DR_Reset Modem - Home PageGoogle Android</v>
      </c>
      <c r="C179" s="18" t="s">
        <v>77</v>
      </c>
      <c r="D179" s="18" t="s">
        <v>4</v>
      </c>
      <c r="E179" s="18">
        <v>1791</v>
      </c>
      <c r="F179" s="18">
        <v>1807</v>
      </c>
      <c r="G179" s="18">
        <v>1773</v>
      </c>
      <c r="H179" s="18">
        <v>1740</v>
      </c>
      <c r="I179" s="18">
        <v>1726</v>
      </c>
      <c r="J179" s="18">
        <v>1704</v>
      </c>
      <c r="K179" s="18">
        <v>1922</v>
      </c>
      <c r="L179" s="18">
        <v>2070</v>
      </c>
      <c r="M179" s="18">
        <v>1875</v>
      </c>
      <c r="N179" s="18">
        <v>1830</v>
      </c>
      <c r="O179" s="18">
        <v>1888</v>
      </c>
      <c r="P179" s="18">
        <v>1778</v>
      </c>
      <c r="Q179" s="18">
        <v>1865</v>
      </c>
      <c r="R179" s="18">
        <v>1756</v>
      </c>
      <c r="S179" s="18">
        <v>1567</v>
      </c>
      <c r="T179" s="18">
        <v>1660</v>
      </c>
      <c r="U179" s="18">
        <v>1826</v>
      </c>
      <c r="V179" s="18">
        <v>2056</v>
      </c>
      <c r="W179" s="18">
        <v>1680</v>
      </c>
      <c r="X179" s="18">
        <v>1583</v>
      </c>
      <c r="Y179" s="18">
        <v>1720</v>
      </c>
      <c r="Z179" s="18">
        <v>1703</v>
      </c>
      <c r="AA179" s="18">
        <v>1691</v>
      </c>
      <c r="AB179" s="18">
        <v>1771</v>
      </c>
      <c r="AC179" s="18">
        <v>1809</v>
      </c>
      <c r="AD179" s="18">
        <v>1760</v>
      </c>
      <c r="AE179" s="18">
        <v>1665</v>
      </c>
      <c r="AF179" s="18">
        <v>1727</v>
      </c>
      <c r="AG179" s="18">
        <v>1715</v>
      </c>
      <c r="AH179" s="18">
        <v>1618</v>
      </c>
      <c r="AI179" s="18">
        <v>1747</v>
      </c>
      <c r="AJ179" s="18">
        <v>1888</v>
      </c>
      <c r="AK179" s="18">
        <v>2042</v>
      </c>
      <c r="AL179" s="18">
        <v>1940</v>
      </c>
      <c r="AM179" s="18">
        <v>1837</v>
      </c>
      <c r="AN179" s="18">
        <v>1798</v>
      </c>
      <c r="AO179" s="18">
        <v>1751</v>
      </c>
      <c r="AP179" s="18">
        <v>1789</v>
      </c>
      <c r="AQ179" s="18">
        <v>1827</v>
      </c>
      <c r="AR179" s="18">
        <v>1740</v>
      </c>
      <c r="AS179" s="18">
        <v>1641</v>
      </c>
      <c r="AT179" s="18">
        <v>1769</v>
      </c>
      <c r="AU179" s="18">
        <v>1618</v>
      </c>
      <c r="AV179" s="18">
        <v>1604</v>
      </c>
      <c r="AW179" s="18">
        <v>1733</v>
      </c>
      <c r="AX179" s="18">
        <v>1430</v>
      </c>
      <c r="AY179" s="18">
        <v>1706</v>
      </c>
      <c r="AZ179" s="18">
        <v>1724</v>
      </c>
      <c r="BA179" s="18">
        <v>1740</v>
      </c>
      <c r="BB179" s="18">
        <v>1700</v>
      </c>
      <c r="BC179" s="18">
        <v>1883</v>
      </c>
      <c r="BD179" s="18">
        <v>1830</v>
      </c>
      <c r="BE179" s="18">
        <v>1695</v>
      </c>
      <c r="BF179" s="18">
        <v>2122</v>
      </c>
      <c r="BG179" s="18">
        <v>1850</v>
      </c>
      <c r="BH179" s="18">
        <v>1573</v>
      </c>
      <c r="BI179" s="18">
        <v>1619</v>
      </c>
      <c r="BJ179" s="18">
        <v>1740</v>
      </c>
      <c r="BK179" s="18">
        <v>1747</v>
      </c>
      <c r="BL179" s="18">
        <v>1573</v>
      </c>
      <c r="BM179" s="18">
        <v>1609</v>
      </c>
      <c r="BN179" s="18">
        <v>1579</v>
      </c>
      <c r="BO179" s="18">
        <v>1725</v>
      </c>
      <c r="BP179" s="18">
        <v>1595</v>
      </c>
      <c r="BQ179" s="18">
        <v>1694</v>
      </c>
      <c r="BR179" s="18">
        <v>1809</v>
      </c>
      <c r="BS179" s="18">
        <v>2076</v>
      </c>
      <c r="BT179" s="18">
        <v>1598</v>
      </c>
      <c r="BU179" s="18">
        <v>1560</v>
      </c>
      <c r="BV179" s="18">
        <v>1543</v>
      </c>
      <c r="BW179" s="18">
        <v>1576</v>
      </c>
      <c r="BX179" s="18">
        <v>1911</v>
      </c>
      <c r="BY179" s="18">
        <v>1902</v>
      </c>
      <c r="BZ179" s="18">
        <v>1622</v>
      </c>
      <c r="CA179" s="18">
        <v>1736</v>
      </c>
      <c r="CB179" s="18">
        <v>1669</v>
      </c>
      <c r="CC179" s="18">
        <v>1788</v>
      </c>
      <c r="CD179" s="18">
        <v>2020</v>
      </c>
      <c r="CE179" s="18">
        <v>3116</v>
      </c>
      <c r="CF179" s="18">
        <v>2014</v>
      </c>
      <c r="CG179" s="18">
        <v>1799</v>
      </c>
      <c r="CH179" s="18">
        <v>1753</v>
      </c>
      <c r="CI179" s="18">
        <v>1715</v>
      </c>
      <c r="CJ179" s="18">
        <v>1719</v>
      </c>
      <c r="CK179" s="18">
        <v>1794</v>
      </c>
      <c r="CL179" s="18">
        <v>1858</v>
      </c>
      <c r="CM179" s="18">
        <v>1904</v>
      </c>
      <c r="CN179" s="18">
        <v>1920</v>
      </c>
      <c r="CO179" s="18">
        <v>1708</v>
      </c>
      <c r="CP179" s="18">
        <v>1704</v>
      </c>
    </row>
    <row r="180" spans="2:94" x14ac:dyDescent="0.3">
      <c r="B180" s="18" t="str">
        <f t="shared" si="6"/>
        <v>DR_Reset Modem - Started Rebooting ProcessApple iOS</v>
      </c>
      <c r="C180" s="18" t="s">
        <v>78</v>
      </c>
      <c r="D180" s="18" t="s">
        <v>3</v>
      </c>
      <c r="E180" s="18">
        <v>4839</v>
      </c>
      <c r="F180" s="18">
        <v>5008</v>
      </c>
      <c r="G180" s="18">
        <v>4930</v>
      </c>
      <c r="H180" s="18">
        <v>4904</v>
      </c>
      <c r="I180" s="18">
        <v>5080</v>
      </c>
      <c r="J180" s="18">
        <v>4732</v>
      </c>
      <c r="K180" s="18">
        <v>5096</v>
      </c>
      <c r="L180" s="18">
        <v>5699</v>
      </c>
      <c r="M180" s="18">
        <v>5600</v>
      </c>
      <c r="N180" s="18">
        <v>5194</v>
      </c>
      <c r="O180" s="18">
        <v>5333</v>
      </c>
      <c r="P180" s="18">
        <v>4881</v>
      </c>
      <c r="Q180" s="18">
        <v>5208</v>
      </c>
      <c r="R180" s="18">
        <v>4401</v>
      </c>
      <c r="S180" s="18">
        <v>4417</v>
      </c>
      <c r="T180" s="18">
        <v>4500</v>
      </c>
      <c r="U180" s="18">
        <v>5044</v>
      </c>
      <c r="V180" s="18">
        <v>5245</v>
      </c>
      <c r="W180" s="18">
        <v>4633</v>
      </c>
      <c r="X180" s="18">
        <v>4489</v>
      </c>
      <c r="Y180" s="18">
        <v>4834</v>
      </c>
      <c r="Z180" s="18">
        <v>4454</v>
      </c>
      <c r="AA180" s="18">
        <v>4614</v>
      </c>
      <c r="AB180" s="18">
        <v>4873</v>
      </c>
      <c r="AC180" s="18">
        <v>5068</v>
      </c>
      <c r="AD180" s="18">
        <v>4455</v>
      </c>
      <c r="AE180" s="18">
        <v>4816</v>
      </c>
      <c r="AF180" s="18">
        <v>4620</v>
      </c>
      <c r="AG180" s="18">
        <v>4658</v>
      </c>
      <c r="AH180" s="18">
        <v>4471</v>
      </c>
      <c r="AI180" s="18">
        <v>4808</v>
      </c>
      <c r="AJ180" s="18">
        <v>5081</v>
      </c>
      <c r="AK180" s="18">
        <v>5486</v>
      </c>
      <c r="AL180" s="18">
        <v>5249</v>
      </c>
      <c r="AM180" s="18">
        <v>4596</v>
      </c>
      <c r="AN180" s="18">
        <v>4473</v>
      </c>
      <c r="AO180" s="18">
        <v>4701</v>
      </c>
      <c r="AP180" s="18">
        <v>4682</v>
      </c>
      <c r="AQ180" s="18">
        <v>4851</v>
      </c>
      <c r="AR180" s="18">
        <v>4405</v>
      </c>
      <c r="AS180" s="18">
        <v>4373</v>
      </c>
      <c r="AT180" s="18">
        <v>4783</v>
      </c>
      <c r="AU180" s="18">
        <v>4286</v>
      </c>
      <c r="AV180" s="18">
        <v>4404</v>
      </c>
      <c r="AW180" s="18">
        <v>4445</v>
      </c>
      <c r="AX180" s="18">
        <v>4061</v>
      </c>
      <c r="AY180" s="18">
        <v>4479</v>
      </c>
      <c r="AZ180" s="18">
        <v>4407</v>
      </c>
      <c r="BA180" s="18">
        <v>4644</v>
      </c>
      <c r="BB180" s="18">
        <v>4434</v>
      </c>
      <c r="BC180" s="18">
        <v>4948</v>
      </c>
      <c r="BD180" s="18">
        <v>4993</v>
      </c>
      <c r="BE180" s="18">
        <v>4942</v>
      </c>
      <c r="BF180" s="18">
        <v>4611</v>
      </c>
      <c r="BG180" s="18">
        <v>4547</v>
      </c>
      <c r="BH180" s="18">
        <v>4184</v>
      </c>
      <c r="BI180" s="18">
        <v>4409</v>
      </c>
      <c r="BJ180" s="18">
        <v>4537</v>
      </c>
      <c r="BK180" s="18">
        <v>4337</v>
      </c>
      <c r="BL180" s="18">
        <v>4386</v>
      </c>
      <c r="BM180" s="18">
        <v>3719</v>
      </c>
      <c r="BN180" s="18">
        <v>3966</v>
      </c>
      <c r="BO180" s="18">
        <v>4345</v>
      </c>
      <c r="BP180" s="18">
        <v>4259</v>
      </c>
      <c r="BQ180" s="18">
        <v>4377</v>
      </c>
      <c r="BR180" s="18">
        <v>5049</v>
      </c>
      <c r="BS180" s="18">
        <v>5394</v>
      </c>
      <c r="BT180" s="18">
        <v>4674</v>
      </c>
      <c r="BU180" s="18">
        <v>4326</v>
      </c>
      <c r="BV180" s="18">
        <v>3970</v>
      </c>
      <c r="BW180" s="18">
        <v>4055</v>
      </c>
      <c r="BX180" s="18">
        <v>4613</v>
      </c>
      <c r="BY180" s="18">
        <v>4977</v>
      </c>
      <c r="BZ180" s="18">
        <v>4754</v>
      </c>
      <c r="CA180" s="18">
        <v>4645</v>
      </c>
      <c r="CB180" s="18">
        <v>4646</v>
      </c>
      <c r="CC180" s="18">
        <v>4618</v>
      </c>
      <c r="CD180" s="18">
        <v>5269</v>
      </c>
      <c r="CE180" s="18">
        <v>8500</v>
      </c>
      <c r="CF180" s="18">
        <v>5303</v>
      </c>
      <c r="CG180" s="18">
        <v>5035</v>
      </c>
      <c r="CH180" s="18">
        <v>4677</v>
      </c>
      <c r="CI180" s="18">
        <v>4459</v>
      </c>
      <c r="CJ180" s="18">
        <v>4303</v>
      </c>
      <c r="CK180" s="18">
        <v>4543</v>
      </c>
      <c r="CL180" s="18">
        <v>4674</v>
      </c>
      <c r="CM180" s="18">
        <v>4927</v>
      </c>
      <c r="CN180" s="18">
        <v>5130</v>
      </c>
      <c r="CO180" s="18">
        <v>4692</v>
      </c>
      <c r="CP180" s="18">
        <v>4426</v>
      </c>
    </row>
    <row r="181" spans="2:94" x14ac:dyDescent="0.3">
      <c r="B181" s="18" t="str">
        <f t="shared" si="6"/>
        <v>DR_Reset Modem - Started Rebooting ProcessGoogle Android</v>
      </c>
      <c r="C181" s="18" t="s">
        <v>78</v>
      </c>
      <c r="D181" s="18" t="s">
        <v>4</v>
      </c>
      <c r="E181" s="18">
        <v>1641</v>
      </c>
      <c r="F181" s="18">
        <v>1656</v>
      </c>
      <c r="G181" s="18">
        <v>1624</v>
      </c>
      <c r="H181" s="18">
        <v>1600</v>
      </c>
      <c r="I181" s="18">
        <v>1579</v>
      </c>
      <c r="J181" s="18">
        <v>1552</v>
      </c>
      <c r="K181" s="18">
        <v>1760</v>
      </c>
      <c r="L181" s="18">
        <v>1882</v>
      </c>
      <c r="M181" s="18">
        <v>1723</v>
      </c>
      <c r="N181" s="18">
        <v>1678</v>
      </c>
      <c r="O181" s="18">
        <v>1774</v>
      </c>
      <c r="P181" s="18">
        <v>1640</v>
      </c>
      <c r="Q181" s="18">
        <v>1697</v>
      </c>
      <c r="R181" s="18">
        <v>1550</v>
      </c>
      <c r="S181" s="18">
        <v>1425</v>
      </c>
      <c r="T181" s="18">
        <v>1501</v>
      </c>
      <c r="U181" s="18">
        <v>1690</v>
      </c>
      <c r="V181" s="18">
        <v>1880</v>
      </c>
      <c r="W181" s="18">
        <v>1548</v>
      </c>
      <c r="X181" s="18">
        <v>1438</v>
      </c>
      <c r="Y181" s="18">
        <v>1562</v>
      </c>
      <c r="Z181" s="18">
        <v>1552</v>
      </c>
      <c r="AA181" s="18">
        <v>1537</v>
      </c>
      <c r="AB181" s="18">
        <v>1606</v>
      </c>
      <c r="AC181" s="18">
        <v>1666</v>
      </c>
      <c r="AD181" s="18">
        <v>1623</v>
      </c>
      <c r="AE181" s="18">
        <v>1523</v>
      </c>
      <c r="AF181" s="18">
        <v>1572</v>
      </c>
      <c r="AG181" s="18">
        <v>1583</v>
      </c>
      <c r="AH181" s="18">
        <v>1460</v>
      </c>
      <c r="AI181" s="18">
        <v>1612</v>
      </c>
      <c r="AJ181" s="18">
        <v>1741</v>
      </c>
      <c r="AK181" s="18">
        <v>1874</v>
      </c>
      <c r="AL181" s="18">
        <v>1771</v>
      </c>
      <c r="AM181" s="18">
        <v>1667</v>
      </c>
      <c r="AN181" s="18">
        <v>1660</v>
      </c>
      <c r="AO181" s="18">
        <v>1627</v>
      </c>
      <c r="AP181" s="18">
        <v>1651</v>
      </c>
      <c r="AQ181" s="18">
        <v>1685</v>
      </c>
      <c r="AR181" s="18">
        <v>1595</v>
      </c>
      <c r="AS181" s="18">
        <v>1508</v>
      </c>
      <c r="AT181" s="18">
        <v>1602</v>
      </c>
      <c r="AU181" s="18">
        <v>1499</v>
      </c>
      <c r="AV181" s="18">
        <v>1472</v>
      </c>
      <c r="AW181" s="18">
        <v>1590</v>
      </c>
      <c r="AX181" s="18">
        <v>1326</v>
      </c>
      <c r="AY181" s="18">
        <v>1564</v>
      </c>
      <c r="AZ181" s="18">
        <v>1584</v>
      </c>
      <c r="BA181" s="18">
        <v>1581</v>
      </c>
      <c r="BB181" s="18">
        <v>1560</v>
      </c>
      <c r="BC181" s="18">
        <v>1728</v>
      </c>
      <c r="BD181" s="18">
        <v>1675</v>
      </c>
      <c r="BE181" s="18">
        <v>1546</v>
      </c>
      <c r="BF181" s="18">
        <v>1974</v>
      </c>
      <c r="BG181" s="18">
        <v>1710</v>
      </c>
      <c r="BH181" s="18">
        <v>1466</v>
      </c>
      <c r="BI181" s="18">
        <v>1495</v>
      </c>
      <c r="BJ181" s="18">
        <v>1606</v>
      </c>
      <c r="BK181" s="18">
        <v>1615</v>
      </c>
      <c r="BL181" s="18">
        <v>1462</v>
      </c>
      <c r="BM181" s="18">
        <v>1247</v>
      </c>
      <c r="BN181" s="18">
        <v>1306</v>
      </c>
      <c r="BO181" s="18">
        <v>1610</v>
      </c>
      <c r="BP181" s="18">
        <v>1487</v>
      </c>
      <c r="BQ181" s="18">
        <v>1601</v>
      </c>
      <c r="BR181" s="18">
        <v>1694</v>
      </c>
      <c r="BS181" s="18">
        <v>1969</v>
      </c>
      <c r="BT181" s="18">
        <v>1492</v>
      </c>
      <c r="BU181" s="18">
        <v>1470</v>
      </c>
      <c r="BV181" s="18">
        <v>1452</v>
      </c>
      <c r="BW181" s="18">
        <v>1482</v>
      </c>
      <c r="BX181" s="18">
        <v>1628</v>
      </c>
      <c r="BY181" s="18">
        <v>1792</v>
      </c>
      <c r="BZ181" s="18">
        <v>1546</v>
      </c>
      <c r="CA181" s="18">
        <v>1635</v>
      </c>
      <c r="CB181" s="18">
        <v>1564</v>
      </c>
      <c r="CC181" s="18">
        <v>1680</v>
      </c>
      <c r="CD181" s="18">
        <v>1901</v>
      </c>
      <c r="CE181" s="18">
        <v>2964</v>
      </c>
      <c r="CF181" s="18">
        <v>1883</v>
      </c>
      <c r="CG181" s="18">
        <v>1681</v>
      </c>
      <c r="CH181" s="18">
        <v>1638</v>
      </c>
      <c r="CI181" s="18">
        <v>1628</v>
      </c>
      <c r="CJ181" s="18">
        <v>1605</v>
      </c>
      <c r="CK181" s="18">
        <v>1615</v>
      </c>
      <c r="CL181" s="18">
        <v>1752</v>
      </c>
      <c r="CM181" s="18">
        <v>1771</v>
      </c>
      <c r="CN181" s="18">
        <v>1799</v>
      </c>
      <c r="CO181" s="18">
        <v>1604</v>
      </c>
      <c r="CP181" s="18">
        <v>1584</v>
      </c>
    </row>
    <row r="182" spans="2:94" x14ac:dyDescent="0.3">
      <c r="B182" s="18" t="str">
        <f t="shared" si="6"/>
        <v>DR_Reset Modem - Rebooting CompleteApple iOS</v>
      </c>
      <c r="C182" s="18" t="s">
        <v>79</v>
      </c>
      <c r="D182" s="18" t="s">
        <v>3</v>
      </c>
      <c r="E182" s="18">
        <v>1478</v>
      </c>
      <c r="F182" s="18">
        <v>1530</v>
      </c>
      <c r="G182" s="18">
        <v>1535</v>
      </c>
      <c r="H182" s="18">
        <v>1562</v>
      </c>
      <c r="I182" s="18">
        <v>1589</v>
      </c>
      <c r="J182" s="18">
        <v>1465</v>
      </c>
      <c r="K182" s="18">
        <v>1423</v>
      </c>
      <c r="L182" s="18">
        <v>1566</v>
      </c>
      <c r="M182" s="18">
        <v>1622</v>
      </c>
      <c r="N182" s="18">
        <v>1636</v>
      </c>
      <c r="O182" s="18">
        <v>1636</v>
      </c>
      <c r="P182" s="18">
        <v>1572</v>
      </c>
      <c r="Q182" s="18">
        <v>1628</v>
      </c>
      <c r="R182" s="18">
        <v>1357</v>
      </c>
      <c r="S182" s="18">
        <v>1377</v>
      </c>
      <c r="T182" s="18">
        <v>1437</v>
      </c>
      <c r="U182" s="18">
        <v>1602</v>
      </c>
      <c r="V182" s="18">
        <v>1715</v>
      </c>
      <c r="W182" s="18">
        <v>1474</v>
      </c>
      <c r="X182" s="18">
        <v>1353</v>
      </c>
      <c r="Y182" s="18">
        <v>1569</v>
      </c>
      <c r="Z182" s="18">
        <v>1332</v>
      </c>
      <c r="AA182" s="18">
        <v>1453</v>
      </c>
      <c r="AB182" s="18">
        <v>1480</v>
      </c>
      <c r="AC182" s="18">
        <v>1635</v>
      </c>
      <c r="AD182" s="18">
        <v>1458</v>
      </c>
      <c r="AE182" s="18">
        <v>1355</v>
      </c>
      <c r="AF182" s="18">
        <v>1538</v>
      </c>
      <c r="AG182" s="18">
        <v>1522</v>
      </c>
      <c r="AH182" s="18">
        <v>1448</v>
      </c>
      <c r="AI182" s="18">
        <v>1513</v>
      </c>
      <c r="AJ182" s="18">
        <v>1625</v>
      </c>
      <c r="AK182" s="18">
        <v>1959</v>
      </c>
      <c r="AL182" s="18">
        <v>1709</v>
      </c>
      <c r="AM182" s="18">
        <v>1473</v>
      </c>
      <c r="AN182" s="18">
        <v>1414</v>
      </c>
      <c r="AO182" s="18">
        <v>1487</v>
      </c>
      <c r="AP182" s="18">
        <v>1464</v>
      </c>
      <c r="AQ182" s="18">
        <v>1593</v>
      </c>
      <c r="AR182" s="18">
        <v>1419</v>
      </c>
      <c r="AS182" s="18">
        <v>1349</v>
      </c>
      <c r="AT182" s="18">
        <v>1562</v>
      </c>
      <c r="AU182" s="18">
        <v>1460</v>
      </c>
      <c r="AV182" s="18">
        <v>1410</v>
      </c>
      <c r="AW182" s="18">
        <v>1439</v>
      </c>
      <c r="AX182" s="18">
        <v>1341</v>
      </c>
      <c r="AY182" s="18">
        <v>1501</v>
      </c>
      <c r="AZ182" s="18">
        <v>1385</v>
      </c>
      <c r="BA182" s="18">
        <v>1543</v>
      </c>
      <c r="BB182" s="18">
        <v>1471</v>
      </c>
      <c r="BC182" s="18">
        <v>1595</v>
      </c>
      <c r="BD182" s="18">
        <v>1628</v>
      </c>
      <c r="BE182" s="18">
        <v>1580</v>
      </c>
      <c r="BF182" s="18">
        <v>1506</v>
      </c>
      <c r="BG182" s="18">
        <v>1465</v>
      </c>
      <c r="BH182" s="18">
        <v>1309</v>
      </c>
      <c r="BI182" s="18">
        <v>1419</v>
      </c>
      <c r="BJ182" s="18">
        <v>1532</v>
      </c>
      <c r="BK182" s="18">
        <v>1467</v>
      </c>
      <c r="BL182" s="18">
        <v>1455</v>
      </c>
      <c r="BM182" s="18">
        <v>1200</v>
      </c>
      <c r="BN182" s="18">
        <v>1297</v>
      </c>
      <c r="BO182" s="18">
        <v>1386</v>
      </c>
      <c r="BP182" s="18">
        <v>1331</v>
      </c>
      <c r="BQ182" s="18">
        <v>1406</v>
      </c>
      <c r="BR182" s="18">
        <v>1664</v>
      </c>
      <c r="BS182" s="18">
        <v>1679</v>
      </c>
      <c r="BT182" s="18">
        <v>1476</v>
      </c>
      <c r="BU182" s="18">
        <v>1395</v>
      </c>
      <c r="BV182" s="18">
        <v>1283</v>
      </c>
      <c r="BW182" s="18">
        <v>1309</v>
      </c>
      <c r="BX182" s="18">
        <v>1458</v>
      </c>
      <c r="BY182" s="18">
        <v>1489</v>
      </c>
      <c r="BZ182" s="18">
        <v>1434</v>
      </c>
      <c r="CA182" s="18">
        <v>1419</v>
      </c>
      <c r="CB182" s="18">
        <v>1429</v>
      </c>
      <c r="CC182" s="18">
        <v>1443</v>
      </c>
      <c r="CD182" s="18">
        <v>1549</v>
      </c>
      <c r="CE182" s="18">
        <v>3570</v>
      </c>
      <c r="CF182" s="18">
        <v>1821</v>
      </c>
      <c r="CG182" s="18">
        <v>1650</v>
      </c>
      <c r="CH182" s="18">
        <v>1490</v>
      </c>
      <c r="CI182" s="18">
        <v>1357</v>
      </c>
      <c r="CJ182" s="18">
        <v>1371</v>
      </c>
      <c r="CK182" s="18">
        <v>1403</v>
      </c>
      <c r="CL182" s="18">
        <v>1374</v>
      </c>
      <c r="CM182" s="18">
        <v>1476</v>
      </c>
      <c r="CN182" s="18">
        <v>1524</v>
      </c>
      <c r="CO182" s="18">
        <v>1443</v>
      </c>
      <c r="CP182" s="18">
        <v>1262</v>
      </c>
    </row>
    <row r="183" spans="2:94" x14ac:dyDescent="0.3">
      <c r="B183" s="18" t="str">
        <f t="shared" si="6"/>
        <v>DR_Reset Modem - Rebooting CompleteGoogle Android</v>
      </c>
      <c r="C183" s="18" t="s">
        <v>79</v>
      </c>
      <c r="D183" s="18" t="s">
        <v>4</v>
      </c>
      <c r="E183" s="18">
        <v>511</v>
      </c>
      <c r="F183" s="18">
        <v>484</v>
      </c>
      <c r="G183" s="18">
        <v>471</v>
      </c>
      <c r="H183" s="18">
        <v>478</v>
      </c>
      <c r="I183" s="18">
        <v>475</v>
      </c>
      <c r="J183" s="18">
        <v>448</v>
      </c>
      <c r="K183" s="18">
        <v>451</v>
      </c>
      <c r="L183" s="18">
        <v>511</v>
      </c>
      <c r="M183" s="18">
        <v>489</v>
      </c>
      <c r="N183" s="18">
        <v>512</v>
      </c>
      <c r="O183" s="18">
        <v>502</v>
      </c>
      <c r="P183" s="18">
        <v>495</v>
      </c>
      <c r="Q183" s="18">
        <v>505</v>
      </c>
      <c r="R183" s="18">
        <v>448</v>
      </c>
      <c r="S183" s="18">
        <v>402</v>
      </c>
      <c r="T183" s="18">
        <v>457</v>
      </c>
      <c r="U183" s="18">
        <v>496</v>
      </c>
      <c r="V183" s="18">
        <v>586</v>
      </c>
      <c r="W183" s="18">
        <v>432</v>
      </c>
      <c r="X183" s="18">
        <v>430</v>
      </c>
      <c r="Y183" s="18">
        <v>481</v>
      </c>
      <c r="Z183" s="18">
        <v>439</v>
      </c>
      <c r="AA183" s="18">
        <v>469</v>
      </c>
      <c r="AB183" s="18">
        <v>474</v>
      </c>
      <c r="AC183" s="18">
        <v>511</v>
      </c>
      <c r="AD183" s="18">
        <v>478</v>
      </c>
      <c r="AE183" s="18">
        <v>430</v>
      </c>
      <c r="AF183" s="18">
        <v>455</v>
      </c>
      <c r="AG183" s="18">
        <v>475</v>
      </c>
      <c r="AH183" s="18">
        <v>448</v>
      </c>
      <c r="AI183" s="18">
        <v>462</v>
      </c>
      <c r="AJ183" s="18">
        <v>486</v>
      </c>
      <c r="AK183" s="18">
        <v>603</v>
      </c>
      <c r="AL183" s="18">
        <v>522</v>
      </c>
      <c r="AM183" s="18">
        <v>509</v>
      </c>
      <c r="AN183" s="18">
        <v>489</v>
      </c>
      <c r="AO183" s="18">
        <v>506</v>
      </c>
      <c r="AP183" s="18">
        <v>506</v>
      </c>
      <c r="AQ183" s="18">
        <v>523</v>
      </c>
      <c r="AR183" s="18">
        <v>477</v>
      </c>
      <c r="AS183" s="18">
        <v>412</v>
      </c>
      <c r="AT183" s="18">
        <v>516</v>
      </c>
      <c r="AU183" s="18">
        <v>464</v>
      </c>
      <c r="AV183" s="18">
        <v>435</v>
      </c>
      <c r="AW183" s="18">
        <v>498</v>
      </c>
      <c r="AX183" s="18">
        <v>436</v>
      </c>
      <c r="AY183" s="18">
        <v>454</v>
      </c>
      <c r="AZ183" s="18">
        <v>475</v>
      </c>
      <c r="BA183" s="18">
        <v>490</v>
      </c>
      <c r="BB183" s="18">
        <v>486</v>
      </c>
      <c r="BC183" s="18">
        <v>531</v>
      </c>
      <c r="BD183" s="18">
        <v>500</v>
      </c>
      <c r="BE183" s="18">
        <v>472</v>
      </c>
      <c r="BF183" s="18">
        <v>599</v>
      </c>
      <c r="BG183" s="18">
        <v>502</v>
      </c>
      <c r="BH183" s="18">
        <v>422</v>
      </c>
      <c r="BI183" s="18">
        <v>415</v>
      </c>
      <c r="BJ183" s="18">
        <v>505</v>
      </c>
      <c r="BK183" s="18">
        <v>526</v>
      </c>
      <c r="BL183" s="18">
        <v>431</v>
      </c>
      <c r="BM183" s="18">
        <v>388</v>
      </c>
      <c r="BN183" s="18">
        <v>415</v>
      </c>
      <c r="BO183" s="18">
        <v>466</v>
      </c>
      <c r="BP183" s="18">
        <v>461</v>
      </c>
      <c r="BQ183" s="18">
        <v>527</v>
      </c>
      <c r="BR183" s="18">
        <v>505</v>
      </c>
      <c r="BS183" s="18">
        <v>603</v>
      </c>
      <c r="BT183" s="18">
        <v>451</v>
      </c>
      <c r="BU183" s="18">
        <v>420</v>
      </c>
      <c r="BV183" s="18">
        <v>410</v>
      </c>
      <c r="BW183" s="18">
        <v>426</v>
      </c>
      <c r="BX183" s="18">
        <v>464</v>
      </c>
      <c r="BY183" s="18">
        <v>484</v>
      </c>
      <c r="BZ183" s="18">
        <v>490</v>
      </c>
      <c r="CA183" s="18">
        <v>443</v>
      </c>
      <c r="CB183" s="18">
        <v>501</v>
      </c>
      <c r="CC183" s="18">
        <v>501</v>
      </c>
      <c r="CD183" s="18">
        <v>559</v>
      </c>
      <c r="CE183" s="18">
        <v>1060</v>
      </c>
      <c r="CF183" s="18">
        <v>582</v>
      </c>
      <c r="CG183" s="18">
        <v>492</v>
      </c>
      <c r="CH183" s="18">
        <v>438</v>
      </c>
      <c r="CI183" s="18">
        <v>471</v>
      </c>
      <c r="CJ183" s="18">
        <v>437</v>
      </c>
      <c r="CK183" s="18">
        <v>470</v>
      </c>
      <c r="CL183" s="18">
        <v>440</v>
      </c>
      <c r="CM183" s="18">
        <v>485</v>
      </c>
      <c r="CN183" s="18">
        <v>550</v>
      </c>
      <c r="CO183" s="18">
        <v>464</v>
      </c>
      <c r="CP183" s="18">
        <v>447</v>
      </c>
    </row>
    <row r="184" spans="2:94" x14ac:dyDescent="0.3">
      <c r="B184" s="18" t="str">
        <f t="shared" si="6"/>
        <v>DR_Reset Modem - Rebooting IncompleteApple iOS</v>
      </c>
      <c r="C184" s="18" t="s">
        <v>80</v>
      </c>
      <c r="D184" s="18" t="s">
        <v>3</v>
      </c>
      <c r="E184" s="18">
        <v>2201</v>
      </c>
      <c r="F184" s="18">
        <v>2341</v>
      </c>
      <c r="G184" s="18">
        <v>2328</v>
      </c>
      <c r="H184" s="18">
        <v>2287</v>
      </c>
      <c r="I184" s="18">
        <v>2338</v>
      </c>
      <c r="J184" s="18">
        <v>2179</v>
      </c>
      <c r="K184" s="18">
        <v>2630</v>
      </c>
      <c r="L184" s="18">
        <v>2931</v>
      </c>
      <c r="M184" s="18">
        <v>2749</v>
      </c>
      <c r="N184" s="18">
        <v>2479</v>
      </c>
      <c r="O184" s="18">
        <v>2440</v>
      </c>
      <c r="P184" s="18">
        <v>2125</v>
      </c>
      <c r="Q184" s="18">
        <v>2374</v>
      </c>
      <c r="R184" s="18">
        <v>2078</v>
      </c>
      <c r="S184" s="18">
        <v>1962</v>
      </c>
      <c r="T184" s="18">
        <v>2052</v>
      </c>
      <c r="U184" s="18">
        <v>2287</v>
      </c>
      <c r="V184" s="18">
        <v>2389</v>
      </c>
      <c r="W184" s="18">
        <v>2115</v>
      </c>
      <c r="X184" s="18">
        <v>2045</v>
      </c>
      <c r="Y184" s="18">
        <v>2185</v>
      </c>
      <c r="Z184" s="18">
        <v>2097</v>
      </c>
      <c r="AA184" s="18">
        <v>2073</v>
      </c>
      <c r="AB184" s="18">
        <v>2243</v>
      </c>
      <c r="AC184" s="18">
        <v>2280</v>
      </c>
      <c r="AD184" s="18">
        <v>1935</v>
      </c>
      <c r="AE184" s="18">
        <v>2312</v>
      </c>
      <c r="AF184" s="18">
        <v>2068</v>
      </c>
      <c r="AG184" s="18">
        <v>2097</v>
      </c>
      <c r="AH184" s="18">
        <v>1978</v>
      </c>
      <c r="AI184" s="18">
        <v>2219</v>
      </c>
      <c r="AJ184" s="18">
        <v>2251</v>
      </c>
      <c r="AK184" s="18">
        <v>2327</v>
      </c>
      <c r="AL184" s="18">
        <v>2333</v>
      </c>
      <c r="AM184" s="18">
        <v>2141</v>
      </c>
      <c r="AN184" s="18">
        <v>2043</v>
      </c>
      <c r="AO184" s="18">
        <v>2076</v>
      </c>
      <c r="AP184" s="18">
        <v>2118</v>
      </c>
      <c r="AQ184" s="18">
        <v>2103</v>
      </c>
      <c r="AR184" s="18">
        <v>1979</v>
      </c>
      <c r="AS184" s="18">
        <v>1965</v>
      </c>
      <c r="AT184" s="18">
        <v>2102</v>
      </c>
      <c r="AU184" s="18">
        <v>1846</v>
      </c>
      <c r="AV184" s="18">
        <v>1935</v>
      </c>
      <c r="AW184" s="18">
        <v>1910</v>
      </c>
      <c r="AX184" s="18">
        <v>1718</v>
      </c>
      <c r="AY184" s="18">
        <v>2006</v>
      </c>
      <c r="AZ184" s="18">
        <v>2018</v>
      </c>
      <c r="BA184" s="18">
        <v>2035</v>
      </c>
      <c r="BB184" s="18">
        <v>1909</v>
      </c>
      <c r="BC184" s="18">
        <v>2210</v>
      </c>
      <c r="BD184" s="18">
        <v>2254</v>
      </c>
      <c r="BE184" s="18">
        <v>2247</v>
      </c>
      <c r="BF184" s="18">
        <v>2021</v>
      </c>
      <c r="BG184" s="18">
        <v>2005</v>
      </c>
      <c r="BH184" s="18">
        <v>1928</v>
      </c>
      <c r="BI184" s="18">
        <v>1926</v>
      </c>
      <c r="BJ184" s="18">
        <v>1944</v>
      </c>
      <c r="BK184" s="18">
        <v>1874</v>
      </c>
      <c r="BL184" s="18">
        <v>1856</v>
      </c>
      <c r="BM184" s="18">
        <v>1712</v>
      </c>
      <c r="BN184" s="18">
        <v>1778</v>
      </c>
      <c r="BO184" s="18">
        <v>1940</v>
      </c>
      <c r="BP184" s="18">
        <v>1951</v>
      </c>
      <c r="BQ184" s="18">
        <v>2000</v>
      </c>
      <c r="BR184" s="18">
        <v>2362</v>
      </c>
      <c r="BS184" s="18">
        <v>2405</v>
      </c>
      <c r="BT184" s="18">
        <v>2119</v>
      </c>
      <c r="BU184" s="18">
        <v>1896</v>
      </c>
      <c r="BV184" s="18">
        <v>1775</v>
      </c>
      <c r="BW184" s="18">
        <v>1815</v>
      </c>
      <c r="BX184" s="18">
        <v>2126</v>
      </c>
      <c r="BY184" s="18">
        <v>2429</v>
      </c>
      <c r="BZ184" s="18">
        <v>2258</v>
      </c>
      <c r="CA184" s="18">
        <v>2210</v>
      </c>
      <c r="CB184" s="18">
        <v>2212</v>
      </c>
      <c r="CC184" s="18">
        <v>2137</v>
      </c>
      <c r="CD184" s="18">
        <v>2522</v>
      </c>
      <c r="CE184" s="18">
        <v>3071</v>
      </c>
      <c r="CF184" s="18">
        <v>2470</v>
      </c>
      <c r="CG184" s="18">
        <v>2316</v>
      </c>
      <c r="CH184" s="18">
        <v>2177</v>
      </c>
      <c r="CI184" s="18">
        <v>2127</v>
      </c>
      <c r="CJ184" s="18">
        <v>2037</v>
      </c>
      <c r="CK184" s="18">
        <v>2155</v>
      </c>
      <c r="CL184" s="18">
        <v>2229</v>
      </c>
      <c r="CM184" s="18">
        <v>2446</v>
      </c>
      <c r="CN184" s="18">
        <v>2481</v>
      </c>
      <c r="CO184" s="18">
        <v>2176</v>
      </c>
      <c r="CP184" s="18">
        <v>2098</v>
      </c>
    </row>
    <row r="185" spans="2:94" x14ac:dyDescent="0.3">
      <c r="B185" s="18" t="str">
        <f t="shared" si="6"/>
        <v>DR_Reset Modem - Rebooting IncompleteGoogle Android</v>
      </c>
      <c r="C185" s="18" t="s">
        <v>80</v>
      </c>
      <c r="D185" s="18" t="s">
        <v>4</v>
      </c>
      <c r="E185" s="18">
        <v>562</v>
      </c>
      <c r="F185" s="18">
        <v>586</v>
      </c>
      <c r="G185" s="18">
        <v>594</v>
      </c>
      <c r="H185" s="18">
        <v>567</v>
      </c>
      <c r="I185" s="18">
        <v>517</v>
      </c>
      <c r="J185" s="18">
        <v>569</v>
      </c>
      <c r="K185" s="18">
        <v>714</v>
      </c>
      <c r="L185" s="18">
        <v>749</v>
      </c>
      <c r="M185" s="18">
        <v>642</v>
      </c>
      <c r="N185" s="18">
        <v>597</v>
      </c>
      <c r="O185" s="18">
        <v>630</v>
      </c>
      <c r="P185" s="18">
        <v>539</v>
      </c>
      <c r="Q185" s="18">
        <v>589</v>
      </c>
      <c r="R185" s="18">
        <v>540</v>
      </c>
      <c r="S185" s="18">
        <v>512</v>
      </c>
      <c r="T185" s="18">
        <v>533</v>
      </c>
      <c r="U185" s="18">
        <v>588</v>
      </c>
      <c r="V185" s="18">
        <v>607</v>
      </c>
      <c r="W185" s="18">
        <v>560</v>
      </c>
      <c r="X185" s="18">
        <v>469</v>
      </c>
      <c r="Y185" s="18">
        <v>529</v>
      </c>
      <c r="Z185" s="18">
        <v>568</v>
      </c>
      <c r="AA185" s="18">
        <v>520</v>
      </c>
      <c r="AB185" s="18">
        <v>574</v>
      </c>
      <c r="AC185" s="18">
        <v>546</v>
      </c>
      <c r="AD185" s="18">
        <v>559</v>
      </c>
      <c r="AE185" s="18">
        <v>550</v>
      </c>
      <c r="AF185" s="18">
        <v>560</v>
      </c>
      <c r="AG185" s="18">
        <v>532</v>
      </c>
      <c r="AH185" s="18">
        <v>493</v>
      </c>
      <c r="AI185" s="18">
        <v>605</v>
      </c>
      <c r="AJ185" s="18">
        <v>606</v>
      </c>
      <c r="AK185" s="18">
        <v>535</v>
      </c>
      <c r="AL185" s="18">
        <v>636</v>
      </c>
      <c r="AM185" s="18">
        <v>593</v>
      </c>
      <c r="AN185" s="18">
        <v>607</v>
      </c>
      <c r="AO185" s="18">
        <v>566</v>
      </c>
      <c r="AP185" s="18">
        <v>541</v>
      </c>
      <c r="AQ185" s="18">
        <v>543</v>
      </c>
      <c r="AR185" s="18">
        <v>516</v>
      </c>
      <c r="AS185" s="18">
        <v>562</v>
      </c>
      <c r="AT185" s="18">
        <v>554</v>
      </c>
      <c r="AU185" s="18">
        <v>490</v>
      </c>
      <c r="AV185" s="18">
        <v>502</v>
      </c>
      <c r="AW185" s="18">
        <v>516</v>
      </c>
      <c r="AX185" s="18">
        <v>426</v>
      </c>
      <c r="AY185" s="18">
        <v>555</v>
      </c>
      <c r="AZ185" s="18">
        <v>550</v>
      </c>
      <c r="BA185" s="18">
        <v>567</v>
      </c>
      <c r="BB185" s="18">
        <v>576</v>
      </c>
      <c r="BC185" s="18">
        <v>601</v>
      </c>
      <c r="BD185" s="18">
        <v>620</v>
      </c>
      <c r="BE185" s="18">
        <v>546</v>
      </c>
      <c r="BF185" s="18">
        <v>580</v>
      </c>
      <c r="BG185" s="18">
        <v>599</v>
      </c>
      <c r="BH185" s="18">
        <v>509</v>
      </c>
      <c r="BI185" s="18">
        <v>551</v>
      </c>
      <c r="BJ185" s="18">
        <v>518</v>
      </c>
      <c r="BK185" s="18">
        <v>557</v>
      </c>
      <c r="BL185" s="18">
        <v>487</v>
      </c>
      <c r="BM185" s="18">
        <v>424</v>
      </c>
      <c r="BN185" s="18">
        <v>437</v>
      </c>
      <c r="BO185" s="18">
        <v>590</v>
      </c>
      <c r="BP185" s="18">
        <v>506</v>
      </c>
      <c r="BQ185" s="18">
        <v>539</v>
      </c>
      <c r="BR185" s="18">
        <v>586</v>
      </c>
      <c r="BS185" s="18">
        <v>694</v>
      </c>
      <c r="BT185" s="18">
        <v>528</v>
      </c>
      <c r="BU185" s="18">
        <v>525</v>
      </c>
      <c r="BV185" s="18">
        <v>503</v>
      </c>
      <c r="BW185" s="18">
        <v>506</v>
      </c>
      <c r="BX185" s="18">
        <v>575</v>
      </c>
      <c r="BY185" s="18">
        <v>709</v>
      </c>
      <c r="BZ185" s="18">
        <v>536</v>
      </c>
      <c r="CA185" s="18">
        <v>632</v>
      </c>
      <c r="CB185" s="18">
        <v>539</v>
      </c>
      <c r="CC185" s="18">
        <v>620</v>
      </c>
      <c r="CD185" s="18">
        <v>731</v>
      </c>
      <c r="CE185" s="18">
        <v>725</v>
      </c>
      <c r="CF185" s="18">
        <v>719</v>
      </c>
      <c r="CG185" s="18">
        <v>614</v>
      </c>
      <c r="CH185" s="18">
        <v>586</v>
      </c>
      <c r="CI185" s="18">
        <v>611</v>
      </c>
      <c r="CJ185" s="18">
        <v>640</v>
      </c>
      <c r="CK185" s="18">
        <v>633</v>
      </c>
      <c r="CL185" s="18">
        <v>739</v>
      </c>
      <c r="CM185" s="18">
        <v>791</v>
      </c>
      <c r="CN185" s="18">
        <v>669</v>
      </c>
      <c r="CO185" s="18">
        <v>603</v>
      </c>
      <c r="CP185" s="18">
        <v>611</v>
      </c>
    </row>
    <row r="186" spans="2:94" x14ac:dyDescent="0.3">
      <c r="B186" s="18" t="str">
        <f t="shared" si="6"/>
        <v>DR_Reset Modem - Error OutageApple iOS</v>
      </c>
      <c r="C186" s="18" t="s">
        <v>81</v>
      </c>
      <c r="D186" s="18" t="s">
        <v>3</v>
      </c>
      <c r="E186" s="18">
        <v>0</v>
      </c>
      <c r="F186" s="18">
        <v>0</v>
      </c>
      <c r="G186" s="18">
        <v>0</v>
      </c>
      <c r="H186" s="18">
        <v>0</v>
      </c>
      <c r="I186" s="18">
        <v>0</v>
      </c>
      <c r="J186" s="18">
        <v>0</v>
      </c>
      <c r="K186" s="18">
        <v>0</v>
      </c>
      <c r="L186" s="18">
        <v>0</v>
      </c>
      <c r="M186" s="18">
        <v>0</v>
      </c>
      <c r="N186" s="18">
        <v>0</v>
      </c>
      <c r="O186" s="18">
        <v>0</v>
      </c>
      <c r="P186" s="18">
        <v>0</v>
      </c>
      <c r="Q186" s="18">
        <v>0</v>
      </c>
      <c r="R186" s="18">
        <v>0</v>
      </c>
      <c r="S186" s="18">
        <v>0</v>
      </c>
      <c r="T186" s="18">
        <v>0</v>
      </c>
      <c r="U186" s="18">
        <v>0</v>
      </c>
      <c r="V186" s="18">
        <v>0</v>
      </c>
      <c r="W186" s="18">
        <v>0</v>
      </c>
      <c r="X186" s="18">
        <v>0</v>
      </c>
      <c r="Y186" s="18">
        <v>0</v>
      </c>
      <c r="Z186" s="18">
        <v>0</v>
      </c>
      <c r="AA186" s="18">
        <v>0</v>
      </c>
      <c r="AB186" s="18">
        <v>0</v>
      </c>
      <c r="AC186" s="18">
        <v>0</v>
      </c>
      <c r="AD186" s="18">
        <v>0</v>
      </c>
      <c r="AE186" s="18">
        <v>0</v>
      </c>
      <c r="AF186" s="18">
        <v>0</v>
      </c>
      <c r="AG186" s="18">
        <v>0</v>
      </c>
      <c r="AH186" s="18">
        <v>0</v>
      </c>
      <c r="AI186" s="18">
        <v>0</v>
      </c>
      <c r="AJ186" s="18">
        <v>0</v>
      </c>
      <c r="AK186" s="18">
        <v>0</v>
      </c>
      <c r="AL186" s="18">
        <v>0</v>
      </c>
      <c r="AM186" s="18">
        <v>0</v>
      </c>
      <c r="AN186" s="18">
        <v>0</v>
      </c>
      <c r="AO186" s="18">
        <v>0</v>
      </c>
      <c r="AP186" s="18">
        <v>0</v>
      </c>
      <c r="AQ186" s="18">
        <v>0</v>
      </c>
      <c r="AR186" s="18">
        <v>0</v>
      </c>
      <c r="AS186" s="18">
        <v>0</v>
      </c>
      <c r="AT186" s="18">
        <v>0</v>
      </c>
      <c r="AU186" s="18">
        <v>0</v>
      </c>
      <c r="AV186" s="18">
        <v>0</v>
      </c>
      <c r="AW186" s="18">
        <v>0</v>
      </c>
      <c r="AX186" s="18">
        <v>0</v>
      </c>
      <c r="AY186" s="18">
        <v>0</v>
      </c>
      <c r="AZ186" s="18">
        <v>0</v>
      </c>
      <c r="BA186" s="18">
        <v>0</v>
      </c>
      <c r="BB186" s="18">
        <v>0</v>
      </c>
      <c r="BC186" s="18">
        <v>0</v>
      </c>
      <c r="BD186" s="18">
        <v>0</v>
      </c>
      <c r="BE186" s="18">
        <v>0</v>
      </c>
      <c r="BF186" s="18">
        <v>0</v>
      </c>
      <c r="BG186" s="18">
        <v>0</v>
      </c>
      <c r="BH186" s="18">
        <v>0</v>
      </c>
      <c r="BI186" s="18">
        <v>0</v>
      </c>
      <c r="BJ186" s="18">
        <v>0</v>
      </c>
      <c r="BK186" s="18">
        <v>0</v>
      </c>
      <c r="BL186" s="18">
        <v>0</v>
      </c>
      <c r="BM186" s="18">
        <v>0</v>
      </c>
      <c r="BN186" s="18">
        <v>0</v>
      </c>
      <c r="BO186" s="18">
        <v>0</v>
      </c>
      <c r="BP186" s="18">
        <v>0</v>
      </c>
      <c r="BQ186" s="18">
        <v>0</v>
      </c>
      <c r="BR186" s="18">
        <v>0</v>
      </c>
      <c r="BS186" s="18">
        <v>0</v>
      </c>
      <c r="BT186" s="18">
        <v>0</v>
      </c>
      <c r="BU186" s="18">
        <v>0</v>
      </c>
      <c r="BV186" s="18">
        <v>0</v>
      </c>
      <c r="BW186" s="18">
        <v>0</v>
      </c>
      <c r="BX186" s="18">
        <v>0</v>
      </c>
      <c r="BY186" s="18">
        <v>0</v>
      </c>
      <c r="BZ186" s="18">
        <v>0</v>
      </c>
      <c r="CA186" s="18">
        <v>0</v>
      </c>
      <c r="CB186" s="18">
        <v>0</v>
      </c>
      <c r="CC186" s="18">
        <v>0</v>
      </c>
      <c r="CD186" s="18">
        <v>0</v>
      </c>
      <c r="CE186" s="18">
        <v>0</v>
      </c>
      <c r="CF186" s="18">
        <v>0</v>
      </c>
      <c r="CG186" s="18">
        <v>0</v>
      </c>
      <c r="CH186" s="18">
        <v>0</v>
      </c>
      <c r="CI186" s="18">
        <v>0</v>
      </c>
      <c r="CJ186" s="18">
        <v>0</v>
      </c>
      <c r="CK186" s="18">
        <v>0</v>
      </c>
      <c r="CL186" s="18">
        <v>0</v>
      </c>
      <c r="CM186" s="18">
        <v>0</v>
      </c>
      <c r="CN186" s="18">
        <v>0</v>
      </c>
      <c r="CO186" s="18">
        <v>0</v>
      </c>
      <c r="CP186" s="18">
        <v>0</v>
      </c>
    </row>
    <row r="187" spans="2:94" x14ac:dyDescent="0.3">
      <c r="B187" s="18" t="str">
        <f t="shared" si="6"/>
        <v>DR_Reset Modem - Error OutageGoogle Android</v>
      </c>
      <c r="C187" s="18" t="s">
        <v>81</v>
      </c>
      <c r="D187" s="18" t="s">
        <v>4</v>
      </c>
      <c r="E187" s="18">
        <v>109</v>
      </c>
      <c r="F187" s="18">
        <v>105</v>
      </c>
      <c r="G187" s="18">
        <v>81</v>
      </c>
      <c r="H187" s="18">
        <v>84</v>
      </c>
      <c r="I187" s="18">
        <v>67</v>
      </c>
      <c r="J187" s="18">
        <v>80</v>
      </c>
      <c r="K187" s="18">
        <v>186</v>
      </c>
      <c r="L187" s="18">
        <v>147</v>
      </c>
      <c r="M187" s="18">
        <v>97</v>
      </c>
      <c r="N187" s="18">
        <v>93</v>
      </c>
      <c r="O187" s="18">
        <v>68</v>
      </c>
      <c r="P187" s="18">
        <v>66</v>
      </c>
      <c r="Q187" s="18">
        <v>98</v>
      </c>
      <c r="R187" s="18">
        <v>322</v>
      </c>
      <c r="S187" s="18">
        <v>809</v>
      </c>
      <c r="T187" s="18">
        <v>328</v>
      </c>
      <c r="U187" s="18">
        <v>119</v>
      </c>
      <c r="V187" s="18">
        <v>68</v>
      </c>
      <c r="W187" s="18">
        <v>92</v>
      </c>
      <c r="X187" s="18">
        <v>89</v>
      </c>
      <c r="Y187" s="18">
        <v>73</v>
      </c>
      <c r="Z187" s="18">
        <v>82</v>
      </c>
      <c r="AA187" s="18">
        <v>86</v>
      </c>
      <c r="AB187" s="18">
        <v>52</v>
      </c>
      <c r="AC187" s="18">
        <v>62</v>
      </c>
      <c r="AD187" s="18">
        <v>73</v>
      </c>
      <c r="AE187" s="18">
        <v>162</v>
      </c>
      <c r="AF187" s="18">
        <v>79</v>
      </c>
      <c r="AG187" s="18">
        <v>164</v>
      </c>
      <c r="AH187" s="18">
        <v>621</v>
      </c>
      <c r="AI187" s="18">
        <v>393</v>
      </c>
      <c r="AJ187" s="18">
        <v>229</v>
      </c>
      <c r="AK187" s="18">
        <v>181</v>
      </c>
      <c r="AL187" s="18">
        <v>134</v>
      </c>
      <c r="AM187" s="18">
        <v>140</v>
      </c>
      <c r="AN187" s="18">
        <v>110</v>
      </c>
      <c r="AO187" s="18">
        <v>123</v>
      </c>
      <c r="AP187" s="18">
        <v>62</v>
      </c>
      <c r="AQ187" s="18">
        <v>50</v>
      </c>
      <c r="AR187" s="18">
        <v>74</v>
      </c>
      <c r="AS187" s="18">
        <v>83</v>
      </c>
      <c r="AT187" s="18">
        <v>136</v>
      </c>
      <c r="AU187" s="18">
        <v>234</v>
      </c>
      <c r="AV187" s="18">
        <v>113</v>
      </c>
      <c r="AW187" s="18">
        <v>75</v>
      </c>
      <c r="AX187" s="18">
        <v>46</v>
      </c>
      <c r="AY187" s="18">
        <v>86</v>
      </c>
      <c r="AZ187" s="18">
        <v>109</v>
      </c>
      <c r="BA187" s="18">
        <v>117</v>
      </c>
      <c r="BB187" s="18">
        <v>94</v>
      </c>
      <c r="BC187" s="18">
        <v>98</v>
      </c>
      <c r="BD187" s="18">
        <v>70</v>
      </c>
      <c r="BE187" s="18">
        <v>91</v>
      </c>
      <c r="BF187" s="18">
        <v>101</v>
      </c>
      <c r="BG187" s="18">
        <v>97</v>
      </c>
      <c r="BH187" s="18">
        <v>88</v>
      </c>
      <c r="BI187" s="18">
        <v>75</v>
      </c>
      <c r="BJ187" s="18">
        <v>98</v>
      </c>
      <c r="BK187" s="18">
        <v>59</v>
      </c>
      <c r="BL187" s="18">
        <v>58</v>
      </c>
      <c r="BM187" s="18">
        <v>47</v>
      </c>
      <c r="BN187" s="18">
        <v>78</v>
      </c>
      <c r="BO187" s="18">
        <v>71</v>
      </c>
      <c r="BP187" s="18">
        <v>79</v>
      </c>
      <c r="BQ187" s="18">
        <v>95</v>
      </c>
      <c r="BR187" s="18">
        <v>92</v>
      </c>
      <c r="BS187" s="18">
        <v>254</v>
      </c>
      <c r="BT187" s="18">
        <v>162</v>
      </c>
      <c r="BU187" s="18">
        <v>102</v>
      </c>
      <c r="BV187" s="18">
        <v>122</v>
      </c>
      <c r="BW187" s="18">
        <v>122</v>
      </c>
      <c r="BX187" s="18">
        <v>112</v>
      </c>
      <c r="BY187" s="18">
        <v>102</v>
      </c>
      <c r="BZ187" s="18">
        <v>68</v>
      </c>
      <c r="CA187" s="18">
        <v>81</v>
      </c>
      <c r="CB187" s="18">
        <v>86</v>
      </c>
      <c r="CC187" s="18">
        <v>95</v>
      </c>
      <c r="CD187" s="18">
        <v>209</v>
      </c>
      <c r="CE187" s="18">
        <v>198</v>
      </c>
      <c r="CF187" s="18">
        <v>89</v>
      </c>
      <c r="CG187" s="18">
        <v>58</v>
      </c>
      <c r="CH187" s="18">
        <v>107</v>
      </c>
      <c r="CI187" s="18">
        <v>100</v>
      </c>
      <c r="CJ187" s="18">
        <v>101</v>
      </c>
      <c r="CK187" s="18">
        <v>108</v>
      </c>
      <c r="CL187" s="18">
        <v>135</v>
      </c>
      <c r="CM187" s="18">
        <v>164</v>
      </c>
      <c r="CN187" s="18">
        <v>122</v>
      </c>
      <c r="CO187" s="18">
        <v>90</v>
      </c>
      <c r="CP187" s="18">
        <v>92</v>
      </c>
    </row>
    <row r="188" spans="2:94" x14ac:dyDescent="0.3">
      <c r="B188" s="18" t="str">
        <f t="shared" si="6"/>
        <v>DR_Reset Modem Error - Non PayApple iOS</v>
      </c>
      <c r="C188" s="18" t="s">
        <v>82</v>
      </c>
      <c r="D188" s="18" t="s">
        <v>3</v>
      </c>
      <c r="E188" s="18">
        <v>0</v>
      </c>
      <c r="F188" s="18">
        <v>0</v>
      </c>
      <c r="G188" s="18">
        <v>0</v>
      </c>
      <c r="H188" s="18">
        <v>0</v>
      </c>
      <c r="I188" s="18">
        <v>0</v>
      </c>
      <c r="J188" s="18">
        <v>0</v>
      </c>
      <c r="K188" s="18">
        <v>0</v>
      </c>
      <c r="L188" s="18">
        <v>0</v>
      </c>
      <c r="M188" s="18">
        <v>0</v>
      </c>
      <c r="N188" s="18">
        <v>0</v>
      </c>
      <c r="O188" s="18">
        <v>0</v>
      </c>
      <c r="P188" s="18">
        <v>0</v>
      </c>
      <c r="Q188" s="18">
        <v>0</v>
      </c>
      <c r="R188" s="18">
        <v>0</v>
      </c>
      <c r="S188" s="18">
        <v>0</v>
      </c>
      <c r="T188" s="18">
        <v>0</v>
      </c>
      <c r="U188" s="18">
        <v>0</v>
      </c>
      <c r="V188" s="18">
        <v>0</v>
      </c>
      <c r="W188" s="18">
        <v>0</v>
      </c>
      <c r="X188" s="18">
        <v>0</v>
      </c>
      <c r="Y188" s="18">
        <v>0</v>
      </c>
      <c r="Z188" s="18">
        <v>0</v>
      </c>
      <c r="AA188" s="18">
        <v>0</v>
      </c>
      <c r="AB188" s="18">
        <v>0</v>
      </c>
      <c r="AC188" s="18">
        <v>0</v>
      </c>
      <c r="AD188" s="18">
        <v>0</v>
      </c>
      <c r="AE188" s="18">
        <v>0</v>
      </c>
      <c r="AF188" s="18">
        <v>0</v>
      </c>
      <c r="AG188" s="18">
        <v>0</v>
      </c>
      <c r="AH188" s="18">
        <v>0</v>
      </c>
      <c r="AI188" s="18">
        <v>0</v>
      </c>
      <c r="AJ188" s="18">
        <v>0</v>
      </c>
      <c r="AK188" s="18">
        <v>0</v>
      </c>
      <c r="AL188" s="18">
        <v>0</v>
      </c>
      <c r="AM188" s="18">
        <v>0</v>
      </c>
      <c r="AN188" s="18">
        <v>0</v>
      </c>
      <c r="AO188" s="18">
        <v>0</v>
      </c>
      <c r="AP188" s="18">
        <v>0</v>
      </c>
      <c r="AQ188" s="18">
        <v>0</v>
      </c>
      <c r="AR188" s="18">
        <v>0</v>
      </c>
      <c r="AS188" s="18">
        <v>0</v>
      </c>
      <c r="AT188" s="18">
        <v>0</v>
      </c>
      <c r="AU188" s="18">
        <v>0</v>
      </c>
      <c r="AV188" s="18">
        <v>0</v>
      </c>
      <c r="AW188" s="18">
        <v>0</v>
      </c>
      <c r="AX188" s="18">
        <v>0</v>
      </c>
      <c r="AY188" s="18">
        <v>0</v>
      </c>
      <c r="AZ188" s="18">
        <v>0</v>
      </c>
      <c r="BA188" s="18">
        <v>0</v>
      </c>
      <c r="BB188" s="18">
        <v>0</v>
      </c>
      <c r="BC188" s="18">
        <v>0</v>
      </c>
      <c r="BD188" s="18">
        <v>0</v>
      </c>
      <c r="BE188" s="18">
        <v>0</v>
      </c>
      <c r="BF188" s="18">
        <v>0</v>
      </c>
      <c r="BG188" s="18">
        <v>0</v>
      </c>
      <c r="BH188" s="18">
        <v>0</v>
      </c>
      <c r="BI188" s="18">
        <v>0</v>
      </c>
      <c r="BJ188" s="18">
        <v>0</v>
      </c>
      <c r="BK188" s="18">
        <v>0</v>
      </c>
      <c r="BL188" s="18">
        <v>0</v>
      </c>
      <c r="BM188" s="18">
        <v>0</v>
      </c>
      <c r="BN188" s="18">
        <v>0</v>
      </c>
      <c r="BO188" s="18">
        <v>0</v>
      </c>
      <c r="BP188" s="18">
        <v>0</v>
      </c>
      <c r="BQ188" s="18">
        <v>0</v>
      </c>
      <c r="BR188" s="18">
        <v>0</v>
      </c>
      <c r="BS188" s="18">
        <v>0</v>
      </c>
      <c r="BT188" s="18">
        <v>0</v>
      </c>
      <c r="BU188" s="18">
        <v>0</v>
      </c>
      <c r="BV188" s="18">
        <v>0</v>
      </c>
      <c r="BW188" s="18">
        <v>0</v>
      </c>
      <c r="BX188" s="18">
        <v>0</v>
      </c>
      <c r="BY188" s="18">
        <v>0</v>
      </c>
      <c r="BZ188" s="18">
        <v>0</v>
      </c>
      <c r="CA188" s="18">
        <v>0</v>
      </c>
      <c r="CB188" s="18">
        <v>0</v>
      </c>
      <c r="CC188" s="18">
        <v>0</v>
      </c>
      <c r="CD188" s="18">
        <v>0</v>
      </c>
      <c r="CE188" s="18">
        <v>0</v>
      </c>
      <c r="CF188" s="18">
        <v>0</v>
      </c>
      <c r="CG188" s="18">
        <v>0</v>
      </c>
      <c r="CH188" s="18">
        <v>0</v>
      </c>
      <c r="CI188" s="18">
        <v>0</v>
      </c>
      <c r="CJ188" s="18">
        <v>0</v>
      </c>
      <c r="CK188" s="18">
        <v>0</v>
      </c>
      <c r="CL188" s="18">
        <v>0</v>
      </c>
      <c r="CM188" s="18">
        <v>0</v>
      </c>
      <c r="CN188" s="18">
        <v>0</v>
      </c>
      <c r="CO188" s="18">
        <v>0</v>
      </c>
      <c r="CP188" s="18">
        <v>0</v>
      </c>
    </row>
    <row r="189" spans="2:94" x14ac:dyDescent="0.3">
      <c r="B189" s="18" t="str">
        <f t="shared" si="6"/>
        <v>DR_Reset Modem Error - Non PayGoogle Android</v>
      </c>
      <c r="C189" s="18" t="s">
        <v>82</v>
      </c>
      <c r="D189" s="18" t="s">
        <v>4</v>
      </c>
      <c r="E189" s="18">
        <v>7</v>
      </c>
      <c r="F189" s="18">
        <v>3</v>
      </c>
      <c r="G189" s="18">
        <v>6</v>
      </c>
      <c r="H189" s="18">
        <v>7</v>
      </c>
      <c r="I189" s="18">
        <v>4</v>
      </c>
      <c r="J189" s="18">
        <v>5</v>
      </c>
      <c r="K189" s="18">
        <v>18</v>
      </c>
      <c r="L189" s="18">
        <v>44</v>
      </c>
      <c r="M189" s="18">
        <v>29</v>
      </c>
      <c r="N189" s="18">
        <v>15</v>
      </c>
      <c r="O189" s="18">
        <v>8</v>
      </c>
      <c r="P189" s="18">
        <v>5</v>
      </c>
      <c r="Q189" s="18">
        <v>6</v>
      </c>
      <c r="R189" s="18">
        <v>6</v>
      </c>
      <c r="S189" s="18">
        <v>2</v>
      </c>
      <c r="T189" s="18">
        <v>2</v>
      </c>
      <c r="U189" s="18">
        <v>4</v>
      </c>
      <c r="V189" s="18">
        <v>4</v>
      </c>
      <c r="W189" s="18">
        <v>5</v>
      </c>
      <c r="X189" s="18">
        <v>13</v>
      </c>
      <c r="Y189" s="18">
        <v>4</v>
      </c>
      <c r="Z189" s="18">
        <v>6</v>
      </c>
      <c r="AA189" s="18">
        <v>4</v>
      </c>
      <c r="AB189" s="18">
        <v>5</v>
      </c>
      <c r="AC189" s="18">
        <v>5</v>
      </c>
      <c r="AD189" s="18">
        <v>7</v>
      </c>
      <c r="AE189" s="18">
        <v>5</v>
      </c>
      <c r="AF189" s="18">
        <v>2</v>
      </c>
      <c r="AG189" s="18">
        <v>7</v>
      </c>
      <c r="AH189" s="18">
        <v>4</v>
      </c>
      <c r="AI189" s="18">
        <v>1</v>
      </c>
      <c r="AJ189" s="18">
        <v>7</v>
      </c>
      <c r="AK189" s="18">
        <v>0</v>
      </c>
      <c r="AL189" s="18">
        <v>4</v>
      </c>
      <c r="AM189" s="18">
        <v>2</v>
      </c>
      <c r="AN189" s="18">
        <v>4</v>
      </c>
      <c r="AO189" s="18">
        <v>4</v>
      </c>
      <c r="AP189" s="18">
        <v>1</v>
      </c>
      <c r="AQ189" s="18">
        <v>0</v>
      </c>
      <c r="AR189" s="18">
        <v>4</v>
      </c>
      <c r="AS189" s="18">
        <v>4</v>
      </c>
      <c r="AT189" s="18">
        <v>4</v>
      </c>
      <c r="AU189" s="18">
        <v>3</v>
      </c>
      <c r="AV189" s="18">
        <v>5</v>
      </c>
      <c r="AW189" s="18">
        <v>3</v>
      </c>
      <c r="AX189" s="18">
        <v>2</v>
      </c>
      <c r="AY189" s="18">
        <v>1</v>
      </c>
      <c r="AZ189" s="18">
        <v>6</v>
      </c>
      <c r="BA189" s="18">
        <v>3</v>
      </c>
      <c r="BB189" s="18">
        <v>4</v>
      </c>
      <c r="BC189" s="18">
        <v>4</v>
      </c>
      <c r="BD189" s="18">
        <v>0</v>
      </c>
      <c r="BE189" s="18">
        <v>4</v>
      </c>
      <c r="BF189" s="18">
        <v>3</v>
      </c>
      <c r="BG189" s="18">
        <v>7</v>
      </c>
      <c r="BH189" s="18">
        <v>1</v>
      </c>
      <c r="BI189" s="18">
        <v>3</v>
      </c>
      <c r="BJ189" s="18">
        <v>5</v>
      </c>
      <c r="BK189" s="18">
        <v>6</v>
      </c>
      <c r="BL189" s="18">
        <v>3</v>
      </c>
      <c r="BM189" s="18">
        <v>6</v>
      </c>
      <c r="BN189" s="18">
        <v>4</v>
      </c>
      <c r="BO189" s="18">
        <v>3</v>
      </c>
      <c r="BP189" s="18">
        <v>4</v>
      </c>
      <c r="BQ189" s="18">
        <v>2</v>
      </c>
      <c r="BR189" s="18">
        <v>7</v>
      </c>
      <c r="BS189" s="18">
        <v>6</v>
      </c>
      <c r="BT189" s="18">
        <v>1</v>
      </c>
      <c r="BU189" s="18">
        <v>4</v>
      </c>
      <c r="BV189" s="18">
        <v>3</v>
      </c>
      <c r="BW189" s="18">
        <v>2</v>
      </c>
      <c r="BX189" s="18">
        <v>2</v>
      </c>
      <c r="BY189" s="18">
        <v>2</v>
      </c>
      <c r="BZ189" s="18">
        <v>2</v>
      </c>
      <c r="CA189" s="18">
        <v>2</v>
      </c>
      <c r="CB189" s="18">
        <v>5</v>
      </c>
      <c r="CC189" s="18">
        <v>5</v>
      </c>
      <c r="CD189" s="18">
        <v>0</v>
      </c>
      <c r="CE189" s="18">
        <v>2</v>
      </c>
      <c r="CF189" s="18">
        <v>5</v>
      </c>
      <c r="CG189" s="18">
        <v>4</v>
      </c>
      <c r="CH189" s="18">
        <v>4</v>
      </c>
      <c r="CI189" s="18">
        <v>6</v>
      </c>
      <c r="CJ189" s="18">
        <v>5</v>
      </c>
      <c r="CK189" s="18">
        <v>5</v>
      </c>
      <c r="CL189" s="18">
        <v>4</v>
      </c>
      <c r="CM189" s="18">
        <v>7</v>
      </c>
      <c r="CN189" s="18">
        <v>1</v>
      </c>
      <c r="CO189" s="18">
        <v>3</v>
      </c>
      <c r="CP189" s="18">
        <v>4</v>
      </c>
    </row>
    <row r="190" spans="2:94" x14ac:dyDescent="0.3">
      <c r="B190" s="18" t="str">
        <f t="shared" si="6"/>
        <v>DR_Reset Modem Error -DMCAApple iOS</v>
      </c>
      <c r="C190" s="18" t="s">
        <v>83</v>
      </c>
      <c r="D190" s="18" t="s">
        <v>3</v>
      </c>
      <c r="E190" s="18">
        <v>0</v>
      </c>
      <c r="F190" s="18">
        <v>0</v>
      </c>
      <c r="G190" s="18">
        <v>0</v>
      </c>
      <c r="H190" s="18">
        <v>0</v>
      </c>
      <c r="I190" s="18">
        <v>0</v>
      </c>
      <c r="J190" s="18">
        <v>0</v>
      </c>
      <c r="K190" s="18">
        <v>0</v>
      </c>
      <c r="L190" s="18">
        <v>0</v>
      </c>
      <c r="M190" s="18">
        <v>0</v>
      </c>
      <c r="N190" s="18">
        <v>0</v>
      </c>
      <c r="O190" s="18">
        <v>0</v>
      </c>
      <c r="P190" s="18">
        <v>0</v>
      </c>
      <c r="Q190" s="18">
        <v>0</v>
      </c>
      <c r="R190" s="18">
        <v>0</v>
      </c>
      <c r="S190" s="18">
        <v>0</v>
      </c>
      <c r="T190" s="18">
        <v>0</v>
      </c>
      <c r="U190" s="18">
        <v>0</v>
      </c>
      <c r="V190" s="18">
        <v>0</v>
      </c>
      <c r="W190" s="18">
        <v>0</v>
      </c>
      <c r="X190" s="18">
        <v>0</v>
      </c>
      <c r="Y190" s="18">
        <v>0</v>
      </c>
      <c r="Z190" s="18">
        <v>0</v>
      </c>
      <c r="AA190" s="18">
        <v>0</v>
      </c>
      <c r="AB190" s="18">
        <v>0</v>
      </c>
      <c r="AC190" s="18">
        <v>0</v>
      </c>
      <c r="AD190" s="18">
        <v>0</v>
      </c>
      <c r="AE190" s="18">
        <v>0</v>
      </c>
      <c r="AF190" s="18">
        <v>0</v>
      </c>
      <c r="AG190" s="18">
        <v>0</v>
      </c>
      <c r="AH190" s="18">
        <v>0</v>
      </c>
      <c r="AI190" s="18">
        <v>0</v>
      </c>
      <c r="AJ190" s="18">
        <v>0</v>
      </c>
      <c r="AK190" s="18">
        <v>0</v>
      </c>
      <c r="AL190" s="18">
        <v>0</v>
      </c>
      <c r="AM190" s="18">
        <v>0</v>
      </c>
      <c r="AN190" s="18">
        <v>0</v>
      </c>
      <c r="AO190" s="18">
        <v>0</v>
      </c>
      <c r="AP190" s="18">
        <v>0</v>
      </c>
      <c r="AQ190" s="18">
        <v>0</v>
      </c>
      <c r="AR190" s="18">
        <v>0</v>
      </c>
      <c r="AS190" s="18">
        <v>0</v>
      </c>
      <c r="AT190" s="18">
        <v>0</v>
      </c>
      <c r="AU190" s="18">
        <v>0</v>
      </c>
      <c r="AV190" s="18">
        <v>0</v>
      </c>
      <c r="AW190" s="18">
        <v>0</v>
      </c>
      <c r="AX190" s="18">
        <v>0</v>
      </c>
      <c r="AY190" s="18">
        <v>0</v>
      </c>
      <c r="AZ190" s="18">
        <v>0</v>
      </c>
      <c r="BA190" s="18">
        <v>0</v>
      </c>
      <c r="BB190" s="18">
        <v>0</v>
      </c>
      <c r="BC190" s="18">
        <v>0</v>
      </c>
      <c r="BD190" s="18">
        <v>0</v>
      </c>
      <c r="BE190" s="18">
        <v>0</v>
      </c>
      <c r="BF190" s="18">
        <v>0</v>
      </c>
      <c r="BG190" s="18">
        <v>0</v>
      </c>
      <c r="BH190" s="18">
        <v>0</v>
      </c>
      <c r="BI190" s="18">
        <v>0</v>
      </c>
      <c r="BJ190" s="18">
        <v>0</v>
      </c>
      <c r="BK190" s="18">
        <v>0</v>
      </c>
      <c r="BL190" s="18">
        <v>0</v>
      </c>
      <c r="BM190" s="18">
        <v>0</v>
      </c>
      <c r="BN190" s="18">
        <v>0</v>
      </c>
      <c r="BO190" s="18">
        <v>0</v>
      </c>
      <c r="BP190" s="18">
        <v>0</v>
      </c>
      <c r="BQ190" s="18">
        <v>0</v>
      </c>
      <c r="BR190" s="18">
        <v>0</v>
      </c>
      <c r="BS190" s="18">
        <v>0</v>
      </c>
      <c r="BT190" s="18">
        <v>0</v>
      </c>
      <c r="BU190" s="18">
        <v>0</v>
      </c>
      <c r="BV190" s="18">
        <v>0</v>
      </c>
      <c r="BW190" s="18">
        <v>0</v>
      </c>
      <c r="BX190" s="18">
        <v>0</v>
      </c>
      <c r="BY190" s="18">
        <v>0</v>
      </c>
      <c r="BZ190" s="18">
        <v>0</v>
      </c>
      <c r="CA190" s="18">
        <v>0</v>
      </c>
      <c r="CB190" s="18">
        <v>0</v>
      </c>
      <c r="CC190" s="18">
        <v>0</v>
      </c>
      <c r="CD190" s="18">
        <v>0</v>
      </c>
      <c r="CE190" s="18">
        <v>0</v>
      </c>
      <c r="CF190" s="18">
        <v>0</v>
      </c>
      <c r="CG190" s="18">
        <v>0</v>
      </c>
      <c r="CH190" s="18">
        <v>0</v>
      </c>
      <c r="CI190" s="18">
        <v>0</v>
      </c>
      <c r="CJ190" s="18">
        <v>0</v>
      </c>
      <c r="CK190" s="18">
        <v>0</v>
      </c>
      <c r="CL190" s="18">
        <v>0</v>
      </c>
      <c r="CM190" s="18">
        <v>0</v>
      </c>
      <c r="CN190" s="18">
        <v>0</v>
      </c>
      <c r="CO190" s="18">
        <v>0</v>
      </c>
      <c r="CP190" s="18">
        <v>0</v>
      </c>
    </row>
    <row r="191" spans="2:94" x14ac:dyDescent="0.3">
      <c r="B191" s="18" t="str">
        <f t="shared" si="6"/>
        <v>DR_Reset Modem Error -DMCAGoogle Android</v>
      </c>
      <c r="C191" s="18" t="s">
        <v>83</v>
      </c>
      <c r="D191" s="18" t="s">
        <v>4</v>
      </c>
      <c r="E191" s="18">
        <v>12</v>
      </c>
      <c r="F191" s="18">
        <v>16</v>
      </c>
      <c r="G191" s="18">
        <v>9</v>
      </c>
      <c r="H191" s="18">
        <v>15</v>
      </c>
      <c r="I191" s="18">
        <v>5</v>
      </c>
      <c r="J191" s="18">
        <v>8</v>
      </c>
      <c r="K191" s="18">
        <v>21</v>
      </c>
      <c r="L191" s="18">
        <v>17</v>
      </c>
      <c r="M191" s="18">
        <v>16</v>
      </c>
      <c r="N191" s="18">
        <v>18</v>
      </c>
      <c r="O191" s="18">
        <v>13</v>
      </c>
      <c r="P191" s="18">
        <v>14</v>
      </c>
      <c r="Q191" s="18">
        <v>19</v>
      </c>
      <c r="R191" s="18">
        <v>15</v>
      </c>
      <c r="S191" s="18">
        <v>22</v>
      </c>
      <c r="T191" s="18">
        <v>11</v>
      </c>
      <c r="U191" s="18">
        <v>10</v>
      </c>
      <c r="V191" s="18">
        <v>17</v>
      </c>
      <c r="W191" s="18">
        <v>35</v>
      </c>
      <c r="X191" s="18">
        <v>31</v>
      </c>
      <c r="Y191" s="18">
        <v>16</v>
      </c>
      <c r="Z191" s="18">
        <v>7</v>
      </c>
      <c r="AA191" s="18">
        <v>14</v>
      </c>
      <c r="AB191" s="18">
        <v>12</v>
      </c>
      <c r="AC191" s="18">
        <v>11</v>
      </c>
      <c r="AD191" s="18">
        <v>11</v>
      </c>
      <c r="AE191" s="18">
        <v>11</v>
      </c>
      <c r="AF191" s="18">
        <v>11</v>
      </c>
      <c r="AG191" s="18">
        <v>6</v>
      </c>
      <c r="AH191" s="18">
        <v>9</v>
      </c>
      <c r="AI191" s="18">
        <v>15</v>
      </c>
      <c r="AJ191" s="18">
        <v>14</v>
      </c>
      <c r="AK191" s="18">
        <v>11</v>
      </c>
      <c r="AL191" s="18">
        <v>19</v>
      </c>
      <c r="AM191" s="18">
        <v>11</v>
      </c>
      <c r="AN191" s="18">
        <v>11</v>
      </c>
      <c r="AO191" s="18">
        <v>8</v>
      </c>
      <c r="AP191" s="18">
        <v>11</v>
      </c>
      <c r="AQ191" s="18">
        <v>8</v>
      </c>
      <c r="AR191" s="18">
        <v>16</v>
      </c>
      <c r="AS191" s="18">
        <v>9</v>
      </c>
      <c r="AT191" s="18">
        <v>14</v>
      </c>
      <c r="AU191" s="18">
        <v>9</v>
      </c>
      <c r="AV191" s="18">
        <v>8</v>
      </c>
      <c r="AW191" s="18">
        <v>10</v>
      </c>
      <c r="AX191" s="18">
        <v>16</v>
      </c>
      <c r="AY191" s="18">
        <v>15</v>
      </c>
      <c r="AZ191" s="18">
        <v>13</v>
      </c>
      <c r="BA191" s="18">
        <v>15</v>
      </c>
      <c r="BB191" s="18">
        <v>11</v>
      </c>
      <c r="BC191" s="18">
        <v>10</v>
      </c>
      <c r="BD191" s="18">
        <v>18</v>
      </c>
      <c r="BE191" s="18">
        <v>15</v>
      </c>
      <c r="BF191" s="18">
        <v>11</v>
      </c>
      <c r="BG191" s="18">
        <v>11</v>
      </c>
      <c r="BH191" s="18">
        <v>8</v>
      </c>
      <c r="BI191" s="18">
        <v>10</v>
      </c>
      <c r="BJ191" s="18">
        <v>9</v>
      </c>
      <c r="BK191" s="18">
        <v>12</v>
      </c>
      <c r="BL191" s="18">
        <v>22</v>
      </c>
      <c r="BM191" s="18">
        <v>15</v>
      </c>
      <c r="BN191" s="18">
        <v>8</v>
      </c>
      <c r="BO191" s="18">
        <v>11</v>
      </c>
      <c r="BP191" s="18">
        <v>18</v>
      </c>
      <c r="BQ191" s="18">
        <v>19</v>
      </c>
      <c r="BR191" s="18">
        <v>13</v>
      </c>
      <c r="BS191" s="18">
        <v>14</v>
      </c>
      <c r="BT191" s="18">
        <v>10</v>
      </c>
      <c r="BU191" s="18">
        <v>14</v>
      </c>
      <c r="BV191" s="18">
        <v>9</v>
      </c>
      <c r="BW191" s="18">
        <v>8</v>
      </c>
      <c r="BX191" s="18">
        <v>14</v>
      </c>
      <c r="BY191" s="18">
        <v>17</v>
      </c>
      <c r="BZ191" s="18">
        <v>11</v>
      </c>
      <c r="CA191" s="18">
        <v>12</v>
      </c>
      <c r="CB191" s="18">
        <v>18</v>
      </c>
      <c r="CC191" s="18">
        <v>19</v>
      </c>
      <c r="CD191" s="18">
        <v>25</v>
      </c>
      <c r="CE191" s="18">
        <v>15</v>
      </c>
      <c r="CF191" s="18">
        <v>13</v>
      </c>
      <c r="CG191" s="18">
        <v>13</v>
      </c>
      <c r="CH191" s="18">
        <v>12</v>
      </c>
      <c r="CI191" s="18">
        <v>15</v>
      </c>
      <c r="CJ191" s="18">
        <v>17</v>
      </c>
      <c r="CK191" s="18">
        <v>10</v>
      </c>
      <c r="CL191" s="18">
        <v>15</v>
      </c>
      <c r="CM191" s="18">
        <v>20</v>
      </c>
      <c r="CN191" s="18">
        <v>9</v>
      </c>
      <c r="CO191" s="18">
        <v>17</v>
      </c>
      <c r="CP191" s="18">
        <v>22</v>
      </c>
    </row>
    <row r="192" spans="2:94" x14ac:dyDescent="0.3">
      <c r="B192" s="18" t="str">
        <f t="shared" si="6"/>
        <v>DR_Reset Modem - Agent ChatApple iOS</v>
      </c>
      <c r="C192" s="18" t="s">
        <v>84</v>
      </c>
      <c r="D192" s="18" t="s">
        <v>3</v>
      </c>
      <c r="E192" s="18">
        <v>705</v>
      </c>
      <c r="F192" s="18">
        <v>738</v>
      </c>
      <c r="G192" s="18">
        <v>766</v>
      </c>
      <c r="H192" s="18">
        <v>751</v>
      </c>
      <c r="I192" s="18">
        <v>696</v>
      </c>
      <c r="J192" s="18">
        <v>696</v>
      </c>
      <c r="K192" s="18">
        <v>836</v>
      </c>
      <c r="L192" s="18">
        <v>963</v>
      </c>
      <c r="M192" s="18">
        <v>921</v>
      </c>
      <c r="N192" s="18">
        <v>796</v>
      </c>
      <c r="O192" s="18">
        <v>783</v>
      </c>
      <c r="P192" s="18">
        <v>689</v>
      </c>
      <c r="Q192" s="18">
        <v>764</v>
      </c>
      <c r="R192" s="18">
        <v>699</v>
      </c>
      <c r="S192" s="18">
        <v>664</v>
      </c>
      <c r="T192" s="18">
        <v>673</v>
      </c>
      <c r="U192" s="18">
        <v>766</v>
      </c>
      <c r="V192" s="18">
        <v>831</v>
      </c>
      <c r="W192" s="18">
        <v>696</v>
      </c>
      <c r="X192" s="18">
        <v>669</v>
      </c>
      <c r="Y192" s="18">
        <v>676</v>
      </c>
      <c r="Z192" s="18">
        <v>676</v>
      </c>
      <c r="AA192" s="18">
        <v>706</v>
      </c>
      <c r="AB192" s="18">
        <v>749</v>
      </c>
      <c r="AC192" s="18">
        <v>680</v>
      </c>
      <c r="AD192" s="18">
        <v>653</v>
      </c>
      <c r="AE192" s="18">
        <v>741</v>
      </c>
      <c r="AF192" s="18">
        <v>659</v>
      </c>
      <c r="AG192" s="18">
        <v>682</v>
      </c>
      <c r="AH192" s="18">
        <v>694</v>
      </c>
      <c r="AI192" s="18">
        <v>712</v>
      </c>
      <c r="AJ192" s="18">
        <v>705</v>
      </c>
      <c r="AK192" s="18">
        <v>733</v>
      </c>
      <c r="AL192" s="18">
        <v>788</v>
      </c>
      <c r="AM192" s="18">
        <v>738</v>
      </c>
      <c r="AN192" s="18">
        <v>644</v>
      </c>
      <c r="AO192" s="18">
        <v>658</v>
      </c>
      <c r="AP192" s="18">
        <v>693</v>
      </c>
      <c r="AQ192" s="18">
        <v>656</v>
      </c>
      <c r="AR192" s="18">
        <v>646</v>
      </c>
      <c r="AS192" s="18">
        <v>633</v>
      </c>
      <c r="AT192" s="18">
        <v>713</v>
      </c>
      <c r="AU192" s="18">
        <v>606</v>
      </c>
      <c r="AV192" s="18">
        <v>620</v>
      </c>
      <c r="AW192" s="18">
        <v>646</v>
      </c>
      <c r="AX192" s="18">
        <v>581</v>
      </c>
      <c r="AY192" s="18">
        <v>625</v>
      </c>
      <c r="AZ192" s="18">
        <v>645</v>
      </c>
      <c r="BA192" s="18">
        <v>636</v>
      </c>
      <c r="BB192" s="18">
        <v>586</v>
      </c>
      <c r="BC192" s="18">
        <v>700</v>
      </c>
      <c r="BD192" s="18">
        <v>686</v>
      </c>
      <c r="BE192" s="18">
        <v>687</v>
      </c>
      <c r="BF192" s="18">
        <v>639</v>
      </c>
      <c r="BG192" s="18">
        <v>635</v>
      </c>
      <c r="BH192" s="18">
        <v>562</v>
      </c>
      <c r="BI192" s="18">
        <v>561</v>
      </c>
      <c r="BJ192" s="18">
        <v>617</v>
      </c>
      <c r="BK192" s="18">
        <v>601</v>
      </c>
      <c r="BL192" s="18">
        <v>547</v>
      </c>
      <c r="BM192" s="18">
        <v>541</v>
      </c>
      <c r="BN192" s="18">
        <v>530</v>
      </c>
      <c r="BO192" s="18">
        <v>598</v>
      </c>
      <c r="BP192" s="18">
        <v>660</v>
      </c>
      <c r="BQ192" s="18">
        <v>709</v>
      </c>
      <c r="BR192" s="18">
        <v>760</v>
      </c>
      <c r="BS192" s="18">
        <v>795</v>
      </c>
      <c r="BT192" s="18">
        <v>668</v>
      </c>
      <c r="BU192" s="18">
        <v>561</v>
      </c>
      <c r="BV192" s="18">
        <v>534</v>
      </c>
      <c r="BW192" s="18">
        <v>602</v>
      </c>
      <c r="BX192" s="18">
        <v>755</v>
      </c>
      <c r="BY192" s="18">
        <v>844</v>
      </c>
      <c r="BZ192" s="18">
        <v>781</v>
      </c>
      <c r="CA192" s="18">
        <v>683</v>
      </c>
      <c r="CB192" s="18">
        <v>770</v>
      </c>
      <c r="CC192" s="18">
        <v>658</v>
      </c>
      <c r="CD192" s="18">
        <v>779</v>
      </c>
      <c r="CE192" s="18">
        <v>961</v>
      </c>
      <c r="CF192" s="18">
        <v>806</v>
      </c>
      <c r="CG192" s="18">
        <v>689</v>
      </c>
      <c r="CH192" s="18">
        <v>699</v>
      </c>
      <c r="CI192" s="18">
        <v>668</v>
      </c>
      <c r="CJ192" s="18">
        <v>638</v>
      </c>
      <c r="CK192" s="18">
        <v>668</v>
      </c>
      <c r="CL192" s="18">
        <v>694</v>
      </c>
      <c r="CM192" s="18">
        <v>882</v>
      </c>
      <c r="CN192" s="18">
        <v>823</v>
      </c>
      <c r="CO192" s="18">
        <v>734</v>
      </c>
      <c r="CP192" s="18">
        <v>691</v>
      </c>
    </row>
    <row r="193" spans="2:94" x14ac:dyDescent="0.3">
      <c r="B193" s="18" t="str">
        <f t="shared" si="6"/>
        <v>DR_Reset Modem - Agent ChatGoogle Android</v>
      </c>
      <c r="C193" s="18" t="s">
        <v>84</v>
      </c>
      <c r="D193" s="18" t="s">
        <v>4</v>
      </c>
      <c r="E193" s="18">
        <v>210</v>
      </c>
      <c r="F193" s="18">
        <v>237</v>
      </c>
      <c r="G193" s="18">
        <v>228</v>
      </c>
      <c r="H193" s="18">
        <v>205</v>
      </c>
      <c r="I193" s="18">
        <v>204</v>
      </c>
      <c r="J193" s="18">
        <v>209</v>
      </c>
      <c r="K193" s="18">
        <v>258</v>
      </c>
      <c r="L193" s="18">
        <v>315</v>
      </c>
      <c r="M193" s="18">
        <v>268</v>
      </c>
      <c r="N193" s="18">
        <v>233</v>
      </c>
      <c r="O193" s="18">
        <v>224</v>
      </c>
      <c r="P193" s="18">
        <v>189</v>
      </c>
      <c r="Q193" s="18">
        <v>210</v>
      </c>
      <c r="R193" s="18">
        <v>211</v>
      </c>
      <c r="S193" s="18">
        <v>199</v>
      </c>
      <c r="T193" s="18">
        <v>193</v>
      </c>
      <c r="U193" s="18">
        <v>216</v>
      </c>
      <c r="V193" s="18">
        <v>285</v>
      </c>
      <c r="W193" s="18">
        <v>210</v>
      </c>
      <c r="X193" s="18">
        <v>169</v>
      </c>
      <c r="Y193" s="18">
        <v>197</v>
      </c>
      <c r="Z193" s="18">
        <v>201</v>
      </c>
      <c r="AA193" s="18">
        <v>205</v>
      </c>
      <c r="AB193" s="18">
        <v>220</v>
      </c>
      <c r="AC193" s="18">
        <v>220</v>
      </c>
      <c r="AD193" s="18">
        <v>209</v>
      </c>
      <c r="AE193" s="18">
        <v>201</v>
      </c>
      <c r="AF193" s="18">
        <v>213</v>
      </c>
      <c r="AG193" s="18">
        <v>202</v>
      </c>
      <c r="AH193" s="18">
        <v>188</v>
      </c>
      <c r="AI193" s="18">
        <v>237</v>
      </c>
      <c r="AJ193" s="18">
        <v>225</v>
      </c>
      <c r="AK193" s="18">
        <v>208</v>
      </c>
      <c r="AL193" s="18">
        <v>226</v>
      </c>
      <c r="AM193" s="18">
        <v>252</v>
      </c>
      <c r="AN193" s="18">
        <v>223</v>
      </c>
      <c r="AO193" s="18">
        <v>216</v>
      </c>
      <c r="AP193" s="18">
        <v>211</v>
      </c>
      <c r="AQ193" s="18">
        <v>237</v>
      </c>
      <c r="AR193" s="18">
        <v>190</v>
      </c>
      <c r="AS193" s="18">
        <v>226</v>
      </c>
      <c r="AT193" s="18">
        <v>225</v>
      </c>
      <c r="AU193" s="18">
        <v>186</v>
      </c>
      <c r="AV193" s="18">
        <v>195</v>
      </c>
      <c r="AW193" s="18">
        <v>208</v>
      </c>
      <c r="AX193" s="18">
        <v>167</v>
      </c>
      <c r="AY193" s="18">
        <v>216</v>
      </c>
      <c r="AZ193" s="18">
        <v>205</v>
      </c>
      <c r="BA193" s="18">
        <v>209</v>
      </c>
      <c r="BB193" s="18">
        <v>209</v>
      </c>
      <c r="BC193" s="18">
        <v>233</v>
      </c>
      <c r="BD193" s="18">
        <v>216</v>
      </c>
      <c r="BE193" s="18">
        <v>193</v>
      </c>
      <c r="BF193" s="18">
        <v>211</v>
      </c>
      <c r="BG193" s="18">
        <v>225</v>
      </c>
      <c r="BH193" s="18">
        <v>187</v>
      </c>
      <c r="BI193" s="18">
        <v>196</v>
      </c>
      <c r="BJ193" s="18">
        <v>180</v>
      </c>
      <c r="BK193" s="18">
        <v>209</v>
      </c>
      <c r="BL193" s="18">
        <v>186</v>
      </c>
      <c r="BM193" s="18">
        <v>182</v>
      </c>
      <c r="BN193" s="18">
        <v>171</v>
      </c>
      <c r="BO193" s="18">
        <v>222</v>
      </c>
      <c r="BP193" s="18">
        <v>194</v>
      </c>
      <c r="BQ193" s="18">
        <v>215</v>
      </c>
      <c r="BR193" s="18">
        <v>229</v>
      </c>
      <c r="BS193" s="18">
        <v>256</v>
      </c>
      <c r="BT193" s="18">
        <v>183</v>
      </c>
      <c r="BU193" s="18">
        <v>217</v>
      </c>
      <c r="BV193" s="18">
        <v>177</v>
      </c>
      <c r="BW193" s="18">
        <v>200</v>
      </c>
      <c r="BX193" s="18">
        <v>235</v>
      </c>
      <c r="BY193" s="18">
        <v>291</v>
      </c>
      <c r="BZ193" s="18">
        <v>236</v>
      </c>
      <c r="CA193" s="18">
        <v>230</v>
      </c>
      <c r="CB193" s="18">
        <v>224</v>
      </c>
      <c r="CC193" s="18">
        <v>216</v>
      </c>
      <c r="CD193" s="18">
        <v>260</v>
      </c>
      <c r="CE193" s="18">
        <v>334</v>
      </c>
      <c r="CF193" s="18">
        <v>280</v>
      </c>
      <c r="CG193" s="18">
        <v>223</v>
      </c>
      <c r="CH193" s="18">
        <v>215</v>
      </c>
      <c r="CI193" s="18">
        <v>228</v>
      </c>
      <c r="CJ193" s="18">
        <v>260</v>
      </c>
      <c r="CK193" s="18">
        <v>274</v>
      </c>
      <c r="CL193" s="18">
        <v>298</v>
      </c>
      <c r="CM193" s="18">
        <v>306</v>
      </c>
      <c r="CN193" s="18">
        <v>281</v>
      </c>
      <c r="CO193" s="18">
        <v>253</v>
      </c>
      <c r="CP193" s="18">
        <v>233</v>
      </c>
    </row>
    <row r="194" spans="2:94" x14ac:dyDescent="0.3">
      <c r="B194" s="18" t="str">
        <f t="shared" si="6"/>
        <v>DR_Reset Tvbox - Home PageApple iOS</v>
      </c>
      <c r="C194" s="18" t="s">
        <v>85</v>
      </c>
      <c r="D194" s="18" t="s">
        <v>3</v>
      </c>
      <c r="E194" s="18">
        <v>663</v>
      </c>
      <c r="F194" s="18">
        <v>693</v>
      </c>
      <c r="G194" s="18">
        <v>800</v>
      </c>
      <c r="H194" s="18">
        <v>645</v>
      </c>
      <c r="I194" s="18">
        <v>691</v>
      </c>
      <c r="J194" s="18">
        <v>610</v>
      </c>
      <c r="K194" s="18">
        <v>659</v>
      </c>
      <c r="L194" s="18">
        <v>788</v>
      </c>
      <c r="M194" s="18">
        <v>762</v>
      </c>
      <c r="N194" s="18">
        <v>819</v>
      </c>
      <c r="O194" s="18">
        <v>887</v>
      </c>
      <c r="P194" s="18">
        <v>624</v>
      </c>
      <c r="Q194" s="18">
        <v>732</v>
      </c>
      <c r="R194" s="18">
        <v>593</v>
      </c>
      <c r="S194" s="18">
        <v>581</v>
      </c>
      <c r="T194" s="18">
        <v>591</v>
      </c>
      <c r="U194" s="18">
        <v>768</v>
      </c>
      <c r="V194" s="18">
        <v>2005</v>
      </c>
      <c r="W194" s="18">
        <v>698</v>
      </c>
      <c r="X194" s="18">
        <v>605</v>
      </c>
      <c r="Y194" s="18">
        <v>543</v>
      </c>
      <c r="Z194" s="18">
        <v>650</v>
      </c>
      <c r="AA194" s="18">
        <v>743</v>
      </c>
      <c r="AB194" s="18">
        <v>749</v>
      </c>
      <c r="AC194" s="18">
        <v>745</v>
      </c>
      <c r="AD194" s="18">
        <v>627</v>
      </c>
      <c r="AE194" s="18">
        <v>650</v>
      </c>
      <c r="AF194" s="18">
        <v>614</v>
      </c>
      <c r="AG194" s="18">
        <v>645</v>
      </c>
      <c r="AH194" s="18">
        <v>629</v>
      </c>
      <c r="AI194" s="18">
        <v>644</v>
      </c>
      <c r="AJ194" s="18">
        <v>738</v>
      </c>
      <c r="AK194" s="18">
        <v>628</v>
      </c>
      <c r="AL194" s="18">
        <v>677</v>
      </c>
      <c r="AM194" s="18">
        <v>828</v>
      </c>
      <c r="AN194" s="18">
        <v>583</v>
      </c>
      <c r="AO194" s="18">
        <v>766</v>
      </c>
      <c r="AP194" s="18">
        <v>805</v>
      </c>
      <c r="AQ194" s="18">
        <v>904</v>
      </c>
      <c r="AR194" s="18">
        <v>712</v>
      </c>
      <c r="AS194" s="18">
        <v>653</v>
      </c>
      <c r="AT194" s="18">
        <v>726</v>
      </c>
      <c r="AU194" s="18">
        <v>575</v>
      </c>
      <c r="AV194" s="18">
        <v>653</v>
      </c>
      <c r="AW194" s="18">
        <v>690</v>
      </c>
      <c r="AX194" s="18">
        <v>669</v>
      </c>
      <c r="AY194" s="18">
        <v>639</v>
      </c>
      <c r="AZ194" s="18">
        <v>798</v>
      </c>
      <c r="BA194" s="18">
        <v>671</v>
      </c>
      <c r="BB194" s="18">
        <v>629</v>
      </c>
      <c r="BC194" s="18">
        <v>769</v>
      </c>
      <c r="BD194" s="18">
        <v>805</v>
      </c>
      <c r="BE194" s="18">
        <v>773</v>
      </c>
      <c r="BF194" s="18">
        <v>674</v>
      </c>
      <c r="BG194" s="18">
        <v>684</v>
      </c>
      <c r="BH194" s="18">
        <v>631</v>
      </c>
      <c r="BI194" s="18">
        <v>627</v>
      </c>
      <c r="BJ194" s="18">
        <v>706</v>
      </c>
      <c r="BK194" s="18">
        <v>689</v>
      </c>
      <c r="BL194" s="18">
        <v>858</v>
      </c>
      <c r="BM194" s="18">
        <v>710</v>
      </c>
      <c r="BN194" s="18">
        <v>660</v>
      </c>
      <c r="BO194" s="18">
        <v>731</v>
      </c>
      <c r="BP194" s="18">
        <v>626</v>
      </c>
      <c r="BQ194" s="18">
        <v>640</v>
      </c>
      <c r="BR194" s="18">
        <v>716</v>
      </c>
      <c r="BS194" s="18">
        <v>1160</v>
      </c>
      <c r="BT194" s="18">
        <v>797</v>
      </c>
      <c r="BU194" s="18">
        <v>675</v>
      </c>
      <c r="BV194" s="18">
        <v>653</v>
      </c>
      <c r="BW194" s="18">
        <v>617</v>
      </c>
      <c r="BX194" s="18">
        <v>677</v>
      </c>
      <c r="BY194" s="18">
        <v>697</v>
      </c>
      <c r="BZ194" s="18">
        <v>728</v>
      </c>
      <c r="CA194" s="18">
        <v>687</v>
      </c>
      <c r="CB194" s="18">
        <v>663</v>
      </c>
      <c r="CC194" s="18">
        <v>601</v>
      </c>
      <c r="CD194" s="18">
        <v>679</v>
      </c>
      <c r="CE194" s="18">
        <v>893</v>
      </c>
      <c r="CF194" s="18">
        <v>773</v>
      </c>
      <c r="CG194" s="18">
        <v>745</v>
      </c>
      <c r="CH194" s="18">
        <v>657</v>
      </c>
      <c r="CI194" s="18">
        <v>603</v>
      </c>
      <c r="CJ194" s="18">
        <v>701</v>
      </c>
      <c r="CK194" s="18">
        <v>725</v>
      </c>
      <c r="CL194" s="18">
        <v>681</v>
      </c>
      <c r="CM194" s="18">
        <v>763</v>
      </c>
      <c r="CN194" s="18">
        <v>871</v>
      </c>
      <c r="CO194" s="18">
        <v>819</v>
      </c>
      <c r="CP194" s="18">
        <v>625</v>
      </c>
    </row>
    <row r="195" spans="2:94" x14ac:dyDescent="0.3">
      <c r="B195" s="18" t="str">
        <f t="shared" si="6"/>
        <v>DR_Reset Tvbox - Home PageGoogle Android</v>
      </c>
      <c r="C195" s="18" t="s">
        <v>85</v>
      </c>
      <c r="D195" s="18" t="s">
        <v>4</v>
      </c>
      <c r="E195" s="18">
        <v>254</v>
      </c>
      <c r="F195" s="18">
        <v>210</v>
      </c>
      <c r="G195" s="18">
        <v>250</v>
      </c>
      <c r="H195" s="18">
        <v>217</v>
      </c>
      <c r="I195" s="18">
        <v>233</v>
      </c>
      <c r="J195" s="18">
        <v>220</v>
      </c>
      <c r="K195" s="18">
        <v>241</v>
      </c>
      <c r="L195" s="18">
        <v>308</v>
      </c>
      <c r="M195" s="18">
        <v>270</v>
      </c>
      <c r="N195" s="18">
        <v>293</v>
      </c>
      <c r="O195" s="18">
        <v>271</v>
      </c>
      <c r="P195" s="18">
        <v>242</v>
      </c>
      <c r="Q195" s="18">
        <v>254</v>
      </c>
      <c r="R195" s="18">
        <v>248</v>
      </c>
      <c r="S195" s="18">
        <v>204</v>
      </c>
      <c r="T195" s="18">
        <v>220</v>
      </c>
      <c r="U195" s="18">
        <v>242</v>
      </c>
      <c r="V195" s="18">
        <v>951</v>
      </c>
      <c r="W195" s="18">
        <v>247</v>
      </c>
      <c r="X195" s="18">
        <v>219</v>
      </c>
      <c r="Y195" s="18">
        <v>258</v>
      </c>
      <c r="Z195" s="18">
        <v>210</v>
      </c>
      <c r="AA195" s="18">
        <v>291</v>
      </c>
      <c r="AB195" s="18">
        <v>257</v>
      </c>
      <c r="AC195" s="18">
        <v>249</v>
      </c>
      <c r="AD195" s="18">
        <v>221</v>
      </c>
      <c r="AE195" s="18">
        <v>245</v>
      </c>
      <c r="AF195" s="18">
        <v>247</v>
      </c>
      <c r="AG195" s="18">
        <v>222</v>
      </c>
      <c r="AH195" s="18">
        <v>243</v>
      </c>
      <c r="AI195" s="18">
        <v>217</v>
      </c>
      <c r="AJ195" s="18">
        <v>261</v>
      </c>
      <c r="AK195" s="18">
        <v>242</v>
      </c>
      <c r="AL195" s="18">
        <v>232</v>
      </c>
      <c r="AM195" s="18">
        <v>353</v>
      </c>
      <c r="AN195" s="18">
        <v>246</v>
      </c>
      <c r="AO195" s="18">
        <v>302</v>
      </c>
      <c r="AP195" s="18">
        <v>297</v>
      </c>
      <c r="AQ195" s="18">
        <v>326</v>
      </c>
      <c r="AR195" s="18">
        <v>263</v>
      </c>
      <c r="AS195" s="18">
        <v>239</v>
      </c>
      <c r="AT195" s="18">
        <v>246</v>
      </c>
      <c r="AU195" s="18">
        <v>201</v>
      </c>
      <c r="AV195" s="18">
        <v>228</v>
      </c>
      <c r="AW195" s="18">
        <v>254</v>
      </c>
      <c r="AX195" s="18">
        <v>226</v>
      </c>
      <c r="AY195" s="18">
        <v>236</v>
      </c>
      <c r="AZ195" s="18">
        <v>265</v>
      </c>
      <c r="BA195" s="18">
        <v>216</v>
      </c>
      <c r="BB195" s="18">
        <v>223</v>
      </c>
      <c r="BC195" s="18">
        <v>254</v>
      </c>
      <c r="BD195" s="18">
        <v>293</v>
      </c>
      <c r="BE195" s="18">
        <v>223</v>
      </c>
      <c r="BF195" s="18">
        <v>213</v>
      </c>
      <c r="BG195" s="18">
        <v>248</v>
      </c>
      <c r="BH195" s="18">
        <v>240</v>
      </c>
      <c r="BI195" s="18">
        <v>246</v>
      </c>
      <c r="BJ195" s="18">
        <v>269</v>
      </c>
      <c r="BK195" s="18">
        <v>259</v>
      </c>
      <c r="BL195" s="18">
        <v>283</v>
      </c>
      <c r="BM195" s="18">
        <v>233</v>
      </c>
      <c r="BN195" s="18">
        <v>272</v>
      </c>
      <c r="BO195" s="18">
        <v>277</v>
      </c>
      <c r="BP195" s="18">
        <v>223</v>
      </c>
      <c r="BQ195" s="18">
        <v>236</v>
      </c>
      <c r="BR195" s="18">
        <v>269</v>
      </c>
      <c r="BS195" s="18">
        <v>402</v>
      </c>
      <c r="BT195" s="18">
        <v>289</v>
      </c>
      <c r="BU195" s="18">
        <v>244</v>
      </c>
      <c r="BV195" s="18">
        <v>255</v>
      </c>
      <c r="BW195" s="18">
        <v>246</v>
      </c>
      <c r="BX195" s="18">
        <v>221</v>
      </c>
      <c r="BY195" s="18">
        <v>290</v>
      </c>
      <c r="BZ195" s="18">
        <v>262</v>
      </c>
      <c r="CA195" s="18">
        <v>248</v>
      </c>
      <c r="CB195" s="18">
        <v>277</v>
      </c>
      <c r="CC195" s="18">
        <v>239</v>
      </c>
      <c r="CD195" s="18">
        <v>242</v>
      </c>
      <c r="CE195" s="18">
        <v>296</v>
      </c>
      <c r="CF195" s="18">
        <v>241</v>
      </c>
      <c r="CG195" s="18">
        <v>252</v>
      </c>
      <c r="CH195" s="18">
        <v>233</v>
      </c>
      <c r="CI195" s="18">
        <v>190</v>
      </c>
      <c r="CJ195" s="18">
        <v>241</v>
      </c>
      <c r="CK195" s="18">
        <v>273</v>
      </c>
      <c r="CL195" s="18">
        <v>267</v>
      </c>
      <c r="CM195" s="18">
        <v>279</v>
      </c>
      <c r="CN195" s="18">
        <v>315</v>
      </c>
      <c r="CO195" s="18">
        <v>317</v>
      </c>
      <c r="CP195" s="18">
        <v>216</v>
      </c>
    </row>
    <row r="196" spans="2:94" x14ac:dyDescent="0.3">
      <c r="B196" s="18" t="str">
        <f t="shared" si="6"/>
        <v>DR_Reset Tvbox - RebootingApple iOS</v>
      </c>
      <c r="C196" s="18" t="s">
        <v>86</v>
      </c>
      <c r="D196" s="18" t="s">
        <v>3</v>
      </c>
      <c r="E196" s="18">
        <v>617</v>
      </c>
      <c r="F196" s="18">
        <v>655</v>
      </c>
      <c r="G196" s="18">
        <v>738</v>
      </c>
      <c r="H196" s="18">
        <v>604</v>
      </c>
      <c r="I196" s="18">
        <v>648</v>
      </c>
      <c r="J196" s="18">
        <v>558</v>
      </c>
      <c r="K196" s="18">
        <v>600</v>
      </c>
      <c r="L196" s="18">
        <v>733</v>
      </c>
      <c r="M196" s="18">
        <v>709</v>
      </c>
      <c r="N196" s="18">
        <v>750</v>
      </c>
      <c r="O196" s="18">
        <v>829</v>
      </c>
      <c r="P196" s="18">
        <v>562</v>
      </c>
      <c r="Q196" s="18">
        <v>669</v>
      </c>
      <c r="R196" s="18">
        <v>521</v>
      </c>
      <c r="S196" s="18">
        <v>532</v>
      </c>
      <c r="T196" s="18">
        <v>558</v>
      </c>
      <c r="U196" s="18">
        <v>716</v>
      </c>
      <c r="V196" s="18">
        <v>1897</v>
      </c>
      <c r="W196" s="18">
        <v>636</v>
      </c>
      <c r="X196" s="18">
        <v>554</v>
      </c>
      <c r="Y196" s="18">
        <v>497</v>
      </c>
      <c r="Z196" s="18">
        <v>604</v>
      </c>
      <c r="AA196" s="18">
        <v>695</v>
      </c>
      <c r="AB196" s="18">
        <v>697</v>
      </c>
      <c r="AC196" s="18">
        <v>688</v>
      </c>
      <c r="AD196" s="18">
        <v>587</v>
      </c>
      <c r="AE196" s="18">
        <v>599</v>
      </c>
      <c r="AF196" s="18">
        <v>557</v>
      </c>
      <c r="AG196" s="18">
        <v>603</v>
      </c>
      <c r="AH196" s="18">
        <v>575</v>
      </c>
      <c r="AI196" s="18">
        <v>591</v>
      </c>
      <c r="AJ196" s="18">
        <v>690</v>
      </c>
      <c r="AK196" s="18">
        <v>580</v>
      </c>
      <c r="AL196" s="18">
        <v>625</v>
      </c>
      <c r="AM196" s="18">
        <v>783</v>
      </c>
      <c r="AN196" s="18">
        <v>531</v>
      </c>
      <c r="AO196" s="18">
        <v>704</v>
      </c>
      <c r="AP196" s="18">
        <v>746</v>
      </c>
      <c r="AQ196" s="18">
        <v>864</v>
      </c>
      <c r="AR196" s="18">
        <v>662</v>
      </c>
      <c r="AS196" s="18">
        <v>598</v>
      </c>
      <c r="AT196" s="18">
        <v>676</v>
      </c>
      <c r="AU196" s="18">
        <v>523</v>
      </c>
      <c r="AV196" s="18">
        <v>603</v>
      </c>
      <c r="AW196" s="18">
        <v>658</v>
      </c>
      <c r="AX196" s="18">
        <v>613</v>
      </c>
      <c r="AY196" s="18">
        <v>602</v>
      </c>
      <c r="AZ196" s="18">
        <v>735</v>
      </c>
      <c r="BA196" s="18">
        <v>612</v>
      </c>
      <c r="BB196" s="18">
        <v>570</v>
      </c>
      <c r="BC196" s="18">
        <v>717</v>
      </c>
      <c r="BD196" s="18">
        <v>751</v>
      </c>
      <c r="BE196" s="18">
        <v>724</v>
      </c>
      <c r="BF196" s="18">
        <v>612</v>
      </c>
      <c r="BG196" s="18">
        <v>628</v>
      </c>
      <c r="BH196" s="18">
        <v>585</v>
      </c>
      <c r="BI196" s="18">
        <v>575</v>
      </c>
      <c r="BJ196" s="18">
        <v>651</v>
      </c>
      <c r="BK196" s="18">
        <v>648</v>
      </c>
      <c r="BL196" s="18">
        <v>812</v>
      </c>
      <c r="BM196" s="18">
        <v>598</v>
      </c>
      <c r="BN196" s="18">
        <v>573</v>
      </c>
      <c r="BO196" s="18">
        <v>676</v>
      </c>
      <c r="BP196" s="18">
        <v>572</v>
      </c>
      <c r="BQ196" s="18">
        <v>591</v>
      </c>
      <c r="BR196" s="18">
        <v>673</v>
      </c>
      <c r="BS196" s="18">
        <v>1081</v>
      </c>
      <c r="BT196" s="18">
        <v>746</v>
      </c>
      <c r="BU196" s="18">
        <v>629</v>
      </c>
      <c r="BV196" s="18">
        <v>615</v>
      </c>
      <c r="BW196" s="18">
        <v>572</v>
      </c>
      <c r="BX196" s="18">
        <v>600</v>
      </c>
      <c r="BY196" s="18">
        <v>635</v>
      </c>
      <c r="BZ196" s="18">
        <v>679</v>
      </c>
      <c r="CA196" s="18">
        <v>632</v>
      </c>
      <c r="CB196" s="18">
        <v>606</v>
      </c>
      <c r="CC196" s="18">
        <v>559</v>
      </c>
      <c r="CD196" s="18">
        <v>622</v>
      </c>
      <c r="CE196" s="18">
        <v>825</v>
      </c>
      <c r="CF196" s="18">
        <v>708</v>
      </c>
      <c r="CG196" s="18">
        <v>697</v>
      </c>
      <c r="CH196" s="18">
        <v>594</v>
      </c>
      <c r="CI196" s="18">
        <v>541</v>
      </c>
      <c r="CJ196" s="18">
        <v>649</v>
      </c>
      <c r="CK196" s="18">
        <v>641</v>
      </c>
      <c r="CL196" s="18">
        <v>624</v>
      </c>
      <c r="CM196" s="18">
        <v>694</v>
      </c>
      <c r="CN196" s="18">
        <v>823</v>
      </c>
      <c r="CO196" s="18">
        <v>756</v>
      </c>
      <c r="CP196" s="18">
        <v>570</v>
      </c>
    </row>
    <row r="197" spans="2:94" x14ac:dyDescent="0.3">
      <c r="B197" s="18" t="str">
        <f t="shared" si="6"/>
        <v>DR_Reset Tvbox - RebootingGoogle Android</v>
      </c>
      <c r="C197" s="18" t="s">
        <v>86</v>
      </c>
      <c r="D197" s="18" t="s">
        <v>4</v>
      </c>
      <c r="E197" s="18">
        <v>232</v>
      </c>
      <c r="F197" s="18">
        <v>196</v>
      </c>
      <c r="G197" s="18">
        <v>238</v>
      </c>
      <c r="H197" s="18">
        <v>205</v>
      </c>
      <c r="I197" s="18">
        <v>211</v>
      </c>
      <c r="J197" s="18">
        <v>207</v>
      </c>
      <c r="K197" s="18">
        <v>223</v>
      </c>
      <c r="L197" s="18">
        <v>295</v>
      </c>
      <c r="M197" s="18">
        <v>245</v>
      </c>
      <c r="N197" s="18">
        <v>263</v>
      </c>
      <c r="O197" s="18">
        <v>255</v>
      </c>
      <c r="P197" s="18">
        <v>222</v>
      </c>
      <c r="Q197" s="18">
        <v>234</v>
      </c>
      <c r="R197" s="18">
        <v>225</v>
      </c>
      <c r="S197" s="18">
        <v>192</v>
      </c>
      <c r="T197" s="18">
        <v>200</v>
      </c>
      <c r="U197" s="18">
        <v>223</v>
      </c>
      <c r="V197" s="18">
        <v>920</v>
      </c>
      <c r="W197" s="18">
        <v>221</v>
      </c>
      <c r="X197" s="18">
        <v>196</v>
      </c>
      <c r="Y197" s="18">
        <v>237</v>
      </c>
      <c r="Z197" s="18">
        <v>198</v>
      </c>
      <c r="AA197" s="18">
        <v>275</v>
      </c>
      <c r="AB197" s="18">
        <v>247</v>
      </c>
      <c r="AC197" s="18">
        <v>228</v>
      </c>
      <c r="AD197" s="18">
        <v>206</v>
      </c>
      <c r="AE197" s="18">
        <v>233</v>
      </c>
      <c r="AF197" s="18">
        <v>219</v>
      </c>
      <c r="AG197" s="18">
        <v>209</v>
      </c>
      <c r="AH197" s="18">
        <v>218</v>
      </c>
      <c r="AI197" s="18">
        <v>200</v>
      </c>
      <c r="AJ197" s="18">
        <v>241</v>
      </c>
      <c r="AK197" s="18">
        <v>222</v>
      </c>
      <c r="AL197" s="18">
        <v>218</v>
      </c>
      <c r="AM197" s="18">
        <v>323</v>
      </c>
      <c r="AN197" s="18">
        <v>231</v>
      </c>
      <c r="AO197" s="18">
        <v>285</v>
      </c>
      <c r="AP197" s="18">
        <v>283</v>
      </c>
      <c r="AQ197" s="18">
        <v>303</v>
      </c>
      <c r="AR197" s="18">
        <v>240</v>
      </c>
      <c r="AS197" s="18">
        <v>222</v>
      </c>
      <c r="AT197" s="18">
        <v>231</v>
      </c>
      <c r="AU197" s="18">
        <v>188</v>
      </c>
      <c r="AV197" s="18">
        <v>216</v>
      </c>
      <c r="AW197" s="18">
        <v>241</v>
      </c>
      <c r="AX197" s="18">
        <v>215</v>
      </c>
      <c r="AY197" s="18">
        <v>224</v>
      </c>
      <c r="AZ197" s="18">
        <v>249</v>
      </c>
      <c r="BA197" s="18">
        <v>204</v>
      </c>
      <c r="BB197" s="18">
        <v>208</v>
      </c>
      <c r="BC197" s="18">
        <v>237</v>
      </c>
      <c r="BD197" s="18">
        <v>272</v>
      </c>
      <c r="BE197" s="18">
        <v>209</v>
      </c>
      <c r="BF197" s="18">
        <v>206</v>
      </c>
      <c r="BG197" s="18">
        <v>235</v>
      </c>
      <c r="BH197" s="18">
        <v>226</v>
      </c>
      <c r="BI197" s="18">
        <v>226</v>
      </c>
      <c r="BJ197" s="18">
        <v>254</v>
      </c>
      <c r="BK197" s="18">
        <v>244</v>
      </c>
      <c r="BL197" s="18">
        <v>267</v>
      </c>
      <c r="BM197" s="18">
        <v>192</v>
      </c>
      <c r="BN197" s="18">
        <v>231</v>
      </c>
      <c r="BO197" s="18">
        <v>254</v>
      </c>
      <c r="BP197" s="18">
        <v>208</v>
      </c>
      <c r="BQ197" s="18">
        <v>221</v>
      </c>
      <c r="BR197" s="18">
        <v>255</v>
      </c>
      <c r="BS197" s="18">
        <v>383</v>
      </c>
      <c r="BT197" s="18">
        <v>267</v>
      </c>
      <c r="BU197" s="18">
        <v>229</v>
      </c>
      <c r="BV197" s="18">
        <v>243</v>
      </c>
      <c r="BW197" s="18">
        <v>220</v>
      </c>
      <c r="BX197" s="18">
        <v>186</v>
      </c>
      <c r="BY197" s="18">
        <v>272</v>
      </c>
      <c r="BZ197" s="18">
        <v>244</v>
      </c>
      <c r="CA197" s="18">
        <v>234</v>
      </c>
      <c r="CB197" s="18">
        <v>261</v>
      </c>
      <c r="CC197" s="18">
        <v>226</v>
      </c>
      <c r="CD197" s="18">
        <v>219</v>
      </c>
      <c r="CE197" s="18">
        <v>274</v>
      </c>
      <c r="CF197" s="18">
        <v>222</v>
      </c>
      <c r="CG197" s="18">
        <v>233</v>
      </c>
      <c r="CH197" s="18">
        <v>219</v>
      </c>
      <c r="CI197" s="18">
        <v>170</v>
      </c>
      <c r="CJ197" s="18">
        <v>223</v>
      </c>
      <c r="CK197" s="18">
        <v>240</v>
      </c>
      <c r="CL197" s="18">
        <v>253</v>
      </c>
      <c r="CM197" s="18">
        <v>256</v>
      </c>
      <c r="CN197" s="18">
        <v>291</v>
      </c>
      <c r="CO197" s="18">
        <v>300</v>
      </c>
      <c r="CP197" s="18">
        <v>195</v>
      </c>
    </row>
    <row r="198" spans="2:94" x14ac:dyDescent="0.3">
      <c r="B198" s="18" t="str">
        <f t="shared" si="6"/>
        <v>DR_Reset Tvbox - CompleteApple iOS</v>
      </c>
      <c r="C198" s="18" t="s">
        <v>87</v>
      </c>
      <c r="D198" s="18" t="s">
        <v>3</v>
      </c>
      <c r="E198" s="18">
        <v>214</v>
      </c>
      <c r="F198" s="18">
        <v>197</v>
      </c>
      <c r="G198" s="18">
        <v>281</v>
      </c>
      <c r="H198" s="18">
        <v>206</v>
      </c>
      <c r="I198" s="18">
        <v>223</v>
      </c>
      <c r="J198" s="18">
        <v>179</v>
      </c>
      <c r="K198" s="18">
        <v>184</v>
      </c>
      <c r="L198" s="18">
        <v>238</v>
      </c>
      <c r="M198" s="18">
        <v>244</v>
      </c>
      <c r="N198" s="18">
        <v>245</v>
      </c>
      <c r="O198" s="18">
        <v>289</v>
      </c>
      <c r="P198" s="18">
        <v>167</v>
      </c>
      <c r="Q198" s="18">
        <v>254</v>
      </c>
      <c r="R198" s="18">
        <v>185</v>
      </c>
      <c r="S198" s="18">
        <v>168</v>
      </c>
      <c r="T198" s="18">
        <v>206</v>
      </c>
      <c r="U198" s="18">
        <v>266</v>
      </c>
      <c r="V198" s="18">
        <v>706</v>
      </c>
      <c r="W198" s="18">
        <v>238</v>
      </c>
      <c r="X198" s="18">
        <v>199</v>
      </c>
      <c r="Y198" s="18">
        <v>174</v>
      </c>
      <c r="Z198" s="18">
        <v>199</v>
      </c>
      <c r="AA198" s="18">
        <v>256</v>
      </c>
      <c r="AB198" s="18">
        <v>205</v>
      </c>
      <c r="AC198" s="18">
        <v>206</v>
      </c>
      <c r="AD198" s="18">
        <v>182</v>
      </c>
      <c r="AE198" s="18">
        <v>192</v>
      </c>
      <c r="AF198" s="18">
        <v>194</v>
      </c>
      <c r="AG198" s="18">
        <v>231</v>
      </c>
      <c r="AH198" s="18">
        <v>194</v>
      </c>
      <c r="AI198" s="18">
        <v>191</v>
      </c>
      <c r="AJ198" s="18">
        <v>235</v>
      </c>
      <c r="AK198" s="18">
        <v>195</v>
      </c>
      <c r="AL198" s="18">
        <v>197</v>
      </c>
      <c r="AM198" s="18">
        <v>237</v>
      </c>
      <c r="AN198" s="18">
        <v>183</v>
      </c>
      <c r="AO198" s="18">
        <v>231</v>
      </c>
      <c r="AP198" s="18">
        <v>285</v>
      </c>
      <c r="AQ198" s="18">
        <v>289</v>
      </c>
      <c r="AR198" s="18">
        <v>259</v>
      </c>
      <c r="AS198" s="18">
        <v>193</v>
      </c>
      <c r="AT198" s="18">
        <v>241</v>
      </c>
      <c r="AU198" s="18">
        <v>144</v>
      </c>
      <c r="AV198" s="18">
        <v>219</v>
      </c>
      <c r="AW198" s="18">
        <v>239</v>
      </c>
      <c r="AX198" s="18">
        <v>214</v>
      </c>
      <c r="AY198" s="18">
        <v>181</v>
      </c>
      <c r="AZ198" s="18">
        <v>248</v>
      </c>
      <c r="BA198" s="18">
        <v>231</v>
      </c>
      <c r="BB198" s="18">
        <v>202</v>
      </c>
      <c r="BC198" s="18">
        <v>221</v>
      </c>
      <c r="BD198" s="18">
        <v>254</v>
      </c>
      <c r="BE198" s="18">
        <v>218</v>
      </c>
      <c r="BF198" s="18">
        <v>224</v>
      </c>
      <c r="BG198" s="18">
        <v>206</v>
      </c>
      <c r="BH198" s="18">
        <v>181</v>
      </c>
      <c r="BI198" s="18">
        <v>206</v>
      </c>
      <c r="BJ198" s="18">
        <v>239</v>
      </c>
      <c r="BK198" s="18">
        <v>244</v>
      </c>
      <c r="BL198" s="18">
        <v>295</v>
      </c>
      <c r="BM198" s="18">
        <v>219</v>
      </c>
      <c r="BN198" s="18">
        <v>180</v>
      </c>
      <c r="BO198" s="18">
        <v>235</v>
      </c>
      <c r="BP198" s="18">
        <v>216</v>
      </c>
      <c r="BQ198" s="18">
        <v>189</v>
      </c>
      <c r="BR198" s="18">
        <v>234</v>
      </c>
      <c r="BS198" s="18">
        <v>373</v>
      </c>
      <c r="BT198" s="18">
        <v>238</v>
      </c>
      <c r="BU198" s="18">
        <v>225</v>
      </c>
      <c r="BV198" s="18">
        <v>200</v>
      </c>
      <c r="BW198" s="18">
        <v>204</v>
      </c>
      <c r="BX198" s="18">
        <v>207</v>
      </c>
      <c r="BY198" s="18">
        <v>231</v>
      </c>
      <c r="BZ198" s="18">
        <v>210</v>
      </c>
      <c r="CA198" s="18">
        <v>223</v>
      </c>
      <c r="CB198" s="18">
        <v>247</v>
      </c>
      <c r="CC198" s="18">
        <v>187</v>
      </c>
      <c r="CD198" s="18">
        <v>204</v>
      </c>
      <c r="CE198" s="18">
        <v>267</v>
      </c>
      <c r="CF198" s="18">
        <v>247</v>
      </c>
      <c r="CG198" s="18">
        <v>260</v>
      </c>
      <c r="CH198" s="18">
        <v>190</v>
      </c>
      <c r="CI198" s="18">
        <v>186</v>
      </c>
      <c r="CJ198" s="18">
        <v>212</v>
      </c>
      <c r="CK198" s="18">
        <v>226</v>
      </c>
      <c r="CL198" s="18">
        <v>215</v>
      </c>
      <c r="CM198" s="18">
        <v>239</v>
      </c>
      <c r="CN198" s="18">
        <v>294</v>
      </c>
      <c r="CO198" s="18">
        <v>251</v>
      </c>
      <c r="CP198" s="18">
        <v>217</v>
      </c>
    </row>
    <row r="199" spans="2:94" x14ac:dyDescent="0.3">
      <c r="B199" s="18" t="str">
        <f t="shared" si="6"/>
        <v>DR_Reset Tvbox - CompleteGoogle Android</v>
      </c>
      <c r="C199" s="18" t="s">
        <v>87</v>
      </c>
      <c r="D199" s="18" t="s">
        <v>4</v>
      </c>
      <c r="E199" s="18">
        <v>72</v>
      </c>
      <c r="F199" s="18">
        <v>69</v>
      </c>
      <c r="G199" s="18">
        <v>70</v>
      </c>
      <c r="H199" s="18">
        <v>51</v>
      </c>
      <c r="I199" s="18">
        <v>72</v>
      </c>
      <c r="J199" s="18">
        <v>63</v>
      </c>
      <c r="K199" s="18">
        <v>67</v>
      </c>
      <c r="L199" s="18">
        <v>99</v>
      </c>
      <c r="M199" s="18">
        <v>77</v>
      </c>
      <c r="N199" s="18">
        <v>78</v>
      </c>
      <c r="O199" s="18">
        <v>62</v>
      </c>
      <c r="P199" s="18">
        <v>65</v>
      </c>
      <c r="Q199" s="18">
        <v>70</v>
      </c>
      <c r="R199" s="18">
        <v>66</v>
      </c>
      <c r="S199" s="18">
        <v>69</v>
      </c>
      <c r="T199" s="18">
        <v>65</v>
      </c>
      <c r="U199" s="18">
        <v>71</v>
      </c>
      <c r="V199" s="18">
        <v>340</v>
      </c>
      <c r="W199" s="18">
        <v>72</v>
      </c>
      <c r="X199" s="18">
        <v>63</v>
      </c>
      <c r="Y199" s="18">
        <v>81</v>
      </c>
      <c r="Z199" s="18">
        <v>73</v>
      </c>
      <c r="AA199" s="18">
        <v>86</v>
      </c>
      <c r="AB199" s="18">
        <v>85</v>
      </c>
      <c r="AC199" s="18">
        <v>79</v>
      </c>
      <c r="AD199" s="18">
        <v>69</v>
      </c>
      <c r="AE199" s="18">
        <v>59</v>
      </c>
      <c r="AF199" s="18">
        <v>72</v>
      </c>
      <c r="AG199" s="18">
        <v>70</v>
      </c>
      <c r="AH199" s="18">
        <v>70</v>
      </c>
      <c r="AI199" s="18">
        <v>62</v>
      </c>
      <c r="AJ199" s="18">
        <v>78</v>
      </c>
      <c r="AK199" s="18">
        <v>68</v>
      </c>
      <c r="AL199" s="18">
        <v>70</v>
      </c>
      <c r="AM199" s="18">
        <v>95</v>
      </c>
      <c r="AN199" s="18">
        <v>57</v>
      </c>
      <c r="AO199" s="18">
        <v>84</v>
      </c>
      <c r="AP199" s="18">
        <v>97</v>
      </c>
      <c r="AQ199" s="18">
        <v>104</v>
      </c>
      <c r="AR199" s="18">
        <v>75</v>
      </c>
      <c r="AS199" s="18">
        <v>67</v>
      </c>
      <c r="AT199" s="18">
        <v>75</v>
      </c>
      <c r="AU199" s="18">
        <v>56</v>
      </c>
      <c r="AV199" s="18">
        <v>60</v>
      </c>
      <c r="AW199" s="18">
        <v>71</v>
      </c>
      <c r="AX199" s="18">
        <v>70</v>
      </c>
      <c r="AY199" s="18">
        <v>72</v>
      </c>
      <c r="AZ199" s="18">
        <v>81</v>
      </c>
      <c r="BA199" s="18">
        <v>56</v>
      </c>
      <c r="BB199" s="18">
        <v>68</v>
      </c>
      <c r="BC199" s="18">
        <v>78</v>
      </c>
      <c r="BD199" s="18">
        <v>82</v>
      </c>
      <c r="BE199" s="18">
        <v>51</v>
      </c>
      <c r="BF199" s="18">
        <v>55</v>
      </c>
      <c r="BG199" s="18">
        <v>73</v>
      </c>
      <c r="BH199" s="18">
        <v>74</v>
      </c>
      <c r="BI199" s="18">
        <v>65</v>
      </c>
      <c r="BJ199" s="18">
        <v>89</v>
      </c>
      <c r="BK199" s="18">
        <v>89</v>
      </c>
      <c r="BL199" s="18">
        <v>64</v>
      </c>
      <c r="BM199" s="18">
        <v>59</v>
      </c>
      <c r="BN199" s="18">
        <v>66</v>
      </c>
      <c r="BO199" s="18">
        <v>81</v>
      </c>
      <c r="BP199" s="18">
        <v>54</v>
      </c>
      <c r="BQ199" s="18">
        <v>62</v>
      </c>
      <c r="BR199" s="18">
        <v>83</v>
      </c>
      <c r="BS199" s="18">
        <v>124</v>
      </c>
      <c r="BT199" s="18">
        <v>85</v>
      </c>
      <c r="BU199" s="18">
        <v>70</v>
      </c>
      <c r="BV199" s="18">
        <v>80</v>
      </c>
      <c r="BW199" s="18">
        <v>71</v>
      </c>
      <c r="BX199" s="18">
        <v>57</v>
      </c>
      <c r="BY199" s="18">
        <v>78</v>
      </c>
      <c r="BZ199" s="18">
        <v>76</v>
      </c>
      <c r="CA199" s="18">
        <v>75</v>
      </c>
      <c r="CB199" s="18">
        <v>98</v>
      </c>
      <c r="CC199" s="18">
        <v>59</v>
      </c>
      <c r="CD199" s="18">
        <v>66</v>
      </c>
      <c r="CE199" s="18">
        <v>92</v>
      </c>
      <c r="CF199" s="18">
        <v>80</v>
      </c>
      <c r="CG199" s="18">
        <v>66</v>
      </c>
      <c r="CH199" s="18">
        <v>56</v>
      </c>
      <c r="CI199" s="18">
        <v>53</v>
      </c>
      <c r="CJ199" s="18">
        <v>66</v>
      </c>
      <c r="CK199" s="18">
        <v>81</v>
      </c>
      <c r="CL199" s="18">
        <v>86</v>
      </c>
      <c r="CM199" s="18">
        <v>74</v>
      </c>
      <c r="CN199" s="18">
        <v>106</v>
      </c>
      <c r="CO199" s="18">
        <v>107</v>
      </c>
      <c r="CP199" s="18">
        <v>62</v>
      </c>
    </row>
    <row r="200" spans="2:94" x14ac:dyDescent="0.3">
      <c r="B200" s="18" t="str">
        <f t="shared" si="6"/>
        <v>DR_Reset Tvbox - IncompleteApple iOS</v>
      </c>
      <c r="C200" s="18" t="s">
        <v>88</v>
      </c>
      <c r="D200" s="18" t="s">
        <v>3</v>
      </c>
      <c r="E200" s="18">
        <v>270</v>
      </c>
      <c r="F200" s="18">
        <v>287</v>
      </c>
      <c r="G200" s="18">
        <v>315</v>
      </c>
      <c r="H200" s="18">
        <v>252</v>
      </c>
      <c r="I200" s="18">
        <v>273</v>
      </c>
      <c r="J200" s="18">
        <v>245</v>
      </c>
      <c r="K200" s="18">
        <v>262</v>
      </c>
      <c r="L200" s="18">
        <v>286</v>
      </c>
      <c r="M200" s="18">
        <v>284</v>
      </c>
      <c r="N200" s="18">
        <v>318</v>
      </c>
      <c r="O200" s="18">
        <v>345</v>
      </c>
      <c r="P200" s="18">
        <v>232</v>
      </c>
      <c r="Q200" s="18">
        <v>269</v>
      </c>
      <c r="R200" s="18">
        <v>198</v>
      </c>
      <c r="S200" s="18">
        <v>241</v>
      </c>
      <c r="T200" s="18">
        <v>218</v>
      </c>
      <c r="U200" s="18">
        <v>279</v>
      </c>
      <c r="V200" s="18">
        <v>878</v>
      </c>
      <c r="W200" s="18">
        <v>239</v>
      </c>
      <c r="X200" s="18">
        <v>194</v>
      </c>
      <c r="Y200" s="18">
        <v>201</v>
      </c>
      <c r="Z200" s="18">
        <v>250</v>
      </c>
      <c r="AA200" s="18">
        <v>246</v>
      </c>
      <c r="AB200" s="18">
        <v>277</v>
      </c>
      <c r="AC200" s="18">
        <v>261</v>
      </c>
      <c r="AD200" s="18">
        <v>213</v>
      </c>
      <c r="AE200" s="18">
        <v>225</v>
      </c>
      <c r="AF200" s="18">
        <v>212</v>
      </c>
      <c r="AG200" s="18">
        <v>219</v>
      </c>
      <c r="AH200" s="18">
        <v>233</v>
      </c>
      <c r="AI200" s="18">
        <v>250</v>
      </c>
      <c r="AJ200" s="18">
        <v>274</v>
      </c>
      <c r="AK200" s="18">
        <v>245</v>
      </c>
      <c r="AL200" s="18">
        <v>248</v>
      </c>
      <c r="AM200" s="18">
        <v>326</v>
      </c>
      <c r="AN200" s="18">
        <v>198</v>
      </c>
      <c r="AO200" s="18">
        <v>248</v>
      </c>
      <c r="AP200" s="18">
        <v>289</v>
      </c>
      <c r="AQ200" s="18">
        <v>312</v>
      </c>
      <c r="AR200" s="18">
        <v>241</v>
      </c>
      <c r="AS200" s="18">
        <v>258</v>
      </c>
      <c r="AT200" s="18">
        <v>259</v>
      </c>
      <c r="AU200" s="18">
        <v>211</v>
      </c>
      <c r="AV200" s="18">
        <v>259</v>
      </c>
      <c r="AW200" s="18">
        <v>273</v>
      </c>
      <c r="AX200" s="18">
        <v>266</v>
      </c>
      <c r="AY200" s="18">
        <v>234</v>
      </c>
      <c r="AZ200" s="18">
        <v>307</v>
      </c>
      <c r="BA200" s="18">
        <v>265</v>
      </c>
      <c r="BB200" s="18">
        <v>223</v>
      </c>
      <c r="BC200" s="18">
        <v>298</v>
      </c>
      <c r="BD200" s="18">
        <v>311</v>
      </c>
      <c r="BE200" s="18">
        <v>296</v>
      </c>
      <c r="BF200" s="18">
        <v>271</v>
      </c>
      <c r="BG200" s="18">
        <v>222</v>
      </c>
      <c r="BH200" s="18">
        <v>230</v>
      </c>
      <c r="BI200" s="18">
        <v>233</v>
      </c>
      <c r="BJ200" s="18">
        <v>269</v>
      </c>
      <c r="BK200" s="18">
        <v>284</v>
      </c>
      <c r="BL200" s="18">
        <v>316</v>
      </c>
      <c r="BM200" s="18">
        <v>269</v>
      </c>
      <c r="BN200" s="18">
        <v>219</v>
      </c>
      <c r="BO200" s="18">
        <v>254</v>
      </c>
      <c r="BP200" s="18">
        <v>234</v>
      </c>
      <c r="BQ200" s="18">
        <v>248</v>
      </c>
      <c r="BR200" s="18">
        <v>273</v>
      </c>
      <c r="BS200" s="18">
        <v>377</v>
      </c>
      <c r="BT200" s="18">
        <v>264</v>
      </c>
      <c r="BU200" s="18">
        <v>252</v>
      </c>
      <c r="BV200" s="18">
        <v>222</v>
      </c>
      <c r="BW200" s="18">
        <v>216</v>
      </c>
      <c r="BX200" s="18">
        <v>268</v>
      </c>
      <c r="BY200" s="18">
        <v>267</v>
      </c>
      <c r="BZ200" s="18">
        <v>276</v>
      </c>
      <c r="CA200" s="18">
        <v>242</v>
      </c>
      <c r="CB200" s="18">
        <v>261</v>
      </c>
      <c r="CC200" s="18">
        <v>234</v>
      </c>
      <c r="CD200" s="18">
        <v>261</v>
      </c>
      <c r="CE200" s="18">
        <v>329</v>
      </c>
      <c r="CF200" s="18">
        <v>286</v>
      </c>
      <c r="CG200" s="18">
        <v>283</v>
      </c>
      <c r="CH200" s="18">
        <v>235</v>
      </c>
      <c r="CI200" s="18">
        <v>228</v>
      </c>
      <c r="CJ200" s="18">
        <v>278</v>
      </c>
      <c r="CK200" s="18">
        <v>263</v>
      </c>
      <c r="CL200" s="18">
        <v>266</v>
      </c>
      <c r="CM200" s="18">
        <v>281</v>
      </c>
      <c r="CN200" s="18">
        <v>387</v>
      </c>
      <c r="CO200" s="18">
        <v>302</v>
      </c>
      <c r="CP200" s="18">
        <v>259</v>
      </c>
    </row>
    <row r="201" spans="2:94" x14ac:dyDescent="0.3">
      <c r="B201" s="18" t="str">
        <f t="shared" si="6"/>
        <v>DR_Reset Tvbox - IncompleteGoogle Android</v>
      </c>
      <c r="C201" s="18" t="s">
        <v>88</v>
      </c>
      <c r="D201" s="18" t="s">
        <v>4</v>
      </c>
      <c r="E201" s="18">
        <v>52</v>
      </c>
      <c r="F201" s="18">
        <v>51</v>
      </c>
      <c r="G201" s="18">
        <v>62</v>
      </c>
      <c r="H201" s="18">
        <v>57</v>
      </c>
      <c r="I201" s="18">
        <v>61</v>
      </c>
      <c r="J201" s="18">
        <v>49</v>
      </c>
      <c r="K201" s="18">
        <v>60</v>
      </c>
      <c r="L201" s="18">
        <v>71</v>
      </c>
      <c r="M201" s="18">
        <v>70</v>
      </c>
      <c r="N201" s="18">
        <v>80</v>
      </c>
      <c r="O201" s="18">
        <v>68</v>
      </c>
      <c r="P201" s="18">
        <v>51</v>
      </c>
      <c r="Q201" s="18">
        <v>68</v>
      </c>
      <c r="R201" s="18">
        <v>54</v>
      </c>
      <c r="S201" s="18">
        <v>46</v>
      </c>
      <c r="T201" s="18">
        <v>42</v>
      </c>
      <c r="U201" s="18">
        <v>58</v>
      </c>
      <c r="V201" s="18">
        <v>232</v>
      </c>
      <c r="W201" s="18">
        <v>48</v>
      </c>
      <c r="X201" s="18">
        <v>48</v>
      </c>
      <c r="Y201" s="18">
        <v>54</v>
      </c>
      <c r="Z201" s="18">
        <v>34</v>
      </c>
      <c r="AA201" s="18">
        <v>56</v>
      </c>
      <c r="AB201" s="18">
        <v>63</v>
      </c>
      <c r="AC201" s="18">
        <v>50</v>
      </c>
      <c r="AD201" s="18">
        <v>48</v>
      </c>
      <c r="AE201" s="18">
        <v>44</v>
      </c>
      <c r="AF201" s="18">
        <v>54</v>
      </c>
      <c r="AG201" s="18">
        <v>53</v>
      </c>
      <c r="AH201" s="18">
        <v>42</v>
      </c>
      <c r="AI201" s="18">
        <v>57</v>
      </c>
      <c r="AJ201" s="18">
        <v>67</v>
      </c>
      <c r="AK201" s="18">
        <v>67</v>
      </c>
      <c r="AL201" s="18">
        <v>51</v>
      </c>
      <c r="AM201" s="18">
        <v>84</v>
      </c>
      <c r="AN201" s="18">
        <v>60</v>
      </c>
      <c r="AO201" s="18">
        <v>65</v>
      </c>
      <c r="AP201" s="18">
        <v>62</v>
      </c>
      <c r="AQ201" s="18">
        <v>67</v>
      </c>
      <c r="AR201" s="18">
        <v>49</v>
      </c>
      <c r="AS201" s="18">
        <v>45</v>
      </c>
      <c r="AT201" s="18">
        <v>50</v>
      </c>
      <c r="AU201" s="18">
        <v>40</v>
      </c>
      <c r="AV201" s="18">
        <v>48</v>
      </c>
      <c r="AW201" s="18">
        <v>69</v>
      </c>
      <c r="AX201" s="18">
        <v>51</v>
      </c>
      <c r="AY201" s="18">
        <v>73</v>
      </c>
      <c r="AZ201" s="18">
        <v>52</v>
      </c>
      <c r="BA201" s="18">
        <v>43</v>
      </c>
      <c r="BB201" s="18">
        <v>57</v>
      </c>
      <c r="BC201" s="18">
        <v>49</v>
      </c>
      <c r="BD201" s="18">
        <v>71</v>
      </c>
      <c r="BE201" s="18">
        <v>50</v>
      </c>
      <c r="BF201" s="18">
        <v>64</v>
      </c>
      <c r="BG201" s="18">
        <v>47</v>
      </c>
      <c r="BH201" s="18">
        <v>52</v>
      </c>
      <c r="BI201" s="18">
        <v>50</v>
      </c>
      <c r="BJ201" s="18">
        <v>64</v>
      </c>
      <c r="BK201" s="18">
        <v>53</v>
      </c>
      <c r="BL201" s="18">
        <v>72</v>
      </c>
      <c r="BM201" s="18">
        <v>39</v>
      </c>
      <c r="BN201" s="18">
        <v>59</v>
      </c>
      <c r="BO201" s="18">
        <v>60</v>
      </c>
      <c r="BP201" s="18">
        <v>62</v>
      </c>
      <c r="BQ201" s="18">
        <v>55</v>
      </c>
      <c r="BR201" s="18">
        <v>59</v>
      </c>
      <c r="BS201" s="18">
        <v>102</v>
      </c>
      <c r="BT201" s="18">
        <v>59</v>
      </c>
      <c r="BU201" s="18">
        <v>62</v>
      </c>
      <c r="BV201" s="18">
        <v>55</v>
      </c>
      <c r="BW201" s="18">
        <v>63</v>
      </c>
      <c r="BX201" s="18">
        <v>46</v>
      </c>
      <c r="BY201" s="18">
        <v>79</v>
      </c>
      <c r="BZ201" s="18">
        <v>61</v>
      </c>
      <c r="CA201" s="18">
        <v>67</v>
      </c>
      <c r="CB201" s="18">
        <v>43</v>
      </c>
      <c r="CC201" s="18">
        <v>67</v>
      </c>
      <c r="CD201" s="18">
        <v>66</v>
      </c>
      <c r="CE201" s="18">
        <v>55</v>
      </c>
      <c r="CF201" s="18">
        <v>46</v>
      </c>
      <c r="CG201" s="18">
        <v>69</v>
      </c>
      <c r="CH201" s="18">
        <v>55</v>
      </c>
      <c r="CI201" s="18">
        <v>43</v>
      </c>
      <c r="CJ201" s="18">
        <v>49</v>
      </c>
      <c r="CK201" s="18">
        <v>67</v>
      </c>
      <c r="CL201" s="18">
        <v>57</v>
      </c>
      <c r="CM201" s="18">
        <v>62</v>
      </c>
      <c r="CN201" s="18">
        <v>73</v>
      </c>
      <c r="CO201" s="18">
        <v>84</v>
      </c>
      <c r="CP201" s="18">
        <v>40</v>
      </c>
    </row>
    <row r="202" spans="2:94" x14ac:dyDescent="0.3">
      <c r="B202" s="18" t="str">
        <f t="shared" si="6"/>
        <v>DR_Reset Tvbox - Error OutageApple iOS</v>
      </c>
      <c r="C202" s="18" t="s">
        <v>89</v>
      </c>
      <c r="D202" s="18" t="s">
        <v>3</v>
      </c>
      <c r="E202" s="18">
        <v>0</v>
      </c>
      <c r="F202" s="18">
        <v>0</v>
      </c>
      <c r="G202" s="18">
        <v>0</v>
      </c>
      <c r="H202" s="18">
        <v>0</v>
      </c>
      <c r="I202" s="18">
        <v>0</v>
      </c>
      <c r="J202" s="18">
        <v>0</v>
      </c>
      <c r="K202" s="18">
        <v>0</v>
      </c>
      <c r="L202" s="18">
        <v>0</v>
      </c>
      <c r="M202" s="18">
        <v>0</v>
      </c>
      <c r="N202" s="18">
        <v>0</v>
      </c>
      <c r="O202" s="18">
        <v>0</v>
      </c>
      <c r="P202" s="18">
        <v>0</v>
      </c>
      <c r="Q202" s="18">
        <v>0</v>
      </c>
      <c r="R202" s="18">
        <v>0</v>
      </c>
      <c r="S202" s="18">
        <v>0</v>
      </c>
      <c r="T202" s="18">
        <v>0</v>
      </c>
      <c r="U202" s="18">
        <v>0</v>
      </c>
      <c r="V202" s="18">
        <v>0</v>
      </c>
      <c r="W202" s="18">
        <v>0</v>
      </c>
      <c r="X202" s="18">
        <v>0</v>
      </c>
      <c r="Y202" s="18">
        <v>0</v>
      </c>
      <c r="Z202" s="18">
        <v>0</v>
      </c>
      <c r="AA202" s="18">
        <v>0</v>
      </c>
      <c r="AB202" s="18">
        <v>0</v>
      </c>
      <c r="AC202" s="18">
        <v>0</v>
      </c>
      <c r="AD202" s="18">
        <v>0</v>
      </c>
      <c r="AE202" s="18">
        <v>0</v>
      </c>
      <c r="AF202" s="18">
        <v>0</v>
      </c>
      <c r="AG202" s="18">
        <v>0</v>
      </c>
      <c r="AH202" s="18">
        <v>0</v>
      </c>
      <c r="AI202" s="18">
        <v>0</v>
      </c>
      <c r="AJ202" s="18">
        <v>0</v>
      </c>
      <c r="AK202" s="18">
        <v>0</v>
      </c>
      <c r="AL202" s="18">
        <v>0</v>
      </c>
      <c r="AM202" s="18">
        <v>0</v>
      </c>
      <c r="AN202" s="18">
        <v>0</v>
      </c>
      <c r="AO202" s="18">
        <v>0</v>
      </c>
      <c r="AP202" s="18">
        <v>0</v>
      </c>
      <c r="AQ202" s="18">
        <v>0</v>
      </c>
      <c r="AR202" s="18">
        <v>0</v>
      </c>
      <c r="AS202" s="18">
        <v>0</v>
      </c>
      <c r="AT202" s="18">
        <v>0</v>
      </c>
      <c r="AU202" s="18">
        <v>0</v>
      </c>
      <c r="AV202" s="18">
        <v>0</v>
      </c>
      <c r="AW202" s="18">
        <v>0</v>
      </c>
      <c r="AX202" s="18">
        <v>0</v>
      </c>
      <c r="AY202" s="18">
        <v>0</v>
      </c>
      <c r="AZ202" s="18">
        <v>0</v>
      </c>
      <c r="BA202" s="18">
        <v>0</v>
      </c>
      <c r="BB202" s="18">
        <v>0</v>
      </c>
      <c r="BC202" s="18">
        <v>0</v>
      </c>
      <c r="BD202" s="18">
        <v>0</v>
      </c>
      <c r="BE202" s="18">
        <v>0</v>
      </c>
      <c r="BF202" s="18">
        <v>0</v>
      </c>
      <c r="BG202" s="18">
        <v>0</v>
      </c>
      <c r="BH202" s="18">
        <v>0</v>
      </c>
      <c r="BI202" s="18">
        <v>0</v>
      </c>
      <c r="BJ202" s="18">
        <v>0</v>
      </c>
      <c r="BK202" s="18">
        <v>0</v>
      </c>
      <c r="BL202" s="18">
        <v>0</v>
      </c>
      <c r="BM202" s="18">
        <v>0</v>
      </c>
      <c r="BN202" s="18">
        <v>0</v>
      </c>
      <c r="BO202" s="18">
        <v>0</v>
      </c>
      <c r="BP202" s="18">
        <v>0</v>
      </c>
      <c r="BQ202" s="18">
        <v>0</v>
      </c>
      <c r="BR202" s="18">
        <v>0</v>
      </c>
      <c r="BS202" s="18">
        <v>0</v>
      </c>
      <c r="BT202" s="18">
        <v>0</v>
      </c>
      <c r="BU202" s="18">
        <v>0</v>
      </c>
      <c r="BV202" s="18">
        <v>0</v>
      </c>
      <c r="BW202" s="18">
        <v>0</v>
      </c>
      <c r="BX202" s="18">
        <v>0</v>
      </c>
      <c r="BY202" s="18">
        <v>0</v>
      </c>
      <c r="BZ202" s="18">
        <v>0</v>
      </c>
      <c r="CA202" s="18">
        <v>0</v>
      </c>
      <c r="CB202" s="18">
        <v>0</v>
      </c>
      <c r="CC202" s="18">
        <v>0</v>
      </c>
      <c r="CD202" s="18">
        <v>0</v>
      </c>
      <c r="CE202" s="18">
        <v>0</v>
      </c>
      <c r="CF202" s="18">
        <v>0</v>
      </c>
      <c r="CG202" s="18">
        <v>0</v>
      </c>
      <c r="CH202" s="18">
        <v>0</v>
      </c>
      <c r="CI202" s="18">
        <v>0</v>
      </c>
      <c r="CJ202" s="18">
        <v>0</v>
      </c>
      <c r="CK202" s="18">
        <v>0</v>
      </c>
      <c r="CL202" s="18">
        <v>0</v>
      </c>
      <c r="CM202" s="18">
        <v>0</v>
      </c>
      <c r="CN202" s="18">
        <v>0</v>
      </c>
      <c r="CO202" s="18">
        <v>0</v>
      </c>
      <c r="CP202" s="18">
        <v>0</v>
      </c>
    </row>
    <row r="203" spans="2:94" x14ac:dyDescent="0.3">
      <c r="B203" s="18" t="str">
        <f t="shared" si="6"/>
        <v>DR_Reset Tvbox - Error OutageGoogle Android</v>
      </c>
      <c r="C203" s="18" t="s">
        <v>89</v>
      </c>
      <c r="D203" s="18" t="s">
        <v>4</v>
      </c>
      <c r="E203" s="18">
        <v>16</v>
      </c>
      <c r="F203" s="18">
        <v>20</v>
      </c>
      <c r="G203" s="18">
        <v>15</v>
      </c>
      <c r="H203" s="18">
        <v>10</v>
      </c>
      <c r="I203" s="18">
        <v>7</v>
      </c>
      <c r="J203" s="18">
        <v>10</v>
      </c>
      <c r="K203" s="18">
        <v>49</v>
      </c>
      <c r="L203" s="18">
        <v>22</v>
      </c>
      <c r="M203" s="18">
        <v>12</v>
      </c>
      <c r="N203" s="18">
        <v>13</v>
      </c>
      <c r="O203" s="18">
        <v>8</v>
      </c>
      <c r="P203" s="18">
        <v>13</v>
      </c>
      <c r="Q203" s="18">
        <v>19</v>
      </c>
      <c r="R203" s="18">
        <v>59</v>
      </c>
      <c r="S203" s="18">
        <v>109</v>
      </c>
      <c r="T203" s="18">
        <v>52</v>
      </c>
      <c r="U203" s="18">
        <v>20</v>
      </c>
      <c r="V203" s="18">
        <v>132</v>
      </c>
      <c r="W203" s="18">
        <v>16</v>
      </c>
      <c r="X203" s="18">
        <v>14</v>
      </c>
      <c r="Y203" s="18">
        <v>13</v>
      </c>
      <c r="Z203" s="18">
        <v>15</v>
      </c>
      <c r="AA203" s="18">
        <v>22</v>
      </c>
      <c r="AB203" s="18">
        <v>8</v>
      </c>
      <c r="AC203" s="18">
        <v>15</v>
      </c>
      <c r="AD203" s="18">
        <v>14</v>
      </c>
      <c r="AE203" s="18">
        <v>39</v>
      </c>
      <c r="AF203" s="18">
        <v>19</v>
      </c>
      <c r="AG203" s="18">
        <v>41</v>
      </c>
      <c r="AH203" s="18">
        <v>75</v>
      </c>
      <c r="AI203" s="18">
        <v>61</v>
      </c>
      <c r="AJ203" s="18">
        <v>41</v>
      </c>
      <c r="AK203" s="18">
        <v>21</v>
      </c>
      <c r="AL203" s="18">
        <v>22</v>
      </c>
      <c r="AM203" s="18">
        <v>113</v>
      </c>
      <c r="AN203" s="18">
        <v>23</v>
      </c>
      <c r="AO203" s="18">
        <v>17</v>
      </c>
      <c r="AP203" s="18">
        <v>16</v>
      </c>
      <c r="AQ203" s="18">
        <v>12</v>
      </c>
      <c r="AR203" s="18">
        <v>20</v>
      </c>
      <c r="AS203" s="18">
        <v>15</v>
      </c>
      <c r="AT203" s="18">
        <v>32</v>
      </c>
      <c r="AU203" s="18">
        <v>23</v>
      </c>
      <c r="AV203" s="18">
        <v>10</v>
      </c>
      <c r="AW203" s="18">
        <v>16</v>
      </c>
      <c r="AX203" s="18">
        <v>12</v>
      </c>
      <c r="AY203" s="18">
        <v>12</v>
      </c>
      <c r="AZ203" s="18">
        <v>13</v>
      </c>
      <c r="BA203" s="18">
        <v>26</v>
      </c>
      <c r="BB203" s="18">
        <v>11</v>
      </c>
      <c r="BC203" s="18">
        <v>10</v>
      </c>
      <c r="BD203" s="18">
        <v>14</v>
      </c>
      <c r="BE203" s="18">
        <v>12</v>
      </c>
      <c r="BF203" s="18">
        <v>9</v>
      </c>
      <c r="BG203" s="18">
        <v>21</v>
      </c>
      <c r="BH203" s="18">
        <v>12</v>
      </c>
      <c r="BI203" s="18">
        <v>13</v>
      </c>
      <c r="BJ203" s="18">
        <v>14</v>
      </c>
      <c r="BK203" s="18">
        <v>15</v>
      </c>
      <c r="BL203" s="18">
        <v>19</v>
      </c>
      <c r="BM203" s="18">
        <v>15</v>
      </c>
      <c r="BN203" s="18">
        <v>9</v>
      </c>
      <c r="BO203" s="18">
        <v>20</v>
      </c>
      <c r="BP203" s="18">
        <v>15</v>
      </c>
      <c r="BQ203" s="18">
        <v>16</v>
      </c>
      <c r="BR203" s="18">
        <v>11</v>
      </c>
      <c r="BS203" s="18">
        <v>42</v>
      </c>
      <c r="BT203" s="18">
        <v>47</v>
      </c>
      <c r="BU203" s="18">
        <v>20</v>
      </c>
      <c r="BV203" s="18">
        <v>10</v>
      </c>
      <c r="BW203" s="18">
        <v>18</v>
      </c>
      <c r="BX203" s="18">
        <v>11</v>
      </c>
      <c r="BY203" s="18">
        <v>9</v>
      </c>
      <c r="BZ203" s="18">
        <v>9</v>
      </c>
      <c r="CA203" s="18">
        <v>12</v>
      </c>
      <c r="CB203" s="18">
        <v>21</v>
      </c>
      <c r="CC203" s="18">
        <v>12</v>
      </c>
      <c r="CD203" s="18">
        <v>22</v>
      </c>
      <c r="CE203" s="18">
        <v>15</v>
      </c>
      <c r="CF203" s="18">
        <v>11</v>
      </c>
      <c r="CG203" s="18">
        <v>15</v>
      </c>
      <c r="CH203" s="18">
        <v>11</v>
      </c>
      <c r="CI203" s="18">
        <v>11</v>
      </c>
      <c r="CJ203" s="18">
        <v>21</v>
      </c>
      <c r="CK203" s="18">
        <v>10</v>
      </c>
      <c r="CL203" s="18">
        <v>21</v>
      </c>
      <c r="CM203" s="18">
        <v>31</v>
      </c>
      <c r="CN203" s="18">
        <v>16</v>
      </c>
      <c r="CO203" s="18">
        <v>14</v>
      </c>
      <c r="CP203" s="18">
        <v>13</v>
      </c>
    </row>
    <row r="204" spans="2:94" x14ac:dyDescent="0.3">
      <c r="B204" s="18" t="str">
        <f t="shared" si="6"/>
        <v>DR_Reset Tvbox Error - Non PayApple iOS</v>
      </c>
      <c r="C204" s="18" t="s">
        <v>90</v>
      </c>
      <c r="D204" s="18" t="s">
        <v>3</v>
      </c>
      <c r="E204" s="18">
        <v>0</v>
      </c>
      <c r="F204" s="18">
        <v>0</v>
      </c>
      <c r="G204" s="18">
        <v>0</v>
      </c>
      <c r="H204" s="18">
        <v>0</v>
      </c>
      <c r="I204" s="18">
        <v>0</v>
      </c>
      <c r="J204" s="18">
        <v>0</v>
      </c>
      <c r="K204" s="18">
        <v>0</v>
      </c>
      <c r="L204" s="18">
        <v>0</v>
      </c>
      <c r="M204" s="18">
        <v>0</v>
      </c>
      <c r="N204" s="18">
        <v>0</v>
      </c>
      <c r="O204" s="18">
        <v>0</v>
      </c>
      <c r="P204" s="18">
        <v>0</v>
      </c>
      <c r="Q204" s="18">
        <v>0</v>
      </c>
      <c r="R204" s="18">
        <v>0</v>
      </c>
      <c r="S204" s="18">
        <v>0</v>
      </c>
      <c r="T204" s="18">
        <v>0</v>
      </c>
      <c r="U204" s="18">
        <v>0</v>
      </c>
      <c r="V204" s="18">
        <v>0</v>
      </c>
      <c r="W204" s="18">
        <v>0</v>
      </c>
      <c r="X204" s="18">
        <v>0</v>
      </c>
      <c r="Y204" s="18">
        <v>0</v>
      </c>
      <c r="Z204" s="18">
        <v>0</v>
      </c>
      <c r="AA204" s="18">
        <v>0</v>
      </c>
      <c r="AB204" s="18">
        <v>0</v>
      </c>
      <c r="AC204" s="18">
        <v>0</v>
      </c>
      <c r="AD204" s="18">
        <v>0</v>
      </c>
      <c r="AE204" s="18">
        <v>0</v>
      </c>
      <c r="AF204" s="18">
        <v>0</v>
      </c>
      <c r="AG204" s="18">
        <v>0</v>
      </c>
      <c r="AH204" s="18">
        <v>0</v>
      </c>
      <c r="AI204" s="18">
        <v>0</v>
      </c>
      <c r="AJ204" s="18">
        <v>0</v>
      </c>
      <c r="AK204" s="18">
        <v>0</v>
      </c>
      <c r="AL204" s="18">
        <v>0</v>
      </c>
      <c r="AM204" s="18">
        <v>0</v>
      </c>
      <c r="AN204" s="18">
        <v>0</v>
      </c>
      <c r="AO204" s="18">
        <v>0</v>
      </c>
      <c r="AP204" s="18">
        <v>0</v>
      </c>
      <c r="AQ204" s="18">
        <v>0</v>
      </c>
      <c r="AR204" s="18">
        <v>0</v>
      </c>
      <c r="AS204" s="18">
        <v>0</v>
      </c>
      <c r="AT204" s="18">
        <v>0</v>
      </c>
      <c r="AU204" s="18">
        <v>0</v>
      </c>
      <c r="AV204" s="18">
        <v>0</v>
      </c>
      <c r="AW204" s="18">
        <v>0</v>
      </c>
      <c r="AX204" s="18">
        <v>0</v>
      </c>
      <c r="AY204" s="18">
        <v>0</v>
      </c>
      <c r="AZ204" s="18">
        <v>0</v>
      </c>
      <c r="BA204" s="18">
        <v>0</v>
      </c>
      <c r="BB204" s="18">
        <v>0</v>
      </c>
      <c r="BC204" s="18">
        <v>0</v>
      </c>
      <c r="BD204" s="18">
        <v>0</v>
      </c>
      <c r="BE204" s="18">
        <v>0</v>
      </c>
      <c r="BF204" s="18">
        <v>0</v>
      </c>
      <c r="BG204" s="18">
        <v>0</v>
      </c>
      <c r="BH204" s="18">
        <v>0</v>
      </c>
      <c r="BI204" s="18">
        <v>0</v>
      </c>
      <c r="BJ204" s="18">
        <v>0</v>
      </c>
      <c r="BK204" s="18">
        <v>0</v>
      </c>
      <c r="BL204" s="18">
        <v>0</v>
      </c>
      <c r="BM204" s="18">
        <v>0</v>
      </c>
      <c r="BN204" s="18">
        <v>0</v>
      </c>
      <c r="BO204" s="18">
        <v>0</v>
      </c>
      <c r="BP204" s="18">
        <v>0</v>
      </c>
      <c r="BQ204" s="18">
        <v>0</v>
      </c>
      <c r="BR204" s="18">
        <v>0</v>
      </c>
      <c r="BS204" s="18">
        <v>0</v>
      </c>
      <c r="BT204" s="18">
        <v>0</v>
      </c>
      <c r="BU204" s="18">
        <v>0</v>
      </c>
      <c r="BV204" s="18">
        <v>0</v>
      </c>
      <c r="BW204" s="18">
        <v>0</v>
      </c>
      <c r="BX204" s="18">
        <v>0</v>
      </c>
      <c r="BY204" s="18">
        <v>0</v>
      </c>
      <c r="BZ204" s="18">
        <v>0</v>
      </c>
      <c r="CA204" s="18">
        <v>0</v>
      </c>
      <c r="CB204" s="18">
        <v>0</v>
      </c>
      <c r="CC204" s="18">
        <v>0</v>
      </c>
      <c r="CD204" s="18">
        <v>0</v>
      </c>
      <c r="CE204" s="18">
        <v>0</v>
      </c>
      <c r="CF204" s="18">
        <v>0</v>
      </c>
      <c r="CG204" s="18">
        <v>0</v>
      </c>
      <c r="CH204" s="18">
        <v>0</v>
      </c>
      <c r="CI204" s="18">
        <v>0</v>
      </c>
      <c r="CJ204" s="18">
        <v>0</v>
      </c>
      <c r="CK204" s="18">
        <v>0</v>
      </c>
      <c r="CL204" s="18">
        <v>0</v>
      </c>
      <c r="CM204" s="18">
        <v>0</v>
      </c>
      <c r="CN204" s="18">
        <v>0</v>
      </c>
      <c r="CO204" s="18">
        <v>0</v>
      </c>
      <c r="CP204" s="18">
        <v>0</v>
      </c>
    </row>
    <row r="205" spans="2:94" x14ac:dyDescent="0.3">
      <c r="B205" s="18" t="str">
        <f t="shared" si="6"/>
        <v>DR_Reset Tvbox Error - Non PayGoogle Android</v>
      </c>
      <c r="C205" s="18" t="s">
        <v>90</v>
      </c>
      <c r="D205" s="18" t="s">
        <v>4</v>
      </c>
      <c r="E205" s="18">
        <v>0</v>
      </c>
      <c r="F205" s="18">
        <v>1</v>
      </c>
      <c r="G205" s="18">
        <v>1</v>
      </c>
      <c r="H205" s="18">
        <v>0</v>
      </c>
      <c r="I205" s="18">
        <v>0</v>
      </c>
      <c r="J205" s="18">
        <v>2</v>
      </c>
      <c r="K205" s="18">
        <v>2</v>
      </c>
      <c r="L205" s="18">
        <v>3</v>
      </c>
      <c r="M205" s="18">
        <v>1</v>
      </c>
      <c r="N205" s="18">
        <v>0</v>
      </c>
      <c r="O205" s="18">
        <v>0</v>
      </c>
      <c r="P205" s="18">
        <v>3</v>
      </c>
      <c r="Q205" s="18">
        <v>2</v>
      </c>
      <c r="R205" s="18">
        <v>0</v>
      </c>
      <c r="S205" s="18">
        <v>0</v>
      </c>
      <c r="T205" s="18">
        <v>0</v>
      </c>
      <c r="U205" s="18">
        <v>1</v>
      </c>
      <c r="V205" s="18">
        <v>0</v>
      </c>
      <c r="W205" s="18">
        <v>1</v>
      </c>
      <c r="X205" s="18">
        <v>1</v>
      </c>
      <c r="Y205" s="18">
        <v>0</v>
      </c>
      <c r="Z205" s="18">
        <v>0</v>
      </c>
      <c r="AA205" s="18">
        <v>1</v>
      </c>
      <c r="AB205" s="18">
        <v>0</v>
      </c>
      <c r="AC205" s="18">
        <v>0</v>
      </c>
      <c r="AD205" s="18">
        <v>1</v>
      </c>
      <c r="AE205" s="18">
        <v>1</v>
      </c>
      <c r="AF205" s="18">
        <v>0</v>
      </c>
      <c r="AG205" s="18">
        <v>1</v>
      </c>
      <c r="AH205" s="18">
        <v>1</v>
      </c>
      <c r="AI205" s="18">
        <v>0</v>
      </c>
      <c r="AJ205" s="18">
        <v>1</v>
      </c>
      <c r="AK205" s="18">
        <v>1</v>
      </c>
      <c r="AL205" s="18">
        <v>1</v>
      </c>
      <c r="AM205" s="18">
        <v>0</v>
      </c>
      <c r="AN205" s="18">
        <v>0</v>
      </c>
      <c r="AO205" s="18">
        <v>0</v>
      </c>
      <c r="AP205" s="18">
        <v>0</v>
      </c>
      <c r="AQ205" s="18">
        <v>0</v>
      </c>
      <c r="AR205" s="18">
        <v>1</v>
      </c>
      <c r="AS205" s="18">
        <v>0</v>
      </c>
      <c r="AT205" s="18">
        <v>0</v>
      </c>
      <c r="AU205" s="18">
        <v>2</v>
      </c>
      <c r="AV205" s="18">
        <v>0</v>
      </c>
      <c r="AW205" s="18">
        <v>0</v>
      </c>
      <c r="AX205" s="18">
        <v>0</v>
      </c>
      <c r="AY205" s="18">
        <v>0</v>
      </c>
      <c r="AZ205" s="18">
        <v>1</v>
      </c>
      <c r="BA205" s="18">
        <v>0</v>
      </c>
      <c r="BB205" s="18">
        <v>0</v>
      </c>
      <c r="BC205" s="18">
        <v>0</v>
      </c>
      <c r="BD205" s="18">
        <v>0</v>
      </c>
      <c r="BE205" s="18">
        <v>1</v>
      </c>
      <c r="BF205" s="18">
        <v>0</v>
      </c>
      <c r="BG205" s="18">
        <v>1</v>
      </c>
      <c r="BH205" s="18">
        <v>1</v>
      </c>
      <c r="BI205" s="18">
        <v>0</v>
      </c>
      <c r="BJ205" s="18">
        <v>1</v>
      </c>
      <c r="BK205" s="18">
        <v>0</v>
      </c>
      <c r="BL205" s="18">
        <v>1</v>
      </c>
      <c r="BM205" s="18">
        <v>0</v>
      </c>
      <c r="BN205" s="18">
        <v>2</v>
      </c>
      <c r="BO205" s="18">
        <v>0</v>
      </c>
      <c r="BP205" s="18">
        <v>1</v>
      </c>
      <c r="BQ205" s="18">
        <v>2</v>
      </c>
      <c r="BR205" s="18">
        <v>0</v>
      </c>
      <c r="BS205" s="18">
        <v>1</v>
      </c>
      <c r="BT205" s="18">
        <v>1</v>
      </c>
      <c r="BU205" s="18">
        <v>0</v>
      </c>
      <c r="BV205" s="18">
        <v>0</v>
      </c>
      <c r="BW205" s="18">
        <v>0</v>
      </c>
      <c r="BX205" s="18">
        <v>0</v>
      </c>
      <c r="BY205" s="18">
        <v>0</v>
      </c>
      <c r="BZ205" s="18">
        <v>1</v>
      </c>
      <c r="CA205" s="18">
        <v>0</v>
      </c>
      <c r="CB205" s="18">
        <v>1</v>
      </c>
      <c r="CC205" s="18">
        <v>1</v>
      </c>
      <c r="CD205" s="18">
        <v>0</v>
      </c>
      <c r="CE205" s="18">
        <v>0</v>
      </c>
      <c r="CF205" s="18">
        <v>0</v>
      </c>
      <c r="CG205" s="18">
        <v>0</v>
      </c>
      <c r="CH205" s="18">
        <v>1</v>
      </c>
      <c r="CI205" s="18">
        <v>0</v>
      </c>
      <c r="CJ205" s="18">
        <v>0</v>
      </c>
      <c r="CK205" s="18">
        <v>0</v>
      </c>
      <c r="CL205" s="18">
        <v>4</v>
      </c>
      <c r="CM205" s="18">
        <v>1</v>
      </c>
      <c r="CN205" s="18">
        <v>1</v>
      </c>
      <c r="CO205" s="18">
        <v>2</v>
      </c>
      <c r="CP205" s="18">
        <v>0</v>
      </c>
    </row>
    <row r="206" spans="2:94" x14ac:dyDescent="0.3">
      <c r="B206" s="18" t="str">
        <f t="shared" si="6"/>
        <v>DR_Reset Tvbox Error - DMCAApple iOS</v>
      </c>
      <c r="C206" s="18" t="s">
        <v>91</v>
      </c>
      <c r="D206" s="18" t="s">
        <v>3</v>
      </c>
      <c r="E206" s="18">
        <v>0</v>
      </c>
      <c r="F206" s="18">
        <v>0</v>
      </c>
      <c r="G206" s="18">
        <v>0</v>
      </c>
      <c r="H206" s="18">
        <v>0</v>
      </c>
      <c r="I206" s="18">
        <v>0</v>
      </c>
      <c r="J206" s="18">
        <v>0</v>
      </c>
      <c r="K206" s="18">
        <v>0</v>
      </c>
      <c r="L206" s="18">
        <v>0</v>
      </c>
      <c r="M206" s="18">
        <v>0</v>
      </c>
      <c r="N206" s="18">
        <v>0</v>
      </c>
      <c r="O206" s="18">
        <v>0</v>
      </c>
      <c r="P206" s="18">
        <v>0</v>
      </c>
      <c r="Q206" s="18">
        <v>0</v>
      </c>
      <c r="R206" s="18">
        <v>0</v>
      </c>
      <c r="S206" s="18">
        <v>0</v>
      </c>
      <c r="T206" s="18">
        <v>0</v>
      </c>
      <c r="U206" s="18">
        <v>0</v>
      </c>
      <c r="V206" s="18">
        <v>0</v>
      </c>
      <c r="W206" s="18">
        <v>0</v>
      </c>
      <c r="X206" s="18">
        <v>0</v>
      </c>
      <c r="Y206" s="18">
        <v>0</v>
      </c>
      <c r="Z206" s="18">
        <v>0</v>
      </c>
      <c r="AA206" s="18">
        <v>0</v>
      </c>
      <c r="AB206" s="18">
        <v>0</v>
      </c>
      <c r="AC206" s="18">
        <v>0</v>
      </c>
      <c r="AD206" s="18">
        <v>0</v>
      </c>
      <c r="AE206" s="18">
        <v>0</v>
      </c>
      <c r="AF206" s="18">
        <v>0</v>
      </c>
      <c r="AG206" s="18">
        <v>0</v>
      </c>
      <c r="AH206" s="18">
        <v>0</v>
      </c>
      <c r="AI206" s="18">
        <v>0</v>
      </c>
      <c r="AJ206" s="18">
        <v>0</v>
      </c>
      <c r="AK206" s="18">
        <v>0</v>
      </c>
      <c r="AL206" s="18">
        <v>0</v>
      </c>
      <c r="AM206" s="18">
        <v>0</v>
      </c>
      <c r="AN206" s="18">
        <v>0</v>
      </c>
      <c r="AO206" s="18">
        <v>0</v>
      </c>
      <c r="AP206" s="18">
        <v>0</v>
      </c>
      <c r="AQ206" s="18">
        <v>0</v>
      </c>
      <c r="AR206" s="18">
        <v>0</v>
      </c>
      <c r="AS206" s="18">
        <v>0</v>
      </c>
      <c r="AT206" s="18">
        <v>0</v>
      </c>
      <c r="AU206" s="18">
        <v>0</v>
      </c>
      <c r="AV206" s="18">
        <v>0</v>
      </c>
      <c r="AW206" s="18">
        <v>0</v>
      </c>
      <c r="AX206" s="18">
        <v>0</v>
      </c>
      <c r="AY206" s="18">
        <v>0</v>
      </c>
      <c r="AZ206" s="18">
        <v>0</v>
      </c>
      <c r="BA206" s="18">
        <v>0</v>
      </c>
      <c r="BB206" s="18">
        <v>0</v>
      </c>
      <c r="BC206" s="18">
        <v>0</v>
      </c>
      <c r="BD206" s="18">
        <v>0</v>
      </c>
      <c r="BE206" s="18">
        <v>0</v>
      </c>
      <c r="BF206" s="18">
        <v>0</v>
      </c>
      <c r="BG206" s="18">
        <v>0</v>
      </c>
      <c r="BH206" s="18">
        <v>0</v>
      </c>
      <c r="BI206" s="18">
        <v>0</v>
      </c>
      <c r="BJ206" s="18">
        <v>0</v>
      </c>
      <c r="BK206" s="18">
        <v>0</v>
      </c>
      <c r="BL206" s="18">
        <v>0</v>
      </c>
      <c r="BM206" s="18">
        <v>0</v>
      </c>
      <c r="BN206" s="18">
        <v>0</v>
      </c>
      <c r="BO206" s="18">
        <v>0</v>
      </c>
      <c r="BP206" s="18">
        <v>0</v>
      </c>
      <c r="BQ206" s="18">
        <v>0</v>
      </c>
      <c r="BR206" s="18">
        <v>0</v>
      </c>
      <c r="BS206" s="18">
        <v>0</v>
      </c>
      <c r="BT206" s="18">
        <v>0</v>
      </c>
      <c r="BU206" s="18">
        <v>0</v>
      </c>
      <c r="BV206" s="18">
        <v>0</v>
      </c>
      <c r="BW206" s="18">
        <v>0</v>
      </c>
      <c r="BX206" s="18">
        <v>0</v>
      </c>
      <c r="BY206" s="18">
        <v>0</v>
      </c>
      <c r="BZ206" s="18">
        <v>0</v>
      </c>
      <c r="CA206" s="18">
        <v>0</v>
      </c>
      <c r="CB206" s="18">
        <v>0</v>
      </c>
      <c r="CC206" s="18">
        <v>0</v>
      </c>
      <c r="CD206" s="18">
        <v>0</v>
      </c>
      <c r="CE206" s="18">
        <v>0</v>
      </c>
      <c r="CF206" s="18">
        <v>0</v>
      </c>
      <c r="CG206" s="18">
        <v>0</v>
      </c>
      <c r="CH206" s="18">
        <v>0</v>
      </c>
      <c r="CI206" s="18">
        <v>0</v>
      </c>
      <c r="CJ206" s="18">
        <v>0</v>
      </c>
      <c r="CK206" s="18">
        <v>0</v>
      </c>
      <c r="CL206" s="18">
        <v>0</v>
      </c>
      <c r="CM206" s="18">
        <v>0</v>
      </c>
      <c r="CN206" s="18">
        <v>0</v>
      </c>
      <c r="CO206" s="18">
        <v>0</v>
      </c>
      <c r="CP206" s="18">
        <v>0</v>
      </c>
    </row>
    <row r="207" spans="2:94" x14ac:dyDescent="0.3">
      <c r="B207" s="18" t="str">
        <f t="shared" si="6"/>
        <v>DR_Reset Tvbox Error - DMCAGoogle Android</v>
      </c>
      <c r="C207" s="18" t="s">
        <v>91</v>
      </c>
      <c r="D207" s="18" t="s">
        <v>4</v>
      </c>
      <c r="E207" s="18">
        <v>0</v>
      </c>
      <c r="F207" s="18">
        <v>0</v>
      </c>
      <c r="G207" s="18">
        <v>0</v>
      </c>
      <c r="H207" s="18">
        <v>1</v>
      </c>
      <c r="I207" s="18">
        <v>0</v>
      </c>
      <c r="J207" s="18">
        <v>2</v>
      </c>
      <c r="K207" s="18">
        <v>3</v>
      </c>
      <c r="L207" s="18">
        <v>2</v>
      </c>
      <c r="M207" s="18">
        <v>1</v>
      </c>
      <c r="N207" s="18">
        <v>1</v>
      </c>
      <c r="O207" s="18">
        <v>1</v>
      </c>
      <c r="P207" s="18">
        <v>2</v>
      </c>
      <c r="Q207" s="18">
        <v>1</v>
      </c>
      <c r="R207" s="18">
        <v>1</v>
      </c>
      <c r="S207" s="18">
        <v>2</v>
      </c>
      <c r="T207" s="18">
        <v>0</v>
      </c>
      <c r="U207" s="18">
        <v>1</v>
      </c>
      <c r="V207" s="18">
        <v>5</v>
      </c>
      <c r="W207" s="18">
        <v>1</v>
      </c>
      <c r="X207" s="18">
        <v>0</v>
      </c>
      <c r="Y207" s="18">
        <v>2</v>
      </c>
      <c r="Z207" s="18">
        <v>0</v>
      </c>
      <c r="AA207" s="18">
        <v>2</v>
      </c>
      <c r="AB207" s="18">
        <v>1</v>
      </c>
      <c r="AC207" s="18">
        <v>0</v>
      </c>
      <c r="AD207" s="18">
        <v>1</v>
      </c>
      <c r="AE207" s="18">
        <v>0</v>
      </c>
      <c r="AF207" s="18">
        <v>0</v>
      </c>
      <c r="AG207" s="18">
        <v>0</v>
      </c>
      <c r="AH207" s="18">
        <v>0</v>
      </c>
      <c r="AI207" s="18">
        <v>0</v>
      </c>
      <c r="AJ207" s="18">
        <v>0</v>
      </c>
      <c r="AK207" s="18">
        <v>1</v>
      </c>
      <c r="AL207" s="18">
        <v>0</v>
      </c>
      <c r="AM207" s="18">
        <v>3</v>
      </c>
      <c r="AN207" s="18">
        <v>0</v>
      </c>
      <c r="AO207" s="18">
        <v>1</v>
      </c>
      <c r="AP207" s="18">
        <v>3</v>
      </c>
      <c r="AQ207" s="18">
        <v>2</v>
      </c>
      <c r="AR207" s="18">
        <v>4</v>
      </c>
      <c r="AS207" s="18">
        <v>0</v>
      </c>
      <c r="AT207" s="18">
        <v>2</v>
      </c>
      <c r="AU207" s="18">
        <v>0</v>
      </c>
      <c r="AV207" s="18">
        <v>0</v>
      </c>
      <c r="AW207" s="18">
        <v>1</v>
      </c>
      <c r="AX207" s="18">
        <v>0</v>
      </c>
      <c r="AY207" s="18">
        <v>0</v>
      </c>
      <c r="AZ207" s="18">
        <v>2</v>
      </c>
      <c r="BA207" s="18">
        <v>0</v>
      </c>
      <c r="BB207" s="18">
        <v>0</v>
      </c>
      <c r="BC207" s="18">
        <v>2</v>
      </c>
      <c r="BD207" s="18">
        <v>1</v>
      </c>
      <c r="BE207" s="18">
        <v>0</v>
      </c>
      <c r="BF207" s="18">
        <v>0</v>
      </c>
      <c r="BG207" s="18">
        <v>2</v>
      </c>
      <c r="BH207" s="18">
        <v>1</v>
      </c>
      <c r="BI207" s="18">
        <v>0</v>
      </c>
      <c r="BJ207" s="18">
        <v>0</v>
      </c>
      <c r="BK207" s="18">
        <v>1</v>
      </c>
      <c r="BL207" s="18">
        <v>0</v>
      </c>
      <c r="BM207" s="18">
        <v>1</v>
      </c>
      <c r="BN207" s="18">
        <v>0</v>
      </c>
      <c r="BO207" s="18">
        <v>2</v>
      </c>
      <c r="BP207" s="18">
        <v>0</v>
      </c>
      <c r="BQ207" s="18">
        <v>0</v>
      </c>
      <c r="BR207" s="18">
        <v>1</v>
      </c>
      <c r="BS207" s="18">
        <v>1</v>
      </c>
      <c r="BT207" s="18">
        <v>0</v>
      </c>
      <c r="BU207" s="18">
        <v>0</v>
      </c>
      <c r="BV207" s="18">
        <v>2</v>
      </c>
      <c r="BW207" s="18">
        <v>0</v>
      </c>
      <c r="BX207" s="18">
        <v>1</v>
      </c>
      <c r="BY207" s="18">
        <v>1</v>
      </c>
      <c r="BZ207" s="18">
        <v>0</v>
      </c>
      <c r="CA207" s="18">
        <v>1</v>
      </c>
      <c r="CB207" s="18">
        <v>0</v>
      </c>
      <c r="CC207" s="18">
        <v>2</v>
      </c>
      <c r="CD207" s="18">
        <v>2</v>
      </c>
      <c r="CE207" s="18">
        <v>0</v>
      </c>
      <c r="CF207" s="18">
        <v>1</v>
      </c>
      <c r="CG207" s="18">
        <v>0</v>
      </c>
      <c r="CH207" s="18">
        <v>0</v>
      </c>
      <c r="CI207" s="18">
        <v>1</v>
      </c>
      <c r="CJ207" s="18">
        <v>0</v>
      </c>
      <c r="CK207" s="18">
        <v>0</v>
      </c>
      <c r="CL207" s="18">
        <v>0</v>
      </c>
      <c r="CM207" s="18">
        <v>0</v>
      </c>
      <c r="CN207" s="18">
        <v>0</v>
      </c>
      <c r="CO207" s="18">
        <v>0</v>
      </c>
      <c r="CP207" s="18">
        <v>1</v>
      </c>
    </row>
    <row r="208" spans="2:94" x14ac:dyDescent="0.3">
      <c r="B208" s="18" t="str">
        <f t="shared" si="6"/>
        <v>DR_Reset Tvbox - Agent ChatApple iOS</v>
      </c>
      <c r="C208" s="18" t="s">
        <v>92</v>
      </c>
      <c r="D208" s="18" t="s">
        <v>3</v>
      </c>
      <c r="E208" s="18">
        <v>113</v>
      </c>
      <c r="F208" s="18">
        <v>135</v>
      </c>
      <c r="G208" s="18">
        <v>153</v>
      </c>
      <c r="H208" s="18">
        <v>104</v>
      </c>
      <c r="I208" s="18">
        <v>121</v>
      </c>
      <c r="J208" s="18">
        <v>112</v>
      </c>
      <c r="K208" s="18">
        <v>102</v>
      </c>
      <c r="L208" s="18">
        <v>140</v>
      </c>
      <c r="M208" s="18">
        <v>123</v>
      </c>
      <c r="N208" s="18">
        <v>137</v>
      </c>
      <c r="O208" s="18">
        <v>168</v>
      </c>
      <c r="P208" s="18">
        <v>104</v>
      </c>
      <c r="Q208" s="18">
        <v>119</v>
      </c>
      <c r="R208" s="18">
        <v>80</v>
      </c>
      <c r="S208" s="18">
        <v>111</v>
      </c>
      <c r="T208" s="18">
        <v>105</v>
      </c>
      <c r="U208" s="18">
        <v>128</v>
      </c>
      <c r="V208" s="18">
        <v>441</v>
      </c>
      <c r="W208" s="18">
        <v>96</v>
      </c>
      <c r="X208" s="18">
        <v>79</v>
      </c>
      <c r="Y208" s="18">
        <v>101</v>
      </c>
      <c r="Z208" s="18">
        <v>103</v>
      </c>
      <c r="AA208" s="18">
        <v>103</v>
      </c>
      <c r="AB208" s="18">
        <v>117</v>
      </c>
      <c r="AC208" s="18">
        <v>123</v>
      </c>
      <c r="AD208" s="18">
        <v>98</v>
      </c>
      <c r="AE208" s="18">
        <v>94</v>
      </c>
      <c r="AF208" s="18">
        <v>74</v>
      </c>
      <c r="AG208" s="18">
        <v>96</v>
      </c>
      <c r="AH208" s="18">
        <v>94</v>
      </c>
      <c r="AI208" s="18">
        <v>99</v>
      </c>
      <c r="AJ208" s="18">
        <v>116</v>
      </c>
      <c r="AK208" s="18">
        <v>104</v>
      </c>
      <c r="AL208" s="18">
        <v>106</v>
      </c>
      <c r="AM208" s="18">
        <v>160</v>
      </c>
      <c r="AN208" s="18">
        <v>88</v>
      </c>
      <c r="AO208" s="18">
        <v>90</v>
      </c>
      <c r="AP208" s="18">
        <v>111</v>
      </c>
      <c r="AQ208" s="18">
        <v>133</v>
      </c>
      <c r="AR208" s="18">
        <v>96</v>
      </c>
      <c r="AS208" s="18">
        <v>114</v>
      </c>
      <c r="AT208" s="18">
        <v>101</v>
      </c>
      <c r="AU208" s="18">
        <v>86</v>
      </c>
      <c r="AV208" s="18">
        <v>112</v>
      </c>
      <c r="AW208" s="18">
        <v>131</v>
      </c>
      <c r="AX208" s="18">
        <v>107</v>
      </c>
      <c r="AY208" s="18">
        <v>99</v>
      </c>
      <c r="AZ208" s="18">
        <v>143</v>
      </c>
      <c r="BA208" s="18">
        <v>104</v>
      </c>
      <c r="BB208" s="18">
        <v>85</v>
      </c>
      <c r="BC208" s="18">
        <v>122</v>
      </c>
      <c r="BD208" s="18">
        <v>144</v>
      </c>
      <c r="BE208" s="18">
        <v>126</v>
      </c>
      <c r="BF208" s="18">
        <v>113</v>
      </c>
      <c r="BG208" s="18">
        <v>96</v>
      </c>
      <c r="BH208" s="18">
        <v>94</v>
      </c>
      <c r="BI208" s="18">
        <v>98</v>
      </c>
      <c r="BJ208" s="18">
        <v>110</v>
      </c>
      <c r="BK208" s="18">
        <v>122</v>
      </c>
      <c r="BL208" s="18">
        <v>131</v>
      </c>
      <c r="BM208" s="18">
        <v>125</v>
      </c>
      <c r="BN208" s="18">
        <v>91</v>
      </c>
      <c r="BO208" s="18">
        <v>102</v>
      </c>
      <c r="BP208" s="18">
        <v>100</v>
      </c>
      <c r="BQ208" s="18">
        <v>115</v>
      </c>
      <c r="BR208" s="18">
        <v>113</v>
      </c>
      <c r="BS208" s="18">
        <v>185</v>
      </c>
      <c r="BT208" s="18">
        <v>111</v>
      </c>
      <c r="BU208" s="18">
        <v>101</v>
      </c>
      <c r="BV208" s="18">
        <v>89</v>
      </c>
      <c r="BW208" s="18">
        <v>96</v>
      </c>
      <c r="BX208" s="18">
        <v>106</v>
      </c>
      <c r="BY208" s="18">
        <v>110</v>
      </c>
      <c r="BZ208" s="18">
        <v>119</v>
      </c>
      <c r="CA208" s="18">
        <v>111</v>
      </c>
      <c r="CB208" s="18">
        <v>136</v>
      </c>
      <c r="CC208" s="18">
        <v>98</v>
      </c>
      <c r="CD208" s="18">
        <v>129</v>
      </c>
      <c r="CE208" s="18">
        <v>132</v>
      </c>
      <c r="CF208" s="18">
        <v>112</v>
      </c>
      <c r="CG208" s="18">
        <v>117</v>
      </c>
      <c r="CH208" s="18">
        <v>102</v>
      </c>
      <c r="CI208" s="18">
        <v>90</v>
      </c>
      <c r="CJ208" s="18">
        <v>140</v>
      </c>
      <c r="CK208" s="18">
        <v>105</v>
      </c>
      <c r="CL208" s="18">
        <v>98</v>
      </c>
      <c r="CM208" s="18">
        <v>123</v>
      </c>
      <c r="CN208" s="18">
        <v>157</v>
      </c>
      <c r="CO208" s="18">
        <v>143</v>
      </c>
      <c r="CP208" s="18">
        <v>106</v>
      </c>
    </row>
    <row r="209" spans="2:94" x14ac:dyDescent="0.3">
      <c r="B209" s="18" t="str">
        <f t="shared" si="6"/>
        <v>DR_Reset Tvbox - Agent ChatGoogle Android</v>
      </c>
      <c r="C209" s="18" t="s">
        <v>92</v>
      </c>
      <c r="D209" s="18" t="s">
        <v>4</v>
      </c>
      <c r="E209" s="18">
        <v>30</v>
      </c>
      <c r="F209" s="18">
        <v>27</v>
      </c>
      <c r="G209" s="18">
        <v>45</v>
      </c>
      <c r="H209" s="18">
        <v>32</v>
      </c>
      <c r="I209" s="18">
        <v>34</v>
      </c>
      <c r="J209" s="18">
        <v>35</v>
      </c>
      <c r="K209" s="18">
        <v>27</v>
      </c>
      <c r="L209" s="18">
        <v>43</v>
      </c>
      <c r="M209" s="18">
        <v>45</v>
      </c>
      <c r="N209" s="18">
        <v>44</v>
      </c>
      <c r="O209" s="18">
        <v>49</v>
      </c>
      <c r="P209" s="18">
        <v>37</v>
      </c>
      <c r="Q209" s="18">
        <v>43</v>
      </c>
      <c r="R209" s="18">
        <v>40</v>
      </c>
      <c r="S209" s="18">
        <v>29</v>
      </c>
      <c r="T209" s="18">
        <v>35</v>
      </c>
      <c r="U209" s="18">
        <v>40</v>
      </c>
      <c r="V209" s="18">
        <v>190</v>
      </c>
      <c r="W209" s="18">
        <v>32</v>
      </c>
      <c r="X209" s="18">
        <v>19</v>
      </c>
      <c r="Y209" s="18">
        <v>33</v>
      </c>
      <c r="Z209" s="18">
        <v>29</v>
      </c>
      <c r="AA209" s="18">
        <v>54</v>
      </c>
      <c r="AB209" s="18">
        <v>51</v>
      </c>
      <c r="AC209" s="18">
        <v>44</v>
      </c>
      <c r="AD209" s="18">
        <v>33</v>
      </c>
      <c r="AE209" s="18">
        <v>34</v>
      </c>
      <c r="AF209" s="18">
        <v>36</v>
      </c>
      <c r="AG209" s="18">
        <v>37</v>
      </c>
      <c r="AH209" s="18">
        <v>31</v>
      </c>
      <c r="AI209" s="18">
        <v>36</v>
      </c>
      <c r="AJ209" s="18">
        <v>39</v>
      </c>
      <c r="AK209" s="18">
        <v>24</v>
      </c>
      <c r="AL209" s="18">
        <v>27</v>
      </c>
      <c r="AM209" s="18">
        <v>67</v>
      </c>
      <c r="AN209" s="18">
        <v>44</v>
      </c>
      <c r="AO209" s="18">
        <v>36</v>
      </c>
      <c r="AP209" s="18">
        <v>45</v>
      </c>
      <c r="AQ209" s="18">
        <v>45</v>
      </c>
      <c r="AR209" s="18">
        <v>35</v>
      </c>
      <c r="AS209" s="18">
        <v>30</v>
      </c>
      <c r="AT209" s="18">
        <v>29</v>
      </c>
      <c r="AU209" s="18">
        <v>31</v>
      </c>
      <c r="AV209" s="18">
        <v>27</v>
      </c>
      <c r="AW209" s="18">
        <v>46</v>
      </c>
      <c r="AX209" s="18">
        <v>30</v>
      </c>
      <c r="AY209" s="18">
        <v>43</v>
      </c>
      <c r="AZ209" s="18">
        <v>31</v>
      </c>
      <c r="BA209" s="18">
        <v>28</v>
      </c>
      <c r="BB209" s="18">
        <v>26</v>
      </c>
      <c r="BC209" s="18">
        <v>31</v>
      </c>
      <c r="BD209" s="18">
        <v>35</v>
      </c>
      <c r="BE209" s="18">
        <v>30</v>
      </c>
      <c r="BF209" s="18">
        <v>33</v>
      </c>
      <c r="BG209" s="18">
        <v>24</v>
      </c>
      <c r="BH209" s="18">
        <v>33</v>
      </c>
      <c r="BI209" s="18">
        <v>29</v>
      </c>
      <c r="BJ209" s="18">
        <v>34</v>
      </c>
      <c r="BK209" s="18">
        <v>49</v>
      </c>
      <c r="BL209" s="18">
        <v>37</v>
      </c>
      <c r="BM209" s="18">
        <v>20</v>
      </c>
      <c r="BN209" s="18">
        <v>28</v>
      </c>
      <c r="BO209" s="18">
        <v>34</v>
      </c>
      <c r="BP209" s="18">
        <v>37</v>
      </c>
      <c r="BQ209" s="18">
        <v>31</v>
      </c>
      <c r="BR209" s="18">
        <v>34</v>
      </c>
      <c r="BS209" s="18">
        <v>60</v>
      </c>
      <c r="BT209" s="18">
        <v>34</v>
      </c>
      <c r="BU209" s="18">
        <v>36</v>
      </c>
      <c r="BV209" s="18">
        <v>37</v>
      </c>
      <c r="BW209" s="18">
        <v>38</v>
      </c>
      <c r="BX209" s="18">
        <v>28</v>
      </c>
      <c r="BY209" s="18">
        <v>43</v>
      </c>
      <c r="BZ209" s="18">
        <v>43</v>
      </c>
      <c r="CA209" s="18">
        <v>37</v>
      </c>
      <c r="CB209" s="18">
        <v>41</v>
      </c>
      <c r="CC209" s="18">
        <v>30</v>
      </c>
      <c r="CD209" s="18">
        <v>39</v>
      </c>
      <c r="CE209" s="18">
        <v>36</v>
      </c>
      <c r="CF209" s="18">
        <v>24</v>
      </c>
      <c r="CG209" s="18">
        <v>36</v>
      </c>
      <c r="CH209" s="18">
        <v>37</v>
      </c>
      <c r="CI209" s="18">
        <v>17</v>
      </c>
      <c r="CJ209" s="18">
        <v>42</v>
      </c>
      <c r="CK209" s="18">
        <v>47</v>
      </c>
      <c r="CL209" s="18">
        <v>43</v>
      </c>
      <c r="CM209" s="18">
        <v>43</v>
      </c>
      <c r="CN209" s="18">
        <v>47</v>
      </c>
      <c r="CO209" s="18">
        <v>47</v>
      </c>
      <c r="CP209" s="18">
        <v>27</v>
      </c>
    </row>
    <row r="210" spans="2:94" x14ac:dyDescent="0.3">
      <c r="B210" s="18" t="str">
        <f t="shared" si="6"/>
        <v/>
      </c>
    </row>
    <row r="211" spans="2:94" x14ac:dyDescent="0.3">
      <c r="B211" s="18" t="str">
        <f t="shared" si="6"/>
        <v/>
      </c>
    </row>
    <row r="212" spans="2:94" x14ac:dyDescent="0.3">
      <c r="B212" s="18" t="str">
        <f t="shared" si="6"/>
        <v/>
      </c>
    </row>
    <row r="213" spans="2:94" x14ac:dyDescent="0.3">
      <c r="B213" s="18" t="str">
        <f t="shared" si="6"/>
        <v/>
      </c>
    </row>
    <row r="218" spans="2:94" x14ac:dyDescent="0.3">
      <c r="C218" s="26" t="s">
        <v>0</v>
      </c>
      <c r="D218" s="26" t="s">
        <v>1</v>
      </c>
      <c r="E218" s="26">
        <v>45533</v>
      </c>
      <c r="F218" s="26">
        <v>45534</v>
      </c>
      <c r="G218" s="26">
        <v>45535</v>
      </c>
      <c r="H218" s="26">
        <v>45536</v>
      </c>
      <c r="I218" s="26">
        <v>45537</v>
      </c>
      <c r="J218" s="26">
        <v>45538</v>
      </c>
      <c r="K218" s="26">
        <v>45539</v>
      </c>
      <c r="L218" s="26">
        <v>45540</v>
      </c>
      <c r="M218" s="26">
        <v>45541</v>
      </c>
      <c r="N218" s="26">
        <v>45542</v>
      </c>
      <c r="O218" s="26">
        <v>45543</v>
      </c>
      <c r="P218" s="26">
        <v>45544</v>
      </c>
      <c r="Q218" s="26">
        <v>45545</v>
      </c>
      <c r="R218" s="26">
        <v>45546</v>
      </c>
      <c r="S218" s="26">
        <v>45547</v>
      </c>
      <c r="T218" s="26">
        <v>45548</v>
      </c>
      <c r="U218" s="26">
        <v>45549</v>
      </c>
      <c r="V218" s="26">
        <v>45550</v>
      </c>
      <c r="W218" s="26">
        <v>45551</v>
      </c>
      <c r="X218" s="26">
        <v>45552</v>
      </c>
      <c r="Y218" s="26">
        <v>45553</v>
      </c>
      <c r="Z218" s="26">
        <v>45554</v>
      </c>
      <c r="AA218" s="26">
        <v>45555</v>
      </c>
      <c r="AB218" s="26">
        <v>45556</v>
      </c>
      <c r="AC218" s="26">
        <v>45557</v>
      </c>
      <c r="AD218" s="26">
        <v>45558</v>
      </c>
      <c r="AE218" s="26">
        <v>45559</v>
      </c>
      <c r="AF218" s="26">
        <v>45560</v>
      </c>
      <c r="AG218" s="26">
        <v>45561</v>
      </c>
      <c r="AH218" s="26">
        <v>45562</v>
      </c>
      <c r="AI218" s="26">
        <v>45563</v>
      </c>
      <c r="AJ218" s="26">
        <v>45564</v>
      </c>
      <c r="AK218" s="26">
        <v>45565</v>
      </c>
      <c r="AL218" s="26">
        <v>45566</v>
      </c>
      <c r="AM218" s="26">
        <v>45567</v>
      </c>
      <c r="AN218" s="26">
        <v>45568</v>
      </c>
      <c r="AO218" s="26">
        <v>45569</v>
      </c>
      <c r="AP218" s="26">
        <v>45570</v>
      </c>
      <c r="AQ218" s="26">
        <v>45571</v>
      </c>
      <c r="AR218" s="26">
        <v>45572</v>
      </c>
      <c r="AS218" s="26">
        <v>45573</v>
      </c>
      <c r="AT218" s="26">
        <v>45574</v>
      </c>
      <c r="AU218" s="26">
        <v>45575</v>
      </c>
      <c r="AV218" s="26">
        <v>45576</v>
      </c>
      <c r="AW218" s="26">
        <v>45577</v>
      </c>
      <c r="AX218" s="26">
        <v>45578</v>
      </c>
      <c r="AY218" s="26">
        <v>45579</v>
      </c>
      <c r="AZ218" s="26">
        <v>45580</v>
      </c>
      <c r="BA218" s="26">
        <v>45581</v>
      </c>
      <c r="BB218" s="26">
        <v>45582</v>
      </c>
      <c r="BC218" s="26">
        <v>45583</v>
      </c>
      <c r="BD218" s="26">
        <v>45584</v>
      </c>
      <c r="BE218" s="26">
        <v>45585</v>
      </c>
      <c r="BF218" s="26">
        <v>45586</v>
      </c>
      <c r="BG218" s="26">
        <v>45587</v>
      </c>
      <c r="BH218" s="26">
        <v>45588</v>
      </c>
      <c r="BI218" s="26">
        <v>45589</v>
      </c>
      <c r="BJ218" s="26">
        <v>45590</v>
      </c>
      <c r="BK218" s="26">
        <v>45591</v>
      </c>
      <c r="BL218" s="26">
        <v>45592</v>
      </c>
      <c r="BM218" s="26">
        <v>45593</v>
      </c>
      <c r="BN218" s="26">
        <v>45594</v>
      </c>
      <c r="BO218" s="26">
        <v>45595</v>
      </c>
      <c r="BP218" s="26">
        <v>45596</v>
      </c>
      <c r="BQ218" s="26">
        <v>45597</v>
      </c>
      <c r="BR218" s="26">
        <v>45598</v>
      </c>
      <c r="BS218" s="26">
        <v>45599</v>
      </c>
      <c r="BT218" s="26">
        <v>45600</v>
      </c>
      <c r="BU218" s="26">
        <v>45601</v>
      </c>
      <c r="BV218" s="26">
        <v>45602</v>
      </c>
      <c r="BW218" s="26">
        <v>45603</v>
      </c>
      <c r="BX218" s="26">
        <v>45604</v>
      </c>
      <c r="BY218" s="26">
        <v>45605</v>
      </c>
      <c r="BZ218" s="26">
        <v>45606</v>
      </c>
      <c r="CA218" s="26">
        <v>45607</v>
      </c>
      <c r="CB218" s="26">
        <v>45608</v>
      </c>
      <c r="CC218" s="26">
        <v>45609</v>
      </c>
      <c r="CD218" s="26">
        <v>45610</v>
      </c>
      <c r="CE218" s="26">
        <v>45611</v>
      </c>
      <c r="CF218" s="26">
        <v>45612</v>
      </c>
      <c r="CG218" s="26">
        <v>45613</v>
      </c>
      <c r="CH218" s="26">
        <v>45614</v>
      </c>
      <c r="CI218" s="26">
        <v>45615</v>
      </c>
      <c r="CJ218" s="26">
        <v>45616</v>
      </c>
      <c r="CK218" s="26">
        <v>45617</v>
      </c>
      <c r="CL218" s="26">
        <v>45618</v>
      </c>
      <c r="CM218" s="26">
        <v>45619</v>
      </c>
      <c r="CN218" s="26">
        <v>45620</v>
      </c>
      <c r="CO218" s="26">
        <v>45621</v>
      </c>
      <c r="CP218" s="26">
        <v>45622</v>
      </c>
    </row>
    <row r="219" spans="2:94" x14ac:dyDescent="0.3">
      <c r="B219" s="18" t="str">
        <f t="shared" ref="B219:B234" si="7">C219&amp;D219</f>
        <v>DR_Direct Ecomm Visits Traffic from to Cox.comApple iOS</v>
      </c>
      <c r="C219" s="18" t="s">
        <v>93</v>
      </c>
      <c r="D219" s="18" t="s">
        <v>3</v>
      </c>
      <c r="E219" s="18">
        <v>8378</v>
      </c>
      <c r="F219" s="18">
        <v>7985</v>
      </c>
      <c r="G219" s="18">
        <v>7770</v>
      </c>
      <c r="H219" s="18">
        <v>6942</v>
      </c>
      <c r="I219" s="18">
        <v>8159</v>
      </c>
      <c r="J219" s="18">
        <v>9184</v>
      </c>
      <c r="K219" s="18">
        <v>8590</v>
      </c>
      <c r="L219" s="18">
        <v>9414</v>
      </c>
      <c r="M219" s="18">
        <v>8563</v>
      </c>
      <c r="N219" s="18">
        <v>8268</v>
      </c>
      <c r="O219" s="18">
        <v>8139</v>
      </c>
      <c r="P219" s="18">
        <v>8307</v>
      </c>
      <c r="Q219" s="18">
        <v>7357</v>
      </c>
      <c r="R219" s="18">
        <v>7531</v>
      </c>
      <c r="S219" s="18">
        <v>8781</v>
      </c>
      <c r="T219" s="18">
        <v>7923</v>
      </c>
      <c r="U219" s="18">
        <v>7460</v>
      </c>
      <c r="V219" s="18">
        <v>7391</v>
      </c>
      <c r="W219" s="18">
        <v>7880</v>
      </c>
      <c r="X219" s="18">
        <v>6959</v>
      </c>
      <c r="Y219" s="18">
        <v>7881</v>
      </c>
      <c r="Z219" s="18">
        <v>7971</v>
      </c>
      <c r="AA219" s="18">
        <v>7675</v>
      </c>
      <c r="AB219" s="18">
        <v>6989</v>
      </c>
      <c r="AC219" s="18">
        <v>6751</v>
      </c>
      <c r="AD219" s="18">
        <v>7254</v>
      </c>
      <c r="AE219" s="18">
        <v>8519</v>
      </c>
      <c r="AF219" s="18">
        <v>7849</v>
      </c>
      <c r="AG219" s="18">
        <v>6597</v>
      </c>
      <c r="AH219" s="18">
        <v>7578</v>
      </c>
      <c r="AI219" s="18">
        <v>7793</v>
      </c>
      <c r="AJ219" s="18">
        <v>6990</v>
      </c>
      <c r="AK219" s="18">
        <v>8513</v>
      </c>
      <c r="AL219" s="18">
        <v>7798</v>
      </c>
      <c r="AM219" s="18">
        <v>7626</v>
      </c>
      <c r="AN219" s="18">
        <v>7534</v>
      </c>
      <c r="AO219" s="18">
        <v>7236</v>
      </c>
      <c r="AP219" s="18">
        <v>7047</v>
      </c>
      <c r="AQ219" s="18">
        <v>6521</v>
      </c>
      <c r="AR219" s="18">
        <v>6525</v>
      </c>
      <c r="AS219" s="18">
        <v>5925</v>
      </c>
      <c r="AT219" s="18">
        <v>7384</v>
      </c>
      <c r="AU219" s="18">
        <v>6989</v>
      </c>
      <c r="AV219" s="18">
        <v>6793</v>
      </c>
      <c r="AW219" s="18">
        <v>6117</v>
      </c>
      <c r="AX219" s="18">
        <v>5415</v>
      </c>
      <c r="AY219" s="18">
        <v>7300</v>
      </c>
      <c r="AZ219" s="18">
        <v>7989</v>
      </c>
      <c r="BA219" s="18">
        <v>7996</v>
      </c>
      <c r="BB219" s="18">
        <v>6685</v>
      </c>
      <c r="BC219" s="18">
        <v>6609</v>
      </c>
      <c r="BD219" s="18">
        <v>6071</v>
      </c>
      <c r="BE219" s="18">
        <v>5876</v>
      </c>
      <c r="BF219" s="18">
        <v>7009</v>
      </c>
      <c r="BG219" s="18">
        <v>8317</v>
      </c>
      <c r="BH219" s="18">
        <v>6899</v>
      </c>
      <c r="BI219" s="18">
        <v>6777</v>
      </c>
      <c r="BJ219" s="18">
        <v>7189</v>
      </c>
      <c r="BK219" s="18">
        <v>5932</v>
      </c>
      <c r="BL219" s="18">
        <v>5640</v>
      </c>
      <c r="BM219" s="18">
        <v>6982</v>
      </c>
      <c r="BN219" s="18">
        <v>7371</v>
      </c>
      <c r="BO219" s="18">
        <v>6616</v>
      </c>
      <c r="BP219" s="18">
        <v>6180</v>
      </c>
      <c r="BQ219" s="18">
        <v>6772</v>
      </c>
      <c r="BR219" s="18">
        <v>6803</v>
      </c>
      <c r="BS219" s="18">
        <v>7166</v>
      </c>
      <c r="BT219" s="18">
        <v>7412</v>
      </c>
      <c r="BU219" s="18">
        <v>6637</v>
      </c>
      <c r="BV219" s="18">
        <v>6710</v>
      </c>
      <c r="BW219" s="18">
        <v>6938</v>
      </c>
      <c r="BX219" s="18">
        <v>6980</v>
      </c>
      <c r="BY219" s="18">
        <v>6301</v>
      </c>
      <c r="BZ219" s="18">
        <v>5977</v>
      </c>
      <c r="CA219" s="18">
        <v>6923</v>
      </c>
      <c r="CB219" s="18">
        <v>7201</v>
      </c>
      <c r="CC219" s="18">
        <v>7117</v>
      </c>
      <c r="CD219" s="18">
        <v>7824</v>
      </c>
      <c r="CE219" s="18">
        <v>8676</v>
      </c>
      <c r="CF219" s="18">
        <v>6952</v>
      </c>
      <c r="CG219" s="18">
        <v>6524</v>
      </c>
      <c r="CH219" s="18">
        <v>7281</v>
      </c>
      <c r="CI219" s="18">
        <v>7154</v>
      </c>
      <c r="CJ219" s="18">
        <v>7509</v>
      </c>
      <c r="CK219" s="18">
        <v>7619</v>
      </c>
      <c r="CL219" s="18">
        <v>7202</v>
      </c>
      <c r="CM219" s="18">
        <v>6805</v>
      </c>
      <c r="CN219" s="18">
        <v>6445</v>
      </c>
      <c r="CO219" s="18">
        <v>7318</v>
      </c>
      <c r="CP219" s="18">
        <v>7088</v>
      </c>
    </row>
    <row r="220" spans="2:94" x14ac:dyDescent="0.3">
      <c r="B220" s="18" t="str">
        <f t="shared" si="7"/>
        <v>DR_Direct Ecomm Visits Traffic from to Cox.comGoogle Android</v>
      </c>
      <c r="C220" s="18" t="s">
        <v>93</v>
      </c>
      <c r="D220" s="18" t="s">
        <v>4</v>
      </c>
      <c r="E220" s="18">
        <v>3070</v>
      </c>
      <c r="F220" s="18">
        <v>2921</v>
      </c>
      <c r="G220" s="18">
        <v>2761</v>
      </c>
      <c r="H220" s="18">
        <v>2504</v>
      </c>
      <c r="I220" s="18">
        <v>2891</v>
      </c>
      <c r="J220" s="18">
        <v>3376</v>
      </c>
      <c r="K220" s="18">
        <v>3212</v>
      </c>
      <c r="L220" s="18">
        <v>3503</v>
      </c>
      <c r="M220" s="18">
        <v>3295</v>
      </c>
      <c r="N220" s="18">
        <v>3143</v>
      </c>
      <c r="O220" s="18">
        <v>2889</v>
      </c>
      <c r="P220" s="18">
        <v>3056</v>
      </c>
      <c r="Q220" s="18">
        <v>2797</v>
      </c>
      <c r="R220" s="18">
        <v>2839</v>
      </c>
      <c r="S220" s="18">
        <v>3126</v>
      </c>
      <c r="T220" s="18">
        <v>2976</v>
      </c>
      <c r="U220" s="18">
        <v>2812</v>
      </c>
      <c r="V220" s="18">
        <v>2727</v>
      </c>
      <c r="W220" s="18">
        <v>2919</v>
      </c>
      <c r="X220" s="18">
        <v>2536</v>
      </c>
      <c r="Y220" s="18">
        <v>2947</v>
      </c>
      <c r="Z220" s="18">
        <v>3078</v>
      </c>
      <c r="AA220" s="18">
        <v>2887</v>
      </c>
      <c r="AB220" s="18">
        <v>2647</v>
      </c>
      <c r="AC220" s="18">
        <v>2497</v>
      </c>
      <c r="AD220" s="18">
        <v>2617</v>
      </c>
      <c r="AE220" s="18">
        <v>3031</v>
      </c>
      <c r="AF220" s="18">
        <v>2865</v>
      </c>
      <c r="AG220" s="18">
        <v>2461</v>
      </c>
      <c r="AH220" s="18">
        <v>2928</v>
      </c>
      <c r="AI220" s="18">
        <v>2939</v>
      </c>
      <c r="AJ220" s="18">
        <v>2675</v>
      </c>
      <c r="AK220" s="18">
        <v>3057</v>
      </c>
      <c r="AL220" s="18">
        <v>2992</v>
      </c>
      <c r="AM220" s="18">
        <v>2920</v>
      </c>
      <c r="AN220" s="18">
        <v>3027</v>
      </c>
      <c r="AO220" s="18">
        <v>2901</v>
      </c>
      <c r="AP220" s="18">
        <v>2595</v>
      </c>
      <c r="AQ220" s="18">
        <v>2476</v>
      </c>
      <c r="AR220" s="18">
        <v>2452</v>
      </c>
      <c r="AS220" s="18">
        <v>2258</v>
      </c>
      <c r="AT220" s="18">
        <v>2954</v>
      </c>
      <c r="AU220" s="18">
        <v>2775</v>
      </c>
      <c r="AV220" s="18">
        <v>2552</v>
      </c>
      <c r="AW220" s="18">
        <v>2328</v>
      </c>
      <c r="AX220" s="18">
        <v>2127</v>
      </c>
      <c r="AY220" s="18">
        <v>2750</v>
      </c>
      <c r="AZ220" s="18">
        <v>2976</v>
      </c>
      <c r="BA220" s="18">
        <v>2984</v>
      </c>
      <c r="BB220" s="18">
        <v>2521</v>
      </c>
      <c r="BC220" s="18">
        <v>2618</v>
      </c>
      <c r="BD220" s="18">
        <v>2337</v>
      </c>
      <c r="BE220" s="18">
        <v>2283</v>
      </c>
      <c r="BF220" s="18">
        <v>2611</v>
      </c>
      <c r="BG220" s="18">
        <v>3078</v>
      </c>
      <c r="BH220" s="18">
        <v>2619</v>
      </c>
      <c r="BI220" s="18">
        <v>2563</v>
      </c>
      <c r="BJ220" s="18">
        <v>2742</v>
      </c>
      <c r="BK220" s="18">
        <v>2358</v>
      </c>
      <c r="BL220" s="18">
        <v>2071</v>
      </c>
      <c r="BM220" s="18">
        <v>2566</v>
      </c>
      <c r="BN220" s="18">
        <v>2829</v>
      </c>
      <c r="BO220" s="18">
        <v>2585</v>
      </c>
      <c r="BP220" s="18">
        <v>2447</v>
      </c>
      <c r="BQ220" s="18">
        <v>2649</v>
      </c>
      <c r="BR220" s="18">
        <v>2814</v>
      </c>
      <c r="BS220" s="18">
        <v>2681</v>
      </c>
      <c r="BT220" s="18">
        <v>2709</v>
      </c>
      <c r="BU220" s="18">
        <v>2560</v>
      </c>
      <c r="BV220" s="18">
        <v>2503</v>
      </c>
      <c r="BW220" s="18">
        <v>2630</v>
      </c>
      <c r="BX220" s="18">
        <v>2589</v>
      </c>
      <c r="BY220" s="18">
        <v>2454</v>
      </c>
      <c r="BZ220" s="18">
        <v>2152</v>
      </c>
      <c r="CA220" s="18">
        <v>2654</v>
      </c>
      <c r="CB220" s="18">
        <v>2731</v>
      </c>
      <c r="CC220" s="18">
        <v>2686</v>
      </c>
      <c r="CD220" s="18">
        <v>2961</v>
      </c>
      <c r="CE220" s="18">
        <v>3262</v>
      </c>
      <c r="CF220" s="18">
        <v>2629</v>
      </c>
      <c r="CG220" s="18">
        <v>2307</v>
      </c>
      <c r="CH220" s="18">
        <v>2646</v>
      </c>
      <c r="CI220" s="18">
        <v>2655</v>
      </c>
      <c r="CJ220" s="18">
        <v>3065</v>
      </c>
      <c r="CK220" s="18">
        <v>2982</v>
      </c>
      <c r="CL220" s="18">
        <v>2897</v>
      </c>
      <c r="CM220" s="18">
        <v>2721</v>
      </c>
      <c r="CN220" s="18">
        <v>2452</v>
      </c>
      <c r="CO220" s="18">
        <v>2812</v>
      </c>
      <c r="CP220" s="18">
        <v>2805</v>
      </c>
    </row>
    <row r="221" spans="2:94" x14ac:dyDescent="0.3">
      <c r="B221" s="18" t="str">
        <f t="shared" si="7"/>
        <v>DR_Direct Ecomm order Traffic sent from cox.comApple iOS</v>
      </c>
      <c r="C221" s="18" t="s">
        <v>94</v>
      </c>
      <c r="D221" s="18" t="s">
        <v>3</v>
      </c>
      <c r="E221" s="18">
        <v>1141</v>
      </c>
      <c r="F221" s="18">
        <v>1115</v>
      </c>
      <c r="G221" s="18">
        <v>1138</v>
      </c>
      <c r="H221" s="18">
        <v>982</v>
      </c>
      <c r="I221" s="18">
        <v>1130</v>
      </c>
      <c r="J221" s="18">
        <v>1145</v>
      </c>
      <c r="K221" s="18">
        <v>1000</v>
      </c>
      <c r="L221" s="18">
        <v>1159</v>
      </c>
      <c r="M221" s="18">
        <v>1045</v>
      </c>
      <c r="N221" s="18">
        <v>1101</v>
      </c>
      <c r="O221" s="18">
        <v>1050</v>
      </c>
      <c r="P221" s="18">
        <v>972</v>
      </c>
      <c r="Q221" s="18">
        <v>851</v>
      </c>
      <c r="R221" s="18">
        <v>956</v>
      </c>
      <c r="S221" s="18">
        <v>1131</v>
      </c>
      <c r="T221" s="18">
        <v>1029</v>
      </c>
      <c r="U221" s="18">
        <v>1106</v>
      </c>
      <c r="V221" s="18">
        <v>1063</v>
      </c>
      <c r="W221" s="18">
        <v>1053</v>
      </c>
      <c r="X221" s="18">
        <v>944</v>
      </c>
      <c r="Y221" s="18">
        <v>948</v>
      </c>
      <c r="Z221" s="18">
        <v>976</v>
      </c>
      <c r="AA221" s="18">
        <v>996</v>
      </c>
      <c r="AB221" s="18">
        <v>1009</v>
      </c>
      <c r="AC221" s="18">
        <v>918</v>
      </c>
      <c r="AD221" s="18">
        <v>955</v>
      </c>
      <c r="AE221" s="18">
        <v>1127</v>
      </c>
      <c r="AF221" s="18">
        <v>1040</v>
      </c>
      <c r="AG221" s="18">
        <v>850</v>
      </c>
      <c r="AH221" s="18">
        <v>1019</v>
      </c>
      <c r="AI221" s="18">
        <v>1109</v>
      </c>
      <c r="AJ221" s="18">
        <v>1000</v>
      </c>
      <c r="AK221" s="18">
        <v>1219</v>
      </c>
      <c r="AL221" s="18">
        <v>1035</v>
      </c>
      <c r="AM221" s="18">
        <v>1011</v>
      </c>
      <c r="AN221" s="18">
        <v>988</v>
      </c>
      <c r="AO221" s="18">
        <v>982</v>
      </c>
      <c r="AP221" s="18">
        <v>1017</v>
      </c>
      <c r="AQ221" s="18">
        <v>873</v>
      </c>
      <c r="AR221" s="18">
        <v>810</v>
      </c>
      <c r="AS221" s="18">
        <v>706</v>
      </c>
      <c r="AT221" s="18">
        <v>991</v>
      </c>
      <c r="AU221" s="18">
        <v>917</v>
      </c>
      <c r="AV221" s="18">
        <v>901</v>
      </c>
      <c r="AW221" s="18">
        <v>834</v>
      </c>
      <c r="AX221" s="18">
        <v>734</v>
      </c>
      <c r="AY221" s="18">
        <v>913</v>
      </c>
      <c r="AZ221" s="18">
        <v>1103</v>
      </c>
      <c r="BA221" s="18">
        <v>995</v>
      </c>
      <c r="BB221" s="18">
        <v>885</v>
      </c>
      <c r="BC221" s="18">
        <v>930</v>
      </c>
      <c r="BD221" s="18">
        <v>849</v>
      </c>
      <c r="BE221" s="18">
        <v>810</v>
      </c>
      <c r="BF221" s="18">
        <v>937</v>
      </c>
      <c r="BG221" s="18">
        <v>1208</v>
      </c>
      <c r="BH221" s="18">
        <v>873</v>
      </c>
      <c r="BI221" s="18">
        <v>889</v>
      </c>
      <c r="BJ221" s="18">
        <v>983</v>
      </c>
      <c r="BK221" s="18">
        <v>879</v>
      </c>
      <c r="BL221" s="18">
        <v>873</v>
      </c>
      <c r="BM221" s="18">
        <v>940</v>
      </c>
      <c r="BN221" s="18">
        <v>1019</v>
      </c>
      <c r="BO221" s="18">
        <v>917</v>
      </c>
      <c r="BP221" s="18">
        <v>839</v>
      </c>
      <c r="BQ221" s="18">
        <v>950</v>
      </c>
      <c r="BR221" s="18">
        <v>1052</v>
      </c>
      <c r="BS221" s="18">
        <v>1024</v>
      </c>
      <c r="BT221" s="18">
        <v>976</v>
      </c>
      <c r="BU221" s="18">
        <v>879</v>
      </c>
      <c r="BV221" s="18">
        <v>897</v>
      </c>
      <c r="BW221" s="18">
        <v>958</v>
      </c>
      <c r="BX221" s="18">
        <v>921</v>
      </c>
      <c r="BY221" s="18">
        <v>902</v>
      </c>
      <c r="BZ221" s="18">
        <v>846</v>
      </c>
      <c r="CA221" s="18">
        <v>897</v>
      </c>
      <c r="CB221" s="18">
        <v>1014</v>
      </c>
      <c r="CC221" s="18">
        <v>934</v>
      </c>
      <c r="CD221" s="18">
        <v>1105</v>
      </c>
      <c r="CE221" s="18">
        <v>1276</v>
      </c>
      <c r="CF221" s="18">
        <v>948</v>
      </c>
      <c r="CG221" s="18">
        <v>901</v>
      </c>
      <c r="CH221" s="18">
        <v>905</v>
      </c>
      <c r="CI221" s="18">
        <v>867</v>
      </c>
      <c r="CJ221" s="18">
        <v>965</v>
      </c>
      <c r="CK221" s="18">
        <v>1025</v>
      </c>
      <c r="CL221" s="18">
        <v>926</v>
      </c>
      <c r="CM221" s="18">
        <v>910</v>
      </c>
      <c r="CN221" s="18">
        <v>808</v>
      </c>
      <c r="CO221" s="18">
        <v>898</v>
      </c>
      <c r="CP221" s="18">
        <v>878</v>
      </c>
    </row>
    <row r="222" spans="2:94" x14ac:dyDescent="0.3">
      <c r="B222" s="18" t="str">
        <f t="shared" si="7"/>
        <v>DR_Direct Ecomm order Traffic sent from cox.comGoogle Android</v>
      </c>
      <c r="C222" s="18" t="s">
        <v>94</v>
      </c>
      <c r="D222" s="18" t="s">
        <v>4</v>
      </c>
      <c r="E222" s="18">
        <v>383</v>
      </c>
      <c r="F222" s="18">
        <v>387</v>
      </c>
      <c r="G222" s="18">
        <v>357</v>
      </c>
      <c r="H222" s="18">
        <v>335</v>
      </c>
      <c r="I222" s="18">
        <v>338</v>
      </c>
      <c r="J222" s="18">
        <v>367</v>
      </c>
      <c r="K222" s="18">
        <v>364</v>
      </c>
      <c r="L222" s="18">
        <v>363</v>
      </c>
      <c r="M222" s="18">
        <v>375</v>
      </c>
      <c r="N222" s="18">
        <v>390</v>
      </c>
      <c r="O222" s="18">
        <v>350</v>
      </c>
      <c r="P222" s="18">
        <v>341</v>
      </c>
      <c r="Q222" s="18">
        <v>329</v>
      </c>
      <c r="R222" s="18">
        <v>339</v>
      </c>
      <c r="S222" s="18">
        <v>358</v>
      </c>
      <c r="T222" s="18">
        <v>406</v>
      </c>
      <c r="U222" s="18">
        <v>384</v>
      </c>
      <c r="V222" s="18">
        <v>360</v>
      </c>
      <c r="W222" s="18">
        <v>368</v>
      </c>
      <c r="X222" s="18">
        <v>316</v>
      </c>
      <c r="Y222" s="18">
        <v>341</v>
      </c>
      <c r="Z222" s="18">
        <v>352</v>
      </c>
      <c r="AA222" s="18">
        <v>348</v>
      </c>
      <c r="AB222" s="18">
        <v>375</v>
      </c>
      <c r="AC222" s="18">
        <v>304</v>
      </c>
      <c r="AD222" s="18">
        <v>323</v>
      </c>
      <c r="AE222" s="18">
        <v>367</v>
      </c>
      <c r="AF222" s="18">
        <v>359</v>
      </c>
      <c r="AG222" s="18">
        <v>304</v>
      </c>
      <c r="AH222" s="18">
        <v>366</v>
      </c>
      <c r="AI222" s="18">
        <v>354</v>
      </c>
      <c r="AJ222" s="18">
        <v>328</v>
      </c>
      <c r="AK222" s="18">
        <v>400</v>
      </c>
      <c r="AL222" s="18">
        <v>371</v>
      </c>
      <c r="AM222" s="18">
        <v>300</v>
      </c>
      <c r="AN222" s="18">
        <v>367</v>
      </c>
      <c r="AO222" s="18">
        <v>364</v>
      </c>
      <c r="AP222" s="18">
        <v>317</v>
      </c>
      <c r="AQ222" s="18">
        <v>290</v>
      </c>
      <c r="AR222" s="18">
        <v>278</v>
      </c>
      <c r="AS222" s="18">
        <v>236</v>
      </c>
      <c r="AT222" s="18">
        <v>351</v>
      </c>
      <c r="AU222" s="18">
        <v>343</v>
      </c>
      <c r="AV222" s="18">
        <v>311</v>
      </c>
      <c r="AW222" s="18">
        <v>337</v>
      </c>
      <c r="AX222" s="18">
        <v>253</v>
      </c>
      <c r="AY222" s="18">
        <v>346</v>
      </c>
      <c r="AZ222" s="18">
        <v>394</v>
      </c>
      <c r="BA222" s="18">
        <v>343</v>
      </c>
      <c r="BB222" s="18">
        <v>303</v>
      </c>
      <c r="BC222" s="18">
        <v>331</v>
      </c>
      <c r="BD222" s="18">
        <v>285</v>
      </c>
      <c r="BE222" s="18">
        <v>272</v>
      </c>
      <c r="BF222" s="18">
        <v>290</v>
      </c>
      <c r="BG222" s="18">
        <v>413</v>
      </c>
      <c r="BH222" s="18">
        <v>331</v>
      </c>
      <c r="BI222" s="18">
        <v>339</v>
      </c>
      <c r="BJ222" s="18">
        <v>350</v>
      </c>
      <c r="BK222" s="18">
        <v>283</v>
      </c>
      <c r="BL222" s="18">
        <v>274</v>
      </c>
      <c r="BM222" s="18">
        <v>316</v>
      </c>
      <c r="BN222" s="18">
        <v>331</v>
      </c>
      <c r="BO222" s="18">
        <v>317</v>
      </c>
      <c r="BP222" s="18">
        <v>306</v>
      </c>
      <c r="BQ222" s="18">
        <v>363</v>
      </c>
      <c r="BR222" s="18">
        <v>387</v>
      </c>
      <c r="BS222" s="18">
        <v>334</v>
      </c>
      <c r="BT222" s="18">
        <v>339</v>
      </c>
      <c r="BU222" s="18">
        <v>313</v>
      </c>
      <c r="BV222" s="18">
        <v>296</v>
      </c>
      <c r="BW222" s="18">
        <v>326</v>
      </c>
      <c r="BX222" s="18">
        <v>327</v>
      </c>
      <c r="BY222" s="18">
        <v>337</v>
      </c>
      <c r="BZ222" s="18">
        <v>297</v>
      </c>
      <c r="CA222" s="18">
        <v>340</v>
      </c>
      <c r="CB222" s="18">
        <v>326</v>
      </c>
      <c r="CC222" s="18">
        <v>359</v>
      </c>
      <c r="CD222" s="18">
        <v>363</v>
      </c>
      <c r="CE222" s="18">
        <v>469</v>
      </c>
      <c r="CF222" s="18">
        <v>300</v>
      </c>
      <c r="CG222" s="18">
        <v>260</v>
      </c>
      <c r="CH222" s="18">
        <v>300</v>
      </c>
      <c r="CI222" s="18">
        <v>292</v>
      </c>
      <c r="CJ222" s="18">
        <v>370</v>
      </c>
      <c r="CK222" s="18">
        <v>401</v>
      </c>
      <c r="CL222" s="18">
        <v>360</v>
      </c>
      <c r="CM222" s="18">
        <v>349</v>
      </c>
      <c r="CN222" s="18">
        <v>304</v>
      </c>
      <c r="CO222" s="18">
        <v>291</v>
      </c>
      <c r="CP222" s="18">
        <v>314</v>
      </c>
    </row>
    <row r="223" spans="2:94" x14ac:dyDescent="0.3">
      <c r="B223" s="18" t="str">
        <f t="shared" si="7"/>
        <v>DR_Direct Ecomm Traffic sent from App to cox.comApple iOS</v>
      </c>
      <c r="C223" s="18" t="s">
        <v>95</v>
      </c>
      <c r="D223" s="18" t="s">
        <v>3</v>
      </c>
      <c r="E223" s="18">
        <v>4218</v>
      </c>
      <c r="F223" s="18">
        <v>4072</v>
      </c>
      <c r="G223" s="18">
        <v>3926</v>
      </c>
      <c r="H223" s="18">
        <v>3567</v>
      </c>
      <c r="I223" s="18">
        <v>3993</v>
      </c>
      <c r="J223" s="18">
        <v>4534</v>
      </c>
      <c r="K223" s="18">
        <v>4346</v>
      </c>
      <c r="L223" s="18">
        <v>4784</v>
      </c>
      <c r="M223" s="18">
        <v>4227</v>
      </c>
      <c r="N223" s="18">
        <v>4048</v>
      </c>
      <c r="O223" s="18">
        <v>3836</v>
      </c>
      <c r="P223" s="18">
        <v>4091</v>
      </c>
      <c r="Q223" s="18">
        <v>3695</v>
      </c>
      <c r="R223" s="18">
        <v>3872</v>
      </c>
      <c r="S223" s="18">
        <v>4187</v>
      </c>
      <c r="T223" s="18">
        <v>3946</v>
      </c>
      <c r="U223" s="18">
        <v>3584</v>
      </c>
      <c r="V223" s="18">
        <v>3632</v>
      </c>
      <c r="W223" s="18">
        <v>3888</v>
      </c>
      <c r="X223" s="18">
        <v>3540</v>
      </c>
      <c r="Y223" s="18">
        <v>3959</v>
      </c>
      <c r="Z223" s="18">
        <v>3985</v>
      </c>
      <c r="AA223" s="18">
        <v>3886</v>
      </c>
      <c r="AB223" s="18">
        <v>3559</v>
      </c>
      <c r="AC223" s="18">
        <v>3471</v>
      </c>
      <c r="AD223" s="18">
        <v>3733</v>
      </c>
      <c r="AE223" s="18">
        <v>4201</v>
      </c>
      <c r="AF223" s="18">
        <v>3884</v>
      </c>
      <c r="AG223" s="18">
        <v>3351</v>
      </c>
      <c r="AH223" s="18">
        <v>3682</v>
      </c>
      <c r="AI223" s="18">
        <v>3839</v>
      </c>
      <c r="AJ223" s="18">
        <v>3431</v>
      </c>
      <c r="AK223" s="18">
        <v>4151</v>
      </c>
      <c r="AL223" s="18">
        <v>3990</v>
      </c>
      <c r="AM223" s="18">
        <v>3724</v>
      </c>
      <c r="AN223" s="18">
        <v>3790</v>
      </c>
      <c r="AO223" s="18">
        <v>3659</v>
      </c>
      <c r="AP223" s="18">
        <v>3484</v>
      </c>
      <c r="AQ223" s="18">
        <v>3192</v>
      </c>
      <c r="AR223" s="18">
        <v>3236</v>
      </c>
      <c r="AS223" s="18">
        <v>3012</v>
      </c>
      <c r="AT223" s="18">
        <v>3555</v>
      </c>
      <c r="AU223" s="18">
        <v>3491</v>
      </c>
      <c r="AV223" s="18">
        <v>3459</v>
      </c>
      <c r="AW223" s="18">
        <v>3115</v>
      </c>
      <c r="AX223" s="18">
        <v>2770</v>
      </c>
      <c r="AY223" s="18">
        <v>3631</v>
      </c>
      <c r="AZ223" s="18">
        <v>3761</v>
      </c>
      <c r="BA223" s="18">
        <v>3863</v>
      </c>
      <c r="BB223" s="18">
        <v>3347</v>
      </c>
      <c r="BC223" s="18">
        <v>3321</v>
      </c>
      <c r="BD223" s="18">
        <v>3019</v>
      </c>
      <c r="BE223" s="18">
        <v>2945</v>
      </c>
      <c r="BF223" s="18">
        <v>3386</v>
      </c>
      <c r="BG223" s="18">
        <v>3732</v>
      </c>
      <c r="BH223" s="18">
        <v>3377</v>
      </c>
      <c r="BI223" s="18">
        <v>3440</v>
      </c>
      <c r="BJ223" s="18">
        <v>3653</v>
      </c>
      <c r="BK223" s="18">
        <v>3011</v>
      </c>
      <c r="BL223" s="18">
        <v>2935</v>
      </c>
      <c r="BM223" s="18">
        <v>3411</v>
      </c>
      <c r="BN223" s="18">
        <v>3484</v>
      </c>
      <c r="BO223" s="18">
        <v>3244</v>
      </c>
      <c r="BP223" s="18">
        <v>3144</v>
      </c>
      <c r="BQ223" s="18">
        <v>3384</v>
      </c>
      <c r="BR223" s="18">
        <v>3463</v>
      </c>
      <c r="BS223" s="18">
        <v>3631</v>
      </c>
      <c r="BT223" s="18">
        <v>3746</v>
      </c>
      <c r="BU223" s="18">
        <v>3472</v>
      </c>
      <c r="BV223" s="18">
        <v>3318</v>
      </c>
      <c r="BW223" s="18">
        <v>3468</v>
      </c>
      <c r="BX223" s="18">
        <v>3573</v>
      </c>
      <c r="BY223" s="18">
        <v>3236</v>
      </c>
      <c r="BZ223" s="18">
        <v>3061</v>
      </c>
      <c r="CA223" s="18">
        <v>3454</v>
      </c>
      <c r="CB223" s="18">
        <v>3518</v>
      </c>
      <c r="CC223" s="18">
        <v>3585</v>
      </c>
      <c r="CD223" s="18">
        <v>3863</v>
      </c>
      <c r="CE223" s="18">
        <v>4715</v>
      </c>
      <c r="CF223" s="18">
        <v>3640</v>
      </c>
      <c r="CG223" s="18">
        <v>3531</v>
      </c>
      <c r="CH223" s="18">
        <v>3697</v>
      </c>
      <c r="CI223" s="18">
        <v>3699</v>
      </c>
      <c r="CJ223" s="18">
        <v>3624</v>
      </c>
      <c r="CK223" s="18">
        <v>3624</v>
      </c>
      <c r="CL223" s="18">
        <v>3536</v>
      </c>
      <c r="CM223" s="18">
        <v>3406</v>
      </c>
      <c r="CN223" s="18">
        <v>3359</v>
      </c>
      <c r="CO223" s="18">
        <v>3555</v>
      </c>
      <c r="CP223" s="18">
        <v>3310</v>
      </c>
    </row>
    <row r="224" spans="2:94" x14ac:dyDescent="0.3">
      <c r="B224" s="18" t="str">
        <f t="shared" si="7"/>
        <v>DR_Direct Ecomm Traffic sent from App to cox.comGoogle Android</v>
      </c>
      <c r="C224" s="18" t="s">
        <v>95</v>
      </c>
      <c r="D224" s="18" t="s">
        <v>4</v>
      </c>
      <c r="E224" s="18">
        <v>1027</v>
      </c>
      <c r="F224" s="18">
        <v>1045</v>
      </c>
      <c r="G224" s="18">
        <v>966</v>
      </c>
      <c r="H224" s="18">
        <v>926</v>
      </c>
      <c r="I224" s="18">
        <v>946</v>
      </c>
      <c r="J224" s="18">
        <v>1052</v>
      </c>
      <c r="K224" s="18">
        <v>1048</v>
      </c>
      <c r="L224" s="18">
        <v>1178</v>
      </c>
      <c r="M224" s="18">
        <v>1022</v>
      </c>
      <c r="N224" s="18">
        <v>991</v>
      </c>
      <c r="O224" s="18">
        <v>985</v>
      </c>
      <c r="P224" s="18">
        <v>963</v>
      </c>
      <c r="Q224" s="18">
        <v>919</v>
      </c>
      <c r="R224" s="18">
        <v>933</v>
      </c>
      <c r="S224" s="18">
        <v>1052</v>
      </c>
      <c r="T224" s="18">
        <v>944</v>
      </c>
      <c r="U224" s="18">
        <v>870</v>
      </c>
      <c r="V224" s="18">
        <v>892</v>
      </c>
      <c r="W224" s="18">
        <v>968</v>
      </c>
      <c r="X224" s="18">
        <v>856</v>
      </c>
      <c r="Y224" s="18">
        <v>959</v>
      </c>
      <c r="Z224" s="18">
        <v>1014</v>
      </c>
      <c r="AA224" s="18">
        <v>946</v>
      </c>
      <c r="AB224" s="18">
        <v>936</v>
      </c>
      <c r="AC224" s="18">
        <v>874</v>
      </c>
      <c r="AD224" s="18">
        <v>911</v>
      </c>
      <c r="AE224" s="18">
        <v>929</v>
      </c>
      <c r="AF224" s="18">
        <v>947</v>
      </c>
      <c r="AG224" s="18">
        <v>826</v>
      </c>
      <c r="AH224" s="18">
        <v>1024</v>
      </c>
      <c r="AI224" s="18">
        <v>924</v>
      </c>
      <c r="AJ224" s="18">
        <v>832</v>
      </c>
      <c r="AK224" s="18">
        <v>1018</v>
      </c>
      <c r="AL224" s="18">
        <v>1023</v>
      </c>
      <c r="AM224" s="18">
        <v>928</v>
      </c>
      <c r="AN224" s="18">
        <v>983</v>
      </c>
      <c r="AO224" s="18">
        <v>986</v>
      </c>
      <c r="AP224" s="18">
        <v>876</v>
      </c>
      <c r="AQ224" s="18">
        <v>825</v>
      </c>
      <c r="AR224" s="18">
        <v>833</v>
      </c>
      <c r="AS224" s="18">
        <v>837</v>
      </c>
      <c r="AT224" s="18">
        <v>856</v>
      </c>
      <c r="AU224" s="18">
        <v>905</v>
      </c>
      <c r="AV224" s="18">
        <v>804</v>
      </c>
      <c r="AW224" s="18">
        <v>731</v>
      </c>
      <c r="AX224" s="18">
        <v>679</v>
      </c>
      <c r="AY224" s="18">
        <v>846</v>
      </c>
      <c r="AZ224" s="18">
        <v>867</v>
      </c>
      <c r="BA224" s="18">
        <v>903</v>
      </c>
      <c r="BB224" s="18">
        <v>831</v>
      </c>
      <c r="BC224" s="18">
        <v>847</v>
      </c>
      <c r="BD224" s="18">
        <v>758</v>
      </c>
      <c r="BE224" s="18">
        <v>794</v>
      </c>
      <c r="BF224" s="18">
        <v>944</v>
      </c>
      <c r="BG224" s="18">
        <v>957</v>
      </c>
      <c r="BH224" s="18">
        <v>844</v>
      </c>
      <c r="BI224" s="18">
        <v>882</v>
      </c>
      <c r="BJ224" s="18">
        <v>959</v>
      </c>
      <c r="BK224" s="18">
        <v>819</v>
      </c>
      <c r="BL224" s="18">
        <v>710</v>
      </c>
      <c r="BM224" s="18">
        <v>796</v>
      </c>
      <c r="BN224" s="18">
        <v>863</v>
      </c>
      <c r="BO224" s="18">
        <v>878</v>
      </c>
      <c r="BP224" s="18">
        <v>820</v>
      </c>
      <c r="BQ224" s="18">
        <v>921</v>
      </c>
      <c r="BR224" s="18">
        <v>944</v>
      </c>
      <c r="BS224" s="18">
        <v>914</v>
      </c>
      <c r="BT224" s="18">
        <v>920</v>
      </c>
      <c r="BU224" s="18">
        <v>847</v>
      </c>
      <c r="BV224" s="18">
        <v>809</v>
      </c>
      <c r="BW224" s="18">
        <v>865</v>
      </c>
      <c r="BX224" s="18">
        <v>907</v>
      </c>
      <c r="BY224" s="18">
        <v>883</v>
      </c>
      <c r="BZ224" s="18">
        <v>798</v>
      </c>
      <c r="CA224" s="18">
        <v>886</v>
      </c>
      <c r="CB224" s="18">
        <v>909</v>
      </c>
      <c r="CC224" s="18">
        <v>896</v>
      </c>
      <c r="CD224" s="18">
        <v>974</v>
      </c>
      <c r="CE224" s="18">
        <v>1121</v>
      </c>
      <c r="CF224" s="18">
        <v>938</v>
      </c>
      <c r="CG224" s="18">
        <v>824</v>
      </c>
      <c r="CH224" s="18">
        <v>903</v>
      </c>
      <c r="CI224" s="18">
        <v>914</v>
      </c>
      <c r="CJ224" s="18">
        <v>972</v>
      </c>
      <c r="CK224" s="18">
        <v>891</v>
      </c>
      <c r="CL224" s="18">
        <v>945</v>
      </c>
      <c r="CM224" s="18">
        <v>965</v>
      </c>
      <c r="CN224" s="18">
        <v>903</v>
      </c>
      <c r="CO224" s="18">
        <v>877</v>
      </c>
      <c r="CP224" s="18">
        <v>870</v>
      </c>
    </row>
    <row r="225" spans="2:94" x14ac:dyDescent="0.3">
      <c r="B225" s="18" t="str">
        <f t="shared" si="7"/>
        <v>DR_Direct Ecomm order Traffic sent from App to cox.comApple iOS</v>
      </c>
      <c r="C225" s="18" t="s">
        <v>96</v>
      </c>
      <c r="D225" s="18" t="s">
        <v>3</v>
      </c>
      <c r="E225" s="18">
        <v>646</v>
      </c>
      <c r="F225" s="18">
        <v>608</v>
      </c>
      <c r="G225" s="18">
        <v>619</v>
      </c>
      <c r="H225" s="18">
        <v>509</v>
      </c>
      <c r="I225" s="18">
        <v>553</v>
      </c>
      <c r="J225" s="18">
        <v>594</v>
      </c>
      <c r="K225" s="18">
        <v>565</v>
      </c>
      <c r="L225" s="18">
        <v>625</v>
      </c>
      <c r="M225" s="18">
        <v>553</v>
      </c>
      <c r="N225" s="18">
        <v>590</v>
      </c>
      <c r="O225" s="18">
        <v>531</v>
      </c>
      <c r="P225" s="18">
        <v>536</v>
      </c>
      <c r="Q225" s="18">
        <v>450</v>
      </c>
      <c r="R225" s="18">
        <v>512</v>
      </c>
      <c r="S225" s="18">
        <v>565</v>
      </c>
      <c r="T225" s="18">
        <v>529</v>
      </c>
      <c r="U225" s="18">
        <v>563</v>
      </c>
      <c r="V225" s="18">
        <v>527</v>
      </c>
      <c r="W225" s="18">
        <v>559</v>
      </c>
      <c r="X225" s="18">
        <v>486</v>
      </c>
      <c r="Y225" s="18">
        <v>495</v>
      </c>
      <c r="Z225" s="18">
        <v>526</v>
      </c>
      <c r="AA225" s="18">
        <v>547</v>
      </c>
      <c r="AB225" s="18">
        <v>546</v>
      </c>
      <c r="AC225" s="18">
        <v>512</v>
      </c>
      <c r="AD225" s="18">
        <v>517</v>
      </c>
      <c r="AE225" s="18">
        <v>560</v>
      </c>
      <c r="AF225" s="18">
        <v>553</v>
      </c>
      <c r="AG225" s="18">
        <v>448</v>
      </c>
      <c r="AH225" s="18">
        <v>529</v>
      </c>
      <c r="AI225" s="18">
        <v>617</v>
      </c>
      <c r="AJ225" s="18">
        <v>543</v>
      </c>
      <c r="AK225" s="18">
        <v>631</v>
      </c>
      <c r="AL225" s="18">
        <v>576</v>
      </c>
      <c r="AM225" s="18">
        <v>520</v>
      </c>
      <c r="AN225" s="18">
        <v>509</v>
      </c>
      <c r="AO225" s="18">
        <v>540</v>
      </c>
      <c r="AP225" s="18">
        <v>548</v>
      </c>
      <c r="AQ225" s="18">
        <v>454</v>
      </c>
      <c r="AR225" s="18">
        <v>416</v>
      </c>
      <c r="AS225" s="18">
        <v>363</v>
      </c>
      <c r="AT225" s="18">
        <v>529</v>
      </c>
      <c r="AU225" s="18">
        <v>455</v>
      </c>
      <c r="AV225" s="18">
        <v>488</v>
      </c>
      <c r="AW225" s="18">
        <v>448</v>
      </c>
      <c r="AX225" s="18">
        <v>414</v>
      </c>
      <c r="AY225" s="18">
        <v>476</v>
      </c>
      <c r="AZ225" s="18">
        <v>527</v>
      </c>
      <c r="BA225" s="18">
        <v>469</v>
      </c>
      <c r="BB225" s="18">
        <v>467</v>
      </c>
      <c r="BC225" s="18">
        <v>512</v>
      </c>
      <c r="BD225" s="18">
        <v>455</v>
      </c>
      <c r="BE225" s="18">
        <v>434</v>
      </c>
      <c r="BF225" s="18">
        <v>483</v>
      </c>
      <c r="BG225" s="18">
        <v>544</v>
      </c>
      <c r="BH225" s="18">
        <v>442</v>
      </c>
      <c r="BI225" s="18">
        <v>456</v>
      </c>
      <c r="BJ225" s="18">
        <v>506</v>
      </c>
      <c r="BK225" s="18">
        <v>491</v>
      </c>
      <c r="BL225" s="18">
        <v>466</v>
      </c>
      <c r="BM225" s="18">
        <v>483</v>
      </c>
      <c r="BN225" s="18">
        <v>495</v>
      </c>
      <c r="BO225" s="18">
        <v>453</v>
      </c>
      <c r="BP225" s="18">
        <v>450</v>
      </c>
      <c r="BQ225" s="18">
        <v>507</v>
      </c>
      <c r="BR225" s="18">
        <v>569</v>
      </c>
      <c r="BS225" s="18">
        <v>551</v>
      </c>
      <c r="BT225" s="18">
        <v>512</v>
      </c>
      <c r="BU225" s="18">
        <v>478</v>
      </c>
      <c r="BV225" s="18">
        <v>465</v>
      </c>
      <c r="BW225" s="18">
        <v>471</v>
      </c>
      <c r="BX225" s="18">
        <v>480</v>
      </c>
      <c r="BY225" s="18">
        <v>505</v>
      </c>
      <c r="BZ225" s="18">
        <v>468</v>
      </c>
      <c r="CA225" s="18">
        <v>468</v>
      </c>
      <c r="CB225" s="18">
        <v>485</v>
      </c>
      <c r="CC225" s="18">
        <v>474</v>
      </c>
      <c r="CD225" s="18">
        <v>548</v>
      </c>
      <c r="CE225" s="18">
        <v>742</v>
      </c>
      <c r="CF225" s="18">
        <v>543</v>
      </c>
      <c r="CG225" s="18">
        <v>528</v>
      </c>
      <c r="CH225" s="18">
        <v>484</v>
      </c>
      <c r="CI225" s="18">
        <v>477</v>
      </c>
      <c r="CJ225" s="18">
        <v>499</v>
      </c>
      <c r="CK225" s="18">
        <v>483</v>
      </c>
      <c r="CL225" s="18">
        <v>496</v>
      </c>
      <c r="CM225" s="18">
        <v>469</v>
      </c>
      <c r="CN225" s="18">
        <v>435</v>
      </c>
      <c r="CO225" s="18">
        <v>477</v>
      </c>
      <c r="CP225" s="18">
        <v>434</v>
      </c>
    </row>
    <row r="226" spans="2:94" x14ac:dyDescent="0.3">
      <c r="B226" s="18" t="str">
        <f t="shared" si="7"/>
        <v>DR_Direct Ecomm order Traffic sent from App to cox.comGoogle Android</v>
      </c>
      <c r="C226" s="18" t="s">
        <v>96</v>
      </c>
      <c r="D226" s="18" t="s">
        <v>4</v>
      </c>
      <c r="E226" s="18">
        <v>130</v>
      </c>
      <c r="F226" s="18">
        <v>176</v>
      </c>
      <c r="G226" s="18">
        <v>149</v>
      </c>
      <c r="H226" s="18">
        <v>133</v>
      </c>
      <c r="I226" s="18">
        <v>119</v>
      </c>
      <c r="J226" s="18">
        <v>127</v>
      </c>
      <c r="K226" s="18">
        <v>130</v>
      </c>
      <c r="L226" s="18">
        <v>151</v>
      </c>
      <c r="M226" s="18">
        <v>133</v>
      </c>
      <c r="N226" s="18">
        <v>150</v>
      </c>
      <c r="O226" s="18">
        <v>145</v>
      </c>
      <c r="P226" s="18">
        <v>119</v>
      </c>
      <c r="Q226" s="18">
        <v>135</v>
      </c>
      <c r="R226" s="18">
        <v>124</v>
      </c>
      <c r="S226" s="18">
        <v>137</v>
      </c>
      <c r="T226" s="18">
        <v>163</v>
      </c>
      <c r="U226" s="18">
        <v>147</v>
      </c>
      <c r="V226" s="18">
        <v>129</v>
      </c>
      <c r="W226" s="18">
        <v>129</v>
      </c>
      <c r="X226" s="18">
        <v>101</v>
      </c>
      <c r="Y226" s="18">
        <v>122</v>
      </c>
      <c r="Z226" s="18">
        <v>130</v>
      </c>
      <c r="AA226" s="18">
        <v>135</v>
      </c>
      <c r="AB226" s="18">
        <v>151</v>
      </c>
      <c r="AC226" s="18">
        <v>110</v>
      </c>
      <c r="AD226" s="18">
        <v>132</v>
      </c>
      <c r="AE226" s="18">
        <v>113</v>
      </c>
      <c r="AF226" s="18">
        <v>134</v>
      </c>
      <c r="AG226" s="18">
        <v>118</v>
      </c>
      <c r="AH226" s="18">
        <v>148</v>
      </c>
      <c r="AI226" s="18">
        <v>133</v>
      </c>
      <c r="AJ226" s="18">
        <v>119</v>
      </c>
      <c r="AK226" s="18">
        <v>159</v>
      </c>
      <c r="AL226" s="18">
        <v>156</v>
      </c>
      <c r="AM226" s="18">
        <v>130</v>
      </c>
      <c r="AN226" s="18">
        <v>142</v>
      </c>
      <c r="AO226" s="18">
        <v>148</v>
      </c>
      <c r="AP226" s="18">
        <v>118</v>
      </c>
      <c r="AQ226" s="18">
        <v>115</v>
      </c>
      <c r="AR226" s="18">
        <v>111</v>
      </c>
      <c r="AS226" s="18">
        <v>101</v>
      </c>
      <c r="AT226" s="18">
        <v>114</v>
      </c>
      <c r="AU226" s="18">
        <v>129</v>
      </c>
      <c r="AV226" s="18">
        <v>103</v>
      </c>
      <c r="AW226" s="18">
        <v>125</v>
      </c>
      <c r="AX226" s="18">
        <v>101</v>
      </c>
      <c r="AY226" s="18">
        <v>126</v>
      </c>
      <c r="AZ226" s="18">
        <v>118</v>
      </c>
      <c r="BA226" s="18">
        <v>119</v>
      </c>
      <c r="BB226" s="18">
        <v>114</v>
      </c>
      <c r="BC226" s="18">
        <v>115</v>
      </c>
      <c r="BD226" s="18">
        <v>110</v>
      </c>
      <c r="BE226" s="18">
        <v>109</v>
      </c>
      <c r="BF226" s="18">
        <v>115</v>
      </c>
      <c r="BG226" s="18">
        <v>127</v>
      </c>
      <c r="BH226" s="18">
        <v>115</v>
      </c>
      <c r="BI226" s="18">
        <v>131</v>
      </c>
      <c r="BJ226" s="18">
        <v>126</v>
      </c>
      <c r="BK226" s="18">
        <v>117</v>
      </c>
      <c r="BL226" s="18">
        <v>101</v>
      </c>
      <c r="BM226" s="18">
        <v>119</v>
      </c>
      <c r="BN226" s="18">
        <v>116</v>
      </c>
      <c r="BO226" s="18">
        <v>122</v>
      </c>
      <c r="BP226" s="18">
        <v>125</v>
      </c>
      <c r="BQ226" s="18">
        <v>159</v>
      </c>
      <c r="BR226" s="18">
        <v>146</v>
      </c>
      <c r="BS226" s="18">
        <v>137</v>
      </c>
      <c r="BT226" s="18">
        <v>128</v>
      </c>
      <c r="BU226" s="18">
        <v>124</v>
      </c>
      <c r="BV226" s="18">
        <v>102</v>
      </c>
      <c r="BW226" s="18">
        <v>112</v>
      </c>
      <c r="BX226" s="18">
        <v>131</v>
      </c>
      <c r="BY226" s="18">
        <v>127</v>
      </c>
      <c r="BZ226" s="18">
        <v>117</v>
      </c>
      <c r="CA226" s="18">
        <v>111</v>
      </c>
      <c r="CB226" s="18">
        <v>122</v>
      </c>
      <c r="CC226" s="18">
        <v>138</v>
      </c>
      <c r="CD226" s="18">
        <v>110</v>
      </c>
      <c r="CE226" s="18">
        <v>187</v>
      </c>
      <c r="CF226" s="18">
        <v>131</v>
      </c>
      <c r="CG226" s="18">
        <v>100</v>
      </c>
      <c r="CH226" s="18">
        <v>117</v>
      </c>
      <c r="CI226" s="18">
        <v>122</v>
      </c>
      <c r="CJ226" s="18">
        <v>132</v>
      </c>
      <c r="CK226" s="18">
        <v>117</v>
      </c>
      <c r="CL226" s="18">
        <v>150</v>
      </c>
      <c r="CM226" s="18">
        <v>147</v>
      </c>
      <c r="CN226" s="18">
        <v>120</v>
      </c>
      <c r="CO226" s="18">
        <v>104</v>
      </c>
      <c r="CP226" s="18">
        <v>114</v>
      </c>
    </row>
    <row r="227" spans="2:94" x14ac:dyDescent="0.3">
      <c r="B227" s="18" t="str">
        <f t="shared" si="7"/>
        <v>DR_Data Plan Upgrade Ecomm Traffic sent from App to cox.comApple iOS</v>
      </c>
      <c r="C227" s="18" t="s">
        <v>97</v>
      </c>
      <c r="D227" s="18" t="s">
        <v>3</v>
      </c>
      <c r="E227" s="18">
        <v>542</v>
      </c>
      <c r="F227" s="18">
        <v>644</v>
      </c>
      <c r="G227" s="18">
        <v>688</v>
      </c>
      <c r="H227" s="18">
        <v>725</v>
      </c>
      <c r="I227" s="18">
        <v>771</v>
      </c>
      <c r="J227" s="18">
        <v>783</v>
      </c>
      <c r="K227" s="18">
        <v>785</v>
      </c>
      <c r="L227" s="18">
        <v>839</v>
      </c>
      <c r="M227" s="18">
        <v>735</v>
      </c>
      <c r="N227" s="18">
        <v>748</v>
      </c>
      <c r="O227" s="18">
        <v>738</v>
      </c>
      <c r="P227" s="18">
        <v>840</v>
      </c>
      <c r="Q227" s="18">
        <v>703</v>
      </c>
      <c r="R227" s="18">
        <v>753</v>
      </c>
      <c r="S227" s="18">
        <v>736</v>
      </c>
      <c r="T227" s="18">
        <v>699</v>
      </c>
      <c r="U227" s="18">
        <v>668</v>
      </c>
      <c r="V227" s="18">
        <v>678</v>
      </c>
      <c r="W227" s="18">
        <v>825</v>
      </c>
      <c r="X227" s="18">
        <v>747</v>
      </c>
      <c r="Y227" s="18">
        <v>799</v>
      </c>
      <c r="Z227" s="18">
        <v>721</v>
      </c>
      <c r="AA227" s="18">
        <v>770</v>
      </c>
      <c r="AB227" s="18">
        <v>749</v>
      </c>
      <c r="AC227" s="18">
        <v>801</v>
      </c>
      <c r="AD227" s="18">
        <v>839</v>
      </c>
      <c r="AE227" s="18">
        <v>802</v>
      </c>
      <c r="AF227" s="18">
        <v>734</v>
      </c>
      <c r="AG227" s="18">
        <v>454</v>
      </c>
      <c r="AH227" s="18">
        <v>430</v>
      </c>
      <c r="AI227" s="18">
        <v>409</v>
      </c>
      <c r="AJ227" s="18">
        <v>468</v>
      </c>
      <c r="AK227" s="18">
        <v>570</v>
      </c>
      <c r="AL227" s="18">
        <v>592</v>
      </c>
      <c r="AM227" s="18">
        <v>515</v>
      </c>
      <c r="AN227" s="18">
        <v>518</v>
      </c>
      <c r="AO227" s="18">
        <v>526</v>
      </c>
      <c r="AP227" s="18">
        <v>466</v>
      </c>
      <c r="AQ227" s="18">
        <v>535</v>
      </c>
      <c r="AR227" s="18">
        <v>565</v>
      </c>
      <c r="AS227" s="18">
        <v>448</v>
      </c>
      <c r="AT227" s="18">
        <v>530</v>
      </c>
      <c r="AU227" s="18">
        <v>537</v>
      </c>
      <c r="AV227" s="18">
        <v>498</v>
      </c>
      <c r="AW227" s="18">
        <v>524</v>
      </c>
      <c r="AX227" s="18">
        <v>519</v>
      </c>
      <c r="AY227" s="18">
        <v>574</v>
      </c>
      <c r="AZ227" s="18">
        <v>596</v>
      </c>
      <c r="BA227" s="18">
        <v>536</v>
      </c>
      <c r="BB227" s="18">
        <v>528</v>
      </c>
      <c r="BC227" s="18">
        <v>544</v>
      </c>
      <c r="BD227" s="18">
        <v>497</v>
      </c>
      <c r="BE227" s="18">
        <v>517</v>
      </c>
      <c r="BF227" s="18">
        <v>611</v>
      </c>
      <c r="BG227" s="18">
        <v>673</v>
      </c>
      <c r="BH227" s="18">
        <v>641</v>
      </c>
      <c r="BI227" s="18">
        <v>680</v>
      </c>
      <c r="BJ227" s="18">
        <v>654</v>
      </c>
      <c r="BK227" s="18">
        <v>412</v>
      </c>
      <c r="BL227" s="18">
        <v>478</v>
      </c>
      <c r="BM227" s="18">
        <v>518</v>
      </c>
      <c r="BN227" s="18">
        <v>544</v>
      </c>
      <c r="BO227" s="18">
        <v>600</v>
      </c>
      <c r="BP227" s="18">
        <v>552</v>
      </c>
      <c r="BQ227" s="18">
        <v>541</v>
      </c>
      <c r="BR227" s="18">
        <v>661</v>
      </c>
      <c r="BS227" s="18">
        <v>882</v>
      </c>
      <c r="BT227" s="18">
        <v>881</v>
      </c>
      <c r="BU227" s="18">
        <v>756</v>
      </c>
      <c r="BV227" s="18">
        <v>675</v>
      </c>
      <c r="BW227" s="18">
        <v>761</v>
      </c>
      <c r="BX227" s="18">
        <v>803</v>
      </c>
      <c r="BY227" s="18">
        <v>708</v>
      </c>
      <c r="BZ227" s="18">
        <v>773</v>
      </c>
      <c r="CA227" s="18">
        <v>542</v>
      </c>
      <c r="CB227" s="18">
        <v>910</v>
      </c>
      <c r="CC227" s="18">
        <v>817</v>
      </c>
      <c r="CD227" s="18">
        <v>892</v>
      </c>
      <c r="CE227" s="18">
        <v>1340</v>
      </c>
      <c r="CF227" s="18">
        <v>902</v>
      </c>
      <c r="CG227" s="18">
        <v>970</v>
      </c>
      <c r="CH227" s="18">
        <v>969</v>
      </c>
      <c r="CI227" s="18">
        <v>924</v>
      </c>
      <c r="CJ227" s="18">
        <v>818</v>
      </c>
      <c r="CK227" s="18">
        <v>875</v>
      </c>
      <c r="CL227" s="18">
        <v>800</v>
      </c>
      <c r="CM227" s="18">
        <v>847</v>
      </c>
      <c r="CN227" s="18">
        <v>941</v>
      </c>
      <c r="CO227" s="18">
        <v>732</v>
      </c>
      <c r="CP227" s="18">
        <v>472</v>
      </c>
    </row>
    <row r="228" spans="2:94" x14ac:dyDescent="0.3">
      <c r="B228" s="18" t="str">
        <f t="shared" si="7"/>
        <v>DR_Data Plan Upgrade Ecomm Traffic sent from App to cox.comGoogle Android</v>
      </c>
      <c r="C228" s="18" t="s">
        <v>97</v>
      </c>
      <c r="D228" s="18" t="s">
        <v>4</v>
      </c>
      <c r="E228" s="18">
        <v>144</v>
      </c>
      <c r="F228" s="18">
        <v>147</v>
      </c>
      <c r="G228" s="18">
        <v>151</v>
      </c>
      <c r="H228" s="18">
        <v>184</v>
      </c>
      <c r="I228" s="18">
        <v>174</v>
      </c>
      <c r="J228" s="18">
        <v>182</v>
      </c>
      <c r="K228" s="18">
        <v>176</v>
      </c>
      <c r="L228" s="18">
        <v>215</v>
      </c>
      <c r="M228" s="18">
        <v>180</v>
      </c>
      <c r="N228" s="18">
        <v>167</v>
      </c>
      <c r="O228" s="18">
        <v>184</v>
      </c>
      <c r="P228" s="18">
        <v>173</v>
      </c>
      <c r="Q228" s="18">
        <v>157</v>
      </c>
      <c r="R228" s="18">
        <v>152</v>
      </c>
      <c r="S228" s="18">
        <v>169</v>
      </c>
      <c r="T228" s="18">
        <v>150</v>
      </c>
      <c r="U228" s="18">
        <v>154</v>
      </c>
      <c r="V228" s="18">
        <v>172</v>
      </c>
      <c r="W228" s="18">
        <v>182</v>
      </c>
      <c r="X228" s="18">
        <v>168</v>
      </c>
      <c r="Y228" s="18">
        <v>170</v>
      </c>
      <c r="Z228" s="18">
        <v>178</v>
      </c>
      <c r="AA228" s="18">
        <v>199</v>
      </c>
      <c r="AB228" s="18">
        <v>164</v>
      </c>
      <c r="AC228" s="18">
        <v>193</v>
      </c>
      <c r="AD228" s="18">
        <v>162</v>
      </c>
      <c r="AE228" s="18">
        <v>163</v>
      </c>
      <c r="AF228" s="18">
        <v>152</v>
      </c>
      <c r="AG228" s="18">
        <v>89</v>
      </c>
      <c r="AH228" s="18">
        <v>98</v>
      </c>
      <c r="AI228" s="18">
        <v>88</v>
      </c>
      <c r="AJ228" s="18">
        <v>87</v>
      </c>
      <c r="AK228" s="18">
        <v>138</v>
      </c>
      <c r="AL228" s="18">
        <v>119</v>
      </c>
      <c r="AM228" s="18">
        <v>124</v>
      </c>
      <c r="AN228" s="18">
        <v>127</v>
      </c>
      <c r="AO228" s="18">
        <v>117</v>
      </c>
      <c r="AP228" s="18">
        <v>121</v>
      </c>
      <c r="AQ228" s="18">
        <v>131</v>
      </c>
      <c r="AR228" s="18">
        <v>144</v>
      </c>
      <c r="AS228" s="18">
        <v>132</v>
      </c>
      <c r="AT228" s="18">
        <v>121</v>
      </c>
      <c r="AU228" s="18">
        <v>114</v>
      </c>
      <c r="AV228" s="18">
        <v>94</v>
      </c>
      <c r="AW228" s="18">
        <v>106</v>
      </c>
      <c r="AX228" s="18">
        <v>120</v>
      </c>
      <c r="AY228" s="18">
        <v>112</v>
      </c>
      <c r="AZ228" s="18">
        <v>131</v>
      </c>
      <c r="BA228" s="18">
        <v>123</v>
      </c>
      <c r="BB228" s="18">
        <v>123</v>
      </c>
      <c r="BC228" s="18">
        <v>141</v>
      </c>
      <c r="BD228" s="18">
        <v>129</v>
      </c>
      <c r="BE228" s="18">
        <v>130</v>
      </c>
      <c r="BF228" s="18">
        <v>167</v>
      </c>
      <c r="BG228" s="18">
        <v>161</v>
      </c>
      <c r="BH228" s="18">
        <v>122</v>
      </c>
      <c r="BI228" s="18">
        <v>168</v>
      </c>
      <c r="BJ228" s="18">
        <v>147</v>
      </c>
      <c r="BK228" s="18">
        <v>101</v>
      </c>
      <c r="BL228" s="18">
        <v>99</v>
      </c>
      <c r="BM228" s="18">
        <v>128</v>
      </c>
      <c r="BN228" s="18">
        <v>122</v>
      </c>
      <c r="BO228" s="18">
        <v>146</v>
      </c>
      <c r="BP228" s="18">
        <v>142</v>
      </c>
      <c r="BQ228" s="18">
        <v>157</v>
      </c>
      <c r="BR228" s="18">
        <v>158</v>
      </c>
      <c r="BS228" s="18">
        <v>213</v>
      </c>
      <c r="BT228" s="18">
        <v>189</v>
      </c>
      <c r="BU228" s="18">
        <v>189</v>
      </c>
      <c r="BV228" s="18">
        <v>159</v>
      </c>
      <c r="BW228" s="18">
        <v>170</v>
      </c>
      <c r="BX228" s="18">
        <v>170</v>
      </c>
      <c r="BY228" s="18">
        <v>182</v>
      </c>
      <c r="BZ228" s="18">
        <v>209</v>
      </c>
      <c r="CA228" s="18">
        <v>134</v>
      </c>
      <c r="CB228" s="18">
        <v>234</v>
      </c>
      <c r="CC228" s="18">
        <v>180</v>
      </c>
      <c r="CD228" s="18">
        <v>209</v>
      </c>
      <c r="CE228" s="18">
        <v>284</v>
      </c>
      <c r="CF228" s="18">
        <v>245</v>
      </c>
      <c r="CG228" s="18">
        <v>222</v>
      </c>
      <c r="CH228" s="18">
        <v>224</v>
      </c>
      <c r="CI228" s="18">
        <v>197</v>
      </c>
      <c r="CJ228" s="18">
        <v>196</v>
      </c>
      <c r="CK228" s="18">
        <v>185</v>
      </c>
      <c r="CL228" s="18">
        <v>194</v>
      </c>
      <c r="CM228" s="18">
        <v>204</v>
      </c>
      <c r="CN228" s="18">
        <v>219</v>
      </c>
      <c r="CO228" s="18">
        <v>173</v>
      </c>
      <c r="CP228" s="18">
        <v>102</v>
      </c>
    </row>
    <row r="229" spans="2:94" x14ac:dyDescent="0.3">
      <c r="B229" s="18" t="str">
        <f t="shared" si="7"/>
        <v>DR_Service Plan Upgrade Ecomm Traffic sent from App to cox.comApple iOS</v>
      </c>
      <c r="C229" s="18" t="s">
        <v>98</v>
      </c>
      <c r="D229" s="18" t="s">
        <v>3</v>
      </c>
      <c r="E229" s="18">
        <v>2620</v>
      </c>
      <c r="F229" s="18">
        <v>2521</v>
      </c>
      <c r="G229" s="18">
        <v>2377</v>
      </c>
      <c r="H229" s="18">
        <v>2135</v>
      </c>
      <c r="I229" s="18">
        <v>2532</v>
      </c>
      <c r="J229" s="18">
        <v>2750</v>
      </c>
      <c r="K229" s="18">
        <v>2723</v>
      </c>
      <c r="L229" s="18">
        <v>3103</v>
      </c>
      <c r="M229" s="18">
        <v>2723</v>
      </c>
      <c r="N229" s="18">
        <v>2675</v>
      </c>
      <c r="O229" s="18">
        <v>2599</v>
      </c>
      <c r="P229" s="18">
        <v>2515</v>
      </c>
      <c r="Q229" s="18">
        <v>2288</v>
      </c>
      <c r="R229" s="18">
        <v>2426</v>
      </c>
      <c r="S229" s="18">
        <v>2720</v>
      </c>
      <c r="T229" s="18">
        <v>2463</v>
      </c>
      <c r="U229" s="18">
        <v>2321</v>
      </c>
      <c r="V229" s="18">
        <v>2348</v>
      </c>
      <c r="W229" s="18">
        <v>2292</v>
      </c>
      <c r="X229" s="18">
        <v>2216</v>
      </c>
      <c r="Y229" s="18">
        <v>2553</v>
      </c>
      <c r="Z229" s="18">
        <v>2514</v>
      </c>
      <c r="AA229" s="18">
        <v>2362</v>
      </c>
      <c r="AB229" s="18">
        <v>2210</v>
      </c>
      <c r="AC229" s="18">
        <v>2215</v>
      </c>
      <c r="AD229" s="18">
        <v>2298</v>
      </c>
      <c r="AE229" s="18">
        <v>2544</v>
      </c>
      <c r="AF229" s="18">
        <v>2423</v>
      </c>
      <c r="AG229" s="18">
        <v>2200</v>
      </c>
      <c r="AH229" s="18">
        <v>2433</v>
      </c>
      <c r="AI229" s="18">
        <v>2464</v>
      </c>
      <c r="AJ229" s="18">
        <v>2152</v>
      </c>
      <c r="AK229" s="18">
        <v>2499</v>
      </c>
      <c r="AL229" s="18">
        <v>2460</v>
      </c>
      <c r="AM229" s="18">
        <v>2387</v>
      </c>
      <c r="AN229" s="18">
        <v>2430</v>
      </c>
      <c r="AO229" s="18">
        <v>2339</v>
      </c>
      <c r="AP229" s="18">
        <v>2328</v>
      </c>
      <c r="AQ229" s="18">
        <v>2133</v>
      </c>
      <c r="AR229" s="18">
        <v>2022</v>
      </c>
      <c r="AS229" s="18">
        <v>2023</v>
      </c>
      <c r="AT229" s="18">
        <v>2335</v>
      </c>
      <c r="AU229" s="18">
        <v>2263</v>
      </c>
      <c r="AV229" s="18">
        <v>2164</v>
      </c>
      <c r="AW229" s="18">
        <v>2059</v>
      </c>
      <c r="AX229" s="18">
        <v>1812</v>
      </c>
      <c r="AY229" s="18">
        <v>2293</v>
      </c>
      <c r="AZ229" s="18">
        <v>2440</v>
      </c>
      <c r="BA229" s="18">
        <v>2673</v>
      </c>
      <c r="BB229" s="18">
        <v>2134</v>
      </c>
      <c r="BC229" s="18">
        <v>2057</v>
      </c>
      <c r="BD229" s="18">
        <v>1970</v>
      </c>
      <c r="BE229" s="18">
        <v>1944</v>
      </c>
      <c r="BF229" s="18">
        <v>2021</v>
      </c>
      <c r="BG229" s="18">
        <v>2429</v>
      </c>
      <c r="BH229" s="18">
        <v>2114</v>
      </c>
      <c r="BI229" s="18">
        <v>2116</v>
      </c>
      <c r="BJ229" s="18">
        <v>2317</v>
      </c>
      <c r="BK229" s="18">
        <v>1956</v>
      </c>
      <c r="BL229" s="18">
        <v>1907</v>
      </c>
      <c r="BM229" s="18">
        <v>2032</v>
      </c>
      <c r="BN229" s="18">
        <v>2264</v>
      </c>
      <c r="BO229" s="18">
        <v>2017</v>
      </c>
      <c r="BP229" s="18">
        <v>1837</v>
      </c>
      <c r="BQ229" s="18">
        <v>1988</v>
      </c>
      <c r="BR229" s="18">
        <v>2093</v>
      </c>
      <c r="BS229" s="18">
        <v>2228</v>
      </c>
      <c r="BT229" s="18">
        <v>2222</v>
      </c>
      <c r="BU229" s="18">
        <v>2043</v>
      </c>
      <c r="BV229" s="18">
        <v>2057</v>
      </c>
      <c r="BW229" s="18">
        <v>2106</v>
      </c>
      <c r="BX229" s="18">
        <v>2218</v>
      </c>
      <c r="BY229" s="18">
        <v>2065</v>
      </c>
      <c r="BZ229" s="18">
        <v>1947</v>
      </c>
      <c r="CA229" s="18">
        <v>2328</v>
      </c>
      <c r="CB229" s="18">
        <v>2167</v>
      </c>
      <c r="CC229" s="18">
        <v>2216</v>
      </c>
      <c r="CD229" s="18">
        <v>2478</v>
      </c>
      <c r="CE229" s="18">
        <v>3004</v>
      </c>
      <c r="CF229" s="18">
        <v>2347</v>
      </c>
      <c r="CG229" s="18">
        <v>2205</v>
      </c>
      <c r="CH229" s="18">
        <v>2213</v>
      </c>
      <c r="CI229" s="18">
        <v>2333</v>
      </c>
      <c r="CJ229" s="18">
        <v>2302</v>
      </c>
      <c r="CK229" s="18">
        <v>2251</v>
      </c>
      <c r="CL229" s="18">
        <v>2232</v>
      </c>
      <c r="CM229" s="18">
        <v>2131</v>
      </c>
      <c r="CN229" s="18">
        <v>2079</v>
      </c>
      <c r="CO229" s="18">
        <v>2142</v>
      </c>
      <c r="CP229" s="18">
        <v>2157</v>
      </c>
    </row>
    <row r="230" spans="2:94" x14ac:dyDescent="0.3">
      <c r="B230" s="18" t="str">
        <f t="shared" si="7"/>
        <v>DR_Service Plan Upgrade Ecomm Traffic sent from App to cox.comGoogle Android</v>
      </c>
      <c r="C230" s="18" t="s">
        <v>98</v>
      </c>
      <c r="D230" s="18" t="s">
        <v>4</v>
      </c>
      <c r="E230" s="18">
        <v>690</v>
      </c>
      <c r="F230" s="18">
        <v>701</v>
      </c>
      <c r="G230" s="18">
        <v>634</v>
      </c>
      <c r="H230" s="18">
        <v>619</v>
      </c>
      <c r="I230" s="18">
        <v>671</v>
      </c>
      <c r="J230" s="18">
        <v>708</v>
      </c>
      <c r="K230" s="18">
        <v>729</v>
      </c>
      <c r="L230" s="18">
        <v>825</v>
      </c>
      <c r="M230" s="18">
        <v>682</v>
      </c>
      <c r="N230" s="18">
        <v>701</v>
      </c>
      <c r="O230" s="18">
        <v>700</v>
      </c>
      <c r="P230" s="18">
        <v>637</v>
      </c>
      <c r="Q230" s="18">
        <v>639</v>
      </c>
      <c r="R230" s="18">
        <v>636</v>
      </c>
      <c r="S230" s="18">
        <v>742</v>
      </c>
      <c r="T230" s="18">
        <v>637</v>
      </c>
      <c r="U230" s="18">
        <v>604</v>
      </c>
      <c r="V230" s="18">
        <v>635</v>
      </c>
      <c r="W230" s="18">
        <v>640</v>
      </c>
      <c r="X230" s="18">
        <v>570</v>
      </c>
      <c r="Y230" s="18">
        <v>684</v>
      </c>
      <c r="Z230" s="18">
        <v>706</v>
      </c>
      <c r="AA230" s="18">
        <v>623</v>
      </c>
      <c r="AB230" s="18">
        <v>660</v>
      </c>
      <c r="AC230" s="18">
        <v>594</v>
      </c>
      <c r="AD230" s="18">
        <v>613</v>
      </c>
      <c r="AE230" s="18">
        <v>605</v>
      </c>
      <c r="AF230" s="18">
        <v>650</v>
      </c>
      <c r="AG230" s="18">
        <v>580</v>
      </c>
      <c r="AH230" s="18">
        <v>738</v>
      </c>
      <c r="AI230" s="18">
        <v>667</v>
      </c>
      <c r="AJ230" s="18">
        <v>587</v>
      </c>
      <c r="AK230" s="18">
        <v>648</v>
      </c>
      <c r="AL230" s="18">
        <v>694</v>
      </c>
      <c r="AM230" s="18">
        <v>624</v>
      </c>
      <c r="AN230" s="18">
        <v>681</v>
      </c>
      <c r="AO230" s="18">
        <v>687</v>
      </c>
      <c r="AP230" s="18">
        <v>635</v>
      </c>
      <c r="AQ230" s="18">
        <v>602</v>
      </c>
      <c r="AR230" s="18">
        <v>563</v>
      </c>
      <c r="AS230" s="18">
        <v>574</v>
      </c>
      <c r="AT230" s="18">
        <v>594</v>
      </c>
      <c r="AU230" s="18">
        <v>647</v>
      </c>
      <c r="AV230" s="18">
        <v>582</v>
      </c>
      <c r="AW230" s="18">
        <v>503</v>
      </c>
      <c r="AX230" s="18">
        <v>480</v>
      </c>
      <c r="AY230" s="18">
        <v>595</v>
      </c>
      <c r="AZ230" s="18">
        <v>622</v>
      </c>
      <c r="BA230" s="18">
        <v>675</v>
      </c>
      <c r="BB230" s="18">
        <v>583</v>
      </c>
      <c r="BC230" s="18">
        <v>563</v>
      </c>
      <c r="BD230" s="18">
        <v>545</v>
      </c>
      <c r="BE230" s="18">
        <v>565</v>
      </c>
      <c r="BF230" s="18">
        <v>641</v>
      </c>
      <c r="BG230" s="18">
        <v>669</v>
      </c>
      <c r="BH230" s="18">
        <v>557</v>
      </c>
      <c r="BI230" s="18">
        <v>589</v>
      </c>
      <c r="BJ230" s="18">
        <v>654</v>
      </c>
      <c r="BK230" s="18">
        <v>590</v>
      </c>
      <c r="BL230" s="18">
        <v>509</v>
      </c>
      <c r="BM230" s="18">
        <v>510</v>
      </c>
      <c r="BN230" s="18">
        <v>598</v>
      </c>
      <c r="BO230" s="18">
        <v>580</v>
      </c>
      <c r="BP230" s="18">
        <v>517</v>
      </c>
      <c r="BQ230" s="18">
        <v>578</v>
      </c>
      <c r="BR230" s="18">
        <v>623</v>
      </c>
      <c r="BS230" s="18">
        <v>582</v>
      </c>
      <c r="BT230" s="18">
        <v>591</v>
      </c>
      <c r="BU230" s="18">
        <v>540</v>
      </c>
      <c r="BV230" s="18">
        <v>524</v>
      </c>
      <c r="BW230" s="18">
        <v>567</v>
      </c>
      <c r="BX230" s="18">
        <v>613</v>
      </c>
      <c r="BY230" s="18">
        <v>612</v>
      </c>
      <c r="BZ230" s="18">
        <v>520</v>
      </c>
      <c r="CA230" s="18">
        <v>648</v>
      </c>
      <c r="CB230" s="18">
        <v>601</v>
      </c>
      <c r="CC230" s="18">
        <v>593</v>
      </c>
      <c r="CD230" s="18">
        <v>636</v>
      </c>
      <c r="CE230" s="18">
        <v>751</v>
      </c>
      <c r="CF230" s="18">
        <v>613</v>
      </c>
      <c r="CG230" s="18">
        <v>515</v>
      </c>
      <c r="CH230" s="18">
        <v>553</v>
      </c>
      <c r="CI230" s="18">
        <v>614</v>
      </c>
      <c r="CJ230" s="18">
        <v>670</v>
      </c>
      <c r="CK230" s="18">
        <v>581</v>
      </c>
      <c r="CL230" s="18">
        <v>622</v>
      </c>
      <c r="CM230" s="18">
        <v>622</v>
      </c>
      <c r="CN230" s="18">
        <v>586</v>
      </c>
      <c r="CO230" s="18">
        <v>568</v>
      </c>
      <c r="CP230" s="18">
        <v>594</v>
      </c>
    </row>
    <row r="231" spans="2:94" x14ac:dyDescent="0.3">
      <c r="B231" s="18" t="str">
        <f t="shared" si="7"/>
        <v>DR_CRO Ecomm Traffic sent from App to cox.comApple iOS</v>
      </c>
      <c r="C231" s="18" t="s">
        <v>99</v>
      </c>
      <c r="D231" s="18" t="s">
        <v>3</v>
      </c>
      <c r="E231" s="18">
        <v>1113</v>
      </c>
      <c r="F231" s="18">
        <v>881</v>
      </c>
      <c r="G231" s="18">
        <v>774</v>
      </c>
      <c r="H231" s="18">
        <v>649</v>
      </c>
      <c r="I231" s="18">
        <v>1034</v>
      </c>
      <c r="J231" s="18">
        <v>1138</v>
      </c>
      <c r="K231" s="18">
        <v>995</v>
      </c>
      <c r="L231" s="18">
        <v>1088</v>
      </c>
      <c r="M231" s="18">
        <v>993</v>
      </c>
      <c r="N231" s="18">
        <v>936</v>
      </c>
      <c r="O231" s="18">
        <v>892</v>
      </c>
      <c r="P231" s="18">
        <v>917</v>
      </c>
      <c r="Q231" s="18">
        <v>858</v>
      </c>
      <c r="R231" s="18">
        <v>1003</v>
      </c>
      <c r="S231" s="18">
        <v>997</v>
      </c>
      <c r="T231" s="18">
        <v>916</v>
      </c>
      <c r="U231" s="18">
        <v>699</v>
      </c>
      <c r="V231" s="18">
        <v>794</v>
      </c>
      <c r="W231" s="18">
        <v>841</v>
      </c>
      <c r="X231" s="18">
        <v>677</v>
      </c>
      <c r="Y231" s="18">
        <v>871</v>
      </c>
      <c r="Z231" s="18">
        <v>1052</v>
      </c>
      <c r="AA231" s="18">
        <v>876</v>
      </c>
      <c r="AB231" s="18">
        <v>746</v>
      </c>
      <c r="AC231" s="18">
        <v>711</v>
      </c>
      <c r="AD231" s="18">
        <v>742</v>
      </c>
      <c r="AE231" s="18">
        <v>1012</v>
      </c>
      <c r="AF231" s="18">
        <v>921</v>
      </c>
      <c r="AG231" s="18">
        <v>710</v>
      </c>
      <c r="AH231" s="18">
        <v>726</v>
      </c>
      <c r="AI231" s="18">
        <v>954</v>
      </c>
      <c r="AJ231" s="18">
        <v>786</v>
      </c>
      <c r="AK231" s="18">
        <v>880</v>
      </c>
      <c r="AL231" s="18">
        <v>784</v>
      </c>
      <c r="AM231" s="18">
        <v>872</v>
      </c>
      <c r="AN231" s="18">
        <v>915</v>
      </c>
      <c r="AO231" s="18">
        <v>881</v>
      </c>
      <c r="AP231" s="18">
        <v>823</v>
      </c>
      <c r="AQ231" s="18">
        <v>779</v>
      </c>
      <c r="AR231" s="18">
        <v>603</v>
      </c>
      <c r="AS231" s="18">
        <v>533</v>
      </c>
      <c r="AT231" s="18">
        <v>894</v>
      </c>
      <c r="AU231" s="18">
        <v>891</v>
      </c>
      <c r="AV231" s="18">
        <v>865</v>
      </c>
      <c r="AW231" s="18">
        <v>753</v>
      </c>
      <c r="AX231" s="18">
        <v>582</v>
      </c>
      <c r="AY231" s="18">
        <v>845</v>
      </c>
      <c r="AZ231" s="18">
        <v>943</v>
      </c>
      <c r="BA231" s="18">
        <v>910</v>
      </c>
      <c r="BB231" s="18">
        <v>772</v>
      </c>
      <c r="BC231" s="18">
        <v>813</v>
      </c>
      <c r="BD231" s="18">
        <v>660</v>
      </c>
      <c r="BE231" s="18">
        <v>629</v>
      </c>
      <c r="BF231" s="18">
        <v>697</v>
      </c>
      <c r="BG231" s="18">
        <v>857</v>
      </c>
      <c r="BH231" s="18">
        <v>751</v>
      </c>
      <c r="BI231" s="18">
        <v>814</v>
      </c>
      <c r="BJ231" s="18">
        <v>792</v>
      </c>
      <c r="BK231" s="18">
        <v>650</v>
      </c>
      <c r="BL231" s="18">
        <v>672</v>
      </c>
      <c r="BM231" s="18">
        <v>761</v>
      </c>
      <c r="BN231" s="18">
        <v>757</v>
      </c>
      <c r="BO231" s="18">
        <v>631</v>
      </c>
      <c r="BP231" s="18">
        <v>677</v>
      </c>
      <c r="BQ231" s="18">
        <v>669</v>
      </c>
      <c r="BR231" s="18">
        <v>672</v>
      </c>
      <c r="BS231" s="18">
        <v>722</v>
      </c>
      <c r="BT231" s="18">
        <v>714</v>
      </c>
      <c r="BU231" s="18">
        <v>752</v>
      </c>
      <c r="BV231" s="18">
        <v>746</v>
      </c>
      <c r="BW231" s="18">
        <v>727</v>
      </c>
      <c r="BX231" s="18">
        <v>691</v>
      </c>
      <c r="BY231" s="18">
        <v>685</v>
      </c>
      <c r="BZ231" s="18">
        <v>609</v>
      </c>
      <c r="CA231" s="18">
        <v>767</v>
      </c>
      <c r="CB231" s="18">
        <v>659</v>
      </c>
      <c r="CC231" s="18">
        <v>772</v>
      </c>
      <c r="CD231" s="18">
        <v>846</v>
      </c>
      <c r="CE231" s="18">
        <v>920</v>
      </c>
      <c r="CF231" s="18">
        <v>705</v>
      </c>
      <c r="CG231" s="18">
        <v>660</v>
      </c>
      <c r="CH231" s="18">
        <v>700</v>
      </c>
      <c r="CI231" s="18">
        <v>821</v>
      </c>
      <c r="CJ231" s="18">
        <v>826</v>
      </c>
      <c r="CK231" s="18">
        <v>746</v>
      </c>
      <c r="CL231" s="18">
        <v>705</v>
      </c>
      <c r="CM231" s="18">
        <v>669</v>
      </c>
      <c r="CN231" s="18">
        <v>658</v>
      </c>
      <c r="CO231" s="18">
        <v>759</v>
      </c>
      <c r="CP231" s="18">
        <v>749</v>
      </c>
    </row>
    <row r="232" spans="2:94" x14ac:dyDescent="0.3">
      <c r="B232" s="18" t="str">
        <f t="shared" si="7"/>
        <v>DR_CRO Ecomm Traffic sent from App to cox.comGoogle Android</v>
      </c>
      <c r="C232" s="18" t="s">
        <v>99</v>
      </c>
      <c r="D232" s="18" t="s">
        <v>4</v>
      </c>
      <c r="E232" s="18">
        <v>150</v>
      </c>
      <c r="F232" s="18">
        <v>173</v>
      </c>
      <c r="G232" s="18">
        <v>150</v>
      </c>
      <c r="H232" s="18">
        <v>136</v>
      </c>
      <c r="I232" s="18">
        <v>172</v>
      </c>
      <c r="J232" s="18">
        <v>161</v>
      </c>
      <c r="K232" s="18">
        <v>178</v>
      </c>
      <c r="L232" s="18">
        <v>183</v>
      </c>
      <c r="M232" s="18">
        <v>167</v>
      </c>
      <c r="N232" s="18">
        <v>157</v>
      </c>
      <c r="O232" s="18">
        <v>166</v>
      </c>
      <c r="P232" s="18">
        <v>161</v>
      </c>
      <c r="Q232" s="18">
        <v>144</v>
      </c>
      <c r="R232" s="18">
        <v>156</v>
      </c>
      <c r="S232" s="18">
        <v>169</v>
      </c>
      <c r="T232" s="18">
        <v>140</v>
      </c>
      <c r="U232" s="18">
        <v>140</v>
      </c>
      <c r="V232" s="18">
        <v>127</v>
      </c>
      <c r="W232" s="18">
        <v>143</v>
      </c>
      <c r="X232" s="18">
        <v>153</v>
      </c>
      <c r="Y232" s="18">
        <v>133</v>
      </c>
      <c r="Z232" s="18">
        <v>160</v>
      </c>
      <c r="AA232" s="18">
        <v>143</v>
      </c>
      <c r="AB232" s="18">
        <v>133</v>
      </c>
      <c r="AC232" s="18">
        <v>134</v>
      </c>
      <c r="AD232" s="18">
        <v>134</v>
      </c>
      <c r="AE232" s="18">
        <v>149</v>
      </c>
      <c r="AF232" s="18">
        <v>162</v>
      </c>
      <c r="AG232" s="18">
        <v>118</v>
      </c>
      <c r="AH232" s="18">
        <v>151</v>
      </c>
      <c r="AI232" s="18">
        <v>147</v>
      </c>
      <c r="AJ232" s="18">
        <v>128</v>
      </c>
      <c r="AK232" s="18">
        <v>139</v>
      </c>
      <c r="AL232" s="18">
        <v>145</v>
      </c>
      <c r="AM232" s="18">
        <v>147</v>
      </c>
      <c r="AN232" s="18">
        <v>152</v>
      </c>
      <c r="AO232" s="18">
        <v>146</v>
      </c>
      <c r="AP232" s="18">
        <v>149</v>
      </c>
      <c r="AQ232" s="18">
        <v>126</v>
      </c>
      <c r="AR232" s="18">
        <v>124</v>
      </c>
      <c r="AS232" s="18">
        <v>115</v>
      </c>
      <c r="AT232" s="18">
        <v>129</v>
      </c>
      <c r="AU232" s="18">
        <v>148</v>
      </c>
      <c r="AV232" s="18">
        <v>136</v>
      </c>
      <c r="AW232" s="18">
        <v>109</v>
      </c>
      <c r="AX232" s="18">
        <v>108</v>
      </c>
      <c r="AY232" s="18">
        <v>122</v>
      </c>
      <c r="AZ232" s="18">
        <v>133</v>
      </c>
      <c r="BA232" s="18">
        <v>153</v>
      </c>
      <c r="BB232" s="18">
        <v>118</v>
      </c>
      <c r="BC232" s="18">
        <v>123</v>
      </c>
      <c r="BD232" s="18">
        <v>130</v>
      </c>
      <c r="BE232" s="18">
        <v>144</v>
      </c>
      <c r="BF232" s="18">
        <v>145</v>
      </c>
      <c r="BG232" s="18">
        <v>140</v>
      </c>
      <c r="BH232" s="18">
        <v>119</v>
      </c>
      <c r="BI232" s="18">
        <v>128</v>
      </c>
      <c r="BJ232" s="18">
        <v>149</v>
      </c>
      <c r="BK232" s="18">
        <v>137</v>
      </c>
      <c r="BL232" s="18">
        <v>95</v>
      </c>
      <c r="BM232" s="18">
        <v>133</v>
      </c>
      <c r="BN232" s="18">
        <v>112</v>
      </c>
      <c r="BO232" s="18">
        <v>114</v>
      </c>
      <c r="BP232" s="18">
        <v>97</v>
      </c>
      <c r="BQ232" s="18">
        <v>125</v>
      </c>
      <c r="BR232" s="18">
        <v>122</v>
      </c>
      <c r="BS232" s="18">
        <v>110</v>
      </c>
      <c r="BT232" s="18">
        <v>125</v>
      </c>
      <c r="BU232" s="18">
        <v>122</v>
      </c>
      <c r="BV232" s="18">
        <v>113</v>
      </c>
      <c r="BW232" s="18">
        <v>114</v>
      </c>
      <c r="BX232" s="18">
        <v>129</v>
      </c>
      <c r="BY232" s="18">
        <v>122</v>
      </c>
      <c r="BZ232" s="18">
        <v>96</v>
      </c>
      <c r="CA232" s="18">
        <v>139</v>
      </c>
      <c r="CB232" s="18">
        <v>118</v>
      </c>
      <c r="CC232" s="18">
        <v>127</v>
      </c>
      <c r="CD232" s="18">
        <v>142</v>
      </c>
      <c r="CE232" s="18">
        <v>163</v>
      </c>
      <c r="CF232" s="18">
        <v>121</v>
      </c>
      <c r="CG232" s="18">
        <v>119</v>
      </c>
      <c r="CH232" s="18">
        <v>111</v>
      </c>
      <c r="CI232" s="18">
        <v>130</v>
      </c>
      <c r="CJ232" s="18">
        <v>147</v>
      </c>
      <c r="CK232" s="18">
        <v>124</v>
      </c>
      <c r="CL232" s="18">
        <v>135</v>
      </c>
      <c r="CM232" s="18">
        <v>117</v>
      </c>
      <c r="CN232" s="18">
        <v>113</v>
      </c>
      <c r="CO232" s="18">
        <v>128</v>
      </c>
      <c r="CP232" s="18">
        <v>121</v>
      </c>
    </row>
    <row r="233" spans="2:94" x14ac:dyDescent="0.3">
      <c r="B233" s="18" t="str">
        <f t="shared" si="7"/>
        <v>DR_Transfer Ecomm Traffic sent from App to cox.comApple iOS</v>
      </c>
      <c r="C233" s="18" t="s">
        <v>100</v>
      </c>
      <c r="D233" s="18" t="s">
        <v>3</v>
      </c>
      <c r="E233" s="18">
        <v>1008</v>
      </c>
      <c r="F233" s="18">
        <v>1013</v>
      </c>
      <c r="G233" s="18">
        <v>1000</v>
      </c>
      <c r="H233" s="18">
        <v>841</v>
      </c>
      <c r="I233" s="18">
        <v>715</v>
      </c>
      <c r="J233" s="18">
        <v>1047</v>
      </c>
      <c r="K233" s="18">
        <v>916</v>
      </c>
      <c r="L233" s="18">
        <v>880</v>
      </c>
      <c r="M233" s="18">
        <v>792</v>
      </c>
      <c r="N233" s="18">
        <v>668</v>
      </c>
      <c r="O233" s="18">
        <v>585</v>
      </c>
      <c r="P233" s="18">
        <v>841</v>
      </c>
      <c r="Q233" s="18">
        <v>723</v>
      </c>
      <c r="R233" s="18">
        <v>668</v>
      </c>
      <c r="S233" s="18">
        <v>773</v>
      </c>
      <c r="T233" s="18">
        <v>815</v>
      </c>
      <c r="U233" s="18">
        <v>725</v>
      </c>
      <c r="V233" s="18">
        <v>639</v>
      </c>
      <c r="W233" s="18">
        <v>877</v>
      </c>
      <c r="X233" s="18">
        <v>722</v>
      </c>
      <c r="Y233" s="18">
        <v>690</v>
      </c>
      <c r="Z233" s="18">
        <v>737</v>
      </c>
      <c r="AA233" s="18">
        <v>795</v>
      </c>
      <c r="AB233" s="18">
        <v>687</v>
      </c>
      <c r="AC233" s="18">
        <v>601</v>
      </c>
      <c r="AD233" s="18">
        <v>789</v>
      </c>
      <c r="AE233" s="18">
        <v>828</v>
      </c>
      <c r="AF233" s="18">
        <v>779</v>
      </c>
      <c r="AG233" s="18">
        <v>770</v>
      </c>
      <c r="AH233" s="18">
        <v>906</v>
      </c>
      <c r="AI233" s="18">
        <v>920</v>
      </c>
      <c r="AJ233" s="18">
        <v>803</v>
      </c>
      <c r="AK233" s="18">
        <v>1121</v>
      </c>
      <c r="AL233" s="18">
        <v>1088</v>
      </c>
      <c r="AM233" s="18">
        <v>852</v>
      </c>
      <c r="AN233" s="18">
        <v>842</v>
      </c>
      <c r="AO233" s="18">
        <v>803</v>
      </c>
      <c r="AP233" s="18">
        <v>685</v>
      </c>
      <c r="AQ233" s="18">
        <v>551</v>
      </c>
      <c r="AR233" s="18">
        <v>770</v>
      </c>
      <c r="AS233" s="18">
        <v>670</v>
      </c>
      <c r="AT233" s="18">
        <v>659</v>
      </c>
      <c r="AU233" s="18">
        <v>638</v>
      </c>
      <c r="AV233" s="18">
        <v>748</v>
      </c>
      <c r="AW233" s="18">
        <v>549</v>
      </c>
      <c r="AX233" s="18">
        <v>509</v>
      </c>
      <c r="AY233" s="18">
        <v>802</v>
      </c>
      <c r="AZ233" s="18">
        <v>704</v>
      </c>
      <c r="BA233" s="18">
        <v>685</v>
      </c>
      <c r="BB233" s="18">
        <v>671</v>
      </c>
      <c r="BC233" s="18">
        <v>714</v>
      </c>
      <c r="BD233" s="18">
        <v>649</v>
      </c>
      <c r="BE233" s="18">
        <v>557</v>
      </c>
      <c r="BF233" s="18">
        <v>804</v>
      </c>
      <c r="BG233" s="18">
        <v>685</v>
      </c>
      <c r="BH233" s="18">
        <v>683</v>
      </c>
      <c r="BI233" s="18">
        <v>676</v>
      </c>
      <c r="BJ233" s="18">
        <v>719</v>
      </c>
      <c r="BK233" s="18">
        <v>664</v>
      </c>
      <c r="BL233" s="18">
        <v>612</v>
      </c>
      <c r="BM233" s="18">
        <v>884</v>
      </c>
      <c r="BN233" s="18">
        <v>812</v>
      </c>
      <c r="BO233" s="18">
        <v>787</v>
      </c>
      <c r="BP233" s="18">
        <v>797</v>
      </c>
      <c r="BQ233" s="18">
        <v>931</v>
      </c>
      <c r="BR233" s="18">
        <v>842</v>
      </c>
      <c r="BS233" s="18">
        <v>664</v>
      </c>
      <c r="BT233" s="18">
        <v>794</v>
      </c>
      <c r="BU233" s="18">
        <v>709</v>
      </c>
      <c r="BV233" s="18">
        <v>645</v>
      </c>
      <c r="BW233" s="18">
        <v>671</v>
      </c>
      <c r="BX233" s="18">
        <v>703</v>
      </c>
      <c r="BY233" s="18">
        <v>600</v>
      </c>
      <c r="BZ233" s="18">
        <v>487</v>
      </c>
      <c r="CA233" s="18">
        <v>657</v>
      </c>
      <c r="CB233" s="18">
        <v>631</v>
      </c>
      <c r="CC233" s="18">
        <v>680</v>
      </c>
      <c r="CD233" s="18">
        <v>684</v>
      </c>
      <c r="CE233" s="18">
        <v>715</v>
      </c>
      <c r="CF233" s="18">
        <v>630</v>
      </c>
      <c r="CG233" s="18">
        <v>555</v>
      </c>
      <c r="CH233" s="18">
        <v>752</v>
      </c>
      <c r="CI233" s="18">
        <v>614</v>
      </c>
      <c r="CJ233" s="18">
        <v>663</v>
      </c>
      <c r="CK233" s="18">
        <v>664</v>
      </c>
      <c r="CL233" s="18">
        <v>688</v>
      </c>
      <c r="CM233" s="18">
        <v>619</v>
      </c>
      <c r="CN233" s="18">
        <v>531</v>
      </c>
      <c r="CO233" s="18">
        <v>791</v>
      </c>
      <c r="CP233" s="18">
        <v>752</v>
      </c>
    </row>
    <row r="234" spans="2:94" x14ac:dyDescent="0.3">
      <c r="B234" s="18" t="str">
        <f t="shared" si="7"/>
        <v>DR_Transfer Ecomm Traffic sent from App to cox.comGoogle Android</v>
      </c>
      <c r="C234" s="18" t="s">
        <v>100</v>
      </c>
      <c r="D234" s="18" t="s">
        <v>4</v>
      </c>
      <c r="E234" s="18">
        <v>242</v>
      </c>
      <c r="F234" s="18">
        <v>255</v>
      </c>
      <c r="G234" s="18">
        <v>244</v>
      </c>
      <c r="H234" s="18">
        <v>183</v>
      </c>
      <c r="I234" s="18">
        <v>177</v>
      </c>
      <c r="J234" s="18">
        <v>218</v>
      </c>
      <c r="K234" s="18">
        <v>198</v>
      </c>
      <c r="L234" s="18">
        <v>212</v>
      </c>
      <c r="M234" s="18">
        <v>208</v>
      </c>
      <c r="N234" s="18">
        <v>167</v>
      </c>
      <c r="O234" s="18">
        <v>147</v>
      </c>
      <c r="P234" s="18">
        <v>198</v>
      </c>
      <c r="Q234" s="18">
        <v>173</v>
      </c>
      <c r="R234" s="18">
        <v>194</v>
      </c>
      <c r="S234" s="18">
        <v>194</v>
      </c>
      <c r="T234" s="18">
        <v>206</v>
      </c>
      <c r="U234" s="18">
        <v>152</v>
      </c>
      <c r="V234" s="18">
        <v>142</v>
      </c>
      <c r="W234" s="18">
        <v>212</v>
      </c>
      <c r="X234" s="18">
        <v>174</v>
      </c>
      <c r="Y234" s="18">
        <v>164</v>
      </c>
      <c r="Z234" s="18">
        <v>179</v>
      </c>
      <c r="AA234" s="18">
        <v>169</v>
      </c>
      <c r="AB234" s="18">
        <v>155</v>
      </c>
      <c r="AC234" s="18">
        <v>146</v>
      </c>
      <c r="AD234" s="18">
        <v>188</v>
      </c>
      <c r="AE234" s="18">
        <v>190</v>
      </c>
      <c r="AF234" s="18">
        <v>187</v>
      </c>
      <c r="AG234" s="18">
        <v>194</v>
      </c>
      <c r="AH234" s="18">
        <v>239</v>
      </c>
      <c r="AI234" s="18">
        <v>205</v>
      </c>
      <c r="AJ234" s="18">
        <v>183</v>
      </c>
      <c r="AK234" s="18">
        <v>277</v>
      </c>
      <c r="AL234" s="18">
        <v>247</v>
      </c>
      <c r="AM234" s="18">
        <v>206</v>
      </c>
      <c r="AN234" s="18">
        <v>231</v>
      </c>
      <c r="AO234" s="18">
        <v>217</v>
      </c>
      <c r="AP234" s="18">
        <v>159</v>
      </c>
      <c r="AQ234" s="18">
        <v>134</v>
      </c>
      <c r="AR234" s="18">
        <v>174</v>
      </c>
      <c r="AS234" s="18">
        <v>173</v>
      </c>
      <c r="AT234" s="18">
        <v>177</v>
      </c>
      <c r="AU234" s="18">
        <v>174</v>
      </c>
      <c r="AV234" s="18">
        <v>151</v>
      </c>
      <c r="AW234" s="18">
        <v>159</v>
      </c>
      <c r="AX234" s="18">
        <v>109</v>
      </c>
      <c r="AY234" s="18">
        <v>183</v>
      </c>
      <c r="AZ234" s="18">
        <v>153</v>
      </c>
      <c r="BA234" s="18">
        <v>153</v>
      </c>
      <c r="BB234" s="18">
        <v>163</v>
      </c>
      <c r="BC234" s="18">
        <v>181</v>
      </c>
      <c r="BD234" s="18">
        <v>142</v>
      </c>
      <c r="BE234" s="18">
        <v>139</v>
      </c>
      <c r="BF234" s="18">
        <v>193</v>
      </c>
      <c r="BG234" s="18">
        <v>175</v>
      </c>
      <c r="BH234" s="18">
        <v>206</v>
      </c>
      <c r="BI234" s="18">
        <v>166</v>
      </c>
      <c r="BJ234" s="18">
        <v>203</v>
      </c>
      <c r="BK234" s="18">
        <v>158</v>
      </c>
      <c r="BL234" s="18">
        <v>130</v>
      </c>
      <c r="BM234" s="18">
        <v>200</v>
      </c>
      <c r="BN234" s="18">
        <v>195</v>
      </c>
      <c r="BO234" s="18">
        <v>192</v>
      </c>
      <c r="BP234" s="18">
        <v>205</v>
      </c>
      <c r="BQ234" s="18">
        <v>244</v>
      </c>
      <c r="BR234" s="18">
        <v>215</v>
      </c>
      <c r="BS234" s="18">
        <v>171</v>
      </c>
      <c r="BT234" s="18">
        <v>215</v>
      </c>
      <c r="BU234" s="18">
        <v>178</v>
      </c>
      <c r="BV234" s="18">
        <v>157</v>
      </c>
      <c r="BW234" s="18">
        <v>177</v>
      </c>
      <c r="BX234" s="18">
        <v>178</v>
      </c>
      <c r="BY234" s="18">
        <v>166</v>
      </c>
      <c r="BZ234" s="18">
        <v>126</v>
      </c>
      <c r="CA234" s="18">
        <v>153</v>
      </c>
      <c r="CB234" s="18">
        <v>162</v>
      </c>
      <c r="CC234" s="18">
        <v>165</v>
      </c>
      <c r="CD234" s="18">
        <v>176</v>
      </c>
      <c r="CE234" s="18">
        <v>159</v>
      </c>
      <c r="CF234" s="18">
        <v>160</v>
      </c>
      <c r="CG234" s="18">
        <v>140</v>
      </c>
      <c r="CH234" s="18">
        <v>183</v>
      </c>
      <c r="CI234" s="18">
        <v>146</v>
      </c>
      <c r="CJ234" s="18">
        <v>159</v>
      </c>
      <c r="CK234" s="18">
        <v>170</v>
      </c>
      <c r="CL234" s="18">
        <v>178</v>
      </c>
      <c r="CM234" s="18">
        <v>193</v>
      </c>
      <c r="CN234" s="18">
        <v>167</v>
      </c>
      <c r="CO234" s="18">
        <v>182</v>
      </c>
      <c r="CP234" s="18">
        <v>203</v>
      </c>
    </row>
    <row r="240" spans="2:94" x14ac:dyDescent="0.3">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c r="BK240" s="26"/>
      <c r="BL240" s="26"/>
      <c r="BM240" s="26"/>
      <c r="BN240" s="26"/>
      <c r="BO240" s="26"/>
      <c r="BP240" s="26"/>
      <c r="BQ240" s="26"/>
      <c r="BR240" s="26"/>
      <c r="BS240" s="26"/>
      <c r="BT240" s="26"/>
      <c r="BU240" s="26"/>
      <c r="BV240" s="26"/>
      <c r="BW240" s="26"/>
      <c r="BX240" s="26"/>
      <c r="BY240" s="26"/>
      <c r="BZ240" s="26"/>
      <c r="CA240" s="26"/>
      <c r="CB240" s="26"/>
      <c r="CC240" s="26"/>
      <c r="CD240" s="26"/>
      <c r="CE240" s="26"/>
      <c r="CF240" s="26"/>
      <c r="CG240" s="26"/>
      <c r="CH240" s="26"/>
      <c r="CI240" s="26"/>
      <c r="CJ240" s="26"/>
      <c r="CK240" s="26"/>
      <c r="CL240" s="26"/>
      <c r="CM240" s="26"/>
      <c r="CN240" s="26"/>
      <c r="CO240" s="26"/>
      <c r="CP240" s="26"/>
    </row>
    <row r="242" spans="2:94" x14ac:dyDescent="0.3">
      <c r="C242" s="26" t="s">
        <v>0</v>
      </c>
      <c r="D242" s="26" t="s">
        <v>1</v>
      </c>
      <c r="E242" s="26">
        <v>45533</v>
      </c>
      <c r="F242" s="26">
        <v>45534</v>
      </c>
      <c r="G242" s="26">
        <v>45535</v>
      </c>
      <c r="H242" s="26">
        <v>45536</v>
      </c>
      <c r="I242" s="26">
        <v>45537</v>
      </c>
      <c r="J242" s="26">
        <v>45538</v>
      </c>
      <c r="K242" s="26">
        <v>45539</v>
      </c>
      <c r="L242" s="26">
        <v>45540</v>
      </c>
      <c r="M242" s="26">
        <v>45541</v>
      </c>
      <c r="N242" s="26">
        <v>45542</v>
      </c>
      <c r="O242" s="26">
        <v>45543</v>
      </c>
      <c r="P242" s="26">
        <v>45544</v>
      </c>
      <c r="Q242" s="26">
        <v>45545</v>
      </c>
      <c r="R242" s="26">
        <v>45546</v>
      </c>
      <c r="S242" s="26">
        <v>45547</v>
      </c>
      <c r="T242" s="26">
        <v>45548</v>
      </c>
      <c r="U242" s="26">
        <v>45549</v>
      </c>
      <c r="V242" s="26">
        <v>45550</v>
      </c>
      <c r="W242" s="26">
        <v>45551</v>
      </c>
      <c r="X242" s="26">
        <v>45552</v>
      </c>
      <c r="Y242" s="26">
        <v>45553</v>
      </c>
      <c r="Z242" s="26">
        <v>45554</v>
      </c>
      <c r="AA242" s="26">
        <v>45555</v>
      </c>
      <c r="AB242" s="26">
        <v>45556</v>
      </c>
      <c r="AC242" s="26">
        <v>45557</v>
      </c>
      <c r="AD242" s="26">
        <v>45558</v>
      </c>
      <c r="AE242" s="26">
        <v>45559</v>
      </c>
      <c r="AF242" s="26">
        <v>45560</v>
      </c>
      <c r="AG242" s="26">
        <v>45561</v>
      </c>
      <c r="AH242" s="26">
        <v>45562</v>
      </c>
      <c r="AI242" s="26">
        <v>45563</v>
      </c>
      <c r="AJ242" s="26">
        <v>45564</v>
      </c>
      <c r="AK242" s="26">
        <v>45565</v>
      </c>
      <c r="AL242" s="26">
        <v>45566</v>
      </c>
      <c r="AM242" s="26">
        <v>45567</v>
      </c>
      <c r="AN242" s="26">
        <v>45568</v>
      </c>
      <c r="AO242" s="26">
        <v>45569</v>
      </c>
      <c r="AP242" s="26">
        <v>45570</v>
      </c>
      <c r="AQ242" s="26">
        <v>45571</v>
      </c>
      <c r="AR242" s="26">
        <v>45572</v>
      </c>
      <c r="AS242" s="26">
        <v>45573</v>
      </c>
      <c r="AT242" s="26">
        <v>45574</v>
      </c>
      <c r="AU242" s="26">
        <v>45575</v>
      </c>
      <c r="AV242" s="26">
        <v>45576</v>
      </c>
      <c r="AW242" s="26">
        <v>45577</v>
      </c>
      <c r="AX242" s="26">
        <v>45578</v>
      </c>
      <c r="AY242" s="26">
        <v>45579</v>
      </c>
      <c r="AZ242" s="26">
        <v>45580</v>
      </c>
      <c r="BA242" s="26">
        <v>45581</v>
      </c>
      <c r="BB242" s="26">
        <v>45582</v>
      </c>
      <c r="BC242" s="26">
        <v>45583</v>
      </c>
      <c r="BD242" s="26">
        <v>45584</v>
      </c>
      <c r="BE242" s="26">
        <v>45585</v>
      </c>
      <c r="BF242" s="26">
        <v>45586</v>
      </c>
      <c r="BG242" s="26">
        <v>45587</v>
      </c>
      <c r="BH242" s="26">
        <v>45588</v>
      </c>
      <c r="BI242" s="26">
        <v>45589</v>
      </c>
      <c r="BJ242" s="26">
        <v>45590</v>
      </c>
      <c r="BK242" s="26">
        <v>45591</v>
      </c>
      <c r="BL242" s="26">
        <v>45592</v>
      </c>
      <c r="BM242" s="26">
        <v>45593</v>
      </c>
      <c r="BN242" s="26">
        <v>45594</v>
      </c>
      <c r="BO242" s="26">
        <v>45595</v>
      </c>
      <c r="BP242" s="26">
        <v>45596</v>
      </c>
      <c r="BQ242" s="26">
        <v>45597</v>
      </c>
      <c r="BR242" s="26">
        <v>45598</v>
      </c>
      <c r="BS242" s="26">
        <v>45599</v>
      </c>
      <c r="BT242" s="26">
        <v>45600</v>
      </c>
      <c r="BU242" s="26">
        <v>45601</v>
      </c>
      <c r="BV242" s="26">
        <v>45602</v>
      </c>
      <c r="BW242" s="26">
        <v>45603</v>
      </c>
      <c r="BX242" s="26">
        <v>45604</v>
      </c>
      <c r="BY242" s="26">
        <v>45605</v>
      </c>
      <c r="BZ242" s="26">
        <v>45606</v>
      </c>
      <c r="CA242" s="26">
        <v>45607</v>
      </c>
      <c r="CB242" s="26">
        <v>45608</v>
      </c>
      <c r="CC242" s="26">
        <v>45609</v>
      </c>
      <c r="CD242" s="26">
        <v>45610</v>
      </c>
      <c r="CE242" s="26">
        <v>45611</v>
      </c>
      <c r="CF242" s="26">
        <v>45612</v>
      </c>
      <c r="CG242" s="26">
        <v>45613</v>
      </c>
      <c r="CH242" s="26">
        <v>45614</v>
      </c>
      <c r="CI242" s="26">
        <v>45615</v>
      </c>
      <c r="CJ242" s="26">
        <v>45616</v>
      </c>
      <c r="CK242" s="26">
        <v>45617</v>
      </c>
      <c r="CL242" s="26">
        <v>45618</v>
      </c>
      <c r="CM242" s="26">
        <v>45619</v>
      </c>
      <c r="CN242" s="26">
        <v>45620</v>
      </c>
      <c r="CO242" s="26">
        <v>45621</v>
      </c>
      <c r="CP242" s="26">
        <v>45622</v>
      </c>
    </row>
    <row r="243" spans="2:94" x14ac:dyDescent="0.3">
      <c r="B243" s="18" t="str">
        <f t="shared" ref="B243:B280" si="8">C243&amp;D243</f>
        <v>DR_Native Registration Home PageApple iOS</v>
      </c>
      <c r="C243" s="18" t="s">
        <v>101</v>
      </c>
      <c r="D243" s="18" t="s">
        <v>3</v>
      </c>
      <c r="E243" s="18">
        <v>1836</v>
      </c>
      <c r="F243" s="18">
        <v>2027</v>
      </c>
      <c r="G243" s="18">
        <v>1965</v>
      </c>
      <c r="H243" s="18">
        <v>1389</v>
      </c>
      <c r="I243" s="18">
        <v>1734</v>
      </c>
      <c r="J243" s="18">
        <v>2132</v>
      </c>
      <c r="K243" s="18">
        <v>2140</v>
      </c>
      <c r="L243" s="18">
        <v>2091</v>
      </c>
      <c r="M243" s="18">
        <v>1988</v>
      </c>
      <c r="N243" s="18">
        <v>1909</v>
      </c>
      <c r="O243" s="18">
        <v>1208</v>
      </c>
      <c r="P243" s="18">
        <v>1797</v>
      </c>
      <c r="Q243" s="18">
        <v>1861</v>
      </c>
      <c r="R243" s="18">
        <v>1700</v>
      </c>
      <c r="S243" s="18">
        <v>1879</v>
      </c>
      <c r="T243" s="18">
        <v>1845</v>
      </c>
      <c r="U243" s="18">
        <v>1806</v>
      </c>
      <c r="V243" s="18">
        <v>1220</v>
      </c>
      <c r="W243" s="18">
        <v>1732</v>
      </c>
      <c r="X243" s="18">
        <v>1842</v>
      </c>
      <c r="Y243" s="18">
        <v>1633</v>
      </c>
      <c r="Z243" s="18">
        <v>1700</v>
      </c>
      <c r="AA243" s="18">
        <v>1730</v>
      </c>
      <c r="AB243" s="18">
        <v>1697</v>
      </c>
      <c r="AC243" s="18">
        <v>1200</v>
      </c>
      <c r="AD243" s="18">
        <v>1742</v>
      </c>
      <c r="AE243" s="18">
        <v>1745</v>
      </c>
      <c r="AF243" s="18">
        <v>1706</v>
      </c>
      <c r="AG243" s="18">
        <v>1670</v>
      </c>
      <c r="AH243" s="18">
        <v>1860</v>
      </c>
      <c r="AI243" s="18">
        <v>1722</v>
      </c>
      <c r="AJ243" s="18">
        <v>1226</v>
      </c>
      <c r="AK243" s="18">
        <v>1875</v>
      </c>
      <c r="AL243" s="18">
        <v>2010</v>
      </c>
      <c r="AM243" s="18">
        <v>2136</v>
      </c>
      <c r="AN243" s="18">
        <v>1905</v>
      </c>
      <c r="AO243" s="18">
        <v>1854</v>
      </c>
      <c r="AP243" s="18">
        <v>1844</v>
      </c>
      <c r="AQ243" s="18">
        <v>1138</v>
      </c>
      <c r="AR243" s="18">
        <v>1690</v>
      </c>
      <c r="AS243" s="18">
        <v>1770</v>
      </c>
      <c r="AT243" s="18">
        <v>1747</v>
      </c>
      <c r="AU243" s="18">
        <v>1549</v>
      </c>
      <c r="AV243" s="18">
        <v>1713</v>
      </c>
      <c r="AW243" s="18">
        <v>1589</v>
      </c>
      <c r="AX243" s="18">
        <v>1244</v>
      </c>
      <c r="AY243" s="18">
        <v>1669</v>
      </c>
      <c r="AZ243" s="18">
        <v>1787</v>
      </c>
      <c r="BA243" s="18">
        <v>1688</v>
      </c>
      <c r="BB243" s="18">
        <v>1661</v>
      </c>
      <c r="BC243" s="18">
        <v>1700</v>
      </c>
      <c r="BD243" s="18">
        <v>1583</v>
      </c>
      <c r="BE243" s="18">
        <v>1117</v>
      </c>
      <c r="BF243" s="18">
        <v>1585</v>
      </c>
      <c r="BG243" s="18">
        <v>1612</v>
      </c>
      <c r="BH243" s="18">
        <v>1615</v>
      </c>
      <c r="BI243" s="18">
        <v>1553</v>
      </c>
      <c r="BJ243" s="18">
        <v>1627</v>
      </c>
      <c r="BK243" s="18">
        <v>1567</v>
      </c>
      <c r="BL243" s="18">
        <v>1050</v>
      </c>
      <c r="BM243" s="18">
        <v>1582</v>
      </c>
      <c r="BN243" s="18">
        <v>1585</v>
      </c>
      <c r="BO243" s="18">
        <v>1561</v>
      </c>
      <c r="BP243" s="18">
        <v>1615</v>
      </c>
      <c r="BQ243" s="18">
        <v>1915</v>
      </c>
      <c r="BR243" s="18">
        <v>1969</v>
      </c>
      <c r="BS243" s="18">
        <v>1345</v>
      </c>
      <c r="BT243" s="18">
        <v>1832</v>
      </c>
      <c r="BU243" s="18">
        <v>1777</v>
      </c>
      <c r="BV243" s="18">
        <v>1614</v>
      </c>
      <c r="BW243" s="18">
        <v>1646</v>
      </c>
      <c r="BX243" s="18">
        <v>1693</v>
      </c>
      <c r="BY243" s="18">
        <v>1598</v>
      </c>
      <c r="BZ243" s="18">
        <v>1035</v>
      </c>
      <c r="CA243" s="18">
        <v>1611</v>
      </c>
      <c r="CB243" s="18">
        <v>1714</v>
      </c>
      <c r="CC243" s="18">
        <v>1605</v>
      </c>
      <c r="CD243" s="18">
        <v>1612</v>
      </c>
      <c r="CE243" s="18">
        <v>1946</v>
      </c>
      <c r="CF243" s="18">
        <v>1770</v>
      </c>
      <c r="CG243" s="18">
        <v>1203</v>
      </c>
      <c r="CH243" s="18">
        <v>1652</v>
      </c>
      <c r="CI243" s="18">
        <v>1643</v>
      </c>
      <c r="CJ243" s="18">
        <v>1786</v>
      </c>
      <c r="CK243" s="18">
        <v>1659</v>
      </c>
      <c r="CL243" s="18">
        <v>1794</v>
      </c>
      <c r="CM243" s="18">
        <v>1702</v>
      </c>
      <c r="CN243" s="18">
        <v>1155</v>
      </c>
      <c r="CO243" s="18">
        <v>1750</v>
      </c>
      <c r="CP243" s="18">
        <v>1770</v>
      </c>
    </row>
    <row r="244" spans="2:94" x14ac:dyDescent="0.3">
      <c r="B244" s="18" t="str">
        <f t="shared" si="8"/>
        <v>DR_Native Registration Home PageGoogle Android</v>
      </c>
      <c r="C244" s="18" t="s">
        <v>101</v>
      </c>
      <c r="D244" s="18" t="s">
        <v>4</v>
      </c>
      <c r="E244" s="18">
        <v>876</v>
      </c>
      <c r="F244" s="18">
        <v>985</v>
      </c>
      <c r="G244" s="18">
        <v>961</v>
      </c>
      <c r="H244" s="18">
        <v>620</v>
      </c>
      <c r="I244" s="18">
        <v>699</v>
      </c>
      <c r="J244" s="18">
        <v>976</v>
      </c>
      <c r="K244" s="18">
        <v>1019</v>
      </c>
      <c r="L244" s="18">
        <v>1065</v>
      </c>
      <c r="M244" s="18">
        <v>1000</v>
      </c>
      <c r="N244" s="18">
        <v>901</v>
      </c>
      <c r="O244" s="18">
        <v>619</v>
      </c>
      <c r="P244" s="18">
        <v>804</v>
      </c>
      <c r="Q244" s="18">
        <v>858</v>
      </c>
      <c r="R244" s="18">
        <v>834</v>
      </c>
      <c r="S244" s="18">
        <v>949</v>
      </c>
      <c r="T244" s="18">
        <v>941</v>
      </c>
      <c r="U244" s="18">
        <v>832</v>
      </c>
      <c r="V244" s="18">
        <v>607</v>
      </c>
      <c r="W244" s="18">
        <v>826</v>
      </c>
      <c r="X244" s="18">
        <v>866</v>
      </c>
      <c r="Y244" s="18">
        <v>787</v>
      </c>
      <c r="Z244" s="18">
        <v>882</v>
      </c>
      <c r="AA244" s="18">
        <v>765</v>
      </c>
      <c r="AB244" s="18">
        <v>769</v>
      </c>
      <c r="AC244" s="18">
        <v>551</v>
      </c>
      <c r="AD244" s="18">
        <v>759</v>
      </c>
      <c r="AE244" s="18">
        <v>810</v>
      </c>
      <c r="AF244" s="18">
        <v>814</v>
      </c>
      <c r="AG244" s="18">
        <v>844</v>
      </c>
      <c r="AH244" s="18">
        <v>886</v>
      </c>
      <c r="AI244" s="18">
        <v>875</v>
      </c>
      <c r="AJ244" s="18">
        <v>622</v>
      </c>
      <c r="AK244" s="18">
        <v>887</v>
      </c>
      <c r="AL244" s="18">
        <v>976</v>
      </c>
      <c r="AM244" s="18">
        <v>1014</v>
      </c>
      <c r="AN244" s="18">
        <v>1052</v>
      </c>
      <c r="AO244" s="18">
        <v>911</v>
      </c>
      <c r="AP244" s="18">
        <v>868</v>
      </c>
      <c r="AQ244" s="18">
        <v>665</v>
      </c>
      <c r="AR244" s="18">
        <v>803</v>
      </c>
      <c r="AS244" s="18">
        <v>883</v>
      </c>
      <c r="AT244" s="18">
        <v>846</v>
      </c>
      <c r="AU244" s="18">
        <v>803</v>
      </c>
      <c r="AV244" s="18">
        <v>790</v>
      </c>
      <c r="AW244" s="18">
        <v>719</v>
      </c>
      <c r="AX244" s="18">
        <v>638</v>
      </c>
      <c r="AY244" s="18">
        <v>740</v>
      </c>
      <c r="AZ244" s="18">
        <v>852</v>
      </c>
      <c r="BA244" s="18">
        <v>801</v>
      </c>
      <c r="BB244" s="18">
        <v>785</v>
      </c>
      <c r="BC244" s="18">
        <v>827</v>
      </c>
      <c r="BD244" s="18">
        <v>707</v>
      </c>
      <c r="BE244" s="18">
        <v>585</v>
      </c>
      <c r="BF244" s="18">
        <v>795</v>
      </c>
      <c r="BG244" s="18">
        <v>812</v>
      </c>
      <c r="BH244" s="18">
        <v>737</v>
      </c>
      <c r="BI244" s="18">
        <v>807</v>
      </c>
      <c r="BJ244" s="18">
        <v>780</v>
      </c>
      <c r="BK244" s="18">
        <v>719</v>
      </c>
      <c r="BL244" s="18">
        <v>541</v>
      </c>
      <c r="BM244" s="18">
        <v>801</v>
      </c>
      <c r="BN244" s="18">
        <v>782</v>
      </c>
      <c r="BO244" s="18">
        <v>799</v>
      </c>
      <c r="BP244" s="18">
        <v>822</v>
      </c>
      <c r="BQ244" s="18">
        <v>1000</v>
      </c>
      <c r="BR244" s="18">
        <v>872</v>
      </c>
      <c r="BS244" s="18">
        <v>685</v>
      </c>
      <c r="BT244" s="18">
        <v>873</v>
      </c>
      <c r="BU244" s="18">
        <v>851</v>
      </c>
      <c r="BV244" s="18">
        <v>817</v>
      </c>
      <c r="BW244" s="18">
        <v>859</v>
      </c>
      <c r="BX244" s="18">
        <v>849</v>
      </c>
      <c r="BY244" s="18">
        <v>848</v>
      </c>
      <c r="BZ244" s="18">
        <v>565</v>
      </c>
      <c r="CA244" s="18">
        <v>751</v>
      </c>
      <c r="CB244" s="18">
        <v>813</v>
      </c>
      <c r="CC244" s="18">
        <v>754</v>
      </c>
      <c r="CD244" s="18">
        <v>819</v>
      </c>
      <c r="CE244" s="18">
        <v>902</v>
      </c>
      <c r="CF244" s="18">
        <v>810</v>
      </c>
      <c r="CG244" s="18">
        <v>613</v>
      </c>
      <c r="CH244" s="18">
        <v>842</v>
      </c>
      <c r="CI244" s="18">
        <v>840</v>
      </c>
      <c r="CJ244" s="18">
        <v>815</v>
      </c>
      <c r="CK244" s="18">
        <v>822</v>
      </c>
      <c r="CL244" s="18">
        <v>880</v>
      </c>
      <c r="CM244" s="18">
        <v>897</v>
      </c>
      <c r="CN244" s="18">
        <v>602</v>
      </c>
      <c r="CO244" s="18">
        <v>783</v>
      </c>
      <c r="CP244" s="18">
        <v>759</v>
      </c>
    </row>
    <row r="245" spans="2:94" x14ac:dyDescent="0.3">
      <c r="B245" s="18" t="str">
        <f t="shared" si="8"/>
        <v>DR_Native Registration ConfirmationApple iOS</v>
      </c>
      <c r="C245" s="18" t="s">
        <v>102</v>
      </c>
      <c r="D245" s="18" t="s">
        <v>3</v>
      </c>
      <c r="E245" s="18">
        <v>664</v>
      </c>
      <c r="F245" s="18">
        <v>803</v>
      </c>
      <c r="G245" s="18">
        <v>740</v>
      </c>
      <c r="H245" s="18">
        <v>421</v>
      </c>
      <c r="I245" s="18">
        <v>644</v>
      </c>
      <c r="J245" s="18">
        <v>813</v>
      </c>
      <c r="K245" s="18">
        <v>841</v>
      </c>
      <c r="L245" s="18">
        <v>724</v>
      </c>
      <c r="M245" s="18">
        <v>697</v>
      </c>
      <c r="N245" s="18">
        <v>694</v>
      </c>
      <c r="O245" s="18">
        <v>324</v>
      </c>
      <c r="P245" s="18">
        <v>635</v>
      </c>
      <c r="Q245" s="18">
        <v>640</v>
      </c>
      <c r="R245" s="18">
        <v>625</v>
      </c>
      <c r="S245" s="18">
        <v>588</v>
      </c>
      <c r="T245" s="18">
        <v>680</v>
      </c>
      <c r="U245" s="18">
        <v>699</v>
      </c>
      <c r="V245" s="18">
        <v>336</v>
      </c>
      <c r="W245" s="18">
        <v>662</v>
      </c>
      <c r="X245" s="18">
        <v>591</v>
      </c>
      <c r="Y245" s="18">
        <v>553</v>
      </c>
      <c r="Z245" s="18">
        <v>574</v>
      </c>
      <c r="AA245" s="18">
        <v>600</v>
      </c>
      <c r="AB245" s="18">
        <v>622</v>
      </c>
      <c r="AC245" s="18">
        <v>305</v>
      </c>
      <c r="AD245" s="18">
        <v>562</v>
      </c>
      <c r="AE245" s="18">
        <v>565</v>
      </c>
      <c r="AF245" s="18">
        <v>583</v>
      </c>
      <c r="AG245" s="18">
        <v>582</v>
      </c>
      <c r="AH245" s="18">
        <v>679</v>
      </c>
      <c r="AI245" s="18">
        <v>595</v>
      </c>
      <c r="AJ245" s="18">
        <v>384</v>
      </c>
      <c r="AK245" s="18">
        <v>676</v>
      </c>
      <c r="AL245" s="18">
        <v>748</v>
      </c>
      <c r="AM245" s="18">
        <v>754</v>
      </c>
      <c r="AN245" s="18">
        <v>708</v>
      </c>
      <c r="AO245" s="18">
        <v>664</v>
      </c>
      <c r="AP245" s="18">
        <v>675</v>
      </c>
      <c r="AQ245" s="18">
        <v>306</v>
      </c>
      <c r="AR245" s="18">
        <v>586</v>
      </c>
      <c r="AS245" s="18">
        <v>527</v>
      </c>
      <c r="AT245" s="18">
        <v>582</v>
      </c>
      <c r="AU245" s="18">
        <v>502</v>
      </c>
      <c r="AV245" s="18">
        <v>616</v>
      </c>
      <c r="AW245" s="18">
        <v>583</v>
      </c>
      <c r="AX245" s="18">
        <v>280</v>
      </c>
      <c r="AY245" s="18">
        <v>604</v>
      </c>
      <c r="AZ245" s="18">
        <v>642</v>
      </c>
      <c r="BA245" s="18">
        <v>578</v>
      </c>
      <c r="BB245" s="18">
        <v>614</v>
      </c>
      <c r="BC245" s="18">
        <v>614</v>
      </c>
      <c r="BD245" s="18">
        <v>591</v>
      </c>
      <c r="BE245" s="18">
        <v>310</v>
      </c>
      <c r="BF245" s="18">
        <v>545</v>
      </c>
      <c r="BG245" s="18">
        <v>561</v>
      </c>
      <c r="BH245" s="18">
        <v>579</v>
      </c>
      <c r="BI245" s="18">
        <v>530</v>
      </c>
      <c r="BJ245" s="18">
        <v>586</v>
      </c>
      <c r="BK245" s="18">
        <v>559</v>
      </c>
      <c r="BL245" s="18">
        <v>283</v>
      </c>
      <c r="BM245" s="18">
        <v>586</v>
      </c>
      <c r="BN245" s="18">
        <v>552</v>
      </c>
      <c r="BO245" s="18">
        <v>536</v>
      </c>
      <c r="BP245" s="18">
        <v>574</v>
      </c>
      <c r="BQ245" s="18">
        <v>749</v>
      </c>
      <c r="BR245" s="18">
        <v>737</v>
      </c>
      <c r="BS245" s="18">
        <v>372</v>
      </c>
      <c r="BT245" s="18">
        <v>678</v>
      </c>
      <c r="BU245" s="18">
        <v>630</v>
      </c>
      <c r="BV245" s="18">
        <v>579</v>
      </c>
      <c r="BW245" s="18">
        <v>605</v>
      </c>
      <c r="BX245" s="18">
        <v>600</v>
      </c>
      <c r="BY245" s="18">
        <v>574</v>
      </c>
      <c r="BZ245" s="18">
        <v>285</v>
      </c>
      <c r="CA245" s="18">
        <v>539</v>
      </c>
      <c r="CB245" s="18">
        <v>569</v>
      </c>
      <c r="CC245" s="18">
        <v>527</v>
      </c>
      <c r="CD245" s="18">
        <v>547</v>
      </c>
      <c r="CE245" s="18">
        <v>643</v>
      </c>
      <c r="CF245" s="18">
        <v>662</v>
      </c>
      <c r="CG245" s="18">
        <v>318</v>
      </c>
      <c r="CH245" s="18">
        <v>576</v>
      </c>
      <c r="CI245" s="18">
        <v>524</v>
      </c>
      <c r="CJ245" s="18">
        <v>576</v>
      </c>
      <c r="CK245" s="18">
        <v>499</v>
      </c>
      <c r="CL245" s="18">
        <v>651</v>
      </c>
      <c r="CM245" s="18">
        <v>574</v>
      </c>
      <c r="CN245" s="18">
        <v>321</v>
      </c>
      <c r="CO245" s="18">
        <v>577</v>
      </c>
      <c r="CP245" s="18">
        <v>602</v>
      </c>
    </row>
    <row r="246" spans="2:94" x14ac:dyDescent="0.3">
      <c r="B246" s="18" t="str">
        <f t="shared" si="8"/>
        <v>DR_Native Registration ConfirmationGoogle Android</v>
      </c>
      <c r="C246" s="18" t="s">
        <v>102</v>
      </c>
      <c r="D246" s="18" t="s">
        <v>4</v>
      </c>
      <c r="E246" s="18">
        <v>232</v>
      </c>
      <c r="F246" s="18">
        <v>298</v>
      </c>
      <c r="G246" s="18">
        <v>270</v>
      </c>
      <c r="H246" s="18">
        <v>132</v>
      </c>
      <c r="I246" s="18">
        <v>165</v>
      </c>
      <c r="J246" s="18">
        <v>253</v>
      </c>
      <c r="K246" s="18">
        <v>223</v>
      </c>
      <c r="L246" s="18">
        <v>256</v>
      </c>
      <c r="M246" s="18">
        <v>252</v>
      </c>
      <c r="N246" s="18">
        <v>210</v>
      </c>
      <c r="O246" s="18">
        <v>136</v>
      </c>
      <c r="P246" s="18">
        <v>211</v>
      </c>
      <c r="Q246" s="18">
        <v>211</v>
      </c>
      <c r="R246" s="18">
        <v>182</v>
      </c>
      <c r="S246" s="18">
        <v>201</v>
      </c>
      <c r="T246" s="18">
        <v>236</v>
      </c>
      <c r="U246" s="18">
        <v>209</v>
      </c>
      <c r="V246" s="18">
        <v>110</v>
      </c>
      <c r="W246" s="18">
        <v>217</v>
      </c>
      <c r="X246" s="18">
        <v>189</v>
      </c>
      <c r="Y246" s="18">
        <v>178</v>
      </c>
      <c r="Z246" s="18">
        <v>216</v>
      </c>
      <c r="AA246" s="18">
        <v>177</v>
      </c>
      <c r="AB246" s="18">
        <v>203</v>
      </c>
      <c r="AC246" s="18">
        <v>101</v>
      </c>
      <c r="AD246" s="18">
        <v>167</v>
      </c>
      <c r="AE246" s="18">
        <v>187</v>
      </c>
      <c r="AF246" s="18">
        <v>189</v>
      </c>
      <c r="AG246" s="18">
        <v>181</v>
      </c>
      <c r="AH246" s="18">
        <v>204</v>
      </c>
      <c r="AI246" s="18">
        <v>216</v>
      </c>
      <c r="AJ246" s="18">
        <v>116</v>
      </c>
      <c r="AK246" s="18">
        <v>198</v>
      </c>
      <c r="AL246" s="18">
        <v>272</v>
      </c>
      <c r="AM246" s="18">
        <v>240</v>
      </c>
      <c r="AN246" s="18">
        <v>255</v>
      </c>
      <c r="AO246" s="18">
        <v>241</v>
      </c>
      <c r="AP246" s="18">
        <v>238</v>
      </c>
      <c r="AQ246" s="18">
        <v>109</v>
      </c>
      <c r="AR246" s="18">
        <v>191</v>
      </c>
      <c r="AS246" s="18">
        <v>197</v>
      </c>
      <c r="AT246" s="18">
        <v>218</v>
      </c>
      <c r="AU246" s="18">
        <v>181</v>
      </c>
      <c r="AV246" s="18">
        <v>189</v>
      </c>
      <c r="AW246" s="18">
        <v>188</v>
      </c>
      <c r="AX246" s="18">
        <v>97</v>
      </c>
      <c r="AY246" s="18">
        <v>184</v>
      </c>
      <c r="AZ246" s="18">
        <v>207</v>
      </c>
      <c r="BA246" s="18">
        <v>200</v>
      </c>
      <c r="BB246" s="18">
        <v>182</v>
      </c>
      <c r="BC246" s="18">
        <v>214</v>
      </c>
      <c r="BD246" s="18">
        <v>173</v>
      </c>
      <c r="BE246" s="18">
        <v>98</v>
      </c>
      <c r="BF246" s="18">
        <v>178</v>
      </c>
      <c r="BG246" s="18">
        <v>209</v>
      </c>
      <c r="BH246" s="18">
        <v>185</v>
      </c>
      <c r="BI246" s="18">
        <v>209</v>
      </c>
      <c r="BJ246" s="18">
        <v>187</v>
      </c>
      <c r="BK246" s="18">
        <v>199</v>
      </c>
      <c r="BL246" s="18">
        <v>122</v>
      </c>
      <c r="BM246" s="18">
        <v>199</v>
      </c>
      <c r="BN246" s="18">
        <v>196</v>
      </c>
      <c r="BO246" s="18">
        <v>193</v>
      </c>
      <c r="BP246" s="18">
        <v>172</v>
      </c>
      <c r="BQ246" s="18">
        <v>244</v>
      </c>
      <c r="BR246" s="18">
        <v>243</v>
      </c>
      <c r="BS246" s="18">
        <v>134</v>
      </c>
      <c r="BT246" s="18">
        <v>199</v>
      </c>
      <c r="BU246" s="18">
        <v>210</v>
      </c>
      <c r="BV246" s="18">
        <v>185</v>
      </c>
      <c r="BW246" s="18">
        <v>188</v>
      </c>
      <c r="BX246" s="18">
        <v>210</v>
      </c>
      <c r="BY246" s="18">
        <v>218</v>
      </c>
      <c r="BZ246" s="18">
        <v>110</v>
      </c>
      <c r="CA246" s="18">
        <v>170</v>
      </c>
      <c r="CB246" s="18">
        <v>161</v>
      </c>
      <c r="CC246" s="18">
        <v>192</v>
      </c>
      <c r="CD246" s="18">
        <v>214</v>
      </c>
      <c r="CE246" s="18">
        <v>175</v>
      </c>
      <c r="CF246" s="18">
        <v>194</v>
      </c>
      <c r="CG246" s="18">
        <v>108</v>
      </c>
      <c r="CH246" s="18">
        <v>199</v>
      </c>
      <c r="CI246" s="18">
        <v>199</v>
      </c>
      <c r="CJ246" s="18">
        <v>171</v>
      </c>
      <c r="CK246" s="18">
        <v>178</v>
      </c>
      <c r="CL246" s="18">
        <v>229</v>
      </c>
      <c r="CM246" s="18">
        <v>229</v>
      </c>
      <c r="CN246" s="18">
        <v>113</v>
      </c>
      <c r="CO246" s="18">
        <v>179</v>
      </c>
      <c r="CP246" s="18">
        <v>186</v>
      </c>
    </row>
    <row r="247" spans="2:94" x14ac:dyDescent="0.3">
      <c r="B247" s="18" t="str">
        <f t="shared" si="8"/>
        <v>DR_Native Registration - Already RegisteredApple iOS</v>
      </c>
      <c r="C247" s="18" t="s">
        <v>103</v>
      </c>
      <c r="D247" s="18" t="s">
        <v>3</v>
      </c>
      <c r="E247" s="18">
        <v>398</v>
      </c>
      <c r="F247" s="18">
        <v>424</v>
      </c>
      <c r="G247" s="18">
        <v>441</v>
      </c>
      <c r="H247" s="18">
        <v>297</v>
      </c>
      <c r="I247" s="18">
        <v>352</v>
      </c>
      <c r="J247" s="18">
        <v>429</v>
      </c>
      <c r="K247" s="18">
        <v>469</v>
      </c>
      <c r="L247" s="18">
        <v>464</v>
      </c>
      <c r="M247" s="18">
        <v>428</v>
      </c>
      <c r="N247" s="18">
        <v>438</v>
      </c>
      <c r="O247" s="18">
        <v>314</v>
      </c>
      <c r="P247" s="18">
        <v>395</v>
      </c>
      <c r="Q247" s="18">
        <v>440</v>
      </c>
      <c r="R247" s="18">
        <v>376</v>
      </c>
      <c r="S247" s="18">
        <v>449</v>
      </c>
      <c r="T247" s="18">
        <v>384</v>
      </c>
      <c r="U247" s="18">
        <v>376</v>
      </c>
      <c r="V247" s="18">
        <v>304</v>
      </c>
      <c r="W247" s="18">
        <v>380</v>
      </c>
      <c r="X247" s="18">
        <v>426</v>
      </c>
      <c r="Y247" s="18">
        <v>384</v>
      </c>
      <c r="Z247" s="18">
        <v>415</v>
      </c>
      <c r="AA247" s="18">
        <v>371</v>
      </c>
      <c r="AB247" s="18">
        <v>366</v>
      </c>
      <c r="AC247" s="18">
        <v>300</v>
      </c>
      <c r="AD247" s="18">
        <v>353</v>
      </c>
      <c r="AE247" s="18">
        <v>390</v>
      </c>
      <c r="AF247" s="18">
        <v>379</v>
      </c>
      <c r="AG247" s="18">
        <v>350</v>
      </c>
      <c r="AH247" s="18">
        <v>388</v>
      </c>
      <c r="AI247" s="18">
        <v>387</v>
      </c>
      <c r="AJ247" s="18">
        <v>262</v>
      </c>
      <c r="AK247" s="18">
        <v>374</v>
      </c>
      <c r="AL247" s="18">
        <v>433</v>
      </c>
      <c r="AM247" s="18">
        <v>457</v>
      </c>
      <c r="AN247" s="18">
        <v>420</v>
      </c>
      <c r="AO247" s="18">
        <v>383</v>
      </c>
      <c r="AP247" s="18">
        <v>402</v>
      </c>
      <c r="AQ247" s="18">
        <v>275</v>
      </c>
      <c r="AR247" s="18">
        <v>343</v>
      </c>
      <c r="AS247" s="18">
        <v>389</v>
      </c>
      <c r="AT247" s="18">
        <v>400</v>
      </c>
      <c r="AU247" s="18">
        <v>341</v>
      </c>
      <c r="AV247" s="18">
        <v>395</v>
      </c>
      <c r="AW247" s="18">
        <v>351</v>
      </c>
      <c r="AX247" s="18">
        <v>338</v>
      </c>
      <c r="AY247" s="18">
        <v>350</v>
      </c>
      <c r="AZ247" s="18">
        <v>389</v>
      </c>
      <c r="BA247" s="18">
        <v>421</v>
      </c>
      <c r="BB247" s="18">
        <v>383</v>
      </c>
      <c r="BC247" s="18">
        <v>378</v>
      </c>
      <c r="BD247" s="18">
        <v>333</v>
      </c>
      <c r="BE247" s="18">
        <v>265</v>
      </c>
      <c r="BF247" s="18">
        <v>356</v>
      </c>
      <c r="BG247" s="18">
        <v>381</v>
      </c>
      <c r="BH247" s="18">
        <v>354</v>
      </c>
      <c r="BI247" s="18">
        <v>335</v>
      </c>
      <c r="BJ247" s="18">
        <v>358</v>
      </c>
      <c r="BK247" s="18">
        <v>326</v>
      </c>
      <c r="BL247" s="18">
        <v>246</v>
      </c>
      <c r="BM247" s="18">
        <v>336</v>
      </c>
      <c r="BN247" s="18">
        <v>368</v>
      </c>
      <c r="BO247" s="18">
        <v>356</v>
      </c>
      <c r="BP247" s="18">
        <v>364</v>
      </c>
      <c r="BQ247" s="18">
        <v>422</v>
      </c>
      <c r="BR247" s="18">
        <v>443</v>
      </c>
      <c r="BS247" s="18">
        <v>338</v>
      </c>
      <c r="BT247" s="18">
        <v>392</v>
      </c>
      <c r="BU247" s="18">
        <v>391</v>
      </c>
      <c r="BV247" s="18">
        <v>347</v>
      </c>
      <c r="BW247" s="18">
        <v>388</v>
      </c>
      <c r="BX247" s="18">
        <v>388</v>
      </c>
      <c r="BY247" s="18">
        <v>346</v>
      </c>
      <c r="BZ247" s="18">
        <v>273</v>
      </c>
      <c r="CA247" s="18">
        <v>382</v>
      </c>
      <c r="CB247" s="18">
        <v>413</v>
      </c>
      <c r="CC247" s="18">
        <v>362</v>
      </c>
      <c r="CD247" s="18">
        <v>382</v>
      </c>
      <c r="CE247" s="18">
        <v>466</v>
      </c>
      <c r="CF247" s="18">
        <v>410</v>
      </c>
      <c r="CG247" s="18">
        <v>317</v>
      </c>
      <c r="CH247" s="18">
        <v>369</v>
      </c>
      <c r="CI247" s="18">
        <v>414</v>
      </c>
      <c r="CJ247" s="18">
        <v>453</v>
      </c>
      <c r="CK247" s="18">
        <v>414</v>
      </c>
      <c r="CL247" s="18">
        <v>413</v>
      </c>
      <c r="CM247" s="18">
        <v>471</v>
      </c>
      <c r="CN247" s="18">
        <v>304</v>
      </c>
      <c r="CO247" s="18">
        <v>424</v>
      </c>
      <c r="CP247" s="18">
        <v>421</v>
      </c>
    </row>
    <row r="248" spans="2:94" x14ac:dyDescent="0.3">
      <c r="B248" s="18" t="str">
        <f t="shared" si="8"/>
        <v>DR_Native Registration - Already RegisteredGoogle Android</v>
      </c>
      <c r="C248" s="18" t="s">
        <v>103</v>
      </c>
      <c r="D248" s="18" t="s">
        <v>4</v>
      </c>
      <c r="E248" s="18">
        <v>216</v>
      </c>
      <c r="F248" s="18">
        <v>273</v>
      </c>
      <c r="G248" s="18">
        <v>269</v>
      </c>
      <c r="H248" s="18">
        <v>184</v>
      </c>
      <c r="I248" s="18">
        <v>208</v>
      </c>
      <c r="J248" s="18">
        <v>287</v>
      </c>
      <c r="K248" s="18">
        <v>299</v>
      </c>
      <c r="L248" s="18">
        <v>309</v>
      </c>
      <c r="M248" s="18">
        <v>293</v>
      </c>
      <c r="N248" s="18">
        <v>272</v>
      </c>
      <c r="O248" s="18">
        <v>192</v>
      </c>
      <c r="P248" s="18">
        <v>244</v>
      </c>
      <c r="Q248" s="18">
        <v>242</v>
      </c>
      <c r="R248" s="18">
        <v>274</v>
      </c>
      <c r="S248" s="18">
        <v>316</v>
      </c>
      <c r="T248" s="18">
        <v>307</v>
      </c>
      <c r="U248" s="18">
        <v>252</v>
      </c>
      <c r="V248" s="18">
        <v>204</v>
      </c>
      <c r="W248" s="18">
        <v>248</v>
      </c>
      <c r="X248" s="18">
        <v>247</v>
      </c>
      <c r="Y248" s="18">
        <v>265</v>
      </c>
      <c r="Z248" s="18">
        <v>296</v>
      </c>
      <c r="AA248" s="18">
        <v>225</v>
      </c>
      <c r="AB248" s="18">
        <v>245</v>
      </c>
      <c r="AC248" s="18">
        <v>168</v>
      </c>
      <c r="AD248" s="18">
        <v>228</v>
      </c>
      <c r="AE248" s="18">
        <v>247</v>
      </c>
      <c r="AF248" s="18">
        <v>260</v>
      </c>
      <c r="AG248" s="18">
        <v>266</v>
      </c>
      <c r="AH248" s="18">
        <v>248</v>
      </c>
      <c r="AI248" s="18">
        <v>247</v>
      </c>
      <c r="AJ248" s="18">
        <v>194</v>
      </c>
      <c r="AK248" s="18">
        <v>279</v>
      </c>
      <c r="AL248" s="18">
        <v>289</v>
      </c>
      <c r="AM248" s="18">
        <v>315</v>
      </c>
      <c r="AN248" s="18">
        <v>318</v>
      </c>
      <c r="AO248" s="18">
        <v>255</v>
      </c>
      <c r="AP248" s="18">
        <v>248</v>
      </c>
      <c r="AQ248" s="18">
        <v>223</v>
      </c>
      <c r="AR248" s="18">
        <v>264</v>
      </c>
      <c r="AS248" s="18">
        <v>244</v>
      </c>
      <c r="AT248" s="18">
        <v>249</v>
      </c>
      <c r="AU248" s="18">
        <v>252</v>
      </c>
      <c r="AV248" s="18">
        <v>223</v>
      </c>
      <c r="AW248" s="18">
        <v>227</v>
      </c>
      <c r="AX248" s="18">
        <v>203</v>
      </c>
      <c r="AY248" s="18">
        <v>214</v>
      </c>
      <c r="AZ248" s="18">
        <v>265</v>
      </c>
      <c r="BA248" s="18">
        <v>225</v>
      </c>
      <c r="BB248" s="18">
        <v>241</v>
      </c>
      <c r="BC248" s="18">
        <v>237</v>
      </c>
      <c r="BD248" s="18">
        <v>223</v>
      </c>
      <c r="BE248" s="18">
        <v>208</v>
      </c>
      <c r="BF248" s="18">
        <v>276</v>
      </c>
      <c r="BG248" s="18">
        <v>250</v>
      </c>
      <c r="BH248" s="18">
        <v>226</v>
      </c>
      <c r="BI248" s="18">
        <v>257</v>
      </c>
      <c r="BJ248" s="18">
        <v>245</v>
      </c>
      <c r="BK248" s="18">
        <v>190</v>
      </c>
      <c r="BL248" s="18">
        <v>156</v>
      </c>
      <c r="BM248" s="18">
        <v>240</v>
      </c>
      <c r="BN248" s="18">
        <v>223</v>
      </c>
      <c r="BO248" s="18">
        <v>258</v>
      </c>
      <c r="BP248" s="18">
        <v>281</v>
      </c>
      <c r="BQ248" s="18">
        <v>313</v>
      </c>
      <c r="BR248" s="18">
        <v>279</v>
      </c>
      <c r="BS248" s="18">
        <v>236</v>
      </c>
      <c r="BT248" s="18">
        <v>290</v>
      </c>
      <c r="BU248" s="18">
        <v>269</v>
      </c>
      <c r="BV248" s="18">
        <v>256</v>
      </c>
      <c r="BW248" s="18">
        <v>263</v>
      </c>
      <c r="BX248" s="18">
        <v>260</v>
      </c>
      <c r="BY248" s="18">
        <v>271</v>
      </c>
      <c r="BZ248" s="18">
        <v>173</v>
      </c>
      <c r="CA248" s="18">
        <v>245</v>
      </c>
      <c r="CB248" s="18">
        <v>260</v>
      </c>
      <c r="CC248" s="18">
        <v>241</v>
      </c>
      <c r="CD248" s="18">
        <v>255</v>
      </c>
      <c r="CE248" s="18">
        <v>261</v>
      </c>
      <c r="CF248" s="18">
        <v>254</v>
      </c>
      <c r="CG248" s="18">
        <v>203</v>
      </c>
      <c r="CH248" s="18">
        <v>264</v>
      </c>
      <c r="CI248" s="18">
        <v>273</v>
      </c>
      <c r="CJ248" s="18">
        <v>262</v>
      </c>
      <c r="CK248" s="18">
        <v>267</v>
      </c>
      <c r="CL248" s="18">
        <v>286</v>
      </c>
      <c r="CM248" s="18">
        <v>312</v>
      </c>
      <c r="CN248" s="18">
        <v>225</v>
      </c>
      <c r="CO248" s="18">
        <v>256</v>
      </c>
      <c r="CP248" s="18">
        <v>242</v>
      </c>
    </row>
    <row r="249" spans="2:94" x14ac:dyDescent="0.3">
      <c r="B249" s="18" t="str">
        <f t="shared" si="8"/>
        <v>DR_Native Registration - Did not RegisteredApple iOS</v>
      </c>
      <c r="C249" s="18" t="s">
        <v>104</v>
      </c>
      <c r="D249" s="18" t="s">
        <v>3</v>
      </c>
      <c r="E249" s="18">
        <v>781</v>
      </c>
      <c r="F249" s="18">
        <v>805</v>
      </c>
      <c r="G249" s="18">
        <v>791</v>
      </c>
      <c r="H249" s="18">
        <v>673</v>
      </c>
      <c r="I249" s="18">
        <v>743</v>
      </c>
      <c r="J249" s="18">
        <v>898</v>
      </c>
      <c r="K249" s="18">
        <v>839</v>
      </c>
      <c r="L249" s="18">
        <v>912</v>
      </c>
      <c r="M249" s="18">
        <v>867</v>
      </c>
      <c r="N249" s="18">
        <v>784</v>
      </c>
      <c r="O249" s="18">
        <v>575</v>
      </c>
      <c r="P249" s="18">
        <v>772</v>
      </c>
      <c r="Q249" s="18">
        <v>784</v>
      </c>
      <c r="R249" s="18">
        <v>703</v>
      </c>
      <c r="S249" s="18">
        <v>846</v>
      </c>
      <c r="T249" s="18">
        <v>787</v>
      </c>
      <c r="U249" s="18">
        <v>742</v>
      </c>
      <c r="V249" s="18">
        <v>581</v>
      </c>
      <c r="W249" s="18">
        <v>697</v>
      </c>
      <c r="X249" s="18">
        <v>837</v>
      </c>
      <c r="Y249" s="18">
        <v>707</v>
      </c>
      <c r="Z249" s="18">
        <v>722</v>
      </c>
      <c r="AA249" s="18">
        <v>764</v>
      </c>
      <c r="AB249" s="18">
        <v>714</v>
      </c>
      <c r="AC249" s="18">
        <v>596</v>
      </c>
      <c r="AD249" s="18">
        <v>831</v>
      </c>
      <c r="AE249" s="18">
        <v>794</v>
      </c>
      <c r="AF249" s="18">
        <v>749</v>
      </c>
      <c r="AG249" s="18">
        <v>741</v>
      </c>
      <c r="AH249" s="18">
        <v>800</v>
      </c>
      <c r="AI249" s="18">
        <v>741</v>
      </c>
      <c r="AJ249" s="18">
        <v>583</v>
      </c>
      <c r="AK249" s="18">
        <v>830</v>
      </c>
      <c r="AL249" s="18">
        <v>834</v>
      </c>
      <c r="AM249" s="18">
        <v>928</v>
      </c>
      <c r="AN249" s="18">
        <v>784</v>
      </c>
      <c r="AO249" s="18">
        <v>809</v>
      </c>
      <c r="AP249" s="18">
        <v>774</v>
      </c>
      <c r="AQ249" s="18">
        <v>561</v>
      </c>
      <c r="AR249" s="18">
        <v>768</v>
      </c>
      <c r="AS249" s="18">
        <v>863</v>
      </c>
      <c r="AT249" s="18">
        <v>771</v>
      </c>
      <c r="AU249" s="18">
        <v>712</v>
      </c>
      <c r="AV249" s="18">
        <v>708</v>
      </c>
      <c r="AW249" s="18">
        <v>669</v>
      </c>
      <c r="AX249" s="18">
        <v>627</v>
      </c>
      <c r="AY249" s="18">
        <v>724</v>
      </c>
      <c r="AZ249" s="18">
        <v>763</v>
      </c>
      <c r="BA249" s="18">
        <v>699</v>
      </c>
      <c r="BB249" s="18">
        <v>674</v>
      </c>
      <c r="BC249" s="18">
        <v>713</v>
      </c>
      <c r="BD249" s="18">
        <v>663</v>
      </c>
      <c r="BE249" s="18">
        <v>543</v>
      </c>
      <c r="BF249" s="18">
        <v>691</v>
      </c>
      <c r="BG249" s="18">
        <v>676</v>
      </c>
      <c r="BH249" s="18">
        <v>684</v>
      </c>
      <c r="BI249" s="18">
        <v>692</v>
      </c>
      <c r="BJ249" s="18">
        <v>685</v>
      </c>
      <c r="BK249" s="18">
        <v>686</v>
      </c>
      <c r="BL249" s="18">
        <v>521</v>
      </c>
      <c r="BM249" s="18">
        <v>668</v>
      </c>
      <c r="BN249" s="18">
        <v>668</v>
      </c>
      <c r="BO249" s="18">
        <v>672</v>
      </c>
      <c r="BP249" s="18">
        <v>682</v>
      </c>
      <c r="BQ249" s="18">
        <v>752</v>
      </c>
      <c r="BR249" s="18">
        <v>802</v>
      </c>
      <c r="BS249" s="18">
        <v>640</v>
      </c>
      <c r="BT249" s="18">
        <v>770</v>
      </c>
      <c r="BU249" s="18">
        <v>765</v>
      </c>
      <c r="BV249" s="18">
        <v>694</v>
      </c>
      <c r="BW249" s="18">
        <v>663</v>
      </c>
      <c r="BX249" s="18">
        <v>710</v>
      </c>
      <c r="BY249" s="18">
        <v>681</v>
      </c>
      <c r="BZ249" s="18">
        <v>480</v>
      </c>
      <c r="CA249" s="18">
        <v>696</v>
      </c>
      <c r="CB249" s="18">
        <v>735</v>
      </c>
      <c r="CC249" s="18">
        <v>724</v>
      </c>
      <c r="CD249" s="18">
        <v>691</v>
      </c>
      <c r="CE249" s="18">
        <v>847</v>
      </c>
      <c r="CF249" s="18">
        <v>702</v>
      </c>
      <c r="CG249" s="18">
        <v>571</v>
      </c>
      <c r="CH249" s="18">
        <v>714</v>
      </c>
      <c r="CI249" s="18">
        <v>716</v>
      </c>
      <c r="CJ249" s="18">
        <v>765</v>
      </c>
      <c r="CK249" s="18">
        <v>753</v>
      </c>
      <c r="CL249" s="18">
        <v>735</v>
      </c>
      <c r="CM249" s="18">
        <v>663</v>
      </c>
      <c r="CN249" s="18">
        <v>534</v>
      </c>
      <c r="CO249" s="18">
        <v>763</v>
      </c>
      <c r="CP249" s="18">
        <v>750</v>
      </c>
    </row>
    <row r="250" spans="2:94" x14ac:dyDescent="0.3">
      <c r="B250" s="18" t="str">
        <f t="shared" si="8"/>
        <v>DR_Native Registration - Did not RegisteredGoogle Android</v>
      </c>
      <c r="C250" s="18" t="s">
        <v>104</v>
      </c>
      <c r="D250" s="18" t="s">
        <v>4</v>
      </c>
      <c r="E250" s="18">
        <v>430</v>
      </c>
      <c r="F250" s="18">
        <v>419</v>
      </c>
      <c r="G250" s="18">
        <v>425</v>
      </c>
      <c r="H250" s="18">
        <v>306</v>
      </c>
      <c r="I250" s="18">
        <v>330</v>
      </c>
      <c r="J250" s="18">
        <v>438</v>
      </c>
      <c r="K250" s="18">
        <v>499</v>
      </c>
      <c r="L250" s="18">
        <v>506</v>
      </c>
      <c r="M250" s="18">
        <v>456</v>
      </c>
      <c r="N250" s="18">
        <v>422</v>
      </c>
      <c r="O250" s="18">
        <v>293</v>
      </c>
      <c r="P250" s="18">
        <v>352</v>
      </c>
      <c r="Q250" s="18">
        <v>411</v>
      </c>
      <c r="R250" s="18">
        <v>382</v>
      </c>
      <c r="S250" s="18">
        <v>434</v>
      </c>
      <c r="T250" s="18">
        <v>400</v>
      </c>
      <c r="U250" s="18">
        <v>372</v>
      </c>
      <c r="V250" s="18">
        <v>295</v>
      </c>
      <c r="W250" s="18">
        <v>361</v>
      </c>
      <c r="X250" s="18">
        <v>434</v>
      </c>
      <c r="Y250" s="18">
        <v>345</v>
      </c>
      <c r="Z250" s="18">
        <v>373</v>
      </c>
      <c r="AA250" s="18">
        <v>364</v>
      </c>
      <c r="AB250" s="18">
        <v>326</v>
      </c>
      <c r="AC250" s="18">
        <v>283</v>
      </c>
      <c r="AD250" s="18">
        <v>370</v>
      </c>
      <c r="AE250" s="18">
        <v>379</v>
      </c>
      <c r="AF250" s="18">
        <v>368</v>
      </c>
      <c r="AG250" s="18">
        <v>401</v>
      </c>
      <c r="AH250" s="18">
        <v>435</v>
      </c>
      <c r="AI250" s="18">
        <v>414</v>
      </c>
      <c r="AJ250" s="18">
        <v>312</v>
      </c>
      <c r="AK250" s="18">
        <v>414</v>
      </c>
      <c r="AL250" s="18">
        <v>420</v>
      </c>
      <c r="AM250" s="18">
        <v>462</v>
      </c>
      <c r="AN250" s="18">
        <v>481</v>
      </c>
      <c r="AO250" s="18">
        <v>420</v>
      </c>
      <c r="AP250" s="18">
        <v>385</v>
      </c>
      <c r="AQ250" s="18">
        <v>334</v>
      </c>
      <c r="AR250" s="18">
        <v>351</v>
      </c>
      <c r="AS250" s="18">
        <v>445</v>
      </c>
      <c r="AT250" s="18">
        <v>383</v>
      </c>
      <c r="AU250" s="18">
        <v>371</v>
      </c>
      <c r="AV250" s="18">
        <v>383</v>
      </c>
      <c r="AW250" s="18">
        <v>306</v>
      </c>
      <c r="AX250" s="18">
        <v>339</v>
      </c>
      <c r="AY250" s="18">
        <v>344</v>
      </c>
      <c r="AZ250" s="18">
        <v>382</v>
      </c>
      <c r="BA250" s="18">
        <v>377</v>
      </c>
      <c r="BB250" s="18">
        <v>363</v>
      </c>
      <c r="BC250" s="18">
        <v>382</v>
      </c>
      <c r="BD250" s="18">
        <v>315</v>
      </c>
      <c r="BE250" s="18">
        <v>281</v>
      </c>
      <c r="BF250" s="18">
        <v>345</v>
      </c>
      <c r="BG250" s="18">
        <v>359</v>
      </c>
      <c r="BH250" s="18">
        <v>328</v>
      </c>
      <c r="BI250" s="18">
        <v>345</v>
      </c>
      <c r="BJ250" s="18">
        <v>351</v>
      </c>
      <c r="BK250" s="18">
        <v>330</v>
      </c>
      <c r="BL250" s="18">
        <v>264</v>
      </c>
      <c r="BM250" s="18">
        <v>366</v>
      </c>
      <c r="BN250" s="18">
        <v>365</v>
      </c>
      <c r="BO250" s="18">
        <v>352</v>
      </c>
      <c r="BP250" s="18">
        <v>374</v>
      </c>
      <c r="BQ250" s="18">
        <v>448</v>
      </c>
      <c r="BR250" s="18">
        <v>355</v>
      </c>
      <c r="BS250" s="18">
        <v>318</v>
      </c>
      <c r="BT250" s="18">
        <v>388</v>
      </c>
      <c r="BU250" s="18">
        <v>378</v>
      </c>
      <c r="BV250" s="18">
        <v>380</v>
      </c>
      <c r="BW250" s="18">
        <v>412</v>
      </c>
      <c r="BX250" s="18">
        <v>387</v>
      </c>
      <c r="BY250" s="18">
        <v>363</v>
      </c>
      <c r="BZ250" s="18">
        <v>282</v>
      </c>
      <c r="CA250" s="18">
        <v>339</v>
      </c>
      <c r="CB250" s="18">
        <v>393</v>
      </c>
      <c r="CC250" s="18">
        <v>322</v>
      </c>
      <c r="CD250" s="18">
        <v>355</v>
      </c>
      <c r="CE250" s="18">
        <v>469</v>
      </c>
      <c r="CF250" s="18">
        <v>364</v>
      </c>
      <c r="CG250" s="18">
        <v>303</v>
      </c>
      <c r="CH250" s="18">
        <v>383</v>
      </c>
      <c r="CI250" s="18">
        <v>369</v>
      </c>
      <c r="CJ250" s="18">
        <v>384</v>
      </c>
      <c r="CK250" s="18">
        <v>381</v>
      </c>
      <c r="CL250" s="18">
        <v>367</v>
      </c>
      <c r="CM250" s="18">
        <v>361</v>
      </c>
      <c r="CN250" s="18">
        <v>266</v>
      </c>
      <c r="CO250" s="18">
        <v>350</v>
      </c>
      <c r="CP250" s="18">
        <v>334</v>
      </c>
    </row>
    <row r="251" spans="2:94" x14ac:dyDescent="0.3">
      <c r="B251" s="18" t="str">
        <f t="shared" si="8"/>
        <v>DR_Native Registration - Intent to RegisterApple iOS</v>
      </c>
      <c r="C251" s="18" t="s">
        <v>105</v>
      </c>
      <c r="D251" s="18" t="s">
        <v>3</v>
      </c>
      <c r="E251" s="18">
        <v>1516</v>
      </c>
      <c r="F251" s="18">
        <v>1676</v>
      </c>
      <c r="G251" s="18">
        <v>1632</v>
      </c>
      <c r="H251" s="18">
        <v>1114</v>
      </c>
      <c r="I251" s="18">
        <v>1428</v>
      </c>
      <c r="J251" s="18">
        <v>1764</v>
      </c>
      <c r="K251" s="18">
        <v>1777</v>
      </c>
      <c r="L251" s="18">
        <v>1716</v>
      </c>
      <c r="M251" s="18">
        <v>1633</v>
      </c>
      <c r="N251" s="18">
        <v>1601</v>
      </c>
      <c r="O251" s="18">
        <v>953</v>
      </c>
      <c r="P251" s="18">
        <v>1441</v>
      </c>
      <c r="Q251" s="18">
        <v>1530</v>
      </c>
      <c r="R251" s="18">
        <v>1379</v>
      </c>
      <c r="S251" s="18">
        <v>1521</v>
      </c>
      <c r="T251" s="18">
        <v>1515</v>
      </c>
      <c r="U251" s="18">
        <v>1500</v>
      </c>
      <c r="V251" s="18">
        <v>952</v>
      </c>
      <c r="W251" s="18">
        <v>1459</v>
      </c>
      <c r="X251" s="18">
        <v>1472</v>
      </c>
      <c r="Y251" s="18">
        <v>1348</v>
      </c>
      <c r="Z251" s="18">
        <v>1387</v>
      </c>
      <c r="AA251" s="18">
        <v>1418</v>
      </c>
      <c r="AB251" s="18">
        <v>1407</v>
      </c>
      <c r="AC251" s="18">
        <v>947</v>
      </c>
      <c r="AD251" s="18">
        <v>1414</v>
      </c>
      <c r="AE251" s="18">
        <v>1430</v>
      </c>
      <c r="AF251" s="18">
        <v>1400</v>
      </c>
      <c r="AG251" s="18">
        <v>1367</v>
      </c>
      <c r="AH251" s="18">
        <v>1515</v>
      </c>
      <c r="AI251" s="18">
        <v>1420</v>
      </c>
      <c r="AJ251" s="18">
        <v>955</v>
      </c>
      <c r="AK251" s="18">
        <v>1537</v>
      </c>
      <c r="AL251" s="18">
        <v>1650</v>
      </c>
      <c r="AM251" s="18">
        <v>1781</v>
      </c>
      <c r="AN251" s="18">
        <v>1602</v>
      </c>
      <c r="AO251" s="18">
        <v>1525</v>
      </c>
      <c r="AP251" s="18">
        <v>1528</v>
      </c>
      <c r="AQ251" s="18">
        <v>887</v>
      </c>
      <c r="AR251" s="18">
        <v>1368</v>
      </c>
      <c r="AS251" s="18">
        <v>1416</v>
      </c>
      <c r="AT251" s="18">
        <v>1413</v>
      </c>
      <c r="AU251" s="18">
        <v>1245</v>
      </c>
      <c r="AV251" s="18">
        <v>1409</v>
      </c>
      <c r="AW251" s="18">
        <v>1296</v>
      </c>
      <c r="AX251" s="18">
        <v>946</v>
      </c>
      <c r="AY251" s="18">
        <v>1367</v>
      </c>
      <c r="AZ251" s="18">
        <v>1476</v>
      </c>
      <c r="BA251" s="18">
        <v>1390</v>
      </c>
      <c r="BB251" s="18">
        <v>1386</v>
      </c>
      <c r="BC251" s="18">
        <v>1386</v>
      </c>
      <c r="BD251" s="18">
        <v>1292</v>
      </c>
      <c r="BE251" s="18">
        <v>887</v>
      </c>
      <c r="BF251" s="18">
        <v>1279</v>
      </c>
      <c r="BG251" s="18">
        <v>1315</v>
      </c>
      <c r="BH251" s="18">
        <v>1304</v>
      </c>
      <c r="BI251" s="18">
        <v>1274</v>
      </c>
      <c r="BJ251" s="18">
        <v>1331</v>
      </c>
      <c r="BK251" s="18">
        <v>1265</v>
      </c>
      <c r="BL251" s="18">
        <v>815</v>
      </c>
      <c r="BM251" s="18">
        <v>1295</v>
      </c>
      <c r="BN251" s="18">
        <v>1282</v>
      </c>
      <c r="BO251" s="18">
        <v>1269</v>
      </c>
      <c r="BP251" s="18">
        <v>1305</v>
      </c>
      <c r="BQ251" s="18">
        <v>1586</v>
      </c>
      <c r="BR251" s="18">
        <v>1652</v>
      </c>
      <c r="BS251" s="18">
        <v>1083</v>
      </c>
      <c r="BT251" s="18">
        <v>1522</v>
      </c>
      <c r="BU251" s="18">
        <v>1473</v>
      </c>
      <c r="BV251" s="18">
        <v>1326</v>
      </c>
      <c r="BW251" s="18">
        <v>1365</v>
      </c>
      <c r="BX251" s="18">
        <v>1401</v>
      </c>
      <c r="BY251" s="18">
        <v>1305</v>
      </c>
      <c r="BZ251" s="18">
        <v>824</v>
      </c>
      <c r="CA251" s="18">
        <v>1321</v>
      </c>
      <c r="CB251" s="18">
        <v>1421</v>
      </c>
      <c r="CC251" s="18">
        <v>1281</v>
      </c>
      <c r="CD251" s="18">
        <v>1333</v>
      </c>
      <c r="CE251" s="18">
        <v>1585</v>
      </c>
      <c r="CF251" s="18">
        <v>1486</v>
      </c>
      <c r="CG251" s="18">
        <v>960</v>
      </c>
      <c r="CH251" s="18">
        <v>1365</v>
      </c>
      <c r="CI251" s="18">
        <v>1354</v>
      </c>
      <c r="CJ251" s="18">
        <v>1486</v>
      </c>
      <c r="CK251" s="18">
        <v>1372</v>
      </c>
      <c r="CL251" s="18">
        <v>1480</v>
      </c>
      <c r="CM251" s="18">
        <v>1455</v>
      </c>
      <c r="CN251" s="18">
        <v>922</v>
      </c>
      <c r="CO251" s="18">
        <v>1433</v>
      </c>
      <c r="CP251" s="18">
        <v>1478</v>
      </c>
    </row>
    <row r="252" spans="2:94" x14ac:dyDescent="0.3">
      <c r="B252" s="18" t="str">
        <f t="shared" si="8"/>
        <v>DR_Native Registration - Intent to RegisterGoogle Android</v>
      </c>
      <c r="C252" s="18" t="s">
        <v>105</v>
      </c>
      <c r="D252" s="18" t="s">
        <v>4</v>
      </c>
      <c r="E252" s="18">
        <v>699</v>
      </c>
      <c r="F252" s="18">
        <v>800</v>
      </c>
      <c r="G252" s="18">
        <v>773</v>
      </c>
      <c r="H252" s="18">
        <v>481</v>
      </c>
      <c r="I252" s="18">
        <v>549</v>
      </c>
      <c r="J252" s="18">
        <v>789</v>
      </c>
      <c r="K252" s="18">
        <v>801</v>
      </c>
      <c r="L252" s="18">
        <v>862</v>
      </c>
      <c r="M252" s="18">
        <v>795</v>
      </c>
      <c r="N252" s="18">
        <v>712</v>
      </c>
      <c r="O252" s="18">
        <v>488</v>
      </c>
      <c r="P252" s="18">
        <v>651</v>
      </c>
      <c r="Q252" s="18">
        <v>682</v>
      </c>
      <c r="R252" s="18">
        <v>669</v>
      </c>
      <c r="S252" s="18">
        <v>770</v>
      </c>
      <c r="T252" s="18">
        <v>771</v>
      </c>
      <c r="U252" s="18">
        <v>668</v>
      </c>
      <c r="V252" s="18">
        <v>470</v>
      </c>
      <c r="W252" s="18">
        <v>672</v>
      </c>
      <c r="X252" s="18">
        <v>694</v>
      </c>
      <c r="Y252" s="18">
        <v>628</v>
      </c>
      <c r="Z252" s="18">
        <v>706</v>
      </c>
      <c r="AA252" s="18">
        <v>609</v>
      </c>
      <c r="AB252" s="18">
        <v>630</v>
      </c>
      <c r="AC252" s="18">
        <v>432</v>
      </c>
      <c r="AD252" s="18">
        <v>619</v>
      </c>
      <c r="AE252" s="18">
        <v>657</v>
      </c>
      <c r="AF252" s="18">
        <v>661</v>
      </c>
      <c r="AG252" s="18">
        <v>675</v>
      </c>
      <c r="AH252" s="18">
        <v>703</v>
      </c>
      <c r="AI252" s="18">
        <v>712</v>
      </c>
      <c r="AJ252" s="18">
        <v>483</v>
      </c>
      <c r="AK252" s="18">
        <v>717</v>
      </c>
      <c r="AL252" s="18">
        <v>803</v>
      </c>
      <c r="AM252" s="18">
        <v>811</v>
      </c>
      <c r="AN252" s="18">
        <v>869</v>
      </c>
      <c r="AO252" s="18">
        <v>732</v>
      </c>
      <c r="AP252" s="18">
        <v>685</v>
      </c>
      <c r="AQ252" s="18">
        <v>516</v>
      </c>
      <c r="AR252" s="18">
        <v>657</v>
      </c>
      <c r="AS252" s="18">
        <v>716</v>
      </c>
      <c r="AT252" s="18">
        <v>698</v>
      </c>
      <c r="AU252" s="18">
        <v>662</v>
      </c>
      <c r="AV252" s="18">
        <v>627</v>
      </c>
      <c r="AW252" s="18">
        <v>589</v>
      </c>
      <c r="AX252" s="18">
        <v>484</v>
      </c>
      <c r="AY252" s="18">
        <v>601</v>
      </c>
      <c r="AZ252" s="18">
        <v>682</v>
      </c>
      <c r="BA252" s="18">
        <v>651</v>
      </c>
      <c r="BB252" s="18">
        <v>640</v>
      </c>
      <c r="BC252" s="18">
        <v>644</v>
      </c>
      <c r="BD252" s="18">
        <v>575</v>
      </c>
      <c r="BE252" s="18">
        <v>465</v>
      </c>
      <c r="BF252" s="18">
        <v>644</v>
      </c>
      <c r="BG252" s="18">
        <v>645</v>
      </c>
      <c r="BH252" s="18">
        <v>590</v>
      </c>
      <c r="BI252" s="18">
        <v>652</v>
      </c>
      <c r="BJ252" s="18">
        <v>632</v>
      </c>
      <c r="BK252" s="18">
        <v>569</v>
      </c>
      <c r="BL252" s="18">
        <v>433</v>
      </c>
      <c r="BM252" s="18">
        <v>644</v>
      </c>
      <c r="BN252" s="18">
        <v>604</v>
      </c>
      <c r="BO252" s="18">
        <v>650</v>
      </c>
      <c r="BP252" s="18">
        <v>659</v>
      </c>
      <c r="BQ252" s="18">
        <v>811</v>
      </c>
      <c r="BR252" s="18">
        <v>718</v>
      </c>
      <c r="BS252" s="18">
        <v>547</v>
      </c>
      <c r="BT252" s="18">
        <v>699</v>
      </c>
      <c r="BU252" s="18">
        <v>678</v>
      </c>
      <c r="BV252" s="18">
        <v>663</v>
      </c>
      <c r="BW252" s="18">
        <v>684</v>
      </c>
      <c r="BX252" s="18">
        <v>688</v>
      </c>
      <c r="BY252" s="18">
        <v>697</v>
      </c>
      <c r="BZ252" s="18">
        <v>446</v>
      </c>
      <c r="CA252" s="18">
        <v>625</v>
      </c>
      <c r="CB252" s="18">
        <v>653</v>
      </c>
      <c r="CC252" s="18">
        <v>621</v>
      </c>
      <c r="CD252" s="18">
        <v>669</v>
      </c>
      <c r="CE252" s="18">
        <v>713</v>
      </c>
      <c r="CF252" s="18">
        <v>656</v>
      </c>
      <c r="CG252" s="18">
        <v>490</v>
      </c>
      <c r="CH252" s="18">
        <v>676</v>
      </c>
      <c r="CI252" s="18">
        <v>691</v>
      </c>
      <c r="CJ252" s="18">
        <v>651</v>
      </c>
      <c r="CK252" s="18">
        <v>684</v>
      </c>
      <c r="CL252" s="18">
        <v>718</v>
      </c>
      <c r="CM252" s="18">
        <v>756</v>
      </c>
      <c r="CN252" s="18">
        <v>481</v>
      </c>
      <c r="CO252" s="18">
        <v>642</v>
      </c>
      <c r="CP252" s="18">
        <v>636</v>
      </c>
    </row>
    <row r="253" spans="2:94" x14ac:dyDescent="0.3">
      <c r="B253" s="18" t="str">
        <f t="shared" si="8"/>
        <v>DR_Native Registration SuccessApple iOS</v>
      </c>
      <c r="C253" s="18" t="s">
        <v>106</v>
      </c>
      <c r="D253" s="18" t="s">
        <v>3</v>
      </c>
      <c r="E253" s="18">
        <v>1063</v>
      </c>
      <c r="F253" s="18">
        <v>1226</v>
      </c>
      <c r="G253" s="18">
        <v>1176</v>
      </c>
      <c r="H253" s="18">
        <v>718</v>
      </c>
      <c r="I253" s="18">
        <v>995</v>
      </c>
      <c r="J253" s="18">
        <v>1242</v>
      </c>
      <c r="K253" s="18">
        <v>1303</v>
      </c>
      <c r="L253" s="18">
        <v>1186</v>
      </c>
      <c r="M253" s="18">
        <v>1128</v>
      </c>
      <c r="N253" s="18">
        <v>1131</v>
      </c>
      <c r="O253" s="18">
        <v>634</v>
      </c>
      <c r="P253" s="18">
        <v>1025</v>
      </c>
      <c r="Q253" s="18">
        <v>1082</v>
      </c>
      <c r="R253" s="18">
        <v>1000</v>
      </c>
      <c r="S253" s="18">
        <v>1037</v>
      </c>
      <c r="T253" s="18">
        <v>1062</v>
      </c>
      <c r="U253" s="18">
        <v>1065</v>
      </c>
      <c r="V253" s="18">
        <v>641</v>
      </c>
      <c r="W253" s="18">
        <v>1036</v>
      </c>
      <c r="X253" s="18">
        <v>1010</v>
      </c>
      <c r="Y253" s="18">
        <v>930</v>
      </c>
      <c r="Z253" s="18">
        <v>979</v>
      </c>
      <c r="AA253" s="18">
        <v>969</v>
      </c>
      <c r="AB253" s="18">
        <v>986</v>
      </c>
      <c r="AC253" s="18">
        <v>605</v>
      </c>
      <c r="AD253" s="18">
        <v>914</v>
      </c>
      <c r="AE253" s="18">
        <v>957</v>
      </c>
      <c r="AF253" s="18">
        <v>959</v>
      </c>
      <c r="AG253" s="18">
        <v>930</v>
      </c>
      <c r="AH253" s="18">
        <v>1062</v>
      </c>
      <c r="AI253" s="18">
        <v>986</v>
      </c>
      <c r="AJ253" s="18">
        <v>643</v>
      </c>
      <c r="AK253" s="18">
        <v>1049</v>
      </c>
      <c r="AL253" s="18">
        <v>1182</v>
      </c>
      <c r="AM253" s="18">
        <v>1215</v>
      </c>
      <c r="AN253" s="18">
        <v>1127</v>
      </c>
      <c r="AO253" s="18">
        <v>1047</v>
      </c>
      <c r="AP253" s="18">
        <v>1071</v>
      </c>
      <c r="AQ253" s="18">
        <v>578</v>
      </c>
      <c r="AR253" s="18">
        <v>926</v>
      </c>
      <c r="AS253" s="18">
        <v>910</v>
      </c>
      <c r="AT253" s="18">
        <v>981</v>
      </c>
      <c r="AU253" s="18">
        <v>838</v>
      </c>
      <c r="AV253" s="18">
        <v>1006</v>
      </c>
      <c r="AW253" s="18">
        <v>926</v>
      </c>
      <c r="AX253" s="18">
        <v>619</v>
      </c>
      <c r="AY253" s="18">
        <v>951</v>
      </c>
      <c r="AZ253" s="18">
        <v>1029</v>
      </c>
      <c r="BA253" s="18">
        <v>995</v>
      </c>
      <c r="BB253" s="18">
        <v>992</v>
      </c>
      <c r="BC253" s="18">
        <v>989</v>
      </c>
      <c r="BD253" s="18">
        <v>922</v>
      </c>
      <c r="BE253" s="18">
        <v>574</v>
      </c>
      <c r="BF253" s="18">
        <v>896</v>
      </c>
      <c r="BG253" s="18">
        <v>939</v>
      </c>
      <c r="BH253" s="18">
        <v>932</v>
      </c>
      <c r="BI253" s="18">
        <v>864</v>
      </c>
      <c r="BJ253" s="18">
        <v>942</v>
      </c>
      <c r="BK253" s="18">
        <v>883</v>
      </c>
      <c r="BL253" s="18">
        <v>531</v>
      </c>
      <c r="BM253" s="18">
        <v>916</v>
      </c>
      <c r="BN253" s="18">
        <v>921</v>
      </c>
      <c r="BO253" s="18">
        <v>891</v>
      </c>
      <c r="BP253" s="18">
        <v>937</v>
      </c>
      <c r="BQ253" s="18">
        <v>1171</v>
      </c>
      <c r="BR253" s="18">
        <v>1174</v>
      </c>
      <c r="BS253" s="18">
        <v>707</v>
      </c>
      <c r="BT253" s="18">
        <v>1062</v>
      </c>
      <c r="BU253" s="18">
        <v>1015</v>
      </c>
      <c r="BV253" s="18">
        <v>922</v>
      </c>
      <c r="BW253" s="18">
        <v>985</v>
      </c>
      <c r="BX253" s="18">
        <v>987</v>
      </c>
      <c r="BY253" s="18">
        <v>920</v>
      </c>
      <c r="BZ253" s="18">
        <v>557</v>
      </c>
      <c r="CA253" s="18">
        <v>916</v>
      </c>
      <c r="CB253" s="18">
        <v>984</v>
      </c>
      <c r="CC253" s="18">
        <v>883</v>
      </c>
      <c r="CD253" s="18">
        <v>926</v>
      </c>
      <c r="CE253" s="18">
        <v>1103</v>
      </c>
      <c r="CF253" s="18">
        <v>1073</v>
      </c>
      <c r="CG253" s="18">
        <v>634</v>
      </c>
      <c r="CH253" s="18">
        <v>940</v>
      </c>
      <c r="CI253" s="18">
        <v>929</v>
      </c>
      <c r="CJ253" s="18">
        <v>1025</v>
      </c>
      <c r="CK253" s="18">
        <v>908</v>
      </c>
      <c r="CL253" s="18">
        <v>1061</v>
      </c>
      <c r="CM253" s="18">
        <v>1041</v>
      </c>
      <c r="CN253" s="18">
        <v>623</v>
      </c>
      <c r="CO253" s="18">
        <v>990</v>
      </c>
      <c r="CP253" s="18">
        <v>1021</v>
      </c>
    </row>
    <row r="254" spans="2:94" x14ac:dyDescent="0.3">
      <c r="B254" s="18" t="str">
        <f t="shared" si="8"/>
        <v>DR_Native Registration SuccessGoogle Android</v>
      </c>
      <c r="C254" s="18" t="s">
        <v>106</v>
      </c>
      <c r="D254" s="18" t="s">
        <v>4</v>
      </c>
      <c r="E254" s="18">
        <v>449</v>
      </c>
      <c r="F254" s="18">
        <v>567</v>
      </c>
      <c r="G254" s="18">
        <v>537</v>
      </c>
      <c r="H254" s="18">
        <v>315</v>
      </c>
      <c r="I254" s="18">
        <v>370</v>
      </c>
      <c r="J254" s="18">
        <v>540</v>
      </c>
      <c r="K254" s="18">
        <v>521</v>
      </c>
      <c r="L254" s="18">
        <v>562</v>
      </c>
      <c r="M254" s="18">
        <v>547</v>
      </c>
      <c r="N254" s="18">
        <v>481</v>
      </c>
      <c r="O254" s="18">
        <v>327</v>
      </c>
      <c r="P254" s="18">
        <v>453</v>
      </c>
      <c r="Q254" s="18">
        <v>448</v>
      </c>
      <c r="R254" s="18">
        <v>453</v>
      </c>
      <c r="S254" s="18">
        <v>518</v>
      </c>
      <c r="T254" s="18">
        <v>542</v>
      </c>
      <c r="U254" s="18">
        <v>463</v>
      </c>
      <c r="V254" s="18">
        <v>312</v>
      </c>
      <c r="W254" s="18">
        <v>465</v>
      </c>
      <c r="X254" s="18">
        <v>436</v>
      </c>
      <c r="Y254" s="18">
        <v>442</v>
      </c>
      <c r="Z254" s="18">
        <v>511</v>
      </c>
      <c r="AA254" s="18">
        <v>403</v>
      </c>
      <c r="AB254" s="18">
        <v>443</v>
      </c>
      <c r="AC254" s="18">
        <v>268</v>
      </c>
      <c r="AD254" s="18">
        <v>391</v>
      </c>
      <c r="AE254" s="18">
        <v>433</v>
      </c>
      <c r="AF254" s="18">
        <v>449</v>
      </c>
      <c r="AG254" s="18">
        <v>446</v>
      </c>
      <c r="AH254" s="18">
        <v>453</v>
      </c>
      <c r="AI254" s="18">
        <v>463</v>
      </c>
      <c r="AJ254" s="18">
        <v>312</v>
      </c>
      <c r="AK254" s="18">
        <v>475</v>
      </c>
      <c r="AL254" s="18">
        <v>556</v>
      </c>
      <c r="AM254" s="18">
        <v>555</v>
      </c>
      <c r="AN254" s="18">
        <v>574</v>
      </c>
      <c r="AO254" s="18">
        <v>492</v>
      </c>
      <c r="AP254" s="18">
        <v>486</v>
      </c>
      <c r="AQ254" s="18">
        <v>331</v>
      </c>
      <c r="AR254" s="18">
        <v>456</v>
      </c>
      <c r="AS254" s="18">
        <v>441</v>
      </c>
      <c r="AT254" s="18">
        <v>464</v>
      </c>
      <c r="AU254" s="18">
        <v>435</v>
      </c>
      <c r="AV254" s="18">
        <v>408</v>
      </c>
      <c r="AW254" s="18">
        <v>414</v>
      </c>
      <c r="AX254" s="18">
        <v>299</v>
      </c>
      <c r="AY254" s="18">
        <v>398</v>
      </c>
      <c r="AZ254" s="18">
        <v>471</v>
      </c>
      <c r="BA254" s="18">
        <v>426</v>
      </c>
      <c r="BB254" s="18">
        <v>424</v>
      </c>
      <c r="BC254" s="18">
        <v>447</v>
      </c>
      <c r="BD254" s="18">
        <v>392</v>
      </c>
      <c r="BE254" s="18">
        <v>304</v>
      </c>
      <c r="BF254" s="18">
        <v>451</v>
      </c>
      <c r="BG254" s="18">
        <v>456</v>
      </c>
      <c r="BH254" s="18">
        <v>409</v>
      </c>
      <c r="BI254" s="18">
        <v>463</v>
      </c>
      <c r="BJ254" s="18">
        <v>430</v>
      </c>
      <c r="BK254" s="18">
        <v>390</v>
      </c>
      <c r="BL254" s="18">
        <v>277</v>
      </c>
      <c r="BM254" s="18">
        <v>436</v>
      </c>
      <c r="BN254" s="18">
        <v>417</v>
      </c>
      <c r="BO254" s="18">
        <v>447</v>
      </c>
      <c r="BP254" s="18">
        <v>452</v>
      </c>
      <c r="BQ254" s="18">
        <v>552</v>
      </c>
      <c r="BR254" s="18">
        <v>519</v>
      </c>
      <c r="BS254" s="18">
        <v>369</v>
      </c>
      <c r="BT254" s="18">
        <v>490</v>
      </c>
      <c r="BU254" s="18">
        <v>474</v>
      </c>
      <c r="BV254" s="18">
        <v>438</v>
      </c>
      <c r="BW254" s="18">
        <v>447</v>
      </c>
      <c r="BX254" s="18">
        <v>464</v>
      </c>
      <c r="BY254" s="18">
        <v>486</v>
      </c>
      <c r="BZ254" s="18">
        <v>284</v>
      </c>
      <c r="CA254" s="18">
        <v>414</v>
      </c>
      <c r="CB254" s="18">
        <v>421</v>
      </c>
      <c r="CC254" s="18">
        <v>435</v>
      </c>
      <c r="CD254" s="18">
        <v>465</v>
      </c>
      <c r="CE254" s="18">
        <v>436</v>
      </c>
      <c r="CF254" s="18">
        <v>449</v>
      </c>
      <c r="CG254" s="18">
        <v>312</v>
      </c>
      <c r="CH254" s="18">
        <v>461</v>
      </c>
      <c r="CI254" s="18">
        <v>472</v>
      </c>
      <c r="CJ254" s="18">
        <v>432</v>
      </c>
      <c r="CK254" s="18">
        <v>444</v>
      </c>
      <c r="CL254" s="18">
        <v>519</v>
      </c>
      <c r="CM254" s="18">
        <v>537</v>
      </c>
      <c r="CN254" s="18">
        <v>338</v>
      </c>
      <c r="CO254" s="18">
        <v>436</v>
      </c>
      <c r="CP254" s="18">
        <v>427</v>
      </c>
    </row>
    <row r="255" spans="2:94" x14ac:dyDescent="0.3">
      <c r="B255" s="18" t="str">
        <f t="shared" si="8"/>
        <v>DR_Native Registration - Phone LookupApple iOS</v>
      </c>
      <c r="C255" s="18" t="s">
        <v>107</v>
      </c>
      <c r="D255" s="18" t="s">
        <v>3</v>
      </c>
      <c r="E255" s="18">
        <v>1372</v>
      </c>
      <c r="F255" s="18">
        <v>1497</v>
      </c>
      <c r="G255" s="18">
        <v>1470</v>
      </c>
      <c r="H255" s="18">
        <v>982</v>
      </c>
      <c r="I255" s="18">
        <v>1278</v>
      </c>
      <c r="J255" s="18">
        <v>1580</v>
      </c>
      <c r="K255" s="18">
        <v>1605</v>
      </c>
      <c r="L255" s="18">
        <v>1521</v>
      </c>
      <c r="M255" s="18">
        <v>1438</v>
      </c>
      <c r="N255" s="18">
        <v>1425</v>
      </c>
      <c r="O255" s="18">
        <v>854</v>
      </c>
      <c r="P255" s="18">
        <v>1271</v>
      </c>
      <c r="Q255" s="18">
        <v>1364</v>
      </c>
      <c r="R255" s="18">
        <v>1249</v>
      </c>
      <c r="S255" s="18">
        <v>1377</v>
      </c>
      <c r="T255" s="18">
        <v>1338</v>
      </c>
      <c r="U255" s="18">
        <v>1335</v>
      </c>
      <c r="V255" s="18">
        <v>833</v>
      </c>
      <c r="W255" s="18">
        <v>1303</v>
      </c>
      <c r="X255" s="18">
        <v>1325</v>
      </c>
      <c r="Y255" s="18">
        <v>1210</v>
      </c>
      <c r="Z255" s="18">
        <v>1243</v>
      </c>
      <c r="AA255" s="18">
        <v>1287</v>
      </c>
      <c r="AB255" s="18">
        <v>1255</v>
      </c>
      <c r="AC255" s="18">
        <v>837</v>
      </c>
      <c r="AD255" s="18">
        <v>1272</v>
      </c>
      <c r="AE255" s="18">
        <v>1286</v>
      </c>
      <c r="AF255" s="18">
        <v>1254</v>
      </c>
      <c r="AG255" s="18">
        <v>1201</v>
      </c>
      <c r="AH255" s="18">
        <v>1339</v>
      </c>
      <c r="AI255" s="18">
        <v>1275</v>
      </c>
      <c r="AJ255" s="18">
        <v>857</v>
      </c>
      <c r="AK255" s="18">
        <v>1378</v>
      </c>
      <c r="AL255" s="18">
        <v>1453</v>
      </c>
      <c r="AM255" s="18">
        <v>1595</v>
      </c>
      <c r="AN255" s="18">
        <v>1429</v>
      </c>
      <c r="AO255" s="18">
        <v>1380</v>
      </c>
      <c r="AP255" s="18">
        <v>1354</v>
      </c>
      <c r="AQ255" s="18">
        <v>781</v>
      </c>
      <c r="AR255" s="18">
        <v>1230</v>
      </c>
      <c r="AS255" s="18">
        <v>1256</v>
      </c>
      <c r="AT255" s="18">
        <v>1252</v>
      </c>
      <c r="AU255" s="18">
        <v>1134</v>
      </c>
      <c r="AV255" s="18">
        <v>1263</v>
      </c>
      <c r="AW255" s="18">
        <v>1186</v>
      </c>
      <c r="AX255" s="18">
        <v>859</v>
      </c>
      <c r="AY255" s="18">
        <v>1222</v>
      </c>
      <c r="AZ255" s="18">
        <v>1350</v>
      </c>
      <c r="BA255" s="18">
        <v>1255</v>
      </c>
      <c r="BB255" s="18">
        <v>1262</v>
      </c>
      <c r="BC255" s="18">
        <v>1267</v>
      </c>
      <c r="BD255" s="18">
        <v>1149</v>
      </c>
      <c r="BE255" s="18">
        <v>800</v>
      </c>
      <c r="BF255" s="18">
        <v>1155</v>
      </c>
      <c r="BG255" s="18">
        <v>1195</v>
      </c>
      <c r="BH255" s="18">
        <v>1170</v>
      </c>
      <c r="BI255" s="18">
        <v>1159</v>
      </c>
      <c r="BJ255" s="18">
        <v>1214</v>
      </c>
      <c r="BK255" s="18">
        <v>1123</v>
      </c>
      <c r="BL255" s="18">
        <v>727</v>
      </c>
      <c r="BM255" s="18">
        <v>1179</v>
      </c>
      <c r="BN255" s="18">
        <v>1135</v>
      </c>
      <c r="BO255" s="18">
        <v>1155</v>
      </c>
      <c r="BP255" s="18">
        <v>1183</v>
      </c>
      <c r="BQ255" s="18">
        <v>1436</v>
      </c>
      <c r="BR255" s="18">
        <v>1490</v>
      </c>
      <c r="BS255" s="18">
        <v>963</v>
      </c>
      <c r="BT255" s="18">
        <v>1373</v>
      </c>
      <c r="BU255" s="18">
        <v>1311</v>
      </c>
      <c r="BV255" s="18">
        <v>1186</v>
      </c>
      <c r="BW255" s="18">
        <v>1230</v>
      </c>
      <c r="BX255" s="18">
        <v>1264</v>
      </c>
      <c r="BY255" s="18">
        <v>1169</v>
      </c>
      <c r="BZ255" s="18">
        <v>731</v>
      </c>
      <c r="CA255" s="18">
        <v>1210</v>
      </c>
      <c r="CB255" s="18">
        <v>1293</v>
      </c>
      <c r="CC255" s="18">
        <v>1160</v>
      </c>
      <c r="CD255" s="18">
        <v>1185</v>
      </c>
      <c r="CE255" s="18">
        <v>1428</v>
      </c>
      <c r="CF255" s="18">
        <v>1338</v>
      </c>
      <c r="CG255" s="18">
        <v>853</v>
      </c>
      <c r="CH255" s="18">
        <v>1223</v>
      </c>
      <c r="CI255" s="18">
        <v>1221</v>
      </c>
      <c r="CJ255" s="18">
        <v>1348</v>
      </c>
      <c r="CK255" s="18">
        <v>1229</v>
      </c>
      <c r="CL255" s="18">
        <v>1323</v>
      </c>
      <c r="CM255" s="18">
        <v>1302</v>
      </c>
      <c r="CN255" s="18">
        <v>823</v>
      </c>
      <c r="CO255" s="18">
        <v>1293</v>
      </c>
      <c r="CP255" s="18">
        <v>1313</v>
      </c>
    </row>
    <row r="256" spans="2:94" x14ac:dyDescent="0.3">
      <c r="B256" s="18" t="str">
        <f t="shared" si="8"/>
        <v>DR_Native Registration - Phone LookupGoogle Android</v>
      </c>
      <c r="C256" s="18" t="s">
        <v>107</v>
      </c>
      <c r="D256" s="18" t="s">
        <v>4</v>
      </c>
      <c r="E256" s="18">
        <v>614</v>
      </c>
      <c r="F256" s="18">
        <v>705</v>
      </c>
      <c r="G256" s="18">
        <v>680</v>
      </c>
      <c r="H256" s="18">
        <v>419</v>
      </c>
      <c r="I256" s="18">
        <v>472</v>
      </c>
      <c r="J256" s="18">
        <v>688</v>
      </c>
      <c r="K256" s="18">
        <v>710</v>
      </c>
      <c r="L256" s="18">
        <v>750</v>
      </c>
      <c r="M256" s="18">
        <v>695</v>
      </c>
      <c r="N256" s="18">
        <v>601</v>
      </c>
      <c r="O256" s="18">
        <v>423</v>
      </c>
      <c r="P256" s="18">
        <v>557</v>
      </c>
      <c r="Q256" s="18">
        <v>584</v>
      </c>
      <c r="R256" s="18">
        <v>589</v>
      </c>
      <c r="S256" s="18">
        <v>673</v>
      </c>
      <c r="T256" s="18">
        <v>672</v>
      </c>
      <c r="U256" s="18">
        <v>590</v>
      </c>
      <c r="V256" s="18">
        <v>418</v>
      </c>
      <c r="W256" s="18">
        <v>569</v>
      </c>
      <c r="X256" s="18">
        <v>583</v>
      </c>
      <c r="Y256" s="18">
        <v>547</v>
      </c>
      <c r="Z256" s="18">
        <v>616</v>
      </c>
      <c r="AA256" s="18">
        <v>527</v>
      </c>
      <c r="AB256" s="18">
        <v>546</v>
      </c>
      <c r="AC256" s="18">
        <v>363</v>
      </c>
      <c r="AD256" s="18">
        <v>544</v>
      </c>
      <c r="AE256" s="18">
        <v>570</v>
      </c>
      <c r="AF256" s="18">
        <v>578</v>
      </c>
      <c r="AG256" s="18">
        <v>599</v>
      </c>
      <c r="AH256" s="18">
        <v>592</v>
      </c>
      <c r="AI256" s="18">
        <v>616</v>
      </c>
      <c r="AJ256" s="18">
        <v>432</v>
      </c>
      <c r="AK256" s="18">
        <v>625</v>
      </c>
      <c r="AL256" s="18">
        <v>700</v>
      </c>
      <c r="AM256" s="18">
        <v>697</v>
      </c>
      <c r="AN256" s="18">
        <v>750</v>
      </c>
      <c r="AO256" s="18">
        <v>650</v>
      </c>
      <c r="AP256" s="18">
        <v>607</v>
      </c>
      <c r="AQ256" s="18">
        <v>441</v>
      </c>
      <c r="AR256" s="18">
        <v>593</v>
      </c>
      <c r="AS256" s="18">
        <v>612</v>
      </c>
      <c r="AT256" s="18">
        <v>585</v>
      </c>
      <c r="AU256" s="18">
        <v>574</v>
      </c>
      <c r="AV256" s="18">
        <v>550</v>
      </c>
      <c r="AW256" s="18">
        <v>525</v>
      </c>
      <c r="AX256" s="18">
        <v>417</v>
      </c>
      <c r="AY256" s="18">
        <v>524</v>
      </c>
      <c r="AZ256" s="18">
        <v>591</v>
      </c>
      <c r="BA256" s="18">
        <v>559</v>
      </c>
      <c r="BB256" s="18">
        <v>535</v>
      </c>
      <c r="BC256" s="18">
        <v>549</v>
      </c>
      <c r="BD256" s="18">
        <v>492</v>
      </c>
      <c r="BE256" s="18">
        <v>419</v>
      </c>
      <c r="BF256" s="18">
        <v>559</v>
      </c>
      <c r="BG256" s="18">
        <v>566</v>
      </c>
      <c r="BH256" s="18">
        <v>511</v>
      </c>
      <c r="BI256" s="18">
        <v>562</v>
      </c>
      <c r="BJ256" s="18">
        <v>547</v>
      </c>
      <c r="BK256" s="18">
        <v>498</v>
      </c>
      <c r="BL256" s="18">
        <v>372</v>
      </c>
      <c r="BM256" s="18">
        <v>543</v>
      </c>
      <c r="BN256" s="18">
        <v>517</v>
      </c>
      <c r="BO256" s="18">
        <v>564</v>
      </c>
      <c r="BP256" s="18">
        <v>553</v>
      </c>
      <c r="BQ256" s="18">
        <v>704</v>
      </c>
      <c r="BR256" s="18">
        <v>615</v>
      </c>
      <c r="BS256" s="18">
        <v>483</v>
      </c>
      <c r="BT256" s="18">
        <v>601</v>
      </c>
      <c r="BU256" s="18">
        <v>592</v>
      </c>
      <c r="BV256" s="18">
        <v>580</v>
      </c>
      <c r="BW256" s="18">
        <v>587</v>
      </c>
      <c r="BX256" s="18">
        <v>593</v>
      </c>
      <c r="BY256" s="18">
        <v>603</v>
      </c>
      <c r="BZ256" s="18">
        <v>394</v>
      </c>
      <c r="CA256" s="18">
        <v>536</v>
      </c>
      <c r="CB256" s="18">
        <v>561</v>
      </c>
      <c r="CC256" s="18">
        <v>542</v>
      </c>
      <c r="CD256" s="18">
        <v>566</v>
      </c>
      <c r="CE256" s="18">
        <v>625</v>
      </c>
      <c r="CF256" s="18">
        <v>577</v>
      </c>
      <c r="CG256" s="18">
        <v>428</v>
      </c>
      <c r="CH256" s="18">
        <v>589</v>
      </c>
      <c r="CI256" s="18">
        <v>579</v>
      </c>
      <c r="CJ256" s="18">
        <v>552</v>
      </c>
      <c r="CK256" s="18">
        <v>590</v>
      </c>
      <c r="CL256" s="18">
        <v>632</v>
      </c>
      <c r="CM256" s="18">
        <v>665</v>
      </c>
      <c r="CN256" s="18">
        <v>427</v>
      </c>
      <c r="CO256" s="18">
        <v>546</v>
      </c>
      <c r="CP256" s="18">
        <v>538</v>
      </c>
    </row>
    <row r="257" spans="2:94" x14ac:dyDescent="0.3">
      <c r="B257" s="18" t="str">
        <f t="shared" si="8"/>
        <v>DR_Native Registration - Phone Lookup SuccessApple iOS</v>
      </c>
      <c r="C257" s="18" t="s">
        <v>108</v>
      </c>
      <c r="D257" s="18" t="s">
        <v>3</v>
      </c>
      <c r="E257" s="18">
        <v>1056</v>
      </c>
      <c r="F257" s="18">
        <v>1206</v>
      </c>
      <c r="G257" s="18">
        <v>1173</v>
      </c>
      <c r="H257" s="18">
        <v>711</v>
      </c>
      <c r="I257" s="18">
        <v>988</v>
      </c>
      <c r="J257" s="18">
        <v>1238</v>
      </c>
      <c r="K257" s="18">
        <v>1275</v>
      </c>
      <c r="L257" s="18">
        <v>1169</v>
      </c>
      <c r="M257" s="18">
        <v>1115</v>
      </c>
      <c r="N257" s="18">
        <v>1104</v>
      </c>
      <c r="O257" s="18">
        <v>636</v>
      </c>
      <c r="P257" s="18">
        <v>1006</v>
      </c>
      <c r="Q257" s="18">
        <v>1061</v>
      </c>
      <c r="R257" s="18">
        <v>984</v>
      </c>
      <c r="S257" s="18">
        <v>1046</v>
      </c>
      <c r="T257" s="18">
        <v>1018</v>
      </c>
      <c r="U257" s="18">
        <v>1038</v>
      </c>
      <c r="V257" s="18">
        <v>626</v>
      </c>
      <c r="W257" s="18">
        <v>1012</v>
      </c>
      <c r="X257" s="18">
        <v>1019</v>
      </c>
      <c r="Y257" s="18">
        <v>941</v>
      </c>
      <c r="Z257" s="18">
        <v>992</v>
      </c>
      <c r="AA257" s="18">
        <v>1000</v>
      </c>
      <c r="AB257" s="18">
        <v>968</v>
      </c>
      <c r="AC257" s="18">
        <v>600</v>
      </c>
      <c r="AD257" s="18">
        <v>948</v>
      </c>
      <c r="AE257" s="18">
        <v>978</v>
      </c>
      <c r="AF257" s="18">
        <v>964</v>
      </c>
      <c r="AG257" s="18">
        <v>916</v>
      </c>
      <c r="AH257" s="18">
        <v>1047</v>
      </c>
      <c r="AI257" s="18">
        <v>990</v>
      </c>
      <c r="AJ257" s="18">
        <v>631</v>
      </c>
      <c r="AK257" s="18">
        <v>1042</v>
      </c>
      <c r="AL257" s="18">
        <v>1145</v>
      </c>
      <c r="AM257" s="18">
        <v>1213</v>
      </c>
      <c r="AN257" s="18">
        <v>1092</v>
      </c>
      <c r="AO257" s="18">
        <v>1064</v>
      </c>
      <c r="AP257" s="18">
        <v>1041</v>
      </c>
      <c r="AQ257" s="18">
        <v>573</v>
      </c>
      <c r="AR257" s="18">
        <v>933</v>
      </c>
      <c r="AS257" s="18">
        <v>897</v>
      </c>
      <c r="AT257" s="18">
        <v>965</v>
      </c>
      <c r="AU257" s="18">
        <v>851</v>
      </c>
      <c r="AV257" s="18">
        <v>993</v>
      </c>
      <c r="AW257" s="18">
        <v>918</v>
      </c>
      <c r="AX257" s="18">
        <v>634</v>
      </c>
      <c r="AY257" s="18">
        <v>933</v>
      </c>
      <c r="AZ257" s="18">
        <v>1032</v>
      </c>
      <c r="BA257" s="18">
        <v>1001</v>
      </c>
      <c r="BB257" s="18">
        <v>996</v>
      </c>
      <c r="BC257" s="18">
        <v>998</v>
      </c>
      <c r="BD257" s="18">
        <v>920</v>
      </c>
      <c r="BE257" s="18">
        <v>568</v>
      </c>
      <c r="BF257" s="18">
        <v>890</v>
      </c>
      <c r="BG257" s="18">
        <v>934</v>
      </c>
      <c r="BH257" s="18">
        <v>915</v>
      </c>
      <c r="BI257" s="18">
        <v>878</v>
      </c>
      <c r="BJ257" s="18">
        <v>946</v>
      </c>
      <c r="BK257" s="18">
        <v>880</v>
      </c>
      <c r="BL257" s="18">
        <v>534</v>
      </c>
      <c r="BM257" s="18">
        <v>923</v>
      </c>
      <c r="BN257" s="18">
        <v>896</v>
      </c>
      <c r="BO257" s="18">
        <v>899</v>
      </c>
      <c r="BP257" s="18">
        <v>923</v>
      </c>
      <c r="BQ257" s="18">
        <v>1156</v>
      </c>
      <c r="BR257" s="18">
        <v>1171</v>
      </c>
      <c r="BS257" s="18">
        <v>696</v>
      </c>
      <c r="BT257" s="18">
        <v>1060</v>
      </c>
      <c r="BU257" s="18">
        <v>1033</v>
      </c>
      <c r="BV257" s="18">
        <v>918</v>
      </c>
      <c r="BW257" s="18">
        <v>989</v>
      </c>
      <c r="BX257" s="18">
        <v>985</v>
      </c>
      <c r="BY257" s="18">
        <v>916</v>
      </c>
      <c r="BZ257" s="18">
        <v>551</v>
      </c>
      <c r="CA257" s="18">
        <v>968</v>
      </c>
      <c r="CB257" s="18">
        <v>997</v>
      </c>
      <c r="CC257" s="18">
        <v>901</v>
      </c>
      <c r="CD257" s="18">
        <v>926</v>
      </c>
      <c r="CE257" s="18">
        <v>1084</v>
      </c>
      <c r="CF257" s="18">
        <v>1069</v>
      </c>
      <c r="CG257" s="18">
        <v>617</v>
      </c>
      <c r="CH257" s="18">
        <v>940</v>
      </c>
      <c r="CI257" s="18">
        <v>947</v>
      </c>
      <c r="CJ257" s="18">
        <v>1031</v>
      </c>
      <c r="CK257" s="18">
        <v>898</v>
      </c>
      <c r="CL257" s="18">
        <v>1029</v>
      </c>
      <c r="CM257" s="18">
        <v>1017</v>
      </c>
      <c r="CN257" s="18">
        <v>610</v>
      </c>
      <c r="CO257" s="18">
        <v>1010</v>
      </c>
      <c r="CP257" s="18">
        <v>991</v>
      </c>
    </row>
    <row r="258" spans="2:94" x14ac:dyDescent="0.3">
      <c r="B258" s="18" t="str">
        <f t="shared" si="8"/>
        <v>DR_Native Registration - Phone Lookup SuccessGoogle Android</v>
      </c>
      <c r="C258" s="18" t="s">
        <v>108</v>
      </c>
      <c r="D258" s="18" t="s">
        <v>4</v>
      </c>
      <c r="E258" s="18">
        <v>465</v>
      </c>
      <c r="F258" s="18">
        <v>543</v>
      </c>
      <c r="G258" s="18">
        <v>519</v>
      </c>
      <c r="H258" s="18">
        <v>313</v>
      </c>
      <c r="I258" s="18">
        <v>359</v>
      </c>
      <c r="J258" s="18">
        <v>512</v>
      </c>
      <c r="K258" s="18">
        <v>529</v>
      </c>
      <c r="L258" s="18">
        <v>548</v>
      </c>
      <c r="M258" s="18">
        <v>522</v>
      </c>
      <c r="N258" s="18">
        <v>457</v>
      </c>
      <c r="O258" s="18">
        <v>316</v>
      </c>
      <c r="P258" s="18">
        <v>433</v>
      </c>
      <c r="Q258" s="18">
        <v>427</v>
      </c>
      <c r="R258" s="18">
        <v>439</v>
      </c>
      <c r="S258" s="18">
        <v>513</v>
      </c>
      <c r="T258" s="18">
        <v>520</v>
      </c>
      <c r="U258" s="18">
        <v>452</v>
      </c>
      <c r="V258" s="18">
        <v>304</v>
      </c>
      <c r="W258" s="18">
        <v>438</v>
      </c>
      <c r="X258" s="18">
        <v>420</v>
      </c>
      <c r="Y258" s="18">
        <v>432</v>
      </c>
      <c r="Z258" s="18">
        <v>494</v>
      </c>
      <c r="AA258" s="18">
        <v>399</v>
      </c>
      <c r="AB258" s="18">
        <v>415</v>
      </c>
      <c r="AC258" s="18">
        <v>255</v>
      </c>
      <c r="AD258" s="18">
        <v>382</v>
      </c>
      <c r="AE258" s="18">
        <v>411</v>
      </c>
      <c r="AF258" s="18">
        <v>451</v>
      </c>
      <c r="AG258" s="18">
        <v>424</v>
      </c>
      <c r="AH258" s="18">
        <v>442</v>
      </c>
      <c r="AI258" s="18">
        <v>447</v>
      </c>
      <c r="AJ258" s="18">
        <v>310</v>
      </c>
      <c r="AK258" s="18">
        <v>457</v>
      </c>
      <c r="AL258" s="18">
        <v>534</v>
      </c>
      <c r="AM258" s="18">
        <v>529</v>
      </c>
      <c r="AN258" s="18">
        <v>552</v>
      </c>
      <c r="AO258" s="18">
        <v>485</v>
      </c>
      <c r="AP258" s="18">
        <v>471</v>
      </c>
      <c r="AQ258" s="18">
        <v>317</v>
      </c>
      <c r="AR258" s="18">
        <v>458</v>
      </c>
      <c r="AS258" s="18">
        <v>411</v>
      </c>
      <c r="AT258" s="18">
        <v>434</v>
      </c>
      <c r="AU258" s="18">
        <v>428</v>
      </c>
      <c r="AV258" s="18">
        <v>398</v>
      </c>
      <c r="AW258" s="18">
        <v>409</v>
      </c>
      <c r="AX258" s="18">
        <v>305</v>
      </c>
      <c r="AY258" s="18">
        <v>394</v>
      </c>
      <c r="AZ258" s="18">
        <v>440</v>
      </c>
      <c r="BA258" s="18">
        <v>415</v>
      </c>
      <c r="BB258" s="18">
        <v>397</v>
      </c>
      <c r="BC258" s="18">
        <v>409</v>
      </c>
      <c r="BD258" s="18">
        <v>367</v>
      </c>
      <c r="BE258" s="18">
        <v>303</v>
      </c>
      <c r="BF258" s="18">
        <v>429</v>
      </c>
      <c r="BG258" s="18">
        <v>440</v>
      </c>
      <c r="BH258" s="18">
        <v>404</v>
      </c>
      <c r="BI258" s="18">
        <v>438</v>
      </c>
      <c r="BJ258" s="18">
        <v>409</v>
      </c>
      <c r="BK258" s="18">
        <v>376</v>
      </c>
      <c r="BL258" s="18">
        <v>259</v>
      </c>
      <c r="BM258" s="18">
        <v>408</v>
      </c>
      <c r="BN258" s="18">
        <v>386</v>
      </c>
      <c r="BO258" s="18">
        <v>429</v>
      </c>
      <c r="BP258" s="18">
        <v>423</v>
      </c>
      <c r="BQ258" s="18">
        <v>536</v>
      </c>
      <c r="BR258" s="18">
        <v>477</v>
      </c>
      <c r="BS258" s="18">
        <v>356</v>
      </c>
      <c r="BT258" s="18">
        <v>465</v>
      </c>
      <c r="BU258" s="18">
        <v>457</v>
      </c>
      <c r="BV258" s="18">
        <v>426</v>
      </c>
      <c r="BW258" s="18">
        <v>440</v>
      </c>
      <c r="BX258" s="18">
        <v>438</v>
      </c>
      <c r="BY258" s="18">
        <v>460</v>
      </c>
      <c r="BZ258" s="18">
        <v>278</v>
      </c>
      <c r="CA258" s="18">
        <v>397</v>
      </c>
      <c r="CB258" s="18">
        <v>410</v>
      </c>
      <c r="CC258" s="18">
        <v>439</v>
      </c>
      <c r="CD258" s="18">
        <v>443</v>
      </c>
      <c r="CE258" s="18">
        <v>432</v>
      </c>
      <c r="CF258" s="18">
        <v>443</v>
      </c>
      <c r="CG258" s="18">
        <v>307</v>
      </c>
      <c r="CH258" s="18">
        <v>443</v>
      </c>
      <c r="CI258" s="18">
        <v>442</v>
      </c>
      <c r="CJ258" s="18">
        <v>404</v>
      </c>
      <c r="CK258" s="18">
        <v>412</v>
      </c>
      <c r="CL258" s="18">
        <v>499</v>
      </c>
      <c r="CM258" s="18">
        <v>518</v>
      </c>
      <c r="CN258" s="18">
        <v>317</v>
      </c>
      <c r="CO258" s="18">
        <v>410</v>
      </c>
      <c r="CP258" s="18">
        <v>392</v>
      </c>
    </row>
    <row r="259" spans="2:94" x14ac:dyDescent="0.3">
      <c r="B259" s="18" t="str">
        <f>C259&amp;D259</f>
        <v>DR_Native Registration - Email LookupApple iOS</v>
      </c>
      <c r="C259" s="18" t="s">
        <v>109</v>
      </c>
      <c r="D259" s="18" t="s">
        <v>3</v>
      </c>
      <c r="E259" s="18">
        <v>407</v>
      </c>
      <c r="F259" s="18">
        <v>465</v>
      </c>
      <c r="G259" s="18">
        <v>430</v>
      </c>
      <c r="H259" s="18">
        <v>348</v>
      </c>
      <c r="I259" s="18">
        <v>399</v>
      </c>
      <c r="J259" s="18">
        <v>480</v>
      </c>
      <c r="K259" s="18">
        <v>462</v>
      </c>
      <c r="L259" s="18">
        <v>510</v>
      </c>
      <c r="M259" s="18">
        <v>459</v>
      </c>
      <c r="N259" s="18">
        <v>435</v>
      </c>
      <c r="O259" s="18">
        <v>273</v>
      </c>
      <c r="P259" s="18">
        <v>413</v>
      </c>
      <c r="Q259" s="18">
        <v>455</v>
      </c>
      <c r="R259" s="18">
        <v>364</v>
      </c>
      <c r="S259" s="18">
        <v>409</v>
      </c>
      <c r="T259" s="18">
        <v>418</v>
      </c>
      <c r="U259" s="18">
        <v>397</v>
      </c>
      <c r="V259" s="18">
        <v>316</v>
      </c>
      <c r="W259" s="18">
        <v>404</v>
      </c>
      <c r="X259" s="18">
        <v>419</v>
      </c>
      <c r="Y259" s="18">
        <v>366</v>
      </c>
      <c r="Z259" s="18">
        <v>390</v>
      </c>
      <c r="AA259" s="18">
        <v>382</v>
      </c>
      <c r="AB259" s="18">
        <v>412</v>
      </c>
      <c r="AC259" s="18">
        <v>292</v>
      </c>
      <c r="AD259" s="18">
        <v>422</v>
      </c>
      <c r="AE259" s="18">
        <v>409</v>
      </c>
      <c r="AF259" s="18">
        <v>409</v>
      </c>
      <c r="AG259" s="18">
        <v>399</v>
      </c>
      <c r="AH259" s="18">
        <v>420</v>
      </c>
      <c r="AI259" s="18">
        <v>432</v>
      </c>
      <c r="AJ259" s="18">
        <v>268</v>
      </c>
      <c r="AK259" s="18">
        <v>430</v>
      </c>
      <c r="AL259" s="18">
        <v>464</v>
      </c>
      <c r="AM259" s="18">
        <v>525</v>
      </c>
      <c r="AN259" s="18">
        <v>451</v>
      </c>
      <c r="AO259" s="18">
        <v>414</v>
      </c>
      <c r="AP259" s="18">
        <v>433</v>
      </c>
      <c r="AQ259" s="18">
        <v>274</v>
      </c>
      <c r="AR259" s="18">
        <v>378</v>
      </c>
      <c r="AS259" s="18">
        <v>456</v>
      </c>
      <c r="AT259" s="18">
        <v>416</v>
      </c>
      <c r="AU259" s="18">
        <v>329</v>
      </c>
      <c r="AV259" s="18">
        <v>381</v>
      </c>
      <c r="AW259" s="18">
        <v>342</v>
      </c>
      <c r="AX259" s="18">
        <v>294</v>
      </c>
      <c r="AY259" s="18">
        <v>388</v>
      </c>
      <c r="AZ259" s="18">
        <v>409</v>
      </c>
      <c r="BA259" s="18">
        <v>384</v>
      </c>
      <c r="BB259" s="18">
        <v>370</v>
      </c>
      <c r="BC259" s="18">
        <v>356</v>
      </c>
      <c r="BD259" s="18">
        <v>365</v>
      </c>
      <c r="BE259" s="18">
        <v>245</v>
      </c>
      <c r="BF259" s="18">
        <v>344</v>
      </c>
      <c r="BG259" s="18">
        <v>341</v>
      </c>
      <c r="BH259" s="18">
        <v>367</v>
      </c>
      <c r="BI259" s="18">
        <v>369</v>
      </c>
      <c r="BJ259" s="18">
        <v>352</v>
      </c>
      <c r="BK259" s="18">
        <v>358</v>
      </c>
      <c r="BL259" s="18">
        <v>233</v>
      </c>
      <c r="BM259" s="18">
        <v>341</v>
      </c>
      <c r="BN259" s="18">
        <v>372</v>
      </c>
      <c r="BO259" s="18">
        <v>338</v>
      </c>
      <c r="BP259" s="18">
        <v>350</v>
      </c>
      <c r="BQ259" s="18">
        <v>404</v>
      </c>
      <c r="BR259" s="18">
        <v>461</v>
      </c>
      <c r="BS259" s="18">
        <v>309</v>
      </c>
      <c r="BT259" s="18">
        <v>399</v>
      </c>
      <c r="BU259" s="18">
        <v>391</v>
      </c>
      <c r="BV259" s="18">
        <v>373</v>
      </c>
      <c r="BW259" s="18">
        <v>363</v>
      </c>
      <c r="BX259" s="18">
        <v>359</v>
      </c>
      <c r="BY259" s="18">
        <v>364</v>
      </c>
      <c r="BZ259" s="18">
        <v>242</v>
      </c>
      <c r="CA259" s="18">
        <v>352</v>
      </c>
      <c r="CB259" s="18">
        <v>369</v>
      </c>
      <c r="CC259" s="18">
        <v>340</v>
      </c>
      <c r="CD259" s="18">
        <v>371</v>
      </c>
      <c r="CE259" s="18">
        <v>435</v>
      </c>
      <c r="CF259" s="18">
        <v>372</v>
      </c>
      <c r="CG259" s="18">
        <v>297</v>
      </c>
      <c r="CH259" s="18">
        <v>385</v>
      </c>
      <c r="CI259" s="18">
        <v>372</v>
      </c>
      <c r="CJ259" s="18">
        <v>424</v>
      </c>
      <c r="CK259" s="18">
        <v>407</v>
      </c>
      <c r="CL259" s="18">
        <v>397</v>
      </c>
      <c r="CM259" s="18">
        <v>392</v>
      </c>
      <c r="CN259" s="18">
        <v>271</v>
      </c>
      <c r="CO259" s="18">
        <v>391</v>
      </c>
      <c r="CP259" s="18">
        <v>453</v>
      </c>
    </row>
    <row r="260" spans="2:94" x14ac:dyDescent="0.3">
      <c r="B260" s="18" t="str">
        <f t="shared" si="8"/>
        <v>DR_Native Registration - Email LookupGoogle Android</v>
      </c>
      <c r="C260" s="18" t="s">
        <v>109</v>
      </c>
      <c r="D260" s="18" t="s">
        <v>4</v>
      </c>
      <c r="E260" s="18">
        <v>228</v>
      </c>
      <c r="F260" s="18">
        <v>245</v>
      </c>
      <c r="G260" s="18">
        <v>241</v>
      </c>
      <c r="H260" s="18">
        <v>173</v>
      </c>
      <c r="I260" s="18">
        <v>171</v>
      </c>
      <c r="J260" s="18">
        <v>264</v>
      </c>
      <c r="K260" s="18">
        <v>253</v>
      </c>
      <c r="L260" s="18">
        <v>288</v>
      </c>
      <c r="M260" s="18">
        <v>255</v>
      </c>
      <c r="N260" s="18">
        <v>275</v>
      </c>
      <c r="O260" s="18">
        <v>160</v>
      </c>
      <c r="P260" s="18">
        <v>230</v>
      </c>
      <c r="Q260" s="18">
        <v>235</v>
      </c>
      <c r="R260" s="18">
        <v>220</v>
      </c>
      <c r="S260" s="18">
        <v>263</v>
      </c>
      <c r="T260" s="18">
        <v>254</v>
      </c>
      <c r="U260" s="18">
        <v>199</v>
      </c>
      <c r="V260" s="18">
        <v>154</v>
      </c>
      <c r="W260" s="18">
        <v>237</v>
      </c>
      <c r="X260" s="18">
        <v>254</v>
      </c>
      <c r="Y260" s="18">
        <v>223</v>
      </c>
      <c r="Z260" s="18">
        <v>227</v>
      </c>
      <c r="AA260" s="18">
        <v>213</v>
      </c>
      <c r="AB260" s="18">
        <v>214</v>
      </c>
      <c r="AC260" s="18">
        <v>169</v>
      </c>
      <c r="AD260" s="18">
        <v>229</v>
      </c>
      <c r="AE260" s="18">
        <v>237</v>
      </c>
      <c r="AF260" s="18">
        <v>231</v>
      </c>
      <c r="AG260" s="18">
        <v>213</v>
      </c>
      <c r="AH260" s="18">
        <v>242</v>
      </c>
      <c r="AI260" s="18">
        <v>243</v>
      </c>
      <c r="AJ260" s="18">
        <v>153</v>
      </c>
      <c r="AK260" s="18">
        <v>240</v>
      </c>
      <c r="AL260" s="18">
        <v>268</v>
      </c>
      <c r="AM260" s="18">
        <v>270</v>
      </c>
      <c r="AN260" s="18">
        <v>296</v>
      </c>
      <c r="AO260" s="18">
        <v>225</v>
      </c>
      <c r="AP260" s="18">
        <v>217</v>
      </c>
      <c r="AQ260" s="18">
        <v>197</v>
      </c>
      <c r="AR260" s="18">
        <v>191</v>
      </c>
      <c r="AS260" s="18">
        <v>268</v>
      </c>
      <c r="AT260" s="18">
        <v>237</v>
      </c>
      <c r="AU260" s="18">
        <v>238</v>
      </c>
      <c r="AV260" s="18">
        <v>233</v>
      </c>
      <c r="AW260" s="18">
        <v>176</v>
      </c>
      <c r="AX260" s="18">
        <v>190</v>
      </c>
      <c r="AY260" s="18">
        <v>190</v>
      </c>
      <c r="AZ260" s="18">
        <v>238</v>
      </c>
      <c r="BA260" s="18">
        <v>220</v>
      </c>
      <c r="BB260" s="18">
        <v>231</v>
      </c>
      <c r="BC260" s="18">
        <v>232</v>
      </c>
      <c r="BD260" s="18">
        <v>183</v>
      </c>
      <c r="BE260" s="18">
        <v>155</v>
      </c>
      <c r="BF260" s="18">
        <v>208</v>
      </c>
      <c r="BG260" s="18">
        <v>206</v>
      </c>
      <c r="BH260" s="18">
        <v>178</v>
      </c>
      <c r="BI260" s="18">
        <v>228</v>
      </c>
      <c r="BJ260" s="18">
        <v>223</v>
      </c>
      <c r="BK260" s="18">
        <v>183</v>
      </c>
      <c r="BL260" s="18">
        <v>145</v>
      </c>
      <c r="BM260" s="18">
        <v>239</v>
      </c>
      <c r="BN260" s="18">
        <v>204</v>
      </c>
      <c r="BO260" s="18">
        <v>213</v>
      </c>
      <c r="BP260" s="18">
        <v>242</v>
      </c>
      <c r="BQ260" s="18">
        <v>297</v>
      </c>
      <c r="BR260" s="18">
        <v>225</v>
      </c>
      <c r="BS260" s="18">
        <v>189</v>
      </c>
      <c r="BT260" s="18">
        <v>236</v>
      </c>
      <c r="BU260" s="18">
        <v>221</v>
      </c>
      <c r="BV260" s="18">
        <v>213</v>
      </c>
      <c r="BW260" s="18">
        <v>241</v>
      </c>
      <c r="BX260" s="18">
        <v>217</v>
      </c>
      <c r="BY260" s="18">
        <v>230</v>
      </c>
      <c r="BZ260" s="18">
        <v>152</v>
      </c>
      <c r="CA260" s="18">
        <v>226</v>
      </c>
      <c r="CB260" s="18">
        <v>223</v>
      </c>
      <c r="CC260" s="18">
        <v>200</v>
      </c>
      <c r="CD260" s="18">
        <v>219</v>
      </c>
      <c r="CE260" s="18">
        <v>237</v>
      </c>
      <c r="CF260" s="18">
        <v>208</v>
      </c>
      <c r="CG260" s="18">
        <v>174</v>
      </c>
      <c r="CH260" s="18">
        <v>224</v>
      </c>
      <c r="CI260" s="18">
        <v>242</v>
      </c>
      <c r="CJ260" s="18">
        <v>239</v>
      </c>
      <c r="CK260" s="18">
        <v>232</v>
      </c>
      <c r="CL260" s="18">
        <v>243</v>
      </c>
      <c r="CM260" s="18">
        <v>253</v>
      </c>
      <c r="CN260" s="18">
        <v>161</v>
      </c>
      <c r="CO260" s="18">
        <v>216</v>
      </c>
      <c r="CP260" s="18">
        <v>241</v>
      </c>
    </row>
    <row r="261" spans="2:94" x14ac:dyDescent="0.3">
      <c r="B261" s="18" t="str">
        <f t="shared" si="8"/>
        <v>DR_Native Registration - Email Lookup SuccessApple iOS</v>
      </c>
      <c r="C261" s="18" t="s">
        <v>110</v>
      </c>
      <c r="D261" s="18" t="s">
        <v>3</v>
      </c>
      <c r="E261" s="18">
        <v>228</v>
      </c>
      <c r="F261" s="18">
        <v>266</v>
      </c>
      <c r="G261" s="18">
        <v>222</v>
      </c>
      <c r="H261" s="18">
        <v>163</v>
      </c>
      <c r="I261" s="18">
        <v>226</v>
      </c>
      <c r="J261" s="18">
        <v>280</v>
      </c>
      <c r="K261" s="18">
        <v>276</v>
      </c>
      <c r="L261" s="18">
        <v>284</v>
      </c>
      <c r="M261" s="18">
        <v>248</v>
      </c>
      <c r="N261" s="18">
        <v>233</v>
      </c>
      <c r="O261" s="18">
        <v>143</v>
      </c>
      <c r="P261" s="18">
        <v>245</v>
      </c>
      <c r="Q261" s="18">
        <v>259</v>
      </c>
      <c r="R261" s="18">
        <v>198</v>
      </c>
      <c r="S261" s="18">
        <v>218</v>
      </c>
      <c r="T261" s="18">
        <v>239</v>
      </c>
      <c r="U261" s="18">
        <v>217</v>
      </c>
      <c r="V261" s="18">
        <v>160</v>
      </c>
      <c r="W261" s="18">
        <v>222</v>
      </c>
      <c r="X261" s="18">
        <v>231</v>
      </c>
      <c r="Y261" s="18">
        <v>198</v>
      </c>
      <c r="Z261" s="18">
        <v>211</v>
      </c>
      <c r="AA261" s="18">
        <v>198</v>
      </c>
      <c r="AB261" s="18">
        <v>229</v>
      </c>
      <c r="AC261" s="18">
        <v>134</v>
      </c>
      <c r="AD261" s="18">
        <v>207</v>
      </c>
      <c r="AE261" s="18">
        <v>216</v>
      </c>
      <c r="AF261" s="18">
        <v>234</v>
      </c>
      <c r="AG261" s="18">
        <v>218</v>
      </c>
      <c r="AH261" s="18">
        <v>244</v>
      </c>
      <c r="AI261" s="18">
        <v>240</v>
      </c>
      <c r="AJ261" s="18">
        <v>130</v>
      </c>
      <c r="AK261" s="18">
        <v>268</v>
      </c>
      <c r="AL261" s="18">
        <v>265</v>
      </c>
      <c r="AM261" s="18">
        <v>290</v>
      </c>
      <c r="AN261" s="18">
        <v>252</v>
      </c>
      <c r="AO261" s="18">
        <v>245</v>
      </c>
      <c r="AP261" s="18">
        <v>247</v>
      </c>
      <c r="AQ261" s="18">
        <v>141</v>
      </c>
      <c r="AR261" s="18">
        <v>197</v>
      </c>
      <c r="AS261" s="18">
        <v>211</v>
      </c>
      <c r="AT261" s="18">
        <v>244</v>
      </c>
      <c r="AU261" s="18">
        <v>170</v>
      </c>
      <c r="AV261" s="18">
        <v>218</v>
      </c>
      <c r="AW261" s="18">
        <v>186</v>
      </c>
      <c r="AX261" s="18">
        <v>146</v>
      </c>
      <c r="AY261" s="18">
        <v>201</v>
      </c>
      <c r="AZ261" s="18">
        <v>228</v>
      </c>
      <c r="BA261" s="18">
        <v>232</v>
      </c>
      <c r="BB261" s="18">
        <v>223</v>
      </c>
      <c r="BC261" s="18">
        <v>195</v>
      </c>
      <c r="BD261" s="18">
        <v>208</v>
      </c>
      <c r="BE261" s="18">
        <v>120</v>
      </c>
      <c r="BF261" s="18">
        <v>199</v>
      </c>
      <c r="BG261" s="18">
        <v>200</v>
      </c>
      <c r="BH261" s="18">
        <v>208</v>
      </c>
      <c r="BI261" s="18">
        <v>215</v>
      </c>
      <c r="BJ261" s="18">
        <v>207</v>
      </c>
      <c r="BK261" s="18">
        <v>190</v>
      </c>
      <c r="BL261" s="18">
        <v>120</v>
      </c>
      <c r="BM261" s="18">
        <v>181</v>
      </c>
      <c r="BN261" s="18">
        <v>213</v>
      </c>
      <c r="BO261" s="18">
        <v>189</v>
      </c>
      <c r="BP261" s="18">
        <v>198</v>
      </c>
      <c r="BQ261" s="18">
        <v>251</v>
      </c>
      <c r="BR261" s="18">
        <v>251</v>
      </c>
      <c r="BS261" s="18">
        <v>148</v>
      </c>
      <c r="BT261" s="18">
        <v>209</v>
      </c>
      <c r="BU261" s="18">
        <v>222</v>
      </c>
      <c r="BV261" s="18">
        <v>197</v>
      </c>
      <c r="BW261" s="18">
        <v>214</v>
      </c>
      <c r="BX261" s="18">
        <v>195</v>
      </c>
      <c r="BY261" s="18">
        <v>203</v>
      </c>
      <c r="BZ261" s="18">
        <v>118</v>
      </c>
      <c r="CA261" s="18">
        <v>188</v>
      </c>
      <c r="CB261" s="18">
        <v>208</v>
      </c>
      <c r="CC261" s="18">
        <v>186</v>
      </c>
      <c r="CD261" s="18">
        <v>220</v>
      </c>
      <c r="CE261" s="18">
        <v>250</v>
      </c>
      <c r="CF261" s="18">
        <v>206</v>
      </c>
      <c r="CG261" s="18">
        <v>142</v>
      </c>
      <c r="CH261" s="18">
        <v>226</v>
      </c>
      <c r="CI261" s="18">
        <v>205</v>
      </c>
      <c r="CJ261" s="18">
        <v>241</v>
      </c>
      <c r="CK261" s="18">
        <v>213</v>
      </c>
      <c r="CL261" s="18">
        <v>226</v>
      </c>
      <c r="CM261" s="18">
        <v>235</v>
      </c>
      <c r="CN261" s="18">
        <v>143</v>
      </c>
      <c r="CO261" s="18">
        <v>221</v>
      </c>
      <c r="CP261" s="18">
        <v>250</v>
      </c>
    </row>
    <row r="262" spans="2:94" x14ac:dyDescent="0.3">
      <c r="B262" s="18" t="str">
        <f t="shared" si="8"/>
        <v>DR_Native Registration - Email Lookup SuccessGoogle Android</v>
      </c>
      <c r="C262" s="18" t="s">
        <v>110</v>
      </c>
      <c r="D262" s="18" t="s">
        <v>4</v>
      </c>
      <c r="E262" s="18">
        <v>121</v>
      </c>
      <c r="F262" s="18">
        <v>131</v>
      </c>
      <c r="G262" s="18">
        <v>139</v>
      </c>
      <c r="H262" s="18">
        <v>83</v>
      </c>
      <c r="I262" s="18">
        <v>98</v>
      </c>
      <c r="J262" s="18">
        <v>166</v>
      </c>
      <c r="K262" s="18">
        <v>130</v>
      </c>
      <c r="L262" s="18">
        <v>146</v>
      </c>
      <c r="M262" s="18">
        <v>141</v>
      </c>
      <c r="N262" s="18">
        <v>152</v>
      </c>
      <c r="O262" s="18">
        <v>79</v>
      </c>
      <c r="P262" s="18">
        <v>142</v>
      </c>
      <c r="Q262" s="18">
        <v>122</v>
      </c>
      <c r="R262" s="18">
        <v>120</v>
      </c>
      <c r="S262" s="18">
        <v>145</v>
      </c>
      <c r="T262" s="18">
        <v>156</v>
      </c>
      <c r="U262" s="18">
        <v>120</v>
      </c>
      <c r="V262" s="18">
        <v>79</v>
      </c>
      <c r="W262" s="18">
        <v>132</v>
      </c>
      <c r="X262" s="18">
        <v>139</v>
      </c>
      <c r="Y262" s="18">
        <v>139</v>
      </c>
      <c r="Z262" s="18">
        <v>138</v>
      </c>
      <c r="AA262" s="18">
        <v>115</v>
      </c>
      <c r="AB262" s="18">
        <v>114</v>
      </c>
      <c r="AC262" s="18">
        <v>89</v>
      </c>
      <c r="AD262" s="18">
        <v>119</v>
      </c>
      <c r="AE262" s="18">
        <v>128</v>
      </c>
      <c r="AF262" s="18">
        <v>131</v>
      </c>
      <c r="AG262" s="18">
        <v>111</v>
      </c>
      <c r="AH262" s="18">
        <v>121</v>
      </c>
      <c r="AI262" s="18">
        <v>128</v>
      </c>
      <c r="AJ262" s="18">
        <v>81</v>
      </c>
      <c r="AK262" s="18">
        <v>133</v>
      </c>
      <c r="AL262" s="18">
        <v>155</v>
      </c>
      <c r="AM262" s="18">
        <v>144</v>
      </c>
      <c r="AN262" s="18">
        <v>165</v>
      </c>
      <c r="AO262" s="18">
        <v>107</v>
      </c>
      <c r="AP262" s="18">
        <v>122</v>
      </c>
      <c r="AQ262" s="18">
        <v>104</v>
      </c>
      <c r="AR262" s="18">
        <v>111</v>
      </c>
      <c r="AS262" s="18">
        <v>125</v>
      </c>
      <c r="AT262" s="18">
        <v>137</v>
      </c>
      <c r="AU262" s="18">
        <v>134</v>
      </c>
      <c r="AV262" s="18">
        <v>116</v>
      </c>
      <c r="AW262" s="18">
        <v>106</v>
      </c>
      <c r="AX262" s="18">
        <v>96</v>
      </c>
      <c r="AY262" s="18">
        <v>99</v>
      </c>
      <c r="AZ262" s="18">
        <v>145</v>
      </c>
      <c r="BA262" s="18">
        <v>121</v>
      </c>
      <c r="BB262" s="18">
        <v>125</v>
      </c>
      <c r="BC262" s="18">
        <v>147</v>
      </c>
      <c r="BD262" s="18">
        <v>95</v>
      </c>
      <c r="BE262" s="18">
        <v>79</v>
      </c>
      <c r="BF262" s="18">
        <v>126</v>
      </c>
      <c r="BG262" s="18">
        <v>120</v>
      </c>
      <c r="BH262" s="18">
        <v>102</v>
      </c>
      <c r="BI262" s="18">
        <v>143</v>
      </c>
      <c r="BJ262" s="18">
        <v>123</v>
      </c>
      <c r="BK262" s="18">
        <v>105</v>
      </c>
      <c r="BL262" s="18">
        <v>69</v>
      </c>
      <c r="BM262" s="18">
        <v>136</v>
      </c>
      <c r="BN262" s="18">
        <v>109</v>
      </c>
      <c r="BO262" s="18">
        <v>125</v>
      </c>
      <c r="BP262" s="18">
        <v>153</v>
      </c>
      <c r="BQ262" s="18">
        <v>177</v>
      </c>
      <c r="BR262" s="18">
        <v>149</v>
      </c>
      <c r="BS262" s="18">
        <v>104</v>
      </c>
      <c r="BT262" s="18">
        <v>123</v>
      </c>
      <c r="BU262" s="18">
        <v>142</v>
      </c>
      <c r="BV262" s="18">
        <v>109</v>
      </c>
      <c r="BW262" s="18">
        <v>128</v>
      </c>
      <c r="BX262" s="18">
        <v>122</v>
      </c>
      <c r="BY262" s="18">
        <v>121</v>
      </c>
      <c r="BZ262" s="18">
        <v>86</v>
      </c>
      <c r="CA262" s="18">
        <v>137</v>
      </c>
      <c r="CB262" s="18">
        <v>118</v>
      </c>
      <c r="CC262" s="18">
        <v>117</v>
      </c>
      <c r="CD262" s="18">
        <v>134</v>
      </c>
      <c r="CE262" s="18">
        <v>123</v>
      </c>
      <c r="CF262" s="18">
        <v>120</v>
      </c>
      <c r="CG262" s="18">
        <v>78</v>
      </c>
      <c r="CH262" s="18">
        <v>127</v>
      </c>
      <c r="CI262" s="18">
        <v>129</v>
      </c>
      <c r="CJ262" s="18">
        <v>140</v>
      </c>
      <c r="CK262" s="18">
        <v>124</v>
      </c>
      <c r="CL262" s="18">
        <v>154</v>
      </c>
      <c r="CM262" s="18">
        <v>147</v>
      </c>
      <c r="CN262" s="18">
        <v>97</v>
      </c>
      <c r="CO262" s="18">
        <v>118</v>
      </c>
      <c r="CP262" s="18">
        <v>137</v>
      </c>
    </row>
    <row r="263" spans="2:94" x14ac:dyDescent="0.3">
      <c r="B263" s="18" t="str">
        <f t="shared" si="8"/>
        <v>DR_Native Registration - Server Form ErrorsApple iOS</v>
      </c>
      <c r="C263" s="18" t="s">
        <v>111</v>
      </c>
      <c r="D263" s="18" t="s">
        <v>3</v>
      </c>
      <c r="E263" s="18">
        <v>418</v>
      </c>
      <c r="F263" s="18">
        <v>474</v>
      </c>
      <c r="G263" s="18">
        <v>443</v>
      </c>
      <c r="H263" s="18">
        <v>324</v>
      </c>
      <c r="I263" s="18">
        <v>431</v>
      </c>
      <c r="J263" s="18">
        <v>522</v>
      </c>
      <c r="K263" s="18">
        <v>523</v>
      </c>
      <c r="L263" s="18">
        <v>483</v>
      </c>
      <c r="M263" s="18">
        <v>455</v>
      </c>
      <c r="N263" s="18">
        <v>433</v>
      </c>
      <c r="O263" s="18">
        <v>277</v>
      </c>
      <c r="P263" s="18">
        <v>399</v>
      </c>
      <c r="Q263" s="18">
        <v>417</v>
      </c>
      <c r="R263" s="18">
        <v>391</v>
      </c>
      <c r="S263" s="18">
        <v>416</v>
      </c>
      <c r="T263" s="18">
        <v>422</v>
      </c>
      <c r="U263" s="18">
        <v>423</v>
      </c>
      <c r="V263" s="18">
        <v>258</v>
      </c>
      <c r="W263" s="18">
        <v>420</v>
      </c>
      <c r="X263" s="18">
        <v>387</v>
      </c>
      <c r="Y263" s="18">
        <v>362</v>
      </c>
      <c r="Z263" s="18">
        <v>344</v>
      </c>
      <c r="AA263" s="18">
        <v>377</v>
      </c>
      <c r="AB263" s="18">
        <v>422</v>
      </c>
      <c r="AC263" s="18">
        <v>248</v>
      </c>
      <c r="AD263" s="18">
        <v>413</v>
      </c>
      <c r="AE263" s="18">
        <v>390</v>
      </c>
      <c r="AF263" s="18">
        <v>399</v>
      </c>
      <c r="AG263" s="18">
        <v>397</v>
      </c>
      <c r="AH263" s="18">
        <v>426</v>
      </c>
      <c r="AI263" s="18">
        <v>433</v>
      </c>
      <c r="AJ263" s="18">
        <v>291</v>
      </c>
      <c r="AK263" s="18">
        <v>440</v>
      </c>
      <c r="AL263" s="18">
        <v>467</v>
      </c>
      <c r="AM263" s="18">
        <v>492</v>
      </c>
      <c r="AN263" s="18">
        <v>475</v>
      </c>
      <c r="AO263" s="18">
        <v>445</v>
      </c>
      <c r="AP263" s="18">
        <v>462</v>
      </c>
      <c r="AQ263" s="18">
        <v>270</v>
      </c>
      <c r="AR263" s="18">
        <v>391</v>
      </c>
      <c r="AS263" s="18">
        <v>389</v>
      </c>
      <c r="AT263" s="18">
        <v>375</v>
      </c>
      <c r="AU263" s="18">
        <v>331</v>
      </c>
      <c r="AV263" s="18">
        <v>366</v>
      </c>
      <c r="AW263" s="18">
        <v>372</v>
      </c>
      <c r="AX263" s="18">
        <v>234</v>
      </c>
      <c r="AY263" s="18">
        <v>372</v>
      </c>
      <c r="AZ263" s="18">
        <v>337</v>
      </c>
      <c r="BA263" s="18">
        <v>339</v>
      </c>
      <c r="BB263" s="18">
        <v>330</v>
      </c>
      <c r="BC263" s="18">
        <v>371</v>
      </c>
      <c r="BD263" s="18">
        <v>308</v>
      </c>
      <c r="BE263" s="18">
        <v>235</v>
      </c>
      <c r="BF263" s="18">
        <v>309</v>
      </c>
      <c r="BG263" s="18">
        <v>303</v>
      </c>
      <c r="BH263" s="18">
        <v>325</v>
      </c>
      <c r="BI263" s="18">
        <v>300</v>
      </c>
      <c r="BJ263" s="18">
        <v>351</v>
      </c>
      <c r="BK263" s="18">
        <v>316</v>
      </c>
      <c r="BL263" s="18">
        <v>212</v>
      </c>
      <c r="BM263" s="18">
        <v>330</v>
      </c>
      <c r="BN263" s="18">
        <v>311</v>
      </c>
      <c r="BO263" s="18">
        <v>325</v>
      </c>
      <c r="BP263" s="18">
        <v>334</v>
      </c>
      <c r="BQ263" s="18">
        <v>368</v>
      </c>
      <c r="BR263" s="18">
        <v>416</v>
      </c>
      <c r="BS263" s="18">
        <v>296</v>
      </c>
      <c r="BT263" s="18">
        <v>394</v>
      </c>
      <c r="BU263" s="18">
        <v>400</v>
      </c>
      <c r="BV263" s="18">
        <v>324</v>
      </c>
      <c r="BW263" s="18">
        <v>337</v>
      </c>
      <c r="BX263" s="18">
        <v>340</v>
      </c>
      <c r="BY263" s="18">
        <v>334</v>
      </c>
      <c r="BZ263" s="18">
        <v>200</v>
      </c>
      <c r="CA263" s="18">
        <v>328</v>
      </c>
      <c r="CB263" s="18">
        <v>330</v>
      </c>
      <c r="CC263" s="18">
        <v>285</v>
      </c>
      <c r="CD263" s="18">
        <v>303</v>
      </c>
      <c r="CE263" s="18">
        <v>382</v>
      </c>
      <c r="CF263" s="18">
        <v>385</v>
      </c>
      <c r="CG263" s="18">
        <v>278</v>
      </c>
      <c r="CH263" s="18">
        <v>363</v>
      </c>
      <c r="CI263" s="18">
        <v>341</v>
      </c>
      <c r="CJ263" s="18">
        <v>379</v>
      </c>
      <c r="CK263" s="18">
        <v>352</v>
      </c>
      <c r="CL263" s="18">
        <v>392</v>
      </c>
      <c r="CM263" s="18">
        <v>369</v>
      </c>
      <c r="CN263" s="18">
        <v>256</v>
      </c>
      <c r="CO263" s="18">
        <v>374</v>
      </c>
      <c r="CP263" s="18">
        <v>416</v>
      </c>
    </row>
    <row r="264" spans="2:94" x14ac:dyDescent="0.3">
      <c r="B264" s="18" t="str">
        <f t="shared" si="8"/>
        <v>DR_Native Registration - Server Form ErrorsGoogle Android</v>
      </c>
      <c r="C264" s="18" t="s">
        <v>111</v>
      </c>
      <c r="D264" s="18" t="s">
        <v>4</v>
      </c>
      <c r="E264" s="18">
        <v>349</v>
      </c>
      <c r="F264" s="18">
        <v>402</v>
      </c>
      <c r="G264" s="18">
        <v>380</v>
      </c>
      <c r="H264" s="18">
        <v>245</v>
      </c>
      <c r="I264" s="18">
        <v>269</v>
      </c>
      <c r="J264" s="18">
        <v>407</v>
      </c>
      <c r="K264" s="18">
        <v>392</v>
      </c>
      <c r="L264" s="18">
        <v>429</v>
      </c>
      <c r="M264" s="18">
        <v>424</v>
      </c>
      <c r="N264" s="18">
        <v>350</v>
      </c>
      <c r="O264" s="18">
        <v>252</v>
      </c>
      <c r="P264" s="18">
        <v>299</v>
      </c>
      <c r="Q264" s="18">
        <v>329</v>
      </c>
      <c r="R264" s="18">
        <v>342</v>
      </c>
      <c r="S264" s="18">
        <v>372</v>
      </c>
      <c r="T264" s="18">
        <v>366</v>
      </c>
      <c r="U264" s="18">
        <v>329</v>
      </c>
      <c r="V264" s="18">
        <v>256</v>
      </c>
      <c r="W264" s="18">
        <v>348</v>
      </c>
      <c r="X264" s="18">
        <v>323</v>
      </c>
      <c r="Y264" s="18">
        <v>310</v>
      </c>
      <c r="Z264" s="18">
        <v>283</v>
      </c>
      <c r="AA264" s="18">
        <v>292</v>
      </c>
      <c r="AB264" s="18">
        <v>312</v>
      </c>
      <c r="AC264" s="18">
        <v>204</v>
      </c>
      <c r="AD264" s="18">
        <v>282</v>
      </c>
      <c r="AE264" s="18">
        <v>331</v>
      </c>
      <c r="AF264" s="18">
        <v>338</v>
      </c>
      <c r="AG264" s="18">
        <v>352</v>
      </c>
      <c r="AH264" s="18">
        <v>346</v>
      </c>
      <c r="AI264" s="18">
        <v>367</v>
      </c>
      <c r="AJ264" s="18">
        <v>250</v>
      </c>
      <c r="AK264" s="18">
        <v>361</v>
      </c>
      <c r="AL264" s="18">
        <v>403</v>
      </c>
      <c r="AM264" s="18">
        <v>386</v>
      </c>
      <c r="AN264" s="18">
        <v>445</v>
      </c>
      <c r="AO264" s="18">
        <v>365</v>
      </c>
      <c r="AP264" s="18">
        <v>321</v>
      </c>
      <c r="AQ264" s="18">
        <v>269</v>
      </c>
      <c r="AR264" s="18">
        <v>327</v>
      </c>
      <c r="AS264" s="18">
        <v>315</v>
      </c>
      <c r="AT264" s="18">
        <v>342</v>
      </c>
      <c r="AU264" s="18">
        <v>302</v>
      </c>
      <c r="AV264" s="18">
        <v>306</v>
      </c>
      <c r="AW264" s="18">
        <v>260</v>
      </c>
      <c r="AX264" s="18">
        <v>232</v>
      </c>
      <c r="AY264" s="18">
        <v>321</v>
      </c>
      <c r="AZ264" s="18">
        <v>291</v>
      </c>
      <c r="BA264" s="18">
        <v>293</v>
      </c>
      <c r="BB264" s="18">
        <v>295</v>
      </c>
      <c r="BC264" s="18">
        <v>314</v>
      </c>
      <c r="BD264" s="18">
        <v>284</v>
      </c>
      <c r="BE264" s="18">
        <v>224</v>
      </c>
      <c r="BF264" s="18">
        <v>303</v>
      </c>
      <c r="BG264" s="18">
        <v>292</v>
      </c>
      <c r="BH264" s="18">
        <v>292</v>
      </c>
      <c r="BI264" s="18">
        <v>317</v>
      </c>
      <c r="BJ264" s="18">
        <v>321</v>
      </c>
      <c r="BK264" s="18">
        <v>280</v>
      </c>
      <c r="BL264" s="18">
        <v>226</v>
      </c>
      <c r="BM264" s="18">
        <v>284</v>
      </c>
      <c r="BN264" s="18">
        <v>307</v>
      </c>
      <c r="BO264" s="18">
        <v>323</v>
      </c>
      <c r="BP264" s="18">
        <v>312</v>
      </c>
      <c r="BQ264" s="18">
        <v>413</v>
      </c>
      <c r="BR264" s="18">
        <v>321</v>
      </c>
      <c r="BS264" s="18">
        <v>256</v>
      </c>
      <c r="BT264" s="18">
        <v>333</v>
      </c>
      <c r="BU264" s="18">
        <v>305</v>
      </c>
      <c r="BV264" s="18">
        <v>327</v>
      </c>
      <c r="BW264" s="18">
        <v>357</v>
      </c>
      <c r="BX264" s="18">
        <v>332</v>
      </c>
      <c r="BY264" s="18">
        <v>338</v>
      </c>
      <c r="BZ264" s="18">
        <v>240</v>
      </c>
      <c r="CA264" s="18">
        <v>304</v>
      </c>
      <c r="CB264" s="18">
        <v>332</v>
      </c>
      <c r="CC264" s="18">
        <v>284</v>
      </c>
      <c r="CD264" s="18">
        <v>312</v>
      </c>
      <c r="CE264" s="18">
        <v>300</v>
      </c>
      <c r="CF264" s="18">
        <v>308</v>
      </c>
      <c r="CG264" s="18">
        <v>221</v>
      </c>
      <c r="CH264" s="18">
        <v>325</v>
      </c>
      <c r="CI264" s="18">
        <v>323</v>
      </c>
      <c r="CJ264" s="18">
        <v>323</v>
      </c>
      <c r="CK264" s="18">
        <v>323</v>
      </c>
      <c r="CL264" s="18">
        <v>357</v>
      </c>
      <c r="CM264" s="18">
        <v>381</v>
      </c>
      <c r="CN264" s="18">
        <v>231</v>
      </c>
      <c r="CO264" s="18">
        <v>308</v>
      </c>
      <c r="CP264" s="18">
        <v>304</v>
      </c>
    </row>
    <row r="265" spans="2:94" x14ac:dyDescent="0.3">
      <c r="B265" s="18" t="str">
        <f t="shared" si="8"/>
        <v>DR_CoxApp | Chat from Registration FlowApple iOS</v>
      </c>
      <c r="C265" s="18" t="s">
        <v>112</v>
      </c>
      <c r="D265" s="18" t="s">
        <v>3</v>
      </c>
      <c r="E265" s="18">
        <v>272</v>
      </c>
      <c r="F265" s="18">
        <v>298</v>
      </c>
      <c r="G265" s="18">
        <v>275</v>
      </c>
      <c r="H265" s="18">
        <v>173</v>
      </c>
      <c r="I265" s="18">
        <v>228</v>
      </c>
      <c r="J265" s="18">
        <v>260</v>
      </c>
      <c r="K265" s="18">
        <v>286</v>
      </c>
      <c r="L265" s="18">
        <v>281</v>
      </c>
      <c r="M265" s="18">
        <v>269</v>
      </c>
      <c r="N265" s="18">
        <v>263</v>
      </c>
      <c r="O265" s="18">
        <v>146</v>
      </c>
      <c r="P265" s="18">
        <v>227</v>
      </c>
      <c r="Q265" s="18">
        <v>270</v>
      </c>
      <c r="R265" s="18">
        <v>211</v>
      </c>
      <c r="S265" s="18">
        <v>221</v>
      </c>
      <c r="T265" s="18">
        <v>252</v>
      </c>
      <c r="U265" s="18">
        <v>232</v>
      </c>
      <c r="V265" s="18">
        <v>132</v>
      </c>
      <c r="W265" s="18">
        <v>224</v>
      </c>
      <c r="X265" s="18">
        <v>245</v>
      </c>
      <c r="Y265" s="18">
        <v>216</v>
      </c>
      <c r="Z265" s="18">
        <v>212</v>
      </c>
      <c r="AA265" s="18">
        <v>229</v>
      </c>
      <c r="AB265" s="18">
        <v>232</v>
      </c>
      <c r="AC265" s="18">
        <v>143</v>
      </c>
      <c r="AD265" s="18">
        <v>229</v>
      </c>
      <c r="AE265" s="18">
        <v>205</v>
      </c>
      <c r="AF265" s="18">
        <v>224</v>
      </c>
      <c r="AG265" s="18">
        <v>215</v>
      </c>
      <c r="AH265" s="18">
        <v>235</v>
      </c>
      <c r="AI265" s="18">
        <v>222</v>
      </c>
      <c r="AJ265" s="18">
        <v>157</v>
      </c>
      <c r="AK265" s="18">
        <v>235</v>
      </c>
      <c r="AL265" s="18">
        <v>256</v>
      </c>
      <c r="AM265" s="18">
        <v>282</v>
      </c>
      <c r="AN265" s="18">
        <v>249</v>
      </c>
      <c r="AO265" s="18">
        <v>262</v>
      </c>
      <c r="AP265" s="18">
        <v>241</v>
      </c>
      <c r="AQ265" s="18">
        <v>151</v>
      </c>
      <c r="AR265" s="18">
        <v>216</v>
      </c>
      <c r="AS265" s="18">
        <v>232</v>
      </c>
      <c r="AT265" s="18">
        <v>222</v>
      </c>
      <c r="AU265" s="18">
        <v>189</v>
      </c>
      <c r="AV265" s="18">
        <v>223</v>
      </c>
      <c r="AW265" s="18">
        <v>207</v>
      </c>
      <c r="AX265" s="18">
        <v>138</v>
      </c>
      <c r="AY265" s="18">
        <v>220</v>
      </c>
      <c r="AZ265" s="18">
        <v>254</v>
      </c>
      <c r="BA265" s="18">
        <v>216</v>
      </c>
      <c r="BB265" s="18">
        <v>217</v>
      </c>
      <c r="BC265" s="18">
        <v>234</v>
      </c>
      <c r="BD265" s="18">
        <v>219</v>
      </c>
      <c r="BE265" s="18">
        <v>134</v>
      </c>
      <c r="BF265" s="18">
        <v>175</v>
      </c>
      <c r="BG265" s="18">
        <v>188</v>
      </c>
      <c r="BH265" s="18">
        <v>215</v>
      </c>
      <c r="BI265" s="18">
        <v>190</v>
      </c>
      <c r="BJ265" s="18">
        <v>207</v>
      </c>
      <c r="BK265" s="18">
        <v>216</v>
      </c>
      <c r="BL265" s="18">
        <v>126</v>
      </c>
      <c r="BM265" s="18">
        <v>223</v>
      </c>
      <c r="BN265" s="18">
        <v>187</v>
      </c>
      <c r="BO265" s="18">
        <v>194</v>
      </c>
      <c r="BP265" s="18">
        <v>203</v>
      </c>
      <c r="BQ265" s="18">
        <v>250</v>
      </c>
      <c r="BR265" s="18">
        <v>268</v>
      </c>
      <c r="BS265" s="18">
        <v>170</v>
      </c>
      <c r="BT265" s="18">
        <v>243</v>
      </c>
      <c r="BU265" s="18">
        <v>220</v>
      </c>
      <c r="BV265" s="18">
        <v>208</v>
      </c>
      <c r="BW265" s="18">
        <v>219</v>
      </c>
      <c r="BX265" s="18">
        <v>263</v>
      </c>
      <c r="BY265" s="18">
        <v>257</v>
      </c>
      <c r="BZ265" s="18">
        <v>174</v>
      </c>
      <c r="CA265" s="18">
        <v>212</v>
      </c>
      <c r="CB265" s="18">
        <v>232</v>
      </c>
      <c r="CC265" s="18">
        <v>221</v>
      </c>
      <c r="CD265" s="18">
        <v>239</v>
      </c>
      <c r="CE265" s="18">
        <v>297</v>
      </c>
      <c r="CF265" s="18">
        <v>300</v>
      </c>
      <c r="CG265" s="18">
        <v>169</v>
      </c>
      <c r="CH265" s="18">
        <v>262</v>
      </c>
      <c r="CI265" s="18">
        <v>247</v>
      </c>
      <c r="CJ265" s="18">
        <v>254</v>
      </c>
      <c r="CK265" s="18">
        <v>246</v>
      </c>
      <c r="CL265" s="18">
        <v>259</v>
      </c>
      <c r="CM265" s="18">
        <v>250</v>
      </c>
      <c r="CN265" s="18">
        <v>168</v>
      </c>
      <c r="CO265" s="18">
        <v>258</v>
      </c>
      <c r="CP265" s="18">
        <v>227</v>
      </c>
    </row>
    <row r="266" spans="2:94" x14ac:dyDescent="0.3">
      <c r="B266" s="18" t="str">
        <f t="shared" si="8"/>
        <v>DR_CoxApp | Chat from Registration FlowGoogle Android</v>
      </c>
      <c r="C266" s="18" t="s">
        <v>112</v>
      </c>
      <c r="D266" s="18" t="s">
        <v>4</v>
      </c>
      <c r="E266" s="18">
        <v>0</v>
      </c>
      <c r="F266" s="18">
        <v>0</v>
      </c>
      <c r="G266" s="18">
        <v>0</v>
      </c>
      <c r="H266" s="18">
        <v>0</v>
      </c>
      <c r="I266" s="18">
        <v>0</v>
      </c>
      <c r="J266" s="18">
        <v>0</v>
      </c>
      <c r="K266" s="18">
        <v>1</v>
      </c>
      <c r="L266" s="18">
        <v>0</v>
      </c>
      <c r="M266" s="18">
        <v>0</v>
      </c>
      <c r="N266" s="18">
        <v>0</v>
      </c>
      <c r="O266" s="18">
        <v>0</v>
      </c>
      <c r="P266" s="18">
        <v>0</v>
      </c>
      <c r="Q266" s="18">
        <v>0</v>
      </c>
      <c r="R266" s="18">
        <v>0</v>
      </c>
      <c r="S266" s="18">
        <v>0</v>
      </c>
      <c r="T266" s="18">
        <v>0</v>
      </c>
      <c r="U266" s="18">
        <v>0</v>
      </c>
      <c r="V266" s="18">
        <v>0</v>
      </c>
      <c r="W266" s="18">
        <v>0</v>
      </c>
      <c r="X266" s="18">
        <v>0</v>
      </c>
      <c r="Y266" s="18">
        <v>0</v>
      </c>
      <c r="Z266" s="18">
        <v>0</v>
      </c>
      <c r="AA266" s="18">
        <v>0</v>
      </c>
      <c r="AB266" s="18">
        <v>0</v>
      </c>
      <c r="AC266" s="18">
        <v>0</v>
      </c>
      <c r="AD266" s="18">
        <v>0</v>
      </c>
      <c r="AE266" s="18">
        <v>0</v>
      </c>
      <c r="AF266" s="18">
        <v>0</v>
      </c>
      <c r="AG266" s="18">
        <v>0</v>
      </c>
      <c r="AH266" s="18">
        <v>0</v>
      </c>
      <c r="AI266" s="18">
        <v>0</v>
      </c>
      <c r="AJ266" s="18">
        <v>0</v>
      </c>
      <c r="AK266" s="18">
        <v>1</v>
      </c>
      <c r="AL266" s="18">
        <v>0</v>
      </c>
      <c r="AM266" s="18">
        <v>0</v>
      </c>
      <c r="AN266" s="18">
        <v>0</v>
      </c>
      <c r="AO266" s="18">
        <v>0</v>
      </c>
      <c r="AP266" s="18">
        <v>0</v>
      </c>
      <c r="AQ266" s="18">
        <v>0</v>
      </c>
      <c r="AR266" s="18">
        <v>1</v>
      </c>
      <c r="AS266" s="18">
        <v>1</v>
      </c>
      <c r="AT266" s="18">
        <v>0</v>
      </c>
      <c r="AU266" s="18">
        <v>0</v>
      </c>
      <c r="AV266" s="18">
        <v>0</v>
      </c>
      <c r="AW266" s="18">
        <v>0</v>
      </c>
      <c r="AX266" s="18">
        <v>0</v>
      </c>
      <c r="AY266" s="18">
        <v>0</v>
      </c>
      <c r="AZ266" s="18">
        <v>0</v>
      </c>
      <c r="BA266" s="18">
        <v>0</v>
      </c>
      <c r="BB266" s="18">
        <v>0</v>
      </c>
      <c r="BC266" s="18">
        <v>0</v>
      </c>
      <c r="BD266" s="18">
        <v>0</v>
      </c>
      <c r="BE266" s="18">
        <v>0</v>
      </c>
      <c r="BF266" s="18">
        <v>0</v>
      </c>
      <c r="BG266" s="18">
        <v>0</v>
      </c>
      <c r="BH266" s="18">
        <v>0</v>
      </c>
      <c r="BI266" s="18">
        <v>0</v>
      </c>
      <c r="BJ266" s="18">
        <v>0</v>
      </c>
      <c r="BK266" s="18">
        <v>0</v>
      </c>
      <c r="BL266" s="18">
        <v>0</v>
      </c>
      <c r="BM266" s="18">
        <v>0</v>
      </c>
      <c r="BN266" s="18">
        <v>0</v>
      </c>
      <c r="BO266" s="18">
        <v>0</v>
      </c>
      <c r="BP266" s="18">
        <v>0</v>
      </c>
      <c r="BQ266" s="18">
        <v>0</v>
      </c>
      <c r="BR266" s="18">
        <v>0</v>
      </c>
      <c r="BS266" s="18">
        <v>0</v>
      </c>
      <c r="BT266" s="18">
        <v>0</v>
      </c>
      <c r="BU266" s="18">
        <v>0</v>
      </c>
      <c r="BV266" s="18">
        <v>0</v>
      </c>
      <c r="BW266" s="18">
        <v>0</v>
      </c>
      <c r="BX266" s="18">
        <v>0</v>
      </c>
      <c r="BY266" s="18">
        <v>0</v>
      </c>
      <c r="BZ266" s="18">
        <v>0</v>
      </c>
      <c r="CA266" s="18">
        <v>0</v>
      </c>
      <c r="CB266" s="18">
        <v>0</v>
      </c>
      <c r="CC266" s="18">
        <v>0</v>
      </c>
      <c r="CD266" s="18">
        <v>0</v>
      </c>
      <c r="CE266" s="18">
        <v>0</v>
      </c>
      <c r="CF266" s="18">
        <v>0</v>
      </c>
      <c r="CG266" s="18">
        <v>0</v>
      </c>
      <c r="CH266" s="18">
        <v>0</v>
      </c>
      <c r="CI266" s="18">
        <v>0</v>
      </c>
      <c r="CJ266" s="18">
        <v>0</v>
      </c>
      <c r="CK266" s="18">
        <v>0</v>
      </c>
      <c r="CL266" s="18">
        <v>0</v>
      </c>
      <c r="CM266" s="18">
        <v>0</v>
      </c>
      <c r="CN266" s="18">
        <v>0</v>
      </c>
      <c r="CO266" s="18">
        <v>0</v>
      </c>
      <c r="CP266" s="18">
        <v>0</v>
      </c>
    </row>
    <row r="267" spans="2:94" x14ac:dyDescent="0.3">
      <c r="B267" s="18" t="str">
        <f t="shared" si="8"/>
        <v>DR_Total Data Usage VisitsApple iOS</v>
      </c>
      <c r="C267" s="18" t="s">
        <v>113</v>
      </c>
      <c r="D267" s="18" t="s">
        <v>3</v>
      </c>
      <c r="E267" s="18">
        <v>13905</v>
      </c>
      <c r="F267" s="18">
        <v>14116</v>
      </c>
      <c r="G267" s="18">
        <v>13324</v>
      </c>
      <c r="H267" s="18">
        <v>13625</v>
      </c>
      <c r="I267" s="18">
        <v>14573</v>
      </c>
      <c r="J267" s="18">
        <v>15353</v>
      </c>
      <c r="K267" s="18">
        <v>15892</v>
      </c>
      <c r="L267" s="18">
        <v>15975</v>
      </c>
      <c r="M267" s="18">
        <v>15374</v>
      </c>
      <c r="N267" s="18">
        <v>14567</v>
      </c>
      <c r="O267" s="18">
        <v>15111</v>
      </c>
      <c r="P267" s="18">
        <v>15348</v>
      </c>
      <c r="Q267" s="18">
        <v>14510</v>
      </c>
      <c r="R267" s="18">
        <v>14509</v>
      </c>
      <c r="S267" s="18">
        <v>15425</v>
      </c>
      <c r="T267" s="18">
        <v>14097</v>
      </c>
      <c r="U267" s="18">
        <v>13675</v>
      </c>
      <c r="V267" s="18">
        <v>13668</v>
      </c>
      <c r="W267" s="18">
        <v>14685</v>
      </c>
      <c r="X267" s="18">
        <v>14001</v>
      </c>
      <c r="Y267" s="18">
        <v>14381</v>
      </c>
      <c r="Z267" s="18">
        <v>13807</v>
      </c>
      <c r="AA267" s="18">
        <v>13912</v>
      </c>
      <c r="AB267" s="18">
        <v>13386</v>
      </c>
      <c r="AC267" s="18">
        <v>13743</v>
      </c>
      <c r="AD267" s="18">
        <v>14604</v>
      </c>
      <c r="AE267" s="18">
        <v>14837</v>
      </c>
      <c r="AF267" s="18">
        <v>14527</v>
      </c>
      <c r="AG267" s="18">
        <v>15347</v>
      </c>
      <c r="AH267" s="18">
        <v>14903</v>
      </c>
      <c r="AI267" s="18">
        <v>12463</v>
      </c>
      <c r="AJ267" s="18">
        <v>12444</v>
      </c>
      <c r="AK267" s="18">
        <v>14027</v>
      </c>
      <c r="AL267" s="18">
        <v>14278</v>
      </c>
      <c r="AM267" s="18">
        <v>13570</v>
      </c>
      <c r="AN267" s="18">
        <v>13520</v>
      </c>
      <c r="AO267" s="18">
        <v>12779</v>
      </c>
      <c r="AP267" s="18">
        <v>12042</v>
      </c>
      <c r="AQ267" s="18">
        <v>12329</v>
      </c>
      <c r="AR267" s="18">
        <v>12912</v>
      </c>
      <c r="AS267" s="18">
        <v>12266</v>
      </c>
      <c r="AT267" s="18">
        <v>12900</v>
      </c>
      <c r="AU267" s="18">
        <v>13076</v>
      </c>
      <c r="AV267" s="18">
        <v>12876</v>
      </c>
      <c r="AW267" s="18">
        <v>11681</v>
      </c>
      <c r="AX267" s="18">
        <v>11168</v>
      </c>
      <c r="AY267" s="18">
        <v>13258</v>
      </c>
      <c r="AZ267" s="18">
        <v>13397</v>
      </c>
      <c r="BA267" s="18">
        <v>13132</v>
      </c>
      <c r="BB267" s="18">
        <v>12588</v>
      </c>
      <c r="BC267" s="18">
        <v>12482</v>
      </c>
      <c r="BD267" s="18">
        <v>11598</v>
      </c>
      <c r="BE267" s="18">
        <v>11996</v>
      </c>
      <c r="BF267" s="18">
        <v>12952</v>
      </c>
      <c r="BG267" s="18">
        <v>13533</v>
      </c>
      <c r="BH267" s="18">
        <v>13231</v>
      </c>
      <c r="BI267" s="18">
        <v>12902</v>
      </c>
      <c r="BJ267" s="18">
        <v>12944</v>
      </c>
      <c r="BK267" s="18">
        <v>12628</v>
      </c>
      <c r="BL267" s="18">
        <v>11220</v>
      </c>
      <c r="BM267" s="18">
        <v>12277</v>
      </c>
      <c r="BN267" s="18">
        <v>11943</v>
      </c>
      <c r="BO267" s="18">
        <v>11919</v>
      </c>
      <c r="BP267" s="18">
        <v>11127</v>
      </c>
      <c r="BQ267" s="18">
        <v>12205</v>
      </c>
      <c r="BR267" s="18">
        <v>12318</v>
      </c>
      <c r="BS267" s="18">
        <v>14056</v>
      </c>
      <c r="BT267" s="18">
        <v>13744</v>
      </c>
      <c r="BU267" s="18">
        <v>12567</v>
      </c>
      <c r="BV267" s="18">
        <v>12348</v>
      </c>
      <c r="BW267" s="18">
        <v>13140</v>
      </c>
      <c r="BX267" s="18">
        <v>13070</v>
      </c>
      <c r="BY267" s="18">
        <v>12426</v>
      </c>
      <c r="BZ267" s="18">
        <v>11974</v>
      </c>
      <c r="CA267" s="18">
        <v>12832</v>
      </c>
      <c r="CB267" s="18">
        <v>14058</v>
      </c>
      <c r="CC267" s="18">
        <v>13526</v>
      </c>
      <c r="CD267" s="18">
        <v>14717</v>
      </c>
      <c r="CE267" s="18">
        <v>17335</v>
      </c>
      <c r="CF267" s="18">
        <v>13596</v>
      </c>
      <c r="CG267" s="18">
        <v>13469</v>
      </c>
      <c r="CH267" s="18">
        <v>14215</v>
      </c>
      <c r="CI267" s="18">
        <v>14001</v>
      </c>
      <c r="CJ267" s="18">
        <v>13959</v>
      </c>
      <c r="CK267" s="18">
        <v>13712</v>
      </c>
      <c r="CL267" s="18">
        <v>13677</v>
      </c>
      <c r="CM267" s="18">
        <v>13032</v>
      </c>
      <c r="CN267" s="18">
        <v>13378</v>
      </c>
      <c r="CO267" s="18">
        <v>13663</v>
      </c>
      <c r="CP267" s="18">
        <v>14316</v>
      </c>
    </row>
    <row r="268" spans="2:94" x14ac:dyDescent="0.3">
      <c r="B268" s="18" t="str">
        <f t="shared" si="8"/>
        <v>DR_Total Data Usage VisitsGoogle Android</v>
      </c>
      <c r="C268" s="18" t="s">
        <v>113</v>
      </c>
      <c r="D268" s="18" t="s">
        <v>4</v>
      </c>
      <c r="E268" s="18">
        <v>5043</v>
      </c>
      <c r="F268" s="18">
        <v>4903</v>
      </c>
      <c r="G268" s="18">
        <v>4658</v>
      </c>
      <c r="H268" s="18">
        <v>4940</v>
      </c>
      <c r="I268" s="18">
        <v>5142</v>
      </c>
      <c r="J268" s="18">
        <v>5337</v>
      </c>
      <c r="K268" s="18">
        <v>5607</v>
      </c>
      <c r="L268" s="18">
        <v>5510</v>
      </c>
      <c r="M268" s="18">
        <v>5336</v>
      </c>
      <c r="N268" s="18">
        <v>5056</v>
      </c>
      <c r="O268" s="18">
        <v>5178</v>
      </c>
      <c r="P268" s="18">
        <v>5163</v>
      </c>
      <c r="Q268" s="18">
        <v>5033</v>
      </c>
      <c r="R268" s="18">
        <v>5072</v>
      </c>
      <c r="S268" s="18">
        <v>5234</v>
      </c>
      <c r="T268" s="18">
        <v>4899</v>
      </c>
      <c r="U268" s="18">
        <v>4710</v>
      </c>
      <c r="V268" s="18">
        <v>4908</v>
      </c>
      <c r="W268" s="18">
        <v>4946</v>
      </c>
      <c r="X268" s="18">
        <v>4718</v>
      </c>
      <c r="Y268" s="18">
        <v>4835</v>
      </c>
      <c r="Z268" s="18">
        <v>4753</v>
      </c>
      <c r="AA268" s="18">
        <v>4859</v>
      </c>
      <c r="AB268" s="18">
        <v>4573</v>
      </c>
      <c r="AC268" s="18">
        <v>4756</v>
      </c>
      <c r="AD268" s="18">
        <v>4814</v>
      </c>
      <c r="AE268" s="18">
        <v>4942</v>
      </c>
      <c r="AF268" s="18">
        <v>4956</v>
      </c>
      <c r="AG268" s="18">
        <v>5403</v>
      </c>
      <c r="AH268" s="18">
        <v>5193</v>
      </c>
      <c r="AI268" s="18">
        <v>4436</v>
      </c>
      <c r="AJ268" s="18">
        <v>4300</v>
      </c>
      <c r="AK268" s="18">
        <v>4779</v>
      </c>
      <c r="AL268" s="18">
        <v>4946</v>
      </c>
      <c r="AM268" s="18">
        <v>4817</v>
      </c>
      <c r="AN268" s="18">
        <v>4718</v>
      </c>
      <c r="AO268" s="18">
        <v>4400</v>
      </c>
      <c r="AP268" s="18">
        <v>4340</v>
      </c>
      <c r="AQ268" s="18">
        <v>4371</v>
      </c>
      <c r="AR268" s="18">
        <v>4366</v>
      </c>
      <c r="AS268" s="18">
        <v>4301</v>
      </c>
      <c r="AT268" s="18">
        <v>4526</v>
      </c>
      <c r="AU268" s="18">
        <v>4642</v>
      </c>
      <c r="AV268" s="18">
        <v>4557</v>
      </c>
      <c r="AW268" s="18">
        <v>4114</v>
      </c>
      <c r="AX268" s="18">
        <v>3924</v>
      </c>
      <c r="AY268" s="18">
        <v>4586</v>
      </c>
      <c r="AZ268" s="18">
        <v>4676</v>
      </c>
      <c r="BA268" s="18">
        <v>4582</v>
      </c>
      <c r="BB268" s="18">
        <v>4452</v>
      </c>
      <c r="BC268" s="18">
        <v>4611</v>
      </c>
      <c r="BD268" s="18">
        <v>4237</v>
      </c>
      <c r="BE268" s="18">
        <v>4279</v>
      </c>
      <c r="BF268" s="18">
        <v>4812</v>
      </c>
      <c r="BG268" s="18">
        <v>4923</v>
      </c>
      <c r="BH268" s="18">
        <v>4592</v>
      </c>
      <c r="BI268" s="18">
        <v>4490</v>
      </c>
      <c r="BJ268" s="18">
        <v>4606</v>
      </c>
      <c r="BK268" s="18">
        <v>4498</v>
      </c>
      <c r="BL268" s="18">
        <v>4080</v>
      </c>
      <c r="BM268" s="18">
        <v>4204</v>
      </c>
      <c r="BN268" s="18">
        <v>4142</v>
      </c>
      <c r="BO268" s="18">
        <v>4259</v>
      </c>
      <c r="BP268" s="18">
        <v>4070</v>
      </c>
      <c r="BQ268" s="18">
        <v>4451</v>
      </c>
      <c r="BR268" s="18">
        <v>4435</v>
      </c>
      <c r="BS268" s="18">
        <v>5007</v>
      </c>
      <c r="BT268" s="18">
        <v>4675</v>
      </c>
      <c r="BU268" s="18">
        <v>4645</v>
      </c>
      <c r="BV268" s="18">
        <v>4372</v>
      </c>
      <c r="BW268" s="18">
        <v>4635</v>
      </c>
      <c r="BX268" s="18">
        <v>4653</v>
      </c>
      <c r="BY268" s="18">
        <v>4562</v>
      </c>
      <c r="BZ268" s="18">
        <v>4243</v>
      </c>
      <c r="CA268" s="18">
        <v>4549</v>
      </c>
      <c r="CB268" s="18">
        <v>4872</v>
      </c>
      <c r="CC268" s="18">
        <v>4724</v>
      </c>
      <c r="CD268" s="18">
        <v>5110</v>
      </c>
      <c r="CE268" s="18">
        <v>5934</v>
      </c>
      <c r="CF268" s="18">
        <v>4920</v>
      </c>
      <c r="CG268" s="18">
        <v>4552</v>
      </c>
      <c r="CH268" s="18">
        <v>4830</v>
      </c>
      <c r="CI268" s="18">
        <v>4788</v>
      </c>
      <c r="CJ268" s="18">
        <v>4915</v>
      </c>
      <c r="CK268" s="18">
        <v>4755</v>
      </c>
      <c r="CL268" s="18">
        <v>4804</v>
      </c>
      <c r="CM268" s="18">
        <v>4681</v>
      </c>
      <c r="CN268" s="18">
        <v>4709</v>
      </c>
      <c r="CO268" s="18">
        <v>4832</v>
      </c>
      <c r="CP268" s="18">
        <v>4885</v>
      </c>
    </row>
    <row r="269" spans="2:94" x14ac:dyDescent="0.3">
      <c r="B269" s="18" t="str">
        <f t="shared" si="8"/>
        <v>DR_Data Plan upgradeApple iOS</v>
      </c>
      <c r="C269" s="18" t="s">
        <v>114</v>
      </c>
      <c r="D269" s="18" t="s">
        <v>3</v>
      </c>
      <c r="E269" s="18">
        <v>48</v>
      </c>
      <c r="F269" s="18">
        <v>68</v>
      </c>
      <c r="G269" s="18">
        <v>83</v>
      </c>
      <c r="H269" s="18">
        <v>74</v>
      </c>
      <c r="I269" s="18">
        <v>76</v>
      </c>
      <c r="J269" s="18">
        <v>84</v>
      </c>
      <c r="K269" s="18">
        <v>70</v>
      </c>
      <c r="L269" s="18">
        <v>88</v>
      </c>
      <c r="M269" s="18">
        <v>89</v>
      </c>
      <c r="N269" s="18">
        <v>74</v>
      </c>
      <c r="O269" s="18">
        <v>70</v>
      </c>
      <c r="P269" s="18">
        <v>74</v>
      </c>
      <c r="Q269" s="18">
        <v>65</v>
      </c>
      <c r="R269" s="18">
        <v>76</v>
      </c>
      <c r="S269" s="18">
        <v>93</v>
      </c>
      <c r="T269" s="18">
        <v>71</v>
      </c>
      <c r="U269" s="18">
        <v>65</v>
      </c>
      <c r="V269" s="18">
        <v>65</v>
      </c>
      <c r="W269" s="18">
        <v>81</v>
      </c>
      <c r="X269" s="18">
        <v>104</v>
      </c>
      <c r="Y269" s="18">
        <v>83</v>
      </c>
      <c r="Z269" s="18">
        <v>83</v>
      </c>
      <c r="AA269" s="18">
        <v>82</v>
      </c>
      <c r="AB269" s="18">
        <v>79</v>
      </c>
      <c r="AC269" s="18">
        <v>89</v>
      </c>
      <c r="AD269" s="18">
        <v>87</v>
      </c>
      <c r="AE269" s="18">
        <v>87</v>
      </c>
      <c r="AF269" s="18">
        <v>77</v>
      </c>
      <c r="AG269" s="18">
        <v>61</v>
      </c>
      <c r="AH269" s="18">
        <v>39</v>
      </c>
      <c r="AI269" s="18">
        <v>48</v>
      </c>
      <c r="AJ269" s="18">
        <v>39</v>
      </c>
      <c r="AK269" s="18">
        <v>75</v>
      </c>
      <c r="AL269" s="18">
        <v>52</v>
      </c>
      <c r="AM269" s="18">
        <v>51</v>
      </c>
      <c r="AN269" s="18">
        <v>50</v>
      </c>
      <c r="AO269" s="18">
        <v>53</v>
      </c>
      <c r="AP269" s="18">
        <v>42</v>
      </c>
      <c r="AQ269" s="18">
        <v>55</v>
      </c>
      <c r="AR269" s="18">
        <v>56</v>
      </c>
      <c r="AS269" s="18">
        <v>41</v>
      </c>
      <c r="AT269" s="18">
        <v>48</v>
      </c>
      <c r="AU269" s="18">
        <v>46</v>
      </c>
      <c r="AV269" s="18">
        <v>55</v>
      </c>
      <c r="AW269" s="18">
        <v>55</v>
      </c>
      <c r="AX269" s="18">
        <v>46</v>
      </c>
      <c r="AY269" s="18">
        <v>59</v>
      </c>
      <c r="AZ269" s="18">
        <v>66</v>
      </c>
      <c r="BA269" s="18">
        <v>57</v>
      </c>
      <c r="BB269" s="18">
        <v>50</v>
      </c>
      <c r="BC269" s="18">
        <v>71</v>
      </c>
      <c r="BD269" s="18">
        <v>58</v>
      </c>
      <c r="BE269" s="18">
        <v>51</v>
      </c>
      <c r="BF269" s="18">
        <v>59</v>
      </c>
      <c r="BG269" s="18">
        <v>72</v>
      </c>
      <c r="BH269" s="18">
        <v>71</v>
      </c>
      <c r="BI269" s="18">
        <v>82</v>
      </c>
      <c r="BJ269" s="18">
        <v>72</v>
      </c>
      <c r="BK269" s="18">
        <v>44</v>
      </c>
      <c r="BL269" s="18">
        <v>41</v>
      </c>
      <c r="BM269" s="18">
        <v>44</v>
      </c>
      <c r="BN269" s="18">
        <v>56</v>
      </c>
      <c r="BO269" s="18">
        <v>48</v>
      </c>
      <c r="BP269" s="18">
        <v>55</v>
      </c>
      <c r="BQ269" s="18">
        <v>60</v>
      </c>
      <c r="BR269" s="18">
        <v>66</v>
      </c>
      <c r="BS269" s="18">
        <v>98</v>
      </c>
      <c r="BT269" s="18">
        <v>69</v>
      </c>
      <c r="BU269" s="18">
        <v>62</v>
      </c>
      <c r="BV269" s="18">
        <v>63</v>
      </c>
      <c r="BW269" s="18">
        <v>61</v>
      </c>
      <c r="BX269" s="18">
        <v>88</v>
      </c>
      <c r="BY269" s="18">
        <v>60</v>
      </c>
      <c r="BZ269" s="18">
        <v>88</v>
      </c>
      <c r="CA269" s="18">
        <v>65</v>
      </c>
      <c r="CB269" s="18">
        <v>112</v>
      </c>
      <c r="CC269" s="18">
        <v>73</v>
      </c>
      <c r="CD269" s="18">
        <v>102</v>
      </c>
      <c r="CE269" s="18">
        <v>163</v>
      </c>
      <c r="CF269" s="18">
        <v>90</v>
      </c>
      <c r="CG269" s="18">
        <v>102</v>
      </c>
      <c r="CH269" s="18">
        <v>91</v>
      </c>
      <c r="CI269" s="18">
        <v>83</v>
      </c>
      <c r="CJ269" s="18">
        <v>75</v>
      </c>
      <c r="CK269" s="18">
        <v>81</v>
      </c>
      <c r="CL269" s="18">
        <v>82</v>
      </c>
      <c r="CM269" s="18">
        <v>94</v>
      </c>
      <c r="CN269" s="18">
        <v>95</v>
      </c>
      <c r="CO269" s="18">
        <v>73</v>
      </c>
      <c r="CP269" s="18">
        <v>50</v>
      </c>
    </row>
    <row r="270" spans="2:94" x14ac:dyDescent="0.3">
      <c r="B270" s="18" t="str">
        <f t="shared" si="8"/>
        <v>DR_Data Plan upgradeGoogle Android</v>
      </c>
      <c r="C270" s="18" t="s">
        <v>114</v>
      </c>
      <c r="D270" s="18" t="s">
        <v>4</v>
      </c>
      <c r="E270" s="18">
        <v>142</v>
      </c>
      <c r="F270" s="18">
        <v>143</v>
      </c>
      <c r="G270" s="18">
        <v>145</v>
      </c>
      <c r="H270" s="18">
        <v>177</v>
      </c>
      <c r="I270" s="18">
        <v>180</v>
      </c>
      <c r="J270" s="18">
        <v>182</v>
      </c>
      <c r="K270" s="18">
        <v>196</v>
      </c>
      <c r="L270" s="18">
        <v>228</v>
      </c>
      <c r="M270" s="18">
        <v>204</v>
      </c>
      <c r="N270" s="18">
        <v>166</v>
      </c>
      <c r="O270" s="18">
        <v>176</v>
      </c>
      <c r="P270" s="18">
        <v>191</v>
      </c>
      <c r="Q270" s="18">
        <v>170</v>
      </c>
      <c r="R270" s="18">
        <v>169</v>
      </c>
      <c r="S270" s="18">
        <v>189</v>
      </c>
      <c r="T270" s="18">
        <v>169</v>
      </c>
      <c r="U270" s="18">
        <v>171</v>
      </c>
      <c r="V270" s="18">
        <v>174</v>
      </c>
      <c r="W270" s="18">
        <v>205</v>
      </c>
      <c r="X270" s="18">
        <v>163</v>
      </c>
      <c r="Y270" s="18">
        <v>186</v>
      </c>
      <c r="Z270" s="18">
        <v>201</v>
      </c>
      <c r="AA270" s="18">
        <v>202</v>
      </c>
      <c r="AB270" s="18">
        <v>183</v>
      </c>
      <c r="AC270" s="18">
        <v>191</v>
      </c>
      <c r="AD270" s="18">
        <v>167</v>
      </c>
      <c r="AE270" s="18">
        <v>195</v>
      </c>
      <c r="AF270" s="18">
        <v>175</v>
      </c>
      <c r="AG270" s="18">
        <v>104</v>
      </c>
      <c r="AH270" s="18">
        <v>112</v>
      </c>
      <c r="AI270" s="18">
        <v>84</v>
      </c>
      <c r="AJ270" s="18">
        <v>97</v>
      </c>
      <c r="AK270" s="18">
        <v>142</v>
      </c>
      <c r="AL270" s="18">
        <v>127</v>
      </c>
      <c r="AM270" s="18">
        <v>128</v>
      </c>
      <c r="AN270" s="18">
        <v>133</v>
      </c>
      <c r="AO270" s="18">
        <v>114</v>
      </c>
      <c r="AP270" s="18">
        <v>125</v>
      </c>
      <c r="AQ270" s="18">
        <v>134</v>
      </c>
      <c r="AR270" s="18">
        <v>137</v>
      </c>
      <c r="AS270" s="18">
        <v>137</v>
      </c>
      <c r="AT270" s="18">
        <v>129</v>
      </c>
      <c r="AU270" s="18">
        <v>131</v>
      </c>
      <c r="AV270" s="18">
        <v>99</v>
      </c>
      <c r="AW270" s="18">
        <v>122</v>
      </c>
      <c r="AX270" s="18">
        <v>128</v>
      </c>
      <c r="AY270" s="18">
        <v>129</v>
      </c>
      <c r="AZ270" s="18">
        <v>136</v>
      </c>
      <c r="BA270" s="18">
        <v>125</v>
      </c>
      <c r="BB270" s="18">
        <v>119</v>
      </c>
      <c r="BC270" s="18">
        <v>148</v>
      </c>
      <c r="BD270" s="18">
        <v>135</v>
      </c>
      <c r="BE270" s="18">
        <v>134</v>
      </c>
      <c r="BF270" s="18">
        <v>152</v>
      </c>
      <c r="BG270" s="18">
        <v>146</v>
      </c>
      <c r="BH270" s="18">
        <v>137</v>
      </c>
      <c r="BI270" s="18">
        <v>168</v>
      </c>
      <c r="BJ270" s="18">
        <v>152</v>
      </c>
      <c r="BK270" s="18">
        <v>99</v>
      </c>
      <c r="BL270" s="18">
        <v>106</v>
      </c>
      <c r="BM270" s="18">
        <v>121</v>
      </c>
      <c r="BN270" s="18">
        <v>126</v>
      </c>
      <c r="BO270" s="18">
        <v>158</v>
      </c>
      <c r="BP270" s="18">
        <v>148</v>
      </c>
      <c r="BQ270" s="18">
        <v>162</v>
      </c>
      <c r="BR270" s="18">
        <v>171</v>
      </c>
      <c r="BS270" s="18">
        <v>231</v>
      </c>
      <c r="BT270" s="18">
        <v>209</v>
      </c>
      <c r="BU270" s="18">
        <v>200</v>
      </c>
      <c r="BV270" s="18">
        <v>169</v>
      </c>
      <c r="BW270" s="18">
        <v>169</v>
      </c>
      <c r="BX270" s="18">
        <v>175</v>
      </c>
      <c r="BY270" s="18">
        <v>176</v>
      </c>
      <c r="BZ270" s="18">
        <v>201</v>
      </c>
      <c r="CA270" s="18">
        <v>134</v>
      </c>
      <c r="CB270" s="18">
        <v>255</v>
      </c>
      <c r="CC270" s="18">
        <v>193</v>
      </c>
      <c r="CD270" s="18">
        <v>220</v>
      </c>
      <c r="CE270" s="18">
        <v>316</v>
      </c>
      <c r="CF270" s="18">
        <v>255</v>
      </c>
      <c r="CG270" s="18">
        <v>245</v>
      </c>
      <c r="CH270" s="18">
        <v>238</v>
      </c>
      <c r="CI270" s="18">
        <v>199</v>
      </c>
      <c r="CJ270" s="18">
        <v>196</v>
      </c>
      <c r="CK270" s="18">
        <v>202</v>
      </c>
      <c r="CL270" s="18">
        <v>196</v>
      </c>
      <c r="CM270" s="18">
        <v>213</v>
      </c>
      <c r="CN270" s="18">
        <v>230</v>
      </c>
      <c r="CO270" s="18">
        <v>188</v>
      </c>
      <c r="CP270" s="18">
        <v>104</v>
      </c>
    </row>
    <row r="271" spans="2:94" x14ac:dyDescent="0.3">
      <c r="B271" s="18" t="str">
        <f t="shared" si="8"/>
        <v>DR_Data Usage Learn MoreApple iOS</v>
      </c>
      <c r="C271" s="18" t="s">
        <v>115</v>
      </c>
      <c r="D271" s="18" t="s">
        <v>3</v>
      </c>
      <c r="E271" s="18">
        <v>918</v>
      </c>
      <c r="F271" s="18">
        <v>941</v>
      </c>
      <c r="G271" s="18">
        <v>918</v>
      </c>
      <c r="H271" s="18">
        <v>847</v>
      </c>
      <c r="I271" s="18">
        <v>966</v>
      </c>
      <c r="J271" s="18">
        <v>1073</v>
      </c>
      <c r="K271" s="18">
        <v>1066</v>
      </c>
      <c r="L271" s="18">
        <v>1056</v>
      </c>
      <c r="M271" s="18">
        <v>968</v>
      </c>
      <c r="N271" s="18">
        <v>993</v>
      </c>
      <c r="O271" s="18">
        <v>965</v>
      </c>
      <c r="P271" s="18">
        <v>1075</v>
      </c>
      <c r="Q271" s="18">
        <v>980</v>
      </c>
      <c r="R271" s="18">
        <v>959</v>
      </c>
      <c r="S271" s="18">
        <v>1091</v>
      </c>
      <c r="T271" s="18">
        <v>895</v>
      </c>
      <c r="U271" s="18">
        <v>802</v>
      </c>
      <c r="V271" s="18">
        <v>866</v>
      </c>
      <c r="W271" s="18">
        <v>1015</v>
      </c>
      <c r="X271" s="18">
        <v>864</v>
      </c>
      <c r="Y271" s="18">
        <v>903</v>
      </c>
      <c r="Z271" s="18">
        <v>936</v>
      </c>
      <c r="AA271" s="18">
        <v>866</v>
      </c>
      <c r="AB271" s="18">
        <v>819</v>
      </c>
      <c r="AC271" s="18">
        <v>810</v>
      </c>
      <c r="AD271" s="18">
        <v>844</v>
      </c>
      <c r="AE271" s="18">
        <v>924</v>
      </c>
      <c r="AF271" s="18">
        <v>933</v>
      </c>
      <c r="AG271" s="18">
        <v>891</v>
      </c>
      <c r="AH271" s="18">
        <v>943</v>
      </c>
      <c r="AI271" s="18">
        <v>791</v>
      </c>
      <c r="AJ271" s="18">
        <v>833</v>
      </c>
      <c r="AK271" s="18">
        <v>899</v>
      </c>
      <c r="AL271" s="18">
        <v>877</v>
      </c>
      <c r="AM271" s="18">
        <v>824</v>
      </c>
      <c r="AN271" s="18">
        <v>750</v>
      </c>
      <c r="AO271" s="18">
        <v>809</v>
      </c>
      <c r="AP271" s="18">
        <v>744</v>
      </c>
      <c r="AQ271" s="18">
        <v>734</v>
      </c>
      <c r="AR271" s="18">
        <v>766</v>
      </c>
      <c r="AS271" s="18">
        <v>789</v>
      </c>
      <c r="AT271" s="18">
        <v>743</v>
      </c>
      <c r="AU271" s="18">
        <v>780</v>
      </c>
      <c r="AV271" s="18">
        <v>686</v>
      </c>
      <c r="AW271" s="18">
        <v>727</v>
      </c>
      <c r="AX271" s="18">
        <v>692</v>
      </c>
      <c r="AY271" s="18">
        <v>886</v>
      </c>
      <c r="AZ271" s="18">
        <v>800</v>
      </c>
      <c r="BA271" s="18">
        <v>908</v>
      </c>
      <c r="BB271" s="18">
        <v>749</v>
      </c>
      <c r="BC271" s="18">
        <v>738</v>
      </c>
      <c r="BD271" s="18">
        <v>669</v>
      </c>
      <c r="BE271" s="18">
        <v>735</v>
      </c>
      <c r="BF271" s="18">
        <v>892</v>
      </c>
      <c r="BG271" s="18">
        <v>947</v>
      </c>
      <c r="BH271" s="18">
        <v>796</v>
      </c>
      <c r="BI271" s="18">
        <v>844</v>
      </c>
      <c r="BJ271" s="18">
        <v>801</v>
      </c>
      <c r="BK271" s="18">
        <v>844</v>
      </c>
      <c r="BL271" s="18">
        <v>712</v>
      </c>
      <c r="BM271" s="18">
        <v>773</v>
      </c>
      <c r="BN271" s="18">
        <v>788</v>
      </c>
      <c r="BO271" s="18">
        <v>777</v>
      </c>
      <c r="BP271" s="18">
        <v>634</v>
      </c>
      <c r="BQ271" s="18">
        <v>714</v>
      </c>
      <c r="BR271" s="18">
        <v>815</v>
      </c>
      <c r="BS271" s="18">
        <v>1033</v>
      </c>
      <c r="BT271" s="18">
        <v>924</v>
      </c>
      <c r="BU271" s="18">
        <v>821</v>
      </c>
      <c r="BV271" s="18">
        <v>786</v>
      </c>
      <c r="BW271" s="18">
        <v>849</v>
      </c>
      <c r="BX271" s="18">
        <v>851</v>
      </c>
      <c r="BY271" s="18">
        <v>877</v>
      </c>
      <c r="BZ271" s="18">
        <v>830</v>
      </c>
      <c r="CA271" s="18">
        <v>773</v>
      </c>
      <c r="CB271" s="18">
        <v>948</v>
      </c>
      <c r="CC271" s="18">
        <v>899</v>
      </c>
      <c r="CD271" s="18">
        <v>975</v>
      </c>
      <c r="CE271" s="18">
        <v>1165</v>
      </c>
      <c r="CF271" s="18">
        <v>924</v>
      </c>
      <c r="CG271" s="18">
        <v>881</v>
      </c>
      <c r="CH271" s="18">
        <v>942</v>
      </c>
      <c r="CI271" s="18">
        <v>1001</v>
      </c>
      <c r="CJ271" s="18">
        <v>852</v>
      </c>
      <c r="CK271" s="18">
        <v>761</v>
      </c>
      <c r="CL271" s="18">
        <v>811</v>
      </c>
      <c r="CM271" s="18">
        <v>742</v>
      </c>
      <c r="CN271" s="18">
        <v>814</v>
      </c>
      <c r="CO271" s="18">
        <v>752</v>
      </c>
      <c r="CP271" s="18">
        <v>827</v>
      </c>
    </row>
    <row r="272" spans="2:94" x14ac:dyDescent="0.3">
      <c r="B272" s="18" t="str">
        <f t="shared" si="8"/>
        <v>DR_Data Usage Learn MoreGoogle Android</v>
      </c>
      <c r="C272" s="18" t="s">
        <v>115</v>
      </c>
      <c r="D272" s="18" t="s">
        <v>4</v>
      </c>
      <c r="E272" s="18">
        <v>196</v>
      </c>
      <c r="F272" s="18">
        <v>180</v>
      </c>
      <c r="G272" s="18">
        <v>200</v>
      </c>
      <c r="H272" s="18">
        <v>195</v>
      </c>
      <c r="I272" s="18">
        <v>230</v>
      </c>
      <c r="J272" s="18">
        <v>207</v>
      </c>
      <c r="K272" s="18">
        <v>234</v>
      </c>
      <c r="L272" s="18">
        <v>237</v>
      </c>
      <c r="M272" s="18">
        <v>232</v>
      </c>
      <c r="N272" s="18">
        <v>249</v>
      </c>
      <c r="O272" s="18">
        <v>231</v>
      </c>
      <c r="P272" s="18">
        <v>245</v>
      </c>
      <c r="Q272" s="18">
        <v>209</v>
      </c>
      <c r="R272" s="18">
        <v>213</v>
      </c>
      <c r="S272" s="18">
        <v>237</v>
      </c>
      <c r="T272" s="18">
        <v>195</v>
      </c>
      <c r="U272" s="18">
        <v>194</v>
      </c>
      <c r="V272" s="18">
        <v>207</v>
      </c>
      <c r="W272" s="18">
        <v>200</v>
      </c>
      <c r="X272" s="18">
        <v>205</v>
      </c>
      <c r="Y272" s="18">
        <v>154</v>
      </c>
      <c r="Z272" s="18">
        <v>197</v>
      </c>
      <c r="AA272" s="18">
        <v>203</v>
      </c>
      <c r="AB272" s="18">
        <v>190</v>
      </c>
      <c r="AC272" s="18">
        <v>194</v>
      </c>
      <c r="AD272" s="18">
        <v>179</v>
      </c>
      <c r="AE272" s="18">
        <v>197</v>
      </c>
      <c r="AF272" s="18">
        <v>180</v>
      </c>
      <c r="AG272" s="18">
        <v>202</v>
      </c>
      <c r="AH272" s="18">
        <v>201</v>
      </c>
      <c r="AI272" s="18">
        <v>191</v>
      </c>
      <c r="AJ272" s="18">
        <v>187</v>
      </c>
      <c r="AK272" s="18">
        <v>228</v>
      </c>
      <c r="AL272" s="18">
        <v>186</v>
      </c>
      <c r="AM272" s="18">
        <v>192</v>
      </c>
      <c r="AN272" s="18">
        <v>200</v>
      </c>
      <c r="AO272" s="18">
        <v>168</v>
      </c>
      <c r="AP272" s="18">
        <v>183</v>
      </c>
      <c r="AQ272" s="18">
        <v>171</v>
      </c>
      <c r="AR272" s="18">
        <v>199</v>
      </c>
      <c r="AS272" s="18">
        <v>165</v>
      </c>
      <c r="AT272" s="18">
        <v>200</v>
      </c>
      <c r="AU272" s="18">
        <v>190</v>
      </c>
      <c r="AV272" s="18">
        <v>181</v>
      </c>
      <c r="AW272" s="18">
        <v>163</v>
      </c>
      <c r="AX272" s="18">
        <v>152</v>
      </c>
      <c r="AY272" s="18">
        <v>200</v>
      </c>
      <c r="AZ272" s="18">
        <v>198</v>
      </c>
      <c r="BA272" s="18">
        <v>228</v>
      </c>
      <c r="BB272" s="18">
        <v>187</v>
      </c>
      <c r="BC272" s="18">
        <v>206</v>
      </c>
      <c r="BD272" s="18">
        <v>176</v>
      </c>
      <c r="BE272" s="18">
        <v>196</v>
      </c>
      <c r="BF272" s="18">
        <v>223</v>
      </c>
      <c r="BG272" s="18">
        <v>227</v>
      </c>
      <c r="BH272" s="18">
        <v>202</v>
      </c>
      <c r="BI272" s="18">
        <v>179</v>
      </c>
      <c r="BJ272" s="18">
        <v>190</v>
      </c>
      <c r="BK272" s="18">
        <v>211</v>
      </c>
      <c r="BL272" s="18">
        <v>162</v>
      </c>
      <c r="BM272" s="18">
        <v>187</v>
      </c>
      <c r="BN272" s="18">
        <v>167</v>
      </c>
      <c r="BO272" s="18">
        <v>173</v>
      </c>
      <c r="BP272" s="18">
        <v>183</v>
      </c>
      <c r="BQ272" s="18">
        <v>185</v>
      </c>
      <c r="BR272" s="18">
        <v>222</v>
      </c>
      <c r="BS272" s="18">
        <v>243</v>
      </c>
      <c r="BT272" s="18">
        <v>212</v>
      </c>
      <c r="BU272" s="18">
        <v>211</v>
      </c>
      <c r="BV272" s="18">
        <v>199</v>
      </c>
      <c r="BW272" s="18">
        <v>201</v>
      </c>
      <c r="BX272" s="18">
        <v>222</v>
      </c>
      <c r="BY272" s="18">
        <v>216</v>
      </c>
      <c r="BZ272" s="18">
        <v>230</v>
      </c>
      <c r="CA272" s="18">
        <v>191</v>
      </c>
      <c r="CB272" s="18">
        <v>208</v>
      </c>
      <c r="CC272" s="18">
        <v>217</v>
      </c>
      <c r="CD272" s="18">
        <v>225</v>
      </c>
      <c r="CE272" s="18">
        <v>286</v>
      </c>
      <c r="CF272" s="18">
        <v>231</v>
      </c>
      <c r="CG272" s="18">
        <v>183</v>
      </c>
      <c r="CH272" s="18">
        <v>202</v>
      </c>
      <c r="CI272" s="18">
        <v>232</v>
      </c>
      <c r="CJ272" s="18">
        <v>214</v>
      </c>
      <c r="CK272" s="18">
        <v>209</v>
      </c>
      <c r="CL272" s="18">
        <v>167</v>
      </c>
      <c r="CM272" s="18">
        <v>177</v>
      </c>
      <c r="CN272" s="18">
        <v>171</v>
      </c>
      <c r="CO272" s="18">
        <v>187</v>
      </c>
      <c r="CP272" s="18">
        <v>195</v>
      </c>
    </row>
    <row r="273" spans="2:94" x14ac:dyDescent="0.3">
      <c r="B273" s="18" t="str">
        <f t="shared" si="8"/>
        <v>DR_Data Usage Courtesy CreditsApple iOS</v>
      </c>
      <c r="C273" s="18" t="s">
        <v>116</v>
      </c>
      <c r="D273" s="18" t="s">
        <v>3</v>
      </c>
      <c r="E273" s="18">
        <v>5655</v>
      </c>
      <c r="F273" s="18">
        <v>5702</v>
      </c>
      <c r="G273" s="18">
        <v>5443</v>
      </c>
      <c r="H273" s="18">
        <v>5670</v>
      </c>
      <c r="I273" s="18">
        <v>5921</v>
      </c>
      <c r="J273" s="18">
        <v>6295</v>
      </c>
      <c r="K273" s="18">
        <v>6704</v>
      </c>
      <c r="L273" s="18">
        <v>6571</v>
      </c>
      <c r="M273" s="18">
        <v>6310</v>
      </c>
      <c r="N273" s="18">
        <v>5998</v>
      </c>
      <c r="O273" s="18">
        <v>6333</v>
      </c>
      <c r="P273" s="18">
        <v>6240</v>
      </c>
      <c r="Q273" s="18">
        <v>5993</v>
      </c>
      <c r="R273" s="18">
        <v>6027</v>
      </c>
      <c r="S273" s="18">
        <v>6569</v>
      </c>
      <c r="T273" s="18">
        <v>5818</v>
      </c>
      <c r="U273" s="18">
        <v>5626</v>
      </c>
      <c r="V273" s="18">
        <v>5720</v>
      </c>
      <c r="W273" s="18">
        <v>6079</v>
      </c>
      <c r="X273" s="18">
        <v>5769</v>
      </c>
      <c r="Y273" s="18">
        <v>5821</v>
      </c>
      <c r="Z273" s="18">
        <v>5544</v>
      </c>
      <c r="AA273" s="18">
        <v>5577</v>
      </c>
      <c r="AB273" s="18">
        <v>5458</v>
      </c>
      <c r="AC273" s="18">
        <v>5644</v>
      </c>
      <c r="AD273" s="18">
        <v>6039</v>
      </c>
      <c r="AE273" s="18">
        <v>6192</v>
      </c>
      <c r="AF273" s="18">
        <v>6022</v>
      </c>
      <c r="AG273" s="18">
        <v>6491</v>
      </c>
      <c r="AH273" s="18">
        <v>5980</v>
      </c>
      <c r="AI273" s="18">
        <v>5062</v>
      </c>
      <c r="AJ273" s="18">
        <v>5187</v>
      </c>
      <c r="AK273" s="18">
        <v>5767</v>
      </c>
      <c r="AL273" s="18">
        <v>5808</v>
      </c>
      <c r="AM273" s="18">
        <v>5612</v>
      </c>
      <c r="AN273" s="18">
        <v>5542</v>
      </c>
      <c r="AO273" s="18">
        <v>5231</v>
      </c>
      <c r="AP273" s="18">
        <v>4940</v>
      </c>
      <c r="AQ273" s="18">
        <v>5169</v>
      </c>
      <c r="AR273" s="18">
        <v>5249</v>
      </c>
      <c r="AS273" s="18">
        <v>5026</v>
      </c>
      <c r="AT273" s="18">
        <v>5289</v>
      </c>
      <c r="AU273" s="18">
        <v>5405</v>
      </c>
      <c r="AV273" s="18">
        <v>5260</v>
      </c>
      <c r="AW273" s="18">
        <v>4718</v>
      </c>
      <c r="AX273" s="18">
        <v>4622</v>
      </c>
      <c r="AY273" s="18">
        <v>5448</v>
      </c>
      <c r="AZ273" s="18">
        <v>5510</v>
      </c>
      <c r="BA273" s="18">
        <v>5471</v>
      </c>
      <c r="BB273" s="18">
        <v>5196</v>
      </c>
      <c r="BC273" s="18">
        <v>5079</v>
      </c>
      <c r="BD273" s="18">
        <v>4757</v>
      </c>
      <c r="BE273" s="18">
        <v>4994</v>
      </c>
      <c r="BF273" s="18">
        <v>5326</v>
      </c>
      <c r="BG273" s="18">
        <v>5620</v>
      </c>
      <c r="BH273" s="18">
        <v>5471</v>
      </c>
      <c r="BI273" s="18">
        <v>5301</v>
      </c>
      <c r="BJ273" s="18">
        <v>5323</v>
      </c>
      <c r="BK273" s="18">
        <v>5125</v>
      </c>
      <c r="BL273" s="18">
        <v>4708</v>
      </c>
      <c r="BM273" s="18">
        <v>5027</v>
      </c>
      <c r="BN273" s="18">
        <v>4961</v>
      </c>
      <c r="BO273" s="18">
        <v>4929</v>
      </c>
      <c r="BP273" s="18">
        <v>4672</v>
      </c>
      <c r="BQ273" s="18">
        <v>5082</v>
      </c>
      <c r="BR273" s="18">
        <v>5032</v>
      </c>
      <c r="BS273" s="18">
        <v>5933</v>
      </c>
      <c r="BT273" s="18">
        <v>5691</v>
      </c>
      <c r="BU273" s="18">
        <v>5194</v>
      </c>
      <c r="BV273" s="18">
        <v>5036</v>
      </c>
      <c r="BW273" s="18">
        <v>5323</v>
      </c>
      <c r="BX273" s="18">
        <v>5379</v>
      </c>
      <c r="BY273" s="18">
        <v>5030</v>
      </c>
      <c r="BZ273" s="18">
        <v>5026</v>
      </c>
      <c r="CA273" s="18">
        <v>5247</v>
      </c>
      <c r="CB273" s="18">
        <v>5857</v>
      </c>
      <c r="CC273" s="18">
        <v>5714</v>
      </c>
      <c r="CD273" s="18">
        <v>6178</v>
      </c>
      <c r="CE273" s="18">
        <v>7300</v>
      </c>
      <c r="CF273" s="18">
        <v>5558</v>
      </c>
      <c r="CG273" s="18">
        <v>5600</v>
      </c>
      <c r="CH273" s="18">
        <v>5956</v>
      </c>
      <c r="CI273" s="18">
        <v>5750</v>
      </c>
      <c r="CJ273" s="18">
        <v>5756</v>
      </c>
      <c r="CK273" s="18">
        <v>5666</v>
      </c>
      <c r="CL273" s="18">
        <v>5688</v>
      </c>
      <c r="CM273" s="18">
        <v>5359</v>
      </c>
      <c r="CN273" s="18">
        <v>5704</v>
      </c>
      <c r="CO273" s="18">
        <v>5629</v>
      </c>
      <c r="CP273" s="18">
        <v>5932</v>
      </c>
    </row>
    <row r="274" spans="2:94" x14ac:dyDescent="0.3">
      <c r="B274" s="18" t="str">
        <f t="shared" si="8"/>
        <v>DR_Data Usage Courtesy CreditsGoogle Android</v>
      </c>
      <c r="C274" s="18" t="s">
        <v>116</v>
      </c>
      <c r="D274" s="18" t="s">
        <v>4</v>
      </c>
      <c r="E274" s="18">
        <v>2488</v>
      </c>
      <c r="F274" s="18">
        <v>2456</v>
      </c>
      <c r="G274" s="18">
        <v>2360</v>
      </c>
      <c r="H274" s="18">
        <v>2527</v>
      </c>
      <c r="I274" s="18">
        <v>2558</v>
      </c>
      <c r="J274" s="18">
        <v>2663</v>
      </c>
      <c r="K274" s="18">
        <v>2944</v>
      </c>
      <c r="L274" s="18">
        <v>2784</v>
      </c>
      <c r="M274" s="18">
        <v>2719</v>
      </c>
      <c r="N274" s="18">
        <v>2574</v>
      </c>
      <c r="O274" s="18">
        <v>2665</v>
      </c>
      <c r="P274" s="18">
        <v>2603</v>
      </c>
      <c r="Q274" s="18">
        <v>2575</v>
      </c>
      <c r="R274" s="18">
        <v>2628</v>
      </c>
      <c r="S274" s="18">
        <v>2758</v>
      </c>
      <c r="T274" s="18">
        <v>2521</v>
      </c>
      <c r="U274" s="18">
        <v>2465</v>
      </c>
      <c r="V274" s="18">
        <v>2524</v>
      </c>
      <c r="W274" s="18">
        <v>2501</v>
      </c>
      <c r="X274" s="18">
        <v>2346</v>
      </c>
      <c r="Y274" s="18">
        <v>2361</v>
      </c>
      <c r="Z274" s="18">
        <v>2408</v>
      </c>
      <c r="AA274" s="18">
        <v>2446</v>
      </c>
      <c r="AB274" s="18">
        <v>2276</v>
      </c>
      <c r="AC274" s="18">
        <v>2448</v>
      </c>
      <c r="AD274" s="18">
        <v>2418</v>
      </c>
      <c r="AE274" s="18">
        <v>2538</v>
      </c>
      <c r="AF274" s="18">
        <v>2462</v>
      </c>
      <c r="AG274" s="18">
        <v>2754</v>
      </c>
      <c r="AH274" s="18">
        <v>2630</v>
      </c>
      <c r="AI274" s="18">
        <v>2263</v>
      </c>
      <c r="AJ274" s="18">
        <v>2203</v>
      </c>
      <c r="AK274" s="18">
        <v>2435</v>
      </c>
      <c r="AL274" s="18">
        <v>2484</v>
      </c>
      <c r="AM274" s="18">
        <v>2353</v>
      </c>
      <c r="AN274" s="18">
        <v>2314</v>
      </c>
      <c r="AO274" s="18">
        <v>2195</v>
      </c>
      <c r="AP274" s="18">
        <v>2188</v>
      </c>
      <c r="AQ274" s="18">
        <v>2266</v>
      </c>
      <c r="AR274" s="18">
        <v>2195</v>
      </c>
      <c r="AS274" s="18">
        <v>2191</v>
      </c>
      <c r="AT274" s="18">
        <v>2305</v>
      </c>
      <c r="AU274" s="18">
        <v>2348</v>
      </c>
      <c r="AV274" s="18">
        <v>2321</v>
      </c>
      <c r="AW274" s="18">
        <v>2066</v>
      </c>
      <c r="AX274" s="18">
        <v>2011</v>
      </c>
      <c r="AY274" s="18">
        <v>2339</v>
      </c>
      <c r="AZ274" s="18">
        <v>2405</v>
      </c>
      <c r="BA274" s="18">
        <v>2314</v>
      </c>
      <c r="BB274" s="18">
        <v>2281</v>
      </c>
      <c r="BC274" s="18">
        <v>2339</v>
      </c>
      <c r="BD274" s="18">
        <v>2162</v>
      </c>
      <c r="BE274" s="18">
        <v>2173</v>
      </c>
      <c r="BF274" s="18">
        <v>2467</v>
      </c>
      <c r="BG274" s="18">
        <v>2453</v>
      </c>
      <c r="BH274" s="18">
        <v>2351</v>
      </c>
      <c r="BI274" s="18">
        <v>2264</v>
      </c>
      <c r="BJ274" s="18">
        <v>2338</v>
      </c>
      <c r="BK274" s="18">
        <v>2266</v>
      </c>
      <c r="BL274" s="18">
        <v>2089</v>
      </c>
      <c r="BM274" s="18">
        <v>2138</v>
      </c>
      <c r="BN274" s="18">
        <v>2082</v>
      </c>
      <c r="BO274" s="18">
        <v>2246</v>
      </c>
      <c r="BP274" s="18">
        <v>2028</v>
      </c>
      <c r="BQ274" s="18">
        <v>2292</v>
      </c>
      <c r="BR274" s="18">
        <v>2242</v>
      </c>
      <c r="BS274" s="18">
        <v>2617</v>
      </c>
      <c r="BT274" s="18">
        <v>2366</v>
      </c>
      <c r="BU274" s="18">
        <v>2366</v>
      </c>
      <c r="BV274" s="18">
        <v>2228</v>
      </c>
      <c r="BW274" s="18">
        <v>2371</v>
      </c>
      <c r="BX274" s="18">
        <v>2308</v>
      </c>
      <c r="BY274" s="18">
        <v>2238</v>
      </c>
      <c r="BZ274" s="18">
        <v>2180</v>
      </c>
      <c r="CA274" s="18">
        <v>2319</v>
      </c>
      <c r="CB274" s="18">
        <v>2487</v>
      </c>
      <c r="CC274" s="18">
        <v>2334</v>
      </c>
      <c r="CD274" s="18">
        <v>2564</v>
      </c>
      <c r="CE274" s="18">
        <v>3083</v>
      </c>
      <c r="CF274" s="18">
        <v>2501</v>
      </c>
      <c r="CG274" s="18">
        <v>2294</v>
      </c>
      <c r="CH274" s="18">
        <v>2440</v>
      </c>
      <c r="CI274" s="18">
        <v>2404</v>
      </c>
      <c r="CJ274" s="18">
        <v>2515</v>
      </c>
      <c r="CK274" s="18">
        <v>2436</v>
      </c>
      <c r="CL274" s="18">
        <v>2387</v>
      </c>
      <c r="CM274" s="18">
        <v>2296</v>
      </c>
      <c r="CN274" s="18">
        <v>2440</v>
      </c>
      <c r="CO274" s="18">
        <v>2412</v>
      </c>
      <c r="CP274" s="18">
        <v>2448</v>
      </c>
    </row>
    <row r="275" spans="2:94" x14ac:dyDescent="0.3">
      <c r="B275" s="18" t="str">
        <f t="shared" si="8"/>
        <v>DR_Total Data Usage &gt;=75%Apple iOS</v>
      </c>
      <c r="C275" s="18" t="s">
        <v>117</v>
      </c>
      <c r="D275" s="18" t="s">
        <v>3</v>
      </c>
      <c r="E275" s="18">
        <v>6161</v>
      </c>
      <c r="F275" s="18">
        <v>6859</v>
      </c>
      <c r="G275" s="18">
        <v>6282</v>
      </c>
      <c r="H275" s="18">
        <v>6514</v>
      </c>
      <c r="I275" s="18">
        <v>6982</v>
      </c>
      <c r="J275" s="18">
        <v>8034</v>
      </c>
      <c r="K275" s="18">
        <v>8896</v>
      </c>
      <c r="L275" s="18">
        <v>9233</v>
      </c>
      <c r="M275" s="18">
        <v>8972</v>
      </c>
      <c r="N275" s="18">
        <v>7242</v>
      </c>
      <c r="O275" s="18">
        <v>7013</v>
      </c>
      <c r="P275" s="18">
        <v>7569</v>
      </c>
      <c r="Q275" s="18">
        <v>7348</v>
      </c>
      <c r="R275" s="18">
        <v>8060</v>
      </c>
      <c r="S275" s="18">
        <v>8890</v>
      </c>
      <c r="T275" s="18">
        <v>8071</v>
      </c>
      <c r="U275" s="18">
        <v>6525</v>
      </c>
      <c r="V275" s="18">
        <v>6410</v>
      </c>
      <c r="W275" s="18">
        <v>7512</v>
      </c>
      <c r="X275" s="18">
        <v>7281</v>
      </c>
      <c r="Y275" s="18">
        <v>8020</v>
      </c>
      <c r="Z275" s="18">
        <v>7895</v>
      </c>
      <c r="AA275" s="18">
        <v>8341</v>
      </c>
      <c r="AB275" s="18">
        <v>6834</v>
      </c>
      <c r="AC275" s="18">
        <v>7058</v>
      </c>
      <c r="AD275" s="18">
        <v>8262</v>
      </c>
      <c r="AE275" s="18">
        <v>8603</v>
      </c>
      <c r="AF275" s="18">
        <v>8736</v>
      </c>
      <c r="AG275" s="18">
        <v>7430</v>
      </c>
      <c r="AH275" s="18">
        <v>4401</v>
      </c>
      <c r="AI275" s="18">
        <v>3675</v>
      </c>
      <c r="AJ275" s="18">
        <v>4095</v>
      </c>
      <c r="AK275" s="18">
        <v>5940</v>
      </c>
      <c r="AL275" s="18">
        <v>6486</v>
      </c>
      <c r="AM275" s="18">
        <v>6025</v>
      </c>
      <c r="AN275" s="18">
        <v>5995</v>
      </c>
      <c r="AO275" s="18">
        <v>5873</v>
      </c>
      <c r="AP275" s="18">
        <v>4733</v>
      </c>
      <c r="AQ275" s="18">
        <v>4769</v>
      </c>
      <c r="AR275" s="18">
        <v>5645</v>
      </c>
      <c r="AS275" s="18">
        <v>5189</v>
      </c>
      <c r="AT275" s="18">
        <v>5609</v>
      </c>
      <c r="AU275" s="18">
        <v>6021</v>
      </c>
      <c r="AV275" s="18">
        <v>5920</v>
      </c>
      <c r="AW275" s="18">
        <v>4717</v>
      </c>
      <c r="AX275" s="18">
        <v>4563</v>
      </c>
      <c r="AY275" s="18">
        <v>5690</v>
      </c>
      <c r="AZ275" s="18">
        <v>5913</v>
      </c>
      <c r="BA275" s="18">
        <v>6193</v>
      </c>
      <c r="BB275" s="18">
        <v>6182</v>
      </c>
      <c r="BC275" s="18">
        <v>6574</v>
      </c>
      <c r="BD275" s="18">
        <v>5189</v>
      </c>
      <c r="BE275" s="18">
        <v>5146</v>
      </c>
      <c r="BF275" s="18">
        <v>6443</v>
      </c>
      <c r="BG275" s="18">
        <v>7268</v>
      </c>
      <c r="BH275" s="18">
        <v>7294</v>
      </c>
      <c r="BI275" s="18">
        <v>7592</v>
      </c>
      <c r="BJ275" s="18">
        <v>8039</v>
      </c>
      <c r="BK275" s="18">
        <v>3575</v>
      </c>
      <c r="BL275" s="18">
        <v>3264</v>
      </c>
      <c r="BM275" s="18">
        <v>4546</v>
      </c>
      <c r="BN275" s="18">
        <v>5068</v>
      </c>
      <c r="BO275" s="18">
        <v>6079</v>
      </c>
      <c r="BP275" s="18">
        <v>6449</v>
      </c>
      <c r="BQ275" s="18">
        <v>7568</v>
      </c>
      <c r="BR275" s="18">
        <v>6497</v>
      </c>
      <c r="BS275" s="18">
        <v>7996</v>
      </c>
      <c r="BT275" s="18">
        <v>8076</v>
      </c>
      <c r="BU275" s="18">
        <v>7591</v>
      </c>
      <c r="BV275" s="18">
        <v>7342</v>
      </c>
      <c r="BW275" s="18">
        <v>8238</v>
      </c>
      <c r="BX275" s="18">
        <v>8575</v>
      </c>
      <c r="BY275" s="18">
        <v>6683</v>
      </c>
      <c r="BZ275" s="18">
        <v>6497</v>
      </c>
      <c r="CA275" s="18">
        <v>6540</v>
      </c>
      <c r="CB275" s="18">
        <v>8467</v>
      </c>
      <c r="CC275" s="18">
        <v>8317</v>
      </c>
      <c r="CD275" s="18">
        <v>9666</v>
      </c>
      <c r="CE275" s="18">
        <v>11715</v>
      </c>
      <c r="CF275" s="18">
        <v>8005</v>
      </c>
      <c r="CG275" s="18">
        <v>7875</v>
      </c>
      <c r="CH275" s="18">
        <v>9022</v>
      </c>
      <c r="CI275" s="18">
        <v>8914</v>
      </c>
      <c r="CJ275" s="18">
        <v>8980</v>
      </c>
      <c r="CK275" s="18">
        <v>9297</v>
      </c>
      <c r="CL275" s="18">
        <v>9541</v>
      </c>
      <c r="CM275" s="18">
        <v>8363</v>
      </c>
      <c r="CN275" s="18">
        <v>8363</v>
      </c>
      <c r="CO275" s="18">
        <v>8861</v>
      </c>
      <c r="CP275" s="18">
        <v>4970</v>
      </c>
    </row>
    <row r="276" spans="2:94" x14ac:dyDescent="0.3">
      <c r="B276" s="18" t="str">
        <f t="shared" si="8"/>
        <v>DR_Total Data Usage &gt;=75%Google Android</v>
      </c>
      <c r="C276" s="18" t="s">
        <v>117</v>
      </c>
      <c r="D276" s="18" t="s">
        <v>4</v>
      </c>
      <c r="E276" s="18">
        <v>1773</v>
      </c>
      <c r="F276" s="18">
        <v>2110</v>
      </c>
      <c r="G276" s="18">
        <v>1946</v>
      </c>
      <c r="H276" s="18">
        <v>1934</v>
      </c>
      <c r="I276" s="18">
        <v>2090</v>
      </c>
      <c r="J276" s="18">
        <v>2334</v>
      </c>
      <c r="K276" s="18">
        <v>2576</v>
      </c>
      <c r="L276" s="18">
        <v>2806</v>
      </c>
      <c r="M276" s="18">
        <v>2593</v>
      </c>
      <c r="N276" s="18">
        <v>2174</v>
      </c>
      <c r="O276" s="18">
        <v>2052</v>
      </c>
      <c r="P276" s="18">
        <v>2178</v>
      </c>
      <c r="Q276" s="18">
        <v>2136</v>
      </c>
      <c r="R276" s="18">
        <v>2333</v>
      </c>
      <c r="S276" s="18">
        <v>2466</v>
      </c>
      <c r="T276" s="18">
        <v>2295</v>
      </c>
      <c r="U276" s="18">
        <v>1943</v>
      </c>
      <c r="V276" s="18">
        <v>1988</v>
      </c>
      <c r="W276" s="18">
        <v>2112</v>
      </c>
      <c r="X276" s="18">
        <v>2049</v>
      </c>
      <c r="Y276" s="18">
        <v>2200</v>
      </c>
      <c r="Z276" s="18">
        <v>2217</v>
      </c>
      <c r="AA276" s="18">
        <v>2381</v>
      </c>
      <c r="AB276" s="18">
        <v>1881</v>
      </c>
      <c r="AC276" s="18">
        <v>2010</v>
      </c>
      <c r="AD276" s="18">
        <v>2226</v>
      </c>
      <c r="AE276" s="18">
        <v>2257</v>
      </c>
      <c r="AF276" s="18">
        <v>2609</v>
      </c>
      <c r="AG276" s="18">
        <v>2181</v>
      </c>
      <c r="AH276" s="18">
        <v>1185</v>
      </c>
      <c r="AI276" s="18">
        <v>1100</v>
      </c>
      <c r="AJ276" s="18">
        <v>1243</v>
      </c>
      <c r="AK276" s="18">
        <v>1716</v>
      </c>
      <c r="AL276" s="18">
        <v>1946</v>
      </c>
      <c r="AM276" s="18">
        <v>1816</v>
      </c>
      <c r="AN276" s="18">
        <v>1870</v>
      </c>
      <c r="AO276" s="18">
        <v>1739</v>
      </c>
      <c r="AP276" s="18">
        <v>1455</v>
      </c>
      <c r="AQ276" s="18">
        <v>1392</v>
      </c>
      <c r="AR276" s="18">
        <v>1525</v>
      </c>
      <c r="AS276" s="18">
        <v>1550</v>
      </c>
      <c r="AT276" s="18">
        <v>1711</v>
      </c>
      <c r="AU276" s="18">
        <v>1753</v>
      </c>
      <c r="AV276" s="18">
        <v>1724</v>
      </c>
      <c r="AW276" s="18">
        <v>1413</v>
      </c>
      <c r="AX276" s="18">
        <v>1365</v>
      </c>
      <c r="AY276" s="18">
        <v>1636</v>
      </c>
      <c r="AZ276" s="18">
        <v>1605</v>
      </c>
      <c r="BA276" s="18">
        <v>1786</v>
      </c>
      <c r="BB276" s="18">
        <v>1740</v>
      </c>
      <c r="BC276" s="18">
        <v>1899</v>
      </c>
      <c r="BD276" s="18">
        <v>1560</v>
      </c>
      <c r="BE276" s="18">
        <v>1541</v>
      </c>
      <c r="BF276" s="18">
        <v>1894</v>
      </c>
      <c r="BG276" s="18">
        <v>2027</v>
      </c>
      <c r="BH276" s="18">
        <v>1992</v>
      </c>
      <c r="BI276" s="18">
        <v>2179</v>
      </c>
      <c r="BJ276" s="18">
        <v>2276</v>
      </c>
      <c r="BK276" s="18">
        <v>1074</v>
      </c>
      <c r="BL276" s="18">
        <v>897</v>
      </c>
      <c r="BM276" s="18">
        <v>1259</v>
      </c>
      <c r="BN276" s="18">
        <v>1502</v>
      </c>
      <c r="BO276" s="18">
        <v>1819</v>
      </c>
      <c r="BP276" s="18">
        <v>2044</v>
      </c>
      <c r="BQ276" s="18">
        <v>2296</v>
      </c>
      <c r="BR276" s="18">
        <v>1932</v>
      </c>
      <c r="BS276" s="18">
        <v>2289</v>
      </c>
      <c r="BT276" s="18">
        <v>2296</v>
      </c>
      <c r="BU276" s="18">
        <v>2261</v>
      </c>
      <c r="BV276" s="18">
        <v>2220</v>
      </c>
      <c r="BW276" s="18">
        <v>2366</v>
      </c>
      <c r="BX276" s="18">
        <v>2399</v>
      </c>
      <c r="BY276" s="18">
        <v>2035</v>
      </c>
      <c r="BZ276" s="18">
        <v>1851</v>
      </c>
      <c r="CA276" s="18">
        <v>1895</v>
      </c>
      <c r="CB276" s="18">
        <v>2339</v>
      </c>
      <c r="CC276" s="18">
        <v>2304</v>
      </c>
      <c r="CD276" s="18">
        <v>2579</v>
      </c>
      <c r="CE276" s="18">
        <v>3159</v>
      </c>
      <c r="CF276" s="18">
        <v>2330</v>
      </c>
      <c r="CG276" s="18">
        <v>2249</v>
      </c>
      <c r="CH276" s="18">
        <v>2398</v>
      </c>
      <c r="CI276" s="18">
        <v>2466</v>
      </c>
      <c r="CJ276" s="18">
        <v>2595</v>
      </c>
      <c r="CK276" s="18">
        <v>2559</v>
      </c>
      <c r="CL276" s="18">
        <v>2724</v>
      </c>
      <c r="CM276" s="18">
        <v>2420</v>
      </c>
      <c r="CN276" s="18">
        <v>2393</v>
      </c>
      <c r="CO276" s="18">
        <v>2505</v>
      </c>
      <c r="CP276" s="18">
        <v>1361</v>
      </c>
    </row>
    <row r="277" spans="2:94" x14ac:dyDescent="0.3">
      <c r="B277" s="18" t="str">
        <f t="shared" si="8"/>
        <v>DR_Total Data Usage &gt;=100%Apple iOS</v>
      </c>
      <c r="C277" s="18" t="s">
        <v>118</v>
      </c>
      <c r="D277" s="18" t="s">
        <v>3</v>
      </c>
      <c r="E277" s="18">
        <v>2201</v>
      </c>
      <c r="F277" s="18">
        <v>2459</v>
      </c>
      <c r="G277" s="18">
        <v>2151</v>
      </c>
      <c r="H277" s="18">
        <v>2217</v>
      </c>
      <c r="I277" s="18">
        <v>2369</v>
      </c>
      <c r="J277" s="18">
        <v>2781</v>
      </c>
      <c r="K277" s="18">
        <v>3053</v>
      </c>
      <c r="L277" s="18">
        <v>3366</v>
      </c>
      <c r="M277" s="18">
        <v>3269</v>
      </c>
      <c r="N277" s="18">
        <v>2589</v>
      </c>
      <c r="O277" s="18">
        <v>2294</v>
      </c>
      <c r="P277" s="18">
        <v>2616</v>
      </c>
      <c r="Q277" s="18">
        <v>2558</v>
      </c>
      <c r="R277" s="18">
        <v>2836</v>
      </c>
      <c r="S277" s="18">
        <v>3192</v>
      </c>
      <c r="T277" s="18">
        <v>2784</v>
      </c>
      <c r="U277" s="18">
        <v>2151</v>
      </c>
      <c r="V277" s="18">
        <v>2129</v>
      </c>
      <c r="W277" s="18">
        <v>2438</v>
      </c>
      <c r="X277" s="18">
        <v>2412</v>
      </c>
      <c r="Y277" s="18">
        <v>2837</v>
      </c>
      <c r="Z277" s="18">
        <v>2807</v>
      </c>
      <c r="AA277" s="18">
        <v>2822</v>
      </c>
      <c r="AB277" s="18">
        <v>2290</v>
      </c>
      <c r="AC277" s="18">
        <v>2316</v>
      </c>
      <c r="AD277" s="18">
        <v>2850</v>
      </c>
      <c r="AE277" s="18">
        <v>2937</v>
      </c>
      <c r="AF277" s="18">
        <v>3140</v>
      </c>
      <c r="AG277" s="18">
        <v>2587</v>
      </c>
      <c r="AH277" s="18">
        <v>1474</v>
      </c>
      <c r="AI277" s="18">
        <v>1244</v>
      </c>
      <c r="AJ277" s="18">
        <v>1294</v>
      </c>
      <c r="AK277" s="18">
        <v>1996</v>
      </c>
      <c r="AL277" s="18">
        <v>2094</v>
      </c>
      <c r="AM277" s="18">
        <v>2003</v>
      </c>
      <c r="AN277" s="18">
        <v>1972</v>
      </c>
      <c r="AO277" s="18">
        <v>1921</v>
      </c>
      <c r="AP277" s="18">
        <v>1487</v>
      </c>
      <c r="AQ277" s="18">
        <v>1445</v>
      </c>
      <c r="AR277" s="18">
        <v>1730</v>
      </c>
      <c r="AS277" s="18">
        <v>1614</v>
      </c>
      <c r="AT277" s="18">
        <v>1766</v>
      </c>
      <c r="AU277" s="18">
        <v>1945</v>
      </c>
      <c r="AV277" s="18">
        <v>1798</v>
      </c>
      <c r="AW277" s="18">
        <v>1435</v>
      </c>
      <c r="AX277" s="18">
        <v>1381</v>
      </c>
      <c r="AY277" s="18">
        <v>1720</v>
      </c>
      <c r="AZ277" s="18">
        <v>1817</v>
      </c>
      <c r="BA277" s="18">
        <v>1927</v>
      </c>
      <c r="BB277" s="18">
        <v>1984</v>
      </c>
      <c r="BC277" s="18">
        <v>2058</v>
      </c>
      <c r="BD277" s="18">
        <v>1635</v>
      </c>
      <c r="BE277" s="18">
        <v>1576</v>
      </c>
      <c r="BF277" s="18">
        <v>1936</v>
      </c>
      <c r="BG277" s="18">
        <v>2317</v>
      </c>
      <c r="BH277" s="18">
        <v>2356</v>
      </c>
      <c r="BI277" s="18">
        <v>2529</v>
      </c>
      <c r="BJ277" s="18">
        <v>2703</v>
      </c>
      <c r="BK277" s="18">
        <v>1163</v>
      </c>
      <c r="BL277" s="18">
        <v>1070</v>
      </c>
      <c r="BM277" s="18">
        <v>1557</v>
      </c>
      <c r="BN277" s="18">
        <v>1626</v>
      </c>
      <c r="BO277" s="18">
        <v>2039</v>
      </c>
      <c r="BP277" s="18">
        <v>2163</v>
      </c>
      <c r="BQ277" s="18">
        <v>2624</v>
      </c>
      <c r="BR277" s="18">
        <v>2281</v>
      </c>
      <c r="BS277" s="18">
        <v>2743</v>
      </c>
      <c r="BT277" s="18">
        <v>2798</v>
      </c>
      <c r="BU277" s="18">
        <v>2593</v>
      </c>
      <c r="BV277" s="18">
        <v>2484</v>
      </c>
      <c r="BW277" s="18">
        <v>2846</v>
      </c>
      <c r="BX277" s="18">
        <v>3007</v>
      </c>
      <c r="BY277" s="18">
        <v>2362</v>
      </c>
      <c r="BZ277" s="18">
        <v>2158</v>
      </c>
      <c r="CA277" s="18">
        <v>2315</v>
      </c>
      <c r="CB277" s="18">
        <v>2891</v>
      </c>
      <c r="CC277" s="18">
        <v>2881</v>
      </c>
      <c r="CD277" s="18">
        <v>3443</v>
      </c>
      <c r="CE277" s="18">
        <v>4157</v>
      </c>
      <c r="CF277" s="18">
        <v>2742</v>
      </c>
      <c r="CG277" s="18">
        <v>2729</v>
      </c>
      <c r="CH277" s="18">
        <v>3104</v>
      </c>
      <c r="CI277" s="18">
        <v>3031</v>
      </c>
      <c r="CJ277" s="18">
        <v>3079</v>
      </c>
      <c r="CK277" s="18">
        <v>3332</v>
      </c>
      <c r="CL277" s="18">
        <v>3377</v>
      </c>
      <c r="CM277" s="18">
        <v>2849</v>
      </c>
      <c r="CN277" s="18">
        <v>3006</v>
      </c>
      <c r="CO277" s="18">
        <v>3413</v>
      </c>
      <c r="CP277" s="18">
        <v>1708</v>
      </c>
    </row>
    <row r="278" spans="2:94" x14ac:dyDescent="0.3">
      <c r="B278" s="18" t="str">
        <f t="shared" si="8"/>
        <v>DR_Total Data Usage &gt;=100%Google Android</v>
      </c>
      <c r="C278" s="18" t="s">
        <v>118</v>
      </c>
      <c r="D278" s="18" t="s">
        <v>4</v>
      </c>
      <c r="E278" s="18">
        <v>640</v>
      </c>
      <c r="F278" s="18">
        <v>815</v>
      </c>
      <c r="G278" s="18">
        <v>652</v>
      </c>
      <c r="H278" s="18">
        <v>660</v>
      </c>
      <c r="I278" s="18">
        <v>728</v>
      </c>
      <c r="J278" s="18">
        <v>787</v>
      </c>
      <c r="K278" s="18">
        <v>874</v>
      </c>
      <c r="L278" s="18">
        <v>933</v>
      </c>
      <c r="M278" s="18">
        <v>927</v>
      </c>
      <c r="N278" s="18">
        <v>742</v>
      </c>
      <c r="O278" s="18">
        <v>615</v>
      </c>
      <c r="P278" s="18">
        <v>744</v>
      </c>
      <c r="Q278" s="18">
        <v>679</v>
      </c>
      <c r="R278" s="18">
        <v>804</v>
      </c>
      <c r="S278" s="18">
        <v>869</v>
      </c>
      <c r="T278" s="18">
        <v>718</v>
      </c>
      <c r="U278" s="18">
        <v>633</v>
      </c>
      <c r="V278" s="18">
        <v>686</v>
      </c>
      <c r="W278" s="18">
        <v>695</v>
      </c>
      <c r="X278" s="18">
        <v>629</v>
      </c>
      <c r="Y278" s="18">
        <v>723</v>
      </c>
      <c r="Z278" s="18">
        <v>750</v>
      </c>
      <c r="AA278" s="18">
        <v>802</v>
      </c>
      <c r="AB278" s="18">
        <v>564</v>
      </c>
      <c r="AC278" s="18">
        <v>623</v>
      </c>
      <c r="AD278" s="18">
        <v>730</v>
      </c>
      <c r="AE278" s="18">
        <v>766</v>
      </c>
      <c r="AF278" s="18">
        <v>890</v>
      </c>
      <c r="AG278" s="18">
        <v>734</v>
      </c>
      <c r="AH278" s="18">
        <v>424</v>
      </c>
      <c r="AI278" s="18">
        <v>315</v>
      </c>
      <c r="AJ278" s="18">
        <v>405</v>
      </c>
      <c r="AK278" s="18">
        <v>566</v>
      </c>
      <c r="AL278" s="18">
        <v>655</v>
      </c>
      <c r="AM278" s="18">
        <v>595</v>
      </c>
      <c r="AN278" s="18">
        <v>609</v>
      </c>
      <c r="AO278" s="18">
        <v>548</v>
      </c>
      <c r="AP278" s="18">
        <v>488</v>
      </c>
      <c r="AQ278" s="18">
        <v>433</v>
      </c>
      <c r="AR278" s="18">
        <v>471</v>
      </c>
      <c r="AS278" s="18">
        <v>480</v>
      </c>
      <c r="AT278" s="18">
        <v>516</v>
      </c>
      <c r="AU278" s="18">
        <v>548</v>
      </c>
      <c r="AV278" s="18">
        <v>488</v>
      </c>
      <c r="AW278" s="18">
        <v>406</v>
      </c>
      <c r="AX278" s="18">
        <v>427</v>
      </c>
      <c r="AY278" s="18">
        <v>502</v>
      </c>
      <c r="AZ278" s="18">
        <v>462</v>
      </c>
      <c r="BA278" s="18">
        <v>532</v>
      </c>
      <c r="BB278" s="18">
        <v>552</v>
      </c>
      <c r="BC278" s="18">
        <v>609</v>
      </c>
      <c r="BD278" s="18">
        <v>467</v>
      </c>
      <c r="BE278" s="18">
        <v>457</v>
      </c>
      <c r="BF278" s="18">
        <v>572</v>
      </c>
      <c r="BG278" s="18">
        <v>639</v>
      </c>
      <c r="BH278" s="18">
        <v>648</v>
      </c>
      <c r="BI278" s="18">
        <v>694</v>
      </c>
      <c r="BJ278" s="18">
        <v>801</v>
      </c>
      <c r="BK278" s="18">
        <v>374</v>
      </c>
      <c r="BL278" s="18">
        <v>265</v>
      </c>
      <c r="BM278" s="18">
        <v>413</v>
      </c>
      <c r="BN278" s="18">
        <v>474</v>
      </c>
      <c r="BO278" s="18">
        <v>644</v>
      </c>
      <c r="BP278" s="18">
        <v>690</v>
      </c>
      <c r="BQ278" s="18">
        <v>838</v>
      </c>
      <c r="BR278" s="18">
        <v>666</v>
      </c>
      <c r="BS278" s="18">
        <v>775</v>
      </c>
      <c r="BT278" s="18">
        <v>849</v>
      </c>
      <c r="BU278" s="18">
        <v>812</v>
      </c>
      <c r="BV278" s="18">
        <v>748</v>
      </c>
      <c r="BW278" s="18">
        <v>865</v>
      </c>
      <c r="BX278" s="18">
        <v>856</v>
      </c>
      <c r="BY278" s="18">
        <v>703</v>
      </c>
      <c r="BZ278" s="18">
        <v>623</v>
      </c>
      <c r="CA278" s="18">
        <v>623</v>
      </c>
      <c r="CB278" s="18">
        <v>752</v>
      </c>
      <c r="CC278" s="18">
        <v>779</v>
      </c>
      <c r="CD278" s="18">
        <v>893</v>
      </c>
      <c r="CE278" s="18">
        <v>1113</v>
      </c>
      <c r="CF278" s="18">
        <v>804</v>
      </c>
      <c r="CG278" s="18">
        <v>759</v>
      </c>
      <c r="CH278" s="18">
        <v>796</v>
      </c>
      <c r="CI278" s="18">
        <v>818</v>
      </c>
      <c r="CJ278" s="18">
        <v>913</v>
      </c>
      <c r="CK278" s="18">
        <v>885</v>
      </c>
      <c r="CL278" s="18">
        <v>910</v>
      </c>
      <c r="CM278" s="18">
        <v>860</v>
      </c>
      <c r="CN278" s="18">
        <v>811</v>
      </c>
      <c r="CO278" s="18">
        <v>827</v>
      </c>
      <c r="CP278" s="18">
        <v>454</v>
      </c>
    </row>
    <row r="279" spans="2:94" x14ac:dyDescent="0.3">
      <c r="B279" s="18" t="str">
        <f t="shared" si="8"/>
        <v>DR_Data Usage - Agent Chat StartedApple iOS</v>
      </c>
      <c r="C279" s="18" t="s">
        <v>119</v>
      </c>
      <c r="D279" s="18" t="s">
        <v>3</v>
      </c>
      <c r="E279" s="18">
        <v>418</v>
      </c>
      <c r="F279" s="18">
        <v>442</v>
      </c>
      <c r="G279" s="18">
        <v>432</v>
      </c>
      <c r="H279" s="18">
        <v>371</v>
      </c>
      <c r="I279" s="18">
        <v>387</v>
      </c>
      <c r="J279" s="18">
        <v>466</v>
      </c>
      <c r="K279" s="18">
        <v>486</v>
      </c>
      <c r="L279" s="18">
        <v>546</v>
      </c>
      <c r="M279" s="18">
        <v>477</v>
      </c>
      <c r="N279" s="18">
        <v>463</v>
      </c>
      <c r="O279" s="18">
        <v>415</v>
      </c>
      <c r="P279" s="18">
        <v>417</v>
      </c>
      <c r="Q279" s="18">
        <v>429</v>
      </c>
      <c r="R279" s="18">
        <v>416</v>
      </c>
      <c r="S279" s="18">
        <v>456</v>
      </c>
      <c r="T279" s="18">
        <v>400</v>
      </c>
      <c r="U279" s="18">
        <v>393</v>
      </c>
      <c r="V279" s="18">
        <v>415</v>
      </c>
      <c r="W279" s="18">
        <v>442</v>
      </c>
      <c r="X279" s="18">
        <v>400</v>
      </c>
      <c r="Y279" s="18">
        <v>442</v>
      </c>
      <c r="Z279" s="18">
        <v>421</v>
      </c>
      <c r="AA279" s="18">
        <v>413</v>
      </c>
      <c r="AB279" s="18">
        <v>412</v>
      </c>
      <c r="AC279" s="18">
        <v>388</v>
      </c>
      <c r="AD279" s="18">
        <v>465</v>
      </c>
      <c r="AE279" s="18">
        <v>416</v>
      </c>
      <c r="AF279" s="18">
        <v>454</v>
      </c>
      <c r="AG279" s="18">
        <v>373</v>
      </c>
      <c r="AH279" s="18">
        <v>442</v>
      </c>
      <c r="AI279" s="18">
        <v>416</v>
      </c>
      <c r="AJ279" s="18">
        <v>374</v>
      </c>
      <c r="AK279" s="18">
        <v>450</v>
      </c>
      <c r="AL279" s="18">
        <v>434</v>
      </c>
      <c r="AM279" s="18">
        <v>421</v>
      </c>
      <c r="AN279" s="18">
        <v>417</v>
      </c>
      <c r="AO279" s="18">
        <v>395</v>
      </c>
      <c r="AP279" s="18">
        <v>357</v>
      </c>
      <c r="AQ279" s="18">
        <v>323</v>
      </c>
      <c r="AR279" s="18">
        <v>389</v>
      </c>
      <c r="AS279" s="18">
        <v>411</v>
      </c>
      <c r="AT279" s="18">
        <v>426</v>
      </c>
      <c r="AU279" s="18">
        <v>377</v>
      </c>
      <c r="AV279" s="18">
        <v>339</v>
      </c>
      <c r="AW279" s="18">
        <v>384</v>
      </c>
      <c r="AX279" s="18">
        <v>313</v>
      </c>
      <c r="AY279" s="18">
        <v>396</v>
      </c>
      <c r="AZ279" s="18">
        <v>378</v>
      </c>
      <c r="BA279" s="18">
        <v>394</v>
      </c>
      <c r="BB279" s="18">
        <v>336</v>
      </c>
      <c r="BC279" s="18">
        <v>337</v>
      </c>
      <c r="BD279" s="18">
        <v>330</v>
      </c>
      <c r="BE279" s="18">
        <v>304</v>
      </c>
      <c r="BF279" s="18">
        <v>371</v>
      </c>
      <c r="BG279" s="18">
        <v>378</v>
      </c>
      <c r="BH279" s="18">
        <v>385</v>
      </c>
      <c r="BI279" s="18">
        <v>367</v>
      </c>
      <c r="BJ279" s="18">
        <v>353</v>
      </c>
      <c r="BK279" s="18">
        <v>316</v>
      </c>
      <c r="BL279" s="18">
        <v>295</v>
      </c>
      <c r="BM279" s="18">
        <v>357</v>
      </c>
      <c r="BN279" s="18">
        <v>330</v>
      </c>
      <c r="BO279" s="18">
        <v>327</v>
      </c>
      <c r="BP279" s="18">
        <v>261</v>
      </c>
      <c r="BQ279" s="18">
        <v>366</v>
      </c>
      <c r="BR279" s="18">
        <v>378</v>
      </c>
      <c r="BS279" s="18">
        <v>404</v>
      </c>
      <c r="BT279" s="18">
        <v>379</v>
      </c>
      <c r="BU279" s="18">
        <v>350</v>
      </c>
      <c r="BV279" s="18">
        <v>307</v>
      </c>
      <c r="BW279" s="18">
        <v>371</v>
      </c>
      <c r="BX279" s="18">
        <v>389</v>
      </c>
      <c r="BY279" s="18">
        <v>424</v>
      </c>
      <c r="BZ279" s="18">
        <v>317</v>
      </c>
      <c r="CA279" s="18">
        <v>370</v>
      </c>
      <c r="CB279" s="18">
        <v>405</v>
      </c>
      <c r="CC279" s="18">
        <v>379</v>
      </c>
      <c r="CD279" s="18">
        <v>412</v>
      </c>
      <c r="CE279" s="18">
        <v>500</v>
      </c>
      <c r="CF279" s="18">
        <v>421</v>
      </c>
      <c r="CG279" s="18">
        <v>364</v>
      </c>
      <c r="CH279" s="18">
        <v>390</v>
      </c>
      <c r="CI279" s="18">
        <v>420</v>
      </c>
      <c r="CJ279" s="18">
        <v>384</v>
      </c>
      <c r="CK279" s="18">
        <v>416</v>
      </c>
      <c r="CL279" s="18">
        <v>383</v>
      </c>
      <c r="CM279" s="18">
        <v>385</v>
      </c>
      <c r="CN279" s="18">
        <v>346</v>
      </c>
      <c r="CO279" s="18">
        <v>401</v>
      </c>
      <c r="CP279" s="18">
        <v>387</v>
      </c>
    </row>
    <row r="280" spans="2:94" x14ac:dyDescent="0.3">
      <c r="B280" s="18" t="str">
        <f t="shared" si="8"/>
        <v>DR_Data Usage - Agent Chat StartedGoogle Android</v>
      </c>
      <c r="C280" s="18" t="s">
        <v>119</v>
      </c>
      <c r="D280" s="18" t="s">
        <v>4</v>
      </c>
      <c r="E280" s="18">
        <v>120</v>
      </c>
      <c r="F280" s="18">
        <v>113</v>
      </c>
      <c r="G280" s="18">
        <v>121</v>
      </c>
      <c r="H280" s="18">
        <v>114</v>
      </c>
      <c r="I280" s="18">
        <v>125</v>
      </c>
      <c r="J280" s="18">
        <v>100</v>
      </c>
      <c r="K280" s="18">
        <v>141</v>
      </c>
      <c r="L280" s="18">
        <v>157</v>
      </c>
      <c r="M280" s="18">
        <v>136</v>
      </c>
      <c r="N280" s="18">
        <v>137</v>
      </c>
      <c r="O280" s="18">
        <v>104</v>
      </c>
      <c r="P280" s="18">
        <v>111</v>
      </c>
      <c r="Q280" s="18">
        <v>132</v>
      </c>
      <c r="R280" s="18">
        <v>121</v>
      </c>
      <c r="S280" s="18">
        <v>140</v>
      </c>
      <c r="T280" s="18">
        <v>111</v>
      </c>
      <c r="U280" s="18">
        <v>103</v>
      </c>
      <c r="V280" s="18">
        <v>125</v>
      </c>
      <c r="W280" s="18">
        <v>121</v>
      </c>
      <c r="X280" s="18">
        <v>107</v>
      </c>
      <c r="Y280" s="18">
        <v>92</v>
      </c>
      <c r="Z280" s="18">
        <v>93</v>
      </c>
      <c r="AA280" s="18">
        <v>103</v>
      </c>
      <c r="AB280" s="18">
        <v>103</v>
      </c>
      <c r="AC280" s="18">
        <v>101</v>
      </c>
      <c r="AD280" s="18">
        <v>112</v>
      </c>
      <c r="AE280" s="18">
        <v>120</v>
      </c>
      <c r="AF280" s="18">
        <v>119</v>
      </c>
      <c r="AG280" s="18">
        <v>100</v>
      </c>
      <c r="AH280" s="18">
        <v>113</v>
      </c>
      <c r="AI280" s="18">
        <v>123</v>
      </c>
      <c r="AJ280" s="18">
        <v>98</v>
      </c>
      <c r="AK280" s="18">
        <v>112</v>
      </c>
      <c r="AL280" s="18">
        <v>120</v>
      </c>
      <c r="AM280" s="18">
        <v>137</v>
      </c>
      <c r="AN280" s="18">
        <v>127</v>
      </c>
      <c r="AO280" s="18">
        <v>108</v>
      </c>
      <c r="AP280" s="18">
        <v>110</v>
      </c>
      <c r="AQ280" s="18">
        <v>108</v>
      </c>
      <c r="AR280" s="18">
        <v>87</v>
      </c>
      <c r="AS280" s="18">
        <v>99</v>
      </c>
      <c r="AT280" s="18">
        <v>116</v>
      </c>
      <c r="AU280" s="18">
        <v>111</v>
      </c>
      <c r="AV280" s="18">
        <v>87</v>
      </c>
      <c r="AW280" s="18">
        <v>91</v>
      </c>
      <c r="AX280" s="18">
        <v>91</v>
      </c>
      <c r="AY280" s="18">
        <v>96</v>
      </c>
      <c r="AZ280" s="18">
        <v>110</v>
      </c>
      <c r="BA280" s="18">
        <v>108</v>
      </c>
      <c r="BB280" s="18">
        <v>97</v>
      </c>
      <c r="BC280" s="18">
        <v>102</v>
      </c>
      <c r="BD280" s="18">
        <v>115</v>
      </c>
      <c r="BE280" s="18">
        <v>98</v>
      </c>
      <c r="BF280" s="18">
        <v>115</v>
      </c>
      <c r="BG280" s="18">
        <v>129</v>
      </c>
      <c r="BH280" s="18">
        <v>102</v>
      </c>
      <c r="BI280" s="18">
        <v>105</v>
      </c>
      <c r="BJ280" s="18">
        <v>104</v>
      </c>
      <c r="BK280" s="18">
        <v>117</v>
      </c>
      <c r="BL280" s="18">
        <v>89</v>
      </c>
      <c r="BM280" s="18">
        <v>104</v>
      </c>
      <c r="BN280" s="18">
        <v>94</v>
      </c>
      <c r="BO280" s="18">
        <v>89</v>
      </c>
      <c r="BP280" s="18">
        <v>99</v>
      </c>
      <c r="BQ280" s="18">
        <v>88</v>
      </c>
      <c r="BR280" s="18">
        <v>113</v>
      </c>
      <c r="BS280" s="18">
        <v>118</v>
      </c>
      <c r="BT280" s="18">
        <v>88</v>
      </c>
      <c r="BU280" s="18">
        <v>95</v>
      </c>
      <c r="BV280" s="18">
        <v>89</v>
      </c>
      <c r="BW280" s="18">
        <v>107</v>
      </c>
      <c r="BX280" s="18">
        <v>96</v>
      </c>
      <c r="BY280" s="18">
        <v>145</v>
      </c>
      <c r="BZ280" s="18">
        <v>109</v>
      </c>
      <c r="CA280" s="18">
        <v>119</v>
      </c>
      <c r="CB280" s="18">
        <v>115</v>
      </c>
      <c r="CC280" s="18">
        <v>113</v>
      </c>
      <c r="CD280" s="18">
        <v>126</v>
      </c>
      <c r="CE280" s="18">
        <v>164</v>
      </c>
      <c r="CF280" s="18">
        <v>136</v>
      </c>
      <c r="CG280" s="18">
        <v>110</v>
      </c>
      <c r="CH280" s="18">
        <v>102</v>
      </c>
      <c r="CI280" s="18">
        <v>118</v>
      </c>
      <c r="CJ280" s="18">
        <v>113</v>
      </c>
      <c r="CK280" s="18">
        <v>110</v>
      </c>
      <c r="CL280" s="18">
        <v>112</v>
      </c>
      <c r="CM280" s="18">
        <v>132</v>
      </c>
      <c r="CN280" s="18">
        <v>117</v>
      </c>
      <c r="CO280" s="18">
        <v>128</v>
      </c>
      <c r="CP280" s="18">
        <v>111</v>
      </c>
    </row>
    <row r="286" spans="2:94" x14ac:dyDescent="0.3">
      <c r="C286" s="26" t="s">
        <v>0</v>
      </c>
      <c r="D286" s="26" t="s">
        <v>1</v>
      </c>
      <c r="E286" s="26">
        <v>45533</v>
      </c>
      <c r="F286" s="26">
        <v>45534</v>
      </c>
      <c r="G286" s="26">
        <v>45535</v>
      </c>
      <c r="H286" s="26">
        <v>45536</v>
      </c>
      <c r="I286" s="26">
        <v>45537</v>
      </c>
      <c r="J286" s="26">
        <v>45538</v>
      </c>
      <c r="K286" s="26">
        <v>45539</v>
      </c>
      <c r="L286" s="26">
        <v>45540</v>
      </c>
      <c r="M286" s="26">
        <v>45541</v>
      </c>
      <c r="N286" s="26">
        <v>45542</v>
      </c>
      <c r="O286" s="26">
        <v>45543</v>
      </c>
      <c r="P286" s="26">
        <v>45544</v>
      </c>
      <c r="Q286" s="26">
        <v>45545</v>
      </c>
      <c r="R286" s="26">
        <v>45546</v>
      </c>
      <c r="S286" s="26">
        <v>45547</v>
      </c>
      <c r="T286" s="26">
        <v>45548</v>
      </c>
      <c r="U286" s="26">
        <v>45549</v>
      </c>
      <c r="V286" s="26">
        <v>45550</v>
      </c>
      <c r="W286" s="26">
        <v>45551</v>
      </c>
      <c r="X286" s="26">
        <v>45552</v>
      </c>
      <c r="Y286" s="26">
        <v>45553</v>
      </c>
      <c r="Z286" s="26">
        <v>45554</v>
      </c>
      <c r="AA286" s="26">
        <v>45555</v>
      </c>
      <c r="AB286" s="26">
        <v>45556</v>
      </c>
      <c r="AC286" s="26">
        <v>45557</v>
      </c>
      <c r="AD286" s="26">
        <v>45558</v>
      </c>
      <c r="AE286" s="26">
        <v>45559</v>
      </c>
      <c r="AF286" s="26">
        <v>45560</v>
      </c>
      <c r="AG286" s="26">
        <v>45561</v>
      </c>
      <c r="AH286" s="26">
        <v>45562</v>
      </c>
      <c r="AI286" s="26">
        <v>45563</v>
      </c>
      <c r="AJ286" s="26">
        <v>45564</v>
      </c>
      <c r="AK286" s="26">
        <v>45565</v>
      </c>
      <c r="AL286" s="26">
        <v>45566</v>
      </c>
      <c r="AM286" s="26">
        <v>45567</v>
      </c>
      <c r="AN286" s="26">
        <v>45568</v>
      </c>
      <c r="AO286" s="26">
        <v>45569</v>
      </c>
      <c r="AP286" s="26">
        <v>45570</v>
      </c>
      <c r="AQ286" s="26">
        <v>45571</v>
      </c>
      <c r="AR286" s="26">
        <v>45572</v>
      </c>
      <c r="AS286" s="26">
        <v>45573</v>
      </c>
      <c r="AT286" s="26">
        <v>45574</v>
      </c>
      <c r="AU286" s="26">
        <v>45575</v>
      </c>
      <c r="AV286" s="26">
        <v>45576</v>
      </c>
      <c r="AW286" s="26">
        <v>45577</v>
      </c>
      <c r="AX286" s="26">
        <v>45578</v>
      </c>
      <c r="AY286" s="26">
        <v>45579</v>
      </c>
      <c r="AZ286" s="26">
        <v>45580</v>
      </c>
      <c r="BA286" s="26">
        <v>45581</v>
      </c>
      <c r="BB286" s="26">
        <v>45582</v>
      </c>
      <c r="BC286" s="26">
        <v>45583</v>
      </c>
      <c r="BD286" s="26">
        <v>45584</v>
      </c>
      <c r="BE286" s="26">
        <v>45585</v>
      </c>
      <c r="BF286" s="26">
        <v>45586</v>
      </c>
      <c r="BG286" s="26">
        <v>45587</v>
      </c>
      <c r="BH286" s="26">
        <v>45588</v>
      </c>
      <c r="BI286" s="26">
        <v>45589</v>
      </c>
      <c r="BJ286" s="26">
        <v>45590</v>
      </c>
      <c r="BK286" s="26">
        <v>45591</v>
      </c>
      <c r="BL286" s="26">
        <v>45592</v>
      </c>
      <c r="BM286" s="26">
        <v>45593</v>
      </c>
      <c r="BN286" s="26">
        <v>45594</v>
      </c>
      <c r="BO286" s="26">
        <v>45595</v>
      </c>
      <c r="BP286" s="26">
        <v>45596</v>
      </c>
      <c r="BQ286" s="26">
        <v>45597</v>
      </c>
      <c r="BR286" s="26">
        <v>45598</v>
      </c>
      <c r="BS286" s="26">
        <v>45599</v>
      </c>
      <c r="BT286" s="26">
        <v>45600</v>
      </c>
      <c r="BU286" s="26">
        <v>45601</v>
      </c>
      <c r="BV286" s="26">
        <v>45602</v>
      </c>
      <c r="BW286" s="26">
        <v>45603</v>
      </c>
      <c r="BX286" s="26">
        <v>45604</v>
      </c>
      <c r="BY286" s="26">
        <v>45605</v>
      </c>
      <c r="BZ286" s="26">
        <v>45606</v>
      </c>
      <c r="CA286" s="26">
        <v>45607</v>
      </c>
      <c r="CB286" s="26">
        <v>45608</v>
      </c>
      <c r="CC286" s="26">
        <v>45609</v>
      </c>
      <c r="CD286" s="26">
        <v>45610</v>
      </c>
      <c r="CE286" s="26">
        <v>45611</v>
      </c>
      <c r="CF286" s="26">
        <v>45612</v>
      </c>
      <c r="CG286" s="26">
        <v>45613</v>
      </c>
      <c r="CH286" s="26">
        <v>45614</v>
      </c>
      <c r="CI286" s="26">
        <v>45615</v>
      </c>
      <c r="CJ286" s="26">
        <v>45616</v>
      </c>
      <c r="CK286" s="26">
        <v>45617</v>
      </c>
      <c r="CL286" s="26">
        <v>45618</v>
      </c>
      <c r="CM286" s="26">
        <v>45619</v>
      </c>
      <c r="CN286" s="26">
        <v>45620</v>
      </c>
      <c r="CO286" s="26">
        <v>45621</v>
      </c>
      <c r="CP286" s="26">
        <v>45622</v>
      </c>
    </row>
    <row r="287" spans="2:94" x14ac:dyDescent="0.3">
      <c r="B287" s="18" t="str">
        <f t="shared" ref="B287:B334" si="9">C287&amp;D287</f>
        <v>DR_Support HomeApple iOS</v>
      </c>
      <c r="C287" s="18" t="s">
        <v>120</v>
      </c>
      <c r="D287" s="18" t="s">
        <v>3</v>
      </c>
      <c r="E287" s="18">
        <v>11257</v>
      </c>
      <c r="F287" s="18">
        <v>11826</v>
      </c>
      <c r="G287" s="18">
        <v>10183</v>
      </c>
      <c r="H287" s="18">
        <v>9041</v>
      </c>
      <c r="I287" s="18">
        <v>9295</v>
      </c>
      <c r="J287" s="18">
        <v>12334</v>
      </c>
      <c r="K287" s="18">
        <v>12711</v>
      </c>
      <c r="L287" s="18">
        <v>14006</v>
      </c>
      <c r="M287" s="18">
        <v>12753</v>
      </c>
      <c r="N287" s="18">
        <v>10174</v>
      </c>
      <c r="O287" s="18">
        <v>9059</v>
      </c>
      <c r="P287" s="18">
        <v>11277</v>
      </c>
      <c r="Q287" s="18">
        <v>10879</v>
      </c>
      <c r="R287" s="18">
        <v>11405</v>
      </c>
      <c r="S287" s="18">
        <v>13807</v>
      </c>
      <c r="T287" s="18">
        <v>12002</v>
      </c>
      <c r="U287" s="18">
        <v>9933</v>
      </c>
      <c r="V287" s="18">
        <v>9064</v>
      </c>
      <c r="W287" s="18">
        <v>11028</v>
      </c>
      <c r="X287" s="18">
        <v>10696</v>
      </c>
      <c r="Y287" s="18">
        <v>10729</v>
      </c>
      <c r="Z287" s="18">
        <v>10191</v>
      </c>
      <c r="AA287" s="18">
        <v>10794</v>
      </c>
      <c r="AB287" s="131">
        <v>9366</v>
      </c>
      <c r="AC287" s="131">
        <v>8492</v>
      </c>
      <c r="AD287" s="131">
        <v>10820</v>
      </c>
      <c r="AE287" s="131">
        <v>11336</v>
      </c>
      <c r="AF287" s="131">
        <v>10952</v>
      </c>
      <c r="AG287" s="131">
        <v>10576</v>
      </c>
      <c r="AH287" s="131">
        <v>12492</v>
      </c>
      <c r="AI287" s="131">
        <v>10742</v>
      </c>
      <c r="AJ287" s="131">
        <v>8900</v>
      </c>
      <c r="AK287" s="131">
        <v>12256</v>
      </c>
      <c r="AL287" s="131">
        <v>12332</v>
      </c>
      <c r="AM287" s="131">
        <v>11683</v>
      </c>
      <c r="AN287" s="131">
        <v>11103</v>
      </c>
      <c r="AO287" s="131">
        <v>10945</v>
      </c>
      <c r="AP287" s="131">
        <v>9246</v>
      </c>
      <c r="AQ287" s="131">
        <v>8244</v>
      </c>
      <c r="AR287" s="131">
        <v>10415</v>
      </c>
      <c r="AS287" s="131">
        <v>10252</v>
      </c>
      <c r="AT287" s="131">
        <v>10521</v>
      </c>
      <c r="AU287" s="131">
        <v>10508</v>
      </c>
      <c r="AV287" s="131">
        <v>10073</v>
      </c>
      <c r="AW287" s="131">
        <v>8468</v>
      </c>
      <c r="AX287" s="131">
        <v>7107</v>
      </c>
      <c r="AY287" s="131">
        <v>10453</v>
      </c>
      <c r="AZ287" s="131">
        <v>10774</v>
      </c>
      <c r="BA287" s="131">
        <v>10568</v>
      </c>
      <c r="BB287" s="131">
        <v>10218</v>
      </c>
      <c r="BC287" s="131">
        <v>10589</v>
      </c>
      <c r="BD287" s="131">
        <v>8897</v>
      </c>
      <c r="BE287" s="131">
        <v>8035</v>
      </c>
      <c r="BF287" s="131">
        <v>10209</v>
      </c>
      <c r="BG287" s="131">
        <v>10504</v>
      </c>
      <c r="BH287" s="131">
        <v>9821</v>
      </c>
      <c r="BI287" s="131">
        <v>9970</v>
      </c>
      <c r="BJ287" s="131">
        <v>10072</v>
      </c>
      <c r="BK287" s="131">
        <v>8119</v>
      </c>
      <c r="BL287" s="131">
        <v>7194</v>
      </c>
      <c r="BM287" s="131">
        <v>9962</v>
      </c>
      <c r="BN287" s="131">
        <v>10002</v>
      </c>
      <c r="BO287" s="131">
        <v>9862</v>
      </c>
      <c r="BP287" s="131">
        <v>9190</v>
      </c>
      <c r="BQ287" s="131">
        <v>11514</v>
      </c>
      <c r="BR287" s="131">
        <v>9691</v>
      </c>
      <c r="BS287" s="131">
        <v>9608</v>
      </c>
      <c r="BT287" s="131">
        <v>11203</v>
      </c>
      <c r="BU287" s="131">
        <v>9968</v>
      </c>
      <c r="BV287" s="131">
        <v>9613</v>
      </c>
      <c r="BW287" s="131">
        <v>10124</v>
      </c>
      <c r="BX287" s="131">
        <v>10805</v>
      </c>
      <c r="BY287" s="131">
        <v>9021</v>
      </c>
      <c r="BZ287" s="131">
        <v>7776</v>
      </c>
      <c r="CA287" s="131">
        <v>9973</v>
      </c>
      <c r="CB287" s="131">
        <v>10270</v>
      </c>
      <c r="CC287" s="131">
        <v>10068</v>
      </c>
      <c r="CD287" s="131">
        <v>11411</v>
      </c>
      <c r="CE287" s="131">
        <v>12243</v>
      </c>
      <c r="CF287" s="131">
        <v>9420</v>
      </c>
      <c r="CG287" s="131">
        <v>8092</v>
      </c>
      <c r="CH287" s="131">
        <v>10437</v>
      </c>
      <c r="CI287" s="131">
        <v>10116</v>
      </c>
      <c r="CJ287" s="131">
        <v>10540</v>
      </c>
      <c r="CK287" s="131">
        <v>11469</v>
      </c>
      <c r="CL287" s="131">
        <v>10340</v>
      </c>
      <c r="CM287" s="131">
        <v>9345</v>
      </c>
      <c r="CN287" s="131">
        <v>8419</v>
      </c>
      <c r="CO287" s="131">
        <v>10802</v>
      </c>
      <c r="CP287" s="131">
        <v>10400</v>
      </c>
    </row>
    <row r="288" spans="2:94" x14ac:dyDescent="0.3">
      <c r="B288" s="18" t="str">
        <f t="shared" si="9"/>
        <v>DR_Support HomeGoogle Android</v>
      </c>
      <c r="C288" s="18" t="s">
        <v>120</v>
      </c>
      <c r="D288" s="18" t="s">
        <v>4</v>
      </c>
      <c r="E288" s="18">
        <v>3381</v>
      </c>
      <c r="F288" s="18">
        <v>3586</v>
      </c>
      <c r="G288" s="18">
        <v>3118</v>
      </c>
      <c r="H288" s="18">
        <v>2778</v>
      </c>
      <c r="I288" s="18">
        <v>2759</v>
      </c>
      <c r="J288" s="18">
        <v>3689</v>
      </c>
      <c r="K288" s="18">
        <v>3809</v>
      </c>
      <c r="L288" s="18">
        <v>4211</v>
      </c>
      <c r="M288" s="18">
        <v>3877</v>
      </c>
      <c r="N288" s="18">
        <v>3250</v>
      </c>
      <c r="O288" s="18">
        <v>2795</v>
      </c>
      <c r="P288" s="18">
        <v>3300</v>
      </c>
      <c r="Q288" s="18">
        <v>3209</v>
      </c>
      <c r="R288" s="18">
        <v>3418</v>
      </c>
      <c r="S288" s="18">
        <v>4046</v>
      </c>
      <c r="T288" s="18">
        <v>3514</v>
      </c>
      <c r="U288" s="18">
        <v>3057</v>
      </c>
      <c r="V288" s="18">
        <v>3161</v>
      </c>
      <c r="W288" s="18">
        <v>3343</v>
      </c>
      <c r="X288" s="18">
        <v>3199</v>
      </c>
      <c r="Y288" s="18">
        <v>3143</v>
      </c>
      <c r="Z288" s="18">
        <v>3045</v>
      </c>
      <c r="AA288" s="18">
        <v>3164</v>
      </c>
      <c r="AB288" s="131">
        <v>2875</v>
      </c>
      <c r="AC288" s="131">
        <v>2605</v>
      </c>
      <c r="AD288" s="131">
        <v>3228</v>
      </c>
      <c r="AE288" s="131">
        <v>3363</v>
      </c>
      <c r="AF288" s="131">
        <v>3290</v>
      </c>
      <c r="AG288" s="131">
        <v>3061</v>
      </c>
      <c r="AH288" s="131">
        <v>3905</v>
      </c>
      <c r="AI288" s="131">
        <v>3371</v>
      </c>
      <c r="AJ288" s="131">
        <v>2820</v>
      </c>
      <c r="AK288" s="131">
        <v>3612</v>
      </c>
      <c r="AL288" s="131">
        <v>3684</v>
      </c>
      <c r="AM288" s="131">
        <v>3632</v>
      </c>
      <c r="AN288" s="131">
        <v>3541</v>
      </c>
      <c r="AO288" s="131">
        <v>3387</v>
      </c>
      <c r="AP288" s="131">
        <v>2964</v>
      </c>
      <c r="AQ288" s="131">
        <v>2577</v>
      </c>
      <c r="AR288" s="131">
        <v>3087</v>
      </c>
      <c r="AS288" s="131">
        <v>3164</v>
      </c>
      <c r="AT288" s="131">
        <v>3243</v>
      </c>
      <c r="AU288" s="131">
        <v>3212</v>
      </c>
      <c r="AV288" s="131">
        <v>3035</v>
      </c>
      <c r="AW288" s="131">
        <v>2814</v>
      </c>
      <c r="AX288" s="131">
        <v>2166</v>
      </c>
      <c r="AY288" s="131">
        <v>3142</v>
      </c>
      <c r="AZ288" s="131">
        <v>3313</v>
      </c>
      <c r="BA288" s="131">
        <v>3206</v>
      </c>
      <c r="BB288" s="131">
        <v>3051</v>
      </c>
      <c r="BC288" s="131">
        <v>3240</v>
      </c>
      <c r="BD288" s="131">
        <v>2736</v>
      </c>
      <c r="BE288" s="131">
        <v>2490</v>
      </c>
      <c r="BF288" s="131">
        <v>3175</v>
      </c>
      <c r="BG288" s="131">
        <v>3389</v>
      </c>
      <c r="BH288" s="131">
        <v>2999</v>
      </c>
      <c r="BI288" s="131">
        <v>2925</v>
      </c>
      <c r="BJ288" s="131">
        <v>3002</v>
      </c>
      <c r="BK288" s="131">
        <v>2543</v>
      </c>
      <c r="BL288" s="131">
        <v>2192</v>
      </c>
      <c r="BM288" s="131">
        <v>2936</v>
      </c>
      <c r="BN288" s="131">
        <v>2954</v>
      </c>
      <c r="BO288" s="131">
        <v>2996</v>
      </c>
      <c r="BP288" s="131">
        <v>2845</v>
      </c>
      <c r="BQ288" s="131">
        <v>3643</v>
      </c>
      <c r="BR288" s="131">
        <v>3020</v>
      </c>
      <c r="BS288" s="131">
        <v>3000</v>
      </c>
      <c r="BT288" s="131">
        <v>3168</v>
      </c>
      <c r="BU288" s="131">
        <v>2969</v>
      </c>
      <c r="BV288" s="131">
        <v>2906</v>
      </c>
      <c r="BW288" s="131">
        <v>2977</v>
      </c>
      <c r="BX288" s="131">
        <v>3175</v>
      </c>
      <c r="BY288" s="131">
        <v>2961</v>
      </c>
      <c r="BZ288" s="131">
        <v>2435</v>
      </c>
      <c r="CA288" s="131">
        <v>2962</v>
      </c>
      <c r="CB288" s="131">
        <v>3068</v>
      </c>
      <c r="CC288" s="131">
        <v>3039</v>
      </c>
      <c r="CD288" s="131">
        <v>3481</v>
      </c>
      <c r="CE288" s="131">
        <v>3989</v>
      </c>
      <c r="CF288" s="131">
        <v>2962</v>
      </c>
      <c r="CG288" s="131">
        <v>2474</v>
      </c>
      <c r="CH288" s="131">
        <v>3173</v>
      </c>
      <c r="CI288" s="131">
        <v>3052</v>
      </c>
      <c r="CJ288" s="131">
        <v>3231</v>
      </c>
      <c r="CK288" s="131">
        <v>3150</v>
      </c>
      <c r="CL288" s="131">
        <v>3242</v>
      </c>
      <c r="CM288" s="131">
        <v>2910</v>
      </c>
      <c r="CN288" s="131">
        <v>2682</v>
      </c>
      <c r="CO288" s="131">
        <v>3173</v>
      </c>
      <c r="CP288" s="131">
        <v>3122</v>
      </c>
    </row>
    <row r="289" spans="2:94" x14ac:dyDescent="0.3">
      <c r="B289" s="18" t="str">
        <f t="shared" si="9"/>
        <v>DR_Support - InternetApple iOS</v>
      </c>
      <c r="C289" s="18" t="s">
        <v>121</v>
      </c>
      <c r="D289" s="18" t="s">
        <v>3</v>
      </c>
      <c r="E289" s="18">
        <v>3282</v>
      </c>
      <c r="F289" s="18">
        <v>3445</v>
      </c>
      <c r="G289" s="18">
        <v>3233</v>
      </c>
      <c r="H289" s="18">
        <v>2925</v>
      </c>
      <c r="I289" s="18">
        <v>2864</v>
      </c>
      <c r="J289" s="18">
        <v>3534</v>
      </c>
      <c r="K289" s="18">
        <v>3846</v>
      </c>
      <c r="L289" s="18">
        <v>4103</v>
      </c>
      <c r="M289" s="18">
        <v>3646</v>
      </c>
      <c r="N289" s="18">
        <v>3108</v>
      </c>
      <c r="O289" s="18">
        <v>2802</v>
      </c>
      <c r="P289" s="18">
        <v>3214</v>
      </c>
      <c r="Q289" s="18">
        <v>3229</v>
      </c>
      <c r="R289" s="18">
        <v>3368</v>
      </c>
      <c r="S289" s="18">
        <v>4313</v>
      </c>
      <c r="T289" s="18">
        <v>3532</v>
      </c>
      <c r="U289" s="18">
        <v>3134</v>
      </c>
      <c r="V289" s="18">
        <v>2818</v>
      </c>
      <c r="W289" s="18">
        <v>3144</v>
      </c>
      <c r="X289" s="18">
        <v>3119</v>
      </c>
      <c r="Y289" s="18">
        <v>3167</v>
      </c>
      <c r="Z289" s="18">
        <v>2953</v>
      </c>
      <c r="AA289" s="18">
        <v>3014</v>
      </c>
      <c r="AB289" s="131">
        <v>2948</v>
      </c>
      <c r="AC289" s="131">
        <v>2689</v>
      </c>
      <c r="AD289" s="131">
        <v>3139</v>
      </c>
      <c r="AE289" s="131">
        <v>3374</v>
      </c>
      <c r="AF289" s="131">
        <v>3173</v>
      </c>
      <c r="AG289" s="131">
        <v>3091</v>
      </c>
      <c r="AH289" s="131">
        <v>3831</v>
      </c>
      <c r="AI289" s="131">
        <v>3466</v>
      </c>
      <c r="AJ289" s="131">
        <v>2776</v>
      </c>
      <c r="AK289" s="131">
        <v>3545</v>
      </c>
      <c r="AL289" s="131">
        <v>3680</v>
      </c>
      <c r="AM289" s="131">
        <v>3479</v>
      </c>
      <c r="AN289" s="131">
        <v>3287</v>
      </c>
      <c r="AO289" s="131">
        <v>3241</v>
      </c>
      <c r="AP289" s="131">
        <v>2856</v>
      </c>
      <c r="AQ289" s="131">
        <v>2533</v>
      </c>
      <c r="AR289" s="131">
        <v>2977</v>
      </c>
      <c r="AS289" s="131">
        <v>2953</v>
      </c>
      <c r="AT289" s="131">
        <v>3043</v>
      </c>
      <c r="AU289" s="131">
        <v>3043</v>
      </c>
      <c r="AV289" s="131">
        <v>2917</v>
      </c>
      <c r="AW289" s="131">
        <v>2693</v>
      </c>
      <c r="AX289" s="131">
        <v>2197</v>
      </c>
      <c r="AY289" s="131">
        <v>3153</v>
      </c>
      <c r="AZ289" s="131">
        <v>3220</v>
      </c>
      <c r="BA289" s="131">
        <v>3206</v>
      </c>
      <c r="BB289" s="131">
        <v>2973</v>
      </c>
      <c r="BC289" s="131">
        <v>3155</v>
      </c>
      <c r="BD289" s="131">
        <v>2911</v>
      </c>
      <c r="BE289" s="131">
        <v>2470</v>
      </c>
      <c r="BF289" s="131">
        <v>2966</v>
      </c>
      <c r="BG289" s="131">
        <v>3044</v>
      </c>
      <c r="BH289" s="131">
        <v>2799</v>
      </c>
      <c r="BI289" s="131">
        <v>2833</v>
      </c>
      <c r="BJ289" s="131">
        <v>3002</v>
      </c>
      <c r="BK289" s="131">
        <v>2594</v>
      </c>
      <c r="BL289" s="131">
        <v>2286</v>
      </c>
      <c r="BM289" s="131">
        <v>2966</v>
      </c>
      <c r="BN289" s="131">
        <v>3007</v>
      </c>
      <c r="BO289" s="131">
        <v>2709</v>
      </c>
      <c r="BP289" s="131">
        <v>2534</v>
      </c>
      <c r="BQ289" s="131">
        <v>3161</v>
      </c>
      <c r="BR289" s="131">
        <v>3027</v>
      </c>
      <c r="BS289" s="131">
        <v>3202</v>
      </c>
      <c r="BT289" s="131">
        <v>3377</v>
      </c>
      <c r="BU289" s="131">
        <v>2882</v>
      </c>
      <c r="BV289" s="131">
        <v>2743</v>
      </c>
      <c r="BW289" s="131">
        <v>2929</v>
      </c>
      <c r="BX289" s="131">
        <v>3298</v>
      </c>
      <c r="BY289" s="131">
        <v>2997</v>
      </c>
      <c r="BZ289" s="131">
        <v>2541</v>
      </c>
      <c r="CA289" s="131">
        <v>2992</v>
      </c>
      <c r="CB289" s="131">
        <v>3109</v>
      </c>
      <c r="CC289" s="131">
        <v>3111</v>
      </c>
      <c r="CD289" s="131">
        <v>3445</v>
      </c>
      <c r="CE289" s="131">
        <v>3940</v>
      </c>
      <c r="CF289" s="131">
        <v>3032</v>
      </c>
      <c r="CG289" s="131">
        <v>2572</v>
      </c>
      <c r="CH289" s="131">
        <v>2999</v>
      </c>
      <c r="CI289" s="131">
        <v>3026</v>
      </c>
      <c r="CJ289" s="131">
        <v>3076</v>
      </c>
      <c r="CK289" s="131">
        <v>3271</v>
      </c>
      <c r="CL289" s="131">
        <v>2955</v>
      </c>
      <c r="CM289" s="131">
        <v>3036</v>
      </c>
      <c r="CN289" s="131">
        <v>2665</v>
      </c>
      <c r="CO289" s="131">
        <v>3174</v>
      </c>
      <c r="CP289" s="131">
        <v>3063</v>
      </c>
    </row>
    <row r="290" spans="2:94" x14ac:dyDescent="0.3">
      <c r="B290" s="18" t="str">
        <f t="shared" si="9"/>
        <v>DR_Support - InternetGoogle Android</v>
      </c>
      <c r="C290" s="18" t="s">
        <v>121</v>
      </c>
      <c r="D290" s="18" t="s">
        <v>4</v>
      </c>
      <c r="E290" s="18">
        <v>836</v>
      </c>
      <c r="F290" s="18">
        <v>910</v>
      </c>
      <c r="G290" s="18">
        <v>843</v>
      </c>
      <c r="H290" s="18">
        <v>771</v>
      </c>
      <c r="I290" s="18">
        <v>744</v>
      </c>
      <c r="J290" s="18">
        <v>872</v>
      </c>
      <c r="K290" s="18">
        <v>973</v>
      </c>
      <c r="L290" s="18">
        <v>1043</v>
      </c>
      <c r="M290" s="18">
        <v>945</v>
      </c>
      <c r="N290" s="18">
        <v>909</v>
      </c>
      <c r="O290" s="18">
        <v>734</v>
      </c>
      <c r="P290" s="18">
        <v>817</v>
      </c>
      <c r="Q290" s="18">
        <v>865</v>
      </c>
      <c r="R290" s="18">
        <v>874</v>
      </c>
      <c r="S290" s="18">
        <v>1109</v>
      </c>
      <c r="T290" s="18">
        <v>907</v>
      </c>
      <c r="U290" s="18">
        <v>796</v>
      </c>
      <c r="V290" s="18">
        <v>795</v>
      </c>
      <c r="W290" s="18">
        <v>862</v>
      </c>
      <c r="X290" s="18">
        <v>807</v>
      </c>
      <c r="Y290" s="18">
        <v>816</v>
      </c>
      <c r="Z290" s="18">
        <v>776</v>
      </c>
      <c r="AA290" s="18">
        <v>804</v>
      </c>
      <c r="AB290" s="131">
        <v>757</v>
      </c>
      <c r="AC290" s="131">
        <v>686</v>
      </c>
      <c r="AD290" s="131">
        <v>819</v>
      </c>
      <c r="AE290" s="131">
        <v>889</v>
      </c>
      <c r="AF290" s="131">
        <v>799</v>
      </c>
      <c r="AG290" s="131">
        <v>810</v>
      </c>
      <c r="AH290" s="131">
        <v>1055</v>
      </c>
      <c r="AI290" s="131">
        <v>974</v>
      </c>
      <c r="AJ290" s="131">
        <v>788</v>
      </c>
      <c r="AK290" s="131">
        <v>914</v>
      </c>
      <c r="AL290" s="131">
        <v>948</v>
      </c>
      <c r="AM290" s="131">
        <v>957</v>
      </c>
      <c r="AN290" s="131">
        <v>924</v>
      </c>
      <c r="AO290" s="131">
        <v>852</v>
      </c>
      <c r="AP290" s="131">
        <v>870</v>
      </c>
      <c r="AQ290" s="131">
        <v>673</v>
      </c>
      <c r="AR290" s="131">
        <v>783</v>
      </c>
      <c r="AS290" s="131">
        <v>871</v>
      </c>
      <c r="AT290" s="131">
        <v>880</v>
      </c>
      <c r="AU290" s="131">
        <v>874</v>
      </c>
      <c r="AV290" s="131">
        <v>801</v>
      </c>
      <c r="AW290" s="131">
        <v>759</v>
      </c>
      <c r="AX290" s="131">
        <v>592</v>
      </c>
      <c r="AY290" s="131">
        <v>801</v>
      </c>
      <c r="AZ290" s="131">
        <v>850</v>
      </c>
      <c r="BA290" s="131">
        <v>883</v>
      </c>
      <c r="BB290" s="131">
        <v>769</v>
      </c>
      <c r="BC290" s="131">
        <v>849</v>
      </c>
      <c r="BD290" s="131">
        <v>747</v>
      </c>
      <c r="BE290" s="131">
        <v>703</v>
      </c>
      <c r="BF290" s="131">
        <v>810</v>
      </c>
      <c r="BG290" s="131">
        <v>891</v>
      </c>
      <c r="BH290" s="131">
        <v>785</v>
      </c>
      <c r="BI290" s="131">
        <v>799</v>
      </c>
      <c r="BJ290" s="131">
        <v>776</v>
      </c>
      <c r="BK290" s="131">
        <v>729</v>
      </c>
      <c r="BL290" s="131">
        <v>613</v>
      </c>
      <c r="BM290" s="131">
        <v>732</v>
      </c>
      <c r="BN290" s="131">
        <v>777</v>
      </c>
      <c r="BO290" s="131">
        <v>795</v>
      </c>
      <c r="BP290" s="131">
        <v>685</v>
      </c>
      <c r="BQ290" s="131">
        <v>810</v>
      </c>
      <c r="BR290" s="131">
        <v>811</v>
      </c>
      <c r="BS290" s="131">
        <v>922</v>
      </c>
      <c r="BT290" s="131">
        <v>837</v>
      </c>
      <c r="BU290" s="131">
        <v>780</v>
      </c>
      <c r="BV290" s="131">
        <v>746</v>
      </c>
      <c r="BW290" s="131">
        <v>772</v>
      </c>
      <c r="BX290" s="131">
        <v>873</v>
      </c>
      <c r="BY290" s="131">
        <v>896</v>
      </c>
      <c r="BZ290" s="131">
        <v>688</v>
      </c>
      <c r="CA290" s="131">
        <v>789</v>
      </c>
      <c r="CB290" s="131">
        <v>821</v>
      </c>
      <c r="CC290" s="131">
        <v>812</v>
      </c>
      <c r="CD290" s="131">
        <v>896</v>
      </c>
      <c r="CE290" s="131">
        <v>1153</v>
      </c>
      <c r="CF290" s="131">
        <v>859</v>
      </c>
      <c r="CG290" s="131">
        <v>712</v>
      </c>
      <c r="CH290" s="131">
        <v>832</v>
      </c>
      <c r="CI290" s="131">
        <v>778</v>
      </c>
      <c r="CJ290" s="131">
        <v>879</v>
      </c>
      <c r="CK290" s="131">
        <v>904</v>
      </c>
      <c r="CL290" s="131">
        <v>863</v>
      </c>
      <c r="CM290" s="131">
        <v>904</v>
      </c>
      <c r="CN290" s="131">
        <v>778</v>
      </c>
      <c r="CO290" s="131">
        <v>808</v>
      </c>
      <c r="CP290" s="131">
        <v>765</v>
      </c>
    </row>
    <row r="291" spans="2:94" x14ac:dyDescent="0.3">
      <c r="B291" s="18" t="str">
        <f t="shared" si="9"/>
        <v>DR_Support - Billing and AccountApple iOS</v>
      </c>
      <c r="C291" s="18" t="s">
        <v>122</v>
      </c>
      <c r="D291" s="18" t="s">
        <v>3</v>
      </c>
      <c r="E291" s="18">
        <v>0</v>
      </c>
      <c r="F291" s="18">
        <v>0</v>
      </c>
      <c r="G291" s="18">
        <v>0</v>
      </c>
      <c r="H291" s="18">
        <v>0</v>
      </c>
      <c r="I291" s="18">
        <v>0</v>
      </c>
      <c r="J291" s="18">
        <v>0</v>
      </c>
      <c r="K291" s="18">
        <v>0</v>
      </c>
      <c r="L291" s="18">
        <v>0</v>
      </c>
      <c r="M291" s="18">
        <v>0</v>
      </c>
      <c r="N291" s="18">
        <v>0</v>
      </c>
      <c r="O291" s="18">
        <v>0</v>
      </c>
      <c r="P291" s="18">
        <v>0</v>
      </c>
      <c r="Q291" s="18">
        <v>0</v>
      </c>
      <c r="R291" s="18">
        <v>0</v>
      </c>
      <c r="S291" s="18">
        <v>0</v>
      </c>
      <c r="T291" s="18">
        <v>0</v>
      </c>
      <c r="U291" s="18">
        <v>0</v>
      </c>
      <c r="V291" s="18">
        <v>0</v>
      </c>
      <c r="W291" s="18">
        <v>0</v>
      </c>
      <c r="X291" s="18">
        <v>0</v>
      </c>
      <c r="Y291" s="18">
        <v>0</v>
      </c>
      <c r="Z291" s="18">
        <v>0</v>
      </c>
      <c r="AA291" s="18">
        <v>0</v>
      </c>
      <c r="AB291" s="131">
        <v>0</v>
      </c>
      <c r="AC291" s="131">
        <v>0</v>
      </c>
      <c r="AD291" s="131">
        <v>0</v>
      </c>
      <c r="AE291" s="131">
        <v>0</v>
      </c>
      <c r="AF291" s="131">
        <v>0</v>
      </c>
      <c r="AG291" s="131">
        <v>0</v>
      </c>
      <c r="AH291" s="131">
        <v>0</v>
      </c>
      <c r="AI291" s="131">
        <v>0</v>
      </c>
      <c r="AJ291" s="131">
        <v>0</v>
      </c>
      <c r="AK291" s="131">
        <v>0</v>
      </c>
      <c r="AL291" s="131">
        <v>0</v>
      </c>
      <c r="AM291" s="131">
        <v>0</v>
      </c>
      <c r="AN291" s="131">
        <v>0</v>
      </c>
      <c r="AO291" s="131">
        <v>0</v>
      </c>
      <c r="AP291" s="131">
        <v>0</v>
      </c>
      <c r="AQ291" s="131">
        <v>0</v>
      </c>
      <c r="AR291" s="131">
        <v>0</v>
      </c>
      <c r="AS291" s="131">
        <v>0</v>
      </c>
      <c r="AT291" s="131">
        <v>0</v>
      </c>
      <c r="AU291" s="131">
        <v>0</v>
      </c>
      <c r="AV291" s="131">
        <v>0</v>
      </c>
      <c r="AW291" s="131">
        <v>0</v>
      </c>
      <c r="AX291" s="131">
        <v>0</v>
      </c>
      <c r="AY291" s="131">
        <v>0</v>
      </c>
      <c r="AZ291" s="131">
        <v>0</v>
      </c>
      <c r="BA291" s="131">
        <v>0</v>
      </c>
      <c r="BB291" s="131">
        <v>0</v>
      </c>
      <c r="BC291" s="131">
        <v>0</v>
      </c>
      <c r="BD291" s="131">
        <v>0</v>
      </c>
      <c r="BE291" s="131">
        <v>0</v>
      </c>
      <c r="BF291" s="131">
        <v>0</v>
      </c>
      <c r="BG291" s="131">
        <v>0</v>
      </c>
      <c r="BH291" s="131">
        <v>0</v>
      </c>
      <c r="BI291" s="131">
        <v>0</v>
      </c>
      <c r="BJ291" s="131">
        <v>0</v>
      </c>
      <c r="BK291" s="131">
        <v>0</v>
      </c>
      <c r="BL291" s="131">
        <v>0</v>
      </c>
      <c r="BM291" s="131">
        <v>0</v>
      </c>
      <c r="BN291" s="131">
        <v>0</v>
      </c>
      <c r="BO291" s="131">
        <v>0</v>
      </c>
      <c r="BP291" s="131">
        <v>0</v>
      </c>
      <c r="BQ291" s="131">
        <v>0</v>
      </c>
      <c r="BR291" s="131">
        <v>0</v>
      </c>
      <c r="BS291" s="131">
        <v>0</v>
      </c>
      <c r="BT291" s="131">
        <v>0</v>
      </c>
      <c r="BU291" s="131">
        <v>0</v>
      </c>
      <c r="BV291" s="131">
        <v>0</v>
      </c>
      <c r="BW291" s="131">
        <v>0</v>
      </c>
      <c r="BX291" s="131">
        <v>0</v>
      </c>
      <c r="BY291" s="131">
        <v>0</v>
      </c>
      <c r="BZ291" s="131">
        <v>0</v>
      </c>
      <c r="CA291" s="131">
        <v>0</v>
      </c>
      <c r="CB291" s="131">
        <v>0</v>
      </c>
      <c r="CC291" s="131">
        <v>0</v>
      </c>
      <c r="CD291" s="131">
        <v>0</v>
      </c>
      <c r="CE291" s="131">
        <v>0</v>
      </c>
      <c r="CF291" s="131">
        <v>0</v>
      </c>
      <c r="CG291" s="131">
        <v>0</v>
      </c>
      <c r="CH291" s="131">
        <v>0</v>
      </c>
      <c r="CI291" s="131">
        <v>0</v>
      </c>
      <c r="CJ291" s="131">
        <v>0</v>
      </c>
      <c r="CK291" s="131">
        <v>0</v>
      </c>
      <c r="CL291" s="131">
        <v>0</v>
      </c>
      <c r="CM291" s="131">
        <v>0</v>
      </c>
      <c r="CN291" s="131">
        <v>0</v>
      </c>
      <c r="CO291" s="131">
        <v>0</v>
      </c>
      <c r="CP291" s="131">
        <v>0</v>
      </c>
    </row>
    <row r="292" spans="2:94" x14ac:dyDescent="0.3">
      <c r="B292" s="18" t="str">
        <f t="shared" si="9"/>
        <v>DR_Support - Billing and AccountGoogle Android</v>
      </c>
      <c r="C292" s="18" t="s">
        <v>122</v>
      </c>
      <c r="D292" s="18" t="s">
        <v>4</v>
      </c>
      <c r="E292" s="18">
        <v>0</v>
      </c>
      <c r="F292" s="18">
        <v>0</v>
      </c>
      <c r="G292" s="18">
        <v>0</v>
      </c>
      <c r="H292" s="18">
        <v>0</v>
      </c>
      <c r="I292" s="18">
        <v>0</v>
      </c>
      <c r="J292" s="18">
        <v>0</v>
      </c>
      <c r="K292" s="18">
        <v>0</v>
      </c>
      <c r="L292" s="18">
        <v>0</v>
      </c>
      <c r="M292" s="18">
        <v>0</v>
      </c>
      <c r="N292" s="18">
        <v>0</v>
      </c>
      <c r="O292" s="18">
        <v>0</v>
      </c>
      <c r="P292" s="18">
        <v>0</v>
      </c>
      <c r="Q292" s="18">
        <v>0</v>
      </c>
      <c r="R292" s="18">
        <v>0</v>
      </c>
      <c r="S292" s="18">
        <v>0</v>
      </c>
      <c r="T292" s="18">
        <v>0</v>
      </c>
      <c r="U292" s="18">
        <v>0</v>
      </c>
      <c r="V292" s="18">
        <v>0</v>
      </c>
      <c r="W292" s="18">
        <v>0</v>
      </c>
      <c r="X292" s="18">
        <v>0</v>
      </c>
      <c r="Y292" s="18">
        <v>0</v>
      </c>
      <c r="Z292" s="18">
        <v>0</v>
      </c>
      <c r="AA292" s="18">
        <v>0</v>
      </c>
      <c r="AB292" s="131">
        <v>0</v>
      </c>
      <c r="AC292" s="131">
        <v>0</v>
      </c>
      <c r="AD292" s="131">
        <v>0</v>
      </c>
      <c r="AE292" s="131">
        <v>0</v>
      </c>
      <c r="AF292" s="131">
        <v>0</v>
      </c>
      <c r="AG292" s="131">
        <v>0</v>
      </c>
      <c r="AH292" s="131">
        <v>0</v>
      </c>
      <c r="AI292" s="131">
        <v>0</v>
      </c>
      <c r="AJ292" s="131">
        <v>0</v>
      </c>
      <c r="AK292" s="131">
        <v>0</v>
      </c>
      <c r="AL292" s="131">
        <v>0</v>
      </c>
      <c r="AM292" s="131">
        <v>0</v>
      </c>
      <c r="AN292" s="131">
        <v>0</v>
      </c>
      <c r="AO292" s="131">
        <v>0</v>
      </c>
      <c r="AP292" s="131">
        <v>0</v>
      </c>
      <c r="AQ292" s="131">
        <v>0</v>
      </c>
      <c r="AR292" s="131">
        <v>0</v>
      </c>
      <c r="AS292" s="131">
        <v>0</v>
      </c>
      <c r="AT292" s="131">
        <v>0</v>
      </c>
      <c r="AU292" s="131">
        <v>0</v>
      </c>
      <c r="AV292" s="131">
        <v>0</v>
      </c>
      <c r="AW292" s="131">
        <v>0</v>
      </c>
      <c r="AX292" s="131">
        <v>0</v>
      </c>
      <c r="AY292" s="131">
        <v>0</v>
      </c>
      <c r="AZ292" s="131">
        <v>0</v>
      </c>
      <c r="BA292" s="131">
        <v>0</v>
      </c>
      <c r="BB292" s="131">
        <v>0</v>
      </c>
      <c r="BC292" s="131">
        <v>0</v>
      </c>
      <c r="BD292" s="131">
        <v>0</v>
      </c>
      <c r="BE292" s="131">
        <v>0</v>
      </c>
      <c r="BF292" s="131">
        <v>0</v>
      </c>
      <c r="BG292" s="131">
        <v>0</v>
      </c>
      <c r="BH292" s="131">
        <v>0</v>
      </c>
      <c r="BI292" s="131">
        <v>0</v>
      </c>
      <c r="BJ292" s="131">
        <v>0</v>
      </c>
      <c r="BK292" s="131">
        <v>0</v>
      </c>
      <c r="BL292" s="131">
        <v>0</v>
      </c>
      <c r="BM292" s="131">
        <v>0</v>
      </c>
      <c r="BN292" s="131">
        <v>0</v>
      </c>
      <c r="BO292" s="131">
        <v>0</v>
      </c>
      <c r="BP292" s="131">
        <v>0</v>
      </c>
      <c r="BQ292" s="131">
        <v>0</v>
      </c>
      <c r="BR292" s="131">
        <v>0</v>
      </c>
      <c r="BS292" s="131">
        <v>0</v>
      </c>
      <c r="BT292" s="131">
        <v>0</v>
      </c>
      <c r="BU292" s="131">
        <v>0</v>
      </c>
      <c r="BV292" s="131">
        <v>0</v>
      </c>
      <c r="BW292" s="131">
        <v>0</v>
      </c>
      <c r="BX292" s="131">
        <v>0</v>
      </c>
      <c r="BY292" s="131">
        <v>0</v>
      </c>
      <c r="BZ292" s="131">
        <v>0</v>
      </c>
      <c r="CA292" s="131">
        <v>0</v>
      </c>
      <c r="CB292" s="131">
        <v>0</v>
      </c>
      <c r="CC292" s="131">
        <v>0</v>
      </c>
      <c r="CD292" s="131">
        <v>0</v>
      </c>
      <c r="CE292" s="131">
        <v>0</v>
      </c>
      <c r="CF292" s="131">
        <v>0</v>
      </c>
      <c r="CG292" s="131">
        <v>0</v>
      </c>
      <c r="CH292" s="131">
        <v>0</v>
      </c>
      <c r="CI292" s="131">
        <v>0</v>
      </c>
      <c r="CJ292" s="131">
        <v>0</v>
      </c>
      <c r="CK292" s="131">
        <v>0</v>
      </c>
      <c r="CL292" s="131">
        <v>0</v>
      </c>
      <c r="CM292" s="131">
        <v>0</v>
      </c>
      <c r="CN292" s="131">
        <v>0</v>
      </c>
      <c r="CO292" s="131">
        <v>0</v>
      </c>
      <c r="CP292" s="131">
        <v>0</v>
      </c>
    </row>
    <row r="293" spans="2:94" x14ac:dyDescent="0.3">
      <c r="B293" s="18" t="str">
        <f t="shared" si="9"/>
        <v>DR_Support - BillingApple iOS</v>
      </c>
      <c r="C293" s="18" t="s">
        <v>123</v>
      </c>
      <c r="D293" s="18" t="s">
        <v>3</v>
      </c>
      <c r="E293" s="18">
        <v>2161</v>
      </c>
      <c r="F293" s="18">
        <v>2316</v>
      </c>
      <c r="G293" s="18">
        <v>1744</v>
      </c>
      <c r="H293" s="18">
        <v>1540</v>
      </c>
      <c r="I293" s="18">
        <v>1686</v>
      </c>
      <c r="J293" s="18">
        <v>2564</v>
      </c>
      <c r="K293" s="18">
        <v>2456</v>
      </c>
      <c r="L293" s="18">
        <v>2882</v>
      </c>
      <c r="M293" s="18">
        <v>2665</v>
      </c>
      <c r="N293" s="18">
        <v>1814</v>
      </c>
      <c r="O293" s="18">
        <v>1531</v>
      </c>
      <c r="P293" s="18">
        <v>2279</v>
      </c>
      <c r="Q293" s="18">
        <v>2147</v>
      </c>
      <c r="R293" s="18">
        <v>2191</v>
      </c>
      <c r="S293" s="18">
        <v>2247</v>
      </c>
      <c r="T293" s="18">
        <v>2178</v>
      </c>
      <c r="U293" s="18">
        <v>1603</v>
      </c>
      <c r="V293" s="18">
        <v>1450</v>
      </c>
      <c r="W293" s="18">
        <v>2246</v>
      </c>
      <c r="X293" s="18">
        <v>2134</v>
      </c>
      <c r="Y293" s="18">
        <v>2115</v>
      </c>
      <c r="Z293" s="18">
        <v>1937</v>
      </c>
      <c r="AA293" s="18">
        <v>2085</v>
      </c>
      <c r="AB293" s="131">
        <v>1643</v>
      </c>
      <c r="AC293" s="131">
        <v>1454</v>
      </c>
      <c r="AD293" s="131">
        <v>2099</v>
      </c>
      <c r="AE293" s="131">
        <v>2227</v>
      </c>
      <c r="AF293" s="131">
        <v>2190</v>
      </c>
      <c r="AG293" s="131">
        <v>2023</v>
      </c>
      <c r="AH293" s="131">
        <v>2152</v>
      </c>
      <c r="AI293" s="131">
        <v>1737</v>
      </c>
      <c r="AJ293" s="131">
        <v>1364</v>
      </c>
      <c r="AK293" s="131">
        <v>2478</v>
      </c>
      <c r="AL293" s="131">
        <v>2382</v>
      </c>
      <c r="AM293" s="131">
        <v>2177</v>
      </c>
      <c r="AN293" s="131">
        <v>2161</v>
      </c>
      <c r="AO293" s="131">
        <v>2064</v>
      </c>
      <c r="AP293" s="131">
        <v>1632</v>
      </c>
      <c r="AQ293" s="131">
        <v>1421</v>
      </c>
      <c r="AR293" s="131">
        <v>2054</v>
      </c>
      <c r="AS293" s="131">
        <v>2148</v>
      </c>
      <c r="AT293" s="131">
        <v>2095</v>
      </c>
      <c r="AU293" s="131">
        <v>2059</v>
      </c>
      <c r="AV293" s="131">
        <v>1875</v>
      </c>
      <c r="AW293" s="131">
        <v>1528</v>
      </c>
      <c r="AX293" s="131">
        <v>1198</v>
      </c>
      <c r="AY293" s="131">
        <v>2056</v>
      </c>
      <c r="AZ293" s="131">
        <v>2125</v>
      </c>
      <c r="BA293" s="131">
        <v>1941</v>
      </c>
      <c r="BB293" s="131">
        <v>1940</v>
      </c>
      <c r="BC293" s="131">
        <v>1942</v>
      </c>
      <c r="BD293" s="131">
        <v>1500</v>
      </c>
      <c r="BE293" s="131">
        <v>1349</v>
      </c>
      <c r="BF293" s="131">
        <v>2058</v>
      </c>
      <c r="BG293" s="131">
        <v>2179</v>
      </c>
      <c r="BH293" s="131">
        <v>1991</v>
      </c>
      <c r="BI293" s="131">
        <v>1915</v>
      </c>
      <c r="BJ293" s="131">
        <v>1888</v>
      </c>
      <c r="BK293" s="131">
        <v>1407</v>
      </c>
      <c r="BL293" s="131">
        <v>1205</v>
      </c>
      <c r="BM293" s="131">
        <v>1883</v>
      </c>
      <c r="BN293" s="131">
        <v>1950</v>
      </c>
      <c r="BO293" s="131">
        <v>1954</v>
      </c>
      <c r="BP293" s="131">
        <v>1813</v>
      </c>
      <c r="BQ293" s="131">
        <v>2363</v>
      </c>
      <c r="BR293" s="131">
        <v>1738</v>
      </c>
      <c r="BS293" s="131">
        <v>1513</v>
      </c>
      <c r="BT293" s="131">
        <v>2149</v>
      </c>
      <c r="BU293" s="131">
        <v>2043</v>
      </c>
      <c r="BV293" s="131">
        <v>1869</v>
      </c>
      <c r="BW293" s="131">
        <v>1906</v>
      </c>
      <c r="BX293" s="131">
        <v>1909</v>
      </c>
      <c r="BY293" s="131">
        <v>1468</v>
      </c>
      <c r="BZ293" s="131">
        <v>1269</v>
      </c>
      <c r="CA293" s="131">
        <v>1960</v>
      </c>
      <c r="CB293" s="131">
        <v>1978</v>
      </c>
      <c r="CC293" s="131">
        <v>1892</v>
      </c>
      <c r="CD293" s="131">
        <v>2020</v>
      </c>
      <c r="CE293" s="131">
        <v>1975</v>
      </c>
      <c r="CF293" s="131">
        <v>1500</v>
      </c>
      <c r="CG293" s="131">
        <v>1331</v>
      </c>
      <c r="CH293" s="131">
        <v>2063</v>
      </c>
      <c r="CI293" s="131">
        <v>1946</v>
      </c>
      <c r="CJ293" s="131">
        <v>2086</v>
      </c>
      <c r="CK293" s="131">
        <v>2717</v>
      </c>
      <c r="CL293" s="131">
        <v>1879</v>
      </c>
      <c r="CM293" s="131">
        <v>1517</v>
      </c>
      <c r="CN293" s="131">
        <v>1342</v>
      </c>
      <c r="CO293" s="131">
        <v>2052</v>
      </c>
      <c r="CP293" s="131">
        <v>1998</v>
      </c>
    </row>
    <row r="294" spans="2:94" x14ac:dyDescent="0.3">
      <c r="B294" s="18" t="str">
        <f t="shared" si="9"/>
        <v>DR_Support - BillingGoogle Android</v>
      </c>
      <c r="C294" s="18" t="s">
        <v>123</v>
      </c>
      <c r="D294" s="18" t="s">
        <v>4</v>
      </c>
      <c r="E294" s="18">
        <v>521</v>
      </c>
      <c r="F294" s="18">
        <v>508</v>
      </c>
      <c r="G294" s="18">
        <v>403</v>
      </c>
      <c r="H294" s="18">
        <v>397</v>
      </c>
      <c r="I294" s="18">
        <v>431</v>
      </c>
      <c r="J294" s="18">
        <v>654</v>
      </c>
      <c r="K294" s="18">
        <v>586</v>
      </c>
      <c r="L294" s="18">
        <v>692</v>
      </c>
      <c r="M294" s="18">
        <v>659</v>
      </c>
      <c r="N294" s="18">
        <v>419</v>
      </c>
      <c r="O294" s="18">
        <v>389</v>
      </c>
      <c r="P294" s="18">
        <v>532</v>
      </c>
      <c r="Q294" s="18">
        <v>484</v>
      </c>
      <c r="R294" s="18">
        <v>504</v>
      </c>
      <c r="S294" s="18">
        <v>534</v>
      </c>
      <c r="T294" s="18">
        <v>510</v>
      </c>
      <c r="U294" s="18">
        <v>412</v>
      </c>
      <c r="V294" s="18">
        <v>383</v>
      </c>
      <c r="W294" s="18">
        <v>551</v>
      </c>
      <c r="X294" s="18">
        <v>493</v>
      </c>
      <c r="Y294" s="18">
        <v>480</v>
      </c>
      <c r="Z294" s="18">
        <v>442</v>
      </c>
      <c r="AA294" s="18">
        <v>475</v>
      </c>
      <c r="AB294" s="131">
        <v>386</v>
      </c>
      <c r="AC294" s="131">
        <v>362</v>
      </c>
      <c r="AD294" s="131">
        <v>504</v>
      </c>
      <c r="AE294" s="131">
        <v>513</v>
      </c>
      <c r="AF294" s="131">
        <v>493</v>
      </c>
      <c r="AG294" s="131">
        <v>450</v>
      </c>
      <c r="AH294" s="131">
        <v>497</v>
      </c>
      <c r="AI294" s="131">
        <v>414</v>
      </c>
      <c r="AJ294" s="131">
        <v>352</v>
      </c>
      <c r="AK294" s="131">
        <v>587</v>
      </c>
      <c r="AL294" s="131">
        <v>585</v>
      </c>
      <c r="AM294" s="131">
        <v>566</v>
      </c>
      <c r="AN294" s="131">
        <v>519</v>
      </c>
      <c r="AO294" s="131">
        <v>481</v>
      </c>
      <c r="AP294" s="131">
        <v>410</v>
      </c>
      <c r="AQ294" s="131">
        <v>316</v>
      </c>
      <c r="AR294" s="131">
        <v>471</v>
      </c>
      <c r="AS294" s="131">
        <v>492</v>
      </c>
      <c r="AT294" s="131">
        <v>520</v>
      </c>
      <c r="AU294" s="131">
        <v>467</v>
      </c>
      <c r="AV294" s="131">
        <v>441</v>
      </c>
      <c r="AW294" s="131">
        <v>380</v>
      </c>
      <c r="AX294" s="131">
        <v>269</v>
      </c>
      <c r="AY294" s="131">
        <v>485</v>
      </c>
      <c r="AZ294" s="131">
        <v>510</v>
      </c>
      <c r="BA294" s="131">
        <v>481</v>
      </c>
      <c r="BB294" s="131">
        <v>441</v>
      </c>
      <c r="BC294" s="131">
        <v>460</v>
      </c>
      <c r="BD294" s="131">
        <v>377</v>
      </c>
      <c r="BE294" s="131">
        <v>349</v>
      </c>
      <c r="BF294" s="131">
        <v>498</v>
      </c>
      <c r="BG294" s="131">
        <v>493</v>
      </c>
      <c r="BH294" s="131">
        <v>457</v>
      </c>
      <c r="BI294" s="131">
        <v>398</v>
      </c>
      <c r="BJ294" s="131">
        <v>458</v>
      </c>
      <c r="BK294" s="131">
        <v>347</v>
      </c>
      <c r="BL294" s="131">
        <v>299</v>
      </c>
      <c r="BM294" s="131">
        <v>411</v>
      </c>
      <c r="BN294" s="131">
        <v>467</v>
      </c>
      <c r="BO294" s="131">
        <v>471</v>
      </c>
      <c r="BP294" s="131">
        <v>461</v>
      </c>
      <c r="BQ294" s="131">
        <v>539</v>
      </c>
      <c r="BR294" s="131">
        <v>410</v>
      </c>
      <c r="BS294" s="131">
        <v>386</v>
      </c>
      <c r="BT294" s="131">
        <v>484</v>
      </c>
      <c r="BU294" s="131">
        <v>453</v>
      </c>
      <c r="BV294" s="131">
        <v>410</v>
      </c>
      <c r="BW294" s="131">
        <v>461</v>
      </c>
      <c r="BX294" s="131">
        <v>444</v>
      </c>
      <c r="BY294" s="131">
        <v>378</v>
      </c>
      <c r="BZ294" s="131">
        <v>289</v>
      </c>
      <c r="CA294" s="131">
        <v>454</v>
      </c>
      <c r="CB294" s="131">
        <v>446</v>
      </c>
      <c r="CC294" s="131">
        <v>443</v>
      </c>
      <c r="CD294" s="131">
        <v>498</v>
      </c>
      <c r="CE294" s="131">
        <v>434</v>
      </c>
      <c r="CF294" s="131">
        <v>369</v>
      </c>
      <c r="CG294" s="131">
        <v>320</v>
      </c>
      <c r="CH294" s="131">
        <v>466</v>
      </c>
      <c r="CI294" s="131">
        <v>449</v>
      </c>
      <c r="CJ294" s="131">
        <v>488</v>
      </c>
      <c r="CK294" s="131">
        <v>423</v>
      </c>
      <c r="CL294" s="131">
        <v>449</v>
      </c>
      <c r="CM294" s="131">
        <v>356</v>
      </c>
      <c r="CN294" s="131">
        <v>331</v>
      </c>
      <c r="CO294" s="131">
        <v>506</v>
      </c>
      <c r="CP294" s="131">
        <v>429</v>
      </c>
    </row>
    <row r="295" spans="2:94" x14ac:dyDescent="0.3">
      <c r="B295" s="18" t="str">
        <f t="shared" si="9"/>
        <v>DR_Support - AccountApple iOS</v>
      </c>
      <c r="C295" s="18" t="s">
        <v>124</v>
      </c>
      <c r="D295" s="18" t="s">
        <v>3</v>
      </c>
      <c r="E295" s="18">
        <v>2050</v>
      </c>
      <c r="F295" s="18">
        <v>2138</v>
      </c>
      <c r="G295" s="18">
        <v>1744</v>
      </c>
      <c r="H295" s="18">
        <v>1527</v>
      </c>
      <c r="I295" s="18">
        <v>1639</v>
      </c>
      <c r="J295" s="18">
        <v>2362</v>
      </c>
      <c r="K295" s="18">
        <v>2176</v>
      </c>
      <c r="L295" s="18">
        <v>2379</v>
      </c>
      <c r="M295" s="18">
        <v>2167</v>
      </c>
      <c r="N295" s="18">
        <v>1714</v>
      </c>
      <c r="O295" s="18">
        <v>1446</v>
      </c>
      <c r="P295" s="18">
        <v>2035</v>
      </c>
      <c r="Q295" s="18">
        <v>1867</v>
      </c>
      <c r="R295" s="18">
        <v>1894</v>
      </c>
      <c r="S295" s="18">
        <v>2033</v>
      </c>
      <c r="T295" s="18">
        <v>1962</v>
      </c>
      <c r="U295" s="18">
        <v>1653</v>
      </c>
      <c r="V295" s="18">
        <v>1433</v>
      </c>
      <c r="W295" s="18">
        <v>2013</v>
      </c>
      <c r="X295" s="18">
        <v>1950</v>
      </c>
      <c r="Y295" s="18">
        <v>1900</v>
      </c>
      <c r="Z295" s="18">
        <v>1779</v>
      </c>
      <c r="AA295" s="18">
        <v>1915</v>
      </c>
      <c r="AB295" s="132">
        <v>1646</v>
      </c>
      <c r="AC295" s="132">
        <v>1378</v>
      </c>
      <c r="AD295" s="132">
        <v>2007</v>
      </c>
      <c r="AE295" s="132">
        <v>1947</v>
      </c>
      <c r="AF295" s="132">
        <v>1870</v>
      </c>
      <c r="AG295" s="132">
        <v>1769</v>
      </c>
      <c r="AH295" s="132">
        <v>2013</v>
      </c>
      <c r="AI295" s="132">
        <v>1658</v>
      </c>
      <c r="AJ295" s="132">
        <v>1437</v>
      </c>
      <c r="AK295" s="132">
        <v>2307</v>
      </c>
      <c r="AL295" s="132">
        <v>2201</v>
      </c>
      <c r="AM295" s="132">
        <v>2005</v>
      </c>
      <c r="AN295" s="132">
        <v>1913</v>
      </c>
      <c r="AO295" s="132">
        <v>1834</v>
      </c>
      <c r="AP295" s="132">
        <v>1523</v>
      </c>
      <c r="AQ295" s="132">
        <v>1338</v>
      </c>
      <c r="AR295" s="132">
        <v>1869</v>
      </c>
      <c r="AS295" s="132">
        <v>1839</v>
      </c>
      <c r="AT295" s="132">
        <v>1778</v>
      </c>
      <c r="AU295" s="132">
        <v>1746</v>
      </c>
      <c r="AV295" s="132">
        <v>1672</v>
      </c>
      <c r="AW295" s="132">
        <v>1471</v>
      </c>
      <c r="AX295" s="132">
        <v>1166</v>
      </c>
      <c r="AY295" s="132">
        <v>1922</v>
      </c>
      <c r="AZ295" s="132">
        <v>1846</v>
      </c>
      <c r="BA295" s="132">
        <v>1710</v>
      </c>
      <c r="BB295" s="132">
        <v>1634</v>
      </c>
      <c r="BC295" s="132">
        <v>1624</v>
      </c>
      <c r="BD295" s="132">
        <v>1401</v>
      </c>
      <c r="BE295" s="132">
        <v>1205</v>
      </c>
      <c r="BF295" s="132">
        <v>1809</v>
      </c>
      <c r="BG295" s="132">
        <v>1858</v>
      </c>
      <c r="BH295" s="132">
        <v>1750</v>
      </c>
      <c r="BI295" s="132">
        <v>1721</v>
      </c>
      <c r="BJ295" s="132">
        <v>1627</v>
      </c>
      <c r="BK295" s="132">
        <v>1357</v>
      </c>
      <c r="BL295" s="132">
        <v>1116</v>
      </c>
      <c r="BM295" s="132">
        <v>1795</v>
      </c>
      <c r="BN295" s="132">
        <v>1800</v>
      </c>
      <c r="BO295" s="132">
        <v>1726</v>
      </c>
      <c r="BP295" s="132">
        <v>1597</v>
      </c>
      <c r="BQ295" s="132">
        <v>1854</v>
      </c>
      <c r="BR295" s="132">
        <v>1626</v>
      </c>
      <c r="BS295" s="132">
        <v>1483</v>
      </c>
      <c r="BT295" s="132">
        <v>1980</v>
      </c>
      <c r="BU295" s="132">
        <v>1688</v>
      </c>
      <c r="BV295" s="132">
        <v>1683</v>
      </c>
      <c r="BW295" s="132">
        <v>1706</v>
      </c>
      <c r="BX295" s="132">
        <v>1687</v>
      </c>
      <c r="BY295" s="132">
        <v>1424</v>
      </c>
      <c r="BZ295" s="132">
        <v>1109</v>
      </c>
      <c r="CA295" s="132">
        <v>1740</v>
      </c>
      <c r="CB295" s="132">
        <v>1771</v>
      </c>
      <c r="CC295" s="132">
        <v>1694</v>
      </c>
      <c r="CD295" s="132">
        <v>1770</v>
      </c>
      <c r="CE295" s="132">
        <v>1870</v>
      </c>
      <c r="CF295" s="132">
        <v>1469</v>
      </c>
      <c r="CG295" s="132">
        <v>1251</v>
      </c>
      <c r="CH295" s="132">
        <v>1855</v>
      </c>
      <c r="CI295" s="132">
        <v>1769</v>
      </c>
      <c r="CJ295" s="132">
        <v>1786</v>
      </c>
      <c r="CK295" s="132">
        <v>1791</v>
      </c>
      <c r="CL295" s="132">
        <v>1679</v>
      </c>
      <c r="CM295" s="132">
        <v>1494</v>
      </c>
      <c r="CN295" s="132">
        <v>1255</v>
      </c>
      <c r="CO295" s="132">
        <v>1828</v>
      </c>
      <c r="CP295" s="133">
        <v>1813</v>
      </c>
    </row>
    <row r="296" spans="2:94" x14ac:dyDescent="0.3">
      <c r="B296" s="18" t="str">
        <f t="shared" si="9"/>
        <v>DR_Support - AccountGoogle Android</v>
      </c>
      <c r="C296" s="18" t="s">
        <v>124</v>
      </c>
      <c r="D296" s="18" t="s">
        <v>4</v>
      </c>
      <c r="E296" s="18">
        <v>459</v>
      </c>
      <c r="F296" s="18">
        <v>495</v>
      </c>
      <c r="G296" s="18">
        <v>421</v>
      </c>
      <c r="H296" s="18">
        <v>366</v>
      </c>
      <c r="I296" s="18">
        <v>360</v>
      </c>
      <c r="J296" s="18">
        <v>557</v>
      </c>
      <c r="K296" s="18">
        <v>503</v>
      </c>
      <c r="L296" s="18">
        <v>496</v>
      </c>
      <c r="M296" s="18">
        <v>497</v>
      </c>
      <c r="N296" s="18">
        <v>423</v>
      </c>
      <c r="O296" s="18">
        <v>342</v>
      </c>
      <c r="P296" s="18">
        <v>467</v>
      </c>
      <c r="Q296" s="18">
        <v>444</v>
      </c>
      <c r="R296" s="18">
        <v>450</v>
      </c>
      <c r="S296" s="18">
        <v>495</v>
      </c>
      <c r="T296" s="18">
        <v>445</v>
      </c>
      <c r="U296" s="18">
        <v>409</v>
      </c>
      <c r="V296" s="18">
        <v>373</v>
      </c>
      <c r="W296" s="18">
        <v>466</v>
      </c>
      <c r="X296" s="18">
        <v>401</v>
      </c>
      <c r="Y296" s="18">
        <v>431</v>
      </c>
      <c r="Z296" s="18">
        <v>413</v>
      </c>
      <c r="AA296" s="18">
        <v>447</v>
      </c>
      <c r="AB296" s="132">
        <v>369</v>
      </c>
      <c r="AC296" s="132">
        <v>366</v>
      </c>
      <c r="AD296" s="132">
        <v>396</v>
      </c>
      <c r="AE296" s="132">
        <v>430</v>
      </c>
      <c r="AF296" s="132">
        <v>421</v>
      </c>
      <c r="AG296" s="132">
        <v>426</v>
      </c>
      <c r="AH296" s="132">
        <v>473</v>
      </c>
      <c r="AI296" s="132">
        <v>431</v>
      </c>
      <c r="AJ296" s="132">
        <v>355</v>
      </c>
      <c r="AK296" s="132">
        <v>539</v>
      </c>
      <c r="AL296" s="132">
        <v>523</v>
      </c>
      <c r="AM296" s="132">
        <v>491</v>
      </c>
      <c r="AN296" s="132">
        <v>504</v>
      </c>
      <c r="AO296" s="132">
        <v>448</v>
      </c>
      <c r="AP296" s="132">
        <v>408</v>
      </c>
      <c r="AQ296" s="132">
        <v>331</v>
      </c>
      <c r="AR296" s="132">
        <v>486</v>
      </c>
      <c r="AS296" s="132">
        <v>426</v>
      </c>
      <c r="AT296" s="132">
        <v>473</v>
      </c>
      <c r="AU296" s="132">
        <v>410</v>
      </c>
      <c r="AV296" s="132">
        <v>415</v>
      </c>
      <c r="AW296" s="132">
        <v>385</v>
      </c>
      <c r="AX296" s="132">
        <v>275</v>
      </c>
      <c r="AY296" s="132">
        <v>423</v>
      </c>
      <c r="AZ296" s="132">
        <v>426</v>
      </c>
      <c r="BA296" s="132">
        <v>427</v>
      </c>
      <c r="BB296" s="132">
        <v>412</v>
      </c>
      <c r="BC296" s="132">
        <v>388</v>
      </c>
      <c r="BD296" s="132">
        <v>323</v>
      </c>
      <c r="BE296" s="132">
        <v>307</v>
      </c>
      <c r="BF296" s="132">
        <v>459</v>
      </c>
      <c r="BG296" s="132">
        <v>426</v>
      </c>
      <c r="BH296" s="132">
        <v>454</v>
      </c>
      <c r="BI296" s="132">
        <v>403</v>
      </c>
      <c r="BJ296" s="132">
        <v>414</v>
      </c>
      <c r="BK296" s="132">
        <v>350</v>
      </c>
      <c r="BL296" s="132">
        <v>313</v>
      </c>
      <c r="BM296" s="132">
        <v>384</v>
      </c>
      <c r="BN296" s="132">
        <v>427</v>
      </c>
      <c r="BO296" s="132">
        <v>407</v>
      </c>
      <c r="BP296" s="132">
        <v>391</v>
      </c>
      <c r="BQ296" s="132">
        <v>430</v>
      </c>
      <c r="BR296" s="132">
        <v>440</v>
      </c>
      <c r="BS296" s="132">
        <v>369</v>
      </c>
      <c r="BT296" s="132">
        <v>455</v>
      </c>
      <c r="BU296" s="132">
        <v>442</v>
      </c>
      <c r="BV296" s="132">
        <v>386</v>
      </c>
      <c r="BW296" s="132">
        <v>387</v>
      </c>
      <c r="BX296" s="132">
        <v>413</v>
      </c>
      <c r="BY296" s="132">
        <v>409</v>
      </c>
      <c r="BZ296" s="132">
        <v>307</v>
      </c>
      <c r="CA296" s="132">
        <v>415</v>
      </c>
      <c r="CB296" s="132">
        <v>401</v>
      </c>
      <c r="CC296" s="132">
        <v>403</v>
      </c>
      <c r="CD296" s="132">
        <v>435</v>
      </c>
      <c r="CE296" s="132">
        <v>438</v>
      </c>
      <c r="CF296" s="132">
        <v>379</v>
      </c>
      <c r="CG296" s="132">
        <v>322</v>
      </c>
      <c r="CH296" s="132">
        <v>434</v>
      </c>
      <c r="CI296" s="132">
        <v>395</v>
      </c>
      <c r="CJ296" s="132">
        <v>436</v>
      </c>
      <c r="CK296" s="132">
        <v>383</v>
      </c>
      <c r="CL296" s="132">
        <v>407</v>
      </c>
      <c r="CM296" s="132">
        <v>369</v>
      </c>
      <c r="CN296" s="132">
        <v>322</v>
      </c>
      <c r="CO296" s="132">
        <v>440</v>
      </c>
      <c r="CP296" s="133">
        <v>393</v>
      </c>
    </row>
    <row r="297" spans="2:94" x14ac:dyDescent="0.3">
      <c r="B297" s="18" t="str">
        <f t="shared" si="9"/>
        <v>DR_Support - TVApple iOS</v>
      </c>
      <c r="C297" s="18" t="s">
        <v>125</v>
      </c>
      <c r="D297" s="18" t="s">
        <v>3</v>
      </c>
      <c r="E297" s="18">
        <v>283</v>
      </c>
      <c r="F297" s="18">
        <v>284</v>
      </c>
      <c r="G297" s="18">
        <v>307</v>
      </c>
      <c r="H297" s="18">
        <v>287</v>
      </c>
      <c r="I297" s="18">
        <v>254</v>
      </c>
      <c r="J297" s="18">
        <v>314</v>
      </c>
      <c r="K297" s="18">
        <v>298</v>
      </c>
      <c r="L297" s="18">
        <v>341</v>
      </c>
      <c r="M297" s="18">
        <v>345</v>
      </c>
      <c r="N297" s="18">
        <v>415</v>
      </c>
      <c r="O297" s="18">
        <v>381</v>
      </c>
      <c r="P297" s="18">
        <v>264</v>
      </c>
      <c r="Q297" s="18">
        <v>236</v>
      </c>
      <c r="R297" s="18">
        <v>261</v>
      </c>
      <c r="S297" s="18">
        <v>354</v>
      </c>
      <c r="T297" s="18">
        <v>244</v>
      </c>
      <c r="U297" s="18">
        <v>346</v>
      </c>
      <c r="V297" s="18">
        <v>529</v>
      </c>
      <c r="W297" s="18">
        <v>250</v>
      </c>
      <c r="X297" s="18">
        <v>243</v>
      </c>
      <c r="Y297" s="18">
        <v>243</v>
      </c>
      <c r="Z297" s="18">
        <v>259</v>
      </c>
      <c r="AA297" s="18">
        <v>237</v>
      </c>
      <c r="AB297" s="132">
        <v>231</v>
      </c>
      <c r="AC297" s="132">
        <v>273</v>
      </c>
      <c r="AD297" s="132">
        <v>261</v>
      </c>
      <c r="AE297" s="132">
        <v>275</v>
      </c>
      <c r="AF297" s="132">
        <v>252</v>
      </c>
      <c r="AG297" s="132">
        <v>236</v>
      </c>
      <c r="AH297" s="132">
        <v>258</v>
      </c>
      <c r="AI297" s="132">
        <v>286</v>
      </c>
      <c r="AJ297" s="132">
        <v>301</v>
      </c>
      <c r="AK297" s="132">
        <v>280</v>
      </c>
      <c r="AL297" s="132">
        <v>280</v>
      </c>
      <c r="AM297" s="132">
        <v>349</v>
      </c>
      <c r="AN297" s="132">
        <v>229</v>
      </c>
      <c r="AO297" s="132">
        <v>277</v>
      </c>
      <c r="AP297" s="132">
        <v>311</v>
      </c>
      <c r="AQ297" s="132">
        <v>284</v>
      </c>
      <c r="AR297" s="132">
        <v>265</v>
      </c>
      <c r="AS297" s="132">
        <v>224</v>
      </c>
      <c r="AT297" s="132">
        <v>270</v>
      </c>
      <c r="AU297" s="132">
        <v>246</v>
      </c>
      <c r="AV297" s="132">
        <v>230</v>
      </c>
      <c r="AW297" s="132">
        <v>251</v>
      </c>
      <c r="AX297" s="132">
        <v>206</v>
      </c>
      <c r="AY297" s="132">
        <v>234</v>
      </c>
      <c r="AZ297" s="132">
        <v>272</v>
      </c>
      <c r="BA297" s="132">
        <v>250</v>
      </c>
      <c r="BB297" s="132">
        <v>238</v>
      </c>
      <c r="BC297" s="132">
        <v>234</v>
      </c>
      <c r="BD297" s="132">
        <v>236</v>
      </c>
      <c r="BE297" s="132">
        <v>238</v>
      </c>
      <c r="BF297" s="132">
        <v>232</v>
      </c>
      <c r="BG297" s="132">
        <v>255</v>
      </c>
      <c r="BH297" s="132">
        <v>231</v>
      </c>
      <c r="BI297" s="132">
        <v>215</v>
      </c>
      <c r="BJ297" s="132">
        <v>246</v>
      </c>
      <c r="BK297" s="132">
        <v>243</v>
      </c>
      <c r="BL297" s="132">
        <v>235</v>
      </c>
      <c r="BM297" s="132">
        <v>234</v>
      </c>
      <c r="BN297" s="132">
        <v>244</v>
      </c>
      <c r="BO297" s="132">
        <v>257</v>
      </c>
      <c r="BP297" s="132">
        <v>197</v>
      </c>
      <c r="BQ297" s="132">
        <v>285</v>
      </c>
      <c r="BR297" s="132">
        <v>275</v>
      </c>
      <c r="BS297" s="132">
        <v>304</v>
      </c>
      <c r="BT297" s="132">
        <v>294</v>
      </c>
      <c r="BU297" s="132">
        <v>244</v>
      </c>
      <c r="BV297" s="132">
        <v>237</v>
      </c>
      <c r="BW297" s="132">
        <v>219</v>
      </c>
      <c r="BX297" s="132">
        <v>230</v>
      </c>
      <c r="BY297" s="132">
        <v>290</v>
      </c>
      <c r="BZ297" s="132">
        <v>276</v>
      </c>
      <c r="CA297" s="132">
        <v>246</v>
      </c>
      <c r="CB297" s="132">
        <v>246</v>
      </c>
      <c r="CC297" s="132">
        <v>236</v>
      </c>
      <c r="CD297" s="132">
        <v>226</v>
      </c>
      <c r="CE297" s="132">
        <v>256</v>
      </c>
      <c r="CF297" s="132">
        <v>254</v>
      </c>
      <c r="CG297" s="132">
        <v>250</v>
      </c>
      <c r="CH297" s="132">
        <v>253</v>
      </c>
      <c r="CI297" s="132">
        <v>276</v>
      </c>
      <c r="CJ297" s="132">
        <v>249</v>
      </c>
      <c r="CK297" s="132">
        <v>253</v>
      </c>
      <c r="CL297" s="132">
        <v>251</v>
      </c>
      <c r="CM297" s="132">
        <v>290</v>
      </c>
      <c r="CN297" s="132">
        <v>281</v>
      </c>
      <c r="CO297" s="132">
        <v>370</v>
      </c>
      <c r="CP297" s="133">
        <v>259</v>
      </c>
    </row>
    <row r="298" spans="2:94" x14ac:dyDescent="0.3">
      <c r="B298" s="18" t="str">
        <f t="shared" si="9"/>
        <v>DR_Support - TVGoogle Android</v>
      </c>
      <c r="C298" s="18" t="s">
        <v>125</v>
      </c>
      <c r="D298" s="18" t="s">
        <v>4</v>
      </c>
      <c r="E298" s="18">
        <v>71</v>
      </c>
      <c r="F298" s="18">
        <v>82</v>
      </c>
      <c r="G298" s="18">
        <v>109</v>
      </c>
      <c r="H298" s="18">
        <v>65</v>
      </c>
      <c r="I298" s="18">
        <v>72</v>
      </c>
      <c r="J298" s="18">
        <v>96</v>
      </c>
      <c r="K298" s="18">
        <v>98</v>
      </c>
      <c r="L298" s="18">
        <v>83</v>
      </c>
      <c r="M298" s="18">
        <v>115</v>
      </c>
      <c r="N298" s="18">
        <v>114</v>
      </c>
      <c r="O298" s="18">
        <v>112</v>
      </c>
      <c r="P298" s="18">
        <v>87</v>
      </c>
      <c r="Q298" s="18">
        <v>76</v>
      </c>
      <c r="R298" s="18">
        <v>75</v>
      </c>
      <c r="S298" s="18">
        <v>86</v>
      </c>
      <c r="T298" s="18">
        <v>94</v>
      </c>
      <c r="U298" s="18">
        <v>91</v>
      </c>
      <c r="V298" s="18">
        <v>248</v>
      </c>
      <c r="W298" s="18">
        <v>84</v>
      </c>
      <c r="X298" s="18">
        <v>88</v>
      </c>
      <c r="Y298" s="18">
        <v>82</v>
      </c>
      <c r="Z298" s="18">
        <v>68</v>
      </c>
      <c r="AA298" s="18">
        <v>102</v>
      </c>
      <c r="AB298" s="132">
        <v>98</v>
      </c>
      <c r="AC298" s="132">
        <v>104</v>
      </c>
      <c r="AD298" s="132">
        <v>80</v>
      </c>
      <c r="AE298" s="132">
        <v>83</v>
      </c>
      <c r="AF298" s="132">
        <v>85</v>
      </c>
      <c r="AG298" s="132">
        <v>79</v>
      </c>
      <c r="AH298" s="132">
        <v>109</v>
      </c>
      <c r="AI298" s="132">
        <v>89</v>
      </c>
      <c r="AJ298" s="132">
        <v>93</v>
      </c>
      <c r="AK298" s="132">
        <v>73</v>
      </c>
      <c r="AL298" s="132">
        <v>85</v>
      </c>
      <c r="AM298" s="132">
        <v>133</v>
      </c>
      <c r="AN298" s="132">
        <v>97</v>
      </c>
      <c r="AO298" s="132">
        <v>76</v>
      </c>
      <c r="AP298" s="132">
        <v>77</v>
      </c>
      <c r="AQ298" s="132">
        <v>84</v>
      </c>
      <c r="AR298" s="132">
        <v>80</v>
      </c>
      <c r="AS298" s="132">
        <v>75</v>
      </c>
      <c r="AT298" s="132">
        <v>79</v>
      </c>
      <c r="AU298" s="132">
        <v>70</v>
      </c>
      <c r="AV298" s="132">
        <v>65</v>
      </c>
      <c r="AW298" s="132">
        <v>83</v>
      </c>
      <c r="AX298" s="132">
        <v>79</v>
      </c>
      <c r="AY298" s="132">
        <v>79</v>
      </c>
      <c r="AZ298" s="132">
        <v>78</v>
      </c>
      <c r="BA298" s="132">
        <v>58</v>
      </c>
      <c r="BB298" s="132">
        <v>67</v>
      </c>
      <c r="BC298" s="132">
        <v>77</v>
      </c>
      <c r="BD298" s="132">
        <v>92</v>
      </c>
      <c r="BE298" s="132">
        <v>72</v>
      </c>
      <c r="BF298" s="132">
        <v>69</v>
      </c>
      <c r="BG298" s="132">
        <v>70</v>
      </c>
      <c r="BH298" s="132">
        <v>84</v>
      </c>
      <c r="BI298" s="132">
        <v>54</v>
      </c>
      <c r="BJ298" s="132">
        <v>77</v>
      </c>
      <c r="BK298" s="132">
        <v>74</v>
      </c>
      <c r="BL298" s="132">
        <v>88</v>
      </c>
      <c r="BM298" s="132">
        <v>87</v>
      </c>
      <c r="BN298" s="132">
        <v>77</v>
      </c>
      <c r="BO298" s="132">
        <v>83</v>
      </c>
      <c r="BP298" s="132">
        <v>79</v>
      </c>
      <c r="BQ298" s="132">
        <v>77</v>
      </c>
      <c r="BR298" s="132">
        <v>76</v>
      </c>
      <c r="BS298" s="132">
        <v>98</v>
      </c>
      <c r="BT298" s="132">
        <v>96</v>
      </c>
      <c r="BU298" s="132">
        <v>86</v>
      </c>
      <c r="BV298" s="132">
        <v>79</v>
      </c>
      <c r="BW298" s="132">
        <v>76</v>
      </c>
      <c r="BX298" s="132">
        <v>68</v>
      </c>
      <c r="BY298" s="132">
        <v>93</v>
      </c>
      <c r="BZ298" s="132">
        <v>90</v>
      </c>
      <c r="CA298" s="132">
        <v>80</v>
      </c>
      <c r="CB298" s="132">
        <v>94</v>
      </c>
      <c r="CC298" s="132">
        <v>64</v>
      </c>
      <c r="CD298" s="132">
        <v>86</v>
      </c>
      <c r="CE298" s="132">
        <v>81</v>
      </c>
      <c r="CF298" s="132">
        <v>78</v>
      </c>
      <c r="CG298" s="132">
        <v>62</v>
      </c>
      <c r="CH298" s="132">
        <v>84</v>
      </c>
      <c r="CI298" s="132">
        <v>66</v>
      </c>
      <c r="CJ298" s="132">
        <v>83</v>
      </c>
      <c r="CK298" s="132">
        <v>84</v>
      </c>
      <c r="CL298" s="132">
        <v>84</v>
      </c>
      <c r="CM298" s="132">
        <v>91</v>
      </c>
      <c r="CN298" s="132">
        <v>87</v>
      </c>
      <c r="CO298" s="132">
        <v>96</v>
      </c>
      <c r="CP298" s="133">
        <v>85</v>
      </c>
    </row>
    <row r="299" spans="2:94" x14ac:dyDescent="0.3">
      <c r="B299" s="18" t="str">
        <f t="shared" si="9"/>
        <v>DR_Support - HomelifeApple iOS</v>
      </c>
      <c r="C299" s="18" t="s">
        <v>126</v>
      </c>
      <c r="D299" s="18" t="s">
        <v>3</v>
      </c>
      <c r="E299" s="18">
        <v>39</v>
      </c>
      <c r="F299" s="18">
        <v>44</v>
      </c>
      <c r="G299" s="18">
        <v>40</v>
      </c>
      <c r="H299" s="18">
        <v>26</v>
      </c>
      <c r="I299" s="18">
        <v>42</v>
      </c>
      <c r="J299" s="18">
        <v>48</v>
      </c>
      <c r="K299" s="18">
        <v>49</v>
      </c>
      <c r="L299" s="18">
        <v>53</v>
      </c>
      <c r="M299" s="18">
        <v>40</v>
      </c>
      <c r="N299" s="18">
        <v>37</v>
      </c>
      <c r="O299" s="18">
        <v>31</v>
      </c>
      <c r="P299" s="18">
        <v>34</v>
      </c>
      <c r="Q299" s="18">
        <v>37</v>
      </c>
      <c r="R299" s="18">
        <v>38</v>
      </c>
      <c r="S299" s="18">
        <v>56</v>
      </c>
      <c r="T299" s="18">
        <v>38</v>
      </c>
      <c r="U299" s="18">
        <v>37</v>
      </c>
      <c r="V299" s="18">
        <v>34</v>
      </c>
      <c r="W299" s="18">
        <v>54</v>
      </c>
      <c r="X299" s="18">
        <v>44</v>
      </c>
      <c r="Y299" s="18">
        <v>41</v>
      </c>
      <c r="Z299" s="18">
        <v>41</v>
      </c>
      <c r="AA299" s="18">
        <v>56</v>
      </c>
      <c r="AB299" s="132">
        <v>34</v>
      </c>
      <c r="AC299" s="132">
        <v>31</v>
      </c>
      <c r="AD299" s="132">
        <v>43</v>
      </c>
      <c r="AE299" s="132">
        <v>45</v>
      </c>
      <c r="AF299" s="132">
        <v>44</v>
      </c>
      <c r="AG299" s="132">
        <v>47</v>
      </c>
      <c r="AH299" s="132">
        <v>38</v>
      </c>
      <c r="AI299" s="132">
        <v>45</v>
      </c>
      <c r="AJ299" s="132">
        <v>23</v>
      </c>
      <c r="AK299" s="132">
        <v>50</v>
      </c>
      <c r="AL299" s="132">
        <v>40</v>
      </c>
      <c r="AM299" s="132">
        <v>39</v>
      </c>
      <c r="AN299" s="132">
        <v>46</v>
      </c>
      <c r="AO299" s="132">
        <v>41</v>
      </c>
      <c r="AP299" s="132">
        <v>33</v>
      </c>
      <c r="AQ299" s="132">
        <v>20</v>
      </c>
      <c r="AR299" s="132">
        <v>33</v>
      </c>
      <c r="AS299" s="132">
        <v>32</v>
      </c>
      <c r="AT299" s="132">
        <v>38</v>
      </c>
      <c r="AU299" s="132">
        <v>39</v>
      </c>
      <c r="AV299" s="132">
        <v>35</v>
      </c>
      <c r="AW299" s="132">
        <v>24</v>
      </c>
      <c r="AX299" s="132">
        <v>25</v>
      </c>
      <c r="AY299" s="132">
        <v>39</v>
      </c>
      <c r="AZ299" s="132">
        <v>49</v>
      </c>
      <c r="BA299" s="132">
        <v>46</v>
      </c>
      <c r="BB299" s="132">
        <v>35</v>
      </c>
      <c r="BC299" s="132">
        <v>31</v>
      </c>
      <c r="BD299" s="132">
        <v>30</v>
      </c>
      <c r="BE299" s="132">
        <v>41</v>
      </c>
      <c r="BF299" s="132">
        <v>38</v>
      </c>
      <c r="BG299" s="132">
        <v>33</v>
      </c>
      <c r="BH299" s="132">
        <v>32</v>
      </c>
      <c r="BI299" s="132">
        <v>38</v>
      </c>
      <c r="BJ299" s="132">
        <v>32</v>
      </c>
      <c r="BK299" s="132">
        <v>31</v>
      </c>
      <c r="BL299" s="132">
        <v>35</v>
      </c>
      <c r="BM299" s="132">
        <v>29</v>
      </c>
      <c r="BN299" s="132">
        <v>41</v>
      </c>
      <c r="BO299" s="132">
        <v>38</v>
      </c>
      <c r="BP299" s="132">
        <v>33</v>
      </c>
      <c r="BQ299" s="132">
        <v>45</v>
      </c>
      <c r="BR299" s="132">
        <v>29</v>
      </c>
      <c r="BS299" s="132">
        <v>29</v>
      </c>
      <c r="BT299" s="132">
        <v>46</v>
      </c>
      <c r="BU299" s="132">
        <v>36</v>
      </c>
      <c r="BV299" s="132">
        <v>21</v>
      </c>
      <c r="BW299" s="132">
        <v>43</v>
      </c>
      <c r="BX299" s="132">
        <v>30</v>
      </c>
      <c r="BY299" s="132">
        <v>35</v>
      </c>
      <c r="BZ299" s="132">
        <v>26</v>
      </c>
      <c r="CA299" s="132">
        <v>33</v>
      </c>
      <c r="CB299" s="132">
        <v>42</v>
      </c>
      <c r="CC299" s="132">
        <v>29</v>
      </c>
      <c r="CD299" s="132">
        <v>40</v>
      </c>
      <c r="CE299" s="132">
        <v>39</v>
      </c>
      <c r="CF299" s="132">
        <v>28</v>
      </c>
      <c r="CG299" s="132">
        <v>32</v>
      </c>
      <c r="CH299" s="132">
        <v>40</v>
      </c>
      <c r="CI299" s="132">
        <v>37</v>
      </c>
      <c r="CJ299" s="132">
        <v>48</v>
      </c>
      <c r="CK299" s="132">
        <v>35</v>
      </c>
      <c r="CL299" s="132">
        <v>29</v>
      </c>
      <c r="CM299" s="132">
        <v>21</v>
      </c>
      <c r="CN299" s="132">
        <v>26</v>
      </c>
      <c r="CO299" s="132">
        <v>23</v>
      </c>
      <c r="CP299" s="133">
        <v>30</v>
      </c>
    </row>
    <row r="300" spans="2:94" x14ac:dyDescent="0.3">
      <c r="B300" s="18" t="str">
        <f t="shared" si="9"/>
        <v>DR_Support - HomelifeGoogle Android</v>
      </c>
      <c r="C300" s="18" t="s">
        <v>126</v>
      </c>
      <c r="D300" s="18" t="s">
        <v>4</v>
      </c>
      <c r="E300" s="18">
        <v>12</v>
      </c>
      <c r="F300" s="18">
        <v>10</v>
      </c>
      <c r="G300" s="18">
        <v>9</v>
      </c>
      <c r="H300" s="18">
        <v>12</v>
      </c>
      <c r="I300" s="18">
        <v>12</v>
      </c>
      <c r="J300" s="18">
        <v>9</v>
      </c>
      <c r="K300" s="18">
        <v>3</v>
      </c>
      <c r="L300" s="18">
        <v>9</v>
      </c>
      <c r="M300" s="18">
        <v>13</v>
      </c>
      <c r="N300" s="18">
        <v>9</v>
      </c>
      <c r="O300" s="18">
        <v>11</v>
      </c>
      <c r="P300" s="18">
        <v>8</v>
      </c>
      <c r="Q300" s="18">
        <v>8</v>
      </c>
      <c r="R300" s="18">
        <v>5</v>
      </c>
      <c r="S300" s="18">
        <v>12</v>
      </c>
      <c r="T300" s="18">
        <v>6</v>
      </c>
      <c r="U300" s="18">
        <v>7</v>
      </c>
      <c r="V300" s="18">
        <v>13</v>
      </c>
      <c r="W300" s="18">
        <v>10</v>
      </c>
      <c r="X300" s="18">
        <v>15</v>
      </c>
      <c r="Y300" s="18">
        <v>11</v>
      </c>
      <c r="Z300" s="18">
        <v>5</v>
      </c>
      <c r="AA300" s="18">
        <v>15</v>
      </c>
      <c r="AB300" s="132">
        <v>6</v>
      </c>
      <c r="AC300" s="132">
        <v>14</v>
      </c>
      <c r="AD300" s="132">
        <v>13</v>
      </c>
      <c r="AE300" s="132">
        <v>11</v>
      </c>
      <c r="AF300" s="132">
        <v>9</v>
      </c>
      <c r="AG300" s="132">
        <v>8</v>
      </c>
      <c r="AH300" s="132">
        <v>9</v>
      </c>
      <c r="AI300" s="132">
        <v>11</v>
      </c>
      <c r="AJ300" s="132">
        <v>8</v>
      </c>
      <c r="AK300" s="132">
        <v>18</v>
      </c>
      <c r="AL300" s="132">
        <v>8</v>
      </c>
      <c r="AM300" s="132">
        <v>14</v>
      </c>
      <c r="AN300" s="132">
        <v>16</v>
      </c>
      <c r="AO300" s="132">
        <v>12</v>
      </c>
      <c r="AP300" s="132">
        <v>9</v>
      </c>
      <c r="AQ300" s="132">
        <v>10</v>
      </c>
      <c r="AR300" s="132">
        <v>14</v>
      </c>
      <c r="AS300" s="132">
        <v>11</v>
      </c>
      <c r="AT300" s="132">
        <v>9</v>
      </c>
      <c r="AU300" s="132">
        <v>16</v>
      </c>
      <c r="AV300" s="132">
        <v>8</v>
      </c>
      <c r="AW300" s="132">
        <v>11</v>
      </c>
      <c r="AX300" s="132">
        <v>2</v>
      </c>
      <c r="AY300" s="132">
        <v>14</v>
      </c>
      <c r="AZ300" s="132">
        <v>15</v>
      </c>
      <c r="BA300" s="132">
        <v>14</v>
      </c>
      <c r="BB300" s="132">
        <v>9</v>
      </c>
      <c r="BC300" s="132">
        <v>10</v>
      </c>
      <c r="BD300" s="132">
        <v>17</v>
      </c>
      <c r="BE300" s="132">
        <v>6</v>
      </c>
      <c r="BF300" s="132">
        <v>16</v>
      </c>
      <c r="BG300" s="132">
        <v>7</v>
      </c>
      <c r="BH300" s="132">
        <v>6</v>
      </c>
      <c r="BI300" s="132">
        <v>16</v>
      </c>
      <c r="BJ300" s="132">
        <v>13</v>
      </c>
      <c r="BK300" s="132">
        <v>14</v>
      </c>
      <c r="BL300" s="132">
        <v>5</v>
      </c>
      <c r="BM300" s="132">
        <v>4</v>
      </c>
      <c r="BN300" s="132">
        <v>10</v>
      </c>
      <c r="BO300" s="132">
        <v>11</v>
      </c>
      <c r="BP300" s="132">
        <v>8</v>
      </c>
      <c r="BQ300" s="132">
        <v>12</v>
      </c>
      <c r="BR300" s="132">
        <v>7</v>
      </c>
      <c r="BS300" s="132">
        <v>9</v>
      </c>
      <c r="BT300" s="132">
        <v>5</v>
      </c>
      <c r="BU300" s="132">
        <v>10</v>
      </c>
      <c r="BV300" s="132">
        <v>11</v>
      </c>
      <c r="BW300" s="132">
        <v>9</v>
      </c>
      <c r="BX300" s="132">
        <v>10</v>
      </c>
      <c r="BY300" s="132">
        <v>12</v>
      </c>
      <c r="BZ300" s="132">
        <v>8</v>
      </c>
      <c r="CA300" s="132">
        <v>10</v>
      </c>
      <c r="CB300" s="132">
        <v>12</v>
      </c>
      <c r="CC300" s="132">
        <v>11</v>
      </c>
      <c r="CD300" s="132">
        <v>7</v>
      </c>
      <c r="CE300" s="132">
        <v>9</v>
      </c>
      <c r="CF300" s="132">
        <v>5</v>
      </c>
      <c r="CG300" s="132">
        <v>10</v>
      </c>
      <c r="CH300" s="132">
        <v>9</v>
      </c>
      <c r="CI300" s="132">
        <v>13</v>
      </c>
      <c r="CJ300" s="132">
        <v>12</v>
      </c>
      <c r="CK300" s="132">
        <v>12</v>
      </c>
      <c r="CL300" s="132">
        <v>11</v>
      </c>
      <c r="CM300" s="132">
        <v>8</v>
      </c>
      <c r="CN300" s="132">
        <v>8</v>
      </c>
      <c r="CO300" s="132">
        <v>14</v>
      </c>
      <c r="CP300" s="133">
        <v>17</v>
      </c>
    </row>
    <row r="301" spans="2:94" x14ac:dyDescent="0.3">
      <c r="B301" s="18" t="str">
        <f t="shared" si="9"/>
        <v>DR_Support - MobileApple iOS</v>
      </c>
      <c r="C301" s="18" t="s">
        <v>127</v>
      </c>
      <c r="D301" s="18" t="s">
        <v>3</v>
      </c>
      <c r="E301" s="18">
        <v>53</v>
      </c>
      <c r="F301" s="18">
        <v>69</v>
      </c>
      <c r="G301" s="18">
        <v>53</v>
      </c>
      <c r="H301" s="18">
        <v>56</v>
      </c>
      <c r="I301" s="18">
        <v>45</v>
      </c>
      <c r="J301" s="18">
        <v>77</v>
      </c>
      <c r="K301" s="18">
        <v>74</v>
      </c>
      <c r="L301" s="18">
        <v>60</v>
      </c>
      <c r="M301" s="18">
        <v>66</v>
      </c>
      <c r="N301" s="18">
        <v>61</v>
      </c>
      <c r="O301" s="18">
        <v>41</v>
      </c>
      <c r="P301" s="18">
        <v>73</v>
      </c>
      <c r="Q301" s="18">
        <v>88</v>
      </c>
      <c r="R301" s="18">
        <v>91</v>
      </c>
      <c r="S301" s="18">
        <v>68</v>
      </c>
      <c r="T301" s="18">
        <v>86</v>
      </c>
      <c r="U301" s="18">
        <v>65</v>
      </c>
      <c r="V301" s="18">
        <v>57</v>
      </c>
      <c r="W301" s="18">
        <v>78</v>
      </c>
      <c r="X301" s="18">
        <v>86</v>
      </c>
      <c r="Y301" s="18">
        <v>81</v>
      </c>
      <c r="Z301" s="18">
        <v>72</v>
      </c>
      <c r="AA301" s="18">
        <v>83</v>
      </c>
      <c r="AB301" s="131">
        <v>78</v>
      </c>
      <c r="AC301" s="131">
        <v>69</v>
      </c>
      <c r="AD301" s="131">
        <v>82</v>
      </c>
      <c r="AE301" s="131">
        <v>87</v>
      </c>
      <c r="AF301" s="131">
        <v>68</v>
      </c>
      <c r="AG301" s="131">
        <v>89</v>
      </c>
      <c r="AH301" s="131">
        <v>89</v>
      </c>
      <c r="AI301" s="131">
        <v>72</v>
      </c>
      <c r="AJ301" s="131">
        <v>65</v>
      </c>
      <c r="AK301" s="131">
        <v>82</v>
      </c>
      <c r="AL301" s="131">
        <v>85</v>
      </c>
      <c r="AM301" s="131">
        <v>99</v>
      </c>
      <c r="AN301" s="131">
        <v>78</v>
      </c>
      <c r="AO301" s="131">
        <v>79</v>
      </c>
      <c r="AP301" s="131">
        <v>58</v>
      </c>
      <c r="AQ301" s="131">
        <v>54</v>
      </c>
      <c r="AR301" s="131">
        <v>78</v>
      </c>
      <c r="AS301" s="131">
        <v>77</v>
      </c>
      <c r="AT301" s="131">
        <v>69</v>
      </c>
      <c r="AU301" s="131">
        <v>85</v>
      </c>
      <c r="AV301" s="131">
        <v>63</v>
      </c>
      <c r="AW301" s="131">
        <v>60</v>
      </c>
      <c r="AX301" s="131">
        <v>45</v>
      </c>
      <c r="AY301" s="131">
        <v>88</v>
      </c>
      <c r="AZ301" s="131">
        <v>71</v>
      </c>
      <c r="BA301" s="131">
        <v>80</v>
      </c>
      <c r="BB301" s="131">
        <v>62</v>
      </c>
      <c r="BC301" s="131">
        <v>69</v>
      </c>
      <c r="BD301" s="131">
        <v>57</v>
      </c>
      <c r="BE301" s="131">
        <v>61</v>
      </c>
      <c r="BF301" s="131">
        <v>66</v>
      </c>
      <c r="BG301" s="131">
        <v>81</v>
      </c>
      <c r="BH301" s="131">
        <v>75</v>
      </c>
      <c r="BI301" s="131">
        <v>84</v>
      </c>
      <c r="BJ301" s="131">
        <v>66</v>
      </c>
      <c r="BK301" s="131">
        <v>54</v>
      </c>
      <c r="BL301" s="131">
        <v>50</v>
      </c>
      <c r="BM301" s="131">
        <v>76</v>
      </c>
      <c r="BN301" s="131">
        <v>67</v>
      </c>
      <c r="BO301" s="131">
        <v>64</v>
      </c>
      <c r="BP301" s="131">
        <v>67</v>
      </c>
      <c r="BQ301" s="131">
        <v>113</v>
      </c>
      <c r="BR301" s="131">
        <v>73</v>
      </c>
      <c r="BS301" s="131">
        <v>55</v>
      </c>
      <c r="BT301" s="131">
        <v>87</v>
      </c>
      <c r="BU301" s="131">
        <v>76</v>
      </c>
      <c r="BV301" s="131">
        <v>64</v>
      </c>
      <c r="BW301" s="131">
        <v>63</v>
      </c>
      <c r="BX301" s="131">
        <v>66</v>
      </c>
      <c r="BY301" s="131">
        <v>70</v>
      </c>
      <c r="BZ301" s="131">
        <v>66</v>
      </c>
      <c r="CA301" s="131">
        <v>72</v>
      </c>
      <c r="CB301" s="131">
        <v>78</v>
      </c>
      <c r="CC301" s="131">
        <v>46</v>
      </c>
      <c r="CD301" s="131">
        <v>61</v>
      </c>
      <c r="CE301" s="131">
        <v>60</v>
      </c>
      <c r="CF301" s="131">
        <v>63</v>
      </c>
      <c r="CG301" s="131">
        <v>85</v>
      </c>
      <c r="CH301" s="131">
        <v>72</v>
      </c>
      <c r="CI301" s="131">
        <v>73</v>
      </c>
      <c r="CJ301" s="131">
        <v>63</v>
      </c>
      <c r="CK301" s="131">
        <v>91</v>
      </c>
      <c r="CL301" s="131">
        <v>70</v>
      </c>
      <c r="CM301" s="131">
        <v>91</v>
      </c>
      <c r="CN301" s="131">
        <v>55</v>
      </c>
      <c r="CO301" s="131">
        <v>87</v>
      </c>
      <c r="CP301" s="131">
        <v>76</v>
      </c>
    </row>
    <row r="302" spans="2:94" x14ac:dyDescent="0.3">
      <c r="B302" s="18" t="str">
        <f t="shared" si="9"/>
        <v>DR_Support - MobileGoogle Android</v>
      </c>
      <c r="C302" s="18" t="s">
        <v>127</v>
      </c>
      <c r="D302" s="18" t="s">
        <v>4</v>
      </c>
      <c r="E302" s="18">
        <v>32</v>
      </c>
      <c r="F302" s="18">
        <v>32</v>
      </c>
      <c r="G302" s="18">
        <v>30</v>
      </c>
      <c r="H302" s="18">
        <v>25</v>
      </c>
      <c r="I302" s="18">
        <v>25</v>
      </c>
      <c r="J302" s="18">
        <v>32</v>
      </c>
      <c r="K302" s="18">
        <v>33</v>
      </c>
      <c r="L302" s="18">
        <v>32</v>
      </c>
      <c r="M302" s="18">
        <v>30</v>
      </c>
      <c r="N302" s="18">
        <v>28</v>
      </c>
      <c r="O302" s="18">
        <v>15</v>
      </c>
      <c r="P302" s="18">
        <v>29</v>
      </c>
      <c r="Q302" s="18">
        <v>23</v>
      </c>
      <c r="R302" s="18">
        <v>29</v>
      </c>
      <c r="S302" s="18">
        <v>28</v>
      </c>
      <c r="T302" s="18">
        <v>26</v>
      </c>
      <c r="U302" s="18">
        <v>37</v>
      </c>
      <c r="V302" s="18">
        <v>17</v>
      </c>
      <c r="W302" s="18">
        <v>24</v>
      </c>
      <c r="X302" s="18">
        <v>19</v>
      </c>
      <c r="Y302" s="18">
        <v>23</v>
      </c>
      <c r="Z302" s="18">
        <v>26</v>
      </c>
      <c r="AA302" s="18">
        <v>35</v>
      </c>
      <c r="AB302" s="131">
        <v>13</v>
      </c>
      <c r="AC302" s="131">
        <v>22</v>
      </c>
      <c r="AD302" s="131">
        <v>40</v>
      </c>
      <c r="AE302" s="131">
        <v>40</v>
      </c>
      <c r="AF302" s="131">
        <v>31</v>
      </c>
      <c r="AG302" s="131">
        <v>34</v>
      </c>
      <c r="AH302" s="131">
        <v>18</v>
      </c>
      <c r="AI302" s="131">
        <v>30</v>
      </c>
      <c r="AJ302" s="131">
        <v>23</v>
      </c>
      <c r="AK302" s="131">
        <v>35</v>
      </c>
      <c r="AL302" s="131">
        <v>37</v>
      </c>
      <c r="AM302" s="131">
        <v>30</v>
      </c>
      <c r="AN302" s="131">
        <v>34</v>
      </c>
      <c r="AO302" s="131">
        <v>24</v>
      </c>
      <c r="AP302" s="131">
        <v>30</v>
      </c>
      <c r="AQ302" s="131">
        <v>22</v>
      </c>
      <c r="AR302" s="131">
        <v>28</v>
      </c>
      <c r="AS302" s="131">
        <v>31</v>
      </c>
      <c r="AT302" s="131">
        <v>29</v>
      </c>
      <c r="AU302" s="131">
        <v>20</v>
      </c>
      <c r="AV302" s="131">
        <v>26</v>
      </c>
      <c r="AW302" s="131">
        <v>33</v>
      </c>
      <c r="AX302" s="131">
        <v>22</v>
      </c>
      <c r="AY302" s="131">
        <v>28</v>
      </c>
      <c r="AZ302" s="131">
        <v>34</v>
      </c>
      <c r="BA302" s="131">
        <v>29</v>
      </c>
      <c r="BB302" s="131">
        <v>37</v>
      </c>
      <c r="BC302" s="131">
        <v>40</v>
      </c>
      <c r="BD302" s="131">
        <v>19</v>
      </c>
      <c r="BE302" s="131">
        <v>19</v>
      </c>
      <c r="BF302" s="131">
        <v>26</v>
      </c>
      <c r="BG302" s="131">
        <v>26</v>
      </c>
      <c r="BH302" s="131">
        <v>23</v>
      </c>
      <c r="BI302" s="131">
        <v>30</v>
      </c>
      <c r="BJ302" s="131">
        <v>27</v>
      </c>
      <c r="BK302" s="131">
        <v>25</v>
      </c>
      <c r="BL302" s="131">
        <v>23</v>
      </c>
      <c r="BM302" s="131">
        <v>21</v>
      </c>
      <c r="BN302" s="131">
        <v>23</v>
      </c>
      <c r="BO302" s="131">
        <v>29</v>
      </c>
      <c r="BP302" s="131">
        <v>21</v>
      </c>
      <c r="BQ302" s="131">
        <v>24</v>
      </c>
      <c r="BR302" s="131">
        <v>26</v>
      </c>
      <c r="BS302" s="131">
        <v>34</v>
      </c>
      <c r="BT302" s="131">
        <v>20</v>
      </c>
      <c r="BU302" s="131">
        <v>35</v>
      </c>
      <c r="BV302" s="131">
        <v>28</v>
      </c>
      <c r="BW302" s="131">
        <v>17</v>
      </c>
      <c r="BX302" s="131">
        <v>25</v>
      </c>
      <c r="BY302" s="131">
        <v>15</v>
      </c>
      <c r="BZ302" s="131">
        <v>21</v>
      </c>
      <c r="CA302" s="131">
        <v>16</v>
      </c>
      <c r="CB302" s="131">
        <v>21</v>
      </c>
      <c r="CC302" s="131">
        <v>35</v>
      </c>
      <c r="CD302" s="131">
        <v>19</v>
      </c>
      <c r="CE302" s="131">
        <v>19</v>
      </c>
      <c r="CF302" s="131">
        <v>24</v>
      </c>
      <c r="CG302" s="131">
        <v>27</v>
      </c>
      <c r="CH302" s="131">
        <v>34</v>
      </c>
      <c r="CI302" s="131">
        <v>34</v>
      </c>
      <c r="CJ302" s="131">
        <v>27</v>
      </c>
      <c r="CK302" s="131">
        <v>27</v>
      </c>
      <c r="CL302" s="131">
        <v>29</v>
      </c>
      <c r="CM302" s="131">
        <v>25</v>
      </c>
      <c r="CN302" s="131">
        <v>28</v>
      </c>
      <c r="CO302" s="131">
        <v>38</v>
      </c>
      <c r="CP302" s="131">
        <v>35</v>
      </c>
    </row>
    <row r="303" spans="2:94" x14ac:dyDescent="0.3">
      <c r="B303" s="18" t="str">
        <f t="shared" si="9"/>
        <v>DR_Support - Read an ArticleApple iOS</v>
      </c>
      <c r="C303" s="18" t="s">
        <v>128</v>
      </c>
      <c r="D303" s="18" t="s">
        <v>3</v>
      </c>
      <c r="E303" s="18">
        <v>2599</v>
      </c>
      <c r="F303" s="18">
        <v>2664</v>
      </c>
      <c r="G303" s="18">
        <v>2571</v>
      </c>
      <c r="H303" s="18">
        <v>2249</v>
      </c>
      <c r="I303" s="18">
        <v>2257</v>
      </c>
      <c r="J303" s="18">
        <v>2830</v>
      </c>
      <c r="K303" s="18">
        <v>2819</v>
      </c>
      <c r="L303" s="18">
        <v>3203</v>
      </c>
      <c r="M303" s="18">
        <v>2823</v>
      </c>
      <c r="N303" s="18">
        <v>2480</v>
      </c>
      <c r="O303" s="18">
        <v>2133</v>
      </c>
      <c r="P303" s="18">
        <v>2505</v>
      </c>
      <c r="Q303" s="18">
        <v>2420</v>
      </c>
      <c r="R303" s="18">
        <v>2528</v>
      </c>
      <c r="S303" s="18">
        <v>2769</v>
      </c>
      <c r="T303" s="18">
        <v>2494</v>
      </c>
      <c r="U303" s="18">
        <v>2265</v>
      </c>
      <c r="V303" s="18">
        <v>2124</v>
      </c>
      <c r="W303" s="18">
        <v>2387</v>
      </c>
      <c r="X303" s="18">
        <v>2383</v>
      </c>
      <c r="Y303" s="18">
        <v>2404</v>
      </c>
      <c r="Z303" s="18">
        <v>2151</v>
      </c>
      <c r="AA303" s="18">
        <v>2342</v>
      </c>
      <c r="AB303" s="18">
        <v>2161</v>
      </c>
      <c r="AC303" s="18">
        <v>1867</v>
      </c>
      <c r="AD303" s="18">
        <v>2278</v>
      </c>
      <c r="AE303" s="18">
        <v>2444</v>
      </c>
      <c r="AF303" s="18">
        <v>2291</v>
      </c>
      <c r="AG303" s="18">
        <v>2381</v>
      </c>
      <c r="AH303" s="18">
        <v>2670</v>
      </c>
      <c r="AI303" s="18">
        <v>2526</v>
      </c>
      <c r="AJ303" s="18">
        <v>2098</v>
      </c>
      <c r="AK303" s="18">
        <v>2717</v>
      </c>
      <c r="AL303" s="18">
        <v>2718</v>
      </c>
      <c r="AM303" s="18">
        <v>2637</v>
      </c>
      <c r="AN303" s="18">
        <v>2465</v>
      </c>
      <c r="AO303" s="18">
        <v>2448</v>
      </c>
      <c r="AP303" s="18">
        <v>2145</v>
      </c>
      <c r="AQ303" s="18">
        <v>1935</v>
      </c>
      <c r="AR303" s="18">
        <v>2337</v>
      </c>
      <c r="AS303" s="18">
        <v>2327</v>
      </c>
      <c r="AT303" s="18">
        <v>2333</v>
      </c>
      <c r="AU303" s="18">
        <v>2325</v>
      </c>
      <c r="AV303" s="18">
        <v>2242</v>
      </c>
      <c r="AW303" s="18">
        <v>2152</v>
      </c>
      <c r="AX303" s="18">
        <v>1627</v>
      </c>
      <c r="AY303" s="18">
        <v>2412</v>
      </c>
      <c r="AZ303" s="18">
        <v>2366</v>
      </c>
      <c r="BA303" s="18">
        <v>2435</v>
      </c>
      <c r="BB303" s="18">
        <v>2306</v>
      </c>
      <c r="BC303" s="18">
        <v>2422</v>
      </c>
      <c r="BD303" s="18">
        <v>2249</v>
      </c>
      <c r="BE303" s="18">
        <v>1992</v>
      </c>
      <c r="BF303" s="18">
        <v>2473</v>
      </c>
      <c r="BG303" s="18">
        <v>2486</v>
      </c>
      <c r="BH303" s="18">
        <v>2316</v>
      </c>
      <c r="BI303" s="18">
        <v>2293</v>
      </c>
      <c r="BJ303" s="18">
        <v>2356</v>
      </c>
      <c r="BK303" s="18">
        <v>2105</v>
      </c>
      <c r="BL303" s="18">
        <v>1822</v>
      </c>
      <c r="BM303" s="18">
        <v>2361</v>
      </c>
      <c r="BN303" s="18">
        <v>2459</v>
      </c>
      <c r="BO303" s="18">
        <v>2298</v>
      </c>
      <c r="BP303" s="18">
        <v>2161</v>
      </c>
      <c r="BQ303" s="18">
        <v>2693</v>
      </c>
      <c r="BR303" s="18">
        <v>2503</v>
      </c>
      <c r="BS303" s="18">
        <v>2424</v>
      </c>
      <c r="BT303" s="18">
        <v>2721</v>
      </c>
      <c r="BU303" s="18">
        <v>2357</v>
      </c>
      <c r="BV303" s="18">
        <v>2266</v>
      </c>
      <c r="BW303" s="18">
        <v>2374</v>
      </c>
      <c r="BX303" s="18">
        <v>2523</v>
      </c>
      <c r="BY303" s="18">
        <v>2454</v>
      </c>
      <c r="BZ303" s="18">
        <v>1973</v>
      </c>
      <c r="CA303" s="18">
        <v>2426</v>
      </c>
      <c r="CB303" s="18">
        <v>2449</v>
      </c>
      <c r="CC303" s="18">
        <v>2450</v>
      </c>
      <c r="CD303" s="18">
        <v>2616</v>
      </c>
      <c r="CE303" s="18">
        <v>2823</v>
      </c>
      <c r="CF303" s="18">
        <v>2414</v>
      </c>
      <c r="CG303" s="18">
        <v>2013</v>
      </c>
      <c r="CH303" s="18">
        <v>2459</v>
      </c>
      <c r="CI303" s="18">
        <v>2420</v>
      </c>
      <c r="CJ303" s="18">
        <v>2400</v>
      </c>
      <c r="CK303" s="18">
        <v>2922</v>
      </c>
      <c r="CL303" s="18">
        <v>2407</v>
      </c>
      <c r="CM303" s="18">
        <v>2383</v>
      </c>
      <c r="CN303" s="18">
        <v>2123</v>
      </c>
      <c r="CO303" s="18">
        <v>2625</v>
      </c>
      <c r="CP303" s="18">
        <v>2483</v>
      </c>
    </row>
    <row r="304" spans="2:94" x14ac:dyDescent="0.3">
      <c r="B304" s="18" t="str">
        <f t="shared" si="9"/>
        <v>DR_Support - Read an ArticleGoogle Android</v>
      </c>
      <c r="C304" s="18" t="s">
        <v>128</v>
      </c>
      <c r="D304" s="18" t="s">
        <v>4</v>
      </c>
      <c r="E304" s="18">
        <v>901</v>
      </c>
      <c r="F304" s="18">
        <v>918</v>
      </c>
      <c r="G304" s="18">
        <v>860</v>
      </c>
      <c r="H304" s="18">
        <v>763</v>
      </c>
      <c r="I304" s="18">
        <v>737</v>
      </c>
      <c r="J304" s="18">
        <v>922</v>
      </c>
      <c r="K304" s="18">
        <v>962</v>
      </c>
      <c r="L304" s="18">
        <v>998</v>
      </c>
      <c r="M304" s="18">
        <v>1011</v>
      </c>
      <c r="N304" s="18">
        <v>907</v>
      </c>
      <c r="O304" s="18">
        <v>748</v>
      </c>
      <c r="P304" s="18">
        <v>832</v>
      </c>
      <c r="Q304" s="18">
        <v>825</v>
      </c>
      <c r="R304" s="18">
        <v>862</v>
      </c>
      <c r="S304" s="18">
        <v>891</v>
      </c>
      <c r="T304" s="18">
        <v>850</v>
      </c>
      <c r="U304" s="18">
        <v>803</v>
      </c>
      <c r="V304" s="18">
        <v>815</v>
      </c>
      <c r="W304" s="18">
        <v>851</v>
      </c>
      <c r="X304" s="18">
        <v>793</v>
      </c>
      <c r="Y304" s="18">
        <v>776</v>
      </c>
      <c r="Z304" s="18">
        <v>776</v>
      </c>
      <c r="AA304" s="18">
        <v>801</v>
      </c>
      <c r="AB304" s="18">
        <v>783</v>
      </c>
      <c r="AC304" s="18">
        <v>689</v>
      </c>
      <c r="AD304" s="18">
        <v>771</v>
      </c>
      <c r="AE304" s="18">
        <v>822</v>
      </c>
      <c r="AF304" s="18">
        <v>793</v>
      </c>
      <c r="AG304" s="18">
        <v>780</v>
      </c>
      <c r="AH304" s="18">
        <v>944</v>
      </c>
      <c r="AI304" s="18">
        <v>885</v>
      </c>
      <c r="AJ304" s="18">
        <v>749</v>
      </c>
      <c r="AK304" s="18">
        <v>894</v>
      </c>
      <c r="AL304" s="18">
        <v>954</v>
      </c>
      <c r="AM304" s="18">
        <v>1011</v>
      </c>
      <c r="AN304" s="18">
        <v>933</v>
      </c>
      <c r="AO304" s="18">
        <v>817</v>
      </c>
      <c r="AP304" s="18">
        <v>845</v>
      </c>
      <c r="AQ304" s="18">
        <v>717</v>
      </c>
      <c r="AR304" s="18">
        <v>792</v>
      </c>
      <c r="AS304" s="18">
        <v>851</v>
      </c>
      <c r="AT304" s="18">
        <v>829</v>
      </c>
      <c r="AU304" s="18">
        <v>849</v>
      </c>
      <c r="AV304" s="18">
        <v>770</v>
      </c>
      <c r="AW304" s="18">
        <v>794</v>
      </c>
      <c r="AX304" s="18">
        <v>615</v>
      </c>
      <c r="AY304" s="18">
        <v>796</v>
      </c>
      <c r="AZ304" s="18">
        <v>853</v>
      </c>
      <c r="BA304" s="18">
        <v>839</v>
      </c>
      <c r="BB304" s="18">
        <v>783</v>
      </c>
      <c r="BC304" s="18">
        <v>874</v>
      </c>
      <c r="BD304" s="18">
        <v>835</v>
      </c>
      <c r="BE304" s="18">
        <v>706</v>
      </c>
      <c r="BF304" s="18">
        <v>858</v>
      </c>
      <c r="BG304" s="18">
        <v>934</v>
      </c>
      <c r="BH304" s="18">
        <v>875</v>
      </c>
      <c r="BI304" s="18">
        <v>851</v>
      </c>
      <c r="BJ304" s="18">
        <v>785</v>
      </c>
      <c r="BK304" s="18">
        <v>782</v>
      </c>
      <c r="BL304" s="18">
        <v>637</v>
      </c>
      <c r="BM304" s="18">
        <v>751</v>
      </c>
      <c r="BN304" s="18">
        <v>820</v>
      </c>
      <c r="BO304" s="18">
        <v>804</v>
      </c>
      <c r="BP304" s="18">
        <v>776</v>
      </c>
      <c r="BQ304" s="18">
        <v>935</v>
      </c>
      <c r="BR304" s="18">
        <v>903</v>
      </c>
      <c r="BS304" s="18">
        <v>876</v>
      </c>
      <c r="BT304" s="18">
        <v>874</v>
      </c>
      <c r="BU304" s="18">
        <v>784</v>
      </c>
      <c r="BV304" s="18">
        <v>752</v>
      </c>
      <c r="BW304" s="18">
        <v>812</v>
      </c>
      <c r="BX304" s="18">
        <v>856</v>
      </c>
      <c r="BY304" s="18">
        <v>909</v>
      </c>
      <c r="BZ304" s="18">
        <v>728</v>
      </c>
      <c r="CA304" s="18">
        <v>833</v>
      </c>
      <c r="CB304" s="18">
        <v>845</v>
      </c>
      <c r="CC304" s="18">
        <v>837</v>
      </c>
      <c r="CD304" s="18">
        <v>836</v>
      </c>
      <c r="CE304" s="18">
        <v>989</v>
      </c>
      <c r="CF304" s="18">
        <v>908</v>
      </c>
      <c r="CG304" s="18">
        <v>741</v>
      </c>
      <c r="CH304" s="18">
        <v>845</v>
      </c>
      <c r="CI304" s="18">
        <v>839</v>
      </c>
      <c r="CJ304" s="18">
        <v>886</v>
      </c>
      <c r="CK304" s="18">
        <v>871</v>
      </c>
      <c r="CL304" s="18">
        <v>884</v>
      </c>
      <c r="CM304" s="18">
        <v>921</v>
      </c>
      <c r="CN304" s="18">
        <v>821</v>
      </c>
      <c r="CO304" s="18">
        <v>888</v>
      </c>
      <c r="CP304" s="18">
        <v>866</v>
      </c>
    </row>
    <row r="305" spans="2:94" x14ac:dyDescent="0.3">
      <c r="B305" s="18" t="str">
        <f t="shared" si="9"/>
        <v>DR_Support - SearchApple iOS</v>
      </c>
      <c r="C305" s="18" t="s">
        <v>129</v>
      </c>
      <c r="D305" s="18" t="s">
        <v>3</v>
      </c>
      <c r="E305" s="18">
        <v>1111</v>
      </c>
      <c r="F305" s="18">
        <v>1118</v>
      </c>
      <c r="G305" s="18">
        <v>1092</v>
      </c>
      <c r="H305" s="18">
        <v>946</v>
      </c>
      <c r="I305" s="18">
        <v>945</v>
      </c>
      <c r="J305" s="18">
        <v>1252</v>
      </c>
      <c r="K305" s="18">
        <v>1186</v>
      </c>
      <c r="L305" s="18">
        <v>1291</v>
      </c>
      <c r="M305" s="18">
        <v>1138</v>
      </c>
      <c r="N305" s="18">
        <v>1104</v>
      </c>
      <c r="O305" s="18">
        <v>929</v>
      </c>
      <c r="P305" s="18">
        <v>1027</v>
      </c>
      <c r="Q305" s="18">
        <v>1099</v>
      </c>
      <c r="R305" s="18">
        <v>1034</v>
      </c>
      <c r="S305" s="18">
        <v>1234</v>
      </c>
      <c r="T305" s="18">
        <v>1094</v>
      </c>
      <c r="U305" s="18">
        <v>1015</v>
      </c>
      <c r="V305" s="18">
        <v>902</v>
      </c>
      <c r="W305" s="18">
        <v>1108</v>
      </c>
      <c r="X305" s="18">
        <v>1021</v>
      </c>
      <c r="Y305" s="18">
        <v>1031</v>
      </c>
      <c r="Z305" s="18">
        <v>954</v>
      </c>
      <c r="AA305" s="18">
        <v>999</v>
      </c>
      <c r="AB305" s="18">
        <v>912</v>
      </c>
      <c r="AC305" s="18">
        <v>856</v>
      </c>
      <c r="AD305" s="18">
        <v>1069</v>
      </c>
      <c r="AE305" s="18">
        <v>1006</v>
      </c>
      <c r="AF305" s="18">
        <v>1025</v>
      </c>
      <c r="AG305" s="18">
        <v>942</v>
      </c>
      <c r="AH305" s="18">
        <v>1140</v>
      </c>
      <c r="AI305" s="18">
        <v>1097</v>
      </c>
      <c r="AJ305" s="18">
        <v>926</v>
      </c>
      <c r="AK305" s="18">
        <v>1269</v>
      </c>
      <c r="AL305" s="18">
        <v>1194</v>
      </c>
      <c r="AM305" s="18">
        <v>1115</v>
      </c>
      <c r="AN305" s="18">
        <v>1055</v>
      </c>
      <c r="AO305" s="18">
        <v>991</v>
      </c>
      <c r="AP305" s="18">
        <v>907</v>
      </c>
      <c r="AQ305" s="18">
        <v>788</v>
      </c>
      <c r="AR305" s="18">
        <v>990</v>
      </c>
      <c r="AS305" s="18">
        <v>979</v>
      </c>
      <c r="AT305" s="18">
        <v>916</v>
      </c>
      <c r="AU305" s="18">
        <v>937</v>
      </c>
      <c r="AV305" s="18">
        <v>959</v>
      </c>
      <c r="AW305" s="18">
        <v>888</v>
      </c>
      <c r="AX305" s="18">
        <v>707</v>
      </c>
      <c r="AY305" s="18">
        <v>992</v>
      </c>
      <c r="AZ305" s="18">
        <v>1047</v>
      </c>
      <c r="BA305" s="18">
        <v>908</v>
      </c>
      <c r="BB305" s="18">
        <v>897</v>
      </c>
      <c r="BC305" s="18">
        <v>898</v>
      </c>
      <c r="BD305" s="18">
        <v>841</v>
      </c>
      <c r="BE305" s="18">
        <v>734</v>
      </c>
      <c r="BF305" s="18">
        <v>955</v>
      </c>
      <c r="BG305" s="18">
        <v>958</v>
      </c>
      <c r="BH305" s="18">
        <v>920</v>
      </c>
      <c r="BI305" s="18">
        <v>908</v>
      </c>
      <c r="BJ305" s="18">
        <v>941</v>
      </c>
      <c r="BK305" s="18">
        <v>814</v>
      </c>
      <c r="BL305" s="18">
        <v>707</v>
      </c>
      <c r="BM305" s="18">
        <v>991</v>
      </c>
      <c r="BN305" s="18">
        <v>977</v>
      </c>
      <c r="BO305" s="18">
        <v>925</v>
      </c>
      <c r="BP305" s="18">
        <v>882</v>
      </c>
      <c r="BQ305" s="18">
        <v>1001</v>
      </c>
      <c r="BR305" s="18">
        <v>960</v>
      </c>
      <c r="BS305" s="18">
        <v>891</v>
      </c>
      <c r="BT305" s="18">
        <v>1108</v>
      </c>
      <c r="BU305" s="18">
        <v>934</v>
      </c>
      <c r="BV305" s="18">
        <v>850</v>
      </c>
      <c r="BW305" s="18">
        <v>940</v>
      </c>
      <c r="BX305" s="18">
        <v>859</v>
      </c>
      <c r="BY305" s="18">
        <v>904</v>
      </c>
      <c r="BZ305" s="18">
        <v>771</v>
      </c>
      <c r="CA305" s="18">
        <v>939</v>
      </c>
      <c r="CB305" s="18">
        <v>939</v>
      </c>
      <c r="CC305" s="18">
        <v>962</v>
      </c>
      <c r="CD305" s="18">
        <v>975</v>
      </c>
      <c r="CE305" s="18">
        <v>1073</v>
      </c>
      <c r="CF305" s="18">
        <v>890</v>
      </c>
      <c r="CG305" s="18">
        <v>763</v>
      </c>
      <c r="CH305" s="18">
        <v>943</v>
      </c>
      <c r="CI305" s="18">
        <v>911</v>
      </c>
      <c r="CJ305" s="18">
        <v>944</v>
      </c>
      <c r="CK305" s="18">
        <v>1014</v>
      </c>
      <c r="CL305" s="18">
        <v>902</v>
      </c>
      <c r="CM305" s="18">
        <v>884</v>
      </c>
      <c r="CN305" s="18">
        <v>790</v>
      </c>
      <c r="CO305" s="18">
        <v>1014</v>
      </c>
      <c r="CP305" s="18">
        <v>898</v>
      </c>
    </row>
    <row r="306" spans="2:94" x14ac:dyDescent="0.3">
      <c r="B306" s="18" t="str">
        <f t="shared" si="9"/>
        <v>DR_Support - SearchGoogle Android</v>
      </c>
      <c r="C306" s="18" t="s">
        <v>129</v>
      </c>
      <c r="D306" s="18" t="s">
        <v>4</v>
      </c>
      <c r="E306" s="18">
        <v>657</v>
      </c>
      <c r="F306" s="18">
        <v>699</v>
      </c>
      <c r="G306" s="18">
        <v>674</v>
      </c>
      <c r="H306" s="18">
        <v>562</v>
      </c>
      <c r="I306" s="18">
        <v>550</v>
      </c>
      <c r="J306" s="18">
        <v>688</v>
      </c>
      <c r="K306" s="18">
        <v>729</v>
      </c>
      <c r="L306" s="18">
        <v>736</v>
      </c>
      <c r="M306" s="18">
        <v>728</v>
      </c>
      <c r="N306" s="18">
        <v>721</v>
      </c>
      <c r="O306" s="18">
        <v>620</v>
      </c>
      <c r="P306" s="18">
        <v>623</v>
      </c>
      <c r="Q306" s="18">
        <v>598</v>
      </c>
      <c r="R306" s="18">
        <v>652</v>
      </c>
      <c r="S306" s="18">
        <v>800</v>
      </c>
      <c r="T306" s="18">
        <v>646</v>
      </c>
      <c r="U306" s="18">
        <v>669</v>
      </c>
      <c r="V306" s="18">
        <v>665</v>
      </c>
      <c r="W306" s="18">
        <v>618</v>
      </c>
      <c r="X306" s="18">
        <v>600</v>
      </c>
      <c r="Y306" s="18">
        <v>570</v>
      </c>
      <c r="Z306" s="18">
        <v>551</v>
      </c>
      <c r="AA306" s="18">
        <v>623</v>
      </c>
      <c r="AB306" s="18">
        <v>606</v>
      </c>
      <c r="AC306" s="18">
        <v>590</v>
      </c>
      <c r="AD306" s="18">
        <v>627</v>
      </c>
      <c r="AE306" s="18">
        <v>604</v>
      </c>
      <c r="AF306" s="18">
        <v>653</v>
      </c>
      <c r="AG306" s="18">
        <v>615</v>
      </c>
      <c r="AH306" s="18">
        <v>725</v>
      </c>
      <c r="AI306" s="18">
        <v>645</v>
      </c>
      <c r="AJ306" s="18">
        <v>599</v>
      </c>
      <c r="AK306" s="18">
        <v>675</v>
      </c>
      <c r="AL306" s="18">
        <v>724</v>
      </c>
      <c r="AM306" s="18">
        <v>671</v>
      </c>
      <c r="AN306" s="18">
        <v>673</v>
      </c>
      <c r="AO306" s="18">
        <v>627</v>
      </c>
      <c r="AP306" s="18">
        <v>603</v>
      </c>
      <c r="AQ306" s="18">
        <v>549</v>
      </c>
      <c r="AR306" s="18">
        <v>579</v>
      </c>
      <c r="AS306" s="18">
        <v>573</v>
      </c>
      <c r="AT306" s="18">
        <v>597</v>
      </c>
      <c r="AU306" s="18">
        <v>626</v>
      </c>
      <c r="AV306" s="18">
        <v>587</v>
      </c>
      <c r="AW306" s="18">
        <v>590</v>
      </c>
      <c r="AX306" s="18">
        <v>437</v>
      </c>
      <c r="AY306" s="18">
        <v>589</v>
      </c>
      <c r="AZ306" s="18">
        <v>612</v>
      </c>
      <c r="BA306" s="18">
        <v>591</v>
      </c>
      <c r="BB306" s="18">
        <v>537</v>
      </c>
      <c r="BC306" s="18">
        <v>598</v>
      </c>
      <c r="BD306" s="18">
        <v>575</v>
      </c>
      <c r="BE306" s="18">
        <v>545</v>
      </c>
      <c r="BF306" s="18">
        <v>616</v>
      </c>
      <c r="BG306" s="18">
        <v>685</v>
      </c>
      <c r="BH306" s="18">
        <v>605</v>
      </c>
      <c r="BI306" s="18">
        <v>569</v>
      </c>
      <c r="BJ306" s="18">
        <v>535</v>
      </c>
      <c r="BK306" s="18">
        <v>528</v>
      </c>
      <c r="BL306" s="18">
        <v>466</v>
      </c>
      <c r="BM306" s="18">
        <v>577</v>
      </c>
      <c r="BN306" s="18">
        <v>544</v>
      </c>
      <c r="BO306" s="18">
        <v>549</v>
      </c>
      <c r="BP306" s="18">
        <v>547</v>
      </c>
      <c r="BQ306" s="18">
        <v>653</v>
      </c>
      <c r="BR306" s="18">
        <v>645</v>
      </c>
      <c r="BS306" s="18">
        <v>552</v>
      </c>
      <c r="BT306" s="18">
        <v>587</v>
      </c>
      <c r="BU306" s="18">
        <v>549</v>
      </c>
      <c r="BV306" s="18">
        <v>526</v>
      </c>
      <c r="BW306" s="18">
        <v>591</v>
      </c>
      <c r="BX306" s="18">
        <v>603</v>
      </c>
      <c r="BY306" s="18">
        <v>607</v>
      </c>
      <c r="BZ306" s="18">
        <v>521</v>
      </c>
      <c r="CA306" s="18">
        <v>590</v>
      </c>
      <c r="CB306" s="18">
        <v>573</v>
      </c>
      <c r="CC306" s="18">
        <v>557</v>
      </c>
      <c r="CD306" s="18">
        <v>591</v>
      </c>
      <c r="CE306" s="18">
        <v>713</v>
      </c>
      <c r="CF306" s="18">
        <v>637</v>
      </c>
      <c r="CG306" s="18">
        <v>547</v>
      </c>
      <c r="CH306" s="18">
        <v>582</v>
      </c>
      <c r="CI306" s="18">
        <v>588</v>
      </c>
      <c r="CJ306" s="18">
        <v>655</v>
      </c>
      <c r="CK306" s="18">
        <v>635</v>
      </c>
      <c r="CL306" s="18">
        <v>598</v>
      </c>
      <c r="CM306" s="18">
        <v>644</v>
      </c>
      <c r="CN306" s="18">
        <v>586</v>
      </c>
      <c r="CO306" s="18">
        <v>622</v>
      </c>
      <c r="CP306" s="18">
        <v>608</v>
      </c>
    </row>
    <row r="307" spans="2:94" x14ac:dyDescent="0.3">
      <c r="B307" s="18" t="str">
        <f t="shared" si="9"/>
        <v>DR_Support - Click on Exit LinkApple iOS</v>
      </c>
      <c r="C307" s="18" t="s">
        <v>130</v>
      </c>
      <c r="D307" s="18" t="s">
        <v>3</v>
      </c>
      <c r="E307" s="18">
        <v>1627</v>
      </c>
      <c r="F307" s="18">
        <v>1707</v>
      </c>
      <c r="G307" s="18">
        <v>1706</v>
      </c>
      <c r="H307" s="18">
        <v>1433</v>
      </c>
      <c r="I307" s="18">
        <v>1429</v>
      </c>
      <c r="J307" s="18">
        <v>1841</v>
      </c>
      <c r="K307" s="18">
        <v>1829</v>
      </c>
      <c r="L307" s="18">
        <v>2089</v>
      </c>
      <c r="M307" s="18">
        <v>1877</v>
      </c>
      <c r="N307" s="18">
        <v>1583</v>
      </c>
      <c r="O307" s="18">
        <v>1379</v>
      </c>
      <c r="P307" s="18">
        <v>1623</v>
      </c>
      <c r="Q307" s="18">
        <v>1552</v>
      </c>
      <c r="R307" s="18">
        <v>1613</v>
      </c>
      <c r="S307" s="18">
        <v>1781</v>
      </c>
      <c r="T307" s="18">
        <v>1602</v>
      </c>
      <c r="U307" s="18">
        <v>1489</v>
      </c>
      <c r="V307" s="18">
        <v>1401</v>
      </c>
      <c r="W307" s="18">
        <v>1548</v>
      </c>
      <c r="X307" s="18">
        <v>1567</v>
      </c>
      <c r="Y307" s="18">
        <v>1547</v>
      </c>
      <c r="Z307" s="18">
        <v>1349</v>
      </c>
      <c r="AA307" s="18">
        <v>1565</v>
      </c>
      <c r="AB307" s="18">
        <v>1399</v>
      </c>
      <c r="AC307" s="18">
        <v>1194</v>
      </c>
      <c r="AD307" s="18">
        <v>1501</v>
      </c>
      <c r="AE307" s="18">
        <v>1558</v>
      </c>
      <c r="AF307" s="18">
        <v>1474</v>
      </c>
      <c r="AG307" s="18">
        <v>1514</v>
      </c>
      <c r="AH307" s="18">
        <v>1709</v>
      </c>
      <c r="AI307" s="18">
        <v>1646</v>
      </c>
      <c r="AJ307" s="18">
        <v>1337</v>
      </c>
      <c r="AK307" s="18">
        <v>1784</v>
      </c>
      <c r="AL307" s="18">
        <v>1803</v>
      </c>
      <c r="AM307" s="18">
        <v>1718</v>
      </c>
      <c r="AN307" s="18">
        <v>1649</v>
      </c>
      <c r="AO307" s="18">
        <v>1617</v>
      </c>
      <c r="AP307" s="18">
        <v>1396</v>
      </c>
      <c r="AQ307" s="18">
        <v>1269</v>
      </c>
      <c r="AR307" s="18">
        <v>1520</v>
      </c>
      <c r="AS307" s="18">
        <v>1494</v>
      </c>
      <c r="AT307" s="18">
        <v>1479</v>
      </c>
      <c r="AU307" s="18">
        <v>1460</v>
      </c>
      <c r="AV307" s="18">
        <v>1461</v>
      </c>
      <c r="AW307" s="18">
        <v>1391</v>
      </c>
      <c r="AX307" s="18">
        <v>1039</v>
      </c>
      <c r="AY307" s="18">
        <v>1519</v>
      </c>
      <c r="AZ307" s="18">
        <v>1528</v>
      </c>
      <c r="BA307" s="18">
        <v>1550</v>
      </c>
      <c r="BB307" s="18">
        <v>1487</v>
      </c>
      <c r="BC307" s="18">
        <v>1517</v>
      </c>
      <c r="BD307" s="18">
        <v>1486</v>
      </c>
      <c r="BE307" s="18">
        <v>1230</v>
      </c>
      <c r="BF307" s="18">
        <v>1575</v>
      </c>
      <c r="BG307" s="18">
        <v>1605</v>
      </c>
      <c r="BH307" s="18">
        <v>1474</v>
      </c>
      <c r="BI307" s="18">
        <v>1421</v>
      </c>
      <c r="BJ307" s="18">
        <v>1491</v>
      </c>
      <c r="BK307" s="18">
        <v>1346</v>
      </c>
      <c r="BL307" s="18">
        <v>1132</v>
      </c>
      <c r="BM307" s="18">
        <v>1498</v>
      </c>
      <c r="BN307" s="18">
        <v>1573</v>
      </c>
      <c r="BO307" s="18">
        <v>1442</v>
      </c>
      <c r="BP307" s="18">
        <v>1385</v>
      </c>
      <c r="BQ307" s="18">
        <v>1639</v>
      </c>
      <c r="BR307" s="18">
        <v>1587</v>
      </c>
      <c r="BS307" s="18">
        <v>1545</v>
      </c>
      <c r="BT307" s="18">
        <v>1731</v>
      </c>
      <c r="BU307" s="18">
        <v>1469</v>
      </c>
      <c r="BV307" s="18">
        <v>1423</v>
      </c>
      <c r="BW307" s="18">
        <v>1490</v>
      </c>
      <c r="BX307" s="18">
        <v>1603</v>
      </c>
      <c r="BY307" s="18">
        <v>1593</v>
      </c>
      <c r="BZ307" s="18">
        <v>1282</v>
      </c>
      <c r="CA307" s="18">
        <v>1533</v>
      </c>
      <c r="CB307" s="18">
        <v>1518</v>
      </c>
      <c r="CC307" s="18">
        <v>1525</v>
      </c>
      <c r="CD307" s="18">
        <v>1572</v>
      </c>
      <c r="CE307" s="18">
        <v>1697</v>
      </c>
      <c r="CF307" s="18">
        <v>1536</v>
      </c>
      <c r="CG307" s="18">
        <v>1267</v>
      </c>
      <c r="CH307" s="18">
        <v>1529</v>
      </c>
      <c r="CI307" s="18">
        <v>1537</v>
      </c>
      <c r="CJ307" s="18">
        <v>1575</v>
      </c>
      <c r="CK307" s="18">
        <v>1791</v>
      </c>
      <c r="CL307" s="18">
        <v>1564</v>
      </c>
      <c r="CM307" s="18">
        <v>1597</v>
      </c>
      <c r="CN307" s="18">
        <v>1375</v>
      </c>
      <c r="CO307" s="18">
        <v>1714</v>
      </c>
      <c r="CP307" s="18">
        <v>1602</v>
      </c>
    </row>
    <row r="308" spans="2:94" x14ac:dyDescent="0.3">
      <c r="B308" s="18" t="str">
        <f t="shared" si="9"/>
        <v>DR_Support - Click on Exit LinkGoogle Android</v>
      </c>
      <c r="C308" s="18" t="s">
        <v>130</v>
      </c>
      <c r="D308" s="18" t="s">
        <v>4</v>
      </c>
      <c r="E308" s="18">
        <v>585</v>
      </c>
      <c r="F308" s="18">
        <v>609</v>
      </c>
      <c r="G308" s="18">
        <v>565</v>
      </c>
      <c r="H308" s="18">
        <v>511</v>
      </c>
      <c r="I308" s="18">
        <v>475</v>
      </c>
      <c r="J308" s="18">
        <v>596</v>
      </c>
      <c r="K308" s="18">
        <v>672</v>
      </c>
      <c r="L308" s="18">
        <v>667</v>
      </c>
      <c r="M308" s="18">
        <v>680</v>
      </c>
      <c r="N308" s="18">
        <v>615</v>
      </c>
      <c r="O308" s="18">
        <v>494</v>
      </c>
      <c r="P308" s="18">
        <v>547</v>
      </c>
      <c r="Q308" s="18">
        <v>550</v>
      </c>
      <c r="R308" s="18">
        <v>579</v>
      </c>
      <c r="S308" s="18">
        <v>594</v>
      </c>
      <c r="T308" s="18">
        <v>560</v>
      </c>
      <c r="U308" s="18">
        <v>543</v>
      </c>
      <c r="V308" s="18">
        <v>557</v>
      </c>
      <c r="W308" s="18">
        <v>575</v>
      </c>
      <c r="X308" s="18">
        <v>505</v>
      </c>
      <c r="Y308" s="18">
        <v>522</v>
      </c>
      <c r="Z308" s="18">
        <v>520</v>
      </c>
      <c r="AA308" s="18">
        <v>527</v>
      </c>
      <c r="AB308" s="18">
        <v>517</v>
      </c>
      <c r="AC308" s="18">
        <v>453</v>
      </c>
      <c r="AD308" s="18">
        <v>486</v>
      </c>
      <c r="AE308" s="18">
        <v>546</v>
      </c>
      <c r="AF308" s="18">
        <v>516</v>
      </c>
      <c r="AG308" s="18">
        <v>514</v>
      </c>
      <c r="AH308" s="18">
        <v>649</v>
      </c>
      <c r="AI308" s="18">
        <v>596</v>
      </c>
      <c r="AJ308" s="18">
        <v>514</v>
      </c>
      <c r="AK308" s="18">
        <v>597</v>
      </c>
      <c r="AL308" s="18">
        <v>621</v>
      </c>
      <c r="AM308" s="18">
        <v>688</v>
      </c>
      <c r="AN308" s="18">
        <v>625</v>
      </c>
      <c r="AO308" s="18">
        <v>564</v>
      </c>
      <c r="AP308" s="18">
        <v>579</v>
      </c>
      <c r="AQ308" s="18">
        <v>481</v>
      </c>
      <c r="AR308" s="18">
        <v>525</v>
      </c>
      <c r="AS308" s="18">
        <v>570</v>
      </c>
      <c r="AT308" s="18">
        <v>562</v>
      </c>
      <c r="AU308" s="18">
        <v>573</v>
      </c>
      <c r="AV308" s="18">
        <v>528</v>
      </c>
      <c r="AW308" s="18">
        <v>551</v>
      </c>
      <c r="AX308" s="18">
        <v>412</v>
      </c>
      <c r="AY308" s="18">
        <v>546</v>
      </c>
      <c r="AZ308" s="18">
        <v>583</v>
      </c>
      <c r="BA308" s="18">
        <v>569</v>
      </c>
      <c r="BB308" s="18">
        <v>519</v>
      </c>
      <c r="BC308" s="18">
        <v>593</v>
      </c>
      <c r="BD308" s="18">
        <v>585</v>
      </c>
      <c r="BE308" s="18">
        <v>457</v>
      </c>
      <c r="BF308" s="18">
        <v>579</v>
      </c>
      <c r="BG308" s="18">
        <v>615</v>
      </c>
      <c r="BH308" s="18">
        <v>618</v>
      </c>
      <c r="BI308" s="18">
        <v>599</v>
      </c>
      <c r="BJ308" s="18">
        <v>562</v>
      </c>
      <c r="BK308" s="18">
        <v>554</v>
      </c>
      <c r="BL308" s="18">
        <v>444</v>
      </c>
      <c r="BM308" s="18">
        <v>544</v>
      </c>
      <c r="BN308" s="18">
        <v>586</v>
      </c>
      <c r="BO308" s="18">
        <v>551</v>
      </c>
      <c r="BP308" s="18">
        <v>555</v>
      </c>
      <c r="BQ308" s="18">
        <v>647</v>
      </c>
      <c r="BR308" s="18">
        <v>636</v>
      </c>
      <c r="BS308" s="18">
        <v>633</v>
      </c>
      <c r="BT308" s="18">
        <v>609</v>
      </c>
      <c r="BU308" s="18">
        <v>545</v>
      </c>
      <c r="BV308" s="18">
        <v>524</v>
      </c>
      <c r="BW308" s="18">
        <v>597</v>
      </c>
      <c r="BX308" s="18">
        <v>601</v>
      </c>
      <c r="BY308" s="18">
        <v>654</v>
      </c>
      <c r="BZ308" s="18">
        <v>512</v>
      </c>
      <c r="CA308" s="18">
        <v>560</v>
      </c>
      <c r="CB308" s="18">
        <v>590</v>
      </c>
      <c r="CC308" s="18">
        <v>581</v>
      </c>
      <c r="CD308" s="18">
        <v>576</v>
      </c>
      <c r="CE308" s="18">
        <v>664</v>
      </c>
      <c r="CF308" s="18">
        <v>645</v>
      </c>
      <c r="CG308" s="18">
        <v>527</v>
      </c>
      <c r="CH308" s="18">
        <v>584</v>
      </c>
      <c r="CI308" s="18">
        <v>582</v>
      </c>
      <c r="CJ308" s="18">
        <v>622</v>
      </c>
      <c r="CK308" s="18">
        <v>590</v>
      </c>
      <c r="CL308" s="18">
        <v>628</v>
      </c>
      <c r="CM308" s="18">
        <v>656</v>
      </c>
      <c r="CN308" s="18">
        <v>587</v>
      </c>
      <c r="CO308" s="18">
        <v>646</v>
      </c>
      <c r="CP308" s="18">
        <v>610</v>
      </c>
    </row>
    <row r="309" spans="2:94" x14ac:dyDescent="0.3">
      <c r="B309" s="18" t="str">
        <f t="shared" si="9"/>
        <v>DR_Support - App FeedbackApple iOS</v>
      </c>
      <c r="C309" s="18" t="s">
        <v>131</v>
      </c>
      <c r="D309" s="18" t="s">
        <v>3</v>
      </c>
      <c r="E309" s="18">
        <v>103</v>
      </c>
      <c r="F309" s="18">
        <v>99</v>
      </c>
      <c r="G309" s="18">
        <v>74</v>
      </c>
      <c r="H309" s="18">
        <v>78</v>
      </c>
      <c r="I309" s="18">
        <v>82</v>
      </c>
      <c r="J309" s="18">
        <v>137</v>
      </c>
      <c r="K309" s="18">
        <v>99</v>
      </c>
      <c r="L309" s="18">
        <v>109</v>
      </c>
      <c r="M309" s="18">
        <v>124</v>
      </c>
      <c r="N309" s="18">
        <v>94</v>
      </c>
      <c r="O309" s="18">
        <v>83</v>
      </c>
      <c r="P309" s="18">
        <v>94</v>
      </c>
      <c r="Q309" s="18">
        <v>98</v>
      </c>
      <c r="R309" s="18">
        <v>103</v>
      </c>
      <c r="S309" s="18">
        <v>112</v>
      </c>
      <c r="T309" s="18">
        <v>122</v>
      </c>
      <c r="U309" s="18">
        <v>96</v>
      </c>
      <c r="V309" s="18">
        <v>56</v>
      </c>
      <c r="W309" s="18">
        <v>117</v>
      </c>
      <c r="X309" s="18">
        <v>110</v>
      </c>
      <c r="Y309" s="18">
        <v>98</v>
      </c>
      <c r="Z309" s="18">
        <v>98</v>
      </c>
      <c r="AA309" s="18">
        <v>109</v>
      </c>
      <c r="AB309" s="18">
        <v>71</v>
      </c>
      <c r="AC309" s="18">
        <v>61</v>
      </c>
      <c r="AD309" s="18">
        <v>114</v>
      </c>
      <c r="AE309" s="18">
        <v>104</v>
      </c>
      <c r="AF309" s="18">
        <v>121</v>
      </c>
      <c r="AG309" s="18">
        <v>101</v>
      </c>
      <c r="AH309" s="18">
        <v>115</v>
      </c>
      <c r="AI309" s="18">
        <v>95</v>
      </c>
      <c r="AJ309" s="18">
        <v>52</v>
      </c>
      <c r="AK309" s="18">
        <v>122</v>
      </c>
      <c r="AL309" s="18">
        <v>118</v>
      </c>
      <c r="AM309" s="18">
        <v>111</v>
      </c>
      <c r="AN309" s="18">
        <v>97</v>
      </c>
      <c r="AO309" s="18">
        <v>117</v>
      </c>
      <c r="AP309" s="18">
        <v>89</v>
      </c>
      <c r="AQ309" s="18">
        <v>72</v>
      </c>
      <c r="AR309" s="18">
        <v>93</v>
      </c>
      <c r="AS309" s="18">
        <v>83</v>
      </c>
      <c r="AT309" s="18">
        <v>113</v>
      </c>
      <c r="AU309" s="18">
        <v>89</v>
      </c>
      <c r="AV309" s="18">
        <v>98</v>
      </c>
      <c r="AW309" s="18">
        <v>62</v>
      </c>
      <c r="AX309" s="18">
        <v>57</v>
      </c>
      <c r="AY309" s="18">
        <v>120</v>
      </c>
      <c r="AZ309" s="18">
        <v>97</v>
      </c>
      <c r="BA309" s="18">
        <v>106</v>
      </c>
      <c r="BB309" s="18">
        <v>93</v>
      </c>
      <c r="BC309" s="18">
        <v>100</v>
      </c>
      <c r="BD309" s="18">
        <v>67</v>
      </c>
      <c r="BE309" s="18">
        <v>62</v>
      </c>
      <c r="BF309" s="18">
        <v>93</v>
      </c>
      <c r="BG309" s="18">
        <v>106</v>
      </c>
      <c r="BH309" s="18">
        <v>100</v>
      </c>
      <c r="BI309" s="18">
        <v>84</v>
      </c>
      <c r="BJ309" s="18">
        <v>96</v>
      </c>
      <c r="BK309" s="18">
        <v>66</v>
      </c>
      <c r="BL309" s="18">
        <v>51</v>
      </c>
      <c r="BM309" s="18">
        <v>112</v>
      </c>
      <c r="BN309" s="18">
        <v>87</v>
      </c>
      <c r="BO309" s="18">
        <v>93</v>
      </c>
      <c r="BP309" s="18">
        <v>77</v>
      </c>
      <c r="BQ309" s="18">
        <v>97</v>
      </c>
      <c r="BR309" s="18">
        <v>78</v>
      </c>
      <c r="BS309" s="18">
        <v>89</v>
      </c>
      <c r="BT309" s="18">
        <v>111</v>
      </c>
      <c r="BU309" s="18">
        <v>88</v>
      </c>
      <c r="BV309" s="18">
        <v>98</v>
      </c>
      <c r="BW309" s="18">
        <v>87</v>
      </c>
      <c r="BX309" s="18">
        <v>104</v>
      </c>
      <c r="BY309" s="18">
        <v>83</v>
      </c>
      <c r="BZ309" s="18">
        <v>64</v>
      </c>
      <c r="CA309" s="18">
        <v>76</v>
      </c>
      <c r="CB309" s="18">
        <v>77</v>
      </c>
      <c r="CC309" s="18">
        <v>103</v>
      </c>
      <c r="CD309" s="18">
        <v>104</v>
      </c>
      <c r="CE309" s="18">
        <v>108</v>
      </c>
      <c r="CF309" s="18">
        <v>97</v>
      </c>
      <c r="CG309" s="18">
        <v>55</v>
      </c>
      <c r="CH309" s="18">
        <v>74</v>
      </c>
      <c r="CI309" s="18">
        <v>94</v>
      </c>
      <c r="CJ309" s="18">
        <v>95</v>
      </c>
      <c r="CK309" s="18">
        <v>86</v>
      </c>
      <c r="CL309" s="18">
        <v>94</v>
      </c>
      <c r="CM309" s="18">
        <v>88</v>
      </c>
      <c r="CN309" s="18">
        <v>70</v>
      </c>
      <c r="CO309" s="18">
        <v>111</v>
      </c>
      <c r="CP309" s="18">
        <v>113</v>
      </c>
    </row>
    <row r="310" spans="2:94" x14ac:dyDescent="0.3">
      <c r="B310" s="18" t="str">
        <f t="shared" si="9"/>
        <v>DR_Support - App FeedbackGoogle Android</v>
      </c>
      <c r="C310" s="18" t="s">
        <v>131</v>
      </c>
      <c r="D310" s="18" t="s">
        <v>4</v>
      </c>
      <c r="E310" s="18">
        <v>0</v>
      </c>
      <c r="F310" s="18">
        <v>0</v>
      </c>
      <c r="G310" s="18">
        <v>0</v>
      </c>
      <c r="H310" s="18">
        <v>0</v>
      </c>
      <c r="I310" s="18">
        <v>0</v>
      </c>
      <c r="J310" s="18">
        <v>0</v>
      </c>
      <c r="K310" s="18">
        <v>0</v>
      </c>
      <c r="L310" s="18">
        <v>0</v>
      </c>
      <c r="M310" s="18">
        <v>0</v>
      </c>
      <c r="N310" s="18">
        <v>0</v>
      </c>
      <c r="O310" s="18">
        <v>0</v>
      </c>
      <c r="P310" s="18">
        <v>0</v>
      </c>
      <c r="Q310" s="18">
        <v>0</v>
      </c>
      <c r="R310" s="18">
        <v>0</v>
      </c>
      <c r="S310" s="18">
        <v>0</v>
      </c>
      <c r="T310" s="18">
        <v>0</v>
      </c>
      <c r="U310" s="18">
        <v>0</v>
      </c>
      <c r="V310" s="18">
        <v>0</v>
      </c>
      <c r="W310" s="18">
        <v>0</v>
      </c>
      <c r="X310" s="18">
        <v>0</v>
      </c>
      <c r="Y310" s="18">
        <v>0</v>
      </c>
      <c r="Z310" s="18">
        <v>0</v>
      </c>
      <c r="AA310" s="18">
        <v>0</v>
      </c>
      <c r="AB310" s="18">
        <v>0</v>
      </c>
      <c r="AC310" s="18">
        <v>0</v>
      </c>
      <c r="AD310" s="18">
        <v>0</v>
      </c>
      <c r="AE310" s="18">
        <v>0</v>
      </c>
      <c r="AF310" s="18">
        <v>0</v>
      </c>
      <c r="AG310" s="18">
        <v>0</v>
      </c>
      <c r="AH310" s="18">
        <v>0</v>
      </c>
      <c r="AI310" s="18">
        <v>0</v>
      </c>
      <c r="AJ310" s="18">
        <v>0</v>
      </c>
      <c r="AK310" s="18">
        <v>0</v>
      </c>
      <c r="AL310" s="18">
        <v>0</v>
      </c>
      <c r="AM310" s="18">
        <v>0</v>
      </c>
      <c r="AN310" s="18">
        <v>0</v>
      </c>
      <c r="AO310" s="18">
        <v>0</v>
      </c>
      <c r="AP310" s="18">
        <v>0</v>
      </c>
      <c r="AQ310" s="18">
        <v>0</v>
      </c>
      <c r="AR310" s="18">
        <v>0</v>
      </c>
      <c r="AS310" s="18">
        <v>0</v>
      </c>
      <c r="AT310" s="18">
        <v>0</v>
      </c>
      <c r="AU310" s="18">
        <v>0</v>
      </c>
      <c r="AV310" s="18">
        <v>0</v>
      </c>
      <c r="AW310" s="18">
        <v>0</v>
      </c>
      <c r="AX310" s="18">
        <v>0</v>
      </c>
      <c r="AY310" s="18">
        <v>0</v>
      </c>
      <c r="AZ310" s="18">
        <v>0</v>
      </c>
      <c r="BA310" s="18">
        <v>0</v>
      </c>
      <c r="BB310" s="18">
        <v>0</v>
      </c>
      <c r="BC310" s="18">
        <v>0</v>
      </c>
      <c r="BD310" s="18">
        <v>0</v>
      </c>
      <c r="BE310" s="18">
        <v>0</v>
      </c>
      <c r="BF310" s="18">
        <v>0</v>
      </c>
      <c r="BG310" s="18">
        <v>0</v>
      </c>
      <c r="BH310" s="18">
        <v>0</v>
      </c>
      <c r="BI310" s="18">
        <v>0</v>
      </c>
      <c r="BJ310" s="18">
        <v>0</v>
      </c>
      <c r="BK310" s="18">
        <v>0</v>
      </c>
      <c r="BL310" s="18">
        <v>0</v>
      </c>
      <c r="BM310" s="18">
        <v>0</v>
      </c>
      <c r="BN310" s="18">
        <v>0</v>
      </c>
      <c r="BO310" s="18">
        <v>0</v>
      </c>
      <c r="BP310" s="18">
        <v>0</v>
      </c>
      <c r="BQ310" s="18">
        <v>0</v>
      </c>
      <c r="BR310" s="18">
        <v>0</v>
      </c>
      <c r="BS310" s="18">
        <v>0</v>
      </c>
      <c r="BT310" s="18">
        <v>0</v>
      </c>
      <c r="BU310" s="18">
        <v>0</v>
      </c>
      <c r="BV310" s="18">
        <v>0</v>
      </c>
      <c r="BW310" s="18">
        <v>0</v>
      </c>
      <c r="BX310" s="18">
        <v>0</v>
      </c>
      <c r="BY310" s="18">
        <v>0</v>
      </c>
      <c r="BZ310" s="18">
        <v>0</v>
      </c>
      <c r="CA310" s="18">
        <v>0</v>
      </c>
      <c r="CB310" s="18">
        <v>0</v>
      </c>
      <c r="CC310" s="18">
        <v>0</v>
      </c>
      <c r="CD310" s="18">
        <v>0</v>
      </c>
      <c r="CE310" s="18">
        <v>0</v>
      </c>
      <c r="CF310" s="18">
        <v>0</v>
      </c>
      <c r="CG310" s="18">
        <v>0</v>
      </c>
      <c r="CH310" s="18">
        <v>0</v>
      </c>
      <c r="CI310" s="18">
        <v>0</v>
      </c>
      <c r="CJ310" s="18">
        <v>0</v>
      </c>
      <c r="CK310" s="18">
        <v>0</v>
      </c>
      <c r="CL310" s="18">
        <v>0</v>
      </c>
      <c r="CM310" s="18">
        <v>0</v>
      </c>
      <c r="CN310" s="18">
        <v>0</v>
      </c>
      <c r="CO310" s="18">
        <v>0</v>
      </c>
      <c r="CP310" s="18">
        <v>0</v>
      </c>
    </row>
    <row r="311" spans="2:94" x14ac:dyDescent="0.3">
      <c r="B311" s="18" t="str">
        <f t="shared" si="9"/>
        <v>DR_Support - Agent chat startedApple iOS</v>
      </c>
      <c r="C311" s="18" t="s">
        <v>132</v>
      </c>
      <c r="D311" s="18" t="s">
        <v>3</v>
      </c>
      <c r="E311" s="18">
        <v>3042</v>
      </c>
      <c r="F311" s="18">
        <v>3205</v>
      </c>
      <c r="G311" s="18">
        <v>2720</v>
      </c>
      <c r="H311" s="18">
        <v>2317</v>
      </c>
      <c r="I311" s="18">
        <v>2301</v>
      </c>
      <c r="J311" s="18">
        <v>3677</v>
      </c>
      <c r="K311" s="18">
        <v>3553</v>
      </c>
      <c r="L311" s="18">
        <v>4188</v>
      </c>
      <c r="M311" s="18">
        <v>3680</v>
      </c>
      <c r="N311" s="18">
        <v>2720</v>
      </c>
      <c r="O311" s="18">
        <v>2451</v>
      </c>
      <c r="P311" s="18">
        <v>3249</v>
      </c>
      <c r="Q311" s="18">
        <v>3002</v>
      </c>
      <c r="R311" s="18">
        <v>3068</v>
      </c>
      <c r="S311" s="18">
        <v>3616</v>
      </c>
      <c r="T311" s="18">
        <v>3240</v>
      </c>
      <c r="U311" s="18">
        <v>2596</v>
      </c>
      <c r="V311" s="18">
        <v>2429</v>
      </c>
      <c r="W311" s="18">
        <v>3046</v>
      </c>
      <c r="X311" s="18">
        <v>3022</v>
      </c>
      <c r="Y311" s="18">
        <v>2987</v>
      </c>
      <c r="Z311" s="18">
        <v>2793</v>
      </c>
      <c r="AA311" s="18">
        <v>2840</v>
      </c>
      <c r="AB311" s="18">
        <v>2389</v>
      </c>
      <c r="AC311" s="18">
        <v>2197</v>
      </c>
      <c r="AD311" s="18">
        <v>3007</v>
      </c>
      <c r="AE311" s="18">
        <v>3133</v>
      </c>
      <c r="AF311" s="18">
        <v>3107</v>
      </c>
      <c r="AG311" s="18">
        <v>2849</v>
      </c>
      <c r="AH311" s="18">
        <v>3334</v>
      </c>
      <c r="AI311" s="18">
        <v>2919</v>
      </c>
      <c r="AJ311" s="18">
        <v>2472</v>
      </c>
      <c r="AK311" s="18">
        <v>3417</v>
      </c>
      <c r="AL311" s="18">
        <v>3326</v>
      </c>
      <c r="AM311" s="18">
        <v>3365</v>
      </c>
      <c r="AN311" s="18">
        <v>3113</v>
      </c>
      <c r="AO311" s="18">
        <v>2883</v>
      </c>
      <c r="AP311" s="18">
        <v>2496</v>
      </c>
      <c r="AQ311" s="18">
        <v>2139</v>
      </c>
      <c r="AR311" s="18">
        <v>2940</v>
      </c>
      <c r="AS311" s="18">
        <v>2978</v>
      </c>
      <c r="AT311" s="18">
        <v>2919</v>
      </c>
      <c r="AU311" s="18">
        <v>2826</v>
      </c>
      <c r="AV311" s="18">
        <v>2648</v>
      </c>
      <c r="AW311" s="18">
        <v>2289</v>
      </c>
      <c r="AX311" s="18">
        <v>1854</v>
      </c>
      <c r="AY311" s="18">
        <v>2859</v>
      </c>
      <c r="AZ311" s="18">
        <v>3065</v>
      </c>
      <c r="BA311" s="18">
        <v>2923</v>
      </c>
      <c r="BB311" s="18">
        <v>2899</v>
      </c>
      <c r="BC311" s="18">
        <v>2872</v>
      </c>
      <c r="BD311" s="18">
        <v>2371</v>
      </c>
      <c r="BE311" s="18">
        <v>2045</v>
      </c>
      <c r="BF311" s="18">
        <v>2915</v>
      </c>
      <c r="BG311" s="18">
        <v>3000</v>
      </c>
      <c r="BH311" s="18">
        <v>2750</v>
      </c>
      <c r="BI311" s="18">
        <v>2784</v>
      </c>
      <c r="BJ311" s="18">
        <v>2601</v>
      </c>
      <c r="BK311" s="18">
        <v>2116</v>
      </c>
      <c r="BL311" s="18">
        <v>1838</v>
      </c>
      <c r="BM311" s="18">
        <v>2866</v>
      </c>
      <c r="BN311" s="18">
        <v>2772</v>
      </c>
      <c r="BO311" s="18">
        <v>2708</v>
      </c>
      <c r="BP311" s="18">
        <v>2561</v>
      </c>
      <c r="BQ311" s="18">
        <v>3007</v>
      </c>
      <c r="BR311" s="18">
        <v>2570</v>
      </c>
      <c r="BS311" s="18">
        <v>2533</v>
      </c>
      <c r="BT311" s="18">
        <v>3089</v>
      </c>
      <c r="BU311" s="18">
        <v>2708</v>
      </c>
      <c r="BV311" s="18">
        <v>2592</v>
      </c>
      <c r="BW311" s="18">
        <v>2789</v>
      </c>
      <c r="BX311" s="18">
        <v>2827</v>
      </c>
      <c r="BY311" s="18">
        <v>2546</v>
      </c>
      <c r="BZ311" s="18">
        <v>2096</v>
      </c>
      <c r="CA311" s="18">
        <v>2798</v>
      </c>
      <c r="CB311" s="18">
        <v>2928</v>
      </c>
      <c r="CC311" s="18">
        <v>2725</v>
      </c>
      <c r="CD311" s="18">
        <v>2986</v>
      </c>
      <c r="CE311" s="18">
        <v>3214</v>
      </c>
      <c r="CF311" s="18">
        <v>2479</v>
      </c>
      <c r="CG311" s="18">
        <v>2159</v>
      </c>
      <c r="CH311" s="18">
        <v>2916</v>
      </c>
      <c r="CI311" s="18">
        <v>2874</v>
      </c>
      <c r="CJ311" s="18">
        <v>2944</v>
      </c>
      <c r="CK311" s="18">
        <v>2847</v>
      </c>
      <c r="CL311" s="18">
        <v>2798</v>
      </c>
      <c r="CM311" s="18">
        <v>2499</v>
      </c>
      <c r="CN311" s="18">
        <v>2233</v>
      </c>
      <c r="CO311" s="18">
        <v>3171</v>
      </c>
      <c r="CP311" s="18">
        <v>2911</v>
      </c>
    </row>
    <row r="312" spans="2:94" x14ac:dyDescent="0.3">
      <c r="B312" s="18" t="str">
        <f t="shared" si="9"/>
        <v>DR_Support - Agent chat startedGoogle Android</v>
      </c>
      <c r="C312" s="18" t="s">
        <v>132</v>
      </c>
      <c r="D312" s="18" t="s">
        <v>4</v>
      </c>
      <c r="E312" s="18">
        <v>1051</v>
      </c>
      <c r="F312" s="18">
        <v>1115</v>
      </c>
      <c r="G312" s="18">
        <v>984</v>
      </c>
      <c r="H312" s="18">
        <v>801</v>
      </c>
      <c r="I312" s="18">
        <v>806</v>
      </c>
      <c r="J312" s="18">
        <v>1150</v>
      </c>
      <c r="K312" s="18">
        <v>1180</v>
      </c>
      <c r="L312" s="18">
        <v>1507</v>
      </c>
      <c r="M312" s="18">
        <v>1288</v>
      </c>
      <c r="N312" s="18">
        <v>1039</v>
      </c>
      <c r="O312" s="18">
        <v>819</v>
      </c>
      <c r="P312" s="18">
        <v>1075</v>
      </c>
      <c r="Q312" s="18">
        <v>1014</v>
      </c>
      <c r="R312" s="18">
        <v>1039</v>
      </c>
      <c r="S312" s="18">
        <v>1242</v>
      </c>
      <c r="T312" s="18">
        <v>1101</v>
      </c>
      <c r="U312" s="18">
        <v>929</v>
      </c>
      <c r="V312" s="18">
        <v>991</v>
      </c>
      <c r="W312" s="18">
        <v>1129</v>
      </c>
      <c r="X312" s="18">
        <v>1004</v>
      </c>
      <c r="Y312" s="18">
        <v>983</v>
      </c>
      <c r="Z312" s="18">
        <v>925</v>
      </c>
      <c r="AA312" s="18">
        <v>966</v>
      </c>
      <c r="AB312" s="18">
        <v>832</v>
      </c>
      <c r="AC312" s="18">
        <v>760</v>
      </c>
      <c r="AD312" s="18">
        <v>1001</v>
      </c>
      <c r="AE312" s="18">
        <v>1034</v>
      </c>
      <c r="AF312" s="18">
        <v>1074</v>
      </c>
      <c r="AG312" s="18">
        <v>952</v>
      </c>
      <c r="AH312" s="18">
        <v>1177</v>
      </c>
      <c r="AI312" s="18">
        <v>1085</v>
      </c>
      <c r="AJ312" s="18">
        <v>913</v>
      </c>
      <c r="AK312" s="18">
        <v>1130</v>
      </c>
      <c r="AL312" s="18">
        <v>1139</v>
      </c>
      <c r="AM312" s="18">
        <v>1170</v>
      </c>
      <c r="AN312" s="18">
        <v>1130</v>
      </c>
      <c r="AO312" s="18">
        <v>1073</v>
      </c>
      <c r="AP312" s="18">
        <v>923</v>
      </c>
      <c r="AQ312" s="18">
        <v>799</v>
      </c>
      <c r="AR312" s="18">
        <v>1003</v>
      </c>
      <c r="AS312" s="18">
        <v>1043</v>
      </c>
      <c r="AT312" s="18">
        <v>1026</v>
      </c>
      <c r="AU312" s="18">
        <v>985</v>
      </c>
      <c r="AV312" s="18">
        <v>997</v>
      </c>
      <c r="AW312" s="18">
        <v>909</v>
      </c>
      <c r="AX312" s="18">
        <v>680</v>
      </c>
      <c r="AY312" s="18">
        <v>1019</v>
      </c>
      <c r="AZ312" s="18">
        <v>1042</v>
      </c>
      <c r="BA312" s="18">
        <v>1031</v>
      </c>
      <c r="BB312" s="18">
        <v>980</v>
      </c>
      <c r="BC312" s="18">
        <v>1019</v>
      </c>
      <c r="BD312" s="18">
        <v>887</v>
      </c>
      <c r="BE312" s="18">
        <v>695</v>
      </c>
      <c r="BF312" s="18">
        <v>986</v>
      </c>
      <c r="BG312" s="18">
        <v>1121</v>
      </c>
      <c r="BH312" s="18">
        <v>975</v>
      </c>
      <c r="BI312" s="18">
        <v>917</v>
      </c>
      <c r="BJ312" s="18">
        <v>961</v>
      </c>
      <c r="BK312" s="18">
        <v>799</v>
      </c>
      <c r="BL312" s="18">
        <v>678</v>
      </c>
      <c r="BM312" s="18">
        <v>958</v>
      </c>
      <c r="BN312" s="18">
        <v>975</v>
      </c>
      <c r="BO312" s="18">
        <v>949</v>
      </c>
      <c r="BP312" s="18">
        <v>962</v>
      </c>
      <c r="BQ312" s="18">
        <v>1099</v>
      </c>
      <c r="BR312" s="18">
        <v>982</v>
      </c>
      <c r="BS312" s="18">
        <v>970</v>
      </c>
      <c r="BT312" s="18">
        <v>1013</v>
      </c>
      <c r="BU312" s="18">
        <v>920</v>
      </c>
      <c r="BV312" s="18">
        <v>959</v>
      </c>
      <c r="BW312" s="18">
        <v>953</v>
      </c>
      <c r="BX312" s="18">
        <v>973</v>
      </c>
      <c r="BY312" s="18">
        <v>957</v>
      </c>
      <c r="BZ312" s="18">
        <v>786</v>
      </c>
      <c r="CA312" s="18">
        <v>930</v>
      </c>
      <c r="CB312" s="18">
        <v>990</v>
      </c>
      <c r="CC312" s="18">
        <v>993</v>
      </c>
      <c r="CD312" s="18">
        <v>1142</v>
      </c>
      <c r="CE312" s="18">
        <v>1166</v>
      </c>
      <c r="CF312" s="18">
        <v>932</v>
      </c>
      <c r="CG312" s="18">
        <v>815</v>
      </c>
      <c r="CH312" s="18">
        <v>1027</v>
      </c>
      <c r="CI312" s="18">
        <v>960</v>
      </c>
      <c r="CJ312" s="18">
        <v>1027</v>
      </c>
      <c r="CK312" s="18">
        <v>950</v>
      </c>
      <c r="CL312" s="18">
        <v>1024</v>
      </c>
      <c r="CM312" s="18">
        <v>931</v>
      </c>
      <c r="CN312" s="18">
        <v>893</v>
      </c>
      <c r="CO312" s="18">
        <v>1085</v>
      </c>
      <c r="CP312" s="18">
        <v>988</v>
      </c>
    </row>
    <row r="313" spans="2:94" x14ac:dyDescent="0.3">
      <c r="B313" s="18" t="str">
        <f t="shared" si="9"/>
        <v>DR_TSV Enrollment Home PageApple iOS</v>
      </c>
      <c r="C313" s="18" t="s">
        <v>133</v>
      </c>
      <c r="D313" s="18" t="s">
        <v>3</v>
      </c>
      <c r="E313" s="18">
        <v>1244</v>
      </c>
      <c r="F313" s="18">
        <v>1308</v>
      </c>
      <c r="G313" s="18">
        <v>1178</v>
      </c>
      <c r="H313" s="18">
        <v>911</v>
      </c>
      <c r="I313" s="18">
        <v>1092</v>
      </c>
      <c r="J313" s="18">
        <v>1321</v>
      </c>
      <c r="K313" s="18">
        <v>1449</v>
      </c>
      <c r="L313" s="18">
        <v>1356</v>
      </c>
      <c r="M313" s="18">
        <v>1287</v>
      </c>
      <c r="N313" s="18">
        <v>1185</v>
      </c>
      <c r="O313" s="18">
        <v>782</v>
      </c>
      <c r="P313" s="18">
        <v>1154</v>
      </c>
      <c r="Q313" s="18">
        <v>1189</v>
      </c>
      <c r="R313" s="18">
        <v>1131</v>
      </c>
      <c r="S313" s="18">
        <v>1246</v>
      </c>
      <c r="T313" s="18">
        <v>1212</v>
      </c>
      <c r="U313" s="18">
        <v>1155</v>
      </c>
      <c r="V313" s="18">
        <v>820</v>
      </c>
      <c r="W313" s="18">
        <v>1167</v>
      </c>
      <c r="X313" s="18">
        <v>1097</v>
      </c>
      <c r="Y313" s="18">
        <v>1150</v>
      </c>
      <c r="Z313" s="18">
        <v>1089</v>
      </c>
      <c r="AA313" s="18">
        <v>1248</v>
      </c>
      <c r="AB313" s="18">
        <v>1229</v>
      </c>
      <c r="AC313" s="18">
        <v>802</v>
      </c>
      <c r="AD313" s="18">
        <v>1184</v>
      </c>
      <c r="AE313" s="18">
        <v>1182</v>
      </c>
      <c r="AF313" s="18">
        <v>1183</v>
      </c>
      <c r="AG313" s="18">
        <v>1097</v>
      </c>
      <c r="AH313" s="18">
        <v>1246</v>
      </c>
      <c r="AI313" s="18">
        <v>1130</v>
      </c>
      <c r="AJ313" s="18">
        <v>829</v>
      </c>
      <c r="AK313" s="18">
        <v>1238</v>
      </c>
      <c r="AL313" s="18">
        <v>1305</v>
      </c>
      <c r="AM313" s="18">
        <v>1346</v>
      </c>
      <c r="AN313" s="18">
        <v>1248</v>
      </c>
      <c r="AO313" s="18">
        <v>1256</v>
      </c>
      <c r="AP313" s="18">
        <v>1183</v>
      </c>
      <c r="AQ313" s="18">
        <v>739</v>
      </c>
      <c r="AR313" s="18">
        <v>1137</v>
      </c>
      <c r="AS313" s="18">
        <v>1071</v>
      </c>
      <c r="AT313" s="18">
        <v>1120</v>
      </c>
      <c r="AU313" s="18">
        <v>993</v>
      </c>
      <c r="AV313" s="18">
        <v>1126</v>
      </c>
      <c r="AW313" s="18">
        <v>1033</v>
      </c>
      <c r="AX313" s="18">
        <v>680</v>
      </c>
      <c r="AY313" s="18">
        <v>1143</v>
      </c>
      <c r="AZ313" s="18">
        <v>1158</v>
      </c>
      <c r="BA313" s="18">
        <v>1138</v>
      </c>
      <c r="BB313" s="18">
        <v>1143</v>
      </c>
      <c r="BC313" s="18">
        <v>1123</v>
      </c>
      <c r="BD313" s="18">
        <v>1108</v>
      </c>
      <c r="BE313" s="18">
        <v>762</v>
      </c>
      <c r="BF313" s="18">
        <v>1077</v>
      </c>
      <c r="BG313" s="18">
        <v>1147</v>
      </c>
      <c r="BH313" s="18">
        <v>1087</v>
      </c>
      <c r="BI313" s="18">
        <v>1055</v>
      </c>
      <c r="BJ313" s="18">
        <v>1108</v>
      </c>
      <c r="BK313" s="18">
        <v>1049</v>
      </c>
      <c r="BL313" s="18">
        <v>649</v>
      </c>
      <c r="BM313" s="18">
        <v>1053</v>
      </c>
      <c r="BN313" s="18">
        <v>983</v>
      </c>
      <c r="BO313" s="18">
        <v>1089</v>
      </c>
      <c r="BP313" s="18">
        <v>1095</v>
      </c>
      <c r="BQ313" s="18">
        <v>1196</v>
      </c>
      <c r="BR313" s="18">
        <v>1195</v>
      </c>
      <c r="BS313" s="18">
        <v>921</v>
      </c>
      <c r="BT313" s="18">
        <v>1213</v>
      </c>
      <c r="BU313" s="18">
        <v>1129</v>
      </c>
      <c r="BV313" s="18">
        <v>1069</v>
      </c>
      <c r="BW313" s="18">
        <v>1145</v>
      </c>
      <c r="BX313" s="18">
        <v>1131</v>
      </c>
      <c r="BY313" s="18">
        <v>1073</v>
      </c>
      <c r="BZ313" s="18">
        <v>683</v>
      </c>
      <c r="CA313" s="18">
        <v>1071</v>
      </c>
      <c r="CB313" s="18">
        <v>1051</v>
      </c>
      <c r="CC313" s="18">
        <v>1088</v>
      </c>
      <c r="CD313" s="18">
        <v>1104</v>
      </c>
      <c r="CE313" s="18">
        <v>1281</v>
      </c>
      <c r="CF313" s="18">
        <v>1129</v>
      </c>
      <c r="CG313" s="18">
        <v>882</v>
      </c>
      <c r="CH313" s="18">
        <v>1198</v>
      </c>
      <c r="CI313" s="18">
        <v>1060</v>
      </c>
      <c r="CJ313" s="18">
        <v>1146</v>
      </c>
      <c r="CK313" s="18">
        <v>1137</v>
      </c>
      <c r="CL313" s="18">
        <v>1222</v>
      </c>
      <c r="CM313" s="18">
        <v>1219</v>
      </c>
      <c r="CN313" s="18">
        <v>849</v>
      </c>
      <c r="CO313" s="18">
        <v>1224</v>
      </c>
      <c r="CP313" s="18">
        <v>1225</v>
      </c>
    </row>
    <row r="314" spans="2:94" x14ac:dyDescent="0.3">
      <c r="B314" s="18" t="str">
        <f t="shared" si="9"/>
        <v>DR_TSV Enrollment Home PageGoogle Android</v>
      </c>
      <c r="C314" s="18" t="s">
        <v>133</v>
      </c>
      <c r="D314" s="18" t="s">
        <v>4</v>
      </c>
      <c r="E314" s="18">
        <v>363</v>
      </c>
      <c r="F314" s="18">
        <v>429</v>
      </c>
      <c r="G314" s="18">
        <v>394</v>
      </c>
      <c r="H314" s="18">
        <v>232</v>
      </c>
      <c r="I314" s="18">
        <v>280</v>
      </c>
      <c r="J314" s="18">
        <v>377</v>
      </c>
      <c r="K314" s="18">
        <v>390</v>
      </c>
      <c r="L314" s="18">
        <v>387</v>
      </c>
      <c r="M314" s="18">
        <v>403</v>
      </c>
      <c r="N314" s="18">
        <v>340</v>
      </c>
      <c r="O314" s="18">
        <v>248</v>
      </c>
      <c r="P314" s="18">
        <v>317</v>
      </c>
      <c r="Q314" s="18">
        <v>349</v>
      </c>
      <c r="R314" s="18">
        <v>357</v>
      </c>
      <c r="S314" s="18">
        <v>406</v>
      </c>
      <c r="T314" s="18">
        <v>339</v>
      </c>
      <c r="U314" s="18">
        <v>340</v>
      </c>
      <c r="V314" s="18">
        <v>238</v>
      </c>
      <c r="W314" s="18">
        <v>306</v>
      </c>
      <c r="X314" s="18">
        <v>330</v>
      </c>
      <c r="Y314" s="18">
        <v>360</v>
      </c>
      <c r="Z314" s="18">
        <v>346</v>
      </c>
      <c r="AA314" s="18">
        <v>313</v>
      </c>
      <c r="AB314" s="18">
        <v>348</v>
      </c>
      <c r="AC314" s="18">
        <v>222</v>
      </c>
      <c r="AD314" s="18">
        <v>313</v>
      </c>
      <c r="AE314" s="18">
        <v>315</v>
      </c>
      <c r="AF314" s="18">
        <v>328</v>
      </c>
      <c r="AG314" s="18">
        <v>303</v>
      </c>
      <c r="AH314" s="18">
        <v>357</v>
      </c>
      <c r="AI314" s="18">
        <v>334</v>
      </c>
      <c r="AJ314" s="18">
        <v>223</v>
      </c>
      <c r="AK314" s="18">
        <v>312</v>
      </c>
      <c r="AL314" s="18">
        <v>403</v>
      </c>
      <c r="AM314" s="18">
        <v>351</v>
      </c>
      <c r="AN314" s="18">
        <v>385</v>
      </c>
      <c r="AO314" s="18">
        <v>373</v>
      </c>
      <c r="AP314" s="18">
        <v>321</v>
      </c>
      <c r="AQ314" s="18">
        <v>247</v>
      </c>
      <c r="AR314" s="18">
        <v>290</v>
      </c>
      <c r="AS314" s="18">
        <v>338</v>
      </c>
      <c r="AT314" s="18">
        <v>313</v>
      </c>
      <c r="AU314" s="18">
        <v>333</v>
      </c>
      <c r="AV314" s="18">
        <v>298</v>
      </c>
      <c r="AW314" s="18">
        <v>293</v>
      </c>
      <c r="AX314" s="18">
        <v>180</v>
      </c>
      <c r="AY314" s="18">
        <v>298</v>
      </c>
      <c r="AZ314" s="18">
        <v>307</v>
      </c>
      <c r="BA314" s="18">
        <v>323</v>
      </c>
      <c r="BB314" s="18">
        <v>348</v>
      </c>
      <c r="BC314" s="18">
        <v>365</v>
      </c>
      <c r="BD314" s="18">
        <v>292</v>
      </c>
      <c r="BE314" s="18">
        <v>233</v>
      </c>
      <c r="BF314" s="18">
        <v>330</v>
      </c>
      <c r="BG314" s="18">
        <v>331</v>
      </c>
      <c r="BH314" s="18">
        <v>294</v>
      </c>
      <c r="BI314" s="18">
        <v>304</v>
      </c>
      <c r="BJ314" s="18">
        <v>316</v>
      </c>
      <c r="BK314" s="18">
        <v>296</v>
      </c>
      <c r="BL314" s="18">
        <v>184</v>
      </c>
      <c r="BM314" s="18">
        <v>317</v>
      </c>
      <c r="BN314" s="18">
        <v>299</v>
      </c>
      <c r="BO314" s="18">
        <v>294</v>
      </c>
      <c r="BP314" s="18">
        <v>278</v>
      </c>
      <c r="BQ314" s="18">
        <v>394</v>
      </c>
      <c r="BR314" s="18">
        <v>333</v>
      </c>
      <c r="BS314" s="18">
        <v>260</v>
      </c>
      <c r="BT314" s="18">
        <v>296</v>
      </c>
      <c r="BU314" s="18">
        <v>301</v>
      </c>
      <c r="BV314" s="18">
        <v>294</v>
      </c>
      <c r="BW314" s="18">
        <v>327</v>
      </c>
      <c r="BX314" s="18">
        <v>328</v>
      </c>
      <c r="BY314" s="18">
        <v>362</v>
      </c>
      <c r="BZ314" s="18">
        <v>212</v>
      </c>
      <c r="CA314" s="18">
        <v>319</v>
      </c>
      <c r="CB314" s="18">
        <v>311</v>
      </c>
      <c r="CC314" s="18">
        <v>313</v>
      </c>
      <c r="CD314" s="18">
        <v>320</v>
      </c>
      <c r="CE314" s="18">
        <v>369</v>
      </c>
      <c r="CF314" s="18">
        <v>355</v>
      </c>
      <c r="CG314" s="18">
        <v>220</v>
      </c>
      <c r="CH314" s="18">
        <v>315</v>
      </c>
      <c r="CI314" s="18">
        <v>324</v>
      </c>
      <c r="CJ314" s="18">
        <v>339</v>
      </c>
      <c r="CK314" s="18">
        <v>348</v>
      </c>
      <c r="CL314" s="18">
        <v>388</v>
      </c>
      <c r="CM314" s="18">
        <v>396</v>
      </c>
      <c r="CN314" s="18">
        <v>281</v>
      </c>
      <c r="CO314" s="18">
        <v>339</v>
      </c>
      <c r="CP314" s="18">
        <v>339</v>
      </c>
    </row>
    <row r="315" spans="2:94" x14ac:dyDescent="0.3">
      <c r="B315" s="18" t="str">
        <f t="shared" si="9"/>
        <v>DR_TSV | Intent to EnrollmentApple iOS</v>
      </c>
      <c r="C315" s="18" t="s">
        <v>134</v>
      </c>
      <c r="D315" s="18" t="s">
        <v>3</v>
      </c>
      <c r="E315" s="18">
        <v>779</v>
      </c>
      <c r="F315" s="18">
        <v>800</v>
      </c>
      <c r="G315" s="18">
        <v>720</v>
      </c>
      <c r="H315" s="18">
        <v>530</v>
      </c>
      <c r="I315" s="18">
        <v>678</v>
      </c>
      <c r="J315" s="18">
        <v>784</v>
      </c>
      <c r="K315" s="18">
        <v>914</v>
      </c>
      <c r="L315" s="18">
        <v>823</v>
      </c>
      <c r="M315" s="18">
        <v>787</v>
      </c>
      <c r="N315" s="18">
        <v>712</v>
      </c>
      <c r="O315" s="18">
        <v>472</v>
      </c>
      <c r="P315" s="18">
        <v>732</v>
      </c>
      <c r="Q315" s="18">
        <v>701</v>
      </c>
      <c r="R315" s="18">
        <v>689</v>
      </c>
      <c r="S315" s="18">
        <v>733</v>
      </c>
      <c r="T315" s="18">
        <v>740</v>
      </c>
      <c r="U315" s="18">
        <v>718</v>
      </c>
      <c r="V315" s="18">
        <v>487</v>
      </c>
      <c r="W315" s="18">
        <v>717</v>
      </c>
      <c r="X315" s="18">
        <v>689</v>
      </c>
      <c r="Y315" s="18">
        <v>698</v>
      </c>
      <c r="Z315" s="18">
        <v>662</v>
      </c>
      <c r="AA315" s="18">
        <v>746</v>
      </c>
      <c r="AB315" s="18">
        <v>731</v>
      </c>
      <c r="AC315" s="18">
        <v>475</v>
      </c>
      <c r="AD315" s="18">
        <v>739</v>
      </c>
      <c r="AE315" s="18">
        <v>735</v>
      </c>
      <c r="AF315" s="18">
        <v>698</v>
      </c>
      <c r="AG315" s="18">
        <v>650</v>
      </c>
      <c r="AH315" s="18">
        <v>782</v>
      </c>
      <c r="AI315" s="18">
        <v>699</v>
      </c>
      <c r="AJ315" s="18">
        <v>482</v>
      </c>
      <c r="AK315" s="18">
        <v>749</v>
      </c>
      <c r="AL315" s="18">
        <v>774</v>
      </c>
      <c r="AM315" s="18">
        <v>819</v>
      </c>
      <c r="AN315" s="18">
        <v>750</v>
      </c>
      <c r="AO315" s="18">
        <v>754</v>
      </c>
      <c r="AP315" s="18">
        <v>718</v>
      </c>
      <c r="AQ315" s="18">
        <v>434</v>
      </c>
      <c r="AR315" s="18">
        <v>682</v>
      </c>
      <c r="AS315" s="18">
        <v>633</v>
      </c>
      <c r="AT315" s="18">
        <v>668</v>
      </c>
      <c r="AU315" s="18">
        <v>608</v>
      </c>
      <c r="AV315" s="18">
        <v>663</v>
      </c>
      <c r="AW315" s="18">
        <v>626</v>
      </c>
      <c r="AX315" s="18">
        <v>388</v>
      </c>
      <c r="AY315" s="18">
        <v>691</v>
      </c>
      <c r="AZ315" s="18">
        <v>682</v>
      </c>
      <c r="BA315" s="18">
        <v>680</v>
      </c>
      <c r="BB315" s="18">
        <v>698</v>
      </c>
      <c r="BC315" s="18">
        <v>677</v>
      </c>
      <c r="BD315" s="18">
        <v>660</v>
      </c>
      <c r="BE315" s="18">
        <v>433</v>
      </c>
      <c r="BF315" s="18">
        <v>646</v>
      </c>
      <c r="BG315" s="18">
        <v>686</v>
      </c>
      <c r="BH315" s="18">
        <v>679</v>
      </c>
      <c r="BI315" s="18">
        <v>632</v>
      </c>
      <c r="BJ315" s="18">
        <v>667</v>
      </c>
      <c r="BK315" s="18">
        <v>618</v>
      </c>
      <c r="BL315" s="18">
        <v>368</v>
      </c>
      <c r="BM315" s="18">
        <v>630</v>
      </c>
      <c r="BN315" s="18">
        <v>566</v>
      </c>
      <c r="BO315" s="18">
        <v>651</v>
      </c>
      <c r="BP315" s="18">
        <v>693</v>
      </c>
      <c r="BQ315" s="18">
        <v>729</v>
      </c>
      <c r="BR315" s="18">
        <v>732</v>
      </c>
      <c r="BS315" s="18">
        <v>529</v>
      </c>
      <c r="BT315" s="18">
        <v>759</v>
      </c>
      <c r="BU315" s="18">
        <v>667</v>
      </c>
      <c r="BV315" s="18">
        <v>657</v>
      </c>
      <c r="BW315" s="18">
        <v>692</v>
      </c>
      <c r="BX315" s="18">
        <v>700</v>
      </c>
      <c r="BY315" s="18">
        <v>680</v>
      </c>
      <c r="BZ315" s="18">
        <v>402</v>
      </c>
      <c r="CA315" s="18">
        <v>673</v>
      </c>
      <c r="CB315" s="18">
        <v>663</v>
      </c>
      <c r="CC315" s="18">
        <v>650</v>
      </c>
      <c r="CD315" s="18">
        <v>663</v>
      </c>
      <c r="CE315" s="18">
        <v>777</v>
      </c>
      <c r="CF315" s="18">
        <v>717</v>
      </c>
      <c r="CG315" s="18">
        <v>532</v>
      </c>
      <c r="CH315" s="18">
        <v>754</v>
      </c>
      <c r="CI315" s="18">
        <v>660</v>
      </c>
      <c r="CJ315" s="18">
        <v>699</v>
      </c>
      <c r="CK315" s="18">
        <v>661</v>
      </c>
      <c r="CL315" s="18">
        <v>764</v>
      </c>
      <c r="CM315" s="18">
        <v>761</v>
      </c>
      <c r="CN315" s="18">
        <v>481</v>
      </c>
      <c r="CO315" s="18">
        <v>728</v>
      </c>
      <c r="CP315" s="18">
        <v>727</v>
      </c>
    </row>
    <row r="316" spans="2:94" x14ac:dyDescent="0.3">
      <c r="B316" s="18" t="str">
        <f t="shared" si="9"/>
        <v>DR_TSV | Intent to EnrollmentGoogle Android</v>
      </c>
      <c r="C316" s="18" t="s">
        <v>134</v>
      </c>
      <c r="D316" s="18" t="s">
        <v>4</v>
      </c>
      <c r="E316" s="18">
        <v>238</v>
      </c>
      <c r="F316" s="18">
        <v>273</v>
      </c>
      <c r="G316" s="18">
        <v>260</v>
      </c>
      <c r="H316" s="18">
        <v>141</v>
      </c>
      <c r="I316" s="18">
        <v>177</v>
      </c>
      <c r="J316" s="18">
        <v>245</v>
      </c>
      <c r="K316" s="18">
        <v>252</v>
      </c>
      <c r="L316" s="18">
        <v>265</v>
      </c>
      <c r="M316" s="18">
        <v>278</v>
      </c>
      <c r="N316" s="18">
        <v>209</v>
      </c>
      <c r="O316" s="18">
        <v>146</v>
      </c>
      <c r="P316" s="18">
        <v>226</v>
      </c>
      <c r="Q316" s="18">
        <v>235</v>
      </c>
      <c r="R316" s="18">
        <v>227</v>
      </c>
      <c r="S316" s="18">
        <v>264</v>
      </c>
      <c r="T316" s="18">
        <v>224</v>
      </c>
      <c r="U316" s="18">
        <v>216</v>
      </c>
      <c r="V316" s="18">
        <v>150</v>
      </c>
      <c r="W316" s="18">
        <v>207</v>
      </c>
      <c r="X316" s="18">
        <v>221</v>
      </c>
      <c r="Y316" s="18">
        <v>247</v>
      </c>
      <c r="Z316" s="18">
        <v>219</v>
      </c>
      <c r="AA316" s="18">
        <v>206</v>
      </c>
      <c r="AB316" s="18">
        <v>240</v>
      </c>
      <c r="AC316" s="18">
        <v>139</v>
      </c>
      <c r="AD316" s="18">
        <v>203</v>
      </c>
      <c r="AE316" s="18">
        <v>202</v>
      </c>
      <c r="AF316" s="18">
        <v>207</v>
      </c>
      <c r="AG316" s="18">
        <v>213</v>
      </c>
      <c r="AH316" s="18">
        <v>234</v>
      </c>
      <c r="AI316" s="18">
        <v>227</v>
      </c>
      <c r="AJ316" s="18">
        <v>137</v>
      </c>
      <c r="AK316" s="18">
        <v>220</v>
      </c>
      <c r="AL316" s="18">
        <v>262</v>
      </c>
      <c r="AM316" s="18">
        <v>229</v>
      </c>
      <c r="AN316" s="18">
        <v>248</v>
      </c>
      <c r="AO316" s="18">
        <v>249</v>
      </c>
      <c r="AP316" s="18">
        <v>209</v>
      </c>
      <c r="AQ316" s="18">
        <v>160</v>
      </c>
      <c r="AR316" s="18">
        <v>207</v>
      </c>
      <c r="AS316" s="18">
        <v>217</v>
      </c>
      <c r="AT316" s="18">
        <v>200</v>
      </c>
      <c r="AU316" s="18">
        <v>214</v>
      </c>
      <c r="AV316" s="18">
        <v>197</v>
      </c>
      <c r="AW316" s="18">
        <v>190</v>
      </c>
      <c r="AX316" s="18">
        <v>107</v>
      </c>
      <c r="AY316" s="18">
        <v>189</v>
      </c>
      <c r="AZ316" s="18">
        <v>204</v>
      </c>
      <c r="BA316" s="18">
        <v>209</v>
      </c>
      <c r="BB316" s="18">
        <v>228</v>
      </c>
      <c r="BC316" s="18">
        <v>240</v>
      </c>
      <c r="BD316" s="18">
        <v>190</v>
      </c>
      <c r="BE316" s="18">
        <v>135</v>
      </c>
      <c r="BF316" s="18">
        <v>194</v>
      </c>
      <c r="BG316" s="18">
        <v>233</v>
      </c>
      <c r="BH316" s="18">
        <v>197</v>
      </c>
      <c r="BI316" s="18">
        <v>193</v>
      </c>
      <c r="BJ316" s="18">
        <v>214</v>
      </c>
      <c r="BK316" s="18">
        <v>197</v>
      </c>
      <c r="BL316" s="18">
        <v>115</v>
      </c>
      <c r="BM316" s="18">
        <v>212</v>
      </c>
      <c r="BN316" s="18">
        <v>204</v>
      </c>
      <c r="BO316" s="18">
        <v>195</v>
      </c>
      <c r="BP316" s="18">
        <v>175</v>
      </c>
      <c r="BQ316" s="18">
        <v>262</v>
      </c>
      <c r="BR316" s="18">
        <v>208</v>
      </c>
      <c r="BS316" s="18">
        <v>166</v>
      </c>
      <c r="BT316" s="18">
        <v>190</v>
      </c>
      <c r="BU316" s="18">
        <v>194</v>
      </c>
      <c r="BV316" s="18">
        <v>190</v>
      </c>
      <c r="BW316" s="18">
        <v>199</v>
      </c>
      <c r="BX316" s="18">
        <v>207</v>
      </c>
      <c r="BY316" s="18">
        <v>256</v>
      </c>
      <c r="BZ316" s="18">
        <v>143</v>
      </c>
      <c r="CA316" s="18">
        <v>214</v>
      </c>
      <c r="CB316" s="18">
        <v>201</v>
      </c>
      <c r="CC316" s="18">
        <v>204</v>
      </c>
      <c r="CD316" s="18">
        <v>196</v>
      </c>
      <c r="CE316" s="18">
        <v>249</v>
      </c>
      <c r="CF316" s="18">
        <v>268</v>
      </c>
      <c r="CG316" s="18">
        <v>151</v>
      </c>
      <c r="CH316" s="18">
        <v>231</v>
      </c>
      <c r="CI316" s="18">
        <v>222</v>
      </c>
      <c r="CJ316" s="18">
        <v>224</v>
      </c>
      <c r="CK316" s="18">
        <v>225</v>
      </c>
      <c r="CL316" s="18">
        <v>270</v>
      </c>
      <c r="CM316" s="18">
        <v>268</v>
      </c>
      <c r="CN316" s="18">
        <v>170</v>
      </c>
      <c r="CO316" s="18">
        <v>234</v>
      </c>
      <c r="CP316" s="18">
        <v>211</v>
      </c>
    </row>
    <row r="317" spans="2:94" x14ac:dyDescent="0.3">
      <c r="B317" s="18" t="str">
        <f t="shared" si="9"/>
        <v>DR_TSV Enrollment - SuccessApple iOS</v>
      </c>
      <c r="C317" s="18" t="s">
        <v>135</v>
      </c>
      <c r="D317" s="18" t="s">
        <v>3</v>
      </c>
      <c r="E317" s="18">
        <v>733</v>
      </c>
      <c r="F317" s="18">
        <v>754</v>
      </c>
      <c r="G317" s="18">
        <v>671</v>
      </c>
      <c r="H317" s="18">
        <v>497</v>
      </c>
      <c r="I317" s="18">
        <v>632</v>
      </c>
      <c r="J317" s="18">
        <v>739</v>
      </c>
      <c r="K317" s="18">
        <v>870</v>
      </c>
      <c r="L317" s="18">
        <v>765</v>
      </c>
      <c r="M317" s="18">
        <v>751</v>
      </c>
      <c r="N317" s="18">
        <v>664</v>
      </c>
      <c r="O317" s="18">
        <v>435</v>
      </c>
      <c r="P317" s="18">
        <v>673</v>
      </c>
      <c r="Q317" s="18">
        <v>670</v>
      </c>
      <c r="R317" s="18">
        <v>645</v>
      </c>
      <c r="S317" s="18">
        <v>686</v>
      </c>
      <c r="T317" s="18">
        <v>674</v>
      </c>
      <c r="U317" s="18">
        <v>658</v>
      </c>
      <c r="V317" s="18">
        <v>454</v>
      </c>
      <c r="W317" s="18">
        <v>679</v>
      </c>
      <c r="X317" s="18">
        <v>638</v>
      </c>
      <c r="Y317" s="18">
        <v>650</v>
      </c>
      <c r="Z317" s="18">
        <v>599</v>
      </c>
      <c r="AA317" s="18">
        <v>704</v>
      </c>
      <c r="AB317" s="18">
        <v>677</v>
      </c>
      <c r="AC317" s="18">
        <v>447</v>
      </c>
      <c r="AD317" s="18">
        <v>703</v>
      </c>
      <c r="AE317" s="18">
        <v>678</v>
      </c>
      <c r="AF317" s="18">
        <v>651</v>
      </c>
      <c r="AG317" s="18">
        <v>593</v>
      </c>
      <c r="AH317" s="18">
        <v>735</v>
      </c>
      <c r="AI317" s="18">
        <v>658</v>
      </c>
      <c r="AJ317" s="18">
        <v>456</v>
      </c>
      <c r="AK317" s="18">
        <v>707</v>
      </c>
      <c r="AL317" s="18">
        <v>740</v>
      </c>
      <c r="AM317" s="18">
        <v>797</v>
      </c>
      <c r="AN317" s="18">
        <v>723</v>
      </c>
      <c r="AO317" s="18">
        <v>739</v>
      </c>
      <c r="AP317" s="18">
        <v>678</v>
      </c>
      <c r="AQ317" s="18">
        <v>403</v>
      </c>
      <c r="AR317" s="18">
        <v>651</v>
      </c>
      <c r="AS317" s="18">
        <v>589</v>
      </c>
      <c r="AT317" s="18">
        <v>645</v>
      </c>
      <c r="AU317" s="18">
        <v>571</v>
      </c>
      <c r="AV317" s="18">
        <v>639</v>
      </c>
      <c r="AW317" s="18">
        <v>587</v>
      </c>
      <c r="AX317" s="18">
        <v>360</v>
      </c>
      <c r="AY317" s="18">
        <v>658</v>
      </c>
      <c r="AZ317" s="18">
        <v>654</v>
      </c>
      <c r="BA317" s="18">
        <v>660</v>
      </c>
      <c r="BB317" s="18">
        <v>661</v>
      </c>
      <c r="BC317" s="18">
        <v>640</v>
      </c>
      <c r="BD317" s="18">
        <v>629</v>
      </c>
      <c r="BE317" s="18">
        <v>409</v>
      </c>
      <c r="BF317" s="18">
        <v>627</v>
      </c>
      <c r="BG317" s="18">
        <v>671</v>
      </c>
      <c r="BH317" s="18">
        <v>643</v>
      </c>
      <c r="BI317" s="18">
        <v>609</v>
      </c>
      <c r="BJ317" s="18">
        <v>643</v>
      </c>
      <c r="BK317" s="18">
        <v>585</v>
      </c>
      <c r="BL317" s="18">
        <v>347</v>
      </c>
      <c r="BM317" s="18">
        <v>612</v>
      </c>
      <c r="BN317" s="18">
        <v>560</v>
      </c>
      <c r="BO317" s="18">
        <v>613</v>
      </c>
      <c r="BP317" s="18">
        <v>648</v>
      </c>
      <c r="BQ317" s="18">
        <v>706</v>
      </c>
      <c r="BR317" s="18">
        <v>715</v>
      </c>
      <c r="BS317" s="18">
        <v>491</v>
      </c>
      <c r="BT317" s="18">
        <v>751</v>
      </c>
      <c r="BU317" s="18">
        <v>653</v>
      </c>
      <c r="BV317" s="18">
        <v>634</v>
      </c>
      <c r="BW317" s="18">
        <v>670</v>
      </c>
      <c r="BX317" s="18">
        <v>687</v>
      </c>
      <c r="BY317" s="18">
        <v>649</v>
      </c>
      <c r="BZ317" s="18">
        <v>382</v>
      </c>
      <c r="CA317" s="18">
        <v>649</v>
      </c>
      <c r="CB317" s="18">
        <v>639</v>
      </c>
      <c r="CC317" s="18">
        <v>631</v>
      </c>
      <c r="CD317" s="18">
        <v>646</v>
      </c>
      <c r="CE317" s="18">
        <v>744</v>
      </c>
      <c r="CF317" s="18">
        <v>703</v>
      </c>
      <c r="CG317" s="18">
        <v>492</v>
      </c>
      <c r="CH317" s="18">
        <v>724</v>
      </c>
      <c r="CI317" s="18">
        <v>633</v>
      </c>
      <c r="CJ317" s="18">
        <v>669</v>
      </c>
      <c r="CK317" s="18">
        <v>652</v>
      </c>
      <c r="CL317" s="18">
        <v>741</v>
      </c>
      <c r="CM317" s="18">
        <v>742</v>
      </c>
      <c r="CN317" s="18">
        <v>454</v>
      </c>
      <c r="CO317" s="18">
        <v>700</v>
      </c>
      <c r="CP317" s="18">
        <v>703</v>
      </c>
    </row>
    <row r="318" spans="2:94" x14ac:dyDescent="0.3">
      <c r="B318" s="18" t="str">
        <f t="shared" si="9"/>
        <v>DR_TSV Enrollment - SuccessGoogle Android</v>
      </c>
      <c r="C318" s="18" t="s">
        <v>135</v>
      </c>
      <c r="D318" s="18" t="s">
        <v>4</v>
      </c>
      <c r="E318" s="18">
        <v>212</v>
      </c>
      <c r="F318" s="18">
        <v>237</v>
      </c>
      <c r="G318" s="18">
        <v>234</v>
      </c>
      <c r="H318" s="18">
        <v>112</v>
      </c>
      <c r="I318" s="18">
        <v>159</v>
      </c>
      <c r="J318" s="18">
        <v>220</v>
      </c>
      <c r="K318" s="18">
        <v>233</v>
      </c>
      <c r="L318" s="18">
        <v>235</v>
      </c>
      <c r="M318" s="18">
        <v>250</v>
      </c>
      <c r="N318" s="18">
        <v>180</v>
      </c>
      <c r="O318" s="18">
        <v>130</v>
      </c>
      <c r="P318" s="18">
        <v>193</v>
      </c>
      <c r="Q318" s="18">
        <v>206</v>
      </c>
      <c r="R318" s="18">
        <v>204</v>
      </c>
      <c r="S318" s="18">
        <v>234</v>
      </c>
      <c r="T318" s="18">
        <v>196</v>
      </c>
      <c r="U318" s="18">
        <v>195</v>
      </c>
      <c r="V318" s="18">
        <v>129</v>
      </c>
      <c r="W318" s="18">
        <v>172</v>
      </c>
      <c r="X318" s="18">
        <v>205</v>
      </c>
      <c r="Y318" s="18">
        <v>211</v>
      </c>
      <c r="Z318" s="18">
        <v>195</v>
      </c>
      <c r="AA318" s="18">
        <v>181</v>
      </c>
      <c r="AB318" s="18">
        <v>211</v>
      </c>
      <c r="AC318" s="18">
        <v>128</v>
      </c>
      <c r="AD318" s="18">
        <v>180</v>
      </c>
      <c r="AE318" s="18">
        <v>180</v>
      </c>
      <c r="AF318" s="18">
        <v>180</v>
      </c>
      <c r="AG318" s="18">
        <v>174</v>
      </c>
      <c r="AH318" s="18">
        <v>207</v>
      </c>
      <c r="AI318" s="18">
        <v>201</v>
      </c>
      <c r="AJ318" s="18">
        <v>126</v>
      </c>
      <c r="AK318" s="18">
        <v>182</v>
      </c>
      <c r="AL318" s="18">
        <v>226</v>
      </c>
      <c r="AM318" s="18">
        <v>193</v>
      </c>
      <c r="AN318" s="18">
        <v>213</v>
      </c>
      <c r="AO318" s="18">
        <v>220</v>
      </c>
      <c r="AP318" s="18">
        <v>181</v>
      </c>
      <c r="AQ318" s="18">
        <v>137</v>
      </c>
      <c r="AR318" s="18">
        <v>181</v>
      </c>
      <c r="AS318" s="18">
        <v>181</v>
      </c>
      <c r="AT318" s="18">
        <v>162</v>
      </c>
      <c r="AU318" s="18">
        <v>183</v>
      </c>
      <c r="AV318" s="18">
        <v>152</v>
      </c>
      <c r="AW318" s="18">
        <v>168</v>
      </c>
      <c r="AX318" s="18">
        <v>87</v>
      </c>
      <c r="AY318" s="18">
        <v>156</v>
      </c>
      <c r="AZ318" s="18">
        <v>176</v>
      </c>
      <c r="BA318" s="18">
        <v>186</v>
      </c>
      <c r="BB318" s="18">
        <v>192</v>
      </c>
      <c r="BC318" s="18">
        <v>211</v>
      </c>
      <c r="BD318" s="18">
        <v>163</v>
      </c>
      <c r="BE318" s="18">
        <v>112</v>
      </c>
      <c r="BF318" s="18">
        <v>164</v>
      </c>
      <c r="BG318" s="18">
        <v>194</v>
      </c>
      <c r="BH318" s="18">
        <v>180</v>
      </c>
      <c r="BI318" s="18">
        <v>169</v>
      </c>
      <c r="BJ318" s="18">
        <v>168</v>
      </c>
      <c r="BK318" s="18">
        <v>170</v>
      </c>
      <c r="BL318" s="18">
        <v>95</v>
      </c>
      <c r="BM318" s="18">
        <v>183</v>
      </c>
      <c r="BN318" s="18">
        <v>179</v>
      </c>
      <c r="BO318" s="18">
        <v>168</v>
      </c>
      <c r="BP318" s="18">
        <v>148</v>
      </c>
      <c r="BQ318" s="18">
        <v>222</v>
      </c>
      <c r="BR318" s="18">
        <v>184</v>
      </c>
      <c r="BS318" s="18">
        <v>139</v>
      </c>
      <c r="BT318" s="18">
        <v>158</v>
      </c>
      <c r="BU318" s="18">
        <v>162</v>
      </c>
      <c r="BV318" s="18">
        <v>168</v>
      </c>
      <c r="BW318" s="18">
        <v>154</v>
      </c>
      <c r="BX318" s="18">
        <v>181</v>
      </c>
      <c r="BY318" s="18">
        <v>226</v>
      </c>
      <c r="BZ318" s="18">
        <v>120</v>
      </c>
      <c r="CA318" s="18">
        <v>187</v>
      </c>
      <c r="CB318" s="18">
        <v>174</v>
      </c>
      <c r="CC318" s="18">
        <v>176</v>
      </c>
      <c r="CD318" s="18">
        <v>173</v>
      </c>
      <c r="CE318" s="18">
        <v>202</v>
      </c>
      <c r="CF318" s="18">
        <v>229</v>
      </c>
      <c r="CG318" s="18">
        <v>130</v>
      </c>
      <c r="CH318" s="18">
        <v>190</v>
      </c>
      <c r="CI318" s="18">
        <v>184</v>
      </c>
      <c r="CJ318" s="18">
        <v>205</v>
      </c>
      <c r="CK318" s="18">
        <v>196</v>
      </c>
      <c r="CL318" s="18">
        <v>236</v>
      </c>
      <c r="CM318" s="18">
        <v>222</v>
      </c>
      <c r="CN318" s="18">
        <v>151</v>
      </c>
      <c r="CO318" s="18">
        <v>207</v>
      </c>
      <c r="CP318" s="18">
        <v>175</v>
      </c>
    </row>
    <row r="319" spans="2:94" x14ac:dyDescent="0.3">
      <c r="B319" s="18" t="str">
        <f t="shared" si="9"/>
        <v>DR_TSV Enrollment - Phone textApple iOS</v>
      </c>
      <c r="C319" s="18" t="s">
        <v>136</v>
      </c>
      <c r="D319" s="18" t="s">
        <v>3</v>
      </c>
      <c r="E319" s="18">
        <v>714</v>
      </c>
      <c r="F319" s="18">
        <v>719</v>
      </c>
      <c r="G319" s="18">
        <v>645</v>
      </c>
      <c r="H319" s="18">
        <v>476</v>
      </c>
      <c r="I319" s="18">
        <v>618</v>
      </c>
      <c r="J319" s="18">
        <v>706</v>
      </c>
      <c r="K319" s="18">
        <v>835</v>
      </c>
      <c r="L319" s="18">
        <v>731</v>
      </c>
      <c r="M319" s="18">
        <v>707</v>
      </c>
      <c r="N319" s="18">
        <v>647</v>
      </c>
      <c r="O319" s="18">
        <v>426</v>
      </c>
      <c r="P319" s="18">
        <v>643</v>
      </c>
      <c r="Q319" s="18">
        <v>632</v>
      </c>
      <c r="R319" s="18">
        <v>617</v>
      </c>
      <c r="S319" s="18">
        <v>654</v>
      </c>
      <c r="T319" s="18">
        <v>662</v>
      </c>
      <c r="U319" s="18">
        <v>639</v>
      </c>
      <c r="V319" s="18">
        <v>433</v>
      </c>
      <c r="W319" s="18">
        <v>645</v>
      </c>
      <c r="X319" s="18">
        <v>622</v>
      </c>
      <c r="Y319" s="18">
        <v>637</v>
      </c>
      <c r="Z319" s="18">
        <v>589</v>
      </c>
      <c r="AA319" s="18">
        <v>673</v>
      </c>
      <c r="AB319" s="18">
        <v>650</v>
      </c>
      <c r="AC319" s="18">
        <v>418</v>
      </c>
      <c r="AD319" s="18">
        <v>654</v>
      </c>
      <c r="AE319" s="18">
        <v>652</v>
      </c>
      <c r="AF319" s="18">
        <v>628</v>
      </c>
      <c r="AG319" s="18">
        <v>588</v>
      </c>
      <c r="AH319" s="18">
        <v>699</v>
      </c>
      <c r="AI319" s="18">
        <v>629</v>
      </c>
      <c r="AJ319" s="18">
        <v>433</v>
      </c>
      <c r="AK319" s="18">
        <v>669</v>
      </c>
      <c r="AL319" s="18">
        <v>697</v>
      </c>
      <c r="AM319" s="18">
        <v>715</v>
      </c>
      <c r="AN319" s="18">
        <v>678</v>
      </c>
      <c r="AO319" s="18">
        <v>669</v>
      </c>
      <c r="AP319" s="18">
        <v>644</v>
      </c>
      <c r="AQ319" s="18">
        <v>376</v>
      </c>
      <c r="AR319" s="18">
        <v>599</v>
      </c>
      <c r="AS319" s="18">
        <v>550</v>
      </c>
      <c r="AT319" s="18">
        <v>587</v>
      </c>
      <c r="AU319" s="18">
        <v>517</v>
      </c>
      <c r="AV319" s="18">
        <v>574</v>
      </c>
      <c r="AW319" s="18">
        <v>543</v>
      </c>
      <c r="AX319" s="18">
        <v>339</v>
      </c>
      <c r="AY319" s="18">
        <v>613</v>
      </c>
      <c r="AZ319" s="18">
        <v>599</v>
      </c>
      <c r="BA319" s="18">
        <v>613</v>
      </c>
      <c r="BB319" s="18">
        <v>618</v>
      </c>
      <c r="BC319" s="18">
        <v>586</v>
      </c>
      <c r="BD319" s="18">
        <v>574</v>
      </c>
      <c r="BE319" s="18">
        <v>364</v>
      </c>
      <c r="BF319" s="18">
        <v>565</v>
      </c>
      <c r="BG319" s="18">
        <v>608</v>
      </c>
      <c r="BH319" s="18">
        <v>603</v>
      </c>
      <c r="BI319" s="18">
        <v>540</v>
      </c>
      <c r="BJ319" s="18">
        <v>596</v>
      </c>
      <c r="BK319" s="18">
        <v>540</v>
      </c>
      <c r="BL319" s="18">
        <v>309</v>
      </c>
      <c r="BM319" s="18">
        <v>573</v>
      </c>
      <c r="BN319" s="18">
        <v>500</v>
      </c>
      <c r="BO319" s="18">
        <v>558</v>
      </c>
      <c r="BP319" s="18">
        <v>604</v>
      </c>
      <c r="BQ319" s="18">
        <v>631</v>
      </c>
      <c r="BR319" s="18">
        <v>644</v>
      </c>
      <c r="BS319" s="18">
        <v>451</v>
      </c>
      <c r="BT319" s="18">
        <v>672</v>
      </c>
      <c r="BU319" s="18">
        <v>598</v>
      </c>
      <c r="BV319" s="18">
        <v>577</v>
      </c>
      <c r="BW319" s="18">
        <v>608</v>
      </c>
      <c r="BX319" s="18">
        <v>618</v>
      </c>
      <c r="BY319" s="18">
        <v>606</v>
      </c>
      <c r="BZ319" s="18">
        <v>343</v>
      </c>
      <c r="CA319" s="18">
        <v>591</v>
      </c>
      <c r="CB319" s="18">
        <v>584</v>
      </c>
      <c r="CC319" s="18">
        <v>591</v>
      </c>
      <c r="CD319" s="18">
        <v>591</v>
      </c>
      <c r="CE319" s="18">
        <v>681</v>
      </c>
      <c r="CF319" s="18">
        <v>648</v>
      </c>
      <c r="CG319" s="18">
        <v>439</v>
      </c>
      <c r="CH319" s="18">
        <v>661</v>
      </c>
      <c r="CI319" s="18">
        <v>578</v>
      </c>
      <c r="CJ319" s="18">
        <v>609</v>
      </c>
      <c r="CK319" s="18">
        <v>584</v>
      </c>
      <c r="CL319" s="18">
        <v>670</v>
      </c>
      <c r="CM319" s="18">
        <v>687</v>
      </c>
      <c r="CN319" s="18">
        <v>415</v>
      </c>
      <c r="CO319" s="18">
        <v>627</v>
      </c>
      <c r="CP319" s="18">
        <v>631</v>
      </c>
    </row>
    <row r="320" spans="2:94" x14ac:dyDescent="0.3">
      <c r="B320" s="18" t="str">
        <f t="shared" si="9"/>
        <v>DR_TSV Enrollment - Phone textGoogle Android</v>
      </c>
      <c r="C320" s="18" t="s">
        <v>136</v>
      </c>
      <c r="D320" s="18" t="s">
        <v>4</v>
      </c>
      <c r="E320" s="18">
        <v>195</v>
      </c>
      <c r="F320" s="18">
        <v>224</v>
      </c>
      <c r="G320" s="18">
        <v>225</v>
      </c>
      <c r="H320" s="18">
        <v>114</v>
      </c>
      <c r="I320" s="18">
        <v>148</v>
      </c>
      <c r="J320" s="18">
        <v>208</v>
      </c>
      <c r="K320" s="18">
        <v>215</v>
      </c>
      <c r="L320" s="18">
        <v>227</v>
      </c>
      <c r="M320" s="18">
        <v>235</v>
      </c>
      <c r="N320" s="18">
        <v>175</v>
      </c>
      <c r="O320" s="18">
        <v>116</v>
      </c>
      <c r="P320" s="18">
        <v>188</v>
      </c>
      <c r="Q320" s="18">
        <v>199</v>
      </c>
      <c r="R320" s="18">
        <v>194</v>
      </c>
      <c r="S320" s="18">
        <v>221</v>
      </c>
      <c r="T320" s="18">
        <v>181</v>
      </c>
      <c r="U320" s="18">
        <v>175</v>
      </c>
      <c r="V320" s="18">
        <v>121</v>
      </c>
      <c r="W320" s="18">
        <v>173</v>
      </c>
      <c r="X320" s="18">
        <v>181</v>
      </c>
      <c r="Y320" s="18">
        <v>207</v>
      </c>
      <c r="Z320" s="18">
        <v>175</v>
      </c>
      <c r="AA320" s="18">
        <v>163</v>
      </c>
      <c r="AB320" s="18">
        <v>199</v>
      </c>
      <c r="AC320" s="18">
        <v>117</v>
      </c>
      <c r="AD320" s="18">
        <v>175</v>
      </c>
      <c r="AE320" s="18">
        <v>169</v>
      </c>
      <c r="AF320" s="18">
        <v>154</v>
      </c>
      <c r="AG320" s="18">
        <v>178</v>
      </c>
      <c r="AH320" s="18">
        <v>197</v>
      </c>
      <c r="AI320" s="18">
        <v>190</v>
      </c>
      <c r="AJ320" s="18">
        <v>113</v>
      </c>
      <c r="AK320" s="18">
        <v>173</v>
      </c>
      <c r="AL320" s="18">
        <v>210</v>
      </c>
      <c r="AM320" s="18">
        <v>189</v>
      </c>
      <c r="AN320" s="18">
        <v>204</v>
      </c>
      <c r="AO320" s="18">
        <v>210</v>
      </c>
      <c r="AP320" s="18">
        <v>178</v>
      </c>
      <c r="AQ320" s="18">
        <v>128</v>
      </c>
      <c r="AR320" s="18">
        <v>169</v>
      </c>
      <c r="AS320" s="18">
        <v>167</v>
      </c>
      <c r="AT320" s="18">
        <v>166</v>
      </c>
      <c r="AU320" s="18">
        <v>167</v>
      </c>
      <c r="AV320" s="18">
        <v>163</v>
      </c>
      <c r="AW320" s="18">
        <v>169</v>
      </c>
      <c r="AX320" s="18">
        <v>90</v>
      </c>
      <c r="AY320" s="18">
        <v>157</v>
      </c>
      <c r="AZ320" s="18">
        <v>166</v>
      </c>
      <c r="BA320" s="18">
        <v>175</v>
      </c>
      <c r="BB320" s="18">
        <v>175</v>
      </c>
      <c r="BC320" s="18">
        <v>200</v>
      </c>
      <c r="BD320" s="18">
        <v>151</v>
      </c>
      <c r="BE320" s="18">
        <v>106</v>
      </c>
      <c r="BF320" s="18">
        <v>143</v>
      </c>
      <c r="BG320" s="18">
        <v>189</v>
      </c>
      <c r="BH320" s="18">
        <v>160</v>
      </c>
      <c r="BI320" s="18">
        <v>153</v>
      </c>
      <c r="BJ320" s="18">
        <v>165</v>
      </c>
      <c r="BK320" s="18">
        <v>170</v>
      </c>
      <c r="BL320" s="18">
        <v>93</v>
      </c>
      <c r="BM320" s="18">
        <v>171</v>
      </c>
      <c r="BN320" s="18">
        <v>166</v>
      </c>
      <c r="BO320" s="18">
        <v>162</v>
      </c>
      <c r="BP320" s="18">
        <v>150</v>
      </c>
      <c r="BQ320" s="18">
        <v>226</v>
      </c>
      <c r="BR320" s="18">
        <v>166</v>
      </c>
      <c r="BS320" s="18">
        <v>135</v>
      </c>
      <c r="BT320" s="18">
        <v>154</v>
      </c>
      <c r="BU320" s="18">
        <v>162</v>
      </c>
      <c r="BV320" s="18">
        <v>164</v>
      </c>
      <c r="BW320" s="18">
        <v>157</v>
      </c>
      <c r="BX320" s="18">
        <v>174</v>
      </c>
      <c r="BY320" s="18">
        <v>215</v>
      </c>
      <c r="BZ320" s="18">
        <v>112</v>
      </c>
      <c r="CA320" s="18">
        <v>180</v>
      </c>
      <c r="CB320" s="18">
        <v>160</v>
      </c>
      <c r="CC320" s="18">
        <v>173</v>
      </c>
      <c r="CD320" s="18">
        <v>170</v>
      </c>
      <c r="CE320" s="18">
        <v>210</v>
      </c>
      <c r="CF320" s="18">
        <v>219</v>
      </c>
      <c r="CG320" s="18">
        <v>124</v>
      </c>
      <c r="CH320" s="18">
        <v>189</v>
      </c>
      <c r="CI320" s="18">
        <v>190</v>
      </c>
      <c r="CJ320" s="18">
        <v>190</v>
      </c>
      <c r="CK320" s="18">
        <v>188</v>
      </c>
      <c r="CL320" s="18">
        <v>222</v>
      </c>
      <c r="CM320" s="18">
        <v>218</v>
      </c>
      <c r="CN320" s="18">
        <v>143</v>
      </c>
      <c r="CO320" s="18">
        <v>188</v>
      </c>
      <c r="CP320" s="18">
        <v>177</v>
      </c>
    </row>
    <row r="321" spans="2:94" x14ac:dyDescent="0.3">
      <c r="B321" s="18" t="str">
        <f t="shared" si="9"/>
        <v>DR_TSV Enrollment - Phone text SuccessApple iOS</v>
      </c>
      <c r="C321" s="18" t="s">
        <v>137</v>
      </c>
      <c r="D321" s="18" t="s">
        <v>3</v>
      </c>
      <c r="E321" s="18">
        <v>661</v>
      </c>
      <c r="F321" s="18">
        <v>672</v>
      </c>
      <c r="G321" s="18">
        <v>595</v>
      </c>
      <c r="H321" s="18">
        <v>438</v>
      </c>
      <c r="I321" s="18">
        <v>572</v>
      </c>
      <c r="J321" s="18">
        <v>656</v>
      </c>
      <c r="K321" s="18">
        <v>772</v>
      </c>
      <c r="L321" s="18">
        <v>680</v>
      </c>
      <c r="M321" s="18">
        <v>656</v>
      </c>
      <c r="N321" s="18">
        <v>608</v>
      </c>
      <c r="O321" s="18">
        <v>386</v>
      </c>
      <c r="P321" s="18">
        <v>590</v>
      </c>
      <c r="Q321" s="18">
        <v>589</v>
      </c>
      <c r="R321" s="18">
        <v>564</v>
      </c>
      <c r="S321" s="18">
        <v>601</v>
      </c>
      <c r="T321" s="18">
        <v>593</v>
      </c>
      <c r="U321" s="18">
        <v>579</v>
      </c>
      <c r="V321" s="18">
        <v>392</v>
      </c>
      <c r="W321" s="18">
        <v>601</v>
      </c>
      <c r="X321" s="18">
        <v>565</v>
      </c>
      <c r="Y321" s="18">
        <v>581</v>
      </c>
      <c r="Z321" s="18">
        <v>523</v>
      </c>
      <c r="AA321" s="18">
        <v>616</v>
      </c>
      <c r="AB321" s="18">
        <v>598</v>
      </c>
      <c r="AC321" s="18">
        <v>373</v>
      </c>
      <c r="AD321" s="18">
        <v>608</v>
      </c>
      <c r="AE321" s="18">
        <v>596</v>
      </c>
      <c r="AF321" s="18">
        <v>571</v>
      </c>
      <c r="AG321" s="18">
        <v>523</v>
      </c>
      <c r="AH321" s="18">
        <v>646</v>
      </c>
      <c r="AI321" s="18">
        <v>579</v>
      </c>
      <c r="AJ321" s="18">
        <v>393</v>
      </c>
      <c r="AK321" s="18">
        <v>602</v>
      </c>
      <c r="AL321" s="18">
        <v>641</v>
      </c>
      <c r="AM321" s="18">
        <v>664</v>
      </c>
      <c r="AN321" s="18">
        <v>630</v>
      </c>
      <c r="AO321" s="18">
        <v>616</v>
      </c>
      <c r="AP321" s="18">
        <v>596</v>
      </c>
      <c r="AQ321" s="18">
        <v>331</v>
      </c>
      <c r="AR321" s="18">
        <v>552</v>
      </c>
      <c r="AS321" s="18">
        <v>499</v>
      </c>
      <c r="AT321" s="18">
        <v>545</v>
      </c>
      <c r="AU321" s="18">
        <v>477</v>
      </c>
      <c r="AV321" s="18">
        <v>529</v>
      </c>
      <c r="AW321" s="18">
        <v>509</v>
      </c>
      <c r="AX321" s="18">
        <v>306</v>
      </c>
      <c r="AY321" s="18">
        <v>582</v>
      </c>
      <c r="AZ321" s="18">
        <v>545</v>
      </c>
      <c r="BA321" s="18">
        <v>565</v>
      </c>
      <c r="BB321" s="18">
        <v>566</v>
      </c>
      <c r="BC321" s="18">
        <v>550</v>
      </c>
      <c r="BD321" s="18">
        <v>531</v>
      </c>
      <c r="BE321" s="18">
        <v>333</v>
      </c>
      <c r="BF321" s="18">
        <v>515</v>
      </c>
      <c r="BG321" s="18">
        <v>563</v>
      </c>
      <c r="BH321" s="18">
        <v>560</v>
      </c>
      <c r="BI321" s="18">
        <v>491</v>
      </c>
      <c r="BJ321" s="18">
        <v>545</v>
      </c>
      <c r="BK321" s="18">
        <v>496</v>
      </c>
      <c r="BL321" s="18">
        <v>279</v>
      </c>
      <c r="BM321" s="18">
        <v>537</v>
      </c>
      <c r="BN321" s="18">
        <v>474</v>
      </c>
      <c r="BO321" s="18">
        <v>513</v>
      </c>
      <c r="BP321" s="18">
        <v>545</v>
      </c>
      <c r="BQ321" s="18">
        <v>587</v>
      </c>
      <c r="BR321" s="18">
        <v>601</v>
      </c>
      <c r="BS321" s="18">
        <v>409</v>
      </c>
      <c r="BT321" s="18">
        <v>628</v>
      </c>
      <c r="BU321" s="18">
        <v>558</v>
      </c>
      <c r="BV321" s="18">
        <v>550</v>
      </c>
      <c r="BW321" s="18">
        <v>567</v>
      </c>
      <c r="BX321" s="18">
        <v>579</v>
      </c>
      <c r="BY321" s="18">
        <v>566</v>
      </c>
      <c r="BZ321" s="18">
        <v>314</v>
      </c>
      <c r="CA321" s="18">
        <v>548</v>
      </c>
      <c r="CB321" s="18">
        <v>549</v>
      </c>
      <c r="CC321" s="18">
        <v>538</v>
      </c>
      <c r="CD321" s="18">
        <v>540</v>
      </c>
      <c r="CE321" s="18">
        <v>621</v>
      </c>
      <c r="CF321" s="18">
        <v>617</v>
      </c>
      <c r="CG321" s="18">
        <v>411</v>
      </c>
      <c r="CH321" s="18">
        <v>613</v>
      </c>
      <c r="CI321" s="18">
        <v>535</v>
      </c>
      <c r="CJ321" s="18">
        <v>555</v>
      </c>
      <c r="CK321" s="18">
        <v>555</v>
      </c>
      <c r="CL321" s="18">
        <v>634</v>
      </c>
      <c r="CM321" s="18">
        <v>654</v>
      </c>
      <c r="CN321" s="18">
        <v>383</v>
      </c>
      <c r="CO321" s="18">
        <v>598</v>
      </c>
      <c r="CP321" s="18">
        <v>601</v>
      </c>
    </row>
    <row r="322" spans="2:94" x14ac:dyDescent="0.3">
      <c r="B322" s="18" t="str">
        <f t="shared" si="9"/>
        <v>DR_TSV Enrollment - Phone text SuccessGoogle Android</v>
      </c>
      <c r="C322" s="18" t="s">
        <v>137</v>
      </c>
      <c r="D322" s="18" t="s">
        <v>4</v>
      </c>
      <c r="E322" s="18">
        <v>161</v>
      </c>
      <c r="F322" s="18">
        <v>188</v>
      </c>
      <c r="G322" s="18">
        <v>195</v>
      </c>
      <c r="H322" s="18">
        <v>93</v>
      </c>
      <c r="I322" s="18">
        <v>126</v>
      </c>
      <c r="J322" s="18">
        <v>178</v>
      </c>
      <c r="K322" s="18">
        <v>187</v>
      </c>
      <c r="L322" s="18">
        <v>199</v>
      </c>
      <c r="M322" s="18">
        <v>208</v>
      </c>
      <c r="N322" s="18">
        <v>148</v>
      </c>
      <c r="O322" s="18">
        <v>97</v>
      </c>
      <c r="P322" s="18">
        <v>155</v>
      </c>
      <c r="Q322" s="18">
        <v>172</v>
      </c>
      <c r="R322" s="18">
        <v>172</v>
      </c>
      <c r="S322" s="18">
        <v>193</v>
      </c>
      <c r="T322" s="18">
        <v>149</v>
      </c>
      <c r="U322" s="18">
        <v>150</v>
      </c>
      <c r="V322" s="18">
        <v>97</v>
      </c>
      <c r="W322" s="18">
        <v>140</v>
      </c>
      <c r="X322" s="18">
        <v>158</v>
      </c>
      <c r="Y322" s="18">
        <v>176</v>
      </c>
      <c r="Z322" s="18">
        <v>151</v>
      </c>
      <c r="AA322" s="18">
        <v>136</v>
      </c>
      <c r="AB322" s="18">
        <v>175</v>
      </c>
      <c r="AC322" s="18">
        <v>99</v>
      </c>
      <c r="AD322" s="18">
        <v>147</v>
      </c>
      <c r="AE322" s="18">
        <v>142</v>
      </c>
      <c r="AF322" s="18">
        <v>126</v>
      </c>
      <c r="AG322" s="18">
        <v>140</v>
      </c>
      <c r="AH322" s="18">
        <v>170</v>
      </c>
      <c r="AI322" s="18">
        <v>161</v>
      </c>
      <c r="AJ322" s="18">
        <v>99</v>
      </c>
      <c r="AK322" s="18">
        <v>132</v>
      </c>
      <c r="AL322" s="18">
        <v>176</v>
      </c>
      <c r="AM322" s="18">
        <v>154</v>
      </c>
      <c r="AN322" s="18">
        <v>171</v>
      </c>
      <c r="AO322" s="18">
        <v>180</v>
      </c>
      <c r="AP322" s="18">
        <v>152</v>
      </c>
      <c r="AQ322" s="18">
        <v>107</v>
      </c>
      <c r="AR322" s="18">
        <v>143</v>
      </c>
      <c r="AS322" s="18">
        <v>144</v>
      </c>
      <c r="AT322" s="18">
        <v>136</v>
      </c>
      <c r="AU322" s="18">
        <v>142</v>
      </c>
      <c r="AV322" s="18">
        <v>130</v>
      </c>
      <c r="AW322" s="18">
        <v>148</v>
      </c>
      <c r="AX322" s="18">
        <v>73</v>
      </c>
      <c r="AY322" s="18">
        <v>121</v>
      </c>
      <c r="AZ322" s="18">
        <v>136</v>
      </c>
      <c r="BA322" s="18">
        <v>152</v>
      </c>
      <c r="BB322" s="18">
        <v>137</v>
      </c>
      <c r="BC322" s="18">
        <v>170</v>
      </c>
      <c r="BD322" s="18">
        <v>120</v>
      </c>
      <c r="BE322" s="18">
        <v>89</v>
      </c>
      <c r="BF322" s="18">
        <v>118</v>
      </c>
      <c r="BG322" s="18">
        <v>156</v>
      </c>
      <c r="BH322" s="18">
        <v>137</v>
      </c>
      <c r="BI322" s="18">
        <v>127</v>
      </c>
      <c r="BJ322" s="18">
        <v>129</v>
      </c>
      <c r="BK322" s="18">
        <v>141</v>
      </c>
      <c r="BL322" s="18">
        <v>73</v>
      </c>
      <c r="BM322" s="18">
        <v>145</v>
      </c>
      <c r="BN322" s="18">
        <v>139</v>
      </c>
      <c r="BO322" s="18">
        <v>140</v>
      </c>
      <c r="BP322" s="18">
        <v>118</v>
      </c>
      <c r="BQ322" s="18">
        <v>187</v>
      </c>
      <c r="BR322" s="18">
        <v>136</v>
      </c>
      <c r="BS322" s="18">
        <v>109</v>
      </c>
      <c r="BT322" s="18">
        <v>124</v>
      </c>
      <c r="BU322" s="18">
        <v>131</v>
      </c>
      <c r="BV322" s="18">
        <v>133</v>
      </c>
      <c r="BW322" s="18">
        <v>125</v>
      </c>
      <c r="BX322" s="18">
        <v>139</v>
      </c>
      <c r="BY322" s="18">
        <v>179</v>
      </c>
      <c r="BZ322" s="18">
        <v>93</v>
      </c>
      <c r="CA322" s="18">
        <v>148</v>
      </c>
      <c r="CB322" s="18">
        <v>134</v>
      </c>
      <c r="CC322" s="18">
        <v>141</v>
      </c>
      <c r="CD322" s="18">
        <v>147</v>
      </c>
      <c r="CE322" s="18">
        <v>155</v>
      </c>
      <c r="CF322" s="18">
        <v>184</v>
      </c>
      <c r="CG322" s="18">
        <v>103</v>
      </c>
      <c r="CH322" s="18">
        <v>152</v>
      </c>
      <c r="CI322" s="18">
        <v>156</v>
      </c>
      <c r="CJ322" s="18">
        <v>160</v>
      </c>
      <c r="CK322" s="18">
        <v>159</v>
      </c>
      <c r="CL322" s="18">
        <v>186</v>
      </c>
      <c r="CM322" s="18">
        <v>179</v>
      </c>
      <c r="CN322" s="18">
        <v>127</v>
      </c>
      <c r="CO322" s="18">
        <v>166</v>
      </c>
      <c r="CP322" s="18">
        <v>145</v>
      </c>
    </row>
    <row r="323" spans="2:94" x14ac:dyDescent="0.3">
      <c r="B323" s="18" t="str">
        <f t="shared" si="9"/>
        <v>DR_TSV Enrollment - Phone callApple iOS</v>
      </c>
      <c r="C323" s="18" t="s">
        <v>138</v>
      </c>
      <c r="D323" s="18" t="s">
        <v>3</v>
      </c>
      <c r="E323" s="18">
        <v>69</v>
      </c>
      <c r="F323" s="18">
        <v>68</v>
      </c>
      <c r="G323" s="18">
        <v>67</v>
      </c>
      <c r="H323" s="18">
        <v>59</v>
      </c>
      <c r="I323" s="18">
        <v>56</v>
      </c>
      <c r="J323" s="18">
        <v>68</v>
      </c>
      <c r="K323" s="18">
        <v>87</v>
      </c>
      <c r="L323" s="18">
        <v>89</v>
      </c>
      <c r="M323" s="18">
        <v>99</v>
      </c>
      <c r="N323" s="18">
        <v>76</v>
      </c>
      <c r="O323" s="18">
        <v>49</v>
      </c>
      <c r="P323" s="18">
        <v>90</v>
      </c>
      <c r="Q323" s="18">
        <v>75</v>
      </c>
      <c r="R323" s="18">
        <v>67</v>
      </c>
      <c r="S323" s="18">
        <v>72</v>
      </c>
      <c r="T323" s="18">
        <v>85</v>
      </c>
      <c r="U323" s="18">
        <v>93</v>
      </c>
      <c r="V323" s="18">
        <v>64</v>
      </c>
      <c r="W323" s="18">
        <v>80</v>
      </c>
      <c r="X323" s="18">
        <v>68</v>
      </c>
      <c r="Y323" s="18">
        <v>63</v>
      </c>
      <c r="Z323" s="18">
        <v>81</v>
      </c>
      <c r="AA323" s="18">
        <v>70</v>
      </c>
      <c r="AB323" s="18">
        <v>77</v>
      </c>
      <c r="AC323" s="18">
        <v>56</v>
      </c>
      <c r="AD323" s="18">
        <v>77</v>
      </c>
      <c r="AE323" s="18">
        <v>71</v>
      </c>
      <c r="AF323" s="18">
        <v>80</v>
      </c>
      <c r="AG323" s="18">
        <v>74</v>
      </c>
      <c r="AH323" s="18">
        <v>84</v>
      </c>
      <c r="AI323" s="18">
        <v>76</v>
      </c>
      <c r="AJ323" s="18">
        <v>52</v>
      </c>
      <c r="AK323" s="18">
        <v>82</v>
      </c>
      <c r="AL323" s="18">
        <v>70</v>
      </c>
      <c r="AM323" s="18">
        <v>86</v>
      </c>
      <c r="AN323" s="18">
        <v>73</v>
      </c>
      <c r="AO323" s="18">
        <v>79</v>
      </c>
      <c r="AP323" s="18">
        <v>64</v>
      </c>
      <c r="AQ323" s="18">
        <v>38</v>
      </c>
      <c r="AR323" s="18">
        <v>55</v>
      </c>
      <c r="AS323" s="18">
        <v>64</v>
      </c>
      <c r="AT323" s="18">
        <v>64</v>
      </c>
      <c r="AU323" s="18">
        <v>67</v>
      </c>
      <c r="AV323" s="18">
        <v>66</v>
      </c>
      <c r="AW323" s="18">
        <v>64</v>
      </c>
      <c r="AX323" s="18">
        <v>35</v>
      </c>
      <c r="AY323" s="18">
        <v>64</v>
      </c>
      <c r="AZ323" s="18">
        <v>60</v>
      </c>
      <c r="BA323" s="18">
        <v>61</v>
      </c>
      <c r="BB323" s="18">
        <v>48</v>
      </c>
      <c r="BC323" s="18">
        <v>69</v>
      </c>
      <c r="BD323" s="18">
        <v>63</v>
      </c>
      <c r="BE323" s="18">
        <v>46</v>
      </c>
      <c r="BF323" s="18">
        <v>72</v>
      </c>
      <c r="BG323" s="18">
        <v>79</v>
      </c>
      <c r="BH323" s="18">
        <v>66</v>
      </c>
      <c r="BI323" s="18">
        <v>73</v>
      </c>
      <c r="BJ323" s="18">
        <v>63</v>
      </c>
      <c r="BK323" s="18">
        <v>58</v>
      </c>
      <c r="BL323" s="18">
        <v>43</v>
      </c>
      <c r="BM323" s="18">
        <v>53</v>
      </c>
      <c r="BN323" s="18">
        <v>46</v>
      </c>
      <c r="BO323" s="18">
        <v>62</v>
      </c>
      <c r="BP323" s="18">
        <v>94</v>
      </c>
      <c r="BQ323" s="18">
        <v>90</v>
      </c>
      <c r="BR323" s="18">
        <v>64</v>
      </c>
      <c r="BS323" s="18">
        <v>54</v>
      </c>
      <c r="BT323" s="18">
        <v>67</v>
      </c>
      <c r="BU323" s="18">
        <v>66</v>
      </c>
      <c r="BV323" s="18">
        <v>58</v>
      </c>
      <c r="BW323" s="18">
        <v>73</v>
      </c>
      <c r="BX323" s="18">
        <v>62</v>
      </c>
      <c r="BY323" s="18">
        <v>66</v>
      </c>
      <c r="BZ323" s="18">
        <v>53</v>
      </c>
      <c r="CA323" s="18">
        <v>73</v>
      </c>
      <c r="CB323" s="18">
        <v>73</v>
      </c>
      <c r="CC323" s="18">
        <v>58</v>
      </c>
      <c r="CD323" s="18">
        <v>78</v>
      </c>
      <c r="CE323" s="18">
        <v>75</v>
      </c>
      <c r="CF323" s="18">
        <v>53</v>
      </c>
      <c r="CG323" s="18">
        <v>55</v>
      </c>
      <c r="CH323" s="18">
        <v>70</v>
      </c>
      <c r="CI323" s="18">
        <v>53</v>
      </c>
      <c r="CJ323" s="18">
        <v>61</v>
      </c>
      <c r="CK323" s="18">
        <v>67</v>
      </c>
      <c r="CL323" s="18">
        <v>86</v>
      </c>
      <c r="CM323" s="18">
        <v>81</v>
      </c>
      <c r="CN323" s="18">
        <v>44</v>
      </c>
      <c r="CO323" s="18">
        <v>79</v>
      </c>
      <c r="CP323" s="18">
        <v>63</v>
      </c>
    </row>
    <row r="324" spans="2:94" x14ac:dyDescent="0.3">
      <c r="B324" s="18" t="str">
        <f t="shared" si="9"/>
        <v>DR_TSV Enrollment - Phone callGoogle Android</v>
      </c>
      <c r="C324" s="18" t="s">
        <v>138</v>
      </c>
      <c r="D324" s="18" t="s">
        <v>4</v>
      </c>
      <c r="E324" s="18">
        <v>26</v>
      </c>
      <c r="F324" s="18">
        <v>39</v>
      </c>
      <c r="G324" s="18">
        <v>25</v>
      </c>
      <c r="H324" s="18">
        <v>17</v>
      </c>
      <c r="I324" s="18">
        <v>24</v>
      </c>
      <c r="J324" s="18">
        <v>34</v>
      </c>
      <c r="K324" s="18">
        <v>25</v>
      </c>
      <c r="L324" s="18">
        <v>26</v>
      </c>
      <c r="M324" s="18">
        <v>25</v>
      </c>
      <c r="N324" s="18">
        <v>22</v>
      </c>
      <c r="O324" s="18">
        <v>19</v>
      </c>
      <c r="P324" s="18">
        <v>30</v>
      </c>
      <c r="Q324" s="18">
        <v>29</v>
      </c>
      <c r="R324" s="18">
        <v>23</v>
      </c>
      <c r="S324" s="18">
        <v>26</v>
      </c>
      <c r="T324" s="18">
        <v>24</v>
      </c>
      <c r="U324" s="18">
        <v>28</v>
      </c>
      <c r="V324" s="18">
        <v>17</v>
      </c>
      <c r="W324" s="18">
        <v>17</v>
      </c>
      <c r="X324" s="18">
        <v>26</v>
      </c>
      <c r="Y324" s="18">
        <v>31</v>
      </c>
      <c r="Z324" s="18">
        <v>34</v>
      </c>
      <c r="AA324" s="18">
        <v>22</v>
      </c>
      <c r="AB324" s="18">
        <v>27</v>
      </c>
      <c r="AC324" s="18">
        <v>23</v>
      </c>
      <c r="AD324" s="18">
        <v>23</v>
      </c>
      <c r="AE324" s="18">
        <v>23</v>
      </c>
      <c r="AF324" s="18">
        <v>28</v>
      </c>
      <c r="AG324" s="18">
        <v>26</v>
      </c>
      <c r="AH324" s="18">
        <v>23</v>
      </c>
      <c r="AI324" s="18">
        <v>22</v>
      </c>
      <c r="AJ324" s="18">
        <v>16</v>
      </c>
      <c r="AK324" s="18">
        <v>29</v>
      </c>
      <c r="AL324" s="18">
        <v>45</v>
      </c>
      <c r="AM324" s="18">
        <v>22</v>
      </c>
      <c r="AN324" s="18">
        <v>25</v>
      </c>
      <c r="AO324" s="18">
        <v>22</v>
      </c>
      <c r="AP324" s="18">
        <v>23</v>
      </c>
      <c r="AQ324" s="18">
        <v>14</v>
      </c>
      <c r="AR324" s="18">
        <v>28</v>
      </c>
      <c r="AS324" s="18">
        <v>30</v>
      </c>
      <c r="AT324" s="18">
        <v>25</v>
      </c>
      <c r="AU324" s="18">
        <v>32</v>
      </c>
      <c r="AV324" s="18">
        <v>29</v>
      </c>
      <c r="AW324" s="18">
        <v>20</v>
      </c>
      <c r="AX324" s="18">
        <v>11</v>
      </c>
      <c r="AY324" s="18">
        <v>16</v>
      </c>
      <c r="AZ324" s="18">
        <v>25</v>
      </c>
      <c r="BA324" s="18">
        <v>18</v>
      </c>
      <c r="BB324" s="18">
        <v>30</v>
      </c>
      <c r="BC324" s="18">
        <v>31</v>
      </c>
      <c r="BD324" s="18">
        <v>22</v>
      </c>
      <c r="BE324" s="18">
        <v>15</v>
      </c>
      <c r="BF324" s="18">
        <v>18</v>
      </c>
      <c r="BG324" s="18">
        <v>30</v>
      </c>
      <c r="BH324" s="18">
        <v>16</v>
      </c>
      <c r="BI324" s="18">
        <v>31</v>
      </c>
      <c r="BJ324" s="18">
        <v>28</v>
      </c>
      <c r="BK324" s="18">
        <v>28</v>
      </c>
      <c r="BL324" s="18">
        <v>7</v>
      </c>
      <c r="BM324" s="18">
        <v>23</v>
      </c>
      <c r="BN324" s="18">
        <v>33</v>
      </c>
      <c r="BO324" s="18">
        <v>25</v>
      </c>
      <c r="BP324" s="18">
        <v>31</v>
      </c>
      <c r="BQ324" s="18">
        <v>34</v>
      </c>
      <c r="BR324" s="18">
        <v>26</v>
      </c>
      <c r="BS324" s="18">
        <v>13</v>
      </c>
      <c r="BT324" s="18">
        <v>24</v>
      </c>
      <c r="BU324" s="18">
        <v>24</v>
      </c>
      <c r="BV324" s="18">
        <v>18</v>
      </c>
      <c r="BW324" s="18">
        <v>16</v>
      </c>
      <c r="BX324" s="18">
        <v>33</v>
      </c>
      <c r="BY324" s="18">
        <v>23</v>
      </c>
      <c r="BZ324" s="18">
        <v>23</v>
      </c>
      <c r="CA324" s="18">
        <v>27</v>
      </c>
      <c r="CB324" s="18">
        <v>22</v>
      </c>
      <c r="CC324" s="18">
        <v>30</v>
      </c>
      <c r="CD324" s="18">
        <v>18</v>
      </c>
      <c r="CE324" s="18">
        <v>25</v>
      </c>
      <c r="CF324" s="18">
        <v>30</v>
      </c>
      <c r="CG324" s="18">
        <v>15</v>
      </c>
      <c r="CH324" s="18">
        <v>29</v>
      </c>
      <c r="CI324" s="18">
        <v>22</v>
      </c>
      <c r="CJ324" s="18">
        <v>23</v>
      </c>
      <c r="CK324" s="18">
        <v>30</v>
      </c>
      <c r="CL324" s="18">
        <v>30</v>
      </c>
      <c r="CM324" s="18">
        <v>35</v>
      </c>
      <c r="CN324" s="18">
        <v>22</v>
      </c>
      <c r="CO324" s="18">
        <v>31</v>
      </c>
      <c r="CP324" s="18">
        <v>28</v>
      </c>
    </row>
    <row r="325" spans="2:94" x14ac:dyDescent="0.3">
      <c r="B325" s="18" t="str">
        <f t="shared" si="9"/>
        <v>DR_TSV Enrollment - Phone call SuccessApple iOS</v>
      </c>
      <c r="C325" s="18" t="s">
        <v>139</v>
      </c>
      <c r="D325" s="18" t="s">
        <v>3</v>
      </c>
      <c r="E325" s="18">
        <v>9</v>
      </c>
      <c r="F325" s="18">
        <v>14</v>
      </c>
      <c r="G325" s="18">
        <v>15</v>
      </c>
      <c r="H325" s="18">
        <v>10</v>
      </c>
      <c r="I325" s="18">
        <v>12</v>
      </c>
      <c r="J325" s="18">
        <v>12</v>
      </c>
      <c r="K325" s="18">
        <v>21</v>
      </c>
      <c r="L325" s="18">
        <v>16</v>
      </c>
      <c r="M325" s="18">
        <v>18</v>
      </c>
      <c r="N325" s="18">
        <v>18</v>
      </c>
      <c r="O325" s="18">
        <v>7</v>
      </c>
      <c r="P325" s="18">
        <v>11</v>
      </c>
      <c r="Q325" s="18">
        <v>13</v>
      </c>
      <c r="R325" s="18">
        <v>13</v>
      </c>
      <c r="S325" s="18">
        <v>12</v>
      </c>
      <c r="T325" s="18">
        <v>9</v>
      </c>
      <c r="U325" s="18">
        <v>18</v>
      </c>
      <c r="V325" s="18">
        <v>14</v>
      </c>
      <c r="W325" s="18">
        <v>14</v>
      </c>
      <c r="X325" s="18">
        <v>17</v>
      </c>
      <c r="Y325" s="18">
        <v>11</v>
      </c>
      <c r="Z325" s="18">
        <v>21</v>
      </c>
      <c r="AA325" s="18">
        <v>17</v>
      </c>
      <c r="AB325" s="18">
        <v>15</v>
      </c>
      <c r="AC325" s="18">
        <v>8</v>
      </c>
      <c r="AD325" s="18">
        <v>18</v>
      </c>
      <c r="AE325" s="18">
        <v>10</v>
      </c>
      <c r="AF325" s="18">
        <v>15</v>
      </c>
      <c r="AG325" s="18">
        <v>14</v>
      </c>
      <c r="AH325" s="18">
        <v>13</v>
      </c>
      <c r="AI325" s="18">
        <v>10</v>
      </c>
      <c r="AJ325" s="18">
        <v>8</v>
      </c>
      <c r="AK325" s="18">
        <v>29</v>
      </c>
      <c r="AL325" s="18">
        <v>37</v>
      </c>
      <c r="AM325" s="18">
        <v>63</v>
      </c>
      <c r="AN325" s="18">
        <v>44</v>
      </c>
      <c r="AO325" s="18">
        <v>49</v>
      </c>
      <c r="AP325" s="18">
        <v>39</v>
      </c>
      <c r="AQ325" s="18">
        <v>17</v>
      </c>
      <c r="AR325" s="18">
        <v>30</v>
      </c>
      <c r="AS325" s="18">
        <v>40</v>
      </c>
      <c r="AT325" s="18">
        <v>41</v>
      </c>
      <c r="AU325" s="18">
        <v>34</v>
      </c>
      <c r="AV325" s="18">
        <v>46</v>
      </c>
      <c r="AW325" s="18">
        <v>35</v>
      </c>
      <c r="AX325" s="18">
        <v>16</v>
      </c>
      <c r="AY325" s="18">
        <v>43</v>
      </c>
      <c r="AZ325" s="18">
        <v>41</v>
      </c>
      <c r="BA325" s="18">
        <v>33</v>
      </c>
      <c r="BB325" s="18">
        <v>26</v>
      </c>
      <c r="BC325" s="18">
        <v>44</v>
      </c>
      <c r="BD325" s="18">
        <v>33</v>
      </c>
      <c r="BE325" s="18">
        <v>23</v>
      </c>
      <c r="BF325" s="18">
        <v>50</v>
      </c>
      <c r="BG325" s="18">
        <v>54</v>
      </c>
      <c r="BH325" s="18">
        <v>37</v>
      </c>
      <c r="BI325" s="18">
        <v>38</v>
      </c>
      <c r="BJ325" s="18">
        <v>39</v>
      </c>
      <c r="BK325" s="18">
        <v>38</v>
      </c>
      <c r="BL325" s="18">
        <v>24</v>
      </c>
      <c r="BM325" s="18">
        <v>36</v>
      </c>
      <c r="BN325" s="18">
        <v>30</v>
      </c>
      <c r="BO325" s="18">
        <v>36</v>
      </c>
      <c r="BP325" s="18">
        <v>64</v>
      </c>
      <c r="BQ325" s="18">
        <v>55</v>
      </c>
      <c r="BR325" s="18">
        <v>37</v>
      </c>
      <c r="BS325" s="18">
        <v>31</v>
      </c>
      <c r="BT325" s="18">
        <v>48</v>
      </c>
      <c r="BU325" s="18">
        <v>39</v>
      </c>
      <c r="BV325" s="18">
        <v>31</v>
      </c>
      <c r="BW325" s="18">
        <v>50</v>
      </c>
      <c r="BX325" s="18">
        <v>38</v>
      </c>
      <c r="BY325" s="18">
        <v>45</v>
      </c>
      <c r="BZ325" s="18">
        <v>32</v>
      </c>
      <c r="CA325" s="18">
        <v>42</v>
      </c>
      <c r="CB325" s="18">
        <v>48</v>
      </c>
      <c r="CC325" s="18">
        <v>31</v>
      </c>
      <c r="CD325" s="18">
        <v>44</v>
      </c>
      <c r="CE325" s="18">
        <v>43</v>
      </c>
      <c r="CF325" s="18">
        <v>35</v>
      </c>
      <c r="CG325" s="18">
        <v>33</v>
      </c>
      <c r="CH325" s="18">
        <v>42</v>
      </c>
      <c r="CI325" s="18">
        <v>35</v>
      </c>
      <c r="CJ325" s="18">
        <v>40</v>
      </c>
      <c r="CK325" s="18">
        <v>44</v>
      </c>
      <c r="CL325" s="18">
        <v>57</v>
      </c>
      <c r="CM325" s="18">
        <v>52</v>
      </c>
      <c r="CN325" s="18">
        <v>26</v>
      </c>
      <c r="CO325" s="18">
        <v>52</v>
      </c>
      <c r="CP325" s="18">
        <v>42</v>
      </c>
    </row>
    <row r="326" spans="2:94" x14ac:dyDescent="0.3">
      <c r="B326" s="18" t="str">
        <f t="shared" si="9"/>
        <v>DR_TSV Enrollment - Phone call SuccessGoogle Android</v>
      </c>
      <c r="C326" s="18" t="s">
        <v>139</v>
      </c>
      <c r="D326" s="18" t="s">
        <v>4</v>
      </c>
      <c r="E326" s="18">
        <v>17</v>
      </c>
      <c r="F326" s="18">
        <v>25</v>
      </c>
      <c r="G326" s="18">
        <v>17</v>
      </c>
      <c r="H326" s="18">
        <v>13</v>
      </c>
      <c r="I326" s="18">
        <v>17</v>
      </c>
      <c r="J326" s="18">
        <v>23</v>
      </c>
      <c r="K326" s="18">
        <v>18</v>
      </c>
      <c r="L326" s="18">
        <v>18</v>
      </c>
      <c r="M326" s="18">
        <v>17</v>
      </c>
      <c r="N326" s="18">
        <v>11</v>
      </c>
      <c r="O326" s="18">
        <v>14</v>
      </c>
      <c r="P326" s="18">
        <v>14</v>
      </c>
      <c r="Q326" s="18">
        <v>20</v>
      </c>
      <c r="R326" s="18">
        <v>11</v>
      </c>
      <c r="S326" s="18">
        <v>17</v>
      </c>
      <c r="T326" s="18">
        <v>14</v>
      </c>
      <c r="U326" s="18">
        <v>23</v>
      </c>
      <c r="V326" s="18">
        <v>13</v>
      </c>
      <c r="W326" s="18">
        <v>12</v>
      </c>
      <c r="X326" s="18">
        <v>15</v>
      </c>
      <c r="Y326" s="18">
        <v>17</v>
      </c>
      <c r="Z326" s="18">
        <v>22</v>
      </c>
      <c r="AA326" s="18">
        <v>14</v>
      </c>
      <c r="AB326" s="18">
        <v>11</v>
      </c>
      <c r="AC326" s="18">
        <v>14</v>
      </c>
      <c r="AD326" s="18">
        <v>13</v>
      </c>
      <c r="AE326" s="18">
        <v>18</v>
      </c>
      <c r="AF326" s="18">
        <v>16</v>
      </c>
      <c r="AG326" s="18">
        <v>14</v>
      </c>
      <c r="AH326" s="18">
        <v>18</v>
      </c>
      <c r="AI326" s="18">
        <v>18</v>
      </c>
      <c r="AJ326" s="18">
        <v>10</v>
      </c>
      <c r="AK326" s="18">
        <v>14</v>
      </c>
      <c r="AL326" s="18">
        <v>31</v>
      </c>
      <c r="AM326" s="18">
        <v>13</v>
      </c>
      <c r="AN326" s="18">
        <v>12</v>
      </c>
      <c r="AO326" s="18">
        <v>15</v>
      </c>
      <c r="AP326" s="18">
        <v>15</v>
      </c>
      <c r="AQ326" s="18">
        <v>9</v>
      </c>
      <c r="AR326" s="18">
        <v>19</v>
      </c>
      <c r="AS326" s="18">
        <v>24</v>
      </c>
      <c r="AT326" s="18">
        <v>14</v>
      </c>
      <c r="AU326" s="18">
        <v>19</v>
      </c>
      <c r="AV326" s="18">
        <v>19</v>
      </c>
      <c r="AW326" s="18">
        <v>12</v>
      </c>
      <c r="AX326" s="18">
        <v>8</v>
      </c>
      <c r="AY326" s="18">
        <v>8</v>
      </c>
      <c r="AZ326" s="18">
        <v>13</v>
      </c>
      <c r="BA326" s="18">
        <v>5</v>
      </c>
      <c r="BB326" s="18">
        <v>19</v>
      </c>
      <c r="BC326" s="18">
        <v>21</v>
      </c>
      <c r="BD326" s="18">
        <v>12</v>
      </c>
      <c r="BE326" s="18">
        <v>13</v>
      </c>
      <c r="BF326" s="18">
        <v>11</v>
      </c>
      <c r="BG326" s="18">
        <v>19</v>
      </c>
      <c r="BH326" s="18">
        <v>10</v>
      </c>
      <c r="BI326" s="18">
        <v>18</v>
      </c>
      <c r="BJ326" s="18">
        <v>19</v>
      </c>
      <c r="BK326" s="18">
        <v>22</v>
      </c>
      <c r="BL326" s="18">
        <v>2</v>
      </c>
      <c r="BM326" s="18">
        <v>15</v>
      </c>
      <c r="BN326" s="18">
        <v>19</v>
      </c>
      <c r="BO326" s="18">
        <v>16</v>
      </c>
      <c r="BP326" s="18">
        <v>23</v>
      </c>
      <c r="BQ326" s="18">
        <v>21</v>
      </c>
      <c r="BR326" s="18">
        <v>19</v>
      </c>
      <c r="BS326" s="18">
        <v>8</v>
      </c>
      <c r="BT326" s="18">
        <v>17</v>
      </c>
      <c r="BU326" s="18">
        <v>12</v>
      </c>
      <c r="BV326" s="18">
        <v>9</v>
      </c>
      <c r="BW326" s="18">
        <v>11</v>
      </c>
      <c r="BX326" s="18">
        <v>23</v>
      </c>
      <c r="BY326" s="18">
        <v>15</v>
      </c>
      <c r="BZ326" s="18">
        <v>17</v>
      </c>
      <c r="CA326" s="18">
        <v>19</v>
      </c>
      <c r="CB326" s="18">
        <v>18</v>
      </c>
      <c r="CC326" s="18">
        <v>19</v>
      </c>
      <c r="CD326" s="18">
        <v>11</v>
      </c>
      <c r="CE326" s="18">
        <v>16</v>
      </c>
      <c r="CF326" s="18">
        <v>19</v>
      </c>
      <c r="CG326" s="18">
        <v>11</v>
      </c>
      <c r="CH326" s="18">
        <v>12</v>
      </c>
      <c r="CI326" s="18">
        <v>15</v>
      </c>
      <c r="CJ326" s="18">
        <v>20</v>
      </c>
      <c r="CK326" s="18">
        <v>16</v>
      </c>
      <c r="CL326" s="18">
        <v>17</v>
      </c>
      <c r="CM326" s="18">
        <v>24</v>
      </c>
      <c r="CN326" s="18">
        <v>11</v>
      </c>
      <c r="CO326" s="18">
        <v>22</v>
      </c>
      <c r="CP326" s="18">
        <v>18</v>
      </c>
    </row>
    <row r="327" spans="2:94" x14ac:dyDescent="0.3">
      <c r="B327" s="18" t="str">
        <f t="shared" si="9"/>
        <v>DR_TSV Enrollment - EmailApple iOS</v>
      </c>
      <c r="C327" s="18" t="s">
        <v>140</v>
      </c>
      <c r="D327" s="18" t="s">
        <v>3</v>
      </c>
      <c r="E327" s="18">
        <v>158</v>
      </c>
      <c r="F327" s="18">
        <v>209</v>
      </c>
      <c r="G327" s="18">
        <v>202</v>
      </c>
      <c r="H327" s="18">
        <v>134</v>
      </c>
      <c r="I327" s="18">
        <v>157</v>
      </c>
      <c r="J327" s="18">
        <v>180</v>
      </c>
      <c r="K327" s="18">
        <v>231</v>
      </c>
      <c r="L327" s="18">
        <v>200</v>
      </c>
      <c r="M327" s="18">
        <v>197</v>
      </c>
      <c r="N327" s="18">
        <v>179</v>
      </c>
      <c r="O327" s="18">
        <v>117</v>
      </c>
      <c r="P327" s="18">
        <v>177</v>
      </c>
      <c r="Q327" s="18">
        <v>172</v>
      </c>
      <c r="R327" s="18">
        <v>158</v>
      </c>
      <c r="S327" s="18">
        <v>186</v>
      </c>
      <c r="T327" s="18">
        <v>180</v>
      </c>
      <c r="U327" s="18">
        <v>199</v>
      </c>
      <c r="V327" s="18">
        <v>121</v>
      </c>
      <c r="W327" s="18">
        <v>173</v>
      </c>
      <c r="X327" s="18">
        <v>171</v>
      </c>
      <c r="Y327" s="18">
        <v>164</v>
      </c>
      <c r="Z327" s="18">
        <v>166</v>
      </c>
      <c r="AA327" s="18">
        <v>179</v>
      </c>
      <c r="AB327" s="18">
        <v>196</v>
      </c>
      <c r="AC327" s="18">
        <v>129</v>
      </c>
      <c r="AD327" s="18">
        <v>182</v>
      </c>
      <c r="AE327" s="18">
        <v>191</v>
      </c>
      <c r="AF327" s="18">
        <v>175</v>
      </c>
      <c r="AG327" s="18">
        <v>168</v>
      </c>
      <c r="AH327" s="18">
        <v>218</v>
      </c>
      <c r="AI327" s="18">
        <v>168</v>
      </c>
      <c r="AJ327" s="18">
        <v>121</v>
      </c>
      <c r="AK327" s="18">
        <v>184</v>
      </c>
      <c r="AL327" s="18">
        <v>173</v>
      </c>
      <c r="AM327" s="18">
        <v>203</v>
      </c>
      <c r="AN327" s="18">
        <v>189</v>
      </c>
      <c r="AO327" s="18">
        <v>193</v>
      </c>
      <c r="AP327" s="18">
        <v>173</v>
      </c>
      <c r="AQ327" s="18">
        <v>102</v>
      </c>
      <c r="AR327" s="18">
        <v>176</v>
      </c>
      <c r="AS327" s="18">
        <v>158</v>
      </c>
      <c r="AT327" s="18">
        <v>151</v>
      </c>
      <c r="AU327" s="18">
        <v>141</v>
      </c>
      <c r="AV327" s="18">
        <v>166</v>
      </c>
      <c r="AW327" s="18">
        <v>165</v>
      </c>
      <c r="AX327" s="18">
        <v>86</v>
      </c>
      <c r="AY327" s="18">
        <v>158</v>
      </c>
      <c r="AZ327" s="18">
        <v>172</v>
      </c>
      <c r="BA327" s="18">
        <v>137</v>
      </c>
      <c r="BB327" s="18">
        <v>141</v>
      </c>
      <c r="BC327" s="18">
        <v>164</v>
      </c>
      <c r="BD327" s="18">
        <v>149</v>
      </c>
      <c r="BE327" s="18">
        <v>120</v>
      </c>
      <c r="BF327" s="18">
        <v>174</v>
      </c>
      <c r="BG327" s="18">
        <v>184</v>
      </c>
      <c r="BH327" s="18">
        <v>157</v>
      </c>
      <c r="BI327" s="18">
        <v>176</v>
      </c>
      <c r="BJ327" s="18">
        <v>163</v>
      </c>
      <c r="BK327" s="18">
        <v>153</v>
      </c>
      <c r="BL327" s="18">
        <v>96</v>
      </c>
      <c r="BM327" s="18">
        <v>156</v>
      </c>
      <c r="BN327" s="18">
        <v>144</v>
      </c>
      <c r="BO327" s="18">
        <v>154</v>
      </c>
      <c r="BP327" s="18">
        <v>203</v>
      </c>
      <c r="BQ327" s="18">
        <v>193</v>
      </c>
      <c r="BR327" s="18">
        <v>174</v>
      </c>
      <c r="BS327" s="18">
        <v>135</v>
      </c>
      <c r="BT327" s="18">
        <v>188</v>
      </c>
      <c r="BU327" s="18">
        <v>168</v>
      </c>
      <c r="BV327" s="18">
        <v>168</v>
      </c>
      <c r="BW327" s="18">
        <v>172</v>
      </c>
      <c r="BX327" s="18">
        <v>166</v>
      </c>
      <c r="BY327" s="18">
        <v>153</v>
      </c>
      <c r="BZ327" s="18">
        <v>94</v>
      </c>
      <c r="CA327" s="18">
        <v>157</v>
      </c>
      <c r="CB327" s="18">
        <v>168</v>
      </c>
      <c r="CC327" s="18">
        <v>150</v>
      </c>
      <c r="CD327" s="18">
        <v>160</v>
      </c>
      <c r="CE327" s="18">
        <v>196</v>
      </c>
      <c r="CF327" s="18">
        <v>175</v>
      </c>
      <c r="CG327" s="18">
        <v>140</v>
      </c>
      <c r="CH327" s="18">
        <v>184</v>
      </c>
      <c r="CI327" s="18">
        <v>163</v>
      </c>
      <c r="CJ327" s="18">
        <v>172</v>
      </c>
      <c r="CK327" s="18">
        <v>153</v>
      </c>
      <c r="CL327" s="18">
        <v>185</v>
      </c>
      <c r="CM327" s="18">
        <v>162</v>
      </c>
      <c r="CN327" s="18">
        <v>125</v>
      </c>
      <c r="CO327" s="18">
        <v>199</v>
      </c>
      <c r="CP327" s="18">
        <v>158</v>
      </c>
    </row>
    <row r="328" spans="2:94" x14ac:dyDescent="0.3">
      <c r="B328" s="18" t="str">
        <f t="shared" si="9"/>
        <v>DR_TSV Enrollment - EmailGoogle Android</v>
      </c>
      <c r="C328" s="18" t="s">
        <v>140</v>
      </c>
      <c r="D328" s="18" t="s">
        <v>4</v>
      </c>
      <c r="E328" s="18">
        <v>91</v>
      </c>
      <c r="F328" s="18">
        <v>87</v>
      </c>
      <c r="G328" s="18">
        <v>79</v>
      </c>
      <c r="H328" s="18">
        <v>59</v>
      </c>
      <c r="I328" s="18">
        <v>57</v>
      </c>
      <c r="J328" s="18">
        <v>78</v>
      </c>
      <c r="K328" s="18">
        <v>71</v>
      </c>
      <c r="L328" s="18">
        <v>92</v>
      </c>
      <c r="M328" s="18">
        <v>94</v>
      </c>
      <c r="N328" s="18">
        <v>67</v>
      </c>
      <c r="O328" s="18">
        <v>47</v>
      </c>
      <c r="P328" s="18">
        <v>68</v>
      </c>
      <c r="Q328" s="18">
        <v>65</v>
      </c>
      <c r="R328" s="18">
        <v>74</v>
      </c>
      <c r="S328" s="18">
        <v>86</v>
      </c>
      <c r="T328" s="18">
        <v>71</v>
      </c>
      <c r="U328" s="18">
        <v>75</v>
      </c>
      <c r="V328" s="18">
        <v>51</v>
      </c>
      <c r="W328" s="18">
        <v>66</v>
      </c>
      <c r="X328" s="18">
        <v>68</v>
      </c>
      <c r="Y328" s="18">
        <v>86</v>
      </c>
      <c r="Z328" s="18">
        <v>74</v>
      </c>
      <c r="AA328" s="18">
        <v>67</v>
      </c>
      <c r="AB328" s="18">
        <v>75</v>
      </c>
      <c r="AC328" s="18">
        <v>42</v>
      </c>
      <c r="AD328" s="18">
        <v>58</v>
      </c>
      <c r="AE328" s="18">
        <v>66</v>
      </c>
      <c r="AF328" s="18">
        <v>83</v>
      </c>
      <c r="AG328" s="18">
        <v>61</v>
      </c>
      <c r="AH328" s="18">
        <v>67</v>
      </c>
      <c r="AI328" s="18">
        <v>74</v>
      </c>
      <c r="AJ328" s="18">
        <v>43</v>
      </c>
      <c r="AK328" s="18">
        <v>74</v>
      </c>
      <c r="AL328" s="18">
        <v>94</v>
      </c>
      <c r="AM328" s="18">
        <v>81</v>
      </c>
      <c r="AN328" s="18">
        <v>86</v>
      </c>
      <c r="AO328" s="18">
        <v>77</v>
      </c>
      <c r="AP328" s="18">
        <v>71</v>
      </c>
      <c r="AQ328" s="18">
        <v>52</v>
      </c>
      <c r="AR328" s="18">
        <v>76</v>
      </c>
      <c r="AS328" s="18">
        <v>83</v>
      </c>
      <c r="AT328" s="18">
        <v>68</v>
      </c>
      <c r="AU328" s="18">
        <v>81</v>
      </c>
      <c r="AV328" s="18">
        <v>65</v>
      </c>
      <c r="AW328" s="18">
        <v>63</v>
      </c>
      <c r="AX328" s="18">
        <v>47</v>
      </c>
      <c r="AY328" s="18">
        <v>58</v>
      </c>
      <c r="AZ328" s="18">
        <v>62</v>
      </c>
      <c r="BA328" s="18">
        <v>61</v>
      </c>
      <c r="BB328" s="18">
        <v>81</v>
      </c>
      <c r="BC328" s="18">
        <v>86</v>
      </c>
      <c r="BD328" s="18">
        <v>60</v>
      </c>
      <c r="BE328" s="18">
        <v>50</v>
      </c>
      <c r="BF328" s="18">
        <v>66</v>
      </c>
      <c r="BG328" s="18">
        <v>64</v>
      </c>
      <c r="BH328" s="18">
        <v>60</v>
      </c>
      <c r="BI328" s="18">
        <v>70</v>
      </c>
      <c r="BJ328" s="18">
        <v>73</v>
      </c>
      <c r="BK328" s="18">
        <v>50</v>
      </c>
      <c r="BL328" s="18">
        <v>32</v>
      </c>
      <c r="BM328" s="18">
        <v>77</v>
      </c>
      <c r="BN328" s="18">
        <v>72</v>
      </c>
      <c r="BO328" s="18">
        <v>69</v>
      </c>
      <c r="BP328" s="18">
        <v>57</v>
      </c>
      <c r="BQ328" s="18">
        <v>63</v>
      </c>
      <c r="BR328" s="18">
        <v>73</v>
      </c>
      <c r="BS328" s="18">
        <v>54</v>
      </c>
      <c r="BT328" s="18">
        <v>67</v>
      </c>
      <c r="BU328" s="18">
        <v>71</v>
      </c>
      <c r="BV328" s="18">
        <v>60</v>
      </c>
      <c r="BW328" s="18">
        <v>64</v>
      </c>
      <c r="BX328" s="18">
        <v>71</v>
      </c>
      <c r="BY328" s="18">
        <v>83</v>
      </c>
      <c r="BZ328" s="18">
        <v>60</v>
      </c>
      <c r="CA328" s="18">
        <v>72</v>
      </c>
      <c r="CB328" s="18">
        <v>68</v>
      </c>
      <c r="CC328" s="18">
        <v>68</v>
      </c>
      <c r="CD328" s="18">
        <v>50</v>
      </c>
      <c r="CE328" s="18">
        <v>73</v>
      </c>
      <c r="CF328" s="18">
        <v>89</v>
      </c>
      <c r="CG328" s="18">
        <v>50</v>
      </c>
      <c r="CH328" s="18">
        <v>68</v>
      </c>
      <c r="CI328" s="18">
        <v>65</v>
      </c>
      <c r="CJ328" s="18">
        <v>66</v>
      </c>
      <c r="CK328" s="18">
        <v>74</v>
      </c>
      <c r="CL328" s="18">
        <v>86</v>
      </c>
      <c r="CM328" s="18">
        <v>86</v>
      </c>
      <c r="CN328" s="18">
        <v>57</v>
      </c>
      <c r="CO328" s="18">
        <v>78</v>
      </c>
      <c r="CP328" s="18">
        <v>72</v>
      </c>
    </row>
    <row r="329" spans="2:94" x14ac:dyDescent="0.3">
      <c r="B329" s="18" t="str">
        <f t="shared" si="9"/>
        <v>DR_TSV Enrollment - Email SuccessApple iOS</v>
      </c>
      <c r="C329" s="18" t="s">
        <v>141</v>
      </c>
      <c r="D329" s="18" t="s">
        <v>3</v>
      </c>
      <c r="E329" s="18">
        <v>79</v>
      </c>
      <c r="F329" s="18">
        <v>109</v>
      </c>
      <c r="G329" s="18">
        <v>93</v>
      </c>
      <c r="H329" s="18">
        <v>68</v>
      </c>
      <c r="I329" s="18">
        <v>75</v>
      </c>
      <c r="J329" s="18">
        <v>94</v>
      </c>
      <c r="K329" s="18">
        <v>106</v>
      </c>
      <c r="L329" s="18">
        <v>114</v>
      </c>
      <c r="M329" s="18">
        <v>96</v>
      </c>
      <c r="N329" s="18">
        <v>93</v>
      </c>
      <c r="O329" s="18">
        <v>64</v>
      </c>
      <c r="P329" s="18">
        <v>88</v>
      </c>
      <c r="Q329" s="18">
        <v>88</v>
      </c>
      <c r="R329" s="18">
        <v>88</v>
      </c>
      <c r="S329" s="18">
        <v>93</v>
      </c>
      <c r="T329" s="18">
        <v>89</v>
      </c>
      <c r="U329" s="18">
        <v>96</v>
      </c>
      <c r="V329" s="18">
        <v>49</v>
      </c>
      <c r="W329" s="18">
        <v>90</v>
      </c>
      <c r="X329" s="18">
        <v>88</v>
      </c>
      <c r="Y329" s="18">
        <v>74</v>
      </c>
      <c r="Z329" s="18">
        <v>74</v>
      </c>
      <c r="AA329" s="18">
        <v>93</v>
      </c>
      <c r="AB329" s="18">
        <v>98</v>
      </c>
      <c r="AC329" s="18">
        <v>67</v>
      </c>
      <c r="AD329" s="18">
        <v>87</v>
      </c>
      <c r="AE329" s="18">
        <v>94</v>
      </c>
      <c r="AF329" s="18">
        <v>89</v>
      </c>
      <c r="AG329" s="18">
        <v>83</v>
      </c>
      <c r="AH329" s="18">
        <v>102</v>
      </c>
      <c r="AI329" s="18">
        <v>87</v>
      </c>
      <c r="AJ329" s="18">
        <v>59</v>
      </c>
      <c r="AK329" s="18">
        <v>107</v>
      </c>
      <c r="AL329" s="18">
        <v>108</v>
      </c>
      <c r="AM329" s="18">
        <v>140</v>
      </c>
      <c r="AN329" s="18">
        <v>113</v>
      </c>
      <c r="AO329" s="18">
        <v>122</v>
      </c>
      <c r="AP329" s="18">
        <v>98</v>
      </c>
      <c r="AQ329" s="18">
        <v>67</v>
      </c>
      <c r="AR329" s="18">
        <v>116</v>
      </c>
      <c r="AS329" s="18">
        <v>100</v>
      </c>
      <c r="AT329" s="18">
        <v>97</v>
      </c>
      <c r="AU329" s="18">
        <v>77</v>
      </c>
      <c r="AV329" s="18">
        <v>103</v>
      </c>
      <c r="AW329" s="18">
        <v>91</v>
      </c>
      <c r="AX329" s="18">
        <v>44</v>
      </c>
      <c r="AY329" s="18">
        <v>89</v>
      </c>
      <c r="AZ329" s="18">
        <v>103</v>
      </c>
      <c r="BA329" s="18">
        <v>76</v>
      </c>
      <c r="BB329" s="18">
        <v>95</v>
      </c>
      <c r="BC329" s="18">
        <v>102</v>
      </c>
      <c r="BD329" s="18">
        <v>91</v>
      </c>
      <c r="BE329" s="18">
        <v>66</v>
      </c>
      <c r="BF329" s="18">
        <v>105</v>
      </c>
      <c r="BG329" s="18">
        <v>119</v>
      </c>
      <c r="BH329" s="18">
        <v>89</v>
      </c>
      <c r="BI329" s="18">
        <v>119</v>
      </c>
      <c r="BJ329" s="18">
        <v>112</v>
      </c>
      <c r="BK329" s="18">
        <v>108</v>
      </c>
      <c r="BL329" s="18">
        <v>60</v>
      </c>
      <c r="BM329" s="18">
        <v>100</v>
      </c>
      <c r="BN329" s="18">
        <v>84</v>
      </c>
      <c r="BO329" s="18">
        <v>106</v>
      </c>
      <c r="BP329" s="18">
        <v>130</v>
      </c>
      <c r="BQ329" s="18">
        <v>141</v>
      </c>
      <c r="BR329" s="18">
        <v>122</v>
      </c>
      <c r="BS329" s="18">
        <v>80</v>
      </c>
      <c r="BT329" s="18">
        <v>118</v>
      </c>
      <c r="BU329" s="18">
        <v>99</v>
      </c>
      <c r="BV329" s="18">
        <v>111</v>
      </c>
      <c r="BW329" s="18">
        <v>107</v>
      </c>
      <c r="BX329" s="18">
        <v>115</v>
      </c>
      <c r="BY329" s="18">
        <v>97</v>
      </c>
      <c r="BZ329" s="18">
        <v>55</v>
      </c>
      <c r="CA329" s="18">
        <v>107</v>
      </c>
      <c r="CB329" s="18">
        <v>100</v>
      </c>
      <c r="CC329" s="18">
        <v>88</v>
      </c>
      <c r="CD329" s="18">
        <v>105</v>
      </c>
      <c r="CE329" s="18">
        <v>124</v>
      </c>
      <c r="CF329" s="18">
        <v>126</v>
      </c>
      <c r="CG329" s="18">
        <v>88</v>
      </c>
      <c r="CH329" s="18">
        <v>118</v>
      </c>
      <c r="CI329" s="18">
        <v>100</v>
      </c>
      <c r="CJ329" s="18">
        <v>125</v>
      </c>
      <c r="CK329" s="18">
        <v>104</v>
      </c>
      <c r="CL329" s="18">
        <v>115</v>
      </c>
      <c r="CM329" s="18">
        <v>107</v>
      </c>
      <c r="CN329" s="18">
        <v>80</v>
      </c>
      <c r="CO329" s="18">
        <v>135</v>
      </c>
      <c r="CP329" s="18">
        <v>101</v>
      </c>
    </row>
    <row r="330" spans="2:94" x14ac:dyDescent="0.3">
      <c r="B330" s="18" t="str">
        <f t="shared" si="9"/>
        <v>DR_TSV Enrollment - Email SuccessGoogle Android</v>
      </c>
      <c r="C330" s="18" t="s">
        <v>141</v>
      </c>
      <c r="D330" s="18" t="s">
        <v>4</v>
      </c>
      <c r="E330" s="18">
        <v>53</v>
      </c>
      <c r="F330" s="18">
        <v>41</v>
      </c>
      <c r="G330" s="18">
        <v>48</v>
      </c>
      <c r="H330" s="18">
        <v>35</v>
      </c>
      <c r="I330" s="18">
        <v>39</v>
      </c>
      <c r="J330" s="18">
        <v>47</v>
      </c>
      <c r="K330" s="18">
        <v>45</v>
      </c>
      <c r="L330" s="18">
        <v>57</v>
      </c>
      <c r="M330" s="18">
        <v>60</v>
      </c>
      <c r="N330" s="18">
        <v>41</v>
      </c>
      <c r="O330" s="18">
        <v>23</v>
      </c>
      <c r="P330" s="18">
        <v>35</v>
      </c>
      <c r="Q330" s="18">
        <v>36</v>
      </c>
      <c r="R330" s="18">
        <v>41</v>
      </c>
      <c r="S330" s="18">
        <v>51</v>
      </c>
      <c r="T330" s="18">
        <v>53</v>
      </c>
      <c r="U330" s="18">
        <v>45</v>
      </c>
      <c r="V330" s="18">
        <v>32</v>
      </c>
      <c r="W330" s="18">
        <v>36</v>
      </c>
      <c r="X330" s="18">
        <v>39</v>
      </c>
      <c r="Y330" s="18">
        <v>49</v>
      </c>
      <c r="Z330" s="18">
        <v>43</v>
      </c>
      <c r="AA330" s="18">
        <v>41</v>
      </c>
      <c r="AB330" s="18">
        <v>41</v>
      </c>
      <c r="AC330" s="18">
        <v>26</v>
      </c>
      <c r="AD330" s="18">
        <v>34</v>
      </c>
      <c r="AE330" s="18">
        <v>42</v>
      </c>
      <c r="AF330" s="18">
        <v>50</v>
      </c>
      <c r="AG330" s="18">
        <v>35</v>
      </c>
      <c r="AH330" s="18">
        <v>41</v>
      </c>
      <c r="AI330" s="18">
        <v>43</v>
      </c>
      <c r="AJ330" s="18">
        <v>25</v>
      </c>
      <c r="AK330" s="18">
        <v>49</v>
      </c>
      <c r="AL330" s="18">
        <v>49</v>
      </c>
      <c r="AM330" s="18">
        <v>41</v>
      </c>
      <c r="AN330" s="18">
        <v>45</v>
      </c>
      <c r="AO330" s="18">
        <v>45</v>
      </c>
      <c r="AP330" s="18">
        <v>40</v>
      </c>
      <c r="AQ330" s="18">
        <v>32</v>
      </c>
      <c r="AR330" s="18">
        <v>36</v>
      </c>
      <c r="AS330" s="18">
        <v>44</v>
      </c>
      <c r="AT330" s="18">
        <v>32</v>
      </c>
      <c r="AU330" s="18">
        <v>50</v>
      </c>
      <c r="AV330" s="18">
        <v>31</v>
      </c>
      <c r="AW330" s="18">
        <v>31</v>
      </c>
      <c r="AX330" s="18">
        <v>19</v>
      </c>
      <c r="AY330" s="18">
        <v>31</v>
      </c>
      <c r="AZ330" s="18">
        <v>42</v>
      </c>
      <c r="BA330" s="18">
        <v>29</v>
      </c>
      <c r="BB330" s="18">
        <v>48</v>
      </c>
      <c r="BC330" s="18">
        <v>49</v>
      </c>
      <c r="BD330" s="18">
        <v>35</v>
      </c>
      <c r="BE330" s="18">
        <v>26</v>
      </c>
      <c r="BF330" s="18">
        <v>39</v>
      </c>
      <c r="BG330" s="18">
        <v>38</v>
      </c>
      <c r="BH330" s="18">
        <v>39</v>
      </c>
      <c r="BI330" s="18">
        <v>46</v>
      </c>
      <c r="BJ330" s="18">
        <v>40</v>
      </c>
      <c r="BK330" s="18">
        <v>34</v>
      </c>
      <c r="BL330" s="18">
        <v>12</v>
      </c>
      <c r="BM330" s="18">
        <v>42</v>
      </c>
      <c r="BN330" s="18">
        <v>37</v>
      </c>
      <c r="BO330" s="18">
        <v>33</v>
      </c>
      <c r="BP330" s="18">
        <v>32</v>
      </c>
      <c r="BQ330" s="18">
        <v>38</v>
      </c>
      <c r="BR330" s="18">
        <v>52</v>
      </c>
      <c r="BS330" s="18">
        <v>35</v>
      </c>
      <c r="BT330" s="18">
        <v>32</v>
      </c>
      <c r="BU330" s="18">
        <v>32</v>
      </c>
      <c r="BV330" s="18">
        <v>31</v>
      </c>
      <c r="BW330" s="18">
        <v>32</v>
      </c>
      <c r="BX330" s="18">
        <v>49</v>
      </c>
      <c r="BY330" s="18">
        <v>44</v>
      </c>
      <c r="BZ330" s="18">
        <v>41</v>
      </c>
      <c r="CA330" s="18">
        <v>41</v>
      </c>
      <c r="CB330" s="18">
        <v>38</v>
      </c>
      <c r="CC330" s="18">
        <v>46</v>
      </c>
      <c r="CD330" s="18">
        <v>30</v>
      </c>
      <c r="CE330" s="18">
        <v>40</v>
      </c>
      <c r="CF330" s="18">
        <v>56</v>
      </c>
      <c r="CG330" s="18">
        <v>28</v>
      </c>
      <c r="CH330" s="18">
        <v>40</v>
      </c>
      <c r="CI330" s="18">
        <v>39</v>
      </c>
      <c r="CJ330" s="18">
        <v>38</v>
      </c>
      <c r="CK330" s="18">
        <v>47</v>
      </c>
      <c r="CL330" s="18">
        <v>52</v>
      </c>
      <c r="CM330" s="18">
        <v>49</v>
      </c>
      <c r="CN330" s="18">
        <v>39</v>
      </c>
      <c r="CO330" s="18">
        <v>51</v>
      </c>
      <c r="CP330" s="18">
        <v>49</v>
      </c>
    </row>
    <row r="331" spans="2:94" x14ac:dyDescent="0.3">
      <c r="B331" s="18" t="str">
        <f t="shared" si="9"/>
        <v>DR_TSV Enrollment - UpdateApple iOS</v>
      </c>
      <c r="C331" s="18" t="s">
        <v>142</v>
      </c>
      <c r="D331" s="18" t="s">
        <v>3</v>
      </c>
      <c r="E331" s="18">
        <v>124</v>
      </c>
      <c r="F331" s="18">
        <v>124</v>
      </c>
      <c r="G331" s="18">
        <v>115</v>
      </c>
      <c r="H331" s="18">
        <v>97</v>
      </c>
      <c r="I331" s="18">
        <v>115</v>
      </c>
      <c r="J331" s="18">
        <v>144</v>
      </c>
      <c r="K331" s="18">
        <v>159</v>
      </c>
      <c r="L331" s="18">
        <v>135</v>
      </c>
      <c r="M331" s="18">
        <v>162</v>
      </c>
      <c r="N331" s="18">
        <v>137</v>
      </c>
      <c r="O331" s="18">
        <v>97</v>
      </c>
      <c r="P331" s="18">
        <v>123</v>
      </c>
      <c r="Q331" s="18">
        <v>126</v>
      </c>
      <c r="R331" s="18">
        <v>128</v>
      </c>
      <c r="S331" s="18">
        <v>143</v>
      </c>
      <c r="T331" s="18">
        <v>124</v>
      </c>
      <c r="U331" s="18">
        <v>131</v>
      </c>
      <c r="V331" s="18">
        <v>116</v>
      </c>
      <c r="W331" s="18">
        <v>140</v>
      </c>
      <c r="X331" s="18">
        <v>102</v>
      </c>
      <c r="Y331" s="18">
        <v>118</v>
      </c>
      <c r="Z331" s="18">
        <v>140</v>
      </c>
      <c r="AA331" s="18">
        <v>151</v>
      </c>
      <c r="AB331" s="18">
        <v>131</v>
      </c>
      <c r="AC331" s="18">
        <v>122</v>
      </c>
      <c r="AD331" s="18">
        <v>159</v>
      </c>
      <c r="AE331" s="18">
        <v>128</v>
      </c>
      <c r="AF331" s="18">
        <v>150</v>
      </c>
      <c r="AG331" s="18">
        <v>128</v>
      </c>
      <c r="AH331" s="18">
        <v>156</v>
      </c>
      <c r="AI331" s="18">
        <v>134</v>
      </c>
      <c r="AJ331" s="18">
        <v>99</v>
      </c>
      <c r="AK331" s="18">
        <v>165</v>
      </c>
      <c r="AL331" s="18">
        <v>159</v>
      </c>
      <c r="AM331" s="18">
        <v>144</v>
      </c>
      <c r="AN331" s="18">
        <v>144</v>
      </c>
      <c r="AO331" s="18">
        <v>160</v>
      </c>
      <c r="AP331" s="18">
        <v>115</v>
      </c>
      <c r="AQ331" s="18">
        <v>91</v>
      </c>
      <c r="AR331" s="18">
        <v>120</v>
      </c>
      <c r="AS331" s="18">
        <v>106</v>
      </c>
      <c r="AT331" s="18">
        <v>129</v>
      </c>
      <c r="AU331" s="18">
        <v>129</v>
      </c>
      <c r="AV331" s="18">
        <v>145</v>
      </c>
      <c r="AW331" s="18">
        <v>127</v>
      </c>
      <c r="AX331" s="18">
        <v>85</v>
      </c>
      <c r="AY331" s="18">
        <v>109</v>
      </c>
      <c r="AZ331" s="18">
        <v>131</v>
      </c>
      <c r="BA331" s="18">
        <v>146</v>
      </c>
      <c r="BB331" s="18">
        <v>139</v>
      </c>
      <c r="BC331" s="18">
        <v>117</v>
      </c>
      <c r="BD331" s="18">
        <v>134</v>
      </c>
      <c r="BE331" s="18">
        <v>106</v>
      </c>
      <c r="BF331" s="18">
        <v>130</v>
      </c>
      <c r="BG331" s="18">
        <v>129</v>
      </c>
      <c r="BH331" s="18">
        <v>114</v>
      </c>
      <c r="BI331" s="18">
        <v>141</v>
      </c>
      <c r="BJ331" s="18">
        <v>111</v>
      </c>
      <c r="BK331" s="18">
        <v>128</v>
      </c>
      <c r="BL331" s="18">
        <v>91</v>
      </c>
      <c r="BM331" s="18">
        <v>122</v>
      </c>
      <c r="BN331" s="18">
        <v>122</v>
      </c>
      <c r="BO331" s="18">
        <v>130</v>
      </c>
      <c r="BP331" s="18">
        <v>140</v>
      </c>
      <c r="BQ331" s="18">
        <v>145</v>
      </c>
      <c r="BR331" s="18">
        <v>142</v>
      </c>
      <c r="BS331" s="18">
        <v>111</v>
      </c>
      <c r="BT331" s="18">
        <v>126</v>
      </c>
      <c r="BU331" s="18">
        <v>141</v>
      </c>
      <c r="BV331" s="18">
        <v>126</v>
      </c>
      <c r="BW331" s="18">
        <v>139</v>
      </c>
      <c r="BX331" s="18">
        <v>138</v>
      </c>
      <c r="BY331" s="18">
        <v>102</v>
      </c>
      <c r="BZ331" s="18">
        <v>78</v>
      </c>
      <c r="CA331" s="18">
        <v>114</v>
      </c>
      <c r="CB331" s="18">
        <v>135</v>
      </c>
      <c r="CC331" s="18">
        <v>112</v>
      </c>
      <c r="CD331" s="18">
        <v>135</v>
      </c>
      <c r="CE331" s="18">
        <v>146</v>
      </c>
      <c r="CF331" s="18">
        <v>111</v>
      </c>
      <c r="CG331" s="18">
        <v>118</v>
      </c>
      <c r="CH331" s="18">
        <v>148</v>
      </c>
      <c r="CI331" s="18">
        <v>112</v>
      </c>
      <c r="CJ331" s="18">
        <v>133</v>
      </c>
      <c r="CK331" s="18">
        <v>130</v>
      </c>
      <c r="CL331" s="18">
        <v>136</v>
      </c>
      <c r="CM331" s="18">
        <v>133</v>
      </c>
      <c r="CN331" s="18">
        <v>90</v>
      </c>
      <c r="CO331" s="18">
        <v>140</v>
      </c>
      <c r="CP331" s="18">
        <v>123</v>
      </c>
    </row>
    <row r="332" spans="2:94" x14ac:dyDescent="0.3">
      <c r="B332" s="18" t="str">
        <f t="shared" si="9"/>
        <v>DR_TSV Enrollment - UpdateGoogle Android</v>
      </c>
      <c r="C332" s="18" t="s">
        <v>142</v>
      </c>
      <c r="D332" s="18" t="s">
        <v>4</v>
      </c>
      <c r="E332" s="18">
        <v>79</v>
      </c>
      <c r="F332" s="18">
        <v>86</v>
      </c>
      <c r="G332" s="18">
        <v>71</v>
      </c>
      <c r="H332" s="18">
        <v>46</v>
      </c>
      <c r="I332" s="18">
        <v>58</v>
      </c>
      <c r="J332" s="18">
        <v>70</v>
      </c>
      <c r="K332" s="18">
        <v>71</v>
      </c>
      <c r="L332" s="18">
        <v>74</v>
      </c>
      <c r="M332" s="18">
        <v>72</v>
      </c>
      <c r="N332" s="18">
        <v>69</v>
      </c>
      <c r="O332" s="18">
        <v>60</v>
      </c>
      <c r="P332" s="18">
        <v>68</v>
      </c>
      <c r="Q332" s="18">
        <v>77</v>
      </c>
      <c r="R332" s="18">
        <v>77</v>
      </c>
      <c r="S332" s="18">
        <v>74</v>
      </c>
      <c r="T332" s="18">
        <v>73</v>
      </c>
      <c r="U332" s="18">
        <v>63</v>
      </c>
      <c r="V332" s="18">
        <v>48</v>
      </c>
      <c r="W332" s="18">
        <v>47</v>
      </c>
      <c r="X332" s="18">
        <v>69</v>
      </c>
      <c r="Y332" s="18">
        <v>65</v>
      </c>
      <c r="Z332" s="18">
        <v>64</v>
      </c>
      <c r="AA332" s="18">
        <v>74</v>
      </c>
      <c r="AB332" s="18">
        <v>65</v>
      </c>
      <c r="AC332" s="18">
        <v>63</v>
      </c>
      <c r="AD332" s="18">
        <v>60</v>
      </c>
      <c r="AE332" s="18">
        <v>57</v>
      </c>
      <c r="AF332" s="18">
        <v>72</v>
      </c>
      <c r="AG332" s="18">
        <v>63</v>
      </c>
      <c r="AH332" s="18">
        <v>67</v>
      </c>
      <c r="AI332" s="18">
        <v>69</v>
      </c>
      <c r="AJ332" s="18">
        <v>52</v>
      </c>
      <c r="AK332" s="18">
        <v>69</v>
      </c>
      <c r="AL332" s="18">
        <v>94</v>
      </c>
      <c r="AM332" s="18">
        <v>82</v>
      </c>
      <c r="AN332" s="18">
        <v>78</v>
      </c>
      <c r="AO332" s="18">
        <v>70</v>
      </c>
      <c r="AP332" s="18">
        <v>60</v>
      </c>
      <c r="AQ332" s="18">
        <v>50</v>
      </c>
      <c r="AR332" s="18">
        <v>66</v>
      </c>
      <c r="AS332" s="18">
        <v>65</v>
      </c>
      <c r="AT332" s="18">
        <v>61</v>
      </c>
      <c r="AU332" s="18">
        <v>77</v>
      </c>
      <c r="AV332" s="18">
        <v>61</v>
      </c>
      <c r="AW332" s="18">
        <v>52</v>
      </c>
      <c r="AX332" s="18">
        <v>36</v>
      </c>
      <c r="AY332" s="18">
        <v>60</v>
      </c>
      <c r="AZ332" s="18">
        <v>63</v>
      </c>
      <c r="BA332" s="18">
        <v>69</v>
      </c>
      <c r="BB332" s="18">
        <v>73</v>
      </c>
      <c r="BC332" s="18">
        <v>74</v>
      </c>
      <c r="BD332" s="18">
        <v>61</v>
      </c>
      <c r="BE332" s="18">
        <v>52</v>
      </c>
      <c r="BF332" s="18">
        <v>70</v>
      </c>
      <c r="BG332" s="18">
        <v>63</v>
      </c>
      <c r="BH332" s="18">
        <v>65</v>
      </c>
      <c r="BI332" s="18">
        <v>56</v>
      </c>
      <c r="BJ332" s="18">
        <v>68</v>
      </c>
      <c r="BK332" s="18">
        <v>62</v>
      </c>
      <c r="BL332" s="18">
        <v>47</v>
      </c>
      <c r="BM332" s="18">
        <v>68</v>
      </c>
      <c r="BN332" s="18">
        <v>60</v>
      </c>
      <c r="BO332" s="18">
        <v>59</v>
      </c>
      <c r="BP332" s="18">
        <v>55</v>
      </c>
      <c r="BQ332" s="18">
        <v>75</v>
      </c>
      <c r="BR332" s="18">
        <v>63</v>
      </c>
      <c r="BS332" s="18">
        <v>57</v>
      </c>
      <c r="BT332" s="18">
        <v>63</v>
      </c>
      <c r="BU332" s="18">
        <v>54</v>
      </c>
      <c r="BV332" s="18">
        <v>45</v>
      </c>
      <c r="BW332" s="18">
        <v>57</v>
      </c>
      <c r="BX332" s="18">
        <v>57</v>
      </c>
      <c r="BY332" s="18">
        <v>61</v>
      </c>
      <c r="BZ332" s="18">
        <v>47</v>
      </c>
      <c r="CA332" s="18">
        <v>81</v>
      </c>
      <c r="CB332" s="18">
        <v>78</v>
      </c>
      <c r="CC332" s="18">
        <v>62</v>
      </c>
      <c r="CD332" s="18">
        <v>60</v>
      </c>
      <c r="CE332" s="18">
        <v>63</v>
      </c>
      <c r="CF332" s="18">
        <v>66</v>
      </c>
      <c r="CG332" s="18">
        <v>53</v>
      </c>
      <c r="CH332" s="18">
        <v>64</v>
      </c>
      <c r="CI332" s="18">
        <v>62</v>
      </c>
      <c r="CJ332" s="18">
        <v>66</v>
      </c>
      <c r="CK332" s="18">
        <v>63</v>
      </c>
      <c r="CL332" s="18">
        <v>68</v>
      </c>
      <c r="CM332" s="18">
        <v>76</v>
      </c>
      <c r="CN332" s="18">
        <v>65</v>
      </c>
      <c r="CO332" s="18">
        <v>57</v>
      </c>
      <c r="CP332" s="18">
        <v>73</v>
      </c>
    </row>
    <row r="333" spans="2:94" x14ac:dyDescent="0.3">
      <c r="B333" s="18" t="str">
        <f t="shared" si="9"/>
        <v>DR_TSV Enrollment - Server ErrorsApple iOS</v>
      </c>
      <c r="C333" s="18" t="s">
        <v>143</v>
      </c>
      <c r="D333" s="18" t="s">
        <v>3</v>
      </c>
      <c r="E333" s="18">
        <v>121</v>
      </c>
      <c r="F333" s="18">
        <v>143</v>
      </c>
      <c r="G333" s="18">
        <v>132</v>
      </c>
      <c r="H333" s="18">
        <v>96</v>
      </c>
      <c r="I333" s="18">
        <v>134</v>
      </c>
      <c r="J333" s="18">
        <v>176</v>
      </c>
      <c r="K333" s="18">
        <v>172</v>
      </c>
      <c r="L333" s="18">
        <v>146</v>
      </c>
      <c r="M333" s="18">
        <v>143</v>
      </c>
      <c r="N333" s="18">
        <v>148</v>
      </c>
      <c r="O333" s="18">
        <v>68</v>
      </c>
      <c r="P333" s="18">
        <v>126</v>
      </c>
      <c r="Q333" s="18">
        <v>136</v>
      </c>
      <c r="R333" s="18">
        <v>147</v>
      </c>
      <c r="S333" s="18">
        <v>127</v>
      </c>
      <c r="T333" s="18">
        <v>123</v>
      </c>
      <c r="U333" s="18">
        <v>124</v>
      </c>
      <c r="V333" s="18">
        <v>63</v>
      </c>
      <c r="W333" s="18">
        <v>133</v>
      </c>
      <c r="X333" s="18">
        <v>118</v>
      </c>
      <c r="Y333" s="18">
        <v>125</v>
      </c>
      <c r="Z333" s="18">
        <v>97</v>
      </c>
      <c r="AA333" s="18">
        <v>118</v>
      </c>
      <c r="AB333" s="18">
        <v>140</v>
      </c>
      <c r="AC333" s="18">
        <v>55</v>
      </c>
      <c r="AD333" s="18">
        <v>123</v>
      </c>
      <c r="AE333" s="18">
        <v>104</v>
      </c>
      <c r="AF333" s="18">
        <v>111</v>
      </c>
      <c r="AG333" s="18">
        <v>109</v>
      </c>
      <c r="AH333" s="18">
        <v>141</v>
      </c>
      <c r="AI333" s="18">
        <v>125</v>
      </c>
      <c r="AJ333" s="18">
        <v>77</v>
      </c>
      <c r="AK333" s="18">
        <v>126</v>
      </c>
      <c r="AL333" s="18">
        <v>144</v>
      </c>
      <c r="AM333" s="18">
        <v>150</v>
      </c>
      <c r="AN333" s="18">
        <v>140</v>
      </c>
      <c r="AO333" s="18">
        <v>157</v>
      </c>
      <c r="AP333" s="18">
        <v>163</v>
      </c>
      <c r="AQ333" s="18">
        <v>74</v>
      </c>
      <c r="AR333" s="18">
        <v>136</v>
      </c>
      <c r="AS333" s="18">
        <v>124</v>
      </c>
      <c r="AT333" s="18">
        <v>129</v>
      </c>
      <c r="AU333" s="18">
        <v>94</v>
      </c>
      <c r="AV333" s="18">
        <v>132</v>
      </c>
      <c r="AW333" s="18">
        <v>105</v>
      </c>
      <c r="AX333" s="18">
        <v>43</v>
      </c>
      <c r="AY333" s="18">
        <v>117</v>
      </c>
      <c r="AZ333" s="18">
        <v>91</v>
      </c>
      <c r="BA333" s="18">
        <v>87</v>
      </c>
      <c r="BB333" s="18">
        <v>87</v>
      </c>
      <c r="BC333" s="18">
        <v>86</v>
      </c>
      <c r="BD333" s="18">
        <v>103</v>
      </c>
      <c r="BE333" s="18">
        <v>55</v>
      </c>
      <c r="BF333" s="18">
        <v>81</v>
      </c>
      <c r="BG333" s="18">
        <v>93</v>
      </c>
      <c r="BH333" s="18">
        <v>94</v>
      </c>
      <c r="BI333" s="18">
        <v>77</v>
      </c>
      <c r="BJ333" s="18">
        <v>98</v>
      </c>
      <c r="BK333" s="18">
        <v>92</v>
      </c>
      <c r="BL333" s="18">
        <v>47</v>
      </c>
      <c r="BM333" s="18">
        <v>92</v>
      </c>
      <c r="BN333" s="18">
        <v>82</v>
      </c>
      <c r="BO333" s="18">
        <v>93</v>
      </c>
      <c r="BP333" s="18">
        <v>93</v>
      </c>
      <c r="BQ333" s="18">
        <v>106</v>
      </c>
      <c r="BR333" s="18">
        <v>109</v>
      </c>
      <c r="BS333" s="18">
        <v>69</v>
      </c>
      <c r="BT333" s="18">
        <v>104</v>
      </c>
      <c r="BU333" s="18">
        <v>106</v>
      </c>
      <c r="BV333" s="18">
        <v>92</v>
      </c>
      <c r="BW333" s="18">
        <v>120</v>
      </c>
      <c r="BX333" s="18">
        <v>86</v>
      </c>
      <c r="BY333" s="18">
        <v>80</v>
      </c>
      <c r="BZ333" s="18">
        <v>38</v>
      </c>
      <c r="CA333" s="18">
        <v>88</v>
      </c>
      <c r="CB333" s="18">
        <v>93</v>
      </c>
      <c r="CC333" s="18">
        <v>71</v>
      </c>
      <c r="CD333" s="18">
        <v>80</v>
      </c>
      <c r="CE333" s="18">
        <v>112</v>
      </c>
      <c r="CF333" s="18">
        <v>104</v>
      </c>
      <c r="CG333" s="18">
        <v>74</v>
      </c>
      <c r="CH333" s="18">
        <v>91</v>
      </c>
      <c r="CI333" s="18">
        <v>90</v>
      </c>
      <c r="CJ333" s="18">
        <v>98</v>
      </c>
      <c r="CK333" s="18">
        <v>66</v>
      </c>
      <c r="CL333" s="18">
        <v>103</v>
      </c>
      <c r="CM333" s="18">
        <v>112</v>
      </c>
      <c r="CN333" s="18">
        <v>70</v>
      </c>
      <c r="CO333" s="18">
        <v>114</v>
      </c>
      <c r="CP333" s="18">
        <v>110</v>
      </c>
    </row>
    <row r="334" spans="2:94" x14ac:dyDescent="0.3">
      <c r="B334" s="18" t="str">
        <f t="shared" si="9"/>
        <v>DR_TSV Enrollment - Server ErrorsGoogle Android</v>
      </c>
      <c r="C334" s="18" t="s">
        <v>143</v>
      </c>
      <c r="D334" s="18" t="s">
        <v>4</v>
      </c>
      <c r="E334" s="18">
        <v>91</v>
      </c>
      <c r="F334" s="18">
        <v>132</v>
      </c>
      <c r="G334" s="18">
        <v>130</v>
      </c>
      <c r="H334" s="18">
        <v>81</v>
      </c>
      <c r="I334" s="18">
        <v>77</v>
      </c>
      <c r="J334" s="18">
        <v>116</v>
      </c>
      <c r="K334" s="18">
        <v>112</v>
      </c>
      <c r="L334" s="18">
        <v>118</v>
      </c>
      <c r="M334" s="18">
        <v>119</v>
      </c>
      <c r="N334" s="18">
        <v>88</v>
      </c>
      <c r="O334" s="18">
        <v>77</v>
      </c>
      <c r="P334" s="18">
        <v>82</v>
      </c>
      <c r="Q334" s="18">
        <v>95</v>
      </c>
      <c r="R334" s="18">
        <v>105</v>
      </c>
      <c r="S334" s="18">
        <v>98</v>
      </c>
      <c r="T334" s="18">
        <v>84</v>
      </c>
      <c r="U334" s="18">
        <v>85</v>
      </c>
      <c r="V334" s="18">
        <v>62</v>
      </c>
      <c r="W334" s="18">
        <v>93</v>
      </c>
      <c r="X334" s="18">
        <v>88</v>
      </c>
      <c r="Y334" s="18">
        <v>97</v>
      </c>
      <c r="Z334" s="18">
        <v>75</v>
      </c>
      <c r="AA334" s="18">
        <v>90</v>
      </c>
      <c r="AB334" s="18">
        <v>94</v>
      </c>
      <c r="AC334" s="18">
        <v>58</v>
      </c>
      <c r="AD334" s="18">
        <v>81</v>
      </c>
      <c r="AE334" s="18">
        <v>78</v>
      </c>
      <c r="AF334" s="18">
        <v>98</v>
      </c>
      <c r="AG334" s="18">
        <v>81</v>
      </c>
      <c r="AH334" s="18">
        <v>115</v>
      </c>
      <c r="AI334" s="18">
        <v>97</v>
      </c>
      <c r="AJ334" s="18">
        <v>63</v>
      </c>
      <c r="AK334" s="18">
        <v>91</v>
      </c>
      <c r="AL334" s="18">
        <v>131</v>
      </c>
      <c r="AM334" s="18">
        <v>113</v>
      </c>
      <c r="AN334" s="18">
        <v>125</v>
      </c>
      <c r="AO334" s="18">
        <v>111</v>
      </c>
      <c r="AP334" s="18">
        <v>82</v>
      </c>
      <c r="AQ334" s="18">
        <v>71</v>
      </c>
      <c r="AR334" s="18">
        <v>77</v>
      </c>
      <c r="AS334" s="18">
        <v>99</v>
      </c>
      <c r="AT334" s="18">
        <v>87</v>
      </c>
      <c r="AU334" s="18">
        <v>80</v>
      </c>
      <c r="AV334" s="18">
        <v>86</v>
      </c>
      <c r="AW334" s="18">
        <v>84</v>
      </c>
      <c r="AX334" s="18">
        <v>41</v>
      </c>
      <c r="AY334" s="18">
        <v>86</v>
      </c>
      <c r="AZ334" s="18">
        <v>81</v>
      </c>
      <c r="BA334" s="18">
        <v>85</v>
      </c>
      <c r="BB334" s="18">
        <v>100</v>
      </c>
      <c r="BC334" s="18">
        <v>84</v>
      </c>
      <c r="BD334" s="18">
        <v>76</v>
      </c>
      <c r="BE334" s="18">
        <v>67</v>
      </c>
      <c r="BF334" s="18">
        <v>88</v>
      </c>
      <c r="BG334" s="18">
        <v>99</v>
      </c>
      <c r="BH334" s="18">
        <v>90</v>
      </c>
      <c r="BI334" s="18">
        <v>87</v>
      </c>
      <c r="BJ334" s="18">
        <v>88</v>
      </c>
      <c r="BK334" s="18">
        <v>85</v>
      </c>
      <c r="BL334" s="18">
        <v>54</v>
      </c>
      <c r="BM334" s="18">
        <v>79</v>
      </c>
      <c r="BN334" s="18">
        <v>74</v>
      </c>
      <c r="BO334" s="18">
        <v>86</v>
      </c>
      <c r="BP334" s="18">
        <v>73</v>
      </c>
      <c r="BQ334" s="18">
        <v>100</v>
      </c>
      <c r="BR334" s="18">
        <v>89</v>
      </c>
      <c r="BS334" s="18">
        <v>68</v>
      </c>
      <c r="BT334" s="18">
        <v>88</v>
      </c>
      <c r="BU334" s="18">
        <v>72</v>
      </c>
      <c r="BV334" s="18">
        <v>88</v>
      </c>
      <c r="BW334" s="18">
        <v>95</v>
      </c>
      <c r="BX334" s="18">
        <v>95</v>
      </c>
      <c r="BY334" s="18">
        <v>112</v>
      </c>
      <c r="BZ334" s="18">
        <v>56</v>
      </c>
      <c r="CA334" s="18">
        <v>88</v>
      </c>
      <c r="CB334" s="18">
        <v>78</v>
      </c>
      <c r="CC334" s="18">
        <v>81</v>
      </c>
      <c r="CD334" s="18">
        <v>100</v>
      </c>
      <c r="CE334" s="18">
        <v>82</v>
      </c>
      <c r="CF334" s="18">
        <v>116</v>
      </c>
      <c r="CG334" s="18">
        <v>72</v>
      </c>
      <c r="CH334" s="18">
        <v>93</v>
      </c>
      <c r="CI334" s="18">
        <v>93</v>
      </c>
      <c r="CJ334" s="18">
        <v>107</v>
      </c>
      <c r="CK334" s="18">
        <v>98</v>
      </c>
      <c r="CL334" s="18">
        <v>99</v>
      </c>
      <c r="CM334" s="18">
        <v>106</v>
      </c>
      <c r="CN334" s="18">
        <v>70</v>
      </c>
      <c r="CO334" s="18">
        <v>92</v>
      </c>
      <c r="CP334" s="18">
        <v>88</v>
      </c>
    </row>
    <row r="339" spans="2:94" x14ac:dyDescent="0.3">
      <c r="C339" s="26" t="s">
        <v>0</v>
      </c>
      <c r="D339" s="26" t="s">
        <v>1</v>
      </c>
      <c r="E339" s="26">
        <v>45533</v>
      </c>
      <c r="F339" s="26">
        <v>45534</v>
      </c>
      <c r="G339" s="26">
        <v>45535</v>
      </c>
      <c r="H339" s="26">
        <v>45536</v>
      </c>
      <c r="I339" s="26">
        <v>45537</v>
      </c>
      <c r="J339" s="26">
        <v>45538</v>
      </c>
      <c r="K339" s="26">
        <v>45539</v>
      </c>
      <c r="L339" s="26">
        <v>45540</v>
      </c>
      <c r="M339" s="26">
        <v>45541</v>
      </c>
      <c r="N339" s="26">
        <v>45542</v>
      </c>
      <c r="O339" s="26">
        <v>45543</v>
      </c>
      <c r="P339" s="26">
        <v>45544</v>
      </c>
      <c r="Q339" s="26">
        <v>45545</v>
      </c>
      <c r="R339" s="26">
        <v>45546</v>
      </c>
      <c r="S339" s="26">
        <v>45547</v>
      </c>
      <c r="T339" s="26">
        <v>45548</v>
      </c>
      <c r="U339" s="26">
        <v>45549</v>
      </c>
      <c r="V339" s="26">
        <v>45550</v>
      </c>
      <c r="W339" s="26">
        <v>45551</v>
      </c>
      <c r="X339" s="26">
        <v>45552</v>
      </c>
      <c r="Y339" s="26">
        <v>45553</v>
      </c>
      <c r="Z339" s="26">
        <v>45554</v>
      </c>
      <c r="AA339" s="26">
        <v>45555</v>
      </c>
      <c r="AB339" s="26">
        <v>45556</v>
      </c>
      <c r="AC339" s="26">
        <v>45557</v>
      </c>
      <c r="AD339" s="26">
        <v>45558</v>
      </c>
      <c r="AE339" s="26">
        <v>45559</v>
      </c>
      <c r="AF339" s="26">
        <v>45560</v>
      </c>
      <c r="AG339" s="26">
        <v>45561</v>
      </c>
      <c r="AH339" s="26">
        <v>45562</v>
      </c>
      <c r="AI339" s="26">
        <v>45563</v>
      </c>
      <c r="AJ339" s="26">
        <v>45564</v>
      </c>
      <c r="AK339" s="26">
        <v>45565</v>
      </c>
      <c r="AL339" s="26">
        <v>45566</v>
      </c>
      <c r="AM339" s="26">
        <v>45567</v>
      </c>
      <c r="AN339" s="26">
        <v>45568</v>
      </c>
      <c r="AO339" s="26">
        <v>45569</v>
      </c>
      <c r="AP339" s="26">
        <v>45570</v>
      </c>
      <c r="AQ339" s="26">
        <v>45571</v>
      </c>
      <c r="AR339" s="26">
        <v>45572</v>
      </c>
      <c r="AS339" s="26">
        <v>45573</v>
      </c>
      <c r="AT339" s="26">
        <v>45574</v>
      </c>
      <c r="AU339" s="26">
        <v>45575</v>
      </c>
      <c r="AV339" s="26">
        <v>45576</v>
      </c>
      <c r="AW339" s="26">
        <v>45577</v>
      </c>
      <c r="AX339" s="26">
        <v>45578</v>
      </c>
      <c r="AY339" s="26">
        <v>45579</v>
      </c>
      <c r="AZ339" s="26">
        <v>45580</v>
      </c>
      <c r="BA339" s="26">
        <v>45581</v>
      </c>
      <c r="BB339" s="26">
        <v>45582</v>
      </c>
      <c r="BC339" s="26">
        <v>45583</v>
      </c>
      <c r="BD339" s="26">
        <v>45584</v>
      </c>
      <c r="BE339" s="26">
        <v>45585</v>
      </c>
      <c r="BF339" s="26">
        <v>45586</v>
      </c>
      <c r="BG339" s="26">
        <v>45587</v>
      </c>
      <c r="BH339" s="26">
        <v>45588</v>
      </c>
      <c r="BI339" s="26">
        <v>45589</v>
      </c>
      <c r="BJ339" s="26">
        <v>45590</v>
      </c>
      <c r="BK339" s="26">
        <v>45591</v>
      </c>
      <c r="BL339" s="26">
        <v>45592</v>
      </c>
      <c r="BM339" s="26">
        <v>45593</v>
      </c>
      <c r="BN339" s="26">
        <v>45594</v>
      </c>
      <c r="BO339" s="26">
        <v>45595</v>
      </c>
      <c r="BP339" s="26">
        <v>45596</v>
      </c>
      <c r="BQ339" s="26">
        <v>45597</v>
      </c>
      <c r="BR339" s="26">
        <v>45598</v>
      </c>
      <c r="BS339" s="26">
        <v>45599</v>
      </c>
      <c r="BT339" s="26">
        <v>45600</v>
      </c>
      <c r="BU339" s="26">
        <v>45601</v>
      </c>
      <c r="BV339" s="26">
        <v>45602</v>
      </c>
      <c r="BW339" s="26">
        <v>45603</v>
      </c>
      <c r="BX339" s="26">
        <v>45604</v>
      </c>
      <c r="BY339" s="26">
        <v>45605</v>
      </c>
      <c r="BZ339" s="26">
        <v>45606</v>
      </c>
      <c r="CA339" s="26">
        <v>45607</v>
      </c>
      <c r="CB339" s="26">
        <v>45608</v>
      </c>
      <c r="CC339" s="26">
        <v>45609</v>
      </c>
      <c r="CD339" s="26">
        <v>45610</v>
      </c>
      <c r="CE339" s="26">
        <v>45611</v>
      </c>
      <c r="CF339" s="26">
        <v>45612</v>
      </c>
      <c r="CG339" s="26">
        <v>45613</v>
      </c>
      <c r="CH339" s="26">
        <v>45614</v>
      </c>
      <c r="CI339" s="26">
        <v>45615</v>
      </c>
      <c r="CJ339" s="26">
        <v>45616</v>
      </c>
      <c r="CK339" s="26">
        <v>45617</v>
      </c>
      <c r="CL339" s="26">
        <v>45618</v>
      </c>
      <c r="CM339" s="26">
        <v>45619</v>
      </c>
      <c r="CN339" s="26">
        <v>45620</v>
      </c>
      <c r="CO339" s="26">
        <v>45621</v>
      </c>
      <c r="CP339" s="26">
        <v>45622</v>
      </c>
    </row>
    <row r="340" spans="2:94" x14ac:dyDescent="0.3">
      <c r="B340" s="18" t="str">
        <f t="shared" ref="B340:B399" si="10">C340&amp;D340</f>
        <v>DR_Wireless ServiceApple iOS</v>
      </c>
      <c r="C340" s="18" t="s">
        <v>144</v>
      </c>
      <c r="D340" s="18" t="s">
        <v>3</v>
      </c>
      <c r="E340" s="18">
        <v>3630</v>
      </c>
      <c r="F340" s="18">
        <v>3899</v>
      </c>
      <c r="G340" s="18">
        <v>3142</v>
      </c>
      <c r="H340" s="18">
        <v>2846</v>
      </c>
      <c r="I340" s="18">
        <v>3072</v>
      </c>
      <c r="J340" s="18">
        <v>3719</v>
      </c>
      <c r="K340" s="18">
        <v>4013</v>
      </c>
      <c r="L340" s="18">
        <v>4210</v>
      </c>
      <c r="M340" s="18">
        <v>4013</v>
      </c>
      <c r="N340" s="18">
        <v>3224</v>
      </c>
      <c r="O340" s="18">
        <v>2844</v>
      </c>
      <c r="P340" s="18">
        <v>3740</v>
      </c>
      <c r="Q340" s="18">
        <v>3766</v>
      </c>
      <c r="R340" s="18">
        <v>3895</v>
      </c>
      <c r="S340" s="18">
        <v>4323</v>
      </c>
      <c r="T340" s="18">
        <v>4083</v>
      </c>
      <c r="U340" s="18">
        <v>3391</v>
      </c>
      <c r="V340" s="18">
        <v>3043</v>
      </c>
      <c r="W340" s="18">
        <v>3819</v>
      </c>
      <c r="X340" s="18">
        <v>3795</v>
      </c>
      <c r="Y340" s="18">
        <v>4065</v>
      </c>
      <c r="Z340" s="18">
        <v>3848</v>
      </c>
      <c r="AA340" s="18">
        <v>4297</v>
      </c>
      <c r="AB340" s="131">
        <v>3611</v>
      </c>
      <c r="AC340" s="131">
        <v>3161</v>
      </c>
      <c r="AD340" s="131">
        <v>4065</v>
      </c>
      <c r="AE340" s="131">
        <v>4104</v>
      </c>
      <c r="AF340" s="131">
        <v>4416</v>
      </c>
      <c r="AG340" s="131">
        <v>4328</v>
      </c>
      <c r="AH340" s="131">
        <v>4616</v>
      </c>
      <c r="AI340" s="131">
        <v>3637</v>
      </c>
      <c r="AJ340" s="131">
        <v>3174</v>
      </c>
      <c r="AK340" s="131">
        <v>4313</v>
      </c>
      <c r="AL340" s="131">
        <v>4425</v>
      </c>
      <c r="AM340" s="131">
        <v>4249</v>
      </c>
      <c r="AN340" s="131">
        <v>4524</v>
      </c>
      <c r="AO340" s="131">
        <v>4290</v>
      </c>
      <c r="AP340" s="131">
        <v>3613</v>
      </c>
      <c r="AQ340" s="131">
        <v>3222</v>
      </c>
      <c r="AR340" s="131">
        <v>3817</v>
      </c>
      <c r="AS340" s="131">
        <v>3859</v>
      </c>
      <c r="AT340" s="131">
        <v>4191</v>
      </c>
      <c r="AU340" s="131">
        <v>4203</v>
      </c>
      <c r="AV340" s="131">
        <v>4154</v>
      </c>
      <c r="AW340" s="131">
        <v>3372</v>
      </c>
      <c r="AX340" s="131">
        <v>2814</v>
      </c>
      <c r="AY340" s="131">
        <v>3951</v>
      </c>
      <c r="AZ340" s="131">
        <v>4231</v>
      </c>
      <c r="BA340" s="131">
        <v>4234</v>
      </c>
      <c r="BB340" s="131">
        <v>4296</v>
      </c>
      <c r="BC340" s="131">
        <v>4381</v>
      </c>
      <c r="BD340" s="131">
        <v>3419</v>
      </c>
      <c r="BE340" s="131">
        <v>3139</v>
      </c>
      <c r="BF340" s="131">
        <v>4045</v>
      </c>
      <c r="BG340" s="131">
        <v>4253</v>
      </c>
      <c r="BH340" s="131">
        <v>3913</v>
      </c>
      <c r="BI340" s="131">
        <v>4131</v>
      </c>
      <c r="BJ340" s="131">
        <v>4110</v>
      </c>
      <c r="BK340" s="131">
        <v>3238</v>
      </c>
      <c r="BL340" s="131">
        <v>3002</v>
      </c>
      <c r="BM340" s="131">
        <v>3636</v>
      </c>
      <c r="BN340" s="131">
        <v>3767</v>
      </c>
      <c r="BO340" s="131">
        <v>3997</v>
      </c>
      <c r="BP340" s="131">
        <v>3903</v>
      </c>
      <c r="BQ340" s="131">
        <v>4475</v>
      </c>
      <c r="BR340" s="131">
        <v>3587</v>
      </c>
      <c r="BS340" s="131">
        <v>3667</v>
      </c>
      <c r="BT340" s="131">
        <v>4084</v>
      </c>
      <c r="BU340" s="131">
        <v>3858</v>
      </c>
      <c r="BV340" s="131">
        <v>3846</v>
      </c>
      <c r="BW340" s="131">
        <v>4157</v>
      </c>
      <c r="BX340" s="131">
        <v>4171</v>
      </c>
      <c r="BY340" s="131">
        <v>3515</v>
      </c>
      <c r="BZ340" s="131">
        <v>2905</v>
      </c>
      <c r="CA340" s="131">
        <v>3746</v>
      </c>
      <c r="CB340" s="131">
        <v>3867</v>
      </c>
      <c r="CC340" s="131">
        <v>3994</v>
      </c>
      <c r="CD340" s="131">
        <v>4345</v>
      </c>
      <c r="CE340" s="131">
        <v>4746</v>
      </c>
      <c r="CF340" s="131">
        <v>3652</v>
      </c>
      <c r="CG340" s="131">
        <v>3258</v>
      </c>
      <c r="CH340" s="131">
        <v>4178</v>
      </c>
      <c r="CI340" s="131">
        <v>3973</v>
      </c>
      <c r="CJ340" s="131">
        <v>4343</v>
      </c>
      <c r="CK340" s="131">
        <v>4325</v>
      </c>
      <c r="CL340" s="131">
        <v>4461</v>
      </c>
      <c r="CM340" s="131">
        <v>3671</v>
      </c>
      <c r="CN340" s="131">
        <v>3233</v>
      </c>
      <c r="CO340" s="131">
        <v>4404</v>
      </c>
      <c r="CP340" s="131">
        <v>4273</v>
      </c>
    </row>
    <row r="341" spans="2:94" x14ac:dyDescent="0.3">
      <c r="B341" s="18" t="str">
        <f>C341&amp;D341</f>
        <v>DR_Wireless ServiceGoogle Android</v>
      </c>
      <c r="C341" s="18" t="s">
        <v>144</v>
      </c>
      <c r="D341" s="18" t="s">
        <v>4</v>
      </c>
      <c r="E341" s="18">
        <v>1608</v>
      </c>
      <c r="F341" s="18">
        <v>1635</v>
      </c>
      <c r="G341" s="18">
        <v>1419</v>
      </c>
      <c r="H341" s="18">
        <v>1241</v>
      </c>
      <c r="I341" s="18">
        <v>1321</v>
      </c>
      <c r="J341" s="18">
        <v>1740</v>
      </c>
      <c r="K341" s="18">
        <v>1827</v>
      </c>
      <c r="L341" s="18">
        <v>1813</v>
      </c>
      <c r="M341" s="18">
        <v>1716</v>
      </c>
      <c r="N341" s="18">
        <v>1380</v>
      </c>
      <c r="O341" s="18">
        <v>1225</v>
      </c>
      <c r="P341" s="18">
        <v>1549</v>
      </c>
      <c r="Q341" s="18">
        <v>1601</v>
      </c>
      <c r="R341" s="18">
        <v>1694</v>
      </c>
      <c r="S341" s="18">
        <v>1769</v>
      </c>
      <c r="T341" s="18">
        <v>1688</v>
      </c>
      <c r="U341" s="18">
        <v>1348</v>
      </c>
      <c r="V341" s="18">
        <v>1322</v>
      </c>
      <c r="W341" s="18">
        <v>1525</v>
      </c>
      <c r="X341" s="18">
        <v>1391</v>
      </c>
      <c r="Y341" s="18">
        <v>1567</v>
      </c>
      <c r="Z341" s="18">
        <v>1549</v>
      </c>
      <c r="AA341" s="18">
        <v>1667</v>
      </c>
      <c r="AB341" s="131">
        <v>1336</v>
      </c>
      <c r="AC341" s="131">
        <v>1203</v>
      </c>
      <c r="AD341" s="131">
        <v>1521</v>
      </c>
      <c r="AE341" s="131">
        <v>1571</v>
      </c>
      <c r="AF341" s="131">
        <v>1666</v>
      </c>
      <c r="AG341" s="131">
        <v>1526</v>
      </c>
      <c r="AH341" s="131">
        <v>1687</v>
      </c>
      <c r="AI341" s="131">
        <v>1387</v>
      </c>
      <c r="AJ341" s="131">
        <v>1258</v>
      </c>
      <c r="AK341" s="131">
        <v>1722</v>
      </c>
      <c r="AL341" s="131">
        <v>1861</v>
      </c>
      <c r="AM341" s="131">
        <v>1791</v>
      </c>
      <c r="AN341" s="131">
        <v>1964</v>
      </c>
      <c r="AO341" s="131">
        <v>1841</v>
      </c>
      <c r="AP341" s="131">
        <v>1517</v>
      </c>
      <c r="AQ341" s="131">
        <v>1231</v>
      </c>
      <c r="AR341" s="131">
        <v>1530</v>
      </c>
      <c r="AS341" s="131">
        <v>1504</v>
      </c>
      <c r="AT341" s="131">
        <v>1644</v>
      </c>
      <c r="AU341" s="131">
        <v>1727</v>
      </c>
      <c r="AV341" s="131">
        <v>1579</v>
      </c>
      <c r="AW341" s="131">
        <v>1291</v>
      </c>
      <c r="AX341" s="131">
        <v>1098</v>
      </c>
      <c r="AY341" s="131">
        <v>1477</v>
      </c>
      <c r="AZ341" s="131">
        <v>1519</v>
      </c>
      <c r="BA341" s="131">
        <v>1636</v>
      </c>
      <c r="BB341" s="131">
        <v>1671</v>
      </c>
      <c r="BC341" s="131">
        <v>1700</v>
      </c>
      <c r="BD341" s="131">
        <v>1404</v>
      </c>
      <c r="BE341" s="131">
        <v>1221</v>
      </c>
      <c r="BF341" s="131">
        <v>1658</v>
      </c>
      <c r="BG341" s="131">
        <v>1634</v>
      </c>
      <c r="BH341" s="131">
        <v>1626</v>
      </c>
      <c r="BI341" s="131">
        <v>1677</v>
      </c>
      <c r="BJ341" s="131">
        <v>1632</v>
      </c>
      <c r="BK341" s="131">
        <v>1290</v>
      </c>
      <c r="BL341" s="131">
        <v>1167</v>
      </c>
      <c r="BM341" s="131">
        <v>1562</v>
      </c>
      <c r="BN341" s="131">
        <v>1462</v>
      </c>
      <c r="BO341" s="131">
        <v>1652</v>
      </c>
      <c r="BP341" s="131">
        <v>1625</v>
      </c>
      <c r="BQ341" s="131">
        <v>1994</v>
      </c>
      <c r="BR341" s="131">
        <v>1590</v>
      </c>
      <c r="BS341" s="131">
        <v>1591</v>
      </c>
      <c r="BT341" s="131">
        <v>1702</v>
      </c>
      <c r="BU341" s="131">
        <v>1634</v>
      </c>
      <c r="BV341" s="131">
        <v>1643</v>
      </c>
      <c r="BW341" s="131">
        <v>1742</v>
      </c>
      <c r="BX341" s="131">
        <v>1688</v>
      </c>
      <c r="BY341" s="131">
        <v>1436</v>
      </c>
      <c r="BZ341" s="131">
        <v>1088</v>
      </c>
      <c r="CA341" s="131">
        <v>1491</v>
      </c>
      <c r="CB341" s="131">
        <v>1525</v>
      </c>
      <c r="CC341" s="131">
        <v>1649</v>
      </c>
      <c r="CD341" s="131">
        <v>1815</v>
      </c>
      <c r="CE341" s="131">
        <v>1964</v>
      </c>
      <c r="CF341" s="131">
        <v>1494</v>
      </c>
      <c r="CG341" s="131">
        <v>1284</v>
      </c>
      <c r="CH341" s="131">
        <v>1615</v>
      </c>
      <c r="CI341" s="131">
        <v>1592</v>
      </c>
      <c r="CJ341" s="131">
        <v>1709</v>
      </c>
      <c r="CK341" s="131">
        <v>1692</v>
      </c>
      <c r="CL341" s="131">
        <v>1756</v>
      </c>
      <c r="CM341" s="131">
        <v>1550</v>
      </c>
      <c r="CN341" s="131">
        <v>1260</v>
      </c>
      <c r="CO341" s="131">
        <v>1705</v>
      </c>
      <c r="CP341" s="131">
        <v>1638</v>
      </c>
    </row>
    <row r="342" spans="2:94" x14ac:dyDescent="0.3">
      <c r="B342" s="18" t="str">
        <f t="shared" si="10"/>
        <v>DR_Mymobile HomePage VisitsApple iOS</v>
      </c>
      <c r="C342" s="18" t="s">
        <v>145</v>
      </c>
      <c r="D342" s="18" t="s">
        <v>3</v>
      </c>
      <c r="E342" s="18">
        <v>569</v>
      </c>
      <c r="F342" s="18">
        <v>552</v>
      </c>
      <c r="G342" s="18">
        <v>493</v>
      </c>
      <c r="H342" s="18">
        <v>456</v>
      </c>
      <c r="I342" s="18">
        <v>481</v>
      </c>
      <c r="J342" s="18">
        <v>592</v>
      </c>
      <c r="K342" s="18">
        <v>607</v>
      </c>
      <c r="L342" s="18">
        <v>621</v>
      </c>
      <c r="M342" s="18">
        <v>592</v>
      </c>
      <c r="N342" s="18">
        <v>493</v>
      </c>
      <c r="O342" s="18">
        <v>435</v>
      </c>
      <c r="P342" s="18">
        <v>618</v>
      </c>
      <c r="Q342" s="18">
        <v>611</v>
      </c>
      <c r="R342" s="18">
        <v>635</v>
      </c>
      <c r="S342" s="18">
        <v>654</v>
      </c>
      <c r="T342" s="18">
        <v>608</v>
      </c>
      <c r="U342" s="18">
        <v>563</v>
      </c>
      <c r="V342" s="18">
        <v>517</v>
      </c>
      <c r="W342" s="18">
        <v>603</v>
      </c>
      <c r="X342" s="18">
        <v>597</v>
      </c>
      <c r="Y342" s="18">
        <v>624</v>
      </c>
      <c r="Z342" s="18">
        <v>599</v>
      </c>
      <c r="AA342" s="18">
        <v>736</v>
      </c>
      <c r="AB342" s="131">
        <v>656</v>
      </c>
      <c r="AC342" s="131">
        <v>591</v>
      </c>
      <c r="AD342" s="131">
        <v>728</v>
      </c>
      <c r="AE342" s="131">
        <v>733</v>
      </c>
      <c r="AF342" s="131">
        <v>774</v>
      </c>
      <c r="AG342" s="131">
        <v>758</v>
      </c>
      <c r="AH342" s="131">
        <v>732</v>
      </c>
      <c r="AI342" s="131">
        <v>636</v>
      </c>
      <c r="AJ342" s="131">
        <v>585</v>
      </c>
      <c r="AK342" s="131">
        <v>693</v>
      </c>
      <c r="AL342" s="131">
        <v>675</v>
      </c>
      <c r="AM342" s="131">
        <v>663</v>
      </c>
      <c r="AN342" s="131">
        <v>734</v>
      </c>
      <c r="AO342" s="131">
        <v>719</v>
      </c>
      <c r="AP342" s="131">
        <v>677</v>
      </c>
      <c r="AQ342" s="131">
        <v>553</v>
      </c>
      <c r="AR342" s="131">
        <v>666</v>
      </c>
      <c r="AS342" s="131">
        <v>656</v>
      </c>
      <c r="AT342" s="131">
        <v>662</v>
      </c>
      <c r="AU342" s="131">
        <v>663</v>
      </c>
      <c r="AV342" s="131">
        <v>651</v>
      </c>
      <c r="AW342" s="131">
        <v>582</v>
      </c>
      <c r="AX342" s="131">
        <v>499</v>
      </c>
      <c r="AY342" s="131">
        <v>704</v>
      </c>
      <c r="AZ342" s="131">
        <v>709</v>
      </c>
      <c r="BA342" s="131">
        <v>678</v>
      </c>
      <c r="BB342" s="131">
        <v>679</v>
      </c>
      <c r="BC342" s="131">
        <v>666</v>
      </c>
      <c r="BD342" s="131">
        <v>600</v>
      </c>
      <c r="BE342" s="131">
        <v>585</v>
      </c>
      <c r="BF342" s="131">
        <v>716</v>
      </c>
      <c r="BG342" s="131">
        <v>707</v>
      </c>
      <c r="BH342" s="131">
        <v>686</v>
      </c>
      <c r="BI342" s="131">
        <v>702</v>
      </c>
      <c r="BJ342" s="131">
        <v>633</v>
      </c>
      <c r="BK342" s="131">
        <v>586</v>
      </c>
      <c r="BL342" s="131">
        <v>523</v>
      </c>
      <c r="BM342" s="131">
        <v>630</v>
      </c>
      <c r="BN342" s="131">
        <v>674</v>
      </c>
      <c r="BO342" s="131">
        <v>650</v>
      </c>
      <c r="BP342" s="131">
        <v>599</v>
      </c>
      <c r="BQ342" s="131">
        <v>648</v>
      </c>
      <c r="BR342" s="131">
        <v>543</v>
      </c>
      <c r="BS342" s="131">
        <v>544</v>
      </c>
      <c r="BT342" s="131">
        <v>670</v>
      </c>
      <c r="BU342" s="131">
        <v>576</v>
      </c>
      <c r="BV342" s="131">
        <v>627</v>
      </c>
      <c r="BW342" s="131">
        <v>636</v>
      </c>
      <c r="BX342" s="131">
        <v>609</v>
      </c>
      <c r="BY342" s="131">
        <v>577</v>
      </c>
      <c r="BZ342" s="131">
        <v>508</v>
      </c>
      <c r="CA342" s="131">
        <v>622</v>
      </c>
      <c r="CB342" s="131">
        <v>634</v>
      </c>
      <c r="CC342" s="131">
        <v>639</v>
      </c>
      <c r="CD342" s="131">
        <v>689</v>
      </c>
      <c r="CE342" s="131">
        <v>671</v>
      </c>
      <c r="CF342" s="131">
        <v>568</v>
      </c>
      <c r="CG342" s="131">
        <v>524</v>
      </c>
      <c r="CH342" s="131">
        <v>682</v>
      </c>
      <c r="CI342" s="131">
        <v>700</v>
      </c>
      <c r="CJ342" s="131">
        <v>710</v>
      </c>
      <c r="CK342" s="131">
        <v>677</v>
      </c>
      <c r="CL342" s="131">
        <v>704</v>
      </c>
      <c r="CM342" s="131">
        <v>672</v>
      </c>
      <c r="CN342" s="131">
        <v>566</v>
      </c>
      <c r="CO342" s="131">
        <v>743</v>
      </c>
      <c r="CP342" s="131">
        <v>692</v>
      </c>
    </row>
    <row r="343" spans="2:94" x14ac:dyDescent="0.3">
      <c r="B343" s="18" t="str">
        <f t="shared" si="10"/>
        <v>DR_Mymobile HomePage VisitsGoogle Android</v>
      </c>
      <c r="C343" s="18" t="s">
        <v>145</v>
      </c>
      <c r="D343" s="18" t="s">
        <v>4</v>
      </c>
      <c r="E343" s="18">
        <v>225</v>
      </c>
      <c r="F343" s="18">
        <v>237</v>
      </c>
      <c r="G343" s="18">
        <v>201</v>
      </c>
      <c r="H343" s="18">
        <v>180</v>
      </c>
      <c r="I343" s="18">
        <v>194</v>
      </c>
      <c r="J343" s="18">
        <v>264</v>
      </c>
      <c r="K343" s="18">
        <v>254</v>
      </c>
      <c r="L343" s="18">
        <v>251</v>
      </c>
      <c r="M343" s="18">
        <v>252</v>
      </c>
      <c r="N343" s="18">
        <v>219</v>
      </c>
      <c r="O343" s="18">
        <v>195</v>
      </c>
      <c r="P343" s="18">
        <v>223</v>
      </c>
      <c r="Q343" s="18">
        <v>248</v>
      </c>
      <c r="R343" s="18">
        <v>245</v>
      </c>
      <c r="S343" s="18">
        <v>261</v>
      </c>
      <c r="T343" s="18">
        <v>246</v>
      </c>
      <c r="U343" s="18">
        <v>189</v>
      </c>
      <c r="V343" s="18">
        <v>187</v>
      </c>
      <c r="W343" s="18">
        <v>225</v>
      </c>
      <c r="X343" s="18">
        <v>203</v>
      </c>
      <c r="Y343" s="18">
        <v>228</v>
      </c>
      <c r="Z343" s="18">
        <v>222</v>
      </c>
      <c r="AA343" s="18">
        <v>254</v>
      </c>
      <c r="AB343" s="131">
        <v>221</v>
      </c>
      <c r="AC343" s="131">
        <v>196</v>
      </c>
      <c r="AD343" s="131">
        <v>228</v>
      </c>
      <c r="AE343" s="131">
        <v>259</v>
      </c>
      <c r="AF343" s="131">
        <v>247</v>
      </c>
      <c r="AG343" s="131">
        <v>225</v>
      </c>
      <c r="AH343" s="131">
        <v>267</v>
      </c>
      <c r="AI343" s="131">
        <v>236</v>
      </c>
      <c r="AJ343" s="131">
        <v>209</v>
      </c>
      <c r="AK343" s="131">
        <v>268</v>
      </c>
      <c r="AL343" s="131">
        <v>318</v>
      </c>
      <c r="AM343" s="131">
        <v>266</v>
      </c>
      <c r="AN343" s="131">
        <v>258</v>
      </c>
      <c r="AO343" s="131">
        <v>266</v>
      </c>
      <c r="AP343" s="131">
        <v>230</v>
      </c>
      <c r="AQ343" s="131">
        <v>168</v>
      </c>
      <c r="AR343" s="131">
        <v>232</v>
      </c>
      <c r="AS343" s="131">
        <v>215</v>
      </c>
      <c r="AT343" s="131">
        <v>246</v>
      </c>
      <c r="AU343" s="131">
        <v>276</v>
      </c>
      <c r="AV343" s="131">
        <v>220</v>
      </c>
      <c r="AW343" s="131">
        <v>191</v>
      </c>
      <c r="AX343" s="131">
        <v>155</v>
      </c>
      <c r="AY343" s="131">
        <v>207</v>
      </c>
      <c r="AZ343" s="131">
        <v>217</v>
      </c>
      <c r="BA343" s="131">
        <v>208</v>
      </c>
      <c r="BB343" s="131">
        <v>211</v>
      </c>
      <c r="BC343" s="131">
        <v>199</v>
      </c>
      <c r="BD343" s="131">
        <v>209</v>
      </c>
      <c r="BE343" s="131">
        <v>188</v>
      </c>
      <c r="BF343" s="131">
        <v>251</v>
      </c>
      <c r="BG343" s="131">
        <v>238</v>
      </c>
      <c r="BH343" s="131">
        <v>226</v>
      </c>
      <c r="BI343" s="131">
        <v>234</v>
      </c>
      <c r="BJ343" s="131">
        <v>228</v>
      </c>
      <c r="BK343" s="131">
        <v>207</v>
      </c>
      <c r="BL343" s="131">
        <v>168</v>
      </c>
      <c r="BM343" s="131">
        <v>215</v>
      </c>
      <c r="BN343" s="131">
        <v>216</v>
      </c>
      <c r="BO343" s="131">
        <v>258</v>
      </c>
      <c r="BP343" s="131">
        <v>224</v>
      </c>
      <c r="BQ343" s="131">
        <v>255</v>
      </c>
      <c r="BR343" s="131">
        <v>213</v>
      </c>
      <c r="BS343" s="131">
        <v>226</v>
      </c>
      <c r="BT343" s="131">
        <v>243</v>
      </c>
      <c r="BU343" s="131">
        <v>254</v>
      </c>
      <c r="BV343" s="131">
        <v>218</v>
      </c>
      <c r="BW343" s="131">
        <v>241</v>
      </c>
      <c r="BX343" s="131">
        <v>217</v>
      </c>
      <c r="BY343" s="131">
        <v>228</v>
      </c>
      <c r="BZ343" s="131">
        <v>168</v>
      </c>
      <c r="CA343" s="131">
        <v>223</v>
      </c>
      <c r="CB343" s="131">
        <v>209</v>
      </c>
      <c r="CC343" s="131">
        <v>245</v>
      </c>
      <c r="CD343" s="131">
        <v>268</v>
      </c>
      <c r="CE343" s="131">
        <v>273</v>
      </c>
      <c r="CF343" s="131">
        <v>200</v>
      </c>
      <c r="CG343" s="131">
        <v>193</v>
      </c>
      <c r="CH343" s="131">
        <v>213</v>
      </c>
      <c r="CI343" s="131">
        <v>236</v>
      </c>
      <c r="CJ343" s="131">
        <v>231</v>
      </c>
      <c r="CK343" s="131">
        <v>245</v>
      </c>
      <c r="CL343" s="131">
        <v>243</v>
      </c>
      <c r="CM343" s="131">
        <v>229</v>
      </c>
      <c r="CN343" s="131">
        <v>194</v>
      </c>
      <c r="CO343" s="131">
        <v>251</v>
      </c>
      <c r="CP343" s="131">
        <v>267</v>
      </c>
    </row>
    <row r="344" spans="2:94" x14ac:dyDescent="0.3">
      <c r="B344" s="18" t="str">
        <f t="shared" si="10"/>
        <v>DR_Mobile Lock EnabledApple iOS</v>
      </c>
      <c r="C344" s="18" t="s">
        <v>1052</v>
      </c>
      <c r="D344" s="18" t="s">
        <v>3</v>
      </c>
      <c r="E344" s="18">
        <v>39</v>
      </c>
      <c r="F344" s="18">
        <v>37</v>
      </c>
      <c r="G344" s="18">
        <v>37</v>
      </c>
      <c r="H344" s="18">
        <v>25</v>
      </c>
      <c r="I344" s="18">
        <v>46</v>
      </c>
      <c r="J344" s="18">
        <v>48</v>
      </c>
      <c r="K344" s="18">
        <v>44</v>
      </c>
      <c r="L344" s="18">
        <v>37</v>
      </c>
      <c r="M344" s="18">
        <v>56</v>
      </c>
      <c r="N344" s="18">
        <v>32</v>
      </c>
      <c r="O344" s="18">
        <v>36</v>
      </c>
      <c r="P344" s="18">
        <v>36</v>
      </c>
      <c r="Q344" s="18">
        <v>30</v>
      </c>
      <c r="R344" s="18">
        <v>40</v>
      </c>
      <c r="S344" s="18">
        <v>36</v>
      </c>
      <c r="T344" s="18">
        <v>24</v>
      </c>
      <c r="U344" s="18">
        <v>37</v>
      </c>
      <c r="V344" s="18">
        <v>25</v>
      </c>
      <c r="W344" s="18">
        <v>42</v>
      </c>
      <c r="X344" s="18">
        <v>33</v>
      </c>
      <c r="Y344" s="18">
        <v>26</v>
      </c>
      <c r="Z344" s="18">
        <v>34</v>
      </c>
      <c r="AA344" s="18">
        <v>35</v>
      </c>
      <c r="AB344" s="131">
        <v>44</v>
      </c>
      <c r="AC344" s="131">
        <v>39</v>
      </c>
      <c r="AD344" s="131">
        <v>42</v>
      </c>
      <c r="AE344" s="131">
        <v>52</v>
      </c>
      <c r="AF344" s="131">
        <v>44</v>
      </c>
      <c r="AG344" s="131">
        <v>45</v>
      </c>
      <c r="AH344" s="131">
        <v>46</v>
      </c>
      <c r="AI344" s="131">
        <v>51</v>
      </c>
      <c r="AJ344" s="131">
        <v>35</v>
      </c>
      <c r="AK344" s="131">
        <v>54</v>
      </c>
      <c r="AL344" s="131">
        <v>45</v>
      </c>
      <c r="AM344" s="131">
        <v>43</v>
      </c>
      <c r="AN344" s="131">
        <v>49</v>
      </c>
      <c r="AO344" s="131">
        <v>50</v>
      </c>
      <c r="AP344" s="131">
        <v>41</v>
      </c>
      <c r="AQ344" s="131">
        <v>46</v>
      </c>
      <c r="AR344" s="131">
        <v>49</v>
      </c>
      <c r="AS344" s="131">
        <v>49</v>
      </c>
      <c r="AT344" s="131">
        <v>51</v>
      </c>
      <c r="AU344" s="131">
        <v>39</v>
      </c>
      <c r="AV344" s="131">
        <v>44</v>
      </c>
      <c r="AW344" s="131">
        <v>44</v>
      </c>
      <c r="AX344" s="131">
        <v>24</v>
      </c>
      <c r="AY344" s="131">
        <v>43</v>
      </c>
      <c r="AZ344" s="131">
        <v>59</v>
      </c>
      <c r="BA344" s="131">
        <v>50</v>
      </c>
      <c r="BB344" s="131">
        <v>46</v>
      </c>
      <c r="BC344" s="131">
        <v>41</v>
      </c>
      <c r="BD344" s="131">
        <v>39</v>
      </c>
      <c r="BE344" s="131">
        <v>43</v>
      </c>
      <c r="BF344" s="131">
        <v>53</v>
      </c>
      <c r="BG344" s="131">
        <v>48</v>
      </c>
      <c r="BH344" s="131">
        <v>40</v>
      </c>
      <c r="BI344" s="131">
        <v>47</v>
      </c>
      <c r="BJ344" s="131">
        <v>41</v>
      </c>
      <c r="BK344" s="131">
        <v>43</v>
      </c>
      <c r="BL344" s="131">
        <v>44</v>
      </c>
      <c r="BM344" s="131">
        <v>40</v>
      </c>
      <c r="BN344" s="131">
        <v>42</v>
      </c>
      <c r="BO344" s="131">
        <v>49</v>
      </c>
      <c r="BP344" s="131">
        <v>46</v>
      </c>
      <c r="BQ344" s="131">
        <v>54</v>
      </c>
      <c r="BR344" s="131">
        <v>39</v>
      </c>
      <c r="BS344" s="131">
        <v>39</v>
      </c>
      <c r="BT344" s="131">
        <v>36</v>
      </c>
      <c r="BU344" s="131">
        <v>34</v>
      </c>
      <c r="BV344" s="131">
        <v>59</v>
      </c>
      <c r="BW344" s="131">
        <v>45</v>
      </c>
      <c r="BX344" s="131">
        <v>41</v>
      </c>
      <c r="BY344" s="131">
        <v>39</v>
      </c>
      <c r="BZ344" s="131">
        <v>39</v>
      </c>
      <c r="CA344" s="131">
        <v>40</v>
      </c>
      <c r="CB344" s="131">
        <v>51</v>
      </c>
      <c r="CC344" s="131">
        <v>47</v>
      </c>
      <c r="CD344" s="131">
        <v>41</v>
      </c>
      <c r="CE344" s="131">
        <v>52</v>
      </c>
      <c r="CF344" s="131">
        <v>38</v>
      </c>
      <c r="CG344" s="131">
        <v>48</v>
      </c>
      <c r="CH344" s="131">
        <v>57</v>
      </c>
      <c r="CI344" s="131">
        <v>46</v>
      </c>
      <c r="CJ344" s="131">
        <v>49</v>
      </c>
      <c r="CK344" s="131">
        <v>59</v>
      </c>
      <c r="CL344" s="131">
        <v>51</v>
      </c>
      <c r="CM344" s="131">
        <v>47</v>
      </c>
      <c r="CN344" s="131">
        <v>42</v>
      </c>
      <c r="CO344" s="131">
        <v>61</v>
      </c>
      <c r="CP344" s="131">
        <v>42</v>
      </c>
    </row>
    <row r="345" spans="2:94" x14ac:dyDescent="0.3">
      <c r="B345" s="18" t="str">
        <f t="shared" si="10"/>
        <v>DR_Mobile Lock EnabledGoogle Android</v>
      </c>
      <c r="C345" s="18" t="s">
        <v>1052</v>
      </c>
      <c r="D345" s="18" t="s">
        <v>4</v>
      </c>
      <c r="E345" s="18">
        <v>28</v>
      </c>
      <c r="F345" s="18">
        <v>27</v>
      </c>
      <c r="G345" s="18">
        <v>23</v>
      </c>
      <c r="H345" s="18">
        <v>16</v>
      </c>
      <c r="I345" s="18">
        <v>13</v>
      </c>
      <c r="J345" s="18">
        <v>30</v>
      </c>
      <c r="K345" s="18">
        <v>21</v>
      </c>
      <c r="L345" s="18">
        <v>23</v>
      </c>
      <c r="M345" s="18">
        <v>30</v>
      </c>
      <c r="N345" s="18">
        <v>21</v>
      </c>
      <c r="O345" s="18">
        <v>17</v>
      </c>
      <c r="P345" s="18">
        <v>28</v>
      </c>
      <c r="Q345" s="18">
        <v>27</v>
      </c>
      <c r="R345" s="18">
        <v>18</v>
      </c>
      <c r="S345" s="18">
        <v>32</v>
      </c>
      <c r="T345" s="18">
        <v>32</v>
      </c>
      <c r="U345" s="18">
        <v>19</v>
      </c>
      <c r="V345" s="18">
        <v>17</v>
      </c>
      <c r="W345" s="18">
        <v>20</v>
      </c>
      <c r="X345" s="18">
        <v>18</v>
      </c>
      <c r="Y345" s="18">
        <v>22</v>
      </c>
      <c r="Z345" s="18">
        <v>19</v>
      </c>
      <c r="AA345" s="18">
        <v>32</v>
      </c>
      <c r="AB345" s="131">
        <v>22</v>
      </c>
      <c r="AC345" s="131">
        <v>29</v>
      </c>
      <c r="AD345" s="131">
        <v>20</v>
      </c>
      <c r="AE345" s="131">
        <v>25</v>
      </c>
      <c r="AF345" s="131">
        <v>28</v>
      </c>
      <c r="AG345" s="131">
        <v>20</v>
      </c>
      <c r="AH345" s="131">
        <v>32</v>
      </c>
      <c r="AI345" s="131">
        <v>23</v>
      </c>
      <c r="AJ345" s="131">
        <v>20</v>
      </c>
      <c r="AK345" s="131">
        <v>27</v>
      </c>
      <c r="AL345" s="131">
        <v>31</v>
      </c>
      <c r="AM345" s="131">
        <v>29</v>
      </c>
      <c r="AN345" s="131">
        <v>16</v>
      </c>
      <c r="AO345" s="131">
        <v>30</v>
      </c>
      <c r="AP345" s="131">
        <v>28</v>
      </c>
      <c r="AQ345" s="131">
        <v>11</v>
      </c>
      <c r="AR345" s="131">
        <v>21</v>
      </c>
      <c r="AS345" s="131">
        <v>23</v>
      </c>
      <c r="AT345" s="131">
        <v>17</v>
      </c>
      <c r="AU345" s="131">
        <v>33</v>
      </c>
      <c r="AV345" s="131">
        <v>22</v>
      </c>
      <c r="AW345" s="131">
        <v>21</v>
      </c>
      <c r="AX345" s="131">
        <v>21</v>
      </c>
      <c r="AY345" s="131">
        <v>17</v>
      </c>
      <c r="AZ345" s="131">
        <v>24</v>
      </c>
      <c r="BA345" s="131">
        <v>17</v>
      </c>
      <c r="BB345" s="131">
        <v>19</v>
      </c>
      <c r="BC345" s="131">
        <v>23</v>
      </c>
      <c r="BD345" s="131">
        <v>14</v>
      </c>
      <c r="BE345" s="131">
        <v>17</v>
      </c>
      <c r="BF345" s="131">
        <v>26</v>
      </c>
      <c r="BG345" s="131">
        <v>25</v>
      </c>
      <c r="BH345" s="131">
        <v>21</v>
      </c>
      <c r="BI345" s="131">
        <v>18</v>
      </c>
      <c r="BJ345" s="131">
        <v>14</v>
      </c>
      <c r="BK345" s="131">
        <v>21</v>
      </c>
      <c r="BL345" s="131">
        <v>15</v>
      </c>
      <c r="BM345" s="131">
        <v>15</v>
      </c>
      <c r="BN345" s="131">
        <v>26</v>
      </c>
      <c r="BO345" s="131">
        <v>24</v>
      </c>
      <c r="BP345" s="131">
        <v>17</v>
      </c>
      <c r="BQ345" s="131">
        <v>23</v>
      </c>
      <c r="BR345" s="131">
        <v>26</v>
      </c>
      <c r="BS345" s="131">
        <v>19</v>
      </c>
      <c r="BT345" s="131">
        <v>18</v>
      </c>
      <c r="BU345" s="131">
        <v>24</v>
      </c>
      <c r="BV345" s="131">
        <v>17</v>
      </c>
      <c r="BW345" s="131">
        <v>26</v>
      </c>
      <c r="BX345" s="131">
        <v>32</v>
      </c>
      <c r="BY345" s="131">
        <v>23</v>
      </c>
      <c r="BZ345" s="131">
        <v>10</v>
      </c>
      <c r="CA345" s="131">
        <v>19</v>
      </c>
      <c r="CB345" s="131">
        <v>12</v>
      </c>
      <c r="CC345" s="131">
        <v>23</v>
      </c>
      <c r="CD345" s="131">
        <v>18</v>
      </c>
      <c r="CE345" s="131">
        <v>29</v>
      </c>
      <c r="CF345" s="131">
        <v>24</v>
      </c>
      <c r="CG345" s="131">
        <v>16</v>
      </c>
      <c r="CH345" s="131">
        <v>14</v>
      </c>
      <c r="CI345" s="131">
        <v>16</v>
      </c>
      <c r="CJ345" s="131">
        <v>17</v>
      </c>
      <c r="CK345" s="131">
        <v>24</v>
      </c>
      <c r="CL345" s="131">
        <v>23</v>
      </c>
      <c r="CM345" s="131">
        <v>20</v>
      </c>
      <c r="CN345" s="131">
        <v>18</v>
      </c>
      <c r="CO345" s="131">
        <v>24</v>
      </c>
      <c r="CP345" s="131">
        <v>37</v>
      </c>
    </row>
    <row r="346" spans="2:94" x14ac:dyDescent="0.3">
      <c r="B346" s="18" t="str">
        <f t="shared" si="10"/>
        <v>DR_Mobile Lock DisabledApple iOS</v>
      </c>
      <c r="C346" s="18" t="s">
        <v>1053</v>
      </c>
      <c r="D346" s="18" t="s">
        <v>3</v>
      </c>
      <c r="E346" s="18">
        <v>512</v>
      </c>
      <c r="F346" s="18">
        <v>497</v>
      </c>
      <c r="G346" s="18">
        <v>446</v>
      </c>
      <c r="H346" s="18">
        <v>422</v>
      </c>
      <c r="I346" s="18">
        <v>423</v>
      </c>
      <c r="J346" s="18">
        <v>531</v>
      </c>
      <c r="K346" s="18">
        <v>547</v>
      </c>
      <c r="L346" s="18">
        <v>563</v>
      </c>
      <c r="M346" s="18">
        <v>516</v>
      </c>
      <c r="N346" s="18">
        <v>448</v>
      </c>
      <c r="O346" s="18">
        <v>389</v>
      </c>
      <c r="P346" s="18">
        <v>562</v>
      </c>
      <c r="Q346" s="18">
        <v>564</v>
      </c>
      <c r="R346" s="18">
        <v>587</v>
      </c>
      <c r="S346" s="18">
        <v>597</v>
      </c>
      <c r="T346" s="18">
        <v>571</v>
      </c>
      <c r="U346" s="18">
        <v>506</v>
      </c>
      <c r="V346" s="18">
        <v>481</v>
      </c>
      <c r="W346" s="18">
        <v>551</v>
      </c>
      <c r="X346" s="18">
        <v>547</v>
      </c>
      <c r="Y346" s="18">
        <v>582</v>
      </c>
      <c r="Z346" s="18">
        <v>549</v>
      </c>
      <c r="AA346" s="18">
        <v>691</v>
      </c>
      <c r="AB346" s="131">
        <v>600</v>
      </c>
      <c r="AC346" s="131">
        <v>536</v>
      </c>
      <c r="AD346" s="131">
        <v>669</v>
      </c>
      <c r="AE346" s="131">
        <v>659</v>
      </c>
      <c r="AF346" s="131">
        <v>718</v>
      </c>
      <c r="AG346" s="131">
        <v>694</v>
      </c>
      <c r="AH346" s="131">
        <v>673</v>
      </c>
      <c r="AI346" s="131">
        <v>574</v>
      </c>
      <c r="AJ346" s="131">
        <v>532</v>
      </c>
      <c r="AK346" s="131">
        <v>620</v>
      </c>
      <c r="AL346" s="131">
        <v>616</v>
      </c>
      <c r="AM346" s="131">
        <v>609</v>
      </c>
      <c r="AN346" s="131">
        <v>669</v>
      </c>
      <c r="AO346" s="131">
        <v>647</v>
      </c>
      <c r="AP346" s="131">
        <v>620</v>
      </c>
      <c r="AQ346" s="131">
        <v>500</v>
      </c>
      <c r="AR346" s="131">
        <v>608</v>
      </c>
      <c r="AS346" s="131">
        <v>591</v>
      </c>
      <c r="AT346" s="131">
        <v>597</v>
      </c>
      <c r="AU346" s="131">
        <v>610</v>
      </c>
      <c r="AV346" s="131">
        <v>598</v>
      </c>
      <c r="AW346" s="131">
        <v>533</v>
      </c>
      <c r="AX346" s="131">
        <v>460</v>
      </c>
      <c r="AY346" s="131">
        <v>649</v>
      </c>
      <c r="AZ346" s="131">
        <v>633</v>
      </c>
      <c r="BA346" s="131">
        <v>615</v>
      </c>
      <c r="BB346" s="131">
        <v>621</v>
      </c>
      <c r="BC346" s="131">
        <v>608</v>
      </c>
      <c r="BD346" s="131">
        <v>551</v>
      </c>
      <c r="BE346" s="131">
        <v>529</v>
      </c>
      <c r="BF346" s="131">
        <v>652</v>
      </c>
      <c r="BG346" s="131">
        <v>650</v>
      </c>
      <c r="BH346" s="131">
        <v>629</v>
      </c>
      <c r="BI346" s="131">
        <v>640</v>
      </c>
      <c r="BJ346" s="131">
        <v>585</v>
      </c>
      <c r="BK346" s="131">
        <v>539</v>
      </c>
      <c r="BL346" s="131">
        <v>474</v>
      </c>
      <c r="BM346" s="131">
        <v>584</v>
      </c>
      <c r="BN346" s="131">
        <v>616</v>
      </c>
      <c r="BO346" s="131">
        <v>591</v>
      </c>
      <c r="BP346" s="131">
        <v>541</v>
      </c>
      <c r="BQ346" s="131">
        <v>580</v>
      </c>
      <c r="BR346" s="131">
        <v>493</v>
      </c>
      <c r="BS346" s="131">
        <v>501</v>
      </c>
      <c r="BT346" s="131">
        <v>615</v>
      </c>
      <c r="BU346" s="131">
        <v>529</v>
      </c>
      <c r="BV346" s="131">
        <v>558</v>
      </c>
      <c r="BW346" s="131">
        <v>585</v>
      </c>
      <c r="BX346" s="131">
        <v>562</v>
      </c>
      <c r="BY346" s="131">
        <v>532</v>
      </c>
      <c r="BZ346" s="131">
        <v>461</v>
      </c>
      <c r="CA346" s="131">
        <v>570</v>
      </c>
      <c r="CB346" s="131">
        <v>566</v>
      </c>
      <c r="CC346" s="131">
        <v>583</v>
      </c>
      <c r="CD346" s="131">
        <v>636</v>
      </c>
      <c r="CE346" s="131">
        <v>606</v>
      </c>
      <c r="CF346" s="131">
        <v>518</v>
      </c>
      <c r="CG346" s="131">
        <v>461</v>
      </c>
      <c r="CH346" s="131">
        <v>610</v>
      </c>
      <c r="CI346" s="131">
        <v>639</v>
      </c>
      <c r="CJ346" s="131">
        <v>656</v>
      </c>
      <c r="CK346" s="131">
        <v>616</v>
      </c>
      <c r="CL346" s="131">
        <v>651</v>
      </c>
      <c r="CM346" s="131">
        <v>627</v>
      </c>
      <c r="CN346" s="131">
        <v>525</v>
      </c>
      <c r="CO346" s="131">
        <v>679</v>
      </c>
      <c r="CP346" s="131">
        <v>648</v>
      </c>
    </row>
    <row r="347" spans="2:94" x14ac:dyDescent="0.3">
      <c r="B347" s="18" t="str">
        <f t="shared" si="10"/>
        <v>DR_Mobile Lock DisabledGoogle Android</v>
      </c>
      <c r="C347" s="18" t="s">
        <v>1053</v>
      </c>
      <c r="D347" s="18" t="s">
        <v>4</v>
      </c>
      <c r="E347" s="18">
        <v>167</v>
      </c>
      <c r="F347" s="18">
        <v>185</v>
      </c>
      <c r="G347" s="18">
        <v>152</v>
      </c>
      <c r="H347" s="18">
        <v>131</v>
      </c>
      <c r="I347" s="18">
        <v>153</v>
      </c>
      <c r="J347" s="18">
        <v>194</v>
      </c>
      <c r="K347" s="18">
        <v>191</v>
      </c>
      <c r="L347" s="18">
        <v>185</v>
      </c>
      <c r="M347" s="18">
        <v>193</v>
      </c>
      <c r="N347" s="18">
        <v>176</v>
      </c>
      <c r="O347" s="18">
        <v>148</v>
      </c>
      <c r="P347" s="18">
        <v>171</v>
      </c>
      <c r="Q347" s="18">
        <v>193</v>
      </c>
      <c r="R347" s="18">
        <v>183</v>
      </c>
      <c r="S347" s="18">
        <v>192</v>
      </c>
      <c r="T347" s="18">
        <v>182</v>
      </c>
      <c r="U347" s="18">
        <v>141</v>
      </c>
      <c r="V347" s="18">
        <v>148</v>
      </c>
      <c r="W347" s="18">
        <v>181</v>
      </c>
      <c r="X347" s="18">
        <v>165</v>
      </c>
      <c r="Y347" s="18">
        <v>187</v>
      </c>
      <c r="Z347" s="18">
        <v>168</v>
      </c>
      <c r="AA347" s="18">
        <v>190</v>
      </c>
      <c r="AB347" s="131">
        <v>187</v>
      </c>
      <c r="AC347" s="131">
        <v>148</v>
      </c>
      <c r="AD347" s="131">
        <v>178</v>
      </c>
      <c r="AE347" s="131">
        <v>209</v>
      </c>
      <c r="AF347" s="131">
        <v>189</v>
      </c>
      <c r="AG347" s="131">
        <v>178</v>
      </c>
      <c r="AH347" s="131">
        <v>209</v>
      </c>
      <c r="AI347" s="131">
        <v>191</v>
      </c>
      <c r="AJ347" s="131">
        <v>165</v>
      </c>
      <c r="AK347" s="131">
        <v>198</v>
      </c>
      <c r="AL347" s="131">
        <v>231</v>
      </c>
      <c r="AM347" s="131">
        <v>194</v>
      </c>
      <c r="AN347" s="131">
        <v>197</v>
      </c>
      <c r="AO347" s="131">
        <v>203</v>
      </c>
      <c r="AP347" s="131">
        <v>179</v>
      </c>
      <c r="AQ347" s="131">
        <v>145</v>
      </c>
      <c r="AR347" s="131">
        <v>187</v>
      </c>
      <c r="AS347" s="131">
        <v>177</v>
      </c>
      <c r="AT347" s="131">
        <v>205</v>
      </c>
      <c r="AU347" s="131">
        <v>210</v>
      </c>
      <c r="AV347" s="131">
        <v>175</v>
      </c>
      <c r="AW347" s="131">
        <v>138</v>
      </c>
      <c r="AX347" s="131">
        <v>109</v>
      </c>
      <c r="AY347" s="131">
        <v>171</v>
      </c>
      <c r="AZ347" s="131">
        <v>181</v>
      </c>
      <c r="BA347" s="131">
        <v>164</v>
      </c>
      <c r="BB347" s="131">
        <v>176</v>
      </c>
      <c r="BC347" s="131">
        <v>156</v>
      </c>
      <c r="BD347" s="131">
        <v>166</v>
      </c>
      <c r="BE347" s="131">
        <v>147</v>
      </c>
      <c r="BF347" s="131">
        <v>193</v>
      </c>
      <c r="BG347" s="131">
        <v>170</v>
      </c>
      <c r="BH347" s="131">
        <v>172</v>
      </c>
      <c r="BI347" s="131">
        <v>181</v>
      </c>
      <c r="BJ347" s="131">
        <v>178</v>
      </c>
      <c r="BK347" s="131">
        <v>157</v>
      </c>
      <c r="BL347" s="131">
        <v>129</v>
      </c>
      <c r="BM347" s="131">
        <v>157</v>
      </c>
      <c r="BN347" s="131">
        <v>161</v>
      </c>
      <c r="BO347" s="131">
        <v>195</v>
      </c>
      <c r="BP347" s="131">
        <v>169</v>
      </c>
      <c r="BQ347" s="131">
        <v>198</v>
      </c>
      <c r="BR347" s="131">
        <v>168</v>
      </c>
      <c r="BS347" s="131">
        <v>164</v>
      </c>
      <c r="BT347" s="131">
        <v>187</v>
      </c>
      <c r="BU347" s="131">
        <v>179</v>
      </c>
      <c r="BV347" s="131">
        <v>172</v>
      </c>
      <c r="BW347" s="131">
        <v>182</v>
      </c>
      <c r="BX347" s="131">
        <v>151</v>
      </c>
      <c r="BY347" s="131">
        <v>181</v>
      </c>
      <c r="BZ347" s="131">
        <v>130</v>
      </c>
      <c r="CA347" s="131">
        <v>173</v>
      </c>
      <c r="CB347" s="131">
        <v>171</v>
      </c>
      <c r="CC347" s="131">
        <v>191</v>
      </c>
      <c r="CD347" s="131">
        <v>213</v>
      </c>
      <c r="CE347" s="131">
        <v>208</v>
      </c>
      <c r="CF347" s="131">
        <v>158</v>
      </c>
      <c r="CG347" s="131">
        <v>160</v>
      </c>
      <c r="CH347" s="131">
        <v>166</v>
      </c>
      <c r="CI347" s="131">
        <v>190</v>
      </c>
      <c r="CJ347" s="131">
        <v>171</v>
      </c>
      <c r="CK347" s="131">
        <v>185</v>
      </c>
      <c r="CL347" s="131">
        <v>197</v>
      </c>
      <c r="CM347" s="131">
        <v>189</v>
      </c>
      <c r="CN347" s="131">
        <v>145</v>
      </c>
      <c r="CO347" s="131">
        <v>188</v>
      </c>
      <c r="CP347" s="131">
        <v>196</v>
      </c>
    </row>
    <row r="348" spans="2:94" x14ac:dyDescent="0.3">
      <c r="B348" s="18" t="str">
        <f t="shared" si="10"/>
        <v>DR_Change Status Exit linkApple iOS</v>
      </c>
      <c r="C348" s="18" t="s">
        <v>146</v>
      </c>
      <c r="D348" s="18" t="s">
        <v>3</v>
      </c>
      <c r="E348" s="18">
        <v>29</v>
      </c>
      <c r="F348" s="18">
        <v>24</v>
      </c>
      <c r="G348" s="18">
        <v>32</v>
      </c>
      <c r="H348" s="18">
        <v>28</v>
      </c>
      <c r="I348" s="18">
        <v>25</v>
      </c>
      <c r="J348" s="18">
        <v>36</v>
      </c>
      <c r="K348" s="18">
        <v>40</v>
      </c>
      <c r="L348" s="18">
        <v>36</v>
      </c>
      <c r="M348" s="18">
        <v>43</v>
      </c>
      <c r="N348" s="18">
        <v>35</v>
      </c>
      <c r="O348" s="18">
        <v>29</v>
      </c>
      <c r="P348" s="18">
        <v>36</v>
      </c>
      <c r="Q348" s="18">
        <v>31</v>
      </c>
      <c r="R348" s="18">
        <v>45</v>
      </c>
      <c r="S348" s="18">
        <v>37</v>
      </c>
      <c r="T348" s="18">
        <v>27</v>
      </c>
      <c r="U348" s="18">
        <v>23</v>
      </c>
      <c r="V348" s="18">
        <v>30</v>
      </c>
      <c r="W348" s="18">
        <v>30</v>
      </c>
      <c r="X348" s="18">
        <v>34</v>
      </c>
      <c r="Y348" s="18">
        <v>35</v>
      </c>
      <c r="Z348" s="18">
        <v>31</v>
      </c>
      <c r="AA348" s="18">
        <v>48</v>
      </c>
      <c r="AB348" s="132">
        <v>48</v>
      </c>
      <c r="AC348" s="132">
        <v>41</v>
      </c>
      <c r="AD348" s="132">
        <v>26</v>
      </c>
      <c r="AE348" s="132">
        <v>40</v>
      </c>
      <c r="AF348" s="132">
        <v>47</v>
      </c>
      <c r="AG348" s="132">
        <v>39</v>
      </c>
      <c r="AH348" s="132">
        <v>38</v>
      </c>
      <c r="AI348" s="132">
        <v>25</v>
      </c>
      <c r="AJ348" s="132">
        <v>30</v>
      </c>
      <c r="AK348" s="132">
        <v>34</v>
      </c>
      <c r="AL348" s="132">
        <v>45</v>
      </c>
      <c r="AM348" s="132">
        <v>35</v>
      </c>
      <c r="AN348" s="132">
        <v>33</v>
      </c>
      <c r="AO348" s="132">
        <v>29</v>
      </c>
      <c r="AP348" s="132">
        <v>33</v>
      </c>
      <c r="AQ348" s="132">
        <v>27</v>
      </c>
      <c r="AR348" s="132">
        <v>32</v>
      </c>
      <c r="AS348" s="132">
        <v>19</v>
      </c>
      <c r="AT348" s="132">
        <v>36</v>
      </c>
      <c r="AU348" s="132">
        <v>26</v>
      </c>
      <c r="AV348" s="132">
        <v>33</v>
      </c>
      <c r="AW348" s="132">
        <v>40</v>
      </c>
      <c r="AX348" s="132">
        <v>23</v>
      </c>
      <c r="AY348" s="132">
        <v>33</v>
      </c>
      <c r="AZ348" s="132">
        <v>27</v>
      </c>
      <c r="BA348" s="132">
        <v>24</v>
      </c>
      <c r="BB348" s="132">
        <v>28</v>
      </c>
      <c r="BC348" s="132">
        <v>20</v>
      </c>
      <c r="BD348" s="132">
        <v>34</v>
      </c>
      <c r="BE348" s="132">
        <v>25</v>
      </c>
      <c r="BF348" s="132">
        <v>30</v>
      </c>
      <c r="BG348" s="132">
        <v>39</v>
      </c>
      <c r="BH348" s="132">
        <v>33</v>
      </c>
      <c r="BI348" s="132">
        <v>31</v>
      </c>
      <c r="BJ348" s="132">
        <v>35</v>
      </c>
      <c r="BK348" s="132">
        <v>31</v>
      </c>
      <c r="BL348" s="132">
        <v>31</v>
      </c>
      <c r="BM348" s="132">
        <v>28</v>
      </c>
      <c r="BN348" s="132">
        <v>32</v>
      </c>
      <c r="BO348" s="132">
        <v>32</v>
      </c>
      <c r="BP348" s="132">
        <v>30</v>
      </c>
      <c r="BQ348" s="132">
        <v>36</v>
      </c>
      <c r="BR348" s="132">
        <v>41</v>
      </c>
      <c r="BS348" s="132">
        <v>25</v>
      </c>
      <c r="BT348" s="132">
        <v>45</v>
      </c>
      <c r="BU348" s="132">
        <v>26</v>
      </c>
      <c r="BV348" s="132">
        <v>34</v>
      </c>
      <c r="BW348" s="132">
        <v>23</v>
      </c>
      <c r="BX348" s="132">
        <v>31</v>
      </c>
      <c r="BY348" s="132">
        <v>32</v>
      </c>
      <c r="BZ348" s="132">
        <v>27</v>
      </c>
      <c r="CA348" s="132">
        <v>31</v>
      </c>
      <c r="CB348" s="132">
        <v>21</v>
      </c>
      <c r="CC348" s="132">
        <v>32</v>
      </c>
      <c r="CD348" s="132">
        <v>35</v>
      </c>
      <c r="CE348" s="132">
        <v>26</v>
      </c>
      <c r="CF348" s="132">
        <v>24</v>
      </c>
      <c r="CG348" s="132">
        <v>26</v>
      </c>
      <c r="CH348" s="132">
        <v>28</v>
      </c>
      <c r="CI348" s="132">
        <v>38</v>
      </c>
      <c r="CJ348" s="132">
        <v>35</v>
      </c>
      <c r="CK348" s="132">
        <v>31</v>
      </c>
      <c r="CL348" s="132">
        <v>30</v>
      </c>
      <c r="CM348" s="132">
        <v>36</v>
      </c>
      <c r="CN348" s="132">
        <v>22</v>
      </c>
      <c r="CO348" s="132">
        <v>41</v>
      </c>
      <c r="CP348" s="133">
        <v>29</v>
      </c>
    </row>
    <row r="349" spans="2:94" x14ac:dyDescent="0.3">
      <c r="B349" s="18" t="str">
        <f t="shared" si="10"/>
        <v>DR_Change Status Exit linkGoogle Android</v>
      </c>
      <c r="C349" s="18" t="s">
        <v>146</v>
      </c>
      <c r="D349" s="18" t="s">
        <v>4</v>
      </c>
      <c r="E349" s="18">
        <v>16</v>
      </c>
      <c r="F349" s="18">
        <v>18</v>
      </c>
      <c r="G349" s="18">
        <v>22</v>
      </c>
      <c r="H349" s="18">
        <v>16</v>
      </c>
      <c r="I349" s="18">
        <v>8</v>
      </c>
      <c r="J349" s="18">
        <v>22</v>
      </c>
      <c r="K349" s="18">
        <v>14</v>
      </c>
      <c r="L349" s="18">
        <v>24</v>
      </c>
      <c r="M349" s="18">
        <v>15</v>
      </c>
      <c r="N349" s="18">
        <v>18</v>
      </c>
      <c r="O349" s="18">
        <v>15</v>
      </c>
      <c r="P349" s="18">
        <v>26</v>
      </c>
      <c r="Q349" s="18">
        <v>14</v>
      </c>
      <c r="R349" s="18">
        <v>12</v>
      </c>
      <c r="S349" s="18">
        <v>17</v>
      </c>
      <c r="T349" s="18">
        <v>17</v>
      </c>
      <c r="U349" s="18">
        <v>15</v>
      </c>
      <c r="V349" s="18">
        <v>16</v>
      </c>
      <c r="W349" s="18">
        <v>18</v>
      </c>
      <c r="X349" s="18">
        <v>11</v>
      </c>
      <c r="Y349" s="18">
        <v>14</v>
      </c>
      <c r="Z349" s="18">
        <v>14</v>
      </c>
      <c r="AA349" s="18">
        <v>14</v>
      </c>
      <c r="AB349" s="132">
        <v>21</v>
      </c>
      <c r="AC349" s="132">
        <v>14</v>
      </c>
      <c r="AD349" s="132">
        <v>15</v>
      </c>
      <c r="AE349" s="132">
        <v>13</v>
      </c>
      <c r="AF349" s="132">
        <v>11</v>
      </c>
      <c r="AG349" s="132">
        <v>8</v>
      </c>
      <c r="AH349" s="132">
        <v>14</v>
      </c>
      <c r="AI349" s="132">
        <v>16</v>
      </c>
      <c r="AJ349" s="132">
        <v>18</v>
      </c>
      <c r="AK349" s="132">
        <v>18</v>
      </c>
      <c r="AL349" s="132">
        <v>10</v>
      </c>
      <c r="AM349" s="132">
        <v>17</v>
      </c>
      <c r="AN349" s="132">
        <v>14</v>
      </c>
      <c r="AO349" s="132">
        <v>23</v>
      </c>
      <c r="AP349" s="132">
        <v>20</v>
      </c>
      <c r="AQ349" s="132">
        <v>14</v>
      </c>
      <c r="AR349" s="132">
        <v>20</v>
      </c>
      <c r="AS349" s="132">
        <v>9</v>
      </c>
      <c r="AT349" s="132">
        <v>14</v>
      </c>
      <c r="AU349" s="132">
        <v>12</v>
      </c>
      <c r="AV349" s="132">
        <v>15</v>
      </c>
      <c r="AW349" s="132">
        <v>10</v>
      </c>
      <c r="AX349" s="132">
        <v>10</v>
      </c>
      <c r="AY349" s="132">
        <v>14</v>
      </c>
      <c r="AZ349" s="132">
        <v>13</v>
      </c>
      <c r="BA349" s="132">
        <v>12</v>
      </c>
      <c r="BB349" s="132">
        <v>17</v>
      </c>
      <c r="BC349" s="132">
        <v>10</v>
      </c>
      <c r="BD349" s="132">
        <v>19</v>
      </c>
      <c r="BE349" s="132">
        <v>16</v>
      </c>
      <c r="BF349" s="132">
        <v>14</v>
      </c>
      <c r="BG349" s="132">
        <v>14</v>
      </c>
      <c r="BH349" s="132">
        <v>11</v>
      </c>
      <c r="BI349" s="132">
        <v>11</v>
      </c>
      <c r="BJ349" s="132">
        <v>12</v>
      </c>
      <c r="BK349" s="132">
        <v>18</v>
      </c>
      <c r="BL349" s="132">
        <v>8</v>
      </c>
      <c r="BM349" s="132">
        <v>12</v>
      </c>
      <c r="BN349" s="132">
        <v>9</v>
      </c>
      <c r="BO349" s="132">
        <v>22</v>
      </c>
      <c r="BP349" s="132">
        <v>17</v>
      </c>
      <c r="BQ349" s="132">
        <v>20</v>
      </c>
      <c r="BR349" s="132">
        <v>15</v>
      </c>
      <c r="BS349" s="132">
        <v>15</v>
      </c>
      <c r="BT349" s="132">
        <v>10</v>
      </c>
      <c r="BU349" s="132">
        <v>20</v>
      </c>
      <c r="BV349" s="132">
        <v>9</v>
      </c>
      <c r="BW349" s="132">
        <v>15</v>
      </c>
      <c r="BX349" s="132">
        <v>17</v>
      </c>
      <c r="BY349" s="132">
        <v>16</v>
      </c>
      <c r="BZ349" s="132">
        <v>12</v>
      </c>
      <c r="CA349" s="132">
        <v>9</v>
      </c>
      <c r="CB349" s="132">
        <v>10</v>
      </c>
      <c r="CC349" s="132">
        <v>10</v>
      </c>
      <c r="CD349" s="132">
        <v>16</v>
      </c>
      <c r="CE349" s="132">
        <v>29</v>
      </c>
      <c r="CF349" s="132">
        <v>18</v>
      </c>
      <c r="CG349" s="132">
        <v>10</v>
      </c>
      <c r="CH349" s="132">
        <v>11</v>
      </c>
      <c r="CI349" s="132">
        <v>11</v>
      </c>
      <c r="CJ349" s="132">
        <v>11</v>
      </c>
      <c r="CK349" s="132">
        <v>17</v>
      </c>
      <c r="CL349" s="132">
        <v>18</v>
      </c>
      <c r="CM349" s="132">
        <v>12</v>
      </c>
      <c r="CN349" s="132">
        <v>13</v>
      </c>
      <c r="CO349" s="132">
        <v>15</v>
      </c>
      <c r="CP349" s="133">
        <v>21</v>
      </c>
    </row>
    <row r="350" spans="2:94" x14ac:dyDescent="0.3">
      <c r="B350" s="18" t="str">
        <f t="shared" si="10"/>
        <v>DR_Add a LineApple iOS</v>
      </c>
      <c r="C350" s="18" t="s">
        <v>147</v>
      </c>
      <c r="D350" s="18" t="s">
        <v>3</v>
      </c>
      <c r="E350" s="18">
        <v>8</v>
      </c>
      <c r="F350" s="18">
        <v>19</v>
      </c>
      <c r="G350" s="18">
        <v>7</v>
      </c>
      <c r="H350" s="18">
        <v>11</v>
      </c>
      <c r="I350" s="18">
        <v>13</v>
      </c>
      <c r="J350" s="18">
        <v>14</v>
      </c>
      <c r="K350" s="18">
        <v>16</v>
      </c>
      <c r="L350" s="18">
        <v>23</v>
      </c>
      <c r="M350" s="18">
        <v>16</v>
      </c>
      <c r="N350" s="18">
        <v>10</v>
      </c>
      <c r="O350" s="18">
        <v>6</v>
      </c>
      <c r="P350" s="18">
        <v>29</v>
      </c>
      <c r="Q350" s="18">
        <v>19</v>
      </c>
      <c r="R350" s="18">
        <v>19</v>
      </c>
      <c r="S350" s="18">
        <v>31</v>
      </c>
      <c r="T350" s="18">
        <v>22</v>
      </c>
      <c r="U350" s="18">
        <v>23</v>
      </c>
      <c r="V350" s="18">
        <v>20</v>
      </c>
      <c r="W350" s="18">
        <v>22</v>
      </c>
      <c r="X350" s="18">
        <v>15</v>
      </c>
      <c r="Y350" s="18">
        <v>16</v>
      </c>
      <c r="Z350" s="18">
        <v>20</v>
      </c>
      <c r="AA350" s="18">
        <v>27</v>
      </c>
      <c r="AB350" s="132">
        <v>22</v>
      </c>
      <c r="AC350" s="132">
        <v>14</v>
      </c>
      <c r="AD350" s="132">
        <v>30</v>
      </c>
      <c r="AE350" s="132">
        <v>27</v>
      </c>
      <c r="AF350" s="132">
        <v>32</v>
      </c>
      <c r="AG350" s="132">
        <v>24</v>
      </c>
      <c r="AH350" s="132">
        <v>24</v>
      </c>
      <c r="AI350" s="132">
        <v>19</v>
      </c>
      <c r="AJ350" s="132">
        <v>20</v>
      </c>
      <c r="AK350" s="132">
        <v>24</v>
      </c>
      <c r="AL350" s="132">
        <v>25</v>
      </c>
      <c r="AM350" s="132">
        <v>17</v>
      </c>
      <c r="AN350" s="132">
        <v>22</v>
      </c>
      <c r="AO350" s="132">
        <v>20</v>
      </c>
      <c r="AP350" s="132">
        <v>7</v>
      </c>
      <c r="AQ350" s="132">
        <v>12</v>
      </c>
      <c r="AR350" s="132">
        <v>21</v>
      </c>
      <c r="AS350" s="132">
        <v>17</v>
      </c>
      <c r="AT350" s="132">
        <v>23</v>
      </c>
      <c r="AU350" s="132">
        <v>26</v>
      </c>
      <c r="AV350" s="132">
        <v>17</v>
      </c>
      <c r="AW350" s="132">
        <v>12</v>
      </c>
      <c r="AX350" s="132">
        <v>10</v>
      </c>
      <c r="AY350" s="132">
        <v>24</v>
      </c>
      <c r="AZ350" s="132">
        <v>18</v>
      </c>
      <c r="BA350" s="132">
        <v>13</v>
      </c>
      <c r="BB350" s="132">
        <v>15</v>
      </c>
      <c r="BC350" s="132">
        <v>11</v>
      </c>
      <c r="BD350" s="132">
        <v>17</v>
      </c>
      <c r="BE350" s="132">
        <v>16</v>
      </c>
      <c r="BF350" s="132">
        <v>12</v>
      </c>
      <c r="BG350" s="132">
        <v>19</v>
      </c>
      <c r="BH350" s="132">
        <v>14</v>
      </c>
      <c r="BI350" s="132">
        <v>8</v>
      </c>
      <c r="BJ350" s="132">
        <v>11</v>
      </c>
      <c r="BK350" s="132">
        <v>8</v>
      </c>
      <c r="BL350" s="132">
        <v>19</v>
      </c>
      <c r="BM350" s="132">
        <v>20</v>
      </c>
      <c r="BN350" s="132">
        <v>28</v>
      </c>
      <c r="BO350" s="132">
        <v>12</v>
      </c>
      <c r="BP350" s="132">
        <v>13</v>
      </c>
      <c r="BQ350" s="132">
        <v>17</v>
      </c>
      <c r="BR350" s="132">
        <v>14</v>
      </c>
      <c r="BS350" s="132">
        <v>10</v>
      </c>
      <c r="BT350" s="132">
        <v>17</v>
      </c>
      <c r="BU350" s="132">
        <v>23</v>
      </c>
      <c r="BV350" s="132">
        <v>20</v>
      </c>
      <c r="BW350" s="132">
        <v>17</v>
      </c>
      <c r="BX350" s="132">
        <v>14</v>
      </c>
      <c r="BY350" s="132">
        <v>18</v>
      </c>
      <c r="BZ350" s="132">
        <v>19</v>
      </c>
      <c r="CA350" s="132">
        <v>12</v>
      </c>
      <c r="CB350" s="132">
        <v>15</v>
      </c>
      <c r="CC350" s="132">
        <v>20</v>
      </c>
      <c r="CD350" s="132">
        <v>25</v>
      </c>
      <c r="CE350" s="132">
        <v>18</v>
      </c>
      <c r="CF350" s="132">
        <v>20</v>
      </c>
      <c r="CG350" s="132">
        <v>19</v>
      </c>
      <c r="CH350" s="132">
        <v>21</v>
      </c>
      <c r="CI350" s="132">
        <v>15</v>
      </c>
      <c r="CJ350" s="132">
        <v>22</v>
      </c>
      <c r="CK350" s="132">
        <v>21</v>
      </c>
      <c r="CL350" s="132">
        <v>19</v>
      </c>
      <c r="CM350" s="132">
        <v>19</v>
      </c>
      <c r="CN350" s="132">
        <v>16</v>
      </c>
      <c r="CO350" s="132">
        <v>18</v>
      </c>
      <c r="CP350" s="133">
        <v>16</v>
      </c>
    </row>
    <row r="351" spans="2:94" x14ac:dyDescent="0.3">
      <c r="B351" s="18" t="str">
        <f t="shared" si="10"/>
        <v>DR_Add a LineGoogle Android</v>
      </c>
      <c r="C351" s="18" t="s">
        <v>147</v>
      </c>
      <c r="D351" s="18" t="s">
        <v>4</v>
      </c>
      <c r="E351" s="18">
        <v>4</v>
      </c>
      <c r="F351" s="18">
        <v>3</v>
      </c>
      <c r="G351" s="18">
        <v>5</v>
      </c>
      <c r="H351" s="18">
        <v>4</v>
      </c>
      <c r="I351" s="18">
        <v>2</v>
      </c>
      <c r="J351" s="18">
        <v>8</v>
      </c>
      <c r="K351" s="18">
        <v>12</v>
      </c>
      <c r="L351" s="18">
        <v>5</v>
      </c>
      <c r="M351" s="18">
        <v>5</v>
      </c>
      <c r="N351" s="18">
        <v>5</v>
      </c>
      <c r="O351" s="18">
        <v>6</v>
      </c>
      <c r="P351" s="18">
        <v>3</v>
      </c>
      <c r="Q351" s="18">
        <v>8</v>
      </c>
      <c r="R351" s="18">
        <v>9</v>
      </c>
      <c r="S351" s="18">
        <v>6</v>
      </c>
      <c r="T351" s="18">
        <v>7</v>
      </c>
      <c r="U351" s="18">
        <v>9</v>
      </c>
      <c r="V351" s="18">
        <v>7</v>
      </c>
      <c r="W351" s="18">
        <v>5</v>
      </c>
      <c r="X351" s="18">
        <v>6</v>
      </c>
      <c r="Y351" s="18">
        <v>6</v>
      </c>
      <c r="Z351" s="18">
        <v>8</v>
      </c>
      <c r="AA351" s="18">
        <v>5</v>
      </c>
      <c r="AB351" s="132">
        <v>6</v>
      </c>
      <c r="AC351" s="132">
        <v>3</v>
      </c>
      <c r="AD351" s="132">
        <v>10</v>
      </c>
      <c r="AE351" s="132">
        <v>4</v>
      </c>
      <c r="AF351" s="132">
        <v>11</v>
      </c>
      <c r="AG351" s="132">
        <v>9</v>
      </c>
      <c r="AH351" s="132">
        <v>9</v>
      </c>
      <c r="AI351" s="132">
        <v>8</v>
      </c>
      <c r="AJ351" s="132">
        <v>6</v>
      </c>
      <c r="AK351" s="132">
        <v>6</v>
      </c>
      <c r="AL351" s="132">
        <v>4</v>
      </c>
      <c r="AM351" s="132">
        <v>5</v>
      </c>
      <c r="AN351" s="132">
        <v>9</v>
      </c>
      <c r="AO351" s="132">
        <v>8</v>
      </c>
      <c r="AP351" s="132">
        <v>11</v>
      </c>
      <c r="AQ351" s="132">
        <v>7</v>
      </c>
      <c r="AR351" s="132">
        <v>11</v>
      </c>
      <c r="AS351" s="132">
        <v>5</v>
      </c>
      <c r="AT351" s="132">
        <v>4</v>
      </c>
      <c r="AU351" s="132">
        <v>3</v>
      </c>
      <c r="AV351" s="132">
        <v>9</v>
      </c>
      <c r="AW351" s="132">
        <v>1</v>
      </c>
      <c r="AX351" s="132">
        <v>4</v>
      </c>
      <c r="AY351" s="132">
        <v>5</v>
      </c>
      <c r="AZ351" s="132">
        <v>8</v>
      </c>
      <c r="BA351" s="132">
        <v>6</v>
      </c>
      <c r="BB351" s="132">
        <v>5</v>
      </c>
      <c r="BC351" s="132">
        <v>2</v>
      </c>
      <c r="BD351" s="132">
        <v>5</v>
      </c>
      <c r="BE351" s="132">
        <v>5</v>
      </c>
      <c r="BF351" s="132">
        <v>10</v>
      </c>
      <c r="BG351" s="132">
        <v>8</v>
      </c>
      <c r="BH351" s="132">
        <v>2</v>
      </c>
      <c r="BI351" s="132">
        <v>11</v>
      </c>
      <c r="BJ351" s="132">
        <v>3</v>
      </c>
      <c r="BK351" s="132">
        <v>3</v>
      </c>
      <c r="BL351" s="132">
        <v>6</v>
      </c>
      <c r="BM351" s="132">
        <v>3</v>
      </c>
      <c r="BN351" s="132">
        <v>6</v>
      </c>
      <c r="BO351" s="132">
        <v>8</v>
      </c>
      <c r="BP351" s="132">
        <v>5</v>
      </c>
      <c r="BQ351" s="132">
        <v>9</v>
      </c>
      <c r="BR351" s="132">
        <v>4</v>
      </c>
      <c r="BS351" s="132">
        <v>13</v>
      </c>
      <c r="BT351" s="132">
        <v>5</v>
      </c>
      <c r="BU351" s="132">
        <v>6</v>
      </c>
      <c r="BV351" s="132">
        <v>8</v>
      </c>
      <c r="BW351" s="132">
        <v>4</v>
      </c>
      <c r="BX351" s="132">
        <v>6</v>
      </c>
      <c r="BY351" s="132">
        <v>5</v>
      </c>
      <c r="BZ351" s="132">
        <v>8</v>
      </c>
      <c r="CA351" s="132">
        <v>4</v>
      </c>
      <c r="CB351" s="132">
        <v>9</v>
      </c>
      <c r="CC351" s="132">
        <v>5</v>
      </c>
      <c r="CD351" s="132">
        <v>10</v>
      </c>
      <c r="CE351" s="132">
        <v>8</v>
      </c>
      <c r="CF351" s="132">
        <v>5</v>
      </c>
      <c r="CG351" s="132">
        <v>5</v>
      </c>
      <c r="CH351" s="132">
        <v>2</v>
      </c>
      <c r="CI351" s="132">
        <v>5</v>
      </c>
      <c r="CJ351" s="132">
        <v>3</v>
      </c>
      <c r="CK351" s="132">
        <v>4</v>
      </c>
      <c r="CL351" s="132">
        <v>9</v>
      </c>
      <c r="CM351" s="132">
        <v>7</v>
      </c>
      <c r="CN351" s="132">
        <v>9</v>
      </c>
      <c r="CO351" s="132">
        <v>7</v>
      </c>
      <c r="CP351" s="133">
        <v>6</v>
      </c>
    </row>
    <row r="352" spans="2:94" x14ac:dyDescent="0.3">
      <c r="B352" s="18" t="str">
        <f t="shared" si="10"/>
        <v>DR_Change your PlanApple iOS</v>
      </c>
      <c r="C352" s="18" t="s">
        <v>148</v>
      </c>
      <c r="D352" s="18" t="s">
        <v>3</v>
      </c>
      <c r="E352" s="18">
        <v>2</v>
      </c>
      <c r="F352" s="18">
        <v>2</v>
      </c>
      <c r="G352" s="18">
        <v>2</v>
      </c>
      <c r="H352" s="18">
        <v>1</v>
      </c>
      <c r="I352" s="18">
        <v>2</v>
      </c>
      <c r="J352" s="18">
        <v>2</v>
      </c>
      <c r="K352" s="18">
        <v>1</v>
      </c>
      <c r="L352" s="18">
        <v>4</v>
      </c>
      <c r="M352" s="18">
        <v>5</v>
      </c>
      <c r="N352" s="18">
        <v>3</v>
      </c>
      <c r="O352" s="18">
        <v>3</v>
      </c>
      <c r="P352" s="18">
        <v>3</v>
      </c>
      <c r="Q352" s="18">
        <v>4</v>
      </c>
      <c r="R352" s="18">
        <v>6</v>
      </c>
      <c r="S352" s="18">
        <v>2</v>
      </c>
      <c r="T352" s="18">
        <v>5</v>
      </c>
      <c r="U352" s="18">
        <v>4</v>
      </c>
      <c r="V352" s="18">
        <v>4</v>
      </c>
      <c r="W352" s="18">
        <v>8</v>
      </c>
      <c r="X352" s="18">
        <v>4</v>
      </c>
      <c r="Y352" s="18">
        <v>5</v>
      </c>
      <c r="Z352" s="18">
        <v>59</v>
      </c>
      <c r="AA352" s="18">
        <v>87</v>
      </c>
      <c r="AB352" s="132">
        <v>74</v>
      </c>
      <c r="AC352" s="132">
        <v>83</v>
      </c>
      <c r="AD352" s="132">
        <v>75</v>
      </c>
      <c r="AE352" s="132">
        <v>88</v>
      </c>
      <c r="AF352" s="132">
        <v>93</v>
      </c>
      <c r="AG352" s="132">
        <v>64</v>
      </c>
      <c r="AH352" s="132">
        <v>81</v>
      </c>
      <c r="AI352" s="132">
        <v>69</v>
      </c>
      <c r="AJ352" s="132">
        <v>66</v>
      </c>
      <c r="AK352" s="132">
        <v>72</v>
      </c>
      <c r="AL352" s="132">
        <v>73</v>
      </c>
      <c r="AM352" s="132">
        <v>72</v>
      </c>
      <c r="AN352" s="132">
        <v>92</v>
      </c>
      <c r="AO352" s="132">
        <v>87</v>
      </c>
      <c r="AP352" s="132">
        <v>81</v>
      </c>
      <c r="AQ352" s="132">
        <v>70</v>
      </c>
      <c r="AR352" s="132">
        <v>75</v>
      </c>
      <c r="AS352" s="132">
        <v>82</v>
      </c>
      <c r="AT352" s="132">
        <v>84</v>
      </c>
      <c r="AU352" s="132">
        <v>75</v>
      </c>
      <c r="AV352" s="132">
        <v>79</v>
      </c>
      <c r="AW352" s="132">
        <v>78</v>
      </c>
      <c r="AX352" s="132">
        <v>60</v>
      </c>
      <c r="AY352" s="132">
        <v>77</v>
      </c>
      <c r="AZ352" s="132">
        <v>78</v>
      </c>
      <c r="BA352" s="132">
        <v>67</v>
      </c>
      <c r="BB352" s="132">
        <v>74</v>
      </c>
      <c r="BC352" s="132">
        <v>87</v>
      </c>
      <c r="BD352" s="132">
        <v>66</v>
      </c>
      <c r="BE352" s="132">
        <v>76</v>
      </c>
      <c r="BF352" s="132">
        <v>80</v>
      </c>
      <c r="BG352" s="132">
        <v>72</v>
      </c>
      <c r="BH352" s="132">
        <v>69</v>
      </c>
      <c r="BI352" s="132">
        <v>89</v>
      </c>
      <c r="BJ352" s="132">
        <v>66</v>
      </c>
      <c r="BK352" s="132">
        <v>61</v>
      </c>
      <c r="BL352" s="132">
        <v>53</v>
      </c>
      <c r="BM352" s="132">
        <v>83</v>
      </c>
      <c r="BN352" s="132">
        <v>70</v>
      </c>
      <c r="BO352" s="132">
        <v>71</v>
      </c>
      <c r="BP352" s="132">
        <v>67</v>
      </c>
      <c r="BQ352" s="132">
        <v>75</v>
      </c>
      <c r="BR352" s="132">
        <v>68</v>
      </c>
      <c r="BS352" s="132">
        <v>67</v>
      </c>
      <c r="BT352" s="132">
        <v>69</v>
      </c>
      <c r="BU352" s="132">
        <v>64</v>
      </c>
      <c r="BV352" s="132">
        <v>63</v>
      </c>
      <c r="BW352" s="132">
        <v>70</v>
      </c>
      <c r="BX352" s="132">
        <v>60</v>
      </c>
      <c r="BY352" s="132">
        <v>79</v>
      </c>
      <c r="BZ352" s="132">
        <v>56</v>
      </c>
      <c r="CA352" s="132">
        <v>62</v>
      </c>
      <c r="CB352" s="132">
        <v>53</v>
      </c>
      <c r="CC352" s="132">
        <v>53</v>
      </c>
      <c r="CD352" s="132">
        <v>74</v>
      </c>
      <c r="CE352" s="132">
        <v>75</v>
      </c>
      <c r="CF352" s="132">
        <v>71</v>
      </c>
      <c r="CG352" s="132">
        <v>70</v>
      </c>
      <c r="CH352" s="132">
        <v>64</v>
      </c>
      <c r="CI352" s="132">
        <v>79</v>
      </c>
      <c r="CJ352" s="132">
        <v>87</v>
      </c>
      <c r="CK352" s="132">
        <v>66</v>
      </c>
      <c r="CL352" s="132">
        <v>69</v>
      </c>
      <c r="CM352" s="132">
        <v>90</v>
      </c>
      <c r="CN352" s="132">
        <v>63</v>
      </c>
      <c r="CO352" s="132">
        <v>78</v>
      </c>
      <c r="CP352" s="133">
        <v>65</v>
      </c>
    </row>
    <row r="353" spans="2:94" x14ac:dyDescent="0.3">
      <c r="B353" s="18" t="str">
        <f t="shared" si="10"/>
        <v>DR_Change your PlanGoogle Android</v>
      </c>
      <c r="C353" s="18" t="s">
        <v>148</v>
      </c>
      <c r="D353" s="18" t="s">
        <v>4</v>
      </c>
      <c r="E353" s="18">
        <v>2</v>
      </c>
      <c r="F353" s="18">
        <v>4</v>
      </c>
      <c r="G353" s="18">
        <v>2</v>
      </c>
      <c r="H353" s="18">
        <v>3</v>
      </c>
      <c r="I353" s="18">
        <v>0</v>
      </c>
      <c r="J353" s="18">
        <v>5</v>
      </c>
      <c r="K353" s="18">
        <v>4</v>
      </c>
      <c r="L353" s="18">
        <v>0</v>
      </c>
      <c r="M353" s="18">
        <v>3</v>
      </c>
      <c r="N353" s="18">
        <v>3</v>
      </c>
      <c r="O353" s="18">
        <v>3</v>
      </c>
      <c r="P353" s="18">
        <v>5</v>
      </c>
      <c r="Q353" s="18">
        <v>1</v>
      </c>
      <c r="R353" s="18">
        <v>3</v>
      </c>
      <c r="S353" s="18">
        <v>1</v>
      </c>
      <c r="T353" s="18">
        <v>0</v>
      </c>
      <c r="U353" s="18">
        <v>1</v>
      </c>
      <c r="V353" s="18">
        <v>2</v>
      </c>
      <c r="W353" s="18">
        <v>1</v>
      </c>
      <c r="X353" s="18">
        <v>2</v>
      </c>
      <c r="Y353" s="18">
        <v>3</v>
      </c>
      <c r="Z353" s="18">
        <v>18</v>
      </c>
      <c r="AA353" s="18">
        <v>33</v>
      </c>
      <c r="AB353" s="132">
        <v>29</v>
      </c>
      <c r="AC353" s="132">
        <v>27</v>
      </c>
      <c r="AD353" s="132">
        <v>23</v>
      </c>
      <c r="AE353" s="132">
        <v>21</v>
      </c>
      <c r="AF353" s="132">
        <v>21</v>
      </c>
      <c r="AG353" s="132">
        <v>23</v>
      </c>
      <c r="AH353" s="132">
        <v>28</v>
      </c>
      <c r="AI353" s="132">
        <v>13</v>
      </c>
      <c r="AJ353" s="132">
        <v>15</v>
      </c>
      <c r="AK353" s="132">
        <v>30</v>
      </c>
      <c r="AL353" s="132">
        <v>38</v>
      </c>
      <c r="AM353" s="132">
        <v>22</v>
      </c>
      <c r="AN353" s="132">
        <v>26</v>
      </c>
      <c r="AO353" s="132">
        <v>28</v>
      </c>
      <c r="AP353" s="132">
        <v>17</v>
      </c>
      <c r="AQ353" s="132">
        <v>23</v>
      </c>
      <c r="AR353" s="132">
        <v>23</v>
      </c>
      <c r="AS353" s="132">
        <v>22</v>
      </c>
      <c r="AT353" s="132">
        <v>31</v>
      </c>
      <c r="AU353" s="132">
        <v>31</v>
      </c>
      <c r="AV353" s="132">
        <v>22</v>
      </c>
      <c r="AW353" s="132">
        <v>13</v>
      </c>
      <c r="AX353" s="132">
        <v>9</v>
      </c>
      <c r="AY353" s="132">
        <v>21</v>
      </c>
      <c r="AZ353" s="132">
        <v>32</v>
      </c>
      <c r="BA353" s="132">
        <v>20</v>
      </c>
      <c r="BB353" s="132">
        <v>25</v>
      </c>
      <c r="BC353" s="132">
        <v>17</v>
      </c>
      <c r="BD353" s="132">
        <v>27</v>
      </c>
      <c r="BE353" s="132">
        <v>23</v>
      </c>
      <c r="BF353" s="132">
        <v>26</v>
      </c>
      <c r="BG353" s="132">
        <v>26</v>
      </c>
      <c r="BH353" s="132">
        <v>26</v>
      </c>
      <c r="BI353" s="132">
        <v>22</v>
      </c>
      <c r="BJ353" s="132">
        <v>22</v>
      </c>
      <c r="BK353" s="132">
        <v>19</v>
      </c>
      <c r="BL353" s="132">
        <v>21</v>
      </c>
      <c r="BM353" s="132">
        <v>16</v>
      </c>
      <c r="BN353" s="132">
        <v>24</v>
      </c>
      <c r="BO353" s="132">
        <v>23</v>
      </c>
      <c r="BP353" s="132">
        <v>19</v>
      </c>
      <c r="BQ353" s="132">
        <v>17</v>
      </c>
      <c r="BR353" s="132">
        <v>24</v>
      </c>
      <c r="BS353" s="132">
        <v>20</v>
      </c>
      <c r="BT353" s="132">
        <v>21</v>
      </c>
      <c r="BU353" s="132">
        <v>29</v>
      </c>
      <c r="BV353" s="132">
        <v>25</v>
      </c>
      <c r="BW353" s="132">
        <v>33</v>
      </c>
      <c r="BX353" s="132">
        <v>25</v>
      </c>
      <c r="BY353" s="132">
        <v>18</v>
      </c>
      <c r="BZ353" s="132">
        <v>15</v>
      </c>
      <c r="CA353" s="132">
        <v>23</v>
      </c>
      <c r="CB353" s="132">
        <v>23</v>
      </c>
      <c r="CC353" s="132">
        <v>21</v>
      </c>
      <c r="CD353" s="132">
        <v>36</v>
      </c>
      <c r="CE353" s="132">
        <v>29</v>
      </c>
      <c r="CF353" s="132">
        <v>23</v>
      </c>
      <c r="CG353" s="132">
        <v>19</v>
      </c>
      <c r="CH353" s="132">
        <v>21</v>
      </c>
      <c r="CI353" s="132">
        <v>17</v>
      </c>
      <c r="CJ353" s="132">
        <v>30</v>
      </c>
      <c r="CK353" s="132">
        <v>34</v>
      </c>
      <c r="CL353" s="132">
        <v>29</v>
      </c>
      <c r="CM353" s="132">
        <v>23</v>
      </c>
      <c r="CN353" s="132">
        <v>20</v>
      </c>
      <c r="CO353" s="132">
        <v>30</v>
      </c>
      <c r="CP353" s="133">
        <v>29</v>
      </c>
    </row>
    <row r="354" spans="2:94" x14ac:dyDescent="0.3">
      <c r="B354" s="18" t="str">
        <f t="shared" si="10"/>
        <v>DR_Change Plan - NewApple iOS</v>
      </c>
      <c r="C354" s="18" t="s">
        <v>149</v>
      </c>
      <c r="D354" s="18" t="s">
        <v>3</v>
      </c>
      <c r="E354" s="18">
        <v>84</v>
      </c>
      <c r="F354" s="18">
        <v>80</v>
      </c>
      <c r="G354" s="18">
        <v>60</v>
      </c>
      <c r="H354" s="18">
        <v>58</v>
      </c>
      <c r="I354" s="18">
        <v>71</v>
      </c>
      <c r="J354" s="18">
        <v>70</v>
      </c>
      <c r="K354" s="18">
        <v>85</v>
      </c>
      <c r="L354" s="18">
        <v>86</v>
      </c>
      <c r="M354" s="18">
        <v>84</v>
      </c>
      <c r="N354" s="18">
        <v>63</v>
      </c>
      <c r="O354" s="18">
        <v>57</v>
      </c>
      <c r="P354" s="18">
        <v>85</v>
      </c>
      <c r="Q354" s="18">
        <v>82</v>
      </c>
      <c r="R354" s="18">
        <v>97</v>
      </c>
      <c r="S354" s="18">
        <v>74</v>
      </c>
      <c r="T354" s="18">
        <v>89</v>
      </c>
      <c r="U354" s="18">
        <v>95</v>
      </c>
      <c r="V354" s="18">
        <v>58</v>
      </c>
      <c r="W354" s="18">
        <v>91</v>
      </c>
      <c r="X354" s="18">
        <v>82</v>
      </c>
      <c r="Y354" s="18">
        <v>86</v>
      </c>
      <c r="Z354" s="18">
        <v>10</v>
      </c>
      <c r="AA354" s="18">
        <v>0</v>
      </c>
      <c r="AB354" s="131">
        <v>0</v>
      </c>
      <c r="AC354" s="131">
        <v>0</v>
      </c>
      <c r="AD354" s="131">
        <v>0</v>
      </c>
      <c r="AE354" s="131">
        <v>0</v>
      </c>
      <c r="AF354" s="131">
        <v>0</v>
      </c>
      <c r="AG354" s="131">
        <v>0</v>
      </c>
      <c r="AH354" s="131">
        <v>0</v>
      </c>
      <c r="AI354" s="131">
        <v>0</v>
      </c>
      <c r="AJ354" s="131">
        <v>0</v>
      </c>
      <c r="AK354" s="131">
        <v>0</v>
      </c>
      <c r="AL354" s="131">
        <v>0</v>
      </c>
      <c r="AM354" s="131">
        <v>0</v>
      </c>
      <c r="AN354" s="131">
        <v>0</v>
      </c>
      <c r="AO354" s="131">
        <v>0</v>
      </c>
      <c r="AP354" s="131">
        <v>0</v>
      </c>
      <c r="AQ354" s="131">
        <v>0</v>
      </c>
      <c r="AR354" s="131">
        <v>0</v>
      </c>
      <c r="AS354" s="131">
        <v>0</v>
      </c>
      <c r="AT354" s="131">
        <v>0</v>
      </c>
      <c r="AU354" s="131">
        <v>0</v>
      </c>
      <c r="AV354" s="131">
        <v>0</v>
      </c>
      <c r="AW354" s="131">
        <v>0</v>
      </c>
      <c r="AX354" s="131">
        <v>0</v>
      </c>
      <c r="AY354" s="131">
        <v>0</v>
      </c>
      <c r="AZ354" s="131">
        <v>0</v>
      </c>
      <c r="BA354" s="131">
        <v>0</v>
      </c>
      <c r="BB354" s="131">
        <v>0</v>
      </c>
      <c r="BC354" s="131">
        <v>0</v>
      </c>
      <c r="BD354" s="131">
        <v>0</v>
      </c>
      <c r="BE354" s="131">
        <v>0</v>
      </c>
      <c r="BF354" s="131">
        <v>0</v>
      </c>
      <c r="BG354" s="131">
        <v>0</v>
      </c>
      <c r="BH354" s="131">
        <v>0</v>
      </c>
      <c r="BI354" s="131">
        <v>0</v>
      </c>
      <c r="BJ354" s="131">
        <v>0</v>
      </c>
      <c r="BK354" s="131">
        <v>0</v>
      </c>
      <c r="BL354" s="131">
        <v>0</v>
      </c>
      <c r="BM354" s="131">
        <v>0</v>
      </c>
      <c r="BN354" s="131">
        <v>0</v>
      </c>
      <c r="BO354" s="131">
        <v>0</v>
      </c>
      <c r="BP354" s="131">
        <v>0</v>
      </c>
      <c r="BQ354" s="131">
        <v>0</v>
      </c>
      <c r="BR354" s="131">
        <v>0</v>
      </c>
      <c r="BS354" s="131">
        <v>0</v>
      </c>
      <c r="BT354" s="131">
        <v>0</v>
      </c>
      <c r="BU354" s="131">
        <v>0</v>
      </c>
      <c r="BV354" s="131">
        <v>0</v>
      </c>
      <c r="BW354" s="131">
        <v>0</v>
      </c>
      <c r="BX354" s="131">
        <v>0</v>
      </c>
      <c r="BY354" s="131">
        <v>0</v>
      </c>
      <c r="BZ354" s="131">
        <v>0</v>
      </c>
      <c r="CA354" s="131">
        <v>0</v>
      </c>
      <c r="CB354" s="131">
        <v>0</v>
      </c>
      <c r="CC354" s="131">
        <v>0</v>
      </c>
      <c r="CD354" s="131">
        <v>0</v>
      </c>
      <c r="CE354" s="131">
        <v>0</v>
      </c>
      <c r="CF354" s="131">
        <v>0</v>
      </c>
      <c r="CG354" s="131">
        <v>0</v>
      </c>
      <c r="CH354" s="131">
        <v>0</v>
      </c>
      <c r="CI354" s="131">
        <v>0</v>
      </c>
      <c r="CJ354" s="131">
        <v>0</v>
      </c>
      <c r="CK354" s="131">
        <v>0</v>
      </c>
      <c r="CL354" s="131">
        <v>0</v>
      </c>
      <c r="CM354" s="131">
        <v>0</v>
      </c>
      <c r="CN354" s="131">
        <v>0</v>
      </c>
      <c r="CO354" s="131">
        <v>0</v>
      </c>
      <c r="CP354" s="131">
        <v>0</v>
      </c>
    </row>
    <row r="355" spans="2:94" x14ac:dyDescent="0.3">
      <c r="B355" s="18" t="str">
        <f t="shared" si="10"/>
        <v>DR_Change Plan - NewGoogle Android</v>
      </c>
      <c r="C355" s="18" t="s">
        <v>149</v>
      </c>
      <c r="D355" s="18" t="s">
        <v>4</v>
      </c>
      <c r="E355" s="18">
        <v>26</v>
      </c>
      <c r="F355" s="18">
        <v>22</v>
      </c>
      <c r="G355" s="18">
        <v>32</v>
      </c>
      <c r="H355" s="18">
        <v>27</v>
      </c>
      <c r="I355" s="18">
        <v>22</v>
      </c>
      <c r="J355" s="18">
        <v>40</v>
      </c>
      <c r="K355" s="18">
        <v>24</v>
      </c>
      <c r="L355" s="18">
        <v>27</v>
      </c>
      <c r="M355" s="18">
        <v>29</v>
      </c>
      <c r="N355" s="18">
        <v>38</v>
      </c>
      <c r="O355" s="18">
        <v>19</v>
      </c>
      <c r="P355" s="18">
        <v>29</v>
      </c>
      <c r="Q355" s="18">
        <v>36</v>
      </c>
      <c r="R355" s="18">
        <v>30</v>
      </c>
      <c r="S355" s="18">
        <v>36</v>
      </c>
      <c r="T355" s="18">
        <v>38</v>
      </c>
      <c r="U355" s="18">
        <v>36</v>
      </c>
      <c r="V355" s="18">
        <v>28</v>
      </c>
      <c r="W355" s="18">
        <v>38</v>
      </c>
      <c r="X355" s="18">
        <v>22</v>
      </c>
      <c r="Y355" s="18">
        <v>30</v>
      </c>
      <c r="Z355" s="18">
        <v>8</v>
      </c>
      <c r="AA355" s="18">
        <v>0</v>
      </c>
      <c r="AB355" s="131">
        <v>0</v>
      </c>
      <c r="AC355" s="131">
        <v>0</v>
      </c>
      <c r="AD355" s="131">
        <v>0</v>
      </c>
      <c r="AE355" s="131">
        <v>0</v>
      </c>
      <c r="AF355" s="131">
        <v>0</v>
      </c>
      <c r="AG355" s="131">
        <v>0</v>
      </c>
      <c r="AH355" s="131">
        <v>0</v>
      </c>
      <c r="AI355" s="131">
        <v>0</v>
      </c>
      <c r="AJ355" s="131">
        <v>0</v>
      </c>
      <c r="AK355" s="131">
        <v>0</v>
      </c>
      <c r="AL355" s="131">
        <v>0</v>
      </c>
      <c r="AM355" s="131">
        <v>0</v>
      </c>
      <c r="AN355" s="131">
        <v>0</v>
      </c>
      <c r="AO355" s="131">
        <v>0</v>
      </c>
      <c r="AP355" s="131">
        <v>0</v>
      </c>
      <c r="AQ355" s="131">
        <v>0</v>
      </c>
      <c r="AR355" s="131">
        <v>0</v>
      </c>
      <c r="AS355" s="131">
        <v>0</v>
      </c>
      <c r="AT355" s="131">
        <v>0</v>
      </c>
      <c r="AU355" s="131">
        <v>0</v>
      </c>
      <c r="AV355" s="131">
        <v>0</v>
      </c>
      <c r="AW355" s="131">
        <v>0</v>
      </c>
      <c r="AX355" s="131">
        <v>0</v>
      </c>
      <c r="AY355" s="131">
        <v>0</v>
      </c>
      <c r="AZ355" s="131">
        <v>0</v>
      </c>
      <c r="BA355" s="131">
        <v>0</v>
      </c>
      <c r="BB355" s="131">
        <v>0</v>
      </c>
      <c r="BC355" s="131">
        <v>0</v>
      </c>
      <c r="BD355" s="131">
        <v>0</v>
      </c>
      <c r="BE355" s="131">
        <v>0</v>
      </c>
      <c r="BF355" s="131">
        <v>0</v>
      </c>
      <c r="BG355" s="131">
        <v>0</v>
      </c>
      <c r="BH355" s="131">
        <v>0</v>
      </c>
      <c r="BI355" s="131">
        <v>0</v>
      </c>
      <c r="BJ355" s="131">
        <v>0</v>
      </c>
      <c r="BK355" s="131">
        <v>0</v>
      </c>
      <c r="BL355" s="131">
        <v>0</v>
      </c>
      <c r="BM355" s="131">
        <v>0</v>
      </c>
      <c r="BN355" s="131">
        <v>0</v>
      </c>
      <c r="BO355" s="131">
        <v>0</v>
      </c>
      <c r="BP355" s="131">
        <v>0</v>
      </c>
      <c r="BQ355" s="131">
        <v>0</v>
      </c>
      <c r="BR355" s="131">
        <v>0</v>
      </c>
      <c r="BS355" s="131">
        <v>0</v>
      </c>
      <c r="BT355" s="131">
        <v>0</v>
      </c>
      <c r="BU355" s="131">
        <v>0</v>
      </c>
      <c r="BV355" s="131">
        <v>0</v>
      </c>
      <c r="BW355" s="131">
        <v>0</v>
      </c>
      <c r="BX355" s="131">
        <v>0</v>
      </c>
      <c r="BY355" s="131">
        <v>0</v>
      </c>
      <c r="BZ355" s="131">
        <v>0</v>
      </c>
      <c r="CA355" s="131">
        <v>0</v>
      </c>
      <c r="CB355" s="131">
        <v>0</v>
      </c>
      <c r="CC355" s="131">
        <v>0</v>
      </c>
      <c r="CD355" s="131">
        <v>0</v>
      </c>
      <c r="CE355" s="131">
        <v>0</v>
      </c>
      <c r="CF355" s="131">
        <v>0</v>
      </c>
      <c r="CG355" s="131">
        <v>0</v>
      </c>
      <c r="CH355" s="131">
        <v>0</v>
      </c>
      <c r="CI355" s="131">
        <v>0</v>
      </c>
      <c r="CJ355" s="131">
        <v>0</v>
      </c>
      <c r="CK355" s="131">
        <v>0</v>
      </c>
      <c r="CL355" s="131">
        <v>0</v>
      </c>
      <c r="CM355" s="131">
        <v>0</v>
      </c>
      <c r="CN355" s="131">
        <v>0</v>
      </c>
      <c r="CO355" s="131">
        <v>0</v>
      </c>
      <c r="CP355" s="131">
        <v>0</v>
      </c>
    </row>
    <row r="356" spans="2:94" x14ac:dyDescent="0.3">
      <c r="B356" s="18" t="str">
        <f t="shared" si="10"/>
        <v>DR_Change plan - Account RestrictionsApple iOS</v>
      </c>
      <c r="C356" s="18" t="s">
        <v>150</v>
      </c>
      <c r="D356" s="18" t="s">
        <v>3</v>
      </c>
      <c r="E356" s="18">
        <v>8</v>
      </c>
      <c r="F356" s="18">
        <v>8</v>
      </c>
      <c r="G356" s="18">
        <v>11</v>
      </c>
      <c r="H356" s="18">
        <v>7</v>
      </c>
      <c r="I356" s="18">
        <v>6</v>
      </c>
      <c r="J356" s="18">
        <v>12</v>
      </c>
      <c r="K356" s="18">
        <v>14</v>
      </c>
      <c r="L356" s="18">
        <v>10</v>
      </c>
      <c r="M356" s="18">
        <v>10</v>
      </c>
      <c r="N356" s="18">
        <v>9</v>
      </c>
      <c r="O356" s="18">
        <v>6</v>
      </c>
      <c r="P356" s="18">
        <v>10</v>
      </c>
      <c r="Q356" s="18">
        <v>14</v>
      </c>
      <c r="R356" s="18">
        <v>15</v>
      </c>
      <c r="S356" s="18">
        <v>15</v>
      </c>
      <c r="T356" s="18">
        <v>17</v>
      </c>
      <c r="U356" s="18">
        <v>10</v>
      </c>
      <c r="V356" s="18">
        <v>6</v>
      </c>
      <c r="W356" s="18">
        <v>18</v>
      </c>
      <c r="X356" s="18">
        <v>13</v>
      </c>
      <c r="Y356" s="18">
        <v>17</v>
      </c>
      <c r="Z356" s="18">
        <v>3</v>
      </c>
      <c r="AA356" s="18">
        <v>0</v>
      </c>
      <c r="AB356" s="18">
        <v>0</v>
      </c>
      <c r="AC356" s="18">
        <v>0</v>
      </c>
      <c r="AD356" s="18">
        <v>0</v>
      </c>
      <c r="AE356" s="18">
        <v>0</v>
      </c>
      <c r="AF356" s="18">
        <v>0</v>
      </c>
      <c r="AG356" s="18">
        <v>0</v>
      </c>
      <c r="AH356" s="18">
        <v>0</v>
      </c>
      <c r="AI356" s="18">
        <v>0</v>
      </c>
      <c r="AJ356" s="18">
        <v>0</v>
      </c>
      <c r="AK356" s="18">
        <v>0</v>
      </c>
      <c r="AL356" s="18">
        <v>0</v>
      </c>
      <c r="AM356" s="18">
        <v>0</v>
      </c>
      <c r="AN356" s="18">
        <v>0</v>
      </c>
      <c r="AO356" s="18">
        <v>0</v>
      </c>
      <c r="AP356" s="18">
        <v>0</v>
      </c>
      <c r="AQ356" s="18">
        <v>0</v>
      </c>
      <c r="AR356" s="18">
        <v>0</v>
      </c>
      <c r="AS356" s="18">
        <v>0</v>
      </c>
      <c r="AT356" s="18">
        <v>0</v>
      </c>
      <c r="AU356" s="18">
        <v>0</v>
      </c>
      <c r="AV356" s="18">
        <v>0</v>
      </c>
      <c r="AW356" s="18">
        <v>0</v>
      </c>
      <c r="AX356" s="18">
        <v>0</v>
      </c>
      <c r="AY356" s="18">
        <v>0</v>
      </c>
      <c r="AZ356" s="18">
        <v>0</v>
      </c>
      <c r="BA356" s="18">
        <v>0</v>
      </c>
      <c r="BB356" s="18">
        <v>0</v>
      </c>
      <c r="BC356" s="18">
        <v>0</v>
      </c>
      <c r="BD356" s="18">
        <v>0</v>
      </c>
      <c r="BE356" s="18">
        <v>0</v>
      </c>
      <c r="BF356" s="18">
        <v>0</v>
      </c>
      <c r="BG356" s="18">
        <v>0</v>
      </c>
      <c r="BH356" s="18">
        <v>0</v>
      </c>
      <c r="BI356" s="18">
        <v>0</v>
      </c>
      <c r="BJ356" s="18">
        <v>0</v>
      </c>
      <c r="BK356" s="18">
        <v>0</v>
      </c>
      <c r="BL356" s="18">
        <v>0</v>
      </c>
      <c r="BM356" s="18">
        <v>0</v>
      </c>
      <c r="BN356" s="18">
        <v>0</v>
      </c>
      <c r="BO356" s="18">
        <v>0</v>
      </c>
      <c r="BP356" s="18">
        <v>0</v>
      </c>
      <c r="BQ356" s="18">
        <v>0</v>
      </c>
      <c r="BR356" s="18">
        <v>0</v>
      </c>
      <c r="BS356" s="18">
        <v>0</v>
      </c>
      <c r="BT356" s="18">
        <v>0</v>
      </c>
      <c r="BU356" s="18">
        <v>0</v>
      </c>
      <c r="BV356" s="18">
        <v>0</v>
      </c>
      <c r="BW356" s="18">
        <v>0</v>
      </c>
      <c r="BX356" s="18">
        <v>0</v>
      </c>
      <c r="BY356" s="18">
        <v>0</v>
      </c>
      <c r="BZ356" s="18">
        <v>0</v>
      </c>
      <c r="CA356" s="18">
        <v>0</v>
      </c>
      <c r="CB356" s="18">
        <v>0</v>
      </c>
      <c r="CC356" s="18">
        <v>0</v>
      </c>
      <c r="CD356" s="18">
        <v>0</v>
      </c>
      <c r="CE356" s="18">
        <v>0</v>
      </c>
      <c r="CF356" s="18">
        <v>0</v>
      </c>
      <c r="CG356" s="18">
        <v>0</v>
      </c>
      <c r="CH356" s="18">
        <v>0</v>
      </c>
      <c r="CI356" s="18">
        <v>0</v>
      </c>
      <c r="CJ356" s="18">
        <v>0</v>
      </c>
      <c r="CK356" s="18">
        <v>0</v>
      </c>
      <c r="CL356" s="18">
        <v>0</v>
      </c>
      <c r="CM356" s="18">
        <v>0</v>
      </c>
      <c r="CN356" s="18">
        <v>0</v>
      </c>
      <c r="CO356" s="18">
        <v>0</v>
      </c>
      <c r="CP356" s="18">
        <v>0</v>
      </c>
    </row>
    <row r="357" spans="2:94" x14ac:dyDescent="0.3">
      <c r="B357" s="18" t="str">
        <f t="shared" si="10"/>
        <v>DR_Change plan - Account RestrictionsGoogle Android</v>
      </c>
      <c r="C357" s="18" t="s">
        <v>150</v>
      </c>
      <c r="D357" s="18" t="s">
        <v>4</v>
      </c>
      <c r="E357" s="18">
        <v>3</v>
      </c>
      <c r="F357" s="18">
        <v>4</v>
      </c>
      <c r="G357" s="18">
        <v>6</v>
      </c>
      <c r="H357" s="18">
        <v>8</v>
      </c>
      <c r="I357" s="18">
        <v>1</v>
      </c>
      <c r="J357" s="18">
        <v>9</v>
      </c>
      <c r="K357" s="18">
        <v>7</v>
      </c>
      <c r="L357" s="18">
        <v>2</v>
      </c>
      <c r="M357" s="18">
        <v>11</v>
      </c>
      <c r="N357" s="18">
        <v>7</v>
      </c>
      <c r="O357" s="18">
        <v>6</v>
      </c>
      <c r="P357" s="18">
        <v>7</v>
      </c>
      <c r="Q357" s="18">
        <v>2</v>
      </c>
      <c r="R357" s="18">
        <v>9</v>
      </c>
      <c r="S357" s="18">
        <v>6</v>
      </c>
      <c r="T357" s="18">
        <v>9</v>
      </c>
      <c r="U357" s="18">
        <v>5</v>
      </c>
      <c r="V357" s="18">
        <v>4</v>
      </c>
      <c r="W357" s="18">
        <v>4</v>
      </c>
      <c r="X357" s="18">
        <v>4</v>
      </c>
      <c r="Y357" s="18">
        <v>9</v>
      </c>
      <c r="Z357" s="18">
        <v>3</v>
      </c>
      <c r="AA357" s="18">
        <v>0</v>
      </c>
      <c r="AB357" s="18">
        <v>0</v>
      </c>
      <c r="AC357" s="18">
        <v>0</v>
      </c>
      <c r="AD357" s="18">
        <v>0</v>
      </c>
      <c r="AE357" s="18">
        <v>0</v>
      </c>
      <c r="AF357" s="18">
        <v>0</v>
      </c>
      <c r="AG357" s="18">
        <v>0</v>
      </c>
      <c r="AH357" s="18">
        <v>0</v>
      </c>
      <c r="AI357" s="18">
        <v>0</v>
      </c>
      <c r="AJ357" s="18">
        <v>0</v>
      </c>
      <c r="AK357" s="18">
        <v>0</v>
      </c>
      <c r="AL357" s="18">
        <v>0</v>
      </c>
      <c r="AM357" s="18">
        <v>0</v>
      </c>
      <c r="AN357" s="18">
        <v>0</v>
      </c>
      <c r="AO357" s="18">
        <v>0</v>
      </c>
      <c r="AP357" s="18">
        <v>0</v>
      </c>
      <c r="AQ357" s="18">
        <v>0</v>
      </c>
      <c r="AR357" s="18">
        <v>0</v>
      </c>
      <c r="AS357" s="18">
        <v>0</v>
      </c>
      <c r="AT357" s="18">
        <v>0</v>
      </c>
      <c r="AU357" s="18">
        <v>0</v>
      </c>
      <c r="AV357" s="18">
        <v>0</v>
      </c>
      <c r="AW357" s="18">
        <v>0</v>
      </c>
      <c r="AX357" s="18">
        <v>0</v>
      </c>
      <c r="AY357" s="18">
        <v>0</v>
      </c>
      <c r="AZ357" s="18">
        <v>0</v>
      </c>
      <c r="BA357" s="18">
        <v>0</v>
      </c>
      <c r="BB357" s="18">
        <v>0</v>
      </c>
      <c r="BC357" s="18">
        <v>0</v>
      </c>
      <c r="BD357" s="18">
        <v>0</v>
      </c>
      <c r="BE357" s="18">
        <v>0</v>
      </c>
      <c r="BF357" s="18">
        <v>0</v>
      </c>
      <c r="BG357" s="18">
        <v>0</v>
      </c>
      <c r="BH357" s="18">
        <v>0</v>
      </c>
      <c r="BI357" s="18">
        <v>0</v>
      </c>
      <c r="BJ357" s="18">
        <v>0</v>
      </c>
      <c r="BK357" s="18">
        <v>0</v>
      </c>
      <c r="BL357" s="18">
        <v>0</v>
      </c>
      <c r="BM357" s="18">
        <v>0</v>
      </c>
      <c r="BN357" s="18">
        <v>0</v>
      </c>
      <c r="BO357" s="18">
        <v>0</v>
      </c>
      <c r="BP357" s="18">
        <v>0</v>
      </c>
      <c r="BQ357" s="18">
        <v>0</v>
      </c>
      <c r="BR357" s="18">
        <v>0</v>
      </c>
      <c r="BS357" s="18">
        <v>0</v>
      </c>
      <c r="BT357" s="18">
        <v>0</v>
      </c>
      <c r="BU357" s="18">
        <v>0</v>
      </c>
      <c r="BV357" s="18">
        <v>0</v>
      </c>
      <c r="BW357" s="18">
        <v>0</v>
      </c>
      <c r="BX357" s="18">
        <v>0</v>
      </c>
      <c r="BY357" s="18">
        <v>0</v>
      </c>
      <c r="BZ357" s="18">
        <v>0</v>
      </c>
      <c r="CA357" s="18">
        <v>0</v>
      </c>
      <c r="CB357" s="18">
        <v>0</v>
      </c>
      <c r="CC357" s="18">
        <v>0</v>
      </c>
      <c r="CD357" s="18">
        <v>0</v>
      </c>
      <c r="CE357" s="18">
        <v>0</v>
      </c>
      <c r="CF357" s="18">
        <v>0</v>
      </c>
      <c r="CG357" s="18">
        <v>0</v>
      </c>
      <c r="CH357" s="18">
        <v>0</v>
      </c>
      <c r="CI357" s="18">
        <v>0</v>
      </c>
      <c r="CJ357" s="18">
        <v>0</v>
      </c>
      <c r="CK357" s="18">
        <v>0</v>
      </c>
      <c r="CL357" s="18">
        <v>0</v>
      </c>
      <c r="CM357" s="18">
        <v>0</v>
      </c>
      <c r="CN357" s="18">
        <v>0</v>
      </c>
      <c r="CO357" s="18">
        <v>0</v>
      </c>
      <c r="CP357" s="18">
        <v>0</v>
      </c>
    </row>
    <row r="358" spans="2:94" x14ac:dyDescent="0.3">
      <c r="B358" s="18" t="str">
        <f t="shared" si="10"/>
        <v>DR_Change plan ConfirmationApple iOS</v>
      </c>
      <c r="C358" s="18" t="s">
        <v>151</v>
      </c>
      <c r="D358" s="18" t="s">
        <v>3</v>
      </c>
      <c r="E358" s="18">
        <v>6</v>
      </c>
      <c r="F358" s="18">
        <v>5</v>
      </c>
      <c r="G358" s="18">
        <v>6</v>
      </c>
      <c r="H358" s="18">
        <v>5</v>
      </c>
      <c r="I358" s="18">
        <v>7</v>
      </c>
      <c r="J358" s="18">
        <v>8</v>
      </c>
      <c r="K358" s="18">
        <v>8</v>
      </c>
      <c r="L358" s="18">
        <v>7</v>
      </c>
      <c r="M358" s="18">
        <v>7</v>
      </c>
      <c r="N358" s="18">
        <v>5</v>
      </c>
      <c r="O358" s="18">
        <v>7</v>
      </c>
      <c r="P358" s="18">
        <v>6</v>
      </c>
      <c r="Q358" s="18">
        <v>8</v>
      </c>
      <c r="R358" s="18">
        <v>7</v>
      </c>
      <c r="S358" s="18">
        <v>5</v>
      </c>
      <c r="T358" s="18">
        <v>4</v>
      </c>
      <c r="U358" s="18">
        <v>8</v>
      </c>
      <c r="V358" s="18">
        <v>1</v>
      </c>
      <c r="W358" s="18">
        <v>6</v>
      </c>
      <c r="X358" s="18">
        <v>3</v>
      </c>
      <c r="Y358" s="18">
        <v>7</v>
      </c>
      <c r="Z358" s="18">
        <v>2</v>
      </c>
      <c r="AA358" s="18">
        <v>0</v>
      </c>
      <c r="AB358" s="18">
        <v>0</v>
      </c>
      <c r="AC358" s="18">
        <v>0</v>
      </c>
      <c r="AD358" s="18">
        <v>0</v>
      </c>
      <c r="AE358" s="18">
        <v>0</v>
      </c>
      <c r="AF358" s="18">
        <v>0</v>
      </c>
      <c r="AG358" s="18">
        <v>0</v>
      </c>
      <c r="AH358" s="18">
        <v>0</v>
      </c>
      <c r="AI358" s="18">
        <v>0</v>
      </c>
      <c r="AJ358" s="18">
        <v>0</v>
      </c>
      <c r="AK358" s="18">
        <v>0</v>
      </c>
      <c r="AL358" s="18">
        <v>0</v>
      </c>
      <c r="AM358" s="18">
        <v>0</v>
      </c>
      <c r="AN358" s="18">
        <v>0</v>
      </c>
      <c r="AO358" s="18">
        <v>0</v>
      </c>
      <c r="AP358" s="18">
        <v>0</v>
      </c>
      <c r="AQ358" s="18">
        <v>0</v>
      </c>
      <c r="AR358" s="18">
        <v>0</v>
      </c>
      <c r="AS358" s="18">
        <v>0</v>
      </c>
      <c r="AT358" s="18">
        <v>0</v>
      </c>
      <c r="AU358" s="18">
        <v>0</v>
      </c>
      <c r="AV358" s="18">
        <v>0</v>
      </c>
      <c r="AW358" s="18">
        <v>0</v>
      </c>
      <c r="AX358" s="18">
        <v>0</v>
      </c>
      <c r="AY358" s="18">
        <v>0</v>
      </c>
      <c r="AZ358" s="18">
        <v>0</v>
      </c>
      <c r="BA358" s="18">
        <v>0</v>
      </c>
      <c r="BB358" s="18">
        <v>0</v>
      </c>
      <c r="BC358" s="18">
        <v>0</v>
      </c>
      <c r="BD358" s="18">
        <v>0</v>
      </c>
      <c r="BE358" s="18">
        <v>0</v>
      </c>
      <c r="BF358" s="18">
        <v>0</v>
      </c>
      <c r="BG358" s="18">
        <v>0</v>
      </c>
      <c r="BH358" s="18">
        <v>0</v>
      </c>
      <c r="BI358" s="18">
        <v>0</v>
      </c>
      <c r="BJ358" s="18">
        <v>0</v>
      </c>
      <c r="BK358" s="18">
        <v>0</v>
      </c>
      <c r="BL358" s="18">
        <v>0</v>
      </c>
      <c r="BM358" s="18">
        <v>0</v>
      </c>
      <c r="BN358" s="18">
        <v>0</v>
      </c>
      <c r="BO358" s="18">
        <v>0</v>
      </c>
      <c r="BP358" s="18">
        <v>0</v>
      </c>
      <c r="BQ358" s="18">
        <v>0</v>
      </c>
      <c r="BR358" s="18">
        <v>0</v>
      </c>
      <c r="BS358" s="18">
        <v>0</v>
      </c>
      <c r="BT358" s="18">
        <v>0</v>
      </c>
      <c r="BU358" s="18">
        <v>0</v>
      </c>
      <c r="BV358" s="18">
        <v>0</v>
      </c>
      <c r="BW358" s="18">
        <v>0</v>
      </c>
      <c r="BX358" s="18">
        <v>0</v>
      </c>
      <c r="BY358" s="18">
        <v>0</v>
      </c>
      <c r="BZ358" s="18">
        <v>0</v>
      </c>
      <c r="CA358" s="18">
        <v>0</v>
      </c>
      <c r="CB358" s="18">
        <v>0</v>
      </c>
      <c r="CC358" s="18">
        <v>0</v>
      </c>
      <c r="CD358" s="18">
        <v>0</v>
      </c>
      <c r="CE358" s="18">
        <v>0</v>
      </c>
      <c r="CF358" s="18">
        <v>0</v>
      </c>
      <c r="CG358" s="18">
        <v>0</v>
      </c>
      <c r="CH358" s="18">
        <v>0</v>
      </c>
      <c r="CI358" s="18">
        <v>0</v>
      </c>
      <c r="CJ358" s="18">
        <v>0</v>
      </c>
      <c r="CK358" s="18">
        <v>0</v>
      </c>
      <c r="CL358" s="18">
        <v>0</v>
      </c>
      <c r="CM358" s="18">
        <v>0</v>
      </c>
      <c r="CN358" s="18">
        <v>0</v>
      </c>
      <c r="CO358" s="18">
        <v>0</v>
      </c>
      <c r="CP358" s="18">
        <v>0</v>
      </c>
    </row>
    <row r="359" spans="2:94" x14ac:dyDescent="0.3">
      <c r="B359" s="18" t="str">
        <f t="shared" si="10"/>
        <v>DR_Change plan ConfirmationGoogle Android</v>
      </c>
      <c r="C359" s="18" t="s">
        <v>151</v>
      </c>
      <c r="D359" s="18" t="s">
        <v>4</v>
      </c>
      <c r="E359" s="18">
        <v>2</v>
      </c>
      <c r="F359" s="18">
        <v>3</v>
      </c>
      <c r="G359" s="18">
        <v>1</v>
      </c>
      <c r="H359" s="18">
        <v>4</v>
      </c>
      <c r="I359" s="18">
        <v>4</v>
      </c>
      <c r="J359" s="18">
        <v>1</v>
      </c>
      <c r="K359" s="18">
        <v>2</v>
      </c>
      <c r="L359" s="18">
        <v>5</v>
      </c>
      <c r="M359" s="18">
        <v>1</v>
      </c>
      <c r="N359" s="18">
        <v>10</v>
      </c>
      <c r="O359" s="18">
        <v>2</v>
      </c>
      <c r="P359" s="18">
        <v>4</v>
      </c>
      <c r="Q359" s="18">
        <v>7</v>
      </c>
      <c r="R359" s="18">
        <v>4</v>
      </c>
      <c r="S359" s="18">
        <v>4</v>
      </c>
      <c r="T359" s="18">
        <v>4</v>
      </c>
      <c r="U359" s="18">
        <v>2</v>
      </c>
      <c r="V359" s="18">
        <v>3</v>
      </c>
      <c r="W359" s="18">
        <v>0</v>
      </c>
      <c r="X359" s="18">
        <v>1</v>
      </c>
      <c r="Y359" s="18">
        <v>4</v>
      </c>
      <c r="Z359" s="18">
        <v>2</v>
      </c>
      <c r="AA359" s="18">
        <v>0</v>
      </c>
      <c r="AB359" s="18">
        <v>0</v>
      </c>
      <c r="AC359" s="18">
        <v>0</v>
      </c>
      <c r="AD359" s="18">
        <v>0</v>
      </c>
      <c r="AE359" s="18">
        <v>0</v>
      </c>
      <c r="AF359" s="18">
        <v>0</v>
      </c>
      <c r="AG359" s="18">
        <v>0</v>
      </c>
      <c r="AH359" s="18">
        <v>0</v>
      </c>
      <c r="AI359" s="18">
        <v>0</v>
      </c>
      <c r="AJ359" s="18">
        <v>0</v>
      </c>
      <c r="AK359" s="18">
        <v>0</v>
      </c>
      <c r="AL359" s="18">
        <v>0</v>
      </c>
      <c r="AM359" s="18">
        <v>0</v>
      </c>
      <c r="AN359" s="18">
        <v>0</v>
      </c>
      <c r="AO359" s="18">
        <v>0</v>
      </c>
      <c r="AP359" s="18">
        <v>0</v>
      </c>
      <c r="AQ359" s="18">
        <v>0</v>
      </c>
      <c r="AR359" s="18">
        <v>0</v>
      </c>
      <c r="AS359" s="18">
        <v>0</v>
      </c>
      <c r="AT359" s="18">
        <v>0</v>
      </c>
      <c r="AU359" s="18">
        <v>0</v>
      </c>
      <c r="AV359" s="18">
        <v>0</v>
      </c>
      <c r="AW359" s="18">
        <v>0</v>
      </c>
      <c r="AX359" s="18">
        <v>0</v>
      </c>
      <c r="AY359" s="18">
        <v>0</v>
      </c>
      <c r="AZ359" s="18">
        <v>0</v>
      </c>
      <c r="BA359" s="18">
        <v>0</v>
      </c>
      <c r="BB359" s="18">
        <v>0</v>
      </c>
      <c r="BC359" s="18">
        <v>0</v>
      </c>
      <c r="BD359" s="18">
        <v>0</v>
      </c>
      <c r="BE359" s="18">
        <v>0</v>
      </c>
      <c r="BF359" s="18">
        <v>0</v>
      </c>
      <c r="BG359" s="18">
        <v>0</v>
      </c>
      <c r="BH359" s="18">
        <v>0</v>
      </c>
      <c r="BI359" s="18">
        <v>0</v>
      </c>
      <c r="BJ359" s="18">
        <v>0</v>
      </c>
      <c r="BK359" s="18">
        <v>0</v>
      </c>
      <c r="BL359" s="18">
        <v>0</v>
      </c>
      <c r="BM359" s="18">
        <v>0</v>
      </c>
      <c r="BN359" s="18">
        <v>0</v>
      </c>
      <c r="BO359" s="18">
        <v>0</v>
      </c>
      <c r="BP359" s="18">
        <v>0</v>
      </c>
      <c r="BQ359" s="18">
        <v>0</v>
      </c>
      <c r="BR359" s="18">
        <v>0</v>
      </c>
      <c r="BS359" s="18">
        <v>0</v>
      </c>
      <c r="BT359" s="18">
        <v>0</v>
      </c>
      <c r="BU359" s="18">
        <v>0</v>
      </c>
      <c r="BV359" s="18">
        <v>0</v>
      </c>
      <c r="BW359" s="18">
        <v>0</v>
      </c>
      <c r="BX359" s="18">
        <v>0</v>
      </c>
      <c r="BY359" s="18">
        <v>0</v>
      </c>
      <c r="BZ359" s="18">
        <v>0</v>
      </c>
      <c r="CA359" s="18">
        <v>0</v>
      </c>
      <c r="CB359" s="18">
        <v>0</v>
      </c>
      <c r="CC359" s="18">
        <v>0</v>
      </c>
      <c r="CD359" s="18">
        <v>0</v>
      </c>
      <c r="CE359" s="18">
        <v>0</v>
      </c>
      <c r="CF359" s="18">
        <v>0</v>
      </c>
      <c r="CG359" s="18">
        <v>0</v>
      </c>
      <c r="CH359" s="18">
        <v>0</v>
      </c>
      <c r="CI359" s="18">
        <v>0</v>
      </c>
      <c r="CJ359" s="18">
        <v>0</v>
      </c>
      <c r="CK359" s="18">
        <v>0</v>
      </c>
      <c r="CL359" s="18">
        <v>0</v>
      </c>
      <c r="CM359" s="18">
        <v>0</v>
      </c>
      <c r="CN359" s="18">
        <v>0</v>
      </c>
      <c r="CO359" s="18">
        <v>0</v>
      </c>
      <c r="CP359" s="18">
        <v>0</v>
      </c>
    </row>
    <row r="360" spans="2:94" x14ac:dyDescent="0.3">
      <c r="B360" s="18" t="str">
        <f t="shared" si="10"/>
        <v>DR_Change Plan - Pay as GigApple iOS</v>
      </c>
      <c r="C360" s="18" t="s">
        <v>152</v>
      </c>
      <c r="D360" s="18" t="s">
        <v>3</v>
      </c>
      <c r="E360" s="18">
        <v>2</v>
      </c>
      <c r="F360" s="18">
        <v>2</v>
      </c>
      <c r="G360" s="18">
        <v>1</v>
      </c>
      <c r="H360" s="18">
        <v>2</v>
      </c>
      <c r="I360" s="18">
        <v>5</v>
      </c>
      <c r="J360" s="18">
        <v>3</v>
      </c>
      <c r="K360" s="18">
        <v>4</v>
      </c>
      <c r="L360" s="18">
        <v>4</v>
      </c>
      <c r="M360" s="18">
        <v>4</v>
      </c>
      <c r="N360" s="18">
        <v>2</v>
      </c>
      <c r="O360" s="18">
        <v>3</v>
      </c>
      <c r="P360" s="18">
        <v>3</v>
      </c>
      <c r="Q360" s="18">
        <v>1</v>
      </c>
      <c r="R360" s="18">
        <v>1</v>
      </c>
      <c r="S360" s="18">
        <v>2</v>
      </c>
      <c r="T360" s="18">
        <v>3</v>
      </c>
      <c r="U360" s="18">
        <v>2</v>
      </c>
      <c r="V360" s="18">
        <v>0</v>
      </c>
      <c r="W360" s="18">
        <v>3</v>
      </c>
      <c r="X360" s="18">
        <v>2</v>
      </c>
      <c r="Y360" s="18">
        <v>2</v>
      </c>
      <c r="Z360" s="18">
        <v>0</v>
      </c>
      <c r="AA360" s="18">
        <v>0</v>
      </c>
      <c r="AB360" s="18">
        <v>0</v>
      </c>
      <c r="AC360" s="18">
        <v>0</v>
      </c>
      <c r="AD360" s="18">
        <v>0</v>
      </c>
      <c r="AE360" s="18">
        <v>0</v>
      </c>
      <c r="AF360" s="18">
        <v>0</v>
      </c>
      <c r="AG360" s="18">
        <v>0</v>
      </c>
      <c r="AH360" s="18">
        <v>0</v>
      </c>
      <c r="AI360" s="18">
        <v>0</v>
      </c>
      <c r="AJ360" s="18">
        <v>0</v>
      </c>
      <c r="AK360" s="18">
        <v>0</v>
      </c>
      <c r="AL360" s="18">
        <v>0</v>
      </c>
      <c r="AM360" s="18">
        <v>0</v>
      </c>
      <c r="AN360" s="18">
        <v>0</v>
      </c>
      <c r="AO360" s="18">
        <v>0</v>
      </c>
      <c r="AP360" s="18">
        <v>0</v>
      </c>
      <c r="AQ360" s="18">
        <v>0</v>
      </c>
      <c r="AR360" s="18">
        <v>0</v>
      </c>
      <c r="AS360" s="18">
        <v>0</v>
      </c>
      <c r="AT360" s="18">
        <v>0</v>
      </c>
      <c r="AU360" s="18">
        <v>0</v>
      </c>
      <c r="AV360" s="18">
        <v>0</v>
      </c>
      <c r="AW360" s="18">
        <v>0</v>
      </c>
      <c r="AX360" s="18">
        <v>0</v>
      </c>
      <c r="AY360" s="18">
        <v>0</v>
      </c>
      <c r="AZ360" s="18">
        <v>0</v>
      </c>
      <c r="BA360" s="18">
        <v>0</v>
      </c>
      <c r="BB360" s="18">
        <v>0</v>
      </c>
      <c r="BC360" s="18">
        <v>0</v>
      </c>
      <c r="BD360" s="18">
        <v>0</v>
      </c>
      <c r="BE360" s="18">
        <v>0</v>
      </c>
      <c r="BF360" s="18">
        <v>0</v>
      </c>
      <c r="BG360" s="18">
        <v>0</v>
      </c>
      <c r="BH360" s="18">
        <v>0</v>
      </c>
      <c r="BI360" s="18">
        <v>0</v>
      </c>
      <c r="BJ360" s="18">
        <v>0</v>
      </c>
      <c r="BK360" s="18">
        <v>0</v>
      </c>
      <c r="BL360" s="18">
        <v>0</v>
      </c>
      <c r="BM360" s="18">
        <v>0</v>
      </c>
      <c r="BN360" s="18">
        <v>0</v>
      </c>
      <c r="BO360" s="18">
        <v>0</v>
      </c>
      <c r="BP360" s="18">
        <v>0</v>
      </c>
      <c r="BQ360" s="18">
        <v>0</v>
      </c>
      <c r="BR360" s="18">
        <v>0</v>
      </c>
      <c r="BS360" s="18">
        <v>0</v>
      </c>
      <c r="BT360" s="18">
        <v>0</v>
      </c>
      <c r="BU360" s="18">
        <v>0</v>
      </c>
      <c r="BV360" s="18">
        <v>0</v>
      </c>
      <c r="BW360" s="18">
        <v>0</v>
      </c>
      <c r="BX360" s="18">
        <v>0</v>
      </c>
      <c r="BY360" s="18">
        <v>0</v>
      </c>
      <c r="BZ360" s="18">
        <v>0</v>
      </c>
      <c r="CA360" s="18">
        <v>0</v>
      </c>
      <c r="CB360" s="18">
        <v>0</v>
      </c>
      <c r="CC360" s="18">
        <v>0</v>
      </c>
      <c r="CD360" s="18">
        <v>0</v>
      </c>
      <c r="CE360" s="18">
        <v>0</v>
      </c>
      <c r="CF360" s="18">
        <v>0</v>
      </c>
      <c r="CG360" s="18">
        <v>0</v>
      </c>
      <c r="CH360" s="18">
        <v>0</v>
      </c>
      <c r="CI360" s="18">
        <v>0</v>
      </c>
      <c r="CJ360" s="18">
        <v>0</v>
      </c>
      <c r="CK360" s="18">
        <v>0</v>
      </c>
      <c r="CL360" s="18">
        <v>0</v>
      </c>
      <c r="CM360" s="18">
        <v>0</v>
      </c>
      <c r="CN360" s="18">
        <v>0</v>
      </c>
      <c r="CO360" s="18">
        <v>0</v>
      </c>
      <c r="CP360" s="18">
        <v>0</v>
      </c>
    </row>
    <row r="361" spans="2:94" x14ac:dyDescent="0.3">
      <c r="B361" s="18" t="str">
        <f t="shared" si="10"/>
        <v>DR_Change Plan - Pay as GigGoogle Android</v>
      </c>
      <c r="C361" s="18" t="s">
        <v>152</v>
      </c>
      <c r="D361" s="18" t="s">
        <v>4</v>
      </c>
      <c r="E361" s="18">
        <v>0</v>
      </c>
      <c r="F361" s="18">
        <v>0</v>
      </c>
      <c r="G361" s="18">
        <v>0</v>
      </c>
      <c r="H361" s="18">
        <v>1</v>
      </c>
      <c r="I361" s="18">
        <v>1</v>
      </c>
      <c r="J361" s="18">
        <v>1</v>
      </c>
      <c r="K361" s="18">
        <v>1</v>
      </c>
      <c r="L361" s="18">
        <v>1</v>
      </c>
      <c r="M361" s="18">
        <v>0</v>
      </c>
      <c r="N361" s="18">
        <v>1</v>
      </c>
      <c r="O361" s="18">
        <v>1</v>
      </c>
      <c r="P361" s="18">
        <v>0</v>
      </c>
      <c r="Q361" s="18">
        <v>2</v>
      </c>
      <c r="R361" s="18">
        <v>0</v>
      </c>
      <c r="S361" s="18">
        <v>2</v>
      </c>
      <c r="T361" s="18">
        <v>1</v>
      </c>
      <c r="U361" s="18">
        <v>1</v>
      </c>
      <c r="V361" s="18">
        <v>2</v>
      </c>
      <c r="W361" s="18">
        <v>0</v>
      </c>
      <c r="X361" s="18">
        <v>0</v>
      </c>
      <c r="Y361" s="18">
        <v>2</v>
      </c>
      <c r="Z361" s="18">
        <v>0</v>
      </c>
      <c r="AA361" s="18">
        <v>0</v>
      </c>
      <c r="AB361" s="18">
        <v>0</v>
      </c>
      <c r="AC361" s="18">
        <v>0</v>
      </c>
      <c r="AD361" s="18">
        <v>0</v>
      </c>
      <c r="AE361" s="18">
        <v>0</v>
      </c>
      <c r="AF361" s="18">
        <v>0</v>
      </c>
      <c r="AG361" s="18">
        <v>0</v>
      </c>
      <c r="AH361" s="18">
        <v>0</v>
      </c>
      <c r="AI361" s="18">
        <v>0</v>
      </c>
      <c r="AJ361" s="18">
        <v>0</v>
      </c>
      <c r="AK361" s="18">
        <v>0</v>
      </c>
      <c r="AL361" s="18">
        <v>0</v>
      </c>
      <c r="AM361" s="18">
        <v>0</v>
      </c>
      <c r="AN361" s="18">
        <v>0</v>
      </c>
      <c r="AO361" s="18">
        <v>0</v>
      </c>
      <c r="AP361" s="18">
        <v>0</v>
      </c>
      <c r="AQ361" s="18">
        <v>0</v>
      </c>
      <c r="AR361" s="18">
        <v>0</v>
      </c>
      <c r="AS361" s="18">
        <v>0</v>
      </c>
      <c r="AT361" s="18">
        <v>0</v>
      </c>
      <c r="AU361" s="18">
        <v>0</v>
      </c>
      <c r="AV361" s="18">
        <v>0</v>
      </c>
      <c r="AW361" s="18">
        <v>0</v>
      </c>
      <c r="AX361" s="18">
        <v>0</v>
      </c>
      <c r="AY361" s="18">
        <v>0</v>
      </c>
      <c r="AZ361" s="18">
        <v>0</v>
      </c>
      <c r="BA361" s="18">
        <v>0</v>
      </c>
      <c r="BB361" s="18">
        <v>0</v>
      </c>
      <c r="BC361" s="18">
        <v>0</v>
      </c>
      <c r="BD361" s="18">
        <v>0</v>
      </c>
      <c r="BE361" s="18">
        <v>0</v>
      </c>
      <c r="BF361" s="18">
        <v>0</v>
      </c>
      <c r="BG361" s="18">
        <v>0</v>
      </c>
      <c r="BH361" s="18">
        <v>0</v>
      </c>
      <c r="BI361" s="18">
        <v>0</v>
      </c>
      <c r="BJ361" s="18">
        <v>0</v>
      </c>
      <c r="BK361" s="18">
        <v>0</v>
      </c>
      <c r="BL361" s="18">
        <v>0</v>
      </c>
      <c r="BM361" s="18">
        <v>0</v>
      </c>
      <c r="BN361" s="18">
        <v>0</v>
      </c>
      <c r="BO361" s="18">
        <v>0</v>
      </c>
      <c r="BP361" s="18">
        <v>0</v>
      </c>
      <c r="BQ361" s="18">
        <v>0</v>
      </c>
      <c r="BR361" s="18">
        <v>0</v>
      </c>
      <c r="BS361" s="18">
        <v>0</v>
      </c>
      <c r="BT361" s="18">
        <v>0</v>
      </c>
      <c r="BU361" s="18">
        <v>0</v>
      </c>
      <c r="BV361" s="18">
        <v>0</v>
      </c>
      <c r="BW361" s="18">
        <v>0</v>
      </c>
      <c r="BX361" s="18">
        <v>0</v>
      </c>
      <c r="BY361" s="18">
        <v>0</v>
      </c>
      <c r="BZ361" s="18">
        <v>0</v>
      </c>
      <c r="CA361" s="18">
        <v>0</v>
      </c>
      <c r="CB361" s="18">
        <v>0</v>
      </c>
      <c r="CC361" s="18">
        <v>0</v>
      </c>
      <c r="CD361" s="18">
        <v>0</v>
      </c>
      <c r="CE361" s="18">
        <v>0</v>
      </c>
      <c r="CF361" s="18">
        <v>0</v>
      </c>
      <c r="CG361" s="18">
        <v>0</v>
      </c>
      <c r="CH361" s="18">
        <v>0</v>
      </c>
      <c r="CI361" s="18">
        <v>0</v>
      </c>
      <c r="CJ361" s="18">
        <v>0</v>
      </c>
      <c r="CK361" s="18">
        <v>0</v>
      </c>
      <c r="CL361" s="18">
        <v>0</v>
      </c>
      <c r="CM361" s="18">
        <v>0</v>
      </c>
      <c r="CN361" s="18">
        <v>0</v>
      </c>
      <c r="CO361" s="18">
        <v>0</v>
      </c>
      <c r="CP361" s="18">
        <v>0</v>
      </c>
    </row>
    <row r="362" spans="2:94" x14ac:dyDescent="0.3">
      <c r="B362" s="18" t="str">
        <f t="shared" si="10"/>
        <v>DR_Change Plan - UnlimitedApple iOS</v>
      </c>
      <c r="C362" s="18" t="s">
        <v>153</v>
      </c>
      <c r="D362" s="18" t="s">
        <v>3</v>
      </c>
      <c r="E362" s="18">
        <v>4</v>
      </c>
      <c r="F362" s="18">
        <v>3</v>
      </c>
      <c r="G362" s="18">
        <v>5</v>
      </c>
      <c r="H362" s="18">
        <v>3</v>
      </c>
      <c r="I362" s="18">
        <v>1</v>
      </c>
      <c r="J362" s="18">
        <v>6</v>
      </c>
      <c r="K362" s="18">
        <v>5</v>
      </c>
      <c r="L362" s="18">
        <v>2</v>
      </c>
      <c r="M362" s="18">
        <v>3</v>
      </c>
      <c r="N362" s="18">
        <v>3</v>
      </c>
      <c r="O362" s="18">
        <v>4</v>
      </c>
      <c r="P362" s="18">
        <v>3</v>
      </c>
      <c r="Q362" s="18">
        <v>7</v>
      </c>
      <c r="R362" s="18">
        <v>6</v>
      </c>
      <c r="S362" s="18">
        <v>3</v>
      </c>
      <c r="T362" s="18">
        <v>1</v>
      </c>
      <c r="U362" s="18">
        <v>7</v>
      </c>
      <c r="V362" s="18">
        <v>1</v>
      </c>
      <c r="W362" s="18">
        <v>3</v>
      </c>
      <c r="X362" s="18">
        <v>1</v>
      </c>
      <c r="Y362" s="18">
        <v>5</v>
      </c>
      <c r="Z362" s="18">
        <v>2</v>
      </c>
      <c r="AA362" s="18">
        <v>0</v>
      </c>
      <c r="AB362" s="18">
        <v>0</v>
      </c>
      <c r="AC362" s="18">
        <v>0</v>
      </c>
      <c r="AD362" s="18">
        <v>0</v>
      </c>
      <c r="AE362" s="18">
        <v>0</v>
      </c>
      <c r="AF362" s="18">
        <v>0</v>
      </c>
      <c r="AG362" s="18">
        <v>0</v>
      </c>
      <c r="AH362" s="18">
        <v>0</v>
      </c>
      <c r="AI362" s="18">
        <v>0</v>
      </c>
      <c r="AJ362" s="18">
        <v>0</v>
      </c>
      <c r="AK362" s="18">
        <v>0</v>
      </c>
      <c r="AL362" s="18">
        <v>0</v>
      </c>
      <c r="AM362" s="18">
        <v>0</v>
      </c>
      <c r="AN362" s="18">
        <v>0</v>
      </c>
      <c r="AO362" s="18">
        <v>0</v>
      </c>
      <c r="AP362" s="18">
        <v>0</v>
      </c>
      <c r="AQ362" s="18">
        <v>0</v>
      </c>
      <c r="AR362" s="18">
        <v>0</v>
      </c>
      <c r="AS362" s="18">
        <v>0</v>
      </c>
      <c r="AT362" s="18">
        <v>0</v>
      </c>
      <c r="AU362" s="18">
        <v>0</v>
      </c>
      <c r="AV362" s="18">
        <v>0</v>
      </c>
      <c r="AW362" s="18">
        <v>0</v>
      </c>
      <c r="AX362" s="18">
        <v>0</v>
      </c>
      <c r="AY362" s="18">
        <v>0</v>
      </c>
      <c r="AZ362" s="18">
        <v>0</v>
      </c>
      <c r="BA362" s="18">
        <v>0</v>
      </c>
      <c r="BB362" s="18">
        <v>0</v>
      </c>
      <c r="BC362" s="18">
        <v>0</v>
      </c>
      <c r="BD362" s="18">
        <v>0</v>
      </c>
      <c r="BE362" s="18">
        <v>0</v>
      </c>
      <c r="BF362" s="18">
        <v>0</v>
      </c>
      <c r="BG362" s="18">
        <v>0</v>
      </c>
      <c r="BH362" s="18">
        <v>0</v>
      </c>
      <c r="BI362" s="18">
        <v>0</v>
      </c>
      <c r="BJ362" s="18">
        <v>0</v>
      </c>
      <c r="BK362" s="18">
        <v>0</v>
      </c>
      <c r="BL362" s="18">
        <v>0</v>
      </c>
      <c r="BM362" s="18">
        <v>0</v>
      </c>
      <c r="BN362" s="18">
        <v>0</v>
      </c>
      <c r="BO362" s="18">
        <v>0</v>
      </c>
      <c r="BP362" s="18">
        <v>0</v>
      </c>
      <c r="BQ362" s="18">
        <v>0</v>
      </c>
      <c r="BR362" s="18">
        <v>0</v>
      </c>
      <c r="BS362" s="18">
        <v>0</v>
      </c>
      <c r="BT362" s="18">
        <v>0</v>
      </c>
      <c r="BU362" s="18">
        <v>0</v>
      </c>
      <c r="BV362" s="18">
        <v>0</v>
      </c>
      <c r="BW362" s="18">
        <v>0</v>
      </c>
      <c r="BX362" s="18">
        <v>0</v>
      </c>
      <c r="BY362" s="18">
        <v>0</v>
      </c>
      <c r="BZ362" s="18">
        <v>0</v>
      </c>
      <c r="CA362" s="18">
        <v>0</v>
      </c>
      <c r="CB362" s="18">
        <v>0</v>
      </c>
      <c r="CC362" s="18">
        <v>0</v>
      </c>
      <c r="CD362" s="18">
        <v>0</v>
      </c>
      <c r="CE362" s="18">
        <v>0</v>
      </c>
      <c r="CF362" s="18">
        <v>0</v>
      </c>
      <c r="CG362" s="18">
        <v>0</v>
      </c>
      <c r="CH362" s="18">
        <v>0</v>
      </c>
      <c r="CI362" s="18">
        <v>0</v>
      </c>
      <c r="CJ362" s="18">
        <v>0</v>
      </c>
      <c r="CK362" s="18">
        <v>0</v>
      </c>
      <c r="CL362" s="18">
        <v>0</v>
      </c>
      <c r="CM362" s="18">
        <v>0</v>
      </c>
      <c r="CN362" s="18">
        <v>0</v>
      </c>
      <c r="CO362" s="18">
        <v>0</v>
      </c>
      <c r="CP362" s="18">
        <v>0</v>
      </c>
    </row>
    <row r="363" spans="2:94" x14ac:dyDescent="0.3">
      <c r="B363" s="18" t="str">
        <f t="shared" si="10"/>
        <v>DR_Change Plan - UnlimitedGoogle Android</v>
      </c>
      <c r="C363" s="18" t="s">
        <v>153</v>
      </c>
      <c r="D363" s="18" t="s">
        <v>4</v>
      </c>
      <c r="E363" s="18">
        <v>2</v>
      </c>
      <c r="F363" s="18">
        <v>3</v>
      </c>
      <c r="G363" s="18">
        <v>1</v>
      </c>
      <c r="H363" s="18">
        <v>3</v>
      </c>
      <c r="I363" s="18">
        <v>3</v>
      </c>
      <c r="J363" s="18">
        <v>1</v>
      </c>
      <c r="K363" s="18">
        <v>1</v>
      </c>
      <c r="L363" s="18">
        <v>4</v>
      </c>
      <c r="M363" s="18">
        <v>1</v>
      </c>
      <c r="N363" s="18">
        <v>10</v>
      </c>
      <c r="O363" s="18">
        <v>1</v>
      </c>
      <c r="P363" s="18">
        <v>4</v>
      </c>
      <c r="Q363" s="18">
        <v>5</v>
      </c>
      <c r="R363" s="18">
        <v>4</v>
      </c>
      <c r="S363" s="18">
        <v>2</v>
      </c>
      <c r="T363" s="18">
        <v>3</v>
      </c>
      <c r="U363" s="18">
        <v>1</v>
      </c>
      <c r="V363" s="18">
        <v>1</v>
      </c>
      <c r="W363" s="18">
        <v>0</v>
      </c>
      <c r="X363" s="18">
        <v>1</v>
      </c>
      <c r="Y363" s="18">
        <v>2</v>
      </c>
      <c r="Z363" s="18">
        <v>2</v>
      </c>
      <c r="AA363" s="18">
        <v>0</v>
      </c>
      <c r="AB363" s="18">
        <v>0</v>
      </c>
      <c r="AC363" s="18">
        <v>0</v>
      </c>
      <c r="AD363" s="18">
        <v>0</v>
      </c>
      <c r="AE363" s="18">
        <v>0</v>
      </c>
      <c r="AF363" s="18">
        <v>0</v>
      </c>
      <c r="AG363" s="18">
        <v>0</v>
      </c>
      <c r="AH363" s="18">
        <v>0</v>
      </c>
      <c r="AI363" s="18">
        <v>0</v>
      </c>
      <c r="AJ363" s="18">
        <v>0</v>
      </c>
      <c r="AK363" s="18">
        <v>0</v>
      </c>
      <c r="AL363" s="18">
        <v>0</v>
      </c>
      <c r="AM363" s="18">
        <v>0</v>
      </c>
      <c r="AN363" s="18">
        <v>0</v>
      </c>
      <c r="AO363" s="18">
        <v>0</v>
      </c>
      <c r="AP363" s="18">
        <v>0</v>
      </c>
      <c r="AQ363" s="18">
        <v>0</v>
      </c>
      <c r="AR363" s="18">
        <v>0</v>
      </c>
      <c r="AS363" s="18">
        <v>0</v>
      </c>
      <c r="AT363" s="18">
        <v>0</v>
      </c>
      <c r="AU363" s="18">
        <v>0</v>
      </c>
      <c r="AV363" s="18">
        <v>0</v>
      </c>
      <c r="AW363" s="18">
        <v>0</v>
      </c>
      <c r="AX363" s="18">
        <v>0</v>
      </c>
      <c r="AY363" s="18">
        <v>0</v>
      </c>
      <c r="AZ363" s="18">
        <v>0</v>
      </c>
      <c r="BA363" s="18">
        <v>0</v>
      </c>
      <c r="BB363" s="18">
        <v>0</v>
      </c>
      <c r="BC363" s="18">
        <v>0</v>
      </c>
      <c r="BD363" s="18">
        <v>0</v>
      </c>
      <c r="BE363" s="18">
        <v>0</v>
      </c>
      <c r="BF363" s="18">
        <v>0</v>
      </c>
      <c r="BG363" s="18">
        <v>0</v>
      </c>
      <c r="BH363" s="18">
        <v>0</v>
      </c>
      <c r="BI363" s="18">
        <v>0</v>
      </c>
      <c r="BJ363" s="18">
        <v>0</v>
      </c>
      <c r="BK363" s="18">
        <v>0</v>
      </c>
      <c r="BL363" s="18">
        <v>0</v>
      </c>
      <c r="BM363" s="18">
        <v>0</v>
      </c>
      <c r="BN363" s="18">
        <v>0</v>
      </c>
      <c r="BO363" s="18">
        <v>0</v>
      </c>
      <c r="BP363" s="18">
        <v>0</v>
      </c>
      <c r="BQ363" s="18">
        <v>0</v>
      </c>
      <c r="BR363" s="18">
        <v>0</v>
      </c>
      <c r="BS363" s="18">
        <v>0</v>
      </c>
      <c r="BT363" s="18">
        <v>0</v>
      </c>
      <c r="BU363" s="18">
        <v>0</v>
      </c>
      <c r="BV363" s="18">
        <v>0</v>
      </c>
      <c r="BW363" s="18">
        <v>0</v>
      </c>
      <c r="BX363" s="18">
        <v>0</v>
      </c>
      <c r="BY363" s="18">
        <v>0</v>
      </c>
      <c r="BZ363" s="18">
        <v>0</v>
      </c>
      <c r="CA363" s="18">
        <v>0</v>
      </c>
      <c r="CB363" s="18">
        <v>0</v>
      </c>
      <c r="CC363" s="18">
        <v>0</v>
      </c>
      <c r="CD363" s="18">
        <v>0</v>
      </c>
      <c r="CE363" s="18">
        <v>0</v>
      </c>
      <c r="CF363" s="18">
        <v>0</v>
      </c>
      <c r="CG363" s="18">
        <v>0</v>
      </c>
      <c r="CH363" s="18">
        <v>0</v>
      </c>
      <c r="CI363" s="18">
        <v>0</v>
      </c>
      <c r="CJ363" s="18">
        <v>0</v>
      </c>
      <c r="CK363" s="18">
        <v>0</v>
      </c>
      <c r="CL363" s="18">
        <v>0</v>
      </c>
      <c r="CM363" s="18">
        <v>0</v>
      </c>
      <c r="CN363" s="18">
        <v>0</v>
      </c>
      <c r="CO363" s="18">
        <v>0</v>
      </c>
      <c r="CP363" s="18">
        <v>0</v>
      </c>
    </row>
    <row r="364" spans="2:94" x14ac:dyDescent="0.3">
      <c r="B364" s="18" t="str">
        <f t="shared" si="10"/>
        <v>DR_Welcome GuideApple iOS</v>
      </c>
      <c r="C364" s="18" t="s">
        <v>154</v>
      </c>
      <c r="D364" s="18" t="s">
        <v>3</v>
      </c>
      <c r="E364" s="18">
        <v>13</v>
      </c>
      <c r="F364" s="18">
        <v>23</v>
      </c>
      <c r="G364" s="18">
        <v>13</v>
      </c>
      <c r="H364" s="18">
        <v>13</v>
      </c>
      <c r="I364" s="18">
        <v>12</v>
      </c>
      <c r="J364" s="18">
        <v>9</v>
      </c>
      <c r="K364" s="18">
        <v>15</v>
      </c>
      <c r="L364" s="18">
        <v>22</v>
      </c>
      <c r="M364" s="18">
        <v>19</v>
      </c>
      <c r="N364" s="18">
        <v>13</v>
      </c>
      <c r="O364" s="18">
        <v>10</v>
      </c>
      <c r="P364" s="18">
        <v>15</v>
      </c>
      <c r="Q364" s="18">
        <v>14</v>
      </c>
      <c r="R364" s="18">
        <v>18</v>
      </c>
      <c r="S364" s="18">
        <v>16</v>
      </c>
      <c r="T364" s="18">
        <v>13</v>
      </c>
      <c r="U364" s="18">
        <v>13</v>
      </c>
      <c r="V364" s="18">
        <v>10</v>
      </c>
      <c r="W364" s="18">
        <v>19</v>
      </c>
      <c r="X364" s="18">
        <v>16</v>
      </c>
      <c r="Y364" s="18">
        <v>12</v>
      </c>
      <c r="Z364" s="18">
        <v>12</v>
      </c>
      <c r="AA364" s="18">
        <v>26</v>
      </c>
      <c r="AB364" s="18">
        <v>26</v>
      </c>
      <c r="AC364" s="18">
        <v>18</v>
      </c>
      <c r="AD364" s="18">
        <v>20</v>
      </c>
      <c r="AE364" s="18">
        <v>16</v>
      </c>
      <c r="AF364" s="18">
        <v>15</v>
      </c>
      <c r="AG364" s="18">
        <v>19</v>
      </c>
      <c r="AH364" s="18">
        <v>26</v>
      </c>
      <c r="AI364" s="18">
        <v>19</v>
      </c>
      <c r="AJ364" s="18">
        <v>20</v>
      </c>
      <c r="AK364" s="18">
        <v>26</v>
      </c>
      <c r="AL364" s="18">
        <v>19</v>
      </c>
      <c r="AM364" s="18">
        <v>16</v>
      </c>
      <c r="AN364" s="18">
        <v>21</v>
      </c>
      <c r="AO364" s="18">
        <v>16</v>
      </c>
      <c r="AP364" s="18">
        <v>16</v>
      </c>
      <c r="AQ364" s="18">
        <v>6</v>
      </c>
      <c r="AR364" s="18">
        <v>9</v>
      </c>
      <c r="AS364" s="18">
        <v>22</v>
      </c>
      <c r="AT364" s="18">
        <v>14</v>
      </c>
      <c r="AU364" s="18">
        <v>14</v>
      </c>
      <c r="AV364" s="18">
        <v>18</v>
      </c>
      <c r="AW364" s="18">
        <v>23</v>
      </c>
      <c r="AX364" s="18">
        <v>9</v>
      </c>
      <c r="AY364" s="18">
        <v>14</v>
      </c>
      <c r="AZ364" s="18">
        <v>16</v>
      </c>
      <c r="BA364" s="18">
        <v>16</v>
      </c>
      <c r="BB364" s="18">
        <v>22</v>
      </c>
      <c r="BC364" s="18">
        <v>12</v>
      </c>
      <c r="BD364" s="18">
        <v>14</v>
      </c>
      <c r="BE364" s="18">
        <v>20</v>
      </c>
      <c r="BF364" s="18">
        <v>14</v>
      </c>
      <c r="BG364" s="18">
        <v>23</v>
      </c>
      <c r="BH364" s="18">
        <v>14</v>
      </c>
      <c r="BI364" s="18">
        <v>23</v>
      </c>
      <c r="BJ364" s="18">
        <v>21</v>
      </c>
      <c r="BK364" s="18">
        <v>11</v>
      </c>
      <c r="BL364" s="18">
        <v>17</v>
      </c>
      <c r="BM364" s="18">
        <v>19</v>
      </c>
      <c r="BN364" s="18">
        <v>16</v>
      </c>
      <c r="BO364" s="18">
        <v>17</v>
      </c>
      <c r="BP364" s="18">
        <v>4</v>
      </c>
      <c r="BQ364" s="18">
        <v>22</v>
      </c>
      <c r="BR364" s="18">
        <v>18</v>
      </c>
      <c r="BS364" s="18">
        <v>16</v>
      </c>
      <c r="BT364" s="18">
        <v>22</v>
      </c>
      <c r="BU364" s="18">
        <v>20</v>
      </c>
      <c r="BV364" s="18">
        <v>17</v>
      </c>
      <c r="BW364" s="18">
        <v>25</v>
      </c>
      <c r="BX364" s="18">
        <v>18</v>
      </c>
      <c r="BY364" s="18">
        <v>12</v>
      </c>
      <c r="BZ364" s="18">
        <v>10</v>
      </c>
      <c r="CA364" s="18">
        <v>13</v>
      </c>
      <c r="CB364" s="18">
        <v>15</v>
      </c>
      <c r="CC364" s="18">
        <v>18</v>
      </c>
      <c r="CD364" s="18">
        <v>30</v>
      </c>
      <c r="CE364" s="18">
        <v>15</v>
      </c>
      <c r="CF364" s="18">
        <v>18</v>
      </c>
      <c r="CG364" s="18">
        <v>15</v>
      </c>
      <c r="CH364" s="18">
        <v>22</v>
      </c>
      <c r="CI364" s="18">
        <v>18</v>
      </c>
      <c r="CJ364" s="18">
        <v>22</v>
      </c>
      <c r="CK364" s="18">
        <v>19</v>
      </c>
      <c r="CL364" s="18">
        <v>20</v>
      </c>
      <c r="CM364" s="18">
        <v>20</v>
      </c>
      <c r="CN364" s="18">
        <v>18</v>
      </c>
      <c r="CO364" s="18">
        <v>17</v>
      </c>
      <c r="CP364" s="18">
        <v>21</v>
      </c>
    </row>
    <row r="365" spans="2:94" x14ac:dyDescent="0.3">
      <c r="B365" s="18" t="str">
        <f t="shared" si="10"/>
        <v>DR_Welcome GuideGoogle Android</v>
      </c>
      <c r="C365" s="18" t="s">
        <v>154</v>
      </c>
      <c r="D365" s="18" t="s">
        <v>4</v>
      </c>
      <c r="E365" s="18">
        <v>8</v>
      </c>
      <c r="F365" s="18">
        <v>3</v>
      </c>
      <c r="G365" s="18">
        <v>5</v>
      </c>
      <c r="H365" s="18">
        <v>3</v>
      </c>
      <c r="I365" s="18">
        <v>10</v>
      </c>
      <c r="J365" s="18">
        <v>8</v>
      </c>
      <c r="K365" s="18">
        <v>9</v>
      </c>
      <c r="L365" s="18">
        <v>12</v>
      </c>
      <c r="M365" s="18">
        <v>3</v>
      </c>
      <c r="N365" s="18">
        <v>7</v>
      </c>
      <c r="O365" s="18">
        <v>4</v>
      </c>
      <c r="P365" s="18">
        <v>7</v>
      </c>
      <c r="Q365" s="18">
        <v>9</v>
      </c>
      <c r="R365" s="18">
        <v>8</v>
      </c>
      <c r="S365" s="18">
        <v>12</v>
      </c>
      <c r="T365" s="18">
        <v>14</v>
      </c>
      <c r="U365" s="18">
        <v>11</v>
      </c>
      <c r="V365" s="18">
        <v>8</v>
      </c>
      <c r="W365" s="18">
        <v>7</v>
      </c>
      <c r="X365" s="18">
        <v>12</v>
      </c>
      <c r="Y365" s="18">
        <v>19</v>
      </c>
      <c r="Z365" s="18">
        <v>13</v>
      </c>
      <c r="AA365" s="18">
        <v>11</v>
      </c>
      <c r="AB365" s="18">
        <v>11</v>
      </c>
      <c r="AC365" s="18">
        <v>6</v>
      </c>
      <c r="AD365" s="18">
        <v>12</v>
      </c>
      <c r="AE365" s="18">
        <v>9</v>
      </c>
      <c r="AF365" s="18">
        <v>7</v>
      </c>
      <c r="AG365" s="18">
        <v>10</v>
      </c>
      <c r="AH365" s="18">
        <v>14</v>
      </c>
      <c r="AI365" s="18">
        <v>20</v>
      </c>
      <c r="AJ365" s="18">
        <v>10</v>
      </c>
      <c r="AK365" s="18">
        <v>8</v>
      </c>
      <c r="AL365" s="18">
        <v>13</v>
      </c>
      <c r="AM365" s="18">
        <v>11</v>
      </c>
      <c r="AN365" s="18">
        <v>7</v>
      </c>
      <c r="AO365" s="18">
        <v>9</v>
      </c>
      <c r="AP365" s="18">
        <v>8</v>
      </c>
      <c r="AQ365" s="18">
        <v>5</v>
      </c>
      <c r="AR365" s="18">
        <v>11</v>
      </c>
      <c r="AS365" s="18">
        <v>7</v>
      </c>
      <c r="AT365" s="18">
        <v>15</v>
      </c>
      <c r="AU365" s="18">
        <v>13</v>
      </c>
      <c r="AV365" s="18">
        <v>12</v>
      </c>
      <c r="AW365" s="18">
        <v>5</v>
      </c>
      <c r="AX365" s="18">
        <v>5</v>
      </c>
      <c r="AY365" s="18">
        <v>4</v>
      </c>
      <c r="AZ365" s="18">
        <v>13</v>
      </c>
      <c r="BA365" s="18">
        <v>5</v>
      </c>
      <c r="BB365" s="18">
        <v>8</v>
      </c>
      <c r="BC365" s="18">
        <v>3</v>
      </c>
      <c r="BD365" s="18">
        <v>7</v>
      </c>
      <c r="BE365" s="18">
        <v>5</v>
      </c>
      <c r="BF365" s="18">
        <v>11</v>
      </c>
      <c r="BG365" s="18">
        <v>6</v>
      </c>
      <c r="BH365" s="18">
        <v>7</v>
      </c>
      <c r="BI365" s="18">
        <v>14</v>
      </c>
      <c r="BJ365" s="18">
        <v>11</v>
      </c>
      <c r="BK365" s="18">
        <v>8</v>
      </c>
      <c r="BL365" s="18">
        <v>6</v>
      </c>
      <c r="BM365" s="18">
        <v>9</v>
      </c>
      <c r="BN365" s="18">
        <v>7</v>
      </c>
      <c r="BO365" s="18">
        <v>13</v>
      </c>
      <c r="BP365" s="18">
        <v>8</v>
      </c>
      <c r="BQ365" s="18">
        <v>17</v>
      </c>
      <c r="BR365" s="18">
        <v>6</v>
      </c>
      <c r="BS365" s="18">
        <v>9</v>
      </c>
      <c r="BT365" s="18">
        <v>8</v>
      </c>
      <c r="BU365" s="18">
        <v>9</v>
      </c>
      <c r="BV365" s="18">
        <v>12</v>
      </c>
      <c r="BW365" s="18">
        <v>7</v>
      </c>
      <c r="BX365" s="18">
        <v>13</v>
      </c>
      <c r="BY365" s="18">
        <v>5</v>
      </c>
      <c r="BZ365" s="18">
        <v>16</v>
      </c>
      <c r="CA365" s="18">
        <v>10</v>
      </c>
      <c r="CB365" s="18">
        <v>6</v>
      </c>
      <c r="CC365" s="18">
        <v>11</v>
      </c>
      <c r="CD365" s="18">
        <v>15</v>
      </c>
      <c r="CE365" s="18">
        <v>12</v>
      </c>
      <c r="CF365" s="18">
        <v>7</v>
      </c>
      <c r="CG365" s="18">
        <v>6</v>
      </c>
      <c r="CH365" s="18">
        <v>4</v>
      </c>
      <c r="CI365" s="18">
        <v>4</v>
      </c>
      <c r="CJ365" s="18">
        <v>5</v>
      </c>
      <c r="CK365" s="18">
        <v>14</v>
      </c>
      <c r="CL365" s="18">
        <v>10</v>
      </c>
      <c r="CM365" s="18">
        <v>4</v>
      </c>
      <c r="CN365" s="18">
        <v>7</v>
      </c>
      <c r="CO365" s="18">
        <v>12</v>
      </c>
      <c r="CP365" s="18">
        <v>27</v>
      </c>
    </row>
    <row r="366" spans="2:94" x14ac:dyDescent="0.3">
      <c r="B366" s="18" t="str">
        <f t="shared" si="10"/>
        <v>DR_Device Payment PlanApple iOS</v>
      </c>
      <c r="C366" s="18" t="s">
        <v>155</v>
      </c>
      <c r="D366" s="18" t="s">
        <v>3</v>
      </c>
      <c r="E366" s="18">
        <v>8</v>
      </c>
      <c r="F366" s="18">
        <v>14</v>
      </c>
      <c r="G366" s="18">
        <v>6</v>
      </c>
      <c r="H366" s="18">
        <v>9</v>
      </c>
      <c r="I366" s="18">
        <v>12</v>
      </c>
      <c r="J366" s="18">
        <v>19</v>
      </c>
      <c r="K366" s="18">
        <v>17</v>
      </c>
      <c r="L366" s="18">
        <v>14</v>
      </c>
      <c r="M366" s="18">
        <v>9</v>
      </c>
      <c r="N366" s="18">
        <v>6</v>
      </c>
      <c r="O366" s="18">
        <v>5</v>
      </c>
      <c r="P366" s="18">
        <v>11</v>
      </c>
      <c r="Q366" s="18">
        <v>9</v>
      </c>
      <c r="R366" s="18">
        <v>16</v>
      </c>
      <c r="S366" s="18">
        <v>10</v>
      </c>
      <c r="T366" s="18">
        <v>11</v>
      </c>
      <c r="U366" s="18">
        <v>13</v>
      </c>
      <c r="V366" s="18">
        <v>15</v>
      </c>
      <c r="W366" s="18">
        <v>21</v>
      </c>
      <c r="X366" s="18">
        <v>10</v>
      </c>
      <c r="Y366" s="18">
        <v>17</v>
      </c>
      <c r="Z366" s="18">
        <v>7</v>
      </c>
      <c r="AA366" s="18">
        <v>19</v>
      </c>
      <c r="AB366" s="18">
        <v>18</v>
      </c>
      <c r="AC366" s="18">
        <v>12</v>
      </c>
      <c r="AD366" s="18">
        <v>27</v>
      </c>
      <c r="AE366" s="18">
        <v>17</v>
      </c>
      <c r="AF366" s="18">
        <v>25</v>
      </c>
      <c r="AG366" s="18">
        <v>20</v>
      </c>
      <c r="AH366" s="18">
        <v>19</v>
      </c>
      <c r="AI366" s="18">
        <v>16</v>
      </c>
      <c r="AJ366" s="18">
        <v>19</v>
      </c>
      <c r="AK366" s="18">
        <v>15</v>
      </c>
      <c r="AL366" s="18">
        <v>26</v>
      </c>
      <c r="AM366" s="18">
        <v>33</v>
      </c>
      <c r="AN366" s="18">
        <v>33</v>
      </c>
      <c r="AO366" s="18">
        <v>23</v>
      </c>
      <c r="AP366" s="18">
        <v>21</v>
      </c>
      <c r="AQ366" s="18">
        <v>13</v>
      </c>
      <c r="AR366" s="18">
        <v>24</v>
      </c>
      <c r="AS366" s="18">
        <v>20</v>
      </c>
      <c r="AT366" s="18">
        <v>23</v>
      </c>
      <c r="AU366" s="18">
        <v>16</v>
      </c>
      <c r="AV366" s="18">
        <v>22</v>
      </c>
      <c r="AW366" s="18">
        <v>15</v>
      </c>
      <c r="AX366" s="18">
        <v>9</v>
      </c>
      <c r="AY366" s="18">
        <v>22</v>
      </c>
      <c r="AZ366" s="18">
        <v>22</v>
      </c>
      <c r="BA366" s="18">
        <v>24</v>
      </c>
      <c r="BB366" s="18">
        <v>30</v>
      </c>
      <c r="BC366" s="18">
        <v>20</v>
      </c>
      <c r="BD366" s="18">
        <v>20</v>
      </c>
      <c r="BE366" s="18">
        <v>11</v>
      </c>
      <c r="BF366" s="18">
        <v>33</v>
      </c>
      <c r="BG366" s="18">
        <v>23</v>
      </c>
      <c r="BH366" s="18">
        <v>30</v>
      </c>
      <c r="BI366" s="18">
        <v>23</v>
      </c>
      <c r="BJ366" s="18">
        <v>22</v>
      </c>
      <c r="BK366" s="18">
        <v>31</v>
      </c>
      <c r="BL366" s="18">
        <v>19</v>
      </c>
      <c r="BM366" s="18">
        <v>23</v>
      </c>
      <c r="BN366" s="18">
        <v>16</v>
      </c>
      <c r="BO366" s="18">
        <v>23</v>
      </c>
      <c r="BP366" s="18">
        <v>16</v>
      </c>
      <c r="BQ366" s="18">
        <v>24</v>
      </c>
      <c r="BR366" s="18">
        <v>20</v>
      </c>
      <c r="BS366" s="18">
        <v>15</v>
      </c>
      <c r="BT366" s="18">
        <v>38</v>
      </c>
      <c r="BU366" s="18">
        <v>20</v>
      </c>
      <c r="BV366" s="18">
        <v>19</v>
      </c>
      <c r="BW366" s="18">
        <v>17</v>
      </c>
      <c r="BX366" s="18">
        <v>23</v>
      </c>
      <c r="BY366" s="18">
        <v>17</v>
      </c>
      <c r="BZ366" s="18">
        <v>11</v>
      </c>
      <c r="CA366" s="18">
        <v>11</v>
      </c>
      <c r="CB366" s="18">
        <v>29</v>
      </c>
      <c r="CC366" s="18">
        <v>25</v>
      </c>
      <c r="CD366" s="18">
        <v>25</v>
      </c>
      <c r="CE366" s="18">
        <v>17</v>
      </c>
      <c r="CF366" s="18">
        <v>19</v>
      </c>
      <c r="CG366" s="18">
        <v>12</v>
      </c>
      <c r="CH366" s="18">
        <v>19</v>
      </c>
      <c r="CI366" s="18">
        <v>20</v>
      </c>
      <c r="CJ366" s="18">
        <v>20</v>
      </c>
      <c r="CK366" s="18">
        <v>28</v>
      </c>
      <c r="CL366" s="18">
        <v>31</v>
      </c>
      <c r="CM366" s="18">
        <v>26</v>
      </c>
      <c r="CN366" s="18">
        <v>19</v>
      </c>
      <c r="CO366" s="18">
        <v>34</v>
      </c>
      <c r="CP366" s="18">
        <v>23</v>
      </c>
    </row>
    <row r="367" spans="2:94" x14ac:dyDescent="0.3">
      <c r="B367" s="18" t="str">
        <f t="shared" si="10"/>
        <v>DR_Device Payment PlanGoogle Android</v>
      </c>
      <c r="C367" s="18" t="s">
        <v>155</v>
      </c>
      <c r="D367" s="18" t="s">
        <v>4</v>
      </c>
      <c r="E367" s="18">
        <v>0</v>
      </c>
      <c r="F367" s="18">
        <v>0</v>
      </c>
      <c r="G367" s="18">
        <v>0</v>
      </c>
      <c r="H367" s="18">
        <v>0</v>
      </c>
      <c r="I367" s="18">
        <v>0</v>
      </c>
      <c r="J367" s="18">
        <v>0</v>
      </c>
      <c r="K367" s="18">
        <v>0</v>
      </c>
      <c r="L367" s="18">
        <v>0</v>
      </c>
      <c r="M367" s="18">
        <v>0</v>
      </c>
      <c r="N367" s="18">
        <v>0</v>
      </c>
      <c r="O367" s="18">
        <v>0</v>
      </c>
      <c r="P367" s="18">
        <v>0</v>
      </c>
      <c r="Q367" s="18">
        <v>0</v>
      </c>
      <c r="R367" s="18">
        <v>0</v>
      </c>
      <c r="S367" s="18">
        <v>0</v>
      </c>
      <c r="T367" s="18">
        <v>0</v>
      </c>
      <c r="U367" s="18">
        <v>1</v>
      </c>
      <c r="V367" s="18">
        <v>0</v>
      </c>
      <c r="W367" s="18">
        <v>0</v>
      </c>
      <c r="X367" s="18">
        <v>0</v>
      </c>
      <c r="Y367" s="18">
        <v>0</v>
      </c>
      <c r="Z367" s="18">
        <v>0</v>
      </c>
      <c r="AA367" s="18">
        <v>0</v>
      </c>
      <c r="AB367" s="18">
        <v>0</v>
      </c>
      <c r="AC367" s="18">
        <v>1</v>
      </c>
      <c r="AD367" s="18">
        <v>0</v>
      </c>
      <c r="AE367" s="18">
        <v>0</v>
      </c>
      <c r="AF367" s="18">
        <v>0</v>
      </c>
      <c r="AG367" s="18">
        <v>0</v>
      </c>
      <c r="AH367" s="18">
        <v>0</v>
      </c>
      <c r="AI367" s="18">
        <v>0</v>
      </c>
      <c r="AJ367" s="18">
        <v>0</v>
      </c>
      <c r="AK367" s="18">
        <v>0</v>
      </c>
      <c r="AL367" s="18">
        <v>0</v>
      </c>
      <c r="AM367" s="18">
        <v>0</v>
      </c>
      <c r="AN367" s="18">
        <v>0</v>
      </c>
      <c r="AO367" s="18">
        <v>1</v>
      </c>
      <c r="AP367" s="18">
        <v>1</v>
      </c>
      <c r="AQ367" s="18">
        <v>0</v>
      </c>
      <c r="AR367" s="18">
        <v>0</v>
      </c>
      <c r="AS367" s="18">
        <v>0</v>
      </c>
      <c r="AT367" s="18">
        <v>0</v>
      </c>
      <c r="AU367" s="18">
        <v>0</v>
      </c>
      <c r="AV367" s="18">
        <v>0</v>
      </c>
      <c r="AW367" s="18">
        <v>0</v>
      </c>
      <c r="AX367" s="18">
        <v>0</v>
      </c>
      <c r="AY367" s="18">
        <v>0</v>
      </c>
      <c r="AZ367" s="18">
        <v>0</v>
      </c>
      <c r="BA367" s="18">
        <v>0</v>
      </c>
      <c r="BB367" s="18">
        <v>0</v>
      </c>
      <c r="BC367" s="18">
        <v>0</v>
      </c>
      <c r="BD367" s="18">
        <v>0</v>
      </c>
      <c r="BE367" s="18">
        <v>0</v>
      </c>
      <c r="BF367" s="18">
        <v>0</v>
      </c>
      <c r="BG367" s="18">
        <v>0</v>
      </c>
      <c r="BH367" s="18">
        <v>0</v>
      </c>
      <c r="BI367" s="18">
        <v>0</v>
      </c>
      <c r="BJ367" s="18">
        <v>0</v>
      </c>
      <c r="BK367" s="18">
        <v>0</v>
      </c>
      <c r="BL367" s="18">
        <v>0</v>
      </c>
      <c r="BM367" s="18">
        <v>0</v>
      </c>
      <c r="BN367" s="18">
        <v>0</v>
      </c>
      <c r="BO367" s="18">
        <v>0</v>
      </c>
      <c r="BP367" s="18">
        <v>0</v>
      </c>
      <c r="BQ367" s="18">
        <v>0</v>
      </c>
      <c r="BR367" s="18">
        <v>0</v>
      </c>
      <c r="BS367" s="18">
        <v>0</v>
      </c>
      <c r="BT367" s="18">
        <v>0</v>
      </c>
      <c r="BU367" s="18">
        <v>0</v>
      </c>
      <c r="BV367" s="18">
        <v>0</v>
      </c>
      <c r="BW367" s="18">
        <v>0</v>
      </c>
      <c r="BX367" s="18">
        <v>0</v>
      </c>
      <c r="BY367" s="18">
        <v>0</v>
      </c>
      <c r="BZ367" s="18">
        <v>0</v>
      </c>
      <c r="CA367" s="18">
        <v>0</v>
      </c>
      <c r="CB367" s="18">
        <v>0</v>
      </c>
      <c r="CC367" s="18">
        <v>0</v>
      </c>
      <c r="CD367" s="18">
        <v>0</v>
      </c>
      <c r="CE367" s="18">
        <v>0</v>
      </c>
      <c r="CF367" s="18">
        <v>0</v>
      </c>
      <c r="CG367" s="18">
        <v>0</v>
      </c>
      <c r="CH367" s="18">
        <v>0</v>
      </c>
      <c r="CI367" s="18">
        <v>0</v>
      </c>
      <c r="CJ367" s="18">
        <v>0</v>
      </c>
      <c r="CK367" s="18">
        <v>0</v>
      </c>
      <c r="CL367" s="18">
        <v>0</v>
      </c>
      <c r="CM367" s="18">
        <v>0</v>
      </c>
      <c r="CN367" s="18">
        <v>0</v>
      </c>
      <c r="CO367" s="18">
        <v>0</v>
      </c>
      <c r="CP367" s="18">
        <v>0</v>
      </c>
    </row>
    <row r="368" spans="2:94" x14ac:dyDescent="0.3">
      <c r="B368" s="18" t="str">
        <f t="shared" si="10"/>
        <v>DR_Insurance ClaimApple iOS</v>
      </c>
      <c r="C368" s="18" t="s">
        <v>156</v>
      </c>
      <c r="D368" s="18" t="s">
        <v>3</v>
      </c>
      <c r="E368" s="18">
        <v>8</v>
      </c>
      <c r="F368" s="18">
        <v>3</v>
      </c>
      <c r="G368" s="18">
        <v>3</v>
      </c>
      <c r="H368" s="18">
        <v>7</v>
      </c>
      <c r="I368" s="18">
        <v>9</v>
      </c>
      <c r="J368" s="18">
        <v>9</v>
      </c>
      <c r="K368" s="18">
        <v>6</v>
      </c>
      <c r="L368" s="18">
        <v>5</v>
      </c>
      <c r="M368" s="18">
        <v>8</v>
      </c>
      <c r="N368" s="18">
        <v>3</v>
      </c>
      <c r="O368" s="18">
        <v>3</v>
      </c>
      <c r="P368" s="18">
        <v>10</v>
      </c>
      <c r="Q368" s="18">
        <v>18</v>
      </c>
      <c r="R368" s="18">
        <v>6</v>
      </c>
      <c r="S368" s="18">
        <v>4</v>
      </c>
      <c r="T368" s="18">
        <v>8</v>
      </c>
      <c r="U368" s="18">
        <v>10</v>
      </c>
      <c r="V368" s="18">
        <v>5</v>
      </c>
      <c r="W368" s="18">
        <v>7</v>
      </c>
      <c r="X368" s="18">
        <v>4</v>
      </c>
      <c r="Y368" s="18">
        <v>7</v>
      </c>
      <c r="Z368" s="18">
        <v>10</v>
      </c>
      <c r="AA368" s="18">
        <v>5</v>
      </c>
      <c r="AB368" s="18">
        <v>6</v>
      </c>
      <c r="AC368" s="18">
        <v>3</v>
      </c>
      <c r="AD368" s="18">
        <v>7</v>
      </c>
      <c r="AE368" s="18">
        <v>2</v>
      </c>
      <c r="AF368" s="18">
        <v>6</v>
      </c>
      <c r="AG368" s="18">
        <v>11</v>
      </c>
      <c r="AH368" s="18">
        <v>10</v>
      </c>
      <c r="AI368" s="18">
        <v>10</v>
      </c>
      <c r="AJ368" s="18">
        <v>3</v>
      </c>
      <c r="AK368" s="18">
        <v>2</v>
      </c>
      <c r="AL368" s="18">
        <v>7</v>
      </c>
      <c r="AM368" s="18">
        <v>2</v>
      </c>
      <c r="AN368" s="18">
        <v>5</v>
      </c>
      <c r="AO368" s="18">
        <v>4</v>
      </c>
      <c r="AP368" s="18">
        <v>5</v>
      </c>
      <c r="AQ368" s="18">
        <v>9</v>
      </c>
      <c r="AR368" s="18">
        <v>5</v>
      </c>
      <c r="AS368" s="18">
        <v>5</v>
      </c>
      <c r="AT368" s="18">
        <v>8</v>
      </c>
      <c r="AU368" s="18">
        <v>4</v>
      </c>
      <c r="AV368" s="18">
        <v>1</v>
      </c>
      <c r="AW368" s="18">
        <v>8</v>
      </c>
      <c r="AX368" s="18">
        <v>3</v>
      </c>
      <c r="AY368" s="18">
        <v>8</v>
      </c>
      <c r="AZ368" s="18">
        <v>4</v>
      </c>
      <c r="BA368" s="18">
        <v>3</v>
      </c>
      <c r="BB368" s="18">
        <v>5</v>
      </c>
      <c r="BC368" s="18">
        <v>5</v>
      </c>
      <c r="BD368" s="18">
        <v>4</v>
      </c>
      <c r="BE368" s="18">
        <v>5</v>
      </c>
      <c r="BF368" s="18">
        <v>10</v>
      </c>
      <c r="BG368" s="18">
        <v>6</v>
      </c>
      <c r="BH368" s="18">
        <v>8</v>
      </c>
      <c r="BI368" s="18">
        <v>7</v>
      </c>
      <c r="BJ368" s="18">
        <v>6</v>
      </c>
      <c r="BK368" s="18">
        <v>11</v>
      </c>
      <c r="BL368" s="18">
        <v>3</v>
      </c>
      <c r="BM368" s="18">
        <v>3</v>
      </c>
      <c r="BN368" s="18">
        <v>8</v>
      </c>
      <c r="BO368" s="18">
        <v>11</v>
      </c>
      <c r="BP368" s="18">
        <v>9</v>
      </c>
      <c r="BQ368" s="18">
        <v>5</v>
      </c>
      <c r="BR368" s="18">
        <v>6</v>
      </c>
      <c r="BS368" s="18">
        <v>8</v>
      </c>
      <c r="BT368" s="18">
        <v>7</v>
      </c>
      <c r="BU368" s="18">
        <v>6</v>
      </c>
      <c r="BV368" s="18">
        <v>11</v>
      </c>
      <c r="BW368" s="18">
        <v>7</v>
      </c>
      <c r="BX368" s="18">
        <v>3</v>
      </c>
      <c r="BY368" s="18">
        <v>14</v>
      </c>
      <c r="BZ368" s="18">
        <v>8</v>
      </c>
      <c r="CA368" s="18">
        <v>8</v>
      </c>
      <c r="CB368" s="18">
        <v>3</v>
      </c>
      <c r="CC368" s="18">
        <v>11</v>
      </c>
      <c r="CD368" s="18">
        <v>4</v>
      </c>
      <c r="CE368" s="18">
        <v>5</v>
      </c>
      <c r="CF368" s="18">
        <v>7</v>
      </c>
      <c r="CG368" s="18">
        <v>8</v>
      </c>
      <c r="CH368" s="18">
        <v>7</v>
      </c>
      <c r="CI368" s="18">
        <v>8</v>
      </c>
      <c r="CJ368" s="18">
        <v>9</v>
      </c>
      <c r="CK368" s="18">
        <v>5</v>
      </c>
      <c r="CL368" s="18">
        <v>4</v>
      </c>
      <c r="CM368" s="18">
        <v>6</v>
      </c>
      <c r="CN368" s="18">
        <v>6</v>
      </c>
      <c r="CO368" s="18">
        <v>6</v>
      </c>
      <c r="CP368" s="18">
        <v>2</v>
      </c>
    </row>
    <row r="369" spans="2:94" x14ac:dyDescent="0.3">
      <c r="B369" s="18" t="str">
        <f t="shared" si="10"/>
        <v>DR_Insurance ClaimGoogle Android</v>
      </c>
      <c r="C369" s="18" t="s">
        <v>156</v>
      </c>
      <c r="D369" s="18" t="s">
        <v>4</v>
      </c>
      <c r="E369" s="18">
        <v>0</v>
      </c>
      <c r="F369" s="18">
        <v>0</v>
      </c>
      <c r="G369" s="18">
        <v>0</v>
      </c>
      <c r="H369" s="18">
        <v>0</v>
      </c>
      <c r="I369" s="18">
        <v>0</v>
      </c>
      <c r="J369" s="18">
        <v>0</v>
      </c>
      <c r="K369" s="18">
        <v>0</v>
      </c>
      <c r="L369" s="18">
        <v>0</v>
      </c>
      <c r="M369" s="18">
        <v>0</v>
      </c>
      <c r="N369" s="18">
        <v>0</v>
      </c>
      <c r="O369" s="18">
        <v>0</v>
      </c>
      <c r="P369" s="18">
        <v>0</v>
      </c>
      <c r="Q369" s="18">
        <v>0</v>
      </c>
      <c r="R369" s="18">
        <v>0</v>
      </c>
      <c r="S369" s="18">
        <v>0</v>
      </c>
      <c r="T369" s="18">
        <v>0</v>
      </c>
      <c r="U369" s="18">
        <v>0</v>
      </c>
      <c r="V369" s="18">
        <v>0</v>
      </c>
      <c r="W369" s="18">
        <v>0</v>
      </c>
      <c r="X369" s="18">
        <v>0</v>
      </c>
      <c r="Y369" s="18">
        <v>0</v>
      </c>
      <c r="Z369" s="18">
        <v>1</v>
      </c>
      <c r="AA369" s="18">
        <v>0</v>
      </c>
      <c r="AB369" s="18">
        <v>1</v>
      </c>
      <c r="AC369" s="18">
        <v>0</v>
      </c>
      <c r="AD369" s="18">
        <v>1</v>
      </c>
      <c r="AE369" s="18">
        <v>1</v>
      </c>
      <c r="AF369" s="18">
        <v>0</v>
      </c>
      <c r="AG369" s="18">
        <v>0</v>
      </c>
      <c r="AH369" s="18">
        <v>1</v>
      </c>
      <c r="AI369" s="18">
        <v>0</v>
      </c>
      <c r="AJ369" s="18">
        <v>0</v>
      </c>
      <c r="AK369" s="18">
        <v>0</v>
      </c>
      <c r="AL369" s="18">
        <v>0</v>
      </c>
      <c r="AM369" s="18">
        <v>0</v>
      </c>
      <c r="AN369" s="18">
        <v>1</v>
      </c>
      <c r="AO369" s="18">
        <v>0</v>
      </c>
      <c r="AP369" s="18">
        <v>0</v>
      </c>
      <c r="AQ369" s="18">
        <v>0</v>
      </c>
      <c r="AR369" s="18">
        <v>1</v>
      </c>
      <c r="AS369" s="18">
        <v>1</v>
      </c>
      <c r="AT369" s="18">
        <v>0</v>
      </c>
      <c r="AU369" s="18">
        <v>0</v>
      </c>
      <c r="AV369" s="18">
        <v>0</v>
      </c>
      <c r="AW369" s="18">
        <v>0</v>
      </c>
      <c r="AX369" s="18">
        <v>0</v>
      </c>
      <c r="AY369" s="18">
        <v>0</v>
      </c>
      <c r="AZ369" s="18">
        <v>0</v>
      </c>
      <c r="BA369" s="18">
        <v>0</v>
      </c>
      <c r="BB369" s="18">
        <v>1</v>
      </c>
      <c r="BC369" s="18">
        <v>0</v>
      </c>
      <c r="BD369" s="18">
        <v>0</v>
      </c>
      <c r="BE369" s="18">
        <v>0</v>
      </c>
      <c r="BF369" s="18">
        <v>0</v>
      </c>
      <c r="BG369" s="18">
        <v>0</v>
      </c>
      <c r="BH369" s="18">
        <v>0</v>
      </c>
      <c r="BI369" s="18">
        <v>0</v>
      </c>
      <c r="BJ369" s="18">
        <v>0</v>
      </c>
      <c r="BK369" s="18">
        <v>1</v>
      </c>
      <c r="BL369" s="18">
        <v>0</v>
      </c>
      <c r="BM369" s="18">
        <v>0</v>
      </c>
      <c r="BN369" s="18">
        <v>0</v>
      </c>
      <c r="BO369" s="18">
        <v>0</v>
      </c>
      <c r="BP369" s="18">
        <v>1</v>
      </c>
      <c r="BQ369" s="18">
        <v>0</v>
      </c>
      <c r="BR369" s="18">
        <v>0</v>
      </c>
      <c r="BS369" s="18">
        <v>0</v>
      </c>
      <c r="BT369" s="18">
        <v>0</v>
      </c>
      <c r="BU369" s="18">
        <v>0</v>
      </c>
      <c r="BV369" s="18">
        <v>0</v>
      </c>
      <c r="BW369" s="18">
        <v>0</v>
      </c>
      <c r="BX369" s="18">
        <v>1</v>
      </c>
      <c r="BY369" s="18">
        <v>1</v>
      </c>
      <c r="BZ369" s="18">
        <v>0</v>
      </c>
      <c r="CA369" s="18">
        <v>0</v>
      </c>
      <c r="CB369" s="18">
        <v>0</v>
      </c>
      <c r="CC369" s="18">
        <v>1</v>
      </c>
      <c r="CD369" s="18">
        <v>0</v>
      </c>
      <c r="CE369" s="18">
        <v>0</v>
      </c>
      <c r="CF369" s="18">
        <v>1</v>
      </c>
      <c r="CG369" s="18">
        <v>1</v>
      </c>
      <c r="CH369" s="18">
        <v>1</v>
      </c>
      <c r="CI369" s="18">
        <v>0</v>
      </c>
      <c r="CJ369" s="18">
        <v>0</v>
      </c>
      <c r="CK369" s="18">
        <v>1</v>
      </c>
      <c r="CL369" s="18">
        <v>0</v>
      </c>
      <c r="CM369" s="18">
        <v>0</v>
      </c>
      <c r="CN369" s="18">
        <v>0</v>
      </c>
      <c r="CO369" s="18">
        <v>0</v>
      </c>
      <c r="CP369" s="18">
        <v>0</v>
      </c>
    </row>
    <row r="370" spans="2:94" x14ac:dyDescent="0.3">
      <c r="B370" s="18" t="str">
        <f t="shared" si="10"/>
        <v>DR_Opted for Pay as you Gig PlanApple iOS</v>
      </c>
      <c r="C370" s="18" t="s">
        <v>157</v>
      </c>
      <c r="D370" s="18" t="s">
        <v>3</v>
      </c>
      <c r="E370" s="18">
        <v>1414</v>
      </c>
      <c r="F370" s="18">
        <v>1558</v>
      </c>
      <c r="G370" s="18">
        <v>1282</v>
      </c>
      <c r="H370" s="18">
        <v>1138</v>
      </c>
      <c r="I370" s="18">
        <v>1285</v>
      </c>
      <c r="J370" s="18">
        <v>1488</v>
      </c>
      <c r="K370" s="18">
        <v>1538</v>
      </c>
      <c r="L370" s="18">
        <v>1631</v>
      </c>
      <c r="M370" s="18">
        <v>1592</v>
      </c>
      <c r="N370" s="18">
        <v>1329</v>
      </c>
      <c r="O370" s="18">
        <v>1182</v>
      </c>
      <c r="P370" s="18">
        <v>1448</v>
      </c>
      <c r="Q370" s="18">
        <v>1538</v>
      </c>
      <c r="R370" s="18">
        <v>1471</v>
      </c>
      <c r="S370" s="18">
        <v>1679</v>
      </c>
      <c r="T370" s="18">
        <v>1603</v>
      </c>
      <c r="U370" s="18">
        <v>1348</v>
      </c>
      <c r="V370" s="18">
        <v>1255</v>
      </c>
      <c r="W370" s="18">
        <v>1479</v>
      </c>
      <c r="X370" s="18">
        <v>1420</v>
      </c>
      <c r="Y370" s="18">
        <v>1542</v>
      </c>
      <c r="Z370" s="18">
        <v>1425</v>
      </c>
      <c r="AA370" s="18">
        <v>1603</v>
      </c>
      <c r="AB370" s="18">
        <v>1376</v>
      </c>
      <c r="AC370" s="18">
        <v>1287</v>
      </c>
      <c r="AD370" s="18">
        <v>1573</v>
      </c>
      <c r="AE370" s="18">
        <v>1522</v>
      </c>
      <c r="AF370" s="18">
        <v>1647</v>
      </c>
      <c r="AG370" s="18">
        <v>1696</v>
      </c>
      <c r="AH370" s="18">
        <v>1736</v>
      </c>
      <c r="AI370" s="18">
        <v>1379</v>
      </c>
      <c r="AJ370" s="18">
        <v>1241</v>
      </c>
      <c r="AK370" s="18">
        <v>1601</v>
      </c>
      <c r="AL370" s="18">
        <v>1744</v>
      </c>
      <c r="AM370" s="18">
        <v>1620</v>
      </c>
      <c r="AN370" s="18">
        <v>1719</v>
      </c>
      <c r="AO370" s="18">
        <v>1658</v>
      </c>
      <c r="AP370" s="18">
        <v>1410</v>
      </c>
      <c r="AQ370" s="18">
        <v>1289</v>
      </c>
      <c r="AR370" s="18">
        <v>1436</v>
      </c>
      <c r="AS370" s="18">
        <v>1548</v>
      </c>
      <c r="AT370" s="18">
        <v>1584</v>
      </c>
      <c r="AU370" s="18">
        <v>1610</v>
      </c>
      <c r="AV370" s="18">
        <v>1590</v>
      </c>
      <c r="AW370" s="18">
        <v>1333</v>
      </c>
      <c r="AX370" s="18">
        <v>1181</v>
      </c>
      <c r="AY370" s="18">
        <v>1563</v>
      </c>
      <c r="AZ370" s="18">
        <v>1605</v>
      </c>
      <c r="BA370" s="18">
        <v>1642</v>
      </c>
      <c r="BB370" s="18">
        <v>1610</v>
      </c>
      <c r="BC370" s="18">
        <v>1720</v>
      </c>
      <c r="BD370" s="18">
        <v>1404</v>
      </c>
      <c r="BE370" s="18">
        <v>1211</v>
      </c>
      <c r="BF370" s="18">
        <v>1617</v>
      </c>
      <c r="BG370" s="18">
        <v>1689</v>
      </c>
      <c r="BH370" s="18">
        <v>1466</v>
      </c>
      <c r="BI370" s="18">
        <v>1560</v>
      </c>
      <c r="BJ370" s="18">
        <v>1593</v>
      </c>
      <c r="BK370" s="18">
        <v>1302</v>
      </c>
      <c r="BL370" s="18">
        <v>1194</v>
      </c>
      <c r="BM370" s="18">
        <v>1356</v>
      </c>
      <c r="BN370" s="18">
        <v>1379</v>
      </c>
      <c r="BO370" s="18">
        <v>1492</v>
      </c>
      <c r="BP370" s="18">
        <v>1478</v>
      </c>
      <c r="BQ370" s="18">
        <v>1703</v>
      </c>
      <c r="BR370" s="18">
        <v>1415</v>
      </c>
      <c r="BS370" s="18">
        <v>1544</v>
      </c>
      <c r="BT370" s="18">
        <v>1587</v>
      </c>
      <c r="BU370" s="18">
        <v>1467</v>
      </c>
      <c r="BV370" s="18">
        <v>1442</v>
      </c>
      <c r="BW370" s="18">
        <v>1605</v>
      </c>
      <c r="BX370" s="18">
        <v>1541</v>
      </c>
      <c r="BY370" s="18">
        <v>1418</v>
      </c>
      <c r="BZ370" s="18">
        <v>1156</v>
      </c>
      <c r="CA370" s="18">
        <v>1437</v>
      </c>
      <c r="CB370" s="18">
        <v>1477</v>
      </c>
      <c r="CC370" s="18">
        <v>1529</v>
      </c>
      <c r="CD370" s="18">
        <v>1672</v>
      </c>
      <c r="CE370" s="18">
        <v>1835</v>
      </c>
      <c r="CF370" s="18">
        <v>1414</v>
      </c>
      <c r="CG370" s="18">
        <v>1358</v>
      </c>
      <c r="CH370" s="18">
        <v>1551</v>
      </c>
      <c r="CI370" s="18">
        <v>1557</v>
      </c>
      <c r="CJ370" s="18">
        <v>1776</v>
      </c>
      <c r="CK370" s="18">
        <v>1688</v>
      </c>
      <c r="CL370" s="18">
        <v>1742</v>
      </c>
      <c r="CM370" s="18">
        <v>1460</v>
      </c>
      <c r="CN370" s="18">
        <v>1282</v>
      </c>
      <c r="CO370" s="18">
        <v>1656</v>
      </c>
      <c r="CP370" s="18">
        <v>1652</v>
      </c>
    </row>
    <row r="371" spans="2:94" x14ac:dyDescent="0.3">
      <c r="B371" s="18" t="str">
        <f t="shared" si="10"/>
        <v>DR_Opted for Pay as you Gig PlanGoogle Android</v>
      </c>
      <c r="C371" s="18" t="s">
        <v>157</v>
      </c>
      <c r="D371" s="18" t="s">
        <v>4</v>
      </c>
      <c r="E371" s="18">
        <v>701</v>
      </c>
      <c r="F371" s="18">
        <v>772</v>
      </c>
      <c r="G371" s="18">
        <v>623</v>
      </c>
      <c r="H371" s="18">
        <v>610</v>
      </c>
      <c r="I371" s="18">
        <v>649</v>
      </c>
      <c r="J371" s="18">
        <v>779</v>
      </c>
      <c r="K371" s="18">
        <v>801</v>
      </c>
      <c r="L371" s="18">
        <v>798</v>
      </c>
      <c r="M371" s="18">
        <v>785</v>
      </c>
      <c r="N371" s="18">
        <v>647</v>
      </c>
      <c r="O371" s="18">
        <v>548</v>
      </c>
      <c r="P371" s="18">
        <v>680</v>
      </c>
      <c r="Q371" s="18">
        <v>723</v>
      </c>
      <c r="R371" s="18">
        <v>775</v>
      </c>
      <c r="S371" s="18">
        <v>782</v>
      </c>
      <c r="T371" s="18">
        <v>745</v>
      </c>
      <c r="U371" s="18">
        <v>606</v>
      </c>
      <c r="V371" s="18">
        <v>625</v>
      </c>
      <c r="W371" s="18">
        <v>679</v>
      </c>
      <c r="X371" s="18">
        <v>592</v>
      </c>
      <c r="Y371" s="18">
        <v>662</v>
      </c>
      <c r="Z371" s="18">
        <v>704</v>
      </c>
      <c r="AA371" s="18">
        <v>732</v>
      </c>
      <c r="AB371" s="18">
        <v>602</v>
      </c>
      <c r="AC371" s="18">
        <v>557</v>
      </c>
      <c r="AD371" s="18">
        <v>635</v>
      </c>
      <c r="AE371" s="18">
        <v>707</v>
      </c>
      <c r="AF371" s="18">
        <v>743</v>
      </c>
      <c r="AG371" s="18">
        <v>711</v>
      </c>
      <c r="AH371" s="18">
        <v>735</v>
      </c>
      <c r="AI371" s="18">
        <v>622</v>
      </c>
      <c r="AJ371" s="18">
        <v>584</v>
      </c>
      <c r="AK371" s="18">
        <v>782</v>
      </c>
      <c r="AL371" s="18">
        <v>861</v>
      </c>
      <c r="AM371" s="18">
        <v>755</v>
      </c>
      <c r="AN371" s="18">
        <v>845</v>
      </c>
      <c r="AO371" s="18">
        <v>782</v>
      </c>
      <c r="AP371" s="18">
        <v>654</v>
      </c>
      <c r="AQ371" s="18">
        <v>565</v>
      </c>
      <c r="AR371" s="18">
        <v>670</v>
      </c>
      <c r="AS371" s="18">
        <v>687</v>
      </c>
      <c r="AT371" s="18">
        <v>781</v>
      </c>
      <c r="AU371" s="18">
        <v>718</v>
      </c>
      <c r="AV371" s="18">
        <v>689</v>
      </c>
      <c r="AW371" s="18">
        <v>591</v>
      </c>
      <c r="AX371" s="18">
        <v>517</v>
      </c>
      <c r="AY371" s="18">
        <v>662</v>
      </c>
      <c r="AZ371" s="18">
        <v>701</v>
      </c>
      <c r="BA371" s="18">
        <v>727</v>
      </c>
      <c r="BB371" s="18">
        <v>716</v>
      </c>
      <c r="BC371" s="18">
        <v>729</v>
      </c>
      <c r="BD371" s="18">
        <v>613</v>
      </c>
      <c r="BE371" s="18">
        <v>573</v>
      </c>
      <c r="BF371" s="18">
        <v>667</v>
      </c>
      <c r="BG371" s="18">
        <v>726</v>
      </c>
      <c r="BH371" s="18">
        <v>708</v>
      </c>
      <c r="BI371" s="18">
        <v>729</v>
      </c>
      <c r="BJ371" s="18">
        <v>737</v>
      </c>
      <c r="BK371" s="18">
        <v>600</v>
      </c>
      <c r="BL371" s="18">
        <v>553</v>
      </c>
      <c r="BM371" s="18">
        <v>698</v>
      </c>
      <c r="BN371" s="18">
        <v>628</v>
      </c>
      <c r="BO371" s="18">
        <v>716</v>
      </c>
      <c r="BP371" s="18">
        <v>682</v>
      </c>
      <c r="BQ371" s="18">
        <v>860</v>
      </c>
      <c r="BR371" s="18">
        <v>714</v>
      </c>
      <c r="BS371" s="18">
        <v>704</v>
      </c>
      <c r="BT371" s="18">
        <v>722</v>
      </c>
      <c r="BU371" s="18">
        <v>695</v>
      </c>
      <c r="BV371" s="18">
        <v>752</v>
      </c>
      <c r="BW371" s="18">
        <v>784</v>
      </c>
      <c r="BX371" s="18">
        <v>759</v>
      </c>
      <c r="BY371" s="18">
        <v>631</v>
      </c>
      <c r="BZ371" s="18">
        <v>457</v>
      </c>
      <c r="CA371" s="18">
        <v>608</v>
      </c>
      <c r="CB371" s="18">
        <v>686</v>
      </c>
      <c r="CC371" s="18">
        <v>694</v>
      </c>
      <c r="CD371" s="18">
        <v>787</v>
      </c>
      <c r="CE371" s="18">
        <v>831</v>
      </c>
      <c r="CF371" s="18">
        <v>658</v>
      </c>
      <c r="CG371" s="18">
        <v>556</v>
      </c>
      <c r="CH371" s="18">
        <v>714</v>
      </c>
      <c r="CI371" s="18">
        <v>692</v>
      </c>
      <c r="CJ371" s="18">
        <v>758</v>
      </c>
      <c r="CK371" s="18">
        <v>743</v>
      </c>
      <c r="CL371" s="18">
        <v>767</v>
      </c>
      <c r="CM371" s="18">
        <v>665</v>
      </c>
      <c r="CN371" s="18">
        <v>583</v>
      </c>
      <c r="CO371" s="18">
        <v>770</v>
      </c>
      <c r="CP371" s="18">
        <v>715</v>
      </c>
    </row>
    <row r="372" spans="2:94" x14ac:dyDescent="0.3">
      <c r="B372" s="18" t="str">
        <f t="shared" si="10"/>
        <v>DR_Opted for Gig Unlimited PlanApple iOS</v>
      </c>
      <c r="C372" s="18" t="s">
        <v>158</v>
      </c>
      <c r="D372" s="18" t="s">
        <v>3</v>
      </c>
      <c r="E372" s="18">
        <v>2048</v>
      </c>
      <c r="F372" s="18">
        <v>2172</v>
      </c>
      <c r="G372" s="18">
        <v>1747</v>
      </c>
      <c r="H372" s="18">
        <v>1635</v>
      </c>
      <c r="I372" s="18">
        <v>1705</v>
      </c>
      <c r="J372" s="18">
        <v>2081</v>
      </c>
      <c r="K372" s="18">
        <v>2281</v>
      </c>
      <c r="L372" s="18">
        <v>2346</v>
      </c>
      <c r="M372" s="18">
        <v>2206</v>
      </c>
      <c r="N372" s="18">
        <v>1767</v>
      </c>
      <c r="O372" s="18">
        <v>1557</v>
      </c>
      <c r="P372" s="18">
        <v>2149</v>
      </c>
      <c r="Q372" s="18">
        <v>2054</v>
      </c>
      <c r="R372" s="18">
        <v>2240</v>
      </c>
      <c r="S372" s="18">
        <v>2471</v>
      </c>
      <c r="T372" s="18">
        <v>2270</v>
      </c>
      <c r="U372" s="18">
        <v>1883</v>
      </c>
      <c r="V372" s="18">
        <v>1690</v>
      </c>
      <c r="W372" s="18">
        <v>2054</v>
      </c>
      <c r="X372" s="18">
        <v>2039</v>
      </c>
      <c r="Y372" s="18">
        <v>2168</v>
      </c>
      <c r="Z372" s="18">
        <v>2120</v>
      </c>
      <c r="AA372" s="18">
        <v>2296</v>
      </c>
      <c r="AB372" s="18">
        <v>1975</v>
      </c>
      <c r="AC372" s="18">
        <v>1713</v>
      </c>
      <c r="AD372" s="18">
        <v>2202</v>
      </c>
      <c r="AE372" s="18">
        <v>2228</v>
      </c>
      <c r="AF372" s="18">
        <v>2506</v>
      </c>
      <c r="AG372" s="18">
        <v>2401</v>
      </c>
      <c r="AH372" s="18">
        <v>2647</v>
      </c>
      <c r="AI372" s="18">
        <v>2079</v>
      </c>
      <c r="AJ372" s="18">
        <v>1822</v>
      </c>
      <c r="AK372" s="18">
        <v>2475</v>
      </c>
      <c r="AL372" s="18">
        <v>2517</v>
      </c>
      <c r="AM372" s="18">
        <v>2391</v>
      </c>
      <c r="AN372" s="18">
        <v>2560</v>
      </c>
      <c r="AO372" s="18">
        <v>2432</v>
      </c>
      <c r="AP372" s="18">
        <v>2033</v>
      </c>
      <c r="AQ372" s="18">
        <v>1832</v>
      </c>
      <c r="AR372" s="18">
        <v>2206</v>
      </c>
      <c r="AS372" s="18">
        <v>2113</v>
      </c>
      <c r="AT372" s="18">
        <v>2400</v>
      </c>
      <c r="AU372" s="18">
        <v>2402</v>
      </c>
      <c r="AV372" s="18">
        <v>2385</v>
      </c>
      <c r="AW372" s="18">
        <v>1873</v>
      </c>
      <c r="AX372" s="18">
        <v>1572</v>
      </c>
      <c r="AY372" s="18">
        <v>2189</v>
      </c>
      <c r="AZ372" s="18">
        <v>2409</v>
      </c>
      <c r="BA372" s="18">
        <v>2367</v>
      </c>
      <c r="BB372" s="18">
        <v>2407</v>
      </c>
      <c r="BC372" s="18">
        <v>2416</v>
      </c>
      <c r="BD372" s="18">
        <v>1881</v>
      </c>
      <c r="BE372" s="18">
        <v>1829</v>
      </c>
      <c r="BF372" s="18">
        <v>2254</v>
      </c>
      <c r="BG372" s="18">
        <v>2358</v>
      </c>
      <c r="BH372" s="18">
        <v>2283</v>
      </c>
      <c r="BI372" s="18">
        <v>2351</v>
      </c>
      <c r="BJ372" s="18">
        <v>2361</v>
      </c>
      <c r="BK372" s="18">
        <v>1815</v>
      </c>
      <c r="BL372" s="18">
        <v>1702</v>
      </c>
      <c r="BM372" s="18">
        <v>2103</v>
      </c>
      <c r="BN372" s="18">
        <v>2227</v>
      </c>
      <c r="BO372" s="18">
        <v>2299</v>
      </c>
      <c r="BP372" s="18">
        <v>2238</v>
      </c>
      <c r="BQ372" s="18">
        <v>2579</v>
      </c>
      <c r="BR372" s="18">
        <v>2047</v>
      </c>
      <c r="BS372" s="18">
        <v>2024</v>
      </c>
      <c r="BT372" s="18">
        <v>2360</v>
      </c>
      <c r="BU372" s="18">
        <v>2211</v>
      </c>
      <c r="BV372" s="18">
        <v>2277</v>
      </c>
      <c r="BW372" s="18">
        <v>2396</v>
      </c>
      <c r="BX372" s="18">
        <v>2482</v>
      </c>
      <c r="BY372" s="18">
        <v>1989</v>
      </c>
      <c r="BZ372" s="18">
        <v>1669</v>
      </c>
      <c r="CA372" s="18">
        <v>2186</v>
      </c>
      <c r="CB372" s="18">
        <v>2250</v>
      </c>
      <c r="CC372" s="18">
        <v>2305</v>
      </c>
      <c r="CD372" s="18">
        <v>2481</v>
      </c>
      <c r="CE372" s="18">
        <v>2708</v>
      </c>
      <c r="CF372" s="18">
        <v>2086</v>
      </c>
      <c r="CG372" s="18">
        <v>1786</v>
      </c>
      <c r="CH372" s="18">
        <v>2417</v>
      </c>
      <c r="CI372" s="18">
        <v>2226</v>
      </c>
      <c r="CJ372" s="18">
        <v>2427</v>
      </c>
      <c r="CK372" s="18">
        <v>2453</v>
      </c>
      <c r="CL372" s="18">
        <v>2534</v>
      </c>
      <c r="CM372" s="18">
        <v>2064</v>
      </c>
      <c r="CN372" s="18">
        <v>1815</v>
      </c>
      <c r="CO372" s="18">
        <v>2549</v>
      </c>
      <c r="CP372" s="18">
        <v>2394</v>
      </c>
    </row>
    <row r="373" spans="2:94" x14ac:dyDescent="0.3">
      <c r="B373" s="18" t="str">
        <f t="shared" si="10"/>
        <v>DR_Opted for Gig Unlimited PlanGoogle Android</v>
      </c>
      <c r="C373" s="18" t="s">
        <v>158</v>
      </c>
      <c r="D373" s="18" t="s">
        <v>4</v>
      </c>
      <c r="E373" s="18">
        <v>1033</v>
      </c>
      <c r="F373" s="18">
        <v>976</v>
      </c>
      <c r="G373" s="18">
        <v>845</v>
      </c>
      <c r="H373" s="18">
        <v>743</v>
      </c>
      <c r="I373" s="18">
        <v>781</v>
      </c>
      <c r="J373" s="18">
        <v>1029</v>
      </c>
      <c r="K373" s="18">
        <v>1079</v>
      </c>
      <c r="L373" s="18">
        <v>1062</v>
      </c>
      <c r="M373" s="18">
        <v>999</v>
      </c>
      <c r="N373" s="18">
        <v>810</v>
      </c>
      <c r="O373" s="18">
        <v>757</v>
      </c>
      <c r="P373" s="18">
        <v>928</v>
      </c>
      <c r="Q373" s="18">
        <v>949</v>
      </c>
      <c r="R373" s="18">
        <v>1032</v>
      </c>
      <c r="S373" s="18">
        <v>1092</v>
      </c>
      <c r="T373" s="18">
        <v>1048</v>
      </c>
      <c r="U373" s="18">
        <v>819</v>
      </c>
      <c r="V373" s="18">
        <v>781</v>
      </c>
      <c r="W373" s="18">
        <v>913</v>
      </c>
      <c r="X373" s="18">
        <v>823</v>
      </c>
      <c r="Y373" s="18">
        <v>963</v>
      </c>
      <c r="Z373" s="18">
        <v>918</v>
      </c>
      <c r="AA373" s="18">
        <v>1003</v>
      </c>
      <c r="AB373" s="18">
        <v>786</v>
      </c>
      <c r="AC373" s="18">
        <v>730</v>
      </c>
      <c r="AD373" s="18">
        <v>925</v>
      </c>
      <c r="AE373" s="18">
        <v>888</v>
      </c>
      <c r="AF373" s="18">
        <v>1002</v>
      </c>
      <c r="AG373" s="18">
        <v>925</v>
      </c>
      <c r="AH373" s="18">
        <v>1042</v>
      </c>
      <c r="AI373" s="18">
        <v>872</v>
      </c>
      <c r="AJ373" s="18">
        <v>816</v>
      </c>
      <c r="AK373" s="18">
        <v>1023</v>
      </c>
      <c r="AL373" s="18">
        <v>1160</v>
      </c>
      <c r="AM373" s="18">
        <v>1130</v>
      </c>
      <c r="AN373" s="18">
        <v>1237</v>
      </c>
      <c r="AO373" s="18">
        <v>1149</v>
      </c>
      <c r="AP373" s="18">
        <v>961</v>
      </c>
      <c r="AQ373" s="18">
        <v>781</v>
      </c>
      <c r="AR373" s="18">
        <v>971</v>
      </c>
      <c r="AS373" s="18">
        <v>924</v>
      </c>
      <c r="AT373" s="18">
        <v>976</v>
      </c>
      <c r="AU373" s="18">
        <v>1144</v>
      </c>
      <c r="AV373" s="18">
        <v>1031</v>
      </c>
      <c r="AW373" s="18">
        <v>789</v>
      </c>
      <c r="AX373" s="18">
        <v>652</v>
      </c>
      <c r="AY373" s="18">
        <v>912</v>
      </c>
      <c r="AZ373" s="18">
        <v>970</v>
      </c>
      <c r="BA373" s="18">
        <v>1023</v>
      </c>
      <c r="BB373" s="18">
        <v>1078</v>
      </c>
      <c r="BC373" s="18">
        <v>1046</v>
      </c>
      <c r="BD373" s="18">
        <v>897</v>
      </c>
      <c r="BE373" s="18">
        <v>748</v>
      </c>
      <c r="BF373" s="18">
        <v>1072</v>
      </c>
      <c r="BG373" s="18">
        <v>1017</v>
      </c>
      <c r="BH373" s="18">
        <v>1049</v>
      </c>
      <c r="BI373" s="18">
        <v>1062</v>
      </c>
      <c r="BJ373" s="18">
        <v>1002</v>
      </c>
      <c r="BK373" s="18">
        <v>789</v>
      </c>
      <c r="BL373" s="18">
        <v>731</v>
      </c>
      <c r="BM373" s="18">
        <v>957</v>
      </c>
      <c r="BN373" s="18">
        <v>926</v>
      </c>
      <c r="BO373" s="18">
        <v>1048</v>
      </c>
      <c r="BP373" s="18">
        <v>1045</v>
      </c>
      <c r="BQ373" s="18">
        <v>1274</v>
      </c>
      <c r="BR373" s="18">
        <v>977</v>
      </c>
      <c r="BS373" s="18">
        <v>984</v>
      </c>
      <c r="BT373" s="18">
        <v>1112</v>
      </c>
      <c r="BU373" s="18">
        <v>1089</v>
      </c>
      <c r="BV373" s="18">
        <v>1027</v>
      </c>
      <c r="BW373" s="18">
        <v>1112</v>
      </c>
      <c r="BX373" s="18">
        <v>1045</v>
      </c>
      <c r="BY373" s="18">
        <v>889</v>
      </c>
      <c r="BZ373" s="18">
        <v>712</v>
      </c>
      <c r="CA373" s="18">
        <v>953</v>
      </c>
      <c r="CB373" s="18">
        <v>926</v>
      </c>
      <c r="CC373" s="18">
        <v>1059</v>
      </c>
      <c r="CD373" s="18">
        <v>1132</v>
      </c>
      <c r="CE373" s="18">
        <v>1256</v>
      </c>
      <c r="CF373" s="18">
        <v>924</v>
      </c>
      <c r="CG373" s="18">
        <v>792</v>
      </c>
      <c r="CH373" s="18">
        <v>1000</v>
      </c>
      <c r="CI373" s="18">
        <v>1015</v>
      </c>
      <c r="CJ373" s="18">
        <v>1049</v>
      </c>
      <c r="CK373" s="18">
        <v>1049</v>
      </c>
      <c r="CL373" s="18">
        <v>1136</v>
      </c>
      <c r="CM373" s="18">
        <v>957</v>
      </c>
      <c r="CN373" s="18">
        <v>762</v>
      </c>
      <c r="CO373" s="18">
        <v>1030</v>
      </c>
      <c r="CP373" s="18">
        <v>1037</v>
      </c>
    </row>
    <row r="374" spans="2:94" x14ac:dyDescent="0.3">
      <c r="B374" s="18" t="str">
        <f t="shared" si="10"/>
        <v>DR_Mobile Billing HomeApple iOS</v>
      </c>
      <c r="C374" s="18" t="s">
        <v>159</v>
      </c>
      <c r="D374" s="18" t="s">
        <v>3</v>
      </c>
      <c r="E374" s="18">
        <v>717</v>
      </c>
      <c r="F374" s="18">
        <v>720</v>
      </c>
      <c r="G374" s="18">
        <v>477</v>
      </c>
      <c r="H374" s="18">
        <v>487</v>
      </c>
      <c r="I374" s="18">
        <v>566</v>
      </c>
      <c r="J374" s="18">
        <v>705</v>
      </c>
      <c r="K374" s="18">
        <v>648</v>
      </c>
      <c r="L374" s="18">
        <v>763</v>
      </c>
      <c r="M374" s="18">
        <v>710</v>
      </c>
      <c r="N374" s="18">
        <v>550</v>
      </c>
      <c r="O374" s="18">
        <v>473</v>
      </c>
      <c r="P374" s="18">
        <v>634</v>
      </c>
      <c r="Q374" s="18">
        <v>600</v>
      </c>
      <c r="R374" s="18">
        <v>690</v>
      </c>
      <c r="S374" s="18">
        <v>680</v>
      </c>
      <c r="T374" s="18">
        <v>726</v>
      </c>
      <c r="U374" s="18">
        <v>524</v>
      </c>
      <c r="V374" s="18">
        <v>459</v>
      </c>
      <c r="W374" s="18">
        <v>707</v>
      </c>
      <c r="X374" s="18">
        <v>638</v>
      </c>
      <c r="Y374" s="18">
        <v>676</v>
      </c>
      <c r="Z374" s="18">
        <v>684</v>
      </c>
      <c r="AA374" s="18">
        <v>713</v>
      </c>
      <c r="AB374" s="18">
        <v>601</v>
      </c>
      <c r="AC374" s="18">
        <v>533</v>
      </c>
      <c r="AD374" s="18">
        <v>686</v>
      </c>
      <c r="AE374" s="18">
        <v>684</v>
      </c>
      <c r="AF374" s="18">
        <v>787</v>
      </c>
      <c r="AG374" s="18">
        <v>737</v>
      </c>
      <c r="AH374" s="18">
        <v>820</v>
      </c>
      <c r="AI374" s="18">
        <v>599</v>
      </c>
      <c r="AJ374" s="18">
        <v>508</v>
      </c>
      <c r="AK374" s="18">
        <v>710</v>
      </c>
      <c r="AL374" s="18">
        <v>846</v>
      </c>
      <c r="AM374" s="18">
        <v>727</v>
      </c>
      <c r="AN374" s="18">
        <v>834</v>
      </c>
      <c r="AO374" s="18">
        <v>782</v>
      </c>
      <c r="AP374" s="18">
        <v>638</v>
      </c>
      <c r="AQ374" s="18">
        <v>532</v>
      </c>
      <c r="AR374" s="18">
        <v>693</v>
      </c>
      <c r="AS374" s="18">
        <v>656</v>
      </c>
      <c r="AT374" s="18">
        <v>759</v>
      </c>
      <c r="AU374" s="18">
        <v>742</v>
      </c>
      <c r="AV374" s="18">
        <v>755</v>
      </c>
      <c r="AW374" s="18">
        <v>637</v>
      </c>
      <c r="AX374" s="18">
        <v>488</v>
      </c>
      <c r="AY374" s="18">
        <v>700</v>
      </c>
      <c r="AZ374" s="18">
        <v>760</v>
      </c>
      <c r="BA374" s="18">
        <v>729</v>
      </c>
      <c r="BB374" s="18">
        <v>837</v>
      </c>
      <c r="BC374" s="18">
        <v>747</v>
      </c>
      <c r="BD374" s="18">
        <v>547</v>
      </c>
      <c r="BE374" s="18">
        <v>523</v>
      </c>
      <c r="BF374" s="18">
        <v>720</v>
      </c>
      <c r="BG374" s="18">
        <v>735</v>
      </c>
      <c r="BH374" s="18">
        <v>688</v>
      </c>
      <c r="BI374" s="18">
        <v>741</v>
      </c>
      <c r="BJ374" s="18">
        <v>712</v>
      </c>
      <c r="BK374" s="18">
        <v>518</v>
      </c>
      <c r="BL374" s="18">
        <v>535</v>
      </c>
      <c r="BM374" s="18">
        <v>653</v>
      </c>
      <c r="BN374" s="18">
        <v>701</v>
      </c>
      <c r="BO374" s="18">
        <v>705</v>
      </c>
      <c r="BP374" s="18">
        <v>717</v>
      </c>
      <c r="BQ374" s="18">
        <v>834</v>
      </c>
      <c r="BR374" s="18">
        <v>606</v>
      </c>
      <c r="BS374" s="18">
        <v>573</v>
      </c>
      <c r="BT374" s="18">
        <v>754</v>
      </c>
      <c r="BU374" s="18">
        <v>691</v>
      </c>
      <c r="BV374" s="18">
        <v>678</v>
      </c>
      <c r="BW374" s="18">
        <v>730</v>
      </c>
      <c r="BX374" s="18">
        <v>740</v>
      </c>
      <c r="BY374" s="18">
        <v>566</v>
      </c>
      <c r="BZ374" s="18">
        <v>452</v>
      </c>
      <c r="CA374" s="18">
        <v>606</v>
      </c>
      <c r="CB374" s="18">
        <v>695</v>
      </c>
      <c r="CC374" s="18">
        <v>727</v>
      </c>
      <c r="CD374" s="18">
        <v>776</v>
      </c>
      <c r="CE374" s="18">
        <v>745</v>
      </c>
      <c r="CF374" s="18">
        <v>588</v>
      </c>
      <c r="CG374" s="18">
        <v>549</v>
      </c>
      <c r="CH374" s="18">
        <v>732</v>
      </c>
      <c r="CI374" s="18">
        <v>607</v>
      </c>
      <c r="CJ374" s="18">
        <v>749</v>
      </c>
      <c r="CK374" s="18">
        <v>768</v>
      </c>
      <c r="CL374" s="18">
        <v>749</v>
      </c>
      <c r="CM374" s="18">
        <v>577</v>
      </c>
      <c r="CN374" s="18">
        <v>473</v>
      </c>
      <c r="CO374" s="18">
        <v>791</v>
      </c>
      <c r="CP374" s="18">
        <v>775</v>
      </c>
    </row>
    <row r="375" spans="2:94" x14ac:dyDescent="0.3">
      <c r="B375" s="18" t="str">
        <f t="shared" si="10"/>
        <v>DR_Mobile Billing HomeGoogle Android</v>
      </c>
      <c r="C375" s="18" t="s">
        <v>159</v>
      </c>
      <c r="D375" s="18" t="s">
        <v>4</v>
      </c>
      <c r="E375" s="18">
        <v>320</v>
      </c>
      <c r="F375" s="18">
        <v>284</v>
      </c>
      <c r="G375" s="18">
        <v>288</v>
      </c>
      <c r="H375" s="18">
        <v>248</v>
      </c>
      <c r="I375" s="18">
        <v>252</v>
      </c>
      <c r="J375" s="18">
        <v>349</v>
      </c>
      <c r="K375" s="18">
        <v>336</v>
      </c>
      <c r="L375" s="18">
        <v>322</v>
      </c>
      <c r="M375" s="18">
        <v>296</v>
      </c>
      <c r="N375" s="18">
        <v>258</v>
      </c>
      <c r="O375" s="18">
        <v>208</v>
      </c>
      <c r="P375" s="18">
        <v>279</v>
      </c>
      <c r="Q375" s="18">
        <v>269</v>
      </c>
      <c r="R375" s="18">
        <v>305</v>
      </c>
      <c r="S375" s="18">
        <v>307</v>
      </c>
      <c r="T375" s="18">
        <v>303</v>
      </c>
      <c r="U375" s="18">
        <v>242</v>
      </c>
      <c r="V375" s="18">
        <v>201</v>
      </c>
      <c r="W375" s="18">
        <v>255</v>
      </c>
      <c r="X375" s="18">
        <v>230</v>
      </c>
      <c r="Y375" s="18">
        <v>286</v>
      </c>
      <c r="Z375" s="18">
        <v>257</v>
      </c>
      <c r="AA375" s="18">
        <v>321</v>
      </c>
      <c r="AB375" s="18">
        <v>236</v>
      </c>
      <c r="AC375" s="18">
        <v>208</v>
      </c>
      <c r="AD375" s="18">
        <v>258</v>
      </c>
      <c r="AE375" s="18">
        <v>274</v>
      </c>
      <c r="AF375" s="18">
        <v>299</v>
      </c>
      <c r="AG375" s="18">
        <v>253</v>
      </c>
      <c r="AH375" s="18">
        <v>262</v>
      </c>
      <c r="AI375" s="18">
        <v>216</v>
      </c>
      <c r="AJ375" s="18">
        <v>223</v>
      </c>
      <c r="AK375" s="18">
        <v>303</v>
      </c>
      <c r="AL375" s="18">
        <v>386</v>
      </c>
      <c r="AM375" s="18">
        <v>323</v>
      </c>
      <c r="AN375" s="18">
        <v>436</v>
      </c>
      <c r="AO375" s="18">
        <v>354</v>
      </c>
      <c r="AP375" s="18">
        <v>257</v>
      </c>
      <c r="AQ375" s="18">
        <v>215</v>
      </c>
      <c r="AR375" s="18">
        <v>274</v>
      </c>
      <c r="AS375" s="18">
        <v>263</v>
      </c>
      <c r="AT375" s="18">
        <v>289</v>
      </c>
      <c r="AU375" s="18">
        <v>373</v>
      </c>
      <c r="AV375" s="18">
        <v>307</v>
      </c>
      <c r="AW375" s="18">
        <v>214</v>
      </c>
      <c r="AX375" s="18">
        <v>185</v>
      </c>
      <c r="AY375" s="18">
        <v>239</v>
      </c>
      <c r="AZ375" s="18">
        <v>270</v>
      </c>
      <c r="BA375" s="18">
        <v>284</v>
      </c>
      <c r="BB375" s="18">
        <v>306</v>
      </c>
      <c r="BC375" s="18">
        <v>303</v>
      </c>
      <c r="BD375" s="18">
        <v>236</v>
      </c>
      <c r="BE375" s="18">
        <v>186</v>
      </c>
      <c r="BF375" s="18">
        <v>289</v>
      </c>
      <c r="BG375" s="18">
        <v>298</v>
      </c>
      <c r="BH375" s="18">
        <v>262</v>
      </c>
      <c r="BI375" s="18">
        <v>312</v>
      </c>
      <c r="BJ375" s="18">
        <v>264</v>
      </c>
      <c r="BK375" s="18">
        <v>202</v>
      </c>
      <c r="BL375" s="18">
        <v>161</v>
      </c>
      <c r="BM375" s="18">
        <v>284</v>
      </c>
      <c r="BN375" s="18">
        <v>274</v>
      </c>
      <c r="BO375" s="18">
        <v>306</v>
      </c>
      <c r="BP375" s="18">
        <v>309</v>
      </c>
      <c r="BQ375" s="18">
        <v>432</v>
      </c>
      <c r="BR375" s="18">
        <v>272</v>
      </c>
      <c r="BS375" s="18">
        <v>269</v>
      </c>
      <c r="BT375" s="18">
        <v>286</v>
      </c>
      <c r="BU375" s="18">
        <v>301</v>
      </c>
      <c r="BV375" s="18">
        <v>300</v>
      </c>
      <c r="BW375" s="18">
        <v>297</v>
      </c>
      <c r="BX375" s="18">
        <v>297</v>
      </c>
      <c r="BY375" s="18">
        <v>225</v>
      </c>
      <c r="BZ375" s="18">
        <v>182</v>
      </c>
      <c r="CA375" s="18">
        <v>233</v>
      </c>
      <c r="CB375" s="18">
        <v>221</v>
      </c>
      <c r="CC375" s="18">
        <v>286</v>
      </c>
      <c r="CD375" s="18">
        <v>318</v>
      </c>
      <c r="CE375" s="18">
        <v>301</v>
      </c>
      <c r="CF375" s="18">
        <v>254</v>
      </c>
      <c r="CG375" s="18">
        <v>188</v>
      </c>
      <c r="CH375" s="18">
        <v>254</v>
      </c>
      <c r="CI375" s="18">
        <v>270</v>
      </c>
      <c r="CJ375" s="18">
        <v>302</v>
      </c>
      <c r="CK375" s="18">
        <v>327</v>
      </c>
      <c r="CL375" s="18">
        <v>310</v>
      </c>
      <c r="CM375" s="18">
        <v>243</v>
      </c>
      <c r="CN375" s="18">
        <v>196</v>
      </c>
      <c r="CO375" s="18">
        <v>296</v>
      </c>
      <c r="CP375" s="18">
        <v>276</v>
      </c>
    </row>
    <row r="376" spans="2:94" x14ac:dyDescent="0.3">
      <c r="B376" s="18" t="str">
        <f t="shared" si="10"/>
        <v>DR_Mobile Billing - Additional PaymentApple iOS</v>
      </c>
      <c r="C376" s="18" t="s">
        <v>160</v>
      </c>
      <c r="D376" s="18" t="s">
        <v>3</v>
      </c>
      <c r="E376" s="18">
        <v>277</v>
      </c>
      <c r="F376" s="18">
        <v>293</v>
      </c>
      <c r="G376" s="18">
        <v>175</v>
      </c>
      <c r="H376" s="18">
        <v>189</v>
      </c>
      <c r="I376" s="18">
        <v>183</v>
      </c>
      <c r="J376" s="18">
        <v>243</v>
      </c>
      <c r="K376" s="18">
        <v>248</v>
      </c>
      <c r="L376" s="18">
        <v>274</v>
      </c>
      <c r="M376" s="18">
        <v>268</v>
      </c>
      <c r="N376" s="18">
        <v>202</v>
      </c>
      <c r="O376" s="18">
        <v>154</v>
      </c>
      <c r="P376" s="18">
        <v>194</v>
      </c>
      <c r="Q376" s="18">
        <v>191</v>
      </c>
      <c r="R376" s="18">
        <v>245</v>
      </c>
      <c r="S376" s="18">
        <v>263</v>
      </c>
      <c r="T376" s="18">
        <v>283</v>
      </c>
      <c r="U376" s="18">
        <v>184</v>
      </c>
      <c r="V376" s="18">
        <v>143</v>
      </c>
      <c r="W376" s="18">
        <v>223</v>
      </c>
      <c r="X376" s="18">
        <v>195</v>
      </c>
      <c r="Y376" s="18">
        <v>209</v>
      </c>
      <c r="Z376" s="18">
        <v>234</v>
      </c>
      <c r="AA376" s="18">
        <v>278</v>
      </c>
      <c r="AB376" s="18">
        <v>174</v>
      </c>
      <c r="AC376" s="18">
        <v>172</v>
      </c>
      <c r="AD376" s="18">
        <v>198</v>
      </c>
      <c r="AE376" s="18">
        <v>197</v>
      </c>
      <c r="AF376" s="18">
        <v>270</v>
      </c>
      <c r="AG376" s="18">
        <v>250</v>
      </c>
      <c r="AH376" s="18">
        <v>296</v>
      </c>
      <c r="AI376" s="18">
        <v>208</v>
      </c>
      <c r="AJ376" s="18">
        <v>148</v>
      </c>
      <c r="AK376" s="18">
        <v>233</v>
      </c>
      <c r="AL376" s="18">
        <v>307</v>
      </c>
      <c r="AM376" s="18">
        <v>268</v>
      </c>
      <c r="AN376" s="18">
        <v>299</v>
      </c>
      <c r="AO376" s="18">
        <v>319</v>
      </c>
      <c r="AP376" s="18">
        <v>233</v>
      </c>
      <c r="AQ376" s="18">
        <v>174</v>
      </c>
      <c r="AR376" s="18">
        <v>199</v>
      </c>
      <c r="AS376" s="18">
        <v>202</v>
      </c>
      <c r="AT376" s="18">
        <v>264</v>
      </c>
      <c r="AU376" s="18">
        <v>291</v>
      </c>
      <c r="AV376" s="18">
        <v>319</v>
      </c>
      <c r="AW376" s="18">
        <v>224</v>
      </c>
      <c r="AX376" s="18">
        <v>176</v>
      </c>
      <c r="AY376" s="18">
        <v>195</v>
      </c>
      <c r="AZ376" s="18">
        <v>242</v>
      </c>
      <c r="BA376" s="18">
        <v>263</v>
      </c>
      <c r="BB376" s="18">
        <v>323</v>
      </c>
      <c r="BC376" s="18">
        <v>311</v>
      </c>
      <c r="BD376" s="18">
        <v>172</v>
      </c>
      <c r="BE376" s="18">
        <v>191</v>
      </c>
      <c r="BF376" s="18">
        <v>218</v>
      </c>
      <c r="BG376" s="18">
        <v>213</v>
      </c>
      <c r="BH376" s="18">
        <v>242</v>
      </c>
      <c r="BI376" s="18">
        <v>295</v>
      </c>
      <c r="BJ376" s="18">
        <v>285</v>
      </c>
      <c r="BK376" s="18">
        <v>184</v>
      </c>
      <c r="BL376" s="18">
        <v>174</v>
      </c>
      <c r="BM376" s="18">
        <v>200</v>
      </c>
      <c r="BN376" s="18">
        <v>230</v>
      </c>
      <c r="BO376" s="18">
        <v>259</v>
      </c>
      <c r="BP376" s="18">
        <v>281</v>
      </c>
      <c r="BQ376" s="18">
        <v>398</v>
      </c>
      <c r="BR376" s="18">
        <v>227</v>
      </c>
      <c r="BS376" s="18">
        <v>202</v>
      </c>
      <c r="BT376" s="18">
        <v>256</v>
      </c>
      <c r="BU376" s="18">
        <v>251</v>
      </c>
      <c r="BV376" s="18">
        <v>268</v>
      </c>
      <c r="BW376" s="18">
        <v>314</v>
      </c>
      <c r="BX376" s="18">
        <v>306</v>
      </c>
      <c r="BY376" s="18">
        <v>203</v>
      </c>
      <c r="BZ376" s="18">
        <v>172</v>
      </c>
      <c r="CA376" s="18">
        <v>213</v>
      </c>
      <c r="CB376" s="18">
        <v>227</v>
      </c>
      <c r="CC376" s="18">
        <v>253</v>
      </c>
      <c r="CD376" s="18">
        <v>323</v>
      </c>
      <c r="CE376" s="18">
        <v>303</v>
      </c>
      <c r="CF376" s="18">
        <v>209</v>
      </c>
      <c r="CG376" s="18">
        <v>174</v>
      </c>
      <c r="CH376" s="18">
        <v>220</v>
      </c>
      <c r="CI376" s="18">
        <v>190</v>
      </c>
      <c r="CJ376" s="18">
        <v>265</v>
      </c>
      <c r="CK376" s="18">
        <v>279</v>
      </c>
      <c r="CL376" s="18">
        <v>307</v>
      </c>
      <c r="CM376" s="18">
        <v>182</v>
      </c>
      <c r="CN376" s="18">
        <v>168</v>
      </c>
      <c r="CO376" s="18">
        <v>217</v>
      </c>
      <c r="CP376" s="18">
        <v>270</v>
      </c>
    </row>
    <row r="377" spans="2:94" x14ac:dyDescent="0.3">
      <c r="B377" s="18" t="str">
        <f t="shared" si="10"/>
        <v>DR_Mobile Billing - Additional PaymentGoogle Android</v>
      </c>
      <c r="C377" s="18" t="s">
        <v>160</v>
      </c>
      <c r="D377" s="18" t="s">
        <v>4</v>
      </c>
      <c r="E377" s="18">
        <v>117</v>
      </c>
      <c r="F377" s="18">
        <v>123</v>
      </c>
      <c r="G377" s="18">
        <v>104</v>
      </c>
      <c r="H377" s="18">
        <v>97</v>
      </c>
      <c r="I377" s="18">
        <v>83</v>
      </c>
      <c r="J377" s="18">
        <v>152</v>
      </c>
      <c r="K377" s="18">
        <v>140</v>
      </c>
      <c r="L377" s="18">
        <v>130</v>
      </c>
      <c r="M377" s="18">
        <v>118</v>
      </c>
      <c r="N377" s="18">
        <v>97</v>
      </c>
      <c r="O377" s="18">
        <v>75</v>
      </c>
      <c r="P377" s="18">
        <v>90</v>
      </c>
      <c r="Q377" s="18">
        <v>102</v>
      </c>
      <c r="R377" s="18">
        <v>100</v>
      </c>
      <c r="S377" s="18">
        <v>128</v>
      </c>
      <c r="T377" s="18">
        <v>140</v>
      </c>
      <c r="U377" s="18">
        <v>86</v>
      </c>
      <c r="V377" s="18">
        <v>82</v>
      </c>
      <c r="W377" s="18">
        <v>80</v>
      </c>
      <c r="X377" s="18">
        <v>62</v>
      </c>
      <c r="Y377" s="18">
        <v>101</v>
      </c>
      <c r="Z377" s="18">
        <v>107</v>
      </c>
      <c r="AA377" s="18">
        <v>149</v>
      </c>
      <c r="AB377" s="18">
        <v>66</v>
      </c>
      <c r="AC377" s="18">
        <v>68</v>
      </c>
      <c r="AD377" s="18">
        <v>84</v>
      </c>
      <c r="AE377" s="18">
        <v>103</v>
      </c>
      <c r="AF377" s="18">
        <v>100</v>
      </c>
      <c r="AG377" s="18">
        <v>99</v>
      </c>
      <c r="AH377" s="18">
        <v>101</v>
      </c>
      <c r="AI377" s="18">
        <v>64</v>
      </c>
      <c r="AJ377" s="18">
        <v>83</v>
      </c>
      <c r="AK377" s="18">
        <v>115</v>
      </c>
      <c r="AL377" s="18">
        <v>173</v>
      </c>
      <c r="AM377" s="18">
        <v>122</v>
      </c>
      <c r="AN377" s="18">
        <v>214</v>
      </c>
      <c r="AO377" s="18">
        <v>154</v>
      </c>
      <c r="AP377" s="18">
        <v>89</v>
      </c>
      <c r="AQ377" s="18">
        <v>81</v>
      </c>
      <c r="AR377" s="18">
        <v>96</v>
      </c>
      <c r="AS377" s="18">
        <v>87</v>
      </c>
      <c r="AT377" s="18">
        <v>110</v>
      </c>
      <c r="AU377" s="18">
        <v>149</v>
      </c>
      <c r="AV377" s="18">
        <v>121</v>
      </c>
      <c r="AW377" s="18">
        <v>84</v>
      </c>
      <c r="AX377" s="18">
        <v>54</v>
      </c>
      <c r="AY377" s="18">
        <v>79</v>
      </c>
      <c r="AZ377" s="18">
        <v>95</v>
      </c>
      <c r="BA377" s="18">
        <v>106</v>
      </c>
      <c r="BB377" s="18">
        <v>117</v>
      </c>
      <c r="BC377" s="18">
        <v>120</v>
      </c>
      <c r="BD377" s="18">
        <v>80</v>
      </c>
      <c r="BE377" s="18">
        <v>63</v>
      </c>
      <c r="BF377" s="18">
        <v>114</v>
      </c>
      <c r="BG377" s="18">
        <v>108</v>
      </c>
      <c r="BH377" s="18">
        <v>91</v>
      </c>
      <c r="BI377" s="18">
        <v>115</v>
      </c>
      <c r="BJ377" s="18">
        <v>104</v>
      </c>
      <c r="BK377" s="18">
        <v>61</v>
      </c>
      <c r="BL377" s="18">
        <v>48</v>
      </c>
      <c r="BM377" s="18">
        <v>111</v>
      </c>
      <c r="BN377" s="18">
        <v>98</v>
      </c>
      <c r="BO377" s="18">
        <v>131</v>
      </c>
      <c r="BP377" s="18">
        <v>149</v>
      </c>
      <c r="BQ377" s="18">
        <v>225</v>
      </c>
      <c r="BR377" s="18">
        <v>115</v>
      </c>
      <c r="BS377" s="18">
        <v>106</v>
      </c>
      <c r="BT377" s="18">
        <v>108</v>
      </c>
      <c r="BU377" s="18">
        <v>106</v>
      </c>
      <c r="BV377" s="18">
        <v>99</v>
      </c>
      <c r="BW377" s="18">
        <v>119</v>
      </c>
      <c r="BX377" s="18">
        <v>121</v>
      </c>
      <c r="BY377" s="18">
        <v>91</v>
      </c>
      <c r="BZ377" s="18">
        <v>62</v>
      </c>
      <c r="CA377" s="18">
        <v>81</v>
      </c>
      <c r="CB377" s="18">
        <v>79</v>
      </c>
      <c r="CC377" s="18">
        <v>116</v>
      </c>
      <c r="CD377" s="18">
        <v>159</v>
      </c>
      <c r="CE377" s="18">
        <v>134</v>
      </c>
      <c r="CF377" s="18">
        <v>99</v>
      </c>
      <c r="CG377" s="18">
        <v>75</v>
      </c>
      <c r="CH377" s="18">
        <v>99</v>
      </c>
      <c r="CI377" s="18">
        <v>103</v>
      </c>
      <c r="CJ377" s="18">
        <v>115</v>
      </c>
      <c r="CK377" s="18">
        <v>140</v>
      </c>
      <c r="CL377" s="18">
        <v>130</v>
      </c>
      <c r="CM377" s="18">
        <v>102</v>
      </c>
      <c r="CN377" s="18">
        <v>71</v>
      </c>
      <c r="CO377" s="18">
        <v>92</v>
      </c>
      <c r="CP377" s="18">
        <v>96</v>
      </c>
    </row>
    <row r="378" spans="2:94" x14ac:dyDescent="0.3">
      <c r="B378" s="18" t="str">
        <f t="shared" si="10"/>
        <v>DR_Mobile Billing - Payment MethodApple iOS</v>
      </c>
      <c r="C378" s="18" t="s">
        <v>161</v>
      </c>
      <c r="D378" s="18" t="s">
        <v>3</v>
      </c>
      <c r="E378" s="18">
        <v>145</v>
      </c>
      <c r="F378" s="18">
        <v>142</v>
      </c>
      <c r="G378" s="18">
        <v>78</v>
      </c>
      <c r="H378" s="18">
        <v>87</v>
      </c>
      <c r="I378" s="18">
        <v>97</v>
      </c>
      <c r="J378" s="18">
        <v>126</v>
      </c>
      <c r="K378" s="18">
        <v>140</v>
      </c>
      <c r="L378" s="18">
        <v>138</v>
      </c>
      <c r="M378" s="18">
        <v>138</v>
      </c>
      <c r="N378" s="18">
        <v>104</v>
      </c>
      <c r="O378" s="18">
        <v>94</v>
      </c>
      <c r="P378" s="18">
        <v>119</v>
      </c>
      <c r="Q378" s="18">
        <v>102</v>
      </c>
      <c r="R378" s="18">
        <v>108</v>
      </c>
      <c r="S378" s="18">
        <v>140</v>
      </c>
      <c r="T378" s="18">
        <v>124</v>
      </c>
      <c r="U378" s="18">
        <v>104</v>
      </c>
      <c r="V378" s="18">
        <v>77</v>
      </c>
      <c r="W378" s="18">
        <v>148</v>
      </c>
      <c r="X378" s="18">
        <v>115</v>
      </c>
      <c r="Y378" s="18">
        <v>122</v>
      </c>
      <c r="Z378" s="18">
        <v>103</v>
      </c>
      <c r="AA378" s="18">
        <v>117</v>
      </c>
      <c r="AB378" s="18">
        <v>108</v>
      </c>
      <c r="AC378" s="18">
        <v>109</v>
      </c>
      <c r="AD378" s="18">
        <v>124</v>
      </c>
      <c r="AE378" s="18">
        <v>113</v>
      </c>
      <c r="AF378" s="18">
        <v>126</v>
      </c>
      <c r="AG378" s="18">
        <v>123</v>
      </c>
      <c r="AH378" s="18">
        <v>131</v>
      </c>
      <c r="AI378" s="18">
        <v>106</v>
      </c>
      <c r="AJ378" s="18">
        <v>87</v>
      </c>
      <c r="AK378" s="18">
        <v>140</v>
      </c>
      <c r="AL378" s="18">
        <v>165</v>
      </c>
      <c r="AM378" s="18">
        <v>126</v>
      </c>
      <c r="AN378" s="18">
        <v>122</v>
      </c>
      <c r="AO378" s="18">
        <v>152</v>
      </c>
      <c r="AP378" s="18">
        <v>104</v>
      </c>
      <c r="AQ378" s="18">
        <v>88</v>
      </c>
      <c r="AR378" s="18">
        <v>122</v>
      </c>
      <c r="AS378" s="18">
        <v>108</v>
      </c>
      <c r="AT378" s="18">
        <v>135</v>
      </c>
      <c r="AU378" s="18">
        <v>128</v>
      </c>
      <c r="AV378" s="18">
        <v>129</v>
      </c>
      <c r="AW378" s="18">
        <v>113</v>
      </c>
      <c r="AX378" s="18">
        <v>83</v>
      </c>
      <c r="AY378" s="18">
        <v>140</v>
      </c>
      <c r="AZ378" s="18">
        <v>137</v>
      </c>
      <c r="BA378" s="18">
        <v>134</v>
      </c>
      <c r="BB378" s="18">
        <v>149</v>
      </c>
      <c r="BC378" s="18">
        <v>126</v>
      </c>
      <c r="BD378" s="18">
        <v>91</v>
      </c>
      <c r="BE378" s="18">
        <v>96</v>
      </c>
      <c r="BF378" s="18">
        <v>117</v>
      </c>
      <c r="BG378" s="18">
        <v>117</v>
      </c>
      <c r="BH378" s="18">
        <v>121</v>
      </c>
      <c r="BI378" s="18">
        <v>133</v>
      </c>
      <c r="BJ378" s="18">
        <v>126</v>
      </c>
      <c r="BK378" s="18">
        <v>92</v>
      </c>
      <c r="BL378" s="18">
        <v>100</v>
      </c>
      <c r="BM378" s="18">
        <v>111</v>
      </c>
      <c r="BN378" s="18">
        <v>112</v>
      </c>
      <c r="BO378" s="18">
        <v>122</v>
      </c>
      <c r="BP378" s="18">
        <v>110</v>
      </c>
      <c r="BQ378" s="18">
        <v>152</v>
      </c>
      <c r="BR378" s="18">
        <v>104</v>
      </c>
      <c r="BS378" s="18">
        <v>99</v>
      </c>
      <c r="BT378" s="18">
        <v>116</v>
      </c>
      <c r="BU378" s="18">
        <v>128</v>
      </c>
      <c r="BV378" s="18">
        <v>118</v>
      </c>
      <c r="BW378" s="18">
        <v>152</v>
      </c>
      <c r="BX378" s="18">
        <v>137</v>
      </c>
      <c r="BY378" s="18">
        <v>101</v>
      </c>
      <c r="BZ378" s="18">
        <v>75</v>
      </c>
      <c r="CA378" s="18">
        <v>119</v>
      </c>
      <c r="CB378" s="18">
        <v>143</v>
      </c>
      <c r="CC378" s="18">
        <v>126</v>
      </c>
      <c r="CD378" s="18">
        <v>137</v>
      </c>
      <c r="CE378" s="18">
        <v>126</v>
      </c>
      <c r="CF378" s="18">
        <v>91</v>
      </c>
      <c r="CG378" s="18">
        <v>114</v>
      </c>
      <c r="CH378" s="18">
        <v>127</v>
      </c>
      <c r="CI378" s="18">
        <v>108</v>
      </c>
      <c r="CJ378" s="18">
        <v>139</v>
      </c>
      <c r="CK378" s="18">
        <v>151</v>
      </c>
      <c r="CL378" s="18">
        <v>142</v>
      </c>
      <c r="CM378" s="18">
        <v>103</v>
      </c>
      <c r="CN378" s="18">
        <v>80</v>
      </c>
      <c r="CO378" s="18">
        <v>145</v>
      </c>
      <c r="CP378" s="18">
        <v>132</v>
      </c>
    </row>
    <row r="379" spans="2:94" x14ac:dyDescent="0.3">
      <c r="B379" s="18" t="str">
        <f t="shared" si="10"/>
        <v>DR_Mobile Billing - Payment MethodGoogle Android</v>
      </c>
      <c r="C379" s="18" t="s">
        <v>161</v>
      </c>
      <c r="D379" s="18" t="s">
        <v>4</v>
      </c>
      <c r="E379" s="18">
        <v>78</v>
      </c>
      <c r="F379" s="18">
        <v>62</v>
      </c>
      <c r="G379" s="18">
        <v>68</v>
      </c>
      <c r="H379" s="18">
        <v>65</v>
      </c>
      <c r="I379" s="18">
        <v>59</v>
      </c>
      <c r="J379" s="18">
        <v>88</v>
      </c>
      <c r="K379" s="18">
        <v>88</v>
      </c>
      <c r="L379" s="18">
        <v>74</v>
      </c>
      <c r="M379" s="18">
        <v>67</v>
      </c>
      <c r="N379" s="18">
        <v>71</v>
      </c>
      <c r="O379" s="18">
        <v>65</v>
      </c>
      <c r="P379" s="18">
        <v>70</v>
      </c>
      <c r="Q379" s="18">
        <v>83</v>
      </c>
      <c r="R379" s="18">
        <v>64</v>
      </c>
      <c r="S379" s="18">
        <v>68</v>
      </c>
      <c r="T379" s="18">
        <v>70</v>
      </c>
      <c r="U379" s="18">
        <v>70</v>
      </c>
      <c r="V379" s="18">
        <v>47</v>
      </c>
      <c r="W379" s="18">
        <v>63</v>
      </c>
      <c r="X379" s="18">
        <v>51</v>
      </c>
      <c r="Y379" s="18">
        <v>58</v>
      </c>
      <c r="Z379" s="18">
        <v>67</v>
      </c>
      <c r="AA379" s="18">
        <v>91</v>
      </c>
      <c r="AB379" s="18">
        <v>54</v>
      </c>
      <c r="AC379" s="18">
        <v>51</v>
      </c>
      <c r="AD379" s="18">
        <v>66</v>
      </c>
      <c r="AE379" s="18">
        <v>62</v>
      </c>
      <c r="AF379" s="18">
        <v>81</v>
      </c>
      <c r="AG379" s="18">
        <v>61</v>
      </c>
      <c r="AH379" s="18">
        <v>53</v>
      </c>
      <c r="AI379" s="18">
        <v>48</v>
      </c>
      <c r="AJ379" s="18">
        <v>60</v>
      </c>
      <c r="AK379" s="18">
        <v>73</v>
      </c>
      <c r="AL379" s="18">
        <v>88</v>
      </c>
      <c r="AM379" s="18">
        <v>92</v>
      </c>
      <c r="AN379" s="18">
        <v>100</v>
      </c>
      <c r="AO379" s="18">
        <v>71</v>
      </c>
      <c r="AP379" s="18">
        <v>52</v>
      </c>
      <c r="AQ379" s="18">
        <v>45</v>
      </c>
      <c r="AR379" s="18">
        <v>59</v>
      </c>
      <c r="AS379" s="18">
        <v>71</v>
      </c>
      <c r="AT379" s="18">
        <v>72</v>
      </c>
      <c r="AU379" s="18">
        <v>81</v>
      </c>
      <c r="AV379" s="18">
        <v>61</v>
      </c>
      <c r="AW379" s="18">
        <v>42</v>
      </c>
      <c r="AX379" s="18">
        <v>41</v>
      </c>
      <c r="AY379" s="18">
        <v>50</v>
      </c>
      <c r="AZ379" s="18">
        <v>49</v>
      </c>
      <c r="BA379" s="18">
        <v>53</v>
      </c>
      <c r="BB379" s="18">
        <v>74</v>
      </c>
      <c r="BC379" s="18">
        <v>69</v>
      </c>
      <c r="BD379" s="18">
        <v>51</v>
      </c>
      <c r="BE379" s="18">
        <v>41</v>
      </c>
      <c r="BF379" s="18">
        <v>87</v>
      </c>
      <c r="BG379" s="18">
        <v>81</v>
      </c>
      <c r="BH379" s="18">
        <v>58</v>
      </c>
      <c r="BI379" s="18">
        <v>62</v>
      </c>
      <c r="BJ379" s="18">
        <v>70</v>
      </c>
      <c r="BK379" s="18">
        <v>44</v>
      </c>
      <c r="BL379" s="18">
        <v>44</v>
      </c>
      <c r="BM379" s="18">
        <v>65</v>
      </c>
      <c r="BN379" s="18">
        <v>63</v>
      </c>
      <c r="BO379" s="18">
        <v>73</v>
      </c>
      <c r="BP379" s="18">
        <v>77</v>
      </c>
      <c r="BQ379" s="18">
        <v>86</v>
      </c>
      <c r="BR379" s="18">
        <v>69</v>
      </c>
      <c r="BS379" s="18">
        <v>70</v>
      </c>
      <c r="BT379" s="18">
        <v>66</v>
      </c>
      <c r="BU379" s="18">
        <v>75</v>
      </c>
      <c r="BV379" s="18">
        <v>58</v>
      </c>
      <c r="BW379" s="18">
        <v>61</v>
      </c>
      <c r="BX379" s="18">
        <v>67</v>
      </c>
      <c r="BY379" s="18">
        <v>54</v>
      </c>
      <c r="BZ379" s="18">
        <v>52</v>
      </c>
      <c r="CA379" s="18">
        <v>63</v>
      </c>
      <c r="CB379" s="18">
        <v>61</v>
      </c>
      <c r="CC379" s="18">
        <v>63</v>
      </c>
      <c r="CD379" s="18">
        <v>65</v>
      </c>
      <c r="CE379" s="18">
        <v>53</v>
      </c>
      <c r="CF379" s="18">
        <v>68</v>
      </c>
      <c r="CG379" s="18">
        <v>46</v>
      </c>
      <c r="CH379" s="18">
        <v>56</v>
      </c>
      <c r="CI379" s="18">
        <v>59</v>
      </c>
      <c r="CJ379" s="18">
        <v>70</v>
      </c>
      <c r="CK379" s="18">
        <v>76</v>
      </c>
      <c r="CL379" s="18">
        <v>75</v>
      </c>
      <c r="CM379" s="18">
        <v>61</v>
      </c>
      <c r="CN379" s="18">
        <v>66</v>
      </c>
      <c r="CO379" s="18">
        <v>64</v>
      </c>
      <c r="CP379" s="18">
        <v>60</v>
      </c>
    </row>
    <row r="380" spans="2:94" x14ac:dyDescent="0.3">
      <c r="B380" s="18" t="str">
        <f t="shared" si="10"/>
        <v>DR_Mobile Billing - Activity &amp; StatementsApple iOS</v>
      </c>
      <c r="C380" s="18" t="s">
        <v>162</v>
      </c>
      <c r="D380" s="18" t="s">
        <v>3</v>
      </c>
      <c r="E380" s="18">
        <v>188</v>
      </c>
      <c r="F380" s="18">
        <v>177</v>
      </c>
      <c r="G380" s="18">
        <v>126</v>
      </c>
      <c r="H380" s="18">
        <v>154</v>
      </c>
      <c r="I380" s="18">
        <v>178</v>
      </c>
      <c r="J380" s="18">
        <v>189</v>
      </c>
      <c r="K380" s="18">
        <v>192</v>
      </c>
      <c r="L380" s="18">
        <v>197</v>
      </c>
      <c r="M380" s="18">
        <v>202</v>
      </c>
      <c r="N380" s="18">
        <v>146</v>
      </c>
      <c r="O380" s="18">
        <v>141</v>
      </c>
      <c r="P380" s="18">
        <v>191</v>
      </c>
      <c r="Q380" s="18">
        <v>187</v>
      </c>
      <c r="R380" s="18">
        <v>200</v>
      </c>
      <c r="S380" s="18">
        <v>190</v>
      </c>
      <c r="T380" s="18">
        <v>183</v>
      </c>
      <c r="U380" s="18">
        <v>140</v>
      </c>
      <c r="V380" s="18">
        <v>132</v>
      </c>
      <c r="W380" s="18">
        <v>213</v>
      </c>
      <c r="X380" s="18">
        <v>194</v>
      </c>
      <c r="Y380" s="18">
        <v>192</v>
      </c>
      <c r="Z380" s="18">
        <v>204</v>
      </c>
      <c r="AA380" s="18">
        <v>208</v>
      </c>
      <c r="AB380" s="18">
        <v>189</v>
      </c>
      <c r="AC380" s="18">
        <v>162</v>
      </c>
      <c r="AD380" s="18">
        <v>216</v>
      </c>
      <c r="AE380" s="18">
        <v>209</v>
      </c>
      <c r="AF380" s="18">
        <v>240</v>
      </c>
      <c r="AG380" s="18">
        <v>225</v>
      </c>
      <c r="AH380" s="18">
        <v>207</v>
      </c>
      <c r="AI380" s="18">
        <v>190</v>
      </c>
      <c r="AJ380" s="18">
        <v>138</v>
      </c>
      <c r="AK380" s="18">
        <v>199</v>
      </c>
      <c r="AL380" s="18">
        <v>247</v>
      </c>
      <c r="AM380" s="18">
        <v>210</v>
      </c>
      <c r="AN380" s="18">
        <v>241</v>
      </c>
      <c r="AO380" s="18">
        <v>216</v>
      </c>
      <c r="AP380" s="18">
        <v>177</v>
      </c>
      <c r="AQ380" s="18">
        <v>170</v>
      </c>
      <c r="AR380" s="18">
        <v>199</v>
      </c>
      <c r="AS380" s="18">
        <v>193</v>
      </c>
      <c r="AT380" s="18">
        <v>221</v>
      </c>
      <c r="AU380" s="18">
        <v>190</v>
      </c>
      <c r="AV380" s="18">
        <v>205</v>
      </c>
      <c r="AW380" s="18">
        <v>180</v>
      </c>
      <c r="AX380" s="18">
        <v>142</v>
      </c>
      <c r="AY380" s="18">
        <v>220</v>
      </c>
      <c r="AZ380" s="18">
        <v>244</v>
      </c>
      <c r="BA380" s="18">
        <v>217</v>
      </c>
      <c r="BB380" s="18">
        <v>235</v>
      </c>
      <c r="BC380" s="18">
        <v>219</v>
      </c>
      <c r="BD380" s="18">
        <v>161</v>
      </c>
      <c r="BE380" s="18">
        <v>170</v>
      </c>
      <c r="BF380" s="18">
        <v>233</v>
      </c>
      <c r="BG380" s="18">
        <v>221</v>
      </c>
      <c r="BH380" s="18">
        <v>218</v>
      </c>
      <c r="BI380" s="18">
        <v>211</v>
      </c>
      <c r="BJ380" s="18">
        <v>204</v>
      </c>
      <c r="BK380" s="18">
        <v>156</v>
      </c>
      <c r="BL380" s="18">
        <v>155</v>
      </c>
      <c r="BM380" s="18">
        <v>222</v>
      </c>
      <c r="BN380" s="18">
        <v>203</v>
      </c>
      <c r="BO380" s="18">
        <v>209</v>
      </c>
      <c r="BP380" s="18">
        <v>183</v>
      </c>
      <c r="BQ380" s="18">
        <v>236</v>
      </c>
      <c r="BR380" s="18">
        <v>174</v>
      </c>
      <c r="BS380" s="18">
        <v>157</v>
      </c>
      <c r="BT380" s="18">
        <v>232</v>
      </c>
      <c r="BU380" s="18">
        <v>188</v>
      </c>
      <c r="BV380" s="18">
        <v>172</v>
      </c>
      <c r="BW380" s="18">
        <v>180</v>
      </c>
      <c r="BX380" s="18">
        <v>185</v>
      </c>
      <c r="BY380" s="18">
        <v>178</v>
      </c>
      <c r="BZ380" s="18">
        <v>135</v>
      </c>
      <c r="CA380" s="18">
        <v>204</v>
      </c>
      <c r="CB380" s="18">
        <v>242</v>
      </c>
      <c r="CC380" s="18">
        <v>214</v>
      </c>
      <c r="CD380" s="18">
        <v>205</v>
      </c>
      <c r="CE380" s="18">
        <v>198</v>
      </c>
      <c r="CF380" s="18">
        <v>164</v>
      </c>
      <c r="CG380" s="18">
        <v>190</v>
      </c>
      <c r="CH380" s="18">
        <v>215</v>
      </c>
      <c r="CI380" s="18">
        <v>185</v>
      </c>
      <c r="CJ380" s="18">
        <v>231</v>
      </c>
      <c r="CK380" s="18">
        <v>206</v>
      </c>
      <c r="CL380" s="18">
        <v>212</v>
      </c>
      <c r="CM380" s="18">
        <v>180</v>
      </c>
      <c r="CN380" s="18">
        <v>162</v>
      </c>
      <c r="CO380" s="18">
        <v>238</v>
      </c>
      <c r="CP380" s="18">
        <v>222</v>
      </c>
    </row>
    <row r="381" spans="2:94" x14ac:dyDescent="0.3">
      <c r="B381" s="18" t="str">
        <f t="shared" si="10"/>
        <v>DR_Mobile Billing - Activity &amp; StatementsGoogle Android</v>
      </c>
      <c r="C381" s="18" t="s">
        <v>162</v>
      </c>
      <c r="D381" s="18" t="s">
        <v>4</v>
      </c>
      <c r="E381" s="18">
        <v>103</v>
      </c>
      <c r="F381" s="18">
        <v>79</v>
      </c>
      <c r="G381" s="18">
        <v>103</v>
      </c>
      <c r="H381" s="18">
        <v>81</v>
      </c>
      <c r="I381" s="18">
        <v>98</v>
      </c>
      <c r="J381" s="18">
        <v>112</v>
      </c>
      <c r="K381" s="18">
        <v>114</v>
      </c>
      <c r="L381" s="18">
        <v>97</v>
      </c>
      <c r="M381" s="18">
        <v>85</v>
      </c>
      <c r="N381" s="18">
        <v>93</v>
      </c>
      <c r="O381" s="18">
        <v>68</v>
      </c>
      <c r="P381" s="18">
        <v>111</v>
      </c>
      <c r="Q381" s="18">
        <v>76</v>
      </c>
      <c r="R381" s="18">
        <v>101</v>
      </c>
      <c r="S381" s="18">
        <v>80</v>
      </c>
      <c r="T381" s="18">
        <v>108</v>
      </c>
      <c r="U381" s="18">
        <v>90</v>
      </c>
      <c r="V381" s="18">
        <v>75</v>
      </c>
      <c r="W381" s="18">
        <v>85</v>
      </c>
      <c r="X381" s="18">
        <v>72</v>
      </c>
      <c r="Y381" s="18">
        <v>95</v>
      </c>
      <c r="Z381" s="18">
        <v>78</v>
      </c>
      <c r="AA381" s="18">
        <v>110</v>
      </c>
      <c r="AB381" s="18">
        <v>76</v>
      </c>
      <c r="AC381" s="18">
        <v>77</v>
      </c>
      <c r="AD381" s="18">
        <v>82</v>
      </c>
      <c r="AE381" s="18">
        <v>92</v>
      </c>
      <c r="AF381" s="18">
        <v>98</v>
      </c>
      <c r="AG381" s="18">
        <v>101</v>
      </c>
      <c r="AH381" s="18">
        <v>74</v>
      </c>
      <c r="AI381" s="18">
        <v>76</v>
      </c>
      <c r="AJ381" s="18">
        <v>80</v>
      </c>
      <c r="AK381" s="18">
        <v>115</v>
      </c>
      <c r="AL381" s="18">
        <v>125</v>
      </c>
      <c r="AM381" s="18">
        <v>108</v>
      </c>
      <c r="AN381" s="18">
        <v>128</v>
      </c>
      <c r="AO381" s="18">
        <v>102</v>
      </c>
      <c r="AP381" s="18">
        <v>72</v>
      </c>
      <c r="AQ381" s="18">
        <v>72</v>
      </c>
      <c r="AR381" s="18">
        <v>84</v>
      </c>
      <c r="AS381" s="18">
        <v>87</v>
      </c>
      <c r="AT381" s="18">
        <v>86</v>
      </c>
      <c r="AU381" s="18">
        <v>118</v>
      </c>
      <c r="AV381" s="18">
        <v>90</v>
      </c>
      <c r="AW381" s="18">
        <v>74</v>
      </c>
      <c r="AX381" s="18">
        <v>68</v>
      </c>
      <c r="AY381" s="18">
        <v>90</v>
      </c>
      <c r="AZ381" s="18">
        <v>96</v>
      </c>
      <c r="BA381" s="18">
        <v>91</v>
      </c>
      <c r="BB381" s="18">
        <v>96</v>
      </c>
      <c r="BC381" s="18">
        <v>95</v>
      </c>
      <c r="BD381" s="18">
        <v>75</v>
      </c>
      <c r="BE381" s="18">
        <v>67</v>
      </c>
      <c r="BF381" s="18">
        <v>100</v>
      </c>
      <c r="BG381" s="18">
        <v>113</v>
      </c>
      <c r="BH381" s="18">
        <v>92</v>
      </c>
      <c r="BI381" s="18">
        <v>93</v>
      </c>
      <c r="BJ381" s="18">
        <v>99</v>
      </c>
      <c r="BK381" s="18">
        <v>70</v>
      </c>
      <c r="BL381" s="18">
        <v>64</v>
      </c>
      <c r="BM381" s="18">
        <v>84</v>
      </c>
      <c r="BN381" s="18">
        <v>96</v>
      </c>
      <c r="BO381" s="18">
        <v>86</v>
      </c>
      <c r="BP381" s="18">
        <v>109</v>
      </c>
      <c r="BQ381" s="18">
        <v>144</v>
      </c>
      <c r="BR381" s="18">
        <v>96</v>
      </c>
      <c r="BS381" s="18">
        <v>90</v>
      </c>
      <c r="BT381" s="18">
        <v>100</v>
      </c>
      <c r="BU381" s="18">
        <v>100</v>
      </c>
      <c r="BV381" s="18">
        <v>117</v>
      </c>
      <c r="BW381" s="18">
        <v>91</v>
      </c>
      <c r="BX381" s="18">
        <v>91</v>
      </c>
      <c r="BY381" s="18">
        <v>74</v>
      </c>
      <c r="BZ381" s="18">
        <v>70</v>
      </c>
      <c r="CA381" s="18">
        <v>81</v>
      </c>
      <c r="CB381" s="18">
        <v>69</v>
      </c>
      <c r="CC381" s="18">
        <v>90</v>
      </c>
      <c r="CD381" s="18">
        <v>89</v>
      </c>
      <c r="CE381" s="18">
        <v>80</v>
      </c>
      <c r="CF381" s="18">
        <v>88</v>
      </c>
      <c r="CG381" s="18">
        <v>67</v>
      </c>
      <c r="CH381" s="18">
        <v>86</v>
      </c>
      <c r="CI381" s="18">
        <v>82</v>
      </c>
      <c r="CJ381" s="18">
        <v>97</v>
      </c>
      <c r="CK381" s="18">
        <v>115</v>
      </c>
      <c r="CL381" s="18">
        <v>104</v>
      </c>
      <c r="CM381" s="18">
        <v>96</v>
      </c>
      <c r="CN381" s="18">
        <v>68</v>
      </c>
      <c r="CO381" s="18">
        <v>102</v>
      </c>
      <c r="CP381" s="18">
        <v>105</v>
      </c>
    </row>
    <row r="382" spans="2:94" x14ac:dyDescent="0.3">
      <c r="B382" s="18" t="str">
        <f t="shared" si="10"/>
        <v>DR_Mobile Billing - Easypay ConfirmationApple iOS</v>
      </c>
      <c r="C382" s="18" t="s">
        <v>163</v>
      </c>
      <c r="D382" s="18" t="s">
        <v>3</v>
      </c>
      <c r="E382" s="18">
        <v>146</v>
      </c>
      <c r="F382" s="18">
        <v>121</v>
      </c>
      <c r="G382" s="18">
        <v>71</v>
      </c>
      <c r="H382" s="18">
        <v>72</v>
      </c>
      <c r="I382" s="18">
        <v>93</v>
      </c>
      <c r="J382" s="18">
        <v>111</v>
      </c>
      <c r="K382" s="18">
        <v>116</v>
      </c>
      <c r="L382" s="18">
        <v>134</v>
      </c>
      <c r="M382" s="18">
        <v>127</v>
      </c>
      <c r="N382" s="18">
        <v>103</v>
      </c>
      <c r="O382" s="18">
        <v>83</v>
      </c>
      <c r="P382" s="18">
        <v>99</v>
      </c>
      <c r="Q382" s="18">
        <v>65</v>
      </c>
      <c r="R382" s="18">
        <v>99</v>
      </c>
      <c r="S382" s="18">
        <v>115</v>
      </c>
      <c r="T382" s="18">
        <v>121</v>
      </c>
      <c r="U382" s="18">
        <v>79</v>
      </c>
      <c r="V382" s="18">
        <v>74</v>
      </c>
      <c r="W382" s="18">
        <v>107</v>
      </c>
      <c r="X382" s="18">
        <v>94</v>
      </c>
      <c r="Y382" s="18">
        <v>90</v>
      </c>
      <c r="Z382" s="18">
        <v>110</v>
      </c>
      <c r="AA382" s="18">
        <v>120</v>
      </c>
      <c r="AB382" s="18">
        <v>95</v>
      </c>
      <c r="AC382" s="18">
        <v>99</v>
      </c>
      <c r="AD382" s="18">
        <v>105</v>
      </c>
      <c r="AE382" s="18">
        <v>100</v>
      </c>
      <c r="AF382" s="18">
        <v>104</v>
      </c>
      <c r="AG382" s="18">
        <v>111</v>
      </c>
      <c r="AH382" s="18">
        <v>115</v>
      </c>
      <c r="AI382" s="18">
        <v>97</v>
      </c>
      <c r="AJ382" s="18">
        <v>80</v>
      </c>
      <c r="AK382" s="18">
        <v>112</v>
      </c>
      <c r="AL382" s="18">
        <v>117</v>
      </c>
      <c r="AM382" s="18">
        <v>117</v>
      </c>
      <c r="AN382" s="18">
        <v>124</v>
      </c>
      <c r="AO382" s="18">
        <v>157</v>
      </c>
      <c r="AP382" s="18">
        <v>111</v>
      </c>
      <c r="AQ382" s="18">
        <v>94</v>
      </c>
      <c r="AR382" s="18">
        <v>112</v>
      </c>
      <c r="AS382" s="18">
        <v>80</v>
      </c>
      <c r="AT382" s="18">
        <v>123</v>
      </c>
      <c r="AU382" s="18">
        <v>138</v>
      </c>
      <c r="AV382" s="18">
        <v>131</v>
      </c>
      <c r="AW382" s="18">
        <v>90</v>
      </c>
      <c r="AX382" s="18">
        <v>78</v>
      </c>
      <c r="AY382" s="18">
        <v>102</v>
      </c>
      <c r="AZ382" s="18">
        <v>109</v>
      </c>
      <c r="BA382" s="18">
        <v>105</v>
      </c>
      <c r="BB382" s="18">
        <v>144</v>
      </c>
      <c r="BC382" s="18">
        <v>119</v>
      </c>
      <c r="BD382" s="18">
        <v>80</v>
      </c>
      <c r="BE382" s="18">
        <v>73</v>
      </c>
      <c r="BF382" s="18">
        <v>87</v>
      </c>
      <c r="BG382" s="18">
        <v>94</v>
      </c>
      <c r="BH382" s="18">
        <v>85</v>
      </c>
      <c r="BI382" s="18">
        <v>102</v>
      </c>
      <c r="BJ382" s="18">
        <v>128</v>
      </c>
      <c r="BK382" s="18">
        <v>85</v>
      </c>
      <c r="BL382" s="18">
        <v>89</v>
      </c>
      <c r="BM382" s="18">
        <v>95</v>
      </c>
      <c r="BN382" s="18">
        <v>97</v>
      </c>
      <c r="BO382" s="18">
        <v>98</v>
      </c>
      <c r="BP382" s="18">
        <v>102</v>
      </c>
      <c r="BQ382" s="18">
        <v>117</v>
      </c>
      <c r="BR382" s="18">
        <v>73</v>
      </c>
      <c r="BS382" s="18">
        <v>81</v>
      </c>
      <c r="BT382" s="18">
        <v>106</v>
      </c>
      <c r="BU382" s="18">
        <v>98</v>
      </c>
      <c r="BV382" s="18">
        <v>118</v>
      </c>
      <c r="BW382" s="18">
        <v>110</v>
      </c>
      <c r="BX382" s="18">
        <v>128</v>
      </c>
      <c r="BY382" s="18">
        <v>88</v>
      </c>
      <c r="BZ382" s="18">
        <v>69</v>
      </c>
      <c r="CA382" s="18">
        <v>86</v>
      </c>
      <c r="CB382" s="18">
        <v>99</v>
      </c>
      <c r="CC382" s="18">
        <v>98</v>
      </c>
      <c r="CD382" s="18">
        <v>131</v>
      </c>
      <c r="CE382" s="18">
        <v>108</v>
      </c>
      <c r="CF382" s="18">
        <v>96</v>
      </c>
      <c r="CG382" s="18">
        <v>103</v>
      </c>
      <c r="CH382" s="18">
        <v>96</v>
      </c>
      <c r="CI382" s="18">
        <v>86</v>
      </c>
      <c r="CJ382" s="18">
        <v>132</v>
      </c>
      <c r="CK382" s="18">
        <v>132</v>
      </c>
      <c r="CL382" s="18">
        <v>117</v>
      </c>
      <c r="CM382" s="18">
        <v>75</v>
      </c>
      <c r="CN382" s="18">
        <v>74</v>
      </c>
      <c r="CO382" s="18">
        <v>116</v>
      </c>
      <c r="CP382" s="18">
        <v>96</v>
      </c>
    </row>
    <row r="383" spans="2:94" x14ac:dyDescent="0.3">
      <c r="B383" s="18" t="str">
        <f t="shared" si="10"/>
        <v>DR_Mobile Billing - Easypay ConfirmationGoogle Android</v>
      </c>
      <c r="C383" s="18" t="s">
        <v>163</v>
      </c>
      <c r="D383" s="18" t="s">
        <v>4</v>
      </c>
      <c r="E383" s="18">
        <v>55</v>
      </c>
      <c r="F383" s="18">
        <v>52</v>
      </c>
      <c r="G383" s="18">
        <v>38</v>
      </c>
      <c r="H383" s="18">
        <v>34</v>
      </c>
      <c r="I383" s="18">
        <v>32</v>
      </c>
      <c r="J383" s="18">
        <v>47</v>
      </c>
      <c r="K383" s="18">
        <v>61</v>
      </c>
      <c r="L383" s="18">
        <v>58</v>
      </c>
      <c r="M383" s="18">
        <v>56</v>
      </c>
      <c r="N383" s="18">
        <v>37</v>
      </c>
      <c r="O383" s="18">
        <v>24</v>
      </c>
      <c r="P383" s="18">
        <v>36</v>
      </c>
      <c r="Q383" s="18">
        <v>50</v>
      </c>
      <c r="R383" s="18">
        <v>39</v>
      </c>
      <c r="S383" s="18">
        <v>58</v>
      </c>
      <c r="T383" s="18">
        <v>49</v>
      </c>
      <c r="U383" s="18">
        <v>38</v>
      </c>
      <c r="V383" s="18">
        <v>20</v>
      </c>
      <c r="W383" s="18">
        <v>34</v>
      </c>
      <c r="X383" s="18">
        <v>28</v>
      </c>
      <c r="Y383" s="18">
        <v>45</v>
      </c>
      <c r="Z383" s="18">
        <v>38</v>
      </c>
      <c r="AA383" s="18">
        <v>55</v>
      </c>
      <c r="AB383" s="18">
        <v>38</v>
      </c>
      <c r="AC383" s="18">
        <v>37</v>
      </c>
      <c r="AD383" s="18">
        <v>36</v>
      </c>
      <c r="AE383" s="18">
        <v>36</v>
      </c>
      <c r="AF383" s="18">
        <v>48</v>
      </c>
      <c r="AG383" s="18">
        <v>36</v>
      </c>
      <c r="AH383" s="18">
        <v>34</v>
      </c>
      <c r="AI383" s="18">
        <v>35</v>
      </c>
      <c r="AJ383" s="18">
        <v>35</v>
      </c>
      <c r="AK383" s="18">
        <v>57</v>
      </c>
      <c r="AL383" s="18">
        <v>58</v>
      </c>
      <c r="AM383" s="18">
        <v>50</v>
      </c>
      <c r="AN383" s="18">
        <v>77</v>
      </c>
      <c r="AO383" s="18">
        <v>49</v>
      </c>
      <c r="AP383" s="18">
        <v>36</v>
      </c>
      <c r="AQ383" s="18">
        <v>28</v>
      </c>
      <c r="AR383" s="18">
        <v>36</v>
      </c>
      <c r="AS383" s="18">
        <v>44</v>
      </c>
      <c r="AT383" s="18">
        <v>42</v>
      </c>
      <c r="AU383" s="18">
        <v>69</v>
      </c>
      <c r="AV383" s="18">
        <v>46</v>
      </c>
      <c r="AW383" s="18">
        <v>42</v>
      </c>
      <c r="AX383" s="18">
        <v>21</v>
      </c>
      <c r="AY383" s="18">
        <v>42</v>
      </c>
      <c r="AZ383" s="18">
        <v>33</v>
      </c>
      <c r="BA383" s="18">
        <v>46</v>
      </c>
      <c r="BB383" s="18">
        <v>51</v>
      </c>
      <c r="BC383" s="18">
        <v>43</v>
      </c>
      <c r="BD383" s="18">
        <v>30</v>
      </c>
      <c r="BE383" s="18">
        <v>33</v>
      </c>
      <c r="BF383" s="18">
        <v>46</v>
      </c>
      <c r="BG383" s="18">
        <v>57</v>
      </c>
      <c r="BH383" s="18">
        <v>38</v>
      </c>
      <c r="BI383" s="18">
        <v>48</v>
      </c>
      <c r="BJ383" s="18">
        <v>29</v>
      </c>
      <c r="BK383" s="18">
        <v>23</v>
      </c>
      <c r="BL383" s="18">
        <v>26</v>
      </c>
      <c r="BM383" s="18">
        <v>38</v>
      </c>
      <c r="BN383" s="18">
        <v>46</v>
      </c>
      <c r="BO383" s="18">
        <v>54</v>
      </c>
      <c r="BP383" s="18">
        <v>46</v>
      </c>
      <c r="BQ383" s="18">
        <v>61</v>
      </c>
      <c r="BR383" s="18">
        <v>39</v>
      </c>
      <c r="BS383" s="18">
        <v>44</v>
      </c>
      <c r="BT383" s="18">
        <v>35</v>
      </c>
      <c r="BU383" s="18">
        <v>34</v>
      </c>
      <c r="BV383" s="18">
        <v>45</v>
      </c>
      <c r="BW383" s="18">
        <v>48</v>
      </c>
      <c r="BX383" s="18">
        <v>49</v>
      </c>
      <c r="BY383" s="18">
        <v>27</v>
      </c>
      <c r="BZ383" s="18">
        <v>32</v>
      </c>
      <c r="CA383" s="18">
        <v>39</v>
      </c>
      <c r="CB383" s="18">
        <v>31</v>
      </c>
      <c r="CC383" s="18">
        <v>42</v>
      </c>
      <c r="CD383" s="18">
        <v>52</v>
      </c>
      <c r="CE383" s="18">
        <v>29</v>
      </c>
      <c r="CF383" s="18">
        <v>30</v>
      </c>
      <c r="CG383" s="18">
        <v>24</v>
      </c>
      <c r="CH383" s="18">
        <v>41</v>
      </c>
      <c r="CI383" s="18">
        <v>45</v>
      </c>
      <c r="CJ383" s="18">
        <v>45</v>
      </c>
      <c r="CK383" s="18">
        <v>38</v>
      </c>
      <c r="CL383" s="18">
        <v>42</v>
      </c>
      <c r="CM383" s="18">
        <v>41</v>
      </c>
      <c r="CN383" s="18">
        <v>27</v>
      </c>
      <c r="CO383" s="18">
        <v>44</v>
      </c>
      <c r="CP383" s="18">
        <v>26</v>
      </c>
    </row>
    <row r="384" spans="2:94" x14ac:dyDescent="0.3">
      <c r="B384" s="18" t="str">
        <f t="shared" si="10"/>
        <v>DR_Mobile Billing - Bill Delivery ConfirmationApple iOS</v>
      </c>
      <c r="C384" s="18" t="s">
        <v>164</v>
      </c>
      <c r="D384" s="18" t="s">
        <v>3</v>
      </c>
      <c r="E384" s="18">
        <v>3</v>
      </c>
      <c r="F384" s="18">
        <v>3</v>
      </c>
      <c r="G384" s="18">
        <v>4</v>
      </c>
      <c r="H384" s="18">
        <v>2</v>
      </c>
      <c r="I384" s="18">
        <v>1</v>
      </c>
      <c r="J384" s="18">
        <v>2</v>
      </c>
      <c r="K384" s="18">
        <v>1</v>
      </c>
      <c r="L384" s="18">
        <v>5</v>
      </c>
      <c r="M384" s="18">
        <v>1</v>
      </c>
      <c r="N384" s="18">
        <v>2</v>
      </c>
      <c r="O384" s="18">
        <v>3</v>
      </c>
      <c r="P384" s="18">
        <v>0</v>
      </c>
      <c r="Q384" s="18">
        <v>4</v>
      </c>
      <c r="R384" s="18">
        <v>1</v>
      </c>
      <c r="S384" s="18">
        <v>1</v>
      </c>
      <c r="T384" s="18">
        <v>4</v>
      </c>
      <c r="U384" s="18">
        <v>1</v>
      </c>
      <c r="V384" s="18">
        <v>1</v>
      </c>
      <c r="W384" s="18">
        <v>3</v>
      </c>
      <c r="X384" s="18">
        <v>0</v>
      </c>
      <c r="Y384" s="18">
        <v>0</v>
      </c>
      <c r="Z384" s="18">
        <v>2</v>
      </c>
      <c r="AA384" s="18">
        <v>2</v>
      </c>
      <c r="AB384" s="18">
        <v>1</v>
      </c>
      <c r="AC384" s="18">
        <v>4</v>
      </c>
      <c r="AD384" s="18">
        <v>2</v>
      </c>
      <c r="AE384" s="18">
        <v>1</v>
      </c>
      <c r="AF384" s="18">
        <v>3</v>
      </c>
      <c r="AG384" s="18">
        <v>1</v>
      </c>
      <c r="AH384" s="18">
        <v>1</v>
      </c>
      <c r="AI384" s="18">
        <v>0</v>
      </c>
      <c r="AJ384" s="18">
        <v>3</v>
      </c>
      <c r="AK384" s="18">
        <v>2</v>
      </c>
      <c r="AL384" s="18">
        <v>3</v>
      </c>
      <c r="AM384" s="18">
        <v>3</v>
      </c>
      <c r="AN384" s="18">
        <v>4</v>
      </c>
      <c r="AO384" s="18">
        <v>2</v>
      </c>
      <c r="AP384" s="18">
        <v>2</v>
      </c>
      <c r="AQ384" s="18">
        <v>1</v>
      </c>
      <c r="AR384" s="18">
        <v>4</v>
      </c>
      <c r="AS384" s="18">
        <v>3</v>
      </c>
      <c r="AT384" s="18">
        <v>2</v>
      </c>
      <c r="AU384" s="18">
        <v>1</v>
      </c>
      <c r="AV384" s="18">
        <v>2</v>
      </c>
      <c r="AW384" s="18">
        <v>2</v>
      </c>
      <c r="AX384" s="18">
        <v>2</v>
      </c>
      <c r="AY384" s="18">
        <v>2</v>
      </c>
      <c r="AZ384" s="18">
        <v>2</v>
      </c>
      <c r="BA384" s="18">
        <v>5</v>
      </c>
      <c r="BB384" s="18">
        <v>3</v>
      </c>
      <c r="BC384" s="18">
        <v>2</v>
      </c>
      <c r="BD384" s="18">
        <v>1</v>
      </c>
      <c r="BE384" s="18">
        <v>3</v>
      </c>
      <c r="BF384" s="18">
        <v>5</v>
      </c>
      <c r="BG384" s="18">
        <v>2</v>
      </c>
      <c r="BH384" s="18">
        <v>4</v>
      </c>
      <c r="BI384" s="18">
        <v>2</v>
      </c>
      <c r="BJ384" s="18">
        <v>1</v>
      </c>
      <c r="BK384" s="18">
        <v>0</v>
      </c>
      <c r="BL384" s="18">
        <v>1</v>
      </c>
      <c r="BM384" s="18">
        <v>3</v>
      </c>
      <c r="BN384" s="18">
        <v>0</v>
      </c>
      <c r="BO384" s="18">
        <v>8</v>
      </c>
      <c r="BP384" s="18">
        <v>3</v>
      </c>
      <c r="BQ384" s="18">
        <v>3</v>
      </c>
      <c r="BR384" s="18">
        <v>3</v>
      </c>
      <c r="BS384" s="18">
        <v>3</v>
      </c>
      <c r="BT384" s="18">
        <v>3</v>
      </c>
      <c r="BU384" s="18">
        <v>3</v>
      </c>
      <c r="BV384" s="18">
        <v>3</v>
      </c>
      <c r="BW384" s="18">
        <v>1</v>
      </c>
      <c r="BX384" s="18">
        <v>2</v>
      </c>
      <c r="BY384" s="18">
        <v>3</v>
      </c>
      <c r="BZ384" s="18">
        <v>3</v>
      </c>
      <c r="CA384" s="18">
        <v>0</v>
      </c>
      <c r="CB384" s="18">
        <v>3</v>
      </c>
      <c r="CC384" s="18">
        <v>0</v>
      </c>
      <c r="CD384" s="18">
        <v>5</v>
      </c>
      <c r="CE384" s="18">
        <v>0</v>
      </c>
      <c r="CF384" s="18">
        <v>0</v>
      </c>
      <c r="CG384" s="18">
        <v>0</v>
      </c>
      <c r="CH384" s="18">
        <v>1</v>
      </c>
      <c r="CI384" s="18">
        <v>0</v>
      </c>
      <c r="CJ384" s="18">
        <v>3</v>
      </c>
      <c r="CK384" s="18">
        <v>3</v>
      </c>
      <c r="CL384" s="18">
        <v>3</v>
      </c>
      <c r="CM384" s="18">
        <v>6</v>
      </c>
      <c r="CN384" s="18">
        <v>4</v>
      </c>
      <c r="CO384" s="18">
        <v>4</v>
      </c>
      <c r="CP384" s="18">
        <v>4</v>
      </c>
    </row>
    <row r="385" spans="2:94" x14ac:dyDescent="0.3">
      <c r="B385" s="18" t="str">
        <f t="shared" si="10"/>
        <v>DR_Mobile Billing - Bill Delivery ConfirmationGoogle Android</v>
      </c>
      <c r="C385" s="18" t="s">
        <v>164</v>
      </c>
      <c r="D385" s="18" t="s">
        <v>4</v>
      </c>
      <c r="E385" s="18">
        <v>4</v>
      </c>
      <c r="F385" s="18">
        <v>3</v>
      </c>
      <c r="G385" s="18">
        <v>1</v>
      </c>
      <c r="H385" s="18">
        <v>2</v>
      </c>
      <c r="I385" s="18">
        <v>2</v>
      </c>
      <c r="J385" s="18">
        <v>3</v>
      </c>
      <c r="K385" s="18">
        <v>4</v>
      </c>
      <c r="L385" s="18">
        <v>3</v>
      </c>
      <c r="M385" s="18">
        <v>2</v>
      </c>
      <c r="N385" s="18">
        <v>2</v>
      </c>
      <c r="O385" s="18">
        <v>1</v>
      </c>
      <c r="P385" s="18">
        <v>3</v>
      </c>
      <c r="Q385" s="18">
        <v>1</v>
      </c>
      <c r="R385" s="18">
        <v>4</v>
      </c>
      <c r="S385" s="18">
        <v>3</v>
      </c>
      <c r="T385" s="18">
        <v>1</v>
      </c>
      <c r="U385" s="18">
        <v>1</v>
      </c>
      <c r="V385" s="18">
        <v>3</v>
      </c>
      <c r="W385" s="18">
        <v>3</v>
      </c>
      <c r="X385" s="18">
        <v>5</v>
      </c>
      <c r="Y385" s="18">
        <v>3</v>
      </c>
      <c r="Z385" s="18">
        <v>1</v>
      </c>
      <c r="AA385" s="18">
        <v>5</v>
      </c>
      <c r="AB385" s="18">
        <v>1</v>
      </c>
      <c r="AC385" s="18">
        <v>0</v>
      </c>
      <c r="AD385" s="18">
        <v>4</v>
      </c>
      <c r="AE385" s="18">
        <v>2</v>
      </c>
      <c r="AF385" s="18">
        <v>7</v>
      </c>
      <c r="AG385" s="18">
        <v>2</v>
      </c>
      <c r="AH385" s="18">
        <v>5</v>
      </c>
      <c r="AI385" s="18">
        <v>1</v>
      </c>
      <c r="AJ385" s="18">
        <v>2</v>
      </c>
      <c r="AK385" s="18">
        <v>4</v>
      </c>
      <c r="AL385" s="18">
        <v>4</v>
      </c>
      <c r="AM385" s="18">
        <v>3</v>
      </c>
      <c r="AN385" s="18">
        <v>0</v>
      </c>
      <c r="AO385" s="18">
        <v>3</v>
      </c>
      <c r="AP385" s="18">
        <v>3</v>
      </c>
      <c r="AQ385" s="18">
        <v>1</v>
      </c>
      <c r="AR385" s="18">
        <v>1</v>
      </c>
      <c r="AS385" s="18">
        <v>2</v>
      </c>
      <c r="AT385" s="18">
        <v>4</v>
      </c>
      <c r="AU385" s="18">
        <v>7</v>
      </c>
      <c r="AV385" s="18">
        <v>1</v>
      </c>
      <c r="AW385" s="18">
        <v>2</v>
      </c>
      <c r="AX385" s="18">
        <v>0</v>
      </c>
      <c r="AY385" s="18">
        <v>2</v>
      </c>
      <c r="AZ385" s="18">
        <v>3</v>
      </c>
      <c r="BA385" s="18">
        <v>4</v>
      </c>
      <c r="BB385" s="18">
        <v>2</v>
      </c>
      <c r="BC385" s="18">
        <v>2</v>
      </c>
      <c r="BD385" s="18">
        <v>2</v>
      </c>
      <c r="BE385" s="18">
        <v>1</v>
      </c>
      <c r="BF385" s="18">
        <v>3</v>
      </c>
      <c r="BG385" s="18">
        <v>4</v>
      </c>
      <c r="BH385" s="18">
        <v>2</v>
      </c>
      <c r="BI385" s="18">
        <v>3</v>
      </c>
      <c r="BJ385" s="18">
        <v>3</v>
      </c>
      <c r="BK385" s="18">
        <v>2</v>
      </c>
      <c r="BL385" s="18">
        <v>3</v>
      </c>
      <c r="BM385" s="18">
        <v>2</v>
      </c>
      <c r="BN385" s="18">
        <v>6</v>
      </c>
      <c r="BO385" s="18">
        <v>5</v>
      </c>
      <c r="BP385" s="18">
        <v>3</v>
      </c>
      <c r="BQ385" s="18">
        <v>0</v>
      </c>
      <c r="BR385" s="18">
        <v>4</v>
      </c>
      <c r="BS385" s="18">
        <v>2</v>
      </c>
      <c r="BT385" s="18">
        <v>3</v>
      </c>
      <c r="BU385" s="18">
        <v>4</v>
      </c>
      <c r="BV385" s="18">
        <v>2</v>
      </c>
      <c r="BW385" s="18">
        <v>8</v>
      </c>
      <c r="BX385" s="18">
        <v>4</v>
      </c>
      <c r="BY385" s="18">
        <v>2</v>
      </c>
      <c r="BZ385" s="18">
        <v>1</v>
      </c>
      <c r="CA385" s="18">
        <v>1</v>
      </c>
      <c r="CB385" s="18">
        <v>1</v>
      </c>
      <c r="CC385" s="18">
        <v>0</v>
      </c>
      <c r="CD385" s="18">
        <v>3</v>
      </c>
      <c r="CE385" s="18">
        <v>2</v>
      </c>
      <c r="CF385" s="18">
        <v>2</v>
      </c>
      <c r="CG385" s="18">
        <v>1</v>
      </c>
      <c r="CH385" s="18">
        <v>2</v>
      </c>
      <c r="CI385" s="18">
        <v>3</v>
      </c>
      <c r="CJ385" s="18">
        <v>4</v>
      </c>
      <c r="CK385" s="18">
        <v>2</v>
      </c>
      <c r="CL385" s="18">
        <v>2</v>
      </c>
      <c r="CM385" s="18">
        <v>4</v>
      </c>
      <c r="CN385" s="18">
        <v>3</v>
      </c>
      <c r="CO385" s="18">
        <v>4</v>
      </c>
      <c r="CP385" s="18">
        <v>1</v>
      </c>
    </row>
    <row r="386" spans="2:94" x14ac:dyDescent="0.3">
      <c r="B386" s="18" t="str">
        <f t="shared" si="10"/>
        <v>DR_Wireless SupportApple iOS</v>
      </c>
      <c r="C386" s="18" t="s">
        <v>165</v>
      </c>
      <c r="D386" s="18" t="s">
        <v>3</v>
      </c>
      <c r="E386" s="18">
        <v>126</v>
      </c>
      <c r="F386" s="18">
        <v>125</v>
      </c>
      <c r="G386" s="18">
        <v>107</v>
      </c>
      <c r="H386" s="18">
        <v>100</v>
      </c>
      <c r="I386" s="18">
        <v>84</v>
      </c>
      <c r="J386" s="18">
        <v>151</v>
      </c>
      <c r="K386" s="18">
        <v>138</v>
      </c>
      <c r="L386" s="18">
        <v>119</v>
      </c>
      <c r="M386" s="18">
        <v>131</v>
      </c>
      <c r="N386" s="18">
        <v>110</v>
      </c>
      <c r="O386" s="18">
        <v>76</v>
      </c>
      <c r="P386" s="18">
        <v>154</v>
      </c>
      <c r="Q386" s="18">
        <v>170</v>
      </c>
      <c r="R386" s="18">
        <v>162</v>
      </c>
      <c r="S386" s="18">
        <v>134</v>
      </c>
      <c r="T386" s="18">
        <v>161</v>
      </c>
      <c r="U386" s="18">
        <v>127</v>
      </c>
      <c r="V386" s="18">
        <v>100</v>
      </c>
      <c r="W386" s="18">
        <v>151</v>
      </c>
      <c r="X386" s="18">
        <v>139</v>
      </c>
      <c r="Y386" s="18">
        <v>149</v>
      </c>
      <c r="Z386" s="18">
        <v>138</v>
      </c>
      <c r="AA386" s="18">
        <v>185</v>
      </c>
      <c r="AB386" s="18">
        <v>163</v>
      </c>
      <c r="AC386" s="18">
        <v>127</v>
      </c>
      <c r="AD386" s="18">
        <v>161</v>
      </c>
      <c r="AE386" s="18">
        <v>187</v>
      </c>
      <c r="AF386" s="18">
        <v>165</v>
      </c>
      <c r="AG386" s="18">
        <v>179</v>
      </c>
      <c r="AH386" s="18">
        <v>191</v>
      </c>
      <c r="AI386" s="18">
        <v>153</v>
      </c>
      <c r="AJ386" s="18">
        <v>128</v>
      </c>
      <c r="AK386" s="18">
        <v>166</v>
      </c>
      <c r="AL386" s="18">
        <v>148</v>
      </c>
      <c r="AM386" s="18">
        <v>173</v>
      </c>
      <c r="AN386" s="18">
        <v>153</v>
      </c>
      <c r="AO386" s="18">
        <v>159</v>
      </c>
      <c r="AP386" s="18">
        <v>128</v>
      </c>
      <c r="AQ386" s="18">
        <v>104</v>
      </c>
      <c r="AR386" s="18">
        <v>160</v>
      </c>
      <c r="AS386" s="18">
        <v>157</v>
      </c>
      <c r="AT386" s="18">
        <v>148</v>
      </c>
      <c r="AU386" s="18">
        <v>165</v>
      </c>
      <c r="AV386" s="18">
        <v>124</v>
      </c>
      <c r="AW386" s="18">
        <v>126</v>
      </c>
      <c r="AX386" s="18">
        <v>100</v>
      </c>
      <c r="AY386" s="18">
        <v>169</v>
      </c>
      <c r="AZ386" s="18">
        <v>143</v>
      </c>
      <c r="BA386" s="18">
        <v>159</v>
      </c>
      <c r="BB386" s="18">
        <v>127</v>
      </c>
      <c r="BC386" s="18">
        <v>140</v>
      </c>
      <c r="BD386" s="18">
        <v>123</v>
      </c>
      <c r="BE386" s="18">
        <v>128</v>
      </c>
      <c r="BF386" s="18">
        <v>145</v>
      </c>
      <c r="BG386" s="18">
        <v>175</v>
      </c>
      <c r="BH386" s="18">
        <v>142</v>
      </c>
      <c r="BI386" s="18">
        <v>155</v>
      </c>
      <c r="BJ386" s="18">
        <v>144</v>
      </c>
      <c r="BK386" s="18">
        <v>107</v>
      </c>
      <c r="BL386" s="18">
        <v>92</v>
      </c>
      <c r="BM386" s="18">
        <v>150</v>
      </c>
      <c r="BN386" s="18">
        <v>145</v>
      </c>
      <c r="BO386" s="18">
        <v>125</v>
      </c>
      <c r="BP386" s="18">
        <v>122</v>
      </c>
      <c r="BQ386" s="18">
        <v>144</v>
      </c>
      <c r="BR386" s="18">
        <v>111</v>
      </c>
      <c r="BS386" s="18">
        <v>104</v>
      </c>
      <c r="BT386" s="18">
        <v>166</v>
      </c>
      <c r="BU386" s="18">
        <v>141</v>
      </c>
      <c r="BV386" s="18">
        <v>113</v>
      </c>
      <c r="BW386" s="18">
        <v>139</v>
      </c>
      <c r="BX386" s="18">
        <v>144</v>
      </c>
      <c r="BY386" s="18">
        <v>137</v>
      </c>
      <c r="BZ386" s="18">
        <v>115</v>
      </c>
      <c r="CA386" s="18">
        <v>135</v>
      </c>
      <c r="CB386" s="18">
        <v>151</v>
      </c>
      <c r="CC386" s="18">
        <v>114</v>
      </c>
      <c r="CD386" s="18">
        <v>143</v>
      </c>
      <c r="CE386" s="18">
        <v>140</v>
      </c>
      <c r="CF386" s="18">
        <v>131</v>
      </c>
      <c r="CG386" s="18">
        <v>156</v>
      </c>
      <c r="CH386" s="18">
        <v>146</v>
      </c>
      <c r="CI386" s="18">
        <v>159</v>
      </c>
      <c r="CJ386" s="18">
        <v>152</v>
      </c>
      <c r="CK386" s="18">
        <v>161</v>
      </c>
      <c r="CL386" s="18">
        <v>162</v>
      </c>
      <c r="CM386" s="18">
        <v>161</v>
      </c>
      <c r="CN386" s="18">
        <v>107</v>
      </c>
      <c r="CO386" s="18">
        <v>162</v>
      </c>
      <c r="CP386" s="18">
        <v>154</v>
      </c>
    </row>
    <row r="387" spans="2:94" x14ac:dyDescent="0.3">
      <c r="B387" s="18" t="str">
        <f t="shared" si="10"/>
        <v>DR_Wireless SupportGoogle Android</v>
      </c>
      <c r="C387" s="18" t="s">
        <v>165</v>
      </c>
      <c r="D387" s="18" t="s">
        <v>4</v>
      </c>
      <c r="E387" s="18">
        <v>61</v>
      </c>
      <c r="F387" s="18">
        <v>74</v>
      </c>
      <c r="G387" s="18">
        <v>64</v>
      </c>
      <c r="H387" s="18">
        <v>54</v>
      </c>
      <c r="I387" s="18">
        <v>51</v>
      </c>
      <c r="J387" s="18">
        <v>74</v>
      </c>
      <c r="K387" s="18">
        <v>71</v>
      </c>
      <c r="L387" s="18">
        <v>64</v>
      </c>
      <c r="M387" s="18">
        <v>68</v>
      </c>
      <c r="N387" s="18">
        <v>71</v>
      </c>
      <c r="O387" s="18">
        <v>33</v>
      </c>
      <c r="P387" s="18">
        <v>66</v>
      </c>
      <c r="Q387" s="18">
        <v>49</v>
      </c>
      <c r="R387" s="18">
        <v>72</v>
      </c>
      <c r="S387" s="18">
        <v>62</v>
      </c>
      <c r="T387" s="18">
        <v>51</v>
      </c>
      <c r="U387" s="18">
        <v>66</v>
      </c>
      <c r="V387" s="18">
        <v>55</v>
      </c>
      <c r="W387" s="18">
        <v>56</v>
      </c>
      <c r="X387" s="18">
        <v>40</v>
      </c>
      <c r="Y387" s="18">
        <v>51</v>
      </c>
      <c r="Z387" s="18">
        <v>63</v>
      </c>
      <c r="AA387" s="18">
        <v>75</v>
      </c>
      <c r="AB387" s="18">
        <v>46</v>
      </c>
      <c r="AC387" s="18">
        <v>47</v>
      </c>
      <c r="AD387" s="18">
        <v>70</v>
      </c>
      <c r="AE387" s="18">
        <v>71</v>
      </c>
      <c r="AF387" s="18">
        <v>77</v>
      </c>
      <c r="AG387" s="18">
        <v>65</v>
      </c>
      <c r="AH387" s="18">
        <v>47</v>
      </c>
      <c r="AI387" s="18">
        <v>66</v>
      </c>
      <c r="AJ387" s="18">
        <v>56</v>
      </c>
      <c r="AK387" s="18">
        <v>68</v>
      </c>
      <c r="AL387" s="18">
        <v>75</v>
      </c>
      <c r="AM387" s="18">
        <v>59</v>
      </c>
      <c r="AN387" s="18">
        <v>85</v>
      </c>
      <c r="AO387" s="18">
        <v>60</v>
      </c>
      <c r="AP387" s="18">
        <v>63</v>
      </c>
      <c r="AQ387" s="18">
        <v>57</v>
      </c>
      <c r="AR387" s="18">
        <v>68</v>
      </c>
      <c r="AS387" s="18">
        <v>58</v>
      </c>
      <c r="AT387" s="18">
        <v>72</v>
      </c>
      <c r="AU387" s="18">
        <v>66</v>
      </c>
      <c r="AV387" s="18">
        <v>55</v>
      </c>
      <c r="AW387" s="18">
        <v>61</v>
      </c>
      <c r="AX387" s="18">
        <v>53</v>
      </c>
      <c r="AY387" s="18">
        <v>64</v>
      </c>
      <c r="AZ387" s="18">
        <v>64</v>
      </c>
      <c r="BA387" s="18">
        <v>55</v>
      </c>
      <c r="BB387" s="18">
        <v>65</v>
      </c>
      <c r="BC387" s="18">
        <v>75</v>
      </c>
      <c r="BD387" s="18">
        <v>51</v>
      </c>
      <c r="BE387" s="18">
        <v>46</v>
      </c>
      <c r="BF387" s="18">
        <v>57</v>
      </c>
      <c r="BG387" s="18">
        <v>53</v>
      </c>
      <c r="BH387" s="18">
        <v>59</v>
      </c>
      <c r="BI387" s="18">
        <v>63</v>
      </c>
      <c r="BJ387" s="18">
        <v>52</v>
      </c>
      <c r="BK387" s="18">
        <v>54</v>
      </c>
      <c r="BL387" s="18">
        <v>37</v>
      </c>
      <c r="BM387" s="18">
        <v>54</v>
      </c>
      <c r="BN387" s="18">
        <v>57</v>
      </c>
      <c r="BO387" s="18">
        <v>70</v>
      </c>
      <c r="BP387" s="18">
        <v>49</v>
      </c>
      <c r="BQ387" s="18">
        <v>62</v>
      </c>
      <c r="BR387" s="18">
        <v>58</v>
      </c>
      <c r="BS387" s="18">
        <v>70</v>
      </c>
      <c r="BT387" s="18">
        <v>59</v>
      </c>
      <c r="BU387" s="18">
        <v>70</v>
      </c>
      <c r="BV387" s="18">
        <v>55</v>
      </c>
      <c r="BW387" s="18">
        <v>48</v>
      </c>
      <c r="BX387" s="18">
        <v>50</v>
      </c>
      <c r="BY387" s="18">
        <v>39</v>
      </c>
      <c r="BZ387" s="18">
        <v>43</v>
      </c>
      <c r="CA387" s="18">
        <v>45</v>
      </c>
      <c r="CB387" s="18">
        <v>61</v>
      </c>
      <c r="CC387" s="18">
        <v>69</v>
      </c>
      <c r="CD387" s="18">
        <v>64</v>
      </c>
      <c r="CE387" s="18">
        <v>55</v>
      </c>
      <c r="CF387" s="18">
        <v>60</v>
      </c>
      <c r="CG387" s="18">
        <v>64</v>
      </c>
      <c r="CH387" s="18">
        <v>71</v>
      </c>
      <c r="CI387" s="18">
        <v>66</v>
      </c>
      <c r="CJ387" s="18">
        <v>62</v>
      </c>
      <c r="CK387" s="18">
        <v>68</v>
      </c>
      <c r="CL387" s="18">
        <v>66</v>
      </c>
      <c r="CM387" s="18">
        <v>53</v>
      </c>
      <c r="CN387" s="18">
        <v>49</v>
      </c>
      <c r="CO387" s="18">
        <v>76</v>
      </c>
      <c r="CP387" s="18">
        <v>73</v>
      </c>
    </row>
    <row r="388" spans="2:94" x14ac:dyDescent="0.3">
      <c r="B388" s="18" t="str">
        <f t="shared" si="10"/>
        <v>DR_Alert Type VisitsApple iOS</v>
      </c>
      <c r="C388" s="18" t="s">
        <v>166</v>
      </c>
      <c r="D388" s="18" t="s">
        <v>3</v>
      </c>
      <c r="E388" s="18">
        <v>14921</v>
      </c>
      <c r="F388" s="18">
        <v>14881</v>
      </c>
      <c r="G388" s="18">
        <v>11373</v>
      </c>
      <c r="H388" s="18">
        <v>10970</v>
      </c>
      <c r="I388" s="18">
        <v>10440</v>
      </c>
      <c r="J388" s="18">
        <v>13837</v>
      </c>
      <c r="K388" s="18">
        <v>25713</v>
      </c>
      <c r="L388" s="18">
        <v>24906</v>
      </c>
      <c r="M388" s="18">
        <v>21262</v>
      </c>
      <c r="N388" s="18">
        <v>14264</v>
      </c>
      <c r="O388" s="18">
        <v>12586</v>
      </c>
      <c r="P388" s="18">
        <v>14231</v>
      </c>
      <c r="Q388" s="18">
        <v>14968</v>
      </c>
      <c r="R388" s="18">
        <v>29529</v>
      </c>
      <c r="S388" s="18">
        <v>44420</v>
      </c>
      <c r="T388" s="18">
        <v>25353</v>
      </c>
      <c r="U388" s="18">
        <v>12791</v>
      </c>
      <c r="V388" s="18">
        <v>12968</v>
      </c>
      <c r="W388" s="18">
        <v>14403</v>
      </c>
      <c r="X388" s="18">
        <v>14147</v>
      </c>
      <c r="Y388" s="18">
        <v>14408</v>
      </c>
      <c r="Z388" s="18">
        <v>15506</v>
      </c>
      <c r="AA388" s="18">
        <v>14551</v>
      </c>
      <c r="AB388" s="18">
        <v>10770</v>
      </c>
      <c r="AC388" s="18">
        <v>9898</v>
      </c>
      <c r="AD388" s="18">
        <v>12286</v>
      </c>
      <c r="AE388" s="18">
        <v>19831</v>
      </c>
      <c r="AF388" s="18">
        <v>17242</v>
      </c>
      <c r="AG388" s="18">
        <v>18574</v>
      </c>
      <c r="AH388" s="18">
        <v>30406</v>
      </c>
      <c r="AI388" s="18">
        <v>20935</v>
      </c>
      <c r="AJ388" s="18">
        <v>14042</v>
      </c>
      <c r="AK388" s="18">
        <v>16548</v>
      </c>
      <c r="AL388" s="18">
        <v>16543</v>
      </c>
      <c r="AM388" s="18">
        <v>21525</v>
      </c>
      <c r="AN388" s="18">
        <v>17540</v>
      </c>
      <c r="AO388" s="18">
        <v>16590</v>
      </c>
      <c r="AP388" s="18">
        <v>10642</v>
      </c>
      <c r="AQ388" s="18">
        <v>9864</v>
      </c>
      <c r="AR388" s="18">
        <v>13188</v>
      </c>
      <c r="AS388" s="18">
        <v>13516</v>
      </c>
      <c r="AT388" s="18">
        <v>16059</v>
      </c>
      <c r="AU388" s="18">
        <v>18393</v>
      </c>
      <c r="AV388" s="18">
        <v>14445</v>
      </c>
      <c r="AW388" s="18">
        <v>9763</v>
      </c>
      <c r="AX388" s="18">
        <v>8286</v>
      </c>
      <c r="AY388" s="18">
        <v>15279</v>
      </c>
      <c r="AZ388" s="18">
        <v>15948</v>
      </c>
      <c r="BA388" s="18">
        <v>17860</v>
      </c>
      <c r="BB388" s="18">
        <v>15161</v>
      </c>
      <c r="BC388" s="18">
        <v>15458</v>
      </c>
      <c r="BD388" s="18">
        <v>10655</v>
      </c>
      <c r="BE388" s="18">
        <v>10672</v>
      </c>
      <c r="BF388" s="18">
        <v>12203</v>
      </c>
      <c r="BG388" s="18">
        <v>15554</v>
      </c>
      <c r="BH388" s="18">
        <v>14496</v>
      </c>
      <c r="BI388" s="18">
        <v>13720</v>
      </c>
      <c r="BJ388" s="18">
        <v>14632</v>
      </c>
      <c r="BK388" s="18">
        <v>9500</v>
      </c>
      <c r="BL388" s="18">
        <v>10519</v>
      </c>
      <c r="BM388" s="18">
        <v>13427</v>
      </c>
      <c r="BN388" s="18">
        <v>12931</v>
      </c>
      <c r="BO388" s="18">
        <v>14573</v>
      </c>
      <c r="BP388" s="18">
        <v>14031</v>
      </c>
      <c r="BQ388" s="18">
        <v>16038</v>
      </c>
      <c r="BR388" s="18">
        <v>12061</v>
      </c>
      <c r="BS388" s="18">
        <v>18663</v>
      </c>
      <c r="BT388" s="18">
        <v>17483</v>
      </c>
      <c r="BU388" s="18">
        <v>14255</v>
      </c>
      <c r="BV388" s="18">
        <v>14316</v>
      </c>
      <c r="BW388" s="18">
        <v>15994</v>
      </c>
      <c r="BX388" s="18">
        <v>15810</v>
      </c>
      <c r="BY388" s="18">
        <v>12021</v>
      </c>
      <c r="BZ388" s="18">
        <v>9559</v>
      </c>
      <c r="CA388" s="18">
        <v>13232</v>
      </c>
      <c r="CB388" s="18">
        <v>13615</v>
      </c>
      <c r="CC388" s="18">
        <v>14106</v>
      </c>
      <c r="CD388" s="18">
        <v>19674</v>
      </c>
      <c r="CE388" s="18">
        <v>17676</v>
      </c>
      <c r="CF388" s="18">
        <v>10664</v>
      </c>
      <c r="CG388" s="18">
        <v>8906</v>
      </c>
      <c r="CH388" s="18">
        <v>13553</v>
      </c>
      <c r="CI388" s="18">
        <v>13309</v>
      </c>
      <c r="CJ388" s="18">
        <v>15143</v>
      </c>
      <c r="CK388" s="18">
        <v>13554</v>
      </c>
      <c r="CL388" s="18">
        <v>14944</v>
      </c>
      <c r="CM388" s="18">
        <v>14316</v>
      </c>
      <c r="CN388" s="18">
        <v>12158</v>
      </c>
      <c r="CO388" s="18">
        <v>13397</v>
      </c>
      <c r="CP388" s="18">
        <v>12327</v>
      </c>
    </row>
    <row r="389" spans="2:94" x14ac:dyDescent="0.3">
      <c r="B389" s="18" t="str">
        <f t="shared" si="10"/>
        <v>DR_Alert Type VisitsGoogle Android</v>
      </c>
      <c r="C389" s="18" t="s">
        <v>166</v>
      </c>
      <c r="D389" s="18" t="s">
        <v>4</v>
      </c>
      <c r="E389" s="18">
        <v>4149</v>
      </c>
      <c r="F389" s="18">
        <v>4284</v>
      </c>
      <c r="G389" s="18">
        <v>2995</v>
      </c>
      <c r="H389" s="18">
        <v>2866</v>
      </c>
      <c r="I389" s="18">
        <v>2742</v>
      </c>
      <c r="J389" s="18">
        <v>3866</v>
      </c>
      <c r="K389" s="18">
        <v>7931</v>
      </c>
      <c r="L389" s="18">
        <v>7074</v>
      </c>
      <c r="M389" s="18">
        <v>5575</v>
      </c>
      <c r="N389" s="18">
        <v>3754</v>
      </c>
      <c r="O389" s="18">
        <v>3328</v>
      </c>
      <c r="P389" s="18">
        <v>3926</v>
      </c>
      <c r="Q389" s="18">
        <v>4292</v>
      </c>
      <c r="R389" s="18">
        <v>8003</v>
      </c>
      <c r="S389" s="18">
        <v>11024</v>
      </c>
      <c r="T389" s="18">
        <v>6527</v>
      </c>
      <c r="U389" s="18">
        <v>3499</v>
      </c>
      <c r="V389" s="18">
        <v>4127</v>
      </c>
      <c r="W389" s="18">
        <v>3873</v>
      </c>
      <c r="X389" s="18">
        <v>3919</v>
      </c>
      <c r="Y389" s="18">
        <v>4032</v>
      </c>
      <c r="Z389" s="18">
        <v>4386</v>
      </c>
      <c r="AA389" s="18">
        <v>4063</v>
      </c>
      <c r="AB389" s="18">
        <v>2993</v>
      </c>
      <c r="AC389" s="18">
        <v>2836</v>
      </c>
      <c r="AD389" s="18">
        <v>3442</v>
      </c>
      <c r="AE389" s="18">
        <v>5509</v>
      </c>
      <c r="AF389" s="18">
        <v>4765</v>
      </c>
      <c r="AG389" s="18">
        <v>5152</v>
      </c>
      <c r="AH389" s="18">
        <v>9056</v>
      </c>
      <c r="AI389" s="18">
        <v>6034</v>
      </c>
      <c r="AJ389" s="18">
        <v>4093</v>
      </c>
      <c r="AK389" s="18">
        <v>4658</v>
      </c>
      <c r="AL389" s="18">
        <v>4802</v>
      </c>
      <c r="AM389" s="18">
        <v>6294</v>
      </c>
      <c r="AN389" s="18">
        <v>5108</v>
      </c>
      <c r="AO389" s="18">
        <v>4816</v>
      </c>
      <c r="AP389" s="18">
        <v>2972</v>
      </c>
      <c r="AQ389" s="18">
        <v>2632</v>
      </c>
      <c r="AR389" s="18">
        <v>3738</v>
      </c>
      <c r="AS389" s="18">
        <v>3797</v>
      </c>
      <c r="AT389" s="18">
        <v>4623</v>
      </c>
      <c r="AU389" s="18">
        <v>5419</v>
      </c>
      <c r="AV389" s="18">
        <v>4291</v>
      </c>
      <c r="AW389" s="18">
        <v>2985</v>
      </c>
      <c r="AX389" s="18">
        <v>2265</v>
      </c>
      <c r="AY389" s="18">
        <v>4080</v>
      </c>
      <c r="AZ389" s="18">
        <v>4079</v>
      </c>
      <c r="BA389" s="18">
        <v>5373</v>
      </c>
      <c r="BB389" s="18">
        <v>4244</v>
      </c>
      <c r="BC389" s="18">
        <v>4540</v>
      </c>
      <c r="BD389" s="18">
        <v>2972</v>
      </c>
      <c r="BE389" s="18">
        <v>2853</v>
      </c>
      <c r="BF389" s="18">
        <v>3596</v>
      </c>
      <c r="BG389" s="18">
        <v>4633</v>
      </c>
      <c r="BH389" s="18">
        <v>4128</v>
      </c>
      <c r="BI389" s="18">
        <v>3594</v>
      </c>
      <c r="BJ389" s="18">
        <v>4081</v>
      </c>
      <c r="BK389" s="18">
        <v>2720</v>
      </c>
      <c r="BL389" s="18">
        <v>3051</v>
      </c>
      <c r="BM389" s="18">
        <v>3603</v>
      </c>
      <c r="BN389" s="18">
        <v>3444</v>
      </c>
      <c r="BO389" s="18">
        <v>4040</v>
      </c>
      <c r="BP389" s="18">
        <v>3883</v>
      </c>
      <c r="BQ389" s="18">
        <v>4476</v>
      </c>
      <c r="BR389" s="18">
        <v>3377</v>
      </c>
      <c r="BS389" s="18">
        <v>5827</v>
      </c>
      <c r="BT389" s="18">
        <v>4816</v>
      </c>
      <c r="BU389" s="18">
        <v>3914</v>
      </c>
      <c r="BV389" s="18">
        <v>4036</v>
      </c>
      <c r="BW389" s="18">
        <v>4159</v>
      </c>
      <c r="BX389" s="18">
        <v>4104</v>
      </c>
      <c r="BY389" s="18">
        <v>3188</v>
      </c>
      <c r="BZ389" s="18">
        <v>2675</v>
      </c>
      <c r="CA389" s="18">
        <v>3525</v>
      </c>
      <c r="CB389" s="18">
        <v>3649</v>
      </c>
      <c r="CC389" s="18">
        <v>3874</v>
      </c>
      <c r="CD389" s="18">
        <v>5751</v>
      </c>
      <c r="CE389" s="18">
        <v>4880</v>
      </c>
      <c r="CF389" s="18">
        <v>2878</v>
      </c>
      <c r="CG389" s="18">
        <v>2275</v>
      </c>
      <c r="CH389" s="18">
        <v>3664</v>
      </c>
      <c r="CI389" s="18">
        <v>3697</v>
      </c>
      <c r="CJ389" s="18">
        <v>4098</v>
      </c>
      <c r="CK389" s="18">
        <v>3570</v>
      </c>
      <c r="CL389" s="18">
        <v>4333</v>
      </c>
      <c r="CM389" s="18">
        <v>4266</v>
      </c>
      <c r="CN389" s="18">
        <v>3421</v>
      </c>
      <c r="CO389" s="18">
        <v>3559</v>
      </c>
      <c r="CP389" s="18">
        <v>3368</v>
      </c>
    </row>
    <row r="390" spans="2:94" x14ac:dyDescent="0.3">
      <c r="B390" s="18" t="str">
        <f t="shared" si="10"/>
        <v>DR_Outage AlertApple iOS</v>
      </c>
      <c r="C390" s="18" t="s">
        <v>167</v>
      </c>
      <c r="D390" s="18" t="s">
        <v>3</v>
      </c>
      <c r="E390" s="18">
        <v>7750</v>
      </c>
      <c r="F390" s="18">
        <v>7683</v>
      </c>
      <c r="G390" s="18">
        <v>5582</v>
      </c>
      <c r="H390" s="18">
        <v>5472</v>
      </c>
      <c r="I390" s="18">
        <v>3867</v>
      </c>
      <c r="J390" s="18">
        <v>6497</v>
      </c>
      <c r="K390" s="18">
        <v>17111</v>
      </c>
      <c r="L390" s="18">
        <v>12843</v>
      </c>
      <c r="M390" s="18">
        <v>8915</v>
      </c>
      <c r="N390" s="18">
        <v>5838</v>
      </c>
      <c r="O390" s="18">
        <v>5622</v>
      </c>
      <c r="P390" s="18">
        <v>7233</v>
      </c>
      <c r="Q390" s="18">
        <v>7859</v>
      </c>
      <c r="R390" s="18">
        <v>22780</v>
      </c>
      <c r="S390" s="18">
        <v>37617</v>
      </c>
      <c r="T390" s="18">
        <v>18319</v>
      </c>
      <c r="U390" s="18">
        <v>7020</v>
      </c>
      <c r="V390" s="18">
        <v>7244</v>
      </c>
      <c r="W390" s="18">
        <v>8080</v>
      </c>
      <c r="X390" s="18">
        <v>6636</v>
      </c>
      <c r="Y390" s="18">
        <v>7520</v>
      </c>
      <c r="Z390" s="18">
        <v>8519</v>
      </c>
      <c r="AA390" s="18">
        <v>7122</v>
      </c>
      <c r="AB390" s="18">
        <v>4376</v>
      </c>
      <c r="AC390" s="18">
        <v>4169</v>
      </c>
      <c r="AD390" s="18">
        <v>5658</v>
      </c>
      <c r="AE390" s="18">
        <v>12700</v>
      </c>
      <c r="AF390" s="18">
        <v>9941</v>
      </c>
      <c r="AG390" s="18">
        <v>11981</v>
      </c>
      <c r="AH390" s="18">
        <v>23685</v>
      </c>
      <c r="AI390" s="18">
        <v>14756</v>
      </c>
      <c r="AJ390" s="18">
        <v>8743</v>
      </c>
      <c r="AK390" s="18">
        <v>9736</v>
      </c>
      <c r="AL390" s="18">
        <v>9562</v>
      </c>
      <c r="AM390" s="18">
        <v>14960</v>
      </c>
      <c r="AN390" s="18">
        <v>10434</v>
      </c>
      <c r="AO390" s="18">
        <v>9330</v>
      </c>
      <c r="AP390" s="18">
        <v>4419</v>
      </c>
      <c r="AQ390" s="18">
        <v>3994</v>
      </c>
      <c r="AR390" s="18">
        <v>6958</v>
      </c>
      <c r="AS390" s="18">
        <v>7373</v>
      </c>
      <c r="AT390" s="18">
        <v>8893</v>
      </c>
      <c r="AU390" s="18">
        <v>11297</v>
      </c>
      <c r="AV390" s="18">
        <v>7068</v>
      </c>
      <c r="AW390" s="18">
        <v>4330</v>
      </c>
      <c r="AX390" s="18">
        <v>3799</v>
      </c>
      <c r="AY390" s="18">
        <v>8011</v>
      </c>
      <c r="AZ390" s="18">
        <v>8921</v>
      </c>
      <c r="BA390" s="18">
        <v>10638</v>
      </c>
      <c r="BB390" s="18">
        <v>8104</v>
      </c>
      <c r="BC390" s="18">
        <v>8194</v>
      </c>
      <c r="BD390" s="18">
        <v>4826</v>
      </c>
      <c r="BE390" s="18">
        <v>5497</v>
      </c>
      <c r="BF390" s="18">
        <v>6065</v>
      </c>
      <c r="BG390" s="18">
        <v>8977</v>
      </c>
      <c r="BH390" s="18">
        <v>8211</v>
      </c>
      <c r="BI390" s="18">
        <v>7452</v>
      </c>
      <c r="BJ390" s="18">
        <v>7712</v>
      </c>
      <c r="BK390" s="18">
        <v>4434</v>
      </c>
      <c r="BL390" s="18">
        <v>5389</v>
      </c>
      <c r="BM390" s="18">
        <v>6915</v>
      </c>
      <c r="BN390" s="18">
        <v>6686</v>
      </c>
      <c r="BO390" s="18">
        <v>8277</v>
      </c>
      <c r="BP390" s="18">
        <v>7248</v>
      </c>
      <c r="BQ390" s="18">
        <v>7989</v>
      </c>
      <c r="BR390" s="18">
        <v>5620</v>
      </c>
      <c r="BS390" s="18">
        <v>12593</v>
      </c>
      <c r="BT390" s="18">
        <v>10941</v>
      </c>
      <c r="BU390" s="18">
        <v>7438</v>
      </c>
      <c r="BV390" s="18">
        <v>7660</v>
      </c>
      <c r="BW390" s="18">
        <v>9006</v>
      </c>
      <c r="BX390" s="18">
        <v>8595</v>
      </c>
      <c r="BY390" s="18">
        <v>5988</v>
      </c>
      <c r="BZ390" s="18">
        <v>4335</v>
      </c>
      <c r="CA390" s="18">
        <v>6834</v>
      </c>
      <c r="CB390" s="18">
        <v>7490</v>
      </c>
      <c r="CC390" s="18">
        <v>7616</v>
      </c>
      <c r="CD390" s="18">
        <v>11981</v>
      </c>
      <c r="CE390" s="18">
        <v>11004</v>
      </c>
      <c r="CF390" s="18">
        <v>5170</v>
      </c>
      <c r="CG390" s="18">
        <v>3654</v>
      </c>
      <c r="CH390" s="18">
        <v>7714</v>
      </c>
      <c r="CI390" s="18">
        <v>7288</v>
      </c>
      <c r="CJ390" s="18">
        <v>8923</v>
      </c>
      <c r="CK390" s="18">
        <v>6868</v>
      </c>
      <c r="CL390" s="18">
        <v>8185</v>
      </c>
      <c r="CM390" s="18">
        <v>8895</v>
      </c>
      <c r="CN390" s="18">
        <v>7233</v>
      </c>
      <c r="CO390" s="18">
        <v>7648</v>
      </c>
      <c r="CP390" s="18">
        <v>6534</v>
      </c>
    </row>
    <row r="391" spans="2:94" x14ac:dyDescent="0.3">
      <c r="B391" s="18" t="str">
        <f t="shared" si="10"/>
        <v>DR_Outage AlertGoogle Android</v>
      </c>
      <c r="C391" s="18" t="s">
        <v>167</v>
      </c>
      <c r="D391" s="18" t="s">
        <v>4</v>
      </c>
      <c r="E391" s="18">
        <v>2409</v>
      </c>
      <c r="F391" s="18">
        <v>2380</v>
      </c>
      <c r="G391" s="18">
        <v>1558</v>
      </c>
      <c r="H391" s="18">
        <v>1445</v>
      </c>
      <c r="I391" s="18">
        <v>1055</v>
      </c>
      <c r="J391" s="18">
        <v>1999</v>
      </c>
      <c r="K391" s="18">
        <v>5726</v>
      </c>
      <c r="L391" s="18">
        <v>3940</v>
      </c>
      <c r="M391" s="18">
        <v>2560</v>
      </c>
      <c r="N391" s="18">
        <v>1643</v>
      </c>
      <c r="O391" s="18">
        <v>1586</v>
      </c>
      <c r="P391" s="18">
        <v>2094</v>
      </c>
      <c r="Q391" s="18">
        <v>2516</v>
      </c>
      <c r="R391" s="18">
        <v>6106</v>
      </c>
      <c r="S391" s="18">
        <v>9183</v>
      </c>
      <c r="T391" s="18">
        <v>4614</v>
      </c>
      <c r="U391" s="18">
        <v>1869</v>
      </c>
      <c r="V391" s="18">
        <v>2507</v>
      </c>
      <c r="W391" s="18">
        <v>2257</v>
      </c>
      <c r="X391" s="18">
        <v>2160</v>
      </c>
      <c r="Y391" s="18">
        <v>2243</v>
      </c>
      <c r="Z391" s="18">
        <v>2610</v>
      </c>
      <c r="AA391" s="18">
        <v>2208</v>
      </c>
      <c r="AB391" s="18">
        <v>1386</v>
      </c>
      <c r="AC391" s="18">
        <v>1351</v>
      </c>
      <c r="AD391" s="18">
        <v>1690</v>
      </c>
      <c r="AE391" s="18">
        <v>3669</v>
      </c>
      <c r="AF391" s="18">
        <v>2889</v>
      </c>
      <c r="AG391" s="18">
        <v>3463</v>
      </c>
      <c r="AH391" s="18">
        <v>7306</v>
      </c>
      <c r="AI391" s="18">
        <v>4486</v>
      </c>
      <c r="AJ391" s="18">
        <v>2729</v>
      </c>
      <c r="AK391" s="18">
        <v>2976</v>
      </c>
      <c r="AL391" s="18">
        <v>2894</v>
      </c>
      <c r="AM391" s="18">
        <v>4626</v>
      </c>
      <c r="AN391" s="18">
        <v>3176</v>
      </c>
      <c r="AO391" s="18">
        <v>2892</v>
      </c>
      <c r="AP391" s="18">
        <v>1311</v>
      </c>
      <c r="AQ391" s="18">
        <v>1153</v>
      </c>
      <c r="AR391" s="18">
        <v>2170</v>
      </c>
      <c r="AS391" s="18">
        <v>2180</v>
      </c>
      <c r="AT391" s="18">
        <v>2776</v>
      </c>
      <c r="AU391" s="18">
        <v>3539</v>
      </c>
      <c r="AV391" s="18">
        <v>2313</v>
      </c>
      <c r="AW391" s="18">
        <v>1411</v>
      </c>
      <c r="AX391" s="18">
        <v>1069</v>
      </c>
      <c r="AY391" s="18">
        <v>2303</v>
      </c>
      <c r="AZ391" s="18">
        <v>2519</v>
      </c>
      <c r="BA391" s="18">
        <v>3433</v>
      </c>
      <c r="BB391" s="18">
        <v>2424</v>
      </c>
      <c r="BC391" s="18">
        <v>2665</v>
      </c>
      <c r="BD391" s="18">
        <v>1529</v>
      </c>
      <c r="BE391" s="18">
        <v>1550</v>
      </c>
      <c r="BF391" s="18">
        <v>1998</v>
      </c>
      <c r="BG391" s="18">
        <v>2963</v>
      </c>
      <c r="BH391" s="18">
        <v>2444</v>
      </c>
      <c r="BI391" s="18">
        <v>1982</v>
      </c>
      <c r="BJ391" s="18">
        <v>2409</v>
      </c>
      <c r="BK391" s="18">
        <v>1367</v>
      </c>
      <c r="BL391" s="18">
        <v>1674</v>
      </c>
      <c r="BM391" s="18">
        <v>1912</v>
      </c>
      <c r="BN391" s="18">
        <v>1967</v>
      </c>
      <c r="BO391" s="18">
        <v>2366</v>
      </c>
      <c r="BP391" s="18">
        <v>2141</v>
      </c>
      <c r="BQ391" s="18">
        <v>2340</v>
      </c>
      <c r="BR391" s="18">
        <v>1687</v>
      </c>
      <c r="BS391" s="18">
        <v>4312</v>
      </c>
      <c r="BT391" s="18">
        <v>3261</v>
      </c>
      <c r="BU391" s="18">
        <v>2236</v>
      </c>
      <c r="BV391" s="18">
        <v>2391</v>
      </c>
      <c r="BW391" s="18">
        <v>2472</v>
      </c>
      <c r="BX391" s="18">
        <v>2319</v>
      </c>
      <c r="BY391" s="18">
        <v>1697</v>
      </c>
      <c r="BZ391" s="18">
        <v>1331</v>
      </c>
      <c r="CA391" s="18">
        <v>2016</v>
      </c>
      <c r="CB391" s="18">
        <v>2179</v>
      </c>
      <c r="CC391" s="18">
        <v>2230</v>
      </c>
      <c r="CD391" s="18">
        <v>3816</v>
      </c>
      <c r="CE391" s="18">
        <v>3136</v>
      </c>
      <c r="CF391" s="18">
        <v>1444</v>
      </c>
      <c r="CG391" s="18">
        <v>995</v>
      </c>
      <c r="CH391" s="18">
        <v>2207</v>
      </c>
      <c r="CI391" s="18">
        <v>2196</v>
      </c>
      <c r="CJ391" s="18">
        <v>2565</v>
      </c>
      <c r="CK391" s="18">
        <v>1920</v>
      </c>
      <c r="CL391" s="18">
        <v>2588</v>
      </c>
      <c r="CM391" s="18">
        <v>2692</v>
      </c>
      <c r="CN391" s="18">
        <v>2146</v>
      </c>
      <c r="CO391" s="18">
        <v>2151</v>
      </c>
      <c r="CP391" s="18">
        <v>1859</v>
      </c>
    </row>
    <row r="392" spans="2:94" x14ac:dyDescent="0.3">
      <c r="B392" s="18" t="str">
        <f t="shared" si="10"/>
        <v>Dr_Campaign Rolloff AlertApple iOS</v>
      </c>
      <c r="C392" s="18" t="s">
        <v>168</v>
      </c>
      <c r="D392" s="18" t="s">
        <v>3</v>
      </c>
      <c r="E392" s="18">
        <v>5343</v>
      </c>
      <c r="F392" s="18">
        <v>5064</v>
      </c>
      <c r="G392" s="18">
        <v>3842</v>
      </c>
      <c r="H392" s="18">
        <v>3468</v>
      </c>
      <c r="I392" s="18">
        <v>4377</v>
      </c>
      <c r="J392" s="18">
        <v>5030</v>
      </c>
      <c r="K392" s="18">
        <v>5132</v>
      </c>
      <c r="L392" s="18">
        <v>5380</v>
      </c>
      <c r="M392" s="18">
        <v>5460</v>
      </c>
      <c r="N392" s="18">
        <v>4156</v>
      </c>
      <c r="O392" s="18">
        <v>3968</v>
      </c>
      <c r="P392" s="18">
        <v>4505</v>
      </c>
      <c r="Q392" s="18">
        <v>4366</v>
      </c>
      <c r="R392" s="18">
        <v>5190</v>
      </c>
      <c r="S392" s="18">
        <v>5851</v>
      </c>
      <c r="T392" s="18">
        <v>5416</v>
      </c>
      <c r="U392" s="18">
        <v>3780</v>
      </c>
      <c r="V392" s="18">
        <v>3806</v>
      </c>
      <c r="W392" s="18">
        <v>4286</v>
      </c>
      <c r="X392" s="18">
        <v>3834</v>
      </c>
      <c r="Y392" s="18">
        <v>4221</v>
      </c>
      <c r="Z392" s="18">
        <v>4375</v>
      </c>
      <c r="AA392" s="18">
        <v>4607</v>
      </c>
      <c r="AB392" s="18">
        <v>3648</v>
      </c>
      <c r="AC392" s="18">
        <v>3424</v>
      </c>
      <c r="AD392" s="18">
        <v>4051</v>
      </c>
      <c r="AE392" s="18">
        <v>4687</v>
      </c>
      <c r="AF392" s="18">
        <v>4507</v>
      </c>
      <c r="AG392" s="18">
        <v>4389</v>
      </c>
      <c r="AH392" s="18">
        <v>4812</v>
      </c>
      <c r="AI392" s="18">
        <v>4349</v>
      </c>
      <c r="AJ392" s="18">
        <v>3636</v>
      </c>
      <c r="AK392" s="18">
        <v>4735</v>
      </c>
      <c r="AL392" s="18">
        <v>4352</v>
      </c>
      <c r="AM392" s="18">
        <v>4430</v>
      </c>
      <c r="AN392" s="18">
        <v>4794</v>
      </c>
      <c r="AO392" s="18">
        <v>4681</v>
      </c>
      <c r="AP392" s="18">
        <v>3677</v>
      </c>
      <c r="AQ392" s="18">
        <v>3504</v>
      </c>
      <c r="AR392" s="18">
        <v>3702</v>
      </c>
      <c r="AS392" s="18">
        <v>3504</v>
      </c>
      <c r="AT392" s="18">
        <v>4591</v>
      </c>
      <c r="AU392" s="18">
        <v>4718</v>
      </c>
      <c r="AV392" s="18">
        <v>4726</v>
      </c>
      <c r="AW392" s="18">
        <v>3458</v>
      </c>
      <c r="AX392" s="18">
        <v>3027</v>
      </c>
      <c r="AY392" s="18">
        <v>4407</v>
      </c>
      <c r="AZ392" s="18">
        <v>4375</v>
      </c>
      <c r="BA392" s="18">
        <v>4580</v>
      </c>
      <c r="BB392" s="18">
        <v>4455</v>
      </c>
      <c r="BC392" s="18">
        <v>4783</v>
      </c>
      <c r="BD392" s="18">
        <v>3471</v>
      </c>
      <c r="BE392" s="18">
        <v>3221</v>
      </c>
      <c r="BF392" s="18">
        <v>3834</v>
      </c>
      <c r="BG392" s="18">
        <v>4239</v>
      </c>
      <c r="BH392" s="18">
        <v>3869</v>
      </c>
      <c r="BI392" s="18">
        <v>4114</v>
      </c>
      <c r="BJ392" s="18">
        <v>4118</v>
      </c>
      <c r="BK392" s="18">
        <v>3079</v>
      </c>
      <c r="BL392" s="18">
        <v>2947</v>
      </c>
      <c r="BM392" s="18">
        <v>3641</v>
      </c>
      <c r="BN392" s="18">
        <v>3634</v>
      </c>
      <c r="BO392" s="18">
        <v>3447</v>
      </c>
      <c r="BP392" s="18">
        <v>3841</v>
      </c>
      <c r="BQ392" s="18">
        <v>4218</v>
      </c>
      <c r="BR392" s="18">
        <v>3477</v>
      </c>
      <c r="BS392" s="18">
        <v>3665</v>
      </c>
      <c r="BT392" s="18">
        <v>3937</v>
      </c>
      <c r="BU392" s="18">
        <v>3890</v>
      </c>
      <c r="BV392" s="18">
        <v>3930</v>
      </c>
      <c r="BW392" s="18">
        <v>4107</v>
      </c>
      <c r="BX392" s="18">
        <v>4213</v>
      </c>
      <c r="BY392" s="18">
        <v>3448</v>
      </c>
      <c r="BZ392" s="18">
        <v>2901</v>
      </c>
      <c r="CA392" s="18">
        <v>3871</v>
      </c>
      <c r="CB392" s="18">
        <v>3613</v>
      </c>
      <c r="CC392" s="18">
        <v>3875</v>
      </c>
      <c r="CD392" s="18">
        <v>4479</v>
      </c>
      <c r="CE392" s="18">
        <v>4267</v>
      </c>
      <c r="CF392" s="18">
        <v>3244</v>
      </c>
      <c r="CG392" s="18">
        <v>2892</v>
      </c>
      <c r="CH392" s="18">
        <v>3534</v>
      </c>
      <c r="CI392" s="18">
        <v>3542</v>
      </c>
      <c r="CJ392" s="18">
        <v>3584</v>
      </c>
      <c r="CK392" s="18">
        <v>3644</v>
      </c>
      <c r="CL392" s="18">
        <v>3846</v>
      </c>
      <c r="CM392" s="18">
        <v>3105</v>
      </c>
      <c r="CN392" s="18">
        <v>2784</v>
      </c>
      <c r="CO392" s="18">
        <v>3594</v>
      </c>
      <c r="CP392" s="18">
        <v>3387</v>
      </c>
    </row>
    <row r="393" spans="2:94" x14ac:dyDescent="0.3">
      <c r="B393" s="18" t="str">
        <f t="shared" si="10"/>
        <v>Dr_Campaign Rolloff AlertGoogle Android</v>
      </c>
      <c r="C393" s="18" t="s">
        <v>168</v>
      </c>
      <c r="D393" s="18" t="s">
        <v>4</v>
      </c>
      <c r="E393" s="18">
        <v>1335</v>
      </c>
      <c r="F393" s="18">
        <v>1443</v>
      </c>
      <c r="G393" s="18">
        <v>1055</v>
      </c>
      <c r="H393" s="18">
        <v>931</v>
      </c>
      <c r="I393" s="18">
        <v>1185</v>
      </c>
      <c r="J393" s="18">
        <v>1289</v>
      </c>
      <c r="K393" s="18">
        <v>1384</v>
      </c>
      <c r="L393" s="18">
        <v>1585</v>
      </c>
      <c r="M393" s="18">
        <v>1592</v>
      </c>
      <c r="N393" s="18">
        <v>1178</v>
      </c>
      <c r="O393" s="18">
        <v>1097</v>
      </c>
      <c r="P393" s="18">
        <v>1265</v>
      </c>
      <c r="Q393" s="18">
        <v>1193</v>
      </c>
      <c r="R393" s="18">
        <v>1502</v>
      </c>
      <c r="S393" s="18">
        <v>1588</v>
      </c>
      <c r="T393" s="18">
        <v>1506</v>
      </c>
      <c r="U393" s="18">
        <v>1134</v>
      </c>
      <c r="V393" s="18">
        <v>1169</v>
      </c>
      <c r="W393" s="18">
        <v>1128</v>
      </c>
      <c r="X393" s="18">
        <v>1036</v>
      </c>
      <c r="Y393" s="18">
        <v>1145</v>
      </c>
      <c r="Z393" s="18">
        <v>1209</v>
      </c>
      <c r="AA393" s="18">
        <v>1255</v>
      </c>
      <c r="AB393" s="18">
        <v>1026</v>
      </c>
      <c r="AC393" s="18">
        <v>953</v>
      </c>
      <c r="AD393" s="18">
        <v>1035</v>
      </c>
      <c r="AE393" s="18">
        <v>1292</v>
      </c>
      <c r="AF393" s="18">
        <v>1239</v>
      </c>
      <c r="AG393" s="18">
        <v>1246</v>
      </c>
      <c r="AH393" s="18">
        <v>1368</v>
      </c>
      <c r="AI393" s="18">
        <v>1195</v>
      </c>
      <c r="AJ393" s="18">
        <v>1024</v>
      </c>
      <c r="AK393" s="18">
        <v>1247</v>
      </c>
      <c r="AL393" s="18">
        <v>1246</v>
      </c>
      <c r="AM393" s="18">
        <v>1162</v>
      </c>
      <c r="AN393" s="18">
        <v>1359</v>
      </c>
      <c r="AO393" s="18">
        <v>1349</v>
      </c>
      <c r="AP393" s="18">
        <v>1060</v>
      </c>
      <c r="AQ393" s="18">
        <v>963</v>
      </c>
      <c r="AR393" s="18">
        <v>1034</v>
      </c>
      <c r="AS393" s="18">
        <v>1019</v>
      </c>
      <c r="AT393" s="18">
        <v>1274</v>
      </c>
      <c r="AU393" s="18">
        <v>1334</v>
      </c>
      <c r="AV393" s="18">
        <v>1365</v>
      </c>
      <c r="AW393" s="18">
        <v>1086</v>
      </c>
      <c r="AX393" s="18">
        <v>851</v>
      </c>
      <c r="AY393" s="18">
        <v>1176</v>
      </c>
      <c r="AZ393" s="18">
        <v>998</v>
      </c>
      <c r="BA393" s="18">
        <v>1325</v>
      </c>
      <c r="BB393" s="18">
        <v>1295</v>
      </c>
      <c r="BC393" s="18">
        <v>1301</v>
      </c>
      <c r="BD393" s="18">
        <v>987</v>
      </c>
      <c r="BE393" s="18">
        <v>906</v>
      </c>
      <c r="BF393" s="18">
        <v>1059</v>
      </c>
      <c r="BG393" s="18">
        <v>1172</v>
      </c>
      <c r="BH393" s="18">
        <v>1123</v>
      </c>
      <c r="BI393" s="18">
        <v>1075</v>
      </c>
      <c r="BJ393" s="18">
        <v>1121</v>
      </c>
      <c r="BK393" s="18">
        <v>887</v>
      </c>
      <c r="BL393" s="18">
        <v>856</v>
      </c>
      <c r="BM393" s="18">
        <v>1014</v>
      </c>
      <c r="BN393" s="18">
        <v>948</v>
      </c>
      <c r="BO393" s="18">
        <v>990</v>
      </c>
      <c r="BP393" s="18">
        <v>1086</v>
      </c>
      <c r="BQ393" s="18">
        <v>1296</v>
      </c>
      <c r="BR393" s="18">
        <v>1027</v>
      </c>
      <c r="BS393" s="18">
        <v>1102</v>
      </c>
      <c r="BT393" s="18">
        <v>964</v>
      </c>
      <c r="BU393" s="18">
        <v>1046</v>
      </c>
      <c r="BV393" s="18">
        <v>1007</v>
      </c>
      <c r="BW393" s="18">
        <v>1059</v>
      </c>
      <c r="BX393" s="18">
        <v>1111</v>
      </c>
      <c r="BY393" s="18">
        <v>918</v>
      </c>
      <c r="BZ393" s="18">
        <v>838</v>
      </c>
      <c r="CA393" s="18">
        <v>981</v>
      </c>
      <c r="CB393" s="18">
        <v>914</v>
      </c>
      <c r="CC393" s="18">
        <v>1078</v>
      </c>
      <c r="CD393" s="18">
        <v>1216</v>
      </c>
      <c r="CE393" s="18">
        <v>1222</v>
      </c>
      <c r="CF393" s="18">
        <v>945</v>
      </c>
      <c r="CG393" s="18">
        <v>789</v>
      </c>
      <c r="CH393" s="18">
        <v>913</v>
      </c>
      <c r="CI393" s="18">
        <v>894</v>
      </c>
      <c r="CJ393" s="18">
        <v>932</v>
      </c>
      <c r="CK393" s="18">
        <v>1022</v>
      </c>
      <c r="CL393" s="18">
        <v>1050</v>
      </c>
      <c r="CM393" s="18">
        <v>954</v>
      </c>
      <c r="CN393" s="18">
        <v>809</v>
      </c>
      <c r="CO393" s="18">
        <v>976</v>
      </c>
      <c r="CP393" s="18">
        <v>946</v>
      </c>
    </row>
    <row r="394" spans="2:94" x14ac:dyDescent="0.3">
      <c r="B394" s="18" t="str">
        <f t="shared" si="10"/>
        <v>Dr_NonPay Suspension AlertApple iOS</v>
      </c>
      <c r="C394" s="18" t="s">
        <v>169</v>
      </c>
      <c r="D394" s="18" t="s">
        <v>3</v>
      </c>
      <c r="E394" s="18">
        <v>2170</v>
      </c>
      <c r="F394" s="18">
        <v>2456</v>
      </c>
      <c r="G394" s="18">
        <v>2226</v>
      </c>
      <c r="H394" s="18">
        <v>2261</v>
      </c>
      <c r="I394" s="18">
        <v>2393</v>
      </c>
      <c r="J394" s="18">
        <v>2521</v>
      </c>
      <c r="K394" s="18">
        <v>4246</v>
      </c>
      <c r="L394" s="18">
        <v>7622</v>
      </c>
      <c r="M394" s="18">
        <v>7611</v>
      </c>
      <c r="N394" s="18">
        <v>4697</v>
      </c>
      <c r="O394" s="18">
        <v>3310</v>
      </c>
      <c r="P394" s="18">
        <v>2792</v>
      </c>
      <c r="Q394" s="18">
        <v>3032</v>
      </c>
      <c r="R394" s="18">
        <v>2813</v>
      </c>
      <c r="S394" s="18">
        <v>2958</v>
      </c>
      <c r="T394" s="18">
        <v>2621</v>
      </c>
      <c r="U394" s="18">
        <v>2317</v>
      </c>
      <c r="V394" s="18">
        <v>2230</v>
      </c>
      <c r="W394" s="18">
        <v>2276</v>
      </c>
      <c r="X394" s="18">
        <v>4018</v>
      </c>
      <c r="Y394" s="18">
        <v>2971</v>
      </c>
      <c r="Z394" s="18">
        <v>3007</v>
      </c>
      <c r="AA394" s="18">
        <v>3136</v>
      </c>
      <c r="AB394" s="18">
        <v>2948</v>
      </c>
      <c r="AC394" s="18">
        <v>2517</v>
      </c>
      <c r="AD394" s="18">
        <v>2799</v>
      </c>
      <c r="AE394" s="18">
        <v>2970</v>
      </c>
      <c r="AF394" s="18">
        <v>3135</v>
      </c>
      <c r="AG394" s="18">
        <v>2795</v>
      </c>
      <c r="AH394" s="18">
        <v>3036</v>
      </c>
      <c r="AI394" s="18">
        <v>2518</v>
      </c>
      <c r="AJ394" s="18">
        <v>2069</v>
      </c>
      <c r="AK394" s="18">
        <v>2368</v>
      </c>
      <c r="AL394" s="18">
        <v>2919</v>
      </c>
      <c r="AM394" s="18">
        <v>2798</v>
      </c>
      <c r="AN394" s="18">
        <v>2711</v>
      </c>
      <c r="AO394" s="18">
        <v>3083</v>
      </c>
      <c r="AP394" s="18">
        <v>2736</v>
      </c>
      <c r="AQ394" s="18">
        <v>2554</v>
      </c>
      <c r="AR394" s="18">
        <v>2752</v>
      </c>
      <c r="AS394" s="18">
        <v>2896</v>
      </c>
      <c r="AT394" s="18">
        <v>3016</v>
      </c>
      <c r="AU394" s="18">
        <v>2941</v>
      </c>
      <c r="AV394" s="18">
        <v>3066</v>
      </c>
      <c r="AW394" s="18">
        <v>2143</v>
      </c>
      <c r="AX394" s="18">
        <v>1585</v>
      </c>
      <c r="AY394" s="18">
        <v>3234</v>
      </c>
      <c r="AZ394" s="18">
        <v>3130</v>
      </c>
      <c r="BA394" s="18">
        <v>3135</v>
      </c>
      <c r="BB394" s="18">
        <v>2906</v>
      </c>
      <c r="BC394" s="18">
        <v>2908</v>
      </c>
      <c r="BD394" s="18">
        <v>2561</v>
      </c>
      <c r="BE394" s="18">
        <v>2195</v>
      </c>
      <c r="BF394" s="18">
        <v>2520</v>
      </c>
      <c r="BG394" s="18">
        <v>2725</v>
      </c>
      <c r="BH394" s="18">
        <v>2758</v>
      </c>
      <c r="BI394" s="18">
        <v>2466</v>
      </c>
      <c r="BJ394" s="18">
        <v>3118</v>
      </c>
      <c r="BK394" s="18">
        <v>2193</v>
      </c>
      <c r="BL394" s="18">
        <v>2469</v>
      </c>
      <c r="BM394" s="18">
        <v>3165</v>
      </c>
      <c r="BN394" s="18">
        <v>2850</v>
      </c>
      <c r="BO394" s="18">
        <v>3180</v>
      </c>
      <c r="BP394" s="18">
        <v>3208</v>
      </c>
      <c r="BQ394" s="18">
        <v>4166</v>
      </c>
      <c r="BR394" s="18">
        <v>3226</v>
      </c>
      <c r="BS394" s="18">
        <v>2881</v>
      </c>
      <c r="BT394" s="18">
        <v>3008</v>
      </c>
      <c r="BU394" s="18">
        <v>3155</v>
      </c>
      <c r="BV394" s="18">
        <v>2932</v>
      </c>
      <c r="BW394" s="18">
        <v>3248</v>
      </c>
      <c r="BX394" s="18">
        <v>3412</v>
      </c>
      <c r="BY394" s="18">
        <v>2898</v>
      </c>
      <c r="BZ394" s="18">
        <v>2557</v>
      </c>
      <c r="CA394" s="18">
        <v>2760</v>
      </c>
      <c r="CB394" s="18">
        <v>2786</v>
      </c>
      <c r="CC394" s="18">
        <v>2913</v>
      </c>
      <c r="CD394" s="18">
        <v>3738</v>
      </c>
      <c r="CE394" s="18">
        <v>2870</v>
      </c>
      <c r="CF394" s="18">
        <v>2466</v>
      </c>
      <c r="CG394" s="18">
        <v>2475</v>
      </c>
      <c r="CH394" s="18">
        <v>2477</v>
      </c>
      <c r="CI394" s="18">
        <v>2621</v>
      </c>
      <c r="CJ394" s="18">
        <v>2937</v>
      </c>
      <c r="CK394" s="18">
        <v>3294</v>
      </c>
      <c r="CL394" s="18">
        <v>3253</v>
      </c>
      <c r="CM394" s="18">
        <v>2658</v>
      </c>
      <c r="CN394" s="18">
        <v>2388</v>
      </c>
      <c r="CO394" s="18">
        <v>2374</v>
      </c>
      <c r="CP394" s="18">
        <v>2624</v>
      </c>
    </row>
    <row r="395" spans="2:94" x14ac:dyDescent="0.3">
      <c r="B395" s="18" t="str">
        <f t="shared" si="10"/>
        <v>Dr_NonPay Suspension AlertGoogle Android</v>
      </c>
      <c r="C395" s="18" t="s">
        <v>169</v>
      </c>
      <c r="D395" s="18" t="s">
        <v>4</v>
      </c>
      <c r="E395" s="18">
        <v>489</v>
      </c>
      <c r="F395" s="18">
        <v>555</v>
      </c>
      <c r="G395" s="18">
        <v>463</v>
      </c>
      <c r="H395" s="18">
        <v>536</v>
      </c>
      <c r="I395" s="18">
        <v>537</v>
      </c>
      <c r="J395" s="18">
        <v>606</v>
      </c>
      <c r="K395" s="18">
        <v>1059</v>
      </c>
      <c r="L395" s="18">
        <v>1769</v>
      </c>
      <c r="M395" s="18">
        <v>1599</v>
      </c>
      <c r="N395" s="18">
        <v>1044</v>
      </c>
      <c r="O395" s="18">
        <v>728</v>
      </c>
      <c r="P395" s="18">
        <v>631</v>
      </c>
      <c r="Q395" s="18">
        <v>640</v>
      </c>
      <c r="R395" s="18">
        <v>664</v>
      </c>
      <c r="S395" s="18">
        <v>641</v>
      </c>
      <c r="T395" s="18">
        <v>626</v>
      </c>
      <c r="U395" s="18">
        <v>590</v>
      </c>
      <c r="V395" s="18">
        <v>566</v>
      </c>
      <c r="W395" s="18">
        <v>532</v>
      </c>
      <c r="X395" s="18">
        <v>788</v>
      </c>
      <c r="Y395" s="18">
        <v>692</v>
      </c>
      <c r="Z395" s="18">
        <v>663</v>
      </c>
      <c r="AA395" s="18">
        <v>687</v>
      </c>
      <c r="AB395" s="18">
        <v>644</v>
      </c>
      <c r="AC395" s="18">
        <v>577</v>
      </c>
      <c r="AD395" s="18">
        <v>741</v>
      </c>
      <c r="AE395" s="18">
        <v>653</v>
      </c>
      <c r="AF395" s="18">
        <v>728</v>
      </c>
      <c r="AG395" s="18">
        <v>631</v>
      </c>
      <c r="AH395" s="18">
        <v>671</v>
      </c>
      <c r="AI395" s="18">
        <v>540</v>
      </c>
      <c r="AJ395" s="18">
        <v>459</v>
      </c>
      <c r="AK395" s="18">
        <v>526</v>
      </c>
      <c r="AL395" s="18">
        <v>714</v>
      </c>
      <c r="AM395" s="18">
        <v>632</v>
      </c>
      <c r="AN395" s="18">
        <v>665</v>
      </c>
      <c r="AO395" s="18">
        <v>714</v>
      </c>
      <c r="AP395" s="18">
        <v>644</v>
      </c>
      <c r="AQ395" s="18">
        <v>538</v>
      </c>
      <c r="AR395" s="18">
        <v>624</v>
      </c>
      <c r="AS395" s="18">
        <v>679</v>
      </c>
      <c r="AT395" s="18">
        <v>682</v>
      </c>
      <c r="AU395" s="18">
        <v>732</v>
      </c>
      <c r="AV395" s="18">
        <v>735</v>
      </c>
      <c r="AW395" s="18">
        <v>539</v>
      </c>
      <c r="AX395" s="18">
        <v>369</v>
      </c>
      <c r="AY395" s="18">
        <v>689</v>
      </c>
      <c r="AZ395" s="18">
        <v>655</v>
      </c>
      <c r="BA395" s="18">
        <v>737</v>
      </c>
      <c r="BB395" s="18">
        <v>632</v>
      </c>
      <c r="BC395" s="18">
        <v>691</v>
      </c>
      <c r="BD395" s="18">
        <v>514</v>
      </c>
      <c r="BE395" s="18">
        <v>471</v>
      </c>
      <c r="BF395" s="18">
        <v>608</v>
      </c>
      <c r="BG395" s="18">
        <v>600</v>
      </c>
      <c r="BH395" s="18">
        <v>637</v>
      </c>
      <c r="BI395" s="18">
        <v>593</v>
      </c>
      <c r="BJ395" s="18">
        <v>627</v>
      </c>
      <c r="BK395" s="18">
        <v>508</v>
      </c>
      <c r="BL395" s="18">
        <v>598</v>
      </c>
      <c r="BM395" s="18">
        <v>748</v>
      </c>
      <c r="BN395" s="18">
        <v>594</v>
      </c>
      <c r="BO395" s="18">
        <v>757</v>
      </c>
      <c r="BP395" s="18">
        <v>723</v>
      </c>
      <c r="BQ395" s="18">
        <v>947</v>
      </c>
      <c r="BR395" s="18">
        <v>761</v>
      </c>
      <c r="BS395" s="18">
        <v>579</v>
      </c>
      <c r="BT395" s="18">
        <v>664</v>
      </c>
      <c r="BU395" s="18">
        <v>666</v>
      </c>
      <c r="BV395" s="18">
        <v>688</v>
      </c>
      <c r="BW395" s="18">
        <v>712</v>
      </c>
      <c r="BX395" s="18">
        <v>756</v>
      </c>
      <c r="BY395" s="18">
        <v>617</v>
      </c>
      <c r="BZ395" s="18">
        <v>540</v>
      </c>
      <c r="CA395" s="18">
        <v>561</v>
      </c>
      <c r="CB395" s="18">
        <v>629</v>
      </c>
      <c r="CC395" s="18">
        <v>607</v>
      </c>
      <c r="CD395" s="18">
        <v>841</v>
      </c>
      <c r="CE395" s="18">
        <v>631</v>
      </c>
      <c r="CF395" s="18">
        <v>543</v>
      </c>
      <c r="CG395" s="18">
        <v>490</v>
      </c>
      <c r="CH395" s="18">
        <v>563</v>
      </c>
      <c r="CI395" s="18">
        <v>608</v>
      </c>
      <c r="CJ395" s="18">
        <v>638</v>
      </c>
      <c r="CK395" s="18">
        <v>697</v>
      </c>
      <c r="CL395" s="18">
        <v>805</v>
      </c>
      <c r="CM395" s="18">
        <v>718</v>
      </c>
      <c r="CN395" s="18">
        <v>546</v>
      </c>
      <c r="CO395" s="18">
        <v>503</v>
      </c>
      <c r="CP395" s="18">
        <v>603</v>
      </c>
    </row>
    <row r="396" spans="2:94" x14ac:dyDescent="0.3">
      <c r="B396" s="18" t="str">
        <f t="shared" si="10"/>
        <v>Dr_Network Construction AlertApple iOS</v>
      </c>
      <c r="C396" s="18" t="s">
        <v>170</v>
      </c>
      <c r="D396" s="18" t="s">
        <v>3</v>
      </c>
      <c r="E396" s="18">
        <v>151</v>
      </c>
      <c r="F396" s="18">
        <v>59</v>
      </c>
      <c r="G396" s="18">
        <v>1</v>
      </c>
      <c r="H396" s="18">
        <v>21</v>
      </c>
      <c r="I396" s="18">
        <v>56</v>
      </c>
      <c r="J396" s="18">
        <v>255</v>
      </c>
      <c r="K396" s="18">
        <v>257</v>
      </c>
      <c r="L396" s="18">
        <v>136</v>
      </c>
      <c r="M396" s="18">
        <v>47</v>
      </c>
      <c r="N396" s="18">
        <v>31</v>
      </c>
      <c r="O396" s="18">
        <v>77</v>
      </c>
      <c r="P396" s="18">
        <v>301</v>
      </c>
      <c r="Q396" s="18">
        <v>270</v>
      </c>
      <c r="R396" s="18">
        <v>302</v>
      </c>
      <c r="S396" s="18">
        <v>158</v>
      </c>
      <c r="T396" s="18">
        <v>53</v>
      </c>
      <c r="U396" s="18">
        <v>41</v>
      </c>
      <c r="V396" s="18">
        <v>72</v>
      </c>
      <c r="W396" s="18">
        <v>377</v>
      </c>
      <c r="X396" s="18">
        <v>263</v>
      </c>
      <c r="Y396" s="18">
        <v>280</v>
      </c>
      <c r="Z396" s="18">
        <v>159</v>
      </c>
      <c r="AA396" s="18">
        <v>101</v>
      </c>
      <c r="AB396" s="18">
        <v>23</v>
      </c>
      <c r="AC396" s="18">
        <v>45</v>
      </c>
      <c r="AD396" s="18">
        <v>204</v>
      </c>
      <c r="AE396" s="18">
        <v>239</v>
      </c>
      <c r="AF396" s="18">
        <v>241</v>
      </c>
      <c r="AG396" s="18">
        <v>132</v>
      </c>
      <c r="AH396" s="18">
        <v>40</v>
      </c>
      <c r="AI396" s="18">
        <v>35</v>
      </c>
      <c r="AJ396" s="18">
        <v>59</v>
      </c>
      <c r="AK396" s="18">
        <v>211</v>
      </c>
      <c r="AL396" s="18">
        <v>304</v>
      </c>
      <c r="AM396" s="18">
        <v>337</v>
      </c>
      <c r="AN396" s="18">
        <v>312</v>
      </c>
      <c r="AO396" s="18">
        <v>206</v>
      </c>
      <c r="AP396" s="18">
        <v>68</v>
      </c>
      <c r="AQ396" s="18">
        <v>91</v>
      </c>
      <c r="AR396" s="18">
        <v>339</v>
      </c>
      <c r="AS396" s="18">
        <v>301</v>
      </c>
      <c r="AT396" s="18">
        <v>351</v>
      </c>
      <c r="AU396" s="18">
        <v>287</v>
      </c>
      <c r="AV396" s="18">
        <v>104</v>
      </c>
      <c r="AW396" s="18">
        <v>33</v>
      </c>
      <c r="AX396" s="18">
        <v>53</v>
      </c>
      <c r="AY396" s="18">
        <v>266</v>
      </c>
      <c r="AZ396" s="18">
        <v>216</v>
      </c>
      <c r="BA396" s="18">
        <v>193</v>
      </c>
      <c r="BB396" s="18">
        <v>192</v>
      </c>
      <c r="BC396" s="18">
        <v>123</v>
      </c>
      <c r="BD396" s="18">
        <v>15</v>
      </c>
      <c r="BE396" s="18">
        <v>59</v>
      </c>
      <c r="BF396" s="18">
        <v>133</v>
      </c>
      <c r="BG396" s="18">
        <v>181</v>
      </c>
      <c r="BH396" s="18">
        <v>148</v>
      </c>
      <c r="BI396" s="18">
        <v>123</v>
      </c>
      <c r="BJ396" s="18">
        <v>83</v>
      </c>
      <c r="BK396" s="18">
        <v>23</v>
      </c>
      <c r="BL396" s="18">
        <v>19</v>
      </c>
      <c r="BM396" s="18">
        <v>155</v>
      </c>
      <c r="BN396" s="18">
        <v>187</v>
      </c>
      <c r="BO396" s="18">
        <v>218</v>
      </c>
      <c r="BP396" s="18">
        <v>209</v>
      </c>
      <c r="BQ396" s="18">
        <v>103</v>
      </c>
      <c r="BR396" s="18">
        <v>34</v>
      </c>
      <c r="BS396" s="18">
        <v>45</v>
      </c>
      <c r="BT396" s="18">
        <v>164</v>
      </c>
      <c r="BU396" s="18">
        <v>141</v>
      </c>
      <c r="BV396" s="18">
        <v>245</v>
      </c>
      <c r="BW396" s="18">
        <v>141</v>
      </c>
      <c r="BX396" s="18">
        <v>131</v>
      </c>
      <c r="BY396" s="18">
        <v>20</v>
      </c>
      <c r="BZ396" s="18">
        <v>43</v>
      </c>
      <c r="CA396" s="18">
        <v>253</v>
      </c>
      <c r="CB396" s="18">
        <v>247</v>
      </c>
      <c r="CC396" s="18">
        <v>203</v>
      </c>
      <c r="CD396" s="18">
        <v>269</v>
      </c>
      <c r="CE396" s="18">
        <v>77</v>
      </c>
      <c r="CF396" s="18">
        <v>27</v>
      </c>
      <c r="CG396" s="18">
        <v>65</v>
      </c>
      <c r="CH396" s="18">
        <v>232</v>
      </c>
      <c r="CI396" s="18">
        <v>226</v>
      </c>
      <c r="CJ396" s="18">
        <v>232</v>
      </c>
      <c r="CK396" s="18">
        <v>209</v>
      </c>
      <c r="CL396" s="18">
        <v>125</v>
      </c>
      <c r="CM396" s="18">
        <v>16</v>
      </c>
      <c r="CN396" s="18">
        <v>26</v>
      </c>
      <c r="CO396" s="18">
        <v>61</v>
      </c>
      <c r="CP396" s="18">
        <v>79</v>
      </c>
    </row>
    <row r="397" spans="2:94" x14ac:dyDescent="0.3">
      <c r="B397" s="18" t="str">
        <f t="shared" si="10"/>
        <v>Dr_Network Construction AlertGoogle Android</v>
      </c>
      <c r="C397" s="18" t="s">
        <v>170</v>
      </c>
      <c r="D397" s="18" t="s">
        <v>4</v>
      </c>
      <c r="E397" s="18">
        <v>53</v>
      </c>
      <c r="F397" s="18">
        <v>13</v>
      </c>
      <c r="G397" s="18">
        <v>0</v>
      </c>
      <c r="H397" s="18">
        <v>7</v>
      </c>
      <c r="I397" s="18">
        <v>17</v>
      </c>
      <c r="J397" s="18">
        <v>69</v>
      </c>
      <c r="K397" s="18">
        <v>50</v>
      </c>
      <c r="L397" s="18">
        <v>59</v>
      </c>
      <c r="M397" s="18">
        <v>10</v>
      </c>
      <c r="N397" s="18">
        <v>18</v>
      </c>
      <c r="O397" s="18">
        <v>25</v>
      </c>
      <c r="P397" s="18">
        <v>91</v>
      </c>
      <c r="Q397" s="18">
        <v>106</v>
      </c>
      <c r="R397" s="18">
        <v>104</v>
      </c>
      <c r="S397" s="18">
        <v>40</v>
      </c>
      <c r="T397" s="18">
        <v>10</v>
      </c>
      <c r="U397" s="18">
        <v>12</v>
      </c>
      <c r="V397" s="18">
        <v>29</v>
      </c>
      <c r="W397" s="18">
        <v>101</v>
      </c>
      <c r="X397" s="18">
        <v>89</v>
      </c>
      <c r="Y397" s="18">
        <v>109</v>
      </c>
      <c r="Z397" s="18">
        <v>62</v>
      </c>
      <c r="AA397" s="18">
        <v>31</v>
      </c>
      <c r="AB397" s="18">
        <v>9</v>
      </c>
      <c r="AC397" s="18">
        <v>17</v>
      </c>
      <c r="AD397" s="18">
        <v>69</v>
      </c>
      <c r="AE397" s="18">
        <v>72</v>
      </c>
      <c r="AF397" s="18">
        <v>95</v>
      </c>
      <c r="AG397" s="18">
        <v>46</v>
      </c>
      <c r="AH397" s="18">
        <v>8</v>
      </c>
      <c r="AI397" s="18">
        <v>9</v>
      </c>
      <c r="AJ397" s="18">
        <v>13</v>
      </c>
      <c r="AK397" s="18">
        <v>53</v>
      </c>
      <c r="AL397" s="18">
        <v>95</v>
      </c>
      <c r="AM397" s="18">
        <v>95</v>
      </c>
      <c r="AN397" s="18">
        <v>114</v>
      </c>
      <c r="AO397" s="18">
        <v>54</v>
      </c>
      <c r="AP397" s="18">
        <v>24</v>
      </c>
      <c r="AQ397" s="18">
        <v>35</v>
      </c>
      <c r="AR397" s="18">
        <v>110</v>
      </c>
      <c r="AS397" s="18">
        <v>76</v>
      </c>
      <c r="AT397" s="18">
        <v>97</v>
      </c>
      <c r="AU397" s="18">
        <v>95</v>
      </c>
      <c r="AV397" s="18">
        <v>23</v>
      </c>
      <c r="AW397" s="18">
        <v>7</v>
      </c>
      <c r="AX397" s="18">
        <v>22</v>
      </c>
      <c r="AY397" s="18">
        <v>79</v>
      </c>
      <c r="AZ397" s="18">
        <v>70</v>
      </c>
      <c r="BA397" s="18">
        <v>76</v>
      </c>
      <c r="BB397" s="18">
        <v>58</v>
      </c>
      <c r="BC397" s="18">
        <v>53</v>
      </c>
      <c r="BD397" s="18">
        <v>8</v>
      </c>
      <c r="BE397" s="18">
        <v>13</v>
      </c>
      <c r="BF397" s="18">
        <v>51</v>
      </c>
      <c r="BG397" s="18">
        <v>66</v>
      </c>
      <c r="BH397" s="18">
        <v>53</v>
      </c>
      <c r="BI397" s="18">
        <v>40</v>
      </c>
      <c r="BJ397" s="18">
        <v>31</v>
      </c>
      <c r="BK397" s="18">
        <v>5</v>
      </c>
      <c r="BL397" s="18">
        <v>10</v>
      </c>
      <c r="BM397" s="18">
        <v>39</v>
      </c>
      <c r="BN397" s="18">
        <v>83</v>
      </c>
      <c r="BO397" s="18">
        <v>64</v>
      </c>
      <c r="BP397" s="18">
        <v>67</v>
      </c>
      <c r="BQ397" s="18">
        <v>33</v>
      </c>
      <c r="BR397" s="18">
        <v>13</v>
      </c>
      <c r="BS397" s="18">
        <v>3</v>
      </c>
      <c r="BT397" s="18">
        <v>58</v>
      </c>
      <c r="BU397" s="18">
        <v>46</v>
      </c>
      <c r="BV397" s="18">
        <v>71</v>
      </c>
      <c r="BW397" s="18">
        <v>48</v>
      </c>
      <c r="BX397" s="18">
        <v>37</v>
      </c>
      <c r="BY397" s="18">
        <v>7</v>
      </c>
      <c r="BZ397" s="18">
        <v>7</v>
      </c>
      <c r="CA397" s="18">
        <v>75</v>
      </c>
      <c r="CB397" s="18">
        <v>87</v>
      </c>
      <c r="CC397" s="18">
        <v>76</v>
      </c>
      <c r="CD397" s="18">
        <v>119</v>
      </c>
      <c r="CE397" s="18">
        <v>48</v>
      </c>
      <c r="CF397" s="18">
        <v>2</v>
      </c>
      <c r="CG397" s="18">
        <v>22</v>
      </c>
      <c r="CH397" s="18">
        <v>56</v>
      </c>
      <c r="CI397" s="18">
        <v>75</v>
      </c>
      <c r="CJ397" s="18">
        <v>88</v>
      </c>
      <c r="CK397" s="18">
        <v>36</v>
      </c>
      <c r="CL397" s="18">
        <v>42</v>
      </c>
      <c r="CM397" s="18">
        <v>5</v>
      </c>
      <c r="CN397" s="18">
        <v>5</v>
      </c>
      <c r="CO397" s="18">
        <v>22</v>
      </c>
      <c r="CP397" s="18">
        <v>10</v>
      </c>
    </row>
    <row r="398" spans="2:94" x14ac:dyDescent="0.3">
      <c r="B398" s="18" t="str">
        <f t="shared" si="10"/>
        <v>Dr_DMCA Termination AlertApple iOS</v>
      </c>
      <c r="C398" s="18" t="s">
        <v>171</v>
      </c>
      <c r="D398" s="18" t="s">
        <v>3</v>
      </c>
      <c r="E398" s="18">
        <v>0</v>
      </c>
      <c r="F398" s="18">
        <v>0</v>
      </c>
      <c r="G398" s="18">
        <v>0</v>
      </c>
      <c r="H398" s="18">
        <v>0</v>
      </c>
      <c r="I398" s="18">
        <v>0</v>
      </c>
      <c r="J398" s="18">
        <v>1</v>
      </c>
      <c r="K398" s="18">
        <v>0</v>
      </c>
      <c r="L398" s="18">
        <v>0</v>
      </c>
      <c r="M398" s="18">
        <v>0</v>
      </c>
      <c r="N398" s="18">
        <v>0</v>
      </c>
      <c r="O398" s="18">
        <v>0</v>
      </c>
      <c r="P398" s="18">
        <v>0</v>
      </c>
      <c r="Q398" s="18">
        <v>0</v>
      </c>
      <c r="R398" s="18">
        <v>0</v>
      </c>
      <c r="S398" s="18">
        <v>1</v>
      </c>
      <c r="T398" s="18">
        <v>0</v>
      </c>
      <c r="U398" s="18">
        <v>0</v>
      </c>
      <c r="V398" s="18">
        <v>0</v>
      </c>
      <c r="W398" s="18">
        <v>1</v>
      </c>
      <c r="X398" s="18">
        <v>2</v>
      </c>
      <c r="Y398" s="18">
        <v>0</v>
      </c>
      <c r="Z398" s="18">
        <v>0</v>
      </c>
      <c r="AA398" s="18">
        <v>0</v>
      </c>
      <c r="AB398" s="18">
        <v>0</v>
      </c>
      <c r="AC398" s="18">
        <v>0</v>
      </c>
      <c r="AD398" s="18">
        <v>0</v>
      </c>
      <c r="AE398" s="18">
        <v>1</v>
      </c>
      <c r="AF398" s="18">
        <v>0</v>
      </c>
      <c r="AG398" s="18">
        <v>0</v>
      </c>
      <c r="AH398" s="18">
        <v>0</v>
      </c>
      <c r="AI398" s="18">
        <v>0</v>
      </c>
      <c r="AJ398" s="18">
        <v>0</v>
      </c>
      <c r="AK398" s="18">
        <v>0</v>
      </c>
      <c r="AL398" s="18">
        <v>0</v>
      </c>
      <c r="AM398" s="18">
        <v>0</v>
      </c>
      <c r="AN398" s="18">
        <v>1</v>
      </c>
      <c r="AO398" s="18">
        <v>1</v>
      </c>
      <c r="AP398" s="18">
        <v>0</v>
      </c>
      <c r="AQ398" s="18">
        <v>0</v>
      </c>
      <c r="AR398" s="18">
        <v>0</v>
      </c>
      <c r="AS398" s="18">
        <v>2</v>
      </c>
      <c r="AT398" s="18">
        <v>2</v>
      </c>
      <c r="AU398" s="18">
        <v>1</v>
      </c>
      <c r="AV398" s="18">
        <v>0</v>
      </c>
      <c r="AW398" s="18">
        <v>0</v>
      </c>
      <c r="AX398" s="18">
        <v>0</v>
      </c>
      <c r="AY398" s="18">
        <v>0</v>
      </c>
      <c r="AZ398" s="18">
        <v>0</v>
      </c>
      <c r="BA398" s="18">
        <v>0</v>
      </c>
      <c r="BB398" s="18">
        <v>0</v>
      </c>
      <c r="BC398" s="18">
        <v>0</v>
      </c>
      <c r="BD398" s="18">
        <v>0</v>
      </c>
      <c r="BE398" s="18">
        <v>0</v>
      </c>
      <c r="BF398" s="18">
        <v>0</v>
      </c>
      <c r="BG398" s="18">
        <v>1</v>
      </c>
      <c r="BH398" s="18">
        <v>0</v>
      </c>
      <c r="BI398" s="18">
        <v>0</v>
      </c>
      <c r="BJ398" s="18">
        <v>0</v>
      </c>
      <c r="BK398" s="18">
        <v>0</v>
      </c>
      <c r="BL398" s="18">
        <v>0</v>
      </c>
      <c r="BM398" s="18">
        <v>0</v>
      </c>
      <c r="BN398" s="18">
        <v>0</v>
      </c>
      <c r="BO398" s="18">
        <v>1</v>
      </c>
      <c r="BP398" s="18">
        <v>0</v>
      </c>
      <c r="BQ398" s="18">
        <v>0</v>
      </c>
      <c r="BR398" s="18">
        <v>0</v>
      </c>
      <c r="BS398" s="18">
        <v>1</v>
      </c>
      <c r="BT398" s="18">
        <v>0</v>
      </c>
      <c r="BU398" s="18">
        <v>0</v>
      </c>
      <c r="BV398" s="18">
        <v>0</v>
      </c>
      <c r="BW398" s="18">
        <v>0</v>
      </c>
      <c r="BX398" s="18">
        <v>0</v>
      </c>
      <c r="BY398" s="18">
        <v>1</v>
      </c>
      <c r="BZ398" s="18">
        <v>0</v>
      </c>
      <c r="CA398" s="18">
        <v>0</v>
      </c>
      <c r="CB398" s="18">
        <v>0</v>
      </c>
      <c r="CC398" s="18">
        <v>0</v>
      </c>
      <c r="CD398" s="18">
        <v>0</v>
      </c>
      <c r="CE398" s="18">
        <v>1</v>
      </c>
      <c r="CF398" s="18">
        <v>0</v>
      </c>
      <c r="CG398" s="18">
        <v>0</v>
      </c>
      <c r="CH398" s="18">
        <v>0</v>
      </c>
      <c r="CI398" s="18">
        <v>0</v>
      </c>
      <c r="CJ398" s="18">
        <v>0</v>
      </c>
      <c r="CK398" s="18">
        <v>0</v>
      </c>
      <c r="CL398" s="18">
        <v>0</v>
      </c>
      <c r="CM398" s="18">
        <v>1</v>
      </c>
      <c r="CN398" s="18">
        <v>0</v>
      </c>
      <c r="CO398" s="18">
        <v>0</v>
      </c>
      <c r="CP398" s="18">
        <v>0</v>
      </c>
    </row>
    <row r="399" spans="2:94" x14ac:dyDescent="0.3">
      <c r="B399" s="18" t="str">
        <f t="shared" si="10"/>
        <v>Dr_DMCA Termination AlertGoogle Android</v>
      </c>
      <c r="C399" s="18" t="s">
        <v>171</v>
      </c>
      <c r="D399" s="18" t="s">
        <v>4</v>
      </c>
      <c r="E399" s="18">
        <v>0</v>
      </c>
      <c r="F399" s="18">
        <v>0</v>
      </c>
      <c r="G399" s="18">
        <v>1</v>
      </c>
      <c r="H399" s="18">
        <v>0</v>
      </c>
      <c r="I399" s="18">
        <v>0</v>
      </c>
      <c r="J399" s="18">
        <v>0</v>
      </c>
      <c r="K399" s="18">
        <v>0</v>
      </c>
      <c r="L399" s="18">
        <v>0</v>
      </c>
      <c r="M399" s="18">
        <v>0</v>
      </c>
      <c r="N399" s="18">
        <v>0</v>
      </c>
      <c r="O399" s="18">
        <v>0</v>
      </c>
      <c r="P399" s="18">
        <v>0</v>
      </c>
      <c r="Q399" s="18">
        <v>0</v>
      </c>
      <c r="R399" s="18">
        <v>0</v>
      </c>
      <c r="S399" s="18">
        <v>0</v>
      </c>
      <c r="T399" s="18">
        <v>0</v>
      </c>
      <c r="U399" s="18">
        <v>0</v>
      </c>
      <c r="V399" s="18">
        <v>0</v>
      </c>
      <c r="W399" s="18">
        <v>0</v>
      </c>
      <c r="X399" s="18">
        <v>0</v>
      </c>
      <c r="Y399" s="18">
        <v>0</v>
      </c>
      <c r="Z399" s="18">
        <v>0</v>
      </c>
      <c r="AA399" s="18">
        <v>0</v>
      </c>
      <c r="AB399" s="18">
        <v>0</v>
      </c>
      <c r="AC399" s="18">
        <v>0</v>
      </c>
      <c r="AD399" s="18">
        <v>0</v>
      </c>
      <c r="AE399" s="18">
        <v>0</v>
      </c>
      <c r="AF399" s="18">
        <v>0</v>
      </c>
      <c r="AG399" s="18">
        <v>0</v>
      </c>
      <c r="AH399" s="18">
        <v>0</v>
      </c>
      <c r="AI399" s="18">
        <v>0</v>
      </c>
      <c r="AJ399" s="18">
        <v>0</v>
      </c>
      <c r="AK399" s="18">
        <v>0</v>
      </c>
      <c r="AL399" s="18">
        <v>0</v>
      </c>
      <c r="AM399" s="18">
        <v>0</v>
      </c>
      <c r="AN399" s="18">
        <v>0</v>
      </c>
      <c r="AO399" s="18">
        <v>0</v>
      </c>
      <c r="AP399" s="18">
        <v>0</v>
      </c>
      <c r="AQ399" s="18">
        <v>0</v>
      </c>
      <c r="AR399" s="18">
        <v>0</v>
      </c>
      <c r="AS399" s="18">
        <v>0</v>
      </c>
      <c r="AT399" s="18">
        <v>0</v>
      </c>
      <c r="AU399" s="18">
        <v>0</v>
      </c>
      <c r="AV399" s="18">
        <v>0</v>
      </c>
      <c r="AW399" s="18">
        <v>0</v>
      </c>
      <c r="AX399" s="18">
        <v>0</v>
      </c>
      <c r="AY399" s="18">
        <v>0</v>
      </c>
      <c r="AZ399" s="18">
        <v>0</v>
      </c>
      <c r="BA399" s="18">
        <v>0</v>
      </c>
      <c r="BB399" s="18">
        <v>0</v>
      </c>
      <c r="BC399" s="18">
        <v>0</v>
      </c>
      <c r="BD399" s="18">
        <v>0</v>
      </c>
      <c r="BE399" s="18">
        <v>0</v>
      </c>
      <c r="BF399" s="18">
        <v>0</v>
      </c>
      <c r="BG399" s="18">
        <v>0</v>
      </c>
      <c r="BH399" s="18">
        <v>0</v>
      </c>
      <c r="BI399" s="18">
        <v>0</v>
      </c>
      <c r="BJ399" s="18">
        <v>0</v>
      </c>
      <c r="BK399" s="18">
        <v>0</v>
      </c>
      <c r="BL399" s="18">
        <v>0</v>
      </c>
      <c r="BM399" s="18">
        <v>0</v>
      </c>
      <c r="BN399" s="18">
        <v>0</v>
      </c>
      <c r="BO399" s="18">
        <v>0</v>
      </c>
      <c r="BP399" s="18">
        <v>0</v>
      </c>
      <c r="BQ399" s="18">
        <v>1</v>
      </c>
      <c r="BR399" s="18">
        <v>0</v>
      </c>
      <c r="BS399" s="18">
        <v>0</v>
      </c>
      <c r="BT399" s="18">
        <v>0</v>
      </c>
      <c r="BU399" s="18">
        <v>0</v>
      </c>
      <c r="BV399" s="18">
        <v>0</v>
      </c>
      <c r="BW399" s="18">
        <v>0</v>
      </c>
      <c r="BX399" s="18">
        <v>0</v>
      </c>
      <c r="BY399" s="18">
        <v>0</v>
      </c>
      <c r="BZ399" s="18">
        <v>0</v>
      </c>
      <c r="CA399" s="18">
        <v>0</v>
      </c>
      <c r="CB399" s="18">
        <v>0</v>
      </c>
      <c r="CC399" s="18">
        <v>0</v>
      </c>
      <c r="CD399" s="18">
        <v>1</v>
      </c>
      <c r="CE399" s="18">
        <v>0</v>
      </c>
      <c r="CF399" s="18">
        <v>0</v>
      </c>
      <c r="CG399" s="18">
        <v>0</v>
      </c>
      <c r="CH399" s="18">
        <v>0</v>
      </c>
      <c r="CI399" s="18">
        <v>0</v>
      </c>
      <c r="CJ399" s="18">
        <v>0</v>
      </c>
      <c r="CK399" s="18">
        <v>0</v>
      </c>
      <c r="CL399" s="18">
        <v>0</v>
      </c>
      <c r="CM399" s="18">
        <v>0</v>
      </c>
      <c r="CN399" s="18">
        <v>0</v>
      </c>
      <c r="CO399" s="18">
        <v>0</v>
      </c>
      <c r="CP399" s="18">
        <v>0</v>
      </c>
    </row>
    <row r="407" spans="2:94" x14ac:dyDescent="0.3">
      <c r="C407" s="26" t="s">
        <v>0</v>
      </c>
      <c r="D407" s="26" t="s">
        <v>1</v>
      </c>
      <c r="E407" s="26">
        <v>45533</v>
      </c>
      <c r="F407" s="26">
        <v>45534</v>
      </c>
      <c r="G407" s="26">
        <v>45535</v>
      </c>
      <c r="H407" s="26">
        <v>45536</v>
      </c>
      <c r="I407" s="26">
        <v>45537</v>
      </c>
      <c r="J407" s="26">
        <v>45538</v>
      </c>
      <c r="K407" s="26">
        <v>45539</v>
      </c>
      <c r="L407" s="26">
        <v>45540</v>
      </c>
      <c r="M407" s="26">
        <v>45541</v>
      </c>
      <c r="N407" s="26">
        <v>45542</v>
      </c>
      <c r="O407" s="26">
        <v>45543</v>
      </c>
      <c r="P407" s="26">
        <v>45544</v>
      </c>
      <c r="Q407" s="26">
        <v>45545</v>
      </c>
      <c r="R407" s="26">
        <v>45546</v>
      </c>
      <c r="S407" s="26">
        <v>45547</v>
      </c>
      <c r="T407" s="26">
        <v>45548</v>
      </c>
      <c r="U407" s="26">
        <v>45549</v>
      </c>
      <c r="V407" s="26">
        <v>45550</v>
      </c>
      <c r="W407" s="26">
        <v>45551</v>
      </c>
      <c r="X407" s="26">
        <v>45552</v>
      </c>
      <c r="Y407" s="26">
        <v>45553</v>
      </c>
      <c r="Z407" s="26">
        <v>45554</v>
      </c>
      <c r="AA407" s="26">
        <v>45555</v>
      </c>
      <c r="AB407" s="26">
        <v>45556</v>
      </c>
      <c r="AC407" s="26">
        <v>45557</v>
      </c>
      <c r="AD407" s="26">
        <v>45558</v>
      </c>
      <c r="AE407" s="26">
        <v>45559</v>
      </c>
      <c r="AF407" s="26">
        <v>45560</v>
      </c>
      <c r="AG407" s="26">
        <v>45561</v>
      </c>
      <c r="AH407" s="26">
        <v>45562</v>
      </c>
      <c r="AI407" s="26">
        <v>45563</v>
      </c>
      <c r="AJ407" s="26">
        <v>45564</v>
      </c>
      <c r="AK407" s="26">
        <v>45565</v>
      </c>
      <c r="AL407" s="26">
        <v>45566</v>
      </c>
      <c r="AM407" s="26">
        <v>45567</v>
      </c>
      <c r="AN407" s="26">
        <v>45568</v>
      </c>
      <c r="AO407" s="26">
        <v>45569</v>
      </c>
      <c r="AP407" s="26">
        <v>45570</v>
      </c>
      <c r="AQ407" s="26">
        <v>45571</v>
      </c>
      <c r="AR407" s="26">
        <v>45572</v>
      </c>
      <c r="AS407" s="26">
        <v>45573</v>
      </c>
      <c r="AT407" s="26">
        <v>45574</v>
      </c>
      <c r="AU407" s="26">
        <v>45575</v>
      </c>
      <c r="AV407" s="26">
        <v>45576</v>
      </c>
      <c r="AW407" s="26">
        <v>45577</v>
      </c>
      <c r="AX407" s="26">
        <v>45578</v>
      </c>
      <c r="AY407" s="26">
        <v>45579</v>
      </c>
      <c r="AZ407" s="26">
        <v>45580</v>
      </c>
      <c r="BA407" s="26">
        <v>45581</v>
      </c>
      <c r="BB407" s="26">
        <v>45582</v>
      </c>
      <c r="BC407" s="26">
        <v>45583</v>
      </c>
      <c r="BD407" s="26">
        <v>45584</v>
      </c>
      <c r="BE407" s="26">
        <v>45585</v>
      </c>
      <c r="BF407" s="26">
        <v>45586</v>
      </c>
      <c r="BG407" s="26">
        <v>45587</v>
      </c>
      <c r="BH407" s="26">
        <v>45588</v>
      </c>
      <c r="BI407" s="26">
        <v>45589</v>
      </c>
      <c r="BJ407" s="26">
        <v>45590</v>
      </c>
      <c r="BK407" s="26">
        <v>45591</v>
      </c>
      <c r="BL407" s="26">
        <v>45592</v>
      </c>
      <c r="BM407" s="26">
        <v>45593</v>
      </c>
      <c r="BN407" s="26">
        <v>45594</v>
      </c>
      <c r="BO407" s="26">
        <v>45595</v>
      </c>
      <c r="BP407" s="26">
        <v>45596</v>
      </c>
      <c r="BQ407" s="26">
        <v>45597</v>
      </c>
      <c r="BR407" s="26">
        <v>45598</v>
      </c>
      <c r="BS407" s="26">
        <v>45599</v>
      </c>
      <c r="BT407" s="26">
        <v>45600</v>
      </c>
      <c r="BU407" s="26">
        <v>45601</v>
      </c>
      <c r="BV407" s="26">
        <v>45602</v>
      </c>
      <c r="BW407" s="26">
        <v>45603</v>
      </c>
      <c r="BX407" s="26">
        <v>45604</v>
      </c>
      <c r="BY407" s="26">
        <v>45605</v>
      </c>
      <c r="BZ407" s="26">
        <v>45606</v>
      </c>
      <c r="CA407" s="26">
        <v>45607</v>
      </c>
      <c r="CB407" s="26">
        <v>45608</v>
      </c>
      <c r="CC407" s="26">
        <v>45609</v>
      </c>
      <c r="CD407" s="26">
        <v>45610</v>
      </c>
      <c r="CE407" s="26">
        <v>45611</v>
      </c>
      <c r="CF407" s="26">
        <v>45612</v>
      </c>
      <c r="CG407" s="26">
        <v>45613</v>
      </c>
      <c r="CH407" s="26">
        <v>45614</v>
      </c>
      <c r="CI407" s="26">
        <v>45615</v>
      </c>
      <c r="CJ407" s="26">
        <v>45616</v>
      </c>
      <c r="CK407" s="26">
        <v>45617</v>
      </c>
      <c r="CL407" s="26">
        <v>45618</v>
      </c>
      <c r="CM407" s="26">
        <v>45619</v>
      </c>
      <c r="CN407" s="26">
        <v>45620</v>
      </c>
      <c r="CO407" s="26">
        <v>45621</v>
      </c>
      <c r="CP407" s="26">
        <v>45622</v>
      </c>
    </row>
    <row r="408" spans="2:94" x14ac:dyDescent="0.3">
      <c r="B408" s="18" t="str">
        <f t="shared" ref="B408:B431" si="11">C408&amp;D408</f>
        <v>DR_Notification status ExistsApple iOS</v>
      </c>
      <c r="C408" s="18" t="s">
        <v>172</v>
      </c>
      <c r="D408" s="18" t="s">
        <v>3</v>
      </c>
      <c r="E408" s="18">
        <v>106575</v>
      </c>
      <c r="F408" s="18">
        <v>111771</v>
      </c>
      <c r="G408" s="18">
        <v>87977</v>
      </c>
      <c r="H408" s="18">
        <v>84775</v>
      </c>
      <c r="I408" s="18">
        <v>86841</v>
      </c>
      <c r="J408" s="18">
        <v>104240</v>
      </c>
      <c r="K408" s="18">
        <v>114044</v>
      </c>
      <c r="L408" s="18">
        <v>121888</v>
      </c>
      <c r="M408" s="18">
        <v>117689</v>
      </c>
      <c r="N408" s="18">
        <v>87364</v>
      </c>
      <c r="O408" s="18">
        <v>83575</v>
      </c>
      <c r="P408" s="18">
        <v>96556</v>
      </c>
      <c r="Q408" s="18">
        <v>97368</v>
      </c>
      <c r="R408" s="18">
        <v>108182</v>
      </c>
      <c r="S408" s="18">
        <v>128051</v>
      </c>
      <c r="T408" s="18">
        <v>118515</v>
      </c>
      <c r="U408" s="18">
        <v>87010</v>
      </c>
      <c r="V408" s="18">
        <v>83769</v>
      </c>
      <c r="W408" s="18">
        <v>96449</v>
      </c>
      <c r="X408" s="18">
        <v>91596</v>
      </c>
      <c r="Y408" s="18">
        <v>99238</v>
      </c>
      <c r="Z408" s="18">
        <v>98972</v>
      </c>
      <c r="AA408" s="18">
        <v>107427</v>
      </c>
      <c r="AB408" s="131">
        <v>83199</v>
      </c>
      <c r="AC408" s="131">
        <v>80305</v>
      </c>
      <c r="AD408" s="131">
        <v>93547</v>
      </c>
      <c r="AE408" s="131">
        <v>100768</v>
      </c>
      <c r="AF408" s="131">
        <v>102881</v>
      </c>
      <c r="AG408" s="131">
        <v>103088</v>
      </c>
      <c r="AH408" s="131">
        <v>118786</v>
      </c>
      <c r="AI408" s="131">
        <v>93709</v>
      </c>
      <c r="AJ408" s="131">
        <v>82887</v>
      </c>
      <c r="AK408" s="131">
        <v>107903</v>
      </c>
      <c r="AL408" s="131">
        <v>116679</v>
      </c>
      <c r="AM408" s="131">
        <v>107055</v>
      </c>
      <c r="AN408" s="131">
        <v>109468</v>
      </c>
      <c r="AO408" s="131">
        <v>107895</v>
      </c>
      <c r="AP408" s="131">
        <v>85072</v>
      </c>
      <c r="AQ408" s="131">
        <v>77864</v>
      </c>
      <c r="AR408" s="131">
        <v>91309</v>
      </c>
      <c r="AS408" s="131">
        <v>91887</v>
      </c>
      <c r="AT408" s="131">
        <v>100263</v>
      </c>
      <c r="AU408" s="131">
        <v>105236</v>
      </c>
      <c r="AV408" s="131">
        <v>106166</v>
      </c>
      <c r="AW408" s="131">
        <v>79567</v>
      </c>
      <c r="AX408" s="131">
        <v>69465</v>
      </c>
      <c r="AY408" s="131">
        <v>94184</v>
      </c>
      <c r="AZ408" s="131">
        <v>95043</v>
      </c>
      <c r="BA408" s="131">
        <v>104194</v>
      </c>
      <c r="BB408" s="131">
        <v>102534</v>
      </c>
      <c r="BC408" s="131">
        <v>110388</v>
      </c>
      <c r="BD408" s="131">
        <v>82015</v>
      </c>
      <c r="BE408" s="131">
        <v>78698</v>
      </c>
      <c r="BF408" s="131">
        <v>92939</v>
      </c>
      <c r="BG408" s="131">
        <v>97740</v>
      </c>
      <c r="BH408" s="131">
        <v>96276</v>
      </c>
      <c r="BI408" s="131">
        <v>98622</v>
      </c>
      <c r="BJ408" s="131">
        <v>102038</v>
      </c>
      <c r="BK408" s="131">
        <v>76447</v>
      </c>
      <c r="BL408" s="131">
        <v>70994</v>
      </c>
      <c r="BM408" s="131">
        <v>87892</v>
      </c>
      <c r="BN408" s="131">
        <v>89335</v>
      </c>
      <c r="BO408" s="131">
        <v>96025</v>
      </c>
      <c r="BP408" s="131">
        <v>97121</v>
      </c>
      <c r="BQ408" s="131">
        <v>118141</v>
      </c>
      <c r="BR408" s="131">
        <v>89564</v>
      </c>
      <c r="BS408" s="131">
        <v>95653</v>
      </c>
      <c r="BT408" s="131">
        <v>99253</v>
      </c>
      <c r="BU408" s="131">
        <v>95692</v>
      </c>
      <c r="BV408" s="131">
        <v>94214</v>
      </c>
      <c r="BW408" s="131">
        <v>101254</v>
      </c>
      <c r="BX408" s="131">
        <v>110090</v>
      </c>
      <c r="BY408" s="131">
        <v>83696</v>
      </c>
      <c r="BZ408" s="131">
        <v>74249</v>
      </c>
      <c r="CA408" s="131">
        <v>89210</v>
      </c>
      <c r="CB408" s="131">
        <v>91876</v>
      </c>
      <c r="CC408" s="131">
        <v>98390</v>
      </c>
      <c r="CD408" s="131">
        <v>114526</v>
      </c>
      <c r="CE408" s="131">
        <v>118036</v>
      </c>
      <c r="CF408" s="131">
        <v>85742</v>
      </c>
      <c r="CG408" s="131">
        <v>78557</v>
      </c>
      <c r="CH408" s="131">
        <v>94591</v>
      </c>
      <c r="CI408" s="131">
        <v>95017</v>
      </c>
      <c r="CJ408" s="131">
        <v>102201</v>
      </c>
      <c r="CK408" s="131">
        <v>100168</v>
      </c>
      <c r="CL408" s="131">
        <v>107263</v>
      </c>
      <c r="CM408" s="131">
        <v>86641</v>
      </c>
      <c r="CN408" s="131">
        <v>79945</v>
      </c>
      <c r="CO408" s="131">
        <v>96175</v>
      </c>
      <c r="CP408" s="131">
        <v>94408</v>
      </c>
    </row>
    <row r="409" spans="2:94" x14ac:dyDescent="0.3">
      <c r="B409" s="18" t="str">
        <f>C409&amp;D409</f>
        <v>DR_Notification status ExistsGoogle Android</v>
      </c>
      <c r="C409" s="18" t="s">
        <v>172</v>
      </c>
      <c r="D409" s="18" t="s">
        <v>4</v>
      </c>
      <c r="E409" s="18">
        <v>33975</v>
      </c>
      <c r="F409" s="18">
        <v>36309</v>
      </c>
      <c r="G409" s="18">
        <v>28367</v>
      </c>
      <c r="H409" s="18">
        <v>26819</v>
      </c>
      <c r="I409" s="18">
        <v>27314</v>
      </c>
      <c r="J409" s="18">
        <v>33664</v>
      </c>
      <c r="K409" s="18">
        <v>37241</v>
      </c>
      <c r="L409" s="18">
        <v>39176</v>
      </c>
      <c r="M409" s="18">
        <v>37749</v>
      </c>
      <c r="N409" s="18">
        <v>28246</v>
      </c>
      <c r="O409" s="18">
        <v>26312</v>
      </c>
      <c r="P409" s="18">
        <v>30387</v>
      </c>
      <c r="Q409" s="18">
        <v>30835</v>
      </c>
      <c r="R409" s="18">
        <v>34274</v>
      </c>
      <c r="S409" s="18">
        <v>38706</v>
      </c>
      <c r="T409" s="18">
        <v>37166</v>
      </c>
      <c r="U409" s="18">
        <v>27887</v>
      </c>
      <c r="V409" s="18">
        <v>28014</v>
      </c>
      <c r="W409" s="18">
        <v>29741</v>
      </c>
      <c r="X409" s="18">
        <v>28424</v>
      </c>
      <c r="Y409" s="18">
        <v>31345</v>
      </c>
      <c r="Z409" s="18">
        <v>31377</v>
      </c>
      <c r="AA409" s="18">
        <v>33732</v>
      </c>
      <c r="AB409" s="131">
        <v>26127</v>
      </c>
      <c r="AC409" s="131">
        <v>25138</v>
      </c>
      <c r="AD409" s="131">
        <v>28409</v>
      </c>
      <c r="AE409" s="131">
        <v>30945</v>
      </c>
      <c r="AF409" s="131">
        <v>32768</v>
      </c>
      <c r="AG409" s="131">
        <v>32665</v>
      </c>
      <c r="AH409" s="131">
        <v>37534</v>
      </c>
      <c r="AI409" s="131">
        <v>29324</v>
      </c>
      <c r="AJ409" s="131">
        <v>25901</v>
      </c>
      <c r="AK409" s="131">
        <v>33026</v>
      </c>
      <c r="AL409" s="131">
        <v>37229</v>
      </c>
      <c r="AM409" s="131">
        <v>34417</v>
      </c>
      <c r="AN409" s="131">
        <v>37090</v>
      </c>
      <c r="AO409" s="131">
        <v>35500</v>
      </c>
      <c r="AP409" s="131">
        <v>27692</v>
      </c>
      <c r="AQ409" s="131">
        <v>24913</v>
      </c>
      <c r="AR409" s="131">
        <v>28673</v>
      </c>
      <c r="AS409" s="131">
        <v>29057</v>
      </c>
      <c r="AT409" s="131">
        <v>32435</v>
      </c>
      <c r="AU409" s="131">
        <v>33970</v>
      </c>
      <c r="AV409" s="131">
        <v>33940</v>
      </c>
      <c r="AW409" s="131">
        <v>25920</v>
      </c>
      <c r="AX409" s="131">
        <v>21538</v>
      </c>
      <c r="AY409" s="131">
        <v>28949</v>
      </c>
      <c r="AZ409" s="131">
        <v>28434</v>
      </c>
      <c r="BA409" s="131">
        <v>32666</v>
      </c>
      <c r="BB409" s="131">
        <v>32451</v>
      </c>
      <c r="BC409" s="131">
        <v>35309</v>
      </c>
      <c r="BD409" s="131">
        <v>26476</v>
      </c>
      <c r="BE409" s="131">
        <v>24614</v>
      </c>
      <c r="BF409" s="131">
        <v>30424</v>
      </c>
      <c r="BG409" s="131">
        <v>31478</v>
      </c>
      <c r="BH409" s="131">
        <v>30453</v>
      </c>
      <c r="BI409" s="131">
        <v>31165</v>
      </c>
      <c r="BJ409" s="131">
        <v>32684</v>
      </c>
      <c r="BK409" s="131">
        <v>25017</v>
      </c>
      <c r="BL409" s="131">
        <v>22761</v>
      </c>
      <c r="BM409" s="131">
        <v>27332</v>
      </c>
      <c r="BN409" s="131">
        <v>28016</v>
      </c>
      <c r="BO409" s="131">
        <v>30236</v>
      </c>
      <c r="BP409" s="131">
        <v>30973</v>
      </c>
      <c r="BQ409" s="131">
        <v>40081</v>
      </c>
      <c r="BR409" s="131">
        <v>29414</v>
      </c>
      <c r="BS409" s="131">
        <v>30952</v>
      </c>
      <c r="BT409" s="131">
        <v>31230</v>
      </c>
      <c r="BU409" s="131">
        <v>30372</v>
      </c>
      <c r="BV409" s="131">
        <v>30384</v>
      </c>
      <c r="BW409" s="131">
        <v>32225</v>
      </c>
      <c r="BX409" s="131">
        <v>34962</v>
      </c>
      <c r="BY409" s="131">
        <v>27531</v>
      </c>
      <c r="BZ409" s="131">
        <v>23590</v>
      </c>
      <c r="CA409" s="131">
        <v>27963</v>
      </c>
      <c r="CB409" s="131">
        <v>28580</v>
      </c>
      <c r="CC409" s="131">
        <v>31445</v>
      </c>
      <c r="CD409" s="131">
        <v>36367</v>
      </c>
      <c r="CE409" s="131">
        <v>37465</v>
      </c>
      <c r="CF409" s="131">
        <v>28003</v>
      </c>
      <c r="CG409" s="131">
        <v>24895</v>
      </c>
      <c r="CH409" s="131">
        <v>29216</v>
      </c>
      <c r="CI409" s="131">
        <v>29641</v>
      </c>
      <c r="CJ409" s="131">
        <v>32044</v>
      </c>
      <c r="CK409" s="131">
        <v>31370</v>
      </c>
      <c r="CL409" s="131">
        <v>34730</v>
      </c>
      <c r="CM409" s="131">
        <v>28351</v>
      </c>
      <c r="CN409" s="131">
        <v>25430</v>
      </c>
      <c r="CO409" s="131">
        <v>29716</v>
      </c>
      <c r="CP409" s="131">
        <v>29774</v>
      </c>
    </row>
    <row r="410" spans="2:94" x14ac:dyDescent="0.3">
      <c r="B410" s="18" t="str">
        <f t="shared" si="11"/>
        <v>DR_Notification received visitsApple iOS</v>
      </c>
      <c r="C410" s="18" t="s">
        <v>173</v>
      </c>
      <c r="D410" s="18" t="s">
        <v>3</v>
      </c>
      <c r="E410" s="18">
        <v>71698</v>
      </c>
      <c r="F410" s="18">
        <v>76133</v>
      </c>
      <c r="G410" s="18">
        <v>57718</v>
      </c>
      <c r="H410" s="18">
        <v>55653</v>
      </c>
      <c r="I410" s="18">
        <v>56704</v>
      </c>
      <c r="J410" s="18">
        <v>68391</v>
      </c>
      <c r="K410" s="18">
        <v>74298</v>
      </c>
      <c r="L410" s="18">
        <v>80816</v>
      </c>
      <c r="M410" s="18">
        <v>79862</v>
      </c>
      <c r="N410" s="18">
        <v>56045</v>
      </c>
      <c r="O410" s="18">
        <v>54558</v>
      </c>
      <c r="P410" s="18">
        <v>63695</v>
      </c>
      <c r="Q410" s="18">
        <v>62365</v>
      </c>
      <c r="R410" s="18">
        <v>73504</v>
      </c>
      <c r="S410" s="18">
        <v>86041</v>
      </c>
      <c r="T410" s="18">
        <v>82222</v>
      </c>
      <c r="U410" s="18">
        <v>57480</v>
      </c>
      <c r="V410" s="18">
        <v>55582</v>
      </c>
      <c r="W410" s="18">
        <v>64277</v>
      </c>
      <c r="X410" s="18">
        <v>60490</v>
      </c>
      <c r="Y410" s="18">
        <v>66138</v>
      </c>
      <c r="Z410" s="18">
        <v>67315</v>
      </c>
      <c r="AA410" s="18">
        <v>76535</v>
      </c>
      <c r="AB410" s="131">
        <v>57061</v>
      </c>
      <c r="AC410" s="131">
        <v>55445</v>
      </c>
      <c r="AD410" s="131">
        <v>64519</v>
      </c>
      <c r="AE410" s="131">
        <v>70036</v>
      </c>
      <c r="AF410" s="131">
        <v>71595</v>
      </c>
      <c r="AG410" s="131">
        <v>71908</v>
      </c>
      <c r="AH410" s="131">
        <v>83501</v>
      </c>
      <c r="AI410" s="131">
        <v>63956</v>
      </c>
      <c r="AJ410" s="131">
        <v>56916</v>
      </c>
      <c r="AK410" s="131">
        <v>74882</v>
      </c>
      <c r="AL410" s="131">
        <v>81246</v>
      </c>
      <c r="AM410" s="131">
        <v>73987</v>
      </c>
      <c r="AN410" s="131">
        <v>77201</v>
      </c>
      <c r="AO410" s="131">
        <v>76941</v>
      </c>
      <c r="AP410" s="131">
        <v>58749</v>
      </c>
      <c r="AQ410" s="131">
        <v>53340</v>
      </c>
      <c r="AR410" s="131">
        <v>63109</v>
      </c>
      <c r="AS410" s="131">
        <v>63636</v>
      </c>
      <c r="AT410" s="131">
        <v>68970</v>
      </c>
      <c r="AU410" s="131">
        <v>74443</v>
      </c>
      <c r="AV410" s="131">
        <v>75998</v>
      </c>
      <c r="AW410" s="131">
        <v>54690</v>
      </c>
      <c r="AX410" s="131">
        <v>47585</v>
      </c>
      <c r="AY410" s="131">
        <v>64191</v>
      </c>
      <c r="AZ410" s="131">
        <v>64002</v>
      </c>
      <c r="BA410" s="131">
        <v>72395</v>
      </c>
      <c r="BB410" s="131">
        <v>72509</v>
      </c>
      <c r="BC410" s="131">
        <v>79514</v>
      </c>
      <c r="BD410" s="131">
        <v>55506</v>
      </c>
      <c r="BE410" s="131">
        <v>54419</v>
      </c>
      <c r="BF410" s="131">
        <v>63478</v>
      </c>
      <c r="BG410" s="131">
        <v>66875</v>
      </c>
      <c r="BH410" s="131">
        <v>68832</v>
      </c>
      <c r="BI410" s="131">
        <v>75521</v>
      </c>
      <c r="BJ410" s="131">
        <v>77719</v>
      </c>
      <c r="BK410" s="131">
        <v>57875</v>
      </c>
      <c r="BL410" s="131">
        <v>53679</v>
      </c>
      <c r="BM410" s="131">
        <v>66075</v>
      </c>
      <c r="BN410" s="131">
        <v>65630</v>
      </c>
      <c r="BO410" s="131">
        <v>73377</v>
      </c>
      <c r="BP410" s="131">
        <v>74867</v>
      </c>
      <c r="BQ410" s="131">
        <v>92712</v>
      </c>
      <c r="BR410" s="131">
        <v>68308</v>
      </c>
      <c r="BS410" s="131">
        <v>71761</v>
      </c>
      <c r="BT410" s="131">
        <v>74398</v>
      </c>
      <c r="BU410" s="131">
        <v>71808</v>
      </c>
      <c r="BV410" s="131">
        <v>70945</v>
      </c>
      <c r="BW410" s="131">
        <v>77305</v>
      </c>
      <c r="BX410" s="131">
        <v>81709</v>
      </c>
      <c r="BY410" s="131">
        <v>62923</v>
      </c>
      <c r="BZ410" s="131">
        <v>55767</v>
      </c>
      <c r="CA410" s="131">
        <v>66552</v>
      </c>
      <c r="CB410" s="131">
        <v>68051</v>
      </c>
      <c r="CC410" s="131">
        <v>74398</v>
      </c>
      <c r="CD410" s="131">
        <v>85975</v>
      </c>
      <c r="CE410" s="131">
        <v>90010</v>
      </c>
      <c r="CF410" s="131">
        <v>63456</v>
      </c>
      <c r="CG410" s="131">
        <v>58439</v>
      </c>
      <c r="CH410" s="131">
        <v>69980</v>
      </c>
      <c r="CI410" s="131">
        <v>70650</v>
      </c>
      <c r="CJ410" s="131">
        <v>79809</v>
      </c>
      <c r="CK410" s="131">
        <v>72505</v>
      </c>
      <c r="CL410" s="131">
        <v>79233</v>
      </c>
      <c r="CM410" s="131">
        <v>61672</v>
      </c>
      <c r="CN410" s="131">
        <v>57014</v>
      </c>
      <c r="CO410" s="131">
        <v>68221</v>
      </c>
      <c r="CP410" s="131">
        <v>67947</v>
      </c>
    </row>
    <row r="411" spans="2:94" x14ac:dyDescent="0.3">
      <c r="B411" s="18" t="str">
        <f t="shared" si="11"/>
        <v>DR_Notification received visitsGoogle Android</v>
      </c>
      <c r="C411" s="18" t="s">
        <v>173</v>
      </c>
      <c r="D411" s="18" t="s">
        <v>4</v>
      </c>
      <c r="E411" s="18">
        <v>12017</v>
      </c>
      <c r="F411" s="18">
        <v>13344</v>
      </c>
      <c r="G411" s="18">
        <v>10042</v>
      </c>
      <c r="H411" s="18">
        <v>9511</v>
      </c>
      <c r="I411" s="18">
        <v>9749</v>
      </c>
      <c r="J411" s="18">
        <v>11817</v>
      </c>
      <c r="K411" s="18">
        <v>12467</v>
      </c>
      <c r="L411" s="18">
        <v>14186</v>
      </c>
      <c r="M411" s="18">
        <v>14156</v>
      </c>
      <c r="N411" s="18">
        <v>9864</v>
      </c>
      <c r="O411" s="18">
        <v>9069</v>
      </c>
      <c r="P411" s="18">
        <v>10811</v>
      </c>
      <c r="Q411" s="18">
        <v>10746</v>
      </c>
      <c r="R411" s="18">
        <v>12492</v>
      </c>
      <c r="S411" s="18">
        <v>13871</v>
      </c>
      <c r="T411" s="18">
        <v>13987</v>
      </c>
      <c r="U411" s="18">
        <v>9870</v>
      </c>
      <c r="V411" s="18">
        <v>9552</v>
      </c>
      <c r="W411" s="18">
        <v>10741</v>
      </c>
      <c r="X411" s="18">
        <v>9938</v>
      </c>
      <c r="Y411" s="18">
        <v>11052</v>
      </c>
      <c r="Z411" s="18">
        <v>12399</v>
      </c>
      <c r="AA411" s="18">
        <v>14141</v>
      </c>
      <c r="AB411" s="131">
        <v>10609</v>
      </c>
      <c r="AC411" s="131">
        <v>9950</v>
      </c>
      <c r="AD411" s="131">
        <v>11219</v>
      </c>
      <c r="AE411" s="131">
        <v>11940</v>
      </c>
      <c r="AF411" s="131">
        <v>12854</v>
      </c>
      <c r="AG411" s="131">
        <v>12939</v>
      </c>
      <c r="AH411" s="131">
        <v>15197</v>
      </c>
      <c r="AI411" s="131">
        <v>11322</v>
      </c>
      <c r="AJ411" s="131">
        <v>9923</v>
      </c>
      <c r="AK411" s="131">
        <v>13204</v>
      </c>
      <c r="AL411" s="131">
        <v>15695</v>
      </c>
      <c r="AM411" s="131">
        <v>13509</v>
      </c>
      <c r="AN411" s="131">
        <v>14738</v>
      </c>
      <c r="AO411" s="131">
        <v>14086</v>
      </c>
      <c r="AP411" s="131">
        <v>10593</v>
      </c>
      <c r="AQ411" s="131">
        <v>9518</v>
      </c>
      <c r="AR411" s="131">
        <v>11026</v>
      </c>
      <c r="AS411" s="131">
        <v>11354</v>
      </c>
      <c r="AT411" s="131">
        <v>12496</v>
      </c>
      <c r="AU411" s="131">
        <v>13280</v>
      </c>
      <c r="AV411" s="131">
        <v>13966</v>
      </c>
      <c r="AW411" s="131">
        <v>9940</v>
      </c>
      <c r="AX411" s="131">
        <v>8226</v>
      </c>
      <c r="AY411" s="131">
        <v>10957</v>
      </c>
      <c r="AZ411" s="131">
        <v>10748</v>
      </c>
      <c r="BA411" s="131">
        <v>12628</v>
      </c>
      <c r="BB411" s="131">
        <v>12699</v>
      </c>
      <c r="BC411" s="131">
        <v>14212</v>
      </c>
      <c r="BD411" s="131">
        <v>10141</v>
      </c>
      <c r="BE411" s="131">
        <v>9393</v>
      </c>
      <c r="BF411" s="131">
        <v>11459</v>
      </c>
      <c r="BG411" s="131">
        <v>11807</v>
      </c>
      <c r="BH411" s="131">
        <v>12888</v>
      </c>
      <c r="BI411" s="131">
        <v>15764</v>
      </c>
      <c r="BJ411" s="131">
        <v>16255</v>
      </c>
      <c r="BK411" s="131">
        <v>12245</v>
      </c>
      <c r="BL411" s="131">
        <v>11246</v>
      </c>
      <c r="BM411" s="131">
        <v>13431</v>
      </c>
      <c r="BN411" s="131">
        <v>13640</v>
      </c>
      <c r="BO411" s="131">
        <v>14965</v>
      </c>
      <c r="BP411" s="131">
        <v>15568</v>
      </c>
      <c r="BQ411" s="131">
        <v>20101</v>
      </c>
      <c r="BR411" s="131">
        <v>14451</v>
      </c>
      <c r="BS411" s="131">
        <v>14560</v>
      </c>
      <c r="BT411" s="131">
        <v>14697</v>
      </c>
      <c r="BU411" s="131">
        <v>14288</v>
      </c>
      <c r="BV411" s="131">
        <v>14284</v>
      </c>
      <c r="BW411" s="131">
        <v>15327</v>
      </c>
      <c r="BX411" s="131">
        <v>16717</v>
      </c>
      <c r="BY411" s="131">
        <v>12978</v>
      </c>
      <c r="BZ411" s="131">
        <v>11216</v>
      </c>
      <c r="CA411" s="131">
        <v>12651</v>
      </c>
      <c r="CB411" s="131">
        <v>12998</v>
      </c>
      <c r="CC411" s="131">
        <v>14472</v>
      </c>
      <c r="CD411" s="131">
        <v>16696</v>
      </c>
      <c r="CE411" s="131">
        <v>17399</v>
      </c>
      <c r="CF411" s="131">
        <v>12552</v>
      </c>
      <c r="CG411" s="131">
        <v>11257</v>
      </c>
      <c r="CH411" s="131">
        <v>13108</v>
      </c>
      <c r="CI411" s="131">
        <v>13198</v>
      </c>
      <c r="CJ411" s="131">
        <v>16345</v>
      </c>
      <c r="CK411" s="131">
        <v>13683</v>
      </c>
      <c r="CL411" s="131">
        <v>15519</v>
      </c>
      <c r="CM411" s="131">
        <v>12096</v>
      </c>
      <c r="CN411" s="131">
        <v>10714</v>
      </c>
      <c r="CO411" s="131">
        <v>12672</v>
      </c>
      <c r="CP411" s="131">
        <v>12736</v>
      </c>
    </row>
    <row r="412" spans="2:94" x14ac:dyDescent="0.3">
      <c r="B412" s="18" t="str">
        <f t="shared" si="11"/>
        <v>DR_Notification page VisitsApple iOS</v>
      </c>
      <c r="C412" s="18" t="s">
        <v>174</v>
      </c>
      <c r="D412" s="18" t="s">
        <v>3</v>
      </c>
      <c r="E412" s="18">
        <v>3230</v>
      </c>
      <c r="F412" s="18">
        <v>3332</v>
      </c>
      <c r="G412" s="18">
        <v>2852</v>
      </c>
      <c r="H412" s="18">
        <v>2613</v>
      </c>
      <c r="I412" s="18">
        <v>2652</v>
      </c>
      <c r="J412" s="18">
        <v>3381</v>
      </c>
      <c r="K412" s="18">
        <v>3576</v>
      </c>
      <c r="L412" s="18">
        <v>3849</v>
      </c>
      <c r="M412" s="18">
        <v>3696</v>
      </c>
      <c r="N412" s="18">
        <v>2954</v>
      </c>
      <c r="O412" s="18">
        <v>2617</v>
      </c>
      <c r="P412" s="18">
        <v>3048</v>
      </c>
      <c r="Q412" s="18">
        <v>2931</v>
      </c>
      <c r="R412" s="18">
        <v>3131</v>
      </c>
      <c r="S412" s="18">
        <v>3737</v>
      </c>
      <c r="T412" s="18">
        <v>3202</v>
      </c>
      <c r="U412" s="18">
        <v>2796</v>
      </c>
      <c r="V412" s="18">
        <v>2631</v>
      </c>
      <c r="W412" s="18">
        <v>3001</v>
      </c>
      <c r="X412" s="18">
        <v>2852</v>
      </c>
      <c r="Y412" s="18">
        <v>2961</v>
      </c>
      <c r="Z412" s="18">
        <v>3001</v>
      </c>
      <c r="AA412" s="18">
        <v>3149</v>
      </c>
      <c r="AB412" s="131">
        <v>2650</v>
      </c>
      <c r="AC412" s="131">
        <v>2490</v>
      </c>
      <c r="AD412" s="131">
        <v>3013</v>
      </c>
      <c r="AE412" s="131">
        <v>3152</v>
      </c>
      <c r="AF412" s="131">
        <v>3107</v>
      </c>
      <c r="AG412" s="131">
        <v>3075</v>
      </c>
      <c r="AH412" s="131">
        <v>3544</v>
      </c>
      <c r="AI412" s="131">
        <v>3062</v>
      </c>
      <c r="AJ412" s="131">
        <v>2569</v>
      </c>
      <c r="AK412" s="131">
        <v>3404</v>
      </c>
      <c r="AL412" s="131">
        <v>3546</v>
      </c>
      <c r="AM412" s="131">
        <v>3387</v>
      </c>
      <c r="AN412" s="131">
        <v>3390</v>
      </c>
      <c r="AO412" s="131">
        <v>3141</v>
      </c>
      <c r="AP412" s="131">
        <v>2710</v>
      </c>
      <c r="AQ412" s="131">
        <v>2347</v>
      </c>
      <c r="AR412" s="131">
        <v>2890</v>
      </c>
      <c r="AS412" s="131">
        <v>2830</v>
      </c>
      <c r="AT412" s="131">
        <v>2983</v>
      </c>
      <c r="AU412" s="131">
        <v>2964</v>
      </c>
      <c r="AV412" s="131">
        <v>2896</v>
      </c>
      <c r="AW412" s="131">
        <v>2388</v>
      </c>
      <c r="AX412" s="131">
        <v>1961</v>
      </c>
      <c r="AY412" s="131">
        <v>2886</v>
      </c>
      <c r="AZ412" s="131">
        <v>2990</v>
      </c>
      <c r="BA412" s="131">
        <v>3062</v>
      </c>
      <c r="BB412" s="131">
        <v>2913</v>
      </c>
      <c r="BC412" s="131">
        <v>2952</v>
      </c>
      <c r="BD412" s="131">
        <v>2525</v>
      </c>
      <c r="BE412" s="131">
        <v>2240</v>
      </c>
      <c r="BF412" s="131">
        <v>2785</v>
      </c>
      <c r="BG412" s="131">
        <v>2915</v>
      </c>
      <c r="BH412" s="131">
        <v>2880</v>
      </c>
      <c r="BI412" s="131">
        <v>3202</v>
      </c>
      <c r="BJ412" s="131">
        <v>3081</v>
      </c>
      <c r="BK412" s="131">
        <v>2727</v>
      </c>
      <c r="BL412" s="131">
        <v>2390</v>
      </c>
      <c r="BM412" s="131">
        <v>3150</v>
      </c>
      <c r="BN412" s="131">
        <v>3015</v>
      </c>
      <c r="BO412" s="131">
        <v>3051</v>
      </c>
      <c r="BP412" s="131">
        <v>3128</v>
      </c>
      <c r="BQ412" s="131">
        <v>3744</v>
      </c>
      <c r="BR412" s="131">
        <v>3138</v>
      </c>
      <c r="BS412" s="131">
        <v>3226</v>
      </c>
      <c r="BT412" s="131">
        <v>3509</v>
      </c>
      <c r="BU412" s="131">
        <v>3212</v>
      </c>
      <c r="BV412" s="131">
        <v>3087</v>
      </c>
      <c r="BW412" s="131">
        <v>3167</v>
      </c>
      <c r="BX412" s="131">
        <v>3286</v>
      </c>
      <c r="BY412" s="131">
        <v>2924</v>
      </c>
      <c r="BZ412" s="131">
        <v>2491</v>
      </c>
      <c r="CA412" s="131">
        <v>3066</v>
      </c>
      <c r="CB412" s="131">
        <v>3162</v>
      </c>
      <c r="CC412" s="131">
        <v>3241</v>
      </c>
      <c r="CD412" s="131">
        <v>3564</v>
      </c>
      <c r="CE412" s="131">
        <v>3470</v>
      </c>
      <c r="CF412" s="131">
        <v>3014</v>
      </c>
      <c r="CG412" s="131">
        <v>2592</v>
      </c>
      <c r="CH412" s="131">
        <v>3145</v>
      </c>
      <c r="CI412" s="131">
        <v>3225</v>
      </c>
      <c r="CJ412" s="131">
        <v>4088</v>
      </c>
      <c r="CK412" s="131">
        <v>4081</v>
      </c>
      <c r="CL412" s="131">
        <v>3391</v>
      </c>
      <c r="CM412" s="131">
        <v>3082</v>
      </c>
      <c r="CN412" s="131">
        <v>2607</v>
      </c>
      <c r="CO412" s="131">
        <v>3316</v>
      </c>
      <c r="CP412" s="131">
        <v>3208</v>
      </c>
    </row>
    <row r="413" spans="2:94" x14ac:dyDescent="0.3">
      <c r="B413" s="18" t="str">
        <f t="shared" si="11"/>
        <v>DR_Notification page VisitsGoogle Android</v>
      </c>
      <c r="C413" s="18" t="s">
        <v>174</v>
      </c>
      <c r="D413" s="18" t="s">
        <v>4</v>
      </c>
      <c r="E413" s="18">
        <v>1516</v>
      </c>
      <c r="F413" s="18">
        <v>1603</v>
      </c>
      <c r="G413" s="18">
        <v>1378</v>
      </c>
      <c r="H413" s="18">
        <v>1253</v>
      </c>
      <c r="I413" s="18">
        <v>1295</v>
      </c>
      <c r="J413" s="18">
        <v>1710</v>
      </c>
      <c r="K413" s="18">
        <v>1518</v>
      </c>
      <c r="L413" s="18">
        <v>1844</v>
      </c>
      <c r="M413" s="18">
        <v>1730</v>
      </c>
      <c r="N413" s="18">
        <v>1354</v>
      </c>
      <c r="O413" s="18">
        <v>1255</v>
      </c>
      <c r="P413" s="18">
        <v>1412</v>
      </c>
      <c r="Q413" s="18">
        <v>1334</v>
      </c>
      <c r="R413" s="18">
        <v>1565</v>
      </c>
      <c r="S413" s="18">
        <v>1689</v>
      </c>
      <c r="T413" s="18">
        <v>1590</v>
      </c>
      <c r="U413" s="18">
        <v>1240</v>
      </c>
      <c r="V413" s="18">
        <v>1350</v>
      </c>
      <c r="W413" s="18">
        <v>1448</v>
      </c>
      <c r="X413" s="18">
        <v>1350</v>
      </c>
      <c r="Y413" s="18">
        <v>1390</v>
      </c>
      <c r="Z413" s="18">
        <v>1627</v>
      </c>
      <c r="AA413" s="18">
        <v>1752</v>
      </c>
      <c r="AB413" s="131">
        <v>1460</v>
      </c>
      <c r="AC413" s="131">
        <v>1352</v>
      </c>
      <c r="AD413" s="131">
        <v>1554</v>
      </c>
      <c r="AE413" s="131">
        <v>1604</v>
      </c>
      <c r="AF413" s="131">
        <v>1683</v>
      </c>
      <c r="AG413" s="131">
        <v>1567</v>
      </c>
      <c r="AH413" s="131">
        <v>1846</v>
      </c>
      <c r="AI413" s="131">
        <v>1546</v>
      </c>
      <c r="AJ413" s="131">
        <v>1241</v>
      </c>
      <c r="AK413" s="131">
        <v>1706</v>
      </c>
      <c r="AL413" s="131">
        <v>1988</v>
      </c>
      <c r="AM413" s="131">
        <v>1768</v>
      </c>
      <c r="AN413" s="131">
        <v>1818</v>
      </c>
      <c r="AO413" s="131">
        <v>1650</v>
      </c>
      <c r="AP413" s="131">
        <v>1347</v>
      </c>
      <c r="AQ413" s="131">
        <v>1161</v>
      </c>
      <c r="AR413" s="131">
        <v>1391</v>
      </c>
      <c r="AS413" s="131">
        <v>1429</v>
      </c>
      <c r="AT413" s="131">
        <v>1572</v>
      </c>
      <c r="AU413" s="131">
        <v>1463</v>
      </c>
      <c r="AV413" s="131">
        <v>1419</v>
      </c>
      <c r="AW413" s="131">
        <v>1211</v>
      </c>
      <c r="AX413" s="131">
        <v>960</v>
      </c>
      <c r="AY413" s="131">
        <v>1394</v>
      </c>
      <c r="AZ413" s="131">
        <v>1376</v>
      </c>
      <c r="BA413" s="131">
        <v>1439</v>
      </c>
      <c r="BB413" s="131">
        <v>1453</v>
      </c>
      <c r="BC413" s="131">
        <v>1602</v>
      </c>
      <c r="BD413" s="131">
        <v>1289</v>
      </c>
      <c r="BE413" s="131">
        <v>1178</v>
      </c>
      <c r="BF413" s="131">
        <v>1426</v>
      </c>
      <c r="BG413" s="131">
        <v>1474</v>
      </c>
      <c r="BH413" s="131">
        <v>1582</v>
      </c>
      <c r="BI413" s="131">
        <v>2012</v>
      </c>
      <c r="BJ413" s="131">
        <v>2087</v>
      </c>
      <c r="BK413" s="131">
        <v>1666</v>
      </c>
      <c r="BL413" s="131">
        <v>1543</v>
      </c>
      <c r="BM413" s="131">
        <v>1743</v>
      </c>
      <c r="BN413" s="131">
        <v>1776</v>
      </c>
      <c r="BO413" s="131">
        <v>1915</v>
      </c>
      <c r="BP413" s="131">
        <v>1868</v>
      </c>
      <c r="BQ413" s="131">
        <v>2459</v>
      </c>
      <c r="BR413" s="131">
        <v>1851</v>
      </c>
      <c r="BS413" s="131">
        <v>1854</v>
      </c>
      <c r="BT413" s="131">
        <v>1811</v>
      </c>
      <c r="BU413" s="131">
        <v>1739</v>
      </c>
      <c r="BV413" s="131">
        <v>1642</v>
      </c>
      <c r="BW413" s="131">
        <v>1750</v>
      </c>
      <c r="BX413" s="131">
        <v>1904</v>
      </c>
      <c r="BY413" s="131">
        <v>1656</v>
      </c>
      <c r="BZ413" s="131">
        <v>1371</v>
      </c>
      <c r="CA413" s="131">
        <v>1598</v>
      </c>
      <c r="CB413" s="131">
        <v>1635</v>
      </c>
      <c r="CC413" s="131">
        <v>1721</v>
      </c>
      <c r="CD413" s="131">
        <v>2035</v>
      </c>
      <c r="CE413" s="131">
        <v>1896</v>
      </c>
      <c r="CF413" s="131">
        <v>1521</v>
      </c>
      <c r="CG413" s="131">
        <v>1335</v>
      </c>
      <c r="CH413" s="131">
        <v>1632</v>
      </c>
      <c r="CI413" s="131">
        <v>1654</v>
      </c>
      <c r="CJ413" s="131">
        <v>1999</v>
      </c>
      <c r="CK413" s="131">
        <v>1598</v>
      </c>
      <c r="CL413" s="131">
        <v>1732</v>
      </c>
      <c r="CM413" s="131">
        <v>1485</v>
      </c>
      <c r="CN413" s="131">
        <v>1344</v>
      </c>
      <c r="CO413" s="131">
        <v>1610</v>
      </c>
      <c r="CP413" s="131">
        <v>1533</v>
      </c>
    </row>
    <row r="414" spans="2:94" x14ac:dyDescent="0.3">
      <c r="B414" s="18" t="str">
        <f t="shared" si="11"/>
        <v>DR_Notification Viewed with new notificationsApple iOS</v>
      </c>
      <c r="C414" s="18" t="s">
        <v>175</v>
      </c>
      <c r="D414" s="18" t="s">
        <v>3</v>
      </c>
      <c r="E414" s="18">
        <v>251</v>
      </c>
      <c r="F414" s="18">
        <v>253</v>
      </c>
      <c r="G414" s="18">
        <v>209</v>
      </c>
      <c r="H414" s="18">
        <v>172</v>
      </c>
      <c r="I414" s="18">
        <v>219</v>
      </c>
      <c r="J414" s="18">
        <v>269</v>
      </c>
      <c r="K414" s="18">
        <v>250</v>
      </c>
      <c r="L414" s="18">
        <v>329</v>
      </c>
      <c r="M414" s="18">
        <v>307</v>
      </c>
      <c r="N414" s="18">
        <v>266</v>
      </c>
      <c r="O414" s="18">
        <v>227</v>
      </c>
      <c r="P414" s="18">
        <v>239</v>
      </c>
      <c r="Q414" s="18">
        <v>249</v>
      </c>
      <c r="R414" s="18">
        <v>244</v>
      </c>
      <c r="S414" s="18">
        <v>277</v>
      </c>
      <c r="T414" s="18">
        <v>270</v>
      </c>
      <c r="U414" s="18">
        <v>230</v>
      </c>
      <c r="V414" s="18">
        <v>163</v>
      </c>
      <c r="W414" s="18">
        <v>255</v>
      </c>
      <c r="X414" s="18">
        <v>254</v>
      </c>
      <c r="Y414" s="18">
        <v>258</v>
      </c>
      <c r="Z414" s="18">
        <v>299</v>
      </c>
      <c r="AA414" s="18">
        <v>336</v>
      </c>
      <c r="AB414" s="131">
        <v>254</v>
      </c>
      <c r="AC414" s="131">
        <v>228</v>
      </c>
      <c r="AD414" s="131">
        <v>264</v>
      </c>
      <c r="AE414" s="131">
        <v>281</v>
      </c>
      <c r="AF414" s="131">
        <v>268</v>
      </c>
      <c r="AG414" s="131">
        <v>255</v>
      </c>
      <c r="AH414" s="131">
        <v>294</v>
      </c>
      <c r="AI414" s="131">
        <v>265</v>
      </c>
      <c r="AJ414" s="131">
        <v>266</v>
      </c>
      <c r="AK414" s="131">
        <v>307</v>
      </c>
      <c r="AL414" s="131">
        <v>351</v>
      </c>
      <c r="AM414" s="131">
        <v>319</v>
      </c>
      <c r="AN414" s="131">
        <v>318</v>
      </c>
      <c r="AO414" s="131">
        <v>269</v>
      </c>
      <c r="AP414" s="131">
        <v>265</v>
      </c>
      <c r="AQ414" s="131">
        <v>218</v>
      </c>
      <c r="AR414" s="131">
        <v>232</v>
      </c>
      <c r="AS414" s="131">
        <v>261</v>
      </c>
      <c r="AT414" s="131">
        <v>274</v>
      </c>
      <c r="AU414" s="131">
        <v>249</v>
      </c>
      <c r="AV414" s="131">
        <v>246</v>
      </c>
      <c r="AW414" s="131">
        <v>199</v>
      </c>
      <c r="AX414" s="131">
        <v>146</v>
      </c>
      <c r="AY414" s="131">
        <v>257</v>
      </c>
      <c r="AZ414" s="131">
        <v>256</v>
      </c>
      <c r="BA414" s="131">
        <v>333</v>
      </c>
      <c r="BB414" s="131">
        <v>284</v>
      </c>
      <c r="BC414" s="131">
        <v>281</v>
      </c>
      <c r="BD414" s="131">
        <v>260</v>
      </c>
      <c r="BE414" s="131">
        <v>224</v>
      </c>
      <c r="BF414" s="131">
        <v>311</v>
      </c>
      <c r="BG414" s="131">
        <v>279</v>
      </c>
      <c r="BH414" s="131">
        <v>375</v>
      </c>
      <c r="BI414" s="131">
        <v>623</v>
      </c>
      <c r="BJ414" s="131">
        <v>527</v>
      </c>
      <c r="BK414" s="131">
        <v>523</v>
      </c>
      <c r="BL414" s="131">
        <v>493</v>
      </c>
      <c r="BM414" s="131">
        <v>560</v>
      </c>
      <c r="BN414" s="131">
        <v>565</v>
      </c>
      <c r="BO414" s="131">
        <v>566</v>
      </c>
      <c r="BP414" s="131">
        <v>596</v>
      </c>
      <c r="BQ414" s="131">
        <v>707</v>
      </c>
      <c r="BR414" s="131">
        <v>550</v>
      </c>
      <c r="BS414" s="131">
        <v>643</v>
      </c>
      <c r="BT414" s="131">
        <v>661</v>
      </c>
      <c r="BU414" s="131">
        <v>629</v>
      </c>
      <c r="BV414" s="131">
        <v>551</v>
      </c>
      <c r="BW414" s="131">
        <v>565</v>
      </c>
      <c r="BX414" s="131">
        <v>563</v>
      </c>
      <c r="BY414" s="131">
        <v>547</v>
      </c>
      <c r="BZ414" s="131">
        <v>500</v>
      </c>
      <c r="CA414" s="131">
        <v>571</v>
      </c>
      <c r="CB414" s="131">
        <v>618</v>
      </c>
      <c r="CC414" s="131">
        <v>602</v>
      </c>
      <c r="CD414" s="131">
        <v>705</v>
      </c>
      <c r="CE414" s="131">
        <v>585</v>
      </c>
      <c r="CF414" s="131">
        <v>577</v>
      </c>
      <c r="CG414" s="131">
        <v>526</v>
      </c>
      <c r="CH414" s="131">
        <v>603</v>
      </c>
      <c r="CI414" s="131">
        <v>647</v>
      </c>
      <c r="CJ414" s="131">
        <v>686</v>
      </c>
      <c r="CK414" s="131">
        <v>813</v>
      </c>
      <c r="CL414" s="131">
        <v>681</v>
      </c>
      <c r="CM414" s="131">
        <v>604</v>
      </c>
      <c r="CN414" s="131">
        <v>479</v>
      </c>
      <c r="CO414" s="131">
        <v>612</v>
      </c>
      <c r="CP414" s="131">
        <v>613</v>
      </c>
    </row>
    <row r="415" spans="2:94" x14ac:dyDescent="0.3">
      <c r="B415" s="18" t="str">
        <f t="shared" si="11"/>
        <v>DR_Notification Viewed with new notificationsGoogle Android</v>
      </c>
      <c r="C415" s="18" t="s">
        <v>175</v>
      </c>
      <c r="D415" s="18" t="s">
        <v>4</v>
      </c>
      <c r="E415" s="18">
        <v>75</v>
      </c>
      <c r="F415" s="18">
        <v>98</v>
      </c>
      <c r="G415" s="18">
        <v>72</v>
      </c>
      <c r="H415" s="18">
        <v>71</v>
      </c>
      <c r="I415" s="18">
        <v>72</v>
      </c>
      <c r="J415" s="18">
        <v>103</v>
      </c>
      <c r="K415" s="18">
        <v>75</v>
      </c>
      <c r="L415" s="18">
        <v>138</v>
      </c>
      <c r="M415" s="18">
        <v>116</v>
      </c>
      <c r="N415" s="18">
        <v>99</v>
      </c>
      <c r="O415" s="18">
        <v>94</v>
      </c>
      <c r="P415" s="18">
        <v>100</v>
      </c>
      <c r="Q415" s="18">
        <v>89</v>
      </c>
      <c r="R415" s="18">
        <v>99</v>
      </c>
      <c r="S415" s="18">
        <v>100</v>
      </c>
      <c r="T415" s="18">
        <v>122</v>
      </c>
      <c r="U415" s="18">
        <v>79</v>
      </c>
      <c r="V415" s="18">
        <v>82</v>
      </c>
      <c r="W415" s="18">
        <v>90</v>
      </c>
      <c r="X415" s="18">
        <v>87</v>
      </c>
      <c r="Y415" s="18">
        <v>85</v>
      </c>
      <c r="Z415" s="18">
        <v>118</v>
      </c>
      <c r="AA415" s="18">
        <v>108</v>
      </c>
      <c r="AB415" s="131">
        <v>86</v>
      </c>
      <c r="AC415" s="131">
        <v>110</v>
      </c>
      <c r="AD415" s="131">
        <v>97</v>
      </c>
      <c r="AE415" s="131">
        <v>97</v>
      </c>
      <c r="AF415" s="131">
        <v>119</v>
      </c>
      <c r="AG415" s="131">
        <v>99</v>
      </c>
      <c r="AH415" s="131">
        <v>128</v>
      </c>
      <c r="AI415" s="131">
        <v>104</v>
      </c>
      <c r="AJ415" s="131">
        <v>90</v>
      </c>
      <c r="AK415" s="131">
        <v>100</v>
      </c>
      <c r="AL415" s="131">
        <v>110</v>
      </c>
      <c r="AM415" s="131">
        <v>129</v>
      </c>
      <c r="AN415" s="131">
        <v>108</v>
      </c>
      <c r="AO415" s="131">
        <v>114</v>
      </c>
      <c r="AP415" s="131">
        <v>106</v>
      </c>
      <c r="AQ415" s="131">
        <v>76</v>
      </c>
      <c r="AR415" s="131">
        <v>101</v>
      </c>
      <c r="AS415" s="131">
        <v>79</v>
      </c>
      <c r="AT415" s="131">
        <v>87</v>
      </c>
      <c r="AU415" s="131">
        <v>113</v>
      </c>
      <c r="AV415" s="131">
        <v>91</v>
      </c>
      <c r="AW415" s="131">
        <v>76</v>
      </c>
      <c r="AX415" s="131">
        <v>58</v>
      </c>
      <c r="AY415" s="131">
        <v>93</v>
      </c>
      <c r="AZ415" s="131">
        <v>82</v>
      </c>
      <c r="BA415" s="131">
        <v>94</v>
      </c>
      <c r="BB415" s="131">
        <v>85</v>
      </c>
      <c r="BC415" s="131">
        <v>108</v>
      </c>
      <c r="BD415" s="131">
        <v>93</v>
      </c>
      <c r="BE415" s="131">
        <v>92</v>
      </c>
      <c r="BF415" s="131">
        <v>86</v>
      </c>
      <c r="BG415" s="131">
        <v>103</v>
      </c>
      <c r="BH415" s="131">
        <v>204</v>
      </c>
      <c r="BI415" s="131">
        <v>249</v>
      </c>
      <c r="BJ415" s="131">
        <v>213</v>
      </c>
      <c r="BK415" s="131">
        <v>156</v>
      </c>
      <c r="BL415" s="131">
        <v>156</v>
      </c>
      <c r="BM415" s="131">
        <v>150</v>
      </c>
      <c r="BN415" s="131">
        <v>158</v>
      </c>
      <c r="BO415" s="131">
        <v>150</v>
      </c>
      <c r="BP415" s="131">
        <v>143</v>
      </c>
      <c r="BQ415" s="131">
        <v>178</v>
      </c>
      <c r="BR415" s="131">
        <v>153</v>
      </c>
      <c r="BS415" s="131">
        <v>139</v>
      </c>
      <c r="BT415" s="131">
        <v>140</v>
      </c>
      <c r="BU415" s="131">
        <v>109</v>
      </c>
      <c r="BV415" s="131">
        <v>115</v>
      </c>
      <c r="BW415" s="131">
        <v>137</v>
      </c>
      <c r="BX415" s="131">
        <v>145</v>
      </c>
      <c r="BY415" s="131">
        <v>122</v>
      </c>
      <c r="BZ415" s="131">
        <v>96</v>
      </c>
      <c r="CA415" s="131">
        <v>121</v>
      </c>
      <c r="CB415" s="131">
        <v>131</v>
      </c>
      <c r="CC415" s="131">
        <v>123</v>
      </c>
      <c r="CD415" s="131">
        <v>146</v>
      </c>
      <c r="CE415" s="131">
        <v>126</v>
      </c>
      <c r="CF415" s="131">
        <v>105</v>
      </c>
      <c r="CG415" s="131">
        <v>81</v>
      </c>
      <c r="CH415" s="131">
        <v>113</v>
      </c>
      <c r="CI415" s="131">
        <v>100</v>
      </c>
      <c r="CJ415" s="131">
        <v>145</v>
      </c>
      <c r="CK415" s="131">
        <v>143</v>
      </c>
      <c r="CL415" s="131">
        <v>141</v>
      </c>
      <c r="CM415" s="131">
        <v>127</v>
      </c>
      <c r="CN415" s="131">
        <v>107</v>
      </c>
      <c r="CO415" s="131">
        <v>86</v>
      </c>
      <c r="CP415" s="131">
        <v>111</v>
      </c>
    </row>
    <row r="416" spans="2:94" x14ac:dyDescent="0.3">
      <c r="B416" s="18" t="str">
        <f t="shared" si="11"/>
        <v>DR_Notification Declined with new notificationsApple iOS</v>
      </c>
      <c r="C416" s="18" t="s">
        <v>176</v>
      </c>
      <c r="D416" s="18" t="s">
        <v>3</v>
      </c>
      <c r="E416" s="18">
        <v>700</v>
      </c>
      <c r="F416" s="18">
        <v>756</v>
      </c>
      <c r="G416" s="18">
        <v>630</v>
      </c>
      <c r="H416" s="18">
        <v>580</v>
      </c>
      <c r="I416" s="18">
        <v>567</v>
      </c>
      <c r="J416" s="18">
        <v>735</v>
      </c>
      <c r="K416" s="18">
        <v>790</v>
      </c>
      <c r="L416" s="18">
        <v>843</v>
      </c>
      <c r="M416" s="18">
        <v>847</v>
      </c>
      <c r="N416" s="18">
        <v>681</v>
      </c>
      <c r="O416" s="18">
        <v>598</v>
      </c>
      <c r="P416" s="18">
        <v>672</v>
      </c>
      <c r="Q416" s="18">
        <v>660</v>
      </c>
      <c r="R416" s="18">
        <v>732</v>
      </c>
      <c r="S416" s="18">
        <v>835</v>
      </c>
      <c r="T416" s="18">
        <v>721</v>
      </c>
      <c r="U416" s="18">
        <v>615</v>
      </c>
      <c r="V416" s="18">
        <v>608</v>
      </c>
      <c r="W416" s="18">
        <v>656</v>
      </c>
      <c r="X416" s="18">
        <v>581</v>
      </c>
      <c r="Y416" s="18">
        <v>627</v>
      </c>
      <c r="Z416" s="18">
        <v>660</v>
      </c>
      <c r="AA416" s="18">
        <v>702</v>
      </c>
      <c r="AB416" s="132">
        <v>596</v>
      </c>
      <c r="AC416" s="132">
        <v>585</v>
      </c>
      <c r="AD416" s="132">
        <v>647</v>
      </c>
      <c r="AE416" s="132">
        <v>686</v>
      </c>
      <c r="AF416" s="132">
        <v>652</v>
      </c>
      <c r="AG416" s="132">
        <v>679</v>
      </c>
      <c r="AH416" s="132">
        <v>763</v>
      </c>
      <c r="AI416" s="132">
        <v>668</v>
      </c>
      <c r="AJ416" s="132">
        <v>533</v>
      </c>
      <c r="AK416" s="132">
        <v>763</v>
      </c>
      <c r="AL416" s="132">
        <v>793</v>
      </c>
      <c r="AM416" s="132">
        <v>730</v>
      </c>
      <c r="AN416" s="132">
        <v>737</v>
      </c>
      <c r="AO416" s="132">
        <v>652</v>
      </c>
      <c r="AP416" s="132">
        <v>601</v>
      </c>
      <c r="AQ416" s="132">
        <v>525</v>
      </c>
      <c r="AR416" s="132">
        <v>600</v>
      </c>
      <c r="AS416" s="132">
        <v>577</v>
      </c>
      <c r="AT416" s="132">
        <v>676</v>
      </c>
      <c r="AU416" s="132">
        <v>679</v>
      </c>
      <c r="AV416" s="132">
        <v>659</v>
      </c>
      <c r="AW416" s="132">
        <v>486</v>
      </c>
      <c r="AX416" s="132">
        <v>434</v>
      </c>
      <c r="AY416" s="132">
        <v>595</v>
      </c>
      <c r="AZ416" s="132">
        <v>672</v>
      </c>
      <c r="BA416" s="132">
        <v>706</v>
      </c>
      <c r="BB416" s="132">
        <v>612</v>
      </c>
      <c r="BC416" s="132">
        <v>664</v>
      </c>
      <c r="BD416" s="132">
        <v>568</v>
      </c>
      <c r="BE416" s="132">
        <v>487</v>
      </c>
      <c r="BF416" s="132">
        <v>621</v>
      </c>
      <c r="BG416" s="132">
        <v>648</v>
      </c>
      <c r="BH416" s="132">
        <v>629</v>
      </c>
      <c r="BI416" s="132">
        <v>707</v>
      </c>
      <c r="BJ416" s="132">
        <v>638</v>
      </c>
      <c r="BK416" s="132">
        <v>593</v>
      </c>
      <c r="BL416" s="132">
        <v>511</v>
      </c>
      <c r="BM416" s="132">
        <v>666</v>
      </c>
      <c r="BN416" s="132">
        <v>597</v>
      </c>
      <c r="BO416" s="132">
        <v>649</v>
      </c>
      <c r="BP416" s="132">
        <v>670</v>
      </c>
      <c r="BQ416" s="132">
        <v>807</v>
      </c>
      <c r="BR416" s="132">
        <v>646</v>
      </c>
      <c r="BS416" s="132">
        <v>674</v>
      </c>
      <c r="BT416" s="132">
        <v>759</v>
      </c>
      <c r="BU416" s="132">
        <v>686</v>
      </c>
      <c r="BV416" s="132">
        <v>630</v>
      </c>
      <c r="BW416" s="132">
        <v>621</v>
      </c>
      <c r="BX416" s="132">
        <v>642</v>
      </c>
      <c r="BY416" s="132">
        <v>604</v>
      </c>
      <c r="BZ416" s="132">
        <v>540</v>
      </c>
      <c r="CA416" s="132">
        <v>636</v>
      </c>
      <c r="CB416" s="132">
        <v>631</v>
      </c>
      <c r="CC416" s="132">
        <v>612</v>
      </c>
      <c r="CD416" s="132">
        <v>727</v>
      </c>
      <c r="CE416" s="132">
        <v>730</v>
      </c>
      <c r="CF416" s="132">
        <v>629</v>
      </c>
      <c r="CG416" s="132">
        <v>547</v>
      </c>
      <c r="CH416" s="132">
        <v>706</v>
      </c>
      <c r="CI416" s="132">
        <v>658</v>
      </c>
      <c r="CJ416" s="132">
        <v>910</v>
      </c>
      <c r="CK416" s="132">
        <v>879</v>
      </c>
      <c r="CL416" s="132">
        <v>761</v>
      </c>
      <c r="CM416" s="132">
        <v>661</v>
      </c>
      <c r="CN416" s="132">
        <v>559</v>
      </c>
      <c r="CO416" s="132">
        <v>676</v>
      </c>
      <c r="CP416" s="133">
        <v>671</v>
      </c>
    </row>
    <row r="417" spans="2:94" x14ac:dyDescent="0.3">
      <c r="B417" s="18" t="str">
        <f t="shared" si="11"/>
        <v>DR_Notification Declined with new notificationsGoogle Android</v>
      </c>
      <c r="C417" s="18" t="s">
        <v>176</v>
      </c>
      <c r="D417" s="18" t="s">
        <v>4</v>
      </c>
      <c r="E417" s="18">
        <v>431</v>
      </c>
      <c r="F417" s="18">
        <v>496</v>
      </c>
      <c r="G417" s="18">
        <v>388</v>
      </c>
      <c r="H417" s="18">
        <v>352</v>
      </c>
      <c r="I417" s="18">
        <v>408</v>
      </c>
      <c r="J417" s="18">
        <v>542</v>
      </c>
      <c r="K417" s="18">
        <v>458</v>
      </c>
      <c r="L417" s="18">
        <v>558</v>
      </c>
      <c r="M417" s="18">
        <v>536</v>
      </c>
      <c r="N417" s="18">
        <v>391</v>
      </c>
      <c r="O417" s="18">
        <v>342</v>
      </c>
      <c r="P417" s="18">
        <v>403</v>
      </c>
      <c r="Q417" s="18">
        <v>388</v>
      </c>
      <c r="R417" s="18">
        <v>458</v>
      </c>
      <c r="S417" s="18">
        <v>503</v>
      </c>
      <c r="T417" s="18">
        <v>459</v>
      </c>
      <c r="U417" s="18">
        <v>372</v>
      </c>
      <c r="V417" s="18">
        <v>405</v>
      </c>
      <c r="W417" s="18">
        <v>437</v>
      </c>
      <c r="X417" s="18">
        <v>424</v>
      </c>
      <c r="Y417" s="18">
        <v>413</v>
      </c>
      <c r="Z417" s="18">
        <v>460</v>
      </c>
      <c r="AA417" s="18">
        <v>490</v>
      </c>
      <c r="AB417" s="132">
        <v>351</v>
      </c>
      <c r="AC417" s="132">
        <v>360</v>
      </c>
      <c r="AD417" s="132">
        <v>417</v>
      </c>
      <c r="AE417" s="132">
        <v>434</v>
      </c>
      <c r="AF417" s="132">
        <v>463</v>
      </c>
      <c r="AG417" s="132">
        <v>415</v>
      </c>
      <c r="AH417" s="132">
        <v>506</v>
      </c>
      <c r="AI417" s="132">
        <v>423</v>
      </c>
      <c r="AJ417" s="132">
        <v>345</v>
      </c>
      <c r="AK417" s="132">
        <v>452</v>
      </c>
      <c r="AL417" s="132">
        <v>565</v>
      </c>
      <c r="AM417" s="132">
        <v>480</v>
      </c>
      <c r="AN417" s="132">
        <v>484</v>
      </c>
      <c r="AO417" s="132">
        <v>432</v>
      </c>
      <c r="AP417" s="132">
        <v>348</v>
      </c>
      <c r="AQ417" s="132">
        <v>312</v>
      </c>
      <c r="AR417" s="132">
        <v>364</v>
      </c>
      <c r="AS417" s="132">
        <v>395</v>
      </c>
      <c r="AT417" s="132">
        <v>423</v>
      </c>
      <c r="AU417" s="132">
        <v>408</v>
      </c>
      <c r="AV417" s="132">
        <v>381</v>
      </c>
      <c r="AW417" s="132">
        <v>326</v>
      </c>
      <c r="AX417" s="132">
        <v>271</v>
      </c>
      <c r="AY417" s="132">
        <v>386</v>
      </c>
      <c r="AZ417" s="132">
        <v>336</v>
      </c>
      <c r="BA417" s="132">
        <v>410</v>
      </c>
      <c r="BB417" s="132">
        <v>430</v>
      </c>
      <c r="BC417" s="132">
        <v>444</v>
      </c>
      <c r="BD417" s="132">
        <v>353</v>
      </c>
      <c r="BE417" s="132">
        <v>315</v>
      </c>
      <c r="BF417" s="132">
        <v>405</v>
      </c>
      <c r="BG417" s="132">
        <v>373</v>
      </c>
      <c r="BH417" s="132">
        <v>433</v>
      </c>
      <c r="BI417" s="132">
        <v>532</v>
      </c>
      <c r="BJ417" s="132">
        <v>501</v>
      </c>
      <c r="BK417" s="132">
        <v>412</v>
      </c>
      <c r="BL417" s="132">
        <v>401</v>
      </c>
      <c r="BM417" s="132">
        <v>436</v>
      </c>
      <c r="BN417" s="132">
        <v>438</v>
      </c>
      <c r="BO417" s="132">
        <v>460</v>
      </c>
      <c r="BP417" s="132">
        <v>455</v>
      </c>
      <c r="BQ417" s="132">
        <v>608</v>
      </c>
      <c r="BR417" s="132">
        <v>458</v>
      </c>
      <c r="BS417" s="132">
        <v>484</v>
      </c>
      <c r="BT417" s="132">
        <v>446</v>
      </c>
      <c r="BU417" s="132">
        <v>435</v>
      </c>
      <c r="BV417" s="132">
        <v>409</v>
      </c>
      <c r="BW417" s="132">
        <v>472</v>
      </c>
      <c r="BX417" s="132">
        <v>478</v>
      </c>
      <c r="BY417" s="132">
        <v>415</v>
      </c>
      <c r="BZ417" s="132">
        <v>361</v>
      </c>
      <c r="CA417" s="132">
        <v>408</v>
      </c>
      <c r="CB417" s="132">
        <v>391</v>
      </c>
      <c r="CC417" s="132">
        <v>420</v>
      </c>
      <c r="CD417" s="132">
        <v>491</v>
      </c>
      <c r="CE417" s="132">
        <v>461</v>
      </c>
      <c r="CF417" s="132">
        <v>359</v>
      </c>
      <c r="CG417" s="132">
        <v>342</v>
      </c>
      <c r="CH417" s="132">
        <v>418</v>
      </c>
      <c r="CI417" s="132">
        <v>409</v>
      </c>
      <c r="CJ417" s="132">
        <v>565</v>
      </c>
      <c r="CK417" s="132">
        <v>433</v>
      </c>
      <c r="CL417" s="132">
        <v>457</v>
      </c>
      <c r="CM417" s="132">
        <v>358</v>
      </c>
      <c r="CN417" s="132">
        <v>379</v>
      </c>
      <c r="CO417" s="132">
        <v>373</v>
      </c>
      <c r="CP417" s="133">
        <v>389</v>
      </c>
    </row>
    <row r="418" spans="2:94" x14ac:dyDescent="0.3">
      <c r="B418" s="18" t="str">
        <f t="shared" si="11"/>
        <v>DR_Notification accepted with new notificationsApple iOS</v>
      </c>
      <c r="C418" s="18" t="s">
        <v>177</v>
      </c>
      <c r="D418" s="18" t="s">
        <v>3</v>
      </c>
      <c r="E418" s="18">
        <v>168</v>
      </c>
      <c r="F418" s="18">
        <v>190</v>
      </c>
      <c r="G418" s="18">
        <v>155</v>
      </c>
      <c r="H418" s="18">
        <v>110</v>
      </c>
      <c r="I418" s="18">
        <v>133</v>
      </c>
      <c r="J418" s="18">
        <v>189</v>
      </c>
      <c r="K418" s="18">
        <v>160</v>
      </c>
      <c r="L418" s="18">
        <v>194</v>
      </c>
      <c r="M418" s="18">
        <v>191</v>
      </c>
      <c r="N418" s="18">
        <v>153</v>
      </c>
      <c r="O418" s="18">
        <v>122</v>
      </c>
      <c r="P418" s="18">
        <v>142</v>
      </c>
      <c r="Q418" s="18">
        <v>154</v>
      </c>
      <c r="R418" s="18">
        <v>129</v>
      </c>
      <c r="S418" s="18">
        <v>152</v>
      </c>
      <c r="T418" s="18">
        <v>155</v>
      </c>
      <c r="U418" s="18">
        <v>130</v>
      </c>
      <c r="V418" s="18">
        <v>96</v>
      </c>
      <c r="W418" s="18">
        <v>164</v>
      </c>
      <c r="X418" s="18">
        <v>162</v>
      </c>
      <c r="Y418" s="18">
        <v>159</v>
      </c>
      <c r="Z418" s="18">
        <v>208</v>
      </c>
      <c r="AA418" s="18">
        <v>227</v>
      </c>
      <c r="AB418" s="132">
        <v>175</v>
      </c>
      <c r="AC418" s="132">
        <v>160</v>
      </c>
      <c r="AD418" s="132">
        <v>192</v>
      </c>
      <c r="AE418" s="132">
        <v>184</v>
      </c>
      <c r="AF418" s="132">
        <v>186</v>
      </c>
      <c r="AG418" s="132">
        <v>182</v>
      </c>
      <c r="AH418" s="132">
        <v>200</v>
      </c>
      <c r="AI418" s="132">
        <v>179</v>
      </c>
      <c r="AJ418" s="132">
        <v>178</v>
      </c>
      <c r="AK418" s="132">
        <v>211</v>
      </c>
      <c r="AL418" s="132">
        <v>237</v>
      </c>
      <c r="AM418" s="132">
        <v>226</v>
      </c>
      <c r="AN418" s="132">
        <v>214</v>
      </c>
      <c r="AO418" s="132">
        <v>190</v>
      </c>
      <c r="AP418" s="132">
        <v>183</v>
      </c>
      <c r="AQ418" s="132">
        <v>161</v>
      </c>
      <c r="AR418" s="132">
        <v>149</v>
      </c>
      <c r="AS418" s="132">
        <v>186</v>
      </c>
      <c r="AT418" s="132">
        <v>179</v>
      </c>
      <c r="AU418" s="132">
        <v>170</v>
      </c>
      <c r="AV418" s="132">
        <v>162</v>
      </c>
      <c r="AW418" s="132">
        <v>154</v>
      </c>
      <c r="AX418" s="132">
        <v>96</v>
      </c>
      <c r="AY418" s="132">
        <v>178</v>
      </c>
      <c r="AZ418" s="132">
        <v>172</v>
      </c>
      <c r="BA418" s="132">
        <v>238</v>
      </c>
      <c r="BB418" s="132">
        <v>203</v>
      </c>
      <c r="BC418" s="132">
        <v>197</v>
      </c>
      <c r="BD418" s="132">
        <v>184</v>
      </c>
      <c r="BE418" s="132">
        <v>141</v>
      </c>
      <c r="BF418" s="132">
        <v>220</v>
      </c>
      <c r="BG418" s="132">
        <v>202</v>
      </c>
      <c r="BH418" s="132">
        <v>196</v>
      </c>
      <c r="BI418" s="132">
        <v>445</v>
      </c>
      <c r="BJ418" s="132">
        <v>418</v>
      </c>
      <c r="BK418" s="132">
        <v>409</v>
      </c>
      <c r="BL418" s="132">
        <v>421</v>
      </c>
      <c r="BM418" s="132">
        <v>447</v>
      </c>
      <c r="BN418" s="132">
        <v>449</v>
      </c>
      <c r="BO418" s="132">
        <v>456</v>
      </c>
      <c r="BP418" s="132">
        <v>512</v>
      </c>
      <c r="BQ418" s="132">
        <v>597</v>
      </c>
      <c r="BR418" s="132">
        <v>467</v>
      </c>
      <c r="BS418" s="132">
        <v>530</v>
      </c>
      <c r="BT418" s="132">
        <v>543</v>
      </c>
      <c r="BU418" s="132">
        <v>540</v>
      </c>
      <c r="BV418" s="132">
        <v>475</v>
      </c>
      <c r="BW418" s="132">
        <v>469</v>
      </c>
      <c r="BX418" s="132">
        <v>479</v>
      </c>
      <c r="BY418" s="132">
        <v>474</v>
      </c>
      <c r="BZ418" s="132">
        <v>434</v>
      </c>
      <c r="CA418" s="132">
        <v>488</v>
      </c>
      <c r="CB418" s="132">
        <v>517</v>
      </c>
      <c r="CC418" s="132">
        <v>495</v>
      </c>
      <c r="CD418" s="132">
        <v>552</v>
      </c>
      <c r="CE418" s="132">
        <v>484</v>
      </c>
      <c r="CF418" s="132">
        <v>469</v>
      </c>
      <c r="CG418" s="132">
        <v>434</v>
      </c>
      <c r="CH418" s="132">
        <v>515</v>
      </c>
      <c r="CI418" s="132">
        <v>535</v>
      </c>
      <c r="CJ418" s="132">
        <v>546</v>
      </c>
      <c r="CK418" s="132">
        <v>658</v>
      </c>
      <c r="CL418" s="132">
        <v>567</v>
      </c>
      <c r="CM418" s="132">
        <v>501</v>
      </c>
      <c r="CN418" s="132">
        <v>391</v>
      </c>
      <c r="CO418" s="132">
        <v>521</v>
      </c>
      <c r="CP418" s="133">
        <v>489</v>
      </c>
    </row>
    <row r="419" spans="2:94" x14ac:dyDescent="0.3">
      <c r="B419" s="18" t="str">
        <f t="shared" si="11"/>
        <v>DR_Notification accepted with new notificationsGoogle Android</v>
      </c>
      <c r="C419" s="18" t="s">
        <v>177</v>
      </c>
      <c r="D419" s="18" t="s">
        <v>4</v>
      </c>
      <c r="E419" s="18">
        <v>47</v>
      </c>
      <c r="F419" s="18">
        <v>60</v>
      </c>
      <c r="G419" s="18">
        <v>70</v>
      </c>
      <c r="H419" s="18">
        <v>55</v>
      </c>
      <c r="I419" s="18">
        <v>60</v>
      </c>
      <c r="J419" s="18">
        <v>71</v>
      </c>
      <c r="K419" s="18">
        <v>56</v>
      </c>
      <c r="L419" s="18">
        <v>68</v>
      </c>
      <c r="M419" s="18">
        <v>79</v>
      </c>
      <c r="N419" s="18">
        <v>51</v>
      </c>
      <c r="O419" s="18">
        <v>55</v>
      </c>
      <c r="P419" s="18">
        <v>44</v>
      </c>
      <c r="Q419" s="18">
        <v>55</v>
      </c>
      <c r="R419" s="18">
        <v>52</v>
      </c>
      <c r="S419" s="18">
        <v>46</v>
      </c>
      <c r="T419" s="18">
        <v>61</v>
      </c>
      <c r="U419" s="18">
        <v>51</v>
      </c>
      <c r="V419" s="18">
        <v>42</v>
      </c>
      <c r="W419" s="18">
        <v>69</v>
      </c>
      <c r="X419" s="18">
        <v>40</v>
      </c>
      <c r="Y419" s="18">
        <v>52</v>
      </c>
      <c r="Z419" s="18">
        <v>117</v>
      </c>
      <c r="AA419" s="18">
        <v>116</v>
      </c>
      <c r="AB419" s="132">
        <v>104</v>
      </c>
      <c r="AC419" s="132">
        <v>73</v>
      </c>
      <c r="AD419" s="132">
        <v>90</v>
      </c>
      <c r="AE419" s="132">
        <v>93</v>
      </c>
      <c r="AF419" s="132">
        <v>108</v>
      </c>
      <c r="AG419" s="132">
        <v>83</v>
      </c>
      <c r="AH419" s="132">
        <v>89</v>
      </c>
      <c r="AI419" s="132">
        <v>82</v>
      </c>
      <c r="AJ419" s="132">
        <v>82</v>
      </c>
      <c r="AK419" s="132">
        <v>106</v>
      </c>
      <c r="AL419" s="132">
        <v>111</v>
      </c>
      <c r="AM419" s="132">
        <v>79</v>
      </c>
      <c r="AN419" s="132">
        <v>96</v>
      </c>
      <c r="AO419" s="132">
        <v>80</v>
      </c>
      <c r="AP419" s="132">
        <v>63</v>
      </c>
      <c r="AQ419" s="132">
        <v>56</v>
      </c>
      <c r="AR419" s="132">
        <v>77</v>
      </c>
      <c r="AS419" s="132">
        <v>82</v>
      </c>
      <c r="AT419" s="132">
        <v>82</v>
      </c>
      <c r="AU419" s="132">
        <v>61</v>
      </c>
      <c r="AV419" s="132">
        <v>61</v>
      </c>
      <c r="AW419" s="132">
        <v>64</v>
      </c>
      <c r="AX419" s="132">
        <v>39</v>
      </c>
      <c r="AY419" s="132">
        <v>61</v>
      </c>
      <c r="AZ419" s="132">
        <v>69</v>
      </c>
      <c r="BA419" s="132">
        <v>76</v>
      </c>
      <c r="BB419" s="132">
        <v>72</v>
      </c>
      <c r="BC419" s="132">
        <v>78</v>
      </c>
      <c r="BD419" s="132">
        <v>61</v>
      </c>
      <c r="BE419" s="132">
        <v>57</v>
      </c>
      <c r="BF419" s="132">
        <v>82</v>
      </c>
      <c r="BG419" s="132">
        <v>70</v>
      </c>
      <c r="BH419" s="132">
        <v>75</v>
      </c>
      <c r="BI419" s="132">
        <v>334</v>
      </c>
      <c r="BJ419" s="132">
        <v>332</v>
      </c>
      <c r="BK419" s="132">
        <v>273</v>
      </c>
      <c r="BL419" s="132">
        <v>266</v>
      </c>
      <c r="BM419" s="132">
        <v>273</v>
      </c>
      <c r="BN419" s="132">
        <v>289</v>
      </c>
      <c r="BO419" s="132">
        <v>320</v>
      </c>
      <c r="BP419" s="132">
        <v>332</v>
      </c>
      <c r="BQ419" s="132">
        <v>395</v>
      </c>
      <c r="BR419" s="132">
        <v>326</v>
      </c>
      <c r="BS419" s="132">
        <v>292</v>
      </c>
      <c r="BT419" s="132">
        <v>294</v>
      </c>
      <c r="BU419" s="132">
        <v>304</v>
      </c>
      <c r="BV419" s="132">
        <v>263</v>
      </c>
      <c r="BW419" s="132">
        <v>276</v>
      </c>
      <c r="BX419" s="132">
        <v>304</v>
      </c>
      <c r="BY419" s="132">
        <v>265</v>
      </c>
      <c r="BZ419" s="132">
        <v>232</v>
      </c>
      <c r="CA419" s="132">
        <v>267</v>
      </c>
      <c r="CB419" s="132">
        <v>281</v>
      </c>
      <c r="CC419" s="132">
        <v>266</v>
      </c>
      <c r="CD419" s="132">
        <v>322</v>
      </c>
      <c r="CE419" s="132">
        <v>260</v>
      </c>
      <c r="CF419" s="132">
        <v>234</v>
      </c>
      <c r="CG419" s="132">
        <v>215</v>
      </c>
      <c r="CH419" s="132">
        <v>240</v>
      </c>
      <c r="CI419" s="132">
        <v>255</v>
      </c>
      <c r="CJ419" s="132">
        <v>268</v>
      </c>
      <c r="CK419" s="132">
        <v>201</v>
      </c>
      <c r="CL419" s="132">
        <v>261</v>
      </c>
      <c r="CM419" s="132">
        <v>230</v>
      </c>
      <c r="CN419" s="132">
        <v>203</v>
      </c>
      <c r="CO419" s="132">
        <v>212</v>
      </c>
      <c r="CP419" s="133">
        <v>231</v>
      </c>
    </row>
    <row r="420" spans="2:94" x14ac:dyDescent="0.3">
      <c r="B420" s="18" t="str">
        <f t="shared" si="11"/>
        <v>DR_No action on new notificationsApple iOS</v>
      </c>
      <c r="C420" s="18" t="s">
        <v>178</v>
      </c>
      <c r="D420" s="18" t="s">
        <v>3</v>
      </c>
      <c r="E420" s="18">
        <v>1772</v>
      </c>
      <c r="F420" s="18">
        <v>1784</v>
      </c>
      <c r="G420" s="18">
        <v>1606</v>
      </c>
      <c r="H420" s="18">
        <v>1465</v>
      </c>
      <c r="I420" s="18">
        <v>1487</v>
      </c>
      <c r="J420" s="18">
        <v>1815</v>
      </c>
      <c r="K420" s="18">
        <v>1959</v>
      </c>
      <c r="L420" s="18">
        <v>2082</v>
      </c>
      <c r="M420" s="18">
        <v>1982</v>
      </c>
      <c r="N420" s="18">
        <v>1529</v>
      </c>
      <c r="O420" s="18">
        <v>1438</v>
      </c>
      <c r="P420" s="18">
        <v>1635</v>
      </c>
      <c r="Q420" s="18">
        <v>1570</v>
      </c>
      <c r="R420" s="18">
        <v>1733</v>
      </c>
      <c r="S420" s="18">
        <v>2014</v>
      </c>
      <c r="T420" s="18">
        <v>1733</v>
      </c>
      <c r="U420" s="18">
        <v>1485</v>
      </c>
      <c r="V420" s="18">
        <v>1424</v>
      </c>
      <c r="W420" s="18">
        <v>1623</v>
      </c>
      <c r="X420" s="18">
        <v>1570</v>
      </c>
      <c r="Y420" s="18">
        <v>1643</v>
      </c>
      <c r="Z420" s="18">
        <v>1614</v>
      </c>
      <c r="AA420" s="18">
        <v>1681</v>
      </c>
      <c r="AB420" s="132">
        <v>1473</v>
      </c>
      <c r="AC420" s="132">
        <v>1338</v>
      </c>
      <c r="AD420" s="132">
        <v>1658</v>
      </c>
      <c r="AE420" s="132">
        <v>1741</v>
      </c>
      <c r="AF420" s="132">
        <v>1730</v>
      </c>
      <c r="AG420" s="132">
        <v>1689</v>
      </c>
      <c r="AH420" s="132">
        <v>1998</v>
      </c>
      <c r="AI420" s="132">
        <v>1716</v>
      </c>
      <c r="AJ420" s="132">
        <v>1404</v>
      </c>
      <c r="AK420" s="132">
        <v>1856</v>
      </c>
      <c r="AL420" s="132">
        <v>1925</v>
      </c>
      <c r="AM420" s="132">
        <v>1880</v>
      </c>
      <c r="AN420" s="132">
        <v>1846</v>
      </c>
      <c r="AO420" s="132">
        <v>1779</v>
      </c>
      <c r="AP420" s="132">
        <v>1499</v>
      </c>
      <c r="AQ420" s="132">
        <v>1263</v>
      </c>
      <c r="AR420" s="132">
        <v>1633</v>
      </c>
      <c r="AS420" s="132">
        <v>1601</v>
      </c>
      <c r="AT420" s="132">
        <v>1649</v>
      </c>
      <c r="AU420" s="132">
        <v>1642</v>
      </c>
      <c r="AV420" s="132">
        <v>1550</v>
      </c>
      <c r="AW420" s="132">
        <v>1323</v>
      </c>
      <c r="AX420" s="132">
        <v>1103</v>
      </c>
      <c r="AY420" s="132">
        <v>1577</v>
      </c>
      <c r="AZ420" s="132">
        <v>1608</v>
      </c>
      <c r="BA420" s="132">
        <v>1609</v>
      </c>
      <c r="BB420" s="132">
        <v>1622</v>
      </c>
      <c r="BC420" s="132">
        <v>1603</v>
      </c>
      <c r="BD420" s="132">
        <v>1351</v>
      </c>
      <c r="BE420" s="132">
        <v>1229</v>
      </c>
      <c r="BF420" s="132">
        <v>1458</v>
      </c>
      <c r="BG420" s="132">
        <v>1539</v>
      </c>
      <c r="BH420" s="132">
        <v>1547</v>
      </c>
      <c r="BI420" s="132">
        <v>1654</v>
      </c>
      <c r="BJ420" s="132">
        <v>1690</v>
      </c>
      <c r="BK420" s="132">
        <v>1456</v>
      </c>
      <c r="BL420" s="132">
        <v>1222</v>
      </c>
      <c r="BM420" s="132">
        <v>1662</v>
      </c>
      <c r="BN420" s="132">
        <v>1600</v>
      </c>
      <c r="BO420" s="132">
        <v>1620</v>
      </c>
      <c r="BP420" s="132">
        <v>1650</v>
      </c>
      <c r="BQ420" s="132">
        <v>1986</v>
      </c>
      <c r="BR420" s="132">
        <v>1687</v>
      </c>
      <c r="BS420" s="132">
        <v>1696</v>
      </c>
      <c r="BT420" s="132">
        <v>1820</v>
      </c>
      <c r="BU420" s="132">
        <v>1607</v>
      </c>
      <c r="BV420" s="132">
        <v>1626</v>
      </c>
      <c r="BW420" s="132">
        <v>1677</v>
      </c>
      <c r="BX420" s="132">
        <v>1769</v>
      </c>
      <c r="BY420" s="132">
        <v>1564</v>
      </c>
      <c r="BZ420" s="132">
        <v>1274</v>
      </c>
      <c r="CA420" s="132">
        <v>1575</v>
      </c>
      <c r="CB420" s="132">
        <v>1655</v>
      </c>
      <c r="CC420" s="132">
        <v>1751</v>
      </c>
      <c r="CD420" s="132">
        <v>1885</v>
      </c>
      <c r="CE420" s="132">
        <v>1813</v>
      </c>
      <c r="CF420" s="132">
        <v>1579</v>
      </c>
      <c r="CG420" s="132">
        <v>1308</v>
      </c>
      <c r="CH420" s="132">
        <v>1553</v>
      </c>
      <c r="CI420" s="132">
        <v>1665</v>
      </c>
      <c r="CJ420" s="132">
        <v>2240</v>
      </c>
      <c r="CK420" s="132">
        <v>2006</v>
      </c>
      <c r="CL420" s="132">
        <v>1698</v>
      </c>
      <c r="CM420" s="132">
        <v>1598</v>
      </c>
      <c r="CN420" s="132">
        <v>1386</v>
      </c>
      <c r="CO420" s="132">
        <v>1722</v>
      </c>
      <c r="CP420" s="133">
        <v>1646</v>
      </c>
    </row>
    <row r="421" spans="2:94" x14ac:dyDescent="0.3">
      <c r="B421" s="18" t="str">
        <f t="shared" si="11"/>
        <v>DR_No action on new notificationsGoogle Android</v>
      </c>
      <c r="C421" s="18" t="s">
        <v>178</v>
      </c>
      <c r="D421" s="18" t="s">
        <v>4</v>
      </c>
      <c r="E421" s="18">
        <v>700</v>
      </c>
      <c r="F421" s="18">
        <v>693</v>
      </c>
      <c r="G421" s="18">
        <v>637</v>
      </c>
      <c r="H421" s="18">
        <v>575</v>
      </c>
      <c r="I421" s="18">
        <v>578</v>
      </c>
      <c r="J421" s="18">
        <v>715</v>
      </c>
      <c r="K421" s="18">
        <v>652</v>
      </c>
      <c r="L421" s="18">
        <v>780</v>
      </c>
      <c r="M421" s="18">
        <v>753</v>
      </c>
      <c r="N421" s="18">
        <v>581</v>
      </c>
      <c r="O421" s="18">
        <v>582</v>
      </c>
      <c r="P421" s="18">
        <v>645</v>
      </c>
      <c r="Q421" s="18">
        <v>587</v>
      </c>
      <c r="R421" s="18">
        <v>698</v>
      </c>
      <c r="S421" s="18">
        <v>748</v>
      </c>
      <c r="T421" s="18">
        <v>710</v>
      </c>
      <c r="U421" s="18">
        <v>545</v>
      </c>
      <c r="V421" s="18">
        <v>595</v>
      </c>
      <c r="W421" s="18">
        <v>643</v>
      </c>
      <c r="X421" s="18">
        <v>583</v>
      </c>
      <c r="Y421" s="18">
        <v>608</v>
      </c>
      <c r="Z421" s="18">
        <v>780</v>
      </c>
      <c r="AA421" s="18">
        <v>859</v>
      </c>
      <c r="AB421" s="132">
        <v>773</v>
      </c>
      <c r="AC421" s="132">
        <v>655</v>
      </c>
      <c r="AD421" s="132">
        <v>784</v>
      </c>
      <c r="AE421" s="132">
        <v>785</v>
      </c>
      <c r="AF421" s="132">
        <v>781</v>
      </c>
      <c r="AG421" s="132">
        <v>775</v>
      </c>
      <c r="AH421" s="132">
        <v>897</v>
      </c>
      <c r="AI421" s="132">
        <v>721</v>
      </c>
      <c r="AJ421" s="132">
        <v>584</v>
      </c>
      <c r="AK421" s="132">
        <v>863</v>
      </c>
      <c r="AL421" s="132">
        <v>993</v>
      </c>
      <c r="AM421" s="132">
        <v>832</v>
      </c>
      <c r="AN421" s="132">
        <v>882</v>
      </c>
      <c r="AO421" s="132">
        <v>796</v>
      </c>
      <c r="AP421" s="132">
        <v>666</v>
      </c>
      <c r="AQ421" s="132">
        <v>566</v>
      </c>
      <c r="AR421" s="132">
        <v>665</v>
      </c>
      <c r="AS421" s="132">
        <v>698</v>
      </c>
      <c r="AT421" s="132">
        <v>736</v>
      </c>
      <c r="AU421" s="132">
        <v>697</v>
      </c>
      <c r="AV421" s="132">
        <v>708</v>
      </c>
      <c r="AW421" s="132">
        <v>566</v>
      </c>
      <c r="AX421" s="132">
        <v>474</v>
      </c>
      <c r="AY421" s="132">
        <v>667</v>
      </c>
      <c r="AZ421" s="132">
        <v>686</v>
      </c>
      <c r="BA421" s="132">
        <v>697</v>
      </c>
      <c r="BB421" s="132">
        <v>676</v>
      </c>
      <c r="BC421" s="132">
        <v>782</v>
      </c>
      <c r="BD421" s="132">
        <v>635</v>
      </c>
      <c r="BE421" s="132">
        <v>570</v>
      </c>
      <c r="BF421" s="132">
        <v>658</v>
      </c>
      <c r="BG421" s="132">
        <v>713</v>
      </c>
      <c r="BH421" s="132">
        <v>759</v>
      </c>
      <c r="BI421" s="132">
        <v>891</v>
      </c>
      <c r="BJ421" s="132">
        <v>1004</v>
      </c>
      <c r="BK421" s="132">
        <v>792</v>
      </c>
      <c r="BL421" s="132">
        <v>703</v>
      </c>
      <c r="BM421" s="132">
        <v>827</v>
      </c>
      <c r="BN421" s="132">
        <v>835</v>
      </c>
      <c r="BO421" s="132">
        <v>912</v>
      </c>
      <c r="BP421" s="132">
        <v>873</v>
      </c>
      <c r="BQ421" s="132">
        <v>1185</v>
      </c>
      <c r="BR421" s="132">
        <v>883</v>
      </c>
      <c r="BS421" s="132">
        <v>877</v>
      </c>
      <c r="BT421" s="132">
        <v>838</v>
      </c>
      <c r="BU421" s="132">
        <v>788</v>
      </c>
      <c r="BV421" s="132">
        <v>756</v>
      </c>
      <c r="BW421" s="132">
        <v>783</v>
      </c>
      <c r="BX421" s="132">
        <v>925</v>
      </c>
      <c r="BY421" s="132">
        <v>776</v>
      </c>
      <c r="BZ421" s="132">
        <v>644</v>
      </c>
      <c r="CA421" s="132">
        <v>729</v>
      </c>
      <c r="CB421" s="132">
        <v>760</v>
      </c>
      <c r="CC421" s="132">
        <v>827</v>
      </c>
      <c r="CD421" s="132">
        <v>946</v>
      </c>
      <c r="CE421" s="132">
        <v>896</v>
      </c>
      <c r="CF421" s="132">
        <v>729</v>
      </c>
      <c r="CG421" s="132">
        <v>614</v>
      </c>
      <c r="CH421" s="132">
        <v>756</v>
      </c>
      <c r="CI421" s="132">
        <v>785</v>
      </c>
      <c r="CJ421" s="132">
        <v>955</v>
      </c>
      <c r="CK421" s="132">
        <v>691</v>
      </c>
      <c r="CL421" s="132">
        <v>756</v>
      </c>
      <c r="CM421" s="132">
        <v>652</v>
      </c>
      <c r="CN421" s="132">
        <v>580</v>
      </c>
      <c r="CO421" s="132">
        <v>785</v>
      </c>
      <c r="CP421" s="133">
        <v>696</v>
      </c>
    </row>
    <row r="422" spans="2:94" x14ac:dyDescent="0.3">
      <c r="B422" s="18" t="str">
        <f t="shared" si="11"/>
        <v>DR_Notifications not received visitsApple iOS</v>
      </c>
      <c r="C422" s="18" t="s">
        <v>179</v>
      </c>
      <c r="D422" s="18" t="s">
        <v>3</v>
      </c>
      <c r="E422" s="18">
        <v>35946</v>
      </c>
      <c r="F422" s="18">
        <v>36847</v>
      </c>
      <c r="G422" s="18">
        <v>31319</v>
      </c>
      <c r="H422" s="18">
        <v>30060</v>
      </c>
      <c r="I422" s="18">
        <v>31082</v>
      </c>
      <c r="J422" s="18">
        <v>37032</v>
      </c>
      <c r="K422" s="18">
        <v>41270</v>
      </c>
      <c r="L422" s="18">
        <v>43282</v>
      </c>
      <c r="M422" s="18">
        <v>40032</v>
      </c>
      <c r="N422" s="18">
        <v>32864</v>
      </c>
      <c r="O422" s="18">
        <v>30168</v>
      </c>
      <c r="P422" s="18">
        <v>33896</v>
      </c>
      <c r="Q422" s="18">
        <v>36290</v>
      </c>
      <c r="R422" s="18">
        <v>35820</v>
      </c>
      <c r="S422" s="18">
        <v>43253</v>
      </c>
      <c r="T422" s="18">
        <v>37461</v>
      </c>
      <c r="U422" s="18">
        <v>30577</v>
      </c>
      <c r="V422" s="18">
        <v>29137</v>
      </c>
      <c r="W422" s="18">
        <v>33192</v>
      </c>
      <c r="X422" s="18">
        <v>32423</v>
      </c>
      <c r="Y422" s="18">
        <v>34361</v>
      </c>
      <c r="Z422" s="18">
        <v>32791</v>
      </c>
      <c r="AA422" s="18">
        <v>32107</v>
      </c>
      <c r="AB422" s="131">
        <v>27299</v>
      </c>
      <c r="AC422" s="131">
        <v>25797</v>
      </c>
      <c r="AD422" s="131">
        <v>30069</v>
      </c>
      <c r="AE422" s="131">
        <v>31909</v>
      </c>
      <c r="AF422" s="131">
        <v>32444</v>
      </c>
      <c r="AG422" s="131">
        <v>32270</v>
      </c>
      <c r="AH422" s="131">
        <v>36550</v>
      </c>
      <c r="AI422" s="131">
        <v>30847</v>
      </c>
      <c r="AJ422" s="131">
        <v>26834</v>
      </c>
      <c r="AK422" s="131">
        <v>34172</v>
      </c>
      <c r="AL422" s="131">
        <v>36811</v>
      </c>
      <c r="AM422" s="131">
        <v>34283</v>
      </c>
      <c r="AN422" s="131">
        <v>33501</v>
      </c>
      <c r="AO422" s="131">
        <v>32210</v>
      </c>
      <c r="AP422" s="131">
        <v>27407</v>
      </c>
      <c r="AQ422" s="131">
        <v>25414</v>
      </c>
      <c r="AR422" s="131">
        <v>29229</v>
      </c>
      <c r="AS422" s="131">
        <v>29347</v>
      </c>
      <c r="AT422" s="131">
        <v>32490</v>
      </c>
      <c r="AU422" s="131">
        <v>31923</v>
      </c>
      <c r="AV422" s="131">
        <v>31326</v>
      </c>
      <c r="AW422" s="131">
        <v>25771</v>
      </c>
      <c r="AX422" s="131">
        <v>22619</v>
      </c>
      <c r="AY422" s="131">
        <v>31256</v>
      </c>
      <c r="AZ422" s="131">
        <v>32362</v>
      </c>
      <c r="BA422" s="131">
        <v>33126</v>
      </c>
      <c r="BB422" s="131">
        <v>31225</v>
      </c>
      <c r="BC422" s="131">
        <v>32117</v>
      </c>
      <c r="BD422" s="131">
        <v>27684</v>
      </c>
      <c r="BE422" s="131">
        <v>25094</v>
      </c>
      <c r="BF422" s="131">
        <v>30576</v>
      </c>
      <c r="BG422" s="131">
        <v>32063</v>
      </c>
      <c r="BH422" s="131">
        <v>28616</v>
      </c>
      <c r="BI422" s="131">
        <v>24332</v>
      </c>
      <c r="BJ422" s="131">
        <v>25758</v>
      </c>
      <c r="BK422" s="131">
        <v>19557</v>
      </c>
      <c r="BL422" s="131">
        <v>18184</v>
      </c>
      <c r="BM422" s="131">
        <v>23112</v>
      </c>
      <c r="BN422" s="131">
        <v>25096</v>
      </c>
      <c r="BO422" s="131">
        <v>23946</v>
      </c>
      <c r="BP422" s="131">
        <v>23477</v>
      </c>
      <c r="BQ422" s="131">
        <v>26924</v>
      </c>
      <c r="BR422" s="131">
        <v>22471</v>
      </c>
      <c r="BS422" s="131">
        <v>25010</v>
      </c>
      <c r="BT422" s="131">
        <v>26185</v>
      </c>
      <c r="BU422" s="131">
        <v>25046</v>
      </c>
      <c r="BV422" s="131">
        <v>24434</v>
      </c>
      <c r="BW422" s="131">
        <v>25141</v>
      </c>
      <c r="BX422" s="131">
        <v>29935</v>
      </c>
      <c r="BY422" s="131">
        <v>21913</v>
      </c>
      <c r="BZ422" s="131">
        <v>19382</v>
      </c>
      <c r="CA422" s="131">
        <v>23678</v>
      </c>
      <c r="CB422" s="131">
        <v>24912</v>
      </c>
      <c r="CC422" s="131">
        <v>25091</v>
      </c>
      <c r="CD422" s="131">
        <v>29876</v>
      </c>
      <c r="CE422" s="131">
        <v>29216</v>
      </c>
      <c r="CF422" s="131">
        <v>23369</v>
      </c>
      <c r="CG422" s="131">
        <v>21015</v>
      </c>
      <c r="CH422" s="131">
        <v>25712</v>
      </c>
      <c r="CI422" s="131">
        <v>25455</v>
      </c>
      <c r="CJ422" s="131">
        <v>24614</v>
      </c>
      <c r="CK422" s="131">
        <v>29671</v>
      </c>
      <c r="CL422" s="131">
        <v>29545</v>
      </c>
      <c r="CM422" s="131">
        <v>26404</v>
      </c>
      <c r="CN422" s="131">
        <v>24070</v>
      </c>
      <c r="CO422" s="131">
        <v>29209</v>
      </c>
      <c r="CP422" s="131">
        <v>27841</v>
      </c>
    </row>
    <row r="423" spans="2:94" x14ac:dyDescent="0.3">
      <c r="B423" s="18" t="str">
        <f t="shared" si="11"/>
        <v>DR_Notifications not received visitsGoogle Android</v>
      </c>
      <c r="C423" s="18" t="s">
        <v>179</v>
      </c>
      <c r="D423" s="18" t="s">
        <v>4</v>
      </c>
      <c r="E423" s="18">
        <v>23238</v>
      </c>
      <c r="F423" s="18">
        <v>24350</v>
      </c>
      <c r="G423" s="18">
        <v>19520</v>
      </c>
      <c r="H423" s="18">
        <v>18401</v>
      </c>
      <c r="I423" s="18">
        <v>18710</v>
      </c>
      <c r="J423" s="18">
        <v>23315</v>
      </c>
      <c r="K423" s="18">
        <v>26101</v>
      </c>
      <c r="L423" s="18">
        <v>26667</v>
      </c>
      <c r="M423" s="18">
        <v>25234</v>
      </c>
      <c r="N423" s="18">
        <v>19577</v>
      </c>
      <c r="O423" s="18">
        <v>18337</v>
      </c>
      <c r="P423" s="18">
        <v>20764</v>
      </c>
      <c r="Q423" s="18">
        <v>21610</v>
      </c>
      <c r="R423" s="18">
        <v>23106</v>
      </c>
      <c r="S423" s="18">
        <v>26247</v>
      </c>
      <c r="T423" s="18">
        <v>24569</v>
      </c>
      <c r="U423" s="18">
        <v>19110</v>
      </c>
      <c r="V423" s="18">
        <v>19614</v>
      </c>
      <c r="W423" s="18">
        <v>20228</v>
      </c>
      <c r="X423" s="18">
        <v>19668</v>
      </c>
      <c r="Y423" s="18">
        <v>21490</v>
      </c>
      <c r="Z423" s="18">
        <v>20453</v>
      </c>
      <c r="AA423" s="18">
        <v>21152</v>
      </c>
      <c r="AB423" s="131">
        <v>16824</v>
      </c>
      <c r="AC423" s="131">
        <v>16358</v>
      </c>
      <c r="AD423" s="131">
        <v>18566</v>
      </c>
      <c r="AE423" s="131">
        <v>20367</v>
      </c>
      <c r="AF423" s="131">
        <v>21344</v>
      </c>
      <c r="AG423" s="131">
        <v>21124</v>
      </c>
      <c r="AH423" s="131">
        <v>23919</v>
      </c>
      <c r="AI423" s="131">
        <v>19328</v>
      </c>
      <c r="AJ423" s="131">
        <v>17049</v>
      </c>
      <c r="AK423" s="131">
        <v>21401</v>
      </c>
      <c r="AL423" s="131">
        <v>23541</v>
      </c>
      <c r="AM423" s="131">
        <v>22436</v>
      </c>
      <c r="AN423" s="131">
        <v>23906</v>
      </c>
      <c r="AO423" s="131">
        <v>22883</v>
      </c>
      <c r="AP423" s="131">
        <v>18310</v>
      </c>
      <c r="AQ423" s="131">
        <v>16398</v>
      </c>
      <c r="AR423" s="131">
        <v>18829</v>
      </c>
      <c r="AS423" s="131">
        <v>18968</v>
      </c>
      <c r="AT423" s="131">
        <v>21436</v>
      </c>
      <c r="AU423" s="131">
        <v>21978</v>
      </c>
      <c r="AV423" s="131">
        <v>21364</v>
      </c>
      <c r="AW423" s="131">
        <v>17112</v>
      </c>
      <c r="AX423" s="131">
        <v>14207</v>
      </c>
      <c r="AY423" s="131">
        <v>19300</v>
      </c>
      <c r="AZ423" s="131">
        <v>19000</v>
      </c>
      <c r="BA423" s="131">
        <v>21432</v>
      </c>
      <c r="BB423" s="131">
        <v>21106</v>
      </c>
      <c r="BC423" s="131">
        <v>22615</v>
      </c>
      <c r="BD423" s="131">
        <v>17642</v>
      </c>
      <c r="BE423" s="131">
        <v>16264</v>
      </c>
      <c r="BF423" s="131">
        <v>20340</v>
      </c>
      <c r="BG423" s="131">
        <v>21058</v>
      </c>
      <c r="BH423" s="131">
        <v>19106</v>
      </c>
      <c r="BI423" s="131">
        <v>17353</v>
      </c>
      <c r="BJ423" s="131">
        <v>18637</v>
      </c>
      <c r="BK423" s="131">
        <v>14290</v>
      </c>
      <c r="BL423" s="131">
        <v>12923</v>
      </c>
      <c r="BM423" s="131">
        <v>15598</v>
      </c>
      <c r="BN423" s="131">
        <v>16370</v>
      </c>
      <c r="BO423" s="131">
        <v>17180</v>
      </c>
      <c r="BP423" s="131">
        <v>17192</v>
      </c>
      <c r="BQ423" s="131">
        <v>22341</v>
      </c>
      <c r="BR423" s="131">
        <v>16709</v>
      </c>
      <c r="BS423" s="131">
        <v>18080</v>
      </c>
      <c r="BT423" s="131">
        <v>18275</v>
      </c>
      <c r="BU423" s="131">
        <v>17701</v>
      </c>
      <c r="BV423" s="131">
        <v>17710</v>
      </c>
      <c r="BW423" s="131">
        <v>18507</v>
      </c>
      <c r="BX423" s="131">
        <v>20523</v>
      </c>
      <c r="BY423" s="131">
        <v>16056</v>
      </c>
      <c r="BZ423" s="131">
        <v>13608</v>
      </c>
      <c r="CA423" s="131">
        <v>16757</v>
      </c>
      <c r="CB423" s="131">
        <v>17035</v>
      </c>
      <c r="CC423" s="131">
        <v>18514</v>
      </c>
      <c r="CD423" s="131">
        <v>21495</v>
      </c>
      <c r="CE423" s="131">
        <v>21726</v>
      </c>
      <c r="CF423" s="131">
        <v>16862</v>
      </c>
      <c r="CG423" s="131">
        <v>14813</v>
      </c>
      <c r="CH423" s="131">
        <v>17621</v>
      </c>
      <c r="CI423" s="131">
        <v>17946</v>
      </c>
      <c r="CJ423" s="131">
        <v>19398</v>
      </c>
      <c r="CK423" s="131">
        <v>19409</v>
      </c>
      <c r="CL423" s="131">
        <v>20989</v>
      </c>
      <c r="CM423" s="131">
        <v>17762</v>
      </c>
      <c r="CN423" s="131">
        <v>16044</v>
      </c>
      <c r="CO423" s="131">
        <v>18684</v>
      </c>
      <c r="CP423" s="131">
        <v>18669</v>
      </c>
    </row>
    <row r="424" spans="2:94" x14ac:dyDescent="0.3">
      <c r="B424" s="18" t="str">
        <f t="shared" si="11"/>
        <v>DR_Notification Viewed with no new notificationsApple iOS</v>
      </c>
      <c r="C424" s="18" t="s">
        <v>180</v>
      </c>
      <c r="D424" s="18" t="s">
        <v>3</v>
      </c>
      <c r="E424" s="18">
        <v>70</v>
      </c>
      <c r="F424" s="18">
        <v>79</v>
      </c>
      <c r="G424" s="18">
        <v>55</v>
      </c>
      <c r="H424" s="18">
        <v>52</v>
      </c>
      <c r="I424" s="18">
        <v>58</v>
      </c>
      <c r="J424" s="18">
        <v>81</v>
      </c>
      <c r="K424" s="18">
        <v>92</v>
      </c>
      <c r="L424" s="18">
        <v>100</v>
      </c>
      <c r="M424" s="18">
        <v>107</v>
      </c>
      <c r="N424" s="18">
        <v>87</v>
      </c>
      <c r="O424" s="18">
        <v>59</v>
      </c>
      <c r="P424" s="18">
        <v>72</v>
      </c>
      <c r="Q424" s="18">
        <v>68</v>
      </c>
      <c r="R424" s="18">
        <v>64</v>
      </c>
      <c r="S424" s="18">
        <v>81</v>
      </c>
      <c r="T424" s="18">
        <v>75</v>
      </c>
      <c r="U424" s="18">
        <v>74</v>
      </c>
      <c r="V424" s="18">
        <v>46</v>
      </c>
      <c r="W424" s="18">
        <v>76</v>
      </c>
      <c r="X424" s="18">
        <v>78</v>
      </c>
      <c r="Y424" s="18">
        <v>75</v>
      </c>
      <c r="Z424" s="18">
        <v>86</v>
      </c>
      <c r="AA424" s="18">
        <v>82</v>
      </c>
      <c r="AB424" s="18">
        <v>77</v>
      </c>
      <c r="AC424" s="18">
        <v>69</v>
      </c>
      <c r="AD424" s="18">
        <v>67</v>
      </c>
      <c r="AE424" s="18">
        <v>94</v>
      </c>
      <c r="AF424" s="18">
        <v>102</v>
      </c>
      <c r="AG424" s="18">
        <v>64</v>
      </c>
      <c r="AH424" s="18">
        <v>88</v>
      </c>
      <c r="AI424" s="18">
        <v>75</v>
      </c>
      <c r="AJ424" s="18">
        <v>82</v>
      </c>
      <c r="AK424" s="18">
        <v>90</v>
      </c>
      <c r="AL424" s="18">
        <v>100</v>
      </c>
      <c r="AM424" s="18">
        <v>94</v>
      </c>
      <c r="AN424" s="18">
        <v>86</v>
      </c>
      <c r="AO424" s="18">
        <v>93</v>
      </c>
      <c r="AP424" s="18">
        <v>62</v>
      </c>
      <c r="AQ424" s="18">
        <v>59</v>
      </c>
      <c r="AR424" s="18">
        <v>73</v>
      </c>
      <c r="AS424" s="18">
        <v>87</v>
      </c>
      <c r="AT424" s="18">
        <v>82</v>
      </c>
      <c r="AU424" s="18">
        <v>56</v>
      </c>
      <c r="AV424" s="18">
        <v>79</v>
      </c>
      <c r="AW424" s="18">
        <v>70</v>
      </c>
      <c r="AX424" s="18">
        <v>41</v>
      </c>
      <c r="AY424" s="18">
        <v>63</v>
      </c>
      <c r="AZ424" s="18">
        <v>72</v>
      </c>
      <c r="BA424" s="18">
        <v>90</v>
      </c>
      <c r="BB424" s="18">
        <v>84</v>
      </c>
      <c r="BC424" s="18">
        <v>71</v>
      </c>
      <c r="BD424" s="18">
        <v>87</v>
      </c>
      <c r="BE424" s="18">
        <v>51</v>
      </c>
      <c r="BF424" s="18">
        <v>75</v>
      </c>
      <c r="BG424" s="18">
        <v>83</v>
      </c>
      <c r="BH424" s="18">
        <v>117</v>
      </c>
      <c r="BI424" s="18">
        <v>167</v>
      </c>
      <c r="BJ424" s="18">
        <v>142</v>
      </c>
      <c r="BK424" s="18">
        <v>148</v>
      </c>
      <c r="BL424" s="18">
        <v>142</v>
      </c>
      <c r="BM424" s="18">
        <v>166</v>
      </c>
      <c r="BN424" s="18">
        <v>144</v>
      </c>
      <c r="BO424" s="18">
        <v>153</v>
      </c>
      <c r="BP424" s="18">
        <v>160</v>
      </c>
      <c r="BQ424" s="18">
        <v>204</v>
      </c>
      <c r="BR424" s="18">
        <v>152</v>
      </c>
      <c r="BS424" s="18">
        <v>186</v>
      </c>
      <c r="BT424" s="18">
        <v>172</v>
      </c>
      <c r="BU424" s="18">
        <v>163</v>
      </c>
      <c r="BV424" s="18">
        <v>133</v>
      </c>
      <c r="BW424" s="18">
        <v>138</v>
      </c>
      <c r="BX424" s="18">
        <v>135</v>
      </c>
      <c r="BY424" s="18">
        <v>160</v>
      </c>
      <c r="BZ424" s="18">
        <v>132</v>
      </c>
      <c r="CA424" s="18">
        <v>160</v>
      </c>
      <c r="CB424" s="18">
        <v>196</v>
      </c>
      <c r="CC424" s="18">
        <v>184</v>
      </c>
      <c r="CD424" s="18">
        <v>185</v>
      </c>
      <c r="CE424" s="18">
        <v>160</v>
      </c>
      <c r="CF424" s="18">
        <v>165</v>
      </c>
      <c r="CG424" s="18">
        <v>153</v>
      </c>
      <c r="CH424" s="18">
        <v>182</v>
      </c>
      <c r="CI424" s="18">
        <v>178</v>
      </c>
      <c r="CJ424" s="18">
        <v>198</v>
      </c>
      <c r="CK424" s="18">
        <v>294</v>
      </c>
      <c r="CL424" s="18">
        <v>177</v>
      </c>
      <c r="CM424" s="18">
        <v>179</v>
      </c>
      <c r="CN424" s="18">
        <v>136</v>
      </c>
      <c r="CO424" s="18">
        <v>167</v>
      </c>
      <c r="CP424" s="18">
        <v>171</v>
      </c>
    </row>
    <row r="425" spans="2:94" x14ac:dyDescent="0.3">
      <c r="B425" s="18" t="str">
        <f t="shared" si="11"/>
        <v>DR_Notification Viewed with no new notificationsGoogle Android</v>
      </c>
      <c r="C425" s="18" t="s">
        <v>180</v>
      </c>
      <c r="D425" s="18" t="s">
        <v>4</v>
      </c>
      <c r="E425" s="18">
        <v>75</v>
      </c>
      <c r="F425" s="18">
        <v>97</v>
      </c>
      <c r="G425" s="18">
        <v>71</v>
      </c>
      <c r="H425" s="18">
        <v>73</v>
      </c>
      <c r="I425" s="18">
        <v>69</v>
      </c>
      <c r="J425" s="18">
        <v>100</v>
      </c>
      <c r="K425" s="18">
        <v>84</v>
      </c>
      <c r="L425" s="18">
        <v>129</v>
      </c>
      <c r="M425" s="18">
        <v>108</v>
      </c>
      <c r="N425" s="18">
        <v>95</v>
      </c>
      <c r="O425" s="18">
        <v>90</v>
      </c>
      <c r="P425" s="18">
        <v>94</v>
      </c>
      <c r="Q425" s="18">
        <v>87</v>
      </c>
      <c r="R425" s="18">
        <v>93</v>
      </c>
      <c r="S425" s="18">
        <v>100</v>
      </c>
      <c r="T425" s="18">
        <v>116</v>
      </c>
      <c r="U425" s="18">
        <v>77</v>
      </c>
      <c r="V425" s="18">
        <v>84</v>
      </c>
      <c r="W425" s="18">
        <v>86</v>
      </c>
      <c r="X425" s="18">
        <v>80</v>
      </c>
      <c r="Y425" s="18">
        <v>81</v>
      </c>
      <c r="Z425" s="18">
        <v>111</v>
      </c>
      <c r="AA425" s="18">
        <v>112</v>
      </c>
      <c r="AB425" s="18">
        <v>79</v>
      </c>
      <c r="AC425" s="18">
        <v>111</v>
      </c>
      <c r="AD425" s="18">
        <v>91</v>
      </c>
      <c r="AE425" s="18">
        <v>92</v>
      </c>
      <c r="AF425" s="18">
        <v>121</v>
      </c>
      <c r="AG425" s="18">
        <v>99</v>
      </c>
      <c r="AH425" s="18">
        <v>123</v>
      </c>
      <c r="AI425" s="18">
        <v>101</v>
      </c>
      <c r="AJ425" s="18">
        <v>86</v>
      </c>
      <c r="AK425" s="18">
        <v>106</v>
      </c>
      <c r="AL425" s="18">
        <v>107</v>
      </c>
      <c r="AM425" s="18">
        <v>132</v>
      </c>
      <c r="AN425" s="18">
        <v>109</v>
      </c>
      <c r="AO425" s="18">
        <v>108</v>
      </c>
      <c r="AP425" s="18">
        <v>104</v>
      </c>
      <c r="AQ425" s="18">
        <v>74</v>
      </c>
      <c r="AR425" s="18">
        <v>99</v>
      </c>
      <c r="AS425" s="18">
        <v>81</v>
      </c>
      <c r="AT425" s="18">
        <v>87</v>
      </c>
      <c r="AU425" s="18">
        <v>106</v>
      </c>
      <c r="AV425" s="18">
        <v>88</v>
      </c>
      <c r="AW425" s="18">
        <v>78</v>
      </c>
      <c r="AX425" s="18">
        <v>57</v>
      </c>
      <c r="AY425" s="18">
        <v>92</v>
      </c>
      <c r="AZ425" s="18">
        <v>77</v>
      </c>
      <c r="BA425" s="18">
        <v>94</v>
      </c>
      <c r="BB425" s="18">
        <v>84</v>
      </c>
      <c r="BC425" s="18">
        <v>107</v>
      </c>
      <c r="BD425" s="18">
        <v>90</v>
      </c>
      <c r="BE425" s="18">
        <v>90</v>
      </c>
      <c r="BF425" s="18">
        <v>84</v>
      </c>
      <c r="BG425" s="18">
        <v>103</v>
      </c>
      <c r="BH425" s="18">
        <v>200</v>
      </c>
      <c r="BI425" s="18">
        <v>233</v>
      </c>
      <c r="BJ425" s="18">
        <v>205</v>
      </c>
      <c r="BK425" s="18">
        <v>152</v>
      </c>
      <c r="BL425" s="18">
        <v>147</v>
      </c>
      <c r="BM425" s="18">
        <v>145</v>
      </c>
      <c r="BN425" s="18">
        <v>147</v>
      </c>
      <c r="BO425" s="18">
        <v>143</v>
      </c>
      <c r="BP425" s="18">
        <v>138</v>
      </c>
      <c r="BQ425" s="18">
        <v>174</v>
      </c>
      <c r="BR425" s="18">
        <v>148</v>
      </c>
      <c r="BS425" s="18">
        <v>137</v>
      </c>
      <c r="BT425" s="18">
        <v>133</v>
      </c>
      <c r="BU425" s="18">
        <v>112</v>
      </c>
      <c r="BV425" s="18">
        <v>113</v>
      </c>
      <c r="BW425" s="18">
        <v>129</v>
      </c>
      <c r="BX425" s="18">
        <v>137</v>
      </c>
      <c r="BY425" s="18">
        <v>125</v>
      </c>
      <c r="BZ425" s="18">
        <v>93</v>
      </c>
      <c r="CA425" s="18">
        <v>114</v>
      </c>
      <c r="CB425" s="18">
        <v>123</v>
      </c>
      <c r="CC425" s="18">
        <v>116</v>
      </c>
      <c r="CD425" s="18">
        <v>146</v>
      </c>
      <c r="CE425" s="18">
        <v>115</v>
      </c>
      <c r="CF425" s="18">
        <v>102</v>
      </c>
      <c r="CG425" s="18">
        <v>84</v>
      </c>
      <c r="CH425" s="18">
        <v>106</v>
      </c>
      <c r="CI425" s="18">
        <v>97</v>
      </c>
      <c r="CJ425" s="18">
        <v>140</v>
      </c>
      <c r="CK425" s="18">
        <v>119</v>
      </c>
      <c r="CL425" s="18">
        <v>128</v>
      </c>
      <c r="CM425" s="18">
        <v>128</v>
      </c>
      <c r="CN425" s="18">
        <v>97</v>
      </c>
      <c r="CO425" s="18">
        <v>86</v>
      </c>
      <c r="CP425" s="18">
        <v>101</v>
      </c>
    </row>
    <row r="426" spans="2:94" x14ac:dyDescent="0.3">
      <c r="B426" s="18" t="str">
        <f t="shared" si="11"/>
        <v>DR_Notification Declined with no new notificationApple iOS</v>
      </c>
      <c r="C426" s="18" t="s">
        <v>181</v>
      </c>
      <c r="D426" s="18" t="s">
        <v>3</v>
      </c>
      <c r="E426" s="18">
        <v>175</v>
      </c>
      <c r="F426" s="18">
        <v>193</v>
      </c>
      <c r="G426" s="18">
        <v>151</v>
      </c>
      <c r="H426" s="18">
        <v>134</v>
      </c>
      <c r="I426" s="18">
        <v>135</v>
      </c>
      <c r="J426" s="18">
        <v>172</v>
      </c>
      <c r="K426" s="18">
        <v>228</v>
      </c>
      <c r="L426" s="18">
        <v>249</v>
      </c>
      <c r="M426" s="18">
        <v>258</v>
      </c>
      <c r="N426" s="18">
        <v>206</v>
      </c>
      <c r="O426" s="18">
        <v>149</v>
      </c>
      <c r="P426" s="18">
        <v>160</v>
      </c>
      <c r="Q426" s="18">
        <v>175</v>
      </c>
      <c r="R426" s="18">
        <v>183</v>
      </c>
      <c r="S426" s="18">
        <v>193</v>
      </c>
      <c r="T426" s="18">
        <v>176</v>
      </c>
      <c r="U426" s="18">
        <v>156</v>
      </c>
      <c r="V426" s="18">
        <v>153</v>
      </c>
      <c r="W426" s="18">
        <v>189</v>
      </c>
      <c r="X426" s="18">
        <v>150</v>
      </c>
      <c r="Y426" s="18">
        <v>176</v>
      </c>
      <c r="Z426" s="18">
        <v>163</v>
      </c>
      <c r="AA426" s="18">
        <v>148</v>
      </c>
      <c r="AB426" s="18">
        <v>149</v>
      </c>
      <c r="AC426" s="18">
        <v>145</v>
      </c>
      <c r="AD426" s="18">
        <v>162</v>
      </c>
      <c r="AE426" s="18">
        <v>182</v>
      </c>
      <c r="AF426" s="18">
        <v>162</v>
      </c>
      <c r="AG426" s="18">
        <v>153</v>
      </c>
      <c r="AH426" s="18">
        <v>192</v>
      </c>
      <c r="AI426" s="18">
        <v>158</v>
      </c>
      <c r="AJ426" s="18">
        <v>133</v>
      </c>
      <c r="AK426" s="18">
        <v>196</v>
      </c>
      <c r="AL426" s="18">
        <v>220</v>
      </c>
      <c r="AM426" s="18">
        <v>177</v>
      </c>
      <c r="AN426" s="18">
        <v>172</v>
      </c>
      <c r="AO426" s="18">
        <v>184</v>
      </c>
      <c r="AP426" s="18">
        <v>162</v>
      </c>
      <c r="AQ426" s="18">
        <v>133</v>
      </c>
      <c r="AR426" s="18">
        <v>150</v>
      </c>
      <c r="AS426" s="18">
        <v>139</v>
      </c>
      <c r="AT426" s="18">
        <v>160</v>
      </c>
      <c r="AU426" s="18">
        <v>162</v>
      </c>
      <c r="AV426" s="18">
        <v>146</v>
      </c>
      <c r="AW426" s="18">
        <v>123</v>
      </c>
      <c r="AX426" s="18">
        <v>90</v>
      </c>
      <c r="AY426" s="18">
        <v>146</v>
      </c>
      <c r="AZ426" s="18">
        <v>173</v>
      </c>
      <c r="BA426" s="18">
        <v>183</v>
      </c>
      <c r="BB426" s="18">
        <v>160</v>
      </c>
      <c r="BC426" s="18">
        <v>153</v>
      </c>
      <c r="BD426" s="18">
        <v>162</v>
      </c>
      <c r="BE426" s="18">
        <v>108</v>
      </c>
      <c r="BF426" s="18">
        <v>147</v>
      </c>
      <c r="BG426" s="18">
        <v>160</v>
      </c>
      <c r="BH426" s="18">
        <v>162</v>
      </c>
      <c r="BI426" s="18">
        <v>186</v>
      </c>
      <c r="BJ426" s="18">
        <v>171</v>
      </c>
      <c r="BK426" s="18">
        <v>135</v>
      </c>
      <c r="BL426" s="18">
        <v>132</v>
      </c>
      <c r="BM426" s="18">
        <v>148</v>
      </c>
      <c r="BN426" s="18">
        <v>154</v>
      </c>
      <c r="BO426" s="18">
        <v>159</v>
      </c>
      <c r="BP426" s="18">
        <v>163</v>
      </c>
      <c r="BQ426" s="18">
        <v>216</v>
      </c>
      <c r="BR426" s="18">
        <v>184</v>
      </c>
      <c r="BS426" s="18">
        <v>160</v>
      </c>
      <c r="BT426" s="18">
        <v>194</v>
      </c>
      <c r="BU426" s="18">
        <v>190</v>
      </c>
      <c r="BV426" s="18">
        <v>151</v>
      </c>
      <c r="BW426" s="18">
        <v>169</v>
      </c>
      <c r="BX426" s="18">
        <v>161</v>
      </c>
      <c r="BY426" s="18">
        <v>183</v>
      </c>
      <c r="BZ426" s="18">
        <v>127</v>
      </c>
      <c r="CA426" s="18">
        <v>152</v>
      </c>
      <c r="CB426" s="18">
        <v>167</v>
      </c>
      <c r="CC426" s="18">
        <v>151</v>
      </c>
      <c r="CD426" s="18">
        <v>181</v>
      </c>
      <c r="CE426" s="18">
        <v>194</v>
      </c>
      <c r="CF426" s="18">
        <v>180</v>
      </c>
      <c r="CG426" s="18">
        <v>150</v>
      </c>
      <c r="CH426" s="18">
        <v>199</v>
      </c>
      <c r="CI426" s="18">
        <v>167</v>
      </c>
      <c r="CJ426" s="18">
        <v>223</v>
      </c>
      <c r="CK426" s="18">
        <v>325</v>
      </c>
      <c r="CL426" s="18">
        <v>202</v>
      </c>
      <c r="CM426" s="18">
        <v>197</v>
      </c>
      <c r="CN426" s="18">
        <v>157</v>
      </c>
      <c r="CO426" s="18">
        <v>181</v>
      </c>
      <c r="CP426" s="18">
        <v>175</v>
      </c>
    </row>
    <row r="427" spans="2:94" x14ac:dyDescent="0.3">
      <c r="B427" s="18" t="str">
        <f t="shared" si="11"/>
        <v>DR_Notification Declined with no new notificationGoogle Android</v>
      </c>
      <c r="C427" s="18" t="s">
        <v>181</v>
      </c>
      <c r="D427" s="18" t="s">
        <v>4</v>
      </c>
      <c r="E427" s="18">
        <v>446</v>
      </c>
      <c r="F427" s="18">
        <v>495</v>
      </c>
      <c r="G427" s="18">
        <v>395</v>
      </c>
      <c r="H427" s="18">
        <v>357</v>
      </c>
      <c r="I427" s="18">
        <v>414</v>
      </c>
      <c r="J427" s="18">
        <v>549</v>
      </c>
      <c r="K427" s="18">
        <v>463</v>
      </c>
      <c r="L427" s="18">
        <v>566</v>
      </c>
      <c r="M427" s="18">
        <v>527</v>
      </c>
      <c r="N427" s="18">
        <v>388</v>
      </c>
      <c r="O427" s="18">
        <v>348</v>
      </c>
      <c r="P427" s="18">
        <v>407</v>
      </c>
      <c r="Q427" s="18">
        <v>387</v>
      </c>
      <c r="R427" s="18">
        <v>462</v>
      </c>
      <c r="S427" s="18">
        <v>516</v>
      </c>
      <c r="T427" s="18">
        <v>457</v>
      </c>
      <c r="U427" s="18">
        <v>368</v>
      </c>
      <c r="V427" s="18">
        <v>420</v>
      </c>
      <c r="W427" s="18">
        <v>439</v>
      </c>
      <c r="X427" s="18">
        <v>441</v>
      </c>
      <c r="Y427" s="18">
        <v>419</v>
      </c>
      <c r="Z427" s="18">
        <v>470</v>
      </c>
      <c r="AA427" s="18">
        <v>490</v>
      </c>
      <c r="AB427" s="18">
        <v>356</v>
      </c>
      <c r="AC427" s="18">
        <v>364</v>
      </c>
      <c r="AD427" s="18">
        <v>416</v>
      </c>
      <c r="AE427" s="18">
        <v>434</v>
      </c>
      <c r="AF427" s="18">
        <v>459</v>
      </c>
      <c r="AG427" s="18">
        <v>419</v>
      </c>
      <c r="AH427" s="18">
        <v>510</v>
      </c>
      <c r="AI427" s="18">
        <v>436</v>
      </c>
      <c r="AJ427" s="18">
        <v>343</v>
      </c>
      <c r="AK427" s="18">
        <v>456</v>
      </c>
      <c r="AL427" s="18">
        <v>568</v>
      </c>
      <c r="AM427" s="18">
        <v>486</v>
      </c>
      <c r="AN427" s="18">
        <v>491</v>
      </c>
      <c r="AO427" s="18">
        <v>444</v>
      </c>
      <c r="AP427" s="18">
        <v>350</v>
      </c>
      <c r="AQ427" s="18">
        <v>316</v>
      </c>
      <c r="AR427" s="18">
        <v>362</v>
      </c>
      <c r="AS427" s="18">
        <v>395</v>
      </c>
      <c r="AT427" s="18">
        <v>434</v>
      </c>
      <c r="AU427" s="18">
        <v>405</v>
      </c>
      <c r="AV427" s="18">
        <v>392</v>
      </c>
      <c r="AW427" s="18">
        <v>327</v>
      </c>
      <c r="AX427" s="18">
        <v>269</v>
      </c>
      <c r="AY427" s="18">
        <v>382</v>
      </c>
      <c r="AZ427" s="18">
        <v>332</v>
      </c>
      <c r="BA427" s="18">
        <v>401</v>
      </c>
      <c r="BB427" s="18">
        <v>439</v>
      </c>
      <c r="BC427" s="18">
        <v>433</v>
      </c>
      <c r="BD427" s="18">
        <v>352</v>
      </c>
      <c r="BE427" s="18">
        <v>320</v>
      </c>
      <c r="BF427" s="18">
        <v>407</v>
      </c>
      <c r="BG427" s="18">
        <v>380</v>
      </c>
      <c r="BH427" s="18">
        <v>434</v>
      </c>
      <c r="BI427" s="18">
        <v>528</v>
      </c>
      <c r="BJ427" s="18">
        <v>505</v>
      </c>
      <c r="BK427" s="18">
        <v>413</v>
      </c>
      <c r="BL427" s="18">
        <v>400</v>
      </c>
      <c r="BM427" s="18">
        <v>445</v>
      </c>
      <c r="BN427" s="18">
        <v>434</v>
      </c>
      <c r="BO427" s="18">
        <v>457</v>
      </c>
      <c r="BP427" s="18">
        <v>463</v>
      </c>
      <c r="BQ427" s="18">
        <v>619</v>
      </c>
      <c r="BR427" s="18">
        <v>461</v>
      </c>
      <c r="BS427" s="18">
        <v>477</v>
      </c>
      <c r="BT427" s="18">
        <v>458</v>
      </c>
      <c r="BU427" s="18">
        <v>428</v>
      </c>
      <c r="BV427" s="18">
        <v>402</v>
      </c>
      <c r="BW427" s="18">
        <v>470</v>
      </c>
      <c r="BX427" s="18">
        <v>471</v>
      </c>
      <c r="BY427" s="18">
        <v>424</v>
      </c>
      <c r="BZ427" s="18">
        <v>355</v>
      </c>
      <c r="CA427" s="18">
        <v>411</v>
      </c>
      <c r="CB427" s="18">
        <v>389</v>
      </c>
      <c r="CC427" s="18">
        <v>411</v>
      </c>
      <c r="CD427" s="18">
        <v>485</v>
      </c>
      <c r="CE427" s="18">
        <v>461</v>
      </c>
      <c r="CF427" s="18">
        <v>360</v>
      </c>
      <c r="CG427" s="18">
        <v>338</v>
      </c>
      <c r="CH427" s="18">
        <v>410</v>
      </c>
      <c r="CI427" s="18">
        <v>412</v>
      </c>
      <c r="CJ427" s="18">
        <v>553</v>
      </c>
      <c r="CK427" s="18">
        <v>433</v>
      </c>
      <c r="CL427" s="18">
        <v>459</v>
      </c>
      <c r="CM427" s="18">
        <v>355</v>
      </c>
      <c r="CN427" s="18">
        <v>381</v>
      </c>
      <c r="CO427" s="18">
        <v>382</v>
      </c>
      <c r="CP427" s="18">
        <v>387</v>
      </c>
    </row>
    <row r="428" spans="2:94" x14ac:dyDescent="0.3">
      <c r="B428" s="18" t="str">
        <f t="shared" si="11"/>
        <v>DR_Notification accepted with no new notificationsApple iOS</v>
      </c>
      <c r="C428" s="18" t="s">
        <v>182</v>
      </c>
      <c r="D428" s="18" t="s">
        <v>3</v>
      </c>
      <c r="E428" s="18">
        <v>50</v>
      </c>
      <c r="F428" s="18">
        <v>67</v>
      </c>
      <c r="G428" s="18">
        <v>43</v>
      </c>
      <c r="H428" s="18">
        <v>35</v>
      </c>
      <c r="I428" s="18">
        <v>36</v>
      </c>
      <c r="J428" s="18">
        <v>62</v>
      </c>
      <c r="K428" s="18">
        <v>59</v>
      </c>
      <c r="L428" s="18">
        <v>70</v>
      </c>
      <c r="M428" s="18">
        <v>70</v>
      </c>
      <c r="N428" s="18">
        <v>58</v>
      </c>
      <c r="O428" s="18">
        <v>32</v>
      </c>
      <c r="P428" s="18">
        <v>45</v>
      </c>
      <c r="Q428" s="18">
        <v>46</v>
      </c>
      <c r="R428" s="18">
        <v>39</v>
      </c>
      <c r="S428" s="18">
        <v>55</v>
      </c>
      <c r="T428" s="18">
        <v>46</v>
      </c>
      <c r="U428" s="18">
        <v>42</v>
      </c>
      <c r="V428" s="18">
        <v>30</v>
      </c>
      <c r="W428" s="18">
        <v>54</v>
      </c>
      <c r="X428" s="18">
        <v>55</v>
      </c>
      <c r="Y428" s="18">
        <v>51</v>
      </c>
      <c r="Z428" s="18">
        <v>73</v>
      </c>
      <c r="AA428" s="18">
        <v>61</v>
      </c>
      <c r="AB428" s="18">
        <v>53</v>
      </c>
      <c r="AC428" s="18">
        <v>49</v>
      </c>
      <c r="AD428" s="18">
        <v>41</v>
      </c>
      <c r="AE428" s="18">
        <v>60</v>
      </c>
      <c r="AF428" s="18">
        <v>77</v>
      </c>
      <c r="AG428" s="18">
        <v>46</v>
      </c>
      <c r="AH428" s="18">
        <v>62</v>
      </c>
      <c r="AI428" s="18">
        <v>55</v>
      </c>
      <c r="AJ428" s="18">
        <v>65</v>
      </c>
      <c r="AK428" s="18">
        <v>63</v>
      </c>
      <c r="AL428" s="18">
        <v>73</v>
      </c>
      <c r="AM428" s="18">
        <v>65</v>
      </c>
      <c r="AN428" s="18">
        <v>61</v>
      </c>
      <c r="AO428" s="18">
        <v>68</v>
      </c>
      <c r="AP428" s="18">
        <v>47</v>
      </c>
      <c r="AQ428" s="18">
        <v>47</v>
      </c>
      <c r="AR428" s="18">
        <v>52</v>
      </c>
      <c r="AS428" s="18">
        <v>63</v>
      </c>
      <c r="AT428" s="18">
        <v>57</v>
      </c>
      <c r="AU428" s="18">
        <v>39</v>
      </c>
      <c r="AV428" s="18">
        <v>55</v>
      </c>
      <c r="AW428" s="18">
        <v>47</v>
      </c>
      <c r="AX428" s="18">
        <v>27</v>
      </c>
      <c r="AY428" s="18">
        <v>47</v>
      </c>
      <c r="AZ428" s="18">
        <v>50</v>
      </c>
      <c r="BA428" s="18">
        <v>64</v>
      </c>
      <c r="BB428" s="18">
        <v>70</v>
      </c>
      <c r="BC428" s="18">
        <v>56</v>
      </c>
      <c r="BD428" s="18">
        <v>63</v>
      </c>
      <c r="BE428" s="18">
        <v>36</v>
      </c>
      <c r="BF428" s="18">
        <v>52</v>
      </c>
      <c r="BG428" s="18">
        <v>57</v>
      </c>
      <c r="BH428" s="18">
        <v>59</v>
      </c>
      <c r="BI428" s="18">
        <v>121</v>
      </c>
      <c r="BJ428" s="18">
        <v>120</v>
      </c>
      <c r="BK428" s="18">
        <v>114</v>
      </c>
      <c r="BL428" s="18">
        <v>123</v>
      </c>
      <c r="BM428" s="18">
        <v>131</v>
      </c>
      <c r="BN428" s="18">
        <v>112</v>
      </c>
      <c r="BO428" s="18">
        <v>126</v>
      </c>
      <c r="BP428" s="18">
        <v>131</v>
      </c>
      <c r="BQ428" s="18">
        <v>174</v>
      </c>
      <c r="BR428" s="18">
        <v>127</v>
      </c>
      <c r="BS428" s="18">
        <v>151</v>
      </c>
      <c r="BT428" s="18">
        <v>141</v>
      </c>
      <c r="BU428" s="18">
        <v>144</v>
      </c>
      <c r="BV428" s="18">
        <v>117</v>
      </c>
      <c r="BW428" s="18">
        <v>122</v>
      </c>
      <c r="BX428" s="18">
        <v>116</v>
      </c>
      <c r="BY428" s="18">
        <v>140</v>
      </c>
      <c r="BZ428" s="18">
        <v>119</v>
      </c>
      <c r="CA428" s="18">
        <v>133</v>
      </c>
      <c r="CB428" s="18">
        <v>155</v>
      </c>
      <c r="CC428" s="18">
        <v>145</v>
      </c>
      <c r="CD428" s="18">
        <v>153</v>
      </c>
      <c r="CE428" s="18">
        <v>130</v>
      </c>
      <c r="CF428" s="18">
        <v>130</v>
      </c>
      <c r="CG428" s="18">
        <v>130</v>
      </c>
      <c r="CH428" s="18">
        <v>158</v>
      </c>
      <c r="CI428" s="18">
        <v>153</v>
      </c>
      <c r="CJ428" s="18">
        <v>161</v>
      </c>
      <c r="CK428" s="18">
        <v>249</v>
      </c>
      <c r="CL428" s="18">
        <v>150</v>
      </c>
      <c r="CM428" s="18">
        <v>153</v>
      </c>
      <c r="CN428" s="18">
        <v>107</v>
      </c>
      <c r="CO428" s="18">
        <v>136</v>
      </c>
      <c r="CP428" s="18">
        <v>140</v>
      </c>
    </row>
    <row r="429" spans="2:94" x14ac:dyDescent="0.3">
      <c r="B429" s="18" t="str">
        <f t="shared" si="11"/>
        <v>DR_Notification accepted with no new notificationsGoogle Android</v>
      </c>
      <c r="C429" s="18" t="s">
        <v>182</v>
      </c>
      <c r="D429" s="18" t="s">
        <v>4</v>
      </c>
      <c r="E429" s="18">
        <v>49</v>
      </c>
      <c r="F429" s="18">
        <v>59</v>
      </c>
      <c r="G429" s="18">
        <v>64</v>
      </c>
      <c r="H429" s="18">
        <v>47</v>
      </c>
      <c r="I429" s="18">
        <v>49</v>
      </c>
      <c r="J429" s="18">
        <v>66</v>
      </c>
      <c r="K429" s="18">
        <v>57</v>
      </c>
      <c r="L429" s="18">
        <v>58</v>
      </c>
      <c r="M429" s="18">
        <v>69</v>
      </c>
      <c r="N429" s="18">
        <v>46</v>
      </c>
      <c r="O429" s="18">
        <v>46</v>
      </c>
      <c r="P429" s="18">
        <v>40</v>
      </c>
      <c r="Q429" s="18">
        <v>49</v>
      </c>
      <c r="R429" s="18">
        <v>51</v>
      </c>
      <c r="S429" s="18">
        <v>38</v>
      </c>
      <c r="T429" s="18">
        <v>49</v>
      </c>
      <c r="U429" s="18">
        <v>47</v>
      </c>
      <c r="V429" s="18">
        <v>33</v>
      </c>
      <c r="W429" s="18">
        <v>57</v>
      </c>
      <c r="X429" s="18">
        <v>38</v>
      </c>
      <c r="Y429" s="18">
        <v>43</v>
      </c>
      <c r="Z429" s="18">
        <v>106</v>
      </c>
      <c r="AA429" s="18">
        <v>110</v>
      </c>
      <c r="AB429" s="18">
        <v>91</v>
      </c>
      <c r="AC429" s="18">
        <v>66</v>
      </c>
      <c r="AD429" s="18">
        <v>81</v>
      </c>
      <c r="AE429" s="18">
        <v>86</v>
      </c>
      <c r="AF429" s="18">
        <v>96</v>
      </c>
      <c r="AG429" s="18">
        <v>77</v>
      </c>
      <c r="AH429" s="18">
        <v>89</v>
      </c>
      <c r="AI429" s="18">
        <v>81</v>
      </c>
      <c r="AJ429" s="18">
        <v>77</v>
      </c>
      <c r="AK429" s="18">
        <v>92</v>
      </c>
      <c r="AL429" s="18">
        <v>110</v>
      </c>
      <c r="AM429" s="18">
        <v>70</v>
      </c>
      <c r="AN429" s="18">
        <v>88</v>
      </c>
      <c r="AO429" s="18">
        <v>79</v>
      </c>
      <c r="AP429" s="18">
        <v>65</v>
      </c>
      <c r="AQ429" s="18">
        <v>51</v>
      </c>
      <c r="AR429" s="18">
        <v>71</v>
      </c>
      <c r="AS429" s="18">
        <v>86</v>
      </c>
      <c r="AT429" s="18">
        <v>78</v>
      </c>
      <c r="AU429" s="18">
        <v>57</v>
      </c>
      <c r="AV429" s="18">
        <v>53</v>
      </c>
      <c r="AW429" s="18">
        <v>58</v>
      </c>
      <c r="AX429" s="18">
        <v>35</v>
      </c>
      <c r="AY429" s="18">
        <v>58</v>
      </c>
      <c r="AZ429" s="18">
        <v>64</v>
      </c>
      <c r="BA429" s="18">
        <v>63</v>
      </c>
      <c r="BB429" s="18">
        <v>70</v>
      </c>
      <c r="BC429" s="18">
        <v>75</v>
      </c>
      <c r="BD429" s="18">
        <v>61</v>
      </c>
      <c r="BE429" s="18">
        <v>47</v>
      </c>
      <c r="BF429" s="18">
        <v>76</v>
      </c>
      <c r="BG429" s="18">
        <v>72</v>
      </c>
      <c r="BH429" s="18">
        <v>65</v>
      </c>
      <c r="BI429" s="18">
        <v>316</v>
      </c>
      <c r="BJ429" s="18">
        <v>312</v>
      </c>
      <c r="BK429" s="18">
        <v>246</v>
      </c>
      <c r="BL429" s="18">
        <v>242</v>
      </c>
      <c r="BM429" s="18">
        <v>257</v>
      </c>
      <c r="BN429" s="18">
        <v>281</v>
      </c>
      <c r="BO429" s="18">
        <v>293</v>
      </c>
      <c r="BP429" s="18">
        <v>307</v>
      </c>
      <c r="BQ429" s="18">
        <v>360</v>
      </c>
      <c r="BR429" s="18">
        <v>294</v>
      </c>
      <c r="BS429" s="18">
        <v>262</v>
      </c>
      <c r="BT429" s="18">
        <v>275</v>
      </c>
      <c r="BU429" s="18">
        <v>281</v>
      </c>
      <c r="BV429" s="18">
        <v>245</v>
      </c>
      <c r="BW429" s="18">
        <v>259</v>
      </c>
      <c r="BX429" s="18">
        <v>287</v>
      </c>
      <c r="BY429" s="18">
        <v>246</v>
      </c>
      <c r="BZ429" s="18">
        <v>212</v>
      </c>
      <c r="CA429" s="18">
        <v>246</v>
      </c>
      <c r="CB429" s="18">
        <v>260</v>
      </c>
      <c r="CC429" s="18">
        <v>247</v>
      </c>
      <c r="CD429" s="18">
        <v>307</v>
      </c>
      <c r="CE429" s="18">
        <v>243</v>
      </c>
      <c r="CF429" s="18">
        <v>223</v>
      </c>
      <c r="CG429" s="18">
        <v>204</v>
      </c>
      <c r="CH429" s="18">
        <v>224</v>
      </c>
      <c r="CI429" s="18">
        <v>228</v>
      </c>
      <c r="CJ429" s="18">
        <v>255</v>
      </c>
      <c r="CK429" s="18">
        <v>189</v>
      </c>
      <c r="CL429" s="18">
        <v>258</v>
      </c>
      <c r="CM429" s="18">
        <v>212</v>
      </c>
      <c r="CN429" s="18">
        <v>184</v>
      </c>
      <c r="CO429" s="18">
        <v>195</v>
      </c>
      <c r="CP429" s="18">
        <v>206</v>
      </c>
    </row>
    <row r="430" spans="2:94" x14ac:dyDescent="0.3">
      <c r="B430" s="18" t="str">
        <f t="shared" si="11"/>
        <v>DR_No action on no new notificationsApple iOS</v>
      </c>
      <c r="C430" s="18" t="s">
        <v>183</v>
      </c>
      <c r="D430" s="18" t="s">
        <v>3</v>
      </c>
      <c r="E430" s="18">
        <v>881</v>
      </c>
      <c r="F430" s="18">
        <v>909</v>
      </c>
      <c r="G430" s="18">
        <v>777</v>
      </c>
      <c r="H430" s="18">
        <v>683</v>
      </c>
      <c r="I430" s="18">
        <v>674</v>
      </c>
      <c r="J430" s="18">
        <v>955</v>
      </c>
      <c r="K430" s="18">
        <v>1026</v>
      </c>
      <c r="L430" s="18">
        <v>1046</v>
      </c>
      <c r="M430" s="18">
        <v>1011</v>
      </c>
      <c r="N430" s="18">
        <v>860</v>
      </c>
      <c r="O430" s="18">
        <v>666</v>
      </c>
      <c r="P430" s="18">
        <v>832</v>
      </c>
      <c r="Q430" s="18">
        <v>804</v>
      </c>
      <c r="R430" s="18">
        <v>771</v>
      </c>
      <c r="S430" s="18">
        <v>966</v>
      </c>
      <c r="T430" s="18">
        <v>805</v>
      </c>
      <c r="U430" s="18">
        <v>770</v>
      </c>
      <c r="V430" s="18">
        <v>734</v>
      </c>
      <c r="W430" s="18">
        <v>783</v>
      </c>
      <c r="X430" s="18">
        <v>788</v>
      </c>
      <c r="Y430" s="18">
        <v>796</v>
      </c>
      <c r="Z430" s="18">
        <v>763</v>
      </c>
      <c r="AA430" s="18">
        <v>818</v>
      </c>
      <c r="AB430" s="18">
        <v>678</v>
      </c>
      <c r="AC430" s="18">
        <v>610</v>
      </c>
      <c r="AD430" s="18">
        <v>749</v>
      </c>
      <c r="AE430" s="18">
        <v>773</v>
      </c>
      <c r="AF430" s="18">
        <v>781</v>
      </c>
      <c r="AG430" s="18">
        <v>824</v>
      </c>
      <c r="AH430" s="18">
        <v>893</v>
      </c>
      <c r="AI430" s="18">
        <v>774</v>
      </c>
      <c r="AJ430" s="18">
        <v>645</v>
      </c>
      <c r="AK430" s="18">
        <v>868</v>
      </c>
      <c r="AL430" s="18">
        <v>870</v>
      </c>
      <c r="AM430" s="18">
        <v>851</v>
      </c>
      <c r="AN430" s="18">
        <v>891</v>
      </c>
      <c r="AO430" s="18">
        <v>824</v>
      </c>
      <c r="AP430" s="18">
        <v>663</v>
      </c>
      <c r="AQ430" s="18">
        <v>582</v>
      </c>
      <c r="AR430" s="18">
        <v>741</v>
      </c>
      <c r="AS430" s="18">
        <v>743</v>
      </c>
      <c r="AT430" s="18">
        <v>704</v>
      </c>
      <c r="AU430" s="18">
        <v>721</v>
      </c>
      <c r="AV430" s="18">
        <v>725</v>
      </c>
      <c r="AW430" s="18">
        <v>674</v>
      </c>
      <c r="AX430" s="18">
        <v>479</v>
      </c>
      <c r="AY430" s="18">
        <v>787</v>
      </c>
      <c r="AZ430" s="18">
        <v>767</v>
      </c>
      <c r="BA430" s="18">
        <v>767</v>
      </c>
      <c r="BB430" s="18">
        <v>721</v>
      </c>
      <c r="BC430" s="18">
        <v>732</v>
      </c>
      <c r="BD430" s="18">
        <v>662</v>
      </c>
      <c r="BE430" s="18">
        <v>529</v>
      </c>
      <c r="BF430" s="18">
        <v>728</v>
      </c>
      <c r="BG430" s="18">
        <v>787</v>
      </c>
      <c r="BH430" s="18">
        <v>711</v>
      </c>
      <c r="BI430" s="18">
        <v>663</v>
      </c>
      <c r="BJ430" s="18">
        <v>712</v>
      </c>
      <c r="BK430" s="18">
        <v>566</v>
      </c>
      <c r="BL430" s="18">
        <v>469</v>
      </c>
      <c r="BM430" s="18">
        <v>678</v>
      </c>
      <c r="BN430" s="18">
        <v>699</v>
      </c>
      <c r="BO430" s="18">
        <v>630</v>
      </c>
      <c r="BP430" s="18">
        <v>632</v>
      </c>
      <c r="BQ430" s="18">
        <v>742</v>
      </c>
      <c r="BR430" s="18">
        <v>683</v>
      </c>
      <c r="BS430" s="18">
        <v>641</v>
      </c>
      <c r="BT430" s="18">
        <v>766</v>
      </c>
      <c r="BU430" s="18">
        <v>653</v>
      </c>
      <c r="BV430" s="18">
        <v>659</v>
      </c>
      <c r="BW430" s="18">
        <v>684</v>
      </c>
      <c r="BX430" s="18">
        <v>712</v>
      </c>
      <c r="BY430" s="18">
        <v>631</v>
      </c>
      <c r="BZ430" s="18">
        <v>512</v>
      </c>
      <c r="CA430" s="18">
        <v>662</v>
      </c>
      <c r="CB430" s="18">
        <v>683</v>
      </c>
      <c r="CC430" s="18">
        <v>699</v>
      </c>
      <c r="CD430" s="18">
        <v>729</v>
      </c>
      <c r="CE430" s="18">
        <v>745</v>
      </c>
      <c r="CF430" s="18">
        <v>656</v>
      </c>
      <c r="CG430" s="18">
        <v>522</v>
      </c>
      <c r="CH430" s="18">
        <v>663</v>
      </c>
      <c r="CI430" s="18">
        <v>701</v>
      </c>
      <c r="CJ430" s="18">
        <v>931</v>
      </c>
      <c r="CK430" s="18">
        <v>1061</v>
      </c>
      <c r="CL430" s="18">
        <v>756</v>
      </c>
      <c r="CM430" s="18">
        <v>734</v>
      </c>
      <c r="CN430" s="18">
        <v>566</v>
      </c>
      <c r="CO430" s="18">
        <v>778</v>
      </c>
      <c r="CP430" s="18">
        <v>742</v>
      </c>
    </row>
    <row r="431" spans="2:94" x14ac:dyDescent="0.3">
      <c r="B431" s="18" t="str">
        <f t="shared" si="11"/>
        <v>DR_No action on no new notificationsGoogle Android</v>
      </c>
      <c r="C431" s="18" t="s">
        <v>183</v>
      </c>
      <c r="D431" s="18" t="s">
        <v>4</v>
      </c>
      <c r="E431" s="18">
        <v>890</v>
      </c>
      <c r="F431" s="18">
        <v>896</v>
      </c>
      <c r="G431" s="18">
        <v>816</v>
      </c>
      <c r="H431" s="18">
        <v>732</v>
      </c>
      <c r="I431" s="18">
        <v>721</v>
      </c>
      <c r="J431" s="18">
        <v>931</v>
      </c>
      <c r="K431" s="18">
        <v>870</v>
      </c>
      <c r="L431" s="18">
        <v>999</v>
      </c>
      <c r="M431" s="18">
        <v>943</v>
      </c>
      <c r="N431" s="18">
        <v>769</v>
      </c>
      <c r="O431" s="18">
        <v>712</v>
      </c>
      <c r="P431" s="18">
        <v>810</v>
      </c>
      <c r="Q431" s="18">
        <v>743</v>
      </c>
      <c r="R431" s="18">
        <v>896</v>
      </c>
      <c r="S431" s="18">
        <v>965</v>
      </c>
      <c r="T431" s="18">
        <v>904</v>
      </c>
      <c r="U431" s="18">
        <v>695</v>
      </c>
      <c r="V431" s="18">
        <v>763</v>
      </c>
      <c r="W431" s="18">
        <v>799</v>
      </c>
      <c r="X431" s="18">
        <v>741</v>
      </c>
      <c r="Y431" s="18">
        <v>792</v>
      </c>
      <c r="Z431" s="18">
        <v>907</v>
      </c>
      <c r="AA431" s="18">
        <v>981</v>
      </c>
      <c r="AB431" s="18">
        <v>897</v>
      </c>
      <c r="AC431" s="18">
        <v>772</v>
      </c>
      <c r="AD431" s="18">
        <v>905</v>
      </c>
      <c r="AE431" s="18">
        <v>935</v>
      </c>
      <c r="AF431" s="18">
        <v>953</v>
      </c>
      <c r="AG431" s="18">
        <v>911</v>
      </c>
      <c r="AH431" s="18">
        <v>1041</v>
      </c>
      <c r="AI431" s="18">
        <v>895</v>
      </c>
      <c r="AJ431" s="18">
        <v>686</v>
      </c>
      <c r="AK431" s="18">
        <v>1004</v>
      </c>
      <c r="AL431" s="18">
        <v>1135</v>
      </c>
      <c r="AM431" s="18">
        <v>1017</v>
      </c>
      <c r="AN431" s="18">
        <v>1064</v>
      </c>
      <c r="AO431" s="18">
        <v>969</v>
      </c>
      <c r="AP431" s="18">
        <v>803</v>
      </c>
      <c r="AQ431" s="18">
        <v>692</v>
      </c>
      <c r="AR431" s="18">
        <v>795</v>
      </c>
      <c r="AS431" s="18">
        <v>833</v>
      </c>
      <c r="AT431" s="18">
        <v>910</v>
      </c>
      <c r="AU431" s="18">
        <v>843</v>
      </c>
      <c r="AV431" s="18">
        <v>832</v>
      </c>
      <c r="AW431" s="18">
        <v>717</v>
      </c>
      <c r="AX431" s="18">
        <v>578</v>
      </c>
      <c r="AY431" s="18">
        <v>812</v>
      </c>
      <c r="AZ431" s="18">
        <v>819</v>
      </c>
      <c r="BA431" s="18">
        <v>812</v>
      </c>
      <c r="BB431" s="18">
        <v>808</v>
      </c>
      <c r="BC431" s="18">
        <v>933</v>
      </c>
      <c r="BD431" s="18">
        <v>752</v>
      </c>
      <c r="BE431" s="18">
        <v>696</v>
      </c>
      <c r="BF431" s="18">
        <v>816</v>
      </c>
      <c r="BG431" s="18">
        <v>884</v>
      </c>
      <c r="BH431" s="18">
        <v>886</v>
      </c>
      <c r="BI431" s="18">
        <v>962</v>
      </c>
      <c r="BJ431" s="18">
        <v>1058</v>
      </c>
      <c r="BK431" s="18">
        <v>872</v>
      </c>
      <c r="BL431" s="18">
        <v>768</v>
      </c>
      <c r="BM431" s="18">
        <v>912</v>
      </c>
      <c r="BN431" s="18">
        <v>939</v>
      </c>
      <c r="BO431" s="18">
        <v>1011</v>
      </c>
      <c r="BP431" s="18">
        <v>954</v>
      </c>
      <c r="BQ431" s="18">
        <v>1287</v>
      </c>
      <c r="BR431" s="18">
        <v>952</v>
      </c>
      <c r="BS431" s="18">
        <v>976</v>
      </c>
      <c r="BT431" s="18">
        <v>919</v>
      </c>
      <c r="BU431" s="18">
        <v>895</v>
      </c>
      <c r="BV431" s="18">
        <v>847</v>
      </c>
      <c r="BW431" s="18">
        <v>891</v>
      </c>
      <c r="BX431" s="18">
        <v>989</v>
      </c>
      <c r="BY431" s="18">
        <v>884</v>
      </c>
      <c r="BZ431" s="18">
        <v>713</v>
      </c>
      <c r="CA431" s="18">
        <v>824</v>
      </c>
      <c r="CB431" s="18">
        <v>858</v>
      </c>
      <c r="CC431" s="18">
        <v>911</v>
      </c>
      <c r="CD431" s="18">
        <v>1053</v>
      </c>
      <c r="CE431" s="18">
        <v>1001</v>
      </c>
      <c r="CF431" s="18">
        <v>809</v>
      </c>
      <c r="CG431" s="18">
        <v>702</v>
      </c>
      <c r="CH431" s="18">
        <v>864</v>
      </c>
      <c r="CI431" s="18">
        <v>898</v>
      </c>
      <c r="CJ431" s="18">
        <v>1039</v>
      </c>
      <c r="CK431" s="18">
        <v>800</v>
      </c>
      <c r="CL431" s="18">
        <v>864</v>
      </c>
      <c r="CM431" s="18">
        <v>779</v>
      </c>
      <c r="CN431" s="18">
        <v>680</v>
      </c>
      <c r="CO431" s="18">
        <v>928</v>
      </c>
      <c r="CP431" s="18">
        <v>812</v>
      </c>
    </row>
    <row r="437" spans="2:95" x14ac:dyDescent="0.3">
      <c r="AC437" s="132"/>
      <c r="AD437" s="132"/>
      <c r="AE437" s="132"/>
      <c r="AF437" s="132"/>
      <c r="AG437" s="132"/>
      <c r="AH437" s="132"/>
      <c r="AI437" s="132"/>
      <c r="AJ437" s="132"/>
      <c r="AK437" s="132"/>
      <c r="AL437" s="132"/>
      <c r="AM437" s="132"/>
      <c r="AN437" s="132"/>
      <c r="AO437" s="132"/>
      <c r="AP437" s="132"/>
      <c r="AQ437" s="132"/>
      <c r="AR437" s="132"/>
      <c r="AS437" s="132"/>
      <c r="AT437" s="132"/>
      <c r="AU437" s="132"/>
      <c r="AV437" s="132"/>
      <c r="AW437" s="132"/>
      <c r="AX437" s="132"/>
      <c r="AY437" s="132"/>
      <c r="AZ437" s="132"/>
      <c r="BA437" s="132"/>
      <c r="BB437" s="132"/>
      <c r="BC437" s="132"/>
      <c r="BD437" s="132"/>
      <c r="BE437" s="132"/>
      <c r="BF437" s="132"/>
      <c r="BG437" s="132"/>
      <c r="BH437" s="132"/>
      <c r="BI437" s="132"/>
      <c r="BJ437" s="132"/>
      <c r="BK437" s="132"/>
      <c r="BL437" s="132"/>
      <c r="BM437" s="132"/>
      <c r="BN437" s="132"/>
      <c r="BO437" s="132"/>
      <c r="BP437" s="132"/>
      <c r="BQ437" s="132"/>
      <c r="BR437" s="132"/>
      <c r="BS437" s="132"/>
      <c r="BT437" s="132"/>
      <c r="BU437" s="132"/>
      <c r="BV437" s="132"/>
      <c r="BW437" s="132"/>
      <c r="BX437" s="132"/>
      <c r="BY437" s="132"/>
      <c r="BZ437" s="132"/>
      <c r="CA437" s="132"/>
      <c r="CB437" s="132"/>
      <c r="CC437" s="132"/>
      <c r="CD437" s="132"/>
      <c r="CE437" s="132"/>
      <c r="CF437" s="132"/>
      <c r="CG437" s="132"/>
      <c r="CH437" s="132"/>
      <c r="CI437" s="132"/>
      <c r="CJ437" s="132"/>
      <c r="CK437" s="132"/>
      <c r="CL437" s="132"/>
      <c r="CM437" s="132"/>
      <c r="CN437" s="132"/>
      <c r="CO437" s="132"/>
      <c r="CP437" s="132"/>
      <c r="CQ437" s="133"/>
    </row>
    <row r="438" spans="2:95" x14ac:dyDescent="0.3">
      <c r="C438" s="26" t="s">
        <v>184</v>
      </c>
      <c r="D438" s="26" t="s">
        <v>0</v>
      </c>
      <c r="E438" s="26">
        <v>45533</v>
      </c>
      <c r="F438" s="26">
        <v>45534</v>
      </c>
      <c r="G438" s="26">
        <v>45535</v>
      </c>
      <c r="H438" s="26">
        <v>45536</v>
      </c>
      <c r="I438" s="26">
        <v>45537</v>
      </c>
      <c r="J438" s="26">
        <v>45538</v>
      </c>
      <c r="K438" s="26">
        <v>45539</v>
      </c>
      <c r="L438" s="26">
        <v>45540</v>
      </c>
      <c r="M438" s="26">
        <v>45541</v>
      </c>
      <c r="N438" s="26">
        <v>45542</v>
      </c>
      <c r="O438" s="26">
        <v>45543</v>
      </c>
      <c r="P438" s="26">
        <v>45544</v>
      </c>
      <c r="Q438" s="26">
        <v>45545</v>
      </c>
      <c r="R438" s="26">
        <v>45546</v>
      </c>
      <c r="S438" s="26">
        <v>45547</v>
      </c>
      <c r="T438" s="26">
        <v>45548</v>
      </c>
      <c r="U438" s="26">
        <v>45549</v>
      </c>
      <c r="V438" s="26">
        <v>45550</v>
      </c>
      <c r="W438" s="26">
        <v>45551</v>
      </c>
      <c r="X438" s="26">
        <v>45552</v>
      </c>
      <c r="Y438" s="26">
        <v>45553</v>
      </c>
      <c r="Z438" s="26">
        <v>45554</v>
      </c>
      <c r="AA438" s="26">
        <v>45555</v>
      </c>
      <c r="AB438" s="26">
        <v>45556</v>
      </c>
      <c r="AC438" s="26">
        <v>45557</v>
      </c>
      <c r="AD438" s="26">
        <v>45558</v>
      </c>
      <c r="AE438" s="26">
        <v>45559</v>
      </c>
      <c r="AF438" s="26">
        <v>45560</v>
      </c>
      <c r="AG438" s="26">
        <v>45561</v>
      </c>
      <c r="AH438" s="26">
        <v>45562</v>
      </c>
      <c r="AI438" s="26">
        <v>45563</v>
      </c>
      <c r="AJ438" s="26">
        <v>45564</v>
      </c>
      <c r="AK438" s="26">
        <v>45565</v>
      </c>
      <c r="AL438" s="26">
        <v>45566</v>
      </c>
      <c r="AM438" s="26">
        <v>45567</v>
      </c>
      <c r="AN438" s="26">
        <v>45568</v>
      </c>
      <c r="AO438" s="26">
        <v>45569</v>
      </c>
      <c r="AP438" s="26">
        <v>45570</v>
      </c>
      <c r="AQ438" s="26">
        <v>45571</v>
      </c>
      <c r="AR438" s="26">
        <v>45572</v>
      </c>
      <c r="AS438" s="26">
        <v>45573</v>
      </c>
      <c r="AT438" s="26">
        <v>45574</v>
      </c>
      <c r="AU438" s="26">
        <v>45575</v>
      </c>
      <c r="AV438" s="26">
        <v>45576</v>
      </c>
      <c r="AW438" s="26">
        <v>45577</v>
      </c>
      <c r="AX438" s="26">
        <v>45578</v>
      </c>
      <c r="AY438" s="26">
        <v>45579</v>
      </c>
      <c r="AZ438" s="26">
        <v>45580</v>
      </c>
      <c r="BA438" s="26">
        <v>45581</v>
      </c>
      <c r="BB438" s="26">
        <v>45582</v>
      </c>
      <c r="BC438" s="26">
        <v>45583</v>
      </c>
      <c r="BD438" s="26">
        <v>45584</v>
      </c>
      <c r="BE438" s="26">
        <v>45585</v>
      </c>
      <c r="BF438" s="26">
        <v>45586</v>
      </c>
      <c r="BG438" s="26">
        <v>45587</v>
      </c>
      <c r="BH438" s="26">
        <v>45588</v>
      </c>
      <c r="BI438" s="26">
        <v>45589</v>
      </c>
      <c r="BJ438" s="26">
        <v>45590</v>
      </c>
      <c r="BK438" s="26">
        <v>45591</v>
      </c>
      <c r="BL438" s="26">
        <v>45592</v>
      </c>
      <c r="BM438" s="26">
        <v>45593</v>
      </c>
      <c r="BN438" s="26">
        <v>45594</v>
      </c>
      <c r="BO438" s="26">
        <v>45595</v>
      </c>
      <c r="BP438" s="26">
        <v>45596</v>
      </c>
      <c r="BQ438" s="26">
        <v>45597</v>
      </c>
      <c r="BR438" s="26">
        <v>45598</v>
      </c>
      <c r="BS438" s="26">
        <v>45599</v>
      </c>
      <c r="BT438" s="26">
        <v>45600</v>
      </c>
      <c r="BU438" s="26">
        <v>45601</v>
      </c>
      <c r="BV438" s="26">
        <v>45602</v>
      </c>
      <c r="BW438" s="26">
        <v>45603</v>
      </c>
      <c r="BX438" s="26">
        <v>45604</v>
      </c>
      <c r="BY438" s="26">
        <v>45605</v>
      </c>
      <c r="BZ438" s="26">
        <v>45606</v>
      </c>
      <c r="CA438" s="26">
        <v>45607</v>
      </c>
      <c r="CB438" s="26">
        <v>45608</v>
      </c>
      <c r="CC438" s="26">
        <v>45609</v>
      </c>
      <c r="CD438" s="26">
        <v>45610</v>
      </c>
      <c r="CE438" s="26">
        <v>45611</v>
      </c>
      <c r="CF438" s="26">
        <v>45612</v>
      </c>
      <c r="CG438" s="26">
        <v>45613</v>
      </c>
      <c r="CH438" s="26">
        <v>45614</v>
      </c>
      <c r="CI438" s="26">
        <v>45615</v>
      </c>
      <c r="CJ438" s="26">
        <v>45616</v>
      </c>
      <c r="CK438" s="26">
        <v>45617</v>
      </c>
      <c r="CL438" s="26">
        <v>45618</v>
      </c>
      <c r="CM438" s="26">
        <v>45619</v>
      </c>
      <c r="CN438" s="26">
        <v>45620</v>
      </c>
      <c r="CO438" s="26">
        <v>45621</v>
      </c>
      <c r="CP438" s="26">
        <v>45622</v>
      </c>
      <c r="CQ438" s="133"/>
    </row>
    <row r="439" spans="2:95" x14ac:dyDescent="0.3">
      <c r="B439" s="18" t="str">
        <f t="shared" ref="B439:B458" si="12">C439&amp;D439</f>
        <v>server:error:CC-CLIENT_ERRORApple iOS</v>
      </c>
      <c r="C439" s="18" t="s">
        <v>185</v>
      </c>
      <c r="D439" s="18" t="s">
        <v>3</v>
      </c>
      <c r="E439" s="18">
        <v>96657</v>
      </c>
      <c r="F439" s="18">
        <v>101177</v>
      </c>
      <c r="G439" s="18">
        <v>79178</v>
      </c>
      <c r="H439" s="18">
        <v>77078</v>
      </c>
      <c r="I439" s="18">
        <v>78664</v>
      </c>
      <c r="J439" s="18">
        <v>94384</v>
      </c>
      <c r="K439" s="18">
        <v>101593</v>
      </c>
      <c r="L439" s="18">
        <v>108725</v>
      </c>
      <c r="M439" s="18">
        <v>105509</v>
      </c>
      <c r="N439" s="18">
        <v>78076</v>
      </c>
      <c r="O439" s="18">
        <v>75864</v>
      </c>
      <c r="P439" s="18">
        <v>87486</v>
      </c>
      <c r="Q439" s="18">
        <v>90579</v>
      </c>
      <c r="R439" s="18">
        <v>97499</v>
      </c>
      <c r="S439" s="18">
        <v>112025</v>
      </c>
      <c r="T439" s="18">
        <v>106291</v>
      </c>
      <c r="U439" s="18">
        <v>78179</v>
      </c>
      <c r="V439" s="18">
        <v>75824</v>
      </c>
      <c r="W439" s="18">
        <v>87315</v>
      </c>
      <c r="X439" s="18">
        <v>88179</v>
      </c>
      <c r="Y439" s="18">
        <v>89653</v>
      </c>
      <c r="Z439" s="18">
        <v>95005</v>
      </c>
      <c r="AA439" s="18">
        <v>96395</v>
      </c>
      <c r="AB439" s="131">
        <v>73575</v>
      </c>
      <c r="AC439" s="131">
        <v>72196</v>
      </c>
      <c r="AD439" s="131">
        <v>83827</v>
      </c>
      <c r="AE439" s="131">
        <v>90664</v>
      </c>
      <c r="AF439" s="131">
        <v>91705</v>
      </c>
      <c r="AG439" s="131">
        <v>92414</v>
      </c>
      <c r="AH439" s="131">
        <v>104457</v>
      </c>
      <c r="AI439" s="131">
        <v>81927</v>
      </c>
      <c r="AJ439" s="131">
        <v>74152</v>
      </c>
      <c r="AK439" s="131">
        <v>97920</v>
      </c>
      <c r="AL439" s="131">
        <v>105825</v>
      </c>
      <c r="AM439" s="131">
        <v>99326</v>
      </c>
      <c r="AN439" s="131">
        <v>98285</v>
      </c>
      <c r="AO439" s="131">
        <v>96907</v>
      </c>
      <c r="AP439" s="131">
        <v>76613</v>
      </c>
      <c r="AQ439" s="131">
        <v>70575</v>
      </c>
      <c r="AR439" s="131">
        <v>82076</v>
      </c>
      <c r="AS439" s="131">
        <v>86333</v>
      </c>
      <c r="AT439" s="131">
        <v>91978</v>
      </c>
      <c r="AU439" s="131">
        <v>94113</v>
      </c>
      <c r="AV439" s="131">
        <v>95488</v>
      </c>
      <c r="AW439" s="131">
        <v>71750</v>
      </c>
      <c r="AX439" s="131">
        <v>72748</v>
      </c>
      <c r="AY439" s="131">
        <v>84763</v>
      </c>
      <c r="AZ439" s="131">
        <v>93130</v>
      </c>
      <c r="BA439" s="131">
        <v>94548</v>
      </c>
      <c r="BB439" s="131">
        <v>93033</v>
      </c>
      <c r="BC439" s="131">
        <v>99888</v>
      </c>
      <c r="BD439" s="131">
        <v>73543</v>
      </c>
      <c r="BE439" s="131">
        <v>71075</v>
      </c>
      <c r="BF439" s="131">
        <v>83870</v>
      </c>
      <c r="BG439" s="131">
        <v>87418</v>
      </c>
      <c r="BH439" s="131">
        <v>86052</v>
      </c>
      <c r="BI439" s="131">
        <v>88406</v>
      </c>
      <c r="BJ439" s="131">
        <v>92762</v>
      </c>
      <c r="BK439" s="131">
        <v>68531</v>
      </c>
      <c r="BL439" s="131">
        <v>64028</v>
      </c>
      <c r="BM439" s="131">
        <v>79124</v>
      </c>
      <c r="BN439" s="131">
        <v>81140</v>
      </c>
      <c r="BO439" s="131">
        <v>86346</v>
      </c>
      <c r="BP439" s="131">
        <v>87577</v>
      </c>
      <c r="BQ439" s="131">
        <v>106178</v>
      </c>
      <c r="BR439" s="131">
        <v>79963</v>
      </c>
      <c r="BS439" s="131">
        <v>84359</v>
      </c>
      <c r="BT439" s="131">
        <v>87968</v>
      </c>
      <c r="BU439" s="131">
        <v>85933</v>
      </c>
      <c r="BV439" s="131">
        <v>84877</v>
      </c>
      <c r="BW439" s="131">
        <v>93317</v>
      </c>
      <c r="BX439" s="131">
        <v>99232</v>
      </c>
      <c r="BY439" s="131">
        <v>74514</v>
      </c>
      <c r="BZ439" s="131">
        <v>66667</v>
      </c>
      <c r="CA439" s="131">
        <v>79848</v>
      </c>
      <c r="CB439" s="131">
        <v>86906</v>
      </c>
      <c r="CC439" s="131">
        <v>88770</v>
      </c>
      <c r="CD439" s="131">
        <v>102530</v>
      </c>
      <c r="CE439" s="131">
        <v>124183</v>
      </c>
      <c r="CF439" s="131">
        <v>75516</v>
      </c>
      <c r="CG439" s="131">
        <v>70490</v>
      </c>
      <c r="CH439" s="131">
        <v>85368</v>
      </c>
      <c r="CI439" s="131">
        <v>85947</v>
      </c>
      <c r="CJ439" s="131">
        <v>92305</v>
      </c>
      <c r="CK439" s="131">
        <v>91102</v>
      </c>
      <c r="CL439" s="131">
        <v>97240</v>
      </c>
      <c r="CM439" s="131">
        <v>77118</v>
      </c>
      <c r="CN439" s="131">
        <v>71154</v>
      </c>
      <c r="CO439" s="131">
        <v>85371</v>
      </c>
      <c r="CP439" s="131">
        <v>84280</v>
      </c>
      <c r="CQ439" s="133"/>
    </row>
    <row r="440" spans="2:95" x14ac:dyDescent="0.3">
      <c r="B440" s="18" t="str">
        <f t="shared" si="12"/>
        <v>server:error:CC-NO-INTERNETApple iOS</v>
      </c>
      <c r="C440" s="18" t="s">
        <v>187</v>
      </c>
      <c r="D440" s="18" t="s">
        <v>3</v>
      </c>
      <c r="E440" s="18">
        <v>2399</v>
      </c>
      <c r="F440" s="18">
        <v>2446</v>
      </c>
      <c r="G440" s="18">
        <v>2155</v>
      </c>
      <c r="H440" s="18">
        <v>1977</v>
      </c>
      <c r="I440" s="18">
        <v>1968</v>
      </c>
      <c r="J440" s="18">
        <v>2246</v>
      </c>
      <c r="K440" s="18">
        <v>2819</v>
      </c>
      <c r="L440" s="18">
        <v>2815</v>
      </c>
      <c r="M440" s="18">
        <v>2761</v>
      </c>
      <c r="N440" s="18">
        <v>2259</v>
      </c>
      <c r="O440" s="18">
        <v>2086</v>
      </c>
      <c r="P440" s="18">
        <v>2370</v>
      </c>
      <c r="Q440" s="18">
        <v>2475</v>
      </c>
      <c r="R440" s="18">
        <v>2640</v>
      </c>
      <c r="S440" s="18">
        <v>3213</v>
      </c>
      <c r="T440" s="18">
        <v>2643</v>
      </c>
      <c r="U440" s="18">
        <v>2185</v>
      </c>
      <c r="V440" s="18">
        <v>2251</v>
      </c>
      <c r="W440" s="18">
        <v>2271</v>
      </c>
      <c r="X440" s="18">
        <v>2490</v>
      </c>
      <c r="Y440" s="18">
        <v>2247</v>
      </c>
      <c r="Z440" s="18">
        <v>2308</v>
      </c>
      <c r="AA440" s="18">
        <v>2315</v>
      </c>
      <c r="AB440" s="131">
        <v>2040</v>
      </c>
      <c r="AC440" s="131">
        <v>1893</v>
      </c>
      <c r="AD440" s="131">
        <v>2136</v>
      </c>
      <c r="AE440" s="131">
        <v>2549</v>
      </c>
      <c r="AF440" s="131">
        <v>2480</v>
      </c>
      <c r="AG440" s="131">
        <v>2619</v>
      </c>
      <c r="AH440" s="131">
        <v>3094</v>
      </c>
      <c r="AI440" s="131">
        <v>2526</v>
      </c>
      <c r="AJ440" s="131">
        <v>2165</v>
      </c>
      <c r="AK440" s="131">
        <v>2562</v>
      </c>
      <c r="AL440" s="131">
        <v>2631</v>
      </c>
      <c r="AM440" s="131">
        <v>3306</v>
      </c>
      <c r="AN440" s="131">
        <v>2766</v>
      </c>
      <c r="AO440" s="131">
        <v>2808</v>
      </c>
      <c r="AP440" s="131">
        <v>2421</v>
      </c>
      <c r="AQ440" s="131">
        <v>2120</v>
      </c>
      <c r="AR440" s="131">
        <v>2380</v>
      </c>
      <c r="AS440" s="131">
        <v>2653</v>
      </c>
      <c r="AT440" s="131">
        <v>2648</v>
      </c>
      <c r="AU440" s="131">
        <v>2460</v>
      </c>
      <c r="AV440" s="131">
        <v>2418</v>
      </c>
      <c r="AW440" s="131">
        <v>2137</v>
      </c>
      <c r="AX440" s="131">
        <v>2398</v>
      </c>
      <c r="AY440" s="131">
        <v>2457</v>
      </c>
      <c r="AZ440" s="131">
        <v>3326</v>
      </c>
      <c r="BA440" s="131">
        <v>2989</v>
      </c>
      <c r="BB440" s="131">
        <v>2593</v>
      </c>
      <c r="BC440" s="131">
        <v>3206</v>
      </c>
      <c r="BD440" s="131">
        <v>2614</v>
      </c>
      <c r="BE440" s="131">
        <v>2251</v>
      </c>
      <c r="BF440" s="131">
        <v>2434</v>
      </c>
      <c r="BG440" s="131">
        <v>2664</v>
      </c>
      <c r="BH440" s="131">
        <v>2529</v>
      </c>
      <c r="BI440" s="131">
        <v>2509</v>
      </c>
      <c r="BJ440" s="131">
        <v>2800</v>
      </c>
      <c r="BK440" s="131">
        <v>2230</v>
      </c>
      <c r="BL440" s="131">
        <v>2000</v>
      </c>
      <c r="BM440" s="131">
        <v>2466</v>
      </c>
      <c r="BN440" s="131">
        <v>2605</v>
      </c>
      <c r="BO440" s="131">
        <v>2402</v>
      </c>
      <c r="BP440" s="131">
        <v>2330</v>
      </c>
      <c r="BQ440" s="131">
        <v>2760</v>
      </c>
      <c r="BR440" s="131">
        <v>2444</v>
      </c>
      <c r="BS440" s="131">
        <v>2713</v>
      </c>
      <c r="BT440" s="131">
        <v>2635</v>
      </c>
      <c r="BU440" s="131">
        <v>2533</v>
      </c>
      <c r="BV440" s="131">
        <v>2590</v>
      </c>
      <c r="BW440" s="131">
        <v>2544</v>
      </c>
      <c r="BX440" s="131">
        <v>3081</v>
      </c>
      <c r="BY440" s="131">
        <v>2442</v>
      </c>
      <c r="BZ440" s="131">
        <v>1969</v>
      </c>
      <c r="CA440" s="131">
        <v>2224</v>
      </c>
      <c r="CB440" s="131">
        <v>2564</v>
      </c>
      <c r="CC440" s="131">
        <v>2291</v>
      </c>
      <c r="CD440" s="131">
        <v>2572</v>
      </c>
      <c r="CE440" s="131">
        <v>4152</v>
      </c>
      <c r="CF440" s="131">
        <v>2701</v>
      </c>
      <c r="CG440" s="131">
        <v>2140</v>
      </c>
      <c r="CH440" s="131">
        <v>2464</v>
      </c>
      <c r="CI440" s="131">
        <v>2239</v>
      </c>
      <c r="CJ440" s="131">
        <v>2342</v>
      </c>
      <c r="CK440" s="131">
        <v>2605</v>
      </c>
      <c r="CL440" s="131">
        <v>2386</v>
      </c>
      <c r="CM440" s="131">
        <v>2206</v>
      </c>
      <c r="CN440" s="131">
        <v>2138</v>
      </c>
      <c r="CO440" s="131">
        <v>2341</v>
      </c>
      <c r="CP440" s="131">
        <v>2153</v>
      </c>
      <c r="CQ440" s="133"/>
    </row>
    <row r="441" spans="2:95" x14ac:dyDescent="0.3">
      <c r="B441" s="18" t="str">
        <f t="shared" si="12"/>
        <v>server:error:CC-INTERNAL_ERRORApple iOS</v>
      </c>
      <c r="C441" s="18" t="s">
        <v>186</v>
      </c>
      <c r="D441" s="18" t="s">
        <v>3</v>
      </c>
      <c r="E441" s="18">
        <v>798</v>
      </c>
      <c r="F441" s="18">
        <v>606</v>
      </c>
      <c r="G441" s="18">
        <v>427</v>
      </c>
      <c r="H441" s="18">
        <v>398</v>
      </c>
      <c r="I441" s="18">
        <v>425</v>
      </c>
      <c r="J441" s="18">
        <v>1561</v>
      </c>
      <c r="K441" s="18">
        <v>1090</v>
      </c>
      <c r="L441" s="18">
        <v>1029</v>
      </c>
      <c r="M441" s="18">
        <v>1134</v>
      </c>
      <c r="N441" s="18">
        <v>535</v>
      </c>
      <c r="O441" s="18">
        <v>422</v>
      </c>
      <c r="P441" s="18">
        <v>738</v>
      </c>
      <c r="Q441" s="18">
        <v>4152</v>
      </c>
      <c r="R441" s="18">
        <v>2444</v>
      </c>
      <c r="S441" s="18">
        <v>930</v>
      </c>
      <c r="T441" s="18">
        <v>1067</v>
      </c>
      <c r="U441" s="18">
        <v>801</v>
      </c>
      <c r="V441" s="18">
        <v>657</v>
      </c>
      <c r="W441" s="18">
        <v>890</v>
      </c>
      <c r="X441" s="18">
        <v>10850</v>
      </c>
      <c r="Y441" s="18">
        <v>879</v>
      </c>
      <c r="Z441" s="18">
        <v>9965</v>
      </c>
      <c r="AA441" s="18">
        <v>1785</v>
      </c>
      <c r="AB441" s="131">
        <v>736</v>
      </c>
      <c r="AC441" s="131">
        <v>1052</v>
      </c>
      <c r="AD441" s="131">
        <v>1065</v>
      </c>
      <c r="AE441" s="131">
        <v>4262</v>
      </c>
      <c r="AF441" s="131">
        <v>1146</v>
      </c>
      <c r="AG441" s="131">
        <v>1982</v>
      </c>
      <c r="AH441" s="131">
        <v>582</v>
      </c>
      <c r="AI441" s="131">
        <v>507</v>
      </c>
      <c r="AJ441" s="131">
        <v>568</v>
      </c>
      <c r="AK441" s="131">
        <v>653</v>
      </c>
      <c r="AL441" s="131">
        <v>883</v>
      </c>
      <c r="AM441" s="131">
        <v>7590</v>
      </c>
      <c r="AN441" s="131">
        <v>550</v>
      </c>
      <c r="AO441" s="131">
        <v>633</v>
      </c>
      <c r="AP441" s="131">
        <v>469</v>
      </c>
      <c r="AQ441" s="131">
        <v>527</v>
      </c>
      <c r="AR441" s="131">
        <v>561</v>
      </c>
      <c r="AS441" s="131">
        <v>8291</v>
      </c>
      <c r="AT441" s="131">
        <v>834</v>
      </c>
      <c r="AU441" s="131">
        <v>758</v>
      </c>
      <c r="AV441" s="131">
        <v>682</v>
      </c>
      <c r="AW441" s="131">
        <v>3168</v>
      </c>
      <c r="AX441" s="131">
        <v>14737</v>
      </c>
      <c r="AY441" s="131">
        <v>522</v>
      </c>
      <c r="AZ441" s="131">
        <v>5928</v>
      </c>
      <c r="BA441" s="131">
        <v>2642</v>
      </c>
      <c r="BB441" s="131">
        <v>1750</v>
      </c>
      <c r="BC441" s="131">
        <v>2402</v>
      </c>
      <c r="BD441" s="131">
        <v>1851</v>
      </c>
      <c r="BE441" s="131">
        <v>1583</v>
      </c>
      <c r="BF441" s="131">
        <v>1879</v>
      </c>
      <c r="BG441" s="131">
        <v>1615</v>
      </c>
      <c r="BH441" s="131">
        <v>1687</v>
      </c>
      <c r="BI441" s="131">
        <v>1688</v>
      </c>
      <c r="BJ441" s="131">
        <v>3286</v>
      </c>
      <c r="BK441" s="131">
        <v>1523</v>
      </c>
      <c r="BL441" s="131">
        <v>1295</v>
      </c>
      <c r="BM441" s="131">
        <v>6500</v>
      </c>
      <c r="BN441" s="131">
        <v>8130</v>
      </c>
      <c r="BO441" s="131">
        <v>1705</v>
      </c>
      <c r="BP441" s="131">
        <v>1869</v>
      </c>
      <c r="BQ441" s="131">
        <v>6735</v>
      </c>
      <c r="BR441" s="131">
        <v>1728</v>
      </c>
      <c r="BS441" s="131">
        <v>1512</v>
      </c>
      <c r="BT441" s="131">
        <v>1702</v>
      </c>
      <c r="BU441" s="131">
        <v>1386</v>
      </c>
      <c r="BV441" s="131">
        <v>1465</v>
      </c>
      <c r="BW441" s="131">
        <v>4463</v>
      </c>
      <c r="BX441" s="131">
        <v>8737</v>
      </c>
      <c r="BY441" s="131">
        <v>1561</v>
      </c>
      <c r="BZ441" s="131">
        <v>1233</v>
      </c>
      <c r="CA441" s="131">
        <v>1606</v>
      </c>
      <c r="CB441" s="131">
        <v>10586</v>
      </c>
      <c r="CC441" s="131">
        <v>2297</v>
      </c>
      <c r="CD441" s="131">
        <v>2003</v>
      </c>
      <c r="CE441" s="131">
        <v>26492</v>
      </c>
      <c r="CF441" s="131">
        <v>1708</v>
      </c>
      <c r="CG441" s="131">
        <v>1523</v>
      </c>
      <c r="CH441" s="131">
        <v>2465</v>
      </c>
      <c r="CI441" s="131">
        <v>1755</v>
      </c>
      <c r="CJ441" s="131">
        <v>2320</v>
      </c>
      <c r="CK441" s="131">
        <v>8938</v>
      </c>
      <c r="CL441" s="131">
        <v>1826</v>
      </c>
      <c r="CM441" s="131">
        <v>2003</v>
      </c>
      <c r="CN441" s="131">
        <v>1361</v>
      </c>
      <c r="CO441" s="131">
        <v>1737</v>
      </c>
      <c r="CP441" s="131">
        <v>1559</v>
      </c>
      <c r="CQ441" s="131"/>
    </row>
    <row r="442" spans="2:95" x14ac:dyDescent="0.3">
      <c r="B442" s="18" t="str">
        <f t="shared" si="12"/>
        <v>server:error:CC-PAYMENT_AUTH_FAILEDApple iOS</v>
      </c>
      <c r="C442" s="18" t="s">
        <v>188</v>
      </c>
      <c r="D442" s="18" t="s">
        <v>3</v>
      </c>
      <c r="E442" s="18">
        <v>1017</v>
      </c>
      <c r="F442" s="18">
        <v>1148</v>
      </c>
      <c r="G442" s="18">
        <v>823</v>
      </c>
      <c r="H442" s="18">
        <v>717</v>
      </c>
      <c r="I442" s="18">
        <v>720</v>
      </c>
      <c r="J442" s="18">
        <v>826</v>
      </c>
      <c r="K442" s="18">
        <v>1097</v>
      </c>
      <c r="L442" s="18">
        <v>1430</v>
      </c>
      <c r="M442" s="18">
        <v>1432</v>
      </c>
      <c r="N442" s="18">
        <v>822</v>
      </c>
      <c r="O442" s="18">
        <v>706</v>
      </c>
      <c r="P442" s="18">
        <v>815</v>
      </c>
      <c r="Q442" s="18">
        <v>842</v>
      </c>
      <c r="R442" s="18">
        <v>989</v>
      </c>
      <c r="S442" s="18">
        <v>1138</v>
      </c>
      <c r="T442" s="18">
        <v>1168</v>
      </c>
      <c r="U442" s="18">
        <v>753</v>
      </c>
      <c r="V442" s="18">
        <v>663</v>
      </c>
      <c r="W442" s="18">
        <v>837</v>
      </c>
      <c r="X442" s="18">
        <v>838</v>
      </c>
      <c r="Y442" s="18">
        <v>963</v>
      </c>
      <c r="Z442" s="18">
        <v>985</v>
      </c>
      <c r="AA442" s="18">
        <v>1185</v>
      </c>
      <c r="AB442" s="131">
        <v>731</v>
      </c>
      <c r="AC442" s="131">
        <v>677</v>
      </c>
      <c r="AD442" s="131">
        <v>737</v>
      </c>
      <c r="AE442" s="131">
        <v>884</v>
      </c>
      <c r="AF442" s="131">
        <v>963</v>
      </c>
      <c r="AG442" s="131">
        <v>959</v>
      </c>
      <c r="AH442" s="131">
        <v>1088</v>
      </c>
      <c r="AI442" s="131">
        <v>830</v>
      </c>
      <c r="AJ442" s="131">
        <v>673</v>
      </c>
      <c r="AK442" s="131">
        <v>885</v>
      </c>
      <c r="AL442" s="131">
        <v>982</v>
      </c>
      <c r="AM442" s="131">
        <v>909</v>
      </c>
      <c r="AN442" s="131">
        <v>1130</v>
      </c>
      <c r="AO442" s="131">
        <v>1201</v>
      </c>
      <c r="AP442" s="131">
        <v>808</v>
      </c>
      <c r="AQ442" s="131">
        <v>727</v>
      </c>
      <c r="AR442" s="131">
        <v>793</v>
      </c>
      <c r="AS442" s="131">
        <v>844</v>
      </c>
      <c r="AT442" s="131">
        <v>1037</v>
      </c>
      <c r="AU442" s="131">
        <v>1127</v>
      </c>
      <c r="AV442" s="131">
        <v>1233</v>
      </c>
      <c r="AW442" s="131">
        <v>743</v>
      </c>
      <c r="AX442" s="131">
        <v>640</v>
      </c>
      <c r="AY442" s="131">
        <v>868</v>
      </c>
      <c r="AZ442" s="131">
        <v>885</v>
      </c>
      <c r="BA442" s="131">
        <v>992</v>
      </c>
      <c r="BB442" s="131">
        <v>1124</v>
      </c>
      <c r="BC442" s="131">
        <v>1239</v>
      </c>
      <c r="BD442" s="131">
        <v>815</v>
      </c>
      <c r="BE442" s="131">
        <v>753</v>
      </c>
      <c r="BF442" s="131">
        <v>819</v>
      </c>
      <c r="BG442" s="131">
        <v>837</v>
      </c>
      <c r="BH442" s="131">
        <v>949</v>
      </c>
      <c r="BI442" s="131">
        <v>1006</v>
      </c>
      <c r="BJ442" s="131">
        <v>1120</v>
      </c>
      <c r="BK442" s="131">
        <v>726</v>
      </c>
      <c r="BL442" s="131">
        <v>594</v>
      </c>
      <c r="BM442" s="131">
        <v>800</v>
      </c>
      <c r="BN442" s="131">
        <v>799</v>
      </c>
      <c r="BO442" s="131">
        <v>967</v>
      </c>
      <c r="BP442" s="131">
        <v>1042</v>
      </c>
      <c r="BQ442" s="131">
        <v>1293</v>
      </c>
      <c r="BR442" s="131">
        <v>847</v>
      </c>
      <c r="BS442" s="131">
        <v>847</v>
      </c>
      <c r="BT442" s="131">
        <v>920</v>
      </c>
      <c r="BU442" s="131">
        <v>863</v>
      </c>
      <c r="BV442" s="131">
        <v>1009</v>
      </c>
      <c r="BW442" s="131">
        <v>1222</v>
      </c>
      <c r="BX442" s="131">
        <v>1264</v>
      </c>
      <c r="BY442" s="131">
        <v>793</v>
      </c>
      <c r="BZ442" s="131">
        <v>710</v>
      </c>
      <c r="CA442" s="131">
        <v>797</v>
      </c>
      <c r="CB442" s="131">
        <v>851</v>
      </c>
      <c r="CC442" s="131">
        <v>1031</v>
      </c>
      <c r="CD442" s="131">
        <v>1178</v>
      </c>
      <c r="CE442" s="131">
        <v>1304</v>
      </c>
      <c r="CF442" s="131">
        <v>766</v>
      </c>
      <c r="CG442" s="131">
        <v>674</v>
      </c>
      <c r="CH442" s="131">
        <v>821</v>
      </c>
      <c r="CI442" s="131">
        <v>894</v>
      </c>
      <c r="CJ442" s="131">
        <v>996</v>
      </c>
      <c r="CK442" s="131">
        <v>944</v>
      </c>
      <c r="CL442" s="131">
        <v>1190</v>
      </c>
      <c r="CM442" s="131">
        <v>827</v>
      </c>
      <c r="CN442" s="131">
        <v>790</v>
      </c>
      <c r="CO442" s="131">
        <v>801</v>
      </c>
      <c r="CP442" s="131">
        <v>872</v>
      </c>
      <c r="CQ442" s="131"/>
    </row>
    <row r="443" spans="2:95" x14ac:dyDescent="0.3">
      <c r="B443" s="18" t="str">
        <f t="shared" si="12"/>
        <v>server:error:unable_to_retrieve_data_usage_information_at_this_time.Apple iOS</v>
      </c>
      <c r="C443" s="18" t="s">
        <v>189</v>
      </c>
      <c r="D443" s="18" t="s">
        <v>3</v>
      </c>
      <c r="E443" s="18">
        <v>643</v>
      </c>
      <c r="F443" s="18">
        <v>653</v>
      </c>
      <c r="G443" s="18">
        <v>637</v>
      </c>
      <c r="H443" s="18">
        <v>471</v>
      </c>
      <c r="I443" s="18">
        <v>568</v>
      </c>
      <c r="J443" s="18">
        <v>692</v>
      </c>
      <c r="K443" s="18">
        <v>734</v>
      </c>
      <c r="L443" s="18">
        <v>708</v>
      </c>
      <c r="M443" s="18">
        <v>627</v>
      </c>
      <c r="N443" s="18">
        <v>700</v>
      </c>
      <c r="O443" s="18">
        <v>467</v>
      </c>
      <c r="P443" s="18">
        <v>602</v>
      </c>
      <c r="Q443" s="18">
        <v>608</v>
      </c>
      <c r="R443" s="18">
        <v>592</v>
      </c>
      <c r="S443" s="18">
        <v>551</v>
      </c>
      <c r="T443" s="18">
        <v>595</v>
      </c>
      <c r="U443" s="18">
        <v>672</v>
      </c>
      <c r="V443" s="18">
        <v>403</v>
      </c>
      <c r="W443" s="18">
        <v>606</v>
      </c>
      <c r="X443" s="18">
        <v>614</v>
      </c>
      <c r="Y443" s="18">
        <v>638</v>
      </c>
      <c r="Z443" s="18">
        <v>606</v>
      </c>
      <c r="AA443" s="18">
        <v>607</v>
      </c>
      <c r="AB443" s="131">
        <v>628</v>
      </c>
      <c r="AC443" s="131">
        <v>394</v>
      </c>
      <c r="AD443" s="131">
        <v>626</v>
      </c>
      <c r="AE443" s="131">
        <v>609</v>
      </c>
      <c r="AF443" s="131">
        <v>583</v>
      </c>
      <c r="AG443" s="131">
        <v>572</v>
      </c>
      <c r="AH443" s="131">
        <v>569</v>
      </c>
      <c r="AI443" s="131">
        <v>570</v>
      </c>
      <c r="AJ443" s="131">
        <v>413</v>
      </c>
      <c r="AK443" s="131">
        <v>585</v>
      </c>
      <c r="AL443" s="131">
        <v>631</v>
      </c>
      <c r="AM443" s="131">
        <v>627</v>
      </c>
      <c r="AN443" s="131">
        <v>626</v>
      </c>
      <c r="AO443" s="131">
        <v>589</v>
      </c>
      <c r="AP443" s="131">
        <v>570</v>
      </c>
      <c r="AQ443" s="131">
        <v>394</v>
      </c>
      <c r="AR443" s="131">
        <v>548</v>
      </c>
      <c r="AS443" s="131">
        <v>572</v>
      </c>
      <c r="AT443" s="131">
        <v>588</v>
      </c>
      <c r="AU443" s="131">
        <v>555</v>
      </c>
      <c r="AV443" s="131">
        <v>474</v>
      </c>
      <c r="AW443" s="131">
        <v>458</v>
      </c>
      <c r="AX443" s="131">
        <v>239</v>
      </c>
      <c r="AY443" s="131">
        <v>429</v>
      </c>
      <c r="AZ443" s="131">
        <v>458</v>
      </c>
      <c r="BA443" s="131">
        <v>433</v>
      </c>
      <c r="BB443" s="131">
        <v>390</v>
      </c>
      <c r="BC443" s="131">
        <v>439</v>
      </c>
      <c r="BD443" s="131">
        <v>436</v>
      </c>
      <c r="BE443" s="131">
        <v>244</v>
      </c>
      <c r="BF443" s="131">
        <v>383</v>
      </c>
      <c r="BG443" s="131">
        <v>368</v>
      </c>
      <c r="BH443" s="131">
        <v>377</v>
      </c>
      <c r="BI443" s="131">
        <v>366</v>
      </c>
      <c r="BJ443" s="131">
        <v>396</v>
      </c>
      <c r="BK443" s="131">
        <v>407</v>
      </c>
      <c r="BL443" s="131">
        <v>263</v>
      </c>
      <c r="BM443" s="131">
        <v>386</v>
      </c>
      <c r="BN443" s="131">
        <v>422</v>
      </c>
      <c r="BO443" s="131">
        <v>394</v>
      </c>
      <c r="BP443" s="131">
        <v>384</v>
      </c>
      <c r="BQ443" s="131">
        <v>432</v>
      </c>
      <c r="BR443" s="131">
        <v>436</v>
      </c>
      <c r="BS443" s="131">
        <v>305</v>
      </c>
      <c r="BT443" s="131">
        <v>469</v>
      </c>
      <c r="BU443" s="131">
        <v>392</v>
      </c>
      <c r="BV443" s="131">
        <v>393</v>
      </c>
      <c r="BW443" s="131">
        <v>442</v>
      </c>
      <c r="BX443" s="131">
        <v>439</v>
      </c>
      <c r="BY443" s="131">
        <v>451</v>
      </c>
      <c r="BZ443" s="131">
        <v>268</v>
      </c>
      <c r="CA443" s="131">
        <v>399</v>
      </c>
      <c r="CB443" s="131">
        <v>441</v>
      </c>
      <c r="CC443" s="131">
        <v>425</v>
      </c>
      <c r="CD443" s="131">
        <v>413</v>
      </c>
      <c r="CE443" s="131">
        <v>503</v>
      </c>
      <c r="CF443" s="131">
        <v>510</v>
      </c>
      <c r="CG443" s="131">
        <v>322</v>
      </c>
      <c r="CH443" s="131">
        <v>413</v>
      </c>
      <c r="CI443" s="131">
        <v>451</v>
      </c>
      <c r="CJ443" s="131">
        <v>448</v>
      </c>
      <c r="CK443" s="131">
        <v>414</v>
      </c>
      <c r="CL443" s="131">
        <v>446</v>
      </c>
      <c r="CM443" s="131">
        <v>500</v>
      </c>
      <c r="CN443" s="131">
        <v>293</v>
      </c>
      <c r="CO443" s="131">
        <v>418</v>
      </c>
      <c r="CP443" s="131">
        <v>485</v>
      </c>
    </row>
    <row r="444" spans="2:95" x14ac:dyDescent="0.3">
      <c r="B444" s="18" t="str">
        <f t="shared" si="12"/>
        <v>server:error:CC-ACCOUNT_NOT_FOUNDApple iOS</v>
      </c>
      <c r="C444" s="18" t="s">
        <v>190</v>
      </c>
      <c r="D444" s="18" t="s">
        <v>3</v>
      </c>
      <c r="E444" s="18">
        <v>257</v>
      </c>
      <c r="F444" s="18">
        <v>281</v>
      </c>
      <c r="G444" s="18">
        <v>284</v>
      </c>
      <c r="H444" s="18">
        <v>220</v>
      </c>
      <c r="I444" s="18">
        <v>282</v>
      </c>
      <c r="J444" s="18">
        <v>301</v>
      </c>
      <c r="K444" s="18">
        <v>294</v>
      </c>
      <c r="L444" s="18">
        <v>322</v>
      </c>
      <c r="M444" s="18">
        <v>272</v>
      </c>
      <c r="N444" s="18">
        <v>262</v>
      </c>
      <c r="O444" s="18">
        <v>198</v>
      </c>
      <c r="P444" s="18">
        <v>260</v>
      </c>
      <c r="Q444" s="18">
        <v>258</v>
      </c>
      <c r="R444" s="18">
        <v>241</v>
      </c>
      <c r="S444" s="18">
        <v>283</v>
      </c>
      <c r="T444" s="18">
        <v>256</v>
      </c>
      <c r="U444" s="18">
        <v>256</v>
      </c>
      <c r="V444" s="18">
        <v>181</v>
      </c>
      <c r="W444" s="18">
        <v>261</v>
      </c>
      <c r="X444" s="18">
        <v>237</v>
      </c>
      <c r="Y444" s="18">
        <v>244</v>
      </c>
      <c r="Z444" s="18">
        <v>241</v>
      </c>
      <c r="AA444" s="18">
        <v>229</v>
      </c>
      <c r="AB444" s="131">
        <v>266</v>
      </c>
      <c r="AC444" s="131">
        <v>180</v>
      </c>
      <c r="AD444" s="131">
        <v>260</v>
      </c>
      <c r="AE444" s="131">
        <v>259</v>
      </c>
      <c r="AF444" s="131">
        <v>244</v>
      </c>
      <c r="AG444" s="131">
        <v>249</v>
      </c>
      <c r="AH444" s="131">
        <v>263</v>
      </c>
      <c r="AI444" s="131">
        <v>273</v>
      </c>
      <c r="AJ444" s="131">
        <v>179</v>
      </c>
      <c r="AK444" s="131">
        <v>264</v>
      </c>
      <c r="AL444" s="131">
        <v>268</v>
      </c>
      <c r="AM444" s="131">
        <v>298</v>
      </c>
      <c r="AN444" s="131">
        <v>300</v>
      </c>
      <c r="AO444" s="131">
        <v>286</v>
      </c>
      <c r="AP444" s="131">
        <v>269</v>
      </c>
      <c r="AQ444" s="131">
        <v>183</v>
      </c>
      <c r="AR444" s="131">
        <v>244</v>
      </c>
      <c r="AS444" s="131">
        <v>242</v>
      </c>
      <c r="AT444" s="131">
        <v>221</v>
      </c>
      <c r="AU444" s="131">
        <v>226</v>
      </c>
      <c r="AV444" s="131">
        <v>233</v>
      </c>
      <c r="AW444" s="131">
        <v>223</v>
      </c>
      <c r="AX444" s="131">
        <v>193</v>
      </c>
      <c r="AY444" s="131">
        <v>235</v>
      </c>
      <c r="AZ444" s="131">
        <v>244</v>
      </c>
      <c r="BA444" s="131">
        <v>237</v>
      </c>
      <c r="BB444" s="131">
        <v>232</v>
      </c>
      <c r="BC444" s="131">
        <v>226</v>
      </c>
      <c r="BD444" s="131">
        <v>199</v>
      </c>
      <c r="BE444" s="131">
        <v>170</v>
      </c>
      <c r="BF444" s="131">
        <v>213</v>
      </c>
      <c r="BG444" s="131">
        <v>206</v>
      </c>
      <c r="BH444" s="131">
        <v>213</v>
      </c>
      <c r="BI444" s="131">
        <v>215</v>
      </c>
      <c r="BJ444" s="131">
        <v>256</v>
      </c>
      <c r="BK444" s="131">
        <v>201</v>
      </c>
      <c r="BL444" s="131">
        <v>154</v>
      </c>
      <c r="BM444" s="131">
        <v>233</v>
      </c>
      <c r="BN444" s="131">
        <v>208</v>
      </c>
      <c r="BO444" s="131">
        <v>216</v>
      </c>
      <c r="BP444" s="131">
        <v>229</v>
      </c>
      <c r="BQ444" s="131">
        <v>251</v>
      </c>
      <c r="BR444" s="131">
        <v>304</v>
      </c>
      <c r="BS444" s="131">
        <v>226</v>
      </c>
      <c r="BT444" s="131">
        <v>283</v>
      </c>
      <c r="BU444" s="131">
        <v>255</v>
      </c>
      <c r="BV444" s="131">
        <v>219</v>
      </c>
      <c r="BW444" s="131">
        <v>218</v>
      </c>
      <c r="BX444" s="131">
        <v>242</v>
      </c>
      <c r="BY444" s="131">
        <v>223</v>
      </c>
      <c r="BZ444" s="131">
        <v>139</v>
      </c>
      <c r="CA444" s="131">
        <v>245</v>
      </c>
      <c r="CB444" s="131">
        <v>231</v>
      </c>
      <c r="CC444" s="131">
        <v>205</v>
      </c>
      <c r="CD444" s="131">
        <v>217</v>
      </c>
      <c r="CE444" s="131">
        <v>269</v>
      </c>
      <c r="CF444" s="131">
        <v>253</v>
      </c>
      <c r="CG444" s="131">
        <v>206</v>
      </c>
      <c r="CH444" s="131">
        <v>253</v>
      </c>
      <c r="CI444" s="131">
        <v>236</v>
      </c>
      <c r="CJ444" s="131">
        <v>247</v>
      </c>
      <c r="CK444" s="131">
        <v>245</v>
      </c>
      <c r="CL444" s="131">
        <v>269</v>
      </c>
      <c r="CM444" s="131">
        <v>259</v>
      </c>
      <c r="CN444" s="131">
        <v>183</v>
      </c>
      <c r="CO444" s="131">
        <v>245</v>
      </c>
      <c r="CP444" s="131">
        <v>289</v>
      </c>
    </row>
    <row r="445" spans="2:95" x14ac:dyDescent="0.3">
      <c r="B445" s="18" t="str">
        <f t="shared" si="12"/>
        <v>server:error:CC-USERNAME-ALREADY-EXISTSApple iOS</v>
      </c>
      <c r="C445" s="18" t="s">
        <v>191</v>
      </c>
      <c r="D445" s="18" t="s">
        <v>3</v>
      </c>
      <c r="E445" s="18">
        <v>198</v>
      </c>
      <c r="F445" s="18">
        <v>231</v>
      </c>
      <c r="G445" s="18">
        <v>236</v>
      </c>
      <c r="H445" s="18">
        <v>141</v>
      </c>
      <c r="I445" s="18">
        <v>196</v>
      </c>
      <c r="J445" s="18">
        <v>262</v>
      </c>
      <c r="K445" s="18">
        <v>262</v>
      </c>
      <c r="L445" s="18">
        <v>219</v>
      </c>
      <c r="M445" s="18">
        <v>232</v>
      </c>
      <c r="N445" s="18">
        <v>209</v>
      </c>
      <c r="O445" s="18">
        <v>113</v>
      </c>
      <c r="P445" s="18">
        <v>202</v>
      </c>
      <c r="Q445" s="18">
        <v>189</v>
      </c>
      <c r="R445" s="18">
        <v>198</v>
      </c>
      <c r="S445" s="18">
        <v>174</v>
      </c>
      <c r="T445" s="18">
        <v>213</v>
      </c>
      <c r="U445" s="18">
        <v>204</v>
      </c>
      <c r="V445" s="18">
        <v>109</v>
      </c>
      <c r="W445" s="18">
        <v>233</v>
      </c>
      <c r="X445" s="18">
        <v>235</v>
      </c>
      <c r="Y445" s="18">
        <v>189</v>
      </c>
      <c r="Z445" s="18">
        <v>201</v>
      </c>
      <c r="AA445" s="18">
        <v>194</v>
      </c>
      <c r="AB445" s="131">
        <v>199</v>
      </c>
      <c r="AC445" s="131">
        <v>99</v>
      </c>
      <c r="AD445" s="131">
        <v>191</v>
      </c>
      <c r="AE445" s="131">
        <v>192</v>
      </c>
      <c r="AF445" s="131">
        <v>188</v>
      </c>
      <c r="AG445" s="131">
        <v>182</v>
      </c>
      <c r="AH445" s="131">
        <v>216</v>
      </c>
      <c r="AI445" s="131">
        <v>203</v>
      </c>
      <c r="AJ445" s="131">
        <v>111</v>
      </c>
      <c r="AK445" s="131">
        <v>235</v>
      </c>
      <c r="AL445" s="131">
        <v>236</v>
      </c>
      <c r="AM445" s="131">
        <v>268</v>
      </c>
      <c r="AN445" s="131">
        <v>221</v>
      </c>
      <c r="AO445" s="131">
        <v>192</v>
      </c>
      <c r="AP445" s="131">
        <v>208</v>
      </c>
      <c r="AQ445" s="131">
        <v>108</v>
      </c>
      <c r="AR445" s="131">
        <v>198</v>
      </c>
      <c r="AS445" s="131">
        <v>190</v>
      </c>
      <c r="AT445" s="131">
        <v>197</v>
      </c>
      <c r="AU445" s="131">
        <v>166</v>
      </c>
      <c r="AV445" s="131">
        <v>165</v>
      </c>
      <c r="AW445" s="131">
        <v>150</v>
      </c>
      <c r="AX445" s="131">
        <v>80</v>
      </c>
      <c r="AY445" s="131">
        <v>170</v>
      </c>
      <c r="AZ445" s="131">
        <v>209</v>
      </c>
      <c r="BA445" s="131">
        <v>204</v>
      </c>
      <c r="BB445" s="131">
        <v>220</v>
      </c>
      <c r="BC445" s="131">
        <v>213</v>
      </c>
      <c r="BD445" s="131">
        <v>184</v>
      </c>
      <c r="BE445" s="131">
        <v>95</v>
      </c>
      <c r="BF445" s="131">
        <v>182</v>
      </c>
      <c r="BG445" s="131">
        <v>172</v>
      </c>
      <c r="BH445" s="131">
        <v>214</v>
      </c>
      <c r="BI445" s="131">
        <v>185</v>
      </c>
      <c r="BJ445" s="131">
        <v>197</v>
      </c>
      <c r="BK445" s="131">
        <v>194</v>
      </c>
      <c r="BL445" s="131">
        <v>96</v>
      </c>
      <c r="BM445" s="131">
        <v>203</v>
      </c>
      <c r="BN445" s="131">
        <v>191</v>
      </c>
      <c r="BO445" s="131">
        <v>183</v>
      </c>
      <c r="BP445" s="131">
        <v>193</v>
      </c>
      <c r="BQ445" s="131">
        <v>245</v>
      </c>
      <c r="BR445" s="131">
        <v>220</v>
      </c>
      <c r="BS445" s="131">
        <v>108</v>
      </c>
      <c r="BT445" s="131">
        <v>222</v>
      </c>
      <c r="BU445" s="131">
        <v>247</v>
      </c>
      <c r="BV445" s="131">
        <v>175</v>
      </c>
      <c r="BW445" s="131">
        <v>240</v>
      </c>
      <c r="BX445" s="131">
        <v>188</v>
      </c>
      <c r="BY445" s="131">
        <v>201</v>
      </c>
      <c r="BZ445" s="131">
        <v>106</v>
      </c>
      <c r="CA445" s="131">
        <v>175</v>
      </c>
      <c r="CB445" s="131">
        <v>200</v>
      </c>
      <c r="CC445" s="131">
        <v>178</v>
      </c>
      <c r="CD445" s="131">
        <v>195</v>
      </c>
      <c r="CE445" s="131">
        <v>240</v>
      </c>
      <c r="CF445" s="131">
        <v>211</v>
      </c>
      <c r="CG445" s="131">
        <v>84</v>
      </c>
      <c r="CH445" s="131">
        <v>211</v>
      </c>
      <c r="CI445" s="131">
        <v>196</v>
      </c>
      <c r="CJ445" s="131">
        <v>217</v>
      </c>
      <c r="CK445" s="131">
        <v>180</v>
      </c>
      <c r="CL445" s="131">
        <v>218</v>
      </c>
      <c r="CM445" s="131">
        <v>206</v>
      </c>
      <c r="CN445" s="131">
        <v>116</v>
      </c>
      <c r="CO445" s="131">
        <v>210</v>
      </c>
      <c r="CP445" s="131">
        <v>217</v>
      </c>
    </row>
    <row r="446" spans="2:95" x14ac:dyDescent="0.3">
      <c r="B446" s="18" t="str">
        <f t="shared" si="12"/>
        <v>server:error:CC-PASSWORD_DENIEDApple iOS</v>
      </c>
      <c r="C446" s="18" t="s">
        <v>192</v>
      </c>
      <c r="D446" s="18" t="s">
        <v>3</v>
      </c>
      <c r="E446" s="18">
        <v>75</v>
      </c>
      <c r="F446" s="18">
        <v>91</v>
      </c>
      <c r="G446" s="18">
        <v>75</v>
      </c>
      <c r="H446" s="18">
        <v>52</v>
      </c>
      <c r="I446" s="18">
        <v>74</v>
      </c>
      <c r="J446" s="18">
        <v>99</v>
      </c>
      <c r="K446" s="18">
        <v>90</v>
      </c>
      <c r="L446" s="18">
        <v>75</v>
      </c>
      <c r="M446" s="18">
        <v>87</v>
      </c>
      <c r="N446" s="18">
        <v>98</v>
      </c>
      <c r="O446" s="18">
        <v>40</v>
      </c>
      <c r="P446" s="18">
        <v>79</v>
      </c>
      <c r="Q446" s="18">
        <v>85</v>
      </c>
      <c r="R446" s="18">
        <v>52</v>
      </c>
      <c r="S446" s="18">
        <v>68</v>
      </c>
      <c r="T446" s="18">
        <v>73</v>
      </c>
      <c r="U446" s="18">
        <v>69</v>
      </c>
      <c r="V446" s="18">
        <v>33</v>
      </c>
      <c r="W446" s="18">
        <v>70</v>
      </c>
      <c r="X446" s="18">
        <v>71</v>
      </c>
      <c r="Y446" s="18">
        <v>66</v>
      </c>
      <c r="Z446" s="18">
        <v>71</v>
      </c>
      <c r="AA446" s="18">
        <v>66</v>
      </c>
      <c r="AB446" s="131">
        <v>80</v>
      </c>
      <c r="AC446" s="131">
        <v>31</v>
      </c>
      <c r="AD446" s="131">
        <v>61</v>
      </c>
      <c r="AE446" s="131">
        <v>62</v>
      </c>
      <c r="AF446" s="131">
        <v>69</v>
      </c>
      <c r="AG446" s="131">
        <v>83</v>
      </c>
      <c r="AH446" s="131">
        <v>81</v>
      </c>
      <c r="AI446" s="131">
        <v>70</v>
      </c>
      <c r="AJ446" s="131">
        <v>48</v>
      </c>
      <c r="AK446" s="131">
        <v>76</v>
      </c>
      <c r="AL446" s="131">
        <v>88</v>
      </c>
      <c r="AM446" s="131">
        <v>85</v>
      </c>
      <c r="AN446" s="131">
        <v>77</v>
      </c>
      <c r="AO446" s="131">
        <v>73</v>
      </c>
      <c r="AP446" s="131">
        <v>79</v>
      </c>
      <c r="AQ446" s="131">
        <v>34</v>
      </c>
      <c r="AR446" s="131">
        <v>63</v>
      </c>
      <c r="AS446" s="131">
        <v>59</v>
      </c>
      <c r="AT446" s="131">
        <v>71</v>
      </c>
      <c r="AU446" s="131">
        <v>54</v>
      </c>
      <c r="AV446" s="131">
        <v>73</v>
      </c>
      <c r="AW446" s="131">
        <v>66</v>
      </c>
      <c r="AX446" s="131">
        <v>27</v>
      </c>
      <c r="AY446" s="131">
        <v>60</v>
      </c>
      <c r="AZ446" s="131">
        <v>78</v>
      </c>
      <c r="BA446" s="131">
        <v>68</v>
      </c>
      <c r="BB446" s="131">
        <v>62</v>
      </c>
      <c r="BC446" s="131">
        <v>64</v>
      </c>
      <c r="BD446" s="131">
        <v>78</v>
      </c>
      <c r="BE446" s="131">
        <v>34</v>
      </c>
      <c r="BF446" s="131">
        <v>64</v>
      </c>
      <c r="BG446" s="131">
        <v>69</v>
      </c>
      <c r="BH446" s="131">
        <v>56</v>
      </c>
      <c r="BI446" s="131">
        <v>50</v>
      </c>
      <c r="BJ446" s="131">
        <v>74</v>
      </c>
      <c r="BK446" s="131">
        <v>59</v>
      </c>
      <c r="BL446" s="131">
        <v>33</v>
      </c>
      <c r="BM446" s="131">
        <v>64</v>
      </c>
      <c r="BN446" s="131">
        <v>58</v>
      </c>
      <c r="BO446" s="131">
        <v>74</v>
      </c>
      <c r="BP446" s="131">
        <v>53</v>
      </c>
      <c r="BQ446" s="131">
        <v>79</v>
      </c>
      <c r="BR446" s="131">
        <v>76</v>
      </c>
      <c r="BS446" s="131">
        <v>42</v>
      </c>
      <c r="BT446" s="131">
        <v>83</v>
      </c>
      <c r="BU446" s="131">
        <v>79</v>
      </c>
      <c r="BV446" s="131">
        <v>65</v>
      </c>
      <c r="BW446" s="131">
        <v>58</v>
      </c>
      <c r="BX446" s="131">
        <v>62</v>
      </c>
      <c r="BY446" s="131">
        <v>51</v>
      </c>
      <c r="BZ446" s="131">
        <v>33</v>
      </c>
      <c r="CA446" s="131">
        <v>60</v>
      </c>
      <c r="CB446" s="131">
        <v>74</v>
      </c>
      <c r="CC446" s="131">
        <v>61</v>
      </c>
      <c r="CD446" s="131">
        <v>48</v>
      </c>
      <c r="CE446" s="131">
        <v>80</v>
      </c>
      <c r="CF446" s="131">
        <v>75</v>
      </c>
      <c r="CG446" s="131">
        <v>44</v>
      </c>
      <c r="CH446" s="131">
        <v>45</v>
      </c>
      <c r="CI446" s="131">
        <v>53</v>
      </c>
      <c r="CJ446" s="131">
        <v>67</v>
      </c>
      <c r="CK446" s="131">
        <v>50</v>
      </c>
      <c r="CL446" s="131">
        <v>81</v>
      </c>
      <c r="CM446" s="131">
        <v>54</v>
      </c>
      <c r="CN446" s="131">
        <v>33</v>
      </c>
      <c r="CO446" s="131">
        <v>68</v>
      </c>
      <c r="CP446" s="131">
        <v>63</v>
      </c>
    </row>
    <row r="447" spans="2:95" x14ac:dyDescent="0.3">
      <c r="B447" s="18" t="str">
        <f t="shared" si="12"/>
        <v>server:error:CC-SECURITY_TOKEN_NOT_FOUNDApple iOS</v>
      </c>
      <c r="C447" s="18" t="s">
        <v>193</v>
      </c>
      <c r="D447" s="18" t="s">
        <v>3</v>
      </c>
      <c r="E447" s="18">
        <v>70</v>
      </c>
      <c r="F447" s="18">
        <v>55</v>
      </c>
      <c r="G447" s="18">
        <v>55</v>
      </c>
      <c r="H447" s="18">
        <v>43</v>
      </c>
      <c r="I447" s="18">
        <v>56</v>
      </c>
      <c r="J447" s="18">
        <v>68</v>
      </c>
      <c r="K447" s="18">
        <v>59</v>
      </c>
      <c r="L447" s="18">
        <v>67</v>
      </c>
      <c r="M447" s="18">
        <v>59</v>
      </c>
      <c r="N447" s="18">
        <v>48</v>
      </c>
      <c r="O447" s="18">
        <v>40</v>
      </c>
      <c r="P447" s="18">
        <v>43</v>
      </c>
      <c r="Q447" s="18">
        <v>66</v>
      </c>
      <c r="R447" s="18">
        <v>46</v>
      </c>
      <c r="S447" s="18">
        <v>64</v>
      </c>
      <c r="T447" s="18">
        <v>75</v>
      </c>
      <c r="U447" s="18">
        <v>37</v>
      </c>
      <c r="V447" s="18">
        <v>41</v>
      </c>
      <c r="W447" s="18">
        <v>46</v>
      </c>
      <c r="X447" s="18">
        <v>61</v>
      </c>
      <c r="Y447" s="18">
        <v>41</v>
      </c>
      <c r="Z447" s="18">
        <v>72</v>
      </c>
      <c r="AA447" s="18">
        <v>45</v>
      </c>
      <c r="AB447" s="132">
        <v>43</v>
      </c>
      <c r="AC447" s="132">
        <v>30</v>
      </c>
      <c r="AD447" s="132">
        <v>59</v>
      </c>
      <c r="AE447" s="132">
        <v>64</v>
      </c>
      <c r="AF447" s="132">
        <v>52</v>
      </c>
      <c r="AG447" s="132">
        <v>62</v>
      </c>
      <c r="AH447" s="132">
        <v>56</v>
      </c>
      <c r="AI447" s="132">
        <v>59</v>
      </c>
      <c r="AJ447" s="132">
        <v>39</v>
      </c>
      <c r="AK447" s="132">
        <v>70</v>
      </c>
      <c r="AL447" s="132">
        <v>71</v>
      </c>
      <c r="AM447" s="132">
        <v>70</v>
      </c>
      <c r="AN447" s="132">
        <v>72</v>
      </c>
      <c r="AO447" s="132">
        <v>73</v>
      </c>
      <c r="AP447" s="132">
        <v>54</v>
      </c>
      <c r="AQ447" s="132">
        <v>37</v>
      </c>
      <c r="AR447" s="132">
        <v>56</v>
      </c>
      <c r="AS447" s="132">
        <v>75</v>
      </c>
      <c r="AT447" s="132">
        <v>56</v>
      </c>
      <c r="AU447" s="132">
        <v>57</v>
      </c>
      <c r="AV447" s="132">
        <v>54</v>
      </c>
      <c r="AW447" s="132">
        <v>48</v>
      </c>
      <c r="AX447" s="132">
        <v>51</v>
      </c>
      <c r="AY447" s="132">
        <v>51</v>
      </c>
      <c r="AZ447" s="132">
        <v>75</v>
      </c>
      <c r="BA447" s="132">
        <v>80</v>
      </c>
      <c r="BB447" s="132">
        <v>68</v>
      </c>
      <c r="BC447" s="132">
        <v>65</v>
      </c>
      <c r="BD447" s="132">
        <v>41</v>
      </c>
      <c r="BE447" s="132">
        <v>35</v>
      </c>
      <c r="BF447" s="132">
        <v>55</v>
      </c>
      <c r="BG447" s="132">
        <v>58</v>
      </c>
      <c r="BH447" s="132">
        <v>55</v>
      </c>
      <c r="BI447" s="132">
        <v>48</v>
      </c>
      <c r="BJ447" s="132">
        <v>52</v>
      </c>
      <c r="BK447" s="132">
        <v>59</v>
      </c>
      <c r="BL447" s="132">
        <v>40</v>
      </c>
      <c r="BM447" s="132">
        <v>59</v>
      </c>
      <c r="BN447" s="132">
        <v>56</v>
      </c>
      <c r="BO447" s="132">
        <v>46</v>
      </c>
      <c r="BP447" s="132">
        <v>54</v>
      </c>
      <c r="BQ447" s="132">
        <v>59</v>
      </c>
      <c r="BR447" s="132">
        <v>61</v>
      </c>
      <c r="BS447" s="132">
        <v>51</v>
      </c>
      <c r="BT447" s="132">
        <v>62</v>
      </c>
      <c r="BU447" s="132">
        <v>57</v>
      </c>
      <c r="BV447" s="132">
        <v>66</v>
      </c>
      <c r="BW447" s="132">
        <v>59</v>
      </c>
      <c r="BX447" s="132">
        <v>72</v>
      </c>
      <c r="BY447" s="132">
        <v>58</v>
      </c>
      <c r="BZ447" s="132">
        <v>28</v>
      </c>
      <c r="CA447" s="132">
        <v>60</v>
      </c>
      <c r="CB447" s="132">
        <v>64</v>
      </c>
      <c r="CC447" s="132">
        <v>46</v>
      </c>
      <c r="CD447" s="132">
        <v>55</v>
      </c>
      <c r="CE447" s="132">
        <v>82</v>
      </c>
      <c r="CF447" s="132">
        <v>49</v>
      </c>
      <c r="CG447" s="132">
        <v>50</v>
      </c>
      <c r="CH447" s="132">
        <v>57</v>
      </c>
      <c r="CI447" s="132">
        <v>73</v>
      </c>
      <c r="CJ447" s="132">
        <v>86</v>
      </c>
      <c r="CK447" s="132">
        <v>78</v>
      </c>
      <c r="CL447" s="132">
        <v>59</v>
      </c>
      <c r="CM447" s="132">
        <v>66</v>
      </c>
      <c r="CN447" s="132">
        <v>40</v>
      </c>
      <c r="CO447" s="132">
        <v>70</v>
      </c>
      <c r="CP447" s="133">
        <v>54</v>
      </c>
    </row>
    <row r="448" spans="2:95" x14ac:dyDescent="0.3">
      <c r="B448" s="18" t="str">
        <f t="shared" si="12"/>
        <v>server:error:CC-PAYMENT_UNKNOWN_ERRORApple iOS</v>
      </c>
      <c r="C448" s="18" t="s">
        <v>195</v>
      </c>
      <c r="D448" s="18" t="s">
        <v>3</v>
      </c>
      <c r="E448" s="18">
        <v>38</v>
      </c>
      <c r="F448" s="18">
        <v>30</v>
      </c>
      <c r="G448" s="18">
        <v>28</v>
      </c>
      <c r="H448" s="18">
        <v>30</v>
      </c>
      <c r="I448" s="18">
        <v>30</v>
      </c>
      <c r="J448" s="18">
        <v>42</v>
      </c>
      <c r="K448" s="18">
        <v>50</v>
      </c>
      <c r="L448" s="18">
        <v>73</v>
      </c>
      <c r="M448" s="18">
        <v>75</v>
      </c>
      <c r="N448" s="18">
        <v>45</v>
      </c>
      <c r="O448" s="18">
        <v>35</v>
      </c>
      <c r="P448" s="18">
        <v>30</v>
      </c>
      <c r="Q448" s="18">
        <v>33</v>
      </c>
      <c r="R448" s="18">
        <v>61</v>
      </c>
      <c r="S448" s="18">
        <v>50</v>
      </c>
      <c r="T448" s="18">
        <v>67</v>
      </c>
      <c r="U448" s="18">
        <v>40</v>
      </c>
      <c r="V448" s="18">
        <v>34</v>
      </c>
      <c r="W448" s="18">
        <v>34</v>
      </c>
      <c r="X448" s="18">
        <v>192</v>
      </c>
      <c r="Y448" s="18">
        <v>55</v>
      </c>
      <c r="Z448" s="18">
        <v>52</v>
      </c>
      <c r="AA448" s="18">
        <v>52</v>
      </c>
      <c r="AB448" s="132">
        <v>45</v>
      </c>
      <c r="AC448" s="132">
        <v>26</v>
      </c>
      <c r="AD448" s="132">
        <v>37</v>
      </c>
      <c r="AE448" s="132">
        <v>42</v>
      </c>
      <c r="AF448" s="132">
        <v>55</v>
      </c>
      <c r="AG448" s="132">
        <v>54</v>
      </c>
      <c r="AH448" s="132">
        <v>51</v>
      </c>
      <c r="AI448" s="132">
        <v>49</v>
      </c>
      <c r="AJ448" s="132">
        <v>34</v>
      </c>
      <c r="AK448" s="132">
        <v>39</v>
      </c>
      <c r="AL448" s="132">
        <v>25</v>
      </c>
      <c r="AM448" s="132">
        <v>37</v>
      </c>
      <c r="AN448" s="132">
        <v>51</v>
      </c>
      <c r="AO448" s="132">
        <v>53</v>
      </c>
      <c r="AP448" s="132">
        <v>29</v>
      </c>
      <c r="AQ448" s="132">
        <v>35</v>
      </c>
      <c r="AR448" s="132">
        <v>44</v>
      </c>
      <c r="AS448" s="132">
        <v>66</v>
      </c>
      <c r="AT448" s="132">
        <v>44</v>
      </c>
      <c r="AU448" s="132">
        <v>47</v>
      </c>
      <c r="AV448" s="132">
        <v>61</v>
      </c>
      <c r="AW448" s="132">
        <v>356</v>
      </c>
      <c r="AX448" s="132">
        <v>885</v>
      </c>
      <c r="AY448" s="132">
        <v>56</v>
      </c>
      <c r="AZ448" s="132">
        <v>53</v>
      </c>
      <c r="BA448" s="132">
        <v>35</v>
      </c>
      <c r="BB448" s="132">
        <v>28</v>
      </c>
      <c r="BC448" s="132">
        <v>50</v>
      </c>
      <c r="BD448" s="132">
        <v>40</v>
      </c>
      <c r="BE448" s="132">
        <v>34</v>
      </c>
      <c r="BF448" s="132">
        <v>37</v>
      </c>
      <c r="BG448" s="132">
        <v>36</v>
      </c>
      <c r="BH448" s="132">
        <v>46</v>
      </c>
      <c r="BI448" s="132">
        <v>45</v>
      </c>
      <c r="BJ448" s="132">
        <v>74</v>
      </c>
      <c r="BK448" s="132">
        <v>34</v>
      </c>
      <c r="BL448" s="132">
        <v>25</v>
      </c>
      <c r="BM448" s="132">
        <v>41</v>
      </c>
      <c r="BN448" s="132">
        <v>31</v>
      </c>
      <c r="BO448" s="132">
        <v>39</v>
      </c>
      <c r="BP448" s="132">
        <v>54</v>
      </c>
      <c r="BQ448" s="132">
        <v>73</v>
      </c>
      <c r="BR448" s="132">
        <v>49</v>
      </c>
      <c r="BS448" s="132">
        <v>49</v>
      </c>
      <c r="BT448" s="132">
        <v>35</v>
      </c>
      <c r="BU448" s="132">
        <v>56</v>
      </c>
      <c r="BV448" s="132">
        <v>47</v>
      </c>
      <c r="BW448" s="132">
        <v>55</v>
      </c>
      <c r="BX448" s="132">
        <v>63</v>
      </c>
      <c r="BY448" s="132">
        <v>50</v>
      </c>
      <c r="BZ448" s="132">
        <v>23</v>
      </c>
      <c r="CA448" s="132">
        <v>31</v>
      </c>
      <c r="CB448" s="132">
        <v>133</v>
      </c>
      <c r="CC448" s="132">
        <v>43</v>
      </c>
      <c r="CD448" s="132">
        <v>52</v>
      </c>
      <c r="CE448" s="132">
        <v>61</v>
      </c>
      <c r="CF448" s="132">
        <v>43</v>
      </c>
      <c r="CG448" s="132">
        <v>35</v>
      </c>
      <c r="CH448" s="132">
        <v>33</v>
      </c>
      <c r="CI448" s="132">
        <v>40</v>
      </c>
      <c r="CJ448" s="132">
        <v>37</v>
      </c>
      <c r="CK448" s="132">
        <v>39</v>
      </c>
      <c r="CL448" s="132">
        <v>34</v>
      </c>
      <c r="CM448" s="132">
        <v>29</v>
      </c>
      <c r="CN448" s="132">
        <v>20</v>
      </c>
      <c r="CO448" s="132">
        <v>27</v>
      </c>
      <c r="CP448" s="133">
        <v>49</v>
      </c>
    </row>
    <row r="449" spans="2:94" x14ac:dyDescent="0.3">
      <c r="B449" s="18" t="str">
        <f t="shared" si="12"/>
        <v>server:error:CC-DUPLICATE_PAYMENTApple iOS</v>
      </c>
      <c r="C449" s="18" t="s">
        <v>196</v>
      </c>
      <c r="D449" s="18" t="s">
        <v>3</v>
      </c>
      <c r="E449" s="18">
        <v>55</v>
      </c>
      <c r="F449" s="18">
        <v>60</v>
      </c>
      <c r="G449" s="18">
        <v>41</v>
      </c>
      <c r="H449" s="18">
        <v>34</v>
      </c>
      <c r="I449" s="18">
        <v>47</v>
      </c>
      <c r="J449" s="18">
        <v>56</v>
      </c>
      <c r="K449" s="18">
        <v>53</v>
      </c>
      <c r="L449" s="18">
        <v>61</v>
      </c>
      <c r="M449" s="18">
        <v>66</v>
      </c>
      <c r="N449" s="18">
        <v>42</v>
      </c>
      <c r="O449" s="18">
        <v>38</v>
      </c>
      <c r="P449" s="18">
        <v>53</v>
      </c>
      <c r="Q449" s="18">
        <v>44</v>
      </c>
      <c r="R449" s="18">
        <v>57</v>
      </c>
      <c r="S449" s="18">
        <v>64</v>
      </c>
      <c r="T449" s="18">
        <v>48</v>
      </c>
      <c r="U449" s="18">
        <v>42</v>
      </c>
      <c r="V449" s="18">
        <v>34</v>
      </c>
      <c r="W449" s="18">
        <v>50</v>
      </c>
      <c r="X449" s="18">
        <v>50</v>
      </c>
      <c r="Y449" s="18">
        <v>49</v>
      </c>
      <c r="Z449" s="18">
        <v>31</v>
      </c>
      <c r="AA449" s="18">
        <v>62</v>
      </c>
      <c r="AB449" s="132">
        <v>45</v>
      </c>
      <c r="AC449" s="132">
        <v>47</v>
      </c>
      <c r="AD449" s="132">
        <v>46</v>
      </c>
      <c r="AE449" s="132">
        <v>44</v>
      </c>
      <c r="AF449" s="132">
        <v>42</v>
      </c>
      <c r="AG449" s="132">
        <v>46</v>
      </c>
      <c r="AH449" s="132">
        <v>64</v>
      </c>
      <c r="AI449" s="132">
        <v>42</v>
      </c>
      <c r="AJ449" s="132">
        <v>38</v>
      </c>
      <c r="AK449" s="132">
        <v>38</v>
      </c>
      <c r="AL449" s="132">
        <v>61</v>
      </c>
      <c r="AM449" s="132">
        <v>49</v>
      </c>
      <c r="AN449" s="132">
        <v>63</v>
      </c>
      <c r="AO449" s="132">
        <v>61</v>
      </c>
      <c r="AP449" s="132">
        <v>52</v>
      </c>
      <c r="AQ449" s="132">
        <v>39</v>
      </c>
      <c r="AR449" s="132">
        <v>40</v>
      </c>
      <c r="AS449" s="132">
        <v>45</v>
      </c>
      <c r="AT449" s="132">
        <v>61</v>
      </c>
      <c r="AU449" s="132">
        <v>55</v>
      </c>
      <c r="AV449" s="132">
        <v>51</v>
      </c>
      <c r="AW449" s="132">
        <v>42</v>
      </c>
      <c r="AX449" s="132">
        <v>31</v>
      </c>
      <c r="AY449" s="132">
        <v>31</v>
      </c>
      <c r="AZ449" s="132">
        <v>52</v>
      </c>
      <c r="BA449" s="132">
        <v>51</v>
      </c>
      <c r="BB449" s="132">
        <v>51</v>
      </c>
      <c r="BC449" s="132">
        <v>46</v>
      </c>
      <c r="BD449" s="132">
        <v>35</v>
      </c>
      <c r="BE449" s="132">
        <v>39</v>
      </c>
      <c r="BF449" s="132">
        <v>30</v>
      </c>
      <c r="BG449" s="132">
        <v>37</v>
      </c>
      <c r="BH449" s="132">
        <v>43</v>
      </c>
      <c r="BI449" s="132">
        <v>30</v>
      </c>
      <c r="BJ449" s="132">
        <v>46</v>
      </c>
      <c r="BK449" s="132">
        <v>34</v>
      </c>
      <c r="BL449" s="132">
        <v>27</v>
      </c>
      <c r="BM449" s="132">
        <v>30</v>
      </c>
      <c r="BN449" s="132">
        <v>50</v>
      </c>
      <c r="BO449" s="132">
        <v>36</v>
      </c>
      <c r="BP449" s="132">
        <v>44</v>
      </c>
      <c r="BQ449" s="132">
        <v>49</v>
      </c>
      <c r="BR449" s="132">
        <v>44</v>
      </c>
      <c r="BS449" s="132">
        <v>56</v>
      </c>
      <c r="BT449" s="132">
        <v>47</v>
      </c>
      <c r="BU449" s="132">
        <v>37</v>
      </c>
      <c r="BV449" s="132">
        <v>47</v>
      </c>
      <c r="BW449" s="132">
        <v>40</v>
      </c>
      <c r="BX449" s="132">
        <v>70</v>
      </c>
      <c r="BY449" s="132">
        <v>35</v>
      </c>
      <c r="BZ449" s="132">
        <v>33</v>
      </c>
      <c r="CA449" s="132">
        <v>39</v>
      </c>
      <c r="CB449" s="132">
        <v>42</v>
      </c>
      <c r="CC449" s="132">
        <v>42</v>
      </c>
      <c r="CD449" s="132">
        <v>52</v>
      </c>
      <c r="CE449" s="132">
        <v>56</v>
      </c>
      <c r="CF449" s="132">
        <v>50</v>
      </c>
      <c r="CG449" s="132">
        <v>30</v>
      </c>
      <c r="CH449" s="132">
        <v>40</v>
      </c>
      <c r="CI449" s="132">
        <v>37</v>
      </c>
      <c r="CJ449" s="132">
        <v>54</v>
      </c>
      <c r="CK449" s="132">
        <v>34</v>
      </c>
      <c r="CL449" s="132">
        <v>55</v>
      </c>
      <c r="CM449" s="132">
        <v>50</v>
      </c>
      <c r="CN449" s="132">
        <v>33</v>
      </c>
      <c r="CO449" s="132">
        <v>30</v>
      </c>
      <c r="CP449" s="133">
        <v>43</v>
      </c>
    </row>
    <row r="450" spans="2:94" x14ac:dyDescent="0.3">
      <c r="B450" s="18" t="str">
        <f t="shared" si="12"/>
        <v>server:error:CC-INVALID_ZIPCODEApple iOS</v>
      </c>
      <c r="C450" s="18" t="s">
        <v>197</v>
      </c>
      <c r="D450" s="18" t="s">
        <v>3</v>
      </c>
      <c r="E450" s="18">
        <v>50</v>
      </c>
      <c r="F450" s="18">
        <v>50</v>
      </c>
      <c r="G450" s="18">
        <v>37</v>
      </c>
      <c r="H450" s="18">
        <v>45</v>
      </c>
      <c r="I450" s="18">
        <v>43</v>
      </c>
      <c r="J450" s="18">
        <v>41</v>
      </c>
      <c r="K450" s="18">
        <v>52</v>
      </c>
      <c r="L450" s="18">
        <v>69</v>
      </c>
      <c r="M450" s="18">
        <v>81</v>
      </c>
      <c r="N450" s="18">
        <v>47</v>
      </c>
      <c r="O450" s="18">
        <v>34</v>
      </c>
      <c r="P450" s="18">
        <v>44</v>
      </c>
      <c r="Q450" s="18">
        <v>34</v>
      </c>
      <c r="R450" s="18">
        <v>34</v>
      </c>
      <c r="S450" s="18">
        <v>51</v>
      </c>
      <c r="T450" s="18">
        <v>54</v>
      </c>
      <c r="U450" s="18">
        <v>30</v>
      </c>
      <c r="V450" s="18">
        <v>25</v>
      </c>
      <c r="W450" s="18">
        <v>61</v>
      </c>
      <c r="X450" s="18">
        <v>42</v>
      </c>
      <c r="Y450" s="18">
        <v>35</v>
      </c>
      <c r="Z450" s="18">
        <v>42</v>
      </c>
      <c r="AA450" s="18">
        <v>67</v>
      </c>
      <c r="AB450" s="132">
        <v>36</v>
      </c>
      <c r="AC450" s="132">
        <v>40</v>
      </c>
      <c r="AD450" s="132">
        <v>43</v>
      </c>
      <c r="AE450" s="132">
        <v>39</v>
      </c>
      <c r="AF450" s="132">
        <v>49</v>
      </c>
      <c r="AG450" s="132">
        <v>32</v>
      </c>
      <c r="AH450" s="132">
        <v>55</v>
      </c>
      <c r="AI450" s="132">
        <v>29</v>
      </c>
      <c r="AJ450" s="132">
        <v>29</v>
      </c>
      <c r="AK450" s="132">
        <v>38</v>
      </c>
      <c r="AL450" s="132">
        <v>55</v>
      </c>
      <c r="AM450" s="132">
        <v>42</v>
      </c>
      <c r="AN450" s="132">
        <v>62</v>
      </c>
      <c r="AO450" s="132">
        <v>46</v>
      </c>
      <c r="AP450" s="132">
        <v>34</v>
      </c>
      <c r="AQ450" s="132">
        <v>42</v>
      </c>
      <c r="AR450" s="132">
        <v>45</v>
      </c>
      <c r="AS450" s="132">
        <v>29</v>
      </c>
      <c r="AT450" s="132">
        <v>46</v>
      </c>
      <c r="AU450" s="132">
        <v>50</v>
      </c>
      <c r="AV450" s="132">
        <v>44</v>
      </c>
      <c r="AW450" s="132">
        <v>29</v>
      </c>
      <c r="AX450" s="132">
        <v>29</v>
      </c>
      <c r="AY450" s="132">
        <v>40</v>
      </c>
      <c r="AZ450" s="132">
        <v>43</v>
      </c>
      <c r="BA450" s="132">
        <v>46</v>
      </c>
      <c r="BB450" s="132">
        <v>38</v>
      </c>
      <c r="BC450" s="132">
        <v>44</v>
      </c>
      <c r="BD450" s="132">
        <v>35</v>
      </c>
      <c r="BE450" s="132">
        <v>29</v>
      </c>
      <c r="BF450" s="132">
        <v>42</v>
      </c>
      <c r="BG450" s="132">
        <v>47</v>
      </c>
      <c r="BH450" s="132">
        <v>40</v>
      </c>
      <c r="BI450" s="132">
        <v>34</v>
      </c>
      <c r="BJ450" s="132">
        <v>49</v>
      </c>
      <c r="BK450" s="132">
        <v>31</v>
      </c>
      <c r="BL450" s="132">
        <v>34</v>
      </c>
      <c r="BM450" s="132">
        <v>24</v>
      </c>
      <c r="BN450" s="132">
        <v>45</v>
      </c>
      <c r="BO450" s="132">
        <v>45</v>
      </c>
      <c r="BP450" s="132">
        <v>40</v>
      </c>
      <c r="BQ450" s="132">
        <v>65</v>
      </c>
      <c r="BR450" s="132">
        <v>38</v>
      </c>
      <c r="BS450" s="132">
        <v>36</v>
      </c>
      <c r="BT450" s="132">
        <v>34</v>
      </c>
      <c r="BU450" s="132">
        <v>43</v>
      </c>
      <c r="BV450" s="132">
        <v>39</v>
      </c>
      <c r="BW450" s="132">
        <v>53</v>
      </c>
      <c r="BX450" s="132">
        <v>50</v>
      </c>
      <c r="BY450" s="132">
        <v>38</v>
      </c>
      <c r="BZ450" s="132">
        <v>34</v>
      </c>
      <c r="CA450" s="132">
        <v>35</v>
      </c>
      <c r="CB450" s="132">
        <v>25</v>
      </c>
      <c r="CC450" s="132">
        <v>36</v>
      </c>
      <c r="CD450" s="132">
        <v>46</v>
      </c>
      <c r="CE450" s="132">
        <v>45</v>
      </c>
      <c r="CF450" s="132">
        <v>43</v>
      </c>
      <c r="CG450" s="132">
        <v>35</v>
      </c>
      <c r="CH450" s="132">
        <v>47</v>
      </c>
      <c r="CI450" s="132">
        <v>32</v>
      </c>
      <c r="CJ450" s="132">
        <v>34</v>
      </c>
      <c r="CK450" s="132">
        <v>36</v>
      </c>
      <c r="CL450" s="132">
        <v>44</v>
      </c>
      <c r="CM450" s="132">
        <v>31</v>
      </c>
      <c r="CN450" s="132">
        <v>44</v>
      </c>
      <c r="CO450" s="132">
        <v>29</v>
      </c>
      <c r="CP450" s="133">
        <v>32</v>
      </c>
    </row>
    <row r="451" spans="2:94" x14ac:dyDescent="0.3">
      <c r="B451" s="18" t="str">
        <f t="shared" si="12"/>
        <v>server:error:CC-PRIMARY-IDENTITY-ALREADY-EXISTSApple iOS</v>
      </c>
      <c r="C451" s="18" t="s">
        <v>194</v>
      </c>
      <c r="D451" s="18" t="s">
        <v>3</v>
      </c>
      <c r="E451" s="18">
        <v>38</v>
      </c>
      <c r="F451" s="18">
        <v>48</v>
      </c>
      <c r="G451" s="18">
        <v>45</v>
      </c>
      <c r="H451" s="18">
        <v>18</v>
      </c>
      <c r="I451" s="18">
        <v>36</v>
      </c>
      <c r="J451" s="18">
        <v>61</v>
      </c>
      <c r="K451" s="18">
        <v>42</v>
      </c>
      <c r="L451" s="18">
        <v>51</v>
      </c>
      <c r="M451" s="18">
        <v>43</v>
      </c>
      <c r="N451" s="18">
        <v>40</v>
      </c>
      <c r="O451" s="18">
        <v>18</v>
      </c>
      <c r="P451" s="18">
        <v>41</v>
      </c>
      <c r="Q451" s="18">
        <v>26</v>
      </c>
      <c r="R451" s="18">
        <v>30</v>
      </c>
      <c r="S451" s="18">
        <v>43</v>
      </c>
      <c r="T451" s="18">
        <v>26</v>
      </c>
      <c r="U451" s="18">
        <v>29</v>
      </c>
      <c r="V451" s="18">
        <v>14</v>
      </c>
      <c r="W451" s="18">
        <v>39</v>
      </c>
      <c r="X451" s="18">
        <v>65</v>
      </c>
      <c r="Y451" s="18">
        <v>55</v>
      </c>
      <c r="Z451" s="18">
        <v>44</v>
      </c>
      <c r="AA451" s="18">
        <v>45</v>
      </c>
      <c r="AB451" s="132">
        <v>23</v>
      </c>
      <c r="AC451" s="132">
        <v>15</v>
      </c>
      <c r="AD451" s="132">
        <v>28</v>
      </c>
      <c r="AE451" s="132">
        <v>59</v>
      </c>
      <c r="AF451" s="132">
        <v>39</v>
      </c>
      <c r="AG451" s="132">
        <v>44</v>
      </c>
      <c r="AH451" s="132">
        <v>45</v>
      </c>
      <c r="AI451" s="132">
        <v>38</v>
      </c>
      <c r="AJ451" s="132">
        <v>15</v>
      </c>
      <c r="AK451" s="132">
        <v>30</v>
      </c>
      <c r="AL451" s="132">
        <v>41</v>
      </c>
      <c r="AM451" s="132">
        <v>51</v>
      </c>
      <c r="AN451" s="132">
        <v>40</v>
      </c>
      <c r="AO451" s="132">
        <v>42</v>
      </c>
      <c r="AP451" s="132">
        <v>30</v>
      </c>
      <c r="AQ451" s="132">
        <v>11</v>
      </c>
      <c r="AR451" s="132">
        <v>48</v>
      </c>
      <c r="AS451" s="132">
        <v>36</v>
      </c>
      <c r="AT451" s="132">
        <v>36</v>
      </c>
      <c r="AU451" s="132">
        <v>18</v>
      </c>
      <c r="AV451" s="132">
        <v>31</v>
      </c>
      <c r="AW451" s="132">
        <v>29</v>
      </c>
      <c r="AX451" s="132">
        <v>47</v>
      </c>
      <c r="AY451" s="132">
        <v>30</v>
      </c>
      <c r="AZ451" s="132">
        <v>38</v>
      </c>
      <c r="BA451" s="132">
        <v>34</v>
      </c>
      <c r="BB451" s="132">
        <v>29</v>
      </c>
      <c r="BC451" s="132">
        <v>27</v>
      </c>
      <c r="BD451" s="132">
        <v>23</v>
      </c>
      <c r="BE451" s="132">
        <v>12</v>
      </c>
      <c r="BF451" s="132">
        <v>25</v>
      </c>
      <c r="BG451" s="132">
        <v>22</v>
      </c>
      <c r="BH451" s="132">
        <v>28</v>
      </c>
      <c r="BI451" s="132">
        <v>46</v>
      </c>
      <c r="BJ451" s="132">
        <v>28</v>
      </c>
      <c r="BK451" s="132">
        <v>28</v>
      </c>
      <c r="BL451" s="132">
        <v>21</v>
      </c>
      <c r="BM451" s="132">
        <v>27</v>
      </c>
      <c r="BN451" s="132">
        <v>27</v>
      </c>
      <c r="BO451" s="132">
        <v>31</v>
      </c>
      <c r="BP451" s="132">
        <v>24</v>
      </c>
      <c r="BQ451" s="132">
        <v>37</v>
      </c>
      <c r="BR451" s="132">
        <v>24</v>
      </c>
      <c r="BS451" s="132">
        <v>15</v>
      </c>
      <c r="BT451" s="132">
        <v>34</v>
      </c>
      <c r="BU451" s="132">
        <v>57</v>
      </c>
      <c r="BV451" s="132">
        <v>26</v>
      </c>
      <c r="BW451" s="132">
        <v>37</v>
      </c>
      <c r="BX451" s="132">
        <v>26</v>
      </c>
      <c r="BY451" s="132">
        <v>36</v>
      </c>
      <c r="BZ451" s="132">
        <v>16</v>
      </c>
      <c r="CA451" s="132">
        <v>36</v>
      </c>
      <c r="CB451" s="132">
        <v>44</v>
      </c>
      <c r="CC451" s="132">
        <v>46</v>
      </c>
      <c r="CD451" s="132">
        <v>40</v>
      </c>
      <c r="CE451" s="132">
        <v>61</v>
      </c>
      <c r="CF451" s="132">
        <v>32</v>
      </c>
      <c r="CG451" s="132">
        <v>17</v>
      </c>
      <c r="CH451" s="132">
        <v>35</v>
      </c>
      <c r="CI451" s="132">
        <v>63</v>
      </c>
      <c r="CJ451" s="132">
        <v>37</v>
      </c>
      <c r="CK451" s="132">
        <v>46</v>
      </c>
      <c r="CL451" s="132">
        <v>28</v>
      </c>
      <c r="CM451" s="132">
        <v>30</v>
      </c>
      <c r="CN451" s="132">
        <v>12</v>
      </c>
      <c r="CO451" s="132">
        <v>58</v>
      </c>
      <c r="CP451" s="133">
        <v>32</v>
      </c>
    </row>
    <row r="452" spans="2:94" x14ac:dyDescent="0.3">
      <c r="B452" s="18" t="str">
        <f t="shared" si="12"/>
        <v>server:error:CC-INVALID_CVVApple iOS</v>
      </c>
      <c r="C452" s="18" t="s">
        <v>198</v>
      </c>
      <c r="D452" s="18" t="s">
        <v>3</v>
      </c>
      <c r="E452" s="18">
        <v>32</v>
      </c>
      <c r="F452" s="18">
        <v>39</v>
      </c>
      <c r="G452" s="18">
        <v>27</v>
      </c>
      <c r="H452" s="18">
        <v>33</v>
      </c>
      <c r="I452" s="18">
        <v>24</v>
      </c>
      <c r="J452" s="18">
        <v>30</v>
      </c>
      <c r="K452" s="18">
        <v>41</v>
      </c>
      <c r="L452" s="18">
        <v>38</v>
      </c>
      <c r="M452" s="18">
        <v>58</v>
      </c>
      <c r="N452" s="18">
        <v>20</v>
      </c>
      <c r="O452" s="18">
        <v>25</v>
      </c>
      <c r="P452" s="18">
        <v>27</v>
      </c>
      <c r="Q452" s="18">
        <v>23</v>
      </c>
      <c r="R452" s="18">
        <v>33</v>
      </c>
      <c r="S452" s="18">
        <v>31</v>
      </c>
      <c r="T452" s="18">
        <v>41</v>
      </c>
      <c r="U452" s="18">
        <v>23</v>
      </c>
      <c r="V452" s="18">
        <v>23</v>
      </c>
      <c r="W452" s="18">
        <v>21</v>
      </c>
      <c r="X452" s="18">
        <v>26</v>
      </c>
      <c r="Y452" s="18">
        <v>19</v>
      </c>
      <c r="Z452" s="18">
        <v>24</v>
      </c>
      <c r="AA452" s="18">
        <v>39</v>
      </c>
      <c r="AB452" s="132">
        <v>18</v>
      </c>
      <c r="AC452" s="132">
        <v>28</v>
      </c>
      <c r="AD452" s="132">
        <v>27</v>
      </c>
      <c r="AE452" s="132">
        <v>22</v>
      </c>
      <c r="AF452" s="132">
        <v>35</v>
      </c>
      <c r="AG452" s="132">
        <v>37</v>
      </c>
      <c r="AH452" s="132">
        <v>34</v>
      </c>
      <c r="AI452" s="132">
        <v>21</v>
      </c>
      <c r="AJ452" s="132">
        <v>17</v>
      </c>
      <c r="AK452" s="132">
        <v>26</v>
      </c>
      <c r="AL452" s="132">
        <v>32</v>
      </c>
      <c r="AM452" s="132">
        <v>36</v>
      </c>
      <c r="AN452" s="132">
        <v>32</v>
      </c>
      <c r="AO452" s="132">
        <v>46</v>
      </c>
      <c r="AP452" s="132">
        <v>28</v>
      </c>
      <c r="AQ452" s="132">
        <v>29</v>
      </c>
      <c r="AR452" s="132">
        <v>30</v>
      </c>
      <c r="AS452" s="132">
        <v>24</v>
      </c>
      <c r="AT452" s="132">
        <v>31</v>
      </c>
      <c r="AU452" s="132">
        <v>34</v>
      </c>
      <c r="AV452" s="132">
        <v>44</v>
      </c>
      <c r="AW452" s="132">
        <v>20</v>
      </c>
      <c r="AX452" s="132">
        <v>13</v>
      </c>
      <c r="AY452" s="132">
        <v>23</v>
      </c>
      <c r="AZ452" s="132">
        <v>23</v>
      </c>
      <c r="BA452" s="132">
        <v>27</v>
      </c>
      <c r="BB452" s="132">
        <v>35</v>
      </c>
      <c r="BC452" s="132">
        <v>40</v>
      </c>
      <c r="BD452" s="132">
        <v>33</v>
      </c>
      <c r="BE452" s="132">
        <v>19</v>
      </c>
      <c r="BF452" s="132">
        <v>30</v>
      </c>
      <c r="BG452" s="132">
        <v>26</v>
      </c>
      <c r="BH452" s="132">
        <v>18</v>
      </c>
      <c r="BI452" s="132">
        <v>29</v>
      </c>
      <c r="BJ452" s="132">
        <v>42</v>
      </c>
      <c r="BK452" s="132">
        <v>26</v>
      </c>
      <c r="BL452" s="132">
        <v>21</v>
      </c>
      <c r="BM452" s="132">
        <v>26</v>
      </c>
      <c r="BN452" s="132">
        <v>27</v>
      </c>
      <c r="BO452" s="132">
        <v>18</v>
      </c>
      <c r="BP452" s="132">
        <v>28</v>
      </c>
      <c r="BQ452" s="132">
        <v>45</v>
      </c>
      <c r="BR452" s="132">
        <v>36</v>
      </c>
      <c r="BS452" s="132">
        <v>30</v>
      </c>
      <c r="BT452" s="132">
        <v>32</v>
      </c>
      <c r="BU452" s="132">
        <v>27</v>
      </c>
      <c r="BV452" s="132">
        <v>25</v>
      </c>
      <c r="BW452" s="132">
        <v>24</v>
      </c>
      <c r="BX452" s="132">
        <v>30</v>
      </c>
      <c r="BY452" s="132">
        <v>21</v>
      </c>
      <c r="BZ452" s="132">
        <v>31</v>
      </c>
      <c r="CA452" s="132">
        <v>27</v>
      </c>
      <c r="CB452" s="132">
        <v>19</v>
      </c>
      <c r="CC452" s="132">
        <v>27</v>
      </c>
      <c r="CD452" s="132">
        <v>27</v>
      </c>
      <c r="CE452" s="132">
        <v>43</v>
      </c>
      <c r="CF452" s="132">
        <v>23</v>
      </c>
      <c r="CG452" s="132">
        <v>25</v>
      </c>
      <c r="CH452" s="132">
        <v>12</v>
      </c>
      <c r="CI452" s="132">
        <v>23</v>
      </c>
      <c r="CJ452" s="132">
        <v>34</v>
      </c>
      <c r="CK452" s="132">
        <v>35</v>
      </c>
      <c r="CL452" s="132">
        <v>27</v>
      </c>
      <c r="CM452" s="132">
        <v>20</v>
      </c>
      <c r="CN452" s="132">
        <v>30</v>
      </c>
      <c r="CO452" s="132">
        <v>24</v>
      </c>
      <c r="CP452" s="133">
        <v>27</v>
      </c>
    </row>
    <row r="453" spans="2:94" x14ac:dyDescent="0.3">
      <c r="B453" s="18" t="str">
        <f t="shared" si="12"/>
        <v>server:error:CC-INVALID_CARD_NUMBERApple iOS</v>
      </c>
      <c r="C453" s="18" t="s">
        <v>199</v>
      </c>
      <c r="D453" s="18" t="s">
        <v>3</v>
      </c>
      <c r="E453" s="18">
        <v>32</v>
      </c>
      <c r="F453" s="18">
        <v>36</v>
      </c>
      <c r="G453" s="18">
        <v>30</v>
      </c>
      <c r="H453" s="18">
        <v>22</v>
      </c>
      <c r="I453" s="18">
        <v>18</v>
      </c>
      <c r="J453" s="18">
        <v>27</v>
      </c>
      <c r="K453" s="18">
        <v>34</v>
      </c>
      <c r="L453" s="18">
        <v>46</v>
      </c>
      <c r="M453" s="18">
        <v>39</v>
      </c>
      <c r="N453" s="18">
        <v>25</v>
      </c>
      <c r="O453" s="18">
        <v>21</v>
      </c>
      <c r="P453" s="18">
        <v>22</v>
      </c>
      <c r="Q453" s="18">
        <v>22</v>
      </c>
      <c r="R453" s="18">
        <v>36</v>
      </c>
      <c r="S453" s="18">
        <v>39</v>
      </c>
      <c r="T453" s="18">
        <v>30</v>
      </c>
      <c r="U453" s="18">
        <v>29</v>
      </c>
      <c r="V453" s="18">
        <v>23</v>
      </c>
      <c r="W453" s="18">
        <v>28</v>
      </c>
      <c r="X453" s="18">
        <v>26</v>
      </c>
      <c r="Y453" s="18">
        <v>17</v>
      </c>
      <c r="Z453" s="18">
        <v>19</v>
      </c>
      <c r="AA453" s="18">
        <v>29</v>
      </c>
      <c r="AB453" s="131">
        <v>19</v>
      </c>
      <c r="AC453" s="131">
        <v>22</v>
      </c>
      <c r="AD453" s="131">
        <v>22</v>
      </c>
      <c r="AE453" s="131">
        <v>25</v>
      </c>
      <c r="AF453" s="131">
        <v>33</v>
      </c>
      <c r="AG453" s="131">
        <v>28</v>
      </c>
      <c r="AH453" s="131">
        <v>31</v>
      </c>
      <c r="AI453" s="131">
        <v>20</v>
      </c>
      <c r="AJ453" s="131">
        <v>23</v>
      </c>
      <c r="AK453" s="131">
        <v>23</v>
      </c>
      <c r="AL453" s="131">
        <v>23</v>
      </c>
      <c r="AM453" s="131">
        <v>20</v>
      </c>
      <c r="AN453" s="131">
        <v>29</v>
      </c>
      <c r="AO453" s="131">
        <v>24</v>
      </c>
      <c r="AP453" s="131">
        <v>18</v>
      </c>
      <c r="AQ453" s="131">
        <v>23</v>
      </c>
      <c r="AR453" s="131">
        <v>13</v>
      </c>
      <c r="AS453" s="131">
        <v>32</v>
      </c>
      <c r="AT453" s="131">
        <v>33</v>
      </c>
      <c r="AU453" s="131">
        <v>34</v>
      </c>
      <c r="AV453" s="131">
        <v>28</v>
      </c>
      <c r="AW453" s="131">
        <v>20</v>
      </c>
      <c r="AX453" s="131">
        <v>25</v>
      </c>
      <c r="AY453" s="131">
        <v>28</v>
      </c>
      <c r="AZ453" s="131">
        <v>23</v>
      </c>
      <c r="BA453" s="131">
        <v>28</v>
      </c>
      <c r="BB453" s="131">
        <v>28</v>
      </c>
      <c r="BC453" s="131">
        <v>26</v>
      </c>
      <c r="BD453" s="131">
        <v>21</v>
      </c>
      <c r="BE453" s="131">
        <v>19</v>
      </c>
      <c r="BF453" s="131">
        <v>23</v>
      </c>
      <c r="BG453" s="131">
        <v>20</v>
      </c>
      <c r="BH453" s="131">
        <v>21</v>
      </c>
      <c r="BI453" s="131">
        <v>25</v>
      </c>
      <c r="BJ453" s="131">
        <v>20</v>
      </c>
      <c r="BK453" s="131">
        <v>20</v>
      </c>
      <c r="BL453" s="131">
        <v>26</v>
      </c>
      <c r="BM453" s="131">
        <v>16</v>
      </c>
      <c r="BN453" s="131">
        <v>27</v>
      </c>
      <c r="BO453" s="131">
        <v>27</v>
      </c>
      <c r="BP453" s="131">
        <v>37</v>
      </c>
      <c r="BQ453" s="131">
        <v>43</v>
      </c>
      <c r="BR453" s="131">
        <v>27</v>
      </c>
      <c r="BS453" s="131">
        <v>19</v>
      </c>
      <c r="BT453" s="131">
        <v>29</v>
      </c>
      <c r="BU453" s="131">
        <v>25</v>
      </c>
      <c r="BV453" s="131">
        <v>35</v>
      </c>
      <c r="BW453" s="131">
        <v>30</v>
      </c>
      <c r="BX453" s="131">
        <v>25</v>
      </c>
      <c r="BY453" s="131">
        <v>26</v>
      </c>
      <c r="BZ453" s="131">
        <v>17</v>
      </c>
      <c r="CA453" s="131">
        <v>22</v>
      </c>
      <c r="CB453" s="131">
        <v>27</v>
      </c>
      <c r="CC453" s="131">
        <v>26</v>
      </c>
      <c r="CD453" s="131">
        <v>25</v>
      </c>
      <c r="CE453" s="131">
        <v>29</v>
      </c>
      <c r="CF453" s="131">
        <v>21</v>
      </c>
      <c r="CG453" s="131">
        <v>18</v>
      </c>
      <c r="CH453" s="131">
        <v>16</v>
      </c>
      <c r="CI453" s="131">
        <v>23</v>
      </c>
      <c r="CJ453" s="131">
        <v>24</v>
      </c>
      <c r="CK453" s="131">
        <v>24</v>
      </c>
      <c r="CL453" s="131">
        <v>30</v>
      </c>
      <c r="CM453" s="131">
        <v>26</v>
      </c>
      <c r="CN453" s="131">
        <v>34</v>
      </c>
      <c r="CO453" s="131">
        <v>23</v>
      </c>
      <c r="CP453" s="131">
        <v>20</v>
      </c>
    </row>
    <row r="454" spans="2:94" x14ac:dyDescent="0.3">
      <c r="B454" s="18" t="str">
        <f t="shared" si="12"/>
        <v>server:error:CC-APPOINTMENT-SLOT-ERRORApple iOS</v>
      </c>
      <c r="C454" s="18" t="s">
        <v>200</v>
      </c>
      <c r="D454" s="18" t="s">
        <v>3</v>
      </c>
      <c r="E454" s="18">
        <v>10</v>
      </c>
      <c r="F454" s="18">
        <v>4</v>
      </c>
      <c r="G454" s="18">
        <v>3</v>
      </c>
      <c r="H454" s="18">
        <v>9</v>
      </c>
      <c r="I454" s="18">
        <v>10</v>
      </c>
      <c r="J454" s="18">
        <v>17</v>
      </c>
      <c r="K454" s="18">
        <v>9</v>
      </c>
      <c r="L454" s="18">
        <v>7</v>
      </c>
      <c r="M454" s="18">
        <v>6</v>
      </c>
      <c r="N454" s="18">
        <v>6</v>
      </c>
      <c r="O454" s="18">
        <v>3</v>
      </c>
      <c r="P454" s="18">
        <v>5</v>
      </c>
      <c r="Q454" s="18">
        <v>1</v>
      </c>
      <c r="R454" s="18">
        <v>6</v>
      </c>
      <c r="S454" s="18">
        <v>9</v>
      </c>
      <c r="T454" s="18">
        <v>11</v>
      </c>
      <c r="U454" s="18">
        <v>9</v>
      </c>
      <c r="V454" s="18">
        <v>3</v>
      </c>
      <c r="W454" s="18">
        <v>3</v>
      </c>
      <c r="X454" s="18">
        <v>9</v>
      </c>
      <c r="Y454" s="18">
        <v>3</v>
      </c>
      <c r="Z454" s="18">
        <v>4</v>
      </c>
      <c r="AA454" s="18">
        <v>7</v>
      </c>
      <c r="AB454" s="131">
        <v>5</v>
      </c>
      <c r="AC454" s="131">
        <v>9</v>
      </c>
      <c r="AD454" s="131">
        <v>6</v>
      </c>
      <c r="AE454" s="131">
        <v>4</v>
      </c>
      <c r="AF454" s="131">
        <v>3</v>
      </c>
      <c r="AG454" s="131">
        <v>5</v>
      </c>
      <c r="AH454" s="131">
        <v>8</v>
      </c>
      <c r="AI454" s="131">
        <v>3</v>
      </c>
      <c r="AJ454" s="131">
        <v>3</v>
      </c>
      <c r="AK454" s="131">
        <v>7</v>
      </c>
      <c r="AL454" s="131">
        <v>9</v>
      </c>
      <c r="AM454" s="131">
        <v>10</v>
      </c>
      <c r="AN454" s="131">
        <v>8</v>
      </c>
      <c r="AO454" s="131">
        <v>12</v>
      </c>
      <c r="AP454" s="131">
        <v>6</v>
      </c>
      <c r="AQ454" s="131">
        <v>7</v>
      </c>
      <c r="AR454" s="131">
        <v>4</v>
      </c>
      <c r="AS454" s="131">
        <v>4</v>
      </c>
      <c r="AT454" s="131">
        <v>4</v>
      </c>
      <c r="AU454" s="131">
        <v>8</v>
      </c>
      <c r="AV454" s="131">
        <v>11</v>
      </c>
      <c r="AW454" s="131">
        <v>5</v>
      </c>
      <c r="AX454" s="131">
        <v>3</v>
      </c>
      <c r="AY454" s="131">
        <v>10</v>
      </c>
      <c r="AZ454" s="131">
        <v>10</v>
      </c>
      <c r="BA454" s="131">
        <v>4</v>
      </c>
      <c r="BB454" s="131">
        <v>10</v>
      </c>
      <c r="BC454" s="131">
        <v>6</v>
      </c>
      <c r="BD454" s="131">
        <v>6</v>
      </c>
      <c r="BE454" s="131">
        <v>5</v>
      </c>
      <c r="BF454" s="131">
        <v>6</v>
      </c>
      <c r="BG454" s="131">
        <v>4</v>
      </c>
      <c r="BH454" s="131">
        <v>6</v>
      </c>
      <c r="BI454" s="131">
        <v>5</v>
      </c>
      <c r="BJ454" s="131">
        <v>8</v>
      </c>
      <c r="BK454" s="131">
        <v>6</v>
      </c>
      <c r="BL454" s="131">
        <v>8</v>
      </c>
      <c r="BM454" s="131">
        <v>6</v>
      </c>
      <c r="BN454" s="131">
        <v>7</v>
      </c>
      <c r="BO454" s="131">
        <v>3</v>
      </c>
      <c r="BP454" s="131">
        <v>9</v>
      </c>
      <c r="BQ454" s="131">
        <v>5</v>
      </c>
      <c r="BR454" s="131">
        <v>3</v>
      </c>
      <c r="BS454" s="131">
        <v>8</v>
      </c>
      <c r="BT454" s="131">
        <v>8</v>
      </c>
      <c r="BU454" s="131">
        <v>11</v>
      </c>
      <c r="BV454" s="131">
        <v>8</v>
      </c>
      <c r="BW454" s="131">
        <v>5</v>
      </c>
      <c r="BX454" s="131">
        <v>15</v>
      </c>
      <c r="BY454" s="131">
        <v>11</v>
      </c>
      <c r="BZ454" s="131">
        <v>9</v>
      </c>
      <c r="CA454" s="131">
        <v>18</v>
      </c>
      <c r="CB454" s="131">
        <v>2</v>
      </c>
      <c r="CC454" s="131">
        <v>4</v>
      </c>
      <c r="CD454" s="131">
        <v>7</v>
      </c>
      <c r="CE454" s="131">
        <v>5</v>
      </c>
      <c r="CF454" s="131">
        <v>12</v>
      </c>
      <c r="CG454" s="131">
        <v>8</v>
      </c>
      <c r="CH454" s="131">
        <v>8</v>
      </c>
      <c r="CI454" s="131">
        <v>11</v>
      </c>
      <c r="CJ454" s="131">
        <v>11</v>
      </c>
      <c r="CK454" s="131">
        <v>9</v>
      </c>
      <c r="CL454" s="131">
        <v>13</v>
      </c>
      <c r="CM454" s="131">
        <v>9</v>
      </c>
      <c r="CN454" s="131">
        <v>7</v>
      </c>
      <c r="CO454" s="131">
        <v>8</v>
      </c>
      <c r="CP454" s="131">
        <v>7</v>
      </c>
    </row>
    <row r="455" spans="2:94" x14ac:dyDescent="0.3">
      <c r="B455" s="18" t="str">
        <f t="shared" si="12"/>
        <v>server:error:CC-PAYMENT_METHOD_RESTRICTEDApple iOS</v>
      </c>
      <c r="C455" s="18" t="s">
        <v>1054</v>
      </c>
      <c r="D455" s="18" t="s">
        <v>3</v>
      </c>
      <c r="E455" s="18">
        <v>2</v>
      </c>
      <c r="F455" s="18">
        <v>2</v>
      </c>
      <c r="G455" s="18">
        <v>3</v>
      </c>
      <c r="H455" s="18">
        <v>1</v>
      </c>
      <c r="I455" s="18">
        <v>0</v>
      </c>
      <c r="J455" s="18">
        <v>4</v>
      </c>
      <c r="K455" s="18">
        <v>4</v>
      </c>
      <c r="L455" s="18">
        <v>3</v>
      </c>
      <c r="M455" s="18">
        <v>7</v>
      </c>
      <c r="N455" s="18">
        <v>4</v>
      </c>
      <c r="O455" s="18">
        <v>4</v>
      </c>
      <c r="P455" s="18">
        <v>5</v>
      </c>
      <c r="Q455" s="18">
        <v>5</v>
      </c>
      <c r="R455" s="18">
        <v>2</v>
      </c>
      <c r="S455" s="18">
        <v>2</v>
      </c>
      <c r="T455" s="18">
        <v>4</v>
      </c>
      <c r="U455" s="18">
        <v>0</v>
      </c>
      <c r="V455" s="18">
        <v>2</v>
      </c>
      <c r="W455" s="18">
        <v>5</v>
      </c>
      <c r="X455" s="18">
        <v>2</v>
      </c>
      <c r="Y455" s="18">
        <v>5</v>
      </c>
      <c r="Z455" s="18">
        <v>1</v>
      </c>
      <c r="AA455" s="18">
        <v>1</v>
      </c>
      <c r="AB455" s="18">
        <v>2</v>
      </c>
      <c r="AC455" s="18">
        <v>2</v>
      </c>
      <c r="AD455" s="18">
        <v>7</v>
      </c>
      <c r="AE455" s="18">
        <v>6</v>
      </c>
      <c r="AF455" s="18">
        <v>0</v>
      </c>
      <c r="AG455" s="18">
        <v>2</v>
      </c>
      <c r="AH455" s="18">
        <v>3</v>
      </c>
      <c r="AI455" s="18">
        <v>0</v>
      </c>
      <c r="AJ455" s="18">
        <v>1</v>
      </c>
      <c r="AK455" s="18">
        <v>4</v>
      </c>
      <c r="AL455" s="18">
        <v>1</v>
      </c>
      <c r="AM455" s="18">
        <v>2</v>
      </c>
      <c r="AN455" s="18">
        <v>6</v>
      </c>
      <c r="AO455" s="18">
        <v>1</v>
      </c>
      <c r="AP455" s="18">
        <v>1</v>
      </c>
      <c r="AQ455" s="18">
        <v>3</v>
      </c>
      <c r="AR455" s="18">
        <v>3</v>
      </c>
      <c r="AS455" s="18">
        <v>3</v>
      </c>
      <c r="AT455" s="18">
        <v>2</v>
      </c>
      <c r="AU455" s="18">
        <v>5</v>
      </c>
      <c r="AV455" s="18">
        <v>1</v>
      </c>
      <c r="AW455" s="18">
        <v>0</v>
      </c>
      <c r="AX455" s="18">
        <v>2</v>
      </c>
      <c r="AY455" s="18">
        <v>5</v>
      </c>
      <c r="AZ455" s="18">
        <v>7</v>
      </c>
      <c r="BA455" s="18">
        <v>2</v>
      </c>
      <c r="BB455" s="18">
        <v>2</v>
      </c>
      <c r="BC455" s="18">
        <v>3</v>
      </c>
      <c r="BD455" s="18">
        <v>2</v>
      </c>
      <c r="BE455" s="18">
        <v>2</v>
      </c>
      <c r="BF455" s="18">
        <v>4</v>
      </c>
      <c r="BG455" s="18">
        <v>2</v>
      </c>
      <c r="BH455" s="18">
        <v>3</v>
      </c>
      <c r="BI455" s="18">
        <v>3</v>
      </c>
      <c r="BJ455" s="18">
        <v>2</v>
      </c>
      <c r="BK455" s="18">
        <v>4</v>
      </c>
      <c r="BL455" s="18">
        <v>3</v>
      </c>
      <c r="BM455" s="18">
        <v>2</v>
      </c>
      <c r="BN455" s="18">
        <v>2</v>
      </c>
      <c r="BO455" s="18">
        <v>0</v>
      </c>
      <c r="BP455" s="18">
        <v>1</v>
      </c>
      <c r="BQ455" s="18">
        <v>1</v>
      </c>
      <c r="BR455" s="18">
        <v>0</v>
      </c>
      <c r="BS455" s="18">
        <v>1</v>
      </c>
      <c r="BT455" s="18">
        <v>1</v>
      </c>
      <c r="BU455" s="18">
        <v>4</v>
      </c>
      <c r="BV455" s="18">
        <v>3</v>
      </c>
      <c r="BW455" s="18">
        <v>3</v>
      </c>
      <c r="BX455" s="18">
        <v>3</v>
      </c>
      <c r="BY455" s="18">
        <v>4</v>
      </c>
      <c r="BZ455" s="18">
        <v>3</v>
      </c>
      <c r="CA455" s="18">
        <v>3</v>
      </c>
      <c r="CB455" s="18">
        <v>2</v>
      </c>
      <c r="CC455" s="18">
        <v>1</v>
      </c>
      <c r="CD455" s="18">
        <v>2</v>
      </c>
      <c r="CE455" s="18">
        <v>2</v>
      </c>
      <c r="CF455" s="18">
        <v>2</v>
      </c>
      <c r="CG455" s="18">
        <v>1</v>
      </c>
      <c r="CH455" s="18">
        <v>2</v>
      </c>
      <c r="CI455" s="18">
        <v>1</v>
      </c>
      <c r="CJ455" s="18">
        <v>3</v>
      </c>
      <c r="CK455" s="18">
        <v>2</v>
      </c>
      <c r="CL455" s="18">
        <v>4</v>
      </c>
      <c r="CM455" s="18">
        <v>2</v>
      </c>
      <c r="CN455" s="18">
        <v>4</v>
      </c>
      <c r="CO455" s="18">
        <v>1</v>
      </c>
      <c r="CP455" s="18">
        <v>5</v>
      </c>
    </row>
    <row r="456" spans="2:94" x14ac:dyDescent="0.3">
      <c r="B456" s="18" t="str">
        <f t="shared" si="12"/>
        <v>server:error:CC-INVALID_ROUTING_NUMBERApple iOS</v>
      </c>
      <c r="C456" s="18" t="s">
        <v>202</v>
      </c>
      <c r="D456" s="18" t="s">
        <v>3</v>
      </c>
      <c r="E456" s="18">
        <v>2</v>
      </c>
      <c r="F456" s="18">
        <v>2</v>
      </c>
      <c r="G456" s="18">
        <v>1</v>
      </c>
      <c r="H456" s="18">
        <v>1</v>
      </c>
      <c r="I456" s="18">
        <v>0</v>
      </c>
      <c r="J456" s="18">
        <v>1</v>
      </c>
      <c r="K456" s="18">
        <v>4</v>
      </c>
      <c r="L456" s="18">
        <v>2</v>
      </c>
      <c r="M456" s="18">
        <v>3</v>
      </c>
      <c r="N456" s="18">
        <v>3</v>
      </c>
      <c r="O456" s="18">
        <v>3</v>
      </c>
      <c r="P456" s="18">
        <v>1</v>
      </c>
      <c r="Q456" s="18">
        <v>2</v>
      </c>
      <c r="R456" s="18">
        <v>0</v>
      </c>
      <c r="S456" s="18">
        <v>2</v>
      </c>
      <c r="T456" s="18">
        <v>1</v>
      </c>
      <c r="U456" s="18">
        <v>0</v>
      </c>
      <c r="V456" s="18">
        <v>3</v>
      </c>
      <c r="W456" s="18">
        <v>0</v>
      </c>
      <c r="X456" s="18">
        <v>2</v>
      </c>
      <c r="Y456" s="18">
        <v>1</v>
      </c>
      <c r="Z456" s="18">
        <v>1</v>
      </c>
      <c r="AA456" s="18">
        <v>1</v>
      </c>
      <c r="AB456" s="18">
        <v>1</v>
      </c>
      <c r="AC456" s="18">
        <v>1</v>
      </c>
      <c r="AD456" s="18">
        <v>2</v>
      </c>
      <c r="AE456" s="18">
        <v>0</v>
      </c>
      <c r="AF456" s="18">
        <v>2</v>
      </c>
      <c r="AG456" s="18">
        <v>1</v>
      </c>
      <c r="AH456" s="18">
        <v>1</v>
      </c>
      <c r="AI456" s="18">
        <v>0</v>
      </c>
      <c r="AJ456" s="18">
        <v>1</v>
      </c>
      <c r="AK456" s="18">
        <v>4</v>
      </c>
      <c r="AL456" s="18">
        <v>2</v>
      </c>
      <c r="AM456" s="18">
        <v>0</v>
      </c>
      <c r="AN456" s="18">
        <v>0</v>
      </c>
      <c r="AO456" s="18">
        <v>0</v>
      </c>
      <c r="AP456" s="18">
        <v>1</v>
      </c>
      <c r="AQ456" s="18">
        <v>3</v>
      </c>
      <c r="AR456" s="18">
        <v>0</v>
      </c>
      <c r="AS456" s="18">
        <v>0</v>
      </c>
      <c r="AT456" s="18">
        <v>0</v>
      </c>
      <c r="AU456" s="18">
        <v>2</v>
      </c>
      <c r="AV456" s="18">
        <v>3</v>
      </c>
      <c r="AW456" s="18">
        <v>1</v>
      </c>
      <c r="AX456" s="18">
        <v>0</v>
      </c>
      <c r="AY456" s="18">
        <v>1</v>
      </c>
      <c r="AZ456" s="18">
        <v>4</v>
      </c>
      <c r="BA456" s="18">
        <v>2</v>
      </c>
      <c r="BB456" s="18">
        <v>2</v>
      </c>
      <c r="BC456" s="18">
        <v>2</v>
      </c>
      <c r="BD456" s="18">
        <v>3</v>
      </c>
      <c r="BE456" s="18">
        <v>0</v>
      </c>
      <c r="BF456" s="18">
        <v>2</v>
      </c>
      <c r="BG456" s="18">
        <v>3</v>
      </c>
      <c r="BH456" s="18">
        <v>1</v>
      </c>
      <c r="BI456" s="18">
        <v>0</v>
      </c>
      <c r="BJ456" s="18">
        <v>1</v>
      </c>
      <c r="BK456" s="18">
        <v>0</v>
      </c>
      <c r="BL456" s="18">
        <v>1</v>
      </c>
      <c r="BM456" s="18">
        <v>2</v>
      </c>
      <c r="BN456" s="18">
        <v>1</v>
      </c>
      <c r="BO456" s="18">
        <v>3</v>
      </c>
      <c r="BP456" s="18">
        <v>2</v>
      </c>
      <c r="BQ456" s="18">
        <v>2</v>
      </c>
      <c r="BR456" s="18">
        <v>2</v>
      </c>
      <c r="BS456" s="18">
        <v>1</v>
      </c>
      <c r="BT456" s="18">
        <v>2</v>
      </c>
      <c r="BU456" s="18">
        <v>0</v>
      </c>
      <c r="BV456" s="18">
        <v>5</v>
      </c>
      <c r="BW456" s="18">
        <v>2</v>
      </c>
      <c r="BX456" s="18">
        <v>4</v>
      </c>
      <c r="BY456" s="18">
        <v>1</v>
      </c>
      <c r="BZ456" s="18">
        <v>1</v>
      </c>
      <c r="CA456" s="18">
        <v>0</v>
      </c>
      <c r="CB456" s="18">
        <v>1</v>
      </c>
      <c r="CC456" s="18">
        <v>2</v>
      </c>
      <c r="CD456" s="18">
        <v>2</v>
      </c>
      <c r="CE456" s="18">
        <v>0</v>
      </c>
      <c r="CF456" s="18">
        <v>1</v>
      </c>
      <c r="CG456" s="18">
        <v>0</v>
      </c>
      <c r="CH456" s="18">
        <v>1</v>
      </c>
      <c r="CI456" s="18">
        <v>3</v>
      </c>
      <c r="CJ456" s="18">
        <v>1</v>
      </c>
      <c r="CK456" s="18">
        <v>0</v>
      </c>
      <c r="CL456" s="18">
        <v>0</v>
      </c>
      <c r="CM456" s="18">
        <v>1</v>
      </c>
      <c r="CN456" s="18">
        <v>3</v>
      </c>
      <c r="CO456" s="18">
        <v>2</v>
      </c>
      <c r="CP456" s="18">
        <v>1</v>
      </c>
    </row>
    <row r="457" spans="2:94" x14ac:dyDescent="0.3">
      <c r="B457" s="18" t="str">
        <f t="shared" si="12"/>
        <v>server:error:CC-SECURE_TOKEN_ALREADY_VERIFIEDApple iOS</v>
      </c>
      <c r="C457" s="18" t="s">
        <v>201</v>
      </c>
      <c r="D457" s="18" t="s">
        <v>3</v>
      </c>
      <c r="E457" s="18">
        <v>3</v>
      </c>
      <c r="F457" s="18">
        <v>3</v>
      </c>
      <c r="G457" s="18">
        <v>2</v>
      </c>
      <c r="H457" s="18">
        <v>1</v>
      </c>
      <c r="I457" s="18">
        <v>1</v>
      </c>
      <c r="J457" s="18">
        <v>5</v>
      </c>
      <c r="K457" s="18">
        <v>4</v>
      </c>
      <c r="L457" s="18">
        <v>7</v>
      </c>
      <c r="M457" s="18">
        <v>7</v>
      </c>
      <c r="N457" s="18">
        <v>2</v>
      </c>
      <c r="O457" s="18">
        <v>4</v>
      </c>
      <c r="P457" s="18">
        <v>4</v>
      </c>
      <c r="Q457" s="18">
        <v>3</v>
      </c>
      <c r="R457" s="18">
        <v>4</v>
      </c>
      <c r="S457" s="18">
        <v>4</v>
      </c>
      <c r="T457" s="18">
        <v>6</v>
      </c>
      <c r="U457" s="18">
        <v>4</v>
      </c>
      <c r="V457" s="18">
        <v>3</v>
      </c>
      <c r="W457" s="18">
        <v>3</v>
      </c>
      <c r="X457" s="18">
        <v>5</v>
      </c>
      <c r="Y457" s="18">
        <v>6</v>
      </c>
      <c r="Z457" s="18">
        <v>5</v>
      </c>
      <c r="AA457" s="18">
        <v>5</v>
      </c>
      <c r="AB457" s="18">
        <v>1</v>
      </c>
      <c r="AC457" s="18">
        <v>0</v>
      </c>
      <c r="AD457" s="18">
        <v>7</v>
      </c>
      <c r="AE457" s="18">
        <v>9</v>
      </c>
      <c r="AF457" s="18">
        <v>6</v>
      </c>
      <c r="AG457" s="18">
        <v>5</v>
      </c>
      <c r="AH457" s="18">
        <v>4</v>
      </c>
      <c r="AI457" s="18">
        <v>1</v>
      </c>
      <c r="AJ457" s="18">
        <v>4</v>
      </c>
      <c r="AK457" s="18">
        <v>3</v>
      </c>
      <c r="AL457" s="18">
        <v>3</v>
      </c>
      <c r="AM457" s="18">
        <v>7</v>
      </c>
      <c r="AN457" s="18">
        <v>5</v>
      </c>
      <c r="AO457" s="18">
        <v>7</v>
      </c>
      <c r="AP457" s="18">
        <v>4</v>
      </c>
      <c r="AQ457" s="18">
        <v>1</v>
      </c>
      <c r="AR457" s="18">
        <v>8</v>
      </c>
      <c r="AS457" s="18">
        <v>4</v>
      </c>
      <c r="AT457" s="18">
        <v>5</v>
      </c>
      <c r="AU457" s="18">
        <v>9</v>
      </c>
      <c r="AV457" s="18">
        <v>5</v>
      </c>
      <c r="AW457" s="18">
        <v>3</v>
      </c>
      <c r="AX457" s="18">
        <v>2</v>
      </c>
      <c r="AY457" s="18">
        <v>4</v>
      </c>
      <c r="AZ457" s="18">
        <v>5</v>
      </c>
      <c r="BA457" s="18">
        <v>6</v>
      </c>
      <c r="BB457" s="18">
        <v>2</v>
      </c>
      <c r="BC457" s="18">
        <v>1</v>
      </c>
      <c r="BD457" s="18">
        <v>2</v>
      </c>
      <c r="BE457" s="18">
        <v>1</v>
      </c>
      <c r="BF457" s="18">
        <v>4</v>
      </c>
      <c r="BG457" s="18">
        <v>4</v>
      </c>
      <c r="BH457" s="18">
        <v>1</v>
      </c>
      <c r="BI457" s="18">
        <v>8</v>
      </c>
      <c r="BJ457" s="18">
        <v>5</v>
      </c>
      <c r="BK457" s="18">
        <v>3</v>
      </c>
      <c r="BL457" s="18">
        <v>4</v>
      </c>
      <c r="BM457" s="18">
        <v>3</v>
      </c>
      <c r="BN457" s="18">
        <v>7</v>
      </c>
      <c r="BO457" s="18">
        <v>5</v>
      </c>
      <c r="BP457" s="18">
        <v>5</v>
      </c>
      <c r="BQ457" s="18">
        <v>5</v>
      </c>
      <c r="BR457" s="18">
        <v>3</v>
      </c>
      <c r="BS457" s="18">
        <v>0</v>
      </c>
      <c r="BT457" s="18">
        <v>6</v>
      </c>
      <c r="BU457" s="18">
        <v>4</v>
      </c>
      <c r="BV457" s="18">
        <v>5</v>
      </c>
      <c r="BW457" s="18">
        <v>3</v>
      </c>
      <c r="BX457" s="18">
        <v>9</v>
      </c>
      <c r="BY457" s="18">
        <v>2</v>
      </c>
      <c r="BZ457" s="18">
        <v>0</v>
      </c>
      <c r="CA457" s="18">
        <v>8</v>
      </c>
      <c r="CB457" s="18">
        <v>3</v>
      </c>
      <c r="CC457" s="18">
        <v>3</v>
      </c>
      <c r="CD457" s="18">
        <v>3</v>
      </c>
      <c r="CE457" s="18">
        <v>44</v>
      </c>
      <c r="CF457" s="18">
        <v>3</v>
      </c>
      <c r="CG457" s="18">
        <v>1</v>
      </c>
      <c r="CH457" s="18">
        <v>7</v>
      </c>
      <c r="CI457" s="18">
        <v>1</v>
      </c>
      <c r="CJ457" s="18">
        <v>5</v>
      </c>
      <c r="CK457" s="18">
        <v>8</v>
      </c>
      <c r="CL457" s="18">
        <v>4</v>
      </c>
      <c r="CM457" s="18">
        <v>0</v>
      </c>
      <c r="CN457" s="18">
        <v>3</v>
      </c>
      <c r="CO457" s="18">
        <v>2</v>
      </c>
      <c r="CP457" s="18">
        <v>1</v>
      </c>
    </row>
    <row r="458" spans="2:94" x14ac:dyDescent="0.3">
      <c r="B458" s="18" t="str">
        <f t="shared" si="12"/>
        <v>server:error:CC-VALIDATION_ERRORApple iOS</v>
      </c>
      <c r="C458" s="18" t="s">
        <v>203</v>
      </c>
      <c r="D458" s="18" t="s">
        <v>3</v>
      </c>
      <c r="E458" s="18">
        <v>7</v>
      </c>
      <c r="F458" s="18">
        <v>4</v>
      </c>
      <c r="G458" s="18">
        <v>6</v>
      </c>
      <c r="H458" s="18">
        <v>2</v>
      </c>
      <c r="I458" s="18">
        <v>4</v>
      </c>
      <c r="J458" s="18">
        <v>5</v>
      </c>
      <c r="K458" s="18">
        <v>8</v>
      </c>
      <c r="L458" s="18">
        <v>9</v>
      </c>
      <c r="M458" s="18">
        <v>3</v>
      </c>
      <c r="N458" s="18">
        <v>0</v>
      </c>
      <c r="O458" s="18">
        <v>3</v>
      </c>
      <c r="P458" s="18">
        <v>6</v>
      </c>
      <c r="Q458" s="18">
        <v>6</v>
      </c>
      <c r="R458" s="18">
        <v>8</v>
      </c>
      <c r="S458" s="18">
        <v>5</v>
      </c>
      <c r="T458" s="18">
        <v>3</v>
      </c>
      <c r="U458" s="18">
        <v>3</v>
      </c>
      <c r="V458" s="18">
        <v>0</v>
      </c>
      <c r="W458" s="18">
        <v>0</v>
      </c>
      <c r="X458" s="18">
        <v>7</v>
      </c>
      <c r="Y458" s="18">
        <v>3</v>
      </c>
      <c r="Z458" s="18">
        <v>3</v>
      </c>
      <c r="AA458" s="18">
        <v>2</v>
      </c>
      <c r="AB458" s="18">
        <v>4</v>
      </c>
      <c r="AC458" s="18">
        <v>4</v>
      </c>
      <c r="AD458" s="18">
        <v>3</v>
      </c>
      <c r="AE458" s="18">
        <v>4</v>
      </c>
      <c r="AF458" s="18">
        <v>5</v>
      </c>
      <c r="AG458" s="18">
        <v>4</v>
      </c>
      <c r="AH458" s="18">
        <v>3</v>
      </c>
      <c r="AI458" s="18">
        <v>7</v>
      </c>
      <c r="AJ458" s="18">
        <v>4</v>
      </c>
      <c r="AK458" s="18">
        <v>6</v>
      </c>
      <c r="AL458" s="18">
        <v>3</v>
      </c>
      <c r="AM458" s="18">
        <v>5</v>
      </c>
      <c r="AN458" s="18">
        <v>6</v>
      </c>
      <c r="AO458" s="18">
        <v>7</v>
      </c>
      <c r="AP458" s="18">
        <v>3</v>
      </c>
      <c r="AQ458" s="18">
        <v>2</v>
      </c>
      <c r="AR458" s="18">
        <v>5</v>
      </c>
      <c r="AS458" s="18">
        <v>9</v>
      </c>
      <c r="AT458" s="18">
        <v>2</v>
      </c>
      <c r="AU458" s="18">
        <v>2</v>
      </c>
      <c r="AV458" s="18">
        <v>4</v>
      </c>
      <c r="AW458" s="18">
        <v>1</v>
      </c>
      <c r="AX458" s="18">
        <v>1</v>
      </c>
      <c r="AY458" s="18">
        <v>7</v>
      </c>
      <c r="AZ458" s="18">
        <v>2</v>
      </c>
      <c r="BA458" s="18">
        <v>6</v>
      </c>
      <c r="BB458" s="18">
        <v>5</v>
      </c>
      <c r="BC458" s="18">
        <v>3</v>
      </c>
      <c r="BD458" s="18">
        <v>3</v>
      </c>
      <c r="BE458" s="18">
        <v>2</v>
      </c>
      <c r="BF458" s="18">
        <v>1</v>
      </c>
      <c r="BG458" s="18">
        <v>6</v>
      </c>
      <c r="BH458" s="18">
        <v>4</v>
      </c>
      <c r="BI458" s="18">
        <v>3</v>
      </c>
      <c r="BJ458" s="18">
        <v>4</v>
      </c>
      <c r="BK458" s="18">
        <v>1</v>
      </c>
      <c r="BL458" s="18">
        <v>2</v>
      </c>
      <c r="BM458" s="18">
        <v>6</v>
      </c>
      <c r="BN458" s="18">
        <v>2</v>
      </c>
      <c r="BO458" s="18">
        <v>3</v>
      </c>
      <c r="BP458" s="18">
        <v>1</v>
      </c>
      <c r="BQ458" s="18">
        <v>3</v>
      </c>
      <c r="BR458" s="18">
        <v>3</v>
      </c>
      <c r="BS458" s="18">
        <v>2</v>
      </c>
      <c r="BT458" s="18">
        <v>7</v>
      </c>
      <c r="BU458" s="18">
        <v>7</v>
      </c>
      <c r="BV458" s="18">
        <v>4</v>
      </c>
      <c r="BW458" s="18">
        <v>4</v>
      </c>
      <c r="BX458" s="18">
        <v>5</v>
      </c>
      <c r="BY458" s="18">
        <v>2</v>
      </c>
      <c r="BZ458" s="18">
        <v>4</v>
      </c>
      <c r="CA458" s="18">
        <v>7</v>
      </c>
      <c r="CB458" s="18">
        <v>2</v>
      </c>
      <c r="CC458" s="18">
        <v>2</v>
      </c>
      <c r="CD458" s="18">
        <v>2</v>
      </c>
      <c r="CE458" s="18">
        <v>5</v>
      </c>
      <c r="CF458" s="18">
        <v>1</v>
      </c>
      <c r="CG458" s="18">
        <v>8</v>
      </c>
      <c r="CH458" s="18">
        <v>2</v>
      </c>
      <c r="CI458" s="18">
        <v>3</v>
      </c>
      <c r="CJ458" s="18">
        <v>5</v>
      </c>
      <c r="CK458" s="18">
        <v>2</v>
      </c>
      <c r="CL458" s="18">
        <v>6</v>
      </c>
      <c r="CM458" s="18">
        <v>4</v>
      </c>
      <c r="CN458" s="18">
        <v>3</v>
      </c>
      <c r="CO458" s="18">
        <v>4</v>
      </c>
      <c r="CP458" s="18">
        <v>1</v>
      </c>
    </row>
    <row r="462" spans="2:94" x14ac:dyDescent="0.3">
      <c r="C462" s="26" t="s">
        <v>184</v>
      </c>
      <c r="D462" s="26" t="s">
        <v>0</v>
      </c>
      <c r="E462" s="26">
        <v>45622</v>
      </c>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c r="CA462" s="26"/>
      <c r="CB462" s="26"/>
      <c r="CC462" s="26"/>
      <c r="CD462" s="26"/>
      <c r="CE462" s="26"/>
      <c r="CF462" s="26"/>
      <c r="CG462" s="26"/>
      <c r="CH462" s="26"/>
      <c r="CI462" s="26"/>
      <c r="CJ462" s="26"/>
      <c r="CK462" s="26"/>
      <c r="CL462" s="26"/>
      <c r="CM462" s="26"/>
      <c r="CN462" s="26"/>
      <c r="CO462" s="26"/>
      <c r="CP462" s="26"/>
    </row>
    <row r="463" spans="2:94" x14ac:dyDescent="0.3">
      <c r="C463" s="18" t="s">
        <v>185</v>
      </c>
      <c r="D463" s="18" t="s">
        <v>3</v>
      </c>
      <c r="E463" s="18">
        <v>84280</v>
      </c>
      <c r="AB463" s="131"/>
      <c r="AC463" s="131"/>
      <c r="AD463" s="131"/>
      <c r="AE463" s="131"/>
      <c r="AF463" s="131"/>
      <c r="AG463" s="131"/>
      <c r="AH463" s="131"/>
      <c r="AI463" s="131"/>
      <c r="AJ463" s="131"/>
      <c r="AK463" s="131"/>
      <c r="AL463" s="131"/>
      <c r="AM463" s="131"/>
      <c r="AN463" s="131"/>
      <c r="AO463" s="131"/>
      <c r="AP463" s="131"/>
      <c r="AQ463" s="131"/>
      <c r="AR463" s="131"/>
      <c r="AS463" s="131"/>
      <c r="AT463" s="131"/>
      <c r="AU463" s="131"/>
      <c r="AV463" s="131"/>
      <c r="AW463" s="131"/>
      <c r="AX463" s="131"/>
      <c r="AY463" s="131"/>
      <c r="AZ463" s="131"/>
      <c r="BA463" s="131"/>
      <c r="BB463" s="131"/>
      <c r="BC463" s="131"/>
      <c r="BD463" s="131"/>
      <c r="BE463" s="131"/>
      <c r="BF463" s="131"/>
      <c r="BG463" s="131"/>
      <c r="BH463" s="131"/>
      <c r="BI463" s="131"/>
      <c r="BJ463" s="131"/>
      <c r="BK463" s="131"/>
      <c r="BL463" s="131"/>
      <c r="BM463" s="131"/>
      <c r="BN463" s="131"/>
      <c r="BO463" s="131"/>
      <c r="BP463" s="131"/>
      <c r="BQ463" s="131"/>
      <c r="BR463" s="131"/>
      <c r="BS463" s="131"/>
      <c r="BT463" s="131"/>
      <c r="BU463" s="131"/>
      <c r="BV463" s="131"/>
      <c r="BW463" s="131"/>
      <c r="BX463" s="131"/>
      <c r="BY463" s="131"/>
      <c r="BZ463" s="131"/>
      <c r="CA463" s="131"/>
      <c r="CB463" s="131"/>
      <c r="CC463" s="131"/>
      <c r="CD463" s="131"/>
      <c r="CE463" s="131"/>
      <c r="CF463" s="131"/>
      <c r="CG463" s="131"/>
      <c r="CH463" s="131"/>
      <c r="CI463" s="131"/>
      <c r="CJ463" s="131"/>
      <c r="CK463" s="131"/>
      <c r="CL463" s="131"/>
      <c r="CM463" s="131"/>
      <c r="CN463" s="131"/>
      <c r="CO463" s="131"/>
      <c r="CP463" s="131"/>
    </row>
    <row r="464" spans="2:94" x14ac:dyDescent="0.3">
      <c r="C464" s="18" t="s">
        <v>187</v>
      </c>
      <c r="D464" s="18" t="s">
        <v>3</v>
      </c>
      <c r="E464" s="18">
        <v>2153</v>
      </c>
      <c r="AB464" s="131"/>
      <c r="AC464" s="131"/>
      <c r="AD464" s="131"/>
      <c r="AE464" s="131"/>
      <c r="AF464" s="131"/>
      <c r="AG464" s="131"/>
      <c r="AH464" s="131"/>
      <c r="AI464" s="131"/>
      <c r="AJ464" s="131"/>
      <c r="AK464" s="131"/>
      <c r="AL464" s="131"/>
      <c r="AM464" s="131"/>
      <c r="AN464" s="131"/>
      <c r="AO464" s="131"/>
      <c r="AP464" s="131"/>
      <c r="AQ464" s="131"/>
      <c r="AR464" s="131"/>
      <c r="AS464" s="131"/>
      <c r="AT464" s="131"/>
      <c r="AU464" s="131"/>
      <c r="AV464" s="131"/>
      <c r="AW464" s="131"/>
      <c r="AX464" s="131"/>
      <c r="AY464" s="131"/>
      <c r="AZ464" s="131"/>
      <c r="BA464" s="131"/>
      <c r="BB464" s="131"/>
      <c r="BC464" s="131"/>
      <c r="BD464" s="131"/>
      <c r="BE464" s="131"/>
      <c r="BF464" s="131"/>
      <c r="BG464" s="131"/>
      <c r="BH464" s="131"/>
      <c r="BI464" s="131"/>
      <c r="BJ464" s="131"/>
      <c r="BK464" s="131"/>
      <c r="BL464" s="131"/>
      <c r="BM464" s="131"/>
      <c r="BN464" s="131"/>
      <c r="BO464" s="131"/>
      <c r="BP464" s="131"/>
      <c r="BQ464" s="131"/>
      <c r="BR464" s="131"/>
      <c r="BS464" s="131"/>
      <c r="BT464" s="131"/>
      <c r="BU464" s="131"/>
      <c r="BV464" s="131"/>
      <c r="BW464" s="131"/>
      <c r="BX464" s="131"/>
      <c r="BY464" s="131"/>
      <c r="BZ464" s="131"/>
      <c r="CA464" s="131"/>
      <c r="CB464" s="131"/>
      <c r="CC464" s="131"/>
      <c r="CD464" s="131"/>
      <c r="CE464" s="131"/>
      <c r="CF464" s="131"/>
      <c r="CG464" s="131"/>
      <c r="CH464" s="131"/>
      <c r="CI464" s="131"/>
      <c r="CJ464" s="131"/>
      <c r="CK464" s="131"/>
      <c r="CL464" s="131"/>
      <c r="CM464" s="131"/>
      <c r="CN464" s="131"/>
      <c r="CO464" s="131"/>
      <c r="CP464" s="131"/>
    </row>
    <row r="465" spans="3:94" x14ac:dyDescent="0.3">
      <c r="C465" s="18" t="s">
        <v>186</v>
      </c>
      <c r="D465" s="18" t="s">
        <v>3</v>
      </c>
      <c r="E465" s="18">
        <v>1559</v>
      </c>
      <c r="AB465" s="131"/>
      <c r="AC465" s="131"/>
      <c r="AD465" s="131"/>
      <c r="AE465" s="131"/>
      <c r="AF465" s="131"/>
      <c r="AG465" s="131"/>
      <c r="AH465" s="131"/>
      <c r="AI465" s="131"/>
      <c r="AJ465" s="131"/>
      <c r="AK465" s="131"/>
      <c r="AL465" s="131"/>
      <c r="AM465" s="131"/>
      <c r="AN465" s="131"/>
      <c r="AO465" s="131"/>
      <c r="AP465" s="131"/>
      <c r="AQ465" s="131"/>
      <c r="AR465" s="131"/>
      <c r="AS465" s="131"/>
      <c r="AT465" s="131"/>
      <c r="AU465" s="131"/>
      <c r="AV465" s="131"/>
      <c r="AW465" s="131"/>
      <c r="AX465" s="131"/>
      <c r="AY465" s="131"/>
      <c r="AZ465" s="131"/>
      <c r="BA465" s="131"/>
      <c r="BB465" s="131"/>
      <c r="BC465" s="131"/>
      <c r="BD465" s="131"/>
      <c r="BE465" s="131"/>
      <c r="BF465" s="131"/>
      <c r="BG465" s="131"/>
      <c r="BH465" s="131"/>
      <c r="BI465" s="131"/>
      <c r="BJ465" s="131"/>
      <c r="BK465" s="131"/>
      <c r="BL465" s="131"/>
      <c r="BM465" s="131"/>
      <c r="BN465" s="131"/>
      <c r="BO465" s="131"/>
      <c r="BP465" s="131"/>
      <c r="BQ465" s="131"/>
      <c r="BR465" s="131"/>
      <c r="BS465" s="131"/>
      <c r="BT465" s="131"/>
      <c r="BU465" s="131"/>
      <c r="BV465" s="131"/>
      <c r="BW465" s="131"/>
      <c r="BX465" s="131"/>
      <c r="BY465" s="131"/>
      <c r="BZ465" s="131"/>
      <c r="CA465" s="131"/>
      <c r="CB465" s="131"/>
      <c r="CC465" s="131"/>
      <c r="CD465" s="131"/>
      <c r="CE465" s="131"/>
      <c r="CF465" s="131"/>
      <c r="CG465" s="131"/>
      <c r="CH465" s="131"/>
      <c r="CI465" s="131"/>
      <c r="CJ465" s="131"/>
      <c r="CK465" s="131"/>
      <c r="CL465" s="131"/>
      <c r="CM465" s="131"/>
      <c r="CN465" s="131"/>
      <c r="CO465" s="131"/>
      <c r="CP465" s="131"/>
    </row>
    <row r="466" spans="3:94" x14ac:dyDescent="0.3">
      <c r="C466" s="18" t="s">
        <v>188</v>
      </c>
      <c r="D466" s="18" t="s">
        <v>3</v>
      </c>
      <c r="E466" s="18">
        <v>872</v>
      </c>
      <c r="AB466" s="131"/>
      <c r="AC466" s="131"/>
      <c r="AD466" s="131"/>
      <c r="AE466" s="131"/>
      <c r="AF466" s="131"/>
      <c r="AG466" s="131"/>
      <c r="AH466" s="131"/>
      <c r="AI466" s="131"/>
      <c r="AJ466" s="131"/>
      <c r="AK466" s="131"/>
      <c r="AL466" s="131"/>
      <c r="AM466" s="131"/>
      <c r="AN466" s="131"/>
      <c r="AO466" s="131"/>
      <c r="AP466" s="131"/>
      <c r="AQ466" s="131"/>
      <c r="AR466" s="131"/>
      <c r="AS466" s="131"/>
      <c r="AT466" s="131"/>
      <c r="AU466" s="131"/>
      <c r="AV466" s="131"/>
      <c r="AW466" s="131"/>
      <c r="AX466" s="131"/>
      <c r="AY466" s="131"/>
      <c r="AZ466" s="131"/>
      <c r="BA466" s="131"/>
      <c r="BB466" s="131"/>
      <c r="BC466" s="131"/>
      <c r="BD466" s="131"/>
      <c r="BE466" s="131"/>
      <c r="BF466" s="131"/>
      <c r="BG466" s="131"/>
      <c r="BH466" s="131"/>
      <c r="BI466" s="131"/>
      <c r="BJ466" s="131"/>
      <c r="BK466" s="131"/>
      <c r="BL466" s="131"/>
      <c r="BM466" s="131"/>
      <c r="BN466" s="131"/>
      <c r="BO466" s="131"/>
      <c r="BP466" s="131"/>
      <c r="BQ466" s="131"/>
      <c r="BR466" s="131"/>
      <c r="BS466" s="131"/>
      <c r="BT466" s="131"/>
      <c r="BU466" s="131"/>
      <c r="BV466" s="131"/>
      <c r="BW466" s="131"/>
      <c r="BX466" s="131"/>
      <c r="BY466" s="131"/>
      <c r="BZ466" s="131"/>
      <c r="CA466" s="131"/>
      <c r="CB466" s="131"/>
      <c r="CC466" s="131"/>
      <c r="CD466" s="131"/>
      <c r="CE466" s="131"/>
      <c r="CF466" s="131"/>
      <c r="CG466" s="131"/>
      <c r="CH466" s="131"/>
      <c r="CI466" s="131"/>
      <c r="CJ466" s="131"/>
      <c r="CK466" s="131"/>
      <c r="CL466" s="131"/>
      <c r="CM466" s="131"/>
      <c r="CN466" s="131"/>
      <c r="CO466" s="131"/>
      <c r="CP466" s="131"/>
    </row>
    <row r="467" spans="3:94" x14ac:dyDescent="0.3">
      <c r="C467" s="18" t="s">
        <v>189</v>
      </c>
      <c r="D467" s="18" t="s">
        <v>3</v>
      </c>
      <c r="E467" s="18">
        <v>485</v>
      </c>
      <c r="AB467" s="131"/>
      <c r="AC467" s="131"/>
      <c r="AD467" s="131"/>
      <c r="AE467" s="131"/>
      <c r="AF467" s="131"/>
      <c r="AG467" s="131"/>
      <c r="AH467" s="131"/>
      <c r="AI467" s="131"/>
      <c r="AJ467" s="131"/>
      <c r="AK467" s="131"/>
      <c r="AL467" s="131"/>
      <c r="AM467" s="131"/>
      <c r="AN467" s="131"/>
      <c r="AO467" s="131"/>
      <c r="AP467" s="131"/>
      <c r="AQ467" s="131"/>
      <c r="AR467" s="131"/>
      <c r="AS467" s="131"/>
      <c r="AT467" s="131"/>
      <c r="AU467" s="131"/>
      <c r="AV467" s="131"/>
      <c r="AW467" s="131"/>
      <c r="AX467" s="131"/>
      <c r="AY467" s="131"/>
      <c r="AZ467" s="131"/>
      <c r="BA467" s="131"/>
      <c r="BB467" s="131"/>
      <c r="BC467" s="131"/>
      <c r="BD467" s="131"/>
      <c r="BE467" s="131"/>
      <c r="BF467" s="131"/>
      <c r="BG467" s="131"/>
      <c r="BH467" s="131"/>
      <c r="BI467" s="131"/>
      <c r="BJ467" s="131"/>
      <c r="BK467" s="131"/>
      <c r="BL467" s="131"/>
      <c r="BM467" s="131"/>
      <c r="BN467" s="131"/>
      <c r="BO467" s="131"/>
      <c r="BP467" s="131"/>
      <c r="BQ467" s="131"/>
      <c r="BR467" s="131"/>
      <c r="BS467" s="131"/>
      <c r="BT467" s="131"/>
      <c r="BU467" s="131"/>
      <c r="BV467" s="131"/>
      <c r="BW467" s="131"/>
      <c r="BX467" s="131"/>
      <c r="BY467" s="131"/>
      <c r="BZ467" s="131"/>
      <c r="CA467" s="131"/>
      <c r="CB467" s="131"/>
      <c r="CC467" s="131"/>
      <c r="CD467" s="131"/>
      <c r="CE467" s="131"/>
      <c r="CF467" s="131"/>
      <c r="CG467" s="131"/>
      <c r="CH467" s="131"/>
      <c r="CI467" s="131"/>
      <c r="CJ467" s="131"/>
      <c r="CK467" s="131"/>
      <c r="CL467" s="131"/>
      <c r="CM467" s="131"/>
      <c r="CN467" s="131"/>
      <c r="CO467" s="131"/>
      <c r="CP467" s="131"/>
    </row>
    <row r="468" spans="3:94" x14ac:dyDescent="0.3">
      <c r="C468" s="18" t="s">
        <v>190</v>
      </c>
      <c r="D468" s="18" t="s">
        <v>3</v>
      </c>
      <c r="E468" s="18">
        <v>289</v>
      </c>
      <c r="AB468" s="131"/>
      <c r="AC468" s="131"/>
      <c r="AD468" s="131"/>
      <c r="AE468" s="131"/>
      <c r="AF468" s="131"/>
      <c r="AG468" s="131"/>
      <c r="AH468" s="131"/>
      <c r="AI468" s="131"/>
      <c r="AJ468" s="131"/>
      <c r="AK468" s="131"/>
      <c r="AL468" s="131"/>
      <c r="AM468" s="131"/>
      <c r="AN468" s="131"/>
      <c r="AO468" s="131"/>
      <c r="AP468" s="131"/>
      <c r="AQ468" s="131"/>
      <c r="AR468" s="131"/>
      <c r="AS468" s="131"/>
      <c r="AT468" s="131"/>
      <c r="AU468" s="131"/>
      <c r="AV468" s="131"/>
      <c r="AW468" s="131"/>
      <c r="AX468" s="131"/>
      <c r="AY468" s="131"/>
      <c r="AZ468" s="131"/>
      <c r="BA468" s="131"/>
      <c r="BB468" s="131"/>
      <c r="BC468" s="131"/>
      <c r="BD468" s="131"/>
      <c r="BE468" s="131"/>
      <c r="BF468" s="131"/>
      <c r="BG468" s="131"/>
      <c r="BH468" s="131"/>
      <c r="BI468" s="131"/>
      <c r="BJ468" s="131"/>
      <c r="BK468" s="131"/>
      <c r="BL468" s="131"/>
      <c r="BM468" s="131"/>
      <c r="BN468" s="131"/>
      <c r="BO468" s="131"/>
      <c r="BP468" s="131"/>
      <c r="BQ468" s="131"/>
      <c r="BR468" s="131"/>
      <c r="BS468" s="131"/>
      <c r="BT468" s="131"/>
      <c r="BU468" s="131"/>
      <c r="BV468" s="131"/>
      <c r="BW468" s="131"/>
      <c r="BX468" s="131"/>
      <c r="BY468" s="131"/>
      <c r="BZ468" s="131"/>
      <c r="CA468" s="131"/>
      <c r="CB468" s="131"/>
      <c r="CC468" s="131"/>
      <c r="CD468" s="131"/>
      <c r="CE468" s="131"/>
      <c r="CF468" s="131"/>
      <c r="CG468" s="131"/>
      <c r="CH468" s="131"/>
      <c r="CI468" s="131"/>
      <c r="CJ468" s="131"/>
      <c r="CK468" s="131"/>
      <c r="CL468" s="131"/>
      <c r="CM468" s="131"/>
      <c r="CN468" s="131"/>
      <c r="CO468" s="131"/>
      <c r="CP468" s="131"/>
    </row>
    <row r="469" spans="3:94" x14ac:dyDescent="0.3">
      <c r="C469" s="18" t="s">
        <v>191</v>
      </c>
      <c r="D469" s="18" t="s">
        <v>3</v>
      </c>
      <c r="E469" s="18">
        <v>217</v>
      </c>
      <c r="AB469" s="131"/>
      <c r="AC469" s="131"/>
      <c r="AD469" s="131"/>
      <c r="AE469" s="131"/>
      <c r="AF469" s="131"/>
      <c r="AG469" s="131"/>
      <c r="AH469" s="131"/>
      <c r="AI469" s="131"/>
      <c r="AJ469" s="131"/>
      <c r="AK469" s="131"/>
      <c r="AL469" s="131"/>
      <c r="AM469" s="131"/>
      <c r="AN469" s="131"/>
      <c r="AO469" s="131"/>
      <c r="AP469" s="131"/>
      <c r="AQ469" s="131"/>
      <c r="AR469" s="131"/>
      <c r="AS469" s="131"/>
      <c r="AT469" s="131"/>
      <c r="AU469" s="131"/>
      <c r="AV469" s="131"/>
      <c r="AW469" s="131"/>
      <c r="AX469" s="131"/>
      <c r="AY469" s="131"/>
      <c r="AZ469" s="131"/>
      <c r="BA469" s="131"/>
      <c r="BB469" s="131"/>
      <c r="BC469" s="131"/>
      <c r="BD469" s="131"/>
      <c r="BE469" s="131"/>
      <c r="BF469" s="131"/>
      <c r="BG469" s="131"/>
      <c r="BH469" s="131"/>
      <c r="BI469" s="131"/>
      <c r="BJ469" s="131"/>
      <c r="BK469" s="131"/>
      <c r="BL469" s="131"/>
      <c r="BM469" s="131"/>
      <c r="BN469" s="131"/>
      <c r="BO469" s="131"/>
      <c r="BP469" s="131"/>
      <c r="BQ469" s="131"/>
      <c r="BR469" s="131"/>
      <c r="BS469" s="131"/>
      <c r="BT469" s="131"/>
      <c r="BU469" s="131"/>
      <c r="BV469" s="131"/>
      <c r="BW469" s="131"/>
      <c r="BX469" s="131"/>
      <c r="BY469" s="131"/>
      <c r="BZ469" s="131"/>
      <c r="CA469" s="131"/>
      <c r="CB469" s="131"/>
      <c r="CC469" s="131"/>
      <c r="CD469" s="131"/>
      <c r="CE469" s="131"/>
      <c r="CF469" s="131"/>
      <c r="CG469" s="131"/>
      <c r="CH469" s="131"/>
      <c r="CI469" s="131"/>
      <c r="CJ469" s="131"/>
      <c r="CK469" s="131"/>
      <c r="CL469" s="131"/>
      <c r="CM469" s="131"/>
      <c r="CN469" s="131"/>
      <c r="CO469" s="131"/>
      <c r="CP469" s="131"/>
    </row>
    <row r="470" spans="3:94" x14ac:dyDescent="0.3">
      <c r="C470" s="18" t="s">
        <v>192</v>
      </c>
      <c r="D470" s="18" t="s">
        <v>3</v>
      </c>
      <c r="E470" s="18">
        <v>63</v>
      </c>
      <c r="AB470" s="131"/>
      <c r="AC470" s="131"/>
      <c r="AD470" s="131"/>
      <c r="AE470" s="131"/>
      <c r="AF470" s="131"/>
      <c r="AG470" s="131"/>
      <c r="AH470" s="131"/>
      <c r="AI470" s="131"/>
      <c r="AJ470" s="131"/>
      <c r="AK470" s="131"/>
      <c r="AL470" s="131"/>
      <c r="AM470" s="131"/>
      <c r="AN470" s="131"/>
      <c r="AO470" s="131"/>
      <c r="AP470" s="131"/>
      <c r="AQ470" s="131"/>
      <c r="AR470" s="131"/>
      <c r="AS470" s="131"/>
      <c r="AT470" s="131"/>
      <c r="AU470" s="131"/>
      <c r="AV470" s="131"/>
      <c r="AW470" s="131"/>
      <c r="AX470" s="131"/>
      <c r="AY470" s="131"/>
      <c r="AZ470" s="131"/>
      <c r="BA470" s="131"/>
      <c r="BB470" s="131"/>
      <c r="BC470" s="131"/>
      <c r="BD470" s="131"/>
      <c r="BE470" s="131"/>
      <c r="BF470" s="131"/>
      <c r="BG470" s="131"/>
      <c r="BH470" s="131"/>
      <c r="BI470" s="131"/>
      <c r="BJ470" s="131"/>
      <c r="BK470" s="131"/>
      <c r="BL470" s="131"/>
      <c r="BM470" s="131"/>
      <c r="BN470" s="131"/>
      <c r="BO470" s="131"/>
      <c r="BP470" s="131"/>
      <c r="BQ470" s="131"/>
      <c r="BR470" s="131"/>
      <c r="BS470" s="131"/>
      <c r="BT470" s="131"/>
      <c r="BU470" s="131"/>
      <c r="BV470" s="131"/>
      <c r="BW470" s="131"/>
      <c r="BX470" s="131"/>
      <c r="BY470" s="131"/>
      <c r="BZ470" s="131"/>
      <c r="CA470" s="131"/>
      <c r="CB470" s="131"/>
      <c r="CC470" s="131"/>
      <c r="CD470" s="131"/>
      <c r="CE470" s="131"/>
      <c r="CF470" s="131"/>
      <c r="CG470" s="131"/>
      <c r="CH470" s="131"/>
      <c r="CI470" s="131"/>
      <c r="CJ470" s="131"/>
      <c r="CK470" s="131"/>
      <c r="CL470" s="131"/>
      <c r="CM470" s="131"/>
      <c r="CN470" s="131"/>
      <c r="CO470" s="131"/>
      <c r="CP470" s="131"/>
    </row>
    <row r="471" spans="3:94" x14ac:dyDescent="0.3">
      <c r="C471" s="18" t="s">
        <v>193</v>
      </c>
      <c r="D471" s="18" t="s">
        <v>3</v>
      </c>
      <c r="E471" s="18">
        <v>54</v>
      </c>
      <c r="AB471" s="132"/>
      <c r="AC471" s="132"/>
      <c r="AD471" s="132"/>
      <c r="AE471" s="132"/>
      <c r="AF471" s="132"/>
      <c r="AG471" s="132"/>
      <c r="AH471" s="132"/>
      <c r="AI471" s="132"/>
      <c r="AJ471" s="132"/>
      <c r="AK471" s="132"/>
      <c r="AL471" s="132"/>
      <c r="AM471" s="132"/>
      <c r="AN471" s="132"/>
      <c r="AO471" s="132"/>
      <c r="AP471" s="132"/>
      <c r="AQ471" s="132"/>
      <c r="AR471" s="132"/>
      <c r="AS471" s="132"/>
      <c r="AT471" s="132"/>
      <c r="AU471" s="132"/>
      <c r="AV471" s="132"/>
      <c r="AW471" s="132"/>
      <c r="AX471" s="132"/>
      <c r="AY471" s="132"/>
      <c r="AZ471" s="132"/>
      <c r="BA471" s="132"/>
      <c r="BB471" s="132"/>
      <c r="BC471" s="132"/>
      <c r="BD471" s="132"/>
      <c r="BE471" s="132"/>
      <c r="BF471" s="132"/>
      <c r="BG471" s="132"/>
      <c r="BH471" s="132"/>
      <c r="BI471" s="132"/>
      <c r="BJ471" s="132"/>
      <c r="BK471" s="132"/>
      <c r="BL471" s="132"/>
      <c r="BM471" s="132"/>
      <c r="BN471" s="132"/>
      <c r="BO471" s="132"/>
      <c r="BP471" s="132"/>
      <c r="BQ471" s="132"/>
      <c r="BR471" s="132"/>
      <c r="BS471" s="132"/>
      <c r="BT471" s="132"/>
      <c r="BU471" s="132"/>
      <c r="BV471" s="132"/>
      <c r="BW471" s="132"/>
      <c r="BX471" s="132"/>
      <c r="BY471" s="132"/>
      <c r="BZ471" s="132"/>
      <c r="CA471" s="132"/>
      <c r="CB471" s="132"/>
      <c r="CC471" s="132"/>
      <c r="CD471" s="132"/>
      <c r="CE471" s="132"/>
      <c r="CF471" s="132"/>
      <c r="CG471" s="132"/>
      <c r="CH471" s="132"/>
      <c r="CI471" s="132"/>
      <c r="CJ471" s="132"/>
      <c r="CK471" s="132"/>
      <c r="CL471" s="132"/>
      <c r="CM471" s="132"/>
      <c r="CN471" s="132"/>
      <c r="CO471" s="132"/>
      <c r="CP471" s="133"/>
    </row>
    <row r="472" spans="3:94" x14ac:dyDescent="0.3">
      <c r="C472" s="18" t="s">
        <v>195</v>
      </c>
      <c r="D472" s="18" t="s">
        <v>3</v>
      </c>
      <c r="E472" s="18">
        <v>49</v>
      </c>
      <c r="AB472" s="132"/>
      <c r="AC472" s="132"/>
      <c r="AD472" s="132"/>
      <c r="AE472" s="132"/>
      <c r="AF472" s="132"/>
      <c r="AG472" s="132"/>
      <c r="AH472" s="132"/>
      <c r="AI472" s="132"/>
      <c r="AJ472" s="132"/>
      <c r="AK472" s="132"/>
      <c r="AL472" s="132"/>
      <c r="AM472" s="132"/>
      <c r="AN472" s="132"/>
      <c r="AO472" s="132"/>
      <c r="AP472" s="132"/>
      <c r="AQ472" s="132"/>
      <c r="AR472" s="132"/>
      <c r="AS472" s="132"/>
      <c r="AT472" s="132"/>
      <c r="AU472" s="132"/>
      <c r="AV472" s="132"/>
      <c r="AW472" s="132"/>
      <c r="AX472" s="132"/>
      <c r="AY472" s="132"/>
      <c r="AZ472" s="132"/>
      <c r="BA472" s="132"/>
      <c r="BB472" s="132"/>
      <c r="BC472" s="132"/>
      <c r="BD472" s="132"/>
      <c r="BE472" s="132"/>
      <c r="BF472" s="132"/>
      <c r="BG472" s="132"/>
      <c r="BH472" s="132"/>
      <c r="BI472" s="132"/>
      <c r="BJ472" s="132"/>
      <c r="BK472" s="132"/>
      <c r="BL472" s="132"/>
      <c r="BM472" s="132"/>
      <c r="BN472" s="132"/>
      <c r="BO472" s="132"/>
      <c r="BP472" s="132"/>
      <c r="BQ472" s="132"/>
      <c r="BR472" s="132"/>
      <c r="BS472" s="132"/>
      <c r="BT472" s="132"/>
      <c r="BU472" s="132"/>
      <c r="BV472" s="132"/>
      <c r="BW472" s="132"/>
      <c r="BX472" s="132"/>
      <c r="BY472" s="132"/>
      <c r="BZ472" s="132"/>
      <c r="CA472" s="132"/>
      <c r="CB472" s="132"/>
      <c r="CC472" s="132"/>
      <c r="CD472" s="132"/>
      <c r="CE472" s="132"/>
      <c r="CF472" s="132"/>
      <c r="CG472" s="132"/>
      <c r="CH472" s="132"/>
      <c r="CI472" s="132"/>
      <c r="CJ472" s="132"/>
      <c r="CK472" s="132"/>
      <c r="CL472" s="132"/>
      <c r="CM472" s="132"/>
      <c r="CN472" s="132"/>
      <c r="CO472" s="132"/>
      <c r="CP472" s="133"/>
    </row>
    <row r="473" spans="3:94" x14ac:dyDescent="0.3">
      <c r="C473" s="18" t="s">
        <v>196</v>
      </c>
      <c r="D473" s="18" t="s">
        <v>3</v>
      </c>
      <c r="E473" s="18">
        <v>43</v>
      </c>
      <c r="AB473" s="132"/>
      <c r="AC473" s="132"/>
      <c r="AD473" s="132"/>
      <c r="AE473" s="132"/>
      <c r="AF473" s="132"/>
      <c r="AG473" s="132"/>
      <c r="AH473" s="132"/>
      <c r="AI473" s="132"/>
      <c r="AJ473" s="132"/>
      <c r="AK473" s="132"/>
      <c r="AL473" s="132"/>
      <c r="AM473" s="132"/>
      <c r="AN473" s="132"/>
      <c r="AO473" s="132"/>
      <c r="AP473" s="132"/>
      <c r="AQ473" s="132"/>
      <c r="AR473" s="132"/>
      <c r="AS473" s="132"/>
      <c r="AT473" s="132"/>
      <c r="AU473" s="132"/>
      <c r="AV473" s="132"/>
      <c r="AW473" s="132"/>
      <c r="AX473" s="132"/>
      <c r="AY473" s="132"/>
      <c r="AZ473" s="132"/>
      <c r="BA473" s="132"/>
      <c r="BB473" s="132"/>
      <c r="BC473" s="132"/>
      <c r="BD473" s="132"/>
      <c r="BE473" s="132"/>
      <c r="BF473" s="132"/>
      <c r="BG473" s="132"/>
      <c r="BH473" s="132"/>
      <c r="BI473" s="132"/>
      <c r="BJ473" s="132"/>
      <c r="BK473" s="132"/>
      <c r="BL473" s="132"/>
      <c r="BM473" s="132"/>
      <c r="BN473" s="132"/>
      <c r="BO473" s="132"/>
      <c r="BP473" s="132"/>
      <c r="BQ473" s="132"/>
      <c r="BR473" s="132"/>
      <c r="BS473" s="132"/>
      <c r="BT473" s="132"/>
      <c r="BU473" s="132"/>
      <c r="BV473" s="132"/>
      <c r="BW473" s="132"/>
      <c r="BX473" s="132"/>
      <c r="BY473" s="132"/>
      <c r="BZ473" s="132"/>
      <c r="CA473" s="132"/>
      <c r="CB473" s="132"/>
      <c r="CC473" s="132"/>
      <c r="CD473" s="132"/>
      <c r="CE473" s="132"/>
      <c r="CF473" s="132"/>
      <c r="CG473" s="132"/>
      <c r="CH473" s="132"/>
      <c r="CI473" s="132"/>
      <c r="CJ473" s="132"/>
      <c r="CK473" s="132"/>
      <c r="CL473" s="132"/>
      <c r="CM473" s="132"/>
      <c r="CN473" s="132"/>
      <c r="CO473" s="132"/>
      <c r="CP473" s="133"/>
    </row>
    <row r="474" spans="3:94" x14ac:dyDescent="0.3">
      <c r="C474" s="18" t="s">
        <v>197</v>
      </c>
      <c r="D474" s="18" t="s">
        <v>3</v>
      </c>
      <c r="E474" s="18">
        <v>32</v>
      </c>
      <c r="AB474" s="132"/>
      <c r="AC474" s="132"/>
      <c r="AD474" s="132"/>
      <c r="AE474" s="132"/>
      <c r="AF474" s="132"/>
      <c r="AG474" s="132"/>
      <c r="AH474" s="132"/>
      <c r="AI474" s="132"/>
      <c r="AJ474" s="132"/>
      <c r="AK474" s="132"/>
      <c r="AL474" s="132"/>
      <c r="AM474" s="132"/>
      <c r="AN474" s="132"/>
      <c r="AO474" s="132"/>
      <c r="AP474" s="132"/>
      <c r="AQ474" s="132"/>
      <c r="AR474" s="132"/>
      <c r="AS474" s="132"/>
      <c r="AT474" s="132"/>
      <c r="AU474" s="132"/>
      <c r="AV474" s="132"/>
      <c r="AW474" s="132"/>
      <c r="AX474" s="132"/>
      <c r="AY474" s="132"/>
      <c r="AZ474" s="132"/>
      <c r="BA474" s="132"/>
      <c r="BB474" s="132"/>
      <c r="BC474" s="132"/>
      <c r="BD474" s="132"/>
      <c r="BE474" s="132"/>
      <c r="BF474" s="132"/>
      <c r="BG474" s="132"/>
      <c r="BH474" s="132"/>
      <c r="BI474" s="132"/>
      <c r="BJ474" s="132"/>
      <c r="BK474" s="132"/>
      <c r="BL474" s="132"/>
      <c r="BM474" s="132"/>
      <c r="BN474" s="132"/>
      <c r="BO474" s="132"/>
      <c r="BP474" s="132"/>
      <c r="BQ474" s="132"/>
      <c r="BR474" s="132"/>
      <c r="BS474" s="132"/>
      <c r="BT474" s="132"/>
      <c r="BU474" s="132"/>
      <c r="BV474" s="132"/>
      <c r="BW474" s="132"/>
      <c r="BX474" s="132"/>
      <c r="BY474" s="132"/>
      <c r="BZ474" s="132"/>
      <c r="CA474" s="132"/>
      <c r="CB474" s="132"/>
      <c r="CC474" s="132"/>
      <c r="CD474" s="132"/>
      <c r="CE474" s="132"/>
      <c r="CF474" s="132"/>
      <c r="CG474" s="132"/>
      <c r="CH474" s="132"/>
      <c r="CI474" s="132"/>
      <c r="CJ474" s="132"/>
      <c r="CK474" s="132"/>
      <c r="CL474" s="132"/>
      <c r="CM474" s="132"/>
      <c r="CN474" s="132"/>
      <c r="CO474" s="132"/>
      <c r="CP474" s="133"/>
    </row>
    <row r="475" spans="3:94" x14ac:dyDescent="0.3">
      <c r="C475" s="18" t="s">
        <v>194</v>
      </c>
      <c r="D475" s="18" t="s">
        <v>3</v>
      </c>
      <c r="E475" s="18">
        <v>32</v>
      </c>
      <c r="AB475" s="132"/>
      <c r="AC475" s="132"/>
      <c r="AD475" s="132"/>
      <c r="AE475" s="132"/>
      <c r="AF475" s="132"/>
      <c r="AG475" s="132"/>
      <c r="AH475" s="132"/>
      <c r="AI475" s="132"/>
      <c r="AJ475" s="132"/>
      <c r="AK475" s="132"/>
      <c r="AL475" s="132"/>
      <c r="AM475" s="132"/>
      <c r="AN475" s="132"/>
      <c r="AO475" s="132"/>
      <c r="AP475" s="132"/>
      <c r="AQ475" s="132"/>
      <c r="AR475" s="132"/>
      <c r="AS475" s="132"/>
      <c r="AT475" s="132"/>
      <c r="AU475" s="132"/>
      <c r="AV475" s="132"/>
      <c r="AW475" s="132"/>
      <c r="AX475" s="132"/>
      <c r="AY475" s="132"/>
      <c r="AZ475" s="132"/>
      <c r="BA475" s="132"/>
      <c r="BB475" s="132"/>
      <c r="BC475" s="132"/>
      <c r="BD475" s="132"/>
      <c r="BE475" s="132"/>
      <c r="BF475" s="132"/>
      <c r="BG475" s="132"/>
      <c r="BH475" s="132"/>
      <c r="BI475" s="132"/>
      <c r="BJ475" s="132"/>
      <c r="BK475" s="132"/>
      <c r="BL475" s="132"/>
      <c r="BM475" s="132"/>
      <c r="BN475" s="132"/>
      <c r="BO475" s="132"/>
      <c r="BP475" s="132"/>
      <c r="BQ475" s="132"/>
      <c r="BR475" s="132"/>
      <c r="BS475" s="132"/>
      <c r="BT475" s="132"/>
      <c r="BU475" s="132"/>
      <c r="BV475" s="132"/>
      <c r="BW475" s="132"/>
      <c r="BX475" s="132"/>
      <c r="BY475" s="132"/>
      <c r="BZ475" s="132"/>
      <c r="CA475" s="132"/>
      <c r="CB475" s="132"/>
      <c r="CC475" s="132"/>
      <c r="CD475" s="132"/>
      <c r="CE475" s="132"/>
      <c r="CF475" s="132"/>
      <c r="CG475" s="132"/>
      <c r="CH475" s="132"/>
      <c r="CI475" s="132"/>
      <c r="CJ475" s="132"/>
      <c r="CK475" s="132"/>
      <c r="CL475" s="132"/>
      <c r="CM475" s="132"/>
      <c r="CN475" s="132"/>
      <c r="CO475" s="132"/>
      <c r="CP475" s="133"/>
    </row>
    <row r="476" spans="3:94" x14ac:dyDescent="0.3">
      <c r="C476" s="18" t="s">
        <v>198</v>
      </c>
      <c r="D476" s="18" t="s">
        <v>3</v>
      </c>
      <c r="E476" s="18">
        <v>27</v>
      </c>
      <c r="AB476" s="132"/>
      <c r="AC476" s="132"/>
      <c r="AD476" s="132"/>
      <c r="AE476" s="132"/>
      <c r="AF476" s="132"/>
      <c r="AG476" s="132"/>
      <c r="AH476" s="132"/>
      <c r="AI476" s="132"/>
      <c r="AJ476" s="132"/>
      <c r="AK476" s="132"/>
      <c r="AL476" s="132"/>
      <c r="AM476" s="132"/>
      <c r="AN476" s="132"/>
      <c r="AO476" s="132"/>
      <c r="AP476" s="132"/>
      <c r="AQ476" s="132"/>
      <c r="AR476" s="132"/>
      <c r="AS476" s="132"/>
      <c r="AT476" s="132"/>
      <c r="AU476" s="132"/>
      <c r="AV476" s="132"/>
      <c r="AW476" s="132"/>
      <c r="AX476" s="132"/>
      <c r="AY476" s="132"/>
      <c r="AZ476" s="132"/>
      <c r="BA476" s="132"/>
      <c r="BB476" s="132"/>
      <c r="BC476" s="132"/>
      <c r="BD476" s="132"/>
      <c r="BE476" s="132"/>
      <c r="BF476" s="132"/>
      <c r="BG476" s="132"/>
      <c r="BH476" s="132"/>
      <c r="BI476" s="132"/>
      <c r="BJ476" s="132"/>
      <c r="BK476" s="132"/>
      <c r="BL476" s="132"/>
      <c r="BM476" s="132"/>
      <c r="BN476" s="132"/>
      <c r="BO476" s="132"/>
      <c r="BP476" s="132"/>
      <c r="BQ476" s="132"/>
      <c r="BR476" s="132"/>
      <c r="BS476" s="132"/>
      <c r="BT476" s="132"/>
      <c r="BU476" s="132"/>
      <c r="BV476" s="132"/>
      <c r="BW476" s="132"/>
      <c r="BX476" s="132"/>
      <c r="BY476" s="132"/>
      <c r="BZ476" s="132"/>
      <c r="CA476" s="132"/>
      <c r="CB476" s="132"/>
      <c r="CC476" s="132"/>
      <c r="CD476" s="132"/>
      <c r="CE476" s="132"/>
      <c r="CF476" s="132"/>
      <c r="CG476" s="132"/>
      <c r="CH476" s="132"/>
      <c r="CI476" s="132"/>
      <c r="CJ476" s="132"/>
      <c r="CK476" s="132"/>
      <c r="CL476" s="132"/>
      <c r="CM476" s="132"/>
      <c r="CN476" s="132"/>
      <c r="CO476" s="132"/>
      <c r="CP476" s="133"/>
    </row>
    <row r="477" spans="3:94" x14ac:dyDescent="0.3">
      <c r="C477" s="18" t="s">
        <v>199</v>
      </c>
      <c r="D477" s="18" t="s">
        <v>3</v>
      </c>
      <c r="E477" s="18">
        <v>20</v>
      </c>
      <c r="AB477" s="131"/>
      <c r="AC477" s="131"/>
      <c r="AD477" s="131"/>
      <c r="AE477" s="131"/>
      <c r="AF477" s="131"/>
      <c r="AG477" s="131"/>
      <c r="AH477" s="131"/>
      <c r="AI477" s="131"/>
      <c r="AJ477" s="131"/>
      <c r="AK477" s="131"/>
      <c r="AL477" s="131"/>
      <c r="AM477" s="131"/>
      <c r="AN477" s="131"/>
      <c r="AO477" s="131"/>
      <c r="AP477" s="131"/>
      <c r="AQ477" s="131"/>
      <c r="AR477" s="131"/>
      <c r="AS477" s="131"/>
      <c r="AT477" s="131"/>
      <c r="AU477" s="131"/>
      <c r="AV477" s="131"/>
      <c r="AW477" s="131"/>
      <c r="AX477" s="131"/>
      <c r="AY477" s="131"/>
      <c r="AZ477" s="131"/>
      <c r="BA477" s="131"/>
      <c r="BB477" s="131"/>
      <c r="BC477" s="131"/>
      <c r="BD477" s="131"/>
      <c r="BE477" s="131"/>
      <c r="BF477" s="131"/>
      <c r="BG477" s="131"/>
      <c r="BH477" s="131"/>
      <c r="BI477" s="131"/>
      <c r="BJ477" s="131"/>
      <c r="BK477" s="131"/>
      <c r="BL477" s="131"/>
      <c r="BM477" s="131"/>
      <c r="BN477" s="131"/>
      <c r="BO477" s="131"/>
      <c r="BP477" s="131"/>
      <c r="BQ477" s="131"/>
      <c r="BR477" s="131"/>
      <c r="BS477" s="131"/>
      <c r="BT477" s="131"/>
      <c r="BU477" s="131"/>
      <c r="BV477" s="131"/>
      <c r="BW477" s="131"/>
      <c r="BX477" s="131"/>
      <c r="BY477" s="131"/>
      <c r="BZ477" s="131"/>
      <c r="CA477" s="131"/>
      <c r="CB477" s="131"/>
      <c r="CC477" s="131"/>
      <c r="CD477" s="131"/>
      <c r="CE477" s="131"/>
      <c r="CF477" s="131"/>
      <c r="CG477" s="131"/>
      <c r="CH477" s="131"/>
      <c r="CI477" s="131"/>
      <c r="CJ477" s="131"/>
      <c r="CK477" s="131"/>
      <c r="CL477" s="131"/>
      <c r="CM477" s="131"/>
      <c r="CN477" s="131"/>
      <c r="CO477" s="131"/>
      <c r="CP477" s="131"/>
    </row>
    <row r="478" spans="3:94" x14ac:dyDescent="0.3">
      <c r="C478" s="18" t="s">
        <v>200</v>
      </c>
      <c r="D478" s="18" t="s">
        <v>3</v>
      </c>
      <c r="E478" s="18">
        <v>7</v>
      </c>
      <c r="AB478" s="131"/>
      <c r="AC478" s="131"/>
      <c r="AD478" s="131"/>
      <c r="AE478" s="131"/>
      <c r="AF478" s="131"/>
      <c r="AG478" s="131"/>
      <c r="AH478" s="131"/>
      <c r="AI478" s="131"/>
      <c r="AJ478" s="131"/>
      <c r="AK478" s="131"/>
      <c r="AL478" s="131"/>
      <c r="AM478" s="131"/>
      <c r="AN478" s="131"/>
      <c r="AO478" s="131"/>
      <c r="AP478" s="131"/>
      <c r="AQ478" s="131"/>
      <c r="AR478" s="131"/>
      <c r="AS478" s="131"/>
      <c r="AT478" s="131"/>
      <c r="AU478" s="131"/>
      <c r="AV478" s="131"/>
      <c r="AW478" s="131"/>
      <c r="AX478" s="131"/>
      <c r="AY478" s="131"/>
      <c r="AZ478" s="131"/>
      <c r="BA478" s="131"/>
      <c r="BB478" s="131"/>
      <c r="BC478" s="131"/>
      <c r="BD478" s="131"/>
      <c r="BE478" s="131"/>
      <c r="BF478" s="131"/>
      <c r="BG478" s="131"/>
      <c r="BH478" s="131"/>
      <c r="BI478" s="131"/>
      <c r="BJ478" s="131"/>
      <c r="BK478" s="131"/>
      <c r="BL478" s="131"/>
      <c r="BM478" s="131"/>
      <c r="BN478" s="131"/>
      <c r="BO478" s="131"/>
      <c r="BP478" s="131"/>
      <c r="BQ478" s="131"/>
      <c r="BR478" s="131"/>
      <c r="BS478" s="131"/>
      <c r="BT478" s="131"/>
      <c r="BU478" s="131"/>
      <c r="BV478" s="131"/>
      <c r="BW478" s="131"/>
      <c r="BX478" s="131"/>
      <c r="BY478" s="131"/>
      <c r="BZ478" s="131"/>
      <c r="CA478" s="131"/>
      <c r="CB478" s="131"/>
      <c r="CC478" s="131"/>
      <c r="CD478" s="131"/>
      <c r="CE478" s="131"/>
      <c r="CF478" s="131"/>
      <c r="CG478" s="131"/>
      <c r="CH478" s="131"/>
      <c r="CI478" s="131"/>
      <c r="CJ478" s="131"/>
      <c r="CK478" s="131"/>
      <c r="CL478" s="131"/>
      <c r="CM478" s="131"/>
      <c r="CN478" s="131"/>
      <c r="CO478" s="131"/>
      <c r="CP478" s="131"/>
    </row>
    <row r="479" spans="3:94" x14ac:dyDescent="0.3">
      <c r="C479" s="18" t="s">
        <v>1054</v>
      </c>
      <c r="D479" s="18" t="s">
        <v>3</v>
      </c>
      <c r="E479" s="18">
        <v>5</v>
      </c>
    </row>
    <row r="480" spans="3:94" x14ac:dyDescent="0.3">
      <c r="C480" s="18" t="s">
        <v>202</v>
      </c>
      <c r="D480" s="18" t="s">
        <v>3</v>
      </c>
      <c r="E480" s="18">
        <v>1</v>
      </c>
    </row>
    <row r="481" spans="2:94" x14ac:dyDescent="0.3">
      <c r="C481" s="18" t="s">
        <v>201</v>
      </c>
      <c r="D481" s="18" t="s">
        <v>3</v>
      </c>
      <c r="E481" s="18">
        <v>1</v>
      </c>
    </row>
    <row r="482" spans="2:94" x14ac:dyDescent="0.3">
      <c r="C482" s="18" t="s">
        <v>203</v>
      </c>
      <c r="D482" s="18" t="s">
        <v>3</v>
      </c>
      <c r="E482" s="18">
        <v>1</v>
      </c>
    </row>
    <row r="488" spans="2:94" x14ac:dyDescent="0.3">
      <c r="C488" s="26" t="s">
        <v>184</v>
      </c>
      <c r="D488" s="26" t="s">
        <v>0</v>
      </c>
      <c r="E488" s="26">
        <v>45533</v>
      </c>
      <c r="F488" s="26">
        <v>45534</v>
      </c>
      <c r="G488" s="26">
        <v>45535</v>
      </c>
      <c r="H488" s="26">
        <v>45536</v>
      </c>
      <c r="I488" s="26">
        <v>45537</v>
      </c>
      <c r="J488" s="26">
        <v>45538</v>
      </c>
      <c r="K488" s="26">
        <v>45539</v>
      </c>
      <c r="L488" s="26">
        <v>45540</v>
      </c>
      <c r="M488" s="26">
        <v>45541</v>
      </c>
      <c r="N488" s="26">
        <v>45542</v>
      </c>
      <c r="O488" s="26">
        <v>45543</v>
      </c>
      <c r="P488" s="26">
        <v>45544</v>
      </c>
      <c r="Q488" s="26">
        <v>45545</v>
      </c>
      <c r="R488" s="26">
        <v>45546</v>
      </c>
      <c r="S488" s="26">
        <v>45547</v>
      </c>
      <c r="T488" s="26">
        <v>45548</v>
      </c>
      <c r="U488" s="26">
        <v>45549</v>
      </c>
      <c r="V488" s="26">
        <v>45550</v>
      </c>
      <c r="W488" s="26">
        <v>45551</v>
      </c>
      <c r="X488" s="26">
        <v>45552</v>
      </c>
      <c r="Y488" s="26">
        <v>45553</v>
      </c>
      <c r="Z488" s="26">
        <v>45554</v>
      </c>
      <c r="AA488" s="26">
        <v>45555</v>
      </c>
      <c r="AB488" s="26">
        <v>45556</v>
      </c>
      <c r="AC488" s="26">
        <v>45557</v>
      </c>
      <c r="AD488" s="26">
        <v>45558</v>
      </c>
      <c r="AE488" s="26">
        <v>45559</v>
      </c>
      <c r="AF488" s="26">
        <v>45560</v>
      </c>
      <c r="AG488" s="26">
        <v>45561</v>
      </c>
      <c r="AH488" s="26">
        <v>45562</v>
      </c>
      <c r="AI488" s="26">
        <v>45563</v>
      </c>
      <c r="AJ488" s="26">
        <v>45564</v>
      </c>
      <c r="AK488" s="26">
        <v>45565</v>
      </c>
      <c r="AL488" s="26">
        <v>45566</v>
      </c>
      <c r="AM488" s="26">
        <v>45567</v>
      </c>
      <c r="AN488" s="26">
        <v>45568</v>
      </c>
      <c r="AO488" s="26">
        <v>45569</v>
      </c>
      <c r="AP488" s="26">
        <v>45570</v>
      </c>
      <c r="AQ488" s="26">
        <v>45571</v>
      </c>
      <c r="AR488" s="26">
        <v>45572</v>
      </c>
      <c r="AS488" s="26">
        <v>45573</v>
      </c>
      <c r="AT488" s="26">
        <v>45574</v>
      </c>
      <c r="AU488" s="26">
        <v>45575</v>
      </c>
      <c r="AV488" s="26">
        <v>45576</v>
      </c>
      <c r="AW488" s="26">
        <v>45577</v>
      </c>
      <c r="AX488" s="26">
        <v>45578</v>
      </c>
      <c r="AY488" s="26">
        <v>45579</v>
      </c>
      <c r="AZ488" s="26">
        <v>45580</v>
      </c>
      <c r="BA488" s="26">
        <v>45581</v>
      </c>
      <c r="BB488" s="26">
        <v>45582</v>
      </c>
      <c r="BC488" s="26">
        <v>45583</v>
      </c>
      <c r="BD488" s="26">
        <v>45584</v>
      </c>
      <c r="BE488" s="26">
        <v>45585</v>
      </c>
      <c r="BF488" s="26">
        <v>45586</v>
      </c>
      <c r="BG488" s="26">
        <v>45587</v>
      </c>
      <c r="BH488" s="26">
        <v>45588</v>
      </c>
      <c r="BI488" s="26">
        <v>45589</v>
      </c>
      <c r="BJ488" s="26">
        <v>45590</v>
      </c>
      <c r="BK488" s="26">
        <v>45591</v>
      </c>
      <c r="BL488" s="26">
        <v>45592</v>
      </c>
      <c r="BM488" s="26">
        <v>45593</v>
      </c>
      <c r="BN488" s="26">
        <v>45594</v>
      </c>
      <c r="BO488" s="26">
        <v>45595</v>
      </c>
      <c r="BP488" s="26">
        <v>45596</v>
      </c>
      <c r="BQ488" s="26">
        <v>45597</v>
      </c>
      <c r="BR488" s="26">
        <v>45598</v>
      </c>
      <c r="BS488" s="26">
        <v>45599</v>
      </c>
      <c r="BT488" s="26">
        <v>45600</v>
      </c>
      <c r="BU488" s="26">
        <v>45601</v>
      </c>
      <c r="BV488" s="26">
        <v>45602</v>
      </c>
      <c r="BW488" s="26">
        <v>45603</v>
      </c>
      <c r="BX488" s="26">
        <v>45604</v>
      </c>
      <c r="BY488" s="26">
        <v>45605</v>
      </c>
      <c r="BZ488" s="26">
        <v>45606</v>
      </c>
      <c r="CA488" s="26">
        <v>45607</v>
      </c>
      <c r="CB488" s="26">
        <v>45608</v>
      </c>
      <c r="CC488" s="26">
        <v>45609</v>
      </c>
      <c r="CD488" s="26">
        <v>45610</v>
      </c>
      <c r="CE488" s="26">
        <v>45611</v>
      </c>
      <c r="CF488" s="26">
        <v>45612</v>
      </c>
      <c r="CG488" s="26">
        <v>45613</v>
      </c>
      <c r="CH488" s="26">
        <v>45614</v>
      </c>
      <c r="CI488" s="26">
        <v>45615</v>
      </c>
      <c r="CJ488" s="26">
        <v>45616</v>
      </c>
      <c r="CK488" s="26">
        <v>45617</v>
      </c>
      <c r="CL488" s="26">
        <v>45618</v>
      </c>
      <c r="CM488" s="26">
        <v>45619</v>
      </c>
      <c r="CN488" s="26">
        <v>45620</v>
      </c>
      <c r="CO488" s="26">
        <v>45621</v>
      </c>
      <c r="CP488" s="26">
        <v>45622</v>
      </c>
    </row>
    <row r="489" spans="2:94" x14ac:dyDescent="0.3">
      <c r="B489" s="18" t="str">
        <f t="shared" ref="B489:B508" si="13">C489&amp;D489</f>
        <v>server:error:CC-EACCESGoogle Android</v>
      </c>
      <c r="C489" s="18" t="s">
        <v>204</v>
      </c>
      <c r="D489" s="18" t="s">
        <v>4</v>
      </c>
      <c r="E489" s="18">
        <v>3598</v>
      </c>
      <c r="F489" s="18">
        <v>3729</v>
      </c>
      <c r="G489" s="18">
        <v>3359</v>
      </c>
      <c r="H489" s="18">
        <v>3211</v>
      </c>
      <c r="I489" s="18">
        <v>3291</v>
      </c>
      <c r="J489" s="18">
        <v>3638</v>
      </c>
      <c r="K489" s="18">
        <v>3780</v>
      </c>
      <c r="L489" s="18">
        <v>3831</v>
      </c>
      <c r="M489" s="18">
        <v>3651</v>
      </c>
      <c r="N489" s="18">
        <v>3356</v>
      </c>
      <c r="O489" s="18">
        <v>2938</v>
      </c>
      <c r="P489" s="18">
        <v>3239</v>
      </c>
      <c r="Q489" s="18">
        <v>3328</v>
      </c>
      <c r="R489" s="18">
        <v>3599</v>
      </c>
      <c r="S489" s="18">
        <v>4217</v>
      </c>
      <c r="T489" s="18">
        <v>3656</v>
      </c>
      <c r="U489" s="18">
        <v>3263</v>
      </c>
      <c r="V489" s="18">
        <v>3276</v>
      </c>
      <c r="W489" s="18">
        <v>3315</v>
      </c>
      <c r="X489" s="18">
        <v>3406</v>
      </c>
      <c r="Y489" s="18">
        <v>3178</v>
      </c>
      <c r="Z489" s="18">
        <v>3580</v>
      </c>
      <c r="AA489" s="18">
        <v>3359</v>
      </c>
      <c r="AB489" s="131">
        <v>3145</v>
      </c>
      <c r="AC489" s="131">
        <v>3033</v>
      </c>
      <c r="AD489" s="131">
        <v>3209</v>
      </c>
      <c r="AE489" s="131">
        <v>3472</v>
      </c>
      <c r="AF489" s="131">
        <v>3425</v>
      </c>
      <c r="AG489" s="131">
        <v>3469</v>
      </c>
      <c r="AH489" s="131">
        <v>4055</v>
      </c>
      <c r="AI489" s="131">
        <v>3681</v>
      </c>
      <c r="AJ489" s="131">
        <v>3093</v>
      </c>
      <c r="AK489" s="131">
        <v>3471</v>
      </c>
      <c r="AL489" s="131">
        <v>3969</v>
      </c>
      <c r="AM489" s="131">
        <v>4070</v>
      </c>
      <c r="AN489" s="131">
        <v>3897</v>
      </c>
      <c r="AO489" s="131">
        <v>3628</v>
      </c>
      <c r="AP489" s="131">
        <v>3328</v>
      </c>
      <c r="AQ489" s="131">
        <v>3180</v>
      </c>
      <c r="AR489" s="131">
        <v>3362</v>
      </c>
      <c r="AS489" s="131">
        <v>3430</v>
      </c>
      <c r="AT489" s="131">
        <v>3383</v>
      </c>
      <c r="AU489" s="131">
        <v>3618</v>
      </c>
      <c r="AV489" s="131">
        <v>3402</v>
      </c>
      <c r="AW489" s="131">
        <v>3244</v>
      </c>
      <c r="AX489" s="131">
        <v>3353</v>
      </c>
      <c r="AY489" s="131">
        <v>3229</v>
      </c>
      <c r="AZ489" s="131">
        <v>5485</v>
      </c>
      <c r="BA489" s="131">
        <v>3774</v>
      </c>
      <c r="BB489" s="131">
        <v>3631</v>
      </c>
      <c r="BC489" s="131">
        <v>3653</v>
      </c>
      <c r="BD489" s="131">
        <v>3236</v>
      </c>
      <c r="BE489" s="131">
        <v>3094</v>
      </c>
      <c r="BF489" s="131">
        <v>3486</v>
      </c>
      <c r="BG489" s="131">
        <v>3520</v>
      </c>
      <c r="BH489" s="131">
        <v>3321</v>
      </c>
      <c r="BI489" s="131">
        <v>3358</v>
      </c>
      <c r="BJ489" s="131">
        <v>3396</v>
      </c>
      <c r="BK489" s="131">
        <v>3052</v>
      </c>
      <c r="BL489" s="131">
        <v>2851</v>
      </c>
      <c r="BM489" s="131">
        <v>3296</v>
      </c>
      <c r="BN489" s="131">
        <v>3296</v>
      </c>
      <c r="BO489" s="131">
        <v>3470</v>
      </c>
      <c r="BP489" s="131">
        <v>3516</v>
      </c>
      <c r="BQ489" s="131">
        <v>3749</v>
      </c>
      <c r="BR489" s="131">
        <v>3382</v>
      </c>
      <c r="BS489" s="131">
        <v>3624</v>
      </c>
      <c r="BT489" s="131">
        <v>3470</v>
      </c>
      <c r="BU489" s="131">
        <v>3491</v>
      </c>
      <c r="BV489" s="131">
        <v>3410</v>
      </c>
      <c r="BW489" s="131">
        <v>3390</v>
      </c>
      <c r="BX489" s="131">
        <v>3501</v>
      </c>
      <c r="BY489" s="131">
        <v>3306</v>
      </c>
      <c r="BZ489" s="131">
        <v>2422</v>
      </c>
      <c r="CA489" s="131">
        <v>3288</v>
      </c>
      <c r="CB489" s="131">
        <v>3388</v>
      </c>
      <c r="CC489" s="131">
        <v>3405</v>
      </c>
      <c r="CD489" s="131">
        <v>3625</v>
      </c>
      <c r="CE489" s="131">
        <v>3836</v>
      </c>
      <c r="CF489" s="131">
        <v>3175</v>
      </c>
      <c r="CG489" s="131">
        <v>2892</v>
      </c>
      <c r="CH489" s="131">
        <v>3408</v>
      </c>
      <c r="CI489" s="131">
        <v>3596</v>
      </c>
      <c r="CJ489" s="131">
        <v>3281</v>
      </c>
      <c r="CK489" s="131">
        <v>3308</v>
      </c>
      <c r="CL489" s="131">
        <v>3446</v>
      </c>
      <c r="CM489" s="131">
        <v>3338</v>
      </c>
      <c r="CN489" s="131">
        <v>3131</v>
      </c>
      <c r="CO489" s="131">
        <v>3304</v>
      </c>
      <c r="CP489" s="131">
        <v>3130</v>
      </c>
    </row>
    <row r="490" spans="2:94" x14ac:dyDescent="0.3">
      <c r="B490" s="18" t="str">
        <f t="shared" si="13"/>
        <v>server:error:CC-INVALID_CREDSGoogle Android</v>
      </c>
      <c r="C490" s="18" t="s">
        <v>205</v>
      </c>
      <c r="D490" s="18" t="s">
        <v>4</v>
      </c>
      <c r="E490" s="18">
        <v>2328</v>
      </c>
      <c r="F490" s="18">
        <v>2694</v>
      </c>
      <c r="G490" s="18">
        <v>2201</v>
      </c>
      <c r="H490" s="18">
        <v>1975</v>
      </c>
      <c r="I490" s="18">
        <v>2069</v>
      </c>
      <c r="J490" s="18">
        <v>2484</v>
      </c>
      <c r="K490" s="18">
        <v>2763</v>
      </c>
      <c r="L490" s="18">
        <v>2861</v>
      </c>
      <c r="M490" s="18">
        <v>2789</v>
      </c>
      <c r="N490" s="18">
        <v>2236</v>
      </c>
      <c r="O490" s="18">
        <v>2044</v>
      </c>
      <c r="P490" s="18">
        <v>2298</v>
      </c>
      <c r="Q490" s="18">
        <v>2249</v>
      </c>
      <c r="R490" s="18">
        <v>2348</v>
      </c>
      <c r="S490" s="18">
        <v>2673</v>
      </c>
      <c r="T490" s="18">
        <v>2520</v>
      </c>
      <c r="U490" s="18">
        <v>2078</v>
      </c>
      <c r="V490" s="18">
        <v>2062</v>
      </c>
      <c r="W490" s="18">
        <v>2216</v>
      </c>
      <c r="X490" s="18">
        <v>2271</v>
      </c>
      <c r="Y490" s="18">
        <v>2187</v>
      </c>
      <c r="Z490" s="18">
        <v>2407</v>
      </c>
      <c r="AA490" s="18">
        <v>2328</v>
      </c>
      <c r="AB490" s="131">
        <v>2003</v>
      </c>
      <c r="AC490" s="131">
        <v>1879</v>
      </c>
      <c r="AD490" s="131">
        <v>2095</v>
      </c>
      <c r="AE490" s="131">
        <v>2262</v>
      </c>
      <c r="AF490" s="131">
        <v>2425</v>
      </c>
      <c r="AG490" s="131">
        <v>2240</v>
      </c>
      <c r="AH490" s="131">
        <v>2589</v>
      </c>
      <c r="AI490" s="131">
        <v>2121</v>
      </c>
      <c r="AJ490" s="131">
        <v>1892</v>
      </c>
      <c r="AK490" s="131">
        <v>2550</v>
      </c>
      <c r="AL490" s="131">
        <v>2742</v>
      </c>
      <c r="AM490" s="131">
        <v>2725</v>
      </c>
      <c r="AN490" s="131">
        <v>2835</v>
      </c>
      <c r="AO490" s="131">
        <v>2554</v>
      </c>
      <c r="AP490" s="131">
        <v>2128</v>
      </c>
      <c r="AQ490" s="131">
        <v>1927</v>
      </c>
      <c r="AR490" s="131">
        <v>2129</v>
      </c>
      <c r="AS490" s="131">
        <v>2301</v>
      </c>
      <c r="AT490" s="131">
        <v>2259</v>
      </c>
      <c r="AU490" s="131">
        <v>2397</v>
      </c>
      <c r="AV490" s="131">
        <v>2238</v>
      </c>
      <c r="AW490" s="131">
        <v>2021</v>
      </c>
      <c r="AX490" s="131">
        <v>2020</v>
      </c>
      <c r="AY490" s="131">
        <v>2210</v>
      </c>
      <c r="AZ490" s="131">
        <v>2355</v>
      </c>
      <c r="BA490" s="131">
        <v>2329</v>
      </c>
      <c r="BB490" s="131">
        <v>2198</v>
      </c>
      <c r="BC490" s="131">
        <v>2510</v>
      </c>
      <c r="BD490" s="131">
        <v>2031</v>
      </c>
      <c r="BE490" s="131">
        <v>1915</v>
      </c>
      <c r="BF490" s="131">
        <v>2252</v>
      </c>
      <c r="BG490" s="131">
        <v>2241</v>
      </c>
      <c r="BH490" s="131">
        <v>2157</v>
      </c>
      <c r="BI490" s="131">
        <v>2244</v>
      </c>
      <c r="BJ490" s="131">
        <v>2328</v>
      </c>
      <c r="BK490" s="131">
        <v>1921</v>
      </c>
      <c r="BL490" s="131">
        <v>1723</v>
      </c>
      <c r="BM490" s="131">
        <v>2069</v>
      </c>
      <c r="BN490" s="131">
        <v>2123</v>
      </c>
      <c r="BO490" s="131">
        <v>2315</v>
      </c>
      <c r="BP490" s="131">
        <v>2299</v>
      </c>
      <c r="BQ490" s="131">
        <v>2990</v>
      </c>
      <c r="BR490" s="131">
        <v>2349</v>
      </c>
      <c r="BS490" s="131">
        <v>2306</v>
      </c>
      <c r="BT490" s="131">
        <v>2367</v>
      </c>
      <c r="BU490" s="131">
        <v>2231</v>
      </c>
      <c r="BV490" s="131">
        <v>2180</v>
      </c>
      <c r="BW490" s="131">
        <v>2478</v>
      </c>
      <c r="BX490" s="131">
        <v>2522</v>
      </c>
      <c r="BY490" s="131">
        <v>2198</v>
      </c>
      <c r="BZ490" s="131">
        <v>1753</v>
      </c>
      <c r="CA490" s="131">
        <v>2114</v>
      </c>
      <c r="CB490" s="131">
        <v>2309</v>
      </c>
      <c r="CC490" s="131">
        <v>2262</v>
      </c>
      <c r="CD490" s="131">
        <v>2497</v>
      </c>
      <c r="CE490" s="131">
        <v>3048</v>
      </c>
      <c r="CF490" s="131">
        <v>2189</v>
      </c>
      <c r="CG490" s="131">
        <v>1928</v>
      </c>
      <c r="CH490" s="131">
        <v>2251</v>
      </c>
      <c r="CI490" s="131">
        <v>2204</v>
      </c>
      <c r="CJ490" s="131">
        <v>2388</v>
      </c>
      <c r="CK490" s="131">
        <v>2344</v>
      </c>
      <c r="CL490" s="131">
        <v>2439</v>
      </c>
      <c r="CM490" s="131">
        <v>2236</v>
      </c>
      <c r="CN490" s="131">
        <v>1965</v>
      </c>
      <c r="CO490" s="131">
        <v>2183</v>
      </c>
      <c r="CP490" s="131">
        <v>2166</v>
      </c>
    </row>
    <row r="491" spans="2:94" x14ac:dyDescent="0.3">
      <c r="B491" s="18" t="str">
        <f t="shared" si="13"/>
        <v>server:error:CC-INTERNAL_ERRORGoogle Android</v>
      </c>
      <c r="C491" s="18" t="s">
        <v>186</v>
      </c>
      <c r="D491" s="18" t="s">
        <v>4</v>
      </c>
      <c r="E491" s="18">
        <v>2053</v>
      </c>
      <c r="F491" s="18">
        <v>1936</v>
      </c>
      <c r="G491" s="18">
        <v>1891</v>
      </c>
      <c r="H491" s="18">
        <v>1844</v>
      </c>
      <c r="I491" s="18">
        <v>1825</v>
      </c>
      <c r="J491" s="18">
        <v>2190</v>
      </c>
      <c r="K491" s="18">
        <v>2256</v>
      </c>
      <c r="L491" s="18">
        <v>2448</v>
      </c>
      <c r="M491" s="18">
        <v>2246</v>
      </c>
      <c r="N491" s="18">
        <v>2032</v>
      </c>
      <c r="O491" s="18">
        <v>2085</v>
      </c>
      <c r="P491" s="18">
        <v>1979</v>
      </c>
      <c r="Q491" s="18">
        <v>3524</v>
      </c>
      <c r="R491" s="18">
        <v>2533</v>
      </c>
      <c r="S491" s="18">
        <v>1834</v>
      </c>
      <c r="T491" s="18">
        <v>1980</v>
      </c>
      <c r="U491" s="18">
        <v>2137</v>
      </c>
      <c r="V491" s="18">
        <v>2834</v>
      </c>
      <c r="W491" s="18">
        <v>2003</v>
      </c>
      <c r="X491" s="18">
        <v>5602</v>
      </c>
      <c r="Y491" s="18">
        <v>2045</v>
      </c>
      <c r="Z491" s="18">
        <v>4887</v>
      </c>
      <c r="AA491" s="18">
        <v>2485</v>
      </c>
      <c r="AB491" s="131">
        <v>2010</v>
      </c>
      <c r="AC491" s="131">
        <v>2100</v>
      </c>
      <c r="AD491" s="131">
        <v>2085</v>
      </c>
      <c r="AE491" s="131">
        <v>2902</v>
      </c>
      <c r="AF491" s="131">
        <v>2080</v>
      </c>
      <c r="AG491" s="131">
        <v>2349</v>
      </c>
      <c r="AH491" s="131">
        <v>1750</v>
      </c>
      <c r="AI491" s="131">
        <v>1928</v>
      </c>
      <c r="AJ491" s="131">
        <v>2062</v>
      </c>
      <c r="AK491" s="131">
        <v>2253</v>
      </c>
      <c r="AL491" s="131">
        <v>2249</v>
      </c>
      <c r="AM491" s="131">
        <v>4602</v>
      </c>
      <c r="AN491" s="131">
        <v>2042</v>
      </c>
      <c r="AO491" s="131">
        <v>2014</v>
      </c>
      <c r="AP491" s="131">
        <v>1990</v>
      </c>
      <c r="AQ491" s="131">
        <v>2030</v>
      </c>
      <c r="AR491" s="131">
        <v>1937</v>
      </c>
      <c r="AS491" s="131">
        <v>4722</v>
      </c>
      <c r="AT491" s="131">
        <v>2035</v>
      </c>
      <c r="AU491" s="131">
        <v>1878</v>
      </c>
      <c r="AV491" s="131">
        <v>1844</v>
      </c>
      <c r="AW491" s="131">
        <v>2629</v>
      </c>
      <c r="AX491" s="131">
        <v>6961</v>
      </c>
      <c r="AY491" s="131">
        <v>1884</v>
      </c>
      <c r="AZ491" s="131">
        <v>3856</v>
      </c>
      <c r="BA491" s="131">
        <v>2627</v>
      </c>
      <c r="BB491" s="131">
        <v>2140</v>
      </c>
      <c r="BC491" s="131">
        <v>2647</v>
      </c>
      <c r="BD491" s="131">
        <v>2270</v>
      </c>
      <c r="BE491" s="131">
        <v>2103</v>
      </c>
      <c r="BF491" s="131">
        <v>2617</v>
      </c>
      <c r="BG491" s="131">
        <v>2341</v>
      </c>
      <c r="BH491" s="131">
        <v>2112</v>
      </c>
      <c r="BI491" s="131">
        <v>2128</v>
      </c>
      <c r="BJ491" s="131">
        <v>2869</v>
      </c>
      <c r="BK491" s="131">
        <v>2190</v>
      </c>
      <c r="BL491" s="131">
        <v>1978</v>
      </c>
      <c r="BM491" s="131">
        <v>3640</v>
      </c>
      <c r="BN491" s="131">
        <v>4308</v>
      </c>
      <c r="BO491" s="131">
        <v>2235</v>
      </c>
      <c r="BP491" s="131">
        <v>2158</v>
      </c>
      <c r="BQ491" s="131">
        <v>4554</v>
      </c>
      <c r="BR491" s="131">
        <v>2266</v>
      </c>
      <c r="BS491" s="131">
        <v>2608</v>
      </c>
      <c r="BT491" s="131">
        <v>2072</v>
      </c>
      <c r="BU491" s="131">
        <v>1997</v>
      </c>
      <c r="BV491" s="131">
        <v>1976</v>
      </c>
      <c r="BW491" s="131">
        <v>3140</v>
      </c>
      <c r="BX491" s="131">
        <v>4888</v>
      </c>
      <c r="BY491" s="131">
        <v>2370</v>
      </c>
      <c r="BZ491" s="131">
        <v>2029</v>
      </c>
      <c r="CA491" s="131">
        <v>2206</v>
      </c>
      <c r="CB491" s="131">
        <v>5573</v>
      </c>
      <c r="CC491" s="131">
        <v>2487</v>
      </c>
      <c r="CD491" s="131">
        <v>2614</v>
      </c>
      <c r="CE491" s="131">
        <v>10222</v>
      </c>
      <c r="CF491" s="131">
        <v>2500</v>
      </c>
      <c r="CG491" s="131">
        <v>2289</v>
      </c>
      <c r="CH491" s="131">
        <v>2572</v>
      </c>
      <c r="CI491" s="131">
        <v>2256</v>
      </c>
      <c r="CJ491" s="131">
        <v>2410</v>
      </c>
      <c r="CK491" s="131">
        <v>4638</v>
      </c>
      <c r="CL491" s="131">
        <v>2468</v>
      </c>
      <c r="CM491" s="131">
        <v>2526</v>
      </c>
      <c r="CN491" s="131">
        <v>2316</v>
      </c>
      <c r="CO491" s="131">
        <v>2267</v>
      </c>
      <c r="CP491" s="131">
        <v>2109</v>
      </c>
    </row>
    <row r="492" spans="2:94" x14ac:dyDescent="0.3">
      <c r="B492" s="18" t="str">
        <f t="shared" si="13"/>
        <v>server:error:CC-TOKEN_EXPIREDGoogle Android</v>
      </c>
      <c r="C492" s="18" t="s">
        <v>206</v>
      </c>
      <c r="D492" s="18" t="s">
        <v>4</v>
      </c>
      <c r="E492" s="18">
        <v>969</v>
      </c>
      <c r="F492" s="18">
        <v>1010</v>
      </c>
      <c r="G492" s="18">
        <v>815</v>
      </c>
      <c r="H492" s="18">
        <v>727</v>
      </c>
      <c r="I492" s="18">
        <v>785</v>
      </c>
      <c r="J492" s="18">
        <v>943</v>
      </c>
      <c r="K492" s="18">
        <v>1148</v>
      </c>
      <c r="L492" s="18">
        <v>1237</v>
      </c>
      <c r="M492" s="18">
        <v>1102</v>
      </c>
      <c r="N492" s="18">
        <v>870</v>
      </c>
      <c r="O492" s="18">
        <v>829</v>
      </c>
      <c r="P492" s="18">
        <v>906</v>
      </c>
      <c r="Q492" s="18">
        <v>947</v>
      </c>
      <c r="R492" s="18">
        <v>1038</v>
      </c>
      <c r="S492" s="18">
        <v>1251</v>
      </c>
      <c r="T492" s="18">
        <v>1165</v>
      </c>
      <c r="U492" s="18">
        <v>845</v>
      </c>
      <c r="V492" s="18">
        <v>865</v>
      </c>
      <c r="W492" s="18">
        <v>907</v>
      </c>
      <c r="X492" s="18">
        <v>966</v>
      </c>
      <c r="Y492" s="18">
        <v>947</v>
      </c>
      <c r="Z492" s="18">
        <v>887</v>
      </c>
      <c r="AA492" s="18">
        <v>951</v>
      </c>
      <c r="AB492" s="131">
        <v>841</v>
      </c>
      <c r="AC492" s="131">
        <v>705</v>
      </c>
      <c r="AD492" s="131">
        <v>840</v>
      </c>
      <c r="AE492" s="131">
        <v>953</v>
      </c>
      <c r="AF492" s="131">
        <v>1030</v>
      </c>
      <c r="AG492" s="131">
        <v>1048</v>
      </c>
      <c r="AH492" s="131">
        <v>1168</v>
      </c>
      <c r="AI492" s="131">
        <v>1122</v>
      </c>
      <c r="AJ492" s="131">
        <v>793</v>
      </c>
      <c r="AK492" s="131">
        <v>890</v>
      </c>
      <c r="AL492" s="131">
        <v>976</v>
      </c>
      <c r="AM492" s="131">
        <v>1027</v>
      </c>
      <c r="AN492" s="131">
        <v>1039</v>
      </c>
      <c r="AO492" s="131">
        <v>964</v>
      </c>
      <c r="AP492" s="131">
        <v>850</v>
      </c>
      <c r="AQ492" s="131">
        <v>678</v>
      </c>
      <c r="AR492" s="131">
        <v>852</v>
      </c>
      <c r="AS492" s="131">
        <v>840</v>
      </c>
      <c r="AT492" s="131">
        <v>968</v>
      </c>
      <c r="AU492" s="131">
        <v>902</v>
      </c>
      <c r="AV492" s="131">
        <v>935</v>
      </c>
      <c r="AW492" s="131">
        <v>749</v>
      </c>
      <c r="AX492" s="131">
        <v>598</v>
      </c>
      <c r="AY492" s="131">
        <v>824</v>
      </c>
      <c r="AZ492" s="131">
        <v>924</v>
      </c>
      <c r="BA492" s="131">
        <v>1003</v>
      </c>
      <c r="BB492" s="131">
        <v>907</v>
      </c>
      <c r="BC492" s="131">
        <v>1005</v>
      </c>
      <c r="BD492" s="131">
        <v>813</v>
      </c>
      <c r="BE492" s="131">
        <v>721</v>
      </c>
      <c r="BF492" s="131">
        <v>913</v>
      </c>
      <c r="BG492" s="131">
        <v>1061</v>
      </c>
      <c r="BH492" s="131">
        <v>917</v>
      </c>
      <c r="BI492" s="131">
        <v>875</v>
      </c>
      <c r="BJ492" s="131">
        <v>997</v>
      </c>
      <c r="BK492" s="131">
        <v>755</v>
      </c>
      <c r="BL492" s="131">
        <v>682</v>
      </c>
      <c r="BM492" s="131">
        <v>807</v>
      </c>
      <c r="BN492" s="131">
        <v>895</v>
      </c>
      <c r="BO492" s="131">
        <v>922</v>
      </c>
      <c r="BP492" s="131">
        <v>871</v>
      </c>
      <c r="BQ492" s="131">
        <v>1139</v>
      </c>
      <c r="BR492" s="131">
        <v>951</v>
      </c>
      <c r="BS492" s="131">
        <v>1054</v>
      </c>
      <c r="BT492" s="131">
        <v>939</v>
      </c>
      <c r="BU492" s="131">
        <v>880</v>
      </c>
      <c r="BV492" s="131">
        <v>812</v>
      </c>
      <c r="BW492" s="131">
        <v>948</v>
      </c>
      <c r="BX492" s="131">
        <v>995</v>
      </c>
      <c r="BY492" s="131">
        <v>957</v>
      </c>
      <c r="BZ492" s="131">
        <v>682</v>
      </c>
      <c r="CA492" s="131">
        <v>812</v>
      </c>
      <c r="CB492" s="131">
        <v>833</v>
      </c>
      <c r="CC492" s="131">
        <v>939</v>
      </c>
      <c r="CD492" s="131">
        <v>1131</v>
      </c>
      <c r="CE492" s="131">
        <v>1136</v>
      </c>
      <c r="CF492" s="131">
        <v>879</v>
      </c>
      <c r="CG492" s="131">
        <v>717</v>
      </c>
      <c r="CH492" s="131">
        <v>959</v>
      </c>
      <c r="CI492" s="131">
        <v>881</v>
      </c>
      <c r="CJ492" s="131">
        <v>1000</v>
      </c>
      <c r="CK492" s="131">
        <v>959</v>
      </c>
      <c r="CL492" s="131">
        <v>1098</v>
      </c>
      <c r="CM492" s="131">
        <v>986</v>
      </c>
      <c r="CN492" s="131">
        <v>892</v>
      </c>
      <c r="CO492" s="131">
        <v>931</v>
      </c>
      <c r="CP492" s="131">
        <v>910</v>
      </c>
    </row>
    <row r="493" spans="2:94" x14ac:dyDescent="0.3">
      <c r="B493" s="18" t="str">
        <f t="shared" si="13"/>
        <v>server:error:nullGoogle Android</v>
      </c>
      <c r="C493" s="18" t="s">
        <v>207</v>
      </c>
      <c r="D493" s="18" t="s">
        <v>4</v>
      </c>
      <c r="E493" s="18">
        <v>780</v>
      </c>
      <c r="F493" s="18">
        <v>756</v>
      </c>
      <c r="G493" s="18">
        <v>674</v>
      </c>
      <c r="H493" s="18">
        <v>566</v>
      </c>
      <c r="I493" s="18">
        <v>652</v>
      </c>
      <c r="J493" s="18">
        <v>716</v>
      </c>
      <c r="K493" s="18">
        <v>969</v>
      </c>
      <c r="L493" s="18">
        <v>837</v>
      </c>
      <c r="M493" s="18">
        <v>796</v>
      </c>
      <c r="N493" s="18">
        <v>696</v>
      </c>
      <c r="O493" s="18">
        <v>653</v>
      </c>
      <c r="P493" s="18">
        <v>786</v>
      </c>
      <c r="Q493" s="18">
        <v>716</v>
      </c>
      <c r="R493" s="18">
        <v>776</v>
      </c>
      <c r="S493" s="18">
        <v>848</v>
      </c>
      <c r="T493" s="18">
        <v>722</v>
      </c>
      <c r="U493" s="18">
        <v>643</v>
      </c>
      <c r="V493" s="18">
        <v>781</v>
      </c>
      <c r="W493" s="18">
        <v>678</v>
      </c>
      <c r="X493" s="18">
        <v>735</v>
      </c>
      <c r="Y493" s="18">
        <v>813</v>
      </c>
      <c r="Z493" s="18">
        <v>714</v>
      </c>
      <c r="AA493" s="18">
        <v>662</v>
      </c>
      <c r="AB493" s="131">
        <v>631</v>
      </c>
      <c r="AC493" s="131">
        <v>631</v>
      </c>
      <c r="AD493" s="131">
        <v>667</v>
      </c>
      <c r="AE493" s="131">
        <v>765</v>
      </c>
      <c r="AF493" s="131">
        <v>747</v>
      </c>
      <c r="AG493" s="131">
        <v>768</v>
      </c>
      <c r="AH493" s="131">
        <v>862</v>
      </c>
      <c r="AI493" s="131">
        <v>747</v>
      </c>
      <c r="AJ493" s="131">
        <v>642</v>
      </c>
      <c r="AK493" s="131">
        <v>802</v>
      </c>
      <c r="AL493" s="131">
        <v>893</v>
      </c>
      <c r="AM493" s="131">
        <v>993</v>
      </c>
      <c r="AN493" s="131">
        <v>852</v>
      </c>
      <c r="AO493" s="131">
        <v>823</v>
      </c>
      <c r="AP493" s="131">
        <v>745</v>
      </c>
      <c r="AQ493" s="131">
        <v>684</v>
      </c>
      <c r="AR493" s="131">
        <v>671</v>
      </c>
      <c r="AS493" s="131">
        <v>745</v>
      </c>
      <c r="AT493" s="131">
        <v>1617</v>
      </c>
      <c r="AU493" s="131">
        <v>789</v>
      </c>
      <c r="AV493" s="131">
        <v>680</v>
      </c>
      <c r="AW493" s="131">
        <v>662</v>
      </c>
      <c r="AX493" s="131">
        <v>652</v>
      </c>
      <c r="AY493" s="131">
        <v>730</v>
      </c>
      <c r="AZ493" s="131">
        <v>946</v>
      </c>
      <c r="BA493" s="131">
        <v>890</v>
      </c>
      <c r="BB493" s="131">
        <v>767</v>
      </c>
      <c r="BC493" s="131">
        <v>955</v>
      </c>
      <c r="BD493" s="131">
        <v>770</v>
      </c>
      <c r="BE493" s="131">
        <v>716</v>
      </c>
      <c r="BF493" s="131">
        <v>849</v>
      </c>
      <c r="BG493" s="131">
        <v>795</v>
      </c>
      <c r="BH493" s="131">
        <v>717</v>
      </c>
      <c r="BI493" s="131">
        <v>740</v>
      </c>
      <c r="BJ493" s="131">
        <v>814</v>
      </c>
      <c r="BK493" s="131">
        <v>710</v>
      </c>
      <c r="BL493" s="131">
        <v>580</v>
      </c>
      <c r="BM493" s="131">
        <v>655</v>
      </c>
      <c r="BN493" s="131">
        <v>752</v>
      </c>
      <c r="BO493" s="131">
        <v>706</v>
      </c>
      <c r="BP493" s="131">
        <v>681</v>
      </c>
      <c r="BQ493" s="131">
        <v>841</v>
      </c>
      <c r="BR493" s="131">
        <v>759</v>
      </c>
      <c r="BS493" s="131">
        <v>829</v>
      </c>
      <c r="BT493" s="131">
        <v>734</v>
      </c>
      <c r="BU493" s="131">
        <v>717</v>
      </c>
      <c r="BV493" s="131">
        <v>747</v>
      </c>
      <c r="BW493" s="131">
        <v>751</v>
      </c>
      <c r="BX493" s="131">
        <v>829</v>
      </c>
      <c r="BY493" s="131">
        <v>713</v>
      </c>
      <c r="BZ493" s="131">
        <v>564</v>
      </c>
      <c r="CA493" s="131">
        <v>713</v>
      </c>
      <c r="CB493" s="131">
        <v>849</v>
      </c>
      <c r="CC493" s="131">
        <v>702</v>
      </c>
      <c r="CD493" s="131">
        <v>835</v>
      </c>
      <c r="CE493" s="131">
        <v>1272</v>
      </c>
      <c r="CF493" s="131">
        <v>833</v>
      </c>
      <c r="CG493" s="131">
        <v>704</v>
      </c>
      <c r="CH493" s="131">
        <v>732</v>
      </c>
      <c r="CI493" s="131">
        <v>710</v>
      </c>
      <c r="CJ493" s="131">
        <v>783</v>
      </c>
      <c r="CK493" s="131">
        <v>749</v>
      </c>
      <c r="CL493" s="131">
        <v>838</v>
      </c>
      <c r="CM493" s="131">
        <v>826</v>
      </c>
      <c r="CN493" s="131">
        <v>722</v>
      </c>
      <c r="CO493" s="131">
        <v>722</v>
      </c>
      <c r="CP493" s="131">
        <v>720</v>
      </c>
    </row>
    <row r="494" spans="2:94" x14ac:dyDescent="0.3">
      <c r="B494" s="18" t="str">
        <f t="shared" si="13"/>
        <v>server:error:unable_to_retrieve_data_usage_information_at_this_timeGoogle Android</v>
      </c>
      <c r="C494" s="18" t="s">
        <v>208</v>
      </c>
      <c r="D494" s="18" t="s">
        <v>4</v>
      </c>
      <c r="E494" s="18">
        <v>176</v>
      </c>
      <c r="F494" s="18">
        <v>182</v>
      </c>
      <c r="G494" s="18">
        <v>202</v>
      </c>
      <c r="H494" s="18">
        <v>116</v>
      </c>
      <c r="I494" s="18">
        <v>134</v>
      </c>
      <c r="J494" s="18">
        <v>164</v>
      </c>
      <c r="K494" s="18">
        <v>178</v>
      </c>
      <c r="L494" s="18">
        <v>179</v>
      </c>
      <c r="M494" s="18">
        <v>188</v>
      </c>
      <c r="N494" s="18">
        <v>158</v>
      </c>
      <c r="O494" s="18">
        <v>102</v>
      </c>
      <c r="P494" s="18">
        <v>152</v>
      </c>
      <c r="Q494" s="18">
        <v>160</v>
      </c>
      <c r="R494" s="18">
        <v>161</v>
      </c>
      <c r="S494" s="18">
        <v>120</v>
      </c>
      <c r="T494" s="18">
        <v>160</v>
      </c>
      <c r="U494" s="18">
        <v>137</v>
      </c>
      <c r="V494" s="18">
        <v>112</v>
      </c>
      <c r="W494" s="18">
        <v>161</v>
      </c>
      <c r="X494" s="18">
        <v>140</v>
      </c>
      <c r="Y494" s="18">
        <v>129</v>
      </c>
      <c r="Z494" s="18">
        <v>147</v>
      </c>
      <c r="AA494" s="18">
        <v>151</v>
      </c>
      <c r="AB494" s="131">
        <v>154</v>
      </c>
      <c r="AC494" s="131">
        <v>85</v>
      </c>
      <c r="AD494" s="131">
        <v>127</v>
      </c>
      <c r="AE494" s="131">
        <v>162</v>
      </c>
      <c r="AF494" s="131">
        <v>155</v>
      </c>
      <c r="AG494" s="131">
        <v>155</v>
      </c>
      <c r="AH494" s="131">
        <v>135</v>
      </c>
      <c r="AI494" s="131">
        <v>161</v>
      </c>
      <c r="AJ494" s="131">
        <v>79</v>
      </c>
      <c r="AK494" s="131">
        <v>153</v>
      </c>
      <c r="AL494" s="131">
        <v>170</v>
      </c>
      <c r="AM494" s="131">
        <v>142</v>
      </c>
      <c r="AN494" s="131">
        <v>154</v>
      </c>
      <c r="AO494" s="131">
        <v>158</v>
      </c>
      <c r="AP494" s="131">
        <v>169</v>
      </c>
      <c r="AQ494" s="131">
        <v>95</v>
      </c>
      <c r="AR494" s="131">
        <v>148</v>
      </c>
      <c r="AS494" s="131">
        <v>134</v>
      </c>
      <c r="AT494" s="131">
        <v>133</v>
      </c>
      <c r="AU494" s="131">
        <v>139</v>
      </c>
      <c r="AV494" s="131">
        <v>157</v>
      </c>
      <c r="AW494" s="131">
        <v>135</v>
      </c>
      <c r="AX494" s="131">
        <v>96</v>
      </c>
      <c r="AY494" s="131">
        <v>150</v>
      </c>
      <c r="AZ494" s="131">
        <v>164</v>
      </c>
      <c r="BA494" s="131">
        <v>158</v>
      </c>
      <c r="BB494" s="131">
        <v>128</v>
      </c>
      <c r="BC494" s="131">
        <v>194</v>
      </c>
      <c r="BD494" s="131">
        <v>160</v>
      </c>
      <c r="BE494" s="131">
        <v>111</v>
      </c>
      <c r="BF494" s="131">
        <v>156</v>
      </c>
      <c r="BG494" s="131">
        <v>171</v>
      </c>
      <c r="BH494" s="131">
        <v>138</v>
      </c>
      <c r="BI494" s="131">
        <v>146</v>
      </c>
      <c r="BJ494" s="131">
        <v>160</v>
      </c>
      <c r="BK494" s="131">
        <v>140</v>
      </c>
      <c r="BL494" s="131">
        <v>108</v>
      </c>
      <c r="BM494" s="131">
        <v>128</v>
      </c>
      <c r="BN494" s="131">
        <v>180</v>
      </c>
      <c r="BO494" s="131">
        <v>134</v>
      </c>
      <c r="BP494" s="131">
        <v>140</v>
      </c>
      <c r="BQ494" s="131">
        <v>166</v>
      </c>
      <c r="BR494" s="131">
        <v>177</v>
      </c>
      <c r="BS494" s="131">
        <v>129</v>
      </c>
      <c r="BT494" s="131">
        <v>149</v>
      </c>
      <c r="BU494" s="131">
        <v>133</v>
      </c>
      <c r="BV494" s="131">
        <v>151</v>
      </c>
      <c r="BW494" s="131">
        <v>155</v>
      </c>
      <c r="BX494" s="131">
        <v>149</v>
      </c>
      <c r="BY494" s="131">
        <v>186</v>
      </c>
      <c r="BZ494" s="131">
        <v>102</v>
      </c>
      <c r="CA494" s="131">
        <v>144</v>
      </c>
      <c r="CB494" s="131">
        <v>170</v>
      </c>
      <c r="CC494" s="131">
        <v>157</v>
      </c>
      <c r="CD494" s="131">
        <v>139</v>
      </c>
      <c r="CE494" s="131">
        <v>169</v>
      </c>
      <c r="CF494" s="131">
        <v>164</v>
      </c>
      <c r="CG494" s="131">
        <v>103</v>
      </c>
      <c r="CH494" s="131">
        <v>155</v>
      </c>
      <c r="CI494" s="131">
        <v>157</v>
      </c>
      <c r="CJ494" s="131">
        <v>174</v>
      </c>
      <c r="CK494" s="131">
        <v>156</v>
      </c>
      <c r="CL494" s="131">
        <v>165</v>
      </c>
      <c r="CM494" s="131">
        <v>185</v>
      </c>
      <c r="CN494" s="131">
        <v>102</v>
      </c>
      <c r="CO494" s="131">
        <v>134</v>
      </c>
      <c r="CP494" s="131">
        <v>151</v>
      </c>
    </row>
    <row r="495" spans="2:94" x14ac:dyDescent="0.3">
      <c r="B495" s="18" t="str">
        <f t="shared" si="13"/>
        <v>server:error:CC-ACCOUNT_NOT_FOUNDGoogle Android</v>
      </c>
      <c r="C495" s="18" t="s">
        <v>190</v>
      </c>
      <c r="D495" s="18" t="s">
        <v>4</v>
      </c>
      <c r="E495" s="18">
        <v>130</v>
      </c>
      <c r="F495" s="18">
        <v>129</v>
      </c>
      <c r="G495" s="18">
        <v>133</v>
      </c>
      <c r="H495" s="18">
        <v>101</v>
      </c>
      <c r="I495" s="18">
        <v>86</v>
      </c>
      <c r="J495" s="18">
        <v>157</v>
      </c>
      <c r="K495" s="18">
        <v>145</v>
      </c>
      <c r="L495" s="18">
        <v>176</v>
      </c>
      <c r="M495" s="18">
        <v>131</v>
      </c>
      <c r="N495" s="18">
        <v>130</v>
      </c>
      <c r="O495" s="18">
        <v>89</v>
      </c>
      <c r="P495" s="18">
        <v>109</v>
      </c>
      <c r="Q495" s="18">
        <v>115</v>
      </c>
      <c r="R495" s="18">
        <v>132</v>
      </c>
      <c r="S495" s="18">
        <v>142</v>
      </c>
      <c r="T495" s="18">
        <v>140</v>
      </c>
      <c r="U495" s="18">
        <v>125</v>
      </c>
      <c r="V495" s="18">
        <v>101</v>
      </c>
      <c r="W495" s="18">
        <v>121</v>
      </c>
      <c r="X495" s="18">
        <v>133</v>
      </c>
      <c r="Y495" s="18">
        <v>121</v>
      </c>
      <c r="Z495" s="18">
        <v>111</v>
      </c>
      <c r="AA495" s="18">
        <v>111</v>
      </c>
      <c r="AB495" s="131">
        <v>107</v>
      </c>
      <c r="AC495" s="131">
        <v>88</v>
      </c>
      <c r="AD495" s="131">
        <v>126</v>
      </c>
      <c r="AE495" s="131">
        <v>127</v>
      </c>
      <c r="AF495" s="131">
        <v>122</v>
      </c>
      <c r="AG495" s="131">
        <v>129</v>
      </c>
      <c r="AH495" s="131">
        <v>123</v>
      </c>
      <c r="AI495" s="131">
        <v>141</v>
      </c>
      <c r="AJ495" s="131">
        <v>90</v>
      </c>
      <c r="AK495" s="131">
        <v>140</v>
      </c>
      <c r="AL495" s="131">
        <v>142</v>
      </c>
      <c r="AM495" s="131">
        <v>139</v>
      </c>
      <c r="AN495" s="131">
        <v>164</v>
      </c>
      <c r="AO495" s="131">
        <v>131</v>
      </c>
      <c r="AP495" s="131">
        <v>122</v>
      </c>
      <c r="AQ495" s="131">
        <v>96</v>
      </c>
      <c r="AR495" s="131">
        <v>123</v>
      </c>
      <c r="AS495" s="131">
        <v>106</v>
      </c>
      <c r="AT495" s="131">
        <v>131</v>
      </c>
      <c r="AU495" s="131">
        <v>110</v>
      </c>
      <c r="AV495" s="131">
        <v>127</v>
      </c>
      <c r="AW495" s="131">
        <v>102</v>
      </c>
      <c r="AX495" s="131">
        <v>97</v>
      </c>
      <c r="AY495" s="131">
        <v>109</v>
      </c>
      <c r="AZ495" s="131">
        <v>117</v>
      </c>
      <c r="BA495" s="131">
        <v>108</v>
      </c>
      <c r="BB495" s="131">
        <v>111</v>
      </c>
      <c r="BC495" s="131">
        <v>112</v>
      </c>
      <c r="BD495" s="131">
        <v>109</v>
      </c>
      <c r="BE495" s="131">
        <v>86</v>
      </c>
      <c r="BF495" s="131">
        <v>124</v>
      </c>
      <c r="BG495" s="131">
        <v>103</v>
      </c>
      <c r="BH495" s="131">
        <v>95</v>
      </c>
      <c r="BI495" s="131">
        <v>117</v>
      </c>
      <c r="BJ495" s="131">
        <v>135</v>
      </c>
      <c r="BK495" s="131">
        <v>99</v>
      </c>
      <c r="BL495" s="131">
        <v>81</v>
      </c>
      <c r="BM495" s="131">
        <v>117</v>
      </c>
      <c r="BN495" s="131">
        <v>121</v>
      </c>
      <c r="BO495" s="131">
        <v>102</v>
      </c>
      <c r="BP495" s="131">
        <v>117</v>
      </c>
      <c r="BQ495" s="131">
        <v>172</v>
      </c>
      <c r="BR495" s="131">
        <v>104</v>
      </c>
      <c r="BS495" s="131">
        <v>116</v>
      </c>
      <c r="BT495" s="131">
        <v>120</v>
      </c>
      <c r="BU495" s="131">
        <v>116</v>
      </c>
      <c r="BV495" s="131">
        <v>120</v>
      </c>
      <c r="BW495" s="131">
        <v>111</v>
      </c>
      <c r="BX495" s="131">
        <v>132</v>
      </c>
      <c r="BY495" s="131">
        <v>117</v>
      </c>
      <c r="BZ495" s="131">
        <v>89</v>
      </c>
      <c r="CA495" s="131">
        <v>124</v>
      </c>
      <c r="CB495" s="131">
        <v>126</v>
      </c>
      <c r="CC495" s="131">
        <v>90</v>
      </c>
      <c r="CD495" s="131">
        <v>109</v>
      </c>
      <c r="CE495" s="131">
        <v>136</v>
      </c>
      <c r="CF495" s="131">
        <v>133</v>
      </c>
      <c r="CG495" s="131">
        <v>87</v>
      </c>
      <c r="CH495" s="131">
        <v>114</v>
      </c>
      <c r="CI495" s="131">
        <v>137</v>
      </c>
      <c r="CJ495" s="131">
        <v>118</v>
      </c>
      <c r="CK495" s="131">
        <v>127</v>
      </c>
      <c r="CL495" s="131">
        <v>126</v>
      </c>
      <c r="CM495" s="131">
        <v>146</v>
      </c>
      <c r="CN495" s="131">
        <v>93</v>
      </c>
      <c r="CO495" s="131">
        <v>119</v>
      </c>
      <c r="CP495" s="131">
        <v>114</v>
      </c>
    </row>
    <row r="496" spans="2:94" x14ac:dyDescent="0.3">
      <c r="B496" s="18" t="str">
        <f t="shared" si="13"/>
        <v>server:error:CC-USERNAME-ALREADY-EXISTSGoogle Android</v>
      </c>
      <c r="C496" s="18" t="s">
        <v>191</v>
      </c>
      <c r="D496" s="18" t="s">
        <v>4</v>
      </c>
      <c r="E496" s="18">
        <v>81</v>
      </c>
      <c r="F496" s="18">
        <v>92</v>
      </c>
      <c r="G496" s="18">
        <v>83</v>
      </c>
      <c r="H496" s="18">
        <v>49</v>
      </c>
      <c r="I496" s="18">
        <v>55</v>
      </c>
      <c r="J496" s="18">
        <v>104</v>
      </c>
      <c r="K496" s="18">
        <v>83</v>
      </c>
      <c r="L496" s="18">
        <v>104</v>
      </c>
      <c r="M496" s="18">
        <v>83</v>
      </c>
      <c r="N496" s="18">
        <v>81</v>
      </c>
      <c r="O496" s="18">
        <v>56</v>
      </c>
      <c r="P496" s="18">
        <v>75</v>
      </c>
      <c r="Q496" s="18">
        <v>75</v>
      </c>
      <c r="R496" s="18">
        <v>66</v>
      </c>
      <c r="S496" s="18">
        <v>74</v>
      </c>
      <c r="T496" s="18">
        <v>108</v>
      </c>
      <c r="U496" s="18">
        <v>87</v>
      </c>
      <c r="V496" s="18">
        <v>37</v>
      </c>
      <c r="W496" s="18">
        <v>81</v>
      </c>
      <c r="X496" s="18">
        <v>78</v>
      </c>
      <c r="Y496" s="18">
        <v>63</v>
      </c>
      <c r="Z496" s="18">
        <v>90</v>
      </c>
      <c r="AA496" s="18">
        <v>66</v>
      </c>
      <c r="AB496" s="131">
        <v>76</v>
      </c>
      <c r="AC496" s="131">
        <v>33</v>
      </c>
      <c r="AD496" s="131">
        <v>72</v>
      </c>
      <c r="AE496" s="131">
        <v>70</v>
      </c>
      <c r="AF496" s="131">
        <v>87</v>
      </c>
      <c r="AG496" s="131">
        <v>66</v>
      </c>
      <c r="AH496" s="131">
        <v>76</v>
      </c>
      <c r="AI496" s="131">
        <v>70</v>
      </c>
      <c r="AJ496" s="131">
        <v>45</v>
      </c>
      <c r="AK496" s="131">
        <v>82</v>
      </c>
      <c r="AL496" s="131">
        <v>100</v>
      </c>
      <c r="AM496" s="131">
        <v>86</v>
      </c>
      <c r="AN496" s="131">
        <v>78</v>
      </c>
      <c r="AO496" s="131">
        <v>76</v>
      </c>
      <c r="AP496" s="131">
        <v>77</v>
      </c>
      <c r="AQ496" s="131">
        <v>36</v>
      </c>
      <c r="AR496" s="131">
        <v>75</v>
      </c>
      <c r="AS496" s="131">
        <v>72</v>
      </c>
      <c r="AT496" s="131">
        <v>89</v>
      </c>
      <c r="AU496" s="131">
        <v>70</v>
      </c>
      <c r="AV496" s="131">
        <v>65</v>
      </c>
      <c r="AW496" s="131">
        <v>67</v>
      </c>
      <c r="AX496" s="131">
        <v>41</v>
      </c>
      <c r="AY496" s="131">
        <v>78</v>
      </c>
      <c r="AZ496" s="131">
        <v>89</v>
      </c>
      <c r="BA496" s="131">
        <v>96</v>
      </c>
      <c r="BB496" s="131">
        <v>71</v>
      </c>
      <c r="BC496" s="131">
        <v>74</v>
      </c>
      <c r="BD496" s="131">
        <v>71</v>
      </c>
      <c r="BE496" s="131">
        <v>42</v>
      </c>
      <c r="BF496" s="131">
        <v>75</v>
      </c>
      <c r="BG496" s="131">
        <v>74</v>
      </c>
      <c r="BH496" s="131">
        <v>75</v>
      </c>
      <c r="BI496" s="131">
        <v>72</v>
      </c>
      <c r="BJ496" s="131">
        <v>75</v>
      </c>
      <c r="BK496" s="131">
        <v>72</v>
      </c>
      <c r="BL496" s="131">
        <v>56</v>
      </c>
      <c r="BM496" s="131">
        <v>64</v>
      </c>
      <c r="BN496" s="131">
        <v>61</v>
      </c>
      <c r="BO496" s="131">
        <v>74</v>
      </c>
      <c r="BP496" s="131">
        <v>87</v>
      </c>
      <c r="BQ496" s="131">
        <v>101</v>
      </c>
      <c r="BR496" s="131">
        <v>83</v>
      </c>
      <c r="BS496" s="131">
        <v>48</v>
      </c>
      <c r="BT496" s="131">
        <v>80</v>
      </c>
      <c r="BU496" s="131">
        <v>83</v>
      </c>
      <c r="BV496" s="131">
        <v>78</v>
      </c>
      <c r="BW496" s="131">
        <v>75</v>
      </c>
      <c r="BX496" s="131">
        <v>87</v>
      </c>
      <c r="BY496" s="131">
        <v>81</v>
      </c>
      <c r="BZ496" s="131">
        <v>34</v>
      </c>
      <c r="CA496" s="131">
        <v>65</v>
      </c>
      <c r="CB496" s="131">
        <v>67</v>
      </c>
      <c r="CC496" s="131">
        <v>72</v>
      </c>
      <c r="CD496" s="131">
        <v>73</v>
      </c>
      <c r="CE496" s="131">
        <v>77</v>
      </c>
      <c r="CF496" s="131">
        <v>73</v>
      </c>
      <c r="CG496" s="131">
        <v>38</v>
      </c>
      <c r="CH496" s="131">
        <v>81</v>
      </c>
      <c r="CI496" s="131">
        <v>69</v>
      </c>
      <c r="CJ496" s="131">
        <v>64</v>
      </c>
      <c r="CK496" s="131">
        <v>69</v>
      </c>
      <c r="CL496" s="131">
        <v>113</v>
      </c>
      <c r="CM496" s="131">
        <v>95</v>
      </c>
      <c r="CN496" s="131">
        <v>49</v>
      </c>
      <c r="CO496" s="131">
        <v>73</v>
      </c>
      <c r="CP496" s="131">
        <v>73</v>
      </c>
    </row>
    <row r="497" spans="2:94" x14ac:dyDescent="0.3">
      <c r="B497" s="18" t="str">
        <f t="shared" si="13"/>
        <v>server:error:CC-INVALID_ZIPCODEGoogle Android</v>
      </c>
      <c r="C497" s="18" t="s">
        <v>197</v>
      </c>
      <c r="D497" s="18" t="s">
        <v>4</v>
      </c>
      <c r="E497" s="18">
        <v>76</v>
      </c>
      <c r="F497" s="18">
        <v>94</v>
      </c>
      <c r="G497" s="18">
        <v>65</v>
      </c>
      <c r="H497" s="18">
        <v>52</v>
      </c>
      <c r="I497" s="18">
        <v>52</v>
      </c>
      <c r="J497" s="18">
        <v>73</v>
      </c>
      <c r="K497" s="18">
        <v>87</v>
      </c>
      <c r="L497" s="18">
        <v>86</v>
      </c>
      <c r="M497" s="18">
        <v>104</v>
      </c>
      <c r="N497" s="18">
        <v>57</v>
      </c>
      <c r="O497" s="18">
        <v>47</v>
      </c>
      <c r="P497" s="18">
        <v>52</v>
      </c>
      <c r="Q497" s="18">
        <v>57</v>
      </c>
      <c r="R497" s="18">
        <v>60</v>
      </c>
      <c r="S497" s="18">
        <v>83</v>
      </c>
      <c r="T497" s="18">
        <v>83</v>
      </c>
      <c r="U497" s="18">
        <v>68</v>
      </c>
      <c r="V497" s="18">
        <v>56</v>
      </c>
      <c r="W497" s="18">
        <v>68</v>
      </c>
      <c r="X497" s="18">
        <v>73</v>
      </c>
      <c r="Y497" s="18">
        <v>73</v>
      </c>
      <c r="Z497" s="18">
        <v>74</v>
      </c>
      <c r="AA497" s="18">
        <v>65</v>
      </c>
      <c r="AB497" s="132">
        <v>54</v>
      </c>
      <c r="AC497" s="132">
        <v>51</v>
      </c>
      <c r="AD497" s="132">
        <v>62</v>
      </c>
      <c r="AE497" s="132">
        <v>76</v>
      </c>
      <c r="AF497" s="132">
        <v>75</v>
      </c>
      <c r="AG497" s="132">
        <v>86</v>
      </c>
      <c r="AH497" s="132">
        <v>61</v>
      </c>
      <c r="AI497" s="132">
        <v>54</v>
      </c>
      <c r="AJ497" s="132">
        <v>43</v>
      </c>
      <c r="AK497" s="132">
        <v>68</v>
      </c>
      <c r="AL497" s="132">
        <v>95</v>
      </c>
      <c r="AM497" s="132">
        <v>87</v>
      </c>
      <c r="AN497" s="132">
        <v>93</v>
      </c>
      <c r="AO497" s="132">
        <v>101</v>
      </c>
      <c r="AP497" s="132">
        <v>76</v>
      </c>
      <c r="AQ497" s="132">
        <v>53</v>
      </c>
      <c r="AR497" s="132">
        <v>57</v>
      </c>
      <c r="AS497" s="132">
        <v>58</v>
      </c>
      <c r="AT497" s="132">
        <v>76</v>
      </c>
      <c r="AU497" s="132">
        <v>78</v>
      </c>
      <c r="AV497" s="132">
        <v>83</v>
      </c>
      <c r="AW497" s="132">
        <v>55</v>
      </c>
      <c r="AX497" s="132">
        <v>48</v>
      </c>
      <c r="AY497" s="132">
        <v>66</v>
      </c>
      <c r="AZ497" s="132">
        <v>64</v>
      </c>
      <c r="BA497" s="132">
        <v>71</v>
      </c>
      <c r="BB497" s="132">
        <v>63</v>
      </c>
      <c r="BC497" s="132">
        <v>76</v>
      </c>
      <c r="BD497" s="132">
        <v>60</v>
      </c>
      <c r="BE497" s="132">
        <v>50</v>
      </c>
      <c r="BF497" s="132">
        <v>58</v>
      </c>
      <c r="BG497" s="132">
        <v>65</v>
      </c>
      <c r="BH497" s="132">
        <v>75</v>
      </c>
      <c r="BI497" s="132">
        <v>75</v>
      </c>
      <c r="BJ497" s="132">
        <v>75</v>
      </c>
      <c r="BK497" s="132">
        <v>56</v>
      </c>
      <c r="BL497" s="132">
        <v>48</v>
      </c>
      <c r="BM497" s="132">
        <v>60</v>
      </c>
      <c r="BN497" s="132">
        <v>57</v>
      </c>
      <c r="BO497" s="132">
        <v>61</v>
      </c>
      <c r="BP497" s="132">
        <v>80</v>
      </c>
      <c r="BQ497" s="132">
        <v>118</v>
      </c>
      <c r="BR497" s="132">
        <v>70</v>
      </c>
      <c r="BS497" s="132">
        <v>62</v>
      </c>
      <c r="BT497" s="132">
        <v>65</v>
      </c>
      <c r="BU497" s="132">
        <v>56</v>
      </c>
      <c r="BV497" s="132">
        <v>76</v>
      </c>
      <c r="BW497" s="132">
        <v>77</v>
      </c>
      <c r="BX497" s="132">
        <v>86</v>
      </c>
      <c r="BY497" s="132">
        <v>60</v>
      </c>
      <c r="BZ497" s="132">
        <v>48</v>
      </c>
      <c r="CA497" s="132">
        <v>45</v>
      </c>
      <c r="CB497" s="132">
        <v>51</v>
      </c>
      <c r="CC497" s="132">
        <v>54</v>
      </c>
      <c r="CD497" s="132">
        <v>61</v>
      </c>
      <c r="CE497" s="132">
        <v>94</v>
      </c>
      <c r="CF497" s="132">
        <v>54</v>
      </c>
      <c r="CG497" s="132">
        <v>47</v>
      </c>
      <c r="CH497" s="132">
        <v>58</v>
      </c>
      <c r="CI497" s="132">
        <v>51</v>
      </c>
      <c r="CJ497" s="132">
        <v>54</v>
      </c>
      <c r="CK497" s="132">
        <v>75</v>
      </c>
      <c r="CL497" s="132">
        <v>80</v>
      </c>
      <c r="CM497" s="132">
        <v>39</v>
      </c>
      <c r="CN497" s="132">
        <v>35</v>
      </c>
      <c r="CO497" s="132">
        <v>50</v>
      </c>
      <c r="CP497" s="133">
        <v>45</v>
      </c>
    </row>
    <row r="498" spans="2:94" x14ac:dyDescent="0.3">
      <c r="B498" s="18" t="str">
        <f t="shared" si="13"/>
        <v>server:error:CC-INVALID_CVVGoogle Android</v>
      </c>
      <c r="C498" s="18" t="s">
        <v>198</v>
      </c>
      <c r="D498" s="18" t="s">
        <v>4</v>
      </c>
      <c r="E498" s="18">
        <v>45</v>
      </c>
      <c r="F498" s="18">
        <v>66</v>
      </c>
      <c r="G498" s="18">
        <v>44</v>
      </c>
      <c r="H498" s="18">
        <v>32</v>
      </c>
      <c r="I498" s="18">
        <v>40</v>
      </c>
      <c r="J498" s="18">
        <v>46</v>
      </c>
      <c r="K498" s="18">
        <v>51</v>
      </c>
      <c r="L498" s="18">
        <v>53</v>
      </c>
      <c r="M498" s="18">
        <v>60</v>
      </c>
      <c r="N498" s="18">
        <v>30</v>
      </c>
      <c r="O498" s="18">
        <v>37</v>
      </c>
      <c r="P498" s="18">
        <v>42</v>
      </c>
      <c r="Q498" s="18">
        <v>33</v>
      </c>
      <c r="R498" s="18">
        <v>38</v>
      </c>
      <c r="S498" s="18">
        <v>47</v>
      </c>
      <c r="T498" s="18">
        <v>74</v>
      </c>
      <c r="U498" s="18">
        <v>29</v>
      </c>
      <c r="V498" s="18">
        <v>27</v>
      </c>
      <c r="W498" s="18">
        <v>42</v>
      </c>
      <c r="X498" s="18">
        <v>46</v>
      </c>
      <c r="Y498" s="18">
        <v>44</v>
      </c>
      <c r="Z498" s="18">
        <v>51</v>
      </c>
      <c r="AA498" s="18">
        <v>61</v>
      </c>
      <c r="AB498" s="132">
        <v>30</v>
      </c>
      <c r="AC498" s="132">
        <v>30</v>
      </c>
      <c r="AD498" s="132">
        <v>34</v>
      </c>
      <c r="AE498" s="132">
        <v>36</v>
      </c>
      <c r="AF498" s="132">
        <v>35</v>
      </c>
      <c r="AG498" s="132">
        <v>47</v>
      </c>
      <c r="AH498" s="132">
        <v>45</v>
      </c>
      <c r="AI498" s="132">
        <v>44</v>
      </c>
      <c r="AJ498" s="132">
        <v>27</v>
      </c>
      <c r="AK498" s="132">
        <v>32</v>
      </c>
      <c r="AL498" s="132">
        <v>60</v>
      </c>
      <c r="AM498" s="132">
        <v>47</v>
      </c>
      <c r="AN498" s="132">
        <v>52</v>
      </c>
      <c r="AO498" s="132">
        <v>70</v>
      </c>
      <c r="AP498" s="132">
        <v>35</v>
      </c>
      <c r="AQ498" s="132">
        <v>28</v>
      </c>
      <c r="AR498" s="132">
        <v>31</v>
      </c>
      <c r="AS498" s="132">
        <v>42</v>
      </c>
      <c r="AT498" s="132">
        <v>43</v>
      </c>
      <c r="AU498" s="132">
        <v>47</v>
      </c>
      <c r="AV498" s="132">
        <v>51</v>
      </c>
      <c r="AW498" s="132">
        <v>40</v>
      </c>
      <c r="AX498" s="132">
        <v>27</v>
      </c>
      <c r="AY498" s="132">
        <v>34</v>
      </c>
      <c r="AZ498" s="132">
        <v>44</v>
      </c>
      <c r="BA498" s="132">
        <v>37</v>
      </c>
      <c r="BB498" s="132">
        <v>37</v>
      </c>
      <c r="BC498" s="132">
        <v>55</v>
      </c>
      <c r="BD498" s="132">
        <v>43</v>
      </c>
      <c r="BE498" s="132">
        <v>28</v>
      </c>
      <c r="BF498" s="132">
        <v>34</v>
      </c>
      <c r="BG498" s="132">
        <v>35</v>
      </c>
      <c r="BH498" s="132">
        <v>49</v>
      </c>
      <c r="BI498" s="132">
        <v>43</v>
      </c>
      <c r="BJ498" s="132">
        <v>57</v>
      </c>
      <c r="BK498" s="132">
        <v>32</v>
      </c>
      <c r="BL498" s="132">
        <v>28</v>
      </c>
      <c r="BM498" s="132">
        <v>31</v>
      </c>
      <c r="BN498" s="132">
        <v>27</v>
      </c>
      <c r="BO498" s="132">
        <v>38</v>
      </c>
      <c r="BP498" s="132">
        <v>40</v>
      </c>
      <c r="BQ498" s="132">
        <v>88</v>
      </c>
      <c r="BR498" s="132">
        <v>44</v>
      </c>
      <c r="BS498" s="132">
        <v>38</v>
      </c>
      <c r="BT498" s="132">
        <v>44</v>
      </c>
      <c r="BU498" s="132">
        <v>39</v>
      </c>
      <c r="BV498" s="132">
        <v>44</v>
      </c>
      <c r="BW498" s="132">
        <v>60</v>
      </c>
      <c r="BX498" s="132">
        <v>60</v>
      </c>
      <c r="BY498" s="132">
        <v>34</v>
      </c>
      <c r="BZ498" s="132">
        <v>43</v>
      </c>
      <c r="CA498" s="132">
        <v>40</v>
      </c>
      <c r="CB498" s="132">
        <v>32</v>
      </c>
      <c r="CC498" s="132">
        <v>51</v>
      </c>
      <c r="CD498" s="132">
        <v>49</v>
      </c>
      <c r="CE498" s="132">
        <v>58</v>
      </c>
      <c r="CF498" s="132">
        <v>34</v>
      </c>
      <c r="CG498" s="132">
        <v>27</v>
      </c>
      <c r="CH498" s="132">
        <v>27</v>
      </c>
      <c r="CI498" s="132">
        <v>36</v>
      </c>
      <c r="CJ498" s="132">
        <v>40</v>
      </c>
      <c r="CK498" s="132">
        <v>50</v>
      </c>
      <c r="CL498" s="132">
        <v>54</v>
      </c>
      <c r="CM498" s="132">
        <v>41</v>
      </c>
      <c r="CN498" s="132">
        <v>36</v>
      </c>
      <c r="CO498" s="132">
        <v>42</v>
      </c>
      <c r="CP498" s="133">
        <v>35</v>
      </c>
    </row>
    <row r="499" spans="2:94" x14ac:dyDescent="0.3">
      <c r="B499" s="18" t="str">
        <f t="shared" si="13"/>
        <v>server:error:CC-INVALID_CARD_NUMBERGoogle Android</v>
      </c>
      <c r="C499" s="18" t="s">
        <v>199</v>
      </c>
      <c r="D499" s="18" t="s">
        <v>4</v>
      </c>
      <c r="E499" s="18">
        <v>33</v>
      </c>
      <c r="F499" s="18">
        <v>51</v>
      </c>
      <c r="G499" s="18">
        <v>29</v>
      </c>
      <c r="H499" s="18">
        <v>31</v>
      </c>
      <c r="I499" s="18">
        <v>30</v>
      </c>
      <c r="J499" s="18">
        <v>33</v>
      </c>
      <c r="K499" s="18">
        <v>26</v>
      </c>
      <c r="L499" s="18">
        <v>62</v>
      </c>
      <c r="M499" s="18">
        <v>51</v>
      </c>
      <c r="N499" s="18">
        <v>33</v>
      </c>
      <c r="O499" s="18">
        <v>27</v>
      </c>
      <c r="P499" s="18">
        <v>28</v>
      </c>
      <c r="Q499" s="18">
        <v>28</v>
      </c>
      <c r="R499" s="18">
        <v>39</v>
      </c>
      <c r="S499" s="18">
        <v>38</v>
      </c>
      <c r="T499" s="18">
        <v>29</v>
      </c>
      <c r="U499" s="18">
        <v>31</v>
      </c>
      <c r="V499" s="18">
        <v>19</v>
      </c>
      <c r="W499" s="18">
        <v>26</v>
      </c>
      <c r="X499" s="18">
        <v>34</v>
      </c>
      <c r="Y499" s="18">
        <v>31</v>
      </c>
      <c r="Z499" s="18">
        <v>34</v>
      </c>
      <c r="AA499" s="18">
        <v>45</v>
      </c>
      <c r="AB499" s="132">
        <v>19</v>
      </c>
      <c r="AC499" s="132">
        <v>27</v>
      </c>
      <c r="AD499" s="132">
        <v>26</v>
      </c>
      <c r="AE499" s="132">
        <v>29</v>
      </c>
      <c r="AF499" s="132">
        <v>37</v>
      </c>
      <c r="AG499" s="132">
        <v>29</v>
      </c>
      <c r="AH499" s="132">
        <v>30</v>
      </c>
      <c r="AI499" s="132">
        <v>31</v>
      </c>
      <c r="AJ499" s="132">
        <v>26</v>
      </c>
      <c r="AK499" s="132">
        <v>31</v>
      </c>
      <c r="AL499" s="132">
        <v>62</v>
      </c>
      <c r="AM499" s="132">
        <v>41</v>
      </c>
      <c r="AN499" s="132">
        <v>44</v>
      </c>
      <c r="AO499" s="132">
        <v>46</v>
      </c>
      <c r="AP499" s="132">
        <v>26</v>
      </c>
      <c r="AQ499" s="132">
        <v>18</v>
      </c>
      <c r="AR499" s="132">
        <v>38</v>
      </c>
      <c r="AS499" s="132">
        <v>37</v>
      </c>
      <c r="AT499" s="132">
        <v>30</v>
      </c>
      <c r="AU499" s="132">
        <v>28</v>
      </c>
      <c r="AV499" s="132">
        <v>42</v>
      </c>
      <c r="AW499" s="132">
        <v>24</v>
      </c>
      <c r="AX499" s="132">
        <v>17</v>
      </c>
      <c r="AY499" s="132">
        <v>28</v>
      </c>
      <c r="AZ499" s="132">
        <v>29</v>
      </c>
      <c r="BA499" s="132">
        <v>41</v>
      </c>
      <c r="BB499" s="132">
        <v>29</v>
      </c>
      <c r="BC499" s="132">
        <v>31</v>
      </c>
      <c r="BD499" s="132">
        <v>31</v>
      </c>
      <c r="BE499" s="132">
        <v>25</v>
      </c>
      <c r="BF499" s="132">
        <v>19</v>
      </c>
      <c r="BG499" s="132">
        <v>22</v>
      </c>
      <c r="BH499" s="132">
        <v>33</v>
      </c>
      <c r="BI499" s="132">
        <v>34</v>
      </c>
      <c r="BJ499" s="132">
        <v>38</v>
      </c>
      <c r="BK499" s="132">
        <v>18</v>
      </c>
      <c r="BL499" s="132">
        <v>13</v>
      </c>
      <c r="BM499" s="132">
        <v>29</v>
      </c>
      <c r="BN499" s="132">
        <v>27</v>
      </c>
      <c r="BO499" s="132">
        <v>37</v>
      </c>
      <c r="BP499" s="132">
        <v>30</v>
      </c>
      <c r="BQ499" s="132">
        <v>45</v>
      </c>
      <c r="BR499" s="132">
        <v>30</v>
      </c>
      <c r="BS499" s="132">
        <v>28</v>
      </c>
      <c r="BT499" s="132">
        <v>28</v>
      </c>
      <c r="BU499" s="132">
        <v>29</v>
      </c>
      <c r="BV499" s="132">
        <v>34</v>
      </c>
      <c r="BW499" s="132">
        <v>40</v>
      </c>
      <c r="BX499" s="132">
        <v>31</v>
      </c>
      <c r="BY499" s="132">
        <v>21</v>
      </c>
      <c r="BZ499" s="132">
        <v>19</v>
      </c>
      <c r="CA499" s="132">
        <v>22</v>
      </c>
      <c r="CB499" s="132">
        <v>33</v>
      </c>
      <c r="CC499" s="132">
        <v>47</v>
      </c>
      <c r="CD499" s="132">
        <v>32</v>
      </c>
      <c r="CE499" s="132">
        <v>31</v>
      </c>
      <c r="CF499" s="132">
        <v>33</v>
      </c>
      <c r="CG499" s="132">
        <v>20</v>
      </c>
      <c r="CH499" s="132">
        <v>34</v>
      </c>
      <c r="CI499" s="132">
        <v>33</v>
      </c>
      <c r="CJ499" s="132">
        <v>33</v>
      </c>
      <c r="CK499" s="132">
        <v>30</v>
      </c>
      <c r="CL499" s="132">
        <v>32</v>
      </c>
      <c r="CM499" s="132">
        <v>18</v>
      </c>
      <c r="CN499" s="132">
        <v>15</v>
      </c>
      <c r="CO499" s="132">
        <v>14</v>
      </c>
      <c r="CP499" s="133">
        <v>27</v>
      </c>
    </row>
    <row r="500" spans="2:94" x14ac:dyDescent="0.3">
      <c r="B500" s="18" t="str">
        <f t="shared" si="13"/>
        <v>server:error:CC-DUPLICATE_PAYMENTGoogle Android</v>
      </c>
      <c r="C500" s="18" t="s">
        <v>196</v>
      </c>
      <c r="D500" s="18" t="s">
        <v>4</v>
      </c>
      <c r="E500" s="18">
        <v>25</v>
      </c>
      <c r="F500" s="18">
        <v>35</v>
      </c>
      <c r="G500" s="18">
        <v>26</v>
      </c>
      <c r="H500" s="18">
        <v>17</v>
      </c>
      <c r="I500" s="18">
        <v>18</v>
      </c>
      <c r="J500" s="18">
        <v>32</v>
      </c>
      <c r="K500" s="18">
        <v>37</v>
      </c>
      <c r="L500" s="18">
        <v>40</v>
      </c>
      <c r="M500" s="18">
        <v>41</v>
      </c>
      <c r="N500" s="18">
        <v>27</v>
      </c>
      <c r="O500" s="18">
        <v>13</v>
      </c>
      <c r="P500" s="18">
        <v>18</v>
      </c>
      <c r="Q500" s="18">
        <v>35</v>
      </c>
      <c r="R500" s="18">
        <v>28</v>
      </c>
      <c r="S500" s="18">
        <v>27</v>
      </c>
      <c r="T500" s="18">
        <v>26</v>
      </c>
      <c r="U500" s="18">
        <v>31</v>
      </c>
      <c r="V500" s="18">
        <v>15</v>
      </c>
      <c r="W500" s="18">
        <v>16</v>
      </c>
      <c r="X500" s="18">
        <v>27</v>
      </c>
      <c r="Y500" s="18">
        <v>25</v>
      </c>
      <c r="Z500" s="18">
        <v>21</v>
      </c>
      <c r="AA500" s="18">
        <v>21</v>
      </c>
      <c r="AB500" s="132">
        <v>22</v>
      </c>
      <c r="AC500" s="132">
        <v>18</v>
      </c>
      <c r="AD500" s="132">
        <v>22</v>
      </c>
      <c r="AE500" s="132">
        <v>28</v>
      </c>
      <c r="AF500" s="132">
        <v>25</v>
      </c>
      <c r="AG500" s="132">
        <v>20</v>
      </c>
      <c r="AH500" s="132">
        <v>35</v>
      </c>
      <c r="AI500" s="132">
        <v>19</v>
      </c>
      <c r="AJ500" s="132">
        <v>18</v>
      </c>
      <c r="AK500" s="132">
        <v>30</v>
      </c>
      <c r="AL500" s="132">
        <v>32</v>
      </c>
      <c r="AM500" s="132">
        <v>34</v>
      </c>
      <c r="AN500" s="132">
        <v>33</v>
      </c>
      <c r="AO500" s="132">
        <v>27</v>
      </c>
      <c r="AP500" s="132">
        <v>20</v>
      </c>
      <c r="AQ500" s="132">
        <v>18</v>
      </c>
      <c r="AR500" s="132">
        <v>16</v>
      </c>
      <c r="AS500" s="132">
        <v>16</v>
      </c>
      <c r="AT500" s="132">
        <v>20</v>
      </c>
      <c r="AU500" s="132">
        <v>32</v>
      </c>
      <c r="AV500" s="132">
        <v>30</v>
      </c>
      <c r="AW500" s="132">
        <v>16</v>
      </c>
      <c r="AX500" s="132">
        <v>20</v>
      </c>
      <c r="AY500" s="132">
        <v>20</v>
      </c>
      <c r="AZ500" s="132">
        <v>29</v>
      </c>
      <c r="BA500" s="132">
        <v>29</v>
      </c>
      <c r="BB500" s="132">
        <v>25</v>
      </c>
      <c r="BC500" s="132">
        <v>30</v>
      </c>
      <c r="BD500" s="132">
        <v>15</v>
      </c>
      <c r="BE500" s="132">
        <v>23</v>
      </c>
      <c r="BF500" s="132">
        <v>30</v>
      </c>
      <c r="BG500" s="132">
        <v>25</v>
      </c>
      <c r="BH500" s="132">
        <v>20</v>
      </c>
      <c r="BI500" s="132">
        <v>20</v>
      </c>
      <c r="BJ500" s="132">
        <v>25</v>
      </c>
      <c r="BK500" s="132">
        <v>21</v>
      </c>
      <c r="BL500" s="132">
        <v>16</v>
      </c>
      <c r="BM500" s="132">
        <v>21</v>
      </c>
      <c r="BN500" s="132">
        <v>17</v>
      </c>
      <c r="BO500" s="132">
        <v>19</v>
      </c>
      <c r="BP500" s="132">
        <v>35</v>
      </c>
      <c r="BQ500" s="132">
        <v>36</v>
      </c>
      <c r="BR500" s="132">
        <v>23</v>
      </c>
      <c r="BS500" s="132">
        <v>17</v>
      </c>
      <c r="BT500" s="132">
        <v>17</v>
      </c>
      <c r="BU500" s="132">
        <v>25</v>
      </c>
      <c r="BV500" s="132">
        <v>24</v>
      </c>
      <c r="BW500" s="132">
        <v>34</v>
      </c>
      <c r="BX500" s="132">
        <v>34</v>
      </c>
      <c r="BY500" s="132">
        <v>18</v>
      </c>
      <c r="BZ500" s="132">
        <v>17</v>
      </c>
      <c r="CA500" s="132">
        <v>19</v>
      </c>
      <c r="CB500" s="132">
        <v>18</v>
      </c>
      <c r="CC500" s="132">
        <v>20</v>
      </c>
      <c r="CD500" s="132">
        <v>30</v>
      </c>
      <c r="CE500" s="132">
        <v>29</v>
      </c>
      <c r="CF500" s="132">
        <v>21</v>
      </c>
      <c r="CG500" s="132">
        <v>26</v>
      </c>
      <c r="CH500" s="132">
        <v>17</v>
      </c>
      <c r="CI500" s="132">
        <v>14</v>
      </c>
      <c r="CJ500" s="132">
        <v>22</v>
      </c>
      <c r="CK500" s="132">
        <v>29</v>
      </c>
      <c r="CL500" s="132">
        <v>33</v>
      </c>
      <c r="CM500" s="132">
        <v>20</v>
      </c>
      <c r="CN500" s="132">
        <v>10</v>
      </c>
      <c r="CO500" s="132">
        <v>23</v>
      </c>
      <c r="CP500" s="133">
        <v>25</v>
      </c>
    </row>
    <row r="501" spans="2:94" x14ac:dyDescent="0.3">
      <c r="B501" s="18" t="str">
        <f t="shared" si="13"/>
        <v>server:error:CC-PASSWORD_DENIEDGoogle Android</v>
      </c>
      <c r="C501" s="18" t="s">
        <v>192</v>
      </c>
      <c r="D501" s="18" t="s">
        <v>4</v>
      </c>
      <c r="E501" s="18">
        <v>25</v>
      </c>
      <c r="F501" s="18">
        <v>44</v>
      </c>
      <c r="G501" s="18">
        <v>32</v>
      </c>
      <c r="H501" s="18">
        <v>17</v>
      </c>
      <c r="I501" s="18">
        <v>23</v>
      </c>
      <c r="J501" s="18">
        <v>33</v>
      </c>
      <c r="K501" s="18">
        <v>39</v>
      </c>
      <c r="L501" s="18">
        <v>40</v>
      </c>
      <c r="M501" s="18">
        <v>27</v>
      </c>
      <c r="N501" s="18">
        <v>24</v>
      </c>
      <c r="O501" s="18">
        <v>18</v>
      </c>
      <c r="P501" s="18">
        <v>25</v>
      </c>
      <c r="Q501" s="18">
        <v>26</v>
      </c>
      <c r="R501" s="18">
        <v>17</v>
      </c>
      <c r="S501" s="18">
        <v>19</v>
      </c>
      <c r="T501" s="18">
        <v>18</v>
      </c>
      <c r="U501" s="18">
        <v>28</v>
      </c>
      <c r="V501" s="18">
        <v>11</v>
      </c>
      <c r="W501" s="18">
        <v>19</v>
      </c>
      <c r="X501" s="18">
        <v>23</v>
      </c>
      <c r="Y501" s="18">
        <v>31</v>
      </c>
      <c r="Z501" s="18">
        <v>21</v>
      </c>
      <c r="AA501" s="18">
        <v>31</v>
      </c>
      <c r="AB501" s="132">
        <v>27</v>
      </c>
      <c r="AC501" s="132">
        <v>10</v>
      </c>
      <c r="AD501" s="132">
        <v>23</v>
      </c>
      <c r="AE501" s="132">
        <v>22</v>
      </c>
      <c r="AF501" s="132">
        <v>24</v>
      </c>
      <c r="AG501" s="132">
        <v>29</v>
      </c>
      <c r="AH501" s="132">
        <v>26</v>
      </c>
      <c r="AI501" s="132">
        <v>28</v>
      </c>
      <c r="AJ501" s="132">
        <v>15</v>
      </c>
      <c r="AK501" s="132">
        <v>21</v>
      </c>
      <c r="AL501" s="132">
        <v>29</v>
      </c>
      <c r="AM501" s="132">
        <v>28</v>
      </c>
      <c r="AN501" s="132">
        <v>35</v>
      </c>
      <c r="AO501" s="132">
        <v>32</v>
      </c>
      <c r="AP501" s="132">
        <v>28</v>
      </c>
      <c r="AQ501" s="132">
        <v>17</v>
      </c>
      <c r="AR501" s="132">
        <v>17</v>
      </c>
      <c r="AS501" s="132">
        <v>22</v>
      </c>
      <c r="AT501" s="132">
        <v>38</v>
      </c>
      <c r="AU501" s="132">
        <v>26</v>
      </c>
      <c r="AV501" s="132">
        <v>27</v>
      </c>
      <c r="AW501" s="132">
        <v>18</v>
      </c>
      <c r="AX501" s="132">
        <v>10</v>
      </c>
      <c r="AY501" s="132">
        <v>24</v>
      </c>
      <c r="AZ501" s="132">
        <v>21</v>
      </c>
      <c r="BA501" s="132">
        <v>21</v>
      </c>
      <c r="BB501" s="132">
        <v>25</v>
      </c>
      <c r="BC501" s="132">
        <v>27</v>
      </c>
      <c r="BD501" s="132">
        <v>27</v>
      </c>
      <c r="BE501" s="132">
        <v>9</v>
      </c>
      <c r="BF501" s="132">
        <v>24</v>
      </c>
      <c r="BG501" s="132">
        <v>35</v>
      </c>
      <c r="BH501" s="132">
        <v>23</v>
      </c>
      <c r="BI501" s="132">
        <v>31</v>
      </c>
      <c r="BJ501" s="132">
        <v>22</v>
      </c>
      <c r="BK501" s="132">
        <v>29</v>
      </c>
      <c r="BL501" s="132">
        <v>11</v>
      </c>
      <c r="BM501" s="132">
        <v>23</v>
      </c>
      <c r="BN501" s="132">
        <v>25</v>
      </c>
      <c r="BO501" s="132">
        <v>24</v>
      </c>
      <c r="BP501" s="132">
        <v>34</v>
      </c>
      <c r="BQ501" s="132">
        <v>43</v>
      </c>
      <c r="BR501" s="132">
        <v>26</v>
      </c>
      <c r="BS501" s="132">
        <v>14</v>
      </c>
      <c r="BT501" s="132">
        <v>28</v>
      </c>
      <c r="BU501" s="132">
        <v>19</v>
      </c>
      <c r="BV501" s="132">
        <v>21</v>
      </c>
      <c r="BW501" s="132">
        <v>26</v>
      </c>
      <c r="BX501" s="132">
        <v>33</v>
      </c>
      <c r="BY501" s="132">
        <v>18</v>
      </c>
      <c r="BZ501" s="132">
        <v>13</v>
      </c>
      <c r="CA501" s="132">
        <v>24</v>
      </c>
      <c r="CB501" s="132">
        <v>18</v>
      </c>
      <c r="CC501" s="132">
        <v>33</v>
      </c>
      <c r="CD501" s="132">
        <v>23</v>
      </c>
      <c r="CE501" s="132">
        <v>21</v>
      </c>
      <c r="CF501" s="132">
        <v>30</v>
      </c>
      <c r="CG501" s="132">
        <v>19</v>
      </c>
      <c r="CH501" s="132">
        <v>27</v>
      </c>
      <c r="CI501" s="132">
        <v>21</v>
      </c>
      <c r="CJ501" s="132">
        <v>19</v>
      </c>
      <c r="CK501" s="132">
        <v>22</v>
      </c>
      <c r="CL501" s="132">
        <v>25</v>
      </c>
      <c r="CM501" s="132">
        <v>28</v>
      </c>
      <c r="CN501" s="132">
        <v>10</v>
      </c>
      <c r="CO501" s="132">
        <v>31</v>
      </c>
      <c r="CP501" s="133">
        <v>22</v>
      </c>
    </row>
    <row r="502" spans="2:94" x14ac:dyDescent="0.3">
      <c r="B502" s="18" t="str">
        <f t="shared" si="13"/>
        <v>server:error:CC-CURRENT_PIN_INVALIDGoogle Android</v>
      </c>
      <c r="C502" s="18" t="s">
        <v>210</v>
      </c>
      <c r="D502" s="18" t="s">
        <v>4</v>
      </c>
      <c r="E502" s="18">
        <v>6</v>
      </c>
      <c r="F502" s="18">
        <v>7</v>
      </c>
      <c r="G502" s="18">
        <v>4</v>
      </c>
      <c r="H502" s="18">
        <v>3</v>
      </c>
      <c r="I502" s="18">
        <v>6</v>
      </c>
      <c r="J502" s="18">
        <v>8</v>
      </c>
      <c r="K502" s="18">
        <v>7</v>
      </c>
      <c r="L502" s="18">
        <v>7</v>
      </c>
      <c r="M502" s="18">
        <v>5</v>
      </c>
      <c r="N502" s="18">
        <v>3</v>
      </c>
      <c r="O502" s="18">
        <v>5</v>
      </c>
      <c r="P502" s="18">
        <v>6</v>
      </c>
      <c r="Q502" s="18">
        <v>4</v>
      </c>
      <c r="R502" s="18">
        <v>3</v>
      </c>
      <c r="S502" s="18">
        <v>5</v>
      </c>
      <c r="T502" s="18">
        <v>9</v>
      </c>
      <c r="U502" s="18">
        <v>2</v>
      </c>
      <c r="V502" s="18">
        <v>3</v>
      </c>
      <c r="W502" s="18">
        <v>4</v>
      </c>
      <c r="X502" s="18">
        <v>3</v>
      </c>
      <c r="Y502" s="18">
        <v>7</v>
      </c>
      <c r="Z502" s="18">
        <v>3</v>
      </c>
      <c r="AA502" s="18">
        <v>2</v>
      </c>
      <c r="AB502" s="132">
        <v>2</v>
      </c>
      <c r="AC502" s="132">
        <v>3</v>
      </c>
      <c r="AD502" s="132">
        <v>4</v>
      </c>
      <c r="AE502" s="132">
        <v>3</v>
      </c>
      <c r="AF502" s="132">
        <v>4</v>
      </c>
      <c r="AG502" s="132">
        <v>2</v>
      </c>
      <c r="AH502" s="132">
        <v>2</v>
      </c>
      <c r="AI502" s="132">
        <v>4</v>
      </c>
      <c r="AJ502" s="132">
        <v>3</v>
      </c>
      <c r="AK502" s="132">
        <v>3</v>
      </c>
      <c r="AL502" s="132">
        <v>9</v>
      </c>
      <c r="AM502" s="132">
        <v>4</v>
      </c>
      <c r="AN502" s="132">
        <v>7</v>
      </c>
      <c r="AO502" s="132">
        <v>2</v>
      </c>
      <c r="AP502" s="132">
        <v>6</v>
      </c>
      <c r="AQ502" s="132">
        <v>3</v>
      </c>
      <c r="AR502" s="132">
        <v>7</v>
      </c>
      <c r="AS502" s="132">
        <v>7</v>
      </c>
      <c r="AT502" s="132">
        <v>8</v>
      </c>
      <c r="AU502" s="132">
        <v>7</v>
      </c>
      <c r="AV502" s="132">
        <v>4</v>
      </c>
      <c r="AW502" s="132">
        <v>5</v>
      </c>
      <c r="AX502" s="132">
        <v>3</v>
      </c>
      <c r="AY502" s="132">
        <v>3</v>
      </c>
      <c r="AZ502" s="132">
        <v>4</v>
      </c>
      <c r="BA502" s="132">
        <v>4</v>
      </c>
      <c r="BB502" s="132">
        <v>7</v>
      </c>
      <c r="BC502" s="132">
        <v>7</v>
      </c>
      <c r="BD502" s="132">
        <v>1</v>
      </c>
      <c r="BE502" s="132">
        <v>2</v>
      </c>
      <c r="BF502" s="132">
        <v>3</v>
      </c>
      <c r="BG502" s="132">
        <v>6</v>
      </c>
      <c r="BH502" s="132">
        <v>2</v>
      </c>
      <c r="BI502" s="132">
        <v>4</v>
      </c>
      <c r="BJ502" s="132">
        <v>7</v>
      </c>
      <c r="BK502" s="132">
        <v>2</v>
      </c>
      <c r="BL502" s="132">
        <v>3</v>
      </c>
      <c r="BM502" s="132">
        <v>1</v>
      </c>
      <c r="BN502" s="132">
        <v>3</v>
      </c>
      <c r="BO502" s="132">
        <v>3</v>
      </c>
      <c r="BP502" s="132">
        <v>5</v>
      </c>
      <c r="BQ502" s="132">
        <v>7</v>
      </c>
      <c r="BR502" s="132">
        <v>10</v>
      </c>
      <c r="BS502" s="132">
        <v>2</v>
      </c>
      <c r="BT502" s="132">
        <v>3</v>
      </c>
      <c r="BU502" s="132">
        <v>4</v>
      </c>
      <c r="BV502" s="132">
        <v>2</v>
      </c>
      <c r="BW502" s="132">
        <v>2</v>
      </c>
      <c r="BX502" s="132">
        <v>5</v>
      </c>
      <c r="BY502" s="132">
        <v>2</v>
      </c>
      <c r="BZ502" s="132">
        <v>2</v>
      </c>
      <c r="CA502" s="132">
        <v>6</v>
      </c>
      <c r="CB502" s="132">
        <v>4</v>
      </c>
      <c r="CC502" s="132">
        <v>3</v>
      </c>
      <c r="CD502" s="132">
        <v>7</v>
      </c>
      <c r="CE502" s="132">
        <v>1</v>
      </c>
      <c r="CF502" s="132">
        <v>5</v>
      </c>
      <c r="CG502" s="132">
        <v>2</v>
      </c>
      <c r="CH502" s="132">
        <v>5</v>
      </c>
      <c r="CI502" s="132">
        <v>6</v>
      </c>
      <c r="CJ502" s="132">
        <v>3</v>
      </c>
      <c r="CK502" s="132">
        <v>4</v>
      </c>
      <c r="CL502" s="132">
        <v>2</v>
      </c>
      <c r="CM502" s="132">
        <v>4</v>
      </c>
      <c r="CN502" s="132">
        <v>3</v>
      </c>
      <c r="CO502" s="132">
        <v>4</v>
      </c>
      <c r="CP502" s="133">
        <v>4</v>
      </c>
    </row>
    <row r="503" spans="2:94" x14ac:dyDescent="0.3">
      <c r="B503" s="18" t="str">
        <f t="shared" si="13"/>
        <v>server:error:CC-PASSWORD_EXPIREDGoogle Android</v>
      </c>
      <c r="C503" s="18" t="s">
        <v>209</v>
      </c>
      <c r="D503" s="18" t="s">
        <v>4</v>
      </c>
      <c r="E503" s="18">
        <v>3</v>
      </c>
      <c r="F503" s="18">
        <v>3</v>
      </c>
      <c r="G503" s="18">
        <v>7</v>
      </c>
      <c r="H503" s="18">
        <v>3</v>
      </c>
      <c r="I503" s="18">
        <v>0</v>
      </c>
      <c r="J503" s="18">
        <v>8</v>
      </c>
      <c r="K503" s="18">
        <v>5</v>
      </c>
      <c r="L503" s="18">
        <v>5</v>
      </c>
      <c r="M503" s="18">
        <v>7</v>
      </c>
      <c r="N503" s="18">
        <v>3</v>
      </c>
      <c r="O503" s="18">
        <v>1</v>
      </c>
      <c r="P503" s="18">
        <v>7</v>
      </c>
      <c r="Q503" s="18">
        <v>7</v>
      </c>
      <c r="R503" s="18">
        <v>3</v>
      </c>
      <c r="S503" s="18">
        <v>4</v>
      </c>
      <c r="T503" s="18">
        <v>3</v>
      </c>
      <c r="U503" s="18">
        <v>11</v>
      </c>
      <c r="V503" s="18">
        <v>0</v>
      </c>
      <c r="W503" s="18">
        <v>4</v>
      </c>
      <c r="X503" s="18">
        <v>3</v>
      </c>
      <c r="Y503" s="18">
        <v>2</v>
      </c>
      <c r="Z503" s="18">
        <v>6</v>
      </c>
      <c r="AA503" s="18">
        <v>2</v>
      </c>
      <c r="AB503" s="131">
        <v>0</v>
      </c>
      <c r="AC503" s="131">
        <v>1</v>
      </c>
      <c r="AD503" s="131">
        <v>3</v>
      </c>
      <c r="AE503" s="131">
        <v>9</v>
      </c>
      <c r="AF503" s="131">
        <v>3</v>
      </c>
      <c r="AG503" s="131">
        <v>7</v>
      </c>
      <c r="AH503" s="131">
        <v>1</v>
      </c>
      <c r="AI503" s="131">
        <v>3</v>
      </c>
      <c r="AJ503" s="131">
        <v>1</v>
      </c>
      <c r="AK503" s="131">
        <v>11</v>
      </c>
      <c r="AL503" s="131">
        <v>5</v>
      </c>
      <c r="AM503" s="131">
        <v>3</v>
      </c>
      <c r="AN503" s="131">
        <v>1</v>
      </c>
      <c r="AO503" s="131">
        <v>5</v>
      </c>
      <c r="AP503" s="131">
        <v>1</v>
      </c>
      <c r="AQ503" s="131">
        <v>2</v>
      </c>
      <c r="AR503" s="131">
        <v>7</v>
      </c>
      <c r="AS503" s="131">
        <v>7</v>
      </c>
      <c r="AT503" s="131">
        <v>7</v>
      </c>
      <c r="AU503" s="131">
        <v>3</v>
      </c>
      <c r="AV503" s="131">
        <v>7</v>
      </c>
      <c r="AW503" s="131">
        <v>1</v>
      </c>
      <c r="AX503" s="131">
        <v>3</v>
      </c>
      <c r="AY503" s="131">
        <v>10</v>
      </c>
      <c r="AZ503" s="131">
        <v>7</v>
      </c>
      <c r="BA503" s="131">
        <v>4</v>
      </c>
      <c r="BB503" s="131">
        <v>6</v>
      </c>
      <c r="BC503" s="131">
        <v>2</v>
      </c>
      <c r="BD503" s="131">
        <v>3</v>
      </c>
      <c r="BE503" s="131">
        <v>4</v>
      </c>
      <c r="BF503" s="131">
        <v>4</v>
      </c>
      <c r="BG503" s="131">
        <v>6</v>
      </c>
      <c r="BH503" s="131">
        <v>2</v>
      </c>
      <c r="BI503" s="131">
        <v>3</v>
      </c>
      <c r="BJ503" s="131">
        <v>6</v>
      </c>
      <c r="BK503" s="131">
        <v>2</v>
      </c>
      <c r="BL503" s="131">
        <v>1</v>
      </c>
      <c r="BM503" s="131">
        <v>3</v>
      </c>
      <c r="BN503" s="131">
        <v>8</v>
      </c>
      <c r="BO503" s="131">
        <v>7</v>
      </c>
      <c r="BP503" s="131">
        <v>4</v>
      </c>
      <c r="BQ503" s="131">
        <v>9</v>
      </c>
      <c r="BR503" s="131">
        <v>5</v>
      </c>
      <c r="BS503" s="131">
        <v>1</v>
      </c>
      <c r="BT503" s="131">
        <v>5</v>
      </c>
      <c r="BU503" s="131">
        <v>7</v>
      </c>
      <c r="BV503" s="131">
        <v>3</v>
      </c>
      <c r="BW503" s="131">
        <v>5</v>
      </c>
      <c r="BX503" s="131">
        <v>8</v>
      </c>
      <c r="BY503" s="131">
        <v>5</v>
      </c>
      <c r="BZ503" s="131">
        <v>1</v>
      </c>
      <c r="CA503" s="131">
        <v>7</v>
      </c>
      <c r="CB503" s="131">
        <v>7</v>
      </c>
      <c r="CC503" s="131">
        <v>5</v>
      </c>
      <c r="CD503" s="131">
        <v>4</v>
      </c>
      <c r="CE503" s="131">
        <v>6</v>
      </c>
      <c r="CF503" s="131">
        <v>1</v>
      </c>
      <c r="CG503" s="131">
        <v>4</v>
      </c>
      <c r="CH503" s="131">
        <v>4</v>
      </c>
      <c r="CI503" s="131">
        <v>8</v>
      </c>
      <c r="CJ503" s="131">
        <v>4</v>
      </c>
      <c r="CK503" s="131">
        <v>8</v>
      </c>
      <c r="CL503" s="131">
        <v>4</v>
      </c>
      <c r="CM503" s="131">
        <v>4</v>
      </c>
      <c r="CN503" s="131">
        <v>4</v>
      </c>
      <c r="CO503" s="131">
        <v>3</v>
      </c>
      <c r="CP503" s="131">
        <v>4</v>
      </c>
    </row>
    <row r="504" spans="2:94" x14ac:dyDescent="0.3">
      <c r="B504" s="18" t="str">
        <f t="shared" si="13"/>
        <v>server:error:CC-PAYMENT_METHOD_RESTRICTEDGoogle Android</v>
      </c>
      <c r="C504" s="18" t="s">
        <v>1054</v>
      </c>
      <c r="D504" s="18" t="s">
        <v>4</v>
      </c>
      <c r="E504" s="18">
        <v>1</v>
      </c>
      <c r="F504" s="18">
        <v>2</v>
      </c>
      <c r="G504" s="18">
        <v>3</v>
      </c>
      <c r="H504" s="18">
        <v>3</v>
      </c>
      <c r="I504" s="18">
        <v>1</v>
      </c>
      <c r="J504" s="18">
        <v>2</v>
      </c>
      <c r="K504" s="18">
        <v>1</v>
      </c>
      <c r="L504" s="18">
        <v>3</v>
      </c>
      <c r="M504" s="18">
        <v>5</v>
      </c>
      <c r="N504" s="18">
        <v>2</v>
      </c>
      <c r="O504" s="18">
        <v>0</v>
      </c>
      <c r="P504" s="18">
        <v>2</v>
      </c>
      <c r="Q504" s="18">
        <v>5</v>
      </c>
      <c r="R504" s="18">
        <v>1</v>
      </c>
      <c r="S504" s="18">
        <v>2</v>
      </c>
      <c r="T504" s="18">
        <v>0</v>
      </c>
      <c r="U504" s="18">
        <v>2</v>
      </c>
      <c r="V504" s="18">
        <v>2</v>
      </c>
      <c r="W504" s="18">
        <v>3</v>
      </c>
      <c r="X504" s="18">
        <v>3</v>
      </c>
      <c r="Y504" s="18">
        <v>2</v>
      </c>
      <c r="Z504" s="18">
        <v>1</v>
      </c>
      <c r="AA504" s="18">
        <v>3</v>
      </c>
      <c r="AB504" s="131">
        <v>4</v>
      </c>
      <c r="AC504" s="131">
        <v>2</v>
      </c>
      <c r="AD504" s="131">
        <v>4</v>
      </c>
      <c r="AE504" s="131">
        <v>3</v>
      </c>
      <c r="AF504" s="131">
        <v>5</v>
      </c>
      <c r="AG504" s="131">
        <v>7</v>
      </c>
      <c r="AH504" s="131">
        <v>5</v>
      </c>
      <c r="AI504" s="131">
        <v>4</v>
      </c>
      <c r="AJ504" s="131">
        <v>2</v>
      </c>
      <c r="AK504" s="131">
        <v>1</v>
      </c>
      <c r="AL504" s="131">
        <v>2</v>
      </c>
      <c r="AM504" s="131">
        <v>4</v>
      </c>
      <c r="AN504" s="131">
        <v>3</v>
      </c>
      <c r="AO504" s="131">
        <v>2</v>
      </c>
      <c r="AP504" s="131">
        <v>1</v>
      </c>
      <c r="AQ504" s="131">
        <v>4</v>
      </c>
      <c r="AR504" s="131">
        <v>0</v>
      </c>
      <c r="AS504" s="131">
        <v>0</v>
      </c>
      <c r="AT504" s="131">
        <v>1</v>
      </c>
      <c r="AU504" s="131">
        <v>4</v>
      </c>
      <c r="AV504" s="131">
        <v>4</v>
      </c>
      <c r="AW504" s="131">
        <v>3</v>
      </c>
      <c r="AX504" s="131">
        <v>2</v>
      </c>
      <c r="AY504" s="131">
        <v>0</v>
      </c>
      <c r="AZ504" s="131">
        <v>1</v>
      </c>
      <c r="BA504" s="131">
        <v>0</v>
      </c>
      <c r="BB504" s="131">
        <v>5</v>
      </c>
      <c r="BC504" s="131">
        <v>2</v>
      </c>
      <c r="BD504" s="131">
        <v>2</v>
      </c>
      <c r="BE504" s="131">
        <v>1</v>
      </c>
      <c r="BF504" s="131">
        <v>1</v>
      </c>
      <c r="BG504" s="131">
        <v>2</v>
      </c>
      <c r="BH504" s="131">
        <v>5</v>
      </c>
      <c r="BI504" s="131">
        <v>4</v>
      </c>
      <c r="BJ504" s="131">
        <v>3</v>
      </c>
      <c r="BK504" s="131">
        <v>1</v>
      </c>
      <c r="BL504" s="131">
        <v>0</v>
      </c>
      <c r="BM504" s="131">
        <v>3</v>
      </c>
      <c r="BN504" s="131">
        <v>0</v>
      </c>
      <c r="BO504" s="131">
        <v>3</v>
      </c>
      <c r="BP504" s="131">
        <v>6</v>
      </c>
      <c r="BQ504" s="131">
        <v>4</v>
      </c>
      <c r="BR504" s="131">
        <v>1</v>
      </c>
      <c r="BS504" s="131">
        <v>5</v>
      </c>
      <c r="BT504" s="131">
        <v>5</v>
      </c>
      <c r="BU504" s="131">
        <v>2</v>
      </c>
      <c r="BV504" s="131">
        <v>2</v>
      </c>
      <c r="BW504" s="131">
        <v>3</v>
      </c>
      <c r="BX504" s="131">
        <v>3</v>
      </c>
      <c r="BY504" s="131">
        <v>3</v>
      </c>
      <c r="BZ504" s="131">
        <v>2</v>
      </c>
      <c r="CA504" s="131">
        <v>2</v>
      </c>
      <c r="CB504" s="131">
        <v>3</v>
      </c>
      <c r="CC504" s="131">
        <v>0</v>
      </c>
      <c r="CD504" s="131">
        <v>5</v>
      </c>
      <c r="CE504" s="131">
        <v>3</v>
      </c>
      <c r="CF504" s="131">
        <v>3</v>
      </c>
      <c r="CG504" s="131">
        <v>2</v>
      </c>
      <c r="CH504" s="131">
        <v>1</v>
      </c>
      <c r="CI504" s="131">
        <v>4</v>
      </c>
      <c r="CJ504" s="131">
        <v>1</v>
      </c>
      <c r="CK504" s="131">
        <v>1</v>
      </c>
      <c r="CL504" s="131">
        <v>2</v>
      </c>
      <c r="CM504" s="131">
        <v>4</v>
      </c>
      <c r="CN504" s="131">
        <v>1</v>
      </c>
      <c r="CO504" s="131">
        <v>1</v>
      </c>
      <c r="CP504" s="131">
        <v>2</v>
      </c>
    </row>
    <row r="505" spans="2:94" x14ac:dyDescent="0.3">
      <c r="B505" s="18" t="str">
        <f t="shared" si="13"/>
        <v>server:error:MappingTemplateGoogle Android</v>
      </c>
      <c r="C505" s="18" t="s">
        <v>211</v>
      </c>
      <c r="D505" s="18" t="s">
        <v>4</v>
      </c>
      <c r="E505" s="18">
        <v>3</v>
      </c>
      <c r="F505" s="18">
        <v>1</v>
      </c>
      <c r="G505" s="18">
        <v>0</v>
      </c>
      <c r="H505" s="18">
        <v>1</v>
      </c>
      <c r="I505" s="18">
        <v>1</v>
      </c>
      <c r="J505" s="18">
        <v>1</v>
      </c>
      <c r="K505" s="18">
        <v>1</v>
      </c>
      <c r="L505" s="18">
        <v>0</v>
      </c>
      <c r="M505" s="18">
        <v>2</v>
      </c>
      <c r="N505" s="18">
        <v>0</v>
      </c>
      <c r="O505" s="18">
        <v>0</v>
      </c>
      <c r="P505" s="18">
        <v>0</v>
      </c>
      <c r="Q505" s="18">
        <v>0</v>
      </c>
      <c r="R505" s="18">
        <v>0</v>
      </c>
      <c r="S505" s="18">
        <v>1</v>
      </c>
      <c r="T505" s="18">
        <v>2</v>
      </c>
      <c r="U505" s="18">
        <v>1</v>
      </c>
      <c r="V505" s="18">
        <v>3</v>
      </c>
      <c r="W505" s="18">
        <v>1</v>
      </c>
      <c r="X505" s="18">
        <v>0</v>
      </c>
      <c r="Y505" s="18">
        <v>2</v>
      </c>
      <c r="Z505" s="18">
        <v>1</v>
      </c>
      <c r="AA505" s="18">
        <v>1</v>
      </c>
      <c r="AB505" s="18">
        <v>2</v>
      </c>
      <c r="AC505" s="18">
        <v>0</v>
      </c>
      <c r="AD505" s="18">
        <v>0</v>
      </c>
      <c r="AE505" s="18">
        <v>3</v>
      </c>
      <c r="AF505" s="18">
        <v>2</v>
      </c>
      <c r="AG505" s="18">
        <v>0</v>
      </c>
      <c r="AH505" s="18">
        <v>0</v>
      </c>
      <c r="AI505" s="18">
        <v>1</v>
      </c>
      <c r="AJ505" s="18">
        <v>0</v>
      </c>
      <c r="AK505" s="18">
        <v>0</v>
      </c>
      <c r="AL505" s="18">
        <v>0</v>
      </c>
      <c r="AM505" s="18">
        <v>0</v>
      </c>
      <c r="AN505" s="18">
        <v>0</v>
      </c>
      <c r="AO505" s="18">
        <v>0</v>
      </c>
      <c r="AP505" s="18">
        <v>3</v>
      </c>
      <c r="AQ505" s="18">
        <v>0</v>
      </c>
      <c r="AR505" s="18">
        <v>0</v>
      </c>
      <c r="AS505" s="18">
        <v>0</v>
      </c>
      <c r="AT505" s="18">
        <v>1</v>
      </c>
      <c r="AU505" s="18">
        <v>1</v>
      </c>
      <c r="AV505" s="18">
        <v>0</v>
      </c>
      <c r="AW505" s="18">
        <v>0</v>
      </c>
      <c r="AX505" s="18">
        <v>1</v>
      </c>
      <c r="AY505" s="18">
        <v>1</v>
      </c>
      <c r="AZ505" s="18">
        <v>3</v>
      </c>
      <c r="BA505" s="18">
        <v>2</v>
      </c>
      <c r="BB505" s="18">
        <v>0</v>
      </c>
      <c r="BC505" s="18">
        <v>3</v>
      </c>
      <c r="BD505" s="18">
        <v>1</v>
      </c>
      <c r="BE505" s="18">
        <v>0</v>
      </c>
      <c r="BF505" s="18">
        <v>3</v>
      </c>
      <c r="BG505" s="18">
        <v>0</v>
      </c>
      <c r="BH505" s="18">
        <v>5</v>
      </c>
      <c r="BI505" s="18">
        <v>0</v>
      </c>
      <c r="BJ505" s="18">
        <v>1</v>
      </c>
      <c r="BK505" s="18">
        <v>2</v>
      </c>
      <c r="BL505" s="18">
        <v>1</v>
      </c>
      <c r="BM505" s="18">
        <v>3</v>
      </c>
      <c r="BN505" s="18">
        <v>1</v>
      </c>
      <c r="BO505" s="18">
        <v>3</v>
      </c>
      <c r="BP505" s="18">
        <v>0</v>
      </c>
      <c r="BQ505" s="18">
        <v>0</v>
      </c>
      <c r="BR505" s="18">
        <v>0</v>
      </c>
      <c r="BS505" s="18">
        <v>0</v>
      </c>
      <c r="BT505" s="18">
        <v>0</v>
      </c>
      <c r="BU505" s="18">
        <v>0</v>
      </c>
      <c r="BV505" s="18">
        <v>1</v>
      </c>
      <c r="BW505" s="18">
        <v>0</v>
      </c>
      <c r="BX505" s="18">
        <v>0</v>
      </c>
      <c r="BY505" s="18">
        <v>2</v>
      </c>
      <c r="BZ505" s="18">
        <v>3</v>
      </c>
      <c r="CA505" s="18">
        <v>0</v>
      </c>
      <c r="CB505" s="18">
        <v>0</v>
      </c>
      <c r="CC505" s="18">
        <v>1</v>
      </c>
      <c r="CD505" s="18">
        <v>2</v>
      </c>
      <c r="CE505" s="18">
        <v>0</v>
      </c>
      <c r="CF505" s="18">
        <v>2</v>
      </c>
      <c r="CG505" s="18">
        <v>0</v>
      </c>
      <c r="CH505" s="18">
        <v>2</v>
      </c>
      <c r="CI505" s="18">
        <v>1</v>
      </c>
      <c r="CJ505" s="18">
        <v>2</v>
      </c>
      <c r="CK505" s="18">
        <v>1</v>
      </c>
      <c r="CL505" s="18">
        <v>1</v>
      </c>
      <c r="CM505" s="18">
        <v>1</v>
      </c>
      <c r="CN505" s="18">
        <v>2</v>
      </c>
      <c r="CO505" s="18">
        <v>3</v>
      </c>
      <c r="CP505" s="18">
        <v>2</v>
      </c>
    </row>
    <row r="506" spans="2:94" ht="14.5" x14ac:dyDescent="0.35">
      <c r="B506" s="18" t="str">
        <f t="shared" si="13"/>
        <v>server:error:CC-ICOMS_API_ERRORGoogle Android</v>
      </c>
      <c r="C506" t="s">
        <v>1055</v>
      </c>
      <c r="D506" t="s">
        <v>4</v>
      </c>
      <c r="E506">
        <v>1</v>
      </c>
      <c r="F506">
        <v>0</v>
      </c>
      <c r="G506">
        <v>0</v>
      </c>
      <c r="H506">
        <v>0</v>
      </c>
      <c r="I506">
        <v>0</v>
      </c>
      <c r="J506">
        <v>1</v>
      </c>
      <c r="K506">
        <v>0</v>
      </c>
      <c r="L506">
        <v>3</v>
      </c>
      <c r="M506">
        <v>0</v>
      </c>
      <c r="N506">
        <v>1</v>
      </c>
      <c r="O506">
        <v>1</v>
      </c>
      <c r="P506">
        <v>0</v>
      </c>
      <c r="Q506">
        <v>1</v>
      </c>
      <c r="R506">
        <v>0</v>
      </c>
      <c r="S506">
        <v>0</v>
      </c>
      <c r="T506">
        <v>0</v>
      </c>
      <c r="U506">
        <v>1</v>
      </c>
      <c r="V506">
        <v>0</v>
      </c>
      <c r="W506">
        <v>2</v>
      </c>
      <c r="X506">
        <v>0</v>
      </c>
      <c r="Y506">
        <v>0</v>
      </c>
      <c r="Z506">
        <v>1</v>
      </c>
      <c r="AA506">
        <v>1</v>
      </c>
      <c r="AB506">
        <v>1</v>
      </c>
      <c r="AC506">
        <v>0</v>
      </c>
      <c r="AD506">
        <v>0</v>
      </c>
      <c r="AE506">
        <v>0</v>
      </c>
      <c r="AF506">
        <v>2</v>
      </c>
      <c r="AG506">
        <v>1</v>
      </c>
      <c r="AH506">
        <v>0</v>
      </c>
      <c r="AI506">
        <v>0</v>
      </c>
      <c r="AJ506">
        <v>0</v>
      </c>
      <c r="AK506">
        <v>2</v>
      </c>
      <c r="AL506">
        <v>1</v>
      </c>
      <c r="AM506">
        <v>1</v>
      </c>
      <c r="AN506">
        <v>0</v>
      </c>
      <c r="AO506">
        <v>0</v>
      </c>
      <c r="AP506">
        <v>0</v>
      </c>
      <c r="AQ506">
        <v>1</v>
      </c>
      <c r="AR506">
        <v>5</v>
      </c>
      <c r="AS506">
        <v>2</v>
      </c>
      <c r="AT506">
        <v>0</v>
      </c>
      <c r="AU506">
        <v>0</v>
      </c>
      <c r="AV506">
        <v>0</v>
      </c>
      <c r="AW506">
        <v>0</v>
      </c>
      <c r="AX506">
        <v>0</v>
      </c>
      <c r="AY506">
        <v>1</v>
      </c>
      <c r="AZ506">
        <v>1</v>
      </c>
      <c r="BA506">
        <v>1</v>
      </c>
      <c r="BB506">
        <v>3</v>
      </c>
      <c r="BC506">
        <v>1</v>
      </c>
      <c r="BD506">
        <v>0</v>
      </c>
      <c r="BE506">
        <v>2</v>
      </c>
      <c r="BF506">
        <v>1</v>
      </c>
      <c r="BG506">
        <v>1</v>
      </c>
      <c r="BH506">
        <v>1</v>
      </c>
      <c r="BI506">
        <v>0</v>
      </c>
      <c r="BJ506">
        <v>0</v>
      </c>
      <c r="BK506">
        <v>1</v>
      </c>
      <c r="BL506">
        <v>2</v>
      </c>
      <c r="BM506">
        <v>0</v>
      </c>
      <c r="BN506">
        <v>0</v>
      </c>
      <c r="BO506">
        <v>1</v>
      </c>
      <c r="BP506">
        <v>0</v>
      </c>
      <c r="BQ506">
        <v>2</v>
      </c>
      <c r="BR506">
        <v>0</v>
      </c>
      <c r="BS506">
        <v>0</v>
      </c>
      <c r="BT506">
        <v>3</v>
      </c>
      <c r="BU506">
        <v>2</v>
      </c>
      <c r="BV506">
        <v>0</v>
      </c>
      <c r="BW506">
        <v>1</v>
      </c>
      <c r="BX506">
        <v>2</v>
      </c>
      <c r="BY506">
        <v>1</v>
      </c>
      <c r="BZ506">
        <v>0</v>
      </c>
      <c r="CA506">
        <v>0</v>
      </c>
      <c r="CB506">
        <v>0</v>
      </c>
      <c r="CC506">
        <v>0</v>
      </c>
      <c r="CD506">
        <v>1</v>
      </c>
      <c r="CE506">
        <v>0</v>
      </c>
      <c r="CF506">
        <v>1</v>
      </c>
      <c r="CG506">
        <v>1</v>
      </c>
      <c r="CH506">
        <v>1</v>
      </c>
      <c r="CI506">
        <v>0</v>
      </c>
      <c r="CJ506">
        <v>1</v>
      </c>
      <c r="CK506">
        <v>0</v>
      </c>
      <c r="CL506">
        <v>0</v>
      </c>
      <c r="CM506">
        <v>0</v>
      </c>
      <c r="CN506">
        <v>0</v>
      </c>
      <c r="CO506">
        <v>1</v>
      </c>
      <c r="CP506">
        <v>1</v>
      </c>
    </row>
    <row r="507" spans="2:94" x14ac:dyDescent="0.3">
      <c r="B507" s="18" t="str">
        <f t="shared" si="13"/>
        <v/>
      </c>
    </row>
    <row r="508" spans="2:94" x14ac:dyDescent="0.3">
      <c r="B508" s="18" t="str">
        <f t="shared" si="13"/>
        <v/>
      </c>
    </row>
    <row r="514" spans="3:94" x14ac:dyDescent="0.3">
      <c r="C514" s="26" t="s">
        <v>184</v>
      </c>
      <c r="D514" s="26" t="s">
        <v>0</v>
      </c>
      <c r="E514" s="26">
        <v>45622</v>
      </c>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c r="BK514" s="26"/>
      <c r="BL514" s="26"/>
      <c r="BM514" s="26"/>
      <c r="BN514" s="26"/>
      <c r="BO514" s="26"/>
      <c r="BP514" s="26"/>
      <c r="BQ514" s="26"/>
      <c r="BR514" s="26"/>
      <c r="BS514" s="26"/>
      <c r="BT514" s="26"/>
      <c r="BU514" s="26"/>
      <c r="BV514" s="26"/>
      <c r="BW514" s="26"/>
      <c r="BX514" s="26"/>
      <c r="BY514" s="26"/>
      <c r="BZ514" s="26"/>
      <c r="CA514" s="26"/>
      <c r="CB514" s="26"/>
      <c r="CC514" s="26"/>
      <c r="CD514" s="26"/>
      <c r="CE514" s="26"/>
      <c r="CF514" s="26"/>
      <c r="CG514" s="26"/>
      <c r="CH514" s="26"/>
      <c r="CI514" s="26"/>
      <c r="CJ514" s="26"/>
      <c r="CK514" s="26"/>
      <c r="CL514" s="26"/>
      <c r="CM514" s="26"/>
      <c r="CN514" s="26"/>
      <c r="CO514" s="26"/>
      <c r="CP514" s="26"/>
    </row>
    <row r="515" spans="3:94" x14ac:dyDescent="0.3">
      <c r="C515" s="18" t="s">
        <v>204</v>
      </c>
      <c r="D515" s="18" t="s">
        <v>4</v>
      </c>
      <c r="E515" s="18">
        <v>3130</v>
      </c>
      <c r="AB515" s="131"/>
      <c r="AC515" s="131"/>
      <c r="AD515" s="131"/>
      <c r="AE515" s="131"/>
      <c r="AF515" s="131"/>
      <c r="AG515" s="131"/>
      <c r="AH515" s="131"/>
      <c r="AI515" s="131"/>
      <c r="AJ515" s="131"/>
      <c r="AK515" s="131"/>
      <c r="AL515" s="131"/>
      <c r="AM515" s="131"/>
      <c r="AN515" s="131"/>
      <c r="AO515" s="131"/>
      <c r="AP515" s="131"/>
      <c r="AQ515" s="131"/>
      <c r="AR515" s="131"/>
      <c r="AS515" s="131"/>
      <c r="AT515" s="131"/>
      <c r="AU515" s="131"/>
      <c r="AV515" s="131"/>
      <c r="AW515" s="131"/>
      <c r="AX515" s="131"/>
      <c r="AY515" s="131"/>
      <c r="AZ515" s="131"/>
      <c r="BA515" s="131"/>
      <c r="BB515" s="131"/>
      <c r="BC515" s="131"/>
      <c r="BD515" s="131"/>
      <c r="BE515" s="131"/>
      <c r="BF515" s="131"/>
      <c r="BG515" s="131"/>
      <c r="BH515" s="131"/>
      <c r="BI515" s="131"/>
      <c r="BJ515" s="131"/>
      <c r="BK515" s="131"/>
      <c r="BL515" s="131"/>
      <c r="BM515" s="131"/>
      <c r="BN515" s="131"/>
      <c r="BO515" s="131"/>
      <c r="BP515" s="131"/>
      <c r="BQ515" s="131"/>
      <c r="BR515" s="131"/>
      <c r="BS515" s="131"/>
      <c r="BT515" s="131"/>
      <c r="BU515" s="131"/>
      <c r="BV515" s="131"/>
      <c r="BW515" s="131"/>
      <c r="BX515" s="131"/>
      <c r="BY515" s="131"/>
      <c r="BZ515" s="131"/>
      <c r="CA515" s="131"/>
      <c r="CB515" s="131"/>
      <c r="CC515" s="131"/>
      <c r="CD515" s="131"/>
      <c r="CE515" s="131"/>
      <c r="CF515" s="131"/>
      <c r="CG515" s="131"/>
      <c r="CH515" s="131"/>
      <c r="CI515" s="131"/>
      <c r="CJ515" s="131"/>
      <c r="CK515" s="131"/>
      <c r="CL515" s="131"/>
      <c r="CM515" s="131"/>
      <c r="CN515" s="131"/>
      <c r="CO515" s="131"/>
      <c r="CP515" s="131"/>
    </row>
    <row r="516" spans="3:94" x14ac:dyDescent="0.3">
      <c r="C516" s="18" t="s">
        <v>205</v>
      </c>
      <c r="D516" s="18" t="s">
        <v>4</v>
      </c>
      <c r="E516" s="18">
        <v>2166</v>
      </c>
      <c r="AB516" s="131"/>
      <c r="AC516" s="131"/>
      <c r="AD516" s="131"/>
      <c r="AE516" s="131"/>
      <c r="AF516" s="131"/>
      <c r="AG516" s="131"/>
      <c r="AH516" s="131"/>
      <c r="AI516" s="131"/>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c r="BD516" s="131"/>
      <c r="BE516" s="131"/>
      <c r="BF516" s="131"/>
      <c r="BG516" s="131"/>
      <c r="BH516" s="131"/>
      <c r="BI516" s="131"/>
      <c r="BJ516" s="131"/>
      <c r="BK516" s="131"/>
      <c r="BL516" s="131"/>
      <c r="BM516" s="131"/>
      <c r="BN516" s="131"/>
      <c r="BO516" s="131"/>
      <c r="BP516" s="131"/>
      <c r="BQ516" s="131"/>
      <c r="BR516" s="131"/>
      <c r="BS516" s="131"/>
      <c r="BT516" s="131"/>
      <c r="BU516" s="131"/>
      <c r="BV516" s="131"/>
      <c r="BW516" s="131"/>
      <c r="BX516" s="131"/>
      <c r="BY516" s="131"/>
      <c r="BZ516" s="131"/>
      <c r="CA516" s="131"/>
      <c r="CB516" s="131"/>
      <c r="CC516" s="131"/>
      <c r="CD516" s="131"/>
      <c r="CE516" s="131"/>
      <c r="CF516" s="131"/>
      <c r="CG516" s="131"/>
      <c r="CH516" s="131"/>
      <c r="CI516" s="131"/>
      <c r="CJ516" s="131"/>
      <c r="CK516" s="131"/>
      <c r="CL516" s="131"/>
      <c r="CM516" s="131"/>
      <c r="CN516" s="131"/>
      <c r="CO516" s="131"/>
      <c r="CP516" s="131"/>
    </row>
    <row r="517" spans="3:94" x14ac:dyDescent="0.3">
      <c r="C517" s="18" t="s">
        <v>186</v>
      </c>
      <c r="D517" s="18" t="s">
        <v>4</v>
      </c>
      <c r="E517" s="18">
        <v>2109</v>
      </c>
      <c r="AB517" s="131"/>
      <c r="AC517" s="131"/>
      <c r="AD517" s="131"/>
      <c r="AE517" s="131"/>
      <c r="AF517" s="131"/>
      <c r="AG517" s="131"/>
      <c r="AH517" s="131"/>
      <c r="AI517" s="131"/>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c r="BD517" s="131"/>
      <c r="BE517" s="131"/>
      <c r="BF517" s="131"/>
      <c r="BG517" s="131"/>
      <c r="BH517" s="131"/>
      <c r="BI517" s="131"/>
      <c r="BJ517" s="131"/>
      <c r="BK517" s="131"/>
      <c r="BL517" s="131"/>
      <c r="BM517" s="131"/>
      <c r="BN517" s="131"/>
      <c r="BO517" s="131"/>
      <c r="BP517" s="131"/>
      <c r="BQ517" s="131"/>
      <c r="BR517" s="131"/>
      <c r="BS517" s="131"/>
      <c r="BT517" s="131"/>
      <c r="BU517" s="131"/>
      <c r="BV517" s="131"/>
      <c r="BW517" s="131"/>
      <c r="BX517" s="131"/>
      <c r="BY517" s="131"/>
      <c r="BZ517" s="131"/>
      <c r="CA517" s="131"/>
      <c r="CB517" s="131"/>
      <c r="CC517" s="131"/>
      <c r="CD517" s="131"/>
      <c r="CE517" s="131"/>
      <c r="CF517" s="131"/>
      <c r="CG517" s="131"/>
      <c r="CH517" s="131"/>
      <c r="CI517" s="131"/>
      <c r="CJ517" s="131"/>
      <c r="CK517" s="131"/>
      <c r="CL517" s="131"/>
      <c r="CM517" s="131"/>
      <c r="CN517" s="131"/>
      <c r="CO517" s="131"/>
      <c r="CP517" s="131"/>
    </row>
    <row r="518" spans="3:94" x14ac:dyDescent="0.3">
      <c r="C518" s="18" t="s">
        <v>206</v>
      </c>
      <c r="D518" s="18" t="s">
        <v>4</v>
      </c>
      <c r="E518" s="18">
        <v>910</v>
      </c>
      <c r="AB518" s="131"/>
      <c r="AC518" s="131"/>
      <c r="AD518" s="131"/>
      <c r="AE518" s="131"/>
      <c r="AF518" s="131"/>
      <c r="AG518" s="131"/>
      <c r="AH518" s="131"/>
      <c r="AI518" s="131"/>
      <c r="AJ518" s="131"/>
      <c r="AK518" s="131"/>
      <c r="AL518" s="131"/>
      <c r="AM518" s="131"/>
      <c r="AN518" s="131"/>
      <c r="AO518" s="131"/>
      <c r="AP518" s="131"/>
      <c r="AQ518" s="131"/>
      <c r="AR518" s="131"/>
      <c r="AS518" s="131"/>
      <c r="AT518" s="131"/>
      <c r="AU518" s="131"/>
      <c r="AV518" s="131"/>
      <c r="AW518" s="131"/>
      <c r="AX518" s="131"/>
      <c r="AY518" s="131"/>
      <c r="AZ518" s="131"/>
      <c r="BA518" s="131"/>
      <c r="BB518" s="131"/>
      <c r="BC518" s="131"/>
      <c r="BD518" s="131"/>
      <c r="BE518" s="131"/>
      <c r="BF518" s="131"/>
      <c r="BG518" s="131"/>
      <c r="BH518" s="131"/>
      <c r="BI518" s="131"/>
      <c r="BJ518" s="131"/>
      <c r="BK518" s="131"/>
      <c r="BL518" s="131"/>
      <c r="BM518" s="131"/>
      <c r="BN518" s="131"/>
      <c r="BO518" s="131"/>
      <c r="BP518" s="131"/>
      <c r="BQ518" s="131"/>
      <c r="BR518" s="131"/>
      <c r="BS518" s="131"/>
      <c r="BT518" s="131"/>
      <c r="BU518" s="131"/>
      <c r="BV518" s="131"/>
      <c r="BW518" s="131"/>
      <c r="BX518" s="131"/>
      <c r="BY518" s="131"/>
      <c r="BZ518" s="131"/>
      <c r="CA518" s="131"/>
      <c r="CB518" s="131"/>
      <c r="CC518" s="131"/>
      <c r="CD518" s="131"/>
      <c r="CE518" s="131"/>
      <c r="CF518" s="131"/>
      <c r="CG518" s="131"/>
      <c r="CH518" s="131"/>
      <c r="CI518" s="131"/>
      <c r="CJ518" s="131"/>
      <c r="CK518" s="131"/>
      <c r="CL518" s="131"/>
      <c r="CM518" s="131"/>
      <c r="CN518" s="131"/>
      <c r="CO518" s="131"/>
      <c r="CP518" s="131"/>
    </row>
    <row r="519" spans="3:94" x14ac:dyDescent="0.3">
      <c r="C519" s="18" t="s">
        <v>207</v>
      </c>
      <c r="D519" s="18" t="s">
        <v>4</v>
      </c>
      <c r="E519" s="18">
        <v>720</v>
      </c>
      <c r="AB519" s="131"/>
      <c r="AC519" s="131"/>
      <c r="AD519" s="131"/>
      <c r="AE519" s="131"/>
      <c r="AF519" s="131"/>
      <c r="AG519" s="131"/>
      <c r="AH519" s="131"/>
      <c r="AI519" s="131"/>
      <c r="AJ519" s="131"/>
      <c r="AK519" s="131"/>
      <c r="AL519" s="131"/>
      <c r="AM519" s="131"/>
      <c r="AN519" s="131"/>
      <c r="AO519" s="131"/>
      <c r="AP519" s="131"/>
      <c r="AQ519" s="131"/>
      <c r="AR519" s="131"/>
      <c r="AS519" s="131"/>
      <c r="AT519" s="131"/>
      <c r="AU519" s="131"/>
      <c r="AV519" s="131"/>
      <c r="AW519" s="131"/>
      <c r="AX519" s="131"/>
      <c r="AY519" s="131"/>
      <c r="AZ519" s="131"/>
      <c r="BA519" s="131"/>
      <c r="BB519" s="131"/>
      <c r="BC519" s="131"/>
      <c r="BD519" s="131"/>
      <c r="BE519" s="131"/>
      <c r="BF519" s="131"/>
      <c r="BG519" s="131"/>
      <c r="BH519" s="131"/>
      <c r="BI519" s="131"/>
      <c r="BJ519" s="131"/>
      <c r="BK519" s="131"/>
      <c r="BL519" s="131"/>
      <c r="BM519" s="131"/>
      <c r="BN519" s="131"/>
      <c r="BO519" s="131"/>
      <c r="BP519" s="131"/>
      <c r="BQ519" s="131"/>
      <c r="BR519" s="131"/>
      <c r="BS519" s="131"/>
      <c r="BT519" s="131"/>
      <c r="BU519" s="131"/>
      <c r="BV519" s="131"/>
      <c r="BW519" s="131"/>
      <c r="BX519" s="131"/>
      <c r="BY519" s="131"/>
      <c r="BZ519" s="131"/>
      <c r="CA519" s="131"/>
      <c r="CB519" s="131"/>
      <c r="CC519" s="131"/>
      <c r="CD519" s="131"/>
      <c r="CE519" s="131"/>
      <c r="CF519" s="131"/>
      <c r="CG519" s="131"/>
      <c r="CH519" s="131"/>
      <c r="CI519" s="131"/>
      <c r="CJ519" s="131"/>
      <c r="CK519" s="131"/>
      <c r="CL519" s="131"/>
      <c r="CM519" s="131"/>
      <c r="CN519" s="131"/>
      <c r="CO519" s="131"/>
      <c r="CP519" s="131"/>
    </row>
    <row r="520" spans="3:94" x14ac:dyDescent="0.3">
      <c r="C520" s="18" t="s">
        <v>208</v>
      </c>
      <c r="D520" s="18" t="s">
        <v>4</v>
      </c>
      <c r="E520" s="18">
        <v>151</v>
      </c>
      <c r="AB520" s="131"/>
      <c r="AC520" s="131"/>
      <c r="AD520" s="131"/>
      <c r="AE520" s="131"/>
      <c r="AF520" s="131"/>
      <c r="AG520" s="131"/>
      <c r="AH520" s="131"/>
      <c r="AI520" s="131"/>
      <c r="AJ520" s="131"/>
      <c r="AK520" s="131"/>
      <c r="AL520" s="131"/>
      <c r="AM520" s="131"/>
      <c r="AN520" s="131"/>
      <c r="AO520" s="131"/>
      <c r="AP520" s="131"/>
      <c r="AQ520" s="131"/>
      <c r="AR520" s="131"/>
      <c r="AS520" s="131"/>
      <c r="AT520" s="131"/>
      <c r="AU520" s="131"/>
      <c r="AV520" s="131"/>
      <c r="AW520" s="131"/>
      <c r="AX520" s="131"/>
      <c r="AY520" s="131"/>
      <c r="AZ520" s="131"/>
      <c r="BA520" s="131"/>
      <c r="BB520" s="131"/>
      <c r="BC520" s="131"/>
      <c r="BD520" s="131"/>
      <c r="BE520" s="131"/>
      <c r="BF520" s="131"/>
      <c r="BG520" s="131"/>
      <c r="BH520" s="131"/>
      <c r="BI520" s="131"/>
      <c r="BJ520" s="131"/>
      <c r="BK520" s="131"/>
      <c r="BL520" s="131"/>
      <c r="BM520" s="131"/>
      <c r="BN520" s="131"/>
      <c r="BO520" s="131"/>
      <c r="BP520" s="131"/>
      <c r="BQ520" s="131"/>
      <c r="BR520" s="131"/>
      <c r="BS520" s="131"/>
      <c r="BT520" s="131"/>
      <c r="BU520" s="131"/>
      <c r="BV520" s="131"/>
      <c r="BW520" s="131"/>
      <c r="BX520" s="131"/>
      <c r="BY520" s="131"/>
      <c r="BZ520" s="131"/>
      <c r="CA520" s="131"/>
      <c r="CB520" s="131"/>
      <c r="CC520" s="131"/>
      <c r="CD520" s="131"/>
      <c r="CE520" s="131"/>
      <c r="CF520" s="131"/>
      <c r="CG520" s="131"/>
      <c r="CH520" s="131"/>
      <c r="CI520" s="131"/>
      <c r="CJ520" s="131"/>
      <c r="CK520" s="131"/>
      <c r="CL520" s="131"/>
      <c r="CM520" s="131"/>
      <c r="CN520" s="131"/>
      <c r="CO520" s="131"/>
      <c r="CP520" s="131"/>
    </row>
    <row r="521" spans="3:94" x14ac:dyDescent="0.3">
      <c r="C521" s="18" t="s">
        <v>190</v>
      </c>
      <c r="D521" s="18" t="s">
        <v>4</v>
      </c>
      <c r="E521" s="18">
        <v>114</v>
      </c>
      <c r="AB521" s="131"/>
      <c r="AC521" s="131"/>
      <c r="AD521" s="131"/>
      <c r="AE521" s="131"/>
      <c r="AF521" s="131"/>
      <c r="AG521" s="131"/>
      <c r="AH521" s="131"/>
      <c r="AI521" s="131"/>
      <c r="AJ521" s="131"/>
      <c r="AK521" s="131"/>
      <c r="AL521" s="131"/>
      <c r="AM521" s="131"/>
      <c r="AN521" s="131"/>
      <c r="AO521" s="131"/>
      <c r="AP521" s="131"/>
      <c r="AQ521" s="131"/>
      <c r="AR521" s="131"/>
      <c r="AS521" s="131"/>
      <c r="AT521" s="131"/>
      <c r="AU521" s="131"/>
      <c r="AV521" s="131"/>
      <c r="AW521" s="131"/>
      <c r="AX521" s="131"/>
      <c r="AY521" s="131"/>
      <c r="AZ521" s="131"/>
      <c r="BA521" s="131"/>
      <c r="BB521" s="131"/>
      <c r="BC521" s="131"/>
      <c r="BD521" s="131"/>
      <c r="BE521" s="131"/>
      <c r="BF521" s="131"/>
      <c r="BG521" s="131"/>
      <c r="BH521" s="131"/>
      <c r="BI521" s="131"/>
      <c r="BJ521" s="131"/>
      <c r="BK521" s="131"/>
      <c r="BL521" s="131"/>
      <c r="BM521" s="131"/>
      <c r="BN521" s="131"/>
      <c r="BO521" s="131"/>
      <c r="BP521" s="131"/>
      <c r="BQ521" s="131"/>
      <c r="BR521" s="131"/>
      <c r="BS521" s="131"/>
      <c r="BT521" s="131"/>
      <c r="BU521" s="131"/>
      <c r="BV521" s="131"/>
      <c r="BW521" s="131"/>
      <c r="BX521" s="131"/>
      <c r="BY521" s="131"/>
      <c r="BZ521" s="131"/>
      <c r="CA521" s="131"/>
      <c r="CB521" s="131"/>
      <c r="CC521" s="131"/>
      <c r="CD521" s="131"/>
      <c r="CE521" s="131"/>
      <c r="CF521" s="131"/>
      <c r="CG521" s="131"/>
      <c r="CH521" s="131"/>
      <c r="CI521" s="131"/>
      <c r="CJ521" s="131"/>
      <c r="CK521" s="131"/>
      <c r="CL521" s="131"/>
      <c r="CM521" s="131"/>
      <c r="CN521" s="131"/>
      <c r="CO521" s="131"/>
      <c r="CP521" s="131"/>
    </row>
    <row r="522" spans="3:94" x14ac:dyDescent="0.3">
      <c r="C522" s="18" t="s">
        <v>191</v>
      </c>
      <c r="D522" s="18" t="s">
        <v>4</v>
      </c>
      <c r="E522" s="18">
        <v>73</v>
      </c>
      <c r="AB522" s="131"/>
      <c r="AC522" s="131"/>
      <c r="AD522" s="131"/>
      <c r="AE522" s="131"/>
      <c r="AF522" s="131"/>
      <c r="AG522" s="131"/>
      <c r="AH522" s="131"/>
      <c r="AI522" s="131"/>
      <c r="AJ522" s="131"/>
      <c r="AK522" s="131"/>
      <c r="AL522" s="131"/>
      <c r="AM522" s="131"/>
      <c r="AN522" s="131"/>
      <c r="AO522" s="131"/>
      <c r="AP522" s="131"/>
      <c r="AQ522" s="131"/>
      <c r="AR522" s="131"/>
      <c r="AS522" s="131"/>
      <c r="AT522" s="131"/>
      <c r="AU522" s="131"/>
      <c r="AV522" s="131"/>
      <c r="AW522" s="131"/>
      <c r="AX522" s="131"/>
      <c r="AY522" s="131"/>
      <c r="AZ522" s="131"/>
      <c r="BA522" s="131"/>
      <c r="BB522" s="131"/>
      <c r="BC522" s="131"/>
      <c r="BD522" s="131"/>
      <c r="BE522" s="131"/>
      <c r="BF522" s="131"/>
      <c r="BG522" s="131"/>
      <c r="BH522" s="131"/>
      <c r="BI522" s="131"/>
      <c r="BJ522" s="131"/>
      <c r="BK522" s="131"/>
      <c r="BL522" s="131"/>
      <c r="BM522" s="131"/>
      <c r="BN522" s="131"/>
      <c r="BO522" s="131"/>
      <c r="BP522" s="131"/>
      <c r="BQ522" s="131"/>
      <c r="BR522" s="131"/>
      <c r="BS522" s="131"/>
      <c r="BT522" s="131"/>
      <c r="BU522" s="131"/>
      <c r="BV522" s="131"/>
      <c r="BW522" s="131"/>
      <c r="BX522" s="131"/>
      <c r="BY522" s="131"/>
      <c r="BZ522" s="131"/>
      <c r="CA522" s="131"/>
      <c r="CB522" s="131"/>
      <c r="CC522" s="131"/>
      <c r="CD522" s="131"/>
      <c r="CE522" s="131"/>
      <c r="CF522" s="131"/>
      <c r="CG522" s="131"/>
      <c r="CH522" s="131"/>
      <c r="CI522" s="131"/>
      <c r="CJ522" s="131"/>
      <c r="CK522" s="131"/>
      <c r="CL522" s="131"/>
      <c r="CM522" s="131"/>
      <c r="CN522" s="131"/>
      <c r="CO522" s="131"/>
      <c r="CP522" s="131"/>
    </row>
    <row r="523" spans="3:94" x14ac:dyDescent="0.3">
      <c r="C523" s="18" t="s">
        <v>197</v>
      </c>
      <c r="D523" s="18" t="s">
        <v>4</v>
      </c>
      <c r="E523" s="18">
        <v>45</v>
      </c>
      <c r="AB523" s="132"/>
      <c r="AC523" s="132"/>
      <c r="AD523" s="132"/>
      <c r="AE523" s="132"/>
      <c r="AF523" s="132"/>
      <c r="AG523" s="132"/>
      <c r="AH523" s="132"/>
      <c r="AI523" s="132"/>
      <c r="AJ523" s="132"/>
      <c r="AK523" s="132"/>
      <c r="AL523" s="132"/>
      <c r="AM523" s="132"/>
      <c r="AN523" s="132"/>
      <c r="AO523" s="132"/>
      <c r="AP523" s="132"/>
      <c r="AQ523" s="132"/>
      <c r="AR523" s="132"/>
      <c r="AS523" s="132"/>
      <c r="AT523" s="132"/>
      <c r="AU523" s="132"/>
      <c r="AV523" s="132"/>
      <c r="AW523" s="132"/>
      <c r="AX523" s="132"/>
      <c r="AY523" s="132"/>
      <c r="AZ523" s="132"/>
      <c r="BA523" s="132"/>
      <c r="BB523" s="132"/>
      <c r="BC523" s="132"/>
      <c r="BD523" s="132"/>
      <c r="BE523" s="132"/>
      <c r="BF523" s="132"/>
      <c r="BG523" s="132"/>
      <c r="BH523" s="132"/>
      <c r="BI523" s="132"/>
      <c r="BJ523" s="132"/>
      <c r="BK523" s="132"/>
      <c r="BL523" s="132"/>
      <c r="BM523" s="132"/>
      <c r="BN523" s="132"/>
      <c r="BO523" s="132"/>
      <c r="BP523" s="132"/>
      <c r="BQ523" s="132"/>
      <c r="BR523" s="132"/>
      <c r="BS523" s="132"/>
      <c r="BT523" s="132"/>
      <c r="BU523" s="132"/>
      <c r="BV523" s="132"/>
      <c r="BW523" s="132"/>
      <c r="BX523" s="132"/>
      <c r="BY523" s="132"/>
      <c r="BZ523" s="132"/>
      <c r="CA523" s="132"/>
      <c r="CB523" s="132"/>
      <c r="CC523" s="132"/>
      <c r="CD523" s="132"/>
      <c r="CE523" s="132"/>
      <c r="CF523" s="132"/>
      <c r="CG523" s="132"/>
      <c r="CH523" s="132"/>
      <c r="CI523" s="132"/>
      <c r="CJ523" s="132"/>
      <c r="CK523" s="132"/>
      <c r="CL523" s="132"/>
      <c r="CM523" s="132"/>
      <c r="CN523" s="132"/>
      <c r="CO523" s="132"/>
      <c r="CP523" s="133"/>
    </row>
    <row r="524" spans="3:94" x14ac:dyDescent="0.3">
      <c r="C524" s="18" t="s">
        <v>198</v>
      </c>
      <c r="D524" s="18" t="s">
        <v>4</v>
      </c>
      <c r="E524" s="18">
        <v>35</v>
      </c>
      <c r="AB524" s="132"/>
      <c r="AC524" s="132"/>
      <c r="AD524" s="132"/>
      <c r="AE524" s="132"/>
      <c r="AF524" s="132"/>
      <c r="AG524" s="132"/>
      <c r="AH524" s="132"/>
      <c r="AI524" s="132"/>
      <c r="AJ524" s="132"/>
      <c r="AK524" s="132"/>
      <c r="AL524" s="132"/>
      <c r="AM524" s="132"/>
      <c r="AN524" s="132"/>
      <c r="AO524" s="132"/>
      <c r="AP524" s="132"/>
      <c r="AQ524" s="132"/>
      <c r="AR524" s="132"/>
      <c r="AS524" s="132"/>
      <c r="AT524" s="132"/>
      <c r="AU524" s="132"/>
      <c r="AV524" s="132"/>
      <c r="AW524" s="132"/>
      <c r="AX524" s="132"/>
      <c r="AY524" s="132"/>
      <c r="AZ524" s="132"/>
      <c r="BA524" s="132"/>
      <c r="BB524" s="132"/>
      <c r="BC524" s="132"/>
      <c r="BD524" s="132"/>
      <c r="BE524" s="132"/>
      <c r="BF524" s="132"/>
      <c r="BG524" s="132"/>
      <c r="BH524" s="132"/>
      <c r="BI524" s="132"/>
      <c r="BJ524" s="132"/>
      <c r="BK524" s="132"/>
      <c r="BL524" s="132"/>
      <c r="BM524" s="132"/>
      <c r="BN524" s="132"/>
      <c r="BO524" s="132"/>
      <c r="BP524" s="132"/>
      <c r="BQ524" s="132"/>
      <c r="BR524" s="132"/>
      <c r="BS524" s="132"/>
      <c r="BT524" s="132"/>
      <c r="BU524" s="132"/>
      <c r="BV524" s="132"/>
      <c r="BW524" s="132"/>
      <c r="BX524" s="132"/>
      <c r="BY524" s="132"/>
      <c r="BZ524" s="132"/>
      <c r="CA524" s="132"/>
      <c r="CB524" s="132"/>
      <c r="CC524" s="132"/>
      <c r="CD524" s="132"/>
      <c r="CE524" s="132"/>
      <c r="CF524" s="132"/>
      <c r="CG524" s="132"/>
      <c r="CH524" s="132"/>
      <c r="CI524" s="132"/>
      <c r="CJ524" s="132"/>
      <c r="CK524" s="132"/>
      <c r="CL524" s="132"/>
      <c r="CM524" s="132"/>
      <c r="CN524" s="132"/>
      <c r="CO524" s="132"/>
      <c r="CP524" s="133"/>
    </row>
    <row r="525" spans="3:94" x14ac:dyDescent="0.3">
      <c r="C525" s="18" t="s">
        <v>199</v>
      </c>
      <c r="D525" s="18" t="s">
        <v>4</v>
      </c>
      <c r="E525" s="18">
        <v>27</v>
      </c>
      <c r="AB525" s="132"/>
      <c r="AC525" s="132"/>
      <c r="AD525" s="132"/>
      <c r="AE525" s="132"/>
      <c r="AF525" s="132"/>
      <c r="AG525" s="132"/>
      <c r="AH525" s="132"/>
      <c r="AI525" s="132"/>
      <c r="AJ525" s="132"/>
      <c r="AK525" s="132"/>
      <c r="AL525" s="132"/>
      <c r="AM525" s="132"/>
      <c r="AN525" s="132"/>
      <c r="AO525" s="132"/>
      <c r="AP525" s="132"/>
      <c r="AQ525" s="132"/>
      <c r="AR525" s="132"/>
      <c r="AS525" s="132"/>
      <c r="AT525" s="132"/>
      <c r="AU525" s="132"/>
      <c r="AV525" s="132"/>
      <c r="AW525" s="132"/>
      <c r="AX525" s="132"/>
      <c r="AY525" s="132"/>
      <c r="AZ525" s="132"/>
      <c r="BA525" s="132"/>
      <c r="BB525" s="132"/>
      <c r="BC525" s="132"/>
      <c r="BD525" s="132"/>
      <c r="BE525" s="132"/>
      <c r="BF525" s="132"/>
      <c r="BG525" s="132"/>
      <c r="BH525" s="132"/>
      <c r="BI525" s="132"/>
      <c r="BJ525" s="132"/>
      <c r="BK525" s="132"/>
      <c r="BL525" s="132"/>
      <c r="BM525" s="132"/>
      <c r="BN525" s="132"/>
      <c r="BO525" s="132"/>
      <c r="BP525" s="132"/>
      <c r="BQ525" s="132"/>
      <c r="BR525" s="132"/>
      <c r="BS525" s="132"/>
      <c r="BT525" s="132"/>
      <c r="BU525" s="132"/>
      <c r="BV525" s="132"/>
      <c r="BW525" s="132"/>
      <c r="BX525" s="132"/>
      <c r="BY525" s="132"/>
      <c r="BZ525" s="132"/>
      <c r="CA525" s="132"/>
      <c r="CB525" s="132"/>
      <c r="CC525" s="132"/>
      <c r="CD525" s="132"/>
      <c r="CE525" s="132"/>
      <c r="CF525" s="132"/>
      <c r="CG525" s="132"/>
      <c r="CH525" s="132"/>
      <c r="CI525" s="132"/>
      <c r="CJ525" s="132"/>
      <c r="CK525" s="132"/>
      <c r="CL525" s="132"/>
      <c r="CM525" s="132"/>
      <c r="CN525" s="132"/>
      <c r="CO525" s="132"/>
      <c r="CP525" s="133"/>
    </row>
    <row r="526" spans="3:94" x14ac:dyDescent="0.3">
      <c r="C526" s="18" t="s">
        <v>196</v>
      </c>
      <c r="D526" s="18" t="s">
        <v>4</v>
      </c>
      <c r="E526" s="18">
        <v>25</v>
      </c>
      <c r="AB526" s="132"/>
      <c r="AC526" s="132"/>
      <c r="AD526" s="132"/>
      <c r="AE526" s="132"/>
      <c r="AF526" s="132"/>
      <c r="AG526" s="132"/>
      <c r="AH526" s="132"/>
      <c r="AI526" s="132"/>
      <c r="AJ526" s="132"/>
      <c r="AK526" s="132"/>
      <c r="AL526" s="132"/>
      <c r="AM526" s="132"/>
      <c r="AN526" s="132"/>
      <c r="AO526" s="132"/>
      <c r="AP526" s="132"/>
      <c r="AQ526" s="132"/>
      <c r="AR526" s="132"/>
      <c r="AS526" s="132"/>
      <c r="AT526" s="132"/>
      <c r="AU526" s="132"/>
      <c r="AV526" s="132"/>
      <c r="AW526" s="132"/>
      <c r="AX526" s="132"/>
      <c r="AY526" s="132"/>
      <c r="AZ526" s="132"/>
      <c r="BA526" s="132"/>
      <c r="BB526" s="132"/>
      <c r="BC526" s="132"/>
      <c r="BD526" s="132"/>
      <c r="BE526" s="132"/>
      <c r="BF526" s="132"/>
      <c r="BG526" s="132"/>
      <c r="BH526" s="132"/>
      <c r="BI526" s="132"/>
      <c r="BJ526" s="132"/>
      <c r="BK526" s="132"/>
      <c r="BL526" s="132"/>
      <c r="BM526" s="132"/>
      <c r="BN526" s="132"/>
      <c r="BO526" s="132"/>
      <c r="BP526" s="132"/>
      <c r="BQ526" s="132"/>
      <c r="BR526" s="132"/>
      <c r="BS526" s="132"/>
      <c r="BT526" s="132"/>
      <c r="BU526" s="132"/>
      <c r="BV526" s="132"/>
      <c r="BW526" s="132"/>
      <c r="BX526" s="132"/>
      <c r="BY526" s="132"/>
      <c r="BZ526" s="132"/>
      <c r="CA526" s="132"/>
      <c r="CB526" s="132"/>
      <c r="CC526" s="132"/>
      <c r="CD526" s="132"/>
      <c r="CE526" s="132"/>
      <c r="CF526" s="132"/>
      <c r="CG526" s="132"/>
      <c r="CH526" s="132"/>
      <c r="CI526" s="132"/>
      <c r="CJ526" s="132"/>
      <c r="CK526" s="132"/>
      <c r="CL526" s="132"/>
      <c r="CM526" s="132"/>
      <c r="CN526" s="132"/>
      <c r="CO526" s="132"/>
      <c r="CP526" s="133"/>
    </row>
    <row r="527" spans="3:94" x14ac:dyDescent="0.3">
      <c r="C527" s="18" t="s">
        <v>192</v>
      </c>
      <c r="D527" s="18" t="s">
        <v>4</v>
      </c>
      <c r="E527" s="18">
        <v>22</v>
      </c>
      <c r="AB527" s="132"/>
      <c r="AC527" s="132"/>
      <c r="AD527" s="132"/>
      <c r="AE527" s="132"/>
      <c r="AF527" s="132"/>
      <c r="AG527" s="132"/>
      <c r="AH527" s="132"/>
      <c r="AI527" s="132"/>
      <c r="AJ527" s="132"/>
      <c r="AK527" s="132"/>
      <c r="AL527" s="132"/>
      <c r="AM527" s="132"/>
      <c r="AN527" s="132"/>
      <c r="AO527" s="132"/>
      <c r="AP527" s="132"/>
      <c r="AQ527" s="132"/>
      <c r="AR527" s="132"/>
      <c r="AS527" s="132"/>
      <c r="AT527" s="132"/>
      <c r="AU527" s="132"/>
      <c r="AV527" s="132"/>
      <c r="AW527" s="132"/>
      <c r="AX527" s="132"/>
      <c r="AY527" s="132"/>
      <c r="AZ527" s="132"/>
      <c r="BA527" s="132"/>
      <c r="BB527" s="132"/>
      <c r="BC527" s="132"/>
      <c r="BD527" s="132"/>
      <c r="BE527" s="132"/>
      <c r="BF527" s="132"/>
      <c r="BG527" s="132"/>
      <c r="BH527" s="132"/>
      <c r="BI527" s="132"/>
      <c r="BJ527" s="132"/>
      <c r="BK527" s="132"/>
      <c r="BL527" s="132"/>
      <c r="BM527" s="132"/>
      <c r="BN527" s="132"/>
      <c r="BO527" s="132"/>
      <c r="BP527" s="132"/>
      <c r="BQ527" s="132"/>
      <c r="BR527" s="132"/>
      <c r="BS527" s="132"/>
      <c r="BT527" s="132"/>
      <c r="BU527" s="132"/>
      <c r="BV527" s="132"/>
      <c r="BW527" s="132"/>
      <c r="BX527" s="132"/>
      <c r="BY527" s="132"/>
      <c r="BZ527" s="132"/>
      <c r="CA527" s="132"/>
      <c r="CB527" s="132"/>
      <c r="CC527" s="132"/>
      <c r="CD527" s="132"/>
      <c r="CE527" s="132"/>
      <c r="CF527" s="132"/>
      <c r="CG527" s="132"/>
      <c r="CH527" s="132"/>
      <c r="CI527" s="132"/>
      <c r="CJ527" s="132"/>
      <c r="CK527" s="132"/>
      <c r="CL527" s="132"/>
      <c r="CM527" s="132"/>
      <c r="CN527" s="132"/>
      <c r="CO527" s="132"/>
      <c r="CP527" s="133"/>
    </row>
    <row r="528" spans="3:94" x14ac:dyDescent="0.3">
      <c r="C528" s="18" t="s">
        <v>210</v>
      </c>
      <c r="D528" s="18" t="s">
        <v>4</v>
      </c>
      <c r="E528" s="18">
        <v>4</v>
      </c>
      <c r="AB528" s="132"/>
      <c r="AC528" s="132"/>
      <c r="AD528" s="132"/>
      <c r="AE528" s="132"/>
      <c r="AF528" s="132"/>
      <c r="AG528" s="132"/>
      <c r="AH528" s="132"/>
      <c r="AI528" s="132"/>
      <c r="AJ528" s="132"/>
      <c r="AK528" s="132"/>
      <c r="AL528" s="132"/>
      <c r="AM528" s="132"/>
      <c r="AN528" s="132"/>
      <c r="AO528" s="132"/>
      <c r="AP528" s="132"/>
      <c r="AQ528" s="132"/>
      <c r="AR528" s="132"/>
      <c r="AS528" s="132"/>
      <c r="AT528" s="132"/>
      <c r="AU528" s="132"/>
      <c r="AV528" s="132"/>
      <c r="AW528" s="132"/>
      <c r="AX528" s="132"/>
      <c r="AY528" s="132"/>
      <c r="AZ528" s="132"/>
      <c r="BA528" s="132"/>
      <c r="BB528" s="132"/>
      <c r="BC528" s="132"/>
      <c r="BD528" s="132"/>
      <c r="BE528" s="132"/>
      <c r="BF528" s="132"/>
      <c r="BG528" s="132"/>
      <c r="BH528" s="132"/>
      <c r="BI528" s="132"/>
      <c r="BJ528" s="132"/>
      <c r="BK528" s="132"/>
      <c r="BL528" s="132"/>
      <c r="BM528" s="132"/>
      <c r="BN528" s="132"/>
      <c r="BO528" s="132"/>
      <c r="BP528" s="132"/>
      <c r="BQ528" s="132"/>
      <c r="BR528" s="132"/>
      <c r="BS528" s="132"/>
      <c r="BT528" s="132"/>
      <c r="BU528" s="132"/>
      <c r="BV528" s="132"/>
      <c r="BW528" s="132"/>
      <c r="BX528" s="132"/>
      <c r="BY528" s="132"/>
      <c r="BZ528" s="132"/>
      <c r="CA528" s="132"/>
      <c r="CB528" s="132"/>
      <c r="CC528" s="132"/>
      <c r="CD528" s="132"/>
      <c r="CE528" s="132"/>
      <c r="CF528" s="132"/>
      <c r="CG528" s="132"/>
      <c r="CH528" s="132"/>
      <c r="CI528" s="132"/>
      <c r="CJ528" s="132"/>
      <c r="CK528" s="132"/>
      <c r="CL528" s="132"/>
      <c r="CM528" s="132"/>
      <c r="CN528" s="132"/>
      <c r="CO528" s="132"/>
      <c r="CP528" s="133"/>
    </row>
    <row r="529" spans="2:94" x14ac:dyDescent="0.3">
      <c r="C529" s="18" t="s">
        <v>209</v>
      </c>
      <c r="D529" s="18" t="s">
        <v>4</v>
      </c>
      <c r="E529" s="18">
        <v>4</v>
      </c>
      <c r="AB529" s="131"/>
      <c r="AC529" s="131"/>
      <c r="AD529" s="131"/>
      <c r="AE529" s="131"/>
      <c r="AF529" s="131"/>
      <c r="AG529" s="131"/>
      <c r="AH529" s="131"/>
      <c r="AI529" s="131"/>
      <c r="AJ529" s="131"/>
      <c r="AK529" s="131"/>
      <c r="AL529" s="131"/>
      <c r="AM529" s="131"/>
      <c r="AN529" s="131"/>
      <c r="AO529" s="131"/>
      <c r="AP529" s="131"/>
      <c r="AQ529" s="131"/>
      <c r="AR529" s="131"/>
      <c r="AS529" s="131"/>
      <c r="AT529" s="131"/>
      <c r="AU529" s="131"/>
      <c r="AV529" s="131"/>
      <c r="AW529" s="131"/>
      <c r="AX529" s="131"/>
      <c r="AY529" s="131"/>
      <c r="AZ529" s="131"/>
      <c r="BA529" s="131"/>
      <c r="BB529" s="131"/>
      <c r="BC529" s="131"/>
      <c r="BD529" s="131"/>
      <c r="BE529" s="131"/>
      <c r="BF529" s="131"/>
      <c r="BG529" s="131"/>
      <c r="BH529" s="131"/>
      <c r="BI529" s="131"/>
      <c r="BJ529" s="131"/>
      <c r="BK529" s="131"/>
      <c r="BL529" s="131"/>
      <c r="BM529" s="131"/>
      <c r="BN529" s="131"/>
      <c r="BO529" s="131"/>
      <c r="BP529" s="131"/>
      <c r="BQ529" s="131"/>
      <c r="BR529" s="131"/>
      <c r="BS529" s="131"/>
      <c r="BT529" s="131"/>
      <c r="BU529" s="131"/>
      <c r="BV529" s="131"/>
      <c r="BW529" s="131"/>
      <c r="BX529" s="131"/>
      <c r="BY529" s="131"/>
      <c r="BZ529" s="131"/>
      <c r="CA529" s="131"/>
      <c r="CB529" s="131"/>
      <c r="CC529" s="131"/>
      <c r="CD529" s="131"/>
      <c r="CE529" s="131"/>
      <c r="CF529" s="131"/>
      <c r="CG529" s="131"/>
      <c r="CH529" s="131"/>
      <c r="CI529" s="131"/>
      <c r="CJ529" s="131"/>
      <c r="CK529" s="131"/>
      <c r="CL529" s="131"/>
      <c r="CM529" s="131"/>
      <c r="CN529" s="131"/>
      <c r="CO529" s="131"/>
      <c r="CP529" s="131"/>
    </row>
    <row r="530" spans="2:94" x14ac:dyDescent="0.3">
      <c r="C530" s="18" t="s">
        <v>1054</v>
      </c>
      <c r="D530" s="18" t="s">
        <v>4</v>
      </c>
      <c r="E530" s="18">
        <v>2</v>
      </c>
      <c r="AB530" s="131"/>
      <c r="AC530" s="131"/>
      <c r="AD530" s="131"/>
      <c r="AE530" s="131"/>
      <c r="AF530" s="131"/>
      <c r="AG530" s="131"/>
      <c r="AH530" s="131"/>
      <c r="AI530" s="131"/>
      <c r="AJ530" s="131"/>
      <c r="AK530" s="131"/>
      <c r="AL530" s="131"/>
      <c r="AM530" s="131"/>
      <c r="AN530" s="131"/>
      <c r="AO530" s="131"/>
      <c r="AP530" s="131"/>
      <c r="AQ530" s="131"/>
      <c r="AR530" s="131"/>
      <c r="AS530" s="131"/>
      <c r="AT530" s="131"/>
      <c r="AU530" s="131"/>
      <c r="AV530" s="131"/>
      <c r="AW530" s="131"/>
      <c r="AX530" s="131"/>
      <c r="AY530" s="131"/>
      <c r="AZ530" s="131"/>
      <c r="BA530" s="131"/>
      <c r="BB530" s="131"/>
      <c r="BC530" s="131"/>
      <c r="BD530" s="131"/>
      <c r="BE530" s="131"/>
      <c r="BF530" s="131"/>
      <c r="BG530" s="131"/>
      <c r="BH530" s="131"/>
      <c r="BI530" s="131"/>
      <c r="BJ530" s="131"/>
      <c r="BK530" s="131"/>
      <c r="BL530" s="131"/>
      <c r="BM530" s="131"/>
      <c r="BN530" s="131"/>
      <c r="BO530" s="131"/>
      <c r="BP530" s="131"/>
      <c r="BQ530" s="131"/>
      <c r="BR530" s="131"/>
      <c r="BS530" s="131"/>
      <c r="BT530" s="131"/>
      <c r="BU530" s="131"/>
      <c r="BV530" s="131"/>
      <c r="BW530" s="131"/>
      <c r="BX530" s="131"/>
      <c r="BY530" s="131"/>
      <c r="BZ530" s="131"/>
      <c r="CA530" s="131"/>
      <c r="CB530" s="131"/>
      <c r="CC530" s="131"/>
      <c r="CD530" s="131"/>
      <c r="CE530" s="131"/>
      <c r="CF530" s="131"/>
      <c r="CG530" s="131"/>
      <c r="CH530" s="131"/>
      <c r="CI530" s="131"/>
      <c r="CJ530" s="131"/>
      <c r="CK530" s="131"/>
      <c r="CL530" s="131"/>
      <c r="CM530" s="131"/>
      <c r="CN530" s="131"/>
      <c r="CO530" s="131"/>
      <c r="CP530" s="131"/>
    </row>
    <row r="531" spans="2:94" x14ac:dyDescent="0.3">
      <c r="C531" s="18" t="s">
        <v>211</v>
      </c>
      <c r="D531" s="18" t="s">
        <v>4</v>
      </c>
      <c r="E531" s="18">
        <v>2</v>
      </c>
    </row>
    <row r="532" spans="2:94" ht="14.5" x14ac:dyDescent="0.35">
      <c r="C532" t="s">
        <v>1055</v>
      </c>
      <c r="D532" t="s">
        <v>4</v>
      </c>
      <c r="E532">
        <v>1</v>
      </c>
    </row>
    <row r="542" spans="2:94" x14ac:dyDescent="0.3">
      <c r="C542" s="26" t="s">
        <v>212</v>
      </c>
      <c r="D542" s="26" t="s">
        <v>0</v>
      </c>
      <c r="E542" s="26">
        <v>45533</v>
      </c>
      <c r="F542" s="26">
        <v>45534</v>
      </c>
      <c r="G542" s="26">
        <v>45535</v>
      </c>
      <c r="H542" s="26">
        <v>45536</v>
      </c>
      <c r="I542" s="26">
        <v>45537</v>
      </c>
      <c r="J542" s="26">
        <v>45538</v>
      </c>
      <c r="K542" s="26">
        <v>45539</v>
      </c>
      <c r="L542" s="26">
        <v>45540</v>
      </c>
      <c r="M542" s="26">
        <v>45541</v>
      </c>
      <c r="N542" s="26">
        <v>45542</v>
      </c>
      <c r="O542" s="26">
        <v>45543</v>
      </c>
      <c r="P542" s="26">
        <v>45544</v>
      </c>
      <c r="Q542" s="26">
        <v>45545</v>
      </c>
      <c r="R542" s="26">
        <v>45546</v>
      </c>
      <c r="S542" s="26">
        <v>45547</v>
      </c>
      <c r="T542" s="26">
        <v>45548</v>
      </c>
      <c r="U542" s="26">
        <v>45549</v>
      </c>
      <c r="V542" s="26">
        <v>45550</v>
      </c>
      <c r="W542" s="26">
        <v>45551</v>
      </c>
      <c r="X542" s="26">
        <v>45552</v>
      </c>
      <c r="Y542" s="26">
        <v>45553</v>
      </c>
      <c r="Z542" s="26">
        <v>45554</v>
      </c>
      <c r="AA542" s="26">
        <v>45555</v>
      </c>
      <c r="AB542" s="26">
        <v>45556</v>
      </c>
      <c r="AC542" s="26">
        <v>45557</v>
      </c>
      <c r="AD542" s="26">
        <v>45558</v>
      </c>
      <c r="AE542" s="26">
        <v>45559</v>
      </c>
      <c r="AF542" s="26">
        <v>45560</v>
      </c>
      <c r="AG542" s="26">
        <v>45561</v>
      </c>
      <c r="AH542" s="26">
        <v>45562</v>
      </c>
      <c r="AI542" s="26">
        <v>45563</v>
      </c>
      <c r="AJ542" s="26">
        <v>45564</v>
      </c>
      <c r="AK542" s="26">
        <v>45565</v>
      </c>
      <c r="AL542" s="26">
        <v>45566</v>
      </c>
      <c r="AM542" s="26">
        <v>45567</v>
      </c>
      <c r="AN542" s="26">
        <v>45568</v>
      </c>
      <c r="AO542" s="26">
        <v>45569</v>
      </c>
      <c r="AP542" s="26">
        <v>45570</v>
      </c>
      <c r="AQ542" s="26">
        <v>45571</v>
      </c>
      <c r="AR542" s="26">
        <v>45572</v>
      </c>
      <c r="AS542" s="26">
        <v>45573</v>
      </c>
      <c r="AT542" s="26">
        <v>45574</v>
      </c>
      <c r="AU542" s="26">
        <v>45575</v>
      </c>
      <c r="AV542" s="26">
        <v>45576</v>
      </c>
      <c r="AW542" s="26">
        <v>45577</v>
      </c>
      <c r="AX542" s="26">
        <v>45578</v>
      </c>
      <c r="AY542" s="26">
        <v>45579</v>
      </c>
      <c r="AZ542" s="26">
        <v>45580</v>
      </c>
      <c r="BA542" s="26">
        <v>45581</v>
      </c>
      <c r="BB542" s="26">
        <v>45582</v>
      </c>
      <c r="BC542" s="26">
        <v>45583</v>
      </c>
      <c r="BD542" s="26">
        <v>45584</v>
      </c>
      <c r="BE542" s="26">
        <v>45585</v>
      </c>
      <c r="BF542" s="26">
        <v>45586</v>
      </c>
      <c r="BG542" s="26">
        <v>45587</v>
      </c>
      <c r="BH542" s="26">
        <v>45588</v>
      </c>
      <c r="BI542" s="26">
        <v>45589</v>
      </c>
      <c r="BJ542" s="26">
        <v>45590</v>
      </c>
      <c r="BK542" s="26">
        <v>45591</v>
      </c>
      <c r="BL542" s="26">
        <v>45592</v>
      </c>
      <c r="BM542" s="26">
        <v>45593</v>
      </c>
      <c r="BN542" s="26">
        <v>45594</v>
      </c>
      <c r="BO542" s="26">
        <v>45595</v>
      </c>
      <c r="BP542" s="26">
        <v>45596</v>
      </c>
      <c r="BQ542" s="26">
        <v>45597</v>
      </c>
      <c r="BR542" s="26">
        <v>45598</v>
      </c>
      <c r="BS542" s="26">
        <v>45599</v>
      </c>
      <c r="BT542" s="26">
        <v>45600</v>
      </c>
      <c r="BU542" s="26">
        <v>45601</v>
      </c>
      <c r="BV542" s="26">
        <v>45602</v>
      </c>
      <c r="BW542" s="26">
        <v>45603</v>
      </c>
      <c r="BX542" s="26">
        <v>45604</v>
      </c>
      <c r="BY542" s="26">
        <v>45605</v>
      </c>
      <c r="BZ542" s="26">
        <v>45606</v>
      </c>
      <c r="CA542" s="26">
        <v>45607</v>
      </c>
      <c r="CB542" s="26">
        <v>45608</v>
      </c>
      <c r="CC542" s="26">
        <v>45609</v>
      </c>
      <c r="CD542" s="26">
        <v>45610</v>
      </c>
      <c r="CE542" s="26">
        <v>45611</v>
      </c>
      <c r="CF542" s="26">
        <v>45612</v>
      </c>
      <c r="CG542" s="26">
        <v>45613</v>
      </c>
      <c r="CH542" s="26">
        <v>45614</v>
      </c>
      <c r="CI542" s="26">
        <v>45615</v>
      </c>
      <c r="CJ542" s="26">
        <v>45616</v>
      </c>
      <c r="CK542" s="26">
        <v>45617</v>
      </c>
      <c r="CL542" s="26">
        <v>45618</v>
      </c>
      <c r="CM542" s="26">
        <v>45619</v>
      </c>
      <c r="CN542" s="26">
        <v>45620</v>
      </c>
      <c r="CO542" s="26">
        <v>45621</v>
      </c>
      <c r="CP542" s="26">
        <v>45622</v>
      </c>
    </row>
    <row r="543" spans="2:94" x14ac:dyDescent="0.3">
      <c r="B543" s="18" t="str">
        <f t="shared" ref="B543:B562" si="14">C543&amp;D543</f>
        <v>cancelApple iOS</v>
      </c>
      <c r="C543" s="18" t="s">
        <v>213</v>
      </c>
      <c r="D543" s="18" t="s">
        <v>3</v>
      </c>
      <c r="E543" s="18">
        <v>94</v>
      </c>
      <c r="F543" s="18">
        <v>123</v>
      </c>
      <c r="G543" s="18">
        <v>101</v>
      </c>
      <c r="H543" s="18">
        <v>75</v>
      </c>
      <c r="I543" s="18">
        <v>77</v>
      </c>
      <c r="J543" s="18">
        <v>133</v>
      </c>
      <c r="K543" s="18">
        <v>114</v>
      </c>
      <c r="L543" s="18">
        <v>111</v>
      </c>
      <c r="M543" s="18">
        <v>97</v>
      </c>
      <c r="N543" s="18">
        <v>66</v>
      </c>
      <c r="O543" s="18">
        <v>62</v>
      </c>
      <c r="P543" s="18">
        <v>109</v>
      </c>
      <c r="Q543" s="18">
        <v>107</v>
      </c>
      <c r="R543" s="18">
        <v>104</v>
      </c>
      <c r="S543" s="18">
        <v>93</v>
      </c>
      <c r="T543" s="18">
        <v>83</v>
      </c>
      <c r="U543" s="18">
        <v>61</v>
      </c>
      <c r="V543" s="18">
        <v>46</v>
      </c>
      <c r="W543" s="18">
        <v>112</v>
      </c>
      <c r="X543" s="18">
        <v>86</v>
      </c>
      <c r="Y543" s="18">
        <v>84</v>
      </c>
      <c r="Z543" s="18">
        <v>89</v>
      </c>
      <c r="AA543" s="18">
        <v>101</v>
      </c>
      <c r="AB543" s="131">
        <v>82</v>
      </c>
      <c r="AC543" s="131">
        <v>73</v>
      </c>
      <c r="AD543" s="131">
        <v>110</v>
      </c>
      <c r="AE543" s="131">
        <v>80</v>
      </c>
      <c r="AF543" s="131">
        <v>90</v>
      </c>
      <c r="AG543" s="131">
        <v>94</v>
      </c>
      <c r="AH543" s="131">
        <v>106</v>
      </c>
      <c r="AI543" s="131">
        <v>87</v>
      </c>
      <c r="AJ543" s="131">
        <v>77</v>
      </c>
      <c r="AK543" s="131">
        <v>141</v>
      </c>
      <c r="AL543" s="131">
        <v>110</v>
      </c>
      <c r="AM543" s="131">
        <v>84</v>
      </c>
      <c r="AN543" s="131">
        <v>78</v>
      </c>
      <c r="AO543" s="131">
        <v>72</v>
      </c>
      <c r="AP543" s="131">
        <v>60</v>
      </c>
      <c r="AQ543" s="131">
        <v>49</v>
      </c>
      <c r="AR543" s="131">
        <v>89</v>
      </c>
      <c r="AS543" s="131">
        <v>108</v>
      </c>
      <c r="AT543" s="131">
        <v>79</v>
      </c>
      <c r="AU543" s="131">
        <v>76</v>
      </c>
      <c r="AV543" s="131">
        <v>73</v>
      </c>
      <c r="AW543" s="131">
        <v>79</v>
      </c>
      <c r="AX543" s="131">
        <v>57</v>
      </c>
      <c r="AY543" s="131">
        <v>84</v>
      </c>
      <c r="AZ543" s="131">
        <v>80</v>
      </c>
      <c r="BA543" s="131">
        <v>68</v>
      </c>
      <c r="BB543" s="131">
        <v>71</v>
      </c>
      <c r="BC543" s="131">
        <v>73</v>
      </c>
      <c r="BD543" s="131">
        <v>62</v>
      </c>
      <c r="BE543" s="131">
        <v>44</v>
      </c>
      <c r="BF543" s="131">
        <v>95</v>
      </c>
      <c r="BG543" s="131">
        <v>84</v>
      </c>
      <c r="BH543" s="131">
        <v>78</v>
      </c>
      <c r="BI543" s="131">
        <v>106</v>
      </c>
      <c r="BJ543" s="131">
        <v>77</v>
      </c>
      <c r="BK543" s="131">
        <v>87</v>
      </c>
      <c r="BL543" s="131">
        <v>58</v>
      </c>
      <c r="BM543" s="131">
        <v>93</v>
      </c>
      <c r="BN543" s="131">
        <v>88</v>
      </c>
      <c r="BO543" s="131">
        <v>101</v>
      </c>
      <c r="BP543" s="131">
        <v>98</v>
      </c>
      <c r="BQ543" s="131">
        <v>99</v>
      </c>
      <c r="BR543" s="131">
        <v>80</v>
      </c>
      <c r="BS543" s="131">
        <v>49</v>
      </c>
      <c r="BT543" s="131">
        <v>115</v>
      </c>
      <c r="BU543" s="131">
        <v>96</v>
      </c>
      <c r="BV543" s="131">
        <v>67</v>
      </c>
      <c r="BW543" s="131">
        <v>87</v>
      </c>
      <c r="BX543" s="131">
        <v>60</v>
      </c>
      <c r="BY543" s="131">
        <v>73</v>
      </c>
      <c r="BZ543" s="131">
        <v>61</v>
      </c>
      <c r="CA543" s="131">
        <v>90</v>
      </c>
      <c r="CB543" s="131">
        <v>107</v>
      </c>
      <c r="CC543" s="131">
        <v>100</v>
      </c>
      <c r="CD543" s="131">
        <v>94</v>
      </c>
      <c r="CE543" s="131">
        <v>77</v>
      </c>
      <c r="CF543" s="131">
        <v>63</v>
      </c>
      <c r="CG543" s="131">
        <v>60</v>
      </c>
      <c r="CH543" s="131">
        <v>97</v>
      </c>
      <c r="CI543" s="131">
        <v>105</v>
      </c>
      <c r="CJ543" s="131">
        <v>69</v>
      </c>
      <c r="CK543" s="131">
        <v>83</v>
      </c>
      <c r="CL543" s="131">
        <v>89</v>
      </c>
      <c r="CM543" s="131">
        <v>64</v>
      </c>
      <c r="CN543" s="131">
        <v>53</v>
      </c>
      <c r="CO543" s="131">
        <v>107</v>
      </c>
      <c r="CP543" s="131">
        <v>89</v>
      </c>
    </row>
    <row r="544" spans="2:94" x14ac:dyDescent="0.3">
      <c r="B544" s="18" t="str">
        <f t="shared" si="14"/>
        <v>cancel serviceApple iOS</v>
      </c>
      <c r="C544" s="18" t="s">
        <v>214</v>
      </c>
      <c r="D544" s="18" t="s">
        <v>3</v>
      </c>
      <c r="E544" s="18">
        <v>61</v>
      </c>
      <c r="F544" s="18">
        <v>65</v>
      </c>
      <c r="G544" s="18">
        <v>50</v>
      </c>
      <c r="H544" s="18">
        <v>34</v>
      </c>
      <c r="I544" s="18">
        <v>45</v>
      </c>
      <c r="J544" s="18">
        <v>86</v>
      </c>
      <c r="K544" s="18">
        <v>52</v>
      </c>
      <c r="L544" s="18">
        <v>57</v>
      </c>
      <c r="M544" s="18">
        <v>56</v>
      </c>
      <c r="N544" s="18">
        <v>32</v>
      </c>
      <c r="O544" s="18">
        <v>35</v>
      </c>
      <c r="P544" s="18">
        <v>53</v>
      </c>
      <c r="Q544" s="18">
        <v>57</v>
      </c>
      <c r="R544" s="18">
        <v>33</v>
      </c>
      <c r="S544" s="18">
        <v>39</v>
      </c>
      <c r="T544" s="18">
        <v>37</v>
      </c>
      <c r="U544" s="18">
        <v>43</v>
      </c>
      <c r="V544" s="18">
        <v>30</v>
      </c>
      <c r="W544" s="18">
        <v>48</v>
      </c>
      <c r="X544" s="18">
        <v>45</v>
      </c>
      <c r="Y544" s="18">
        <v>50</v>
      </c>
      <c r="Z544" s="18">
        <v>48</v>
      </c>
      <c r="AA544" s="18">
        <v>47</v>
      </c>
      <c r="AB544" s="131">
        <v>43</v>
      </c>
      <c r="AC544" s="131">
        <v>40</v>
      </c>
      <c r="AD544" s="131">
        <v>73</v>
      </c>
      <c r="AE544" s="131">
        <v>49</v>
      </c>
      <c r="AF544" s="131">
        <v>49</v>
      </c>
      <c r="AG544" s="131">
        <v>49</v>
      </c>
      <c r="AH544" s="131">
        <v>52</v>
      </c>
      <c r="AI544" s="131">
        <v>41</v>
      </c>
      <c r="AJ544" s="131">
        <v>44</v>
      </c>
      <c r="AK544" s="131">
        <v>75</v>
      </c>
      <c r="AL544" s="131">
        <v>76</v>
      </c>
      <c r="AM544" s="131">
        <v>61</v>
      </c>
      <c r="AN544" s="131">
        <v>47</v>
      </c>
      <c r="AO544" s="131">
        <v>57</v>
      </c>
      <c r="AP544" s="131">
        <v>37</v>
      </c>
      <c r="AQ544" s="131">
        <v>33</v>
      </c>
      <c r="AR544" s="131">
        <v>56</v>
      </c>
      <c r="AS544" s="131">
        <v>46</v>
      </c>
      <c r="AT544" s="131">
        <v>41</v>
      </c>
      <c r="AU544" s="131">
        <v>49</v>
      </c>
      <c r="AV544" s="131">
        <v>61</v>
      </c>
      <c r="AW544" s="131">
        <v>46</v>
      </c>
      <c r="AX544" s="131">
        <v>25</v>
      </c>
      <c r="AY544" s="131">
        <v>58</v>
      </c>
      <c r="AZ544" s="131">
        <v>44</v>
      </c>
      <c r="BA544" s="131">
        <v>36</v>
      </c>
      <c r="BB544" s="131">
        <v>38</v>
      </c>
      <c r="BC544" s="131">
        <v>54</v>
      </c>
      <c r="BD544" s="131">
        <v>40</v>
      </c>
      <c r="BE544" s="131">
        <v>28</v>
      </c>
      <c r="BF544" s="131">
        <v>59</v>
      </c>
      <c r="BG544" s="131">
        <v>38</v>
      </c>
      <c r="BH544" s="131">
        <v>47</v>
      </c>
      <c r="BI544" s="131">
        <v>61</v>
      </c>
      <c r="BJ544" s="131">
        <v>38</v>
      </c>
      <c r="BK544" s="131">
        <v>35</v>
      </c>
      <c r="BL544" s="131">
        <v>38</v>
      </c>
      <c r="BM544" s="131">
        <v>56</v>
      </c>
      <c r="BN544" s="131">
        <v>60</v>
      </c>
      <c r="BO544" s="131">
        <v>62</v>
      </c>
      <c r="BP544" s="131">
        <v>54</v>
      </c>
      <c r="BQ544" s="131">
        <v>43</v>
      </c>
      <c r="BR544" s="131">
        <v>53</v>
      </c>
      <c r="BS544" s="131">
        <v>36</v>
      </c>
      <c r="BT544" s="131">
        <v>71</v>
      </c>
      <c r="BU544" s="131">
        <v>47</v>
      </c>
      <c r="BV544" s="131">
        <v>49</v>
      </c>
      <c r="BW544" s="131">
        <v>53</v>
      </c>
      <c r="BX544" s="131">
        <v>54</v>
      </c>
      <c r="BY544" s="131">
        <v>35</v>
      </c>
      <c r="BZ544" s="131">
        <v>25</v>
      </c>
      <c r="CA544" s="131">
        <v>64</v>
      </c>
      <c r="CB544" s="131">
        <v>48</v>
      </c>
      <c r="CC544" s="131">
        <v>47</v>
      </c>
      <c r="CD544" s="131">
        <v>49</v>
      </c>
      <c r="CE544" s="131">
        <v>56</v>
      </c>
      <c r="CF544" s="131">
        <v>32</v>
      </c>
      <c r="CG544" s="131">
        <v>30</v>
      </c>
      <c r="CH544" s="131">
        <v>51</v>
      </c>
      <c r="CI544" s="131">
        <v>42</v>
      </c>
      <c r="CJ544" s="131">
        <v>38</v>
      </c>
      <c r="CK544" s="131">
        <v>49</v>
      </c>
      <c r="CL544" s="131">
        <v>49</v>
      </c>
      <c r="CM544" s="131">
        <v>38</v>
      </c>
      <c r="CN544" s="131">
        <v>25</v>
      </c>
      <c r="CO544" s="131">
        <v>49</v>
      </c>
      <c r="CP544" s="131">
        <v>49</v>
      </c>
    </row>
    <row r="545" spans="2:94" x14ac:dyDescent="0.3">
      <c r="B545" s="18" t="str">
        <f t="shared" si="14"/>
        <v>outageApple iOS</v>
      </c>
      <c r="C545" s="18" t="s">
        <v>215</v>
      </c>
      <c r="D545" s="18" t="s">
        <v>3</v>
      </c>
      <c r="E545" s="18">
        <v>48</v>
      </c>
      <c r="F545" s="18">
        <v>48</v>
      </c>
      <c r="G545" s="18">
        <v>35</v>
      </c>
      <c r="H545" s="18">
        <v>35</v>
      </c>
      <c r="I545" s="18">
        <v>22</v>
      </c>
      <c r="J545" s="18">
        <v>35</v>
      </c>
      <c r="K545" s="18">
        <v>55</v>
      </c>
      <c r="L545" s="18">
        <v>55</v>
      </c>
      <c r="M545" s="18">
        <v>54</v>
      </c>
      <c r="N545" s="18">
        <v>36</v>
      </c>
      <c r="O545" s="18">
        <v>33</v>
      </c>
      <c r="P545" s="18">
        <v>42</v>
      </c>
      <c r="Q545" s="18">
        <v>49</v>
      </c>
      <c r="R545" s="18">
        <v>56</v>
      </c>
      <c r="S545" s="18">
        <v>136</v>
      </c>
      <c r="T545" s="18">
        <v>65</v>
      </c>
      <c r="U545" s="18">
        <v>38</v>
      </c>
      <c r="V545" s="18">
        <v>41</v>
      </c>
      <c r="W545" s="18">
        <v>55</v>
      </c>
      <c r="X545" s="18">
        <v>46</v>
      </c>
      <c r="Y545" s="18">
        <v>39</v>
      </c>
      <c r="Z545" s="18">
        <v>41</v>
      </c>
      <c r="AA545" s="18">
        <v>34</v>
      </c>
      <c r="AB545" s="131">
        <v>32</v>
      </c>
      <c r="AC545" s="131">
        <v>32</v>
      </c>
      <c r="AD545" s="131">
        <v>35</v>
      </c>
      <c r="AE545" s="131">
        <v>63</v>
      </c>
      <c r="AF545" s="131">
        <v>40</v>
      </c>
      <c r="AG545" s="131">
        <v>57</v>
      </c>
      <c r="AH545" s="131">
        <v>103</v>
      </c>
      <c r="AI545" s="131">
        <v>62</v>
      </c>
      <c r="AJ545" s="131">
        <v>46</v>
      </c>
      <c r="AK545" s="131">
        <v>49</v>
      </c>
      <c r="AL545" s="131">
        <v>54</v>
      </c>
      <c r="AM545" s="131">
        <v>43</v>
      </c>
      <c r="AN545" s="131">
        <v>39</v>
      </c>
      <c r="AO545" s="131">
        <v>42</v>
      </c>
      <c r="AP545" s="131">
        <v>31</v>
      </c>
      <c r="AQ545" s="131">
        <v>30</v>
      </c>
      <c r="AR545" s="131">
        <v>33</v>
      </c>
      <c r="AS545" s="131">
        <v>21</v>
      </c>
      <c r="AT545" s="131">
        <v>31</v>
      </c>
      <c r="AU545" s="131">
        <v>53</v>
      </c>
      <c r="AV545" s="131">
        <v>29</v>
      </c>
      <c r="AW545" s="131">
        <v>29</v>
      </c>
      <c r="AX545" s="131">
        <v>33</v>
      </c>
      <c r="AY545" s="131">
        <v>39</v>
      </c>
      <c r="AZ545" s="131">
        <v>36</v>
      </c>
      <c r="BA545" s="131">
        <v>58</v>
      </c>
      <c r="BB545" s="131">
        <v>41</v>
      </c>
      <c r="BC545" s="131">
        <v>69</v>
      </c>
      <c r="BD545" s="131">
        <v>44</v>
      </c>
      <c r="BE545" s="131">
        <v>44</v>
      </c>
      <c r="BF545" s="131">
        <v>37</v>
      </c>
      <c r="BG545" s="131">
        <v>40</v>
      </c>
      <c r="BH545" s="131">
        <v>39</v>
      </c>
      <c r="BI545" s="131">
        <v>49</v>
      </c>
      <c r="BJ545" s="131">
        <v>40</v>
      </c>
      <c r="BK545" s="131">
        <v>28</v>
      </c>
      <c r="BL545" s="131">
        <v>29</v>
      </c>
      <c r="BM545" s="131">
        <v>46</v>
      </c>
      <c r="BN545" s="131">
        <v>42</v>
      </c>
      <c r="BO545" s="131">
        <v>48</v>
      </c>
      <c r="BP545" s="131">
        <v>37</v>
      </c>
      <c r="BQ545" s="131">
        <v>43</v>
      </c>
      <c r="BR545" s="131">
        <v>37</v>
      </c>
      <c r="BS545" s="131">
        <v>53</v>
      </c>
      <c r="BT545" s="131">
        <v>45</v>
      </c>
      <c r="BU545" s="131">
        <v>39</v>
      </c>
      <c r="BV545" s="131">
        <v>34</v>
      </c>
      <c r="BW545" s="131">
        <v>36</v>
      </c>
      <c r="BX545" s="131">
        <v>56</v>
      </c>
      <c r="BY545" s="131">
        <v>37</v>
      </c>
      <c r="BZ545" s="131">
        <v>34</v>
      </c>
      <c r="CA545" s="131">
        <v>34</v>
      </c>
      <c r="CB545" s="131">
        <v>38</v>
      </c>
      <c r="CC545" s="131">
        <v>29</v>
      </c>
      <c r="CD545" s="131">
        <v>53</v>
      </c>
      <c r="CE545" s="131">
        <v>54</v>
      </c>
      <c r="CF545" s="131">
        <v>32</v>
      </c>
      <c r="CG545" s="131">
        <v>35</v>
      </c>
      <c r="CH545" s="131">
        <v>39</v>
      </c>
      <c r="CI545" s="131">
        <v>45</v>
      </c>
      <c r="CJ545" s="131">
        <v>34</v>
      </c>
      <c r="CK545" s="131">
        <v>61</v>
      </c>
      <c r="CL545" s="131">
        <v>32</v>
      </c>
      <c r="CM545" s="131">
        <v>34</v>
      </c>
      <c r="CN545" s="131">
        <v>40</v>
      </c>
      <c r="CO545" s="131">
        <v>39</v>
      </c>
      <c r="CP545" s="131">
        <v>35</v>
      </c>
    </row>
    <row r="546" spans="2:94" x14ac:dyDescent="0.3">
      <c r="B546" s="18" t="str">
        <f t="shared" si="14"/>
        <v>billApple iOS</v>
      </c>
      <c r="C546" s="18" t="s">
        <v>216</v>
      </c>
      <c r="D546" s="18" t="s">
        <v>3</v>
      </c>
      <c r="E546" s="18">
        <v>33</v>
      </c>
      <c r="F546" s="18">
        <v>21</v>
      </c>
      <c r="G546" s="18">
        <v>16</v>
      </c>
      <c r="H546" s="18">
        <v>17</v>
      </c>
      <c r="I546" s="18">
        <v>14</v>
      </c>
      <c r="J546" s="18">
        <v>36</v>
      </c>
      <c r="K546" s="18">
        <v>34</v>
      </c>
      <c r="L546" s="18">
        <v>29</v>
      </c>
      <c r="M546" s="18">
        <v>21</v>
      </c>
      <c r="N546" s="18">
        <v>22</v>
      </c>
      <c r="O546" s="18">
        <v>14</v>
      </c>
      <c r="P546" s="18">
        <v>21</v>
      </c>
      <c r="Q546" s="18">
        <v>16</v>
      </c>
      <c r="R546" s="18">
        <v>22</v>
      </c>
      <c r="S546" s="18">
        <v>24</v>
      </c>
      <c r="T546" s="18">
        <v>18</v>
      </c>
      <c r="U546" s="18">
        <v>19</v>
      </c>
      <c r="V546" s="18">
        <v>17</v>
      </c>
      <c r="W546" s="18">
        <v>19</v>
      </c>
      <c r="X546" s="18">
        <v>20</v>
      </c>
      <c r="Y546" s="18">
        <v>14</v>
      </c>
      <c r="Z546" s="18">
        <v>17</v>
      </c>
      <c r="AA546" s="18">
        <v>25</v>
      </c>
      <c r="AB546" s="131">
        <v>12</v>
      </c>
      <c r="AC546" s="131">
        <v>20</v>
      </c>
      <c r="AD546" s="131">
        <v>19</v>
      </c>
      <c r="AE546" s="131">
        <v>25</v>
      </c>
      <c r="AF546" s="131">
        <v>29</v>
      </c>
      <c r="AG546" s="131">
        <v>18</v>
      </c>
      <c r="AH546" s="131">
        <v>21</v>
      </c>
      <c r="AI546" s="131">
        <v>17</v>
      </c>
      <c r="AJ546" s="131">
        <v>18</v>
      </c>
      <c r="AK546" s="131">
        <v>32</v>
      </c>
      <c r="AL546" s="131">
        <v>38</v>
      </c>
      <c r="AM546" s="131">
        <v>21</v>
      </c>
      <c r="AN546" s="131">
        <v>31</v>
      </c>
      <c r="AO546" s="131">
        <v>25</v>
      </c>
      <c r="AP546" s="131">
        <v>21</v>
      </c>
      <c r="AQ546" s="131">
        <v>25</v>
      </c>
      <c r="AR546" s="131">
        <v>22</v>
      </c>
      <c r="AS546" s="131">
        <v>21</v>
      </c>
      <c r="AT546" s="131">
        <v>30</v>
      </c>
      <c r="AU546" s="131">
        <v>19</v>
      </c>
      <c r="AV546" s="131">
        <v>20</v>
      </c>
      <c r="AW546" s="131">
        <v>17</v>
      </c>
      <c r="AX546" s="131">
        <v>20</v>
      </c>
      <c r="AY546" s="131">
        <v>21</v>
      </c>
      <c r="AZ546" s="131">
        <v>23</v>
      </c>
      <c r="BA546" s="131">
        <v>20</v>
      </c>
      <c r="BB546" s="131">
        <v>25</v>
      </c>
      <c r="BC546" s="131">
        <v>27</v>
      </c>
      <c r="BD546" s="131">
        <v>19</v>
      </c>
      <c r="BE546" s="131">
        <v>20</v>
      </c>
      <c r="BF546" s="131">
        <v>20</v>
      </c>
      <c r="BG546" s="131">
        <v>25</v>
      </c>
      <c r="BH546" s="131">
        <v>23</v>
      </c>
      <c r="BI546" s="131">
        <v>33</v>
      </c>
      <c r="BJ546" s="131">
        <v>27</v>
      </c>
      <c r="BK546" s="131">
        <v>17</v>
      </c>
      <c r="BL546" s="131">
        <v>17</v>
      </c>
      <c r="BM546" s="131">
        <v>29</v>
      </c>
      <c r="BN546" s="131">
        <v>26</v>
      </c>
      <c r="BO546" s="131">
        <v>28</v>
      </c>
      <c r="BP546" s="131">
        <v>30</v>
      </c>
      <c r="BQ546" s="131">
        <v>32</v>
      </c>
      <c r="BR546" s="131">
        <v>18</v>
      </c>
      <c r="BS546" s="131">
        <v>19</v>
      </c>
      <c r="BT546" s="131">
        <v>29</v>
      </c>
      <c r="BU546" s="131">
        <v>25</v>
      </c>
      <c r="BV546" s="131">
        <v>19</v>
      </c>
      <c r="BW546" s="131">
        <v>34</v>
      </c>
      <c r="BX546" s="131">
        <v>20</v>
      </c>
      <c r="BY546" s="131">
        <v>22</v>
      </c>
      <c r="BZ546" s="131">
        <v>14</v>
      </c>
      <c r="CA546" s="131">
        <v>24</v>
      </c>
      <c r="CB546" s="131">
        <v>16</v>
      </c>
      <c r="CC546" s="131">
        <v>22</v>
      </c>
      <c r="CD546" s="131">
        <v>20</v>
      </c>
      <c r="CE546" s="131">
        <v>24</v>
      </c>
      <c r="CF546" s="131">
        <v>16</v>
      </c>
      <c r="CG546" s="131">
        <v>18</v>
      </c>
      <c r="CH546" s="131">
        <v>25</v>
      </c>
      <c r="CI546" s="131">
        <v>24</v>
      </c>
      <c r="CJ546" s="131">
        <v>38</v>
      </c>
      <c r="CK546" s="131">
        <v>34</v>
      </c>
      <c r="CL546" s="131">
        <v>25</v>
      </c>
      <c r="CM546" s="131">
        <v>27</v>
      </c>
      <c r="CN546" s="131">
        <v>16</v>
      </c>
      <c r="CO546" s="131">
        <v>28</v>
      </c>
      <c r="CP546" s="131">
        <v>30</v>
      </c>
    </row>
    <row r="547" spans="2:94" x14ac:dyDescent="0.3">
      <c r="B547" s="18" t="str">
        <f t="shared" si="14"/>
        <v>pay billApple iOS</v>
      </c>
      <c r="C547" s="18" t="s">
        <v>217</v>
      </c>
      <c r="D547" s="18" t="s">
        <v>3</v>
      </c>
      <c r="E547" s="18">
        <v>30</v>
      </c>
      <c r="F547" s="18">
        <v>19</v>
      </c>
      <c r="G547" s="18">
        <v>23</v>
      </c>
      <c r="H547" s="18">
        <v>17</v>
      </c>
      <c r="I547" s="18">
        <v>16</v>
      </c>
      <c r="J547" s="18">
        <v>21</v>
      </c>
      <c r="K547" s="18">
        <v>24</v>
      </c>
      <c r="L547" s="18">
        <v>20</v>
      </c>
      <c r="M547" s="18">
        <v>10</v>
      </c>
      <c r="N547" s="18">
        <v>16</v>
      </c>
      <c r="O547" s="18">
        <v>14</v>
      </c>
      <c r="P547" s="18">
        <v>21</v>
      </c>
      <c r="Q547" s="18">
        <v>12</v>
      </c>
      <c r="R547" s="18">
        <v>19</v>
      </c>
      <c r="S547" s="18">
        <v>20</v>
      </c>
      <c r="T547" s="18">
        <v>23</v>
      </c>
      <c r="U547" s="18">
        <v>13</v>
      </c>
      <c r="V547" s="18">
        <v>12</v>
      </c>
      <c r="W547" s="18">
        <v>19</v>
      </c>
      <c r="X547" s="18">
        <v>20</v>
      </c>
      <c r="Y547" s="18">
        <v>11</v>
      </c>
      <c r="Z547" s="18">
        <v>14</v>
      </c>
      <c r="AA547" s="18">
        <v>14</v>
      </c>
      <c r="AB547" s="131">
        <v>12</v>
      </c>
      <c r="AC547" s="131">
        <v>19</v>
      </c>
      <c r="AD547" s="131">
        <v>17</v>
      </c>
      <c r="AE547" s="131">
        <v>14</v>
      </c>
      <c r="AF547" s="131">
        <v>22</v>
      </c>
      <c r="AG547" s="131">
        <v>13</v>
      </c>
      <c r="AH547" s="131">
        <v>20</v>
      </c>
      <c r="AI547" s="131">
        <v>16</v>
      </c>
      <c r="AJ547" s="131">
        <v>15</v>
      </c>
      <c r="AK547" s="131">
        <v>30</v>
      </c>
      <c r="AL547" s="131">
        <v>39</v>
      </c>
      <c r="AM547" s="131">
        <v>27</v>
      </c>
      <c r="AN547" s="131">
        <v>28</v>
      </c>
      <c r="AO547" s="131">
        <v>30</v>
      </c>
      <c r="AP547" s="131">
        <v>12</v>
      </c>
      <c r="AQ547" s="131">
        <v>15</v>
      </c>
      <c r="AR547" s="131">
        <v>25</v>
      </c>
      <c r="AS547" s="131">
        <v>22</v>
      </c>
      <c r="AT547" s="131">
        <v>27</v>
      </c>
      <c r="AU547" s="131">
        <v>21</v>
      </c>
      <c r="AV547" s="131">
        <v>19</v>
      </c>
      <c r="AW547" s="131">
        <v>17</v>
      </c>
      <c r="AX547" s="131">
        <v>12</v>
      </c>
      <c r="AY547" s="131">
        <v>27</v>
      </c>
      <c r="AZ547" s="131">
        <v>14</v>
      </c>
      <c r="BA547" s="131">
        <v>22</v>
      </c>
      <c r="BB547" s="131">
        <v>19</v>
      </c>
      <c r="BC547" s="131">
        <v>18</v>
      </c>
      <c r="BD547" s="131">
        <v>20</v>
      </c>
      <c r="BE547" s="131">
        <v>19</v>
      </c>
      <c r="BF547" s="131">
        <v>15</v>
      </c>
      <c r="BG547" s="131">
        <v>19</v>
      </c>
      <c r="BH547" s="131">
        <v>25</v>
      </c>
      <c r="BI547" s="131">
        <v>18</v>
      </c>
      <c r="BJ547" s="131">
        <v>21</v>
      </c>
      <c r="BK547" s="131">
        <v>13</v>
      </c>
      <c r="BL547" s="131">
        <v>11</v>
      </c>
      <c r="BM547" s="131">
        <v>15</v>
      </c>
      <c r="BN547" s="131">
        <v>22</v>
      </c>
      <c r="BO547" s="131">
        <v>23</v>
      </c>
      <c r="BP547" s="131">
        <v>23</v>
      </c>
      <c r="BQ547" s="131">
        <v>31</v>
      </c>
      <c r="BR547" s="131">
        <v>16</v>
      </c>
      <c r="BS547" s="131">
        <v>15</v>
      </c>
      <c r="BT547" s="131">
        <v>21</v>
      </c>
      <c r="BU547" s="131">
        <v>16</v>
      </c>
      <c r="BV547" s="131">
        <v>26</v>
      </c>
      <c r="BW547" s="131">
        <v>26</v>
      </c>
      <c r="BX547" s="131">
        <v>30</v>
      </c>
      <c r="BY547" s="131">
        <v>14</v>
      </c>
      <c r="BZ547" s="131">
        <v>18</v>
      </c>
      <c r="CA547" s="131">
        <v>15</v>
      </c>
      <c r="CB547" s="131">
        <v>15</v>
      </c>
      <c r="CC547" s="131">
        <v>19</v>
      </c>
      <c r="CD547" s="131">
        <v>14</v>
      </c>
      <c r="CE547" s="131">
        <v>20</v>
      </c>
      <c r="CF547" s="131">
        <v>11</v>
      </c>
      <c r="CG547" s="131">
        <v>17</v>
      </c>
      <c r="CH547" s="131">
        <v>18</v>
      </c>
      <c r="CI547" s="131">
        <v>20</v>
      </c>
      <c r="CJ547" s="131">
        <v>31</v>
      </c>
      <c r="CK547" s="131">
        <v>32</v>
      </c>
      <c r="CL547" s="131">
        <v>28</v>
      </c>
      <c r="CM547" s="131">
        <v>24</v>
      </c>
      <c r="CN547" s="131">
        <v>12</v>
      </c>
      <c r="CO547" s="131">
        <v>20</v>
      </c>
      <c r="CP547" s="131">
        <v>22</v>
      </c>
    </row>
    <row r="548" spans="2:94" x14ac:dyDescent="0.3">
      <c r="B548" s="18" t="str">
        <f t="shared" si="14"/>
        <v>modemApple iOS</v>
      </c>
      <c r="C548" s="18" t="s">
        <v>222</v>
      </c>
      <c r="D548" s="18" t="s">
        <v>3</v>
      </c>
      <c r="E548" s="18">
        <v>5</v>
      </c>
      <c r="F548" s="18">
        <v>5</v>
      </c>
      <c r="G548" s="18">
        <v>3</v>
      </c>
      <c r="H548" s="18">
        <v>8</v>
      </c>
      <c r="I548" s="18">
        <v>8</v>
      </c>
      <c r="J548" s="18">
        <v>3</v>
      </c>
      <c r="K548" s="18">
        <v>6</v>
      </c>
      <c r="L548" s="18">
        <v>8</v>
      </c>
      <c r="M548" s="18">
        <v>5</v>
      </c>
      <c r="N548" s="18">
        <v>3</v>
      </c>
      <c r="O548" s="18">
        <v>4</v>
      </c>
      <c r="P548" s="18">
        <v>13</v>
      </c>
      <c r="Q548" s="18">
        <v>7</v>
      </c>
      <c r="R548" s="18">
        <v>2</v>
      </c>
      <c r="S548" s="18">
        <v>3</v>
      </c>
      <c r="T548" s="18">
        <v>5</v>
      </c>
      <c r="U548" s="18">
        <v>6</v>
      </c>
      <c r="V548" s="18">
        <v>7</v>
      </c>
      <c r="W548" s="18">
        <v>4</v>
      </c>
      <c r="X548" s="18">
        <v>7</v>
      </c>
      <c r="Y548" s="18">
        <v>8</v>
      </c>
      <c r="Z548" s="18">
        <v>7</v>
      </c>
      <c r="AA548" s="18">
        <v>5</v>
      </c>
      <c r="AB548" s="131">
        <v>3</v>
      </c>
      <c r="AC548" s="131">
        <v>8</v>
      </c>
      <c r="AD548" s="131">
        <v>5</v>
      </c>
      <c r="AE548" s="131">
        <v>4</v>
      </c>
      <c r="AF548" s="131">
        <v>5</v>
      </c>
      <c r="AG548" s="131">
        <v>3</v>
      </c>
      <c r="AH548" s="131">
        <v>4</v>
      </c>
      <c r="AI548" s="131">
        <v>7</v>
      </c>
      <c r="AJ548" s="131">
        <v>6</v>
      </c>
      <c r="AK548" s="131">
        <v>6</v>
      </c>
      <c r="AL548" s="131">
        <v>6</v>
      </c>
      <c r="AM548" s="131">
        <v>3</v>
      </c>
      <c r="AN548" s="131">
        <v>5</v>
      </c>
      <c r="AO548" s="131">
        <v>10</v>
      </c>
      <c r="AP548" s="131">
        <v>7</v>
      </c>
      <c r="AQ548" s="131">
        <v>5</v>
      </c>
      <c r="AR548" s="131">
        <v>8</v>
      </c>
      <c r="AS548" s="131">
        <v>9</v>
      </c>
      <c r="AT548" s="131">
        <v>5</v>
      </c>
      <c r="AU548" s="131">
        <v>7</v>
      </c>
      <c r="AV548" s="131">
        <v>8</v>
      </c>
      <c r="AW548" s="131">
        <v>5</v>
      </c>
      <c r="AX548" s="131">
        <v>2</v>
      </c>
      <c r="AY548" s="131">
        <v>6</v>
      </c>
      <c r="AZ548" s="131">
        <v>12</v>
      </c>
      <c r="BA548" s="131">
        <v>4</v>
      </c>
      <c r="BB548" s="131">
        <v>8</v>
      </c>
      <c r="BC548" s="131">
        <v>3</v>
      </c>
      <c r="BD548" s="131">
        <v>4</v>
      </c>
      <c r="BE548" s="131">
        <v>6</v>
      </c>
      <c r="BF548" s="131">
        <v>0</v>
      </c>
      <c r="BG548" s="131">
        <v>5</v>
      </c>
      <c r="BH548" s="131">
        <v>6</v>
      </c>
      <c r="BI548" s="131">
        <v>3</v>
      </c>
      <c r="BJ548" s="131">
        <v>8</v>
      </c>
      <c r="BK548" s="131">
        <v>9</v>
      </c>
      <c r="BL548" s="131">
        <v>4</v>
      </c>
      <c r="BM548" s="131">
        <v>1</v>
      </c>
      <c r="BN548" s="131">
        <v>5</v>
      </c>
      <c r="BO548" s="131">
        <v>7</v>
      </c>
      <c r="BP548" s="131">
        <v>7</v>
      </c>
      <c r="BQ548" s="131">
        <v>7</v>
      </c>
      <c r="BR548" s="131">
        <v>7</v>
      </c>
      <c r="BS548" s="131">
        <v>7</v>
      </c>
      <c r="BT548" s="131">
        <v>4</v>
      </c>
      <c r="BU548" s="131">
        <v>4</v>
      </c>
      <c r="BV548" s="131">
        <v>9</v>
      </c>
      <c r="BW548" s="131">
        <v>9</v>
      </c>
      <c r="BX548" s="131">
        <v>8</v>
      </c>
      <c r="BY548" s="131">
        <v>7</v>
      </c>
      <c r="BZ548" s="131">
        <v>3</v>
      </c>
      <c r="CA548" s="131">
        <v>2</v>
      </c>
      <c r="CB548" s="131">
        <v>4</v>
      </c>
      <c r="CC548" s="131">
        <v>14</v>
      </c>
      <c r="CD548" s="131">
        <v>13</v>
      </c>
      <c r="CE548" s="131">
        <v>6</v>
      </c>
      <c r="CF548" s="131">
        <v>11</v>
      </c>
      <c r="CG548" s="131">
        <v>7</v>
      </c>
      <c r="CH548" s="131">
        <v>6</v>
      </c>
      <c r="CI548" s="131">
        <v>20</v>
      </c>
      <c r="CJ548" s="131">
        <v>29</v>
      </c>
      <c r="CK548" s="131">
        <v>18</v>
      </c>
      <c r="CL548" s="131">
        <v>22</v>
      </c>
      <c r="CM548" s="131">
        <v>14</v>
      </c>
      <c r="CN548" s="131">
        <v>18</v>
      </c>
      <c r="CO548" s="131">
        <v>14</v>
      </c>
      <c r="CP548" s="131">
        <v>20</v>
      </c>
    </row>
    <row r="549" spans="2:94" x14ac:dyDescent="0.3">
      <c r="B549" s="18" t="str">
        <f t="shared" si="14"/>
        <v>billingApple iOS</v>
      </c>
      <c r="C549" s="18" t="s">
        <v>230</v>
      </c>
      <c r="D549" s="18" t="s">
        <v>3</v>
      </c>
      <c r="E549" s="18">
        <v>17</v>
      </c>
      <c r="F549" s="18">
        <v>15</v>
      </c>
      <c r="G549" s="18">
        <v>12</v>
      </c>
      <c r="H549" s="18">
        <v>5</v>
      </c>
      <c r="I549" s="18">
        <v>13</v>
      </c>
      <c r="J549" s="18">
        <v>22</v>
      </c>
      <c r="K549" s="18">
        <v>10</v>
      </c>
      <c r="L549" s="18">
        <v>13</v>
      </c>
      <c r="M549" s="18">
        <v>20</v>
      </c>
      <c r="N549" s="18">
        <v>6</v>
      </c>
      <c r="O549" s="18">
        <v>6</v>
      </c>
      <c r="P549" s="18">
        <v>14</v>
      </c>
      <c r="Q549" s="18">
        <v>10</v>
      </c>
      <c r="R549" s="18">
        <v>15</v>
      </c>
      <c r="S549" s="18">
        <v>13</v>
      </c>
      <c r="T549" s="18">
        <v>13</v>
      </c>
      <c r="U549" s="18">
        <v>13</v>
      </c>
      <c r="V549" s="18">
        <v>7</v>
      </c>
      <c r="W549" s="18">
        <v>8</v>
      </c>
      <c r="X549" s="18">
        <v>13</v>
      </c>
      <c r="Y549" s="18">
        <v>14</v>
      </c>
      <c r="Z549" s="18">
        <v>11</v>
      </c>
      <c r="AA549" s="18">
        <v>18</v>
      </c>
      <c r="AB549" s="131">
        <v>8</v>
      </c>
      <c r="AC549" s="131">
        <v>12</v>
      </c>
      <c r="AD549" s="131">
        <v>16</v>
      </c>
      <c r="AE549" s="131">
        <v>18</v>
      </c>
      <c r="AF549" s="131">
        <v>15</v>
      </c>
      <c r="AG549" s="131">
        <v>11</v>
      </c>
      <c r="AH549" s="131">
        <v>13</v>
      </c>
      <c r="AI549" s="131">
        <v>18</v>
      </c>
      <c r="AJ549" s="131">
        <v>6</v>
      </c>
      <c r="AK549" s="131">
        <v>16</v>
      </c>
      <c r="AL549" s="131">
        <v>19</v>
      </c>
      <c r="AM549" s="131">
        <v>12</v>
      </c>
      <c r="AN549" s="131">
        <v>18</v>
      </c>
      <c r="AO549" s="131">
        <v>8</v>
      </c>
      <c r="AP549" s="131">
        <v>11</v>
      </c>
      <c r="AQ549" s="131">
        <v>8</v>
      </c>
      <c r="AR549" s="131">
        <v>10</v>
      </c>
      <c r="AS549" s="131">
        <v>7</v>
      </c>
      <c r="AT549" s="131">
        <v>9</v>
      </c>
      <c r="AU549" s="131">
        <v>17</v>
      </c>
      <c r="AV549" s="131">
        <v>14</v>
      </c>
      <c r="AW549" s="131">
        <v>12</v>
      </c>
      <c r="AX549" s="131">
        <v>5</v>
      </c>
      <c r="AY549" s="131">
        <v>13</v>
      </c>
      <c r="AZ549" s="131">
        <v>16</v>
      </c>
      <c r="BA549" s="131">
        <v>8</v>
      </c>
      <c r="BB549" s="131">
        <v>13</v>
      </c>
      <c r="BC549" s="131">
        <v>17</v>
      </c>
      <c r="BD549" s="131">
        <v>8</v>
      </c>
      <c r="BE549" s="131">
        <v>9</v>
      </c>
      <c r="BF549" s="131">
        <v>13</v>
      </c>
      <c r="BG549" s="131">
        <v>11</v>
      </c>
      <c r="BH549" s="131">
        <v>9</v>
      </c>
      <c r="BI549" s="131">
        <v>13</v>
      </c>
      <c r="BJ549" s="131">
        <v>12</v>
      </c>
      <c r="BK549" s="131">
        <v>10</v>
      </c>
      <c r="BL549" s="131">
        <v>11</v>
      </c>
      <c r="BM549" s="131">
        <v>12</v>
      </c>
      <c r="BN549" s="131">
        <v>16</v>
      </c>
      <c r="BO549" s="131">
        <v>18</v>
      </c>
      <c r="BP549" s="131">
        <v>18</v>
      </c>
      <c r="BQ549" s="131">
        <v>19</v>
      </c>
      <c r="BR549" s="131">
        <v>12</v>
      </c>
      <c r="BS549" s="131">
        <v>8</v>
      </c>
      <c r="BT549" s="131">
        <v>15</v>
      </c>
      <c r="BU549" s="131">
        <v>20</v>
      </c>
      <c r="BV549" s="131">
        <v>7</v>
      </c>
      <c r="BW549" s="131">
        <v>14</v>
      </c>
      <c r="BX549" s="131">
        <v>11</v>
      </c>
      <c r="BY549" s="131">
        <v>8</v>
      </c>
      <c r="BZ549" s="131">
        <v>7</v>
      </c>
      <c r="CA549" s="131">
        <v>18</v>
      </c>
      <c r="CB549" s="131">
        <v>11</v>
      </c>
      <c r="CC549" s="131">
        <v>11</v>
      </c>
      <c r="CD549" s="131">
        <v>27</v>
      </c>
      <c r="CE549" s="131">
        <v>12</v>
      </c>
      <c r="CF549" s="131">
        <v>7</v>
      </c>
      <c r="CG549" s="131">
        <v>10</v>
      </c>
      <c r="CH549" s="131">
        <v>14</v>
      </c>
      <c r="CI549" s="131">
        <v>16</v>
      </c>
      <c r="CJ549" s="131">
        <v>19</v>
      </c>
      <c r="CK549" s="131">
        <v>33</v>
      </c>
      <c r="CL549" s="131">
        <v>15</v>
      </c>
      <c r="CM549" s="131">
        <v>16</v>
      </c>
      <c r="CN549" s="131">
        <v>11</v>
      </c>
      <c r="CO549" s="131">
        <v>20</v>
      </c>
      <c r="CP549" s="131">
        <v>19</v>
      </c>
    </row>
    <row r="550" spans="2:94" x14ac:dyDescent="0.3">
      <c r="B550" s="18" t="str">
        <f t="shared" si="14"/>
        <v>SetupApple iOS</v>
      </c>
      <c r="C550" s="18" t="s">
        <v>1056</v>
      </c>
      <c r="D550" s="18" t="s">
        <v>3</v>
      </c>
      <c r="E550" s="18">
        <v>17</v>
      </c>
      <c r="F550" s="18">
        <v>22</v>
      </c>
      <c r="G550" s="18">
        <v>21</v>
      </c>
      <c r="H550" s="18">
        <v>9</v>
      </c>
      <c r="I550" s="18">
        <v>24</v>
      </c>
      <c r="J550" s="18">
        <v>26</v>
      </c>
      <c r="K550" s="18">
        <v>13</v>
      </c>
      <c r="L550" s="18">
        <v>12</v>
      </c>
      <c r="M550" s="18">
        <v>21</v>
      </c>
      <c r="N550" s="18">
        <v>21</v>
      </c>
      <c r="O550" s="18">
        <v>7</v>
      </c>
      <c r="P550" s="18">
        <v>9</v>
      </c>
      <c r="Q550" s="18">
        <v>17</v>
      </c>
      <c r="R550" s="18">
        <v>12</v>
      </c>
      <c r="S550" s="18">
        <v>6</v>
      </c>
      <c r="T550" s="18">
        <v>11</v>
      </c>
      <c r="U550" s="18">
        <v>16</v>
      </c>
      <c r="V550" s="18">
        <v>5</v>
      </c>
      <c r="W550" s="18">
        <v>13</v>
      </c>
      <c r="X550" s="18">
        <v>6</v>
      </c>
      <c r="Y550" s="18">
        <v>9</v>
      </c>
      <c r="Z550" s="18">
        <v>6</v>
      </c>
      <c r="AA550" s="18">
        <v>19</v>
      </c>
      <c r="AB550" s="131">
        <v>10</v>
      </c>
      <c r="AC550" s="131">
        <v>5</v>
      </c>
      <c r="AD550" s="131">
        <v>9</v>
      </c>
      <c r="AE550" s="131">
        <v>22</v>
      </c>
      <c r="AF550" s="131">
        <v>11</v>
      </c>
      <c r="AG550" s="131">
        <v>8</v>
      </c>
      <c r="AH550" s="131">
        <v>11</v>
      </c>
      <c r="AI550" s="131">
        <v>17</v>
      </c>
      <c r="AJ550" s="131">
        <v>4</v>
      </c>
      <c r="AK550" s="131">
        <v>12</v>
      </c>
      <c r="AL550" s="131">
        <v>18</v>
      </c>
      <c r="AM550" s="131">
        <v>21</v>
      </c>
      <c r="AN550" s="131">
        <v>16</v>
      </c>
      <c r="AO550" s="131">
        <v>13</v>
      </c>
      <c r="AP550" s="131">
        <v>21</v>
      </c>
      <c r="AQ550" s="131">
        <v>4</v>
      </c>
      <c r="AR550" s="131">
        <v>13</v>
      </c>
      <c r="AS550" s="131">
        <v>13</v>
      </c>
      <c r="AT550" s="131">
        <v>8</v>
      </c>
      <c r="AU550" s="131">
        <v>9</v>
      </c>
      <c r="AV550" s="131">
        <v>9</v>
      </c>
      <c r="AW550" s="131">
        <v>19</v>
      </c>
      <c r="AX550" s="131">
        <v>7</v>
      </c>
      <c r="AY550" s="131">
        <v>14</v>
      </c>
      <c r="AZ550" s="131">
        <v>13</v>
      </c>
      <c r="BA550" s="131">
        <v>9</v>
      </c>
      <c r="BB550" s="131">
        <v>13</v>
      </c>
      <c r="BC550" s="131">
        <v>18</v>
      </c>
      <c r="BD550" s="131">
        <v>16</v>
      </c>
      <c r="BE550" s="131">
        <v>1</v>
      </c>
      <c r="BF550" s="131">
        <v>14</v>
      </c>
      <c r="BG550" s="131">
        <v>10</v>
      </c>
      <c r="BH550" s="131">
        <v>13</v>
      </c>
      <c r="BI550" s="131">
        <v>14</v>
      </c>
      <c r="BJ550" s="131">
        <v>14</v>
      </c>
      <c r="BK550" s="131">
        <v>15</v>
      </c>
      <c r="BL550" s="131">
        <v>16</v>
      </c>
      <c r="BM550" s="131">
        <v>15</v>
      </c>
      <c r="BN550" s="131">
        <v>14</v>
      </c>
      <c r="BO550" s="131">
        <v>11</v>
      </c>
      <c r="BP550" s="131">
        <v>16</v>
      </c>
      <c r="BQ550" s="131">
        <v>17</v>
      </c>
      <c r="BR550" s="131">
        <v>22</v>
      </c>
      <c r="BS550" s="131">
        <v>5</v>
      </c>
      <c r="BT550" s="131">
        <v>11</v>
      </c>
      <c r="BU550" s="131">
        <v>21</v>
      </c>
      <c r="BV550" s="131">
        <v>20</v>
      </c>
      <c r="BW550" s="131">
        <v>4</v>
      </c>
      <c r="BX550" s="131">
        <v>12</v>
      </c>
      <c r="BY550" s="131">
        <v>16</v>
      </c>
      <c r="BZ550" s="131">
        <v>4</v>
      </c>
      <c r="CA550" s="131">
        <v>11</v>
      </c>
      <c r="CB550" s="131">
        <v>13</v>
      </c>
      <c r="CC550" s="131">
        <v>17</v>
      </c>
      <c r="CD550" s="131">
        <v>10</v>
      </c>
      <c r="CE550" s="131">
        <v>14</v>
      </c>
      <c r="CF550" s="131">
        <v>19</v>
      </c>
      <c r="CG550" s="131">
        <v>6</v>
      </c>
      <c r="CH550" s="131">
        <v>7</v>
      </c>
      <c r="CI550" s="131">
        <v>7</v>
      </c>
      <c r="CJ550" s="131">
        <v>11</v>
      </c>
      <c r="CK550" s="131">
        <v>17</v>
      </c>
      <c r="CL550" s="131">
        <v>8</v>
      </c>
      <c r="CM550" s="131">
        <v>7</v>
      </c>
      <c r="CN550" s="131">
        <v>15</v>
      </c>
      <c r="CO550" s="131">
        <v>9</v>
      </c>
      <c r="CP550" s="131">
        <v>19</v>
      </c>
    </row>
    <row r="551" spans="2:94" x14ac:dyDescent="0.3">
      <c r="B551" s="18" t="str">
        <f t="shared" si="14"/>
        <v>new modemApple iOS</v>
      </c>
      <c r="C551" s="18" t="s">
        <v>233</v>
      </c>
      <c r="D551" s="18" t="s">
        <v>3</v>
      </c>
      <c r="E551" s="18">
        <v>2</v>
      </c>
      <c r="F551" s="18">
        <v>8</v>
      </c>
      <c r="G551" s="18">
        <v>6</v>
      </c>
      <c r="H551" s="18">
        <v>0</v>
      </c>
      <c r="I551" s="18">
        <v>3</v>
      </c>
      <c r="J551" s="18">
        <v>0</v>
      </c>
      <c r="K551" s="18">
        <v>3</v>
      </c>
      <c r="L551" s="18">
        <v>8</v>
      </c>
      <c r="M551" s="18">
        <v>3</v>
      </c>
      <c r="N551" s="18">
        <v>8</v>
      </c>
      <c r="O551" s="18">
        <v>5</v>
      </c>
      <c r="P551" s="18">
        <v>3</v>
      </c>
      <c r="Q551" s="18">
        <v>2</v>
      </c>
      <c r="R551" s="18">
        <v>4</v>
      </c>
      <c r="S551" s="18">
        <v>5</v>
      </c>
      <c r="T551" s="18">
        <v>3</v>
      </c>
      <c r="U551" s="18">
        <v>6</v>
      </c>
      <c r="V551" s="18">
        <v>5</v>
      </c>
      <c r="W551" s="18">
        <v>2</v>
      </c>
      <c r="X551" s="18">
        <v>9</v>
      </c>
      <c r="Y551" s="18">
        <v>5</v>
      </c>
      <c r="Z551" s="18">
        <v>3</v>
      </c>
      <c r="AA551" s="18">
        <v>10</v>
      </c>
      <c r="AB551" s="132">
        <v>10</v>
      </c>
      <c r="AC551" s="132">
        <v>3</v>
      </c>
      <c r="AD551" s="132">
        <v>2</v>
      </c>
      <c r="AE551" s="132">
        <v>2</v>
      </c>
      <c r="AF551" s="132">
        <v>9</v>
      </c>
      <c r="AG551" s="132">
        <v>6</v>
      </c>
      <c r="AH551" s="132">
        <v>5</v>
      </c>
      <c r="AI551" s="132">
        <v>7</v>
      </c>
      <c r="AJ551" s="132">
        <v>5</v>
      </c>
      <c r="AK551" s="132">
        <v>3</v>
      </c>
      <c r="AL551" s="132">
        <v>8</v>
      </c>
      <c r="AM551" s="132">
        <v>5</v>
      </c>
      <c r="AN551" s="132">
        <v>7</v>
      </c>
      <c r="AO551" s="132">
        <v>6</v>
      </c>
      <c r="AP551" s="132">
        <v>8</v>
      </c>
      <c r="AQ551" s="132">
        <v>7</v>
      </c>
      <c r="AR551" s="132">
        <v>5</v>
      </c>
      <c r="AS551" s="132">
        <v>3</v>
      </c>
      <c r="AT551" s="132">
        <v>6</v>
      </c>
      <c r="AU551" s="132">
        <v>6</v>
      </c>
      <c r="AV551" s="132">
        <v>6</v>
      </c>
      <c r="AW551" s="132">
        <v>5</v>
      </c>
      <c r="AX551" s="132">
        <v>7</v>
      </c>
      <c r="AY551" s="132">
        <v>6</v>
      </c>
      <c r="AZ551" s="132">
        <v>4</v>
      </c>
      <c r="BA551" s="132">
        <v>8</v>
      </c>
      <c r="BB551" s="132">
        <v>5</v>
      </c>
      <c r="BC551" s="132">
        <v>5</v>
      </c>
      <c r="BD551" s="132">
        <v>13</v>
      </c>
      <c r="BE551" s="132">
        <v>5</v>
      </c>
      <c r="BF551" s="132">
        <v>6</v>
      </c>
      <c r="BG551" s="132">
        <v>8</v>
      </c>
      <c r="BH551" s="132">
        <v>6</v>
      </c>
      <c r="BI551" s="132">
        <v>8</v>
      </c>
      <c r="BJ551" s="132">
        <v>5</v>
      </c>
      <c r="BK551" s="132">
        <v>5</v>
      </c>
      <c r="BL551" s="132">
        <v>9</v>
      </c>
      <c r="BM551" s="132">
        <v>7</v>
      </c>
      <c r="BN551" s="132">
        <v>7</v>
      </c>
      <c r="BO551" s="132">
        <v>6</v>
      </c>
      <c r="BP551" s="132">
        <v>3</v>
      </c>
      <c r="BQ551" s="132">
        <v>4</v>
      </c>
      <c r="BR551" s="132">
        <v>7</v>
      </c>
      <c r="BS551" s="132">
        <v>0</v>
      </c>
      <c r="BT551" s="132">
        <v>5</v>
      </c>
      <c r="BU551" s="132">
        <v>6</v>
      </c>
      <c r="BV551" s="132">
        <v>8</v>
      </c>
      <c r="BW551" s="132">
        <v>8</v>
      </c>
      <c r="BX551" s="132">
        <v>4</v>
      </c>
      <c r="BY551" s="132">
        <v>14</v>
      </c>
      <c r="BZ551" s="132">
        <v>6</v>
      </c>
      <c r="CA551" s="132">
        <v>5</v>
      </c>
      <c r="CB551" s="132">
        <v>8</v>
      </c>
      <c r="CC551" s="132">
        <v>7</v>
      </c>
      <c r="CD551" s="132">
        <v>13</v>
      </c>
      <c r="CE551" s="132">
        <v>16</v>
      </c>
      <c r="CF551" s="132">
        <v>8</v>
      </c>
      <c r="CG551" s="132">
        <v>17</v>
      </c>
      <c r="CH551" s="132">
        <v>6</v>
      </c>
      <c r="CI551" s="132">
        <v>8</v>
      </c>
      <c r="CJ551" s="132">
        <v>23</v>
      </c>
      <c r="CK551" s="132">
        <v>19</v>
      </c>
      <c r="CL551" s="132">
        <v>14</v>
      </c>
      <c r="CM551" s="132">
        <v>16</v>
      </c>
      <c r="CN551" s="132">
        <v>14</v>
      </c>
      <c r="CO551" s="132">
        <v>16</v>
      </c>
      <c r="CP551" s="133">
        <v>17</v>
      </c>
    </row>
    <row r="552" spans="2:94" x14ac:dyDescent="0.3">
      <c r="B552" s="18" t="str">
        <f t="shared" si="14"/>
        <v>set upApple iOS</v>
      </c>
      <c r="C552" s="18" t="s">
        <v>224</v>
      </c>
      <c r="D552" s="18" t="s">
        <v>3</v>
      </c>
      <c r="E552" s="18">
        <v>25</v>
      </c>
      <c r="F552" s="18">
        <v>15</v>
      </c>
      <c r="G552" s="18">
        <v>16</v>
      </c>
      <c r="H552" s="18">
        <v>9</v>
      </c>
      <c r="I552" s="18">
        <v>20</v>
      </c>
      <c r="J552" s="18">
        <v>32</v>
      </c>
      <c r="K552" s="18">
        <v>26</v>
      </c>
      <c r="L552" s="18">
        <v>21</v>
      </c>
      <c r="M552" s="18">
        <v>25</v>
      </c>
      <c r="N552" s="18">
        <v>19</v>
      </c>
      <c r="O552" s="18">
        <v>6</v>
      </c>
      <c r="P552" s="18">
        <v>8</v>
      </c>
      <c r="Q552" s="18">
        <v>17</v>
      </c>
      <c r="R552" s="18">
        <v>13</v>
      </c>
      <c r="S552" s="18">
        <v>10</v>
      </c>
      <c r="T552" s="18">
        <v>20</v>
      </c>
      <c r="U552" s="18">
        <v>23</v>
      </c>
      <c r="V552" s="18">
        <v>7</v>
      </c>
      <c r="W552" s="18">
        <v>17</v>
      </c>
      <c r="X552" s="18">
        <v>11</v>
      </c>
      <c r="Y552" s="18">
        <v>15</v>
      </c>
      <c r="Z552" s="18">
        <v>10</v>
      </c>
      <c r="AA552" s="18">
        <v>13</v>
      </c>
      <c r="AB552" s="132">
        <v>13</v>
      </c>
      <c r="AC552" s="132">
        <v>9</v>
      </c>
      <c r="AD552" s="132">
        <v>14</v>
      </c>
      <c r="AE552" s="132">
        <v>14</v>
      </c>
      <c r="AF552" s="132">
        <v>22</v>
      </c>
      <c r="AG552" s="132">
        <v>11</v>
      </c>
      <c r="AH552" s="132">
        <v>12</v>
      </c>
      <c r="AI552" s="132">
        <v>20</v>
      </c>
      <c r="AJ552" s="132">
        <v>9</v>
      </c>
      <c r="AK552" s="132">
        <v>15</v>
      </c>
      <c r="AL552" s="132">
        <v>16</v>
      </c>
      <c r="AM552" s="132">
        <v>24</v>
      </c>
      <c r="AN552" s="132">
        <v>20</v>
      </c>
      <c r="AO552" s="132">
        <v>13</v>
      </c>
      <c r="AP552" s="132">
        <v>13</v>
      </c>
      <c r="AQ552" s="132">
        <v>8</v>
      </c>
      <c r="AR552" s="132">
        <v>16</v>
      </c>
      <c r="AS552" s="132">
        <v>20</v>
      </c>
      <c r="AT552" s="132">
        <v>12</v>
      </c>
      <c r="AU552" s="132">
        <v>21</v>
      </c>
      <c r="AV552" s="132">
        <v>17</v>
      </c>
      <c r="AW552" s="132">
        <v>22</v>
      </c>
      <c r="AX552" s="132">
        <v>7</v>
      </c>
      <c r="AY552" s="132">
        <v>18</v>
      </c>
      <c r="AZ552" s="132">
        <v>19</v>
      </c>
      <c r="BA552" s="132">
        <v>10</v>
      </c>
      <c r="BB552" s="132">
        <v>14</v>
      </c>
      <c r="BC552" s="132">
        <v>13</v>
      </c>
      <c r="BD552" s="132">
        <v>16</v>
      </c>
      <c r="BE552" s="132">
        <v>11</v>
      </c>
      <c r="BF552" s="132">
        <v>16</v>
      </c>
      <c r="BG552" s="132">
        <v>16</v>
      </c>
      <c r="BH552" s="132">
        <v>7</v>
      </c>
      <c r="BI552" s="132">
        <v>12</v>
      </c>
      <c r="BJ552" s="132">
        <v>15</v>
      </c>
      <c r="BK552" s="132">
        <v>18</v>
      </c>
      <c r="BL552" s="132">
        <v>11</v>
      </c>
      <c r="BM552" s="132">
        <v>20</v>
      </c>
      <c r="BN552" s="132">
        <v>13</v>
      </c>
      <c r="BO552" s="132">
        <v>17</v>
      </c>
      <c r="BP552" s="132">
        <v>16</v>
      </c>
      <c r="BQ552" s="132">
        <v>20</v>
      </c>
      <c r="BR552" s="132">
        <v>29</v>
      </c>
      <c r="BS552" s="132">
        <v>10</v>
      </c>
      <c r="BT552" s="132">
        <v>21</v>
      </c>
      <c r="BU552" s="132">
        <v>18</v>
      </c>
      <c r="BV552" s="132">
        <v>18</v>
      </c>
      <c r="BW552" s="132">
        <v>14</v>
      </c>
      <c r="BX552" s="132">
        <v>14</v>
      </c>
      <c r="BY552" s="132">
        <v>19</v>
      </c>
      <c r="BZ552" s="132">
        <v>13</v>
      </c>
      <c r="CA552" s="132">
        <v>18</v>
      </c>
      <c r="CB552" s="132">
        <v>24</v>
      </c>
      <c r="CC552" s="132">
        <v>13</v>
      </c>
      <c r="CD552" s="132">
        <v>15</v>
      </c>
      <c r="CE552" s="132">
        <v>8</v>
      </c>
      <c r="CF552" s="132">
        <v>12</v>
      </c>
      <c r="CG552" s="132">
        <v>16</v>
      </c>
      <c r="CH552" s="132">
        <v>14</v>
      </c>
      <c r="CI552" s="132">
        <v>12</v>
      </c>
      <c r="CJ552" s="132">
        <v>7</v>
      </c>
      <c r="CK552" s="132">
        <v>11</v>
      </c>
      <c r="CL552" s="132">
        <v>11</v>
      </c>
      <c r="CM552" s="132">
        <v>16</v>
      </c>
      <c r="CN552" s="132">
        <v>10</v>
      </c>
      <c r="CO552" s="132">
        <v>17</v>
      </c>
      <c r="CP552" s="133">
        <v>15</v>
      </c>
    </row>
    <row r="553" spans="2:94" x14ac:dyDescent="0.3">
      <c r="B553" s="18" t="str">
        <f t="shared" si="14"/>
        <v>speed testApple iOS</v>
      </c>
      <c r="C553" s="18" t="s">
        <v>218</v>
      </c>
      <c r="D553" s="18" t="s">
        <v>3</v>
      </c>
      <c r="E553" s="18">
        <v>25</v>
      </c>
      <c r="F553" s="18">
        <v>14</v>
      </c>
      <c r="G553" s="18">
        <v>23</v>
      </c>
      <c r="H553" s="18">
        <v>18</v>
      </c>
      <c r="I553" s="18">
        <v>17</v>
      </c>
      <c r="J553" s="18">
        <v>31</v>
      </c>
      <c r="K553" s="18">
        <v>31</v>
      </c>
      <c r="L553" s="18">
        <v>26</v>
      </c>
      <c r="M553" s="18">
        <v>23</v>
      </c>
      <c r="N553" s="18">
        <v>24</v>
      </c>
      <c r="O553" s="18">
        <v>25</v>
      </c>
      <c r="P553" s="18">
        <v>24</v>
      </c>
      <c r="Q553" s="18">
        <v>17</v>
      </c>
      <c r="R553" s="18">
        <v>26</v>
      </c>
      <c r="S553" s="18">
        <v>17</v>
      </c>
      <c r="T553" s="18">
        <v>22</v>
      </c>
      <c r="U553" s="18">
        <v>22</v>
      </c>
      <c r="V553" s="18">
        <v>19</v>
      </c>
      <c r="W553" s="18">
        <v>18</v>
      </c>
      <c r="X553" s="18">
        <v>20</v>
      </c>
      <c r="Y553" s="18">
        <v>27</v>
      </c>
      <c r="Z553" s="18">
        <v>14</v>
      </c>
      <c r="AA553" s="18">
        <v>26</v>
      </c>
      <c r="AB553" s="132">
        <v>21</v>
      </c>
      <c r="AC553" s="132">
        <v>11</v>
      </c>
      <c r="AD553" s="132">
        <v>19</v>
      </c>
      <c r="AE553" s="132">
        <v>23</v>
      </c>
      <c r="AF553" s="132">
        <v>21</v>
      </c>
      <c r="AG553" s="132">
        <v>17</v>
      </c>
      <c r="AH553" s="132">
        <v>17</v>
      </c>
      <c r="AI553" s="132">
        <v>21</v>
      </c>
      <c r="AJ553" s="132">
        <v>19</v>
      </c>
      <c r="AK553" s="132">
        <v>20</v>
      </c>
      <c r="AL553" s="132">
        <v>16</v>
      </c>
      <c r="AM553" s="132">
        <v>25</v>
      </c>
      <c r="AN553" s="132">
        <v>22</v>
      </c>
      <c r="AO553" s="132">
        <v>20</v>
      </c>
      <c r="AP553" s="132">
        <v>13</v>
      </c>
      <c r="AQ553" s="132">
        <v>19</v>
      </c>
      <c r="AR553" s="132">
        <v>18</v>
      </c>
      <c r="AS553" s="132">
        <v>19</v>
      </c>
      <c r="AT553" s="132">
        <v>25</v>
      </c>
      <c r="AU553" s="132">
        <v>17</v>
      </c>
      <c r="AV553" s="132">
        <v>24</v>
      </c>
      <c r="AW553" s="132">
        <v>19</v>
      </c>
      <c r="AX553" s="132">
        <v>26</v>
      </c>
      <c r="AY553" s="132">
        <v>13</v>
      </c>
      <c r="AZ553" s="132">
        <v>23</v>
      </c>
      <c r="BA553" s="132">
        <v>20</v>
      </c>
      <c r="BB553" s="132">
        <v>29</v>
      </c>
      <c r="BC553" s="132">
        <v>15</v>
      </c>
      <c r="BD553" s="132">
        <v>20</v>
      </c>
      <c r="BE553" s="132">
        <v>17</v>
      </c>
      <c r="BF553" s="132">
        <v>17</v>
      </c>
      <c r="BG553" s="132">
        <v>18</v>
      </c>
      <c r="BH553" s="132">
        <v>33</v>
      </c>
      <c r="BI553" s="132">
        <v>12</v>
      </c>
      <c r="BJ553" s="132">
        <v>19</v>
      </c>
      <c r="BK553" s="132">
        <v>21</v>
      </c>
      <c r="BL553" s="132">
        <v>16</v>
      </c>
      <c r="BM553" s="132">
        <v>28</v>
      </c>
      <c r="BN553" s="132">
        <v>19</v>
      </c>
      <c r="BO553" s="132">
        <v>23</v>
      </c>
      <c r="BP553" s="132">
        <v>25</v>
      </c>
      <c r="BQ553" s="132">
        <v>20</v>
      </c>
      <c r="BR553" s="132">
        <v>23</v>
      </c>
      <c r="BS553" s="132">
        <v>17</v>
      </c>
      <c r="BT553" s="132">
        <v>22</v>
      </c>
      <c r="BU553" s="132">
        <v>21</v>
      </c>
      <c r="BV553" s="132">
        <v>15</v>
      </c>
      <c r="BW553" s="132">
        <v>19</v>
      </c>
      <c r="BX553" s="132">
        <v>24</v>
      </c>
      <c r="BY553" s="132">
        <v>19</v>
      </c>
      <c r="BZ553" s="132">
        <v>18</v>
      </c>
      <c r="CA553" s="132">
        <v>18</v>
      </c>
      <c r="CB553" s="132">
        <v>16</v>
      </c>
      <c r="CC553" s="132">
        <v>18</v>
      </c>
      <c r="CD553" s="132">
        <v>23</v>
      </c>
      <c r="CE553" s="132">
        <v>46</v>
      </c>
      <c r="CF553" s="132">
        <v>20</v>
      </c>
      <c r="CG553" s="132">
        <v>15</v>
      </c>
      <c r="CH553" s="132">
        <v>19</v>
      </c>
      <c r="CI553" s="132">
        <v>16</v>
      </c>
      <c r="CJ553" s="132">
        <v>26</v>
      </c>
      <c r="CK553" s="132">
        <v>27</v>
      </c>
      <c r="CL553" s="132">
        <v>15</v>
      </c>
      <c r="CM553" s="132">
        <v>23</v>
      </c>
      <c r="CN553" s="132">
        <v>12</v>
      </c>
      <c r="CO553" s="132">
        <v>17</v>
      </c>
      <c r="CP553" s="133">
        <v>15</v>
      </c>
    </row>
    <row r="554" spans="2:94" x14ac:dyDescent="0.3">
      <c r="B554" s="18" t="str">
        <f t="shared" si="14"/>
        <v>phone numberApple iOS</v>
      </c>
      <c r="C554" s="18" t="s">
        <v>225</v>
      </c>
      <c r="D554" s="18" t="s">
        <v>3</v>
      </c>
      <c r="E554" s="18">
        <v>22</v>
      </c>
      <c r="F554" s="18">
        <v>18</v>
      </c>
      <c r="G554" s="18">
        <v>11</v>
      </c>
      <c r="H554" s="18">
        <v>5</v>
      </c>
      <c r="I554" s="18">
        <v>8</v>
      </c>
      <c r="J554" s="18">
        <v>24</v>
      </c>
      <c r="K554" s="18">
        <v>28</v>
      </c>
      <c r="L554" s="18">
        <v>25</v>
      </c>
      <c r="M554" s="18">
        <v>26</v>
      </c>
      <c r="N554" s="18">
        <v>12</v>
      </c>
      <c r="O554" s="18">
        <v>9</v>
      </c>
      <c r="P554" s="18">
        <v>11</v>
      </c>
      <c r="Q554" s="18">
        <v>18</v>
      </c>
      <c r="R554" s="18">
        <v>17</v>
      </c>
      <c r="S554" s="18">
        <v>17</v>
      </c>
      <c r="T554" s="18">
        <v>21</v>
      </c>
      <c r="U554" s="18">
        <v>6</v>
      </c>
      <c r="V554" s="18">
        <v>11</v>
      </c>
      <c r="W554" s="18">
        <v>21</v>
      </c>
      <c r="X554" s="18">
        <v>22</v>
      </c>
      <c r="Y554" s="18">
        <v>16</v>
      </c>
      <c r="Z554" s="18">
        <v>18</v>
      </c>
      <c r="AA554" s="18">
        <v>16</v>
      </c>
      <c r="AB554" s="132">
        <v>15</v>
      </c>
      <c r="AC554" s="132">
        <v>8</v>
      </c>
      <c r="AD554" s="132">
        <v>19</v>
      </c>
      <c r="AE554" s="132">
        <v>13</v>
      </c>
      <c r="AF554" s="132">
        <v>18</v>
      </c>
      <c r="AG554" s="132">
        <v>12</v>
      </c>
      <c r="AH554" s="132">
        <v>15</v>
      </c>
      <c r="AI554" s="132">
        <v>16</v>
      </c>
      <c r="AJ554" s="132">
        <v>5</v>
      </c>
      <c r="AK554" s="132">
        <v>34</v>
      </c>
      <c r="AL554" s="132">
        <v>20</v>
      </c>
      <c r="AM554" s="132">
        <v>21</v>
      </c>
      <c r="AN554" s="132">
        <v>24</v>
      </c>
      <c r="AO554" s="132">
        <v>18</v>
      </c>
      <c r="AP554" s="132">
        <v>8</v>
      </c>
      <c r="AQ554" s="132">
        <v>8</v>
      </c>
      <c r="AR554" s="132">
        <v>20</v>
      </c>
      <c r="AS554" s="132">
        <v>14</v>
      </c>
      <c r="AT554" s="132">
        <v>19</v>
      </c>
      <c r="AU554" s="132">
        <v>14</v>
      </c>
      <c r="AV554" s="132">
        <v>16</v>
      </c>
      <c r="AW554" s="132">
        <v>14</v>
      </c>
      <c r="AX554" s="132">
        <v>10</v>
      </c>
      <c r="AY554" s="132">
        <v>23</v>
      </c>
      <c r="AZ554" s="132">
        <v>21</v>
      </c>
      <c r="BA554" s="132">
        <v>16</v>
      </c>
      <c r="BB554" s="132">
        <v>18</v>
      </c>
      <c r="BC554" s="132">
        <v>19</v>
      </c>
      <c r="BD554" s="132">
        <v>13</v>
      </c>
      <c r="BE554" s="132">
        <v>6</v>
      </c>
      <c r="BF554" s="132">
        <v>23</v>
      </c>
      <c r="BG554" s="132">
        <v>13</v>
      </c>
      <c r="BH554" s="132">
        <v>14</v>
      </c>
      <c r="BI554" s="132">
        <v>18</v>
      </c>
      <c r="BJ554" s="132">
        <v>12</v>
      </c>
      <c r="BK554" s="132">
        <v>14</v>
      </c>
      <c r="BL554" s="132">
        <v>2</v>
      </c>
      <c r="BM554" s="132">
        <v>14</v>
      </c>
      <c r="BN554" s="132">
        <v>24</v>
      </c>
      <c r="BO554" s="132">
        <v>19</v>
      </c>
      <c r="BP554" s="132">
        <v>17</v>
      </c>
      <c r="BQ554" s="132">
        <v>18</v>
      </c>
      <c r="BR554" s="132">
        <v>14</v>
      </c>
      <c r="BS554" s="132">
        <v>15</v>
      </c>
      <c r="BT554" s="132">
        <v>28</v>
      </c>
      <c r="BU554" s="132">
        <v>18</v>
      </c>
      <c r="BV554" s="132">
        <v>13</v>
      </c>
      <c r="BW554" s="132">
        <v>25</v>
      </c>
      <c r="BX554" s="132">
        <v>18</v>
      </c>
      <c r="BY554" s="132">
        <v>15</v>
      </c>
      <c r="BZ554" s="132">
        <v>5</v>
      </c>
      <c r="CA554" s="132">
        <v>21</v>
      </c>
      <c r="CB554" s="132">
        <v>19</v>
      </c>
      <c r="CC554" s="132">
        <v>13</v>
      </c>
      <c r="CD554" s="132">
        <v>18</v>
      </c>
      <c r="CE554" s="132">
        <v>23</v>
      </c>
      <c r="CF554" s="132">
        <v>5</v>
      </c>
      <c r="CG554" s="132">
        <v>12</v>
      </c>
      <c r="CH554" s="132">
        <v>15</v>
      </c>
      <c r="CI554" s="132">
        <v>25</v>
      </c>
      <c r="CJ554" s="132">
        <v>21</v>
      </c>
      <c r="CK554" s="132">
        <v>19</v>
      </c>
      <c r="CL554" s="132">
        <v>25</v>
      </c>
      <c r="CM554" s="132">
        <v>9</v>
      </c>
      <c r="CN554" s="132">
        <v>19</v>
      </c>
      <c r="CO554" s="132">
        <v>32</v>
      </c>
      <c r="CP554" s="133">
        <v>15</v>
      </c>
    </row>
    <row r="555" spans="2:94" x14ac:dyDescent="0.3">
      <c r="B555" s="18" t="str">
        <f t="shared" si="14"/>
        <v>contactApple iOS</v>
      </c>
      <c r="C555" s="18" t="s">
        <v>227</v>
      </c>
      <c r="D555" s="18" t="s">
        <v>3</v>
      </c>
      <c r="E555" s="18">
        <v>12</v>
      </c>
      <c r="F555" s="18">
        <v>12</v>
      </c>
      <c r="G555" s="18">
        <v>18</v>
      </c>
      <c r="H555" s="18">
        <v>14</v>
      </c>
      <c r="I555" s="18">
        <v>10</v>
      </c>
      <c r="J555" s="18">
        <v>19</v>
      </c>
      <c r="K555" s="18">
        <v>22</v>
      </c>
      <c r="L555" s="18">
        <v>21</v>
      </c>
      <c r="M555" s="18">
        <v>15</v>
      </c>
      <c r="N555" s="18">
        <v>8</v>
      </c>
      <c r="O555" s="18">
        <v>5</v>
      </c>
      <c r="P555" s="18">
        <v>14</v>
      </c>
      <c r="Q555" s="18">
        <v>10</v>
      </c>
      <c r="R555" s="18">
        <v>7</v>
      </c>
      <c r="S555" s="18">
        <v>23</v>
      </c>
      <c r="T555" s="18">
        <v>10</v>
      </c>
      <c r="U555" s="18">
        <v>13</v>
      </c>
      <c r="V555" s="18">
        <v>7</v>
      </c>
      <c r="W555" s="18">
        <v>11</v>
      </c>
      <c r="X555" s="18">
        <v>15</v>
      </c>
      <c r="Y555" s="18">
        <v>9</v>
      </c>
      <c r="Z555" s="18">
        <v>20</v>
      </c>
      <c r="AA555" s="18">
        <v>15</v>
      </c>
      <c r="AB555" s="132">
        <v>7</v>
      </c>
      <c r="AC555" s="132">
        <v>5</v>
      </c>
      <c r="AD555" s="132">
        <v>11</v>
      </c>
      <c r="AE555" s="132">
        <v>10</v>
      </c>
      <c r="AF555" s="132">
        <v>14</v>
      </c>
      <c r="AG555" s="132">
        <v>9</v>
      </c>
      <c r="AH555" s="132">
        <v>14</v>
      </c>
      <c r="AI555" s="132">
        <v>4</v>
      </c>
      <c r="AJ555" s="132">
        <v>5</v>
      </c>
      <c r="AK555" s="132">
        <v>16</v>
      </c>
      <c r="AL555" s="132">
        <v>21</v>
      </c>
      <c r="AM555" s="132">
        <v>9</v>
      </c>
      <c r="AN555" s="132">
        <v>10</v>
      </c>
      <c r="AO555" s="132">
        <v>12</v>
      </c>
      <c r="AP555" s="132">
        <v>7</v>
      </c>
      <c r="AQ555" s="132">
        <v>7</v>
      </c>
      <c r="AR555" s="132">
        <v>17</v>
      </c>
      <c r="AS555" s="132">
        <v>7</v>
      </c>
      <c r="AT555" s="132">
        <v>9</v>
      </c>
      <c r="AU555" s="132">
        <v>8</v>
      </c>
      <c r="AV555" s="132">
        <v>10</v>
      </c>
      <c r="AW555" s="132">
        <v>8</v>
      </c>
      <c r="AX555" s="132">
        <v>4</v>
      </c>
      <c r="AY555" s="132">
        <v>11</v>
      </c>
      <c r="AZ555" s="132">
        <v>14</v>
      </c>
      <c r="BA555" s="132">
        <v>10</v>
      </c>
      <c r="BB555" s="132">
        <v>9</v>
      </c>
      <c r="BC555" s="132">
        <v>13</v>
      </c>
      <c r="BD555" s="132">
        <v>7</v>
      </c>
      <c r="BE555" s="132">
        <v>6</v>
      </c>
      <c r="BF555" s="132">
        <v>16</v>
      </c>
      <c r="BG555" s="132">
        <v>11</v>
      </c>
      <c r="BH555" s="132">
        <v>15</v>
      </c>
      <c r="BI555" s="132">
        <v>7</v>
      </c>
      <c r="BJ555" s="132">
        <v>13</v>
      </c>
      <c r="BK555" s="132">
        <v>5</v>
      </c>
      <c r="BL555" s="132">
        <v>5</v>
      </c>
      <c r="BM555" s="132">
        <v>12</v>
      </c>
      <c r="BN555" s="132">
        <v>11</v>
      </c>
      <c r="BO555" s="132">
        <v>15</v>
      </c>
      <c r="BP555" s="132">
        <v>8</v>
      </c>
      <c r="BQ555" s="132">
        <v>7</v>
      </c>
      <c r="BR555" s="132">
        <v>7</v>
      </c>
      <c r="BS555" s="132">
        <v>9</v>
      </c>
      <c r="BT555" s="132">
        <v>19</v>
      </c>
      <c r="BU555" s="132">
        <v>16</v>
      </c>
      <c r="BV555" s="132">
        <v>10</v>
      </c>
      <c r="BW555" s="132">
        <v>12</v>
      </c>
      <c r="BX555" s="132">
        <v>13</v>
      </c>
      <c r="BY555" s="132">
        <v>17</v>
      </c>
      <c r="BZ555" s="132">
        <v>3</v>
      </c>
      <c r="CA555" s="132">
        <v>8</v>
      </c>
      <c r="CB555" s="132">
        <v>11</v>
      </c>
      <c r="CC555" s="132">
        <v>12</v>
      </c>
      <c r="CD555" s="132">
        <v>12</v>
      </c>
      <c r="CE555" s="132">
        <v>9</v>
      </c>
      <c r="CF555" s="132">
        <v>11</v>
      </c>
      <c r="CG555" s="132">
        <v>4</v>
      </c>
      <c r="CH555" s="132">
        <v>4</v>
      </c>
      <c r="CI555" s="132">
        <v>9</v>
      </c>
      <c r="CJ555" s="132">
        <v>12</v>
      </c>
      <c r="CK555" s="132">
        <v>9</v>
      </c>
      <c r="CL555" s="132">
        <v>9</v>
      </c>
      <c r="CM555" s="132">
        <v>13</v>
      </c>
      <c r="CN555" s="132">
        <v>4</v>
      </c>
      <c r="CO555" s="132">
        <v>14</v>
      </c>
      <c r="CP555" s="133">
        <v>13</v>
      </c>
    </row>
    <row r="556" spans="2:94" x14ac:dyDescent="0.3">
      <c r="B556" s="18" t="str">
        <f t="shared" si="14"/>
        <v>callApple iOS</v>
      </c>
      <c r="C556" s="18" t="s">
        <v>220</v>
      </c>
      <c r="D556" s="18" t="s">
        <v>3</v>
      </c>
      <c r="E556" s="18">
        <v>11</v>
      </c>
      <c r="F556" s="18">
        <v>19</v>
      </c>
      <c r="G556" s="18">
        <v>5</v>
      </c>
      <c r="H556" s="18">
        <v>11</v>
      </c>
      <c r="I556" s="18">
        <v>5</v>
      </c>
      <c r="J556" s="18">
        <v>19</v>
      </c>
      <c r="K556" s="18">
        <v>18</v>
      </c>
      <c r="L556" s="18">
        <v>21</v>
      </c>
      <c r="M556" s="18">
        <v>14</v>
      </c>
      <c r="N556" s="18">
        <v>6</v>
      </c>
      <c r="O556" s="18">
        <v>6</v>
      </c>
      <c r="P556" s="18">
        <v>14</v>
      </c>
      <c r="Q556" s="18">
        <v>14</v>
      </c>
      <c r="R556" s="18">
        <v>11</v>
      </c>
      <c r="S556" s="18">
        <v>14</v>
      </c>
      <c r="T556" s="18">
        <v>14</v>
      </c>
      <c r="U556" s="18">
        <v>8</v>
      </c>
      <c r="V556" s="18">
        <v>2</v>
      </c>
      <c r="W556" s="18">
        <v>9</v>
      </c>
      <c r="X556" s="18">
        <v>15</v>
      </c>
      <c r="Y556" s="18">
        <v>9</v>
      </c>
      <c r="Z556" s="18">
        <v>15</v>
      </c>
      <c r="AA556" s="18">
        <v>10</v>
      </c>
      <c r="AB556" s="132">
        <v>6</v>
      </c>
      <c r="AC556" s="132">
        <v>3</v>
      </c>
      <c r="AD556" s="132">
        <v>8</v>
      </c>
      <c r="AE556" s="132">
        <v>9</v>
      </c>
      <c r="AF556" s="132">
        <v>13</v>
      </c>
      <c r="AG556" s="132">
        <v>13</v>
      </c>
      <c r="AH556" s="132">
        <v>18</v>
      </c>
      <c r="AI556" s="132">
        <v>14</v>
      </c>
      <c r="AJ556" s="132">
        <v>2</v>
      </c>
      <c r="AK556" s="132">
        <v>13</v>
      </c>
      <c r="AL556" s="132">
        <v>10</v>
      </c>
      <c r="AM556" s="132">
        <v>14</v>
      </c>
      <c r="AN556" s="132">
        <v>13</v>
      </c>
      <c r="AO556" s="132">
        <v>17</v>
      </c>
      <c r="AP556" s="132">
        <v>7</v>
      </c>
      <c r="AQ556" s="132">
        <v>6</v>
      </c>
      <c r="AR556" s="132">
        <v>14</v>
      </c>
      <c r="AS556" s="132">
        <v>17</v>
      </c>
      <c r="AT556" s="132">
        <v>13</v>
      </c>
      <c r="AU556" s="132">
        <v>14</v>
      </c>
      <c r="AV556" s="132">
        <v>12</v>
      </c>
      <c r="AW556" s="132">
        <v>5</v>
      </c>
      <c r="AX556" s="132">
        <v>9</v>
      </c>
      <c r="AY556" s="132">
        <v>14</v>
      </c>
      <c r="AZ556" s="132">
        <v>12</v>
      </c>
      <c r="BA556" s="132">
        <v>11</v>
      </c>
      <c r="BB556" s="132">
        <v>15</v>
      </c>
      <c r="BC556" s="132">
        <v>6</v>
      </c>
      <c r="BD556" s="132">
        <v>7</v>
      </c>
      <c r="BE556" s="132">
        <v>4</v>
      </c>
      <c r="BF556" s="132">
        <v>10</v>
      </c>
      <c r="BG556" s="132">
        <v>6</v>
      </c>
      <c r="BH556" s="132">
        <v>16</v>
      </c>
      <c r="BI556" s="132">
        <v>14</v>
      </c>
      <c r="BJ556" s="132">
        <v>19</v>
      </c>
      <c r="BK556" s="132">
        <v>8</v>
      </c>
      <c r="BL556" s="132">
        <v>1</v>
      </c>
      <c r="BM556" s="132">
        <v>14</v>
      </c>
      <c r="BN556" s="132">
        <v>13</v>
      </c>
      <c r="BO556" s="132">
        <v>12</v>
      </c>
      <c r="BP556" s="132">
        <v>10</v>
      </c>
      <c r="BQ556" s="132">
        <v>13</v>
      </c>
      <c r="BR556" s="132">
        <v>8</v>
      </c>
      <c r="BS556" s="132">
        <v>5</v>
      </c>
      <c r="BT556" s="132">
        <v>16</v>
      </c>
      <c r="BU556" s="132">
        <v>14</v>
      </c>
      <c r="BV556" s="132">
        <v>14</v>
      </c>
      <c r="BW556" s="132">
        <v>19</v>
      </c>
      <c r="BX556" s="132">
        <v>8</v>
      </c>
      <c r="BY556" s="132">
        <v>9</v>
      </c>
      <c r="BZ556" s="132">
        <v>10</v>
      </c>
      <c r="CA556" s="132">
        <v>9</v>
      </c>
      <c r="CB556" s="132">
        <v>10</v>
      </c>
      <c r="CC556" s="132">
        <v>14</v>
      </c>
      <c r="CD556" s="132">
        <v>17</v>
      </c>
      <c r="CE556" s="132">
        <v>10</v>
      </c>
      <c r="CF556" s="132">
        <v>9</v>
      </c>
      <c r="CG556" s="132">
        <v>3</v>
      </c>
      <c r="CH556" s="132">
        <v>9</v>
      </c>
      <c r="CI556" s="132">
        <v>6</v>
      </c>
      <c r="CJ556" s="132">
        <v>10</v>
      </c>
      <c r="CK556" s="132">
        <v>10</v>
      </c>
      <c r="CL556" s="132">
        <v>15</v>
      </c>
      <c r="CM556" s="132">
        <v>8</v>
      </c>
      <c r="CN556" s="132">
        <v>6</v>
      </c>
      <c r="CO556" s="132">
        <v>24</v>
      </c>
      <c r="CP556" s="133">
        <v>12</v>
      </c>
    </row>
    <row r="557" spans="2:94" x14ac:dyDescent="0.3">
      <c r="B557" s="18" t="str">
        <f t="shared" si="14"/>
        <v>outagesApple iOS</v>
      </c>
      <c r="C557" s="18" t="s">
        <v>226</v>
      </c>
      <c r="D557" s="18" t="s">
        <v>3</v>
      </c>
      <c r="E557" s="18">
        <v>20</v>
      </c>
      <c r="F557" s="18">
        <v>6</v>
      </c>
      <c r="G557" s="18">
        <v>11</v>
      </c>
      <c r="H557" s="18">
        <v>10</v>
      </c>
      <c r="I557" s="18">
        <v>7</v>
      </c>
      <c r="J557" s="18">
        <v>11</v>
      </c>
      <c r="K557" s="18">
        <v>18</v>
      </c>
      <c r="L557" s="18">
        <v>15</v>
      </c>
      <c r="M557" s="18">
        <v>11</v>
      </c>
      <c r="N557" s="18">
        <v>15</v>
      </c>
      <c r="O557" s="18">
        <v>9</v>
      </c>
      <c r="P557" s="18">
        <v>15</v>
      </c>
      <c r="Q557" s="18">
        <v>16</v>
      </c>
      <c r="R557" s="18">
        <v>23</v>
      </c>
      <c r="S557" s="18">
        <v>32</v>
      </c>
      <c r="T557" s="18">
        <v>17</v>
      </c>
      <c r="U557" s="18">
        <v>12</v>
      </c>
      <c r="V557" s="18">
        <v>13</v>
      </c>
      <c r="W557" s="18">
        <v>8</v>
      </c>
      <c r="X557" s="18">
        <v>12</v>
      </c>
      <c r="Y557" s="18">
        <v>13</v>
      </c>
      <c r="Z557" s="18">
        <v>7</v>
      </c>
      <c r="AA557" s="18">
        <v>7</v>
      </c>
      <c r="AB557" s="131">
        <v>4</v>
      </c>
      <c r="AC557" s="131">
        <v>4</v>
      </c>
      <c r="AD557" s="131">
        <v>9</v>
      </c>
      <c r="AE557" s="131">
        <v>23</v>
      </c>
      <c r="AF557" s="131">
        <v>9</v>
      </c>
      <c r="AG557" s="131">
        <v>8</v>
      </c>
      <c r="AH557" s="131">
        <v>20</v>
      </c>
      <c r="AI557" s="131">
        <v>22</v>
      </c>
      <c r="AJ557" s="131">
        <v>12</v>
      </c>
      <c r="AK557" s="131">
        <v>16</v>
      </c>
      <c r="AL557" s="131">
        <v>20</v>
      </c>
      <c r="AM557" s="131">
        <v>11</v>
      </c>
      <c r="AN557" s="131">
        <v>10</v>
      </c>
      <c r="AO557" s="131">
        <v>14</v>
      </c>
      <c r="AP557" s="131">
        <v>11</v>
      </c>
      <c r="AQ557" s="131">
        <v>13</v>
      </c>
      <c r="AR557" s="131">
        <v>7</v>
      </c>
      <c r="AS557" s="131">
        <v>16</v>
      </c>
      <c r="AT557" s="131">
        <v>5</v>
      </c>
      <c r="AU557" s="131">
        <v>6</v>
      </c>
      <c r="AV557" s="131">
        <v>7</v>
      </c>
      <c r="AW557" s="131">
        <v>5</v>
      </c>
      <c r="AX557" s="131">
        <v>6</v>
      </c>
      <c r="AY557" s="131">
        <v>13</v>
      </c>
      <c r="AZ557" s="131">
        <v>5</v>
      </c>
      <c r="BA557" s="131">
        <v>15</v>
      </c>
      <c r="BB557" s="131">
        <v>13</v>
      </c>
      <c r="BC557" s="131">
        <v>17</v>
      </c>
      <c r="BD557" s="131">
        <v>12</v>
      </c>
      <c r="BE557" s="131">
        <v>14</v>
      </c>
      <c r="BF557" s="131">
        <v>10</v>
      </c>
      <c r="BG557" s="131">
        <v>7</v>
      </c>
      <c r="BH557" s="131">
        <v>15</v>
      </c>
      <c r="BI557" s="131">
        <v>16</v>
      </c>
      <c r="BJ557" s="131">
        <v>13</v>
      </c>
      <c r="BK557" s="131">
        <v>10</v>
      </c>
      <c r="BL557" s="131">
        <v>5</v>
      </c>
      <c r="BM557" s="131">
        <v>10</v>
      </c>
      <c r="BN557" s="131">
        <v>9</v>
      </c>
      <c r="BO557" s="131">
        <v>10</v>
      </c>
      <c r="BP557" s="131">
        <v>5</v>
      </c>
      <c r="BQ557" s="131">
        <v>7</v>
      </c>
      <c r="BR557" s="131">
        <v>8</v>
      </c>
      <c r="BS557" s="131">
        <v>14</v>
      </c>
      <c r="BT557" s="131">
        <v>12</v>
      </c>
      <c r="BU557" s="131">
        <v>12</v>
      </c>
      <c r="BV557" s="131">
        <v>6</v>
      </c>
      <c r="BW557" s="131">
        <v>8</v>
      </c>
      <c r="BX557" s="131">
        <v>11</v>
      </c>
      <c r="BY557" s="131">
        <v>13</v>
      </c>
      <c r="BZ557" s="131">
        <v>6</v>
      </c>
      <c r="CA557" s="131">
        <v>13</v>
      </c>
      <c r="CB557" s="131">
        <v>16</v>
      </c>
      <c r="CC557" s="131">
        <v>12</v>
      </c>
      <c r="CD557" s="131">
        <v>17</v>
      </c>
      <c r="CE557" s="131">
        <v>21</v>
      </c>
      <c r="CF557" s="131">
        <v>7</v>
      </c>
      <c r="CG557" s="131">
        <v>9</v>
      </c>
      <c r="CH557" s="131">
        <v>10</v>
      </c>
      <c r="CI557" s="131">
        <v>13</v>
      </c>
      <c r="CJ557" s="131">
        <v>11</v>
      </c>
      <c r="CK557" s="131">
        <v>10</v>
      </c>
      <c r="CL557" s="131">
        <v>12</v>
      </c>
      <c r="CM557" s="131">
        <v>7</v>
      </c>
      <c r="CN557" s="131">
        <v>11</v>
      </c>
      <c r="CO557" s="131">
        <v>11</v>
      </c>
      <c r="CP557" s="131">
        <v>12</v>
      </c>
    </row>
    <row r="558" spans="2:94" x14ac:dyDescent="0.3">
      <c r="B558" s="18" t="str">
        <f t="shared" si="14"/>
        <v>outage mapApple iOS</v>
      </c>
      <c r="C558" s="18" t="s">
        <v>221</v>
      </c>
      <c r="D558" s="18" t="s">
        <v>3</v>
      </c>
      <c r="E558" s="18">
        <v>8</v>
      </c>
      <c r="F558" s="18">
        <v>16</v>
      </c>
      <c r="G558" s="18">
        <v>14</v>
      </c>
      <c r="H558" s="18">
        <v>11</v>
      </c>
      <c r="I558" s="18">
        <v>8</v>
      </c>
      <c r="J558" s="18">
        <v>10</v>
      </c>
      <c r="K558" s="18">
        <v>17</v>
      </c>
      <c r="L558" s="18">
        <v>19</v>
      </c>
      <c r="M558" s="18">
        <v>9</v>
      </c>
      <c r="N558" s="18">
        <v>15</v>
      </c>
      <c r="O558" s="18">
        <v>11</v>
      </c>
      <c r="P558" s="18">
        <v>10</v>
      </c>
      <c r="Q558" s="18">
        <v>9</v>
      </c>
      <c r="R558" s="18">
        <v>27</v>
      </c>
      <c r="S558" s="18">
        <v>178</v>
      </c>
      <c r="T558" s="18">
        <v>68</v>
      </c>
      <c r="U558" s="18">
        <v>22</v>
      </c>
      <c r="V558" s="18">
        <v>18</v>
      </c>
      <c r="W558" s="18">
        <v>26</v>
      </c>
      <c r="X558" s="18">
        <v>14</v>
      </c>
      <c r="Y558" s="18">
        <v>15</v>
      </c>
      <c r="Z558" s="18">
        <v>18</v>
      </c>
      <c r="AA558" s="18">
        <v>10</v>
      </c>
      <c r="AB558" s="131">
        <v>10</v>
      </c>
      <c r="AC558" s="131">
        <v>10</v>
      </c>
      <c r="AD558" s="131">
        <v>15</v>
      </c>
      <c r="AE558" s="131">
        <v>27</v>
      </c>
      <c r="AF558" s="131">
        <v>23</v>
      </c>
      <c r="AG558" s="131">
        <v>16</v>
      </c>
      <c r="AH558" s="131">
        <v>84</v>
      </c>
      <c r="AI558" s="131">
        <v>60</v>
      </c>
      <c r="AJ558" s="131">
        <v>37</v>
      </c>
      <c r="AK558" s="131">
        <v>20</v>
      </c>
      <c r="AL558" s="131">
        <v>19</v>
      </c>
      <c r="AM558" s="131">
        <v>20</v>
      </c>
      <c r="AN558" s="131">
        <v>24</v>
      </c>
      <c r="AO558" s="131">
        <v>12</v>
      </c>
      <c r="AP558" s="131">
        <v>11</v>
      </c>
      <c r="AQ558" s="131">
        <v>15</v>
      </c>
      <c r="AR558" s="131">
        <v>18</v>
      </c>
      <c r="AS558" s="131">
        <v>16</v>
      </c>
      <c r="AT558" s="131">
        <v>14</v>
      </c>
      <c r="AU558" s="131">
        <v>19</v>
      </c>
      <c r="AV558" s="131">
        <v>13</v>
      </c>
      <c r="AW558" s="131">
        <v>8</v>
      </c>
      <c r="AX558" s="131">
        <v>11</v>
      </c>
      <c r="AY558" s="131">
        <v>17</v>
      </c>
      <c r="AZ558" s="131">
        <v>18</v>
      </c>
      <c r="BA558" s="131">
        <v>19</v>
      </c>
      <c r="BB558" s="131">
        <v>17</v>
      </c>
      <c r="BC558" s="131">
        <v>21</v>
      </c>
      <c r="BD558" s="131">
        <v>8</v>
      </c>
      <c r="BE558" s="131">
        <v>10</v>
      </c>
      <c r="BF558" s="131">
        <v>4</v>
      </c>
      <c r="BG558" s="131">
        <v>12</v>
      </c>
      <c r="BH558" s="131">
        <v>10</v>
      </c>
      <c r="BI558" s="131">
        <v>14</v>
      </c>
      <c r="BJ558" s="131">
        <v>14</v>
      </c>
      <c r="BK558" s="131">
        <v>7</v>
      </c>
      <c r="BL558" s="131">
        <v>7</v>
      </c>
      <c r="BM558" s="131">
        <v>18</v>
      </c>
      <c r="BN558" s="131">
        <v>15</v>
      </c>
      <c r="BO558" s="131">
        <v>8</v>
      </c>
      <c r="BP558" s="131">
        <v>7</v>
      </c>
      <c r="BQ558" s="131">
        <v>10</v>
      </c>
      <c r="BR558" s="131">
        <v>9</v>
      </c>
      <c r="BS558" s="131">
        <v>23</v>
      </c>
      <c r="BT558" s="131">
        <v>18</v>
      </c>
      <c r="BU558" s="131">
        <v>13</v>
      </c>
      <c r="BV558" s="131">
        <v>16</v>
      </c>
      <c r="BW558" s="131">
        <v>15</v>
      </c>
      <c r="BX558" s="131">
        <v>12</v>
      </c>
      <c r="BY558" s="131">
        <v>9</v>
      </c>
      <c r="BZ558" s="131">
        <v>21</v>
      </c>
      <c r="CA558" s="131">
        <v>12</v>
      </c>
      <c r="CB558" s="131">
        <v>18</v>
      </c>
      <c r="CC558" s="131">
        <v>14</v>
      </c>
      <c r="CD558" s="131">
        <v>15</v>
      </c>
      <c r="CE558" s="131">
        <v>20</v>
      </c>
      <c r="CF558" s="131">
        <v>8</v>
      </c>
      <c r="CG558" s="131">
        <v>9</v>
      </c>
      <c r="CH558" s="131">
        <v>15</v>
      </c>
      <c r="CI558" s="131">
        <v>13</v>
      </c>
      <c r="CJ558" s="131">
        <v>14</v>
      </c>
      <c r="CK558" s="131">
        <v>10</v>
      </c>
      <c r="CL558" s="131">
        <v>9</v>
      </c>
      <c r="CM558" s="131">
        <v>13</v>
      </c>
      <c r="CN558" s="131">
        <v>9</v>
      </c>
      <c r="CO558" s="131">
        <v>12</v>
      </c>
      <c r="CP558" s="131">
        <v>11</v>
      </c>
    </row>
    <row r="559" spans="2:94" x14ac:dyDescent="0.3">
      <c r="B559" s="18" t="str">
        <f t="shared" si="14"/>
        <v>passwordApple iOS</v>
      </c>
      <c r="C559" s="18" t="s">
        <v>229</v>
      </c>
      <c r="D559" s="18" t="s">
        <v>3</v>
      </c>
      <c r="E559" s="18">
        <v>26</v>
      </c>
      <c r="F559" s="18">
        <v>34</v>
      </c>
      <c r="G559" s="18">
        <v>23</v>
      </c>
      <c r="H559" s="18">
        <v>26</v>
      </c>
      <c r="I559" s="18">
        <v>22</v>
      </c>
      <c r="J559" s="18">
        <v>20</v>
      </c>
      <c r="K559" s="18">
        <v>22</v>
      </c>
      <c r="L559" s="18">
        <v>21</v>
      </c>
      <c r="M559" s="18">
        <v>29</v>
      </c>
      <c r="N559" s="18">
        <v>29</v>
      </c>
      <c r="O559" s="18">
        <v>27</v>
      </c>
      <c r="P559" s="18">
        <v>18</v>
      </c>
      <c r="Q559" s="18">
        <v>30</v>
      </c>
      <c r="R559" s="18">
        <v>26</v>
      </c>
      <c r="S559" s="18">
        <v>31</v>
      </c>
      <c r="T559" s="18">
        <v>24</v>
      </c>
      <c r="U559" s="18">
        <v>20</v>
      </c>
      <c r="V559" s="18">
        <v>26</v>
      </c>
      <c r="W559" s="18">
        <v>28</v>
      </c>
      <c r="X559" s="18">
        <v>25</v>
      </c>
      <c r="Y559" s="18">
        <v>22</v>
      </c>
      <c r="Z559" s="18">
        <v>14</v>
      </c>
      <c r="AA559" s="18">
        <v>20</v>
      </c>
      <c r="AB559" s="18">
        <v>31</v>
      </c>
      <c r="AC559" s="18">
        <v>21</v>
      </c>
      <c r="AD559" s="18">
        <v>21</v>
      </c>
      <c r="AE559" s="18">
        <v>16</v>
      </c>
      <c r="AF559" s="18">
        <v>14</v>
      </c>
      <c r="AG559" s="18">
        <v>20</v>
      </c>
      <c r="AH559" s="18">
        <v>23</v>
      </c>
      <c r="AI559" s="18">
        <v>29</v>
      </c>
      <c r="AJ559" s="18">
        <v>25</v>
      </c>
      <c r="AK559" s="18">
        <v>21</v>
      </c>
      <c r="AL559" s="18">
        <v>26</v>
      </c>
      <c r="AM559" s="18">
        <v>19</v>
      </c>
      <c r="AN559" s="18">
        <v>32</v>
      </c>
      <c r="AO559" s="18">
        <v>24</v>
      </c>
      <c r="AP559" s="18">
        <v>32</v>
      </c>
      <c r="AQ559" s="18">
        <v>20</v>
      </c>
      <c r="AR559" s="18">
        <v>18</v>
      </c>
      <c r="AS559" s="18">
        <v>18</v>
      </c>
      <c r="AT559" s="18">
        <v>19</v>
      </c>
      <c r="AU559" s="18">
        <v>20</v>
      </c>
      <c r="AV559" s="18">
        <v>25</v>
      </c>
      <c r="AW559" s="18">
        <v>29</v>
      </c>
      <c r="AX559" s="18">
        <v>17</v>
      </c>
      <c r="AY559" s="18">
        <v>32</v>
      </c>
      <c r="AZ559" s="18">
        <v>20</v>
      </c>
      <c r="BA559" s="18">
        <v>12</v>
      </c>
      <c r="BB559" s="18">
        <v>8</v>
      </c>
      <c r="BC559" s="18">
        <v>8</v>
      </c>
      <c r="BD559" s="18">
        <v>9</v>
      </c>
      <c r="BE559" s="18">
        <v>12</v>
      </c>
      <c r="BF559" s="18">
        <v>15</v>
      </c>
      <c r="BG559" s="18">
        <v>16</v>
      </c>
      <c r="BH559" s="18">
        <v>12</v>
      </c>
      <c r="BI559" s="18">
        <v>12</v>
      </c>
      <c r="BJ559" s="18">
        <v>12</v>
      </c>
      <c r="BK559" s="18">
        <v>13</v>
      </c>
      <c r="BL559" s="18">
        <v>9</v>
      </c>
      <c r="BM559" s="18">
        <v>10</v>
      </c>
      <c r="BN559" s="18">
        <v>19</v>
      </c>
      <c r="BO559" s="18">
        <v>15</v>
      </c>
      <c r="BP559" s="18">
        <v>8</v>
      </c>
      <c r="BQ559" s="18">
        <v>15</v>
      </c>
      <c r="BR559" s="18">
        <v>13</v>
      </c>
      <c r="BS559" s="18">
        <v>10</v>
      </c>
      <c r="BT559" s="18">
        <v>11</v>
      </c>
      <c r="BU559" s="18">
        <v>11</v>
      </c>
      <c r="BV559" s="18">
        <v>10</v>
      </c>
      <c r="BW559" s="18">
        <v>12</v>
      </c>
      <c r="BX559" s="18">
        <v>17</v>
      </c>
      <c r="BY559" s="18">
        <v>19</v>
      </c>
      <c r="BZ559" s="18">
        <v>8</v>
      </c>
      <c r="CA559" s="18">
        <v>12</v>
      </c>
      <c r="CB559" s="18">
        <v>12</v>
      </c>
      <c r="CC559" s="18">
        <v>11</v>
      </c>
      <c r="CD559" s="18">
        <v>13</v>
      </c>
      <c r="CE559" s="18">
        <v>7</v>
      </c>
      <c r="CF559" s="18">
        <v>15</v>
      </c>
      <c r="CG559" s="18">
        <v>11</v>
      </c>
      <c r="CH559" s="18">
        <v>6</v>
      </c>
      <c r="CI559" s="18">
        <v>18</v>
      </c>
      <c r="CJ559" s="18">
        <v>16</v>
      </c>
      <c r="CK559" s="18">
        <v>13</v>
      </c>
      <c r="CL559" s="18">
        <v>15</v>
      </c>
      <c r="CM559" s="18">
        <v>11</v>
      </c>
      <c r="CN559" s="18">
        <v>8</v>
      </c>
      <c r="CO559" s="18">
        <v>13</v>
      </c>
      <c r="CP559" s="18">
        <v>11</v>
      </c>
    </row>
    <row r="560" spans="2:94" x14ac:dyDescent="0.3">
      <c r="B560" s="18" t="str">
        <f t="shared" si="14"/>
        <v>disconnectApple iOS</v>
      </c>
      <c r="C560" s="18" t="s">
        <v>1057</v>
      </c>
      <c r="D560" s="18" t="s">
        <v>3</v>
      </c>
      <c r="E560" s="18">
        <v>10</v>
      </c>
      <c r="F560" s="18">
        <v>21</v>
      </c>
      <c r="G560" s="18">
        <v>9</v>
      </c>
      <c r="H560" s="18">
        <v>6</v>
      </c>
      <c r="I560" s="18">
        <v>4</v>
      </c>
      <c r="J560" s="18">
        <v>13</v>
      </c>
      <c r="K560" s="18">
        <v>9</v>
      </c>
      <c r="L560" s="18">
        <v>9</v>
      </c>
      <c r="M560" s="18">
        <v>15</v>
      </c>
      <c r="N560" s="18">
        <v>9</v>
      </c>
      <c r="O560" s="18">
        <v>2</v>
      </c>
      <c r="P560" s="18">
        <v>10</v>
      </c>
      <c r="Q560" s="18">
        <v>8</v>
      </c>
      <c r="R560" s="18">
        <v>9</v>
      </c>
      <c r="S560" s="18">
        <v>5</v>
      </c>
      <c r="T560" s="18">
        <v>6</v>
      </c>
      <c r="U560" s="18">
        <v>7</v>
      </c>
      <c r="V560" s="18">
        <v>5</v>
      </c>
      <c r="W560" s="18">
        <v>16</v>
      </c>
      <c r="X560" s="18">
        <v>9</v>
      </c>
      <c r="Y560" s="18">
        <v>11</v>
      </c>
      <c r="Z560" s="18">
        <v>8</v>
      </c>
      <c r="AA560" s="18">
        <v>10</v>
      </c>
      <c r="AB560" s="18">
        <v>4</v>
      </c>
      <c r="AC560" s="18">
        <v>7</v>
      </c>
      <c r="AD560" s="18">
        <v>17</v>
      </c>
      <c r="AE560" s="18">
        <v>12</v>
      </c>
      <c r="AF560" s="18">
        <v>12</v>
      </c>
      <c r="AG560" s="18">
        <v>5</v>
      </c>
      <c r="AH560" s="18">
        <v>11</v>
      </c>
      <c r="AI560" s="18">
        <v>9</v>
      </c>
      <c r="AJ560" s="18">
        <v>3</v>
      </c>
      <c r="AK560" s="18">
        <v>11</v>
      </c>
      <c r="AL560" s="18">
        <v>17</v>
      </c>
      <c r="AM560" s="18">
        <v>13</v>
      </c>
      <c r="AN560" s="18">
        <v>10</v>
      </c>
      <c r="AO560" s="18">
        <v>8</v>
      </c>
      <c r="AP560" s="18">
        <v>4</v>
      </c>
      <c r="AQ560" s="18">
        <v>3</v>
      </c>
      <c r="AR560" s="18">
        <v>5</v>
      </c>
      <c r="AS560" s="18">
        <v>14</v>
      </c>
      <c r="AT560" s="18">
        <v>8</v>
      </c>
      <c r="AU560" s="18">
        <v>8</v>
      </c>
      <c r="AV560" s="18">
        <v>9</v>
      </c>
      <c r="AW560" s="18">
        <v>11</v>
      </c>
      <c r="AX560" s="18">
        <v>4</v>
      </c>
      <c r="AY560" s="18">
        <v>11</v>
      </c>
      <c r="AZ560" s="18">
        <v>7</v>
      </c>
      <c r="BA560" s="18">
        <v>15</v>
      </c>
      <c r="BB560" s="18">
        <v>5</v>
      </c>
      <c r="BC560" s="18">
        <v>11</v>
      </c>
      <c r="BD560" s="18">
        <v>9</v>
      </c>
      <c r="BE560" s="18">
        <v>7</v>
      </c>
      <c r="BF560" s="18">
        <v>9</v>
      </c>
      <c r="BG560" s="18">
        <v>8</v>
      </c>
      <c r="BH560" s="18">
        <v>13</v>
      </c>
      <c r="BI560" s="18">
        <v>6</v>
      </c>
      <c r="BJ560" s="18">
        <v>8</v>
      </c>
      <c r="BK560" s="18">
        <v>1</v>
      </c>
      <c r="BL560" s="18">
        <v>8</v>
      </c>
      <c r="BM560" s="18">
        <v>7</v>
      </c>
      <c r="BN560" s="18">
        <v>9</v>
      </c>
      <c r="BO560" s="18">
        <v>8</v>
      </c>
      <c r="BP560" s="18">
        <v>8</v>
      </c>
      <c r="BQ560" s="18">
        <v>13</v>
      </c>
      <c r="BR560" s="18">
        <v>5</v>
      </c>
      <c r="BS560" s="18">
        <v>8</v>
      </c>
      <c r="BT560" s="18">
        <v>9</v>
      </c>
      <c r="BU560" s="18">
        <v>10</v>
      </c>
      <c r="BV560" s="18">
        <v>10</v>
      </c>
      <c r="BW560" s="18">
        <v>7</v>
      </c>
      <c r="BX560" s="18">
        <v>10</v>
      </c>
      <c r="BY560" s="18">
        <v>3</v>
      </c>
      <c r="BZ560" s="18">
        <v>5</v>
      </c>
      <c r="CA560" s="18">
        <v>6</v>
      </c>
      <c r="CB560" s="18">
        <v>7</v>
      </c>
      <c r="CC560" s="18">
        <v>7</v>
      </c>
      <c r="CD560" s="18">
        <v>8</v>
      </c>
      <c r="CE560" s="18">
        <v>9</v>
      </c>
      <c r="CF560" s="18">
        <v>6</v>
      </c>
      <c r="CG560" s="18">
        <v>2</v>
      </c>
      <c r="CH560" s="18">
        <v>10</v>
      </c>
      <c r="CI560" s="18">
        <v>5</v>
      </c>
      <c r="CJ560" s="18">
        <v>7</v>
      </c>
      <c r="CK560" s="18">
        <v>5</v>
      </c>
      <c r="CL560" s="18">
        <v>14</v>
      </c>
      <c r="CM560" s="18">
        <v>4</v>
      </c>
      <c r="CN560" s="18">
        <v>8</v>
      </c>
      <c r="CO560" s="18">
        <v>5</v>
      </c>
      <c r="CP560" s="18">
        <v>11</v>
      </c>
    </row>
    <row r="561" spans="2:94" x14ac:dyDescent="0.3">
      <c r="B561" s="18" t="str">
        <f t="shared" si="14"/>
        <v>customer serviceApple iOS</v>
      </c>
      <c r="C561" s="18" t="s">
        <v>219</v>
      </c>
      <c r="D561" s="18" t="s">
        <v>3</v>
      </c>
      <c r="E561" s="18">
        <v>19</v>
      </c>
      <c r="F561" s="18">
        <v>11</v>
      </c>
      <c r="G561" s="18">
        <v>10</v>
      </c>
      <c r="H561" s="18">
        <v>8</v>
      </c>
      <c r="I561" s="18">
        <v>7</v>
      </c>
      <c r="J561" s="18">
        <v>24</v>
      </c>
      <c r="K561" s="18">
        <v>32</v>
      </c>
      <c r="L561" s="18">
        <v>31</v>
      </c>
      <c r="M561" s="18">
        <v>25</v>
      </c>
      <c r="N561" s="18">
        <v>16</v>
      </c>
      <c r="O561" s="18">
        <v>9</v>
      </c>
      <c r="P561" s="18">
        <v>21</v>
      </c>
      <c r="Q561" s="18">
        <v>18</v>
      </c>
      <c r="R561" s="18">
        <v>12</v>
      </c>
      <c r="S561" s="18">
        <v>27</v>
      </c>
      <c r="T561" s="18">
        <v>28</v>
      </c>
      <c r="U561" s="18">
        <v>14</v>
      </c>
      <c r="V561" s="18">
        <v>10</v>
      </c>
      <c r="W561" s="18">
        <v>19</v>
      </c>
      <c r="X561" s="18">
        <v>21</v>
      </c>
      <c r="Y561" s="18">
        <v>19</v>
      </c>
      <c r="Z561" s="18">
        <v>16</v>
      </c>
      <c r="AA561" s="18">
        <v>19</v>
      </c>
      <c r="AB561" s="18">
        <v>10</v>
      </c>
      <c r="AC561" s="18">
        <v>11</v>
      </c>
      <c r="AD561" s="18">
        <v>23</v>
      </c>
      <c r="AE561" s="18">
        <v>21</v>
      </c>
      <c r="AF561" s="18">
        <v>23</v>
      </c>
      <c r="AG561" s="18">
        <v>25</v>
      </c>
      <c r="AH561" s="18">
        <v>9</v>
      </c>
      <c r="AI561" s="18">
        <v>14</v>
      </c>
      <c r="AJ561" s="18">
        <v>7</v>
      </c>
      <c r="AK561" s="18">
        <v>35</v>
      </c>
      <c r="AL561" s="18">
        <v>17</v>
      </c>
      <c r="AM561" s="18">
        <v>26</v>
      </c>
      <c r="AN561" s="18">
        <v>18</v>
      </c>
      <c r="AO561" s="18">
        <v>19</v>
      </c>
      <c r="AP561" s="18">
        <v>11</v>
      </c>
      <c r="AQ561" s="18">
        <v>8</v>
      </c>
      <c r="AR561" s="18">
        <v>24</v>
      </c>
      <c r="AS561" s="18">
        <v>12</v>
      </c>
      <c r="AT561" s="18">
        <v>15</v>
      </c>
      <c r="AU561" s="18">
        <v>18</v>
      </c>
      <c r="AV561" s="18">
        <v>13</v>
      </c>
      <c r="AW561" s="18">
        <v>9</v>
      </c>
      <c r="AX561" s="18">
        <v>2</v>
      </c>
      <c r="AY561" s="18">
        <v>18</v>
      </c>
      <c r="AZ561" s="18">
        <v>24</v>
      </c>
      <c r="BA561" s="18">
        <v>20</v>
      </c>
      <c r="BB561" s="18">
        <v>19</v>
      </c>
      <c r="BC561" s="18">
        <v>16</v>
      </c>
      <c r="BD561" s="18">
        <v>10</v>
      </c>
      <c r="BE561" s="18">
        <v>7</v>
      </c>
      <c r="BF561" s="18">
        <v>17</v>
      </c>
      <c r="BG561" s="18">
        <v>14</v>
      </c>
      <c r="BH561" s="18">
        <v>17</v>
      </c>
      <c r="BI561" s="18">
        <v>15</v>
      </c>
      <c r="BJ561" s="18">
        <v>21</v>
      </c>
      <c r="BK561" s="18">
        <v>10</v>
      </c>
      <c r="BL561" s="18">
        <v>10</v>
      </c>
      <c r="BM561" s="18">
        <v>18</v>
      </c>
      <c r="BN561" s="18">
        <v>17</v>
      </c>
      <c r="BO561" s="18">
        <v>16</v>
      </c>
      <c r="BP561" s="18">
        <v>15</v>
      </c>
      <c r="BQ561" s="18">
        <v>23</v>
      </c>
      <c r="BR561" s="18">
        <v>12</v>
      </c>
      <c r="BS561" s="18">
        <v>10</v>
      </c>
      <c r="BT561" s="18">
        <v>15</v>
      </c>
      <c r="BU561" s="18">
        <v>14</v>
      </c>
      <c r="BV561" s="18">
        <v>11</v>
      </c>
      <c r="BW561" s="18">
        <v>15</v>
      </c>
      <c r="BX561" s="18">
        <v>12</v>
      </c>
      <c r="BY561" s="18">
        <v>8</v>
      </c>
      <c r="BZ561" s="18">
        <v>11</v>
      </c>
      <c r="CA561" s="18">
        <v>18</v>
      </c>
      <c r="CB561" s="18">
        <v>25</v>
      </c>
      <c r="CC561" s="18">
        <v>15</v>
      </c>
      <c r="CD561" s="18">
        <v>13</v>
      </c>
      <c r="CE561" s="18">
        <v>14</v>
      </c>
      <c r="CF561" s="18">
        <v>14</v>
      </c>
      <c r="CG561" s="18">
        <v>9</v>
      </c>
      <c r="CH561" s="18">
        <v>18</v>
      </c>
      <c r="CI561" s="18">
        <v>21</v>
      </c>
      <c r="CJ561" s="18">
        <v>13</v>
      </c>
      <c r="CK561" s="18">
        <v>17</v>
      </c>
      <c r="CL561" s="18">
        <v>16</v>
      </c>
      <c r="CM561" s="18">
        <v>12</v>
      </c>
      <c r="CN561" s="18">
        <v>8</v>
      </c>
      <c r="CO561" s="18">
        <v>23</v>
      </c>
      <c r="CP561" s="18">
        <v>11</v>
      </c>
    </row>
    <row r="562" spans="2:94" x14ac:dyDescent="0.3">
      <c r="B562" s="18" t="str">
        <f t="shared" si="14"/>
        <v>installApple iOS</v>
      </c>
      <c r="C562" s="18" t="s">
        <v>228</v>
      </c>
      <c r="D562" s="18" t="s">
        <v>3</v>
      </c>
      <c r="E562" s="18">
        <v>20</v>
      </c>
      <c r="F562" s="18">
        <v>22</v>
      </c>
      <c r="G562" s="18">
        <v>22</v>
      </c>
      <c r="H562" s="18">
        <v>6</v>
      </c>
      <c r="I562" s="18">
        <v>13</v>
      </c>
      <c r="J562" s="18">
        <v>12</v>
      </c>
      <c r="K562" s="18">
        <v>17</v>
      </c>
      <c r="L562" s="18">
        <v>21</v>
      </c>
      <c r="M562" s="18">
        <v>20</v>
      </c>
      <c r="N562" s="18">
        <v>14</v>
      </c>
      <c r="O562" s="18">
        <v>1</v>
      </c>
      <c r="P562" s="18">
        <v>15</v>
      </c>
      <c r="Q562" s="18">
        <v>16</v>
      </c>
      <c r="R562" s="18">
        <v>9</v>
      </c>
      <c r="S562" s="18">
        <v>9</v>
      </c>
      <c r="T562" s="18">
        <v>10</v>
      </c>
      <c r="U562" s="18">
        <v>13</v>
      </c>
      <c r="V562" s="18">
        <v>4</v>
      </c>
      <c r="W562" s="18">
        <v>13</v>
      </c>
      <c r="X562" s="18">
        <v>8</v>
      </c>
      <c r="Y562" s="18">
        <v>5</v>
      </c>
      <c r="Z562" s="18">
        <v>9</v>
      </c>
      <c r="AA562" s="18">
        <v>15</v>
      </c>
      <c r="AB562" s="18">
        <v>11</v>
      </c>
      <c r="AC562" s="18">
        <v>3</v>
      </c>
      <c r="AD562" s="18">
        <v>8</v>
      </c>
      <c r="AE562" s="18">
        <v>10</v>
      </c>
      <c r="AF562" s="18">
        <v>8</v>
      </c>
      <c r="AG562" s="18">
        <v>8</v>
      </c>
      <c r="AH562" s="18">
        <v>6</v>
      </c>
      <c r="AI562" s="18">
        <v>11</v>
      </c>
      <c r="AJ562" s="18">
        <v>5</v>
      </c>
      <c r="AK562" s="18">
        <v>9</v>
      </c>
      <c r="AL562" s="18">
        <v>11</v>
      </c>
      <c r="AM562" s="18">
        <v>19</v>
      </c>
      <c r="AN562" s="18">
        <v>16</v>
      </c>
      <c r="AO562" s="18">
        <v>14</v>
      </c>
      <c r="AP562" s="18">
        <v>16</v>
      </c>
      <c r="AQ562" s="18">
        <v>3</v>
      </c>
      <c r="AR562" s="18">
        <v>10</v>
      </c>
      <c r="AS562" s="18">
        <v>8</v>
      </c>
      <c r="AT562" s="18">
        <v>19</v>
      </c>
      <c r="AU562" s="18">
        <v>8</v>
      </c>
      <c r="AV562" s="18">
        <v>6</v>
      </c>
      <c r="AW562" s="18">
        <v>8</v>
      </c>
      <c r="AX562" s="18">
        <v>6</v>
      </c>
      <c r="AY562" s="18">
        <v>7</v>
      </c>
      <c r="AZ562" s="18">
        <v>10</v>
      </c>
      <c r="BA562" s="18">
        <v>10</v>
      </c>
      <c r="BB562" s="18">
        <v>7</v>
      </c>
      <c r="BC562" s="18">
        <v>17</v>
      </c>
      <c r="BD562" s="18">
        <v>12</v>
      </c>
      <c r="BE562" s="18">
        <v>4</v>
      </c>
      <c r="BF562" s="18">
        <v>10</v>
      </c>
      <c r="BG562" s="18">
        <v>4</v>
      </c>
      <c r="BH562" s="18">
        <v>8</v>
      </c>
      <c r="BI562" s="18">
        <v>7</v>
      </c>
      <c r="BJ562" s="18">
        <v>13</v>
      </c>
      <c r="BK562" s="18">
        <v>12</v>
      </c>
      <c r="BL562" s="18">
        <v>3</v>
      </c>
      <c r="BM562" s="18">
        <v>12</v>
      </c>
      <c r="BN562" s="18">
        <v>11</v>
      </c>
      <c r="BO562" s="18">
        <v>12</v>
      </c>
      <c r="BP562" s="18">
        <v>7</v>
      </c>
      <c r="BQ562" s="18">
        <v>10</v>
      </c>
      <c r="BR562" s="18">
        <v>11</v>
      </c>
      <c r="BS562" s="18">
        <v>3</v>
      </c>
      <c r="BT562" s="18">
        <v>12</v>
      </c>
      <c r="BU562" s="18">
        <v>14</v>
      </c>
      <c r="BV562" s="18">
        <v>16</v>
      </c>
      <c r="BW562" s="18">
        <v>11</v>
      </c>
      <c r="BX562" s="18">
        <v>6</v>
      </c>
      <c r="BY562" s="18">
        <v>14</v>
      </c>
      <c r="BZ562" s="18">
        <v>3</v>
      </c>
      <c r="CA562" s="18">
        <v>11</v>
      </c>
      <c r="CB562" s="18">
        <v>11</v>
      </c>
      <c r="CC562" s="18">
        <v>12</v>
      </c>
      <c r="CD562" s="18">
        <v>10</v>
      </c>
      <c r="CE562" s="18">
        <v>9</v>
      </c>
      <c r="CF562" s="18">
        <v>13</v>
      </c>
      <c r="CG562" s="18">
        <v>7</v>
      </c>
      <c r="CH562" s="18">
        <v>5</v>
      </c>
      <c r="CI562" s="18">
        <v>8</v>
      </c>
      <c r="CJ562" s="18">
        <v>15</v>
      </c>
      <c r="CK562" s="18">
        <v>7</v>
      </c>
      <c r="CL562" s="18">
        <v>6</v>
      </c>
      <c r="CM562" s="18">
        <v>13</v>
      </c>
      <c r="CN562" s="18">
        <v>8</v>
      </c>
      <c r="CO562" s="18">
        <v>13</v>
      </c>
      <c r="CP562" s="18">
        <v>11</v>
      </c>
    </row>
    <row r="567" spans="2:94" x14ac:dyDescent="0.3">
      <c r="C567" s="26" t="s">
        <v>212</v>
      </c>
      <c r="D567" s="26" t="s">
        <v>0</v>
      </c>
      <c r="E567" s="26">
        <v>45622</v>
      </c>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c r="BK567" s="26"/>
      <c r="BL567" s="26"/>
      <c r="BM567" s="26"/>
      <c r="BN567" s="26"/>
      <c r="BO567" s="26"/>
      <c r="BP567" s="26"/>
      <c r="BQ567" s="26"/>
      <c r="BR567" s="26"/>
      <c r="BS567" s="26"/>
      <c r="BT567" s="26"/>
      <c r="BU567" s="26"/>
      <c r="BV567" s="26"/>
      <c r="BW567" s="26"/>
      <c r="BX567" s="26"/>
      <c r="BY567" s="26"/>
      <c r="BZ567" s="26"/>
      <c r="CA567" s="26"/>
      <c r="CB567" s="26"/>
      <c r="CC567" s="26"/>
      <c r="CD567" s="26"/>
      <c r="CE567" s="26"/>
      <c r="CF567" s="26"/>
      <c r="CG567" s="26"/>
      <c r="CH567" s="26"/>
      <c r="CI567" s="26"/>
      <c r="CJ567" s="26"/>
      <c r="CK567" s="26"/>
      <c r="CL567" s="26"/>
      <c r="CM567" s="26"/>
      <c r="CN567" s="26"/>
      <c r="CO567" s="26"/>
      <c r="CP567" s="26"/>
    </row>
    <row r="568" spans="2:94" x14ac:dyDescent="0.3">
      <c r="C568" s="18" t="s">
        <v>213</v>
      </c>
      <c r="D568" s="18" t="s">
        <v>3</v>
      </c>
      <c r="E568" s="18">
        <v>89</v>
      </c>
      <c r="AB568" s="131"/>
      <c r="AC568" s="131"/>
      <c r="AD568" s="131"/>
      <c r="AE568" s="131"/>
      <c r="AF568" s="131"/>
      <c r="AG568" s="131"/>
      <c r="AH568" s="131"/>
      <c r="AI568" s="131"/>
      <c r="AJ568" s="131"/>
      <c r="AK568" s="131"/>
      <c r="AL568" s="131"/>
      <c r="AM568" s="131"/>
      <c r="AN568" s="131"/>
      <c r="AO568" s="131"/>
      <c r="AP568" s="131"/>
      <c r="AQ568" s="131"/>
      <c r="AR568" s="131"/>
      <c r="AS568" s="131"/>
      <c r="AT568" s="131"/>
      <c r="AU568" s="131"/>
      <c r="AV568" s="131"/>
      <c r="AW568" s="131"/>
      <c r="AX568" s="131"/>
      <c r="AY568" s="131"/>
      <c r="AZ568" s="131"/>
      <c r="BA568" s="131"/>
      <c r="BB568" s="131"/>
      <c r="BC568" s="131"/>
      <c r="BD568" s="131"/>
      <c r="BE568" s="131"/>
      <c r="BF568" s="131"/>
      <c r="BG568" s="131"/>
      <c r="BH568" s="131"/>
      <c r="BI568" s="131"/>
      <c r="BJ568" s="131"/>
      <c r="BK568" s="131"/>
      <c r="BL568" s="131"/>
      <c r="BM568" s="131"/>
      <c r="BN568" s="131"/>
      <c r="BO568" s="131"/>
      <c r="BP568" s="131"/>
      <c r="BQ568" s="131"/>
      <c r="BR568" s="131"/>
      <c r="BS568" s="131"/>
      <c r="BT568" s="131"/>
      <c r="BU568" s="131"/>
      <c r="BV568" s="131"/>
      <c r="BW568" s="131"/>
      <c r="BX568" s="131"/>
      <c r="BY568" s="131"/>
      <c r="BZ568" s="131"/>
      <c r="CA568" s="131"/>
      <c r="CB568" s="131"/>
      <c r="CC568" s="131"/>
      <c r="CD568" s="131"/>
      <c r="CE568" s="131"/>
      <c r="CF568" s="131"/>
      <c r="CG568" s="131"/>
      <c r="CH568" s="131"/>
      <c r="CI568" s="131"/>
      <c r="CJ568" s="131"/>
      <c r="CK568" s="131"/>
      <c r="CL568" s="131"/>
      <c r="CM568" s="131"/>
      <c r="CN568" s="131"/>
      <c r="CO568" s="131"/>
      <c r="CP568" s="131"/>
    </row>
    <row r="569" spans="2:94" x14ac:dyDescent="0.3">
      <c r="C569" s="18" t="s">
        <v>214</v>
      </c>
      <c r="D569" s="18" t="s">
        <v>3</v>
      </c>
      <c r="E569" s="18">
        <v>49</v>
      </c>
      <c r="AB569" s="131"/>
      <c r="AC569" s="131"/>
      <c r="AD569" s="131"/>
      <c r="AE569" s="131"/>
      <c r="AF569" s="131"/>
      <c r="AG569" s="131"/>
      <c r="AH569" s="131"/>
      <c r="AI569" s="131"/>
      <c r="AJ569" s="131"/>
      <c r="AK569" s="131"/>
      <c r="AL569" s="131"/>
      <c r="AM569" s="131"/>
      <c r="AN569" s="131"/>
      <c r="AO569" s="131"/>
      <c r="AP569" s="131"/>
      <c r="AQ569" s="131"/>
      <c r="AR569" s="131"/>
      <c r="AS569" s="131"/>
      <c r="AT569" s="131"/>
      <c r="AU569" s="131"/>
      <c r="AV569" s="131"/>
      <c r="AW569" s="131"/>
      <c r="AX569" s="131"/>
      <c r="AY569" s="131"/>
      <c r="AZ569" s="131"/>
      <c r="BA569" s="131"/>
      <c r="BB569" s="131"/>
      <c r="BC569" s="131"/>
      <c r="BD569" s="131"/>
      <c r="BE569" s="131"/>
      <c r="BF569" s="131"/>
      <c r="BG569" s="131"/>
      <c r="BH569" s="131"/>
      <c r="BI569" s="131"/>
      <c r="BJ569" s="131"/>
      <c r="BK569" s="131"/>
      <c r="BL569" s="131"/>
      <c r="BM569" s="131"/>
      <c r="BN569" s="131"/>
      <c r="BO569" s="131"/>
      <c r="BP569" s="131"/>
      <c r="BQ569" s="131"/>
      <c r="BR569" s="131"/>
      <c r="BS569" s="131"/>
      <c r="BT569" s="131"/>
      <c r="BU569" s="131"/>
      <c r="BV569" s="131"/>
      <c r="BW569" s="131"/>
      <c r="BX569" s="131"/>
      <c r="BY569" s="131"/>
      <c r="BZ569" s="131"/>
      <c r="CA569" s="131"/>
      <c r="CB569" s="131"/>
      <c r="CC569" s="131"/>
      <c r="CD569" s="131"/>
      <c r="CE569" s="131"/>
      <c r="CF569" s="131"/>
      <c r="CG569" s="131"/>
      <c r="CH569" s="131"/>
      <c r="CI569" s="131"/>
      <c r="CJ569" s="131"/>
      <c r="CK569" s="131"/>
      <c r="CL569" s="131"/>
      <c r="CM569" s="131"/>
      <c r="CN569" s="131"/>
      <c r="CO569" s="131"/>
      <c r="CP569" s="131"/>
    </row>
    <row r="570" spans="2:94" x14ac:dyDescent="0.3">
      <c r="C570" s="18" t="s">
        <v>215</v>
      </c>
      <c r="D570" s="18" t="s">
        <v>3</v>
      </c>
      <c r="E570" s="18">
        <v>35</v>
      </c>
      <c r="AB570" s="131"/>
      <c r="AC570" s="131"/>
      <c r="AD570" s="131"/>
      <c r="AE570" s="131"/>
      <c r="AF570" s="131"/>
      <c r="AG570" s="131"/>
      <c r="AH570" s="131"/>
      <c r="AI570" s="131"/>
      <c r="AJ570" s="131"/>
      <c r="AK570" s="131"/>
      <c r="AL570" s="131"/>
      <c r="AM570" s="131"/>
      <c r="AN570" s="131"/>
      <c r="AO570" s="131"/>
      <c r="AP570" s="131"/>
      <c r="AQ570" s="131"/>
      <c r="AR570" s="131"/>
      <c r="AS570" s="131"/>
      <c r="AT570" s="131"/>
      <c r="AU570" s="131"/>
      <c r="AV570" s="131"/>
      <c r="AW570" s="131"/>
      <c r="AX570" s="131"/>
      <c r="AY570" s="131"/>
      <c r="AZ570" s="131"/>
      <c r="BA570" s="131"/>
      <c r="BB570" s="131"/>
      <c r="BC570" s="131"/>
      <c r="BD570" s="131"/>
      <c r="BE570" s="131"/>
      <c r="BF570" s="131"/>
      <c r="BG570" s="131"/>
      <c r="BH570" s="131"/>
      <c r="BI570" s="131"/>
      <c r="BJ570" s="131"/>
      <c r="BK570" s="131"/>
      <c r="BL570" s="131"/>
      <c r="BM570" s="131"/>
      <c r="BN570" s="131"/>
      <c r="BO570" s="131"/>
      <c r="BP570" s="131"/>
      <c r="BQ570" s="131"/>
      <c r="BR570" s="131"/>
      <c r="BS570" s="131"/>
      <c r="BT570" s="131"/>
      <c r="BU570" s="131"/>
      <c r="BV570" s="131"/>
      <c r="BW570" s="131"/>
      <c r="BX570" s="131"/>
      <c r="BY570" s="131"/>
      <c r="BZ570" s="131"/>
      <c r="CA570" s="131"/>
      <c r="CB570" s="131"/>
      <c r="CC570" s="131"/>
      <c r="CD570" s="131"/>
      <c r="CE570" s="131"/>
      <c r="CF570" s="131"/>
      <c r="CG570" s="131"/>
      <c r="CH570" s="131"/>
      <c r="CI570" s="131"/>
      <c r="CJ570" s="131"/>
      <c r="CK570" s="131"/>
      <c r="CL570" s="131"/>
      <c r="CM570" s="131"/>
      <c r="CN570" s="131"/>
      <c r="CO570" s="131"/>
      <c r="CP570" s="131"/>
    </row>
    <row r="571" spans="2:94" x14ac:dyDescent="0.3">
      <c r="C571" s="18" t="s">
        <v>216</v>
      </c>
      <c r="D571" s="18" t="s">
        <v>3</v>
      </c>
      <c r="E571" s="18">
        <v>30</v>
      </c>
      <c r="AB571" s="131"/>
      <c r="AC571" s="131"/>
      <c r="AD571" s="131"/>
      <c r="AE571" s="131"/>
      <c r="AF571" s="131"/>
      <c r="AG571" s="131"/>
      <c r="AH571" s="131"/>
      <c r="AI571" s="131"/>
      <c r="AJ571" s="131"/>
      <c r="AK571" s="131"/>
      <c r="AL571" s="131"/>
      <c r="AM571" s="131"/>
      <c r="AN571" s="131"/>
      <c r="AO571" s="131"/>
      <c r="AP571" s="131"/>
      <c r="AQ571" s="131"/>
      <c r="AR571" s="131"/>
      <c r="AS571" s="131"/>
      <c r="AT571" s="131"/>
      <c r="AU571" s="131"/>
      <c r="AV571" s="131"/>
      <c r="AW571" s="131"/>
      <c r="AX571" s="131"/>
      <c r="AY571" s="131"/>
      <c r="AZ571" s="131"/>
      <c r="BA571" s="131"/>
      <c r="BB571" s="131"/>
      <c r="BC571" s="131"/>
      <c r="BD571" s="131"/>
      <c r="BE571" s="131"/>
      <c r="BF571" s="131"/>
      <c r="BG571" s="131"/>
      <c r="BH571" s="131"/>
      <c r="BI571" s="131"/>
      <c r="BJ571" s="131"/>
      <c r="BK571" s="131"/>
      <c r="BL571" s="131"/>
      <c r="BM571" s="131"/>
      <c r="BN571" s="131"/>
      <c r="BO571" s="131"/>
      <c r="BP571" s="131"/>
      <c r="BQ571" s="131"/>
      <c r="BR571" s="131"/>
      <c r="BS571" s="131"/>
      <c r="BT571" s="131"/>
      <c r="BU571" s="131"/>
      <c r="BV571" s="131"/>
      <c r="BW571" s="131"/>
      <c r="BX571" s="131"/>
      <c r="BY571" s="131"/>
      <c r="BZ571" s="131"/>
      <c r="CA571" s="131"/>
      <c r="CB571" s="131"/>
      <c r="CC571" s="131"/>
      <c r="CD571" s="131"/>
      <c r="CE571" s="131"/>
      <c r="CF571" s="131"/>
      <c r="CG571" s="131"/>
      <c r="CH571" s="131"/>
      <c r="CI571" s="131"/>
      <c r="CJ571" s="131"/>
      <c r="CK571" s="131"/>
      <c r="CL571" s="131"/>
      <c r="CM571" s="131"/>
      <c r="CN571" s="131"/>
      <c r="CO571" s="131"/>
      <c r="CP571" s="131"/>
    </row>
    <row r="572" spans="2:94" x14ac:dyDescent="0.3">
      <c r="C572" s="18" t="s">
        <v>217</v>
      </c>
      <c r="D572" s="18" t="s">
        <v>3</v>
      </c>
      <c r="E572" s="18">
        <v>22</v>
      </c>
      <c r="AB572" s="131"/>
      <c r="AC572" s="131"/>
      <c r="AD572" s="131"/>
      <c r="AE572" s="131"/>
      <c r="AF572" s="131"/>
      <c r="AG572" s="131"/>
      <c r="AH572" s="131"/>
      <c r="AI572" s="131"/>
      <c r="AJ572" s="131"/>
      <c r="AK572" s="131"/>
      <c r="AL572" s="131"/>
      <c r="AM572" s="131"/>
      <c r="AN572" s="131"/>
      <c r="AO572" s="131"/>
      <c r="AP572" s="131"/>
      <c r="AQ572" s="131"/>
      <c r="AR572" s="131"/>
      <c r="AS572" s="131"/>
      <c r="AT572" s="131"/>
      <c r="AU572" s="131"/>
      <c r="AV572" s="131"/>
      <c r="AW572" s="131"/>
      <c r="AX572" s="131"/>
      <c r="AY572" s="131"/>
      <c r="AZ572" s="131"/>
      <c r="BA572" s="131"/>
      <c r="BB572" s="131"/>
      <c r="BC572" s="131"/>
      <c r="BD572" s="131"/>
      <c r="BE572" s="131"/>
      <c r="BF572" s="131"/>
      <c r="BG572" s="131"/>
      <c r="BH572" s="131"/>
      <c r="BI572" s="131"/>
      <c r="BJ572" s="131"/>
      <c r="BK572" s="131"/>
      <c r="BL572" s="131"/>
      <c r="BM572" s="131"/>
      <c r="BN572" s="131"/>
      <c r="BO572" s="131"/>
      <c r="BP572" s="131"/>
      <c r="BQ572" s="131"/>
      <c r="BR572" s="131"/>
      <c r="BS572" s="131"/>
      <c r="BT572" s="131"/>
      <c r="BU572" s="131"/>
      <c r="BV572" s="131"/>
      <c r="BW572" s="131"/>
      <c r="BX572" s="131"/>
      <c r="BY572" s="131"/>
      <c r="BZ572" s="131"/>
      <c r="CA572" s="131"/>
      <c r="CB572" s="131"/>
      <c r="CC572" s="131"/>
      <c r="CD572" s="131"/>
      <c r="CE572" s="131"/>
      <c r="CF572" s="131"/>
      <c r="CG572" s="131"/>
      <c r="CH572" s="131"/>
      <c r="CI572" s="131"/>
      <c r="CJ572" s="131"/>
      <c r="CK572" s="131"/>
      <c r="CL572" s="131"/>
      <c r="CM572" s="131"/>
      <c r="CN572" s="131"/>
      <c r="CO572" s="131"/>
      <c r="CP572" s="131"/>
    </row>
    <row r="573" spans="2:94" x14ac:dyDescent="0.3">
      <c r="C573" s="18" t="s">
        <v>222</v>
      </c>
      <c r="D573" s="18" t="s">
        <v>3</v>
      </c>
      <c r="E573" s="18">
        <v>20</v>
      </c>
      <c r="AB573" s="131"/>
      <c r="AC573" s="131"/>
      <c r="AD573" s="131"/>
      <c r="AE573" s="131"/>
      <c r="AF573" s="131"/>
      <c r="AG573" s="131"/>
      <c r="AH573" s="131"/>
      <c r="AI573" s="131"/>
      <c r="AJ573" s="131"/>
      <c r="AK573" s="131"/>
      <c r="AL573" s="131"/>
      <c r="AM573" s="131"/>
      <c r="AN573" s="131"/>
      <c r="AO573" s="131"/>
      <c r="AP573" s="131"/>
      <c r="AQ573" s="131"/>
      <c r="AR573" s="131"/>
      <c r="AS573" s="131"/>
      <c r="AT573" s="131"/>
      <c r="AU573" s="131"/>
      <c r="AV573" s="131"/>
      <c r="AW573" s="131"/>
      <c r="AX573" s="131"/>
      <c r="AY573" s="131"/>
      <c r="AZ573" s="131"/>
      <c r="BA573" s="131"/>
      <c r="BB573" s="131"/>
      <c r="BC573" s="131"/>
      <c r="BD573" s="131"/>
      <c r="BE573" s="131"/>
      <c r="BF573" s="131"/>
      <c r="BG573" s="131"/>
      <c r="BH573" s="131"/>
      <c r="BI573" s="131"/>
      <c r="BJ573" s="131"/>
      <c r="BK573" s="131"/>
      <c r="BL573" s="131"/>
      <c r="BM573" s="131"/>
      <c r="BN573" s="131"/>
      <c r="BO573" s="131"/>
      <c r="BP573" s="131"/>
      <c r="BQ573" s="131"/>
      <c r="BR573" s="131"/>
      <c r="BS573" s="131"/>
      <c r="BT573" s="131"/>
      <c r="BU573" s="131"/>
      <c r="BV573" s="131"/>
      <c r="BW573" s="131"/>
      <c r="BX573" s="131"/>
      <c r="BY573" s="131"/>
      <c r="BZ573" s="131"/>
      <c r="CA573" s="131"/>
      <c r="CB573" s="131"/>
      <c r="CC573" s="131"/>
      <c r="CD573" s="131"/>
      <c r="CE573" s="131"/>
      <c r="CF573" s="131"/>
      <c r="CG573" s="131"/>
      <c r="CH573" s="131"/>
      <c r="CI573" s="131"/>
      <c r="CJ573" s="131"/>
      <c r="CK573" s="131"/>
      <c r="CL573" s="131"/>
      <c r="CM573" s="131"/>
      <c r="CN573" s="131"/>
      <c r="CO573" s="131"/>
      <c r="CP573" s="131"/>
    </row>
    <row r="574" spans="2:94" x14ac:dyDescent="0.3">
      <c r="C574" s="18" t="s">
        <v>230</v>
      </c>
      <c r="D574" s="18" t="s">
        <v>3</v>
      </c>
      <c r="E574" s="18">
        <v>19</v>
      </c>
      <c r="AB574" s="131"/>
      <c r="AC574" s="131"/>
      <c r="AD574" s="131"/>
      <c r="AE574" s="131"/>
      <c r="AF574" s="131"/>
      <c r="AG574" s="131"/>
      <c r="AH574" s="131"/>
      <c r="AI574" s="131"/>
      <c r="AJ574" s="131"/>
      <c r="AK574" s="131"/>
      <c r="AL574" s="131"/>
      <c r="AM574" s="131"/>
      <c r="AN574" s="131"/>
      <c r="AO574" s="131"/>
      <c r="AP574" s="131"/>
      <c r="AQ574" s="131"/>
      <c r="AR574" s="131"/>
      <c r="AS574" s="131"/>
      <c r="AT574" s="131"/>
      <c r="AU574" s="131"/>
      <c r="AV574" s="131"/>
      <c r="AW574" s="131"/>
      <c r="AX574" s="131"/>
      <c r="AY574" s="131"/>
      <c r="AZ574" s="131"/>
      <c r="BA574" s="131"/>
      <c r="BB574" s="131"/>
      <c r="BC574" s="131"/>
      <c r="BD574" s="131"/>
      <c r="BE574" s="131"/>
      <c r="BF574" s="131"/>
      <c r="BG574" s="131"/>
      <c r="BH574" s="131"/>
      <c r="BI574" s="131"/>
      <c r="BJ574" s="131"/>
      <c r="BK574" s="131"/>
      <c r="BL574" s="131"/>
      <c r="BM574" s="131"/>
      <c r="BN574" s="131"/>
      <c r="BO574" s="131"/>
      <c r="BP574" s="131"/>
      <c r="BQ574" s="131"/>
      <c r="BR574" s="131"/>
      <c r="BS574" s="131"/>
      <c r="BT574" s="131"/>
      <c r="BU574" s="131"/>
      <c r="BV574" s="131"/>
      <c r="BW574" s="131"/>
      <c r="BX574" s="131"/>
      <c r="BY574" s="131"/>
      <c r="BZ574" s="131"/>
      <c r="CA574" s="131"/>
      <c r="CB574" s="131"/>
      <c r="CC574" s="131"/>
      <c r="CD574" s="131"/>
      <c r="CE574" s="131"/>
      <c r="CF574" s="131"/>
      <c r="CG574" s="131"/>
      <c r="CH574" s="131"/>
      <c r="CI574" s="131"/>
      <c r="CJ574" s="131"/>
      <c r="CK574" s="131"/>
      <c r="CL574" s="131"/>
      <c r="CM574" s="131"/>
      <c r="CN574" s="131"/>
      <c r="CO574" s="131"/>
      <c r="CP574" s="131"/>
    </row>
    <row r="575" spans="2:94" x14ac:dyDescent="0.3">
      <c r="C575" s="18" t="s">
        <v>1056</v>
      </c>
      <c r="D575" s="18" t="s">
        <v>3</v>
      </c>
      <c r="E575" s="18">
        <v>19</v>
      </c>
      <c r="AB575" s="131"/>
      <c r="AC575" s="131"/>
      <c r="AD575" s="131"/>
      <c r="AE575" s="131"/>
      <c r="AF575" s="131"/>
      <c r="AG575" s="131"/>
      <c r="AH575" s="131"/>
      <c r="AI575" s="131"/>
      <c r="AJ575" s="131"/>
      <c r="AK575" s="131"/>
      <c r="AL575" s="131"/>
      <c r="AM575" s="131"/>
      <c r="AN575" s="131"/>
      <c r="AO575" s="131"/>
      <c r="AP575" s="131"/>
      <c r="AQ575" s="131"/>
      <c r="AR575" s="131"/>
      <c r="AS575" s="131"/>
      <c r="AT575" s="131"/>
      <c r="AU575" s="131"/>
      <c r="AV575" s="131"/>
      <c r="AW575" s="131"/>
      <c r="AX575" s="131"/>
      <c r="AY575" s="131"/>
      <c r="AZ575" s="131"/>
      <c r="BA575" s="131"/>
      <c r="BB575" s="131"/>
      <c r="BC575" s="131"/>
      <c r="BD575" s="131"/>
      <c r="BE575" s="131"/>
      <c r="BF575" s="131"/>
      <c r="BG575" s="131"/>
      <c r="BH575" s="131"/>
      <c r="BI575" s="131"/>
      <c r="BJ575" s="131"/>
      <c r="BK575" s="131"/>
      <c r="BL575" s="131"/>
      <c r="BM575" s="131"/>
      <c r="BN575" s="131"/>
      <c r="BO575" s="131"/>
      <c r="BP575" s="131"/>
      <c r="BQ575" s="131"/>
      <c r="BR575" s="131"/>
      <c r="BS575" s="131"/>
      <c r="BT575" s="131"/>
      <c r="BU575" s="131"/>
      <c r="BV575" s="131"/>
      <c r="BW575" s="131"/>
      <c r="BX575" s="131"/>
      <c r="BY575" s="131"/>
      <c r="BZ575" s="131"/>
      <c r="CA575" s="131"/>
      <c r="CB575" s="131"/>
      <c r="CC575" s="131"/>
      <c r="CD575" s="131"/>
      <c r="CE575" s="131"/>
      <c r="CF575" s="131"/>
      <c r="CG575" s="131"/>
      <c r="CH575" s="131"/>
      <c r="CI575" s="131"/>
      <c r="CJ575" s="131"/>
      <c r="CK575" s="131"/>
      <c r="CL575" s="131"/>
      <c r="CM575" s="131"/>
      <c r="CN575" s="131"/>
      <c r="CO575" s="131"/>
      <c r="CP575" s="131"/>
    </row>
    <row r="576" spans="2:94" x14ac:dyDescent="0.3">
      <c r="C576" s="18" t="s">
        <v>233</v>
      </c>
      <c r="D576" s="18" t="s">
        <v>3</v>
      </c>
      <c r="E576" s="18">
        <v>17</v>
      </c>
      <c r="AB576" s="132"/>
      <c r="AC576" s="132"/>
      <c r="AD576" s="132"/>
      <c r="AE576" s="132"/>
      <c r="AF576" s="132"/>
      <c r="AG576" s="132"/>
      <c r="AH576" s="132"/>
      <c r="AI576" s="132"/>
      <c r="AJ576" s="132"/>
      <c r="AK576" s="132"/>
      <c r="AL576" s="132"/>
      <c r="AM576" s="132"/>
      <c r="AN576" s="132"/>
      <c r="AO576" s="132"/>
      <c r="AP576" s="132"/>
      <c r="AQ576" s="132"/>
      <c r="AR576" s="132"/>
      <c r="AS576" s="132"/>
      <c r="AT576" s="132"/>
      <c r="AU576" s="132"/>
      <c r="AV576" s="132"/>
      <c r="AW576" s="132"/>
      <c r="AX576" s="132"/>
      <c r="AY576" s="132"/>
      <c r="AZ576" s="132"/>
      <c r="BA576" s="132"/>
      <c r="BB576" s="132"/>
      <c r="BC576" s="132"/>
      <c r="BD576" s="132"/>
      <c r="BE576" s="132"/>
      <c r="BF576" s="132"/>
      <c r="BG576" s="132"/>
      <c r="BH576" s="132"/>
      <c r="BI576" s="132"/>
      <c r="BJ576" s="132"/>
      <c r="BK576" s="132"/>
      <c r="BL576" s="132"/>
      <c r="BM576" s="132"/>
      <c r="BN576" s="132"/>
      <c r="BO576" s="132"/>
      <c r="BP576" s="132"/>
      <c r="BQ576" s="132"/>
      <c r="BR576" s="132"/>
      <c r="BS576" s="132"/>
      <c r="BT576" s="132"/>
      <c r="BU576" s="132"/>
      <c r="BV576" s="132"/>
      <c r="BW576" s="132"/>
      <c r="BX576" s="132"/>
      <c r="BY576" s="132"/>
      <c r="BZ576" s="132"/>
      <c r="CA576" s="132"/>
      <c r="CB576" s="132"/>
      <c r="CC576" s="132"/>
      <c r="CD576" s="132"/>
      <c r="CE576" s="132"/>
      <c r="CF576" s="132"/>
      <c r="CG576" s="132"/>
      <c r="CH576" s="132"/>
      <c r="CI576" s="132"/>
      <c r="CJ576" s="132"/>
      <c r="CK576" s="132"/>
      <c r="CL576" s="132"/>
      <c r="CM576" s="132"/>
      <c r="CN576" s="132"/>
      <c r="CO576" s="132"/>
      <c r="CP576" s="133"/>
    </row>
    <row r="577" spans="3:94" x14ac:dyDescent="0.3">
      <c r="C577" s="18" t="s">
        <v>224</v>
      </c>
      <c r="D577" s="18" t="s">
        <v>3</v>
      </c>
      <c r="E577" s="18">
        <v>15</v>
      </c>
      <c r="AB577" s="132"/>
      <c r="AC577" s="132"/>
      <c r="AD577" s="132"/>
      <c r="AE577" s="132"/>
      <c r="AF577" s="132"/>
      <c r="AG577" s="132"/>
      <c r="AH577" s="132"/>
      <c r="AI577" s="132"/>
      <c r="AJ577" s="132"/>
      <c r="AK577" s="132"/>
      <c r="AL577" s="132"/>
      <c r="AM577" s="132"/>
      <c r="AN577" s="132"/>
      <c r="AO577" s="132"/>
      <c r="AP577" s="132"/>
      <c r="AQ577" s="132"/>
      <c r="AR577" s="132"/>
      <c r="AS577" s="132"/>
      <c r="AT577" s="132"/>
      <c r="AU577" s="132"/>
      <c r="AV577" s="132"/>
      <c r="AW577" s="132"/>
      <c r="AX577" s="132"/>
      <c r="AY577" s="132"/>
      <c r="AZ577" s="132"/>
      <c r="BA577" s="132"/>
      <c r="BB577" s="132"/>
      <c r="BC577" s="132"/>
      <c r="BD577" s="132"/>
      <c r="BE577" s="132"/>
      <c r="BF577" s="132"/>
      <c r="BG577" s="132"/>
      <c r="BH577" s="132"/>
      <c r="BI577" s="132"/>
      <c r="BJ577" s="132"/>
      <c r="BK577" s="132"/>
      <c r="BL577" s="132"/>
      <c r="BM577" s="132"/>
      <c r="BN577" s="132"/>
      <c r="BO577" s="132"/>
      <c r="BP577" s="132"/>
      <c r="BQ577" s="132"/>
      <c r="BR577" s="132"/>
      <c r="BS577" s="132"/>
      <c r="BT577" s="132"/>
      <c r="BU577" s="132"/>
      <c r="BV577" s="132"/>
      <c r="BW577" s="132"/>
      <c r="BX577" s="132"/>
      <c r="BY577" s="132"/>
      <c r="BZ577" s="132"/>
      <c r="CA577" s="132"/>
      <c r="CB577" s="132"/>
      <c r="CC577" s="132"/>
      <c r="CD577" s="132"/>
      <c r="CE577" s="132"/>
      <c r="CF577" s="132"/>
      <c r="CG577" s="132"/>
      <c r="CH577" s="132"/>
      <c r="CI577" s="132"/>
      <c r="CJ577" s="132"/>
      <c r="CK577" s="132"/>
      <c r="CL577" s="132"/>
      <c r="CM577" s="132"/>
      <c r="CN577" s="132"/>
      <c r="CO577" s="132"/>
      <c r="CP577" s="133"/>
    </row>
    <row r="578" spans="3:94" x14ac:dyDescent="0.3">
      <c r="C578" s="18" t="s">
        <v>218</v>
      </c>
      <c r="D578" s="18" t="s">
        <v>3</v>
      </c>
      <c r="E578" s="18">
        <v>15</v>
      </c>
      <c r="AB578" s="132"/>
      <c r="AC578" s="132"/>
      <c r="AD578" s="132"/>
      <c r="AE578" s="132"/>
      <c r="AF578" s="132"/>
      <c r="AG578" s="132"/>
      <c r="AH578" s="132"/>
      <c r="AI578" s="132"/>
      <c r="AJ578" s="132"/>
      <c r="AK578" s="132"/>
      <c r="AL578" s="132"/>
      <c r="AM578" s="132"/>
      <c r="AN578" s="132"/>
      <c r="AO578" s="132"/>
      <c r="AP578" s="132"/>
      <c r="AQ578" s="132"/>
      <c r="AR578" s="132"/>
      <c r="AS578" s="132"/>
      <c r="AT578" s="132"/>
      <c r="AU578" s="132"/>
      <c r="AV578" s="132"/>
      <c r="AW578" s="132"/>
      <c r="AX578" s="132"/>
      <c r="AY578" s="132"/>
      <c r="AZ578" s="132"/>
      <c r="BA578" s="132"/>
      <c r="BB578" s="132"/>
      <c r="BC578" s="132"/>
      <c r="BD578" s="132"/>
      <c r="BE578" s="132"/>
      <c r="BF578" s="132"/>
      <c r="BG578" s="132"/>
      <c r="BH578" s="132"/>
      <c r="BI578" s="132"/>
      <c r="BJ578" s="132"/>
      <c r="BK578" s="132"/>
      <c r="BL578" s="132"/>
      <c r="BM578" s="132"/>
      <c r="BN578" s="132"/>
      <c r="BO578" s="132"/>
      <c r="BP578" s="132"/>
      <c r="BQ578" s="132"/>
      <c r="BR578" s="132"/>
      <c r="BS578" s="132"/>
      <c r="BT578" s="132"/>
      <c r="BU578" s="132"/>
      <c r="BV578" s="132"/>
      <c r="BW578" s="132"/>
      <c r="BX578" s="132"/>
      <c r="BY578" s="132"/>
      <c r="BZ578" s="132"/>
      <c r="CA578" s="132"/>
      <c r="CB578" s="132"/>
      <c r="CC578" s="132"/>
      <c r="CD578" s="132"/>
      <c r="CE578" s="132"/>
      <c r="CF578" s="132"/>
      <c r="CG578" s="132"/>
      <c r="CH578" s="132"/>
      <c r="CI578" s="132"/>
      <c r="CJ578" s="132"/>
      <c r="CK578" s="132"/>
      <c r="CL578" s="132"/>
      <c r="CM578" s="132"/>
      <c r="CN578" s="132"/>
      <c r="CO578" s="132"/>
      <c r="CP578" s="133"/>
    </row>
    <row r="579" spans="3:94" x14ac:dyDescent="0.3">
      <c r="C579" s="18" t="s">
        <v>225</v>
      </c>
      <c r="D579" s="18" t="s">
        <v>3</v>
      </c>
      <c r="E579" s="18">
        <v>15</v>
      </c>
      <c r="AB579" s="132"/>
      <c r="AC579" s="132"/>
      <c r="AD579" s="132"/>
      <c r="AE579" s="132"/>
      <c r="AF579" s="132"/>
      <c r="AG579" s="132"/>
      <c r="AH579" s="132"/>
      <c r="AI579" s="132"/>
      <c r="AJ579" s="132"/>
      <c r="AK579" s="132"/>
      <c r="AL579" s="132"/>
      <c r="AM579" s="132"/>
      <c r="AN579" s="132"/>
      <c r="AO579" s="132"/>
      <c r="AP579" s="132"/>
      <c r="AQ579" s="132"/>
      <c r="AR579" s="132"/>
      <c r="AS579" s="132"/>
      <c r="AT579" s="132"/>
      <c r="AU579" s="132"/>
      <c r="AV579" s="132"/>
      <c r="AW579" s="132"/>
      <c r="AX579" s="132"/>
      <c r="AY579" s="132"/>
      <c r="AZ579" s="132"/>
      <c r="BA579" s="132"/>
      <c r="BB579" s="132"/>
      <c r="BC579" s="132"/>
      <c r="BD579" s="132"/>
      <c r="BE579" s="132"/>
      <c r="BF579" s="132"/>
      <c r="BG579" s="132"/>
      <c r="BH579" s="132"/>
      <c r="BI579" s="132"/>
      <c r="BJ579" s="132"/>
      <c r="BK579" s="132"/>
      <c r="BL579" s="132"/>
      <c r="BM579" s="132"/>
      <c r="BN579" s="132"/>
      <c r="BO579" s="132"/>
      <c r="BP579" s="132"/>
      <c r="BQ579" s="132"/>
      <c r="BR579" s="132"/>
      <c r="BS579" s="132"/>
      <c r="BT579" s="132"/>
      <c r="BU579" s="132"/>
      <c r="BV579" s="132"/>
      <c r="BW579" s="132"/>
      <c r="BX579" s="132"/>
      <c r="BY579" s="132"/>
      <c r="BZ579" s="132"/>
      <c r="CA579" s="132"/>
      <c r="CB579" s="132"/>
      <c r="CC579" s="132"/>
      <c r="CD579" s="132"/>
      <c r="CE579" s="132"/>
      <c r="CF579" s="132"/>
      <c r="CG579" s="132"/>
      <c r="CH579" s="132"/>
      <c r="CI579" s="132"/>
      <c r="CJ579" s="132"/>
      <c r="CK579" s="132"/>
      <c r="CL579" s="132"/>
      <c r="CM579" s="132"/>
      <c r="CN579" s="132"/>
      <c r="CO579" s="132"/>
      <c r="CP579" s="133"/>
    </row>
    <row r="580" spans="3:94" x14ac:dyDescent="0.3">
      <c r="C580" s="18" t="s">
        <v>227</v>
      </c>
      <c r="D580" s="18" t="s">
        <v>3</v>
      </c>
      <c r="E580" s="18">
        <v>13</v>
      </c>
      <c r="AB580" s="132"/>
      <c r="AC580" s="132"/>
      <c r="AD580" s="132"/>
      <c r="AE580" s="132"/>
      <c r="AF580" s="132"/>
      <c r="AG580" s="132"/>
      <c r="AH580" s="132"/>
      <c r="AI580" s="132"/>
      <c r="AJ580" s="132"/>
      <c r="AK580" s="132"/>
      <c r="AL580" s="132"/>
      <c r="AM580" s="132"/>
      <c r="AN580" s="132"/>
      <c r="AO580" s="132"/>
      <c r="AP580" s="132"/>
      <c r="AQ580" s="132"/>
      <c r="AR580" s="132"/>
      <c r="AS580" s="132"/>
      <c r="AT580" s="132"/>
      <c r="AU580" s="132"/>
      <c r="AV580" s="132"/>
      <c r="AW580" s="132"/>
      <c r="AX580" s="132"/>
      <c r="AY580" s="132"/>
      <c r="AZ580" s="132"/>
      <c r="BA580" s="132"/>
      <c r="BB580" s="132"/>
      <c r="BC580" s="132"/>
      <c r="BD580" s="132"/>
      <c r="BE580" s="132"/>
      <c r="BF580" s="132"/>
      <c r="BG580" s="132"/>
      <c r="BH580" s="132"/>
      <c r="BI580" s="132"/>
      <c r="BJ580" s="132"/>
      <c r="BK580" s="132"/>
      <c r="BL580" s="132"/>
      <c r="BM580" s="132"/>
      <c r="BN580" s="132"/>
      <c r="BO580" s="132"/>
      <c r="BP580" s="132"/>
      <c r="BQ580" s="132"/>
      <c r="BR580" s="132"/>
      <c r="BS580" s="132"/>
      <c r="BT580" s="132"/>
      <c r="BU580" s="132"/>
      <c r="BV580" s="132"/>
      <c r="BW580" s="132"/>
      <c r="BX580" s="132"/>
      <c r="BY580" s="132"/>
      <c r="BZ580" s="132"/>
      <c r="CA580" s="132"/>
      <c r="CB580" s="132"/>
      <c r="CC580" s="132"/>
      <c r="CD580" s="132"/>
      <c r="CE580" s="132"/>
      <c r="CF580" s="132"/>
      <c r="CG580" s="132"/>
      <c r="CH580" s="132"/>
      <c r="CI580" s="132"/>
      <c r="CJ580" s="132"/>
      <c r="CK580" s="132"/>
      <c r="CL580" s="132"/>
      <c r="CM580" s="132"/>
      <c r="CN580" s="132"/>
      <c r="CO580" s="132"/>
      <c r="CP580" s="133"/>
    </row>
    <row r="581" spans="3:94" x14ac:dyDescent="0.3">
      <c r="C581" s="18" t="s">
        <v>220</v>
      </c>
      <c r="D581" s="18" t="s">
        <v>3</v>
      </c>
      <c r="E581" s="18">
        <v>12</v>
      </c>
      <c r="AB581" s="132"/>
      <c r="AC581" s="132"/>
      <c r="AD581" s="132"/>
      <c r="AE581" s="132"/>
      <c r="AF581" s="132"/>
      <c r="AG581" s="132"/>
      <c r="AH581" s="132"/>
      <c r="AI581" s="132"/>
      <c r="AJ581" s="132"/>
      <c r="AK581" s="132"/>
      <c r="AL581" s="132"/>
      <c r="AM581" s="132"/>
      <c r="AN581" s="132"/>
      <c r="AO581" s="132"/>
      <c r="AP581" s="132"/>
      <c r="AQ581" s="132"/>
      <c r="AR581" s="132"/>
      <c r="AS581" s="132"/>
      <c r="AT581" s="132"/>
      <c r="AU581" s="132"/>
      <c r="AV581" s="132"/>
      <c r="AW581" s="132"/>
      <c r="AX581" s="132"/>
      <c r="AY581" s="132"/>
      <c r="AZ581" s="132"/>
      <c r="BA581" s="132"/>
      <c r="BB581" s="132"/>
      <c r="BC581" s="132"/>
      <c r="BD581" s="132"/>
      <c r="BE581" s="132"/>
      <c r="BF581" s="132"/>
      <c r="BG581" s="132"/>
      <c r="BH581" s="132"/>
      <c r="BI581" s="132"/>
      <c r="BJ581" s="132"/>
      <c r="BK581" s="132"/>
      <c r="BL581" s="132"/>
      <c r="BM581" s="132"/>
      <c r="BN581" s="132"/>
      <c r="BO581" s="132"/>
      <c r="BP581" s="132"/>
      <c r="BQ581" s="132"/>
      <c r="BR581" s="132"/>
      <c r="BS581" s="132"/>
      <c r="BT581" s="132"/>
      <c r="BU581" s="132"/>
      <c r="BV581" s="132"/>
      <c r="BW581" s="132"/>
      <c r="BX581" s="132"/>
      <c r="BY581" s="132"/>
      <c r="BZ581" s="132"/>
      <c r="CA581" s="132"/>
      <c r="CB581" s="132"/>
      <c r="CC581" s="132"/>
      <c r="CD581" s="132"/>
      <c r="CE581" s="132"/>
      <c r="CF581" s="132"/>
      <c r="CG581" s="132"/>
      <c r="CH581" s="132"/>
      <c r="CI581" s="132"/>
      <c r="CJ581" s="132"/>
      <c r="CK581" s="132"/>
      <c r="CL581" s="132"/>
      <c r="CM581" s="132"/>
      <c r="CN581" s="132"/>
      <c r="CO581" s="132"/>
      <c r="CP581" s="133"/>
    </row>
    <row r="582" spans="3:94" x14ac:dyDescent="0.3">
      <c r="C582" s="18" t="s">
        <v>226</v>
      </c>
      <c r="D582" s="18" t="s">
        <v>3</v>
      </c>
      <c r="E582" s="18">
        <v>12</v>
      </c>
      <c r="AB582" s="131"/>
      <c r="AC582" s="131"/>
      <c r="AD582" s="131"/>
      <c r="AE582" s="131"/>
      <c r="AF582" s="131"/>
      <c r="AG582" s="131"/>
      <c r="AH582" s="131"/>
      <c r="AI582" s="131"/>
      <c r="AJ582" s="131"/>
      <c r="AK582" s="131"/>
      <c r="AL582" s="131"/>
      <c r="AM582" s="131"/>
      <c r="AN582" s="131"/>
      <c r="AO582" s="131"/>
      <c r="AP582" s="131"/>
      <c r="AQ582" s="131"/>
      <c r="AR582" s="131"/>
      <c r="AS582" s="131"/>
      <c r="AT582" s="131"/>
      <c r="AU582" s="131"/>
      <c r="AV582" s="131"/>
      <c r="AW582" s="131"/>
      <c r="AX582" s="131"/>
      <c r="AY582" s="131"/>
      <c r="AZ582" s="131"/>
      <c r="BA582" s="131"/>
      <c r="BB582" s="131"/>
      <c r="BC582" s="131"/>
      <c r="BD582" s="131"/>
      <c r="BE582" s="131"/>
      <c r="BF582" s="131"/>
      <c r="BG582" s="131"/>
      <c r="BH582" s="131"/>
      <c r="BI582" s="131"/>
      <c r="BJ582" s="131"/>
      <c r="BK582" s="131"/>
      <c r="BL582" s="131"/>
      <c r="BM582" s="131"/>
      <c r="BN582" s="131"/>
      <c r="BO582" s="131"/>
      <c r="BP582" s="131"/>
      <c r="BQ582" s="131"/>
      <c r="BR582" s="131"/>
      <c r="BS582" s="131"/>
      <c r="BT582" s="131"/>
      <c r="BU582" s="131"/>
      <c r="BV582" s="131"/>
      <c r="BW582" s="131"/>
      <c r="BX582" s="131"/>
      <c r="BY582" s="131"/>
      <c r="BZ582" s="131"/>
      <c r="CA582" s="131"/>
      <c r="CB582" s="131"/>
      <c r="CC582" s="131"/>
      <c r="CD582" s="131"/>
      <c r="CE582" s="131"/>
      <c r="CF582" s="131"/>
      <c r="CG582" s="131"/>
      <c r="CH582" s="131"/>
      <c r="CI582" s="131"/>
      <c r="CJ582" s="131"/>
      <c r="CK582" s="131"/>
      <c r="CL582" s="131"/>
      <c r="CM582" s="131"/>
      <c r="CN582" s="131"/>
      <c r="CO582" s="131"/>
      <c r="CP582" s="131"/>
    </row>
    <row r="583" spans="3:94" x14ac:dyDescent="0.3">
      <c r="C583" s="18" t="s">
        <v>221</v>
      </c>
      <c r="D583" s="18" t="s">
        <v>3</v>
      </c>
      <c r="E583" s="18">
        <v>11</v>
      </c>
      <c r="AB583" s="131"/>
      <c r="AC583" s="131"/>
      <c r="AD583" s="131"/>
      <c r="AE583" s="131"/>
      <c r="AF583" s="131"/>
      <c r="AG583" s="131"/>
      <c r="AH583" s="131"/>
      <c r="AI583" s="131"/>
      <c r="AJ583" s="131"/>
      <c r="AK583" s="131"/>
      <c r="AL583" s="131"/>
      <c r="AM583" s="131"/>
      <c r="AN583" s="131"/>
      <c r="AO583" s="131"/>
      <c r="AP583" s="131"/>
      <c r="AQ583" s="131"/>
      <c r="AR583" s="131"/>
      <c r="AS583" s="131"/>
      <c r="AT583" s="131"/>
      <c r="AU583" s="131"/>
      <c r="AV583" s="131"/>
      <c r="AW583" s="131"/>
      <c r="AX583" s="131"/>
      <c r="AY583" s="131"/>
      <c r="AZ583" s="131"/>
      <c r="BA583" s="131"/>
      <c r="BB583" s="131"/>
      <c r="BC583" s="131"/>
      <c r="BD583" s="131"/>
      <c r="BE583" s="131"/>
      <c r="BF583" s="131"/>
      <c r="BG583" s="131"/>
      <c r="BH583" s="131"/>
      <c r="BI583" s="131"/>
      <c r="BJ583" s="131"/>
      <c r="BK583" s="131"/>
      <c r="BL583" s="131"/>
      <c r="BM583" s="131"/>
      <c r="BN583" s="131"/>
      <c r="BO583" s="131"/>
      <c r="BP583" s="131"/>
      <c r="BQ583" s="131"/>
      <c r="BR583" s="131"/>
      <c r="BS583" s="131"/>
      <c r="BT583" s="131"/>
      <c r="BU583" s="131"/>
      <c r="BV583" s="131"/>
      <c r="BW583" s="131"/>
      <c r="BX583" s="131"/>
      <c r="BY583" s="131"/>
      <c r="BZ583" s="131"/>
      <c r="CA583" s="131"/>
      <c r="CB583" s="131"/>
      <c r="CC583" s="131"/>
      <c r="CD583" s="131"/>
      <c r="CE583" s="131"/>
      <c r="CF583" s="131"/>
      <c r="CG583" s="131"/>
      <c r="CH583" s="131"/>
      <c r="CI583" s="131"/>
      <c r="CJ583" s="131"/>
      <c r="CK583" s="131"/>
      <c r="CL583" s="131"/>
      <c r="CM583" s="131"/>
      <c r="CN583" s="131"/>
      <c r="CO583" s="131"/>
      <c r="CP583" s="131"/>
    </row>
    <row r="584" spans="3:94" x14ac:dyDescent="0.3">
      <c r="C584" s="18" t="s">
        <v>229</v>
      </c>
      <c r="D584" s="18" t="s">
        <v>3</v>
      </c>
      <c r="E584" s="18">
        <v>11</v>
      </c>
    </row>
    <row r="585" spans="3:94" x14ac:dyDescent="0.3">
      <c r="C585" s="18" t="s">
        <v>1057</v>
      </c>
      <c r="D585" s="18" t="s">
        <v>3</v>
      </c>
      <c r="E585" s="18">
        <v>11</v>
      </c>
    </row>
    <row r="586" spans="3:94" x14ac:dyDescent="0.3">
      <c r="C586" s="18" t="s">
        <v>219</v>
      </c>
      <c r="D586" s="18" t="s">
        <v>3</v>
      </c>
      <c r="E586" s="18">
        <v>11</v>
      </c>
    </row>
    <row r="587" spans="3:94" x14ac:dyDescent="0.3">
      <c r="C587" s="18" t="s">
        <v>228</v>
      </c>
      <c r="D587" s="18" t="s">
        <v>3</v>
      </c>
      <c r="E587" s="18">
        <v>11</v>
      </c>
    </row>
    <row r="593" spans="2:94" x14ac:dyDescent="0.3">
      <c r="C593" s="26" t="s">
        <v>212</v>
      </c>
      <c r="D593" s="26" t="s">
        <v>0</v>
      </c>
      <c r="E593" s="26">
        <v>45533</v>
      </c>
      <c r="F593" s="26">
        <v>45534</v>
      </c>
      <c r="G593" s="26">
        <v>45535</v>
      </c>
      <c r="H593" s="26">
        <v>45536</v>
      </c>
      <c r="I593" s="26">
        <v>45537</v>
      </c>
      <c r="J593" s="26">
        <v>45538</v>
      </c>
      <c r="K593" s="26">
        <v>45539</v>
      </c>
      <c r="L593" s="26">
        <v>45540</v>
      </c>
      <c r="M593" s="26">
        <v>45541</v>
      </c>
      <c r="N593" s="26">
        <v>45542</v>
      </c>
      <c r="O593" s="26">
        <v>45543</v>
      </c>
      <c r="P593" s="26">
        <v>45544</v>
      </c>
      <c r="Q593" s="26">
        <v>45545</v>
      </c>
      <c r="R593" s="26">
        <v>45546</v>
      </c>
      <c r="S593" s="26">
        <v>45547</v>
      </c>
      <c r="T593" s="26">
        <v>45548</v>
      </c>
      <c r="U593" s="26">
        <v>45549</v>
      </c>
      <c r="V593" s="26">
        <v>45550</v>
      </c>
      <c r="W593" s="26">
        <v>45551</v>
      </c>
      <c r="X593" s="26">
        <v>45552</v>
      </c>
      <c r="Y593" s="26">
        <v>45553</v>
      </c>
      <c r="Z593" s="26">
        <v>45554</v>
      </c>
      <c r="AA593" s="26">
        <v>45555</v>
      </c>
      <c r="AB593" s="26">
        <v>45556</v>
      </c>
      <c r="AC593" s="26">
        <v>45557</v>
      </c>
      <c r="AD593" s="26">
        <v>45558</v>
      </c>
      <c r="AE593" s="26">
        <v>45559</v>
      </c>
      <c r="AF593" s="26">
        <v>45560</v>
      </c>
      <c r="AG593" s="26">
        <v>45561</v>
      </c>
      <c r="AH593" s="26">
        <v>45562</v>
      </c>
      <c r="AI593" s="26">
        <v>45563</v>
      </c>
      <c r="AJ593" s="26">
        <v>45564</v>
      </c>
      <c r="AK593" s="26">
        <v>45565</v>
      </c>
      <c r="AL593" s="26">
        <v>45566</v>
      </c>
      <c r="AM593" s="26">
        <v>45567</v>
      </c>
      <c r="AN593" s="26">
        <v>45568</v>
      </c>
      <c r="AO593" s="26">
        <v>45569</v>
      </c>
      <c r="AP593" s="26">
        <v>45570</v>
      </c>
      <c r="AQ593" s="26">
        <v>45571</v>
      </c>
      <c r="AR593" s="26">
        <v>45572</v>
      </c>
      <c r="AS593" s="26">
        <v>45573</v>
      </c>
      <c r="AT593" s="26">
        <v>45574</v>
      </c>
      <c r="AU593" s="26">
        <v>45575</v>
      </c>
      <c r="AV593" s="26">
        <v>45576</v>
      </c>
      <c r="AW593" s="26">
        <v>45577</v>
      </c>
      <c r="AX593" s="26">
        <v>45578</v>
      </c>
      <c r="AY593" s="26">
        <v>45579</v>
      </c>
      <c r="AZ593" s="26">
        <v>45580</v>
      </c>
      <c r="BA593" s="26">
        <v>45581</v>
      </c>
      <c r="BB593" s="26">
        <v>45582</v>
      </c>
      <c r="BC593" s="26">
        <v>45583</v>
      </c>
      <c r="BD593" s="26">
        <v>45584</v>
      </c>
      <c r="BE593" s="26">
        <v>45585</v>
      </c>
      <c r="BF593" s="26">
        <v>45586</v>
      </c>
      <c r="BG593" s="26">
        <v>45587</v>
      </c>
      <c r="BH593" s="26">
        <v>45588</v>
      </c>
      <c r="BI593" s="26">
        <v>45589</v>
      </c>
      <c r="BJ593" s="26">
        <v>45590</v>
      </c>
      <c r="BK593" s="26">
        <v>45591</v>
      </c>
      <c r="BL593" s="26">
        <v>45592</v>
      </c>
      <c r="BM593" s="26">
        <v>45593</v>
      </c>
      <c r="BN593" s="26">
        <v>45594</v>
      </c>
      <c r="BO593" s="26">
        <v>45595</v>
      </c>
      <c r="BP593" s="26">
        <v>45596</v>
      </c>
      <c r="BQ593" s="26">
        <v>45597</v>
      </c>
      <c r="BR593" s="26">
        <v>45598</v>
      </c>
      <c r="BS593" s="26">
        <v>45599</v>
      </c>
      <c r="BT593" s="26">
        <v>45600</v>
      </c>
      <c r="BU593" s="26">
        <v>45601</v>
      </c>
      <c r="BV593" s="26">
        <v>45602</v>
      </c>
      <c r="BW593" s="26">
        <v>45603</v>
      </c>
      <c r="BX593" s="26">
        <v>45604</v>
      </c>
      <c r="BY593" s="26">
        <v>45605</v>
      </c>
      <c r="BZ593" s="26">
        <v>45606</v>
      </c>
      <c r="CA593" s="26">
        <v>45607</v>
      </c>
      <c r="CB593" s="26">
        <v>45608</v>
      </c>
      <c r="CC593" s="26">
        <v>45609</v>
      </c>
      <c r="CD593" s="26">
        <v>45610</v>
      </c>
      <c r="CE593" s="26">
        <v>45611</v>
      </c>
      <c r="CF593" s="26">
        <v>45612</v>
      </c>
      <c r="CG593" s="26">
        <v>45613</v>
      </c>
      <c r="CH593" s="26">
        <v>45614</v>
      </c>
      <c r="CI593" s="26">
        <v>45615</v>
      </c>
      <c r="CJ593" s="26">
        <v>45616</v>
      </c>
      <c r="CK593" s="26">
        <v>45617</v>
      </c>
      <c r="CL593" s="26">
        <v>45618</v>
      </c>
      <c r="CM593" s="26">
        <v>45619</v>
      </c>
      <c r="CN593" s="26">
        <v>45620</v>
      </c>
      <c r="CO593" s="26">
        <v>45621</v>
      </c>
      <c r="CP593" s="26">
        <v>45622</v>
      </c>
    </row>
    <row r="594" spans="2:94" x14ac:dyDescent="0.3">
      <c r="B594" s="18" t="str">
        <f t="shared" ref="B594:B613" si="15">C594&amp;D594</f>
        <v>cancelGoogle Android</v>
      </c>
      <c r="C594" s="18" t="s">
        <v>213</v>
      </c>
      <c r="D594" s="18" t="s">
        <v>4</v>
      </c>
      <c r="E594" s="18">
        <v>25</v>
      </c>
      <c r="F594" s="18">
        <v>25</v>
      </c>
      <c r="G594" s="18">
        <v>23</v>
      </c>
      <c r="H594" s="18">
        <v>14</v>
      </c>
      <c r="I594" s="18">
        <v>16</v>
      </c>
      <c r="J594" s="18">
        <v>29</v>
      </c>
      <c r="K594" s="18">
        <v>34</v>
      </c>
      <c r="L594" s="18">
        <v>16</v>
      </c>
      <c r="M594" s="18">
        <v>23</v>
      </c>
      <c r="N594" s="18">
        <v>22</v>
      </c>
      <c r="O594" s="18">
        <v>11</v>
      </c>
      <c r="P594" s="18">
        <v>20</v>
      </c>
      <c r="Q594" s="18">
        <v>22</v>
      </c>
      <c r="R594" s="18">
        <v>22</v>
      </c>
      <c r="S594" s="18">
        <v>18</v>
      </c>
      <c r="T594" s="18">
        <v>12</v>
      </c>
      <c r="U594" s="18">
        <v>23</v>
      </c>
      <c r="V594" s="18">
        <v>20</v>
      </c>
      <c r="W594" s="18">
        <v>32</v>
      </c>
      <c r="X594" s="18">
        <v>29</v>
      </c>
      <c r="Y594" s="18">
        <v>22</v>
      </c>
      <c r="Z594" s="18">
        <v>16</v>
      </c>
      <c r="AA594" s="18">
        <v>25</v>
      </c>
      <c r="AB594" s="131">
        <v>17</v>
      </c>
      <c r="AC594" s="131">
        <v>18</v>
      </c>
      <c r="AD594" s="131">
        <v>20</v>
      </c>
      <c r="AE594" s="131">
        <v>21</v>
      </c>
      <c r="AF594" s="131">
        <v>17</v>
      </c>
      <c r="AG594" s="131">
        <v>16</v>
      </c>
      <c r="AH594" s="131">
        <v>21</v>
      </c>
      <c r="AI594" s="131">
        <v>22</v>
      </c>
      <c r="AJ594" s="131">
        <v>24</v>
      </c>
      <c r="AK594" s="131">
        <v>29</v>
      </c>
      <c r="AL594" s="131">
        <v>32</v>
      </c>
      <c r="AM594" s="131">
        <v>24</v>
      </c>
      <c r="AN594" s="131">
        <v>24</v>
      </c>
      <c r="AO594" s="131">
        <v>21</v>
      </c>
      <c r="AP594" s="131">
        <v>30</v>
      </c>
      <c r="AQ594" s="131">
        <v>18</v>
      </c>
      <c r="AR594" s="131">
        <v>16</v>
      </c>
      <c r="AS594" s="131">
        <v>28</v>
      </c>
      <c r="AT594" s="131">
        <v>18</v>
      </c>
      <c r="AU594" s="131">
        <v>19</v>
      </c>
      <c r="AV594" s="131">
        <v>25</v>
      </c>
      <c r="AW594" s="131">
        <v>11</v>
      </c>
      <c r="AX594" s="131">
        <v>6</v>
      </c>
      <c r="AY594" s="131">
        <v>22</v>
      </c>
      <c r="AZ594" s="131">
        <v>31</v>
      </c>
      <c r="BA594" s="131">
        <v>30</v>
      </c>
      <c r="BB594" s="131">
        <v>26</v>
      </c>
      <c r="BC594" s="131">
        <v>16</v>
      </c>
      <c r="BD594" s="131">
        <v>15</v>
      </c>
      <c r="BE594" s="131">
        <v>19</v>
      </c>
      <c r="BF594" s="131">
        <v>21</v>
      </c>
      <c r="BG594" s="131">
        <v>26</v>
      </c>
      <c r="BH594" s="131">
        <v>19</v>
      </c>
      <c r="BI594" s="131">
        <v>25</v>
      </c>
      <c r="BJ594" s="131">
        <v>20</v>
      </c>
      <c r="BK594" s="131">
        <v>19</v>
      </c>
      <c r="BL594" s="131">
        <v>8</v>
      </c>
      <c r="BM594" s="131">
        <v>28</v>
      </c>
      <c r="BN594" s="131">
        <v>24</v>
      </c>
      <c r="BO594" s="131">
        <v>26</v>
      </c>
      <c r="BP594" s="131">
        <v>25</v>
      </c>
      <c r="BQ594" s="131">
        <v>20</v>
      </c>
      <c r="BR594" s="131">
        <v>15</v>
      </c>
      <c r="BS594" s="131">
        <v>15</v>
      </c>
      <c r="BT594" s="131">
        <v>20</v>
      </c>
      <c r="BU594" s="131">
        <v>24</v>
      </c>
      <c r="BV594" s="131">
        <v>15</v>
      </c>
      <c r="BW594" s="131">
        <v>22</v>
      </c>
      <c r="BX594" s="131">
        <v>22</v>
      </c>
      <c r="BY594" s="131">
        <v>28</v>
      </c>
      <c r="BZ594" s="131">
        <v>12</v>
      </c>
      <c r="CA594" s="131">
        <v>30</v>
      </c>
      <c r="CB594" s="131">
        <v>27</v>
      </c>
      <c r="CC594" s="131">
        <v>15</v>
      </c>
      <c r="CD594" s="131">
        <v>17</v>
      </c>
      <c r="CE594" s="131">
        <v>23</v>
      </c>
      <c r="CF594" s="131">
        <v>15</v>
      </c>
      <c r="CG594" s="131">
        <v>19</v>
      </c>
      <c r="CH594" s="131">
        <v>30</v>
      </c>
      <c r="CI594" s="131">
        <v>22</v>
      </c>
      <c r="CJ594" s="131">
        <v>30</v>
      </c>
      <c r="CK594" s="131">
        <v>25</v>
      </c>
      <c r="CL594" s="131">
        <v>21</v>
      </c>
      <c r="CM594" s="131">
        <v>9</v>
      </c>
      <c r="CN594" s="131">
        <v>24</v>
      </c>
      <c r="CO594" s="131">
        <v>24</v>
      </c>
      <c r="CP594" s="131">
        <v>26</v>
      </c>
    </row>
    <row r="595" spans="2:94" x14ac:dyDescent="0.3">
      <c r="B595" s="18" t="str">
        <f t="shared" si="15"/>
        <v>cancel serviceGoogle Android</v>
      </c>
      <c r="C595" s="18" t="s">
        <v>214</v>
      </c>
      <c r="D595" s="18" t="s">
        <v>4</v>
      </c>
      <c r="E595" s="18">
        <v>22</v>
      </c>
      <c r="F595" s="18">
        <v>23</v>
      </c>
      <c r="G595" s="18">
        <v>12</v>
      </c>
      <c r="H595" s="18">
        <v>9</v>
      </c>
      <c r="I595" s="18">
        <v>16</v>
      </c>
      <c r="J595" s="18">
        <v>34</v>
      </c>
      <c r="K595" s="18">
        <v>21</v>
      </c>
      <c r="L595" s="18">
        <v>26</v>
      </c>
      <c r="M595" s="18">
        <v>19</v>
      </c>
      <c r="N595" s="18">
        <v>11</v>
      </c>
      <c r="O595" s="18">
        <v>11</v>
      </c>
      <c r="P595" s="18">
        <v>25</v>
      </c>
      <c r="Q595" s="18">
        <v>8</v>
      </c>
      <c r="R595" s="18">
        <v>14</v>
      </c>
      <c r="S595" s="18">
        <v>19</v>
      </c>
      <c r="T595" s="18">
        <v>16</v>
      </c>
      <c r="U595" s="18">
        <v>15</v>
      </c>
      <c r="V595" s="18">
        <v>11</v>
      </c>
      <c r="W595" s="18">
        <v>11</v>
      </c>
      <c r="X595" s="18">
        <v>18</v>
      </c>
      <c r="Y595" s="18">
        <v>10</v>
      </c>
      <c r="Z595" s="18">
        <v>20</v>
      </c>
      <c r="AA595" s="18">
        <v>16</v>
      </c>
      <c r="AB595" s="131">
        <v>15</v>
      </c>
      <c r="AC595" s="131">
        <v>12</v>
      </c>
      <c r="AD595" s="131">
        <v>29</v>
      </c>
      <c r="AE595" s="131">
        <v>16</v>
      </c>
      <c r="AF595" s="131">
        <v>23</v>
      </c>
      <c r="AG595" s="131">
        <v>21</v>
      </c>
      <c r="AH595" s="131">
        <v>22</v>
      </c>
      <c r="AI595" s="131">
        <v>15</v>
      </c>
      <c r="AJ595" s="131">
        <v>12</v>
      </c>
      <c r="AK595" s="131">
        <v>27</v>
      </c>
      <c r="AL595" s="131">
        <v>19</v>
      </c>
      <c r="AM595" s="131">
        <v>21</v>
      </c>
      <c r="AN595" s="131">
        <v>15</v>
      </c>
      <c r="AO595" s="131">
        <v>19</v>
      </c>
      <c r="AP595" s="131">
        <v>15</v>
      </c>
      <c r="AQ595" s="131">
        <v>14</v>
      </c>
      <c r="AR595" s="131">
        <v>15</v>
      </c>
      <c r="AS595" s="131">
        <v>10</v>
      </c>
      <c r="AT595" s="131">
        <v>18</v>
      </c>
      <c r="AU595" s="131">
        <v>19</v>
      </c>
      <c r="AV595" s="131">
        <v>18</v>
      </c>
      <c r="AW595" s="131">
        <v>14</v>
      </c>
      <c r="AX595" s="131">
        <v>12</v>
      </c>
      <c r="AY595" s="131">
        <v>16</v>
      </c>
      <c r="AZ595" s="131">
        <v>26</v>
      </c>
      <c r="BA595" s="131">
        <v>12</v>
      </c>
      <c r="BB595" s="131">
        <v>16</v>
      </c>
      <c r="BC595" s="131">
        <v>17</v>
      </c>
      <c r="BD595" s="131">
        <v>18</v>
      </c>
      <c r="BE595" s="131">
        <v>18</v>
      </c>
      <c r="BF595" s="131">
        <v>17</v>
      </c>
      <c r="BG595" s="131">
        <v>24</v>
      </c>
      <c r="BH595" s="131">
        <v>13</v>
      </c>
      <c r="BI595" s="131">
        <v>22</v>
      </c>
      <c r="BJ595" s="131">
        <v>13</v>
      </c>
      <c r="BK595" s="131">
        <v>16</v>
      </c>
      <c r="BL595" s="131">
        <v>6</v>
      </c>
      <c r="BM595" s="131">
        <v>18</v>
      </c>
      <c r="BN595" s="131">
        <v>19</v>
      </c>
      <c r="BO595" s="131">
        <v>15</v>
      </c>
      <c r="BP595" s="131">
        <v>23</v>
      </c>
      <c r="BQ595" s="131">
        <v>21</v>
      </c>
      <c r="BR595" s="131">
        <v>18</v>
      </c>
      <c r="BS595" s="131">
        <v>9</v>
      </c>
      <c r="BT595" s="131">
        <v>16</v>
      </c>
      <c r="BU595" s="131">
        <v>18</v>
      </c>
      <c r="BV595" s="131">
        <v>13</v>
      </c>
      <c r="BW595" s="131">
        <v>11</v>
      </c>
      <c r="BX595" s="131">
        <v>14</v>
      </c>
      <c r="BY595" s="131">
        <v>17</v>
      </c>
      <c r="BZ595" s="131">
        <v>10</v>
      </c>
      <c r="CA595" s="131">
        <v>15</v>
      </c>
      <c r="CB595" s="131">
        <v>17</v>
      </c>
      <c r="CC595" s="131">
        <v>16</v>
      </c>
      <c r="CD595" s="131">
        <v>16</v>
      </c>
      <c r="CE595" s="131">
        <v>17</v>
      </c>
      <c r="CF595" s="131">
        <v>18</v>
      </c>
      <c r="CG595" s="131">
        <v>19</v>
      </c>
      <c r="CH595" s="131">
        <v>21</v>
      </c>
      <c r="CI595" s="131">
        <v>13</v>
      </c>
      <c r="CJ595" s="131">
        <v>18</v>
      </c>
      <c r="CK595" s="131">
        <v>17</v>
      </c>
      <c r="CL595" s="131">
        <v>19</v>
      </c>
      <c r="CM595" s="131">
        <v>16</v>
      </c>
      <c r="CN595" s="131">
        <v>12</v>
      </c>
      <c r="CO595" s="131">
        <v>17</v>
      </c>
      <c r="CP595" s="131">
        <v>16</v>
      </c>
    </row>
    <row r="596" spans="2:94" x14ac:dyDescent="0.3">
      <c r="B596" s="18" t="str">
        <f t="shared" si="15"/>
        <v>modemGoogle Android</v>
      </c>
      <c r="C596" s="18" t="s">
        <v>222</v>
      </c>
      <c r="D596" s="18" t="s">
        <v>4</v>
      </c>
      <c r="E596" s="18">
        <v>3</v>
      </c>
      <c r="F596" s="18">
        <v>4</v>
      </c>
      <c r="G596" s="18">
        <v>2</v>
      </c>
      <c r="H596" s="18">
        <v>2</v>
      </c>
      <c r="I596" s="18">
        <v>1</v>
      </c>
      <c r="J596" s="18">
        <v>2</v>
      </c>
      <c r="K596" s="18">
        <v>3</v>
      </c>
      <c r="L596" s="18">
        <v>5</v>
      </c>
      <c r="M596" s="18">
        <v>3</v>
      </c>
      <c r="N596" s="18">
        <v>0</v>
      </c>
      <c r="O596" s="18">
        <v>2</v>
      </c>
      <c r="P596" s="18">
        <v>2</v>
      </c>
      <c r="Q596" s="18">
        <v>2</v>
      </c>
      <c r="R596" s="18">
        <v>3</v>
      </c>
      <c r="S596" s="18">
        <v>4</v>
      </c>
      <c r="T596" s="18">
        <v>3</v>
      </c>
      <c r="U596" s="18">
        <v>3</v>
      </c>
      <c r="V596" s="18">
        <v>3</v>
      </c>
      <c r="W596" s="18">
        <v>1</v>
      </c>
      <c r="X596" s="18">
        <v>3</v>
      </c>
      <c r="Y596" s="18">
        <v>4</v>
      </c>
      <c r="Z596" s="18">
        <v>1</v>
      </c>
      <c r="AA596" s="18">
        <v>2</v>
      </c>
      <c r="AB596" s="131">
        <v>1</v>
      </c>
      <c r="AC596" s="131">
        <v>0</v>
      </c>
      <c r="AD596" s="131">
        <v>1</v>
      </c>
      <c r="AE596" s="131">
        <v>3</v>
      </c>
      <c r="AF596" s="131">
        <v>5</v>
      </c>
      <c r="AG596" s="131">
        <v>1</v>
      </c>
      <c r="AH596" s="131">
        <v>5</v>
      </c>
      <c r="AI596" s="131">
        <v>4</v>
      </c>
      <c r="AJ596" s="131">
        <v>2</v>
      </c>
      <c r="AK596" s="131">
        <v>1</v>
      </c>
      <c r="AL596" s="131">
        <v>4</v>
      </c>
      <c r="AM596" s="131">
        <v>5</v>
      </c>
      <c r="AN596" s="131">
        <v>2</v>
      </c>
      <c r="AO596" s="131">
        <v>5</v>
      </c>
      <c r="AP596" s="131">
        <v>0</v>
      </c>
      <c r="AQ596" s="131">
        <v>3</v>
      </c>
      <c r="AR596" s="131">
        <v>1</v>
      </c>
      <c r="AS596" s="131">
        <v>5</v>
      </c>
      <c r="AT596" s="131">
        <v>1</v>
      </c>
      <c r="AU596" s="131">
        <v>1</v>
      </c>
      <c r="AV596" s="131">
        <v>0</v>
      </c>
      <c r="AW596" s="131">
        <v>2</v>
      </c>
      <c r="AX596" s="131">
        <v>3</v>
      </c>
      <c r="AY596" s="131">
        <v>3</v>
      </c>
      <c r="AZ596" s="131">
        <v>3</v>
      </c>
      <c r="BA596" s="131">
        <v>2</v>
      </c>
      <c r="BB596" s="131">
        <v>0</v>
      </c>
      <c r="BC596" s="131">
        <v>2</v>
      </c>
      <c r="BD596" s="131">
        <v>1</v>
      </c>
      <c r="BE596" s="131">
        <v>2</v>
      </c>
      <c r="BF596" s="131">
        <v>0</v>
      </c>
      <c r="BG596" s="131">
        <v>1</v>
      </c>
      <c r="BH596" s="131">
        <v>3</v>
      </c>
      <c r="BI596" s="131">
        <v>3</v>
      </c>
      <c r="BJ596" s="131">
        <v>6</v>
      </c>
      <c r="BK596" s="131">
        <v>1</v>
      </c>
      <c r="BL596" s="131">
        <v>2</v>
      </c>
      <c r="BM596" s="131">
        <v>2</v>
      </c>
      <c r="BN596" s="131">
        <v>2</v>
      </c>
      <c r="BO596" s="131">
        <v>0</v>
      </c>
      <c r="BP596" s="131">
        <v>4</v>
      </c>
      <c r="BQ596" s="131">
        <v>3</v>
      </c>
      <c r="BR596" s="131">
        <v>2</v>
      </c>
      <c r="BS596" s="131">
        <v>1</v>
      </c>
      <c r="BT596" s="131">
        <v>2</v>
      </c>
      <c r="BU596" s="131">
        <v>1</v>
      </c>
      <c r="BV596" s="131">
        <v>2</v>
      </c>
      <c r="BW596" s="131">
        <v>2</v>
      </c>
      <c r="BX596" s="131">
        <v>4</v>
      </c>
      <c r="BY596" s="131">
        <v>1</v>
      </c>
      <c r="BZ596" s="131">
        <v>5</v>
      </c>
      <c r="CA596" s="131">
        <v>1</v>
      </c>
      <c r="CB596" s="131">
        <v>5</v>
      </c>
      <c r="CC596" s="131">
        <v>2</v>
      </c>
      <c r="CD596" s="131">
        <v>6</v>
      </c>
      <c r="CE596" s="131">
        <v>4</v>
      </c>
      <c r="CF596" s="131">
        <v>6</v>
      </c>
      <c r="CG596" s="131">
        <v>3</v>
      </c>
      <c r="CH596" s="131">
        <v>4</v>
      </c>
      <c r="CI596" s="131">
        <v>11</v>
      </c>
      <c r="CJ596" s="131">
        <v>10</v>
      </c>
      <c r="CK596" s="131">
        <v>7</v>
      </c>
      <c r="CL596" s="131">
        <v>5</v>
      </c>
      <c r="CM596" s="131">
        <v>11</v>
      </c>
      <c r="CN596" s="131">
        <v>6</v>
      </c>
      <c r="CO596" s="131">
        <v>3</v>
      </c>
      <c r="CP596" s="131">
        <v>13</v>
      </c>
    </row>
    <row r="597" spans="2:94" x14ac:dyDescent="0.3">
      <c r="B597" s="18" t="str">
        <f t="shared" si="15"/>
        <v>speed testGoogle Android</v>
      </c>
      <c r="C597" s="18" t="s">
        <v>218</v>
      </c>
      <c r="D597" s="18" t="s">
        <v>4</v>
      </c>
      <c r="E597" s="18">
        <v>9</v>
      </c>
      <c r="F597" s="18">
        <v>8</v>
      </c>
      <c r="G597" s="18">
        <v>14</v>
      </c>
      <c r="H597" s="18">
        <v>8</v>
      </c>
      <c r="I597" s="18">
        <v>3</v>
      </c>
      <c r="J597" s="18">
        <v>8</v>
      </c>
      <c r="K597" s="18">
        <v>9</v>
      </c>
      <c r="L597" s="18">
        <v>14</v>
      </c>
      <c r="M597" s="18">
        <v>7</v>
      </c>
      <c r="N597" s="18">
        <v>8</v>
      </c>
      <c r="O597" s="18">
        <v>7</v>
      </c>
      <c r="P597" s="18">
        <v>9</v>
      </c>
      <c r="Q597" s="18">
        <v>7</v>
      </c>
      <c r="R597" s="18">
        <v>9</v>
      </c>
      <c r="S597" s="18">
        <v>13</v>
      </c>
      <c r="T597" s="18">
        <v>10</v>
      </c>
      <c r="U597" s="18">
        <v>9</v>
      </c>
      <c r="V597" s="18">
        <v>6</v>
      </c>
      <c r="W597" s="18">
        <v>5</v>
      </c>
      <c r="X597" s="18">
        <v>4</v>
      </c>
      <c r="Y597" s="18">
        <v>10</v>
      </c>
      <c r="Z597" s="18">
        <v>9</v>
      </c>
      <c r="AA597" s="18">
        <v>8</v>
      </c>
      <c r="AB597" s="131">
        <v>12</v>
      </c>
      <c r="AC597" s="131">
        <v>9</v>
      </c>
      <c r="AD597" s="131">
        <v>9</v>
      </c>
      <c r="AE597" s="131">
        <v>9</v>
      </c>
      <c r="AF597" s="131">
        <v>10</v>
      </c>
      <c r="AG597" s="131">
        <v>9</v>
      </c>
      <c r="AH597" s="131">
        <v>8</v>
      </c>
      <c r="AI597" s="131">
        <v>11</v>
      </c>
      <c r="AJ597" s="131">
        <v>4</v>
      </c>
      <c r="AK597" s="131">
        <v>10</v>
      </c>
      <c r="AL597" s="131">
        <v>5</v>
      </c>
      <c r="AM597" s="131">
        <v>9</v>
      </c>
      <c r="AN597" s="131">
        <v>12</v>
      </c>
      <c r="AO597" s="131">
        <v>13</v>
      </c>
      <c r="AP597" s="131">
        <v>2</v>
      </c>
      <c r="AQ597" s="131">
        <v>8</v>
      </c>
      <c r="AR597" s="131">
        <v>5</v>
      </c>
      <c r="AS597" s="131">
        <v>7</v>
      </c>
      <c r="AT597" s="131">
        <v>6</v>
      </c>
      <c r="AU597" s="131">
        <v>14</v>
      </c>
      <c r="AV597" s="131">
        <v>5</v>
      </c>
      <c r="AW597" s="131">
        <v>12</v>
      </c>
      <c r="AX597" s="131">
        <v>3</v>
      </c>
      <c r="AY597" s="131">
        <v>6</v>
      </c>
      <c r="AZ597" s="131">
        <v>7</v>
      </c>
      <c r="BA597" s="131">
        <v>9</v>
      </c>
      <c r="BB597" s="131">
        <v>7</v>
      </c>
      <c r="BC597" s="131">
        <v>14</v>
      </c>
      <c r="BD597" s="131">
        <v>4</v>
      </c>
      <c r="BE597" s="131">
        <v>16</v>
      </c>
      <c r="BF597" s="131">
        <v>6</v>
      </c>
      <c r="BG597" s="131">
        <v>15</v>
      </c>
      <c r="BH597" s="131">
        <v>6</v>
      </c>
      <c r="BI597" s="131">
        <v>9</v>
      </c>
      <c r="BJ597" s="131">
        <v>7</v>
      </c>
      <c r="BK597" s="131">
        <v>5</v>
      </c>
      <c r="BL597" s="131">
        <v>9</v>
      </c>
      <c r="BM597" s="131">
        <v>6</v>
      </c>
      <c r="BN597" s="131">
        <v>9</v>
      </c>
      <c r="BO597" s="131">
        <v>6</v>
      </c>
      <c r="BP597" s="131">
        <v>9</v>
      </c>
      <c r="BQ597" s="131">
        <v>9</v>
      </c>
      <c r="BR597" s="131">
        <v>6</v>
      </c>
      <c r="BS597" s="131">
        <v>10</v>
      </c>
      <c r="BT597" s="131">
        <v>6</v>
      </c>
      <c r="BU597" s="131">
        <v>11</v>
      </c>
      <c r="BV597" s="131">
        <v>4</v>
      </c>
      <c r="BW597" s="131">
        <v>7</v>
      </c>
      <c r="BX597" s="131">
        <v>5</v>
      </c>
      <c r="BY597" s="131">
        <v>5</v>
      </c>
      <c r="BZ597" s="131">
        <v>7</v>
      </c>
      <c r="CA597" s="131">
        <v>8</v>
      </c>
      <c r="CB597" s="131">
        <v>10</v>
      </c>
      <c r="CC597" s="131">
        <v>2</v>
      </c>
      <c r="CD597" s="131">
        <v>6</v>
      </c>
      <c r="CE597" s="131">
        <v>17</v>
      </c>
      <c r="CF597" s="131">
        <v>11</v>
      </c>
      <c r="CG597" s="131">
        <v>10</v>
      </c>
      <c r="CH597" s="131">
        <v>3</v>
      </c>
      <c r="CI597" s="131">
        <v>7</v>
      </c>
      <c r="CJ597" s="131">
        <v>8</v>
      </c>
      <c r="CK597" s="131">
        <v>12</v>
      </c>
      <c r="CL597" s="131">
        <v>6</v>
      </c>
      <c r="CM597" s="131">
        <v>11</v>
      </c>
      <c r="CN597" s="131">
        <v>3</v>
      </c>
      <c r="CO597" s="131">
        <v>8</v>
      </c>
      <c r="CP597" s="131">
        <v>9</v>
      </c>
    </row>
    <row r="598" spans="2:94" x14ac:dyDescent="0.3">
      <c r="B598" s="18" t="str">
        <f t="shared" si="15"/>
        <v>outageGoogle Android</v>
      </c>
      <c r="C598" s="18" t="s">
        <v>215</v>
      </c>
      <c r="D598" s="18" t="s">
        <v>4</v>
      </c>
      <c r="E598" s="18">
        <v>17</v>
      </c>
      <c r="F598" s="18">
        <v>29</v>
      </c>
      <c r="G598" s="18">
        <v>10</v>
      </c>
      <c r="H598" s="18">
        <v>15</v>
      </c>
      <c r="I598" s="18">
        <v>10</v>
      </c>
      <c r="J598" s="18">
        <v>13</v>
      </c>
      <c r="K598" s="18">
        <v>27</v>
      </c>
      <c r="L598" s="18">
        <v>41</v>
      </c>
      <c r="M598" s="18">
        <v>16</v>
      </c>
      <c r="N598" s="18">
        <v>20</v>
      </c>
      <c r="O598" s="18">
        <v>15</v>
      </c>
      <c r="P598" s="18">
        <v>18</v>
      </c>
      <c r="Q598" s="18">
        <v>23</v>
      </c>
      <c r="R598" s="18">
        <v>34</v>
      </c>
      <c r="S598" s="18">
        <v>55</v>
      </c>
      <c r="T598" s="18">
        <v>22</v>
      </c>
      <c r="U598" s="18">
        <v>9</v>
      </c>
      <c r="V598" s="18">
        <v>28</v>
      </c>
      <c r="W598" s="18">
        <v>16</v>
      </c>
      <c r="X598" s="18">
        <v>17</v>
      </c>
      <c r="Y598" s="18">
        <v>18</v>
      </c>
      <c r="Z598" s="18">
        <v>10</v>
      </c>
      <c r="AA598" s="18">
        <v>18</v>
      </c>
      <c r="AB598" s="131">
        <v>12</v>
      </c>
      <c r="AC598" s="131">
        <v>13</v>
      </c>
      <c r="AD598" s="131">
        <v>14</v>
      </c>
      <c r="AE598" s="131">
        <v>23</v>
      </c>
      <c r="AF598" s="131">
        <v>27</v>
      </c>
      <c r="AG598" s="131">
        <v>29</v>
      </c>
      <c r="AH598" s="131">
        <v>46</v>
      </c>
      <c r="AI598" s="131">
        <v>33</v>
      </c>
      <c r="AJ598" s="131">
        <v>22</v>
      </c>
      <c r="AK598" s="131">
        <v>23</v>
      </c>
      <c r="AL598" s="131">
        <v>18</v>
      </c>
      <c r="AM598" s="131">
        <v>22</v>
      </c>
      <c r="AN598" s="131">
        <v>20</v>
      </c>
      <c r="AO598" s="131">
        <v>27</v>
      </c>
      <c r="AP598" s="131">
        <v>10</v>
      </c>
      <c r="AQ598" s="131">
        <v>14</v>
      </c>
      <c r="AR598" s="131">
        <v>13</v>
      </c>
      <c r="AS598" s="131">
        <v>20</v>
      </c>
      <c r="AT598" s="131">
        <v>15</v>
      </c>
      <c r="AU598" s="131">
        <v>20</v>
      </c>
      <c r="AV598" s="131">
        <v>18</v>
      </c>
      <c r="AW598" s="131">
        <v>23</v>
      </c>
      <c r="AX598" s="131">
        <v>8</v>
      </c>
      <c r="AY598" s="131">
        <v>15</v>
      </c>
      <c r="AZ598" s="131">
        <v>23</v>
      </c>
      <c r="BA598" s="131">
        <v>26</v>
      </c>
      <c r="BB598" s="131">
        <v>15</v>
      </c>
      <c r="BC598" s="131">
        <v>19</v>
      </c>
      <c r="BD598" s="131">
        <v>33</v>
      </c>
      <c r="BE598" s="131">
        <v>25</v>
      </c>
      <c r="BF598" s="131">
        <v>12</v>
      </c>
      <c r="BG598" s="131">
        <v>24</v>
      </c>
      <c r="BH598" s="131">
        <v>20</v>
      </c>
      <c r="BI598" s="131">
        <v>20</v>
      </c>
      <c r="BJ598" s="131">
        <v>16</v>
      </c>
      <c r="BK598" s="131">
        <v>13</v>
      </c>
      <c r="BL598" s="131">
        <v>13</v>
      </c>
      <c r="BM598" s="131">
        <v>13</v>
      </c>
      <c r="BN598" s="131">
        <v>20</v>
      </c>
      <c r="BO598" s="131">
        <v>22</v>
      </c>
      <c r="BP598" s="131">
        <v>14</v>
      </c>
      <c r="BQ598" s="131">
        <v>20</v>
      </c>
      <c r="BR598" s="131">
        <v>25</v>
      </c>
      <c r="BS598" s="131">
        <v>31</v>
      </c>
      <c r="BT598" s="131">
        <v>23</v>
      </c>
      <c r="BU598" s="131">
        <v>16</v>
      </c>
      <c r="BV598" s="131">
        <v>17</v>
      </c>
      <c r="BW598" s="131">
        <v>20</v>
      </c>
      <c r="BX598" s="131">
        <v>23</v>
      </c>
      <c r="BY598" s="131">
        <v>25</v>
      </c>
      <c r="BZ598" s="131">
        <v>10</v>
      </c>
      <c r="CA598" s="131">
        <v>26</v>
      </c>
      <c r="CB598" s="131">
        <v>19</v>
      </c>
      <c r="CC598" s="131">
        <v>22</v>
      </c>
      <c r="CD598" s="131">
        <v>35</v>
      </c>
      <c r="CE598" s="131">
        <v>34</v>
      </c>
      <c r="CF598" s="131">
        <v>7</v>
      </c>
      <c r="CG598" s="131">
        <v>13</v>
      </c>
      <c r="CH598" s="131">
        <v>21</v>
      </c>
      <c r="CI598" s="131">
        <v>24</v>
      </c>
      <c r="CJ598" s="131">
        <v>21</v>
      </c>
      <c r="CK598" s="131">
        <v>26</v>
      </c>
      <c r="CL598" s="131">
        <v>18</v>
      </c>
      <c r="CM598" s="131">
        <v>22</v>
      </c>
      <c r="CN598" s="131">
        <v>15</v>
      </c>
      <c r="CO598" s="131">
        <v>9</v>
      </c>
      <c r="CP598" s="131">
        <v>9</v>
      </c>
    </row>
    <row r="599" spans="2:94" x14ac:dyDescent="0.3">
      <c r="B599" s="18" t="str">
        <f t="shared" si="15"/>
        <v>billGoogle Android</v>
      </c>
      <c r="C599" s="18" t="s">
        <v>216</v>
      </c>
      <c r="D599" s="18" t="s">
        <v>4</v>
      </c>
      <c r="E599" s="18">
        <v>3</v>
      </c>
      <c r="F599" s="18">
        <v>13</v>
      </c>
      <c r="G599" s="18">
        <v>11</v>
      </c>
      <c r="H599" s="18">
        <v>6</v>
      </c>
      <c r="I599" s="18">
        <v>6</v>
      </c>
      <c r="J599" s="18">
        <v>10</v>
      </c>
      <c r="K599" s="18">
        <v>13</v>
      </c>
      <c r="L599" s="18">
        <v>10</v>
      </c>
      <c r="M599" s="18">
        <v>9</v>
      </c>
      <c r="N599" s="18">
        <v>3</v>
      </c>
      <c r="O599" s="18">
        <v>7</v>
      </c>
      <c r="P599" s="18">
        <v>7</v>
      </c>
      <c r="Q599" s="18">
        <v>8</v>
      </c>
      <c r="R599" s="18">
        <v>10</v>
      </c>
      <c r="S599" s="18">
        <v>8</v>
      </c>
      <c r="T599" s="18">
        <v>4</v>
      </c>
      <c r="U599" s="18">
        <v>6</v>
      </c>
      <c r="V599" s="18">
        <v>1</v>
      </c>
      <c r="W599" s="18">
        <v>10</v>
      </c>
      <c r="X599" s="18">
        <v>2</v>
      </c>
      <c r="Y599" s="18">
        <v>6</v>
      </c>
      <c r="Z599" s="18">
        <v>4</v>
      </c>
      <c r="AA599" s="18">
        <v>8</v>
      </c>
      <c r="AB599" s="131">
        <v>4</v>
      </c>
      <c r="AC599" s="131">
        <v>3</v>
      </c>
      <c r="AD599" s="131">
        <v>6</v>
      </c>
      <c r="AE599" s="131">
        <v>7</v>
      </c>
      <c r="AF599" s="131">
        <v>8</v>
      </c>
      <c r="AG599" s="131">
        <v>5</v>
      </c>
      <c r="AH599" s="131">
        <v>4</v>
      </c>
      <c r="AI599" s="131">
        <v>10</v>
      </c>
      <c r="AJ599" s="131">
        <v>6</v>
      </c>
      <c r="AK599" s="131">
        <v>6</v>
      </c>
      <c r="AL599" s="131">
        <v>8</v>
      </c>
      <c r="AM599" s="131">
        <v>7</v>
      </c>
      <c r="AN599" s="131">
        <v>5</v>
      </c>
      <c r="AO599" s="131">
        <v>7</v>
      </c>
      <c r="AP599" s="131">
        <v>4</v>
      </c>
      <c r="AQ599" s="131">
        <v>9</v>
      </c>
      <c r="AR599" s="131">
        <v>1</v>
      </c>
      <c r="AS599" s="131">
        <v>6</v>
      </c>
      <c r="AT599" s="131">
        <v>8</v>
      </c>
      <c r="AU599" s="131">
        <v>8</v>
      </c>
      <c r="AV599" s="131">
        <v>4</v>
      </c>
      <c r="AW599" s="131">
        <v>4</v>
      </c>
      <c r="AX599" s="131">
        <v>4</v>
      </c>
      <c r="AY599" s="131">
        <v>9</v>
      </c>
      <c r="AZ599" s="131">
        <v>6</v>
      </c>
      <c r="BA599" s="131">
        <v>11</v>
      </c>
      <c r="BB599" s="131">
        <v>5</v>
      </c>
      <c r="BC599" s="131">
        <v>5</v>
      </c>
      <c r="BD599" s="131">
        <v>7</v>
      </c>
      <c r="BE599" s="131">
        <v>7</v>
      </c>
      <c r="BF599" s="131">
        <v>9</v>
      </c>
      <c r="BG599" s="131">
        <v>8</v>
      </c>
      <c r="BH599" s="131">
        <v>7</v>
      </c>
      <c r="BI599" s="131">
        <v>10</v>
      </c>
      <c r="BJ599" s="131">
        <v>4</v>
      </c>
      <c r="BK599" s="131">
        <v>9</v>
      </c>
      <c r="BL599" s="131">
        <v>5</v>
      </c>
      <c r="BM599" s="131">
        <v>7</v>
      </c>
      <c r="BN599" s="131">
        <v>6</v>
      </c>
      <c r="BO599" s="131">
        <v>6</v>
      </c>
      <c r="BP599" s="131">
        <v>8</v>
      </c>
      <c r="BQ599" s="131">
        <v>11</v>
      </c>
      <c r="BR599" s="131">
        <v>12</v>
      </c>
      <c r="BS599" s="131">
        <v>6</v>
      </c>
      <c r="BT599" s="131">
        <v>3</v>
      </c>
      <c r="BU599" s="131">
        <v>6</v>
      </c>
      <c r="BV599" s="131">
        <v>3</v>
      </c>
      <c r="BW599" s="131">
        <v>8</v>
      </c>
      <c r="BX599" s="131">
        <v>10</v>
      </c>
      <c r="BY599" s="131">
        <v>2</v>
      </c>
      <c r="BZ599" s="131">
        <v>6</v>
      </c>
      <c r="CA599" s="131">
        <v>7</v>
      </c>
      <c r="CB599" s="131">
        <v>9</v>
      </c>
      <c r="CC599" s="131">
        <v>6</v>
      </c>
      <c r="CD599" s="131">
        <v>12</v>
      </c>
      <c r="CE599" s="131">
        <v>10</v>
      </c>
      <c r="CF599" s="131">
        <v>5</v>
      </c>
      <c r="CG599" s="131">
        <v>8</v>
      </c>
      <c r="CH599" s="131">
        <v>9</v>
      </c>
      <c r="CI599" s="131">
        <v>9</v>
      </c>
      <c r="CJ599" s="131">
        <v>15</v>
      </c>
      <c r="CK599" s="131">
        <v>9</v>
      </c>
      <c r="CL599" s="131">
        <v>7</v>
      </c>
      <c r="CM599" s="131">
        <v>5</v>
      </c>
      <c r="CN599" s="131">
        <v>7</v>
      </c>
      <c r="CO599" s="131">
        <v>7</v>
      </c>
      <c r="CP599" s="131">
        <v>8</v>
      </c>
    </row>
    <row r="600" spans="2:94" x14ac:dyDescent="0.3">
      <c r="B600" s="18" t="str">
        <f t="shared" si="15"/>
        <v>installGoogle Android</v>
      </c>
      <c r="C600" s="18" t="s">
        <v>228</v>
      </c>
      <c r="D600" s="18" t="s">
        <v>4</v>
      </c>
      <c r="E600" s="18">
        <v>3</v>
      </c>
      <c r="F600" s="18">
        <v>7</v>
      </c>
      <c r="G600" s="18">
        <v>5</v>
      </c>
      <c r="H600" s="18">
        <v>3</v>
      </c>
      <c r="I600" s="18">
        <v>2</v>
      </c>
      <c r="J600" s="18">
        <v>1</v>
      </c>
      <c r="K600" s="18">
        <v>1</v>
      </c>
      <c r="L600" s="18">
        <v>4</v>
      </c>
      <c r="M600" s="18">
        <v>4</v>
      </c>
      <c r="N600" s="18">
        <v>5</v>
      </c>
      <c r="O600" s="18">
        <v>2</v>
      </c>
      <c r="P600" s="18">
        <v>6</v>
      </c>
      <c r="Q600" s="18">
        <v>5</v>
      </c>
      <c r="R600" s="18">
        <v>4</v>
      </c>
      <c r="S600" s="18">
        <v>2</v>
      </c>
      <c r="T600" s="18">
        <v>6</v>
      </c>
      <c r="U600" s="18">
        <v>8</v>
      </c>
      <c r="V600" s="18">
        <v>1</v>
      </c>
      <c r="W600" s="18">
        <v>3</v>
      </c>
      <c r="X600" s="18">
        <v>6</v>
      </c>
      <c r="Y600" s="18">
        <v>3</v>
      </c>
      <c r="Z600" s="18">
        <v>2</v>
      </c>
      <c r="AA600" s="18">
        <v>3</v>
      </c>
      <c r="AB600" s="131">
        <v>7</v>
      </c>
      <c r="AC600" s="131">
        <v>4</v>
      </c>
      <c r="AD600" s="131">
        <v>3</v>
      </c>
      <c r="AE600" s="131">
        <v>3</v>
      </c>
      <c r="AF600" s="131">
        <v>2</v>
      </c>
      <c r="AG600" s="131">
        <v>5</v>
      </c>
      <c r="AH600" s="131">
        <v>7</v>
      </c>
      <c r="AI600" s="131">
        <v>5</v>
      </c>
      <c r="AJ600" s="131">
        <v>2</v>
      </c>
      <c r="AK600" s="131">
        <v>2</v>
      </c>
      <c r="AL600" s="131">
        <v>8</v>
      </c>
      <c r="AM600" s="131">
        <v>5</v>
      </c>
      <c r="AN600" s="131">
        <v>5</v>
      </c>
      <c r="AO600" s="131">
        <v>5</v>
      </c>
      <c r="AP600" s="131">
        <v>2</v>
      </c>
      <c r="AQ600" s="131">
        <v>3</v>
      </c>
      <c r="AR600" s="131">
        <v>3</v>
      </c>
      <c r="AS600" s="131">
        <v>4</v>
      </c>
      <c r="AT600" s="131">
        <v>4</v>
      </c>
      <c r="AU600" s="131">
        <v>4</v>
      </c>
      <c r="AV600" s="131">
        <v>2</v>
      </c>
      <c r="AW600" s="131">
        <v>6</v>
      </c>
      <c r="AX600" s="131">
        <v>2</v>
      </c>
      <c r="AY600" s="131">
        <v>4</v>
      </c>
      <c r="AZ600" s="131">
        <v>2</v>
      </c>
      <c r="BA600" s="131">
        <v>3</v>
      </c>
      <c r="BB600" s="131">
        <v>5</v>
      </c>
      <c r="BC600" s="131">
        <v>10</v>
      </c>
      <c r="BD600" s="131">
        <v>4</v>
      </c>
      <c r="BE600" s="131">
        <v>5</v>
      </c>
      <c r="BF600" s="131">
        <v>1</v>
      </c>
      <c r="BG600" s="131">
        <v>2</v>
      </c>
      <c r="BH600" s="131">
        <v>5</v>
      </c>
      <c r="BI600" s="131">
        <v>8</v>
      </c>
      <c r="BJ600" s="131">
        <v>3</v>
      </c>
      <c r="BK600" s="131">
        <v>9</v>
      </c>
      <c r="BL600" s="131">
        <v>4</v>
      </c>
      <c r="BM600" s="131">
        <v>7</v>
      </c>
      <c r="BN600" s="131">
        <v>4</v>
      </c>
      <c r="BO600" s="131">
        <v>2</v>
      </c>
      <c r="BP600" s="131">
        <v>4</v>
      </c>
      <c r="BQ600" s="131">
        <v>4</v>
      </c>
      <c r="BR600" s="131">
        <v>7</v>
      </c>
      <c r="BS600" s="131">
        <v>4</v>
      </c>
      <c r="BT600" s="131">
        <v>2</v>
      </c>
      <c r="BU600" s="131">
        <v>5</v>
      </c>
      <c r="BV600" s="131">
        <v>9</v>
      </c>
      <c r="BW600" s="131">
        <v>1</v>
      </c>
      <c r="BX600" s="131">
        <v>3</v>
      </c>
      <c r="BY600" s="131">
        <v>6</v>
      </c>
      <c r="BZ600" s="131">
        <v>2</v>
      </c>
      <c r="CA600" s="131">
        <v>2</v>
      </c>
      <c r="CB600" s="131">
        <v>2</v>
      </c>
      <c r="CC600" s="131">
        <v>5</v>
      </c>
      <c r="CD600" s="131">
        <v>2</v>
      </c>
      <c r="CE600" s="131">
        <v>5</v>
      </c>
      <c r="CF600" s="131">
        <v>3</v>
      </c>
      <c r="CG600" s="131">
        <v>6</v>
      </c>
      <c r="CH600" s="131">
        <v>0</v>
      </c>
      <c r="CI600" s="131">
        <v>4</v>
      </c>
      <c r="CJ600" s="131">
        <v>10</v>
      </c>
      <c r="CK600" s="131">
        <v>9</v>
      </c>
      <c r="CL600" s="131">
        <v>5</v>
      </c>
      <c r="CM600" s="131">
        <v>2</v>
      </c>
      <c r="CN600" s="131">
        <v>6</v>
      </c>
      <c r="CO600" s="131">
        <v>6</v>
      </c>
      <c r="CP600" s="131">
        <v>8</v>
      </c>
    </row>
    <row r="601" spans="2:94" x14ac:dyDescent="0.3">
      <c r="B601" s="18" t="str">
        <f t="shared" si="15"/>
        <v>hotspotGoogle Android</v>
      </c>
      <c r="C601" s="18" t="s">
        <v>234</v>
      </c>
      <c r="D601" s="18" t="s">
        <v>4</v>
      </c>
      <c r="E601" s="18">
        <v>3</v>
      </c>
      <c r="F601" s="18">
        <v>1</v>
      </c>
      <c r="G601" s="18">
        <v>3</v>
      </c>
      <c r="H601" s="18">
        <v>8</v>
      </c>
      <c r="I601" s="18">
        <v>2</v>
      </c>
      <c r="J601" s="18">
        <v>6</v>
      </c>
      <c r="K601" s="18">
        <v>3</v>
      </c>
      <c r="L601" s="18">
        <v>2</v>
      </c>
      <c r="M601" s="18">
        <v>4</v>
      </c>
      <c r="N601" s="18">
        <v>4</v>
      </c>
      <c r="O601" s="18">
        <v>7</v>
      </c>
      <c r="P601" s="18">
        <v>3</v>
      </c>
      <c r="Q601" s="18">
        <v>4</v>
      </c>
      <c r="R601" s="18">
        <v>1</v>
      </c>
      <c r="S601" s="18">
        <v>9</v>
      </c>
      <c r="T601" s="18">
        <v>2</v>
      </c>
      <c r="U601" s="18">
        <v>6</v>
      </c>
      <c r="V601" s="18">
        <v>3</v>
      </c>
      <c r="W601" s="18">
        <v>2</v>
      </c>
      <c r="X601" s="18">
        <v>4</v>
      </c>
      <c r="Y601" s="18">
        <v>3</v>
      </c>
      <c r="Z601" s="18">
        <v>1</v>
      </c>
      <c r="AA601" s="18">
        <v>4</v>
      </c>
      <c r="AB601" s="131">
        <v>6</v>
      </c>
      <c r="AC601" s="131">
        <v>4</v>
      </c>
      <c r="AD601" s="131">
        <v>3</v>
      </c>
      <c r="AE601" s="131">
        <v>2</v>
      </c>
      <c r="AF601" s="131">
        <v>3</v>
      </c>
      <c r="AG601" s="131">
        <v>2</v>
      </c>
      <c r="AH601" s="131">
        <v>5</v>
      </c>
      <c r="AI601" s="131">
        <v>4</v>
      </c>
      <c r="AJ601" s="131">
        <v>4</v>
      </c>
      <c r="AK601" s="131">
        <v>3</v>
      </c>
      <c r="AL601" s="131">
        <v>4</v>
      </c>
      <c r="AM601" s="131">
        <v>7</v>
      </c>
      <c r="AN601" s="131">
        <v>10</v>
      </c>
      <c r="AO601" s="131">
        <v>5</v>
      </c>
      <c r="AP601" s="131">
        <v>0</v>
      </c>
      <c r="AQ601" s="131">
        <v>5</v>
      </c>
      <c r="AR601" s="131">
        <v>0</v>
      </c>
      <c r="AS601" s="131">
        <v>2</v>
      </c>
      <c r="AT601" s="131">
        <v>4</v>
      </c>
      <c r="AU601" s="131">
        <v>1</v>
      </c>
      <c r="AV601" s="131">
        <v>4</v>
      </c>
      <c r="AW601" s="131">
        <v>4</v>
      </c>
      <c r="AX601" s="131">
        <v>3</v>
      </c>
      <c r="AY601" s="131">
        <v>3</v>
      </c>
      <c r="AZ601" s="131">
        <v>4</v>
      </c>
      <c r="BA601" s="131">
        <v>7</v>
      </c>
      <c r="BB601" s="131">
        <v>7</v>
      </c>
      <c r="BC601" s="131">
        <v>5</v>
      </c>
      <c r="BD601" s="131">
        <v>3</v>
      </c>
      <c r="BE601" s="131">
        <v>4</v>
      </c>
      <c r="BF601" s="131">
        <v>1</v>
      </c>
      <c r="BG601" s="131">
        <v>5</v>
      </c>
      <c r="BH601" s="131">
        <v>5</v>
      </c>
      <c r="BI601" s="131">
        <v>7</v>
      </c>
      <c r="BJ601" s="131">
        <v>5</v>
      </c>
      <c r="BK601" s="131">
        <v>3</v>
      </c>
      <c r="BL601" s="131">
        <v>3</v>
      </c>
      <c r="BM601" s="131">
        <v>1</v>
      </c>
      <c r="BN601" s="131">
        <v>2</v>
      </c>
      <c r="BO601" s="131">
        <v>5</v>
      </c>
      <c r="BP601" s="131">
        <v>4</v>
      </c>
      <c r="BQ601" s="131">
        <v>2</v>
      </c>
      <c r="BR601" s="131">
        <v>3</v>
      </c>
      <c r="BS601" s="131">
        <v>4</v>
      </c>
      <c r="BT601" s="131">
        <v>4</v>
      </c>
      <c r="BU601" s="131">
        <v>1</v>
      </c>
      <c r="BV601" s="131">
        <v>5</v>
      </c>
      <c r="BW601" s="131">
        <v>4</v>
      </c>
      <c r="BX601" s="131">
        <v>5</v>
      </c>
      <c r="BY601" s="131">
        <v>6</v>
      </c>
      <c r="BZ601" s="131">
        <v>4</v>
      </c>
      <c r="CA601" s="131">
        <v>3</v>
      </c>
      <c r="CB601" s="131">
        <v>6</v>
      </c>
      <c r="CC601" s="131">
        <v>5</v>
      </c>
      <c r="CD601" s="131">
        <v>6</v>
      </c>
      <c r="CE601" s="131">
        <v>6</v>
      </c>
      <c r="CF601" s="131">
        <v>5</v>
      </c>
      <c r="CG601" s="131">
        <v>2</v>
      </c>
      <c r="CH601" s="131">
        <v>4</v>
      </c>
      <c r="CI601" s="131">
        <v>3</v>
      </c>
      <c r="CJ601" s="131">
        <v>2</v>
      </c>
      <c r="CK601" s="131">
        <v>5</v>
      </c>
      <c r="CL601" s="131">
        <v>1</v>
      </c>
      <c r="CM601" s="131">
        <v>2</v>
      </c>
      <c r="CN601" s="131">
        <v>2</v>
      </c>
      <c r="CO601" s="131">
        <v>3</v>
      </c>
      <c r="CP601" s="131">
        <v>7</v>
      </c>
    </row>
    <row r="602" spans="2:94" x14ac:dyDescent="0.3">
      <c r="B602" s="18" t="str">
        <f t="shared" si="15"/>
        <v>outage mapGoogle Android</v>
      </c>
      <c r="C602" s="18" t="s">
        <v>221</v>
      </c>
      <c r="D602" s="18" t="s">
        <v>4</v>
      </c>
      <c r="E602" s="18">
        <v>8</v>
      </c>
      <c r="F602" s="18">
        <v>2</v>
      </c>
      <c r="G602" s="18">
        <v>4</v>
      </c>
      <c r="H602" s="18">
        <v>7</v>
      </c>
      <c r="I602" s="18">
        <v>3</v>
      </c>
      <c r="J602" s="18">
        <v>2</v>
      </c>
      <c r="K602" s="18">
        <v>6</v>
      </c>
      <c r="L602" s="18">
        <v>6</v>
      </c>
      <c r="M602" s="18">
        <v>6</v>
      </c>
      <c r="N602" s="18">
        <v>4</v>
      </c>
      <c r="O602" s="18">
        <v>3</v>
      </c>
      <c r="P602" s="18">
        <v>3</v>
      </c>
      <c r="Q602" s="18">
        <v>5</v>
      </c>
      <c r="R602" s="18">
        <v>13</v>
      </c>
      <c r="S602" s="18">
        <v>56</v>
      </c>
      <c r="T602" s="18">
        <v>22</v>
      </c>
      <c r="U602" s="18">
        <v>5</v>
      </c>
      <c r="V602" s="18">
        <v>9</v>
      </c>
      <c r="W602" s="18">
        <v>7</v>
      </c>
      <c r="X602" s="18">
        <v>8</v>
      </c>
      <c r="Y602" s="18">
        <v>11</v>
      </c>
      <c r="Z602" s="18">
        <v>7</v>
      </c>
      <c r="AA602" s="18">
        <v>6</v>
      </c>
      <c r="AB602" s="132">
        <v>4</v>
      </c>
      <c r="AC602" s="132">
        <v>3</v>
      </c>
      <c r="AD602" s="132">
        <v>6</v>
      </c>
      <c r="AE602" s="132">
        <v>8</v>
      </c>
      <c r="AF602" s="132">
        <v>14</v>
      </c>
      <c r="AG602" s="132">
        <v>4</v>
      </c>
      <c r="AH602" s="132">
        <v>37</v>
      </c>
      <c r="AI602" s="132">
        <v>16</v>
      </c>
      <c r="AJ602" s="132">
        <v>15</v>
      </c>
      <c r="AK602" s="132">
        <v>4</v>
      </c>
      <c r="AL602" s="132">
        <v>6</v>
      </c>
      <c r="AM602" s="132">
        <v>13</v>
      </c>
      <c r="AN602" s="132">
        <v>10</v>
      </c>
      <c r="AO602" s="132">
        <v>8</v>
      </c>
      <c r="AP602" s="132">
        <v>4</v>
      </c>
      <c r="AQ602" s="132">
        <v>3</v>
      </c>
      <c r="AR602" s="132">
        <v>3</v>
      </c>
      <c r="AS602" s="132">
        <v>2</v>
      </c>
      <c r="AT602" s="132">
        <v>8</v>
      </c>
      <c r="AU602" s="132">
        <v>7</v>
      </c>
      <c r="AV602" s="132">
        <v>7</v>
      </c>
      <c r="AW602" s="132">
        <v>3</v>
      </c>
      <c r="AX602" s="132">
        <v>1</v>
      </c>
      <c r="AY602" s="132">
        <v>3</v>
      </c>
      <c r="AZ602" s="132">
        <v>6</v>
      </c>
      <c r="BA602" s="132">
        <v>8</v>
      </c>
      <c r="BB602" s="132">
        <v>6</v>
      </c>
      <c r="BC602" s="132">
        <v>6</v>
      </c>
      <c r="BD602" s="132">
        <v>3</v>
      </c>
      <c r="BE602" s="132">
        <v>7</v>
      </c>
      <c r="BF602" s="132">
        <v>2</v>
      </c>
      <c r="BG602" s="132">
        <v>4</v>
      </c>
      <c r="BH602" s="132">
        <v>4</v>
      </c>
      <c r="BI602" s="132">
        <v>5</v>
      </c>
      <c r="BJ602" s="132">
        <v>9</v>
      </c>
      <c r="BK602" s="132">
        <v>3</v>
      </c>
      <c r="BL602" s="132">
        <v>5</v>
      </c>
      <c r="BM602" s="132">
        <v>4</v>
      </c>
      <c r="BN602" s="132">
        <v>8</v>
      </c>
      <c r="BO602" s="132">
        <v>9</v>
      </c>
      <c r="BP602" s="132">
        <v>8</v>
      </c>
      <c r="BQ602" s="132">
        <v>7</v>
      </c>
      <c r="BR602" s="132">
        <v>6</v>
      </c>
      <c r="BS602" s="132">
        <v>13</v>
      </c>
      <c r="BT602" s="132">
        <v>4</v>
      </c>
      <c r="BU602" s="132">
        <v>7</v>
      </c>
      <c r="BV602" s="132">
        <v>4</v>
      </c>
      <c r="BW602" s="132">
        <v>7</v>
      </c>
      <c r="BX602" s="132">
        <v>11</v>
      </c>
      <c r="BY602" s="132">
        <v>4</v>
      </c>
      <c r="BZ602" s="132">
        <v>6</v>
      </c>
      <c r="CA602" s="132">
        <v>7</v>
      </c>
      <c r="CB602" s="132">
        <v>7</v>
      </c>
      <c r="CC602" s="132">
        <v>3</v>
      </c>
      <c r="CD602" s="132">
        <v>5</v>
      </c>
      <c r="CE602" s="132">
        <v>10</v>
      </c>
      <c r="CF602" s="132">
        <v>3</v>
      </c>
      <c r="CG602" s="132">
        <v>5</v>
      </c>
      <c r="CH602" s="132">
        <v>8</v>
      </c>
      <c r="CI602" s="132">
        <v>5</v>
      </c>
      <c r="CJ602" s="132">
        <v>3</v>
      </c>
      <c r="CK602" s="132">
        <v>5</v>
      </c>
      <c r="CL602" s="132">
        <v>9</v>
      </c>
      <c r="CM602" s="132">
        <v>6</v>
      </c>
      <c r="CN602" s="132">
        <v>8</v>
      </c>
      <c r="CO602" s="132">
        <v>2</v>
      </c>
      <c r="CP602" s="133">
        <v>6</v>
      </c>
    </row>
    <row r="603" spans="2:94" x14ac:dyDescent="0.3">
      <c r="B603" s="18" t="str">
        <f t="shared" si="15"/>
        <v>emailGoogle Android</v>
      </c>
      <c r="C603" s="18" t="s">
        <v>231</v>
      </c>
      <c r="D603" s="18" t="s">
        <v>4</v>
      </c>
      <c r="E603" s="18">
        <v>11</v>
      </c>
      <c r="F603" s="18">
        <v>17</v>
      </c>
      <c r="G603" s="18">
        <v>13</v>
      </c>
      <c r="H603" s="18">
        <v>7</v>
      </c>
      <c r="I603" s="18">
        <v>15</v>
      </c>
      <c r="J603" s="18">
        <v>12</v>
      </c>
      <c r="K603" s="18">
        <v>16</v>
      </c>
      <c r="L603" s="18">
        <v>7</v>
      </c>
      <c r="M603" s="18">
        <v>11</v>
      </c>
      <c r="N603" s="18">
        <v>10</v>
      </c>
      <c r="O603" s="18">
        <v>10</v>
      </c>
      <c r="P603" s="18">
        <v>10</v>
      </c>
      <c r="Q603" s="18">
        <v>10</v>
      </c>
      <c r="R603" s="18">
        <v>12</v>
      </c>
      <c r="S603" s="18">
        <v>18</v>
      </c>
      <c r="T603" s="18">
        <v>7</v>
      </c>
      <c r="U603" s="18">
        <v>9</v>
      </c>
      <c r="V603" s="18">
        <v>11</v>
      </c>
      <c r="W603" s="18">
        <v>15</v>
      </c>
      <c r="X603" s="18">
        <v>10</v>
      </c>
      <c r="Y603" s="18">
        <v>4</v>
      </c>
      <c r="Z603" s="18">
        <v>9</v>
      </c>
      <c r="AA603" s="18">
        <v>8</v>
      </c>
      <c r="AB603" s="132">
        <v>8</v>
      </c>
      <c r="AC603" s="132">
        <v>4</v>
      </c>
      <c r="AD603" s="132">
        <v>7</v>
      </c>
      <c r="AE603" s="132">
        <v>11</v>
      </c>
      <c r="AF603" s="132">
        <v>15</v>
      </c>
      <c r="AG603" s="132">
        <v>9</v>
      </c>
      <c r="AH603" s="132">
        <v>8</v>
      </c>
      <c r="AI603" s="132">
        <v>2</v>
      </c>
      <c r="AJ603" s="132">
        <v>6</v>
      </c>
      <c r="AK603" s="132">
        <v>11</v>
      </c>
      <c r="AL603" s="132">
        <v>14</v>
      </c>
      <c r="AM603" s="132">
        <v>9</v>
      </c>
      <c r="AN603" s="132">
        <v>1</v>
      </c>
      <c r="AO603" s="132">
        <v>6</v>
      </c>
      <c r="AP603" s="132">
        <v>7</v>
      </c>
      <c r="AQ603" s="132">
        <v>7</v>
      </c>
      <c r="AR603" s="132">
        <v>7</v>
      </c>
      <c r="AS603" s="132">
        <v>7</v>
      </c>
      <c r="AT603" s="132">
        <v>3</v>
      </c>
      <c r="AU603" s="132">
        <v>7</v>
      </c>
      <c r="AV603" s="132">
        <v>9</v>
      </c>
      <c r="AW603" s="132">
        <v>5</v>
      </c>
      <c r="AX603" s="132">
        <v>5</v>
      </c>
      <c r="AY603" s="132">
        <v>10</v>
      </c>
      <c r="AZ603" s="132">
        <v>6</v>
      </c>
      <c r="BA603" s="132">
        <v>6</v>
      </c>
      <c r="BB603" s="132">
        <v>6</v>
      </c>
      <c r="BC603" s="132">
        <v>7</v>
      </c>
      <c r="BD603" s="132">
        <v>7</v>
      </c>
      <c r="BE603" s="132">
        <v>7</v>
      </c>
      <c r="BF603" s="132">
        <v>7</v>
      </c>
      <c r="BG603" s="132">
        <v>6</v>
      </c>
      <c r="BH603" s="132">
        <v>5</v>
      </c>
      <c r="BI603" s="132">
        <v>8</v>
      </c>
      <c r="BJ603" s="132">
        <v>4</v>
      </c>
      <c r="BK603" s="132">
        <v>2</v>
      </c>
      <c r="BL603" s="132">
        <v>2</v>
      </c>
      <c r="BM603" s="132">
        <v>4</v>
      </c>
      <c r="BN603" s="132">
        <v>5</v>
      </c>
      <c r="BO603" s="132">
        <v>5</v>
      </c>
      <c r="BP603" s="132">
        <v>2</v>
      </c>
      <c r="BQ603" s="132">
        <v>4</v>
      </c>
      <c r="BR603" s="132">
        <v>6</v>
      </c>
      <c r="BS603" s="132">
        <v>2</v>
      </c>
      <c r="BT603" s="132">
        <v>6</v>
      </c>
      <c r="BU603" s="132">
        <v>7</v>
      </c>
      <c r="BV603" s="132">
        <v>7</v>
      </c>
      <c r="BW603" s="132">
        <v>4</v>
      </c>
      <c r="BX603" s="132">
        <v>10</v>
      </c>
      <c r="BY603" s="132">
        <v>6</v>
      </c>
      <c r="BZ603" s="132">
        <v>11</v>
      </c>
      <c r="CA603" s="132">
        <v>4</v>
      </c>
      <c r="CB603" s="132">
        <v>3</v>
      </c>
      <c r="CC603" s="132">
        <v>6</v>
      </c>
      <c r="CD603" s="132">
        <v>9</v>
      </c>
      <c r="CE603" s="132">
        <v>8</v>
      </c>
      <c r="CF603" s="132">
        <v>4</v>
      </c>
      <c r="CG603" s="132">
        <v>4</v>
      </c>
      <c r="CH603" s="132">
        <v>3</v>
      </c>
      <c r="CI603" s="132">
        <v>4</v>
      </c>
      <c r="CJ603" s="132">
        <v>9</v>
      </c>
      <c r="CK603" s="132">
        <v>9</v>
      </c>
      <c r="CL603" s="132">
        <v>8</v>
      </c>
      <c r="CM603" s="132">
        <v>4</v>
      </c>
      <c r="CN603" s="132">
        <v>3</v>
      </c>
      <c r="CO603" s="132">
        <v>5</v>
      </c>
      <c r="CP603" s="133">
        <v>6</v>
      </c>
    </row>
    <row r="604" spans="2:94" x14ac:dyDescent="0.3">
      <c r="B604" s="18" t="str">
        <f t="shared" si="15"/>
        <v>activateGoogle Android</v>
      </c>
      <c r="C604" s="18" t="s">
        <v>1058</v>
      </c>
      <c r="D604" s="18" t="s">
        <v>4</v>
      </c>
      <c r="E604" s="18">
        <v>5</v>
      </c>
      <c r="F604" s="18">
        <v>1</v>
      </c>
      <c r="G604" s="18">
        <v>2</v>
      </c>
      <c r="H604" s="18">
        <v>1</v>
      </c>
      <c r="I604" s="18">
        <v>0</v>
      </c>
      <c r="J604" s="18">
        <v>2</v>
      </c>
      <c r="K604" s="18">
        <v>3</v>
      </c>
      <c r="L604" s="18">
        <v>6</v>
      </c>
      <c r="M604" s="18">
        <v>6</v>
      </c>
      <c r="N604" s="18">
        <v>4</v>
      </c>
      <c r="O604" s="18">
        <v>0</v>
      </c>
      <c r="P604" s="18">
        <v>4</v>
      </c>
      <c r="Q604" s="18">
        <v>1</v>
      </c>
      <c r="R604" s="18">
        <v>3</v>
      </c>
      <c r="S604" s="18">
        <v>5</v>
      </c>
      <c r="T604" s="18">
        <v>2</v>
      </c>
      <c r="U604" s="18">
        <v>2</v>
      </c>
      <c r="V604" s="18">
        <v>3</v>
      </c>
      <c r="W604" s="18">
        <v>1</v>
      </c>
      <c r="X604" s="18">
        <v>2</v>
      </c>
      <c r="Y604" s="18">
        <v>2</v>
      </c>
      <c r="Z604" s="18">
        <v>2</v>
      </c>
      <c r="AA604" s="18">
        <v>6</v>
      </c>
      <c r="AB604" s="132">
        <v>1</v>
      </c>
      <c r="AC604" s="132">
        <v>3</v>
      </c>
      <c r="AD604" s="132">
        <v>3</v>
      </c>
      <c r="AE604" s="132">
        <v>1</v>
      </c>
      <c r="AF604" s="132">
        <v>2</v>
      </c>
      <c r="AG604" s="132">
        <v>2</v>
      </c>
      <c r="AH604" s="132">
        <v>2</v>
      </c>
      <c r="AI604" s="132">
        <v>2</v>
      </c>
      <c r="AJ604" s="132">
        <v>4</v>
      </c>
      <c r="AK604" s="132">
        <v>1</v>
      </c>
      <c r="AL604" s="132">
        <v>2</v>
      </c>
      <c r="AM604" s="132">
        <v>3</v>
      </c>
      <c r="AN604" s="132">
        <v>1</v>
      </c>
      <c r="AO604" s="132">
        <v>5</v>
      </c>
      <c r="AP604" s="132">
        <v>2</v>
      </c>
      <c r="AQ604" s="132">
        <v>3</v>
      </c>
      <c r="AR604" s="132">
        <v>0</v>
      </c>
      <c r="AS604" s="132">
        <v>3</v>
      </c>
      <c r="AT604" s="132">
        <v>6</v>
      </c>
      <c r="AU604" s="132">
        <v>2</v>
      </c>
      <c r="AV604" s="132">
        <v>4</v>
      </c>
      <c r="AW604" s="132">
        <v>3</v>
      </c>
      <c r="AX604" s="132">
        <v>0</v>
      </c>
      <c r="AY604" s="132">
        <v>2</v>
      </c>
      <c r="AZ604" s="132">
        <v>3</v>
      </c>
      <c r="BA604" s="132">
        <v>5</v>
      </c>
      <c r="BB604" s="132">
        <v>1</v>
      </c>
      <c r="BC604" s="132">
        <v>3</v>
      </c>
      <c r="BD604" s="132">
        <v>5</v>
      </c>
      <c r="BE604" s="132">
        <v>1</v>
      </c>
      <c r="BF604" s="132">
        <v>0</v>
      </c>
      <c r="BG604" s="132">
        <v>5</v>
      </c>
      <c r="BH604" s="132">
        <v>3</v>
      </c>
      <c r="BI604" s="132">
        <v>5</v>
      </c>
      <c r="BJ604" s="132">
        <v>2</v>
      </c>
      <c r="BK604" s="132">
        <v>2</v>
      </c>
      <c r="BL604" s="132">
        <v>2</v>
      </c>
      <c r="BM604" s="132">
        <v>3</v>
      </c>
      <c r="BN604" s="132">
        <v>4</v>
      </c>
      <c r="BO604" s="132">
        <v>1</v>
      </c>
      <c r="BP604" s="132">
        <v>2</v>
      </c>
      <c r="BQ604" s="132">
        <v>5</v>
      </c>
      <c r="BR604" s="132">
        <v>3</v>
      </c>
      <c r="BS604" s="132">
        <v>1</v>
      </c>
      <c r="BT604" s="132">
        <v>1</v>
      </c>
      <c r="BU604" s="132">
        <v>1</v>
      </c>
      <c r="BV604" s="132">
        <v>4</v>
      </c>
      <c r="BW604" s="132">
        <v>2</v>
      </c>
      <c r="BX604" s="132">
        <v>1</v>
      </c>
      <c r="BY604" s="132">
        <v>4</v>
      </c>
      <c r="BZ604" s="132">
        <v>4</v>
      </c>
      <c r="CA604" s="132">
        <v>0</v>
      </c>
      <c r="CB604" s="132">
        <v>2</v>
      </c>
      <c r="CC604" s="132">
        <v>2</v>
      </c>
      <c r="CD604" s="132">
        <v>1</v>
      </c>
      <c r="CE604" s="132">
        <v>2</v>
      </c>
      <c r="CF604" s="132">
        <v>4</v>
      </c>
      <c r="CG604" s="132">
        <v>0</v>
      </c>
      <c r="CH604" s="132">
        <v>3</v>
      </c>
      <c r="CI604" s="132">
        <v>2</v>
      </c>
      <c r="CJ604" s="132">
        <v>3</v>
      </c>
      <c r="CK604" s="132">
        <v>2</v>
      </c>
      <c r="CL604" s="132">
        <v>3</v>
      </c>
      <c r="CM604" s="132">
        <v>3</v>
      </c>
      <c r="CN604" s="132">
        <v>6</v>
      </c>
      <c r="CO604" s="132">
        <v>3</v>
      </c>
      <c r="CP604" s="133">
        <v>6</v>
      </c>
    </row>
    <row r="605" spans="2:94" x14ac:dyDescent="0.3">
      <c r="B605" s="18" t="str">
        <f t="shared" si="15"/>
        <v>fiberGoogle Android</v>
      </c>
      <c r="C605" s="18" t="s">
        <v>1059</v>
      </c>
      <c r="D605" s="18" t="s">
        <v>4</v>
      </c>
      <c r="E605" s="18">
        <v>1</v>
      </c>
      <c r="F605" s="18">
        <v>5</v>
      </c>
      <c r="G605" s="18">
        <v>2</v>
      </c>
      <c r="H605" s="18">
        <v>2</v>
      </c>
      <c r="I605" s="18">
        <v>0</v>
      </c>
      <c r="J605" s="18">
        <v>1</v>
      </c>
      <c r="K605" s="18">
        <v>5</v>
      </c>
      <c r="L605" s="18">
        <v>3</v>
      </c>
      <c r="M605" s="18">
        <v>7</v>
      </c>
      <c r="N605" s="18">
        <v>1</v>
      </c>
      <c r="O605" s="18">
        <v>1</v>
      </c>
      <c r="P605" s="18">
        <v>2</v>
      </c>
      <c r="Q605" s="18">
        <v>1</v>
      </c>
      <c r="R605" s="18">
        <v>1</v>
      </c>
      <c r="S605" s="18">
        <v>1</v>
      </c>
      <c r="T605" s="18">
        <v>1</v>
      </c>
      <c r="U605" s="18">
        <v>1</v>
      </c>
      <c r="V605" s="18">
        <v>0</v>
      </c>
      <c r="W605" s="18">
        <v>2</v>
      </c>
      <c r="X605" s="18">
        <v>4</v>
      </c>
      <c r="Y605" s="18">
        <v>1</v>
      </c>
      <c r="Z605" s="18">
        <v>0</v>
      </c>
      <c r="AA605" s="18">
        <v>1</v>
      </c>
      <c r="AB605" s="132">
        <v>1</v>
      </c>
      <c r="AC605" s="132">
        <v>2</v>
      </c>
      <c r="AD605" s="132">
        <v>0</v>
      </c>
      <c r="AE605" s="132">
        <v>2</v>
      </c>
      <c r="AF605" s="132">
        <v>0</v>
      </c>
      <c r="AG605" s="132">
        <v>1</v>
      </c>
      <c r="AH605" s="132">
        <v>0</v>
      </c>
      <c r="AI605" s="132">
        <v>2</v>
      </c>
      <c r="AJ605" s="132">
        <v>2</v>
      </c>
      <c r="AK605" s="132">
        <v>2</v>
      </c>
      <c r="AL605" s="132">
        <v>1</v>
      </c>
      <c r="AM605" s="132">
        <v>3</v>
      </c>
      <c r="AN605" s="132">
        <v>2</v>
      </c>
      <c r="AO605" s="132">
        <v>3</v>
      </c>
      <c r="AP605" s="132">
        <v>1</v>
      </c>
      <c r="AQ605" s="132">
        <v>3</v>
      </c>
      <c r="AR605" s="132">
        <v>3</v>
      </c>
      <c r="AS605" s="132">
        <v>2</v>
      </c>
      <c r="AT605" s="132">
        <v>1</v>
      </c>
      <c r="AU605" s="132">
        <v>1</v>
      </c>
      <c r="AV605" s="132">
        <v>2</v>
      </c>
      <c r="AW605" s="132">
        <v>1</v>
      </c>
      <c r="AX605" s="132">
        <v>0</v>
      </c>
      <c r="AY605" s="132">
        <v>2</v>
      </c>
      <c r="AZ605" s="132">
        <v>2</v>
      </c>
      <c r="BA605" s="132">
        <v>2</v>
      </c>
      <c r="BB605" s="132">
        <v>3</v>
      </c>
      <c r="BC605" s="132">
        <v>0</v>
      </c>
      <c r="BD605" s="132">
        <v>1</v>
      </c>
      <c r="BE605" s="132">
        <v>4</v>
      </c>
      <c r="BF605" s="132">
        <v>4</v>
      </c>
      <c r="BG605" s="132">
        <v>5</v>
      </c>
      <c r="BH605" s="132">
        <v>2</v>
      </c>
      <c r="BI605" s="132">
        <v>1</v>
      </c>
      <c r="BJ605" s="132">
        <v>0</v>
      </c>
      <c r="BK605" s="132">
        <v>2</v>
      </c>
      <c r="BL605" s="132">
        <v>4</v>
      </c>
      <c r="BM605" s="132">
        <v>0</v>
      </c>
      <c r="BN605" s="132">
        <v>2</v>
      </c>
      <c r="BO605" s="132">
        <v>5</v>
      </c>
      <c r="BP605" s="132">
        <v>2</v>
      </c>
      <c r="BQ605" s="132">
        <v>2</v>
      </c>
      <c r="BR605" s="132">
        <v>2</v>
      </c>
      <c r="BS605" s="132">
        <v>2</v>
      </c>
      <c r="BT605" s="132">
        <v>2</v>
      </c>
      <c r="BU605" s="132">
        <v>3</v>
      </c>
      <c r="BV605" s="132">
        <v>2</v>
      </c>
      <c r="BW605" s="132">
        <v>1</v>
      </c>
      <c r="BX605" s="132">
        <v>2</v>
      </c>
      <c r="BY605" s="132">
        <v>3</v>
      </c>
      <c r="BZ605" s="132">
        <v>3</v>
      </c>
      <c r="CA605" s="132">
        <v>2</v>
      </c>
      <c r="CB605" s="132">
        <v>0</v>
      </c>
      <c r="CC605" s="132">
        <v>1</v>
      </c>
      <c r="CD605" s="132">
        <v>2</v>
      </c>
      <c r="CE605" s="132">
        <v>1</v>
      </c>
      <c r="CF605" s="132">
        <v>4</v>
      </c>
      <c r="CG605" s="132">
        <v>6</v>
      </c>
      <c r="CH605" s="132">
        <v>4</v>
      </c>
      <c r="CI605" s="132">
        <v>3</v>
      </c>
      <c r="CJ605" s="132">
        <v>3</v>
      </c>
      <c r="CK605" s="132">
        <v>7</v>
      </c>
      <c r="CL605" s="132">
        <v>2</v>
      </c>
      <c r="CM605" s="132">
        <v>5</v>
      </c>
      <c r="CN605" s="132">
        <v>4</v>
      </c>
      <c r="CO605" s="132">
        <v>1</v>
      </c>
      <c r="CP605" s="133">
        <v>5</v>
      </c>
    </row>
    <row r="606" spans="2:94" x14ac:dyDescent="0.3">
      <c r="B606" s="18" t="str">
        <f t="shared" si="15"/>
        <v>movingGoogle Android</v>
      </c>
      <c r="C606" s="18" t="s">
        <v>223</v>
      </c>
      <c r="D606" s="18" t="s">
        <v>4</v>
      </c>
      <c r="E606" s="18">
        <v>6</v>
      </c>
      <c r="F606" s="18">
        <v>7</v>
      </c>
      <c r="G606" s="18">
        <v>6</v>
      </c>
      <c r="H606" s="18">
        <v>7</v>
      </c>
      <c r="I606" s="18">
        <v>4</v>
      </c>
      <c r="J606" s="18">
        <v>4</v>
      </c>
      <c r="K606" s="18">
        <v>4</v>
      </c>
      <c r="L606" s="18">
        <v>5</v>
      </c>
      <c r="M606" s="18">
        <v>2</v>
      </c>
      <c r="N606" s="18">
        <v>4</v>
      </c>
      <c r="O606" s="18">
        <v>0</v>
      </c>
      <c r="P606" s="18">
        <v>6</v>
      </c>
      <c r="Q606" s="18">
        <v>5</v>
      </c>
      <c r="R606" s="18">
        <v>4</v>
      </c>
      <c r="S606" s="18">
        <v>10</v>
      </c>
      <c r="T606" s="18">
        <v>5</v>
      </c>
      <c r="U606" s="18">
        <v>2</v>
      </c>
      <c r="V606" s="18">
        <v>2</v>
      </c>
      <c r="W606" s="18">
        <v>2</v>
      </c>
      <c r="X606" s="18">
        <v>8</v>
      </c>
      <c r="Y606" s="18">
        <v>3</v>
      </c>
      <c r="Z606" s="18">
        <v>4</v>
      </c>
      <c r="AA606" s="18">
        <v>2</v>
      </c>
      <c r="AB606" s="132">
        <v>1</v>
      </c>
      <c r="AC606" s="132">
        <v>3</v>
      </c>
      <c r="AD606" s="132">
        <v>5</v>
      </c>
      <c r="AE606" s="132">
        <v>9</v>
      </c>
      <c r="AF606" s="132">
        <v>5</v>
      </c>
      <c r="AG606" s="132">
        <v>13</v>
      </c>
      <c r="AH606" s="132">
        <v>10</v>
      </c>
      <c r="AI606" s="132">
        <v>4</v>
      </c>
      <c r="AJ606" s="132">
        <v>8</v>
      </c>
      <c r="AK606" s="132">
        <v>8</v>
      </c>
      <c r="AL606" s="132">
        <v>5</v>
      </c>
      <c r="AM606" s="132">
        <v>7</v>
      </c>
      <c r="AN606" s="132">
        <v>5</v>
      </c>
      <c r="AO606" s="132">
        <v>2</v>
      </c>
      <c r="AP606" s="132">
        <v>2</v>
      </c>
      <c r="AQ606" s="132">
        <v>4</v>
      </c>
      <c r="AR606" s="132">
        <v>4</v>
      </c>
      <c r="AS606" s="132">
        <v>8</v>
      </c>
      <c r="AT606" s="132">
        <v>5</v>
      </c>
      <c r="AU606" s="132">
        <v>6</v>
      </c>
      <c r="AV606" s="132">
        <v>1</v>
      </c>
      <c r="AW606" s="132">
        <v>3</v>
      </c>
      <c r="AX606" s="132">
        <v>3</v>
      </c>
      <c r="AY606" s="132">
        <v>2</v>
      </c>
      <c r="AZ606" s="132">
        <v>6</v>
      </c>
      <c r="BA606" s="132">
        <v>3</v>
      </c>
      <c r="BB606" s="132">
        <v>4</v>
      </c>
      <c r="BC606" s="132">
        <v>5</v>
      </c>
      <c r="BD606" s="132">
        <v>1</v>
      </c>
      <c r="BE606" s="132">
        <v>4</v>
      </c>
      <c r="BF606" s="132">
        <v>3</v>
      </c>
      <c r="BG606" s="132">
        <v>7</v>
      </c>
      <c r="BH606" s="132">
        <v>8</v>
      </c>
      <c r="BI606" s="132">
        <v>6</v>
      </c>
      <c r="BJ606" s="132">
        <v>4</v>
      </c>
      <c r="BK606" s="132">
        <v>3</v>
      </c>
      <c r="BL606" s="132">
        <v>2</v>
      </c>
      <c r="BM606" s="132">
        <v>6</v>
      </c>
      <c r="BN606" s="132">
        <v>2</v>
      </c>
      <c r="BO606" s="132">
        <v>3</v>
      </c>
      <c r="BP606" s="132">
        <v>6</v>
      </c>
      <c r="BQ606" s="132">
        <v>5</v>
      </c>
      <c r="BR606" s="132">
        <v>4</v>
      </c>
      <c r="BS606" s="132">
        <v>5</v>
      </c>
      <c r="BT606" s="132">
        <v>4</v>
      </c>
      <c r="BU606" s="132">
        <v>1</v>
      </c>
      <c r="BV606" s="132">
        <v>3</v>
      </c>
      <c r="BW606" s="132">
        <v>5</v>
      </c>
      <c r="BX606" s="132">
        <v>5</v>
      </c>
      <c r="BY606" s="132">
        <v>3</v>
      </c>
      <c r="BZ606" s="132">
        <v>1</v>
      </c>
      <c r="CA606" s="132">
        <v>2</v>
      </c>
      <c r="CB606" s="132">
        <v>2</v>
      </c>
      <c r="CC606" s="132">
        <v>4</v>
      </c>
      <c r="CD606" s="132">
        <v>3</v>
      </c>
      <c r="CE606" s="132">
        <v>6</v>
      </c>
      <c r="CF606" s="132">
        <v>2</v>
      </c>
      <c r="CG606" s="132">
        <v>0</v>
      </c>
      <c r="CH606" s="132">
        <v>1</v>
      </c>
      <c r="CI606" s="132">
        <v>2</v>
      </c>
      <c r="CJ606" s="132">
        <v>1</v>
      </c>
      <c r="CK606" s="132">
        <v>6</v>
      </c>
      <c r="CL606" s="132">
        <v>3</v>
      </c>
      <c r="CM606" s="132">
        <v>3</v>
      </c>
      <c r="CN606" s="132">
        <v>10</v>
      </c>
      <c r="CO606" s="132">
        <v>5</v>
      </c>
      <c r="CP606" s="133">
        <v>5</v>
      </c>
    </row>
    <row r="607" spans="2:94" x14ac:dyDescent="0.3">
      <c r="B607" s="18" t="str">
        <f t="shared" si="15"/>
        <v>upgradeGoogle Android</v>
      </c>
      <c r="C607" s="18" t="s">
        <v>1060</v>
      </c>
      <c r="D607" s="18" t="s">
        <v>4</v>
      </c>
      <c r="E607" s="18">
        <v>2</v>
      </c>
      <c r="F607" s="18">
        <v>1</v>
      </c>
      <c r="G607" s="18">
        <v>1</v>
      </c>
      <c r="H607" s="18">
        <v>4</v>
      </c>
      <c r="I607" s="18">
        <v>1</v>
      </c>
      <c r="J607" s="18">
        <v>0</v>
      </c>
      <c r="K607" s="18">
        <v>3</v>
      </c>
      <c r="L607" s="18">
        <v>3</v>
      </c>
      <c r="M607" s="18">
        <v>2</v>
      </c>
      <c r="N607" s="18">
        <v>3</v>
      </c>
      <c r="O607" s="18">
        <v>2</v>
      </c>
      <c r="P607" s="18">
        <v>2</v>
      </c>
      <c r="Q607" s="18">
        <v>1</v>
      </c>
      <c r="R607" s="18">
        <v>1</v>
      </c>
      <c r="S607" s="18">
        <v>1</v>
      </c>
      <c r="T607" s="18">
        <v>1</v>
      </c>
      <c r="U607" s="18">
        <v>1</v>
      </c>
      <c r="V607" s="18">
        <v>2</v>
      </c>
      <c r="W607" s="18">
        <v>2</v>
      </c>
      <c r="X607" s="18">
        <v>2</v>
      </c>
      <c r="Y607" s="18">
        <v>0</v>
      </c>
      <c r="Z607" s="18">
        <v>3</v>
      </c>
      <c r="AA607" s="18">
        <v>3</v>
      </c>
      <c r="AB607" s="132">
        <v>2</v>
      </c>
      <c r="AC607" s="132">
        <v>1</v>
      </c>
      <c r="AD607" s="132">
        <v>1</v>
      </c>
      <c r="AE607" s="132">
        <v>1</v>
      </c>
      <c r="AF607" s="132">
        <v>1</v>
      </c>
      <c r="AG607" s="132">
        <v>1</v>
      </c>
      <c r="AH607" s="132">
        <v>2</v>
      </c>
      <c r="AI607" s="132">
        <v>3</v>
      </c>
      <c r="AJ607" s="132">
        <v>3</v>
      </c>
      <c r="AK607" s="132">
        <v>1</v>
      </c>
      <c r="AL607" s="132">
        <v>1</v>
      </c>
      <c r="AM607" s="132">
        <v>2</v>
      </c>
      <c r="AN607" s="132">
        <v>0</v>
      </c>
      <c r="AO607" s="132">
        <v>2</v>
      </c>
      <c r="AP607" s="132">
        <v>5</v>
      </c>
      <c r="AQ607" s="132">
        <v>4</v>
      </c>
      <c r="AR607" s="132">
        <v>1</v>
      </c>
      <c r="AS607" s="132">
        <v>1</v>
      </c>
      <c r="AT607" s="132">
        <v>3</v>
      </c>
      <c r="AU607" s="132">
        <v>2</v>
      </c>
      <c r="AV607" s="132">
        <v>0</v>
      </c>
      <c r="AW607" s="132">
        <v>2</v>
      </c>
      <c r="AX607" s="132">
        <v>1</v>
      </c>
      <c r="AY607" s="132">
        <v>2</v>
      </c>
      <c r="AZ607" s="132">
        <v>3</v>
      </c>
      <c r="BA607" s="132">
        <v>2</v>
      </c>
      <c r="BB607" s="132">
        <v>2</v>
      </c>
      <c r="BC607" s="132">
        <v>5</v>
      </c>
      <c r="BD607" s="132">
        <v>3</v>
      </c>
      <c r="BE607" s="132">
        <v>6</v>
      </c>
      <c r="BF607" s="132">
        <v>1</v>
      </c>
      <c r="BG607" s="132">
        <v>6</v>
      </c>
      <c r="BH607" s="132">
        <v>0</v>
      </c>
      <c r="BI607" s="132">
        <v>2</v>
      </c>
      <c r="BJ607" s="132">
        <v>2</v>
      </c>
      <c r="BK607" s="132">
        <v>2</v>
      </c>
      <c r="BL607" s="132">
        <v>4</v>
      </c>
      <c r="BM607" s="132">
        <v>2</v>
      </c>
      <c r="BN607" s="132">
        <v>3</v>
      </c>
      <c r="BO607" s="132">
        <v>1</v>
      </c>
      <c r="BP607" s="132">
        <v>3</v>
      </c>
      <c r="BQ607" s="132">
        <v>3</v>
      </c>
      <c r="BR607" s="132">
        <v>3</v>
      </c>
      <c r="BS607" s="132">
        <v>2</v>
      </c>
      <c r="BT607" s="132">
        <v>0</v>
      </c>
      <c r="BU607" s="132">
        <v>0</v>
      </c>
      <c r="BV607" s="132">
        <v>3</v>
      </c>
      <c r="BW607" s="132">
        <v>2</v>
      </c>
      <c r="BX607" s="132">
        <v>1</v>
      </c>
      <c r="BY607" s="132">
        <v>4</v>
      </c>
      <c r="BZ607" s="132">
        <v>2</v>
      </c>
      <c r="CA607" s="132">
        <v>1</v>
      </c>
      <c r="CB607" s="132">
        <v>2</v>
      </c>
      <c r="CC607" s="132">
        <v>4</v>
      </c>
      <c r="CD607" s="132">
        <v>1</v>
      </c>
      <c r="CE607" s="132">
        <v>7</v>
      </c>
      <c r="CF607" s="132">
        <v>1</v>
      </c>
      <c r="CG607" s="132">
        <v>3</v>
      </c>
      <c r="CH607" s="132">
        <v>1</v>
      </c>
      <c r="CI607" s="132">
        <v>2</v>
      </c>
      <c r="CJ607" s="132">
        <v>2</v>
      </c>
      <c r="CK607" s="132">
        <v>2</v>
      </c>
      <c r="CL607" s="132">
        <v>2</v>
      </c>
      <c r="CM607" s="132">
        <v>4</v>
      </c>
      <c r="CN607" s="132">
        <v>5</v>
      </c>
      <c r="CO607" s="132">
        <v>5</v>
      </c>
      <c r="CP607" s="133">
        <v>5</v>
      </c>
    </row>
    <row r="608" spans="2:94" x14ac:dyDescent="0.3">
      <c r="B608" s="18" t="str">
        <f t="shared" si="15"/>
        <v>plansGoogle Android</v>
      </c>
      <c r="C608" s="18" t="s">
        <v>232</v>
      </c>
      <c r="D608" s="18" t="s">
        <v>4</v>
      </c>
      <c r="E608" s="18">
        <v>6</v>
      </c>
      <c r="F608" s="18">
        <v>4</v>
      </c>
      <c r="G608" s="18">
        <v>4</v>
      </c>
      <c r="H608" s="18">
        <v>4</v>
      </c>
      <c r="I608" s="18">
        <v>5</v>
      </c>
      <c r="J608" s="18">
        <v>6</v>
      </c>
      <c r="K608" s="18">
        <v>4</v>
      </c>
      <c r="L608" s="18">
        <v>5</v>
      </c>
      <c r="M608" s="18">
        <v>5</v>
      </c>
      <c r="N608" s="18">
        <v>2</v>
      </c>
      <c r="O608" s="18">
        <v>4</v>
      </c>
      <c r="P608" s="18">
        <v>3</v>
      </c>
      <c r="Q608" s="18">
        <v>4</v>
      </c>
      <c r="R608" s="18">
        <v>4</v>
      </c>
      <c r="S608" s="18">
        <v>7</v>
      </c>
      <c r="T608" s="18">
        <v>7</v>
      </c>
      <c r="U608" s="18">
        <v>6</v>
      </c>
      <c r="V608" s="18">
        <v>5</v>
      </c>
      <c r="W608" s="18">
        <v>3</v>
      </c>
      <c r="X608" s="18">
        <v>3</v>
      </c>
      <c r="Y608" s="18">
        <v>2</v>
      </c>
      <c r="Z608" s="18">
        <v>3</v>
      </c>
      <c r="AA608" s="18">
        <v>5</v>
      </c>
      <c r="AB608" s="131">
        <v>1</v>
      </c>
      <c r="AC608" s="131">
        <v>4</v>
      </c>
      <c r="AD608" s="131">
        <v>4</v>
      </c>
      <c r="AE608" s="131">
        <v>3</v>
      </c>
      <c r="AF608" s="131">
        <v>2</v>
      </c>
      <c r="AG608" s="131">
        <v>4</v>
      </c>
      <c r="AH608" s="131">
        <v>3</v>
      </c>
      <c r="AI608" s="131">
        <v>4</v>
      </c>
      <c r="AJ608" s="131">
        <v>5</v>
      </c>
      <c r="AK608" s="131">
        <v>4</v>
      </c>
      <c r="AL608" s="131">
        <v>3</v>
      </c>
      <c r="AM608" s="131">
        <v>3</v>
      </c>
      <c r="AN608" s="131">
        <v>4</v>
      </c>
      <c r="AO608" s="131">
        <v>3</v>
      </c>
      <c r="AP608" s="131">
        <v>1</v>
      </c>
      <c r="AQ608" s="131">
        <v>1</v>
      </c>
      <c r="AR608" s="131">
        <v>2</v>
      </c>
      <c r="AS608" s="131">
        <v>2</v>
      </c>
      <c r="AT608" s="131">
        <v>3</v>
      </c>
      <c r="AU608" s="131">
        <v>3</v>
      </c>
      <c r="AV608" s="131">
        <v>1</v>
      </c>
      <c r="AW608" s="131">
        <v>5</v>
      </c>
      <c r="AX608" s="131">
        <v>4</v>
      </c>
      <c r="AY608" s="131">
        <v>4</v>
      </c>
      <c r="AZ608" s="131">
        <v>2</v>
      </c>
      <c r="BA608" s="131">
        <v>4</v>
      </c>
      <c r="BB608" s="131">
        <v>6</v>
      </c>
      <c r="BC608" s="131">
        <v>10</v>
      </c>
      <c r="BD608" s="131">
        <v>2</v>
      </c>
      <c r="BE608" s="131">
        <v>2</v>
      </c>
      <c r="BF608" s="131">
        <v>3</v>
      </c>
      <c r="BG608" s="131">
        <v>3</v>
      </c>
      <c r="BH608" s="131">
        <v>5</v>
      </c>
      <c r="BI608" s="131">
        <v>3</v>
      </c>
      <c r="BJ608" s="131">
        <v>5</v>
      </c>
      <c r="BK608" s="131">
        <v>2</v>
      </c>
      <c r="BL608" s="131">
        <v>2</v>
      </c>
      <c r="BM608" s="131">
        <v>3</v>
      </c>
      <c r="BN608" s="131">
        <v>4</v>
      </c>
      <c r="BO608" s="131">
        <v>3</v>
      </c>
      <c r="BP608" s="131">
        <v>5</v>
      </c>
      <c r="BQ608" s="131">
        <v>5</v>
      </c>
      <c r="BR608" s="131">
        <v>5</v>
      </c>
      <c r="BS608" s="131">
        <v>3</v>
      </c>
      <c r="BT608" s="131">
        <v>4</v>
      </c>
      <c r="BU608" s="131">
        <v>2</v>
      </c>
      <c r="BV608" s="131">
        <v>3</v>
      </c>
      <c r="BW608" s="131">
        <v>3</v>
      </c>
      <c r="BX608" s="131">
        <v>4</v>
      </c>
      <c r="BY608" s="131">
        <v>1</v>
      </c>
      <c r="BZ608" s="131">
        <v>5</v>
      </c>
      <c r="CA608" s="131">
        <v>8</v>
      </c>
      <c r="CB608" s="131">
        <v>5</v>
      </c>
      <c r="CC608" s="131">
        <v>6</v>
      </c>
      <c r="CD608" s="131">
        <v>2</v>
      </c>
      <c r="CE608" s="131">
        <v>0</v>
      </c>
      <c r="CF608" s="131">
        <v>5</v>
      </c>
      <c r="CG608" s="131">
        <v>2</v>
      </c>
      <c r="CH608" s="131">
        <v>6</v>
      </c>
      <c r="CI608" s="131">
        <v>8</v>
      </c>
      <c r="CJ608" s="131">
        <v>2</v>
      </c>
      <c r="CK608" s="131">
        <v>4</v>
      </c>
      <c r="CL608" s="131">
        <v>5</v>
      </c>
      <c r="CM608" s="131">
        <v>6</v>
      </c>
      <c r="CN608" s="131">
        <v>1</v>
      </c>
      <c r="CO608" s="131">
        <v>1</v>
      </c>
      <c r="CP608" s="131">
        <v>5</v>
      </c>
    </row>
    <row r="609" spans="2:94" x14ac:dyDescent="0.3">
      <c r="B609" s="18" t="str">
        <f t="shared" si="15"/>
        <v>outagesGoogle Android</v>
      </c>
      <c r="C609" s="18" t="s">
        <v>226</v>
      </c>
      <c r="D609" s="18" t="s">
        <v>4</v>
      </c>
      <c r="E609" s="18">
        <v>5</v>
      </c>
      <c r="F609" s="18">
        <v>3</v>
      </c>
      <c r="G609" s="18">
        <v>4</v>
      </c>
      <c r="H609" s="18">
        <v>5</v>
      </c>
      <c r="I609" s="18">
        <v>4</v>
      </c>
      <c r="J609" s="18">
        <v>10</v>
      </c>
      <c r="K609" s="18">
        <v>8</v>
      </c>
      <c r="L609" s="18">
        <v>5</v>
      </c>
      <c r="M609" s="18">
        <v>5</v>
      </c>
      <c r="N609" s="18">
        <v>10</v>
      </c>
      <c r="O609" s="18">
        <v>3</v>
      </c>
      <c r="P609" s="18">
        <v>7</v>
      </c>
      <c r="Q609" s="18">
        <v>3</v>
      </c>
      <c r="R609" s="18">
        <v>6</v>
      </c>
      <c r="S609" s="18">
        <v>13</v>
      </c>
      <c r="T609" s="18">
        <v>8</v>
      </c>
      <c r="U609" s="18">
        <v>3</v>
      </c>
      <c r="V609" s="18">
        <v>10</v>
      </c>
      <c r="W609" s="18">
        <v>8</v>
      </c>
      <c r="X609" s="18">
        <v>3</v>
      </c>
      <c r="Y609" s="18">
        <v>7</v>
      </c>
      <c r="Z609" s="18">
        <v>8</v>
      </c>
      <c r="AA609" s="18">
        <v>4</v>
      </c>
      <c r="AB609" s="131">
        <v>4</v>
      </c>
      <c r="AC609" s="131">
        <v>4</v>
      </c>
      <c r="AD609" s="131">
        <v>8</v>
      </c>
      <c r="AE609" s="131">
        <v>3</v>
      </c>
      <c r="AF609" s="131">
        <v>11</v>
      </c>
      <c r="AG609" s="131">
        <v>10</v>
      </c>
      <c r="AH609" s="131">
        <v>24</v>
      </c>
      <c r="AI609" s="131">
        <v>9</v>
      </c>
      <c r="AJ609" s="131">
        <v>6</v>
      </c>
      <c r="AK609" s="131">
        <v>4</v>
      </c>
      <c r="AL609" s="131">
        <v>11</v>
      </c>
      <c r="AM609" s="131">
        <v>11</v>
      </c>
      <c r="AN609" s="131">
        <v>7</v>
      </c>
      <c r="AO609" s="131">
        <v>6</v>
      </c>
      <c r="AP609" s="131">
        <v>2</v>
      </c>
      <c r="AQ609" s="131">
        <v>4</v>
      </c>
      <c r="AR609" s="131">
        <v>7</v>
      </c>
      <c r="AS609" s="131">
        <v>5</v>
      </c>
      <c r="AT609" s="131">
        <v>5</v>
      </c>
      <c r="AU609" s="131">
        <v>9</v>
      </c>
      <c r="AV609" s="131">
        <v>8</v>
      </c>
      <c r="AW609" s="131">
        <v>5</v>
      </c>
      <c r="AX609" s="131">
        <v>0</v>
      </c>
      <c r="AY609" s="131">
        <v>4</v>
      </c>
      <c r="AZ609" s="131">
        <v>8</v>
      </c>
      <c r="BA609" s="131">
        <v>10</v>
      </c>
      <c r="BB609" s="131">
        <v>8</v>
      </c>
      <c r="BC609" s="131">
        <v>10</v>
      </c>
      <c r="BD609" s="131">
        <v>5</v>
      </c>
      <c r="BE609" s="131">
        <v>2</v>
      </c>
      <c r="BF609" s="131">
        <v>6</v>
      </c>
      <c r="BG609" s="131">
        <v>5</v>
      </c>
      <c r="BH609" s="131">
        <v>6</v>
      </c>
      <c r="BI609" s="131">
        <v>2</v>
      </c>
      <c r="BJ609" s="131">
        <v>3</v>
      </c>
      <c r="BK609" s="131">
        <v>8</v>
      </c>
      <c r="BL609" s="131">
        <v>3</v>
      </c>
      <c r="BM609" s="131">
        <v>7</v>
      </c>
      <c r="BN609" s="131">
        <v>7</v>
      </c>
      <c r="BO609" s="131">
        <v>7</v>
      </c>
      <c r="BP609" s="131">
        <v>3</v>
      </c>
      <c r="BQ609" s="131">
        <v>5</v>
      </c>
      <c r="BR609" s="131">
        <v>6</v>
      </c>
      <c r="BS609" s="131">
        <v>6</v>
      </c>
      <c r="BT609" s="131">
        <v>10</v>
      </c>
      <c r="BU609" s="131">
        <v>4</v>
      </c>
      <c r="BV609" s="131">
        <v>9</v>
      </c>
      <c r="BW609" s="131">
        <v>8</v>
      </c>
      <c r="BX609" s="131">
        <v>8</v>
      </c>
      <c r="BY609" s="131">
        <v>8</v>
      </c>
      <c r="BZ609" s="131">
        <v>6</v>
      </c>
      <c r="CA609" s="131">
        <v>5</v>
      </c>
      <c r="CB609" s="131">
        <v>4</v>
      </c>
      <c r="CC609" s="131">
        <v>8</v>
      </c>
      <c r="CD609" s="131">
        <v>11</v>
      </c>
      <c r="CE609" s="131">
        <v>10</v>
      </c>
      <c r="CF609" s="131">
        <v>8</v>
      </c>
      <c r="CG609" s="131">
        <v>7</v>
      </c>
      <c r="CH609" s="131">
        <v>5</v>
      </c>
      <c r="CI609" s="131">
        <v>6</v>
      </c>
      <c r="CJ609" s="131">
        <v>4</v>
      </c>
      <c r="CK609" s="131">
        <v>4</v>
      </c>
      <c r="CL609" s="131">
        <v>5</v>
      </c>
      <c r="CM609" s="131">
        <v>5</v>
      </c>
      <c r="CN609" s="131">
        <v>5</v>
      </c>
      <c r="CO609" s="131">
        <v>9</v>
      </c>
      <c r="CP609" s="131">
        <v>5</v>
      </c>
    </row>
    <row r="610" spans="2:94" x14ac:dyDescent="0.3">
      <c r="B610" s="18" t="str">
        <f t="shared" si="15"/>
        <v>customer serviceGoogle Android</v>
      </c>
      <c r="C610" s="18" t="s">
        <v>219</v>
      </c>
      <c r="D610" s="18" t="s">
        <v>4</v>
      </c>
      <c r="E610" s="18">
        <v>10</v>
      </c>
      <c r="F610" s="18">
        <v>3</v>
      </c>
      <c r="G610" s="18">
        <v>2</v>
      </c>
      <c r="H610" s="18">
        <v>2</v>
      </c>
      <c r="I610" s="18">
        <v>2</v>
      </c>
      <c r="J610" s="18">
        <v>5</v>
      </c>
      <c r="K610" s="18">
        <v>7</v>
      </c>
      <c r="L610" s="18">
        <v>12</v>
      </c>
      <c r="M610" s="18">
        <v>4</v>
      </c>
      <c r="N610" s="18">
        <v>5</v>
      </c>
      <c r="O610" s="18">
        <v>5</v>
      </c>
      <c r="P610" s="18">
        <v>8</v>
      </c>
      <c r="Q610" s="18">
        <v>3</v>
      </c>
      <c r="R610" s="18">
        <v>3</v>
      </c>
      <c r="S610" s="18">
        <v>6</v>
      </c>
      <c r="T610" s="18">
        <v>8</v>
      </c>
      <c r="U610" s="18">
        <v>6</v>
      </c>
      <c r="V610" s="18">
        <v>2</v>
      </c>
      <c r="W610" s="18">
        <v>6</v>
      </c>
      <c r="X610" s="18">
        <v>6</v>
      </c>
      <c r="Y610" s="18">
        <v>1</v>
      </c>
      <c r="Z610" s="18">
        <v>4</v>
      </c>
      <c r="AA610" s="18">
        <v>4</v>
      </c>
      <c r="AB610" s="18">
        <v>2</v>
      </c>
      <c r="AC610" s="18">
        <v>2</v>
      </c>
      <c r="AD610" s="18">
        <v>8</v>
      </c>
      <c r="AE610" s="18">
        <v>3</v>
      </c>
      <c r="AF610" s="18">
        <v>3</v>
      </c>
      <c r="AG610" s="18">
        <v>2</v>
      </c>
      <c r="AH610" s="18">
        <v>5</v>
      </c>
      <c r="AI610" s="18">
        <v>3</v>
      </c>
      <c r="AJ610" s="18">
        <v>6</v>
      </c>
      <c r="AK610" s="18">
        <v>6</v>
      </c>
      <c r="AL610" s="18">
        <v>1</v>
      </c>
      <c r="AM610" s="18">
        <v>4</v>
      </c>
      <c r="AN610" s="18">
        <v>3</v>
      </c>
      <c r="AO610" s="18">
        <v>4</v>
      </c>
      <c r="AP610" s="18">
        <v>7</v>
      </c>
      <c r="AQ610" s="18">
        <v>2</v>
      </c>
      <c r="AR610" s="18">
        <v>6</v>
      </c>
      <c r="AS610" s="18">
        <v>1</v>
      </c>
      <c r="AT610" s="18">
        <v>8</v>
      </c>
      <c r="AU610" s="18">
        <v>10</v>
      </c>
      <c r="AV610" s="18">
        <v>3</v>
      </c>
      <c r="AW610" s="18">
        <v>0</v>
      </c>
      <c r="AX610" s="18">
        <v>2</v>
      </c>
      <c r="AY610" s="18">
        <v>5</v>
      </c>
      <c r="AZ610" s="18">
        <v>1</v>
      </c>
      <c r="BA610" s="18">
        <v>6</v>
      </c>
      <c r="BB610" s="18">
        <v>3</v>
      </c>
      <c r="BC610" s="18">
        <v>5</v>
      </c>
      <c r="BD610" s="18">
        <v>5</v>
      </c>
      <c r="BE610" s="18">
        <v>2</v>
      </c>
      <c r="BF610" s="18">
        <v>2</v>
      </c>
      <c r="BG610" s="18">
        <v>6</v>
      </c>
      <c r="BH610" s="18">
        <v>6</v>
      </c>
      <c r="BI610" s="18">
        <v>4</v>
      </c>
      <c r="BJ610" s="18">
        <v>4</v>
      </c>
      <c r="BK610" s="18">
        <v>1</v>
      </c>
      <c r="BL610" s="18">
        <v>2</v>
      </c>
      <c r="BM610" s="18">
        <v>4</v>
      </c>
      <c r="BN610" s="18">
        <v>2</v>
      </c>
      <c r="BO610" s="18">
        <v>3</v>
      </c>
      <c r="BP610" s="18">
        <v>6</v>
      </c>
      <c r="BQ610" s="18">
        <v>3</v>
      </c>
      <c r="BR610" s="18">
        <v>3</v>
      </c>
      <c r="BS610" s="18">
        <v>2</v>
      </c>
      <c r="BT610" s="18">
        <v>7</v>
      </c>
      <c r="BU610" s="18">
        <v>7</v>
      </c>
      <c r="BV610" s="18">
        <v>8</v>
      </c>
      <c r="BW610" s="18">
        <v>8</v>
      </c>
      <c r="BX610" s="18">
        <v>3</v>
      </c>
      <c r="BY610" s="18">
        <v>3</v>
      </c>
      <c r="BZ610" s="18">
        <v>3</v>
      </c>
      <c r="CA610" s="18">
        <v>3</v>
      </c>
      <c r="CB610" s="18">
        <v>7</v>
      </c>
      <c r="CC610" s="18">
        <v>6</v>
      </c>
      <c r="CD610" s="18">
        <v>5</v>
      </c>
      <c r="CE610" s="18">
        <v>8</v>
      </c>
      <c r="CF610" s="18">
        <v>4</v>
      </c>
      <c r="CG610" s="18">
        <v>2</v>
      </c>
      <c r="CH610" s="18">
        <v>4</v>
      </c>
      <c r="CI610" s="18">
        <v>2</v>
      </c>
      <c r="CJ610" s="18">
        <v>5</v>
      </c>
      <c r="CK610" s="18">
        <v>3</v>
      </c>
      <c r="CL610" s="18">
        <v>5</v>
      </c>
      <c r="CM610" s="18">
        <v>4</v>
      </c>
      <c r="CN610" s="18">
        <v>1</v>
      </c>
      <c r="CO610" s="18">
        <v>10</v>
      </c>
      <c r="CP610" s="18">
        <v>5</v>
      </c>
    </row>
    <row r="611" spans="2:94" x14ac:dyDescent="0.3">
      <c r="B611" s="18" t="str">
        <f t="shared" si="15"/>
        <v>set upGoogle Android</v>
      </c>
      <c r="C611" s="18" t="s">
        <v>224</v>
      </c>
      <c r="D611" s="18" t="s">
        <v>4</v>
      </c>
      <c r="E611" s="18">
        <v>3</v>
      </c>
      <c r="F611" s="18">
        <v>4</v>
      </c>
      <c r="G611" s="18">
        <v>4</v>
      </c>
      <c r="H611" s="18">
        <v>4</v>
      </c>
      <c r="I611" s="18">
        <v>4</v>
      </c>
      <c r="J611" s="18">
        <v>6</v>
      </c>
      <c r="K611" s="18">
        <v>4</v>
      </c>
      <c r="L611" s="18">
        <v>4</v>
      </c>
      <c r="M611" s="18">
        <v>4</v>
      </c>
      <c r="N611" s="18">
        <v>6</v>
      </c>
      <c r="O611" s="18">
        <v>1</v>
      </c>
      <c r="P611" s="18">
        <v>1</v>
      </c>
      <c r="Q611" s="18">
        <v>6</v>
      </c>
      <c r="R611" s="18">
        <v>3</v>
      </c>
      <c r="S611" s="18">
        <v>4</v>
      </c>
      <c r="T611" s="18">
        <v>4</v>
      </c>
      <c r="U611" s="18">
        <v>4</v>
      </c>
      <c r="V611" s="18">
        <v>1</v>
      </c>
      <c r="W611" s="18">
        <v>9</v>
      </c>
      <c r="X611" s="18">
        <v>3</v>
      </c>
      <c r="Y611" s="18">
        <v>4</v>
      </c>
      <c r="Z611" s="18">
        <v>0</v>
      </c>
      <c r="AA611" s="18">
        <v>7</v>
      </c>
      <c r="AB611" s="18">
        <v>7</v>
      </c>
      <c r="AC611" s="18">
        <v>1</v>
      </c>
      <c r="AD611" s="18">
        <v>3</v>
      </c>
      <c r="AE611" s="18">
        <v>3</v>
      </c>
      <c r="AF611" s="18">
        <v>0</v>
      </c>
      <c r="AG611" s="18">
        <v>4</v>
      </c>
      <c r="AH611" s="18">
        <v>3</v>
      </c>
      <c r="AI611" s="18">
        <v>4</v>
      </c>
      <c r="AJ611" s="18">
        <v>0</v>
      </c>
      <c r="AK611" s="18">
        <v>6</v>
      </c>
      <c r="AL611" s="18">
        <v>4</v>
      </c>
      <c r="AM611" s="18">
        <v>1</v>
      </c>
      <c r="AN611" s="18">
        <v>5</v>
      </c>
      <c r="AO611" s="18">
        <v>5</v>
      </c>
      <c r="AP611" s="18">
        <v>7</v>
      </c>
      <c r="AQ611" s="18">
        <v>5</v>
      </c>
      <c r="AR611" s="18">
        <v>2</v>
      </c>
      <c r="AS611" s="18">
        <v>5</v>
      </c>
      <c r="AT611" s="18">
        <v>4</v>
      </c>
      <c r="AU611" s="18">
        <v>1</v>
      </c>
      <c r="AV611" s="18">
        <v>5</v>
      </c>
      <c r="AW611" s="18">
        <v>5</v>
      </c>
      <c r="AX611" s="18">
        <v>0</v>
      </c>
      <c r="AY611" s="18">
        <v>6</v>
      </c>
      <c r="AZ611" s="18">
        <v>4</v>
      </c>
      <c r="BA611" s="18">
        <v>4</v>
      </c>
      <c r="BB611" s="18">
        <v>4</v>
      </c>
      <c r="BC611" s="18">
        <v>3</v>
      </c>
      <c r="BD611" s="18">
        <v>2</v>
      </c>
      <c r="BE611" s="18">
        <v>1</v>
      </c>
      <c r="BF611" s="18">
        <v>3</v>
      </c>
      <c r="BG611" s="18">
        <v>3</v>
      </c>
      <c r="BH611" s="18">
        <v>6</v>
      </c>
      <c r="BI611" s="18">
        <v>4</v>
      </c>
      <c r="BJ611" s="18">
        <v>2</v>
      </c>
      <c r="BK611" s="18">
        <v>2</v>
      </c>
      <c r="BL611" s="18">
        <v>3</v>
      </c>
      <c r="BM611" s="18">
        <v>4</v>
      </c>
      <c r="BN611" s="18">
        <v>5</v>
      </c>
      <c r="BO611" s="18">
        <v>4</v>
      </c>
      <c r="BP611" s="18">
        <v>2</v>
      </c>
      <c r="BQ611" s="18">
        <v>4</v>
      </c>
      <c r="BR611" s="18">
        <v>10</v>
      </c>
      <c r="BS611" s="18">
        <v>3</v>
      </c>
      <c r="BT611" s="18">
        <v>5</v>
      </c>
      <c r="BU611" s="18">
        <v>3</v>
      </c>
      <c r="BV611" s="18">
        <v>0</v>
      </c>
      <c r="BW611" s="18">
        <v>6</v>
      </c>
      <c r="BX611" s="18">
        <v>4</v>
      </c>
      <c r="BY611" s="18">
        <v>11</v>
      </c>
      <c r="BZ611" s="18">
        <v>3</v>
      </c>
      <c r="CA611" s="18">
        <v>7</v>
      </c>
      <c r="CB611" s="18">
        <v>2</v>
      </c>
      <c r="CC611" s="18">
        <v>5</v>
      </c>
      <c r="CD611" s="18">
        <v>8</v>
      </c>
      <c r="CE611" s="18">
        <v>4</v>
      </c>
      <c r="CF611" s="18">
        <v>3</v>
      </c>
      <c r="CG611" s="18">
        <v>2</v>
      </c>
      <c r="CH611" s="18">
        <v>2</v>
      </c>
      <c r="CI611" s="18">
        <v>0</v>
      </c>
      <c r="CJ611" s="18">
        <v>1</v>
      </c>
      <c r="CK611" s="18">
        <v>2</v>
      </c>
      <c r="CL611" s="18">
        <v>4</v>
      </c>
      <c r="CM611" s="18">
        <v>5</v>
      </c>
      <c r="CN611" s="18">
        <v>3</v>
      </c>
      <c r="CO611" s="18">
        <v>2</v>
      </c>
      <c r="CP611" s="18">
        <v>5</v>
      </c>
    </row>
    <row r="612" spans="2:94" x14ac:dyDescent="0.3">
      <c r="B612" s="18" t="str">
        <f t="shared" si="15"/>
        <v>speedGoogle Android</v>
      </c>
      <c r="C612" s="18" t="s">
        <v>1061</v>
      </c>
      <c r="D612" s="18" t="s">
        <v>4</v>
      </c>
      <c r="E612" s="18">
        <v>3</v>
      </c>
      <c r="F612" s="18">
        <v>1</v>
      </c>
      <c r="G612" s="18">
        <v>6</v>
      </c>
      <c r="H612" s="18">
        <v>3</v>
      </c>
      <c r="I612" s="18">
        <v>4</v>
      </c>
      <c r="J612" s="18">
        <v>1</v>
      </c>
      <c r="K612" s="18">
        <v>6</v>
      </c>
      <c r="L612" s="18">
        <v>1</v>
      </c>
      <c r="M612" s="18">
        <v>2</v>
      </c>
      <c r="N612" s="18">
        <v>3</v>
      </c>
      <c r="O612" s="18">
        <v>3</v>
      </c>
      <c r="P612" s="18">
        <v>5</v>
      </c>
      <c r="Q612" s="18">
        <v>6</v>
      </c>
      <c r="R612" s="18">
        <v>5</v>
      </c>
      <c r="S612" s="18">
        <v>5</v>
      </c>
      <c r="T612" s="18">
        <v>1</v>
      </c>
      <c r="U612" s="18">
        <v>2</v>
      </c>
      <c r="V612" s="18">
        <v>3</v>
      </c>
      <c r="W612" s="18">
        <v>2</v>
      </c>
      <c r="X612" s="18">
        <v>4</v>
      </c>
      <c r="Y612" s="18">
        <v>1</v>
      </c>
      <c r="Z612" s="18">
        <v>1</v>
      </c>
      <c r="AA612" s="18">
        <v>3</v>
      </c>
      <c r="AB612" s="18">
        <v>5</v>
      </c>
      <c r="AC612" s="18">
        <v>3</v>
      </c>
      <c r="AD612" s="18">
        <v>1</v>
      </c>
      <c r="AE612" s="18">
        <v>3</v>
      </c>
      <c r="AF612" s="18">
        <v>1</v>
      </c>
      <c r="AG612" s="18">
        <v>5</v>
      </c>
      <c r="AH612" s="18">
        <v>3</v>
      </c>
      <c r="AI612" s="18">
        <v>5</v>
      </c>
      <c r="AJ612" s="18">
        <v>3</v>
      </c>
      <c r="AK612" s="18">
        <v>5</v>
      </c>
      <c r="AL612" s="18">
        <v>5</v>
      </c>
      <c r="AM612" s="18">
        <v>1</v>
      </c>
      <c r="AN612" s="18">
        <v>5</v>
      </c>
      <c r="AO612" s="18">
        <v>2</v>
      </c>
      <c r="AP612" s="18">
        <v>4</v>
      </c>
      <c r="AQ612" s="18">
        <v>7</v>
      </c>
      <c r="AR612" s="18">
        <v>1</v>
      </c>
      <c r="AS612" s="18">
        <v>5</v>
      </c>
      <c r="AT612" s="18">
        <v>1</v>
      </c>
      <c r="AU612" s="18">
        <v>6</v>
      </c>
      <c r="AV612" s="18">
        <v>1</v>
      </c>
      <c r="AW612" s="18">
        <v>2</v>
      </c>
      <c r="AX612" s="18">
        <v>2</v>
      </c>
      <c r="AY612" s="18">
        <v>2</v>
      </c>
      <c r="AZ612" s="18">
        <v>2</v>
      </c>
      <c r="BA612" s="18">
        <v>1</v>
      </c>
      <c r="BB612" s="18">
        <v>4</v>
      </c>
      <c r="BC612" s="18">
        <v>6</v>
      </c>
      <c r="BD612" s="18">
        <v>4</v>
      </c>
      <c r="BE612" s="18">
        <v>5</v>
      </c>
      <c r="BF612" s="18">
        <v>4</v>
      </c>
      <c r="BG612" s="18">
        <v>4</v>
      </c>
      <c r="BH612" s="18">
        <v>2</v>
      </c>
      <c r="BI612" s="18">
        <v>5</v>
      </c>
      <c r="BJ612" s="18">
        <v>2</v>
      </c>
      <c r="BK612" s="18">
        <v>2</v>
      </c>
      <c r="BL612" s="18">
        <v>4</v>
      </c>
      <c r="BM612" s="18">
        <v>2</v>
      </c>
      <c r="BN612" s="18">
        <v>3</v>
      </c>
      <c r="BO612" s="18">
        <v>2</v>
      </c>
      <c r="BP612" s="18">
        <v>5</v>
      </c>
      <c r="BQ612" s="18">
        <v>4</v>
      </c>
      <c r="BR612" s="18">
        <v>6</v>
      </c>
      <c r="BS612" s="18">
        <v>2</v>
      </c>
      <c r="BT612" s="18">
        <v>2</v>
      </c>
      <c r="BU612" s="18">
        <v>5</v>
      </c>
      <c r="BV612" s="18">
        <v>2</v>
      </c>
      <c r="BW612" s="18">
        <v>3</v>
      </c>
      <c r="BX612" s="18">
        <v>0</v>
      </c>
      <c r="BY612" s="18">
        <v>3</v>
      </c>
      <c r="BZ612" s="18">
        <v>5</v>
      </c>
      <c r="CA612" s="18">
        <v>5</v>
      </c>
      <c r="CB612" s="18">
        <v>0</v>
      </c>
      <c r="CC612" s="18">
        <v>2</v>
      </c>
      <c r="CD612" s="18">
        <v>3</v>
      </c>
      <c r="CE612" s="18">
        <v>4</v>
      </c>
      <c r="CF612" s="18">
        <v>5</v>
      </c>
      <c r="CG612" s="18">
        <v>1</v>
      </c>
      <c r="CH612" s="18">
        <v>5</v>
      </c>
      <c r="CI612" s="18">
        <v>3</v>
      </c>
      <c r="CJ612" s="18">
        <v>2</v>
      </c>
      <c r="CK612" s="18">
        <v>2</v>
      </c>
      <c r="CL612" s="18">
        <v>2</v>
      </c>
      <c r="CM612" s="18">
        <v>0</v>
      </c>
      <c r="CN612" s="18">
        <v>1</v>
      </c>
      <c r="CO612" s="18">
        <v>7</v>
      </c>
      <c r="CP612" s="18">
        <v>5</v>
      </c>
    </row>
    <row r="613" spans="2:94" x14ac:dyDescent="0.3">
      <c r="B613" s="18" t="str">
        <f t="shared" si="15"/>
        <v>set up new modemGoogle Android</v>
      </c>
      <c r="C613" s="18" t="s">
        <v>1062</v>
      </c>
      <c r="D613" s="18" t="s">
        <v>4</v>
      </c>
      <c r="E613" s="18">
        <v>1</v>
      </c>
      <c r="F613" s="18">
        <v>1</v>
      </c>
      <c r="G613" s="18">
        <v>1</v>
      </c>
      <c r="H613" s="18">
        <v>0</v>
      </c>
      <c r="I613" s="18">
        <v>0</v>
      </c>
      <c r="J613" s="18">
        <v>0</v>
      </c>
      <c r="K613" s="18">
        <v>1</v>
      </c>
      <c r="L613" s="18">
        <v>0</v>
      </c>
      <c r="M613" s="18">
        <v>0</v>
      </c>
      <c r="N613" s="18">
        <v>0</v>
      </c>
      <c r="O613" s="18">
        <v>0</v>
      </c>
      <c r="P613" s="18">
        <v>0</v>
      </c>
      <c r="Q613" s="18">
        <v>0</v>
      </c>
      <c r="R613" s="18">
        <v>1</v>
      </c>
      <c r="S613" s="18">
        <v>0</v>
      </c>
      <c r="T613" s="18">
        <v>1</v>
      </c>
      <c r="U613" s="18">
        <v>1</v>
      </c>
      <c r="V613" s="18">
        <v>0</v>
      </c>
      <c r="W613" s="18">
        <v>0</v>
      </c>
      <c r="X613" s="18">
        <v>2</v>
      </c>
      <c r="Y613" s="18">
        <v>0</v>
      </c>
      <c r="Z613" s="18">
        <v>0</v>
      </c>
      <c r="AA613" s="18">
        <v>0</v>
      </c>
      <c r="AB613" s="18">
        <v>1</v>
      </c>
      <c r="AC613" s="18">
        <v>1</v>
      </c>
      <c r="AD613" s="18">
        <v>0</v>
      </c>
      <c r="AE613" s="18">
        <v>0</v>
      </c>
      <c r="AF613" s="18">
        <v>0</v>
      </c>
      <c r="AG613" s="18">
        <v>1</v>
      </c>
      <c r="AH613" s="18">
        <v>0</v>
      </c>
      <c r="AI613" s="18">
        <v>2</v>
      </c>
      <c r="AJ613" s="18">
        <v>0</v>
      </c>
      <c r="AK613" s="18">
        <v>0</v>
      </c>
      <c r="AL613" s="18">
        <v>1</v>
      </c>
      <c r="AM613" s="18">
        <v>0</v>
      </c>
      <c r="AN613" s="18">
        <v>0</v>
      </c>
      <c r="AO613" s="18">
        <v>2</v>
      </c>
      <c r="AP613" s="18">
        <v>1</v>
      </c>
      <c r="AQ613" s="18">
        <v>1</v>
      </c>
      <c r="AR613" s="18">
        <v>0</v>
      </c>
      <c r="AS613" s="18">
        <v>0</v>
      </c>
      <c r="AT613" s="18">
        <v>0</v>
      </c>
      <c r="AU613" s="18">
        <v>0</v>
      </c>
      <c r="AV613" s="18">
        <v>0</v>
      </c>
      <c r="AW613" s="18">
        <v>0</v>
      </c>
      <c r="AX613" s="18">
        <v>1</v>
      </c>
      <c r="AY613" s="18">
        <v>1</v>
      </c>
      <c r="AZ613" s="18">
        <v>2</v>
      </c>
      <c r="BA613" s="18">
        <v>1</v>
      </c>
      <c r="BB613" s="18">
        <v>1</v>
      </c>
      <c r="BC613" s="18">
        <v>1</v>
      </c>
      <c r="BD613" s="18">
        <v>0</v>
      </c>
      <c r="BE613" s="18">
        <v>2</v>
      </c>
      <c r="BF613" s="18">
        <v>0</v>
      </c>
      <c r="BG613" s="18">
        <v>2</v>
      </c>
      <c r="BH613" s="18">
        <v>3</v>
      </c>
      <c r="BI613" s="18">
        <v>0</v>
      </c>
      <c r="BJ613" s="18">
        <v>1</v>
      </c>
      <c r="BK613" s="18">
        <v>0</v>
      </c>
      <c r="BL613" s="18">
        <v>1</v>
      </c>
      <c r="BM613" s="18">
        <v>1</v>
      </c>
      <c r="BN613" s="18">
        <v>2</v>
      </c>
      <c r="BO613" s="18">
        <v>0</v>
      </c>
      <c r="BP613" s="18">
        <v>1</v>
      </c>
      <c r="BQ613" s="18">
        <v>0</v>
      </c>
      <c r="BR613" s="18">
        <v>0</v>
      </c>
      <c r="BS613" s="18">
        <v>0</v>
      </c>
      <c r="BT613" s="18">
        <v>1</v>
      </c>
      <c r="BU613" s="18">
        <v>3</v>
      </c>
      <c r="BV613" s="18">
        <v>1</v>
      </c>
      <c r="BW613" s="18">
        <v>0</v>
      </c>
      <c r="BX613" s="18">
        <v>0</v>
      </c>
      <c r="BY613" s="18">
        <v>2</v>
      </c>
      <c r="BZ613" s="18">
        <v>0</v>
      </c>
      <c r="CA613" s="18">
        <v>2</v>
      </c>
      <c r="CB613" s="18">
        <v>0</v>
      </c>
      <c r="CC613" s="18">
        <v>2</v>
      </c>
      <c r="CD613" s="18">
        <v>0</v>
      </c>
      <c r="CE613" s="18">
        <v>1</v>
      </c>
      <c r="CF613" s="18">
        <v>2</v>
      </c>
      <c r="CG613" s="18">
        <v>1</v>
      </c>
      <c r="CH613" s="18">
        <v>0</v>
      </c>
      <c r="CI613" s="18">
        <v>1</v>
      </c>
      <c r="CJ613" s="18">
        <v>2</v>
      </c>
      <c r="CK613" s="18">
        <v>4</v>
      </c>
      <c r="CL613" s="18">
        <v>1</v>
      </c>
      <c r="CM613" s="18">
        <v>1</v>
      </c>
      <c r="CN613" s="18">
        <v>1</v>
      </c>
      <c r="CO613" s="18">
        <v>1</v>
      </c>
      <c r="CP613" s="18">
        <v>4</v>
      </c>
    </row>
    <row r="617" spans="2:94" x14ac:dyDescent="0.3">
      <c r="C617" s="26" t="s">
        <v>212</v>
      </c>
      <c r="D617" s="26" t="s">
        <v>0</v>
      </c>
      <c r="E617" s="26">
        <v>45622</v>
      </c>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c r="BK617" s="26"/>
      <c r="BL617" s="26"/>
      <c r="BM617" s="26"/>
      <c r="BN617" s="26"/>
      <c r="BO617" s="26"/>
      <c r="BP617" s="26"/>
      <c r="BQ617" s="26"/>
      <c r="BR617" s="26"/>
      <c r="BS617" s="26"/>
      <c r="BT617" s="26"/>
      <c r="BU617" s="26"/>
      <c r="BV617" s="26"/>
      <c r="BW617" s="26"/>
      <c r="BX617" s="26"/>
      <c r="BY617" s="26"/>
      <c r="BZ617" s="26"/>
      <c r="CA617" s="26"/>
      <c r="CB617" s="26"/>
      <c r="CC617" s="26"/>
      <c r="CD617" s="26"/>
      <c r="CE617" s="26"/>
      <c r="CF617" s="26"/>
      <c r="CG617" s="26"/>
      <c r="CH617" s="26"/>
      <c r="CI617" s="26"/>
      <c r="CJ617" s="26"/>
      <c r="CK617" s="26"/>
      <c r="CL617" s="26"/>
      <c r="CM617" s="26"/>
      <c r="CN617" s="26"/>
      <c r="CO617" s="26"/>
      <c r="CP617" s="26"/>
    </row>
    <row r="618" spans="2:94" x14ac:dyDescent="0.3">
      <c r="C618" s="18" t="s">
        <v>213</v>
      </c>
      <c r="D618" s="18" t="s">
        <v>4</v>
      </c>
      <c r="E618" s="18">
        <v>26</v>
      </c>
      <c r="AB618" s="131"/>
      <c r="AC618" s="131"/>
      <c r="AD618" s="131"/>
      <c r="AE618" s="131"/>
      <c r="AF618" s="131"/>
      <c r="AG618" s="131"/>
      <c r="AH618" s="131"/>
      <c r="AI618" s="131"/>
      <c r="AJ618" s="131"/>
      <c r="AK618" s="131"/>
      <c r="AL618" s="131"/>
      <c r="AM618" s="131"/>
      <c r="AN618" s="131"/>
      <c r="AO618" s="131"/>
      <c r="AP618" s="131"/>
      <c r="AQ618" s="131"/>
      <c r="AR618" s="131"/>
      <c r="AS618" s="131"/>
      <c r="AT618" s="131"/>
      <c r="AU618" s="131"/>
      <c r="AV618" s="131"/>
      <c r="AW618" s="131"/>
      <c r="AX618" s="131"/>
      <c r="AY618" s="131"/>
      <c r="AZ618" s="131"/>
      <c r="BA618" s="131"/>
      <c r="BB618" s="131"/>
      <c r="BC618" s="131"/>
      <c r="BD618" s="131"/>
      <c r="BE618" s="131"/>
      <c r="BF618" s="131"/>
      <c r="BG618" s="131"/>
      <c r="BH618" s="131"/>
      <c r="BI618" s="131"/>
      <c r="BJ618" s="131"/>
      <c r="BK618" s="131"/>
      <c r="BL618" s="131"/>
      <c r="BM618" s="131"/>
      <c r="BN618" s="131"/>
      <c r="BO618" s="131"/>
      <c r="BP618" s="131"/>
      <c r="BQ618" s="131"/>
      <c r="BR618" s="131"/>
      <c r="BS618" s="131"/>
      <c r="BT618" s="131"/>
      <c r="BU618" s="131"/>
      <c r="BV618" s="131"/>
      <c r="BW618" s="131"/>
      <c r="BX618" s="131"/>
      <c r="BY618" s="131"/>
      <c r="BZ618" s="131"/>
      <c r="CA618" s="131"/>
      <c r="CB618" s="131"/>
      <c r="CC618" s="131"/>
      <c r="CD618" s="131"/>
      <c r="CE618" s="131"/>
      <c r="CF618" s="131"/>
      <c r="CG618" s="131"/>
      <c r="CH618" s="131"/>
      <c r="CI618" s="131"/>
      <c r="CJ618" s="131"/>
      <c r="CK618" s="131"/>
      <c r="CL618" s="131"/>
      <c r="CM618" s="131"/>
      <c r="CN618" s="131"/>
      <c r="CO618" s="131"/>
      <c r="CP618" s="131"/>
    </row>
    <row r="619" spans="2:94" x14ac:dyDescent="0.3">
      <c r="C619" s="18" t="s">
        <v>214</v>
      </c>
      <c r="D619" s="18" t="s">
        <v>4</v>
      </c>
      <c r="E619" s="18">
        <v>16</v>
      </c>
      <c r="AB619" s="131"/>
      <c r="AC619" s="131"/>
      <c r="AD619" s="131"/>
      <c r="AE619" s="131"/>
      <c r="AF619" s="131"/>
      <c r="AG619" s="131"/>
      <c r="AH619" s="131"/>
      <c r="AI619" s="131"/>
      <c r="AJ619" s="131"/>
      <c r="AK619" s="131"/>
      <c r="AL619" s="131"/>
      <c r="AM619" s="131"/>
      <c r="AN619" s="131"/>
      <c r="AO619" s="131"/>
      <c r="AP619" s="131"/>
      <c r="AQ619" s="131"/>
      <c r="AR619" s="131"/>
      <c r="AS619" s="131"/>
      <c r="AT619" s="131"/>
      <c r="AU619" s="131"/>
      <c r="AV619" s="131"/>
      <c r="AW619" s="131"/>
      <c r="AX619" s="131"/>
      <c r="AY619" s="131"/>
      <c r="AZ619" s="131"/>
      <c r="BA619" s="131"/>
      <c r="BB619" s="131"/>
      <c r="BC619" s="131"/>
      <c r="BD619" s="131"/>
      <c r="BE619" s="131"/>
      <c r="BF619" s="131"/>
      <c r="BG619" s="131"/>
      <c r="BH619" s="131"/>
      <c r="BI619" s="131"/>
      <c r="BJ619" s="131"/>
      <c r="BK619" s="131"/>
      <c r="BL619" s="131"/>
      <c r="BM619" s="131"/>
      <c r="BN619" s="131"/>
      <c r="BO619" s="131"/>
      <c r="BP619" s="131"/>
      <c r="BQ619" s="131"/>
      <c r="BR619" s="131"/>
      <c r="BS619" s="131"/>
      <c r="BT619" s="131"/>
      <c r="BU619" s="131"/>
      <c r="BV619" s="131"/>
      <c r="BW619" s="131"/>
      <c r="BX619" s="131"/>
      <c r="BY619" s="131"/>
      <c r="BZ619" s="131"/>
      <c r="CA619" s="131"/>
      <c r="CB619" s="131"/>
      <c r="CC619" s="131"/>
      <c r="CD619" s="131"/>
      <c r="CE619" s="131"/>
      <c r="CF619" s="131"/>
      <c r="CG619" s="131"/>
      <c r="CH619" s="131"/>
      <c r="CI619" s="131"/>
      <c r="CJ619" s="131"/>
      <c r="CK619" s="131"/>
      <c r="CL619" s="131"/>
      <c r="CM619" s="131"/>
      <c r="CN619" s="131"/>
      <c r="CO619" s="131"/>
      <c r="CP619" s="131"/>
    </row>
    <row r="620" spans="2:94" x14ac:dyDescent="0.3">
      <c r="C620" s="18" t="s">
        <v>222</v>
      </c>
      <c r="D620" s="18" t="s">
        <v>4</v>
      </c>
      <c r="E620" s="18">
        <v>13</v>
      </c>
      <c r="AB620" s="131"/>
      <c r="AC620" s="131"/>
      <c r="AD620" s="131"/>
      <c r="AE620" s="131"/>
      <c r="AF620" s="131"/>
      <c r="AG620" s="131"/>
      <c r="AH620" s="131"/>
      <c r="AI620" s="131"/>
      <c r="AJ620" s="131"/>
      <c r="AK620" s="131"/>
      <c r="AL620" s="131"/>
      <c r="AM620" s="131"/>
      <c r="AN620" s="131"/>
      <c r="AO620" s="131"/>
      <c r="AP620" s="131"/>
      <c r="AQ620" s="131"/>
      <c r="AR620" s="131"/>
      <c r="AS620" s="131"/>
      <c r="AT620" s="131"/>
      <c r="AU620" s="131"/>
      <c r="AV620" s="131"/>
      <c r="AW620" s="131"/>
      <c r="AX620" s="131"/>
      <c r="AY620" s="131"/>
      <c r="AZ620" s="131"/>
      <c r="BA620" s="131"/>
      <c r="BB620" s="131"/>
      <c r="BC620" s="131"/>
      <c r="BD620" s="131"/>
      <c r="BE620" s="131"/>
      <c r="BF620" s="131"/>
      <c r="BG620" s="131"/>
      <c r="BH620" s="131"/>
      <c r="BI620" s="131"/>
      <c r="BJ620" s="131"/>
      <c r="BK620" s="131"/>
      <c r="BL620" s="131"/>
      <c r="BM620" s="131"/>
      <c r="BN620" s="131"/>
      <c r="BO620" s="131"/>
      <c r="BP620" s="131"/>
      <c r="BQ620" s="131"/>
      <c r="BR620" s="131"/>
      <c r="BS620" s="131"/>
      <c r="BT620" s="131"/>
      <c r="BU620" s="131"/>
      <c r="BV620" s="131"/>
      <c r="BW620" s="131"/>
      <c r="BX620" s="131"/>
      <c r="BY620" s="131"/>
      <c r="BZ620" s="131"/>
      <c r="CA620" s="131"/>
      <c r="CB620" s="131"/>
      <c r="CC620" s="131"/>
      <c r="CD620" s="131"/>
      <c r="CE620" s="131"/>
      <c r="CF620" s="131"/>
      <c r="CG620" s="131"/>
      <c r="CH620" s="131"/>
      <c r="CI620" s="131"/>
      <c r="CJ620" s="131"/>
      <c r="CK620" s="131"/>
      <c r="CL620" s="131"/>
      <c r="CM620" s="131"/>
      <c r="CN620" s="131"/>
      <c r="CO620" s="131"/>
      <c r="CP620" s="131"/>
    </row>
    <row r="621" spans="2:94" x14ac:dyDescent="0.3">
      <c r="C621" s="18" t="s">
        <v>218</v>
      </c>
      <c r="D621" s="18" t="s">
        <v>4</v>
      </c>
      <c r="E621" s="18">
        <v>9</v>
      </c>
      <c r="AB621" s="131"/>
      <c r="AC621" s="131"/>
      <c r="AD621" s="131"/>
      <c r="AE621" s="131"/>
      <c r="AF621" s="131"/>
      <c r="AG621" s="131"/>
      <c r="AH621" s="131"/>
      <c r="AI621" s="131"/>
      <c r="AJ621" s="131"/>
      <c r="AK621" s="131"/>
      <c r="AL621" s="131"/>
      <c r="AM621" s="131"/>
      <c r="AN621" s="131"/>
      <c r="AO621" s="131"/>
      <c r="AP621" s="131"/>
      <c r="AQ621" s="131"/>
      <c r="AR621" s="131"/>
      <c r="AS621" s="131"/>
      <c r="AT621" s="131"/>
      <c r="AU621" s="131"/>
      <c r="AV621" s="131"/>
      <c r="AW621" s="131"/>
      <c r="AX621" s="131"/>
      <c r="AY621" s="131"/>
      <c r="AZ621" s="131"/>
      <c r="BA621" s="131"/>
      <c r="BB621" s="131"/>
      <c r="BC621" s="131"/>
      <c r="BD621" s="131"/>
      <c r="BE621" s="131"/>
      <c r="BF621" s="131"/>
      <c r="BG621" s="131"/>
      <c r="BH621" s="131"/>
      <c r="BI621" s="131"/>
      <c r="BJ621" s="131"/>
      <c r="BK621" s="131"/>
      <c r="BL621" s="131"/>
      <c r="BM621" s="131"/>
      <c r="BN621" s="131"/>
      <c r="BO621" s="131"/>
      <c r="BP621" s="131"/>
      <c r="BQ621" s="131"/>
      <c r="BR621" s="131"/>
      <c r="BS621" s="131"/>
      <c r="BT621" s="131"/>
      <c r="BU621" s="131"/>
      <c r="BV621" s="131"/>
      <c r="BW621" s="131"/>
      <c r="BX621" s="131"/>
      <c r="BY621" s="131"/>
      <c r="BZ621" s="131"/>
      <c r="CA621" s="131"/>
      <c r="CB621" s="131"/>
      <c r="CC621" s="131"/>
      <c r="CD621" s="131"/>
      <c r="CE621" s="131"/>
      <c r="CF621" s="131"/>
      <c r="CG621" s="131"/>
      <c r="CH621" s="131"/>
      <c r="CI621" s="131"/>
      <c r="CJ621" s="131"/>
      <c r="CK621" s="131"/>
      <c r="CL621" s="131"/>
      <c r="CM621" s="131"/>
      <c r="CN621" s="131"/>
      <c r="CO621" s="131"/>
      <c r="CP621" s="131"/>
    </row>
    <row r="622" spans="2:94" x14ac:dyDescent="0.3">
      <c r="C622" s="18" t="s">
        <v>215</v>
      </c>
      <c r="D622" s="18" t="s">
        <v>4</v>
      </c>
      <c r="E622" s="18">
        <v>9</v>
      </c>
      <c r="AB622" s="131"/>
      <c r="AC622" s="131"/>
      <c r="AD622" s="131"/>
      <c r="AE622" s="131"/>
      <c r="AF622" s="131"/>
      <c r="AG622" s="131"/>
      <c r="AH622" s="131"/>
      <c r="AI622" s="131"/>
      <c r="AJ622" s="131"/>
      <c r="AK622" s="131"/>
      <c r="AL622" s="131"/>
      <c r="AM622" s="131"/>
      <c r="AN622" s="131"/>
      <c r="AO622" s="131"/>
      <c r="AP622" s="131"/>
      <c r="AQ622" s="131"/>
      <c r="AR622" s="131"/>
      <c r="AS622" s="131"/>
      <c r="AT622" s="131"/>
      <c r="AU622" s="131"/>
      <c r="AV622" s="131"/>
      <c r="AW622" s="131"/>
      <c r="AX622" s="131"/>
      <c r="AY622" s="131"/>
      <c r="AZ622" s="131"/>
      <c r="BA622" s="131"/>
      <c r="BB622" s="131"/>
      <c r="BC622" s="131"/>
      <c r="BD622" s="131"/>
      <c r="BE622" s="131"/>
      <c r="BF622" s="131"/>
      <c r="BG622" s="131"/>
      <c r="BH622" s="131"/>
      <c r="BI622" s="131"/>
      <c r="BJ622" s="131"/>
      <c r="BK622" s="131"/>
      <c r="BL622" s="131"/>
      <c r="BM622" s="131"/>
      <c r="BN622" s="131"/>
      <c r="BO622" s="131"/>
      <c r="BP622" s="131"/>
      <c r="BQ622" s="131"/>
      <c r="BR622" s="131"/>
      <c r="BS622" s="131"/>
      <c r="BT622" s="131"/>
      <c r="BU622" s="131"/>
      <c r="BV622" s="131"/>
      <c r="BW622" s="131"/>
      <c r="BX622" s="131"/>
      <c r="BY622" s="131"/>
      <c r="BZ622" s="131"/>
      <c r="CA622" s="131"/>
      <c r="CB622" s="131"/>
      <c r="CC622" s="131"/>
      <c r="CD622" s="131"/>
      <c r="CE622" s="131"/>
      <c r="CF622" s="131"/>
      <c r="CG622" s="131"/>
      <c r="CH622" s="131"/>
      <c r="CI622" s="131"/>
      <c r="CJ622" s="131"/>
      <c r="CK622" s="131"/>
      <c r="CL622" s="131"/>
      <c r="CM622" s="131"/>
      <c r="CN622" s="131"/>
      <c r="CO622" s="131"/>
      <c r="CP622" s="131"/>
    </row>
    <row r="623" spans="2:94" x14ac:dyDescent="0.3">
      <c r="C623" s="18" t="s">
        <v>216</v>
      </c>
      <c r="D623" s="18" t="s">
        <v>4</v>
      </c>
      <c r="E623" s="18">
        <v>8</v>
      </c>
      <c r="AB623" s="131"/>
      <c r="AC623" s="131"/>
      <c r="AD623" s="131"/>
      <c r="AE623" s="131"/>
      <c r="AF623" s="131"/>
      <c r="AG623" s="131"/>
      <c r="AH623" s="131"/>
      <c r="AI623" s="131"/>
      <c r="AJ623" s="131"/>
      <c r="AK623" s="131"/>
      <c r="AL623" s="131"/>
      <c r="AM623" s="131"/>
      <c r="AN623" s="131"/>
      <c r="AO623" s="131"/>
      <c r="AP623" s="131"/>
      <c r="AQ623" s="131"/>
      <c r="AR623" s="131"/>
      <c r="AS623" s="131"/>
      <c r="AT623" s="131"/>
      <c r="AU623" s="131"/>
      <c r="AV623" s="131"/>
      <c r="AW623" s="131"/>
      <c r="AX623" s="131"/>
      <c r="AY623" s="131"/>
      <c r="AZ623" s="131"/>
      <c r="BA623" s="131"/>
      <c r="BB623" s="131"/>
      <c r="BC623" s="131"/>
      <c r="BD623" s="131"/>
      <c r="BE623" s="131"/>
      <c r="BF623" s="131"/>
      <c r="BG623" s="131"/>
      <c r="BH623" s="131"/>
      <c r="BI623" s="131"/>
      <c r="BJ623" s="131"/>
      <c r="BK623" s="131"/>
      <c r="BL623" s="131"/>
      <c r="BM623" s="131"/>
      <c r="BN623" s="131"/>
      <c r="BO623" s="131"/>
      <c r="BP623" s="131"/>
      <c r="BQ623" s="131"/>
      <c r="BR623" s="131"/>
      <c r="BS623" s="131"/>
      <c r="BT623" s="131"/>
      <c r="BU623" s="131"/>
      <c r="BV623" s="131"/>
      <c r="BW623" s="131"/>
      <c r="BX623" s="131"/>
      <c r="BY623" s="131"/>
      <c r="BZ623" s="131"/>
      <c r="CA623" s="131"/>
      <c r="CB623" s="131"/>
      <c r="CC623" s="131"/>
      <c r="CD623" s="131"/>
      <c r="CE623" s="131"/>
      <c r="CF623" s="131"/>
      <c r="CG623" s="131"/>
      <c r="CH623" s="131"/>
      <c r="CI623" s="131"/>
      <c r="CJ623" s="131"/>
      <c r="CK623" s="131"/>
      <c r="CL623" s="131"/>
      <c r="CM623" s="131"/>
      <c r="CN623" s="131"/>
      <c r="CO623" s="131"/>
      <c r="CP623" s="131"/>
    </row>
    <row r="624" spans="2:94" x14ac:dyDescent="0.3">
      <c r="C624" s="18" t="s">
        <v>228</v>
      </c>
      <c r="D624" s="18" t="s">
        <v>4</v>
      </c>
      <c r="E624" s="18">
        <v>8</v>
      </c>
      <c r="AB624" s="131"/>
      <c r="AC624" s="131"/>
      <c r="AD624" s="131"/>
      <c r="AE624" s="131"/>
      <c r="AF624" s="131"/>
      <c r="AG624" s="131"/>
      <c r="AH624" s="131"/>
      <c r="AI624" s="131"/>
      <c r="AJ624" s="131"/>
      <c r="AK624" s="131"/>
      <c r="AL624" s="131"/>
      <c r="AM624" s="131"/>
      <c r="AN624" s="131"/>
      <c r="AO624" s="131"/>
      <c r="AP624" s="131"/>
      <c r="AQ624" s="131"/>
      <c r="AR624" s="131"/>
      <c r="AS624" s="131"/>
      <c r="AT624" s="131"/>
      <c r="AU624" s="131"/>
      <c r="AV624" s="131"/>
      <c r="AW624" s="131"/>
      <c r="AX624" s="131"/>
      <c r="AY624" s="131"/>
      <c r="AZ624" s="131"/>
      <c r="BA624" s="131"/>
      <c r="BB624" s="131"/>
      <c r="BC624" s="131"/>
      <c r="BD624" s="131"/>
      <c r="BE624" s="131"/>
      <c r="BF624" s="131"/>
      <c r="BG624" s="131"/>
      <c r="BH624" s="131"/>
      <c r="BI624" s="131"/>
      <c r="BJ624" s="131"/>
      <c r="BK624" s="131"/>
      <c r="BL624" s="131"/>
      <c r="BM624" s="131"/>
      <c r="BN624" s="131"/>
      <c r="BO624" s="131"/>
      <c r="BP624" s="131"/>
      <c r="BQ624" s="131"/>
      <c r="BR624" s="131"/>
      <c r="BS624" s="131"/>
      <c r="BT624" s="131"/>
      <c r="BU624" s="131"/>
      <c r="BV624" s="131"/>
      <c r="BW624" s="131"/>
      <c r="BX624" s="131"/>
      <c r="BY624" s="131"/>
      <c r="BZ624" s="131"/>
      <c r="CA624" s="131"/>
      <c r="CB624" s="131"/>
      <c r="CC624" s="131"/>
      <c r="CD624" s="131"/>
      <c r="CE624" s="131"/>
      <c r="CF624" s="131"/>
      <c r="CG624" s="131"/>
      <c r="CH624" s="131"/>
      <c r="CI624" s="131"/>
      <c r="CJ624" s="131"/>
      <c r="CK624" s="131"/>
      <c r="CL624" s="131"/>
      <c r="CM624" s="131"/>
      <c r="CN624" s="131"/>
      <c r="CO624" s="131"/>
      <c r="CP624" s="131"/>
    </row>
    <row r="625" spans="3:94" x14ac:dyDescent="0.3">
      <c r="C625" s="18" t="s">
        <v>234</v>
      </c>
      <c r="D625" s="18" t="s">
        <v>4</v>
      </c>
      <c r="E625" s="18">
        <v>7</v>
      </c>
      <c r="AB625" s="131"/>
      <c r="AC625" s="131"/>
      <c r="AD625" s="131"/>
      <c r="AE625" s="131"/>
      <c r="AF625" s="131"/>
      <c r="AG625" s="131"/>
      <c r="AH625" s="131"/>
      <c r="AI625" s="131"/>
      <c r="AJ625" s="131"/>
      <c r="AK625" s="131"/>
      <c r="AL625" s="131"/>
      <c r="AM625" s="131"/>
      <c r="AN625" s="131"/>
      <c r="AO625" s="131"/>
      <c r="AP625" s="131"/>
      <c r="AQ625" s="131"/>
      <c r="AR625" s="131"/>
      <c r="AS625" s="131"/>
      <c r="AT625" s="131"/>
      <c r="AU625" s="131"/>
      <c r="AV625" s="131"/>
      <c r="AW625" s="131"/>
      <c r="AX625" s="131"/>
      <c r="AY625" s="131"/>
      <c r="AZ625" s="131"/>
      <c r="BA625" s="131"/>
      <c r="BB625" s="131"/>
      <c r="BC625" s="131"/>
      <c r="BD625" s="131"/>
      <c r="BE625" s="131"/>
      <c r="BF625" s="131"/>
      <c r="BG625" s="131"/>
      <c r="BH625" s="131"/>
      <c r="BI625" s="131"/>
      <c r="BJ625" s="131"/>
      <c r="BK625" s="131"/>
      <c r="BL625" s="131"/>
      <c r="BM625" s="131"/>
      <c r="BN625" s="131"/>
      <c r="BO625" s="131"/>
      <c r="BP625" s="131"/>
      <c r="BQ625" s="131"/>
      <c r="BR625" s="131"/>
      <c r="BS625" s="131"/>
      <c r="BT625" s="131"/>
      <c r="BU625" s="131"/>
      <c r="BV625" s="131"/>
      <c r="BW625" s="131"/>
      <c r="BX625" s="131"/>
      <c r="BY625" s="131"/>
      <c r="BZ625" s="131"/>
      <c r="CA625" s="131"/>
      <c r="CB625" s="131"/>
      <c r="CC625" s="131"/>
      <c r="CD625" s="131"/>
      <c r="CE625" s="131"/>
      <c r="CF625" s="131"/>
      <c r="CG625" s="131"/>
      <c r="CH625" s="131"/>
      <c r="CI625" s="131"/>
      <c r="CJ625" s="131"/>
      <c r="CK625" s="131"/>
      <c r="CL625" s="131"/>
      <c r="CM625" s="131"/>
      <c r="CN625" s="131"/>
      <c r="CO625" s="131"/>
      <c r="CP625" s="131"/>
    </row>
    <row r="626" spans="3:94" x14ac:dyDescent="0.3">
      <c r="C626" s="18" t="s">
        <v>221</v>
      </c>
      <c r="D626" s="18" t="s">
        <v>4</v>
      </c>
      <c r="E626" s="18">
        <v>6</v>
      </c>
      <c r="AB626" s="132"/>
      <c r="AC626" s="132"/>
      <c r="AD626" s="132"/>
      <c r="AE626" s="132"/>
      <c r="AF626" s="132"/>
      <c r="AG626" s="132"/>
      <c r="AH626" s="132"/>
      <c r="AI626" s="132"/>
      <c r="AJ626" s="132"/>
      <c r="AK626" s="132"/>
      <c r="AL626" s="132"/>
      <c r="AM626" s="132"/>
      <c r="AN626" s="132"/>
      <c r="AO626" s="132"/>
      <c r="AP626" s="132"/>
      <c r="AQ626" s="132"/>
      <c r="AR626" s="132"/>
      <c r="AS626" s="132"/>
      <c r="AT626" s="132"/>
      <c r="AU626" s="132"/>
      <c r="AV626" s="132"/>
      <c r="AW626" s="132"/>
      <c r="AX626" s="132"/>
      <c r="AY626" s="132"/>
      <c r="AZ626" s="132"/>
      <c r="BA626" s="132"/>
      <c r="BB626" s="132"/>
      <c r="BC626" s="132"/>
      <c r="BD626" s="132"/>
      <c r="BE626" s="132"/>
      <c r="BF626" s="132"/>
      <c r="BG626" s="132"/>
      <c r="BH626" s="132"/>
      <c r="BI626" s="132"/>
      <c r="BJ626" s="132"/>
      <c r="BK626" s="132"/>
      <c r="BL626" s="132"/>
      <c r="BM626" s="132"/>
      <c r="BN626" s="132"/>
      <c r="BO626" s="132"/>
      <c r="BP626" s="132"/>
      <c r="BQ626" s="132"/>
      <c r="BR626" s="132"/>
      <c r="BS626" s="132"/>
      <c r="BT626" s="132"/>
      <c r="BU626" s="132"/>
      <c r="BV626" s="132"/>
      <c r="BW626" s="132"/>
      <c r="BX626" s="132"/>
      <c r="BY626" s="132"/>
      <c r="BZ626" s="132"/>
      <c r="CA626" s="132"/>
      <c r="CB626" s="132"/>
      <c r="CC626" s="132"/>
      <c r="CD626" s="132"/>
      <c r="CE626" s="132"/>
      <c r="CF626" s="132"/>
      <c r="CG626" s="132"/>
      <c r="CH626" s="132"/>
      <c r="CI626" s="132"/>
      <c r="CJ626" s="132"/>
      <c r="CK626" s="132"/>
      <c r="CL626" s="132"/>
      <c r="CM626" s="132"/>
      <c r="CN626" s="132"/>
      <c r="CO626" s="132"/>
      <c r="CP626" s="133"/>
    </row>
    <row r="627" spans="3:94" x14ac:dyDescent="0.3">
      <c r="C627" s="18" t="s">
        <v>231</v>
      </c>
      <c r="D627" s="18" t="s">
        <v>4</v>
      </c>
      <c r="E627" s="18">
        <v>6</v>
      </c>
      <c r="AB627" s="132"/>
      <c r="AC627" s="132"/>
      <c r="AD627" s="132"/>
      <c r="AE627" s="132"/>
      <c r="AF627" s="132"/>
      <c r="AG627" s="132"/>
      <c r="AH627" s="132"/>
      <c r="AI627" s="132"/>
      <c r="AJ627" s="132"/>
      <c r="AK627" s="132"/>
      <c r="AL627" s="132"/>
      <c r="AM627" s="132"/>
      <c r="AN627" s="132"/>
      <c r="AO627" s="132"/>
      <c r="AP627" s="132"/>
      <c r="AQ627" s="132"/>
      <c r="AR627" s="132"/>
      <c r="AS627" s="132"/>
      <c r="AT627" s="132"/>
      <c r="AU627" s="132"/>
      <c r="AV627" s="132"/>
      <c r="AW627" s="132"/>
      <c r="AX627" s="132"/>
      <c r="AY627" s="132"/>
      <c r="AZ627" s="132"/>
      <c r="BA627" s="132"/>
      <c r="BB627" s="132"/>
      <c r="BC627" s="132"/>
      <c r="BD627" s="132"/>
      <c r="BE627" s="132"/>
      <c r="BF627" s="132"/>
      <c r="BG627" s="132"/>
      <c r="BH627" s="132"/>
      <c r="BI627" s="132"/>
      <c r="BJ627" s="132"/>
      <c r="BK627" s="132"/>
      <c r="BL627" s="132"/>
      <c r="BM627" s="132"/>
      <c r="BN627" s="132"/>
      <c r="BO627" s="132"/>
      <c r="BP627" s="132"/>
      <c r="BQ627" s="132"/>
      <c r="BR627" s="132"/>
      <c r="BS627" s="132"/>
      <c r="BT627" s="132"/>
      <c r="BU627" s="132"/>
      <c r="BV627" s="132"/>
      <c r="BW627" s="132"/>
      <c r="BX627" s="132"/>
      <c r="BY627" s="132"/>
      <c r="BZ627" s="132"/>
      <c r="CA627" s="132"/>
      <c r="CB627" s="132"/>
      <c r="CC627" s="132"/>
      <c r="CD627" s="132"/>
      <c r="CE627" s="132"/>
      <c r="CF627" s="132"/>
      <c r="CG627" s="132"/>
      <c r="CH627" s="132"/>
      <c r="CI627" s="132"/>
      <c r="CJ627" s="132"/>
      <c r="CK627" s="132"/>
      <c r="CL627" s="132"/>
      <c r="CM627" s="132"/>
      <c r="CN627" s="132"/>
      <c r="CO627" s="132"/>
      <c r="CP627" s="133"/>
    </row>
    <row r="628" spans="3:94" x14ac:dyDescent="0.3">
      <c r="C628" s="18" t="s">
        <v>1058</v>
      </c>
      <c r="D628" s="18" t="s">
        <v>4</v>
      </c>
      <c r="E628" s="18">
        <v>6</v>
      </c>
      <c r="AB628" s="132"/>
      <c r="AC628" s="132"/>
      <c r="AD628" s="132"/>
      <c r="AE628" s="132"/>
      <c r="AF628" s="132"/>
      <c r="AG628" s="132"/>
      <c r="AH628" s="132"/>
      <c r="AI628" s="132"/>
      <c r="AJ628" s="132"/>
      <c r="AK628" s="132"/>
      <c r="AL628" s="132"/>
      <c r="AM628" s="132"/>
      <c r="AN628" s="132"/>
      <c r="AO628" s="132"/>
      <c r="AP628" s="132"/>
      <c r="AQ628" s="132"/>
      <c r="AR628" s="132"/>
      <c r="AS628" s="132"/>
      <c r="AT628" s="132"/>
      <c r="AU628" s="132"/>
      <c r="AV628" s="132"/>
      <c r="AW628" s="132"/>
      <c r="AX628" s="132"/>
      <c r="AY628" s="132"/>
      <c r="AZ628" s="132"/>
      <c r="BA628" s="132"/>
      <c r="BB628" s="132"/>
      <c r="BC628" s="132"/>
      <c r="BD628" s="132"/>
      <c r="BE628" s="132"/>
      <c r="BF628" s="132"/>
      <c r="BG628" s="132"/>
      <c r="BH628" s="132"/>
      <c r="BI628" s="132"/>
      <c r="BJ628" s="132"/>
      <c r="BK628" s="132"/>
      <c r="BL628" s="132"/>
      <c r="BM628" s="132"/>
      <c r="BN628" s="132"/>
      <c r="BO628" s="132"/>
      <c r="BP628" s="132"/>
      <c r="BQ628" s="132"/>
      <c r="BR628" s="132"/>
      <c r="BS628" s="132"/>
      <c r="BT628" s="132"/>
      <c r="BU628" s="132"/>
      <c r="BV628" s="132"/>
      <c r="BW628" s="132"/>
      <c r="BX628" s="132"/>
      <c r="BY628" s="132"/>
      <c r="BZ628" s="132"/>
      <c r="CA628" s="132"/>
      <c r="CB628" s="132"/>
      <c r="CC628" s="132"/>
      <c r="CD628" s="132"/>
      <c r="CE628" s="132"/>
      <c r="CF628" s="132"/>
      <c r="CG628" s="132"/>
      <c r="CH628" s="132"/>
      <c r="CI628" s="132"/>
      <c r="CJ628" s="132"/>
      <c r="CK628" s="132"/>
      <c r="CL628" s="132"/>
      <c r="CM628" s="132"/>
      <c r="CN628" s="132"/>
      <c r="CO628" s="132"/>
      <c r="CP628" s="133"/>
    </row>
    <row r="629" spans="3:94" x14ac:dyDescent="0.3">
      <c r="C629" s="18" t="s">
        <v>1059</v>
      </c>
      <c r="D629" s="18" t="s">
        <v>4</v>
      </c>
      <c r="E629" s="18">
        <v>5</v>
      </c>
      <c r="AB629" s="132"/>
      <c r="AC629" s="132"/>
      <c r="AD629" s="132"/>
      <c r="AE629" s="132"/>
      <c r="AF629" s="132"/>
      <c r="AG629" s="132"/>
      <c r="AH629" s="132"/>
      <c r="AI629" s="132"/>
      <c r="AJ629" s="132"/>
      <c r="AK629" s="132"/>
      <c r="AL629" s="132"/>
      <c r="AM629" s="132"/>
      <c r="AN629" s="132"/>
      <c r="AO629" s="132"/>
      <c r="AP629" s="132"/>
      <c r="AQ629" s="132"/>
      <c r="AR629" s="132"/>
      <c r="AS629" s="132"/>
      <c r="AT629" s="132"/>
      <c r="AU629" s="132"/>
      <c r="AV629" s="132"/>
      <c r="AW629" s="132"/>
      <c r="AX629" s="132"/>
      <c r="AY629" s="132"/>
      <c r="AZ629" s="132"/>
      <c r="BA629" s="132"/>
      <c r="BB629" s="132"/>
      <c r="BC629" s="132"/>
      <c r="BD629" s="132"/>
      <c r="BE629" s="132"/>
      <c r="BF629" s="132"/>
      <c r="BG629" s="132"/>
      <c r="BH629" s="132"/>
      <c r="BI629" s="132"/>
      <c r="BJ629" s="132"/>
      <c r="BK629" s="132"/>
      <c r="BL629" s="132"/>
      <c r="BM629" s="132"/>
      <c r="BN629" s="132"/>
      <c r="BO629" s="132"/>
      <c r="BP629" s="132"/>
      <c r="BQ629" s="132"/>
      <c r="BR629" s="132"/>
      <c r="BS629" s="132"/>
      <c r="BT629" s="132"/>
      <c r="BU629" s="132"/>
      <c r="BV629" s="132"/>
      <c r="BW629" s="132"/>
      <c r="BX629" s="132"/>
      <c r="BY629" s="132"/>
      <c r="BZ629" s="132"/>
      <c r="CA629" s="132"/>
      <c r="CB629" s="132"/>
      <c r="CC629" s="132"/>
      <c r="CD629" s="132"/>
      <c r="CE629" s="132"/>
      <c r="CF629" s="132"/>
      <c r="CG629" s="132"/>
      <c r="CH629" s="132"/>
      <c r="CI629" s="132"/>
      <c r="CJ629" s="132"/>
      <c r="CK629" s="132"/>
      <c r="CL629" s="132"/>
      <c r="CM629" s="132"/>
      <c r="CN629" s="132"/>
      <c r="CO629" s="132"/>
      <c r="CP629" s="133"/>
    </row>
    <row r="630" spans="3:94" x14ac:dyDescent="0.3">
      <c r="C630" s="18" t="s">
        <v>223</v>
      </c>
      <c r="D630" s="18" t="s">
        <v>4</v>
      </c>
      <c r="E630" s="18">
        <v>5</v>
      </c>
      <c r="AB630" s="132"/>
      <c r="AC630" s="132"/>
      <c r="AD630" s="132"/>
      <c r="AE630" s="132"/>
      <c r="AF630" s="132"/>
      <c r="AG630" s="132"/>
      <c r="AH630" s="132"/>
      <c r="AI630" s="132"/>
      <c r="AJ630" s="132"/>
      <c r="AK630" s="132"/>
      <c r="AL630" s="132"/>
      <c r="AM630" s="132"/>
      <c r="AN630" s="132"/>
      <c r="AO630" s="132"/>
      <c r="AP630" s="132"/>
      <c r="AQ630" s="132"/>
      <c r="AR630" s="132"/>
      <c r="AS630" s="132"/>
      <c r="AT630" s="132"/>
      <c r="AU630" s="132"/>
      <c r="AV630" s="132"/>
      <c r="AW630" s="132"/>
      <c r="AX630" s="132"/>
      <c r="AY630" s="132"/>
      <c r="AZ630" s="132"/>
      <c r="BA630" s="132"/>
      <c r="BB630" s="132"/>
      <c r="BC630" s="132"/>
      <c r="BD630" s="132"/>
      <c r="BE630" s="132"/>
      <c r="BF630" s="132"/>
      <c r="BG630" s="132"/>
      <c r="BH630" s="132"/>
      <c r="BI630" s="132"/>
      <c r="BJ630" s="132"/>
      <c r="BK630" s="132"/>
      <c r="BL630" s="132"/>
      <c r="BM630" s="132"/>
      <c r="BN630" s="132"/>
      <c r="BO630" s="132"/>
      <c r="BP630" s="132"/>
      <c r="BQ630" s="132"/>
      <c r="BR630" s="132"/>
      <c r="BS630" s="132"/>
      <c r="BT630" s="132"/>
      <c r="BU630" s="132"/>
      <c r="BV630" s="132"/>
      <c r="BW630" s="132"/>
      <c r="BX630" s="132"/>
      <c r="BY630" s="132"/>
      <c r="BZ630" s="132"/>
      <c r="CA630" s="132"/>
      <c r="CB630" s="132"/>
      <c r="CC630" s="132"/>
      <c r="CD630" s="132"/>
      <c r="CE630" s="132"/>
      <c r="CF630" s="132"/>
      <c r="CG630" s="132"/>
      <c r="CH630" s="132"/>
      <c r="CI630" s="132"/>
      <c r="CJ630" s="132"/>
      <c r="CK630" s="132"/>
      <c r="CL630" s="132"/>
      <c r="CM630" s="132"/>
      <c r="CN630" s="132"/>
      <c r="CO630" s="132"/>
      <c r="CP630" s="133"/>
    </row>
    <row r="631" spans="3:94" x14ac:dyDescent="0.3">
      <c r="C631" s="18" t="s">
        <v>1060</v>
      </c>
      <c r="D631" s="18" t="s">
        <v>4</v>
      </c>
      <c r="E631" s="18">
        <v>5</v>
      </c>
      <c r="AB631" s="132"/>
      <c r="AC631" s="132"/>
      <c r="AD631" s="132"/>
      <c r="AE631" s="132"/>
      <c r="AF631" s="132"/>
      <c r="AG631" s="132"/>
      <c r="AH631" s="132"/>
      <c r="AI631" s="132"/>
      <c r="AJ631" s="132"/>
      <c r="AK631" s="132"/>
      <c r="AL631" s="132"/>
      <c r="AM631" s="132"/>
      <c r="AN631" s="132"/>
      <c r="AO631" s="132"/>
      <c r="AP631" s="132"/>
      <c r="AQ631" s="132"/>
      <c r="AR631" s="132"/>
      <c r="AS631" s="132"/>
      <c r="AT631" s="132"/>
      <c r="AU631" s="132"/>
      <c r="AV631" s="132"/>
      <c r="AW631" s="132"/>
      <c r="AX631" s="132"/>
      <c r="AY631" s="132"/>
      <c r="AZ631" s="132"/>
      <c r="BA631" s="132"/>
      <c r="BB631" s="132"/>
      <c r="BC631" s="132"/>
      <c r="BD631" s="132"/>
      <c r="BE631" s="132"/>
      <c r="BF631" s="132"/>
      <c r="BG631" s="132"/>
      <c r="BH631" s="132"/>
      <c r="BI631" s="132"/>
      <c r="BJ631" s="132"/>
      <c r="BK631" s="132"/>
      <c r="BL631" s="132"/>
      <c r="BM631" s="132"/>
      <c r="BN631" s="132"/>
      <c r="BO631" s="132"/>
      <c r="BP631" s="132"/>
      <c r="BQ631" s="132"/>
      <c r="BR631" s="132"/>
      <c r="BS631" s="132"/>
      <c r="BT631" s="132"/>
      <c r="BU631" s="132"/>
      <c r="BV631" s="132"/>
      <c r="BW631" s="132"/>
      <c r="BX631" s="132"/>
      <c r="BY631" s="132"/>
      <c r="BZ631" s="132"/>
      <c r="CA631" s="132"/>
      <c r="CB631" s="132"/>
      <c r="CC631" s="132"/>
      <c r="CD631" s="132"/>
      <c r="CE631" s="132"/>
      <c r="CF631" s="132"/>
      <c r="CG631" s="132"/>
      <c r="CH631" s="132"/>
      <c r="CI631" s="132"/>
      <c r="CJ631" s="132"/>
      <c r="CK631" s="132"/>
      <c r="CL631" s="132"/>
      <c r="CM631" s="132"/>
      <c r="CN631" s="132"/>
      <c r="CO631" s="132"/>
      <c r="CP631" s="133"/>
    </row>
    <row r="632" spans="3:94" x14ac:dyDescent="0.3">
      <c r="C632" s="18" t="s">
        <v>232</v>
      </c>
      <c r="D632" s="18" t="s">
        <v>4</v>
      </c>
      <c r="E632" s="18">
        <v>5</v>
      </c>
      <c r="AB632" s="131"/>
      <c r="AC632" s="131"/>
      <c r="AD632" s="131"/>
      <c r="AE632" s="131"/>
      <c r="AF632" s="131"/>
      <c r="AG632" s="131"/>
      <c r="AH632" s="131"/>
      <c r="AI632" s="131"/>
      <c r="AJ632" s="131"/>
      <c r="AK632" s="131"/>
      <c r="AL632" s="131"/>
      <c r="AM632" s="131"/>
      <c r="AN632" s="131"/>
      <c r="AO632" s="131"/>
      <c r="AP632" s="131"/>
      <c r="AQ632" s="131"/>
      <c r="AR632" s="131"/>
      <c r="AS632" s="131"/>
      <c r="AT632" s="131"/>
      <c r="AU632" s="131"/>
      <c r="AV632" s="131"/>
      <c r="AW632" s="131"/>
      <c r="AX632" s="131"/>
      <c r="AY632" s="131"/>
      <c r="AZ632" s="131"/>
      <c r="BA632" s="131"/>
      <c r="BB632" s="131"/>
      <c r="BC632" s="131"/>
      <c r="BD632" s="131"/>
      <c r="BE632" s="131"/>
      <c r="BF632" s="131"/>
      <c r="BG632" s="131"/>
      <c r="BH632" s="131"/>
      <c r="BI632" s="131"/>
      <c r="BJ632" s="131"/>
      <c r="BK632" s="131"/>
      <c r="BL632" s="131"/>
      <c r="BM632" s="131"/>
      <c r="BN632" s="131"/>
      <c r="BO632" s="131"/>
      <c r="BP632" s="131"/>
      <c r="BQ632" s="131"/>
      <c r="BR632" s="131"/>
      <c r="BS632" s="131"/>
      <c r="BT632" s="131"/>
      <c r="BU632" s="131"/>
      <c r="BV632" s="131"/>
      <c r="BW632" s="131"/>
      <c r="BX632" s="131"/>
      <c r="BY632" s="131"/>
      <c r="BZ632" s="131"/>
      <c r="CA632" s="131"/>
      <c r="CB632" s="131"/>
      <c r="CC632" s="131"/>
      <c r="CD632" s="131"/>
      <c r="CE632" s="131"/>
      <c r="CF632" s="131"/>
      <c r="CG632" s="131"/>
      <c r="CH632" s="131"/>
      <c r="CI632" s="131"/>
      <c r="CJ632" s="131"/>
      <c r="CK632" s="131"/>
      <c r="CL632" s="131"/>
      <c r="CM632" s="131"/>
      <c r="CN632" s="131"/>
      <c r="CO632" s="131"/>
      <c r="CP632" s="131"/>
    </row>
    <row r="633" spans="3:94" x14ac:dyDescent="0.3">
      <c r="C633" s="18" t="s">
        <v>226</v>
      </c>
      <c r="D633" s="18" t="s">
        <v>4</v>
      </c>
      <c r="E633" s="18">
        <v>5</v>
      </c>
      <c r="AB633" s="131"/>
      <c r="AC633" s="131"/>
      <c r="AD633" s="131"/>
      <c r="AE633" s="131"/>
      <c r="AF633" s="131"/>
      <c r="AG633" s="131"/>
      <c r="AH633" s="131"/>
      <c r="AI633" s="131"/>
      <c r="AJ633" s="131"/>
      <c r="AK633" s="131"/>
      <c r="AL633" s="131"/>
      <c r="AM633" s="131"/>
      <c r="AN633" s="131"/>
      <c r="AO633" s="131"/>
      <c r="AP633" s="131"/>
      <c r="AQ633" s="131"/>
      <c r="AR633" s="131"/>
      <c r="AS633" s="131"/>
      <c r="AT633" s="131"/>
      <c r="AU633" s="131"/>
      <c r="AV633" s="131"/>
      <c r="AW633" s="131"/>
      <c r="AX633" s="131"/>
      <c r="AY633" s="131"/>
      <c r="AZ633" s="131"/>
      <c r="BA633" s="131"/>
      <c r="BB633" s="131"/>
      <c r="BC633" s="131"/>
      <c r="BD633" s="131"/>
      <c r="BE633" s="131"/>
      <c r="BF633" s="131"/>
      <c r="BG633" s="131"/>
      <c r="BH633" s="131"/>
      <c r="BI633" s="131"/>
      <c r="BJ633" s="131"/>
      <c r="BK633" s="131"/>
      <c r="BL633" s="131"/>
      <c r="BM633" s="131"/>
      <c r="BN633" s="131"/>
      <c r="BO633" s="131"/>
      <c r="BP633" s="131"/>
      <c r="BQ633" s="131"/>
      <c r="BR633" s="131"/>
      <c r="BS633" s="131"/>
      <c r="BT633" s="131"/>
      <c r="BU633" s="131"/>
      <c r="BV633" s="131"/>
      <c r="BW633" s="131"/>
      <c r="BX633" s="131"/>
      <c r="BY633" s="131"/>
      <c r="BZ633" s="131"/>
      <c r="CA633" s="131"/>
      <c r="CB633" s="131"/>
      <c r="CC633" s="131"/>
      <c r="CD633" s="131"/>
      <c r="CE633" s="131"/>
      <c r="CF633" s="131"/>
      <c r="CG633" s="131"/>
      <c r="CH633" s="131"/>
      <c r="CI633" s="131"/>
      <c r="CJ633" s="131"/>
      <c r="CK633" s="131"/>
      <c r="CL633" s="131"/>
      <c r="CM633" s="131"/>
      <c r="CN633" s="131"/>
      <c r="CO633" s="131"/>
      <c r="CP633" s="131"/>
    </row>
    <row r="634" spans="3:94" x14ac:dyDescent="0.3">
      <c r="C634" s="18" t="s">
        <v>219</v>
      </c>
      <c r="D634" s="18" t="s">
        <v>4</v>
      </c>
      <c r="E634" s="18">
        <v>5</v>
      </c>
    </row>
    <row r="635" spans="3:94" x14ac:dyDescent="0.3">
      <c r="C635" s="18" t="s">
        <v>224</v>
      </c>
      <c r="D635" s="18" t="s">
        <v>4</v>
      </c>
      <c r="E635" s="18">
        <v>5</v>
      </c>
    </row>
    <row r="636" spans="3:94" x14ac:dyDescent="0.3">
      <c r="C636" s="18" t="s">
        <v>1061</v>
      </c>
      <c r="D636" s="18" t="s">
        <v>4</v>
      </c>
      <c r="E636" s="18">
        <v>5</v>
      </c>
    </row>
    <row r="637" spans="3:94" x14ac:dyDescent="0.3">
      <c r="C637" s="18" t="s">
        <v>1062</v>
      </c>
      <c r="D637" s="18" t="s">
        <v>4</v>
      </c>
      <c r="E637" s="18">
        <v>4</v>
      </c>
    </row>
    <row r="643" spans="2:94" x14ac:dyDescent="0.3">
      <c r="C643" s="26" t="s">
        <v>235</v>
      </c>
      <c r="D643" s="26" t="s">
        <v>0</v>
      </c>
      <c r="E643" s="26">
        <v>45533</v>
      </c>
      <c r="F643" s="26">
        <v>45534</v>
      </c>
      <c r="G643" s="26">
        <v>45535</v>
      </c>
      <c r="H643" s="26">
        <v>45536</v>
      </c>
      <c r="I643" s="26">
        <v>45537</v>
      </c>
      <c r="J643" s="26">
        <v>45538</v>
      </c>
      <c r="K643" s="26">
        <v>45539</v>
      </c>
      <c r="L643" s="26">
        <v>45540</v>
      </c>
      <c r="M643" s="26">
        <v>45541</v>
      </c>
      <c r="N643" s="26">
        <v>45542</v>
      </c>
      <c r="O643" s="26">
        <v>45543</v>
      </c>
      <c r="P643" s="26">
        <v>45544</v>
      </c>
      <c r="Q643" s="26">
        <v>45545</v>
      </c>
      <c r="R643" s="26">
        <v>45546</v>
      </c>
      <c r="S643" s="26">
        <v>45547</v>
      </c>
      <c r="T643" s="26">
        <v>45548</v>
      </c>
      <c r="U643" s="26">
        <v>45549</v>
      </c>
      <c r="V643" s="26">
        <v>45550</v>
      </c>
      <c r="W643" s="26">
        <v>45551</v>
      </c>
      <c r="X643" s="26">
        <v>45552</v>
      </c>
      <c r="Y643" s="26">
        <v>45553</v>
      </c>
      <c r="Z643" s="26">
        <v>45554</v>
      </c>
      <c r="AA643" s="26">
        <v>45555</v>
      </c>
      <c r="AB643" s="26">
        <v>45556</v>
      </c>
      <c r="AC643" s="26">
        <v>45557</v>
      </c>
      <c r="AD643" s="26">
        <v>45558</v>
      </c>
      <c r="AE643" s="26">
        <v>45559</v>
      </c>
      <c r="AF643" s="26">
        <v>45560</v>
      </c>
      <c r="AG643" s="26">
        <v>45561</v>
      </c>
      <c r="AH643" s="26">
        <v>45562</v>
      </c>
      <c r="AI643" s="26">
        <v>45563</v>
      </c>
      <c r="AJ643" s="26">
        <v>45564</v>
      </c>
      <c r="AK643" s="26">
        <v>45565</v>
      </c>
      <c r="AL643" s="26">
        <v>45566</v>
      </c>
      <c r="AM643" s="26">
        <v>45567</v>
      </c>
      <c r="AN643" s="26">
        <v>45568</v>
      </c>
      <c r="AO643" s="26">
        <v>45569</v>
      </c>
      <c r="AP643" s="26">
        <v>45570</v>
      </c>
      <c r="AQ643" s="26">
        <v>45571</v>
      </c>
      <c r="AR643" s="26">
        <v>45572</v>
      </c>
      <c r="AS643" s="26">
        <v>45573</v>
      </c>
      <c r="AT643" s="26">
        <v>45574</v>
      </c>
      <c r="AU643" s="26">
        <v>45575</v>
      </c>
      <c r="AV643" s="26">
        <v>45576</v>
      </c>
      <c r="AW643" s="26">
        <v>45577</v>
      </c>
      <c r="AX643" s="26">
        <v>45578</v>
      </c>
      <c r="AY643" s="26">
        <v>45579</v>
      </c>
      <c r="AZ643" s="26">
        <v>45580</v>
      </c>
      <c r="BA643" s="26">
        <v>45581</v>
      </c>
      <c r="BB643" s="26">
        <v>45582</v>
      </c>
      <c r="BC643" s="26">
        <v>45583</v>
      </c>
      <c r="BD643" s="26">
        <v>45584</v>
      </c>
      <c r="BE643" s="26">
        <v>45585</v>
      </c>
      <c r="BF643" s="26">
        <v>45586</v>
      </c>
      <c r="BG643" s="26">
        <v>45587</v>
      </c>
      <c r="BH643" s="26">
        <v>45588</v>
      </c>
      <c r="BI643" s="26">
        <v>45589</v>
      </c>
      <c r="BJ643" s="26">
        <v>45590</v>
      </c>
      <c r="BK643" s="26">
        <v>45591</v>
      </c>
      <c r="BL643" s="26">
        <v>45592</v>
      </c>
      <c r="BM643" s="26">
        <v>45593</v>
      </c>
      <c r="BN643" s="26">
        <v>45594</v>
      </c>
      <c r="BO643" s="26">
        <v>45595</v>
      </c>
      <c r="BP643" s="26">
        <v>45596</v>
      </c>
      <c r="BQ643" s="26">
        <v>45597</v>
      </c>
      <c r="BR643" s="26">
        <v>45598</v>
      </c>
      <c r="BS643" s="26">
        <v>45599</v>
      </c>
      <c r="BT643" s="26">
        <v>45600</v>
      </c>
      <c r="BU643" s="26">
        <v>45601</v>
      </c>
      <c r="BV643" s="26">
        <v>45602</v>
      </c>
      <c r="BW643" s="26">
        <v>45603</v>
      </c>
      <c r="BX643" s="26">
        <v>45604</v>
      </c>
      <c r="BY643" s="26">
        <v>45605</v>
      </c>
      <c r="BZ643" s="26">
        <v>45606</v>
      </c>
      <c r="CA643" s="26">
        <v>45607</v>
      </c>
      <c r="CB643" s="26">
        <v>45608</v>
      </c>
      <c r="CC643" s="26">
        <v>45609</v>
      </c>
      <c r="CD643" s="26">
        <v>45610</v>
      </c>
      <c r="CE643" s="26">
        <v>45611</v>
      </c>
      <c r="CF643" s="26">
        <v>45612</v>
      </c>
      <c r="CG643" s="26">
        <v>45613</v>
      </c>
      <c r="CH643" s="26">
        <v>45614</v>
      </c>
      <c r="CI643" s="26">
        <v>45615</v>
      </c>
      <c r="CJ643" s="26">
        <v>45616</v>
      </c>
      <c r="CK643" s="26">
        <v>45617</v>
      </c>
      <c r="CL643" s="26">
        <v>45618</v>
      </c>
      <c r="CM643" s="26">
        <v>45619</v>
      </c>
      <c r="CN643" s="26">
        <v>45620</v>
      </c>
      <c r="CO643" s="26">
        <v>45621</v>
      </c>
      <c r="CP643" s="26">
        <v>45622</v>
      </c>
    </row>
    <row r="644" spans="2:94" x14ac:dyDescent="0.3">
      <c r="B644" s="18" t="str">
        <f t="shared" ref="B644:B659" si="16">C644&amp;D644</f>
        <v>www.cox.com/residential/mobile/deals.html?sc_id=cr_mobile_app_z_coxapp_z_swrve_emb_mobile_holidays_bApple iOS</v>
      </c>
      <c r="C644" s="18" t="s">
        <v>1063</v>
      </c>
      <c r="D644" s="18" t="s">
        <v>3</v>
      </c>
      <c r="E644" s="18">
        <v>0</v>
      </c>
      <c r="F644" s="18">
        <v>0</v>
      </c>
      <c r="G644" s="18">
        <v>0</v>
      </c>
      <c r="H644" s="18">
        <v>0</v>
      </c>
      <c r="I644" s="18">
        <v>0</v>
      </c>
      <c r="J644" s="18">
        <v>0</v>
      </c>
      <c r="K644" s="18">
        <v>0</v>
      </c>
      <c r="L644" s="18">
        <v>0</v>
      </c>
      <c r="M644" s="18">
        <v>0</v>
      </c>
      <c r="N644" s="18">
        <v>0</v>
      </c>
      <c r="O644" s="18">
        <v>0</v>
      </c>
      <c r="P644" s="18">
        <v>0</v>
      </c>
      <c r="Q644" s="18">
        <v>0</v>
      </c>
      <c r="R644" s="18">
        <v>0</v>
      </c>
      <c r="S644" s="18">
        <v>0</v>
      </c>
      <c r="T644" s="18">
        <v>0</v>
      </c>
      <c r="U644" s="18">
        <v>0</v>
      </c>
      <c r="V644" s="18">
        <v>0</v>
      </c>
      <c r="W644" s="18">
        <v>0</v>
      </c>
      <c r="X644" s="18">
        <v>0</v>
      </c>
      <c r="Y644" s="18">
        <v>0</v>
      </c>
      <c r="Z644" s="18">
        <v>0</v>
      </c>
      <c r="AA644" s="18">
        <v>0</v>
      </c>
      <c r="AB644" s="131">
        <v>0</v>
      </c>
      <c r="AC644" s="131">
        <v>0</v>
      </c>
      <c r="AD644" s="131">
        <v>0</v>
      </c>
      <c r="AE644" s="131">
        <v>0</v>
      </c>
      <c r="AF644" s="131">
        <v>0</v>
      </c>
      <c r="AG644" s="131">
        <v>0</v>
      </c>
      <c r="AH644" s="131">
        <v>0</v>
      </c>
      <c r="AI644" s="131">
        <v>0</v>
      </c>
      <c r="AJ644" s="131">
        <v>0</v>
      </c>
      <c r="AK644" s="131">
        <v>0</v>
      </c>
      <c r="AL644" s="131">
        <v>0</v>
      </c>
      <c r="AM644" s="131">
        <v>0</v>
      </c>
      <c r="AN644" s="131">
        <v>0</v>
      </c>
      <c r="AO644" s="131">
        <v>0</v>
      </c>
      <c r="AP644" s="131">
        <v>0</v>
      </c>
      <c r="AQ644" s="131">
        <v>0</v>
      </c>
      <c r="AR644" s="131">
        <v>0</v>
      </c>
      <c r="AS644" s="131">
        <v>0</v>
      </c>
      <c r="AT644" s="131">
        <v>0</v>
      </c>
      <c r="AU644" s="131">
        <v>0</v>
      </c>
      <c r="AV644" s="131">
        <v>0</v>
      </c>
      <c r="AW644" s="131">
        <v>0</v>
      </c>
      <c r="AX644" s="131">
        <v>0</v>
      </c>
      <c r="AY644" s="131">
        <v>0</v>
      </c>
      <c r="AZ644" s="131">
        <v>0</v>
      </c>
      <c r="BA644" s="131">
        <v>0</v>
      </c>
      <c r="BB644" s="131">
        <v>0</v>
      </c>
      <c r="BC644" s="131">
        <v>0</v>
      </c>
      <c r="BD644" s="131">
        <v>0</v>
      </c>
      <c r="BE644" s="131">
        <v>0</v>
      </c>
      <c r="BF644" s="131">
        <v>0</v>
      </c>
      <c r="BG644" s="131">
        <v>0</v>
      </c>
      <c r="BH644" s="131">
        <v>0</v>
      </c>
      <c r="BI644" s="131">
        <v>0</v>
      </c>
      <c r="BJ644" s="131">
        <v>0</v>
      </c>
      <c r="BK644" s="131">
        <v>0</v>
      </c>
      <c r="BL644" s="131">
        <v>0</v>
      </c>
      <c r="BM644" s="131">
        <v>0</v>
      </c>
      <c r="BN644" s="131">
        <v>0</v>
      </c>
      <c r="BO644" s="131">
        <v>0</v>
      </c>
      <c r="BP644" s="131">
        <v>0</v>
      </c>
      <c r="BQ644" s="131">
        <v>0</v>
      </c>
      <c r="BR644" s="131">
        <v>0</v>
      </c>
      <c r="BS644" s="131">
        <v>0</v>
      </c>
      <c r="BT644" s="131">
        <v>0</v>
      </c>
      <c r="BU644" s="131">
        <v>0</v>
      </c>
      <c r="BV644" s="131">
        <v>0</v>
      </c>
      <c r="BW644" s="131">
        <v>0</v>
      </c>
      <c r="BX644" s="131">
        <v>0</v>
      </c>
      <c r="BY644" s="131">
        <v>0</v>
      </c>
      <c r="BZ644" s="131">
        <v>0</v>
      </c>
      <c r="CA644" s="131">
        <v>0</v>
      </c>
      <c r="CB644" s="131">
        <v>0</v>
      </c>
      <c r="CC644" s="131">
        <v>0</v>
      </c>
      <c r="CD644" s="131">
        <v>0</v>
      </c>
      <c r="CE644" s="131">
        <v>0</v>
      </c>
      <c r="CF644" s="131">
        <v>0</v>
      </c>
      <c r="CG644" s="131">
        <v>0</v>
      </c>
      <c r="CH644" s="131">
        <v>215</v>
      </c>
      <c r="CI644" s="131">
        <v>574</v>
      </c>
      <c r="CJ644" s="131">
        <v>939</v>
      </c>
      <c r="CK644" s="131">
        <v>1026</v>
      </c>
      <c r="CL644" s="131">
        <v>983</v>
      </c>
      <c r="CM644" s="131">
        <v>968</v>
      </c>
      <c r="CN644" s="131">
        <v>907</v>
      </c>
      <c r="CO644" s="131">
        <v>1024</v>
      </c>
      <c r="CP644" s="131">
        <v>1010</v>
      </c>
    </row>
    <row r="645" spans="2:94" x14ac:dyDescent="0.3">
      <c r="B645" s="18" t="str">
        <f t="shared" si="16"/>
        <v>www.cox.com/residential/mobile/deals.html?sc_id=cr_mobile_app_z_coxapp_z_swrve_emb_mobile_holidays_2Apple iOS</v>
      </c>
      <c r="C645" s="18" t="s">
        <v>236</v>
      </c>
      <c r="D645" s="18" t="s">
        <v>3</v>
      </c>
      <c r="E645" s="18">
        <v>0</v>
      </c>
      <c r="F645" s="18">
        <v>0</v>
      </c>
      <c r="G645" s="18">
        <v>0</v>
      </c>
      <c r="H645" s="18">
        <v>0</v>
      </c>
      <c r="I645" s="18">
        <v>0</v>
      </c>
      <c r="J645" s="18">
        <v>0</v>
      </c>
      <c r="K645" s="18">
        <v>0</v>
      </c>
      <c r="L645" s="18">
        <v>0</v>
      </c>
      <c r="M645" s="18">
        <v>0</v>
      </c>
      <c r="N645" s="18">
        <v>0</v>
      </c>
      <c r="O645" s="18">
        <v>0</v>
      </c>
      <c r="P645" s="18">
        <v>0</v>
      </c>
      <c r="Q645" s="18">
        <v>0</v>
      </c>
      <c r="R645" s="18">
        <v>0</v>
      </c>
      <c r="S645" s="18">
        <v>0</v>
      </c>
      <c r="T645" s="18">
        <v>0</v>
      </c>
      <c r="U645" s="18">
        <v>0</v>
      </c>
      <c r="V645" s="18">
        <v>0</v>
      </c>
      <c r="W645" s="18">
        <v>0</v>
      </c>
      <c r="X645" s="18">
        <v>0</v>
      </c>
      <c r="Y645" s="18">
        <v>0</v>
      </c>
      <c r="Z645" s="18">
        <v>0</v>
      </c>
      <c r="AA645" s="18">
        <v>0</v>
      </c>
      <c r="AB645" s="131">
        <v>0</v>
      </c>
      <c r="AC645" s="131">
        <v>0</v>
      </c>
      <c r="AD645" s="131">
        <v>0</v>
      </c>
      <c r="AE645" s="131">
        <v>0</v>
      </c>
      <c r="AF645" s="131">
        <v>0</v>
      </c>
      <c r="AG645" s="131">
        <v>0</v>
      </c>
      <c r="AH645" s="131">
        <v>0</v>
      </c>
      <c r="AI645" s="131">
        <v>0</v>
      </c>
      <c r="AJ645" s="131">
        <v>0</v>
      </c>
      <c r="AK645" s="131">
        <v>0</v>
      </c>
      <c r="AL645" s="131">
        <v>0</v>
      </c>
      <c r="AM645" s="131">
        <v>0</v>
      </c>
      <c r="AN645" s="131">
        <v>0</v>
      </c>
      <c r="AO645" s="131">
        <v>0</v>
      </c>
      <c r="AP645" s="131">
        <v>0</v>
      </c>
      <c r="AQ645" s="131">
        <v>0</v>
      </c>
      <c r="AR645" s="131">
        <v>0</v>
      </c>
      <c r="AS645" s="131">
        <v>0</v>
      </c>
      <c r="AT645" s="131">
        <v>0</v>
      </c>
      <c r="AU645" s="131">
        <v>0</v>
      </c>
      <c r="AV645" s="131">
        <v>0</v>
      </c>
      <c r="AW645" s="131">
        <v>0</v>
      </c>
      <c r="AX645" s="131">
        <v>0</v>
      </c>
      <c r="AY645" s="131">
        <v>0</v>
      </c>
      <c r="AZ645" s="131">
        <v>0</v>
      </c>
      <c r="BA645" s="131">
        <v>0</v>
      </c>
      <c r="BB645" s="131">
        <v>0</v>
      </c>
      <c r="BC645" s="131">
        <v>0</v>
      </c>
      <c r="BD645" s="131">
        <v>0</v>
      </c>
      <c r="BE645" s="131">
        <v>0</v>
      </c>
      <c r="BF645" s="131">
        <v>0</v>
      </c>
      <c r="BG645" s="131">
        <v>0</v>
      </c>
      <c r="BH645" s="131">
        <v>0</v>
      </c>
      <c r="BI645" s="131">
        <v>0</v>
      </c>
      <c r="BJ645" s="131">
        <v>0</v>
      </c>
      <c r="BK645" s="131">
        <v>0</v>
      </c>
      <c r="BL645" s="131">
        <v>0</v>
      </c>
      <c r="BM645" s="131">
        <v>0</v>
      </c>
      <c r="BN645" s="131">
        <v>0</v>
      </c>
      <c r="BO645" s="131">
        <v>100</v>
      </c>
      <c r="BP645" s="131">
        <v>238</v>
      </c>
      <c r="BQ645" s="131">
        <v>168</v>
      </c>
      <c r="BR645" s="131">
        <v>212</v>
      </c>
      <c r="BS645" s="131">
        <v>236</v>
      </c>
      <c r="BT645" s="131">
        <v>277</v>
      </c>
      <c r="BU645" s="131">
        <v>296</v>
      </c>
      <c r="BV645" s="131">
        <v>340</v>
      </c>
      <c r="BW645" s="131">
        <v>349</v>
      </c>
      <c r="BX645" s="131">
        <v>350</v>
      </c>
      <c r="BY645" s="131">
        <v>343</v>
      </c>
      <c r="BZ645" s="131">
        <v>302</v>
      </c>
      <c r="CA645" s="131">
        <v>382</v>
      </c>
      <c r="CB645" s="131">
        <v>374</v>
      </c>
      <c r="CC645" s="131">
        <v>392</v>
      </c>
      <c r="CD645" s="131">
        <v>477</v>
      </c>
      <c r="CE645" s="131">
        <v>361</v>
      </c>
      <c r="CF645" s="131">
        <v>385</v>
      </c>
      <c r="CG645" s="131">
        <v>282</v>
      </c>
      <c r="CH645" s="131">
        <v>265</v>
      </c>
      <c r="CI645" s="131">
        <v>196</v>
      </c>
      <c r="CJ645" s="131">
        <v>146</v>
      </c>
      <c r="CK645" s="131">
        <v>165</v>
      </c>
      <c r="CL645" s="131">
        <v>151</v>
      </c>
      <c r="CM645" s="131">
        <v>112</v>
      </c>
      <c r="CN645" s="131">
        <v>105</v>
      </c>
      <c r="CO645" s="131">
        <v>106</v>
      </c>
      <c r="CP645" s="131">
        <v>100</v>
      </c>
    </row>
    <row r="646" spans="2:94" x14ac:dyDescent="0.3">
      <c r="B646" s="18" t="str">
        <f t="shared" si="16"/>
        <v>www.cox.com/mobile-shop/devices/apple?sc_id=cr_mobile_app_z_coxapp_z_swrve_emb_mobile_iphone16_gaApple iOS</v>
      </c>
      <c r="C646" s="18" t="s">
        <v>237</v>
      </c>
      <c r="D646" s="18" t="s">
        <v>3</v>
      </c>
      <c r="E646" s="18">
        <v>0</v>
      </c>
      <c r="F646" s="18">
        <v>0</v>
      </c>
      <c r="G646" s="18">
        <v>0</v>
      </c>
      <c r="H646" s="18">
        <v>0</v>
      </c>
      <c r="I646" s="18">
        <v>0</v>
      </c>
      <c r="J646" s="18">
        <v>0</v>
      </c>
      <c r="K646" s="18">
        <v>0</v>
      </c>
      <c r="L646" s="18">
        <v>0</v>
      </c>
      <c r="M646" s="18">
        <v>0</v>
      </c>
      <c r="N646" s="18">
        <v>0</v>
      </c>
      <c r="O646" s="18">
        <v>0</v>
      </c>
      <c r="P646" s="18">
        <v>0</v>
      </c>
      <c r="Q646" s="18">
        <v>0</v>
      </c>
      <c r="R646" s="18">
        <v>0</v>
      </c>
      <c r="S646" s="18">
        <v>0</v>
      </c>
      <c r="T646" s="18">
        <v>0</v>
      </c>
      <c r="U646" s="18">
        <v>0</v>
      </c>
      <c r="V646" s="18">
        <v>0</v>
      </c>
      <c r="W646" s="18">
        <v>0</v>
      </c>
      <c r="X646" s="18">
        <v>0</v>
      </c>
      <c r="Y646" s="18">
        <v>0</v>
      </c>
      <c r="Z646" s="18">
        <v>0</v>
      </c>
      <c r="AA646" s="18">
        <v>0</v>
      </c>
      <c r="AB646" s="131">
        <v>0</v>
      </c>
      <c r="AC646" s="131">
        <v>0</v>
      </c>
      <c r="AD646" s="131">
        <v>0</v>
      </c>
      <c r="AE646" s="131">
        <v>0</v>
      </c>
      <c r="AF646" s="131">
        <v>0</v>
      </c>
      <c r="AG646" s="131">
        <v>0</v>
      </c>
      <c r="AH646" s="131">
        <v>134</v>
      </c>
      <c r="AI646" s="131">
        <v>357</v>
      </c>
      <c r="AJ646" s="131">
        <v>349</v>
      </c>
      <c r="AK646" s="131">
        <v>492</v>
      </c>
      <c r="AL646" s="131">
        <v>586</v>
      </c>
      <c r="AM646" s="131">
        <v>632</v>
      </c>
      <c r="AN646" s="131">
        <v>613</v>
      </c>
      <c r="AO646" s="131">
        <v>660</v>
      </c>
      <c r="AP646" s="131">
        <v>642</v>
      </c>
      <c r="AQ646" s="131">
        <v>546</v>
      </c>
      <c r="AR646" s="131">
        <v>575</v>
      </c>
      <c r="AS646" s="131">
        <v>661</v>
      </c>
      <c r="AT646" s="131">
        <v>697</v>
      </c>
      <c r="AU646" s="131">
        <v>730</v>
      </c>
      <c r="AV646" s="131">
        <v>722</v>
      </c>
      <c r="AW646" s="131">
        <v>633</v>
      </c>
      <c r="AX646" s="131">
        <v>512</v>
      </c>
      <c r="AY646" s="131">
        <v>710</v>
      </c>
      <c r="AZ646" s="131">
        <v>744</v>
      </c>
      <c r="BA646" s="131">
        <v>845</v>
      </c>
      <c r="BB646" s="131">
        <v>785</v>
      </c>
      <c r="BC646" s="131">
        <v>833</v>
      </c>
      <c r="BD646" s="131">
        <v>690</v>
      </c>
      <c r="BE646" s="131">
        <v>670</v>
      </c>
      <c r="BF646" s="131">
        <v>745</v>
      </c>
      <c r="BG646" s="131">
        <v>785</v>
      </c>
      <c r="BH646" s="131">
        <v>777</v>
      </c>
      <c r="BI646" s="131">
        <v>710</v>
      </c>
      <c r="BJ646" s="131">
        <v>712</v>
      </c>
      <c r="BK646" s="131">
        <v>630</v>
      </c>
      <c r="BL646" s="131">
        <v>614</v>
      </c>
      <c r="BM646" s="131">
        <v>706</v>
      </c>
      <c r="BN646" s="131">
        <v>660</v>
      </c>
      <c r="BO646" s="131">
        <v>608</v>
      </c>
      <c r="BP646" s="131">
        <v>434</v>
      </c>
      <c r="BQ646" s="131">
        <v>435</v>
      </c>
      <c r="BR646" s="131">
        <v>340</v>
      </c>
      <c r="BS646" s="131">
        <v>315</v>
      </c>
      <c r="BT646" s="131">
        <v>279</v>
      </c>
      <c r="BU646" s="131">
        <v>255</v>
      </c>
      <c r="BV646" s="131">
        <v>221</v>
      </c>
      <c r="BW646" s="131">
        <v>235</v>
      </c>
      <c r="BX646" s="131">
        <v>235</v>
      </c>
      <c r="BY646" s="131">
        <v>208</v>
      </c>
      <c r="BZ646" s="131">
        <v>171</v>
      </c>
      <c r="CA646" s="131">
        <v>177</v>
      </c>
      <c r="CB646" s="131">
        <v>154</v>
      </c>
      <c r="CC646" s="131">
        <v>163</v>
      </c>
      <c r="CD646" s="131">
        <v>169</v>
      </c>
      <c r="CE646" s="131">
        <v>212</v>
      </c>
      <c r="CF646" s="131">
        <v>160</v>
      </c>
      <c r="CG646" s="131">
        <v>112</v>
      </c>
      <c r="CH646" s="131">
        <v>124</v>
      </c>
      <c r="CI646" s="131">
        <v>110</v>
      </c>
      <c r="CJ646" s="131">
        <v>95</v>
      </c>
      <c r="CK646" s="131">
        <v>118</v>
      </c>
      <c r="CL646" s="131">
        <v>79</v>
      </c>
      <c r="CM646" s="131">
        <v>77</v>
      </c>
      <c r="CN646" s="131">
        <v>65</v>
      </c>
      <c r="CO646" s="131">
        <v>69</v>
      </c>
      <c r="CP646" s="131">
        <v>70</v>
      </c>
    </row>
    <row r="647" spans="2:94" x14ac:dyDescent="0.3">
      <c r="B647" s="18" t="str">
        <f t="shared" si="16"/>
        <v>www.cox.com/mobile-shop/check-device-compatibility.html&amp;sc_id=cr_mobile_app_z_coxapp_z_swrve_emb_mobApple iOS</v>
      </c>
      <c r="C647" s="18" t="s">
        <v>238</v>
      </c>
      <c r="D647" s="18" t="s">
        <v>3</v>
      </c>
      <c r="E647" s="18">
        <v>166</v>
      </c>
      <c r="F647" s="18">
        <v>128</v>
      </c>
      <c r="G647" s="18">
        <v>125</v>
      </c>
      <c r="H647" s="18">
        <v>111</v>
      </c>
      <c r="I647" s="18">
        <v>103</v>
      </c>
      <c r="J647" s="18">
        <v>126</v>
      </c>
      <c r="K647" s="18">
        <v>164</v>
      </c>
      <c r="L647" s="18">
        <v>171</v>
      </c>
      <c r="M647" s="18">
        <v>148</v>
      </c>
      <c r="N647" s="18">
        <v>145</v>
      </c>
      <c r="O647" s="18">
        <v>109</v>
      </c>
      <c r="P647" s="18">
        <v>135</v>
      </c>
      <c r="Q647" s="18">
        <v>143</v>
      </c>
      <c r="R647" s="18">
        <v>119</v>
      </c>
      <c r="S647" s="18">
        <v>173</v>
      </c>
      <c r="T647" s="18">
        <v>214</v>
      </c>
      <c r="U647" s="18">
        <v>188</v>
      </c>
      <c r="V647" s="18">
        <v>130</v>
      </c>
      <c r="W647" s="18">
        <v>154</v>
      </c>
      <c r="X647" s="18">
        <v>130</v>
      </c>
      <c r="Y647" s="18">
        <v>154</v>
      </c>
      <c r="Z647" s="18">
        <v>133</v>
      </c>
      <c r="AA647" s="18">
        <v>189</v>
      </c>
      <c r="AB647" s="131">
        <v>157</v>
      </c>
      <c r="AC647" s="131">
        <v>143</v>
      </c>
      <c r="AD647" s="131">
        <v>171</v>
      </c>
      <c r="AE647" s="131">
        <v>191</v>
      </c>
      <c r="AF647" s="131">
        <v>168</v>
      </c>
      <c r="AG647" s="131">
        <v>145</v>
      </c>
      <c r="AH647" s="131">
        <v>152</v>
      </c>
      <c r="AI647" s="131">
        <v>166</v>
      </c>
      <c r="AJ647" s="131">
        <v>115</v>
      </c>
      <c r="AK647" s="131">
        <v>170</v>
      </c>
      <c r="AL647" s="131">
        <v>131</v>
      </c>
      <c r="AM647" s="131">
        <v>132</v>
      </c>
      <c r="AN647" s="131">
        <v>130</v>
      </c>
      <c r="AO647" s="131">
        <v>130</v>
      </c>
      <c r="AP647" s="131">
        <v>119</v>
      </c>
      <c r="AQ647" s="131">
        <v>108</v>
      </c>
      <c r="AR647" s="131">
        <v>110</v>
      </c>
      <c r="AS647" s="131">
        <v>103</v>
      </c>
      <c r="AT647" s="131">
        <v>121</v>
      </c>
      <c r="AU647" s="131">
        <v>120</v>
      </c>
      <c r="AV647" s="131">
        <v>101</v>
      </c>
      <c r="AW647" s="131">
        <v>83</v>
      </c>
      <c r="AX647" s="131">
        <v>100</v>
      </c>
      <c r="AY647" s="131">
        <v>119</v>
      </c>
      <c r="AZ647" s="131">
        <v>109</v>
      </c>
      <c r="BA647" s="131">
        <v>108</v>
      </c>
      <c r="BB647" s="131">
        <v>107</v>
      </c>
      <c r="BC647" s="131">
        <v>127</v>
      </c>
      <c r="BD647" s="131">
        <v>91</v>
      </c>
      <c r="BE647" s="131">
        <v>83</v>
      </c>
      <c r="BF647" s="131">
        <v>105</v>
      </c>
      <c r="BG647" s="131">
        <v>119</v>
      </c>
      <c r="BH647" s="131">
        <v>103</v>
      </c>
      <c r="BI647" s="131">
        <v>104</v>
      </c>
      <c r="BJ647" s="131">
        <v>93</v>
      </c>
      <c r="BK647" s="131">
        <v>83</v>
      </c>
      <c r="BL647" s="131">
        <v>92</v>
      </c>
      <c r="BM647" s="131">
        <v>68</v>
      </c>
      <c r="BN647" s="131">
        <v>71</v>
      </c>
      <c r="BO647" s="131">
        <v>78</v>
      </c>
      <c r="BP647" s="131">
        <v>53</v>
      </c>
      <c r="BQ647" s="131">
        <v>46</v>
      </c>
      <c r="BR647" s="131">
        <v>51</v>
      </c>
      <c r="BS647" s="131">
        <v>41</v>
      </c>
      <c r="BT647" s="131">
        <v>62</v>
      </c>
      <c r="BU647" s="131">
        <v>44</v>
      </c>
      <c r="BV647" s="131">
        <v>41</v>
      </c>
      <c r="BW647" s="131">
        <v>46</v>
      </c>
      <c r="BX647" s="131">
        <v>40</v>
      </c>
      <c r="BY647" s="131">
        <v>47</v>
      </c>
      <c r="BZ647" s="131">
        <v>41</v>
      </c>
      <c r="CA647" s="131">
        <v>31</v>
      </c>
      <c r="CB647" s="131">
        <v>28</v>
      </c>
      <c r="CC647" s="131">
        <v>27</v>
      </c>
      <c r="CD647" s="131">
        <v>28</v>
      </c>
      <c r="CE647" s="131">
        <v>186</v>
      </c>
      <c r="CF647" s="131">
        <v>219</v>
      </c>
      <c r="CG647" s="131">
        <v>134</v>
      </c>
      <c r="CH647" s="131">
        <v>160</v>
      </c>
      <c r="CI647" s="131">
        <v>126</v>
      </c>
      <c r="CJ647" s="131">
        <v>102</v>
      </c>
      <c r="CK647" s="131">
        <v>146</v>
      </c>
      <c r="CL647" s="131">
        <v>100</v>
      </c>
      <c r="CM647" s="131">
        <v>82</v>
      </c>
      <c r="CN647" s="131">
        <v>60</v>
      </c>
      <c r="CO647" s="131">
        <v>57</v>
      </c>
      <c r="CP647" s="131">
        <v>54</v>
      </c>
    </row>
    <row r="648" spans="2:94" x14ac:dyDescent="0.3">
      <c r="B648" s="18" t="str">
        <f t="shared" si="16"/>
        <v>www.cox.com/mobile-shop/device/motorola-moto-g-play-2024_sapphire-blue?storage=64gb&amp;sc_id=cr_mobile_Apple iOS</v>
      </c>
      <c r="C648" s="18" t="s">
        <v>239</v>
      </c>
      <c r="D648" s="18" t="s">
        <v>3</v>
      </c>
      <c r="E648" s="18">
        <v>410</v>
      </c>
      <c r="F648" s="18">
        <v>409</v>
      </c>
      <c r="G648" s="18">
        <v>409</v>
      </c>
      <c r="H648" s="18">
        <v>327</v>
      </c>
      <c r="I648" s="18">
        <v>361</v>
      </c>
      <c r="J648" s="18">
        <v>447</v>
      </c>
      <c r="K648" s="18">
        <v>475</v>
      </c>
      <c r="L648" s="18">
        <v>535</v>
      </c>
      <c r="M648" s="18">
        <v>494</v>
      </c>
      <c r="N648" s="18">
        <v>438</v>
      </c>
      <c r="O648" s="18">
        <v>401</v>
      </c>
      <c r="P648" s="18">
        <v>497</v>
      </c>
      <c r="Q648" s="18">
        <v>526</v>
      </c>
      <c r="R648" s="18">
        <v>496</v>
      </c>
      <c r="S648" s="18">
        <v>571</v>
      </c>
      <c r="T648" s="18">
        <v>602</v>
      </c>
      <c r="U648" s="18">
        <v>439</v>
      </c>
      <c r="V648" s="18">
        <v>293</v>
      </c>
      <c r="W648" s="18">
        <v>289</v>
      </c>
      <c r="X648" s="18">
        <v>284</v>
      </c>
      <c r="Y648" s="18">
        <v>276</v>
      </c>
      <c r="Z648" s="18">
        <v>242</v>
      </c>
      <c r="AA648" s="18">
        <v>261</v>
      </c>
      <c r="AB648" s="131">
        <v>248</v>
      </c>
      <c r="AC648" s="131">
        <v>191</v>
      </c>
      <c r="AD648" s="131">
        <v>208</v>
      </c>
      <c r="AE648" s="131">
        <v>204</v>
      </c>
      <c r="AF648" s="131">
        <v>217</v>
      </c>
      <c r="AG648" s="131">
        <v>188</v>
      </c>
      <c r="AH648" s="131">
        <v>188</v>
      </c>
      <c r="AI648" s="131">
        <v>171</v>
      </c>
      <c r="AJ648" s="131">
        <v>133</v>
      </c>
      <c r="AK648" s="131">
        <v>145</v>
      </c>
      <c r="AL648" s="131">
        <v>123</v>
      </c>
      <c r="AM648" s="131">
        <v>144</v>
      </c>
      <c r="AN648" s="131">
        <v>121</v>
      </c>
      <c r="AO648" s="131">
        <v>102</v>
      </c>
      <c r="AP648" s="131">
        <v>110</v>
      </c>
      <c r="AQ648" s="131">
        <v>111</v>
      </c>
      <c r="AR648" s="131">
        <v>73</v>
      </c>
      <c r="AS648" s="131">
        <v>78</v>
      </c>
      <c r="AT648" s="131">
        <v>95</v>
      </c>
      <c r="AU648" s="131">
        <v>77</v>
      </c>
      <c r="AV648" s="131">
        <v>82</v>
      </c>
      <c r="AW648" s="131">
        <v>72</v>
      </c>
      <c r="AX648" s="131">
        <v>52</v>
      </c>
      <c r="AY648" s="131">
        <v>78</v>
      </c>
      <c r="AZ648" s="131">
        <v>89</v>
      </c>
      <c r="BA648" s="131">
        <v>87</v>
      </c>
      <c r="BB648" s="131">
        <v>75</v>
      </c>
      <c r="BC648" s="131">
        <v>92</v>
      </c>
      <c r="BD648" s="131">
        <v>78</v>
      </c>
      <c r="BE648" s="131">
        <v>60</v>
      </c>
      <c r="BF648" s="131">
        <v>68</v>
      </c>
      <c r="BG648" s="131">
        <v>79</v>
      </c>
      <c r="BH648" s="131">
        <v>78</v>
      </c>
      <c r="BI648" s="131">
        <v>56</v>
      </c>
      <c r="BJ648" s="131">
        <v>70</v>
      </c>
      <c r="BK648" s="131">
        <v>68</v>
      </c>
      <c r="BL648" s="131">
        <v>48</v>
      </c>
      <c r="BM648" s="131">
        <v>79</v>
      </c>
      <c r="BN648" s="131">
        <v>66</v>
      </c>
      <c r="BO648" s="131">
        <v>50</v>
      </c>
      <c r="BP648" s="131">
        <v>40</v>
      </c>
      <c r="BQ648" s="131">
        <v>79</v>
      </c>
      <c r="BR648" s="131">
        <v>67</v>
      </c>
      <c r="BS648" s="131">
        <v>76</v>
      </c>
      <c r="BT648" s="131">
        <v>61</v>
      </c>
      <c r="BU648" s="131">
        <v>44</v>
      </c>
      <c r="BV648" s="131">
        <v>36</v>
      </c>
      <c r="BW648" s="131">
        <v>27</v>
      </c>
      <c r="BX648" s="131">
        <v>36</v>
      </c>
      <c r="BY648" s="131">
        <v>29</v>
      </c>
      <c r="BZ648" s="131">
        <v>27</v>
      </c>
      <c r="CA648" s="131">
        <v>32</v>
      </c>
      <c r="CB648" s="131">
        <v>26</v>
      </c>
      <c r="CC648" s="131">
        <v>25</v>
      </c>
      <c r="CD648" s="131">
        <v>29</v>
      </c>
      <c r="CE648" s="131">
        <v>67</v>
      </c>
      <c r="CF648" s="131">
        <v>50</v>
      </c>
      <c r="CG648" s="131">
        <v>46</v>
      </c>
      <c r="CH648" s="131">
        <v>39</v>
      </c>
      <c r="CI648" s="131">
        <v>37</v>
      </c>
      <c r="CJ648" s="131">
        <v>34</v>
      </c>
      <c r="CK648" s="131">
        <v>60</v>
      </c>
      <c r="CL648" s="131">
        <v>38</v>
      </c>
      <c r="CM648" s="131">
        <v>28</v>
      </c>
      <c r="CN648" s="131">
        <v>19</v>
      </c>
      <c r="CO648" s="131">
        <v>26</v>
      </c>
      <c r="CP648" s="131">
        <v>24</v>
      </c>
    </row>
    <row r="649" spans="2:94" x14ac:dyDescent="0.3">
      <c r="B649" s="18" t="str">
        <f t="shared" si="16"/>
        <v>www.cox.com/residential/refer-a-friend.html?&amp;sc_id=cr_mobile_app_z_coxapp_z_swrve_emb_extoleApple iOS</v>
      </c>
      <c r="C649" s="18" t="s">
        <v>1064</v>
      </c>
      <c r="D649" s="18" t="s">
        <v>3</v>
      </c>
      <c r="E649" s="18">
        <v>0</v>
      </c>
      <c r="F649" s="18">
        <v>0</v>
      </c>
      <c r="G649" s="18">
        <v>0</v>
      </c>
      <c r="H649" s="18">
        <v>0</v>
      </c>
      <c r="I649" s="18">
        <v>0</v>
      </c>
      <c r="J649" s="18">
        <v>0</v>
      </c>
      <c r="K649" s="18">
        <v>0</v>
      </c>
      <c r="L649" s="18">
        <v>0</v>
      </c>
      <c r="M649" s="18">
        <v>0</v>
      </c>
      <c r="N649" s="18">
        <v>0</v>
      </c>
      <c r="O649" s="18">
        <v>0</v>
      </c>
      <c r="P649" s="18">
        <v>0</v>
      </c>
      <c r="Q649" s="18">
        <v>0</v>
      </c>
      <c r="R649" s="18">
        <v>0</v>
      </c>
      <c r="S649" s="18">
        <v>0</v>
      </c>
      <c r="T649" s="18">
        <v>0</v>
      </c>
      <c r="U649" s="18">
        <v>0</v>
      </c>
      <c r="V649" s="18">
        <v>0</v>
      </c>
      <c r="W649" s="18">
        <v>0</v>
      </c>
      <c r="X649" s="18">
        <v>0</v>
      </c>
      <c r="Y649" s="18">
        <v>0</v>
      </c>
      <c r="Z649" s="18">
        <v>0</v>
      </c>
      <c r="AA649" s="18">
        <v>0</v>
      </c>
      <c r="AB649" s="131">
        <v>0</v>
      </c>
      <c r="AC649" s="131">
        <v>0</v>
      </c>
      <c r="AD649" s="131">
        <v>0</v>
      </c>
      <c r="AE649" s="131">
        <v>0</v>
      </c>
      <c r="AF649" s="131">
        <v>0</v>
      </c>
      <c r="AG649" s="131">
        <v>0</v>
      </c>
      <c r="AH649" s="131">
        <v>0</v>
      </c>
      <c r="AI649" s="131">
        <v>0</v>
      </c>
      <c r="AJ649" s="131">
        <v>0</v>
      </c>
      <c r="AK649" s="131">
        <v>0</v>
      </c>
      <c r="AL649" s="131">
        <v>0</v>
      </c>
      <c r="AM649" s="131">
        <v>0</v>
      </c>
      <c r="AN649" s="131">
        <v>0</v>
      </c>
      <c r="AO649" s="131">
        <v>0</v>
      </c>
      <c r="AP649" s="131">
        <v>0</v>
      </c>
      <c r="AQ649" s="131">
        <v>0</v>
      </c>
      <c r="AR649" s="131">
        <v>0</v>
      </c>
      <c r="AS649" s="131">
        <v>0</v>
      </c>
      <c r="AT649" s="131">
        <v>0</v>
      </c>
      <c r="AU649" s="131">
        <v>0</v>
      </c>
      <c r="AV649" s="131">
        <v>0</v>
      </c>
      <c r="AW649" s="131">
        <v>0</v>
      </c>
      <c r="AX649" s="131">
        <v>0</v>
      </c>
      <c r="AY649" s="131">
        <v>0</v>
      </c>
      <c r="AZ649" s="131">
        <v>0</v>
      </c>
      <c r="BA649" s="131">
        <v>0</v>
      </c>
      <c r="BB649" s="131">
        <v>0</v>
      </c>
      <c r="BC649" s="131">
        <v>0</v>
      </c>
      <c r="BD649" s="131">
        <v>0</v>
      </c>
      <c r="BE649" s="131">
        <v>0</v>
      </c>
      <c r="BF649" s="131">
        <v>0</v>
      </c>
      <c r="BG649" s="131">
        <v>0</v>
      </c>
      <c r="BH649" s="131">
        <v>0</v>
      </c>
      <c r="BI649" s="131">
        <v>0</v>
      </c>
      <c r="BJ649" s="131">
        <v>0</v>
      </c>
      <c r="BK649" s="131">
        <v>0</v>
      </c>
      <c r="BL649" s="131">
        <v>0</v>
      </c>
      <c r="BM649" s="131">
        <v>0</v>
      </c>
      <c r="BN649" s="131">
        <v>0</v>
      </c>
      <c r="BO649" s="131">
        <v>0</v>
      </c>
      <c r="BP649" s="131">
        <v>0</v>
      </c>
      <c r="BQ649" s="131">
        <v>0</v>
      </c>
      <c r="BR649" s="131">
        <v>0</v>
      </c>
      <c r="BS649" s="131">
        <v>0</v>
      </c>
      <c r="BT649" s="131">
        <v>0</v>
      </c>
      <c r="BU649" s="131">
        <v>0</v>
      </c>
      <c r="BV649" s="131">
        <v>0</v>
      </c>
      <c r="BW649" s="131">
        <v>0</v>
      </c>
      <c r="BX649" s="131">
        <v>0</v>
      </c>
      <c r="BY649" s="131">
        <v>0</v>
      </c>
      <c r="BZ649" s="131">
        <v>0</v>
      </c>
      <c r="CA649" s="131">
        <v>0</v>
      </c>
      <c r="CB649" s="131">
        <v>0</v>
      </c>
      <c r="CC649" s="131">
        <v>0</v>
      </c>
      <c r="CD649" s="131">
        <v>0</v>
      </c>
      <c r="CE649" s="131">
        <v>18</v>
      </c>
      <c r="CF649" s="131">
        <v>12</v>
      </c>
      <c r="CG649" s="131">
        <v>8</v>
      </c>
      <c r="CH649" s="131">
        <v>6</v>
      </c>
      <c r="CI649" s="131">
        <v>15</v>
      </c>
      <c r="CJ649" s="131">
        <v>14</v>
      </c>
      <c r="CK649" s="131">
        <v>19</v>
      </c>
      <c r="CL649" s="131">
        <v>10</v>
      </c>
      <c r="CM649" s="131">
        <v>16</v>
      </c>
      <c r="CN649" s="131">
        <v>18</v>
      </c>
      <c r="CO649" s="131">
        <v>9</v>
      </c>
      <c r="CP649" s="131">
        <v>12</v>
      </c>
    </row>
    <row r="650" spans="2:94" x14ac:dyDescent="0.3">
      <c r="B650" s="18" t="str">
        <f t="shared" si="16"/>
        <v>www.cox.com/mobile-shop/devices/apple&amp;sc_id=cr_mobile_app_z_coxapp_z_swrve_emb_mobile_iphone16_POApple iOS</v>
      </c>
      <c r="C650" s="18" t="s">
        <v>241</v>
      </c>
      <c r="D650" s="18" t="s">
        <v>3</v>
      </c>
      <c r="E650" s="18">
        <v>0</v>
      </c>
      <c r="F650" s="18">
        <v>0</v>
      </c>
      <c r="G650" s="18">
        <v>0</v>
      </c>
      <c r="H650" s="18">
        <v>0</v>
      </c>
      <c r="I650" s="18">
        <v>0</v>
      </c>
      <c r="J650" s="18">
        <v>0</v>
      </c>
      <c r="K650" s="18">
        <v>0</v>
      </c>
      <c r="L650" s="18">
        <v>0</v>
      </c>
      <c r="M650" s="18">
        <v>0</v>
      </c>
      <c r="N650" s="18">
        <v>0</v>
      </c>
      <c r="O650" s="18">
        <v>0</v>
      </c>
      <c r="P650" s="18">
        <v>0</v>
      </c>
      <c r="Q650" s="18">
        <v>0</v>
      </c>
      <c r="R650" s="18">
        <v>0</v>
      </c>
      <c r="S650" s="18">
        <v>0</v>
      </c>
      <c r="T650" s="18">
        <v>323</v>
      </c>
      <c r="U650" s="18">
        <v>470</v>
      </c>
      <c r="V650" s="18">
        <v>439</v>
      </c>
      <c r="W650" s="18">
        <v>525</v>
      </c>
      <c r="X650" s="18">
        <v>599</v>
      </c>
      <c r="Y650" s="18">
        <v>662</v>
      </c>
      <c r="Z650" s="18">
        <v>717</v>
      </c>
      <c r="AA650" s="18">
        <v>648</v>
      </c>
      <c r="AB650" s="131">
        <v>604</v>
      </c>
      <c r="AC650" s="131">
        <v>539</v>
      </c>
      <c r="AD650" s="131">
        <v>596</v>
      </c>
      <c r="AE650" s="131">
        <v>709</v>
      </c>
      <c r="AF650" s="131">
        <v>753</v>
      </c>
      <c r="AG650" s="131">
        <v>682</v>
      </c>
      <c r="AH650" s="131">
        <v>570</v>
      </c>
      <c r="AI650" s="131">
        <v>337</v>
      </c>
      <c r="AJ650" s="131">
        <v>251</v>
      </c>
      <c r="AK650" s="131">
        <v>256</v>
      </c>
      <c r="AL650" s="131">
        <v>202</v>
      </c>
      <c r="AM650" s="131">
        <v>174</v>
      </c>
      <c r="AN650" s="131">
        <v>177</v>
      </c>
      <c r="AO650" s="131">
        <v>127</v>
      </c>
      <c r="AP650" s="131">
        <v>111</v>
      </c>
      <c r="AQ650" s="131">
        <v>89</v>
      </c>
      <c r="AR650" s="131">
        <v>85</v>
      </c>
      <c r="AS650" s="131">
        <v>90</v>
      </c>
      <c r="AT650" s="131">
        <v>69</v>
      </c>
      <c r="AU650" s="131">
        <v>81</v>
      </c>
      <c r="AV650" s="131">
        <v>75</v>
      </c>
      <c r="AW650" s="131">
        <v>60</v>
      </c>
      <c r="AX650" s="131">
        <v>48</v>
      </c>
      <c r="AY650" s="131">
        <v>57</v>
      </c>
      <c r="AZ650" s="131">
        <v>53</v>
      </c>
      <c r="BA650" s="131">
        <v>58</v>
      </c>
      <c r="BB650" s="131">
        <v>50</v>
      </c>
      <c r="BC650" s="131">
        <v>52</v>
      </c>
      <c r="BD650" s="131">
        <v>38</v>
      </c>
      <c r="BE650" s="131">
        <v>43</v>
      </c>
      <c r="BF650" s="131">
        <v>32</v>
      </c>
      <c r="BG650" s="131">
        <v>36</v>
      </c>
      <c r="BH650" s="131">
        <v>32</v>
      </c>
      <c r="BI650" s="131">
        <v>32</v>
      </c>
      <c r="BJ650" s="131">
        <v>31</v>
      </c>
      <c r="BK650" s="131">
        <v>22</v>
      </c>
      <c r="BL650" s="131">
        <v>16</v>
      </c>
      <c r="BM650" s="131">
        <v>11</v>
      </c>
      <c r="BN650" s="131">
        <v>11</v>
      </c>
      <c r="BO650" s="131">
        <v>14</v>
      </c>
      <c r="BP650" s="131">
        <v>11</v>
      </c>
      <c r="BQ650" s="131">
        <v>14</v>
      </c>
      <c r="BR650" s="131">
        <v>11</v>
      </c>
      <c r="BS650" s="131">
        <v>11</v>
      </c>
      <c r="BT650" s="131">
        <v>6</v>
      </c>
      <c r="BU650" s="131">
        <v>9</v>
      </c>
      <c r="BV650" s="131">
        <v>8</v>
      </c>
      <c r="BW650" s="131">
        <v>9</v>
      </c>
      <c r="BX650" s="131">
        <v>11</v>
      </c>
      <c r="BY650" s="131">
        <v>12</v>
      </c>
      <c r="BZ650" s="131">
        <v>7</v>
      </c>
      <c r="CA650" s="131">
        <v>12</v>
      </c>
      <c r="CB650" s="131">
        <v>7</v>
      </c>
      <c r="CC650" s="131">
        <v>9</v>
      </c>
      <c r="CD650" s="131">
        <v>1</v>
      </c>
      <c r="CE650" s="131">
        <v>9</v>
      </c>
      <c r="CF650" s="131">
        <v>11</v>
      </c>
      <c r="CG650" s="131">
        <v>5</v>
      </c>
      <c r="CH650" s="131">
        <v>12</v>
      </c>
      <c r="CI650" s="131">
        <v>4</v>
      </c>
      <c r="CJ650" s="131">
        <v>10</v>
      </c>
      <c r="CK650" s="131">
        <v>6</v>
      </c>
      <c r="CL650" s="131">
        <v>8</v>
      </c>
      <c r="CM650" s="131">
        <v>8</v>
      </c>
      <c r="CN650" s="131">
        <v>6</v>
      </c>
      <c r="CO650" s="131">
        <v>7</v>
      </c>
      <c r="CP650" s="131">
        <v>7</v>
      </c>
    </row>
    <row r="651" spans="2:94" x14ac:dyDescent="0.3">
      <c r="B651" s="18" t="str">
        <f t="shared" si="16"/>
        <v>www.cox.com/residential-shop/repackage-landing.html?sc_id=cr_mobile_app_z_coxapp_z_swrve_push_cro45Apple iOS</v>
      </c>
      <c r="C651" s="18" t="s">
        <v>243</v>
      </c>
      <c r="D651" s="18" t="s">
        <v>3</v>
      </c>
      <c r="E651" s="18">
        <v>5</v>
      </c>
      <c r="F651" s="18">
        <v>0</v>
      </c>
      <c r="G651" s="18">
        <v>0</v>
      </c>
      <c r="H651" s="18">
        <v>1</v>
      </c>
      <c r="I651" s="18">
        <v>3</v>
      </c>
      <c r="J651" s="18">
        <v>3</v>
      </c>
      <c r="K651" s="18">
        <v>0</v>
      </c>
      <c r="L651" s="18">
        <v>10</v>
      </c>
      <c r="M651" s="18">
        <v>6</v>
      </c>
      <c r="N651" s="18">
        <v>5</v>
      </c>
      <c r="O651" s="18">
        <v>0</v>
      </c>
      <c r="P651" s="18">
        <v>0</v>
      </c>
      <c r="Q651" s="18">
        <v>0</v>
      </c>
      <c r="R651" s="18">
        <v>8</v>
      </c>
      <c r="S651" s="18">
        <v>4</v>
      </c>
      <c r="T651" s="18">
        <v>6</v>
      </c>
      <c r="U651" s="18">
        <v>0</v>
      </c>
      <c r="V651" s="18">
        <v>1</v>
      </c>
      <c r="W651" s="18">
        <v>6</v>
      </c>
      <c r="X651" s="18">
        <v>0</v>
      </c>
      <c r="Y651" s="18">
        <v>1</v>
      </c>
      <c r="Z651" s="18">
        <v>8</v>
      </c>
      <c r="AA651" s="18">
        <v>0</v>
      </c>
      <c r="AB651" s="131">
        <v>0</v>
      </c>
      <c r="AC651" s="131">
        <v>0</v>
      </c>
      <c r="AD651" s="131">
        <v>0</v>
      </c>
      <c r="AE651" s="131">
        <v>0</v>
      </c>
      <c r="AF651" s="131">
        <v>4</v>
      </c>
      <c r="AG651" s="131">
        <v>0</v>
      </c>
      <c r="AH651" s="131">
        <v>0</v>
      </c>
      <c r="AI651" s="131">
        <v>5</v>
      </c>
      <c r="AJ651" s="131">
        <v>3</v>
      </c>
      <c r="AK651" s="131">
        <v>0</v>
      </c>
      <c r="AL651" s="131">
        <v>0</v>
      </c>
      <c r="AM651" s="131">
        <v>2</v>
      </c>
      <c r="AN651" s="131">
        <v>7</v>
      </c>
      <c r="AO651" s="131">
        <v>4</v>
      </c>
      <c r="AP651" s="131">
        <v>2</v>
      </c>
      <c r="AQ651" s="131">
        <v>3</v>
      </c>
      <c r="AR651" s="131">
        <v>6</v>
      </c>
      <c r="AS651" s="131">
        <v>0</v>
      </c>
      <c r="AT651" s="131">
        <v>0</v>
      </c>
      <c r="AU651" s="131">
        <v>5</v>
      </c>
      <c r="AV651" s="131">
        <v>12</v>
      </c>
      <c r="AW651" s="131">
        <v>6</v>
      </c>
      <c r="AX651" s="131">
        <v>3</v>
      </c>
      <c r="AY651" s="131">
        <v>0</v>
      </c>
      <c r="AZ651" s="131">
        <v>8</v>
      </c>
      <c r="BA651" s="131">
        <v>2</v>
      </c>
      <c r="BB651" s="131">
        <v>6</v>
      </c>
      <c r="BC651" s="131">
        <v>4</v>
      </c>
      <c r="BD651" s="131">
        <v>0</v>
      </c>
      <c r="BE651" s="131">
        <v>0</v>
      </c>
      <c r="BF651" s="131">
        <v>0</v>
      </c>
      <c r="BG651" s="131">
        <v>3</v>
      </c>
      <c r="BH651" s="131">
        <v>4</v>
      </c>
      <c r="BI651" s="131">
        <v>4</v>
      </c>
      <c r="BJ651" s="131">
        <v>3</v>
      </c>
      <c r="BK651" s="131">
        <v>7</v>
      </c>
      <c r="BL651" s="131">
        <v>4</v>
      </c>
      <c r="BM651" s="131">
        <v>1</v>
      </c>
      <c r="BN651" s="131">
        <v>0</v>
      </c>
      <c r="BO651" s="131">
        <v>0</v>
      </c>
      <c r="BP651" s="131">
        <v>3</v>
      </c>
      <c r="BQ651" s="131">
        <v>2</v>
      </c>
      <c r="BR651" s="131">
        <v>0</v>
      </c>
      <c r="BS651" s="131">
        <v>3</v>
      </c>
      <c r="BT651" s="131">
        <v>0</v>
      </c>
      <c r="BU651" s="131">
        <v>2</v>
      </c>
      <c r="BV651" s="131">
        <v>0</v>
      </c>
      <c r="BW651" s="131">
        <v>5</v>
      </c>
      <c r="BX651" s="131">
        <v>1</v>
      </c>
      <c r="BY651" s="131">
        <v>0</v>
      </c>
      <c r="BZ651" s="131">
        <v>4</v>
      </c>
      <c r="CA651" s="131">
        <v>1</v>
      </c>
      <c r="CB651" s="131">
        <v>1</v>
      </c>
      <c r="CC651" s="131">
        <v>2</v>
      </c>
      <c r="CD651" s="131">
        <v>1</v>
      </c>
      <c r="CE651" s="131">
        <v>2</v>
      </c>
      <c r="CF651" s="131">
        <v>4</v>
      </c>
      <c r="CG651" s="131">
        <v>3</v>
      </c>
      <c r="CH651" s="131">
        <v>1</v>
      </c>
      <c r="CI651" s="131">
        <v>2</v>
      </c>
      <c r="CJ651" s="131">
        <v>0</v>
      </c>
      <c r="CK651" s="131">
        <v>5</v>
      </c>
      <c r="CL651" s="131">
        <v>1</v>
      </c>
      <c r="CM651" s="131">
        <v>0</v>
      </c>
      <c r="CN651" s="131">
        <v>0</v>
      </c>
      <c r="CO651" s="131">
        <v>0</v>
      </c>
      <c r="CP651" s="131">
        <v>4</v>
      </c>
    </row>
    <row r="652" spans="2:94" x14ac:dyDescent="0.3">
      <c r="B652" s="18" t="str">
        <f t="shared" si="16"/>
        <v>www.cox.com/residential/move.html?sc_id=cr_mobile_app_z_coxapp_z_swrve_inappApple iOS</v>
      </c>
      <c r="C652" s="18" t="s">
        <v>242</v>
      </c>
      <c r="D652" s="18" t="s">
        <v>3</v>
      </c>
      <c r="E652" s="18">
        <v>6</v>
      </c>
      <c r="F652" s="18">
        <v>4</v>
      </c>
      <c r="G652" s="18">
        <v>7</v>
      </c>
      <c r="H652" s="18">
        <v>3</v>
      </c>
      <c r="I652" s="18">
        <v>3</v>
      </c>
      <c r="J652" s="18">
        <v>6</v>
      </c>
      <c r="K652" s="18">
        <v>5</v>
      </c>
      <c r="L652" s="18">
        <v>3</v>
      </c>
      <c r="M652" s="18">
        <v>3</v>
      </c>
      <c r="N652" s="18">
        <v>7</v>
      </c>
      <c r="O652" s="18">
        <v>3</v>
      </c>
      <c r="P652" s="18">
        <v>6</v>
      </c>
      <c r="Q652" s="18">
        <v>3</v>
      </c>
      <c r="R652" s="18">
        <v>8</v>
      </c>
      <c r="S652" s="18">
        <v>2</v>
      </c>
      <c r="T652" s="18">
        <v>4</v>
      </c>
      <c r="U652" s="18">
        <v>3</v>
      </c>
      <c r="V652" s="18">
        <v>4</v>
      </c>
      <c r="W652" s="18">
        <v>3</v>
      </c>
      <c r="X652" s="18">
        <v>3</v>
      </c>
      <c r="Y652" s="18">
        <v>1</v>
      </c>
      <c r="Z652" s="18">
        <v>3</v>
      </c>
      <c r="AA652" s="18">
        <v>8</v>
      </c>
      <c r="AB652" s="132">
        <v>1</v>
      </c>
      <c r="AC652" s="132">
        <v>7</v>
      </c>
      <c r="AD652" s="132">
        <v>5</v>
      </c>
      <c r="AE652" s="132">
        <v>6</v>
      </c>
      <c r="AF652" s="132">
        <v>4</v>
      </c>
      <c r="AG652" s="132">
        <v>3</v>
      </c>
      <c r="AH652" s="132">
        <v>4</v>
      </c>
      <c r="AI652" s="132">
        <v>5</v>
      </c>
      <c r="AJ652" s="132">
        <v>4</v>
      </c>
      <c r="AK652" s="132">
        <v>3</v>
      </c>
      <c r="AL652" s="132">
        <v>3</v>
      </c>
      <c r="AM652" s="132">
        <v>2</v>
      </c>
      <c r="AN652" s="132">
        <v>7</v>
      </c>
      <c r="AO652" s="132">
        <v>6</v>
      </c>
      <c r="AP652" s="132">
        <v>4</v>
      </c>
      <c r="AQ652" s="132">
        <v>4</v>
      </c>
      <c r="AR652" s="132">
        <v>3</v>
      </c>
      <c r="AS652" s="132">
        <v>3</v>
      </c>
      <c r="AT652" s="132">
        <v>3</v>
      </c>
      <c r="AU652" s="132">
        <v>5</v>
      </c>
      <c r="AV652" s="132">
        <v>4</v>
      </c>
      <c r="AW652" s="132">
        <v>8</v>
      </c>
      <c r="AX652" s="132">
        <v>2</v>
      </c>
      <c r="AY652" s="132">
        <v>3</v>
      </c>
      <c r="AZ652" s="132">
        <v>3</v>
      </c>
      <c r="BA652" s="132">
        <v>2</v>
      </c>
      <c r="BB652" s="132">
        <v>3</v>
      </c>
      <c r="BC652" s="132">
        <v>3</v>
      </c>
      <c r="BD652" s="132">
        <v>2</v>
      </c>
      <c r="BE652" s="132">
        <v>9</v>
      </c>
      <c r="BF652" s="132">
        <v>11</v>
      </c>
      <c r="BG652" s="132">
        <v>6</v>
      </c>
      <c r="BH652" s="132">
        <v>3</v>
      </c>
      <c r="BI652" s="132">
        <v>1</v>
      </c>
      <c r="BJ652" s="132">
        <v>4</v>
      </c>
      <c r="BK652" s="132">
        <v>6</v>
      </c>
      <c r="BL652" s="132">
        <v>7</v>
      </c>
      <c r="BM652" s="132">
        <v>6</v>
      </c>
      <c r="BN652" s="132">
        <v>6</v>
      </c>
      <c r="BO652" s="132">
        <v>5</v>
      </c>
      <c r="BP652" s="132">
        <v>5</v>
      </c>
      <c r="BQ652" s="132">
        <v>3</v>
      </c>
      <c r="BR652" s="132">
        <v>1</v>
      </c>
      <c r="BS652" s="132">
        <v>1</v>
      </c>
      <c r="BT652" s="132">
        <v>1</v>
      </c>
      <c r="BU652" s="132">
        <v>7</v>
      </c>
      <c r="BV652" s="132">
        <v>7</v>
      </c>
      <c r="BW652" s="132">
        <v>3</v>
      </c>
      <c r="BX652" s="132">
        <v>3</v>
      </c>
      <c r="BY652" s="132">
        <v>4</v>
      </c>
      <c r="BZ652" s="132">
        <v>3</v>
      </c>
      <c r="CA652" s="132">
        <v>4</v>
      </c>
      <c r="CB652" s="132">
        <v>6</v>
      </c>
      <c r="CC652" s="132">
        <v>4</v>
      </c>
      <c r="CD652" s="132">
        <v>3</v>
      </c>
      <c r="CE652" s="132">
        <v>6</v>
      </c>
      <c r="CF652" s="132">
        <v>2</v>
      </c>
      <c r="CG652" s="132">
        <v>1</v>
      </c>
      <c r="CH652" s="132">
        <v>3</v>
      </c>
      <c r="CI652" s="132">
        <v>5</v>
      </c>
      <c r="CJ652" s="132">
        <v>2</v>
      </c>
      <c r="CK652" s="132">
        <v>7</v>
      </c>
      <c r="CL652" s="132">
        <v>5</v>
      </c>
      <c r="CM652" s="132">
        <v>2</v>
      </c>
      <c r="CN652" s="132">
        <v>6</v>
      </c>
      <c r="CO652" s="132">
        <v>1</v>
      </c>
      <c r="CP652" s="133">
        <v>3</v>
      </c>
    </row>
    <row r="653" spans="2:94" x14ac:dyDescent="0.3">
      <c r="B653" s="18" t="str">
        <f t="shared" si="16"/>
        <v>www.cox.com/residential-shop/repackage-landing.html?sc_id=cr_mobile_app_z_coxapp_z_swrve_push_cro00Apple iOS</v>
      </c>
      <c r="C653" s="18" t="s">
        <v>240</v>
      </c>
      <c r="D653" s="18" t="s">
        <v>3</v>
      </c>
      <c r="E653" s="18">
        <v>6</v>
      </c>
      <c r="F653" s="18">
        <v>0</v>
      </c>
      <c r="G653" s="18">
        <v>0</v>
      </c>
      <c r="H653" s="18">
        <v>0</v>
      </c>
      <c r="I653" s="18">
        <v>7</v>
      </c>
      <c r="J653" s="18">
        <v>1</v>
      </c>
      <c r="K653" s="18">
        <v>0</v>
      </c>
      <c r="L653" s="18">
        <v>10</v>
      </c>
      <c r="M653" s="18">
        <v>4</v>
      </c>
      <c r="N653" s="18">
        <v>3</v>
      </c>
      <c r="O653" s="18">
        <v>0</v>
      </c>
      <c r="P653" s="18">
        <v>0</v>
      </c>
      <c r="Q653" s="18">
        <v>0</v>
      </c>
      <c r="R653" s="18">
        <v>6</v>
      </c>
      <c r="S653" s="18">
        <v>13</v>
      </c>
      <c r="T653" s="18">
        <v>11</v>
      </c>
      <c r="U653" s="18">
        <v>0</v>
      </c>
      <c r="V653" s="18">
        <v>9</v>
      </c>
      <c r="W653" s="18">
        <v>6</v>
      </c>
      <c r="X653" s="18">
        <v>0</v>
      </c>
      <c r="Y653" s="18">
        <v>0</v>
      </c>
      <c r="Z653" s="18">
        <v>3</v>
      </c>
      <c r="AA653" s="18">
        <v>0</v>
      </c>
      <c r="AB653" s="132">
        <v>3</v>
      </c>
      <c r="AC653" s="132">
        <v>2</v>
      </c>
      <c r="AD653" s="132">
        <v>0</v>
      </c>
      <c r="AE653" s="132">
        <v>0</v>
      </c>
      <c r="AF653" s="132">
        <v>0</v>
      </c>
      <c r="AG653" s="132">
        <v>0</v>
      </c>
      <c r="AH653" s="132">
        <v>0</v>
      </c>
      <c r="AI653" s="132">
        <v>0</v>
      </c>
      <c r="AJ653" s="132">
        <v>0</v>
      </c>
      <c r="AK653" s="132">
        <v>1</v>
      </c>
      <c r="AL653" s="132">
        <v>0</v>
      </c>
      <c r="AM653" s="132">
        <v>7</v>
      </c>
      <c r="AN653" s="132">
        <v>0</v>
      </c>
      <c r="AO653" s="132">
        <v>16</v>
      </c>
      <c r="AP653" s="132">
        <v>6</v>
      </c>
      <c r="AQ653" s="132">
        <v>10</v>
      </c>
      <c r="AR653" s="132">
        <v>7</v>
      </c>
      <c r="AS653" s="132">
        <v>0</v>
      </c>
      <c r="AT653" s="132">
        <v>0</v>
      </c>
      <c r="AU653" s="132">
        <v>2</v>
      </c>
      <c r="AV653" s="132">
        <v>19</v>
      </c>
      <c r="AW653" s="132">
        <v>7</v>
      </c>
      <c r="AX653" s="132">
        <v>7</v>
      </c>
      <c r="AY653" s="132">
        <v>0</v>
      </c>
      <c r="AZ653" s="132">
        <v>1</v>
      </c>
      <c r="BA653" s="132">
        <v>9</v>
      </c>
      <c r="BB653" s="132">
        <v>5</v>
      </c>
      <c r="BC653" s="132">
        <v>3</v>
      </c>
      <c r="BD653" s="132">
        <v>0</v>
      </c>
      <c r="BE653" s="132">
        <v>0</v>
      </c>
      <c r="BF653" s="132">
        <v>0</v>
      </c>
      <c r="BG653" s="132">
        <v>3</v>
      </c>
      <c r="BH653" s="132">
        <v>4</v>
      </c>
      <c r="BI653" s="132">
        <v>4</v>
      </c>
      <c r="BJ653" s="132">
        <v>12</v>
      </c>
      <c r="BK653" s="132">
        <v>2</v>
      </c>
      <c r="BL653" s="132">
        <v>5</v>
      </c>
      <c r="BM653" s="132">
        <v>4</v>
      </c>
      <c r="BN653" s="132">
        <v>0</v>
      </c>
      <c r="BO653" s="132">
        <v>1</v>
      </c>
      <c r="BP653" s="132">
        <v>9</v>
      </c>
      <c r="BQ653" s="132">
        <v>1</v>
      </c>
      <c r="BR653" s="132">
        <v>0</v>
      </c>
      <c r="BS653" s="132">
        <v>2</v>
      </c>
      <c r="BT653" s="132">
        <v>0</v>
      </c>
      <c r="BU653" s="132">
        <v>4</v>
      </c>
      <c r="BV653" s="132">
        <v>7</v>
      </c>
      <c r="BW653" s="132">
        <v>6</v>
      </c>
      <c r="BX653" s="132">
        <v>0</v>
      </c>
      <c r="BY653" s="132">
        <v>3</v>
      </c>
      <c r="BZ653" s="132">
        <v>7</v>
      </c>
      <c r="CA653" s="132">
        <v>5</v>
      </c>
      <c r="CB653" s="132">
        <v>3</v>
      </c>
      <c r="CC653" s="132">
        <v>14</v>
      </c>
      <c r="CD653" s="132">
        <v>7</v>
      </c>
      <c r="CE653" s="132">
        <v>8</v>
      </c>
      <c r="CF653" s="132">
        <v>4</v>
      </c>
      <c r="CG653" s="132">
        <v>10</v>
      </c>
      <c r="CH653" s="132">
        <v>12</v>
      </c>
      <c r="CI653" s="132">
        <v>2</v>
      </c>
      <c r="CJ653" s="132">
        <v>3</v>
      </c>
      <c r="CK653" s="132">
        <v>8</v>
      </c>
      <c r="CL653" s="132">
        <v>2</v>
      </c>
      <c r="CM653" s="132">
        <v>1</v>
      </c>
      <c r="CN653" s="132">
        <v>3</v>
      </c>
      <c r="CO653" s="132">
        <v>8</v>
      </c>
      <c r="CP653" s="133">
        <v>3</v>
      </c>
    </row>
    <row r="654" spans="2:94" ht="14.5" x14ac:dyDescent="0.35">
      <c r="B654" s="18" t="str">
        <f t="shared" si="16"/>
        <v>www.cox.com/residential-shop/repackage-landing.html?sc_id=cr_mobile_app_z_coxapp_z_swrve_push_cro21Apple iOS</v>
      </c>
      <c r="C654" t="s">
        <v>244</v>
      </c>
      <c r="D654" t="s">
        <v>3</v>
      </c>
      <c r="E654">
        <v>0</v>
      </c>
      <c r="F654">
        <v>0</v>
      </c>
      <c r="G654">
        <v>0</v>
      </c>
      <c r="H654">
        <v>0</v>
      </c>
      <c r="I654">
        <v>3</v>
      </c>
      <c r="J654">
        <v>6</v>
      </c>
      <c r="K654">
        <v>0</v>
      </c>
      <c r="L654">
        <v>1</v>
      </c>
      <c r="M654">
        <v>4</v>
      </c>
      <c r="N654">
        <v>6</v>
      </c>
      <c r="O654">
        <v>0</v>
      </c>
      <c r="P654">
        <v>0</v>
      </c>
      <c r="Q654">
        <v>0</v>
      </c>
      <c r="R654">
        <v>3</v>
      </c>
      <c r="S654">
        <v>3</v>
      </c>
      <c r="T654">
        <v>4</v>
      </c>
      <c r="U654">
        <v>0</v>
      </c>
      <c r="V654">
        <v>3</v>
      </c>
      <c r="W654">
        <v>2</v>
      </c>
      <c r="X654">
        <v>0</v>
      </c>
      <c r="Y654">
        <v>1</v>
      </c>
      <c r="Z654">
        <v>5</v>
      </c>
      <c r="AA654">
        <v>0</v>
      </c>
      <c r="AB654" s="132">
        <v>0</v>
      </c>
      <c r="AC654" s="132">
        <v>0</v>
      </c>
      <c r="AD654" s="132">
        <v>0</v>
      </c>
      <c r="AE654" s="132">
        <v>0</v>
      </c>
      <c r="AF654" s="132">
        <v>5</v>
      </c>
      <c r="AG654" s="132">
        <v>0</v>
      </c>
      <c r="AH654" s="132">
        <v>0</v>
      </c>
      <c r="AI654" s="132">
        <v>3</v>
      </c>
      <c r="AJ654" s="132">
        <v>7</v>
      </c>
      <c r="AK654" s="132">
        <v>0</v>
      </c>
      <c r="AL654" s="132">
        <v>1</v>
      </c>
      <c r="AM654" s="132">
        <v>2</v>
      </c>
      <c r="AN654" s="132">
        <v>4</v>
      </c>
      <c r="AO654" s="132">
        <v>4</v>
      </c>
      <c r="AP654" s="132">
        <v>5</v>
      </c>
      <c r="AQ654" s="132">
        <v>5</v>
      </c>
      <c r="AR654" s="132">
        <v>9</v>
      </c>
      <c r="AS654" s="132">
        <v>0</v>
      </c>
      <c r="AT654" s="132">
        <v>0</v>
      </c>
      <c r="AU654" s="132">
        <v>5</v>
      </c>
      <c r="AV654" s="132">
        <v>6</v>
      </c>
      <c r="AW654" s="132">
        <v>5</v>
      </c>
      <c r="AX654" s="132">
        <v>2</v>
      </c>
      <c r="AY654" s="132">
        <v>0</v>
      </c>
      <c r="AZ654" s="132">
        <v>3</v>
      </c>
      <c r="BA654" s="132">
        <v>3</v>
      </c>
      <c r="BB654" s="132">
        <v>2</v>
      </c>
      <c r="BC654" s="132">
        <v>2</v>
      </c>
      <c r="BD654" s="132">
        <v>0</v>
      </c>
      <c r="BE654" s="132">
        <v>0</v>
      </c>
      <c r="BF654" s="132">
        <v>0</v>
      </c>
      <c r="BG654" s="132">
        <v>3</v>
      </c>
      <c r="BH654" s="132">
        <v>4</v>
      </c>
      <c r="BI654" s="132">
        <v>7</v>
      </c>
      <c r="BJ654" s="132">
        <v>4</v>
      </c>
      <c r="BK654" s="132">
        <v>2</v>
      </c>
      <c r="BL654" s="132">
        <v>1</v>
      </c>
      <c r="BM654" s="132">
        <v>3</v>
      </c>
      <c r="BN654" s="132">
        <v>0</v>
      </c>
      <c r="BO654" s="132">
        <v>0</v>
      </c>
      <c r="BP654" s="132">
        <v>1</v>
      </c>
      <c r="BQ654" s="132">
        <v>3</v>
      </c>
      <c r="BR654" s="132">
        <v>0</v>
      </c>
      <c r="BS654" s="132">
        <v>1</v>
      </c>
      <c r="BT654" s="132">
        <v>0</v>
      </c>
      <c r="BU654" s="132">
        <v>2</v>
      </c>
      <c r="BV654" s="132">
        <v>3</v>
      </c>
      <c r="BW654" s="132">
        <v>2</v>
      </c>
      <c r="BX654" s="132">
        <v>0</v>
      </c>
      <c r="BY654" s="132">
        <v>1</v>
      </c>
      <c r="BZ654" s="132">
        <v>0</v>
      </c>
      <c r="CA654" s="132">
        <v>1</v>
      </c>
      <c r="CB654" s="132">
        <v>4</v>
      </c>
      <c r="CC654" s="132">
        <v>2</v>
      </c>
      <c r="CD654" s="132">
        <v>1</v>
      </c>
      <c r="CE654" s="132">
        <v>2</v>
      </c>
      <c r="CF654" s="132">
        <v>1</v>
      </c>
      <c r="CG654" s="132">
        <v>5</v>
      </c>
      <c r="CH654" s="132">
        <v>2</v>
      </c>
      <c r="CI654" s="132">
        <v>6</v>
      </c>
      <c r="CJ654" s="132">
        <v>2</v>
      </c>
      <c r="CK654" s="132">
        <v>1</v>
      </c>
      <c r="CL654" s="132">
        <v>0</v>
      </c>
      <c r="CM654" s="132">
        <v>1</v>
      </c>
      <c r="CN654" s="132">
        <v>3</v>
      </c>
      <c r="CO654" s="132">
        <v>3</v>
      </c>
      <c r="CP654" s="133">
        <v>3</v>
      </c>
    </row>
    <row r="655" spans="2:94" ht="14.5" x14ac:dyDescent="0.35">
      <c r="B655" s="18" t="str">
        <f t="shared" si="16"/>
        <v>www.cox.com/mobile-shop/devices?brand=apple?intercept=false&amp;sc_id=cr_mobile_app_z_coxapp_z_swrve_embApple iOS</v>
      </c>
      <c r="C655" t="s">
        <v>1065</v>
      </c>
      <c r="D655" t="s">
        <v>3</v>
      </c>
      <c r="E655">
        <v>1</v>
      </c>
      <c r="F655">
        <v>4</v>
      </c>
      <c r="G655">
        <v>1</v>
      </c>
      <c r="H655">
        <v>1</v>
      </c>
      <c r="I655">
        <v>8</v>
      </c>
      <c r="J655">
        <v>2</v>
      </c>
      <c r="K655">
        <v>2</v>
      </c>
      <c r="L655">
        <v>4</v>
      </c>
      <c r="M655">
        <v>3</v>
      </c>
      <c r="N655">
        <v>5</v>
      </c>
      <c r="O655">
        <v>4</v>
      </c>
      <c r="P655">
        <v>0</v>
      </c>
      <c r="Q655">
        <v>2</v>
      </c>
      <c r="R655">
        <v>4</v>
      </c>
      <c r="S655">
        <v>4</v>
      </c>
      <c r="T655">
        <v>4</v>
      </c>
      <c r="U655">
        <v>3</v>
      </c>
      <c r="V655">
        <v>9</v>
      </c>
      <c r="W655">
        <v>2</v>
      </c>
      <c r="X655">
        <v>0</v>
      </c>
      <c r="Y655">
        <v>0</v>
      </c>
      <c r="Z655">
        <v>3</v>
      </c>
      <c r="AA655">
        <v>2</v>
      </c>
      <c r="AB655" s="132">
        <v>3</v>
      </c>
      <c r="AC655" s="132">
        <v>2</v>
      </c>
      <c r="AD655" s="132">
        <v>0</v>
      </c>
      <c r="AE655" s="132">
        <v>2</v>
      </c>
      <c r="AF655" s="132">
        <v>1</v>
      </c>
      <c r="AG655" s="132">
        <v>1</v>
      </c>
      <c r="AH655" s="132">
        <v>1</v>
      </c>
      <c r="AI655" s="132">
        <v>1</v>
      </c>
      <c r="AJ655" s="132">
        <v>2</v>
      </c>
      <c r="AK655" s="132">
        <v>4</v>
      </c>
      <c r="AL655" s="132">
        <v>1</v>
      </c>
      <c r="AM655" s="132">
        <v>0</v>
      </c>
      <c r="AN655" s="132">
        <v>3</v>
      </c>
      <c r="AO655" s="132">
        <v>1</v>
      </c>
      <c r="AP655" s="132">
        <v>1</v>
      </c>
      <c r="AQ655" s="132">
        <v>1</v>
      </c>
      <c r="AR655" s="132">
        <v>0</v>
      </c>
      <c r="AS655" s="132">
        <v>0</v>
      </c>
      <c r="AT655" s="132">
        <v>3</v>
      </c>
      <c r="AU655" s="132">
        <v>0</v>
      </c>
      <c r="AV655" s="132">
        <v>3</v>
      </c>
      <c r="AW655" s="132">
        <v>1</v>
      </c>
      <c r="AX655" s="132">
        <v>1</v>
      </c>
      <c r="AY655" s="132">
        <v>1</v>
      </c>
      <c r="AZ655" s="132">
        <v>1</v>
      </c>
      <c r="BA655" s="132">
        <v>3</v>
      </c>
      <c r="BB655" s="132">
        <v>0</v>
      </c>
      <c r="BC655" s="132">
        <v>5</v>
      </c>
      <c r="BD655" s="132">
        <v>1</v>
      </c>
      <c r="BE655" s="132">
        <v>1</v>
      </c>
      <c r="BF655" s="132">
        <v>1</v>
      </c>
      <c r="BG655" s="132">
        <v>1</v>
      </c>
      <c r="BH655" s="132">
        <v>0</v>
      </c>
      <c r="BI655" s="132">
        <v>1</v>
      </c>
      <c r="BJ655" s="132">
        <v>1</v>
      </c>
      <c r="BK655" s="132">
        <v>2</v>
      </c>
      <c r="BL655" s="132">
        <v>1</v>
      </c>
      <c r="BM655" s="132">
        <v>0</v>
      </c>
      <c r="BN655" s="132">
        <v>0</v>
      </c>
      <c r="BO655" s="132">
        <v>1</v>
      </c>
      <c r="BP655" s="132">
        <v>0</v>
      </c>
      <c r="BQ655" s="132">
        <v>0</v>
      </c>
      <c r="BR655" s="132">
        <v>4</v>
      </c>
      <c r="BS655" s="132">
        <v>1</v>
      </c>
      <c r="BT655" s="132">
        <v>1</v>
      </c>
      <c r="BU655" s="132">
        <v>1</v>
      </c>
      <c r="BV655" s="132">
        <v>0</v>
      </c>
      <c r="BW655" s="132">
        <v>1</v>
      </c>
      <c r="BX655" s="132">
        <v>3</v>
      </c>
      <c r="BY655" s="132">
        <v>1</v>
      </c>
      <c r="BZ655" s="132">
        <v>2</v>
      </c>
      <c r="CA655" s="132">
        <v>2</v>
      </c>
      <c r="CB655" s="132">
        <v>3</v>
      </c>
      <c r="CC655" s="132">
        <v>0</v>
      </c>
      <c r="CD655" s="132">
        <v>0</v>
      </c>
      <c r="CE655" s="132">
        <v>1</v>
      </c>
      <c r="CF655" s="132">
        <v>2</v>
      </c>
      <c r="CG655" s="132">
        <v>3</v>
      </c>
      <c r="CH655" s="132">
        <v>0</v>
      </c>
      <c r="CI655" s="132">
        <v>0</v>
      </c>
      <c r="CJ655" s="132">
        <v>0</v>
      </c>
      <c r="CK655" s="132">
        <v>0</v>
      </c>
      <c r="CL655" s="132">
        <v>1</v>
      </c>
      <c r="CM655" s="132">
        <v>0</v>
      </c>
      <c r="CN655" s="132">
        <v>3</v>
      </c>
      <c r="CO655" s="132">
        <v>2</v>
      </c>
      <c r="CP655" s="133">
        <v>2</v>
      </c>
    </row>
    <row r="656" spans="2:94" x14ac:dyDescent="0.3">
      <c r="B656" s="18" t="str">
        <f t="shared" si="16"/>
        <v/>
      </c>
      <c r="AB656" s="132"/>
      <c r="AC656" s="132"/>
      <c r="AD656" s="132"/>
      <c r="AE656" s="132"/>
      <c r="AF656" s="132"/>
      <c r="AG656" s="132"/>
      <c r="AH656" s="132"/>
      <c r="AI656" s="132"/>
      <c r="AJ656" s="132"/>
      <c r="AK656" s="132"/>
      <c r="AL656" s="132"/>
      <c r="AM656" s="132"/>
      <c r="AN656" s="132"/>
      <c r="AO656" s="132"/>
      <c r="AP656" s="132"/>
      <c r="AQ656" s="132"/>
      <c r="AR656" s="132"/>
      <c r="AS656" s="132"/>
      <c r="AT656" s="132"/>
      <c r="AU656" s="132"/>
      <c r="AV656" s="132"/>
      <c r="AW656" s="132"/>
      <c r="AX656" s="132"/>
      <c r="AY656" s="132"/>
      <c r="AZ656" s="132"/>
      <c r="BA656" s="132"/>
      <c r="BB656" s="132"/>
      <c r="BC656" s="132"/>
      <c r="BD656" s="132"/>
      <c r="BE656" s="132"/>
      <c r="BF656" s="132"/>
      <c r="BG656" s="132"/>
      <c r="BH656" s="132"/>
      <c r="BI656" s="132"/>
      <c r="BJ656" s="132"/>
      <c r="BK656" s="132"/>
      <c r="BL656" s="132"/>
      <c r="BM656" s="132"/>
      <c r="BN656" s="132"/>
      <c r="BO656" s="132"/>
      <c r="BP656" s="132"/>
      <c r="BQ656" s="132"/>
      <c r="BR656" s="132"/>
      <c r="BS656" s="132"/>
      <c r="BT656" s="132"/>
      <c r="BU656" s="132"/>
      <c r="BV656" s="132"/>
      <c r="BW656" s="132"/>
      <c r="BX656" s="132"/>
      <c r="BY656" s="132"/>
      <c r="BZ656" s="132"/>
      <c r="CA656" s="132"/>
      <c r="CB656" s="132"/>
      <c r="CC656" s="132"/>
      <c r="CD656" s="132"/>
      <c r="CE656" s="132"/>
      <c r="CF656" s="132"/>
      <c r="CG656" s="132"/>
      <c r="CH656" s="132"/>
      <c r="CI656" s="132"/>
      <c r="CJ656" s="132"/>
      <c r="CK656" s="132"/>
      <c r="CL656" s="132"/>
      <c r="CM656" s="132"/>
      <c r="CN656" s="132"/>
      <c r="CO656" s="132"/>
      <c r="CP656" s="133"/>
    </row>
    <row r="657" spans="2:94" x14ac:dyDescent="0.3">
      <c r="B657" s="18" t="str">
        <f t="shared" si="16"/>
        <v/>
      </c>
      <c r="AB657" s="132"/>
      <c r="AC657" s="132"/>
      <c r="AD657" s="132"/>
      <c r="AE657" s="132"/>
      <c r="AF657" s="132"/>
      <c r="AG657" s="132"/>
      <c r="AH657" s="132"/>
      <c r="AI657" s="132"/>
      <c r="AJ657" s="132"/>
      <c r="AK657" s="132"/>
      <c r="AL657" s="132"/>
      <c r="AM657" s="132"/>
      <c r="AN657" s="132"/>
      <c r="AO657" s="132"/>
      <c r="AP657" s="132"/>
      <c r="AQ657" s="132"/>
      <c r="AR657" s="132"/>
      <c r="AS657" s="132"/>
      <c r="AT657" s="132"/>
      <c r="AU657" s="132"/>
      <c r="AV657" s="132"/>
      <c r="AW657" s="132"/>
      <c r="AX657" s="132"/>
      <c r="AY657" s="132"/>
      <c r="AZ657" s="132"/>
      <c r="BA657" s="132"/>
      <c r="BB657" s="132"/>
      <c r="BC657" s="132"/>
      <c r="BD657" s="132"/>
      <c r="BE657" s="132"/>
      <c r="BF657" s="132"/>
      <c r="BG657" s="132"/>
      <c r="BH657" s="132"/>
      <c r="BI657" s="132"/>
      <c r="BJ657" s="132"/>
      <c r="BK657" s="132"/>
      <c r="BL657" s="132"/>
      <c r="BM657" s="132"/>
      <c r="BN657" s="132"/>
      <c r="BO657" s="132"/>
      <c r="BP657" s="132"/>
      <c r="BQ657" s="132"/>
      <c r="BR657" s="132"/>
      <c r="BS657" s="132"/>
      <c r="BT657" s="132"/>
      <c r="BU657" s="132"/>
      <c r="BV657" s="132"/>
      <c r="BW657" s="132"/>
      <c r="BX657" s="132"/>
      <c r="BY657" s="132"/>
      <c r="BZ657" s="132"/>
      <c r="CA657" s="132"/>
      <c r="CB657" s="132"/>
      <c r="CC657" s="132"/>
      <c r="CD657" s="132"/>
      <c r="CE657" s="132"/>
      <c r="CF657" s="132"/>
      <c r="CG657" s="132"/>
      <c r="CH657" s="132"/>
      <c r="CI657" s="132"/>
      <c r="CJ657" s="132"/>
      <c r="CK657" s="132"/>
      <c r="CL657" s="132"/>
      <c r="CM657" s="132"/>
      <c r="CN657" s="132"/>
      <c r="CO657" s="132"/>
      <c r="CP657" s="133"/>
    </row>
    <row r="658" spans="2:94" x14ac:dyDescent="0.3">
      <c r="B658" s="18" t="str">
        <f t="shared" si="16"/>
        <v/>
      </c>
      <c r="AB658" s="131"/>
      <c r="AC658" s="131"/>
      <c r="AD658" s="131"/>
      <c r="AE658" s="131"/>
      <c r="AF658" s="131"/>
      <c r="AG658" s="131"/>
      <c r="AH658" s="131"/>
      <c r="AI658" s="131"/>
      <c r="AJ658" s="131"/>
      <c r="AK658" s="131"/>
      <c r="AL658" s="131"/>
      <c r="AM658" s="131"/>
      <c r="AN658" s="131"/>
      <c r="AO658" s="131"/>
      <c r="AP658" s="131"/>
      <c r="AQ658" s="131"/>
      <c r="AR658" s="131"/>
      <c r="AS658" s="131"/>
      <c r="AT658" s="131"/>
      <c r="AU658" s="131"/>
      <c r="AV658" s="131"/>
      <c r="AW658" s="131"/>
      <c r="AX658" s="131"/>
      <c r="AY658" s="131"/>
      <c r="AZ658" s="131"/>
      <c r="BA658" s="131"/>
      <c r="BB658" s="131"/>
      <c r="BC658" s="131"/>
      <c r="BD658" s="131"/>
      <c r="BE658" s="131"/>
      <c r="BF658" s="131"/>
      <c r="BG658" s="131"/>
      <c r="BH658" s="131"/>
      <c r="BI658" s="131"/>
      <c r="BJ658" s="131"/>
      <c r="BK658" s="131"/>
      <c r="BL658" s="131"/>
      <c r="BM658" s="131"/>
      <c r="BN658" s="131"/>
      <c r="BO658" s="131"/>
      <c r="BP658" s="131"/>
      <c r="BQ658" s="131"/>
      <c r="BR658" s="131"/>
      <c r="BS658" s="131"/>
      <c r="BT658" s="131"/>
      <c r="BU658" s="131"/>
      <c r="BV658" s="131"/>
      <c r="BW658" s="131"/>
      <c r="BX658" s="131"/>
      <c r="BY658" s="131"/>
      <c r="BZ658" s="131"/>
      <c r="CA658" s="131"/>
      <c r="CB658" s="131"/>
      <c r="CC658" s="131"/>
      <c r="CD658" s="131"/>
      <c r="CE658" s="131"/>
      <c r="CF658" s="131"/>
      <c r="CG658" s="131"/>
      <c r="CH658" s="131"/>
      <c r="CI658" s="131"/>
      <c r="CJ658" s="131"/>
      <c r="CK658" s="131"/>
      <c r="CL658" s="131"/>
      <c r="CM658" s="131"/>
      <c r="CN658" s="131"/>
      <c r="CO658" s="131"/>
      <c r="CP658" s="131"/>
    </row>
    <row r="659" spans="2:94" x14ac:dyDescent="0.3">
      <c r="B659" s="18" t="str">
        <f t="shared" si="16"/>
        <v/>
      </c>
      <c r="AB659" s="131"/>
      <c r="AC659" s="131"/>
      <c r="AD659" s="131"/>
      <c r="AE659" s="131"/>
      <c r="AF659" s="131"/>
      <c r="AG659" s="131"/>
      <c r="AH659" s="131"/>
      <c r="AI659" s="131"/>
      <c r="AJ659" s="131"/>
      <c r="AK659" s="131"/>
      <c r="AL659" s="131"/>
      <c r="AM659" s="131"/>
      <c r="AN659" s="131"/>
      <c r="AO659" s="131"/>
      <c r="AP659" s="131"/>
      <c r="AQ659" s="131"/>
      <c r="AR659" s="131"/>
      <c r="AS659" s="131"/>
      <c r="AT659" s="131"/>
      <c r="AU659" s="131"/>
      <c r="AV659" s="131"/>
      <c r="AW659" s="131"/>
      <c r="AX659" s="131"/>
      <c r="AY659" s="131"/>
      <c r="AZ659" s="131"/>
      <c r="BA659" s="131"/>
      <c r="BB659" s="131"/>
      <c r="BC659" s="131"/>
      <c r="BD659" s="131"/>
      <c r="BE659" s="131"/>
      <c r="BF659" s="131"/>
      <c r="BG659" s="131"/>
      <c r="BH659" s="131"/>
      <c r="BI659" s="131"/>
      <c r="BJ659" s="131"/>
      <c r="BK659" s="131"/>
      <c r="BL659" s="131"/>
      <c r="BM659" s="131"/>
      <c r="BN659" s="131"/>
      <c r="BO659" s="131"/>
      <c r="BP659" s="131"/>
      <c r="BQ659" s="131"/>
      <c r="BR659" s="131"/>
      <c r="BS659" s="131"/>
      <c r="BT659" s="131"/>
      <c r="BU659" s="131"/>
      <c r="BV659" s="131"/>
      <c r="BW659" s="131"/>
      <c r="BX659" s="131"/>
      <c r="BY659" s="131"/>
      <c r="BZ659" s="131"/>
      <c r="CA659" s="131"/>
      <c r="CB659" s="131"/>
      <c r="CC659" s="131"/>
      <c r="CD659" s="131"/>
      <c r="CE659" s="131"/>
      <c r="CF659" s="131"/>
      <c r="CG659" s="131"/>
      <c r="CH659" s="131"/>
      <c r="CI659" s="131"/>
      <c r="CJ659" s="131"/>
      <c r="CK659" s="131"/>
      <c r="CL659" s="131"/>
      <c r="CM659" s="131"/>
      <c r="CN659" s="131"/>
      <c r="CO659" s="131"/>
      <c r="CP659" s="131"/>
    </row>
    <row r="662" spans="2:94" x14ac:dyDescent="0.3">
      <c r="C662" s="26" t="s">
        <v>235</v>
      </c>
      <c r="D662" s="26" t="s">
        <v>0</v>
      </c>
      <c r="E662" s="26">
        <v>45622</v>
      </c>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c r="BK662" s="26"/>
      <c r="BL662" s="26"/>
      <c r="BM662" s="26"/>
      <c r="BN662" s="26"/>
      <c r="BO662" s="26"/>
      <c r="BP662" s="26"/>
      <c r="BQ662" s="26"/>
      <c r="BR662" s="26"/>
      <c r="BS662" s="26"/>
      <c r="BT662" s="26"/>
      <c r="BU662" s="26"/>
      <c r="BV662" s="26"/>
      <c r="BW662" s="26"/>
      <c r="BX662" s="26"/>
      <c r="BY662" s="26"/>
      <c r="BZ662" s="26"/>
      <c r="CA662" s="26"/>
      <c r="CB662" s="26"/>
      <c r="CC662" s="26"/>
      <c r="CD662" s="26"/>
      <c r="CE662" s="26"/>
      <c r="CF662" s="26"/>
      <c r="CG662" s="26"/>
      <c r="CH662" s="26"/>
      <c r="CI662" s="26"/>
      <c r="CJ662" s="26"/>
      <c r="CK662" s="26"/>
      <c r="CL662" s="26"/>
      <c r="CM662" s="26"/>
      <c r="CN662" s="26"/>
      <c r="CO662" s="26"/>
      <c r="CP662" s="26"/>
    </row>
    <row r="663" spans="2:94" x14ac:dyDescent="0.3">
      <c r="C663" s="18" t="s">
        <v>1063</v>
      </c>
      <c r="D663" s="18" t="s">
        <v>3</v>
      </c>
      <c r="E663" s="18">
        <v>1010</v>
      </c>
      <c r="AB663" s="131"/>
      <c r="AC663" s="131"/>
      <c r="AD663" s="131"/>
      <c r="AE663" s="131"/>
      <c r="AF663" s="131"/>
      <c r="AG663" s="131"/>
      <c r="AH663" s="131"/>
      <c r="AI663" s="131"/>
      <c r="AJ663" s="131"/>
      <c r="AK663" s="131"/>
      <c r="AL663" s="131"/>
      <c r="AM663" s="131"/>
      <c r="AN663" s="131"/>
      <c r="AO663" s="131"/>
      <c r="AP663" s="131"/>
      <c r="AQ663" s="131"/>
      <c r="AR663" s="131"/>
      <c r="AS663" s="131"/>
      <c r="AT663" s="131"/>
      <c r="AU663" s="131"/>
      <c r="AV663" s="131"/>
      <c r="AW663" s="131"/>
      <c r="AX663" s="131"/>
      <c r="AY663" s="131"/>
      <c r="AZ663" s="131"/>
      <c r="BA663" s="131"/>
      <c r="BB663" s="131"/>
      <c r="BC663" s="131"/>
      <c r="BD663" s="131"/>
      <c r="BE663" s="131"/>
      <c r="BF663" s="131"/>
      <c r="BG663" s="131"/>
      <c r="BH663" s="131"/>
      <c r="BI663" s="131"/>
      <c r="BJ663" s="131"/>
      <c r="BK663" s="131"/>
      <c r="BL663" s="131"/>
      <c r="BM663" s="131"/>
      <c r="BN663" s="131"/>
      <c r="BO663" s="131"/>
      <c r="BP663" s="131"/>
      <c r="BQ663" s="131"/>
      <c r="BR663" s="131"/>
      <c r="BS663" s="131"/>
      <c r="BT663" s="131"/>
      <c r="BU663" s="131"/>
      <c r="BV663" s="131"/>
      <c r="BW663" s="131"/>
      <c r="BX663" s="131"/>
      <c r="BY663" s="131"/>
      <c r="BZ663" s="131"/>
      <c r="CA663" s="131"/>
      <c r="CB663" s="131"/>
      <c r="CC663" s="131"/>
      <c r="CD663" s="131"/>
      <c r="CE663" s="131"/>
      <c r="CF663" s="131"/>
      <c r="CG663" s="131"/>
      <c r="CH663" s="131"/>
      <c r="CI663" s="131"/>
      <c r="CJ663" s="131"/>
      <c r="CK663" s="131"/>
      <c r="CL663" s="131"/>
      <c r="CM663" s="131"/>
      <c r="CN663" s="131"/>
      <c r="CO663" s="131"/>
      <c r="CP663" s="131"/>
    </row>
    <row r="664" spans="2:94" x14ac:dyDescent="0.3">
      <c r="C664" s="18" t="s">
        <v>236</v>
      </c>
      <c r="D664" s="18" t="s">
        <v>3</v>
      </c>
      <c r="E664" s="18">
        <v>100</v>
      </c>
      <c r="AB664" s="131"/>
      <c r="AC664" s="131"/>
      <c r="AD664" s="131"/>
      <c r="AE664" s="131"/>
      <c r="AF664" s="131"/>
      <c r="AG664" s="131"/>
      <c r="AH664" s="131"/>
      <c r="AI664" s="131"/>
      <c r="AJ664" s="131"/>
      <c r="AK664" s="131"/>
      <c r="AL664" s="131"/>
      <c r="AM664" s="131"/>
      <c r="AN664" s="131"/>
      <c r="AO664" s="131"/>
      <c r="AP664" s="131"/>
      <c r="AQ664" s="131"/>
      <c r="AR664" s="131"/>
      <c r="AS664" s="131"/>
      <c r="AT664" s="131"/>
      <c r="AU664" s="131"/>
      <c r="AV664" s="131"/>
      <c r="AW664" s="131"/>
      <c r="AX664" s="131"/>
      <c r="AY664" s="131"/>
      <c r="AZ664" s="131"/>
      <c r="BA664" s="131"/>
      <c r="BB664" s="131"/>
      <c r="BC664" s="131"/>
      <c r="BD664" s="131"/>
      <c r="BE664" s="131"/>
      <c r="BF664" s="131"/>
      <c r="BG664" s="131"/>
      <c r="BH664" s="131"/>
      <c r="BI664" s="131"/>
      <c r="BJ664" s="131"/>
      <c r="BK664" s="131"/>
      <c r="BL664" s="131"/>
      <c r="BM664" s="131"/>
      <c r="BN664" s="131"/>
      <c r="BO664" s="131"/>
      <c r="BP664" s="131"/>
      <c r="BQ664" s="131"/>
      <c r="BR664" s="131"/>
      <c r="BS664" s="131"/>
      <c r="BT664" s="131"/>
      <c r="BU664" s="131"/>
      <c r="BV664" s="131"/>
      <c r="BW664" s="131"/>
      <c r="BX664" s="131"/>
      <c r="BY664" s="131"/>
      <c r="BZ664" s="131"/>
      <c r="CA664" s="131"/>
      <c r="CB664" s="131"/>
      <c r="CC664" s="131"/>
      <c r="CD664" s="131"/>
      <c r="CE664" s="131"/>
      <c r="CF664" s="131"/>
      <c r="CG664" s="131"/>
      <c r="CH664" s="131"/>
      <c r="CI664" s="131"/>
      <c r="CJ664" s="131"/>
      <c r="CK664" s="131"/>
      <c r="CL664" s="131"/>
      <c r="CM664" s="131"/>
      <c r="CN664" s="131"/>
      <c r="CO664" s="131"/>
      <c r="CP664" s="131"/>
    </row>
    <row r="665" spans="2:94" x14ac:dyDescent="0.3">
      <c r="C665" s="18" t="s">
        <v>237</v>
      </c>
      <c r="D665" s="18" t="s">
        <v>3</v>
      </c>
      <c r="E665" s="18">
        <v>70</v>
      </c>
      <c r="AB665" s="131"/>
      <c r="AC665" s="131"/>
      <c r="AD665" s="131"/>
      <c r="AE665" s="131"/>
      <c r="AF665" s="131"/>
      <c r="AG665" s="131"/>
      <c r="AH665" s="131"/>
      <c r="AI665" s="131"/>
      <c r="AJ665" s="131"/>
      <c r="AK665" s="131"/>
      <c r="AL665" s="131"/>
      <c r="AM665" s="131"/>
      <c r="AN665" s="131"/>
      <c r="AO665" s="131"/>
      <c r="AP665" s="131"/>
      <c r="AQ665" s="131"/>
      <c r="AR665" s="131"/>
      <c r="AS665" s="131"/>
      <c r="AT665" s="131"/>
      <c r="AU665" s="131"/>
      <c r="AV665" s="131"/>
      <c r="AW665" s="131"/>
      <c r="AX665" s="131"/>
      <c r="AY665" s="131"/>
      <c r="AZ665" s="131"/>
      <c r="BA665" s="131"/>
      <c r="BB665" s="131"/>
      <c r="BC665" s="131"/>
      <c r="BD665" s="131"/>
      <c r="BE665" s="131"/>
      <c r="BF665" s="131"/>
      <c r="BG665" s="131"/>
      <c r="BH665" s="131"/>
      <c r="BI665" s="131"/>
      <c r="BJ665" s="131"/>
      <c r="BK665" s="131"/>
      <c r="BL665" s="131"/>
      <c r="BM665" s="131"/>
      <c r="BN665" s="131"/>
      <c r="BO665" s="131"/>
      <c r="BP665" s="131"/>
      <c r="BQ665" s="131"/>
      <c r="BR665" s="131"/>
      <c r="BS665" s="131"/>
      <c r="BT665" s="131"/>
      <c r="BU665" s="131"/>
      <c r="BV665" s="131"/>
      <c r="BW665" s="131"/>
      <c r="BX665" s="131"/>
      <c r="BY665" s="131"/>
      <c r="BZ665" s="131"/>
      <c r="CA665" s="131"/>
      <c r="CB665" s="131"/>
      <c r="CC665" s="131"/>
      <c r="CD665" s="131"/>
      <c r="CE665" s="131"/>
      <c r="CF665" s="131"/>
      <c r="CG665" s="131"/>
      <c r="CH665" s="131"/>
      <c r="CI665" s="131"/>
      <c r="CJ665" s="131"/>
      <c r="CK665" s="131"/>
      <c r="CL665" s="131"/>
      <c r="CM665" s="131"/>
      <c r="CN665" s="131"/>
      <c r="CO665" s="131"/>
      <c r="CP665" s="131"/>
    </row>
    <row r="666" spans="2:94" x14ac:dyDescent="0.3">
      <c r="C666" s="18" t="s">
        <v>238</v>
      </c>
      <c r="D666" s="18" t="s">
        <v>3</v>
      </c>
      <c r="E666" s="18">
        <v>54</v>
      </c>
      <c r="AB666" s="131"/>
      <c r="AC666" s="131"/>
      <c r="AD666" s="131"/>
      <c r="AE666" s="131"/>
      <c r="AF666" s="131"/>
      <c r="AG666" s="131"/>
      <c r="AH666" s="131"/>
      <c r="AI666" s="131"/>
      <c r="AJ666" s="131"/>
      <c r="AK666" s="131"/>
      <c r="AL666" s="131"/>
      <c r="AM666" s="131"/>
      <c r="AN666" s="131"/>
      <c r="AO666" s="131"/>
      <c r="AP666" s="131"/>
      <c r="AQ666" s="131"/>
      <c r="AR666" s="131"/>
      <c r="AS666" s="131"/>
      <c r="AT666" s="131"/>
      <c r="AU666" s="131"/>
      <c r="AV666" s="131"/>
      <c r="AW666" s="131"/>
      <c r="AX666" s="131"/>
      <c r="AY666" s="131"/>
      <c r="AZ666" s="131"/>
      <c r="BA666" s="131"/>
      <c r="BB666" s="131"/>
      <c r="BC666" s="131"/>
      <c r="BD666" s="131"/>
      <c r="BE666" s="131"/>
      <c r="BF666" s="131"/>
      <c r="BG666" s="131"/>
      <c r="BH666" s="131"/>
      <c r="BI666" s="131"/>
      <c r="BJ666" s="131"/>
      <c r="BK666" s="131"/>
      <c r="BL666" s="131"/>
      <c r="BM666" s="131"/>
      <c r="BN666" s="131"/>
      <c r="BO666" s="131"/>
      <c r="BP666" s="131"/>
      <c r="BQ666" s="131"/>
      <c r="BR666" s="131"/>
      <c r="BS666" s="131"/>
      <c r="BT666" s="131"/>
      <c r="BU666" s="131"/>
      <c r="BV666" s="131"/>
      <c r="BW666" s="131"/>
      <c r="BX666" s="131"/>
      <c r="BY666" s="131"/>
      <c r="BZ666" s="131"/>
      <c r="CA666" s="131"/>
      <c r="CB666" s="131"/>
      <c r="CC666" s="131"/>
      <c r="CD666" s="131"/>
      <c r="CE666" s="131"/>
      <c r="CF666" s="131"/>
      <c r="CG666" s="131"/>
      <c r="CH666" s="131"/>
      <c r="CI666" s="131"/>
      <c r="CJ666" s="131"/>
      <c r="CK666" s="131"/>
      <c r="CL666" s="131"/>
      <c r="CM666" s="131"/>
      <c r="CN666" s="131"/>
      <c r="CO666" s="131"/>
      <c r="CP666" s="131"/>
    </row>
    <row r="667" spans="2:94" x14ac:dyDescent="0.3">
      <c r="C667" s="18" t="s">
        <v>239</v>
      </c>
      <c r="D667" s="18" t="s">
        <v>3</v>
      </c>
      <c r="E667" s="18">
        <v>24</v>
      </c>
      <c r="AB667" s="131"/>
      <c r="AC667" s="131"/>
      <c r="AD667" s="131"/>
      <c r="AE667" s="131"/>
      <c r="AF667" s="131"/>
      <c r="AG667" s="131"/>
      <c r="AH667" s="131"/>
      <c r="AI667" s="131"/>
      <c r="AJ667" s="131"/>
      <c r="AK667" s="131"/>
      <c r="AL667" s="131"/>
      <c r="AM667" s="131"/>
      <c r="AN667" s="131"/>
      <c r="AO667" s="131"/>
      <c r="AP667" s="131"/>
      <c r="AQ667" s="131"/>
      <c r="AR667" s="131"/>
      <c r="AS667" s="131"/>
      <c r="AT667" s="131"/>
      <c r="AU667" s="131"/>
      <c r="AV667" s="131"/>
      <c r="AW667" s="131"/>
      <c r="AX667" s="131"/>
      <c r="AY667" s="131"/>
      <c r="AZ667" s="131"/>
      <c r="BA667" s="131"/>
      <c r="BB667" s="131"/>
      <c r="BC667" s="131"/>
      <c r="BD667" s="131"/>
      <c r="BE667" s="131"/>
      <c r="BF667" s="131"/>
      <c r="BG667" s="131"/>
      <c r="BH667" s="131"/>
      <c r="BI667" s="131"/>
      <c r="BJ667" s="131"/>
      <c r="BK667" s="131"/>
      <c r="BL667" s="131"/>
      <c r="BM667" s="131"/>
      <c r="BN667" s="131"/>
      <c r="BO667" s="131"/>
      <c r="BP667" s="131"/>
      <c r="BQ667" s="131"/>
      <c r="BR667" s="131"/>
      <c r="BS667" s="131"/>
      <c r="BT667" s="131"/>
      <c r="BU667" s="131"/>
      <c r="BV667" s="131"/>
      <c r="BW667" s="131"/>
      <c r="BX667" s="131"/>
      <c r="BY667" s="131"/>
      <c r="BZ667" s="131"/>
      <c r="CA667" s="131"/>
      <c r="CB667" s="131"/>
      <c r="CC667" s="131"/>
      <c r="CD667" s="131"/>
      <c r="CE667" s="131"/>
      <c r="CF667" s="131"/>
      <c r="CG667" s="131"/>
      <c r="CH667" s="131"/>
      <c r="CI667" s="131"/>
      <c r="CJ667" s="131"/>
      <c r="CK667" s="131"/>
      <c r="CL667" s="131"/>
      <c r="CM667" s="131"/>
      <c r="CN667" s="131"/>
      <c r="CO667" s="131"/>
      <c r="CP667" s="131"/>
    </row>
    <row r="668" spans="2:94" x14ac:dyDescent="0.3">
      <c r="C668" s="18" t="s">
        <v>1064</v>
      </c>
      <c r="D668" s="18" t="s">
        <v>3</v>
      </c>
      <c r="E668" s="18">
        <v>12</v>
      </c>
      <c r="AB668" s="131"/>
      <c r="AC668" s="131"/>
      <c r="AD668" s="131"/>
      <c r="AE668" s="131"/>
      <c r="AF668" s="131"/>
      <c r="AG668" s="131"/>
      <c r="AH668" s="131"/>
      <c r="AI668" s="131"/>
      <c r="AJ668" s="131"/>
      <c r="AK668" s="131"/>
      <c r="AL668" s="131"/>
      <c r="AM668" s="131"/>
      <c r="AN668" s="131"/>
      <c r="AO668" s="131"/>
      <c r="AP668" s="131"/>
      <c r="AQ668" s="131"/>
      <c r="AR668" s="131"/>
      <c r="AS668" s="131"/>
      <c r="AT668" s="131"/>
      <c r="AU668" s="131"/>
      <c r="AV668" s="131"/>
      <c r="AW668" s="131"/>
      <c r="AX668" s="131"/>
      <c r="AY668" s="131"/>
      <c r="AZ668" s="131"/>
      <c r="BA668" s="131"/>
      <c r="BB668" s="131"/>
      <c r="BC668" s="131"/>
      <c r="BD668" s="131"/>
      <c r="BE668" s="131"/>
      <c r="BF668" s="131"/>
      <c r="BG668" s="131"/>
      <c r="BH668" s="131"/>
      <c r="BI668" s="131"/>
      <c r="BJ668" s="131"/>
      <c r="BK668" s="131"/>
      <c r="BL668" s="131"/>
      <c r="BM668" s="131"/>
      <c r="BN668" s="131"/>
      <c r="BO668" s="131"/>
      <c r="BP668" s="131"/>
      <c r="BQ668" s="131"/>
      <c r="BR668" s="131"/>
      <c r="BS668" s="131"/>
      <c r="BT668" s="131"/>
      <c r="BU668" s="131"/>
      <c r="BV668" s="131"/>
      <c r="BW668" s="131"/>
      <c r="BX668" s="131"/>
      <c r="BY668" s="131"/>
      <c r="BZ668" s="131"/>
      <c r="CA668" s="131"/>
      <c r="CB668" s="131"/>
      <c r="CC668" s="131"/>
      <c r="CD668" s="131"/>
      <c r="CE668" s="131"/>
      <c r="CF668" s="131"/>
      <c r="CG668" s="131"/>
      <c r="CH668" s="131"/>
      <c r="CI668" s="131"/>
      <c r="CJ668" s="131"/>
      <c r="CK668" s="131"/>
      <c r="CL668" s="131"/>
      <c r="CM668" s="131"/>
      <c r="CN668" s="131"/>
      <c r="CO668" s="131"/>
      <c r="CP668" s="131"/>
    </row>
    <row r="669" spans="2:94" x14ac:dyDescent="0.3">
      <c r="C669" s="18" t="s">
        <v>241</v>
      </c>
      <c r="D669" s="18" t="s">
        <v>3</v>
      </c>
      <c r="E669" s="18">
        <v>7</v>
      </c>
      <c r="AB669" s="131"/>
      <c r="AC669" s="131"/>
      <c r="AD669" s="131"/>
      <c r="AE669" s="131"/>
      <c r="AF669" s="131"/>
      <c r="AG669" s="131"/>
      <c r="AH669" s="131"/>
      <c r="AI669" s="131"/>
      <c r="AJ669" s="131"/>
      <c r="AK669" s="131"/>
      <c r="AL669" s="131"/>
      <c r="AM669" s="131"/>
      <c r="AN669" s="131"/>
      <c r="AO669" s="131"/>
      <c r="AP669" s="131"/>
      <c r="AQ669" s="131"/>
      <c r="AR669" s="131"/>
      <c r="AS669" s="131"/>
      <c r="AT669" s="131"/>
      <c r="AU669" s="131"/>
      <c r="AV669" s="131"/>
      <c r="AW669" s="131"/>
      <c r="AX669" s="131"/>
      <c r="AY669" s="131"/>
      <c r="AZ669" s="131"/>
      <c r="BA669" s="131"/>
      <c r="BB669" s="131"/>
      <c r="BC669" s="131"/>
      <c r="BD669" s="131"/>
      <c r="BE669" s="131"/>
      <c r="BF669" s="131"/>
      <c r="BG669" s="131"/>
      <c r="BH669" s="131"/>
      <c r="BI669" s="131"/>
      <c r="BJ669" s="131"/>
      <c r="BK669" s="131"/>
      <c r="BL669" s="131"/>
      <c r="BM669" s="131"/>
      <c r="BN669" s="131"/>
      <c r="BO669" s="131"/>
      <c r="BP669" s="131"/>
      <c r="BQ669" s="131"/>
      <c r="BR669" s="131"/>
      <c r="BS669" s="131"/>
      <c r="BT669" s="131"/>
      <c r="BU669" s="131"/>
      <c r="BV669" s="131"/>
      <c r="BW669" s="131"/>
      <c r="BX669" s="131"/>
      <c r="BY669" s="131"/>
      <c r="BZ669" s="131"/>
      <c r="CA669" s="131"/>
      <c r="CB669" s="131"/>
      <c r="CC669" s="131"/>
      <c r="CD669" s="131"/>
      <c r="CE669" s="131"/>
      <c r="CF669" s="131"/>
      <c r="CG669" s="131"/>
      <c r="CH669" s="131"/>
      <c r="CI669" s="131"/>
      <c r="CJ669" s="131"/>
      <c r="CK669" s="131"/>
      <c r="CL669" s="131"/>
      <c r="CM669" s="131"/>
      <c r="CN669" s="131"/>
      <c r="CO669" s="131"/>
      <c r="CP669" s="131"/>
    </row>
    <row r="670" spans="2:94" x14ac:dyDescent="0.3">
      <c r="C670" s="18" t="s">
        <v>243</v>
      </c>
      <c r="D670" s="18" t="s">
        <v>3</v>
      </c>
      <c r="E670" s="18">
        <v>4</v>
      </c>
      <c r="AB670" s="131"/>
      <c r="AC670" s="131"/>
      <c r="AD670" s="131"/>
      <c r="AE670" s="131"/>
      <c r="AF670" s="131"/>
      <c r="AG670" s="131"/>
      <c r="AH670" s="131"/>
      <c r="AI670" s="131"/>
      <c r="AJ670" s="131"/>
      <c r="AK670" s="131"/>
      <c r="AL670" s="131"/>
      <c r="AM670" s="131"/>
      <c r="AN670" s="131"/>
      <c r="AO670" s="131"/>
      <c r="AP670" s="131"/>
      <c r="AQ670" s="131"/>
      <c r="AR670" s="131"/>
      <c r="AS670" s="131"/>
      <c r="AT670" s="131"/>
      <c r="AU670" s="131"/>
      <c r="AV670" s="131"/>
      <c r="AW670" s="131"/>
      <c r="AX670" s="131"/>
      <c r="AY670" s="131"/>
      <c r="AZ670" s="131"/>
      <c r="BA670" s="131"/>
      <c r="BB670" s="131"/>
      <c r="BC670" s="131"/>
      <c r="BD670" s="131"/>
      <c r="BE670" s="131"/>
      <c r="BF670" s="131"/>
      <c r="BG670" s="131"/>
      <c r="BH670" s="131"/>
      <c r="BI670" s="131"/>
      <c r="BJ670" s="131"/>
      <c r="BK670" s="131"/>
      <c r="BL670" s="131"/>
      <c r="BM670" s="131"/>
      <c r="BN670" s="131"/>
      <c r="BO670" s="131"/>
      <c r="BP670" s="131"/>
      <c r="BQ670" s="131"/>
      <c r="BR670" s="131"/>
      <c r="BS670" s="131"/>
      <c r="BT670" s="131"/>
      <c r="BU670" s="131"/>
      <c r="BV670" s="131"/>
      <c r="BW670" s="131"/>
      <c r="BX670" s="131"/>
      <c r="BY670" s="131"/>
      <c r="BZ670" s="131"/>
      <c r="CA670" s="131"/>
      <c r="CB670" s="131"/>
      <c r="CC670" s="131"/>
      <c r="CD670" s="131"/>
      <c r="CE670" s="131"/>
      <c r="CF670" s="131"/>
      <c r="CG670" s="131"/>
      <c r="CH670" s="131"/>
      <c r="CI670" s="131"/>
      <c r="CJ670" s="131"/>
      <c r="CK670" s="131"/>
      <c r="CL670" s="131"/>
      <c r="CM670" s="131"/>
      <c r="CN670" s="131"/>
      <c r="CO670" s="131"/>
      <c r="CP670" s="131"/>
    </row>
    <row r="671" spans="2:94" x14ac:dyDescent="0.3">
      <c r="C671" s="18" t="s">
        <v>242</v>
      </c>
      <c r="D671" s="18" t="s">
        <v>3</v>
      </c>
      <c r="E671" s="18">
        <v>3</v>
      </c>
      <c r="AB671" s="132"/>
      <c r="AC671" s="132"/>
      <c r="AD671" s="132"/>
      <c r="AE671" s="132"/>
      <c r="AF671" s="132"/>
      <c r="AG671" s="132"/>
      <c r="AH671" s="132"/>
      <c r="AI671" s="132"/>
      <c r="AJ671" s="132"/>
      <c r="AK671" s="132"/>
      <c r="AL671" s="132"/>
      <c r="AM671" s="132"/>
      <c r="AN671" s="132"/>
      <c r="AO671" s="132"/>
      <c r="AP671" s="132"/>
      <c r="AQ671" s="132"/>
      <c r="AR671" s="132"/>
      <c r="AS671" s="132"/>
      <c r="AT671" s="132"/>
      <c r="AU671" s="132"/>
      <c r="AV671" s="132"/>
      <c r="AW671" s="132"/>
      <c r="AX671" s="132"/>
      <c r="AY671" s="132"/>
      <c r="AZ671" s="132"/>
      <c r="BA671" s="132"/>
      <c r="BB671" s="132"/>
      <c r="BC671" s="132"/>
      <c r="BD671" s="132"/>
      <c r="BE671" s="132"/>
      <c r="BF671" s="132"/>
      <c r="BG671" s="132"/>
      <c r="BH671" s="132"/>
      <c r="BI671" s="132"/>
      <c r="BJ671" s="132"/>
      <c r="BK671" s="132"/>
      <c r="BL671" s="132"/>
      <c r="BM671" s="132"/>
      <c r="BN671" s="132"/>
      <c r="BO671" s="132"/>
      <c r="BP671" s="132"/>
      <c r="BQ671" s="132"/>
      <c r="BR671" s="132"/>
      <c r="BS671" s="132"/>
      <c r="BT671" s="132"/>
      <c r="BU671" s="132"/>
      <c r="BV671" s="132"/>
      <c r="BW671" s="132"/>
      <c r="BX671" s="132"/>
      <c r="BY671" s="132"/>
      <c r="BZ671" s="132"/>
      <c r="CA671" s="132"/>
      <c r="CB671" s="132"/>
      <c r="CC671" s="132"/>
      <c r="CD671" s="132"/>
      <c r="CE671" s="132"/>
      <c r="CF671" s="132"/>
      <c r="CG671" s="132"/>
      <c r="CH671" s="132"/>
      <c r="CI671" s="132"/>
      <c r="CJ671" s="132"/>
      <c r="CK671" s="132"/>
      <c r="CL671" s="132"/>
      <c r="CM671" s="132"/>
      <c r="CN671" s="132"/>
      <c r="CO671" s="132"/>
      <c r="CP671" s="133"/>
    </row>
    <row r="672" spans="2:94" x14ac:dyDescent="0.3">
      <c r="C672" s="18" t="s">
        <v>240</v>
      </c>
      <c r="D672" s="18" t="s">
        <v>3</v>
      </c>
      <c r="E672" s="18">
        <v>3</v>
      </c>
      <c r="AB672" s="132"/>
      <c r="AC672" s="132"/>
      <c r="AD672" s="132"/>
      <c r="AE672" s="132"/>
      <c r="AF672" s="132"/>
      <c r="AG672" s="132"/>
      <c r="AH672" s="132"/>
      <c r="AI672" s="132"/>
      <c r="AJ672" s="132"/>
      <c r="AK672" s="132"/>
      <c r="AL672" s="132"/>
      <c r="AM672" s="132"/>
      <c r="AN672" s="132"/>
      <c r="AO672" s="132"/>
      <c r="AP672" s="132"/>
      <c r="AQ672" s="132"/>
      <c r="AR672" s="132"/>
      <c r="AS672" s="132"/>
      <c r="AT672" s="132"/>
      <c r="AU672" s="132"/>
      <c r="AV672" s="132"/>
      <c r="AW672" s="132"/>
      <c r="AX672" s="132"/>
      <c r="AY672" s="132"/>
      <c r="AZ672" s="132"/>
      <c r="BA672" s="132"/>
      <c r="BB672" s="132"/>
      <c r="BC672" s="132"/>
      <c r="BD672" s="132"/>
      <c r="BE672" s="132"/>
      <c r="BF672" s="132"/>
      <c r="BG672" s="132"/>
      <c r="BH672" s="132"/>
      <c r="BI672" s="132"/>
      <c r="BJ672" s="132"/>
      <c r="BK672" s="132"/>
      <c r="BL672" s="132"/>
      <c r="BM672" s="132"/>
      <c r="BN672" s="132"/>
      <c r="BO672" s="132"/>
      <c r="BP672" s="132"/>
      <c r="BQ672" s="132"/>
      <c r="BR672" s="132"/>
      <c r="BS672" s="132"/>
      <c r="BT672" s="132"/>
      <c r="BU672" s="132"/>
      <c r="BV672" s="132"/>
      <c r="BW672" s="132"/>
      <c r="BX672" s="132"/>
      <c r="BY672" s="132"/>
      <c r="BZ672" s="132"/>
      <c r="CA672" s="132"/>
      <c r="CB672" s="132"/>
      <c r="CC672" s="132"/>
      <c r="CD672" s="132"/>
      <c r="CE672" s="132"/>
      <c r="CF672" s="132"/>
      <c r="CG672" s="132"/>
      <c r="CH672" s="132"/>
      <c r="CI672" s="132"/>
      <c r="CJ672" s="132"/>
      <c r="CK672" s="132"/>
      <c r="CL672" s="132"/>
      <c r="CM672" s="132"/>
      <c r="CN672" s="132"/>
      <c r="CO672" s="132"/>
      <c r="CP672" s="133"/>
    </row>
    <row r="673" spans="2:94" ht="14.5" x14ac:dyDescent="0.35">
      <c r="C673" t="s">
        <v>244</v>
      </c>
      <c r="D673" t="s">
        <v>3</v>
      </c>
      <c r="E673">
        <v>3</v>
      </c>
      <c r="AB673" s="132"/>
      <c r="AC673" s="132"/>
      <c r="AD673" s="132"/>
      <c r="AE673" s="132"/>
      <c r="AF673" s="132"/>
      <c r="AG673" s="132"/>
      <c r="AH673" s="132"/>
      <c r="AI673" s="132"/>
      <c r="AJ673" s="132"/>
      <c r="AK673" s="132"/>
      <c r="AL673" s="132"/>
      <c r="AM673" s="132"/>
      <c r="AN673" s="132"/>
      <c r="AO673" s="132"/>
      <c r="AP673" s="132"/>
      <c r="AQ673" s="132"/>
      <c r="AR673" s="132"/>
      <c r="AS673" s="132"/>
      <c r="AT673" s="132"/>
      <c r="AU673" s="132"/>
      <c r="AV673" s="132"/>
      <c r="AW673" s="132"/>
      <c r="AX673" s="132"/>
      <c r="AY673" s="132"/>
      <c r="AZ673" s="132"/>
      <c r="BA673" s="132"/>
      <c r="BB673" s="132"/>
      <c r="BC673" s="132"/>
      <c r="BD673" s="132"/>
      <c r="BE673" s="132"/>
      <c r="BF673" s="132"/>
      <c r="BG673" s="132"/>
      <c r="BH673" s="132"/>
      <c r="BI673" s="132"/>
      <c r="BJ673" s="132"/>
      <c r="BK673" s="132"/>
      <c r="BL673" s="132"/>
      <c r="BM673" s="132"/>
      <c r="BN673" s="132"/>
      <c r="BO673" s="132"/>
      <c r="BP673" s="132"/>
      <c r="BQ673" s="132"/>
      <c r="BR673" s="132"/>
      <c r="BS673" s="132"/>
      <c r="BT673" s="132"/>
      <c r="BU673" s="132"/>
      <c r="BV673" s="132"/>
      <c r="BW673" s="132"/>
      <c r="BX673" s="132"/>
      <c r="BY673" s="132"/>
      <c r="BZ673" s="132"/>
      <c r="CA673" s="132"/>
      <c r="CB673" s="132"/>
      <c r="CC673" s="132"/>
      <c r="CD673" s="132"/>
      <c r="CE673" s="132"/>
      <c r="CF673" s="132"/>
      <c r="CG673" s="132"/>
      <c r="CH673" s="132"/>
      <c r="CI673" s="132"/>
      <c r="CJ673" s="132"/>
      <c r="CK673" s="132"/>
      <c r="CL673" s="132"/>
      <c r="CM673" s="132"/>
      <c r="CN673" s="132"/>
      <c r="CO673" s="132"/>
      <c r="CP673" s="133"/>
    </row>
    <row r="674" spans="2:94" ht="14.5" x14ac:dyDescent="0.35">
      <c r="C674" t="s">
        <v>1065</v>
      </c>
      <c r="D674" t="s">
        <v>3</v>
      </c>
      <c r="E674">
        <v>2</v>
      </c>
      <c r="AB674" s="132"/>
      <c r="AC674" s="132"/>
      <c r="AD674" s="132"/>
      <c r="AE674" s="132"/>
      <c r="AF674" s="132"/>
      <c r="AG674" s="132"/>
      <c r="AH674" s="132"/>
      <c r="AI674" s="132"/>
      <c r="AJ674" s="132"/>
      <c r="AK674" s="132"/>
      <c r="AL674" s="132"/>
      <c r="AM674" s="132"/>
      <c r="AN674" s="132"/>
      <c r="AO674" s="132"/>
      <c r="AP674" s="132"/>
      <c r="AQ674" s="132"/>
      <c r="AR674" s="132"/>
      <c r="AS674" s="132"/>
      <c r="AT674" s="132"/>
      <c r="AU674" s="132"/>
      <c r="AV674" s="132"/>
      <c r="AW674" s="132"/>
      <c r="AX674" s="132"/>
      <c r="AY674" s="132"/>
      <c r="AZ674" s="132"/>
      <c r="BA674" s="132"/>
      <c r="BB674" s="132"/>
      <c r="BC674" s="132"/>
      <c r="BD674" s="132"/>
      <c r="BE674" s="132"/>
      <c r="BF674" s="132"/>
      <c r="BG674" s="132"/>
      <c r="BH674" s="132"/>
      <c r="BI674" s="132"/>
      <c r="BJ674" s="132"/>
      <c r="BK674" s="132"/>
      <c r="BL674" s="132"/>
      <c r="BM674" s="132"/>
      <c r="BN674" s="132"/>
      <c r="BO674" s="132"/>
      <c r="BP674" s="132"/>
      <c r="BQ674" s="132"/>
      <c r="BR674" s="132"/>
      <c r="BS674" s="132"/>
      <c r="BT674" s="132"/>
      <c r="BU674" s="132"/>
      <c r="BV674" s="132"/>
      <c r="BW674" s="132"/>
      <c r="BX674" s="132"/>
      <c r="BY674" s="132"/>
      <c r="BZ674" s="132"/>
      <c r="CA674" s="132"/>
      <c r="CB674" s="132"/>
      <c r="CC674" s="132"/>
      <c r="CD674" s="132"/>
      <c r="CE674" s="132"/>
      <c r="CF674" s="132"/>
      <c r="CG674" s="132"/>
      <c r="CH674" s="132"/>
      <c r="CI674" s="132"/>
      <c r="CJ674" s="132"/>
      <c r="CK674" s="132"/>
      <c r="CL674" s="132"/>
      <c r="CM674" s="132"/>
      <c r="CN674" s="132"/>
      <c r="CO674" s="132"/>
      <c r="CP674" s="133"/>
    </row>
    <row r="675" spans="2:94" x14ac:dyDescent="0.3">
      <c r="AB675" s="132"/>
      <c r="AC675" s="132"/>
      <c r="AD675" s="132"/>
      <c r="AE675" s="132"/>
      <c r="AF675" s="132"/>
      <c r="AG675" s="132"/>
      <c r="AH675" s="132"/>
      <c r="AI675" s="132"/>
      <c r="AJ675" s="132"/>
      <c r="AK675" s="132"/>
      <c r="AL675" s="132"/>
      <c r="AM675" s="132"/>
      <c r="AN675" s="132"/>
      <c r="AO675" s="132"/>
      <c r="AP675" s="132"/>
      <c r="AQ675" s="132"/>
      <c r="AR675" s="132"/>
      <c r="AS675" s="132"/>
      <c r="AT675" s="132"/>
      <c r="AU675" s="132"/>
      <c r="AV675" s="132"/>
      <c r="AW675" s="132"/>
      <c r="AX675" s="132"/>
      <c r="AY675" s="132"/>
      <c r="AZ675" s="132"/>
      <c r="BA675" s="132"/>
      <c r="BB675" s="132"/>
      <c r="BC675" s="132"/>
      <c r="BD675" s="132"/>
      <c r="BE675" s="132"/>
      <c r="BF675" s="132"/>
      <c r="BG675" s="132"/>
      <c r="BH675" s="132"/>
      <c r="BI675" s="132"/>
      <c r="BJ675" s="132"/>
      <c r="BK675" s="132"/>
      <c r="BL675" s="132"/>
      <c r="BM675" s="132"/>
      <c r="BN675" s="132"/>
      <c r="BO675" s="132"/>
      <c r="BP675" s="132"/>
      <c r="BQ675" s="132"/>
      <c r="BR675" s="132"/>
      <c r="BS675" s="132"/>
      <c r="BT675" s="132"/>
      <c r="BU675" s="132"/>
      <c r="BV675" s="132"/>
      <c r="BW675" s="132"/>
      <c r="BX675" s="132"/>
      <c r="BY675" s="132"/>
      <c r="BZ675" s="132"/>
      <c r="CA675" s="132"/>
      <c r="CB675" s="132"/>
      <c r="CC675" s="132"/>
      <c r="CD675" s="132"/>
      <c r="CE675" s="132"/>
      <c r="CF675" s="132"/>
      <c r="CG675" s="132"/>
      <c r="CH675" s="132"/>
      <c r="CI675" s="132"/>
      <c r="CJ675" s="132"/>
      <c r="CK675" s="132"/>
      <c r="CL675" s="132"/>
      <c r="CM675" s="132"/>
      <c r="CN675" s="132"/>
      <c r="CO675" s="132"/>
      <c r="CP675" s="133"/>
    </row>
    <row r="676" spans="2:94" x14ac:dyDescent="0.3">
      <c r="AB676" s="132"/>
      <c r="AC676" s="132"/>
      <c r="AD676" s="132"/>
      <c r="AE676" s="132"/>
      <c r="AF676" s="132"/>
      <c r="AG676" s="132"/>
      <c r="AH676" s="132"/>
      <c r="AI676" s="132"/>
      <c r="AJ676" s="132"/>
      <c r="AK676" s="132"/>
      <c r="AL676" s="132"/>
      <c r="AM676" s="132"/>
      <c r="AN676" s="132"/>
      <c r="AO676" s="132"/>
      <c r="AP676" s="132"/>
      <c r="AQ676" s="132"/>
      <c r="AR676" s="132"/>
      <c r="AS676" s="132"/>
      <c r="AT676" s="132"/>
      <c r="AU676" s="132"/>
      <c r="AV676" s="132"/>
      <c r="AW676" s="132"/>
      <c r="AX676" s="132"/>
      <c r="AY676" s="132"/>
      <c r="AZ676" s="132"/>
      <c r="BA676" s="132"/>
      <c r="BB676" s="132"/>
      <c r="BC676" s="132"/>
      <c r="BD676" s="132"/>
      <c r="BE676" s="132"/>
      <c r="BF676" s="132"/>
      <c r="BG676" s="132"/>
      <c r="BH676" s="132"/>
      <c r="BI676" s="132"/>
      <c r="BJ676" s="132"/>
      <c r="BK676" s="132"/>
      <c r="BL676" s="132"/>
      <c r="BM676" s="132"/>
      <c r="BN676" s="132"/>
      <c r="BO676" s="132"/>
      <c r="BP676" s="132"/>
      <c r="BQ676" s="132"/>
      <c r="BR676" s="132"/>
      <c r="BS676" s="132"/>
      <c r="BT676" s="132"/>
      <c r="BU676" s="132"/>
      <c r="BV676" s="132"/>
      <c r="BW676" s="132"/>
      <c r="BX676" s="132"/>
      <c r="BY676" s="132"/>
      <c r="BZ676" s="132"/>
      <c r="CA676" s="132"/>
      <c r="CB676" s="132"/>
      <c r="CC676" s="132"/>
      <c r="CD676" s="132"/>
      <c r="CE676" s="132"/>
      <c r="CF676" s="132"/>
      <c r="CG676" s="132"/>
      <c r="CH676" s="132"/>
      <c r="CI676" s="132"/>
      <c r="CJ676" s="132"/>
      <c r="CK676" s="132"/>
      <c r="CL676" s="132"/>
      <c r="CM676" s="132"/>
      <c r="CN676" s="132"/>
      <c r="CO676" s="132"/>
      <c r="CP676" s="133"/>
    </row>
    <row r="677" spans="2:94" x14ac:dyDescent="0.3">
      <c r="AB677" s="131"/>
      <c r="AC677" s="131"/>
      <c r="AD677" s="131"/>
      <c r="AE677" s="131"/>
      <c r="AF677" s="131"/>
      <c r="AG677" s="131"/>
      <c r="AH677" s="131"/>
      <c r="AI677" s="131"/>
      <c r="AJ677" s="131"/>
      <c r="AK677" s="131"/>
      <c r="AL677" s="131"/>
      <c r="AM677" s="131"/>
      <c r="AN677" s="131"/>
      <c r="AO677" s="131"/>
      <c r="AP677" s="131"/>
      <c r="AQ677" s="131"/>
      <c r="AR677" s="131"/>
      <c r="AS677" s="131"/>
      <c r="AT677" s="131"/>
      <c r="AU677" s="131"/>
      <c r="AV677" s="131"/>
      <c r="AW677" s="131"/>
      <c r="AX677" s="131"/>
      <c r="AY677" s="131"/>
      <c r="AZ677" s="131"/>
      <c r="BA677" s="131"/>
      <c r="BB677" s="131"/>
      <c r="BC677" s="131"/>
      <c r="BD677" s="131"/>
      <c r="BE677" s="131"/>
      <c r="BF677" s="131"/>
      <c r="BG677" s="131"/>
      <c r="BH677" s="131"/>
      <c r="BI677" s="131"/>
      <c r="BJ677" s="131"/>
      <c r="BK677" s="131"/>
      <c r="BL677" s="131"/>
      <c r="BM677" s="131"/>
      <c r="BN677" s="131"/>
      <c r="BO677" s="131"/>
      <c r="BP677" s="131"/>
      <c r="BQ677" s="131"/>
      <c r="BR677" s="131"/>
      <c r="BS677" s="131"/>
      <c r="BT677" s="131"/>
      <c r="BU677" s="131"/>
      <c r="BV677" s="131"/>
      <c r="BW677" s="131"/>
      <c r="BX677" s="131"/>
      <c r="BY677" s="131"/>
      <c r="BZ677" s="131"/>
      <c r="CA677" s="131"/>
      <c r="CB677" s="131"/>
      <c r="CC677" s="131"/>
      <c r="CD677" s="131"/>
      <c r="CE677" s="131"/>
      <c r="CF677" s="131"/>
      <c r="CG677" s="131"/>
      <c r="CH677" s="131"/>
      <c r="CI677" s="131"/>
      <c r="CJ677" s="131"/>
      <c r="CK677" s="131"/>
      <c r="CL677" s="131"/>
      <c r="CM677" s="131"/>
      <c r="CN677" s="131"/>
      <c r="CO677" s="131"/>
      <c r="CP677" s="131"/>
    </row>
    <row r="678" spans="2:94" x14ac:dyDescent="0.3">
      <c r="AB678" s="131"/>
      <c r="AC678" s="131"/>
      <c r="AD678" s="131"/>
      <c r="AE678" s="131"/>
      <c r="AF678" s="131"/>
      <c r="AG678" s="131"/>
      <c r="AH678" s="131"/>
      <c r="AI678" s="131"/>
      <c r="AJ678" s="131"/>
      <c r="AK678" s="131"/>
      <c r="AL678" s="131"/>
      <c r="AM678" s="131"/>
      <c r="AN678" s="131"/>
      <c r="AO678" s="131"/>
      <c r="AP678" s="131"/>
      <c r="AQ678" s="131"/>
      <c r="AR678" s="131"/>
      <c r="AS678" s="131"/>
      <c r="AT678" s="131"/>
      <c r="AU678" s="131"/>
      <c r="AV678" s="131"/>
      <c r="AW678" s="131"/>
      <c r="AX678" s="131"/>
      <c r="AY678" s="131"/>
      <c r="AZ678" s="131"/>
      <c r="BA678" s="131"/>
      <c r="BB678" s="131"/>
      <c r="BC678" s="131"/>
      <c r="BD678" s="131"/>
      <c r="BE678" s="131"/>
      <c r="BF678" s="131"/>
      <c r="BG678" s="131"/>
      <c r="BH678" s="131"/>
      <c r="BI678" s="131"/>
      <c r="BJ678" s="131"/>
      <c r="BK678" s="131"/>
      <c r="BL678" s="131"/>
      <c r="BM678" s="131"/>
      <c r="BN678" s="131"/>
      <c r="BO678" s="131"/>
      <c r="BP678" s="131"/>
      <c r="BQ678" s="131"/>
      <c r="BR678" s="131"/>
      <c r="BS678" s="131"/>
      <c r="BT678" s="131"/>
      <c r="BU678" s="131"/>
      <c r="BV678" s="131"/>
      <c r="BW678" s="131"/>
      <c r="BX678" s="131"/>
      <c r="BY678" s="131"/>
      <c r="BZ678" s="131"/>
      <c r="CA678" s="131"/>
      <c r="CB678" s="131"/>
      <c r="CC678" s="131"/>
      <c r="CD678" s="131"/>
      <c r="CE678" s="131"/>
      <c r="CF678" s="131"/>
      <c r="CG678" s="131"/>
      <c r="CH678" s="131"/>
      <c r="CI678" s="131"/>
      <c r="CJ678" s="131"/>
      <c r="CK678" s="131"/>
      <c r="CL678" s="131"/>
      <c r="CM678" s="131"/>
      <c r="CN678" s="131"/>
      <c r="CO678" s="131"/>
      <c r="CP678" s="131"/>
    </row>
    <row r="681" spans="2:94" x14ac:dyDescent="0.3">
      <c r="C681" s="26" t="s">
        <v>235</v>
      </c>
      <c r="D681" s="26" t="s">
        <v>0</v>
      </c>
      <c r="E681" s="26">
        <v>45533</v>
      </c>
      <c r="F681" s="26">
        <v>45534</v>
      </c>
      <c r="G681" s="26">
        <v>45535</v>
      </c>
      <c r="H681" s="26">
        <v>45536</v>
      </c>
      <c r="I681" s="26">
        <v>45537</v>
      </c>
      <c r="J681" s="26">
        <v>45538</v>
      </c>
      <c r="K681" s="26">
        <v>45539</v>
      </c>
      <c r="L681" s="26">
        <v>45540</v>
      </c>
      <c r="M681" s="26">
        <v>45541</v>
      </c>
      <c r="N681" s="26">
        <v>45542</v>
      </c>
      <c r="O681" s="26">
        <v>45543</v>
      </c>
      <c r="P681" s="26">
        <v>45544</v>
      </c>
      <c r="Q681" s="26">
        <v>45545</v>
      </c>
      <c r="R681" s="26">
        <v>45546</v>
      </c>
      <c r="S681" s="26">
        <v>45547</v>
      </c>
      <c r="T681" s="26">
        <v>45548</v>
      </c>
      <c r="U681" s="26">
        <v>45549</v>
      </c>
      <c r="V681" s="26">
        <v>45550</v>
      </c>
      <c r="W681" s="26">
        <v>45551</v>
      </c>
      <c r="X681" s="26">
        <v>45552</v>
      </c>
      <c r="Y681" s="26">
        <v>45553</v>
      </c>
      <c r="Z681" s="26">
        <v>45554</v>
      </c>
      <c r="AA681" s="26">
        <v>45555</v>
      </c>
      <c r="AB681" s="26">
        <v>45556</v>
      </c>
      <c r="AC681" s="26">
        <v>45557</v>
      </c>
      <c r="AD681" s="26">
        <v>45558</v>
      </c>
      <c r="AE681" s="26">
        <v>45559</v>
      </c>
      <c r="AF681" s="26">
        <v>45560</v>
      </c>
      <c r="AG681" s="26">
        <v>45561</v>
      </c>
      <c r="AH681" s="26">
        <v>45562</v>
      </c>
      <c r="AI681" s="26">
        <v>45563</v>
      </c>
      <c r="AJ681" s="26">
        <v>45564</v>
      </c>
      <c r="AK681" s="26">
        <v>45565</v>
      </c>
      <c r="AL681" s="26">
        <v>45566</v>
      </c>
      <c r="AM681" s="26">
        <v>45567</v>
      </c>
      <c r="AN681" s="26">
        <v>45568</v>
      </c>
      <c r="AO681" s="26">
        <v>45569</v>
      </c>
      <c r="AP681" s="26">
        <v>45570</v>
      </c>
      <c r="AQ681" s="26">
        <v>45571</v>
      </c>
      <c r="AR681" s="26">
        <v>45572</v>
      </c>
      <c r="AS681" s="26">
        <v>45573</v>
      </c>
      <c r="AT681" s="26">
        <v>45574</v>
      </c>
      <c r="AU681" s="26">
        <v>45575</v>
      </c>
      <c r="AV681" s="26">
        <v>45576</v>
      </c>
      <c r="AW681" s="26">
        <v>45577</v>
      </c>
      <c r="AX681" s="26">
        <v>45578</v>
      </c>
      <c r="AY681" s="26">
        <v>45579</v>
      </c>
      <c r="AZ681" s="26">
        <v>45580</v>
      </c>
      <c r="BA681" s="26">
        <v>45581</v>
      </c>
      <c r="BB681" s="26">
        <v>45582</v>
      </c>
      <c r="BC681" s="26">
        <v>45583</v>
      </c>
      <c r="BD681" s="26">
        <v>45584</v>
      </c>
      <c r="BE681" s="26">
        <v>45585</v>
      </c>
      <c r="BF681" s="26">
        <v>45586</v>
      </c>
      <c r="BG681" s="26">
        <v>45587</v>
      </c>
      <c r="BH681" s="26">
        <v>45588</v>
      </c>
      <c r="BI681" s="26">
        <v>45589</v>
      </c>
      <c r="BJ681" s="26">
        <v>45590</v>
      </c>
      <c r="BK681" s="26">
        <v>45591</v>
      </c>
      <c r="BL681" s="26">
        <v>45592</v>
      </c>
      <c r="BM681" s="26">
        <v>45593</v>
      </c>
      <c r="BN681" s="26">
        <v>45594</v>
      </c>
      <c r="BO681" s="26">
        <v>45595</v>
      </c>
      <c r="BP681" s="26">
        <v>45596</v>
      </c>
      <c r="BQ681" s="26">
        <v>45597</v>
      </c>
      <c r="BR681" s="26">
        <v>45598</v>
      </c>
      <c r="BS681" s="26">
        <v>45599</v>
      </c>
      <c r="BT681" s="26">
        <v>45600</v>
      </c>
      <c r="BU681" s="26">
        <v>45601</v>
      </c>
      <c r="BV681" s="26">
        <v>45602</v>
      </c>
      <c r="BW681" s="26">
        <v>45603</v>
      </c>
      <c r="BX681" s="26">
        <v>45604</v>
      </c>
      <c r="BY681" s="26">
        <v>45605</v>
      </c>
      <c r="BZ681" s="26">
        <v>45606</v>
      </c>
      <c r="CA681" s="26">
        <v>45607</v>
      </c>
      <c r="CB681" s="26">
        <v>45608</v>
      </c>
      <c r="CC681" s="26">
        <v>45609</v>
      </c>
      <c r="CD681" s="26">
        <v>45610</v>
      </c>
      <c r="CE681" s="26">
        <v>45611</v>
      </c>
      <c r="CF681" s="26">
        <v>45612</v>
      </c>
      <c r="CG681" s="26">
        <v>45613</v>
      </c>
      <c r="CH681" s="26">
        <v>45614</v>
      </c>
      <c r="CI681" s="26">
        <v>45615</v>
      </c>
      <c r="CJ681" s="26">
        <v>45616</v>
      </c>
      <c r="CK681" s="26">
        <v>45617</v>
      </c>
      <c r="CL681" s="26">
        <v>45618</v>
      </c>
      <c r="CM681" s="26">
        <v>45619</v>
      </c>
      <c r="CN681" s="26">
        <v>45620</v>
      </c>
      <c r="CO681" s="26">
        <v>45621</v>
      </c>
      <c r="CP681" s="26">
        <v>45622</v>
      </c>
    </row>
    <row r="682" spans="2:94" x14ac:dyDescent="0.3">
      <c r="B682" s="18" t="str">
        <f t="shared" ref="B682:B697" si="17">C682&amp;D682</f>
        <v>www.cox.com/residential/mobile/deals.html?sc_id=cr_mobile_app_z_coxapp_z_swrve_emb_mobile_holidays_bGoogle Android</v>
      </c>
      <c r="C682" s="18" t="s">
        <v>1063</v>
      </c>
      <c r="D682" s="18" t="s">
        <v>4</v>
      </c>
      <c r="E682" s="18">
        <v>0</v>
      </c>
      <c r="F682" s="18">
        <v>0</v>
      </c>
      <c r="G682" s="18">
        <v>0</v>
      </c>
      <c r="H682" s="18">
        <v>0</v>
      </c>
      <c r="I682" s="18">
        <v>0</v>
      </c>
      <c r="J682" s="18">
        <v>0</v>
      </c>
      <c r="K682" s="18">
        <v>0</v>
      </c>
      <c r="L682" s="18">
        <v>0</v>
      </c>
      <c r="M682" s="18">
        <v>0</v>
      </c>
      <c r="N682" s="18">
        <v>0</v>
      </c>
      <c r="O682" s="18">
        <v>0</v>
      </c>
      <c r="P682" s="18">
        <v>0</v>
      </c>
      <c r="Q682" s="18">
        <v>0</v>
      </c>
      <c r="R682" s="18">
        <v>0</v>
      </c>
      <c r="S682" s="18">
        <v>0</v>
      </c>
      <c r="T682" s="18">
        <v>0</v>
      </c>
      <c r="U682" s="18">
        <v>0</v>
      </c>
      <c r="V682" s="18">
        <v>0</v>
      </c>
      <c r="W682" s="18">
        <v>0</v>
      </c>
      <c r="X682" s="18">
        <v>0</v>
      </c>
      <c r="Y682" s="18">
        <v>0</v>
      </c>
      <c r="Z682" s="18">
        <v>0</v>
      </c>
      <c r="AA682" s="18">
        <v>0</v>
      </c>
      <c r="AB682" s="131">
        <v>0</v>
      </c>
      <c r="AC682" s="131">
        <v>0</v>
      </c>
      <c r="AD682" s="131">
        <v>0</v>
      </c>
      <c r="AE682" s="131">
        <v>0</v>
      </c>
      <c r="AF682" s="131">
        <v>0</v>
      </c>
      <c r="AG682" s="131">
        <v>0</v>
      </c>
      <c r="AH682" s="131">
        <v>0</v>
      </c>
      <c r="AI682" s="131">
        <v>0</v>
      </c>
      <c r="AJ682" s="131">
        <v>0</v>
      </c>
      <c r="AK682" s="131">
        <v>0</v>
      </c>
      <c r="AL682" s="131">
        <v>0</v>
      </c>
      <c r="AM682" s="131">
        <v>0</v>
      </c>
      <c r="AN682" s="131">
        <v>0</v>
      </c>
      <c r="AO682" s="131">
        <v>0</v>
      </c>
      <c r="AP682" s="131">
        <v>0</v>
      </c>
      <c r="AQ682" s="131">
        <v>0</v>
      </c>
      <c r="AR682" s="131">
        <v>0</v>
      </c>
      <c r="AS682" s="131">
        <v>0</v>
      </c>
      <c r="AT682" s="131">
        <v>0</v>
      </c>
      <c r="AU682" s="131">
        <v>0</v>
      </c>
      <c r="AV682" s="131">
        <v>0</v>
      </c>
      <c r="AW682" s="131">
        <v>0</v>
      </c>
      <c r="AX682" s="131">
        <v>0</v>
      </c>
      <c r="AY682" s="131">
        <v>0</v>
      </c>
      <c r="AZ682" s="131">
        <v>0</v>
      </c>
      <c r="BA682" s="131">
        <v>0</v>
      </c>
      <c r="BB682" s="131">
        <v>0</v>
      </c>
      <c r="BC682" s="131">
        <v>0</v>
      </c>
      <c r="BD682" s="131">
        <v>0</v>
      </c>
      <c r="BE682" s="131">
        <v>0</v>
      </c>
      <c r="BF682" s="131">
        <v>0</v>
      </c>
      <c r="BG682" s="131">
        <v>0</v>
      </c>
      <c r="BH682" s="131">
        <v>0</v>
      </c>
      <c r="BI682" s="131">
        <v>0</v>
      </c>
      <c r="BJ682" s="131">
        <v>0</v>
      </c>
      <c r="BK682" s="131">
        <v>0</v>
      </c>
      <c r="BL682" s="131">
        <v>0</v>
      </c>
      <c r="BM682" s="131">
        <v>0</v>
      </c>
      <c r="BN682" s="131">
        <v>0</v>
      </c>
      <c r="BO682" s="131">
        <v>0</v>
      </c>
      <c r="BP682" s="131">
        <v>0</v>
      </c>
      <c r="BQ682" s="131">
        <v>0</v>
      </c>
      <c r="BR682" s="131">
        <v>0</v>
      </c>
      <c r="BS682" s="131">
        <v>0</v>
      </c>
      <c r="BT682" s="131">
        <v>0</v>
      </c>
      <c r="BU682" s="131">
        <v>0</v>
      </c>
      <c r="BV682" s="131">
        <v>0</v>
      </c>
      <c r="BW682" s="131">
        <v>0</v>
      </c>
      <c r="BX682" s="131">
        <v>0</v>
      </c>
      <c r="BY682" s="131">
        <v>0</v>
      </c>
      <c r="BZ682" s="131">
        <v>0</v>
      </c>
      <c r="CA682" s="131">
        <v>0</v>
      </c>
      <c r="CB682" s="131">
        <v>0</v>
      </c>
      <c r="CC682" s="131">
        <v>0</v>
      </c>
      <c r="CD682" s="131">
        <v>0</v>
      </c>
      <c r="CE682" s="131">
        <v>0</v>
      </c>
      <c r="CF682" s="131">
        <v>0</v>
      </c>
      <c r="CG682" s="131">
        <v>0</v>
      </c>
      <c r="CH682" s="131">
        <v>254</v>
      </c>
      <c r="CI682" s="131">
        <v>498</v>
      </c>
      <c r="CJ682" s="131">
        <v>559</v>
      </c>
      <c r="CK682" s="131">
        <v>540</v>
      </c>
      <c r="CL682" s="131">
        <v>519</v>
      </c>
      <c r="CM682" s="131">
        <v>493</v>
      </c>
      <c r="CN682" s="131">
        <v>442</v>
      </c>
      <c r="CO682" s="131">
        <v>486</v>
      </c>
      <c r="CP682" s="131">
        <v>460</v>
      </c>
    </row>
    <row r="683" spans="2:94" x14ac:dyDescent="0.3">
      <c r="B683" s="18" t="str">
        <f t="shared" si="17"/>
        <v>www.cox.com/residential/mobile/deals.html?sc_id=cr_mobile_app_z_coxapp_z_swrve_emb_mobile_holidays_2Google Android</v>
      </c>
      <c r="C683" s="18" t="s">
        <v>236</v>
      </c>
      <c r="D683" s="18" t="s">
        <v>4</v>
      </c>
      <c r="E683" s="18">
        <v>0</v>
      </c>
      <c r="F683" s="18">
        <v>0</v>
      </c>
      <c r="G683" s="18">
        <v>0</v>
      </c>
      <c r="H683" s="18">
        <v>0</v>
      </c>
      <c r="I683" s="18">
        <v>0</v>
      </c>
      <c r="J683" s="18">
        <v>0</v>
      </c>
      <c r="K683" s="18">
        <v>0</v>
      </c>
      <c r="L683" s="18">
        <v>0</v>
      </c>
      <c r="M683" s="18">
        <v>0</v>
      </c>
      <c r="N683" s="18">
        <v>0</v>
      </c>
      <c r="O683" s="18">
        <v>0</v>
      </c>
      <c r="P683" s="18">
        <v>0</v>
      </c>
      <c r="Q683" s="18">
        <v>0</v>
      </c>
      <c r="R683" s="18">
        <v>0</v>
      </c>
      <c r="S683" s="18">
        <v>0</v>
      </c>
      <c r="T683" s="18">
        <v>0</v>
      </c>
      <c r="U683" s="18">
        <v>0</v>
      </c>
      <c r="V683" s="18">
        <v>0</v>
      </c>
      <c r="W683" s="18">
        <v>0</v>
      </c>
      <c r="X683" s="18">
        <v>0</v>
      </c>
      <c r="Y683" s="18">
        <v>0</v>
      </c>
      <c r="Z683" s="18">
        <v>0</v>
      </c>
      <c r="AA683" s="18">
        <v>0</v>
      </c>
      <c r="AB683" s="131">
        <v>0</v>
      </c>
      <c r="AC683" s="131">
        <v>0</v>
      </c>
      <c r="AD683" s="131">
        <v>0</v>
      </c>
      <c r="AE683" s="131">
        <v>0</v>
      </c>
      <c r="AF683" s="131">
        <v>0</v>
      </c>
      <c r="AG683" s="131">
        <v>0</v>
      </c>
      <c r="AH683" s="131">
        <v>0</v>
      </c>
      <c r="AI683" s="131">
        <v>0</v>
      </c>
      <c r="AJ683" s="131">
        <v>0</v>
      </c>
      <c r="AK683" s="131">
        <v>0</v>
      </c>
      <c r="AL683" s="131">
        <v>0</v>
      </c>
      <c r="AM683" s="131">
        <v>0</v>
      </c>
      <c r="AN683" s="131">
        <v>0</v>
      </c>
      <c r="AO683" s="131">
        <v>0</v>
      </c>
      <c r="AP683" s="131">
        <v>0</v>
      </c>
      <c r="AQ683" s="131">
        <v>0</v>
      </c>
      <c r="AR683" s="131">
        <v>0</v>
      </c>
      <c r="AS683" s="131">
        <v>0</v>
      </c>
      <c r="AT683" s="131">
        <v>0</v>
      </c>
      <c r="AU683" s="131">
        <v>0</v>
      </c>
      <c r="AV683" s="131">
        <v>0</v>
      </c>
      <c r="AW683" s="131">
        <v>0</v>
      </c>
      <c r="AX683" s="131">
        <v>0</v>
      </c>
      <c r="AY683" s="131">
        <v>0</v>
      </c>
      <c r="AZ683" s="131">
        <v>0</v>
      </c>
      <c r="BA683" s="131">
        <v>0</v>
      </c>
      <c r="BB683" s="131">
        <v>0</v>
      </c>
      <c r="BC683" s="131">
        <v>0</v>
      </c>
      <c r="BD683" s="131">
        <v>0</v>
      </c>
      <c r="BE683" s="131">
        <v>0</v>
      </c>
      <c r="BF683" s="131">
        <v>0</v>
      </c>
      <c r="BG683" s="131">
        <v>0</v>
      </c>
      <c r="BH683" s="131">
        <v>0</v>
      </c>
      <c r="BI683" s="131">
        <v>0</v>
      </c>
      <c r="BJ683" s="131">
        <v>0</v>
      </c>
      <c r="BK683" s="131">
        <v>0</v>
      </c>
      <c r="BL683" s="131">
        <v>0</v>
      </c>
      <c r="BM683" s="131">
        <v>0</v>
      </c>
      <c r="BN683" s="131">
        <v>0</v>
      </c>
      <c r="BO683" s="131">
        <v>132</v>
      </c>
      <c r="BP683" s="131">
        <v>288</v>
      </c>
      <c r="BQ683" s="131">
        <v>359</v>
      </c>
      <c r="BR683" s="131">
        <v>335</v>
      </c>
      <c r="BS683" s="131">
        <v>364</v>
      </c>
      <c r="BT683" s="131">
        <v>318</v>
      </c>
      <c r="BU683" s="131">
        <v>341</v>
      </c>
      <c r="BV683" s="131">
        <v>348</v>
      </c>
      <c r="BW683" s="131">
        <v>342</v>
      </c>
      <c r="BX683" s="131">
        <v>348</v>
      </c>
      <c r="BY683" s="131">
        <v>331</v>
      </c>
      <c r="BZ683" s="131">
        <v>269</v>
      </c>
      <c r="CA683" s="131">
        <v>335</v>
      </c>
      <c r="CB683" s="131">
        <v>320</v>
      </c>
      <c r="CC683" s="131">
        <v>322</v>
      </c>
      <c r="CD683" s="131">
        <v>409</v>
      </c>
      <c r="CE683" s="131">
        <v>335</v>
      </c>
      <c r="CF683" s="131">
        <v>279</v>
      </c>
      <c r="CG683" s="131">
        <v>238</v>
      </c>
      <c r="CH683" s="131">
        <v>146</v>
      </c>
      <c r="CI683" s="131">
        <v>34</v>
      </c>
      <c r="CJ683" s="131">
        <v>35</v>
      </c>
      <c r="CK683" s="131">
        <v>38</v>
      </c>
      <c r="CL683" s="131">
        <v>30</v>
      </c>
      <c r="CM683" s="131">
        <v>43</v>
      </c>
      <c r="CN683" s="131">
        <v>40</v>
      </c>
      <c r="CO683" s="131">
        <v>24</v>
      </c>
      <c r="CP683" s="131">
        <v>32</v>
      </c>
    </row>
    <row r="684" spans="2:94" x14ac:dyDescent="0.3">
      <c r="B684" s="18" t="str">
        <f t="shared" si="17"/>
        <v>www.cox.com/residential/refer-a-friend.html?&amp;sc_id=cr_mobile_app_z_coxapp_z_swrve_emb_extoleGoogle Android</v>
      </c>
      <c r="C684" s="18" t="s">
        <v>1064</v>
      </c>
      <c r="D684" s="18" t="s">
        <v>4</v>
      </c>
      <c r="E684" s="18">
        <v>0</v>
      </c>
      <c r="F684" s="18">
        <v>0</v>
      </c>
      <c r="G684" s="18">
        <v>0</v>
      </c>
      <c r="H684" s="18">
        <v>0</v>
      </c>
      <c r="I684" s="18">
        <v>0</v>
      </c>
      <c r="J684" s="18">
        <v>0</v>
      </c>
      <c r="K684" s="18">
        <v>0</v>
      </c>
      <c r="L684" s="18">
        <v>0</v>
      </c>
      <c r="M684" s="18">
        <v>0</v>
      </c>
      <c r="N684" s="18">
        <v>0</v>
      </c>
      <c r="O684" s="18">
        <v>0</v>
      </c>
      <c r="P684" s="18">
        <v>1</v>
      </c>
      <c r="Q684" s="18">
        <v>0</v>
      </c>
      <c r="R684" s="18">
        <v>0</v>
      </c>
      <c r="S684" s="18">
        <v>0</v>
      </c>
      <c r="T684" s="18">
        <v>0</v>
      </c>
      <c r="U684" s="18">
        <v>0</v>
      </c>
      <c r="V684" s="18">
        <v>0</v>
      </c>
      <c r="W684" s="18">
        <v>0</v>
      </c>
      <c r="X684" s="18">
        <v>0</v>
      </c>
      <c r="Y684" s="18">
        <v>0</v>
      </c>
      <c r="Z684" s="18">
        <v>0</v>
      </c>
      <c r="AA684" s="18">
        <v>0</v>
      </c>
      <c r="AB684" s="131">
        <v>0</v>
      </c>
      <c r="AC684" s="131">
        <v>0</v>
      </c>
      <c r="AD684" s="131">
        <v>0</v>
      </c>
      <c r="AE684" s="131">
        <v>0</v>
      </c>
      <c r="AF684" s="131">
        <v>0</v>
      </c>
      <c r="AG684" s="131">
        <v>0</v>
      </c>
      <c r="AH684" s="131">
        <v>0</v>
      </c>
      <c r="AI684" s="131">
        <v>0</v>
      </c>
      <c r="AJ684" s="131">
        <v>0</v>
      </c>
      <c r="AK684" s="131">
        <v>0</v>
      </c>
      <c r="AL684" s="131">
        <v>0</v>
      </c>
      <c r="AM684" s="131">
        <v>0</v>
      </c>
      <c r="AN684" s="131">
        <v>0</v>
      </c>
      <c r="AO684" s="131">
        <v>0</v>
      </c>
      <c r="AP684" s="131">
        <v>0</v>
      </c>
      <c r="AQ684" s="131">
        <v>0</v>
      </c>
      <c r="AR684" s="131">
        <v>0</v>
      </c>
      <c r="AS684" s="131">
        <v>0</v>
      </c>
      <c r="AT684" s="131">
        <v>0</v>
      </c>
      <c r="AU684" s="131">
        <v>0</v>
      </c>
      <c r="AV684" s="131">
        <v>0</v>
      </c>
      <c r="AW684" s="131">
        <v>0</v>
      </c>
      <c r="AX684" s="131">
        <v>0</v>
      </c>
      <c r="AY684" s="131">
        <v>0</v>
      </c>
      <c r="AZ684" s="131">
        <v>0</v>
      </c>
      <c r="BA684" s="131">
        <v>0</v>
      </c>
      <c r="BB684" s="131">
        <v>0</v>
      </c>
      <c r="BC684" s="131">
        <v>0</v>
      </c>
      <c r="BD684" s="131">
        <v>0</v>
      </c>
      <c r="BE684" s="131">
        <v>0</v>
      </c>
      <c r="BF684" s="131">
        <v>0</v>
      </c>
      <c r="BG684" s="131">
        <v>0</v>
      </c>
      <c r="BH684" s="131">
        <v>0</v>
      </c>
      <c r="BI684" s="131">
        <v>0</v>
      </c>
      <c r="BJ684" s="131">
        <v>0</v>
      </c>
      <c r="BK684" s="131">
        <v>0</v>
      </c>
      <c r="BL684" s="131">
        <v>0</v>
      </c>
      <c r="BM684" s="131">
        <v>0</v>
      </c>
      <c r="BN684" s="131">
        <v>0</v>
      </c>
      <c r="BO684" s="131">
        <v>0</v>
      </c>
      <c r="BP684" s="131">
        <v>0</v>
      </c>
      <c r="BQ684" s="131">
        <v>0</v>
      </c>
      <c r="BR684" s="131">
        <v>0</v>
      </c>
      <c r="BS684" s="131">
        <v>0</v>
      </c>
      <c r="BT684" s="131">
        <v>0</v>
      </c>
      <c r="BU684" s="131">
        <v>0</v>
      </c>
      <c r="BV684" s="131">
        <v>0</v>
      </c>
      <c r="BW684" s="131">
        <v>0</v>
      </c>
      <c r="BX684" s="131">
        <v>0</v>
      </c>
      <c r="BY684" s="131">
        <v>0</v>
      </c>
      <c r="BZ684" s="131">
        <v>0</v>
      </c>
      <c r="CA684" s="131">
        <v>0</v>
      </c>
      <c r="CB684" s="131">
        <v>0</v>
      </c>
      <c r="CC684" s="131">
        <v>0</v>
      </c>
      <c r="CD684" s="131">
        <v>0</v>
      </c>
      <c r="CE684" s="131">
        <v>8</v>
      </c>
      <c r="CF684" s="131">
        <v>9</v>
      </c>
      <c r="CG684" s="131">
        <v>7</v>
      </c>
      <c r="CH684" s="131">
        <v>8</v>
      </c>
      <c r="CI684" s="131">
        <v>6</v>
      </c>
      <c r="CJ684" s="131">
        <v>10</v>
      </c>
      <c r="CK684" s="131">
        <v>14</v>
      </c>
      <c r="CL684" s="131">
        <v>9</v>
      </c>
      <c r="CM684" s="131">
        <v>9</v>
      </c>
      <c r="CN684" s="131">
        <v>15</v>
      </c>
      <c r="CO684" s="131">
        <v>12</v>
      </c>
      <c r="CP684" s="131">
        <v>7</v>
      </c>
    </row>
    <row r="685" spans="2:94" ht="14.5" x14ac:dyDescent="0.35">
      <c r="B685" s="18" t="str">
        <f t="shared" si="17"/>
        <v>www.cox.com/mobile-shop/check-device-compatibility.html&amp;sc_id=cr_mobile_app_z_coxapp_z_swrve_emb_mobGoogle Android</v>
      </c>
      <c r="C685" t="s">
        <v>238</v>
      </c>
      <c r="D685" t="s">
        <v>4</v>
      </c>
      <c r="E685">
        <v>73</v>
      </c>
      <c r="F685">
        <v>84</v>
      </c>
      <c r="G685">
        <v>70</v>
      </c>
      <c r="H685">
        <v>66</v>
      </c>
      <c r="I685">
        <v>51</v>
      </c>
      <c r="J685">
        <v>58</v>
      </c>
      <c r="K685">
        <v>92</v>
      </c>
      <c r="L685">
        <v>71</v>
      </c>
      <c r="M685">
        <v>87</v>
      </c>
      <c r="N685">
        <v>66</v>
      </c>
      <c r="O685">
        <v>51</v>
      </c>
      <c r="P685">
        <v>64</v>
      </c>
      <c r="Q685">
        <v>64</v>
      </c>
      <c r="R685">
        <v>64</v>
      </c>
      <c r="S685">
        <v>80</v>
      </c>
      <c r="T685">
        <v>71</v>
      </c>
      <c r="U685">
        <v>76</v>
      </c>
      <c r="V685">
        <v>84</v>
      </c>
      <c r="W685">
        <v>58</v>
      </c>
      <c r="X685">
        <v>83</v>
      </c>
      <c r="Y685">
        <v>70</v>
      </c>
      <c r="Z685">
        <v>78</v>
      </c>
      <c r="AA685">
        <v>77</v>
      </c>
      <c r="AB685" s="131">
        <v>74</v>
      </c>
      <c r="AC685" s="131">
        <v>64</v>
      </c>
      <c r="AD685" s="131">
        <v>69</v>
      </c>
      <c r="AE685" s="131">
        <v>72</v>
      </c>
      <c r="AF685" s="131">
        <v>86</v>
      </c>
      <c r="AG685" s="131">
        <v>79</v>
      </c>
      <c r="AH685" s="131">
        <v>70</v>
      </c>
      <c r="AI685" s="131">
        <v>66</v>
      </c>
      <c r="AJ685" s="131">
        <v>65</v>
      </c>
      <c r="AK685" s="131">
        <v>82</v>
      </c>
      <c r="AL685" s="131">
        <v>81</v>
      </c>
      <c r="AM685" s="131">
        <v>60</v>
      </c>
      <c r="AN685" s="131">
        <v>59</v>
      </c>
      <c r="AO685" s="131">
        <v>72</v>
      </c>
      <c r="AP685" s="131">
        <v>69</v>
      </c>
      <c r="AQ685" s="131">
        <v>58</v>
      </c>
      <c r="AR685" s="131">
        <v>41</v>
      </c>
      <c r="AS685" s="131">
        <v>60</v>
      </c>
      <c r="AT685" s="131">
        <v>82</v>
      </c>
      <c r="AU685" s="131">
        <v>64</v>
      </c>
      <c r="AV685" s="131">
        <v>59</v>
      </c>
      <c r="AW685" s="131">
        <v>53</v>
      </c>
      <c r="AX685" s="131">
        <v>51</v>
      </c>
      <c r="AY685" s="131">
        <v>44</v>
      </c>
      <c r="AZ685" s="131">
        <v>54</v>
      </c>
      <c r="BA685" s="131">
        <v>44</v>
      </c>
      <c r="BB685" s="131">
        <v>45</v>
      </c>
      <c r="BC685" s="131">
        <v>60</v>
      </c>
      <c r="BD685" s="131">
        <v>55</v>
      </c>
      <c r="BE685" s="131">
        <v>45</v>
      </c>
      <c r="BF685" s="131">
        <v>58</v>
      </c>
      <c r="BG685" s="131">
        <v>55</v>
      </c>
      <c r="BH685" s="131">
        <v>58</v>
      </c>
      <c r="BI685" s="131">
        <v>63</v>
      </c>
      <c r="BJ685" s="131">
        <v>56</v>
      </c>
      <c r="BK685" s="131">
        <v>53</v>
      </c>
      <c r="BL685" s="131">
        <v>49</v>
      </c>
      <c r="BM685" s="131">
        <v>55</v>
      </c>
      <c r="BN685" s="131">
        <v>51</v>
      </c>
      <c r="BO685" s="131">
        <v>31</v>
      </c>
      <c r="BP685" s="131">
        <v>0</v>
      </c>
      <c r="BQ685" s="131">
        <v>0</v>
      </c>
      <c r="BR685" s="131">
        <v>0</v>
      </c>
      <c r="BS685" s="131">
        <v>0</v>
      </c>
      <c r="BT685" s="131">
        <v>30</v>
      </c>
      <c r="BU685" s="131">
        <v>3</v>
      </c>
      <c r="BV685" s="131">
        <v>0</v>
      </c>
      <c r="BW685" s="131">
        <v>0</v>
      </c>
      <c r="BX685" s="131">
        <v>0</v>
      </c>
      <c r="BY685" s="131">
        <v>0</v>
      </c>
      <c r="BZ685" s="131">
        <v>0</v>
      </c>
      <c r="CA685" s="131">
        <v>0</v>
      </c>
      <c r="CB685" s="131">
        <v>0</v>
      </c>
      <c r="CC685" s="131">
        <v>0</v>
      </c>
      <c r="CD685" s="131">
        <v>1</v>
      </c>
      <c r="CE685" s="131">
        <v>92</v>
      </c>
      <c r="CF685" s="131">
        <v>82</v>
      </c>
      <c r="CG685" s="131">
        <v>74</v>
      </c>
      <c r="CH685" s="131">
        <v>35</v>
      </c>
      <c r="CI685" s="131">
        <v>2</v>
      </c>
      <c r="CJ685" s="131">
        <v>2</v>
      </c>
      <c r="CK685" s="131">
        <v>1</v>
      </c>
      <c r="CL685" s="131">
        <v>2</v>
      </c>
      <c r="CM685" s="131">
        <v>2</v>
      </c>
      <c r="CN685" s="131">
        <v>3</v>
      </c>
      <c r="CO685" s="131">
        <v>2</v>
      </c>
      <c r="CP685" s="131">
        <v>3</v>
      </c>
    </row>
    <row r="686" spans="2:94" ht="14.5" x14ac:dyDescent="0.35">
      <c r="B686" s="18" t="str">
        <f t="shared" si="17"/>
        <v>www.cox.com/residential/move.html?sc_id=cr_mobile_app_z_coxapp_z_swrve_inappGoogle Android</v>
      </c>
      <c r="C686" t="s">
        <v>242</v>
      </c>
      <c r="D686" t="s">
        <v>4</v>
      </c>
      <c r="E686">
        <v>2</v>
      </c>
      <c r="F686">
        <v>2</v>
      </c>
      <c r="G686">
        <v>0</v>
      </c>
      <c r="H686">
        <v>2</v>
      </c>
      <c r="I686">
        <v>1</v>
      </c>
      <c r="J686">
        <v>0</v>
      </c>
      <c r="K686">
        <v>1</v>
      </c>
      <c r="L686">
        <v>1</v>
      </c>
      <c r="M686">
        <v>1</v>
      </c>
      <c r="N686">
        <v>0</v>
      </c>
      <c r="O686">
        <v>0</v>
      </c>
      <c r="P686">
        <v>1</v>
      </c>
      <c r="Q686">
        <v>3</v>
      </c>
      <c r="R686">
        <v>3</v>
      </c>
      <c r="S686">
        <v>2</v>
      </c>
      <c r="T686">
        <v>2</v>
      </c>
      <c r="U686">
        <v>1</v>
      </c>
      <c r="V686">
        <v>0</v>
      </c>
      <c r="W686">
        <v>1</v>
      </c>
      <c r="X686">
        <v>1</v>
      </c>
      <c r="Y686">
        <v>0</v>
      </c>
      <c r="Z686">
        <v>0</v>
      </c>
      <c r="AA686">
        <v>0</v>
      </c>
      <c r="AB686" s="131">
        <v>0</v>
      </c>
      <c r="AC686" s="131">
        <v>0</v>
      </c>
      <c r="AD686" s="131">
        <v>2</v>
      </c>
      <c r="AE686" s="131">
        <v>1</v>
      </c>
      <c r="AF686" s="131">
        <v>0</v>
      </c>
      <c r="AG686" s="131">
        <v>3</v>
      </c>
      <c r="AH686" s="131">
        <v>4</v>
      </c>
      <c r="AI686" s="131">
        <v>2</v>
      </c>
      <c r="AJ686" s="131">
        <v>1</v>
      </c>
      <c r="AK686" s="131">
        <v>2</v>
      </c>
      <c r="AL686" s="131">
        <v>0</v>
      </c>
      <c r="AM686" s="131">
        <v>3</v>
      </c>
      <c r="AN686" s="131">
        <v>1</v>
      </c>
      <c r="AO686" s="131">
        <v>0</v>
      </c>
      <c r="AP686" s="131">
        <v>0</v>
      </c>
      <c r="AQ686" s="131">
        <v>2</v>
      </c>
      <c r="AR686" s="131">
        <v>0</v>
      </c>
      <c r="AS686" s="131">
        <v>4</v>
      </c>
      <c r="AT686" s="131">
        <v>0</v>
      </c>
      <c r="AU686" s="131">
        <v>3</v>
      </c>
      <c r="AV686" s="131">
        <v>2</v>
      </c>
      <c r="AW686" s="131">
        <v>0</v>
      </c>
      <c r="AX686" s="131">
        <v>0</v>
      </c>
      <c r="AY686" s="131">
        <v>0</v>
      </c>
      <c r="AZ686" s="131">
        <v>1</v>
      </c>
      <c r="BA686" s="131">
        <v>1</v>
      </c>
      <c r="BB686" s="131">
        <v>1</v>
      </c>
      <c r="BC686" s="131">
        <v>3</v>
      </c>
      <c r="BD686" s="131">
        <v>0</v>
      </c>
      <c r="BE686" s="131">
        <v>1</v>
      </c>
      <c r="BF686" s="131">
        <v>0</v>
      </c>
      <c r="BG686" s="131">
        <v>2</v>
      </c>
      <c r="BH686" s="131">
        <v>1</v>
      </c>
      <c r="BI686" s="131">
        <v>0</v>
      </c>
      <c r="BJ686" s="131">
        <v>3</v>
      </c>
      <c r="BK686" s="131">
        <v>1</v>
      </c>
      <c r="BL686" s="131">
        <v>0</v>
      </c>
      <c r="BM686" s="131">
        <v>2</v>
      </c>
      <c r="BN686" s="131">
        <v>2</v>
      </c>
      <c r="BO686" s="131">
        <v>2</v>
      </c>
      <c r="BP686" s="131">
        <v>4</v>
      </c>
      <c r="BQ686" s="131">
        <v>1</v>
      </c>
      <c r="BR686" s="131">
        <v>1</v>
      </c>
      <c r="BS686" s="131">
        <v>1</v>
      </c>
      <c r="BT686" s="131">
        <v>2</v>
      </c>
      <c r="BU686" s="131">
        <v>1</v>
      </c>
      <c r="BV686" s="131">
        <v>0</v>
      </c>
      <c r="BW686" s="131">
        <v>2</v>
      </c>
      <c r="BX686" s="131">
        <v>3</v>
      </c>
      <c r="BY686" s="131">
        <v>0</v>
      </c>
      <c r="BZ686" s="131">
        <v>0</v>
      </c>
      <c r="CA686" s="131">
        <v>1</v>
      </c>
      <c r="CB686" s="131">
        <v>0</v>
      </c>
      <c r="CC686" s="131">
        <v>2</v>
      </c>
      <c r="CD686" s="131">
        <v>0</v>
      </c>
      <c r="CE686" s="131">
        <v>2</v>
      </c>
      <c r="CF686" s="131">
        <v>1</v>
      </c>
      <c r="CG686" s="131">
        <v>0</v>
      </c>
      <c r="CH686" s="131">
        <v>0</v>
      </c>
      <c r="CI686" s="131">
        <v>0</v>
      </c>
      <c r="CJ686" s="131">
        <v>0</v>
      </c>
      <c r="CK686" s="131">
        <v>1</v>
      </c>
      <c r="CL686" s="131">
        <v>3</v>
      </c>
      <c r="CM686" s="131">
        <v>0</v>
      </c>
      <c r="CN686" s="131">
        <v>2</v>
      </c>
      <c r="CO686" s="131">
        <v>0</v>
      </c>
      <c r="CP686" s="131">
        <v>2</v>
      </c>
    </row>
    <row r="687" spans="2:94" x14ac:dyDescent="0.3">
      <c r="B687" s="18" t="str">
        <f t="shared" si="17"/>
        <v/>
      </c>
      <c r="AB687" s="131"/>
      <c r="AC687" s="131"/>
      <c r="AD687" s="131"/>
      <c r="AE687" s="131"/>
      <c r="AF687" s="131"/>
      <c r="AG687" s="131"/>
      <c r="AH687" s="131"/>
      <c r="AI687" s="131"/>
      <c r="AJ687" s="131"/>
      <c r="AK687" s="131"/>
      <c r="AL687" s="131"/>
      <c r="AM687" s="131"/>
      <c r="AN687" s="131"/>
      <c r="AO687" s="131"/>
      <c r="AP687" s="131"/>
      <c r="AQ687" s="131"/>
      <c r="AR687" s="131"/>
      <c r="AS687" s="131"/>
      <c r="AT687" s="131"/>
      <c r="AU687" s="131"/>
      <c r="AV687" s="131"/>
      <c r="AW687" s="131"/>
      <c r="AX687" s="131"/>
      <c r="AY687" s="131"/>
      <c r="AZ687" s="131"/>
      <c r="BA687" s="131"/>
      <c r="BB687" s="131"/>
      <c r="BC687" s="131"/>
      <c r="BD687" s="131"/>
      <c r="BE687" s="131"/>
      <c r="BF687" s="131"/>
      <c r="BG687" s="131"/>
      <c r="BH687" s="131"/>
      <c r="BI687" s="131"/>
      <c r="BJ687" s="131"/>
      <c r="BK687" s="131"/>
      <c r="BL687" s="131"/>
      <c r="BM687" s="131"/>
      <c r="BN687" s="131"/>
      <c r="BO687" s="131"/>
      <c r="BP687" s="131"/>
      <c r="BQ687" s="131"/>
      <c r="BR687" s="131"/>
      <c r="BS687" s="131"/>
      <c r="BT687" s="131"/>
      <c r="BU687" s="131"/>
      <c r="BV687" s="131"/>
      <c r="BW687" s="131"/>
      <c r="BX687" s="131"/>
      <c r="BY687" s="131"/>
      <c r="BZ687" s="131"/>
      <c r="CA687" s="131"/>
      <c r="CB687" s="131"/>
      <c r="CC687" s="131"/>
      <c r="CD687" s="131"/>
      <c r="CE687" s="131"/>
      <c r="CF687" s="131"/>
      <c r="CG687" s="131"/>
      <c r="CH687" s="131"/>
      <c r="CI687" s="131"/>
      <c r="CJ687" s="131"/>
      <c r="CK687" s="131"/>
      <c r="CL687" s="131"/>
      <c r="CM687" s="131"/>
      <c r="CN687" s="131"/>
      <c r="CO687" s="131"/>
      <c r="CP687" s="131"/>
    </row>
    <row r="688" spans="2:94" x14ac:dyDescent="0.3">
      <c r="B688" s="18" t="str">
        <f t="shared" si="17"/>
        <v/>
      </c>
      <c r="AB688" s="131"/>
      <c r="AC688" s="131"/>
      <c r="AD688" s="131"/>
      <c r="AE688" s="131"/>
      <c r="AF688" s="131"/>
      <c r="AG688" s="131"/>
      <c r="AH688" s="131"/>
      <c r="AI688" s="131"/>
      <c r="AJ688" s="131"/>
      <c r="AK688" s="131"/>
      <c r="AL688" s="131"/>
      <c r="AM688" s="131"/>
      <c r="AN688" s="131"/>
      <c r="AO688" s="131"/>
      <c r="AP688" s="131"/>
      <c r="AQ688" s="131"/>
      <c r="AR688" s="131"/>
      <c r="AS688" s="131"/>
      <c r="AT688" s="131"/>
      <c r="AU688" s="131"/>
      <c r="AV688" s="131"/>
      <c r="AW688" s="131"/>
      <c r="AX688" s="131"/>
      <c r="AY688" s="131"/>
      <c r="AZ688" s="131"/>
      <c r="BA688" s="131"/>
      <c r="BB688" s="131"/>
      <c r="BC688" s="131"/>
      <c r="BD688" s="131"/>
      <c r="BE688" s="131"/>
      <c r="BF688" s="131"/>
      <c r="BG688" s="131"/>
      <c r="BH688" s="131"/>
      <c r="BI688" s="131"/>
      <c r="BJ688" s="131"/>
      <c r="BK688" s="131"/>
      <c r="BL688" s="131"/>
      <c r="BM688" s="131"/>
      <c r="BN688" s="131"/>
      <c r="BO688" s="131"/>
      <c r="BP688" s="131"/>
      <c r="BQ688" s="131"/>
      <c r="BR688" s="131"/>
      <c r="BS688" s="131"/>
      <c r="BT688" s="131"/>
      <c r="BU688" s="131"/>
      <c r="BV688" s="131"/>
      <c r="BW688" s="131"/>
      <c r="BX688" s="131"/>
      <c r="BY688" s="131"/>
      <c r="BZ688" s="131"/>
      <c r="CA688" s="131"/>
      <c r="CB688" s="131"/>
      <c r="CC688" s="131"/>
      <c r="CD688" s="131"/>
      <c r="CE688" s="131"/>
      <c r="CF688" s="131"/>
      <c r="CG688" s="131"/>
      <c r="CH688" s="131"/>
      <c r="CI688" s="131"/>
      <c r="CJ688" s="131"/>
      <c r="CK688" s="131"/>
      <c r="CL688" s="131"/>
      <c r="CM688" s="131"/>
      <c r="CN688" s="131"/>
      <c r="CO688" s="131"/>
      <c r="CP688" s="131"/>
    </row>
    <row r="689" spans="2:94" x14ac:dyDescent="0.3">
      <c r="B689" s="18" t="str">
        <f t="shared" si="17"/>
        <v/>
      </c>
      <c r="AB689" s="131"/>
      <c r="AC689" s="131"/>
      <c r="AD689" s="131"/>
      <c r="AE689" s="131"/>
      <c r="AF689" s="131"/>
      <c r="AG689" s="131"/>
      <c r="AH689" s="131"/>
      <c r="AI689" s="131"/>
      <c r="AJ689" s="131"/>
      <c r="AK689" s="131"/>
      <c r="AL689" s="131"/>
      <c r="AM689" s="131"/>
      <c r="AN689" s="131"/>
      <c r="AO689" s="131"/>
      <c r="AP689" s="131"/>
      <c r="AQ689" s="131"/>
      <c r="AR689" s="131"/>
      <c r="AS689" s="131"/>
      <c r="AT689" s="131"/>
      <c r="AU689" s="131"/>
      <c r="AV689" s="131"/>
      <c r="AW689" s="131"/>
      <c r="AX689" s="131"/>
      <c r="AY689" s="131"/>
      <c r="AZ689" s="131"/>
      <c r="BA689" s="131"/>
      <c r="BB689" s="131"/>
      <c r="BC689" s="131"/>
      <c r="BD689" s="131"/>
      <c r="BE689" s="131"/>
      <c r="BF689" s="131"/>
      <c r="BG689" s="131"/>
      <c r="BH689" s="131"/>
      <c r="BI689" s="131"/>
      <c r="BJ689" s="131"/>
      <c r="BK689" s="131"/>
      <c r="BL689" s="131"/>
      <c r="BM689" s="131"/>
      <c r="BN689" s="131"/>
      <c r="BO689" s="131"/>
      <c r="BP689" s="131"/>
      <c r="BQ689" s="131"/>
      <c r="BR689" s="131"/>
      <c r="BS689" s="131"/>
      <c r="BT689" s="131"/>
      <c r="BU689" s="131"/>
      <c r="BV689" s="131"/>
      <c r="BW689" s="131"/>
      <c r="BX689" s="131"/>
      <c r="BY689" s="131"/>
      <c r="BZ689" s="131"/>
      <c r="CA689" s="131"/>
      <c r="CB689" s="131"/>
      <c r="CC689" s="131"/>
      <c r="CD689" s="131"/>
      <c r="CE689" s="131"/>
      <c r="CF689" s="131"/>
      <c r="CG689" s="131"/>
      <c r="CH689" s="131"/>
      <c r="CI689" s="131"/>
      <c r="CJ689" s="131"/>
      <c r="CK689" s="131"/>
      <c r="CL689" s="131"/>
      <c r="CM689" s="131"/>
      <c r="CN689" s="131"/>
      <c r="CO689" s="131"/>
      <c r="CP689" s="131"/>
    </row>
    <row r="690" spans="2:94" x14ac:dyDescent="0.3">
      <c r="B690" s="18" t="str">
        <f t="shared" si="17"/>
        <v/>
      </c>
      <c r="AB690" s="132"/>
      <c r="AC690" s="132"/>
      <c r="AD690" s="132"/>
      <c r="AE690" s="132"/>
      <c r="AF690" s="132"/>
      <c r="AG690" s="132"/>
      <c r="AH690" s="132"/>
      <c r="AI690" s="132"/>
      <c r="AJ690" s="132"/>
      <c r="AK690" s="132"/>
      <c r="AL690" s="132"/>
      <c r="AM690" s="132"/>
      <c r="AN690" s="132"/>
      <c r="AO690" s="132"/>
      <c r="AP690" s="132"/>
      <c r="AQ690" s="132"/>
      <c r="AR690" s="132"/>
      <c r="AS690" s="132"/>
      <c r="AT690" s="132"/>
      <c r="AU690" s="132"/>
      <c r="AV690" s="132"/>
      <c r="AW690" s="132"/>
      <c r="AX690" s="132"/>
      <c r="AY690" s="132"/>
      <c r="AZ690" s="132"/>
      <c r="BA690" s="132"/>
      <c r="BB690" s="132"/>
      <c r="BC690" s="132"/>
      <c r="BD690" s="132"/>
      <c r="BE690" s="132"/>
      <c r="BF690" s="132"/>
      <c r="BG690" s="132"/>
      <c r="BH690" s="132"/>
      <c r="BI690" s="132"/>
      <c r="BJ690" s="132"/>
      <c r="BK690" s="132"/>
      <c r="BL690" s="132"/>
      <c r="BM690" s="132"/>
      <c r="BN690" s="132"/>
      <c r="BO690" s="132"/>
      <c r="BP690" s="132"/>
      <c r="BQ690" s="132"/>
      <c r="BR690" s="132"/>
      <c r="BS690" s="132"/>
      <c r="BT690" s="132"/>
      <c r="BU690" s="132"/>
      <c r="BV690" s="132"/>
      <c r="BW690" s="132"/>
      <c r="BX690" s="132"/>
      <c r="BY690" s="132"/>
      <c r="BZ690" s="132"/>
      <c r="CA690" s="132"/>
      <c r="CB690" s="132"/>
      <c r="CC690" s="132"/>
      <c r="CD690" s="132"/>
      <c r="CE690" s="132"/>
      <c r="CF690" s="132"/>
      <c r="CG690" s="132"/>
      <c r="CH690" s="132"/>
      <c r="CI690" s="132"/>
      <c r="CJ690" s="132"/>
      <c r="CK690" s="132"/>
      <c r="CL690" s="132"/>
      <c r="CM690" s="132"/>
      <c r="CN690" s="132"/>
      <c r="CO690" s="132"/>
      <c r="CP690" s="133"/>
    </row>
    <row r="691" spans="2:94" x14ac:dyDescent="0.3">
      <c r="B691" s="18" t="str">
        <f t="shared" si="17"/>
        <v/>
      </c>
      <c r="AB691" s="132"/>
      <c r="AC691" s="132"/>
      <c r="AD691" s="132"/>
      <c r="AE691" s="132"/>
      <c r="AF691" s="132"/>
      <c r="AG691" s="132"/>
      <c r="AH691" s="132"/>
      <c r="AI691" s="132"/>
      <c r="AJ691" s="132"/>
      <c r="AK691" s="132"/>
      <c r="AL691" s="132"/>
      <c r="AM691" s="132"/>
      <c r="AN691" s="132"/>
      <c r="AO691" s="132"/>
      <c r="AP691" s="132"/>
      <c r="AQ691" s="132"/>
      <c r="AR691" s="132"/>
      <c r="AS691" s="132"/>
      <c r="AT691" s="132"/>
      <c r="AU691" s="132"/>
      <c r="AV691" s="132"/>
      <c r="AW691" s="132"/>
      <c r="AX691" s="132"/>
      <c r="AY691" s="132"/>
      <c r="AZ691" s="132"/>
      <c r="BA691" s="132"/>
      <c r="BB691" s="132"/>
      <c r="BC691" s="132"/>
      <c r="BD691" s="132"/>
      <c r="BE691" s="132"/>
      <c r="BF691" s="132"/>
      <c r="BG691" s="132"/>
      <c r="BH691" s="132"/>
      <c r="BI691" s="132"/>
      <c r="BJ691" s="132"/>
      <c r="BK691" s="132"/>
      <c r="BL691" s="132"/>
      <c r="BM691" s="132"/>
      <c r="BN691" s="132"/>
      <c r="BO691" s="132"/>
      <c r="BP691" s="132"/>
      <c r="BQ691" s="132"/>
      <c r="BR691" s="132"/>
      <c r="BS691" s="132"/>
      <c r="BT691" s="132"/>
      <c r="BU691" s="132"/>
      <c r="BV691" s="132"/>
      <c r="BW691" s="132"/>
      <c r="BX691" s="132"/>
      <c r="BY691" s="132"/>
      <c r="BZ691" s="132"/>
      <c r="CA691" s="132"/>
      <c r="CB691" s="132"/>
      <c r="CC691" s="132"/>
      <c r="CD691" s="132"/>
      <c r="CE691" s="132"/>
      <c r="CF691" s="132"/>
      <c r="CG691" s="132"/>
      <c r="CH691" s="132"/>
      <c r="CI691" s="132"/>
      <c r="CJ691" s="132"/>
      <c r="CK691" s="132"/>
      <c r="CL691" s="132"/>
      <c r="CM691" s="132"/>
      <c r="CN691" s="132"/>
      <c r="CO691" s="132"/>
      <c r="CP691" s="133"/>
    </row>
    <row r="692" spans="2:94" x14ac:dyDescent="0.3">
      <c r="B692" s="18" t="str">
        <f t="shared" si="17"/>
        <v/>
      </c>
      <c r="AB692" s="132"/>
      <c r="AC692" s="132"/>
      <c r="AD692" s="132"/>
      <c r="AE692" s="132"/>
      <c r="AF692" s="132"/>
      <c r="AG692" s="132"/>
      <c r="AH692" s="132"/>
      <c r="AI692" s="132"/>
      <c r="AJ692" s="132"/>
      <c r="AK692" s="132"/>
      <c r="AL692" s="132"/>
      <c r="AM692" s="132"/>
      <c r="AN692" s="132"/>
      <c r="AO692" s="132"/>
      <c r="AP692" s="132"/>
      <c r="AQ692" s="132"/>
      <c r="AR692" s="132"/>
      <c r="AS692" s="132"/>
      <c r="AT692" s="132"/>
      <c r="AU692" s="132"/>
      <c r="AV692" s="132"/>
      <c r="AW692" s="132"/>
      <c r="AX692" s="132"/>
      <c r="AY692" s="132"/>
      <c r="AZ692" s="132"/>
      <c r="BA692" s="132"/>
      <c r="BB692" s="132"/>
      <c r="BC692" s="132"/>
      <c r="BD692" s="132"/>
      <c r="BE692" s="132"/>
      <c r="BF692" s="132"/>
      <c r="BG692" s="132"/>
      <c r="BH692" s="132"/>
      <c r="BI692" s="132"/>
      <c r="BJ692" s="132"/>
      <c r="BK692" s="132"/>
      <c r="BL692" s="132"/>
      <c r="BM692" s="132"/>
      <c r="BN692" s="132"/>
      <c r="BO692" s="132"/>
      <c r="BP692" s="132"/>
      <c r="BQ692" s="132"/>
      <c r="BR692" s="132"/>
      <c r="BS692" s="132"/>
      <c r="BT692" s="132"/>
      <c r="BU692" s="132"/>
      <c r="BV692" s="132"/>
      <c r="BW692" s="132"/>
      <c r="BX692" s="132"/>
      <c r="BY692" s="132"/>
      <c r="BZ692" s="132"/>
      <c r="CA692" s="132"/>
      <c r="CB692" s="132"/>
      <c r="CC692" s="132"/>
      <c r="CD692" s="132"/>
      <c r="CE692" s="132"/>
      <c r="CF692" s="132"/>
      <c r="CG692" s="132"/>
      <c r="CH692" s="132"/>
      <c r="CI692" s="132"/>
      <c r="CJ692" s="132"/>
      <c r="CK692" s="132"/>
      <c r="CL692" s="132"/>
      <c r="CM692" s="132"/>
      <c r="CN692" s="132"/>
      <c r="CO692" s="132"/>
      <c r="CP692" s="133"/>
    </row>
    <row r="693" spans="2:94" x14ac:dyDescent="0.3">
      <c r="B693" s="18" t="str">
        <f t="shared" si="17"/>
        <v/>
      </c>
      <c r="AB693" s="132"/>
      <c r="AC693" s="132"/>
      <c r="AD693" s="132"/>
      <c r="AE693" s="132"/>
      <c r="AF693" s="132"/>
      <c r="AG693" s="132"/>
      <c r="AH693" s="132"/>
      <c r="AI693" s="132"/>
      <c r="AJ693" s="132"/>
      <c r="AK693" s="132"/>
      <c r="AL693" s="132"/>
      <c r="AM693" s="132"/>
      <c r="AN693" s="132"/>
      <c r="AO693" s="132"/>
      <c r="AP693" s="132"/>
      <c r="AQ693" s="132"/>
      <c r="AR693" s="132"/>
      <c r="AS693" s="132"/>
      <c r="AT693" s="132"/>
      <c r="AU693" s="132"/>
      <c r="AV693" s="132"/>
      <c r="AW693" s="132"/>
      <c r="AX693" s="132"/>
      <c r="AY693" s="132"/>
      <c r="AZ693" s="132"/>
      <c r="BA693" s="132"/>
      <c r="BB693" s="132"/>
      <c r="BC693" s="132"/>
      <c r="BD693" s="132"/>
      <c r="BE693" s="132"/>
      <c r="BF693" s="132"/>
      <c r="BG693" s="132"/>
      <c r="BH693" s="132"/>
      <c r="BI693" s="132"/>
      <c r="BJ693" s="132"/>
      <c r="BK693" s="132"/>
      <c r="BL693" s="132"/>
      <c r="BM693" s="132"/>
      <c r="BN693" s="132"/>
      <c r="BO693" s="132"/>
      <c r="BP693" s="132"/>
      <c r="BQ693" s="132"/>
      <c r="BR693" s="132"/>
      <c r="BS693" s="132"/>
      <c r="BT693" s="132"/>
      <c r="BU693" s="132"/>
      <c r="BV693" s="132"/>
      <c r="BW693" s="132"/>
      <c r="BX693" s="132"/>
      <c r="BY693" s="132"/>
      <c r="BZ693" s="132"/>
      <c r="CA693" s="132"/>
      <c r="CB693" s="132"/>
      <c r="CC693" s="132"/>
      <c r="CD693" s="132"/>
      <c r="CE693" s="132"/>
      <c r="CF693" s="132"/>
      <c r="CG693" s="132"/>
      <c r="CH693" s="132"/>
      <c r="CI693" s="132"/>
      <c r="CJ693" s="132"/>
      <c r="CK693" s="132"/>
      <c r="CL693" s="132"/>
      <c r="CM693" s="132"/>
      <c r="CN693" s="132"/>
      <c r="CO693" s="132"/>
      <c r="CP693" s="133"/>
    </row>
    <row r="694" spans="2:94" x14ac:dyDescent="0.3">
      <c r="B694" s="18" t="str">
        <f t="shared" si="17"/>
        <v/>
      </c>
      <c r="AB694" s="132"/>
      <c r="AC694" s="132"/>
      <c r="AD694" s="132"/>
      <c r="AE694" s="132"/>
      <c r="AF694" s="132"/>
      <c r="AG694" s="132"/>
      <c r="AH694" s="132"/>
      <c r="AI694" s="132"/>
      <c r="AJ694" s="132"/>
      <c r="AK694" s="132"/>
      <c r="AL694" s="132"/>
      <c r="AM694" s="132"/>
      <c r="AN694" s="132"/>
      <c r="AO694" s="132"/>
      <c r="AP694" s="132"/>
      <c r="AQ694" s="132"/>
      <c r="AR694" s="132"/>
      <c r="AS694" s="132"/>
      <c r="AT694" s="132"/>
      <c r="AU694" s="132"/>
      <c r="AV694" s="132"/>
      <c r="AW694" s="132"/>
      <c r="AX694" s="132"/>
      <c r="AY694" s="132"/>
      <c r="AZ694" s="132"/>
      <c r="BA694" s="132"/>
      <c r="BB694" s="132"/>
      <c r="BC694" s="132"/>
      <c r="BD694" s="132"/>
      <c r="BE694" s="132"/>
      <c r="BF694" s="132"/>
      <c r="BG694" s="132"/>
      <c r="BH694" s="132"/>
      <c r="BI694" s="132"/>
      <c r="BJ694" s="132"/>
      <c r="BK694" s="132"/>
      <c r="BL694" s="132"/>
      <c r="BM694" s="132"/>
      <c r="BN694" s="132"/>
      <c r="BO694" s="132"/>
      <c r="BP694" s="132"/>
      <c r="BQ694" s="132"/>
      <c r="BR694" s="132"/>
      <c r="BS694" s="132"/>
      <c r="BT694" s="132"/>
      <c r="BU694" s="132"/>
      <c r="BV694" s="132"/>
      <c r="BW694" s="132"/>
      <c r="BX694" s="132"/>
      <c r="BY694" s="132"/>
      <c r="BZ694" s="132"/>
      <c r="CA694" s="132"/>
      <c r="CB694" s="132"/>
      <c r="CC694" s="132"/>
      <c r="CD694" s="132"/>
      <c r="CE694" s="132"/>
      <c r="CF694" s="132"/>
      <c r="CG694" s="132"/>
      <c r="CH694" s="132"/>
      <c r="CI694" s="132"/>
      <c r="CJ694" s="132"/>
      <c r="CK694" s="132"/>
      <c r="CL694" s="132"/>
      <c r="CM694" s="132"/>
      <c r="CN694" s="132"/>
      <c r="CO694" s="132"/>
      <c r="CP694" s="133"/>
    </row>
    <row r="695" spans="2:94" x14ac:dyDescent="0.3">
      <c r="B695" s="18" t="str">
        <f t="shared" si="17"/>
        <v/>
      </c>
      <c r="AB695" s="132"/>
      <c r="AC695" s="132"/>
      <c r="AD695" s="132"/>
      <c r="AE695" s="132"/>
      <c r="AF695" s="132"/>
      <c r="AG695" s="132"/>
      <c r="AH695" s="132"/>
      <c r="AI695" s="132"/>
      <c r="AJ695" s="132"/>
      <c r="AK695" s="132"/>
      <c r="AL695" s="132"/>
      <c r="AM695" s="132"/>
      <c r="AN695" s="132"/>
      <c r="AO695" s="132"/>
      <c r="AP695" s="132"/>
      <c r="AQ695" s="132"/>
      <c r="AR695" s="132"/>
      <c r="AS695" s="132"/>
      <c r="AT695" s="132"/>
      <c r="AU695" s="132"/>
      <c r="AV695" s="132"/>
      <c r="AW695" s="132"/>
      <c r="AX695" s="132"/>
      <c r="AY695" s="132"/>
      <c r="AZ695" s="132"/>
      <c r="BA695" s="132"/>
      <c r="BB695" s="132"/>
      <c r="BC695" s="132"/>
      <c r="BD695" s="132"/>
      <c r="BE695" s="132"/>
      <c r="BF695" s="132"/>
      <c r="BG695" s="132"/>
      <c r="BH695" s="132"/>
      <c r="BI695" s="132"/>
      <c r="BJ695" s="132"/>
      <c r="BK695" s="132"/>
      <c r="BL695" s="132"/>
      <c r="BM695" s="132"/>
      <c r="BN695" s="132"/>
      <c r="BO695" s="132"/>
      <c r="BP695" s="132"/>
      <c r="BQ695" s="132"/>
      <c r="BR695" s="132"/>
      <c r="BS695" s="132"/>
      <c r="BT695" s="132"/>
      <c r="BU695" s="132"/>
      <c r="BV695" s="132"/>
      <c r="BW695" s="132"/>
      <c r="BX695" s="132"/>
      <c r="BY695" s="132"/>
      <c r="BZ695" s="132"/>
      <c r="CA695" s="132"/>
      <c r="CB695" s="132"/>
      <c r="CC695" s="132"/>
      <c r="CD695" s="132"/>
      <c r="CE695" s="132"/>
      <c r="CF695" s="132"/>
      <c r="CG695" s="132"/>
      <c r="CH695" s="132"/>
      <c r="CI695" s="132"/>
      <c r="CJ695" s="132"/>
      <c r="CK695" s="132"/>
      <c r="CL695" s="132"/>
      <c r="CM695" s="132"/>
      <c r="CN695" s="132"/>
      <c r="CO695" s="132"/>
      <c r="CP695" s="133"/>
    </row>
    <row r="696" spans="2:94" x14ac:dyDescent="0.3">
      <c r="B696" s="18" t="str">
        <f t="shared" si="17"/>
        <v/>
      </c>
      <c r="AB696" s="131"/>
      <c r="AC696" s="131"/>
      <c r="AD696" s="131"/>
      <c r="AE696" s="131"/>
      <c r="AF696" s="131"/>
      <c r="AG696" s="131"/>
      <c r="AH696" s="131"/>
      <c r="AI696" s="131"/>
      <c r="AJ696" s="131"/>
      <c r="AK696" s="131"/>
      <c r="AL696" s="131"/>
      <c r="AM696" s="131"/>
      <c r="AN696" s="131"/>
      <c r="AO696" s="131"/>
      <c r="AP696" s="131"/>
      <c r="AQ696" s="131"/>
      <c r="AR696" s="131"/>
      <c r="AS696" s="131"/>
      <c r="AT696" s="131"/>
      <c r="AU696" s="131"/>
      <c r="AV696" s="131"/>
      <c r="AW696" s="131"/>
      <c r="AX696" s="131"/>
      <c r="AY696" s="131"/>
      <c r="AZ696" s="131"/>
      <c r="BA696" s="131"/>
      <c r="BB696" s="131"/>
      <c r="BC696" s="131"/>
      <c r="BD696" s="131"/>
      <c r="BE696" s="131"/>
      <c r="BF696" s="131"/>
      <c r="BG696" s="131"/>
      <c r="BH696" s="131"/>
      <c r="BI696" s="131"/>
      <c r="BJ696" s="131"/>
      <c r="BK696" s="131"/>
      <c r="BL696" s="131"/>
      <c r="BM696" s="131"/>
      <c r="BN696" s="131"/>
      <c r="BO696" s="131"/>
      <c r="BP696" s="131"/>
      <c r="BQ696" s="131"/>
      <c r="BR696" s="131"/>
      <c r="BS696" s="131"/>
      <c r="BT696" s="131"/>
      <c r="BU696" s="131"/>
      <c r="BV696" s="131"/>
      <c r="BW696" s="131"/>
      <c r="BX696" s="131"/>
      <c r="BY696" s="131"/>
      <c r="BZ696" s="131"/>
      <c r="CA696" s="131"/>
      <c r="CB696" s="131"/>
      <c r="CC696" s="131"/>
      <c r="CD696" s="131"/>
      <c r="CE696" s="131"/>
      <c r="CF696" s="131"/>
      <c r="CG696" s="131"/>
      <c r="CH696" s="131"/>
      <c r="CI696" s="131"/>
      <c r="CJ696" s="131"/>
      <c r="CK696" s="131"/>
      <c r="CL696" s="131"/>
      <c r="CM696" s="131"/>
      <c r="CN696" s="131"/>
      <c r="CO696" s="131"/>
      <c r="CP696" s="131"/>
    </row>
    <row r="697" spans="2:94" x14ac:dyDescent="0.3">
      <c r="B697" s="18" t="str">
        <f t="shared" si="17"/>
        <v/>
      </c>
    </row>
    <row r="700" spans="2:94" x14ac:dyDescent="0.3">
      <c r="C700" s="26" t="s">
        <v>235</v>
      </c>
      <c r="D700" s="26" t="s">
        <v>0</v>
      </c>
      <c r="E700" s="26">
        <v>45622</v>
      </c>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c r="BK700" s="26"/>
      <c r="BL700" s="26"/>
      <c r="BM700" s="26"/>
      <c r="BN700" s="26"/>
      <c r="BO700" s="26"/>
      <c r="BP700" s="26"/>
      <c r="BQ700" s="26"/>
      <c r="BR700" s="26"/>
      <c r="BS700" s="26"/>
      <c r="BT700" s="26"/>
      <c r="BU700" s="26"/>
      <c r="BV700" s="26"/>
      <c r="BW700" s="26"/>
      <c r="BX700" s="26"/>
      <c r="BY700" s="26"/>
      <c r="BZ700" s="26"/>
      <c r="CA700" s="26"/>
      <c r="CB700" s="26"/>
      <c r="CC700" s="26"/>
      <c r="CD700" s="26"/>
      <c r="CE700" s="26"/>
      <c r="CF700" s="26"/>
      <c r="CG700" s="26"/>
      <c r="CH700" s="26"/>
      <c r="CI700" s="26"/>
      <c r="CJ700" s="26"/>
      <c r="CK700" s="26"/>
      <c r="CL700" s="26"/>
      <c r="CM700" s="26"/>
      <c r="CN700" s="26"/>
      <c r="CO700" s="26"/>
      <c r="CP700" s="26"/>
    </row>
    <row r="701" spans="2:94" x14ac:dyDescent="0.3">
      <c r="C701" s="18" t="s">
        <v>1063</v>
      </c>
      <c r="D701" s="18" t="s">
        <v>4</v>
      </c>
      <c r="E701" s="18">
        <v>460</v>
      </c>
      <c r="AB701" s="131"/>
      <c r="AC701" s="131"/>
      <c r="AD701" s="131"/>
      <c r="AE701" s="131"/>
      <c r="AF701" s="131"/>
      <c r="AG701" s="131"/>
      <c r="AH701" s="131"/>
      <c r="AI701" s="131"/>
      <c r="AJ701" s="131"/>
      <c r="AK701" s="131"/>
      <c r="AL701" s="131"/>
      <c r="AM701" s="131"/>
      <c r="AN701" s="131"/>
      <c r="AO701" s="131"/>
      <c r="AP701" s="131"/>
      <c r="AQ701" s="131"/>
      <c r="AR701" s="131"/>
      <c r="AS701" s="131"/>
      <c r="AT701" s="131"/>
      <c r="AU701" s="131"/>
      <c r="AV701" s="131"/>
      <c r="AW701" s="131"/>
      <c r="AX701" s="131"/>
      <c r="AY701" s="131"/>
      <c r="AZ701" s="131"/>
      <c r="BA701" s="131"/>
      <c r="BB701" s="131"/>
      <c r="BC701" s="131"/>
      <c r="BD701" s="131"/>
      <c r="BE701" s="131"/>
      <c r="BF701" s="131"/>
      <c r="BG701" s="131"/>
      <c r="BH701" s="131"/>
      <c r="BI701" s="131"/>
      <c r="BJ701" s="131"/>
      <c r="BK701" s="131"/>
      <c r="BL701" s="131"/>
      <c r="BM701" s="131"/>
      <c r="BN701" s="131"/>
      <c r="BO701" s="131"/>
      <c r="BP701" s="131"/>
      <c r="BQ701" s="131"/>
      <c r="BR701" s="131"/>
      <c r="BS701" s="131"/>
      <c r="BT701" s="131"/>
      <c r="BU701" s="131"/>
      <c r="BV701" s="131"/>
      <c r="BW701" s="131"/>
      <c r="BX701" s="131"/>
      <c r="BY701" s="131"/>
      <c r="BZ701" s="131"/>
      <c r="CA701" s="131"/>
      <c r="CB701" s="131"/>
      <c r="CC701" s="131"/>
      <c r="CD701" s="131"/>
      <c r="CE701" s="131"/>
      <c r="CF701" s="131"/>
      <c r="CG701" s="131"/>
      <c r="CH701" s="131"/>
      <c r="CI701" s="131"/>
      <c r="CJ701" s="131"/>
      <c r="CK701" s="131"/>
      <c r="CL701" s="131"/>
      <c r="CM701" s="131"/>
      <c r="CN701" s="131"/>
      <c r="CO701" s="131"/>
      <c r="CP701" s="131"/>
    </row>
    <row r="702" spans="2:94" x14ac:dyDescent="0.3">
      <c r="C702" s="18" t="s">
        <v>236</v>
      </c>
      <c r="D702" s="18" t="s">
        <v>4</v>
      </c>
      <c r="E702" s="18">
        <v>32</v>
      </c>
      <c r="AB702" s="131"/>
      <c r="AC702" s="131"/>
      <c r="AD702" s="131"/>
      <c r="AE702" s="131"/>
      <c r="AF702" s="131"/>
      <c r="AG702" s="131"/>
      <c r="AH702" s="131"/>
      <c r="AI702" s="131"/>
      <c r="AJ702" s="131"/>
      <c r="AK702" s="131"/>
      <c r="AL702" s="131"/>
      <c r="AM702" s="131"/>
      <c r="AN702" s="131"/>
      <c r="AO702" s="131"/>
      <c r="AP702" s="131"/>
      <c r="AQ702" s="131"/>
      <c r="AR702" s="131"/>
      <c r="AS702" s="131"/>
      <c r="AT702" s="131"/>
      <c r="AU702" s="131"/>
      <c r="AV702" s="131"/>
      <c r="AW702" s="131"/>
      <c r="AX702" s="131"/>
      <c r="AY702" s="131"/>
      <c r="AZ702" s="131"/>
      <c r="BA702" s="131"/>
      <c r="BB702" s="131"/>
      <c r="BC702" s="131"/>
      <c r="BD702" s="131"/>
      <c r="BE702" s="131"/>
      <c r="BF702" s="131"/>
      <c r="BG702" s="131"/>
      <c r="BH702" s="131"/>
      <c r="BI702" s="131"/>
      <c r="BJ702" s="131"/>
      <c r="BK702" s="131"/>
      <c r="BL702" s="131"/>
      <c r="BM702" s="131"/>
      <c r="BN702" s="131"/>
      <c r="BO702" s="131"/>
      <c r="BP702" s="131"/>
      <c r="BQ702" s="131"/>
      <c r="BR702" s="131"/>
      <c r="BS702" s="131"/>
      <c r="BT702" s="131"/>
      <c r="BU702" s="131"/>
      <c r="BV702" s="131"/>
      <c r="BW702" s="131"/>
      <c r="BX702" s="131"/>
      <c r="BY702" s="131"/>
      <c r="BZ702" s="131"/>
      <c r="CA702" s="131"/>
      <c r="CB702" s="131"/>
      <c r="CC702" s="131"/>
      <c r="CD702" s="131"/>
      <c r="CE702" s="131"/>
      <c r="CF702" s="131"/>
      <c r="CG702" s="131"/>
      <c r="CH702" s="131"/>
      <c r="CI702" s="131"/>
      <c r="CJ702" s="131"/>
      <c r="CK702" s="131"/>
      <c r="CL702" s="131"/>
      <c r="CM702" s="131"/>
      <c r="CN702" s="131"/>
      <c r="CO702" s="131"/>
      <c r="CP702" s="131"/>
    </row>
    <row r="703" spans="2:94" x14ac:dyDescent="0.3">
      <c r="C703" s="18" t="s">
        <v>1064</v>
      </c>
      <c r="D703" s="18" t="s">
        <v>4</v>
      </c>
      <c r="E703" s="18">
        <v>7</v>
      </c>
      <c r="AB703" s="131"/>
      <c r="AC703" s="131"/>
      <c r="AD703" s="131"/>
      <c r="AE703" s="131"/>
      <c r="AF703" s="131"/>
      <c r="AG703" s="131"/>
      <c r="AH703" s="131"/>
      <c r="AI703" s="131"/>
      <c r="AJ703" s="131"/>
      <c r="AK703" s="131"/>
      <c r="AL703" s="131"/>
      <c r="AM703" s="131"/>
      <c r="AN703" s="131"/>
      <c r="AO703" s="131"/>
      <c r="AP703" s="131"/>
      <c r="AQ703" s="131"/>
      <c r="AR703" s="131"/>
      <c r="AS703" s="131"/>
      <c r="AT703" s="131"/>
      <c r="AU703" s="131"/>
      <c r="AV703" s="131"/>
      <c r="AW703" s="131"/>
      <c r="AX703" s="131"/>
      <c r="AY703" s="131"/>
      <c r="AZ703" s="131"/>
      <c r="BA703" s="131"/>
      <c r="BB703" s="131"/>
      <c r="BC703" s="131"/>
      <c r="BD703" s="131"/>
      <c r="BE703" s="131"/>
      <c r="BF703" s="131"/>
      <c r="BG703" s="131"/>
      <c r="BH703" s="131"/>
      <c r="BI703" s="131"/>
      <c r="BJ703" s="131"/>
      <c r="BK703" s="131"/>
      <c r="BL703" s="131"/>
      <c r="BM703" s="131"/>
      <c r="BN703" s="131"/>
      <c r="BO703" s="131"/>
      <c r="BP703" s="131"/>
      <c r="BQ703" s="131"/>
      <c r="BR703" s="131"/>
      <c r="BS703" s="131"/>
      <c r="BT703" s="131"/>
      <c r="BU703" s="131"/>
      <c r="BV703" s="131"/>
      <c r="BW703" s="131"/>
      <c r="BX703" s="131"/>
      <c r="BY703" s="131"/>
      <c r="BZ703" s="131"/>
      <c r="CA703" s="131"/>
      <c r="CB703" s="131"/>
      <c r="CC703" s="131"/>
      <c r="CD703" s="131"/>
      <c r="CE703" s="131"/>
      <c r="CF703" s="131"/>
      <c r="CG703" s="131"/>
      <c r="CH703" s="131"/>
      <c r="CI703" s="131"/>
      <c r="CJ703" s="131"/>
      <c r="CK703" s="131"/>
      <c r="CL703" s="131"/>
      <c r="CM703" s="131"/>
      <c r="CN703" s="131"/>
      <c r="CO703" s="131"/>
      <c r="CP703" s="131"/>
    </row>
    <row r="704" spans="2:94" ht="14.5" x14ac:dyDescent="0.35">
      <c r="C704" t="s">
        <v>238</v>
      </c>
      <c r="D704" t="s">
        <v>4</v>
      </c>
      <c r="E704">
        <v>3</v>
      </c>
      <c r="AB704" s="131"/>
      <c r="AC704" s="131"/>
      <c r="AD704" s="131"/>
      <c r="AE704" s="131"/>
      <c r="AF704" s="131"/>
      <c r="AG704" s="131"/>
      <c r="AH704" s="131"/>
      <c r="AI704" s="131"/>
      <c r="AJ704" s="131"/>
      <c r="AK704" s="131"/>
      <c r="AL704" s="131"/>
      <c r="AM704" s="131"/>
      <c r="AN704" s="131"/>
      <c r="AO704" s="131"/>
      <c r="AP704" s="131"/>
      <c r="AQ704" s="131"/>
      <c r="AR704" s="131"/>
      <c r="AS704" s="131"/>
      <c r="AT704" s="131"/>
      <c r="AU704" s="131"/>
      <c r="AV704" s="131"/>
      <c r="AW704" s="131"/>
      <c r="AX704" s="131"/>
      <c r="AY704" s="131"/>
      <c r="AZ704" s="131"/>
      <c r="BA704" s="131"/>
      <c r="BB704" s="131"/>
      <c r="BC704" s="131"/>
      <c r="BD704" s="131"/>
      <c r="BE704" s="131"/>
      <c r="BF704" s="131"/>
      <c r="BG704" s="131"/>
      <c r="BH704" s="131"/>
      <c r="BI704" s="131"/>
      <c r="BJ704" s="131"/>
      <c r="BK704" s="131"/>
      <c r="BL704" s="131"/>
      <c r="BM704" s="131"/>
      <c r="BN704" s="131"/>
      <c r="BO704" s="131"/>
      <c r="BP704" s="131"/>
      <c r="BQ704" s="131"/>
      <c r="BR704" s="131"/>
      <c r="BS704" s="131"/>
      <c r="BT704" s="131"/>
      <c r="BU704" s="131"/>
      <c r="BV704" s="131"/>
      <c r="BW704" s="131"/>
      <c r="BX704" s="131"/>
      <c r="BY704" s="131"/>
      <c r="BZ704" s="131"/>
      <c r="CA704" s="131"/>
      <c r="CB704" s="131"/>
      <c r="CC704" s="131"/>
      <c r="CD704" s="131"/>
      <c r="CE704" s="131"/>
      <c r="CF704" s="131"/>
      <c r="CG704" s="131"/>
      <c r="CH704" s="131"/>
      <c r="CI704" s="131"/>
      <c r="CJ704" s="131"/>
      <c r="CK704" s="131"/>
      <c r="CL704" s="131"/>
      <c r="CM704" s="131"/>
      <c r="CN704" s="131"/>
      <c r="CO704" s="131"/>
      <c r="CP704" s="131"/>
    </row>
    <row r="705" spans="3:94" ht="14.5" x14ac:dyDescent="0.35">
      <c r="C705" t="s">
        <v>242</v>
      </c>
      <c r="D705" t="s">
        <v>4</v>
      </c>
      <c r="E705">
        <v>2</v>
      </c>
      <c r="AB705" s="131"/>
      <c r="AC705" s="131"/>
      <c r="AD705" s="131"/>
      <c r="AE705" s="131"/>
      <c r="AF705" s="131"/>
      <c r="AG705" s="131"/>
      <c r="AH705" s="131"/>
      <c r="AI705" s="131"/>
      <c r="AJ705" s="131"/>
      <c r="AK705" s="131"/>
      <c r="AL705" s="131"/>
      <c r="AM705" s="131"/>
      <c r="AN705" s="131"/>
      <c r="AO705" s="131"/>
      <c r="AP705" s="131"/>
      <c r="AQ705" s="131"/>
      <c r="AR705" s="131"/>
      <c r="AS705" s="131"/>
      <c r="AT705" s="131"/>
      <c r="AU705" s="131"/>
      <c r="AV705" s="131"/>
      <c r="AW705" s="131"/>
      <c r="AX705" s="131"/>
      <c r="AY705" s="131"/>
      <c r="AZ705" s="131"/>
      <c r="BA705" s="131"/>
      <c r="BB705" s="131"/>
      <c r="BC705" s="131"/>
      <c r="BD705" s="131"/>
      <c r="BE705" s="131"/>
      <c r="BF705" s="131"/>
      <c r="BG705" s="131"/>
      <c r="BH705" s="131"/>
      <c r="BI705" s="131"/>
      <c r="BJ705" s="131"/>
      <c r="BK705" s="131"/>
      <c r="BL705" s="131"/>
      <c r="BM705" s="131"/>
      <c r="BN705" s="131"/>
      <c r="BO705" s="131"/>
      <c r="BP705" s="131"/>
      <c r="BQ705" s="131"/>
      <c r="BR705" s="131"/>
      <c r="BS705" s="131"/>
      <c r="BT705" s="131"/>
      <c r="BU705" s="131"/>
      <c r="BV705" s="131"/>
      <c r="BW705" s="131"/>
      <c r="BX705" s="131"/>
      <c r="BY705" s="131"/>
      <c r="BZ705" s="131"/>
      <c r="CA705" s="131"/>
      <c r="CB705" s="131"/>
      <c r="CC705" s="131"/>
      <c r="CD705" s="131"/>
      <c r="CE705" s="131"/>
      <c r="CF705" s="131"/>
      <c r="CG705" s="131"/>
      <c r="CH705" s="131"/>
      <c r="CI705" s="131"/>
      <c r="CJ705" s="131"/>
      <c r="CK705" s="131"/>
      <c r="CL705" s="131"/>
      <c r="CM705" s="131"/>
      <c r="CN705" s="131"/>
      <c r="CO705" s="131"/>
      <c r="CP705" s="131"/>
    </row>
    <row r="706" spans="3:94" x14ac:dyDescent="0.3">
      <c r="AB706" s="131"/>
      <c r="AC706" s="131"/>
      <c r="AD706" s="131"/>
      <c r="AE706" s="131"/>
      <c r="AF706" s="131"/>
      <c r="AG706" s="131"/>
      <c r="AH706" s="131"/>
      <c r="AI706" s="131"/>
      <c r="AJ706" s="131"/>
      <c r="AK706" s="131"/>
      <c r="AL706" s="131"/>
      <c r="AM706" s="131"/>
      <c r="AN706" s="131"/>
      <c r="AO706" s="131"/>
      <c r="AP706" s="131"/>
      <c r="AQ706" s="131"/>
      <c r="AR706" s="131"/>
      <c r="AS706" s="131"/>
      <c r="AT706" s="131"/>
      <c r="AU706" s="131"/>
      <c r="AV706" s="131"/>
      <c r="AW706" s="131"/>
      <c r="AX706" s="131"/>
      <c r="AY706" s="131"/>
      <c r="AZ706" s="131"/>
      <c r="BA706" s="131"/>
      <c r="BB706" s="131"/>
      <c r="BC706" s="131"/>
      <c r="BD706" s="131"/>
      <c r="BE706" s="131"/>
      <c r="BF706" s="131"/>
      <c r="BG706" s="131"/>
      <c r="BH706" s="131"/>
      <c r="BI706" s="131"/>
      <c r="BJ706" s="131"/>
      <c r="BK706" s="131"/>
      <c r="BL706" s="131"/>
      <c r="BM706" s="131"/>
      <c r="BN706" s="131"/>
      <c r="BO706" s="131"/>
      <c r="BP706" s="131"/>
      <c r="BQ706" s="131"/>
      <c r="BR706" s="131"/>
      <c r="BS706" s="131"/>
      <c r="BT706" s="131"/>
      <c r="BU706" s="131"/>
      <c r="BV706" s="131"/>
      <c r="BW706" s="131"/>
      <c r="BX706" s="131"/>
      <c r="BY706" s="131"/>
      <c r="BZ706" s="131"/>
      <c r="CA706" s="131"/>
      <c r="CB706" s="131"/>
      <c r="CC706" s="131"/>
      <c r="CD706" s="131"/>
      <c r="CE706" s="131"/>
      <c r="CF706" s="131"/>
      <c r="CG706" s="131"/>
      <c r="CH706" s="131"/>
      <c r="CI706" s="131"/>
      <c r="CJ706" s="131"/>
      <c r="CK706" s="131"/>
      <c r="CL706" s="131"/>
      <c r="CM706" s="131"/>
      <c r="CN706" s="131"/>
      <c r="CO706" s="131"/>
      <c r="CP706" s="131"/>
    </row>
    <row r="707" spans="3:94" x14ac:dyDescent="0.3">
      <c r="AB707" s="131"/>
      <c r="AC707" s="131"/>
      <c r="AD707" s="131"/>
      <c r="AE707" s="131"/>
      <c r="AF707" s="131"/>
      <c r="AG707" s="131"/>
      <c r="AH707" s="131"/>
      <c r="AI707" s="131"/>
      <c r="AJ707" s="131"/>
      <c r="AK707" s="131"/>
      <c r="AL707" s="131"/>
      <c r="AM707" s="131"/>
      <c r="AN707" s="131"/>
      <c r="AO707" s="131"/>
      <c r="AP707" s="131"/>
      <c r="AQ707" s="131"/>
      <c r="AR707" s="131"/>
      <c r="AS707" s="131"/>
      <c r="AT707" s="131"/>
      <c r="AU707" s="131"/>
      <c r="AV707" s="131"/>
      <c r="AW707" s="131"/>
      <c r="AX707" s="131"/>
      <c r="AY707" s="131"/>
      <c r="AZ707" s="131"/>
      <c r="BA707" s="131"/>
      <c r="BB707" s="131"/>
      <c r="BC707" s="131"/>
      <c r="BD707" s="131"/>
      <c r="BE707" s="131"/>
      <c r="BF707" s="131"/>
      <c r="BG707" s="131"/>
      <c r="BH707" s="131"/>
      <c r="BI707" s="131"/>
      <c r="BJ707" s="131"/>
      <c r="BK707" s="131"/>
      <c r="BL707" s="131"/>
      <c r="BM707" s="131"/>
      <c r="BN707" s="131"/>
      <c r="BO707" s="131"/>
      <c r="BP707" s="131"/>
      <c r="BQ707" s="131"/>
      <c r="BR707" s="131"/>
      <c r="BS707" s="131"/>
      <c r="BT707" s="131"/>
      <c r="BU707" s="131"/>
      <c r="BV707" s="131"/>
      <c r="BW707" s="131"/>
      <c r="BX707" s="131"/>
      <c r="BY707" s="131"/>
      <c r="BZ707" s="131"/>
      <c r="CA707" s="131"/>
      <c r="CB707" s="131"/>
      <c r="CC707" s="131"/>
      <c r="CD707" s="131"/>
      <c r="CE707" s="131"/>
      <c r="CF707" s="131"/>
      <c r="CG707" s="131"/>
      <c r="CH707" s="131"/>
      <c r="CI707" s="131"/>
      <c r="CJ707" s="131"/>
      <c r="CK707" s="131"/>
      <c r="CL707" s="131"/>
      <c r="CM707" s="131"/>
      <c r="CN707" s="131"/>
      <c r="CO707" s="131"/>
      <c r="CP707" s="131"/>
    </row>
    <row r="708" spans="3:94" x14ac:dyDescent="0.3">
      <c r="AB708" s="131"/>
      <c r="AC708" s="131"/>
      <c r="AD708" s="131"/>
      <c r="AE708" s="131"/>
      <c r="AF708" s="131"/>
      <c r="AG708" s="131"/>
      <c r="AH708" s="131"/>
      <c r="AI708" s="131"/>
      <c r="AJ708" s="131"/>
      <c r="AK708" s="131"/>
      <c r="AL708" s="131"/>
      <c r="AM708" s="131"/>
      <c r="AN708" s="131"/>
      <c r="AO708" s="131"/>
      <c r="AP708" s="131"/>
      <c r="AQ708" s="131"/>
      <c r="AR708" s="131"/>
      <c r="AS708" s="131"/>
      <c r="AT708" s="131"/>
      <c r="AU708" s="131"/>
      <c r="AV708" s="131"/>
      <c r="AW708" s="131"/>
      <c r="AX708" s="131"/>
      <c r="AY708" s="131"/>
      <c r="AZ708" s="131"/>
      <c r="BA708" s="131"/>
      <c r="BB708" s="131"/>
      <c r="BC708" s="131"/>
      <c r="BD708" s="131"/>
      <c r="BE708" s="131"/>
      <c r="BF708" s="131"/>
      <c r="BG708" s="131"/>
      <c r="BH708" s="131"/>
      <c r="BI708" s="131"/>
      <c r="BJ708" s="131"/>
      <c r="BK708" s="131"/>
      <c r="BL708" s="131"/>
      <c r="BM708" s="131"/>
      <c r="BN708" s="131"/>
      <c r="BO708" s="131"/>
      <c r="BP708" s="131"/>
      <c r="BQ708" s="131"/>
      <c r="BR708" s="131"/>
      <c r="BS708" s="131"/>
      <c r="BT708" s="131"/>
      <c r="BU708" s="131"/>
      <c r="BV708" s="131"/>
      <c r="BW708" s="131"/>
      <c r="BX708" s="131"/>
      <c r="BY708" s="131"/>
      <c r="BZ708" s="131"/>
      <c r="CA708" s="131"/>
      <c r="CB708" s="131"/>
      <c r="CC708" s="131"/>
      <c r="CD708" s="131"/>
      <c r="CE708" s="131"/>
      <c r="CF708" s="131"/>
      <c r="CG708" s="131"/>
      <c r="CH708" s="131"/>
      <c r="CI708" s="131"/>
      <c r="CJ708" s="131"/>
      <c r="CK708" s="131"/>
      <c r="CL708" s="131"/>
      <c r="CM708" s="131"/>
      <c r="CN708" s="131"/>
      <c r="CO708" s="131"/>
      <c r="CP708" s="131"/>
    </row>
    <row r="709" spans="3:94" x14ac:dyDescent="0.3">
      <c r="AB709" s="132"/>
      <c r="AC709" s="132"/>
      <c r="AD709" s="132"/>
      <c r="AE709" s="132"/>
      <c r="AF709" s="132"/>
      <c r="AG709" s="132"/>
      <c r="AH709" s="132"/>
      <c r="AI709" s="132"/>
      <c r="AJ709" s="132"/>
      <c r="AK709" s="132"/>
      <c r="AL709" s="132"/>
      <c r="AM709" s="132"/>
      <c r="AN709" s="132"/>
      <c r="AO709" s="132"/>
      <c r="AP709" s="132"/>
      <c r="AQ709" s="132"/>
      <c r="AR709" s="132"/>
      <c r="AS709" s="132"/>
      <c r="AT709" s="132"/>
      <c r="AU709" s="132"/>
      <c r="AV709" s="132"/>
      <c r="AW709" s="132"/>
      <c r="AX709" s="132"/>
      <c r="AY709" s="132"/>
      <c r="AZ709" s="132"/>
      <c r="BA709" s="132"/>
      <c r="BB709" s="132"/>
      <c r="BC709" s="132"/>
      <c r="BD709" s="132"/>
      <c r="BE709" s="132"/>
      <c r="BF709" s="132"/>
      <c r="BG709" s="132"/>
      <c r="BH709" s="132"/>
      <c r="BI709" s="132"/>
      <c r="BJ709" s="132"/>
      <c r="BK709" s="132"/>
      <c r="BL709" s="132"/>
      <c r="BM709" s="132"/>
      <c r="BN709" s="132"/>
      <c r="BO709" s="132"/>
      <c r="BP709" s="132"/>
      <c r="BQ709" s="132"/>
      <c r="BR709" s="132"/>
      <c r="BS709" s="132"/>
      <c r="BT709" s="132"/>
      <c r="BU709" s="132"/>
      <c r="BV709" s="132"/>
      <c r="BW709" s="132"/>
      <c r="BX709" s="132"/>
      <c r="BY709" s="132"/>
      <c r="BZ709" s="132"/>
      <c r="CA709" s="132"/>
      <c r="CB709" s="132"/>
      <c r="CC709" s="132"/>
      <c r="CD709" s="132"/>
      <c r="CE709" s="132"/>
      <c r="CF709" s="132"/>
      <c r="CG709" s="132"/>
      <c r="CH709" s="132"/>
      <c r="CI709" s="132"/>
      <c r="CJ709" s="132"/>
      <c r="CK709" s="132"/>
      <c r="CL709" s="132"/>
      <c r="CM709" s="132"/>
      <c r="CN709" s="132"/>
      <c r="CO709" s="132"/>
      <c r="CP709" s="133"/>
    </row>
    <row r="710" spans="3:94" x14ac:dyDescent="0.3">
      <c r="AB710" s="132"/>
      <c r="AC710" s="132"/>
      <c r="AD710" s="132"/>
      <c r="AE710" s="132"/>
      <c r="AF710" s="132"/>
      <c r="AG710" s="132"/>
      <c r="AH710" s="132"/>
      <c r="AI710" s="132"/>
      <c r="AJ710" s="132"/>
      <c r="AK710" s="132"/>
      <c r="AL710" s="132"/>
      <c r="AM710" s="132"/>
      <c r="AN710" s="132"/>
      <c r="AO710" s="132"/>
      <c r="AP710" s="132"/>
      <c r="AQ710" s="132"/>
      <c r="AR710" s="132"/>
      <c r="AS710" s="132"/>
      <c r="AT710" s="132"/>
      <c r="AU710" s="132"/>
      <c r="AV710" s="132"/>
      <c r="AW710" s="132"/>
      <c r="AX710" s="132"/>
      <c r="AY710" s="132"/>
      <c r="AZ710" s="132"/>
      <c r="BA710" s="132"/>
      <c r="BB710" s="132"/>
      <c r="BC710" s="132"/>
      <c r="BD710" s="132"/>
      <c r="BE710" s="132"/>
      <c r="BF710" s="132"/>
      <c r="BG710" s="132"/>
      <c r="BH710" s="132"/>
      <c r="BI710" s="132"/>
      <c r="BJ710" s="132"/>
      <c r="BK710" s="132"/>
      <c r="BL710" s="132"/>
      <c r="BM710" s="132"/>
      <c r="BN710" s="132"/>
      <c r="BO710" s="132"/>
      <c r="BP710" s="132"/>
      <c r="BQ710" s="132"/>
      <c r="BR710" s="132"/>
      <c r="BS710" s="132"/>
      <c r="BT710" s="132"/>
      <c r="BU710" s="132"/>
      <c r="BV710" s="132"/>
      <c r="BW710" s="132"/>
      <c r="BX710" s="132"/>
      <c r="BY710" s="132"/>
      <c r="BZ710" s="132"/>
      <c r="CA710" s="132"/>
      <c r="CB710" s="132"/>
      <c r="CC710" s="132"/>
      <c r="CD710" s="132"/>
      <c r="CE710" s="132"/>
      <c r="CF710" s="132"/>
      <c r="CG710" s="132"/>
      <c r="CH710" s="132"/>
      <c r="CI710" s="132"/>
      <c r="CJ710" s="132"/>
      <c r="CK710" s="132"/>
      <c r="CL710" s="132"/>
      <c r="CM710" s="132"/>
      <c r="CN710" s="132"/>
      <c r="CO710" s="132"/>
      <c r="CP710" s="133"/>
    </row>
    <row r="711" spans="3:94" x14ac:dyDescent="0.3">
      <c r="AB711" s="132"/>
      <c r="AC711" s="132"/>
      <c r="AD711" s="132"/>
      <c r="AE711" s="132"/>
      <c r="AF711" s="132"/>
      <c r="AG711" s="132"/>
      <c r="AH711" s="132"/>
      <c r="AI711" s="132"/>
      <c r="AJ711" s="132"/>
      <c r="AK711" s="132"/>
      <c r="AL711" s="132"/>
      <c r="AM711" s="132"/>
      <c r="AN711" s="132"/>
      <c r="AO711" s="132"/>
      <c r="AP711" s="132"/>
      <c r="AQ711" s="132"/>
      <c r="AR711" s="132"/>
      <c r="AS711" s="132"/>
      <c r="AT711" s="132"/>
      <c r="AU711" s="132"/>
      <c r="AV711" s="132"/>
      <c r="AW711" s="132"/>
      <c r="AX711" s="132"/>
      <c r="AY711" s="132"/>
      <c r="AZ711" s="132"/>
      <c r="BA711" s="132"/>
      <c r="BB711" s="132"/>
      <c r="BC711" s="132"/>
      <c r="BD711" s="132"/>
      <c r="BE711" s="132"/>
      <c r="BF711" s="132"/>
      <c r="BG711" s="132"/>
      <c r="BH711" s="132"/>
      <c r="BI711" s="132"/>
      <c r="BJ711" s="132"/>
      <c r="BK711" s="132"/>
      <c r="BL711" s="132"/>
      <c r="BM711" s="132"/>
      <c r="BN711" s="132"/>
      <c r="BO711" s="132"/>
      <c r="BP711" s="132"/>
      <c r="BQ711" s="132"/>
      <c r="BR711" s="132"/>
      <c r="BS711" s="132"/>
      <c r="BT711" s="132"/>
      <c r="BU711" s="132"/>
      <c r="BV711" s="132"/>
      <c r="BW711" s="132"/>
      <c r="BX711" s="132"/>
      <c r="BY711" s="132"/>
      <c r="BZ711" s="132"/>
      <c r="CA711" s="132"/>
      <c r="CB711" s="132"/>
      <c r="CC711" s="132"/>
      <c r="CD711" s="132"/>
      <c r="CE711" s="132"/>
      <c r="CF711" s="132"/>
      <c r="CG711" s="132"/>
      <c r="CH711" s="132"/>
      <c r="CI711" s="132"/>
      <c r="CJ711" s="132"/>
      <c r="CK711" s="132"/>
      <c r="CL711" s="132"/>
      <c r="CM711" s="132"/>
      <c r="CN711" s="132"/>
      <c r="CO711" s="132"/>
      <c r="CP711" s="133"/>
    </row>
    <row r="712" spans="3:94" x14ac:dyDescent="0.3">
      <c r="AB712" s="132"/>
      <c r="AC712" s="132"/>
      <c r="AD712" s="132"/>
      <c r="AE712" s="132"/>
      <c r="AF712" s="132"/>
      <c r="AG712" s="132"/>
      <c r="AH712" s="132"/>
      <c r="AI712" s="132"/>
      <c r="AJ712" s="132"/>
      <c r="AK712" s="132"/>
      <c r="AL712" s="132"/>
      <c r="AM712" s="132"/>
      <c r="AN712" s="132"/>
      <c r="AO712" s="132"/>
      <c r="AP712" s="132"/>
      <c r="AQ712" s="132"/>
      <c r="AR712" s="132"/>
      <c r="AS712" s="132"/>
      <c r="AT712" s="132"/>
      <c r="AU712" s="132"/>
      <c r="AV712" s="132"/>
      <c r="AW712" s="132"/>
      <c r="AX712" s="132"/>
      <c r="AY712" s="132"/>
      <c r="AZ712" s="132"/>
      <c r="BA712" s="132"/>
      <c r="BB712" s="132"/>
      <c r="BC712" s="132"/>
      <c r="BD712" s="132"/>
      <c r="BE712" s="132"/>
      <c r="BF712" s="132"/>
      <c r="BG712" s="132"/>
      <c r="BH712" s="132"/>
      <c r="BI712" s="132"/>
      <c r="BJ712" s="132"/>
      <c r="BK712" s="132"/>
      <c r="BL712" s="132"/>
      <c r="BM712" s="132"/>
      <c r="BN712" s="132"/>
      <c r="BO712" s="132"/>
      <c r="BP712" s="132"/>
      <c r="BQ712" s="132"/>
      <c r="BR712" s="132"/>
      <c r="BS712" s="132"/>
      <c r="BT712" s="132"/>
      <c r="BU712" s="132"/>
      <c r="BV712" s="132"/>
      <c r="BW712" s="132"/>
      <c r="BX712" s="132"/>
      <c r="BY712" s="132"/>
      <c r="BZ712" s="132"/>
      <c r="CA712" s="132"/>
      <c r="CB712" s="132"/>
      <c r="CC712" s="132"/>
      <c r="CD712" s="132"/>
      <c r="CE712" s="132"/>
      <c r="CF712" s="132"/>
      <c r="CG712" s="132"/>
      <c r="CH712" s="132"/>
      <c r="CI712" s="132"/>
      <c r="CJ712" s="132"/>
      <c r="CK712" s="132"/>
      <c r="CL712" s="132"/>
      <c r="CM712" s="132"/>
      <c r="CN712" s="132"/>
      <c r="CO712" s="132"/>
      <c r="CP712" s="133"/>
    </row>
    <row r="713" spans="3:94" x14ac:dyDescent="0.3">
      <c r="AB713" s="132"/>
      <c r="AC713" s="132"/>
      <c r="AD713" s="132"/>
      <c r="AE713" s="132"/>
      <c r="AF713" s="132"/>
      <c r="AG713" s="132"/>
      <c r="AH713" s="132"/>
      <c r="AI713" s="132"/>
      <c r="AJ713" s="132"/>
      <c r="AK713" s="132"/>
      <c r="AL713" s="132"/>
      <c r="AM713" s="132"/>
      <c r="AN713" s="132"/>
      <c r="AO713" s="132"/>
      <c r="AP713" s="132"/>
      <c r="AQ713" s="132"/>
      <c r="AR713" s="132"/>
      <c r="AS713" s="132"/>
      <c r="AT713" s="132"/>
      <c r="AU713" s="132"/>
      <c r="AV713" s="132"/>
      <c r="AW713" s="132"/>
      <c r="AX713" s="132"/>
      <c r="AY713" s="132"/>
      <c r="AZ713" s="132"/>
      <c r="BA713" s="132"/>
      <c r="BB713" s="132"/>
      <c r="BC713" s="132"/>
      <c r="BD713" s="132"/>
      <c r="BE713" s="132"/>
      <c r="BF713" s="132"/>
      <c r="BG713" s="132"/>
      <c r="BH713" s="132"/>
      <c r="BI713" s="132"/>
      <c r="BJ713" s="132"/>
      <c r="BK713" s="132"/>
      <c r="BL713" s="132"/>
      <c r="BM713" s="132"/>
      <c r="BN713" s="132"/>
      <c r="BO713" s="132"/>
      <c r="BP713" s="132"/>
      <c r="BQ713" s="132"/>
      <c r="BR713" s="132"/>
      <c r="BS713" s="132"/>
      <c r="BT713" s="132"/>
      <c r="BU713" s="132"/>
      <c r="BV713" s="132"/>
      <c r="BW713" s="132"/>
      <c r="BX713" s="132"/>
      <c r="BY713" s="132"/>
      <c r="BZ713" s="132"/>
      <c r="CA713" s="132"/>
      <c r="CB713" s="132"/>
      <c r="CC713" s="132"/>
      <c r="CD713" s="132"/>
      <c r="CE713" s="132"/>
      <c r="CF713" s="132"/>
      <c r="CG713" s="132"/>
      <c r="CH713" s="132"/>
      <c r="CI713" s="132"/>
      <c r="CJ713" s="132"/>
      <c r="CK713" s="132"/>
      <c r="CL713" s="132"/>
      <c r="CM713" s="132"/>
      <c r="CN713" s="132"/>
      <c r="CO713" s="132"/>
      <c r="CP713" s="133"/>
    </row>
    <row r="714" spans="3:94" x14ac:dyDescent="0.3">
      <c r="AB714" s="132"/>
      <c r="AC714" s="132"/>
      <c r="AD714" s="132"/>
      <c r="AE714" s="132"/>
      <c r="AF714" s="132"/>
      <c r="AG714" s="132"/>
      <c r="AH714" s="132"/>
      <c r="AI714" s="132"/>
      <c r="AJ714" s="132"/>
      <c r="AK714" s="132"/>
      <c r="AL714" s="132"/>
      <c r="AM714" s="132"/>
      <c r="AN714" s="132"/>
      <c r="AO714" s="132"/>
      <c r="AP714" s="132"/>
      <c r="AQ714" s="132"/>
      <c r="AR714" s="132"/>
      <c r="AS714" s="132"/>
      <c r="AT714" s="132"/>
      <c r="AU714" s="132"/>
      <c r="AV714" s="132"/>
      <c r="AW714" s="132"/>
      <c r="AX714" s="132"/>
      <c r="AY714" s="132"/>
      <c r="AZ714" s="132"/>
      <c r="BA714" s="132"/>
      <c r="BB714" s="132"/>
      <c r="BC714" s="132"/>
      <c r="BD714" s="132"/>
      <c r="BE714" s="132"/>
      <c r="BF714" s="132"/>
      <c r="BG714" s="132"/>
      <c r="BH714" s="132"/>
      <c r="BI714" s="132"/>
      <c r="BJ714" s="132"/>
      <c r="BK714" s="132"/>
      <c r="BL714" s="132"/>
      <c r="BM714" s="132"/>
      <c r="BN714" s="132"/>
      <c r="BO714" s="132"/>
      <c r="BP714" s="132"/>
      <c r="BQ714" s="132"/>
      <c r="BR714" s="132"/>
      <c r="BS714" s="132"/>
      <c r="BT714" s="132"/>
      <c r="BU714" s="132"/>
      <c r="BV714" s="132"/>
      <c r="BW714" s="132"/>
      <c r="BX714" s="132"/>
      <c r="BY714" s="132"/>
      <c r="BZ714" s="132"/>
      <c r="CA714" s="132"/>
      <c r="CB714" s="132"/>
      <c r="CC714" s="132"/>
      <c r="CD714" s="132"/>
      <c r="CE714" s="132"/>
      <c r="CF714" s="132"/>
      <c r="CG714" s="132"/>
      <c r="CH714" s="132"/>
      <c r="CI714" s="132"/>
      <c r="CJ714" s="132"/>
      <c r="CK714" s="132"/>
      <c r="CL714" s="132"/>
      <c r="CM714" s="132"/>
      <c r="CN714" s="132"/>
      <c r="CO714" s="132"/>
      <c r="CP714" s="133"/>
    </row>
    <row r="715" spans="3:94" x14ac:dyDescent="0.3">
      <c r="AB715" s="131"/>
      <c r="AC715" s="131"/>
      <c r="AD715" s="131"/>
      <c r="AE715" s="131"/>
      <c r="AF715" s="131"/>
      <c r="AG715" s="131"/>
      <c r="AH715" s="131"/>
      <c r="AI715" s="131"/>
      <c r="AJ715" s="131"/>
      <c r="AK715" s="131"/>
      <c r="AL715" s="131"/>
      <c r="AM715" s="131"/>
      <c r="AN715" s="131"/>
      <c r="AO715" s="131"/>
      <c r="AP715" s="131"/>
      <c r="AQ715" s="131"/>
      <c r="AR715" s="131"/>
      <c r="AS715" s="131"/>
      <c r="AT715" s="131"/>
      <c r="AU715" s="131"/>
      <c r="AV715" s="131"/>
      <c r="AW715" s="131"/>
      <c r="AX715" s="131"/>
      <c r="AY715" s="131"/>
      <c r="AZ715" s="131"/>
      <c r="BA715" s="131"/>
      <c r="BB715" s="131"/>
      <c r="BC715" s="131"/>
      <c r="BD715" s="131"/>
      <c r="BE715" s="131"/>
      <c r="BF715" s="131"/>
      <c r="BG715" s="131"/>
      <c r="BH715" s="131"/>
      <c r="BI715" s="131"/>
      <c r="BJ715" s="131"/>
      <c r="BK715" s="131"/>
      <c r="BL715" s="131"/>
      <c r="BM715" s="131"/>
      <c r="BN715" s="131"/>
      <c r="BO715" s="131"/>
      <c r="BP715" s="131"/>
      <c r="BQ715" s="131"/>
      <c r="BR715" s="131"/>
      <c r="BS715" s="131"/>
      <c r="BT715" s="131"/>
      <c r="BU715" s="131"/>
      <c r="BV715" s="131"/>
      <c r="BW715" s="131"/>
      <c r="BX715" s="131"/>
      <c r="BY715" s="131"/>
      <c r="BZ715" s="131"/>
      <c r="CA715" s="131"/>
      <c r="CB715" s="131"/>
      <c r="CC715" s="131"/>
      <c r="CD715" s="131"/>
      <c r="CE715" s="131"/>
      <c r="CF715" s="131"/>
      <c r="CG715" s="131"/>
      <c r="CH715" s="131"/>
      <c r="CI715" s="131"/>
      <c r="CJ715" s="131"/>
      <c r="CK715" s="131"/>
      <c r="CL715" s="131"/>
      <c r="CM715" s="131"/>
      <c r="CN715" s="131"/>
      <c r="CO715" s="131"/>
      <c r="CP715" s="131"/>
    </row>
  </sheetData>
  <pageMargins left="0.7" right="0.7" top="0.75" bottom="0.75" header="0.3" footer="0.3"/>
  <pageSetup orientation="portrait" r:id="rId1"/>
  <headerFooter>
    <oddFooter>&amp;C_x000D_&amp;1#&amp;"Calibri"&amp;10&amp;K000000 Internal</oddFooter>
  </headerFooter>
  <customProperties>
    <customPr name="ORB_ACCOUNTS_1" r:id="rId2"/>
    <customPr name="ORB_ACCOUNTS_2" r:id="rId3"/>
    <customPr name="ORB_SHEETNAME" r:id="rId4"/>
    <customPr name="ORB_V1_00000" r:id="rId5"/>
    <customPr name="ORB_V1_00001" r:id="rId6"/>
    <customPr name="ORB_V1_00002" r:id="rId7"/>
    <customPr name="ORB_V1_00003" r:id="rId8"/>
    <customPr name="ORB_V1_00004" r:id="rId9"/>
    <customPr name="ORB_V1_00005" r:id="rId10"/>
    <customPr name="ORB_V1_00006" r:id="rId11"/>
    <customPr name="ORB_V1_00007" r:id="rId12"/>
    <customPr name="ORB_V1_00008" r:id="rId13"/>
    <customPr name="ORB_V1_00009" r:id="rId14"/>
    <customPr name="ORB_V1_00010" r:id="rId15"/>
    <customPr name="ORB_V1_00011" r:id="rId16"/>
    <customPr name="ORB_V1_00012" r:id="rId17"/>
    <customPr name="ORB_V1_00013" r:id="rId18"/>
    <customPr name="ORB_V1_00014" r:id="rId19"/>
    <customPr name="ORB_V1_00015" r:id="rId20"/>
    <customPr name="ORB_V1_00016" r:id="rId21"/>
    <customPr name="ORB_V1_00017" r:id="rId22"/>
    <customPr name="ORB_V1_00018" r:id="rId23"/>
    <customPr name="ORB_V1_00019" r:id="rId24"/>
    <customPr name="ORB_V1_00020" r:id="rId25"/>
    <customPr name="ORB_V1_00021" r:id="rId26"/>
    <customPr name="RB_CASE" r:id="rId27"/>
    <customPr name="RB_COMPANY" r:id="rId28"/>
    <customPr name="RB_DECIMAL_SEPARATOR" r:id="rId29"/>
    <customPr name="RB_PATH_SEPARATOR" r:id="rId30"/>
    <customPr name="RB_THOUSAND_SEPARATOR" r:id="rId31"/>
    <customPr name="RB_WORKBOOK_DATARECENCY_CURRENT" r:id="rId32"/>
    <customPr name="RB_WORKBOOK_VERSION" r:id="rId33"/>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B0F0"/>
  </sheetPr>
  <dimension ref="A2:MD269"/>
  <sheetViews>
    <sheetView showGridLines="0" tabSelected="1" topLeftCell="B1" zoomScaleNormal="100" workbookViewId="0">
      <pane ySplit="9" topLeftCell="A106" activePane="bottomLeft" state="frozen"/>
      <selection activeCell="B1" sqref="B1"/>
      <selection pane="bottomLeft" activeCell="D109" sqref="D109:D112"/>
    </sheetView>
  </sheetViews>
  <sheetFormatPr defaultColWidth="9.1796875" defaultRowHeight="14.5" outlineLevelCol="1" x14ac:dyDescent="0.35"/>
  <cols>
    <col min="1" max="1" width="9.81640625" hidden="1" customWidth="1"/>
    <col min="2" max="2" width="6" style="69" customWidth="1"/>
    <col min="3" max="3" width="7.1796875" hidden="1" customWidth="1"/>
    <col min="4" max="4" width="34.1796875" customWidth="1"/>
    <col min="5" max="5" width="0.54296875" customWidth="1"/>
    <col min="6" max="6" width="9.7265625" customWidth="1"/>
    <col min="7" max="7" width="9.7265625" hidden="1" customWidth="1" outlineLevel="1"/>
    <col min="8" max="8" width="9.7265625" customWidth="1" collapsed="1"/>
    <col min="9" max="9" width="9.7265625" hidden="1" customWidth="1" outlineLevel="1"/>
    <col min="10" max="10" width="10.453125" bestFit="1" customWidth="1" collapsed="1"/>
    <col min="11" max="11" width="6.7265625" hidden="1" customWidth="1"/>
    <col min="12" max="12" width="23.1796875" customWidth="1"/>
    <col min="13" max="13" width="0.54296875" customWidth="1"/>
    <col min="14" max="14" width="9.7265625" customWidth="1"/>
    <col min="15" max="15" width="9.7265625" hidden="1" customWidth="1" outlineLevel="1"/>
    <col min="16" max="16" width="9.7265625" customWidth="1" collapsed="1"/>
    <col min="17" max="17" width="9.7265625" hidden="1" customWidth="1" outlineLevel="1"/>
    <col min="18" max="18" width="10.453125" bestFit="1" customWidth="1" collapsed="1"/>
    <col min="19" max="19" width="6.7265625" style="32" hidden="1" customWidth="1"/>
    <col min="20" max="20" width="23.1796875" customWidth="1"/>
    <col min="21" max="21" width="0.54296875" customWidth="1"/>
    <col min="22" max="22" width="8.54296875" bestFit="1" customWidth="1"/>
    <col min="23" max="23" width="6.7265625" customWidth="1" outlineLevel="1"/>
    <col min="24" max="24" width="9.54296875" bestFit="1" customWidth="1"/>
    <col min="25" max="25" width="6.7265625" customWidth="1" outlineLevel="1"/>
    <col min="26" max="26" width="10.453125" bestFit="1" customWidth="1"/>
    <col min="27" max="27" width="6.7265625" customWidth="1"/>
    <col min="28" max="28" width="22.81640625" customWidth="1"/>
    <col min="29" max="29" width="87.1796875" customWidth="1" outlineLevel="1"/>
    <col min="30" max="34" width="22.81640625" customWidth="1"/>
    <col min="35" max="35" width="34.26953125" customWidth="1"/>
    <col min="36" max="123" width="9" customWidth="1" outlineLevel="1"/>
    <col min="124" max="125" width="9" customWidth="1"/>
    <col min="126" max="126" width="4.453125" customWidth="1"/>
    <col min="127" max="127" width="11.26953125" customWidth="1"/>
    <col min="128" max="128" width="11.54296875" customWidth="1"/>
    <col min="129" max="129" width="7.7265625" customWidth="1"/>
    <col min="130" max="131" width="9" customWidth="1"/>
    <col min="132" max="132" width="22.81640625" customWidth="1"/>
    <col min="133" max="133" width="7.7265625" customWidth="1"/>
    <col min="134" max="134" width="11.1796875" customWidth="1"/>
    <col min="135" max="135" width="15.26953125" customWidth="1"/>
    <col min="136" max="136" width="22.81640625" customWidth="1"/>
    <col min="137" max="137" width="100.81640625" customWidth="1"/>
    <col min="138" max="138" width="93" customWidth="1"/>
    <col min="139" max="226" width="9" customWidth="1" outlineLevel="1"/>
    <col min="227" max="228" width="9" customWidth="1"/>
    <col min="229" max="229" width="7.1796875" customWidth="1"/>
    <col min="230" max="230" width="11.26953125" customWidth="1"/>
    <col min="231" max="231" width="11.54296875" customWidth="1"/>
    <col min="232" max="232" width="7.7265625" customWidth="1"/>
    <col min="233" max="234" width="9" customWidth="1"/>
    <col min="235" max="235" width="22.81640625" customWidth="1"/>
    <col min="236" max="236" width="7.7265625" customWidth="1"/>
    <col min="237" max="237" width="11.1796875" customWidth="1"/>
    <col min="238" max="238" width="15.26953125" style="13" customWidth="1"/>
    <col min="239" max="239" width="22.81640625" customWidth="1"/>
    <col min="240" max="240" width="103.54296875" customWidth="1"/>
    <col min="241" max="241" width="91" customWidth="1"/>
    <col min="242" max="329" width="7.7265625" style="13" customWidth="1" outlineLevel="1"/>
    <col min="330" max="330" width="7.7265625" style="13" customWidth="1" collapsed="1"/>
    <col min="331" max="331" width="7.7265625" style="13" customWidth="1"/>
    <col min="332" max="332" width="7.1796875" style="13" customWidth="1"/>
    <col min="333" max="333" width="11.26953125" customWidth="1"/>
    <col min="334" max="334" width="11.54296875" customWidth="1"/>
    <col min="335" max="335" width="7.7265625" customWidth="1"/>
    <col min="336" max="336" width="9" customWidth="1"/>
    <col min="337" max="337" width="7.7265625" customWidth="1"/>
    <col min="338" max="338" width="22.81640625" customWidth="1"/>
    <col min="339" max="339" width="7.26953125" style="13" customWidth="1"/>
    <col min="340" max="340" width="11.1796875" style="13" customWidth="1"/>
    <col min="341" max="341" width="15.26953125" style="13" customWidth="1"/>
    <col min="342" max="352" width="22.81640625" customWidth="1"/>
  </cols>
  <sheetData>
    <row r="2" spans="3:342" ht="26" x14ac:dyDescent="0.65">
      <c r="D2" s="27" t="str">
        <f>"APP - HEALTH &amp; PERFORMANCE REPORT - "&amp;TEXT(Data!$CP$4,"DD MMM")</f>
        <v>APP - HEALTH &amp; PERFORMANCE REPORT - 26 Nov</v>
      </c>
    </row>
    <row r="3" spans="3:342" x14ac:dyDescent="0.35">
      <c r="D3" s="92" t="s">
        <v>245</v>
      </c>
    </row>
    <row r="4" spans="3:342" hidden="1" x14ac:dyDescent="0.35">
      <c r="D4" s="93"/>
      <c r="F4">
        <v>94</v>
      </c>
      <c r="G4" s="2">
        <f>F4-7</f>
        <v>87</v>
      </c>
      <c r="I4" s="2"/>
      <c r="K4" s="2"/>
      <c r="N4">
        <f>F4</f>
        <v>94</v>
      </c>
      <c r="O4" s="2">
        <f>G4</f>
        <v>87</v>
      </c>
      <c r="Q4" s="2">
        <v>61</v>
      </c>
      <c r="S4" s="33">
        <v>62</v>
      </c>
      <c r="V4">
        <f>N4</f>
        <v>94</v>
      </c>
      <c r="W4" s="2">
        <f>O4</f>
        <v>87</v>
      </c>
      <c r="Y4" s="2">
        <v>61</v>
      </c>
      <c r="AA4" s="2">
        <v>62</v>
      </c>
    </row>
    <row r="5" spans="3:342" x14ac:dyDescent="0.35">
      <c r="C5" s="102" t="str">
        <f>COUNTIF($E:$E,"PositiveBelow")+COUNTIF($E:$E,"NegativeAbove")&amp; " KPIs"</f>
        <v>8 KPIs</v>
      </c>
      <c r="D5" s="92"/>
      <c r="G5" s="2"/>
      <c r="I5" s="2"/>
      <c r="K5" s="2"/>
      <c r="O5" s="2"/>
      <c r="Q5" s="2"/>
      <c r="S5" s="33"/>
      <c r="W5" s="2"/>
      <c r="Y5" s="2"/>
      <c r="AA5" s="2"/>
      <c r="LL5" s="110"/>
      <c r="LM5" s="110"/>
      <c r="LN5" s="110"/>
      <c r="LO5" s="110"/>
      <c r="LP5" s="110"/>
      <c r="LQ5" s="110"/>
      <c r="LR5" s="110"/>
    </row>
    <row r="6" spans="3:342" ht="5.25" customHeight="1" x14ac:dyDescent="0.35">
      <c r="D6" s="31"/>
      <c r="G6" s="2"/>
      <c r="I6" s="2"/>
      <c r="K6" s="2"/>
      <c r="O6" s="2"/>
      <c r="Q6" s="2"/>
      <c r="S6" s="33"/>
      <c r="W6" s="2"/>
      <c r="Y6" s="2"/>
      <c r="AA6" s="2"/>
    </row>
    <row r="7" spans="3:342" ht="22.5" customHeight="1" x14ac:dyDescent="0.35">
      <c r="C7" s="102" t="str">
        <f>COUNTIF($E:$E,"PositiveAbove")+COUNTIF($E:$E,"NegativeBelow")&amp; " KPIs"</f>
        <v>9 KPIs</v>
      </c>
      <c r="D7" s="199" t="s">
        <v>246</v>
      </c>
      <c r="E7" s="201" t="s">
        <v>247</v>
      </c>
      <c r="F7" s="202"/>
      <c r="G7" s="202"/>
      <c r="H7" s="202"/>
      <c r="I7" s="202"/>
      <c r="J7" s="202"/>
      <c r="K7" s="202"/>
      <c r="L7" s="203"/>
      <c r="M7" s="204" t="s">
        <v>3</v>
      </c>
      <c r="N7" s="204"/>
      <c r="O7" s="204"/>
      <c r="P7" s="204"/>
      <c r="Q7" s="204"/>
      <c r="R7" s="204"/>
      <c r="S7" s="204"/>
      <c r="T7" s="205"/>
      <c r="U7" s="206" t="s">
        <v>4</v>
      </c>
      <c r="V7" s="207"/>
      <c r="W7" s="207"/>
      <c r="X7" s="207"/>
      <c r="Y7" s="207"/>
      <c r="Z7" s="207"/>
      <c r="AA7" s="207"/>
      <c r="AB7" s="208"/>
      <c r="AC7" s="30" t="s">
        <v>248</v>
      </c>
      <c r="AI7" s="4" t="s">
        <v>249</v>
      </c>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G7" s="15" t="s">
        <v>250</v>
      </c>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24"/>
      <c r="IF7" s="2" t="s">
        <v>251</v>
      </c>
      <c r="IG7" s="2"/>
      <c r="IH7" s="20"/>
      <c r="II7" s="20"/>
      <c r="IJ7" s="20"/>
      <c r="IK7" s="20"/>
      <c r="IL7" s="20"/>
      <c r="IM7" s="20"/>
      <c r="IN7" s="20"/>
      <c r="IO7" s="20"/>
      <c r="IP7" s="20"/>
      <c r="IQ7" s="20"/>
      <c r="IR7" s="20"/>
      <c r="IS7" s="20"/>
      <c r="IT7" s="20"/>
      <c r="IU7" s="20"/>
      <c r="IV7" s="20"/>
      <c r="IW7" s="20"/>
      <c r="IX7" s="20"/>
      <c r="IY7" s="20"/>
      <c r="IZ7" s="20"/>
      <c r="JA7" s="20"/>
      <c r="JB7" s="20"/>
      <c r="JC7" s="20"/>
      <c r="JD7" s="20"/>
      <c r="JE7" s="20"/>
      <c r="JF7" s="20"/>
      <c r="JG7" s="20"/>
      <c r="JH7" s="20"/>
      <c r="JI7" s="20"/>
      <c r="JJ7" s="20"/>
      <c r="JK7" s="20"/>
      <c r="JL7" s="20"/>
      <c r="JM7" s="20"/>
      <c r="JN7" s="20"/>
      <c r="JO7" s="20"/>
      <c r="JP7" s="20"/>
      <c r="JQ7" s="20"/>
      <c r="JR7" s="20"/>
      <c r="JS7" s="20"/>
      <c r="JT7" s="20"/>
      <c r="JU7" s="20"/>
      <c r="JV7" s="20"/>
      <c r="JW7" s="20"/>
      <c r="JX7" s="20"/>
      <c r="JY7" s="20"/>
      <c r="JZ7" s="20"/>
      <c r="KA7" s="20"/>
      <c r="KB7" s="20"/>
      <c r="KC7" s="20"/>
      <c r="KD7" s="20"/>
      <c r="KE7" s="20"/>
      <c r="KF7" s="20"/>
      <c r="KG7" s="20"/>
      <c r="KH7" s="20"/>
      <c r="KI7" s="20"/>
      <c r="KJ7" s="20"/>
      <c r="KK7" s="20"/>
      <c r="KL7" s="20"/>
      <c r="KM7" s="20"/>
      <c r="KN7" s="20"/>
      <c r="KO7" s="20"/>
      <c r="KP7" s="20"/>
      <c r="KQ7" s="20"/>
      <c r="KR7" s="20"/>
      <c r="KS7" s="20"/>
      <c r="KT7" s="20"/>
      <c r="KU7" s="20"/>
      <c r="KV7" s="20"/>
      <c r="KW7" s="20"/>
      <c r="KX7" s="20"/>
      <c r="KY7" s="20"/>
      <c r="KZ7" s="20"/>
      <c r="LA7" s="20"/>
      <c r="LB7" s="20"/>
      <c r="LC7" s="20"/>
      <c r="LD7" s="20"/>
      <c r="LE7" s="20"/>
      <c r="LF7" s="20"/>
      <c r="LG7" s="20"/>
      <c r="LH7" s="20"/>
      <c r="LI7" s="20"/>
      <c r="LJ7" s="20"/>
      <c r="LK7" s="20"/>
      <c r="LL7" s="20"/>
      <c r="LM7" s="20"/>
      <c r="LN7" s="20"/>
      <c r="LO7" s="20"/>
      <c r="LP7" s="20"/>
      <c r="LQ7" s="20"/>
      <c r="LR7" s="20"/>
      <c r="LS7" s="20"/>
      <c r="LT7" s="20"/>
      <c r="LU7" s="2"/>
      <c r="LV7" s="2"/>
      <c r="LW7" s="2"/>
      <c r="LX7" s="2"/>
      <c r="LY7" s="2"/>
      <c r="LZ7" s="2"/>
      <c r="MA7" s="20"/>
      <c r="MB7" s="20"/>
      <c r="MC7" s="20"/>
    </row>
    <row r="8" spans="3:342" ht="3" customHeight="1" x14ac:dyDescent="0.35">
      <c r="D8" s="200"/>
      <c r="E8" s="51"/>
      <c r="F8" s="3"/>
      <c r="G8" s="3"/>
      <c r="H8" s="3"/>
      <c r="I8" s="3"/>
      <c r="J8" s="3"/>
      <c r="K8" s="3"/>
      <c r="L8" s="52"/>
      <c r="M8" s="51"/>
      <c r="N8" s="3"/>
      <c r="O8" s="3"/>
      <c r="P8" s="3"/>
      <c r="Q8" s="3"/>
      <c r="R8" s="3"/>
      <c r="S8" s="3"/>
      <c r="T8" s="52"/>
      <c r="U8" s="51"/>
      <c r="V8" s="3"/>
      <c r="W8" s="3"/>
      <c r="X8" s="3"/>
      <c r="Y8" s="3"/>
      <c r="Z8" s="3"/>
      <c r="AA8" s="3"/>
      <c r="AB8" s="52"/>
    </row>
    <row r="9" spans="3:342" ht="27.75" customHeight="1" x14ac:dyDescent="0.35">
      <c r="D9" s="200"/>
      <c r="E9" s="51"/>
      <c r="F9" s="70" t="s">
        <v>252</v>
      </c>
      <c r="G9" s="71" t="s">
        <v>253</v>
      </c>
      <c r="H9" s="70" t="s">
        <v>254</v>
      </c>
      <c r="I9" s="71" t="s">
        <v>255</v>
      </c>
      <c r="J9" s="70" t="s">
        <v>256</v>
      </c>
      <c r="K9" s="71" t="s">
        <v>257</v>
      </c>
      <c r="L9" s="72" t="s">
        <v>258</v>
      </c>
      <c r="M9" s="91"/>
      <c r="N9" s="70" t="s">
        <v>252</v>
      </c>
      <c r="O9" s="71" t="s">
        <v>253</v>
      </c>
      <c r="P9" s="70" t="s">
        <v>254</v>
      </c>
      <c r="Q9" s="71" t="s">
        <v>255</v>
      </c>
      <c r="R9" s="70" t="s">
        <v>256</v>
      </c>
      <c r="S9" s="71" t="s">
        <v>257</v>
      </c>
      <c r="T9" s="72" t="s">
        <v>258</v>
      </c>
      <c r="U9" s="91"/>
      <c r="V9" s="70" t="s">
        <v>252</v>
      </c>
      <c r="W9" s="71" t="s">
        <v>253</v>
      </c>
      <c r="X9" s="70" t="s">
        <v>254</v>
      </c>
      <c r="Y9" s="71" t="s">
        <v>255</v>
      </c>
      <c r="Z9" s="70" t="s">
        <v>256</v>
      </c>
      <c r="AA9" s="71" t="s">
        <v>257</v>
      </c>
      <c r="AB9" s="72" t="s">
        <v>258</v>
      </c>
      <c r="AO9">
        <v>13</v>
      </c>
      <c r="AV9">
        <v>12</v>
      </c>
      <c r="BC9">
        <v>11</v>
      </c>
      <c r="BJ9">
        <v>10</v>
      </c>
      <c r="BQ9">
        <v>9</v>
      </c>
      <c r="BX9">
        <v>8</v>
      </c>
      <c r="CE9">
        <v>7</v>
      </c>
      <c r="CL9">
        <v>6</v>
      </c>
      <c r="CS9">
        <v>5</v>
      </c>
      <c r="CZ9">
        <v>4</v>
      </c>
      <c r="DG9">
        <v>3</v>
      </c>
      <c r="DN9">
        <v>2</v>
      </c>
      <c r="DO9" t="s">
        <v>259</v>
      </c>
      <c r="DP9" t="s">
        <v>260</v>
      </c>
      <c r="DQ9" t="s">
        <v>261</v>
      </c>
      <c r="DR9" t="s">
        <v>262</v>
      </c>
      <c r="DS9" t="s">
        <v>263</v>
      </c>
      <c r="DT9" t="s">
        <v>264</v>
      </c>
      <c r="DU9" t="s">
        <v>265</v>
      </c>
      <c r="DW9" s="36" t="s">
        <v>266</v>
      </c>
      <c r="DX9" s="36" t="s">
        <v>267</v>
      </c>
      <c r="DY9" s="36" t="s">
        <v>268</v>
      </c>
      <c r="DZ9" s="36" t="s">
        <v>269</v>
      </c>
      <c r="EA9" s="36" t="s">
        <v>270</v>
      </c>
      <c r="EC9" s="25" t="s">
        <v>271</v>
      </c>
      <c r="ED9" s="25" t="s">
        <v>272</v>
      </c>
      <c r="EE9" s="25" t="s">
        <v>273</v>
      </c>
      <c r="EN9">
        <v>13</v>
      </c>
      <c r="EU9">
        <v>12</v>
      </c>
      <c r="FB9">
        <v>11</v>
      </c>
      <c r="FI9">
        <v>10</v>
      </c>
      <c r="FP9">
        <v>9</v>
      </c>
      <c r="FW9">
        <v>8</v>
      </c>
      <c r="GD9">
        <v>7</v>
      </c>
      <c r="GK9">
        <v>6</v>
      </c>
      <c r="GR9">
        <v>5</v>
      </c>
      <c r="GY9">
        <v>4</v>
      </c>
      <c r="HF9">
        <v>3</v>
      </c>
      <c r="HM9">
        <v>2</v>
      </c>
      <c r="HT9">
        <v>1</v>
      </c>
      <c r="HV9" s="36" t="s">
        <v>266</v>
      </c>
      <c r="HW9" s="36" t="s">
        <v>267</v>
      </c>
      <c r="HX9" s="36" t="s">
        <v>268</v>
      </c>
      <c r="HY9" s="36" t="s">
        <v>269</v>
      </c>
      <c r="HZ9" s="36" t="s">
        <v>270</v>
      </c>
      <c r="IA9" s="3"/>
      <c r="IB9" s="25" t="s">
        <v>271</v>
      </c>
      <c r="IC9" s="25" t="s">
        <v>272</v>
      </c>
      <c r="ID9" s="25" t="s">
        <v>273</v>
      </c>
      <c r="IM9">
        <v>13</v>
      </c>
      <c r="IN9"/>
      <c r="IO9"/>
      <c r="IP9"/>
      <c r="IQ9"/>
      <c r="IR9"/>
      <c r="IS9"/>
      <c r="IT9">
        <v>12</v>
      </c>
      <c r="IU9"/>
      <c r="IV9"/>
      <c r="IW9"/>
      <c r="IX9"/>
      <c r="IY9"/>
      <c r="IZ9"/>
      <c r="JA9">
        <v>11</v>
      </c>
      <c r="JB9"/>
      <c r="JC9"/>
      <c r="JD9"/>
      <c r="JE9"/>
      <c r="JF9"/>
      <c r="JG9"/>
      <c r="JH9">
        <v>10</v>
      </c>
      <c r="JI9"/>
      <c r="JJ9"/>
      <c r="JK9"/>
      <c r="JL9"/>
      <c r="JM9"/>
      <c r="JN9"/>
      <c r="JO9">
        <v>9</v>
      </c>
      <c r="JP9"/>
      <c r="JQ9"/>
      <c r="JR9"/>
      <c r="JS9"/>
      <c r="JT9"/>
      <c r="JU9"/>
      <c r="JV9">
        <v>8</v>
      </c>
      <c r="JW9"/>
      <c r="JX9"/>
      <c r="JY9"/>
      <c r="JZ9"/>
      <c r="KA9"/>
      <c r="KB9"/>
      <c r="KC9">
        <v>7</v>
      </c>
      <c r="KD9"/>
      <c r="KE9"/>
      <c r="KF9"/>
      <c r="KG9"/>
      <c r="KH9"/>
      <c r="KI9"/>
      <c r="KJ9">
        <v>6</v>
      </c>
      <c r="KK9"/>
      <c r="KL9"/>
      <c r="KM9"/>
      <c r="KN9"/>
      <c r="KO9"/>
      <c r="KP9"/>
      <c r="KQ9">
        <v>5</v>
      </c>
      <c r="KR9"/>
      <c r="KS9"/>
      <c r="KT9"/>
      <c r="KU9"/>
      <c r="KV9"/>
      <c r="KW9"/>
      <c r="KX9">
        <v>4</v>
      </c>
      <c r="KY9"/>
      <c r="KZ9"/>
      <c r="LA9"/>
      <c r="LB9"/>
      <c r="LC9"/>
      <c r="LD9"/>
      <c r="LE9">
        <v>3</v>
      </c>
      <c r="LF9"/>
      <c r="LG9"/>
      <c r="LH9"/>
      <c r="LI9"/>
      <c r="LJ9"/>
      <c r="LK9"/>
      <c r="LL9">
        <v>2</v>
      </c>
      <c r="LS9" s="13">
        <v>1</v>
      </c>
      <c r="LU9" s="36" t="s">
        <v>266</v>
      </c>
      <c r="LV9" s="36" t="s">
        <v>267</v>
      </c>
      <c r="LW9" s="36" t="s">
        <v>268</v>
      </c>
      <c r="LX9" s="36" t="s">
        <v>269</v>
      </c>
      <c r="LY9" s="36" t="s">
        <v>270</v>
      </c>
      <c r="LZ9" s="36"/>
      <c r="MA9" s="25" t="s">
        <v>271</v>
      </c>
      <c r="MB9" s="25" t="s">
        <v>272</v>
      </c>
      <c r="MC9" s="25" t="s">
        <v>273</v>
      </c>
    </row>
    <row r="10" spans="3:342" ht="15" customHeight="1" x14ac:dyDescent="0.35">
      <c r="D10" s="68" t="s">
        <v>274</v>
      </c>
      <c r="E10" s="67"/>
      <c r="F10" s="64"/>
      <c r="G10" s="64"/>
      <c r="H10" s="65"/>
      <c r="I10" s="64"/>
      <c r="J10" s="65"/>
      <c r="K10" s="64"/>
      <c r="L10" s="64"/>
      <c r="M10" s="66"/>
      <c r="N10" s="64"/>
      <c r="O10" s="64"/>
      <c r="P10" s="64"/>
      <c r="Q10" s="64"/>
      <c r="R10" s="64"/>
      <c r="S10" s="64"/>
      <c r="T10" s="64"/>
      <c r="U10" s="66"/>
      <c r="V10" s="64"/>
      <c r="W10" s="64"/>
      <c r="X10" s="64"/>
      <c r="Y10" s="64"/>
      <c r="Z10" s="64"/>
      <c r="AA10" s="64"/>
      <c r="AB10" s="62"/>
      <c r="AJ10">
        <v>4</v>
      </c>
      <c r="AK10">
        <v>5</v>
      </c>
      <c r="AL10">
        <v>6</v>
      </c>
      <c r="AM10">
        <v>7</v>
      </c>
      <c r="AN10">
        <v>8</v>
      </c>
      <c r="AO10" s="5">
        <v>9</v>
      </c>
      <c r="AP10">
        <v>10</v>
      </c>
      <c r="AQ10">
        <v>11</v>
      </c>
      <c r="AR10">
        <v>12</v>
      </c>
      <c r="AS10">
        <v>13</v>
      </c>
      <c r="AT10">
        <v>14</v>
      </c>
      <c r="AU10">
        <v>15</v>
      </c>
      <c r="AV10" s="5">
        <v>16</v>
      </c>
      <c r="AW10">
        <v>17</v>
      </c>
      <c r="AX10">
        <v>18</v>
      </c>
      <c r="AY10">
        <v>19</v>
      </c>
      <c r="AZ10">
        <v>20</v>
      </c>
      <c r="BA10">
        <v>21</v>
      </c>
      <c r="BB10">
        <v>22</v>
      </c>
      <c r="BC10" s="5">
        <v>23</v>
      </c>
      <c r="BD10">
        <v>24</v>
      </c>
      <c r="BE10">
        <v>25</v>
      </c>
      <c r="BF10">
        <v>26</v>
      </c>
      <c r="BG10">
        <v>27</v>
      </c>
      <c r="BH10">
        <v>28</v>
      </c>
      <c r="BI10">
        <v>29</v>
      </c>
      <c r="BJ10" s="5">
        <v>30</v>
      </c>
      <c r="BK10">
        <v>31</v>
      </c>
      <c r="BL10">
        <v>32</v>
      </c>
      <c r="BM10">
        <v>33</v>
      </c>
      <c r="BN10" s="4">
        <v>34</v>
      </c>
      <c r="BO10">
        <v>35</v>
      </c>
      <c r="BP10">
        <v>36</v>
      </c>
      <c r="BQ10" s="5">
        <v>37</v>
      </c>
      <c r="BR10">
        <v>38</v>
      </c>
      <c r="BS10">
        <v>39</v>
      </c>
      <c r="BT10">
        <v>40</v>
      </c>
      <c r="BU10">
        <v>41</v>
      </c>
      <c r="BV10">
        <v>42</v>
      </c>
      <c r="BW10">
        <v>43</v>
      </c>
      <c r="BX10" s="5">
        <v>44</v>
      </c>
      <c r="BY10">
        <v>45</v>
      </c>
      <c r="BZ10">
        <v>46</v>
      </c>
      <c r="CA10">
        <v>47</v>
      </c>
      <c r="CB10">
        <v>48</v>
      </c>
      <c r="CC10">
        <v>49</v>
      </c>
      <c r="CD10">
        <v>50</v>
      </c>
      <c r="CE10" s="5">
        <v>51</v>
      </c>
      <c r="CF10">
        <v>52</v>
      </c>
      <c r="CG10">
        <v>53</v>
      </c>
      <c r="CH10">
        <v>54</v>
      </c>
      <c r="CI10">
        <v>55</v>
      </c>
      <c r="CJ10">
        <v>56</v>
      </c>
      <c r="CK10">
        <v>57</v>
      </c>
      <c r="CL10" s="5">
        <v>58</v>
      </c>
      <c r="CM10">
        <v>59</v>
      </c>
      <c r="CN10">
        <v>60</v>
      </c>
      <c r="CO10">
        <v>61</v>
      </c>
      <c r="CP10">
        <v>62</v>
      </c>
      <c r="CQ10">
        <v>63</v>
      </c>
      <c r="CR10" s="4">
        <v>64</v>
      </c>
      <c r="CS10" s="5">
        <v>65</v>
      </c>
      <c r="CT10">
        <v>66</v>
      </c>
      <c r="CU10">
        <v>67</v>
      </c>
      <c r="CV10">
        <v>68</v>
      </c>
      <c r="CW10">
        <v>69</v>
      </c>
      <c r="CX10">
        <v>70</v>
      </c>
      <c r="CY10">
        <v>71</v>
      </c>
      <c r="CZ10" s="5">
        <v>72</v>
      </c>
      <c r="DA10">
        <v>73</v>
      </c>
      <c r="DB10">
        <v>74</v>
      </c>
      <c r="DC10">
        <v>75</v>
      </c>
      <c r="DD10">
        <v>76</v>
      </c>
      <c r="DE10">
        <v>77</v>
      </c>
      <c r="DF10">
        <v>78</v>
      </c>
      <c r="DG10" s="5">
        <v>79</v>
      </c>
      <c r="DH10">
        <v>80</v>
      </c>
      <c r="DI10">
        <v>81</v>
      </c>
      <c r="DJ10">
        <v>82</v>
      </c>
      <c r="DK10">
        <v>83</v>
      </c>
      <c r="DL10">
        <v>84</v>
      </c>
      <c r="DM10">
        <v>85</v>
      </c>
      <c r="DN10" s="5">
        <v>86</v>
      </c>
      <c r="DO10">
        <v>87</v>
      </c>
      <c r="DP10">
        <v>88</v>
      </c>
      <c r="DQ10">
        <v>89</v>
      </c>
      <c r="DR10">
        <v>90</v>
      </c>
      <c r="DS10">
        <v>91</v>
      </c>
      <c r="DT10">
        <v>92</v>
      </c>
      <c r="DU10" s="6">
        <v>93</v>
      </c>
      <c r="EI10">
        <v>4</v>
      </c>
      <c r="EJ10">
        <v>5</v>
      </c>
      <c r="EK10">
        <v>6</v>
      </c>
      <c r="EL10">
        <v>7</v>
      </c>
      <c r="EM10">
        <v>8</v>
      </c>
      <c r="EN10" s="5">
        <v>9</v>
      </c>
      <c r="EO10">
        <v>10</v>
      </c>
      <c r="EP10">
        <v>11</v>
      </c>
      <c r="EQ10">
        <v>12</v>
      </c>
      <c r="ER10">
        <v>13</v>
      </c>
      <c r="ES10">
        <v>14</v>
      </c>
      <c r="ET10">
        <v>15</v>
      </c>
      <c r="EU10" s="5">
        <v>16</v>
      </c>
      <c r="EV10">
        <v>17</v>
      </c>
      <c r="EW10">
        <v>18</v>
      </c>
      <c r="EX10">
        <v>19</v>
      </c>
      <c r="EY10">
        <v>20</v>
      </c>
      <c r="EZ10">
        <v>21</v>
      </c>
      <c r="FA10">
        <v>22</v>
      </c>
      <c r="FB10" s="5">
        <v>23</v>
      </c>
      <c r="FC10">
        <v>24</v>
      </c>
      <c r="FD10">
        <v>25</v>
      </c>
      <c r="FE10">
        <v>26</v>
      </c>
      <c r="FF10">
        <v>27</v>
      </c>
      <c r="FG10">
        <v>28</v>
      </c>
      <c r="FH10">
        <v>29</v>
      </c>
      <c r="FI10" s="5">
        <v>30</v>
      </c>
      <c r="FJ10">
        <v>31</v>
      </c>
      <c r="FK10">
        <v>32</v>
      </c>
      <c r="FL10">
        <v>33</v>
      </c>
      <c r="FM10" s="4">
        <v>34</v>
      </c>
      <c r="FN10">
        <v>35</v>
      </c>
      <c r="FO10">
        <v>36</v>
      </c>
      <c r="FP10" s="5">
        <v>37</v>
      </c>
      <c r="FQ10">
        <v>38</v>
      </c>
      <c r="FR10">
        <v>39</v>
      </c>
      <c r="FS10">
        <v>40</v>
      </c>
      <c r="FT10">
        <v>41</v>
      </c>
      <c r="FU10">
        <v>42</v>
      </c>
      <c r="FV10">
        <v>43</v>
      </c>
      <c r="FW10" s="5">
        <v>44</v>
      </c>
      <c r="FX10">
        <v>45</v>
      </c>
      <c r="FY10">
        <v>46</v>
      </c>
      <c r="FZ10">
        <v>47</v>
      </c>
      <c r="GA10">
        <v>48</v>
      </c>
      <c r="GB10">
        <v>49</v>
      </c>
      <c r="GC10">
        <v>50</v>
      </c>
      <c r="GD10" s="5">
        <v>51</v>
      </c>
      <c r="GE10">
        <v>52</v>
      </c>
      <c r="GF10">
        <v>53</v>
      </c>
      <c r="GG10">
        <v>54</v>
      </c>
      <c r="GH10">
        <v>55</v>
      </c>
      <c r="GI10">
        <v>56</v>
      </c>
      <c r="GJ10">
        <v>57</v>
      </c>
      <c r="GK10" s="5">
        <v>58</v>
      </c>
      <c r="GL10">
        <v>59</v>
      </c>
      <c r="GM10">
        <v>60</v>
      </c>
      <c r="GN10">
        <v>61</v>
      </c>
      <c r="GO10">
        <v>62</v>
      </c>
      <c r="GP10">
        <v>63</v>
      </c>
      <c r="GQ10" s="4">
        <v>64</v>
      </c>
      <c r="GR10" s="5">
        <v>65</v>
      </c>
      <c r="GS10">
        <v>66</v>
      </c>
      <c r="GT10">
        <v>67</v>
      </c>
      <c r="GU10">
        <v>68</v>
      </c>
      <c r="GV10">
        <v>69</v>
      </c>
      <c r="GW10">
        <v>70</v>
      </c>
      <c r="GX10">
        <v>71</v>
      </c>
      <c r="GY10" s="5">
        <v>72</v>
      </c>
      <c r="GZ10">
        <v>73</v>
      </c>
      <c r="HA10">
        <v>74</v>
      </c>
      <c r="HB10">
        <v>75</v>
      </c>
      <c r="HC10">
        <v>76</v>
      </c>
      <c r="HD10">
        <v>77</v>
      </c>
      <c r="HE10">
        <v>78</v>
      </c>
      <c r="HF10" s="5">
        <v>79</v>
      </c>
      <c r="HG10">
        <v>80</v>
      </c>
      <c r="HH10">
        <v>81</v>
      </c>
      <c r="HI10">
        <v>82</v>
      </c>
      <c r="HJ10">
        <v>83</v>
      </c>
      <c r="HK10">
        <v>84</v>
      </c>
      <c r="HL10">
        <v>85</v>
      </c>
      <c r="HM10" s="5">
        <v>86</v>
      </c>
      <c r="HN10">
        <v>87</v>
      </c>
      <c r="HO10">
        <v>88</v>
      </c>
      <c r="HP10">
        <v>89</v>
      </c>
      <c r="HQ10">
        <v>90</v>
      </c>
      <c r="HR10">
        <v>91</v>
      </c>
      <c r="HS10">
        <v>92</v>
      </c>
      <c r="HT10" s="6">
        <v>93</v>
      </c>
      <c r="IH10" s="13">
        <v>4</v>
      </c>
      <c r="II10" s="13">
        <v>5</v>
      </c>
      <c r="IJ10" s="13">
        <v>6</v>
      </c>
      <c r="IK10" s="13">
        <v>7</v>
      </c>
      <c r="IL10" s="13">
        <v>8</v>
      </c>
      <c r="IM10" s="22">
        <v>9</v>
      </c>
      <c r="IN10" s="13">
        <v>10</v>
      </c>
      <c r="IO10" s="13">
        <v>11</v>
      </c>
      <c r="IP10" s="13">
        <v>12</v>
      </c>
      <c r="IQ10" s="13">
        <v>13</v>
      </c>
      <c r="IR10" s="13">
        <v>14</v>
      </c>
      <c r="IS10" s="13">
        <v>15</v>
      </c>
      <c r="IT10" s="22">
        <v>16</v>
      </c>
      <c r="IU10" s="13">
        <v>17</v>
      </c>
      <c r="IV10" s="13">
        <v>18</v>
      </c>
      <c r="IW10" s="13">
        <v>19</v>
      </c>
      <c r="IX10" s="13">
        <v>20</v>
      </c>
      <c r="IY10" s="13">
        <v>21</v>
      </c>
      <c r="IZ10" s="13">
        <v>22</v>
      </c>
      <c r="JA10" s="22">
        <v>23</v>
      </c>
      <c r="JB10" s="13">
        <v>24</v>
      </c>
      <c r="JC10" s="13">
        <v>25</v>
      </c>
      <c r="JD10" s="13">
        <v>26</v>
      </c>
      <c r="JE10" s="13">
        <v>27</v>
      </c>
      <c r="JF10" s="13">
        <v>28</v>
      </c>
      <c r="JG10" s="13">
        <v>29</v>
      </c>
      <c r="JH10" s="22">
        <v>30</v>
      </c>
      <c r="JI10" s="13">
        <v>31</v>
      </c>
      <c r="JJ10" s="13">
        <v>32</v>
      </c>
      <c r="JK10" s="13">
        <v>33</v>
      </c>
      <c r="JL10" s="21">
        <v>34</v>
      </c>
      <c r="JM10" s="13">
        <v>35</v>
      </c>
      <c r="JN10" s="13">
        <v>36</v>
      </c>
      <c r="JO10" s="22">
        <v>37</v>
      </c>
      <c r="JP10" s="13">
        <v>38</v>
      </c>
      <c r="JQ10" s="13">
        <v>39</v>
      </c>
      <c r="JR10" s="13">
        <v>40</v>
      </c>
      <c r="JS10" s="13">
        <v>41</v>
      </c>
      <c r="JT10" s="13">
        <v>42</v>
      </c>
      <c r="JU10" s="13">
        <v>43</v>
      </c>
      <c r="JV10" s="22">
        <v>44</v>
      </c>
      <c r="JW10" s="13">
        <v>45</v>
      </c>
      <c r="JX10" s="13">
        <v>46</v>
      </c>
      <c r="JY10" s="13">
        <v>47</v>
      </c>
      <c r="JZ10" s="13">
        <v>48</v>
      </c>
      <c r="KA10" s="13">
        <v>49</v>
      </c>
      <c r="KB10" s="13">
        <v>50</v>
      </c>
      <c r="KC10" s="22">
        <v>51</v>
      </c>
      <c r="KD10" s="13">
        <v>52</v>
      </c>
      <c r="KE10" s="13">
        <v>53</v>
      </c>
      <c r="KF10" s="13">
        <v>54</v>
      </c>
      <c r="KG10" s="13">
        <v>55</v>
      </c>
      <c r="KH10" s="13">
        <v>56</v>
      </c>
      <c r="KI10" s="13">
        <v>57</v>
      </c>
      <c r="KJ10" s="22">
        <v>58</v>
      </c>
      <c r="KK10" s="13">
        <v>59</v>
      </c>
      <c r="KL10" s="13">
        <v>60</v>
      </c>
      <c r="KM10" s="13">
        <v>61</v>
      </c>
      <c r="KN10" s="13">
        <v>62</v>
      </c>
      <c r="KO10" s="13">
        <v>63</v>
      </c>
      <c r="KP10" s="21">
        <v>64</v>
      </c>
      <c r="KQ10" s="22">
        <v>65</v>
      </c>
      <c r="KR10" s="13">
        <v>66</v>
      </c>
      <c r="KS10" s="13">
        <v>67</v>
      </c>
      <c r="KT10" s="13">
        <v>68</v>
      </c>
      <c r="KU10" s="13">
        <v>69</v>
      </c>
      <c r="KV10" s="13">
        <v>70</v>
      </c>
      <c r="KW10" s="13">
        <v>71</v>
      </c>
      <c r="KX10" s="22">
        <v>72</v>
      </c>
      <c r="KY10" s="13">
        <v>73</v>
      </c>
      <c r="KZ10" s="13">
        <v>74</v>
      </c>
      <c r="LA10" s="13">
        <v>75</v>
      </c>
      <c r="LB10" s="13">
        <v>76</v>
      </c>
      <c r="LC10" s="13">
        <v>77</v>
      </c>
      <c r="LD10" s="13">
        <v>78</v>
      </c>
      <c r="LE10" s="22">
        <v>79</v>
      </c>
      <c r="LF10" s="13">
        <v>80</v>
      </c>
      <c r="LG10" s="13">
        <v>81</v>
      </c>
      <c r="LH10" s="13">
        <v>82</v>
      </c>
      <c r="LI10" s="13">
        <v>83</v>
      </c>
      <c r="LJ10" s="13">
        <v>84</v>
      </c>
      <c r="LK10" s="13">
        <v>85</v>
      </c>
      <c r="LL10" s="22">
        <v>86</v>
      </c>
      <c r="LM10" s="13">
        <v>87</v>
      </c>
      <c r="LN10" s="13">
        <v>88</v>
      </c>
      <c r="LO10" s="13">
        <v>89</v>
      </c>
      <c r="LP10" s="13">
        <v>90</v>
      </c>
      <c r="LQ10" s="13">
        <v>91</v>
      </c>
      <c r="LR10" s="13">
        <v>92</v>
      </c>
      <c r="LS10" s="23">
        <v>93</v>
      </c>
    </row>
    <row r="11" spans="3:342" x14ac:dyDescent="0.35">
      <c r="D11" s="58" t="s">
        <v>275</v>
      </c>
      <c r="E11" s="53" t="str">
        <f>VLOOKUP($D11,'Metric Nature'!$C:$D,2,0)&amp;IF(($F11&lt;(EA11)),"Below",IF(($F11&gt;(DZ11)),"Above","Within"))</f>
        <v>PositiveWithin</v>
      </c>
      <c r="F11" s="54">
        <f>DU11</f>
        <v>150275</v>
      </c>
      <c r="G11" s="54">
        <f>ED11</f>
        <v>151649.57142857142</v>
      </c>
      <c r="H11" s="55">
        <f>IFERROR(((F11-G11)/G11),0)</f>
        <v>-9.0641299914181305E-3</v>
      </c>
      <c r="I11" s="54">
        <f t="shared" ref="I11" si="0">EE11</f>
        <v>153223.83333333334</v>
      </c>
      <c r="J11" s="55">
        <f>IFERROR(((F11-I11)/I11),0)</f>
        <v>-1.9245265368855864E-2</v>
      </c>
      <c r="K11" s="54">
        <f t="shared" ref="K11" si="1">EC11</f>
        <v>18854.949086956676</v>
      </c>
      <c r="L11" s="56"/>
      <c r="M11" s="53" t="str">
        <f>VLOOKUP($D11,'Metric Nature'!$C:$D,2,0)&amp;IF(($N11&lt;(HZ11)),"Below",IF(($N11&gt;(HY11)),"Above","Within"))</f>
        <v>PositiveWithin</v>
      </c>
      <c r="N11" s="54">
        <f t="shared" ref="N11" si="2">HT11</f>
        <v>114579</v>
      </c>
      <c r="O11" s="54">
        <f>IC11</f>
        <v>115515.14285714286</v>
      </c>
      <c r="P11" s="55">
        <f>IFERROR(((N11-O11)/O11),0)</f>
        <v>-8.1040704620049635E-3</v>
      </c>
      <c r="Q11" s="54">
        <f t="shared" ref="Q11:Q16" si="3">ID11</f>
        <v>116398.53333333334</v>
      </c>
      <c r="R11" s="55">
        <f>IFERROR(((N11-Q11)/Q11),0)</f>
        <v>-1.5631926633668983E-2</v>
      </c>
      <c r="S11" s="54">
        <f t="shared" ref="S11" si="4">IB11</f>
        <v>14346.06091985437</v>
      </c>
      <c r="T11" s="56"/>
      <c r="U11" s="53" t="str">
        <f>VLOOKUP($D11,'Metric Nature'!$C:$D,2,0)&amp;IF(($V11&lt;(LY11)),"Below",IF(($V11&gt;(LX11)),"Above","Within"))</f>
        <v>PositiveWithin</v>
      </c>
      <c r="V11" s="54">
        <f t="shared" ref="V11" si="5">LS11</f>
        <v>35696</v>
      </c>
      <c r="W11" s="54">
        <f>MB11</f>
        <v>36134.428571428572</v>
      </c>
      <c r="X11" s="55">
        <f>IFERROR(((V11-W11)/W11),0)</f>
        <v>-1.2133264279021618E-2</v>
      </c>
      <c r="Y11" s="54">
        <f>MC11</f>
        <v>36825.300000000003</v>
      </c>
      <c r="Z11" s="55">
        <f>IFERROR(((V11-Y11)/Y11),0)</f>
        <v>-3.0666416838423659E-2</v>
      </c>
      <c r="AA11" s="54">
        <f t="shared" ref="AA11" si="6">MA11</f>
        <v>4482.8571439800899</v>
      </c>
      <c r="AB11" s="56"/>
      <c r="AI11" s="7" t="s">
        <v>275</v>
      </c>
      <c r="AJ11" s="8">
        <f t="shared" ref="AJ11:AS13" si="7">EI11+IH11</f>
        <v>169662</v>
      </c>
      <c r="AK11" s="8">
        <f t="shared" si="7"/>
        <v>178025</v>
      </c>
      <c r="AL11" s="8">
        <f t="shared" si="7"/>
        <v>143089</v>
      </c>
      <c r="AM11" s="8">
        <f t="shared" si="7"/>
        <v>135790</v>
      </c>
      <c r="AN11" s="8">
        <f t="shared" si="7"/>
        <v>139058</v>
      </c>
      <c r="AO11" s="8">
        <f t="shared" si="7"/>
        <v>167851</v>
      </c>
      <c r="AP11" s="8">
        <f t="shared" si="7"/>
        <v>181912</v>
      </c>
      <c r="AQ11" s="8">
        <f t="shared" si="7"/>
        <v>193325</v>
      </c>
      <c r="AR11" s="8">
        <f t="shared" si="7"/>
        <v>186934</v>
      </c>
      <c r="AS11" s="8">
        <f t="shared" si="7"/>
        <v>142694</v>
      </c>
      <c r="AT11" s="8">
        <f t="shared" ref="AT11:BC13" si="8">ES11+IR11</f>
        <v>135012</v>
      </c>
      <c r="AU11" s="8">
        <f t="shared" si="8"/>
        <v>155281</v>
      </c>
      <c r="AV11" s="8">
        <f t="shared" si="8"/>
        <v>160629</v>
      </c>
      <c r="AW11" s="8">
        <f t="shared" si="8"/>
        <v>170815</v>
      </c>
      <c r="AX11" s="8">
        <f t="shared" si="8"/>
        <v>198393</v>
      </c>
      <c r="AY11" s="8">
        <f t="shared" si="8"/>
        <v>185893</v>
      </c>
      <c r="AZ11" s="8">
        <f t="shared" si="8"/>
        <v>141408</v>
      </c>
      <c r="BA11" s="8">
        <f t="shared" si="8"/>
        <v>136911</v>
      </c>
      <c r="BB11" s="8">
        <f t="shared" si="8"/>
        <v>153723</v>
      </c>
      <c r="BC11" s="8">
        <f t="shared" si="8"/>
        <v>155021</v>
      </c>
      <c r="BD11" s="8">
        <f t="shared" ref="BD11:BM13" si="9">FC11+JB11</f>
        <v>157427</v>
      </c>
      <c r="BE11" s="8">
        <f t="shared" si="9"/>
        <v>165663</v>
      </c>
      <c r="BF11" s="8">
        <f t="shared" si="9"/>
        <v>169747</v>
      </c>
      <c r="BG11" s="8">
        <f t="shared" si="9"/>
        <v>135023</v>
      </c>
      <c r="BH11" s="8">
        <f t="shared" si="9"/>
        <v>129596</v>
      </c>
      <c r="BI11" s="8">
        <f t="shared" si="9"/>
        <v>149013</v>
      </c>
      <c r="BJ11" s="8">
        <f t="shared" si="9"/>
        <v>161128</v>
      </c>
      <c r="BK11" s="8">
        <f t="shared" si="9"/>
        <v>164278</v>
      </c>
      <c r="BL11" s="8">
        <f t="shared" si="9"/>
        <v>165082</v>
      </c>
      <c r="BM11" s="8">
        <f t="shared" si="9"/>
        <v>187120</v>
      </c>
      <c r="BN11" s="8">
        <f t="shared" ref="BN11:BW13" si="10">FM11+JL11</f>
        <v>149956</v>
      </c>
      <c r="BO11" s="8">
        <f t="shared" si="10"/>
        <v>133329</v>
      </c>
      <c r="BP11" s="8">
        <f t="shared" si="10"/>
        <v>172153</v>
      </c>
      <c r="BQ11" s="8">
        <f t="shared" si="10"/>
        <v>185735</v>
      </c>
      <c r="BR11" s="8">
        <f t="shared" si="10"/>
        <v>176714</v>
      </c>
      <c r="BS11" s="8">
        <f t="shared" si="10"/>
        <v>177191</v>
      </c>
      <c r="BT11" s="8">
        <f t="shared" si="10"/>
        <v>173644</v>
      </c>
      <c r="BU11" s="8">
        <f t="shared" si="10"/>
        <v>139816</v>
      </c>
      <c r="BV11" s="8">
        <f t="shared" si="10"/>
        <v>127193</v>
      </c>
      <c r="BW11" s="8">
        <f t="shared" si="10"/>
        <v>147284</v>
      </c>
      <c r="BX11" s="8">
        <f t="shared" ref="BX11:CG13" si="11">FW11+JV11</f>
        <v>154105</v>
      </c>
      <c r="BY11" s="8">
        <f t="shared" si="11"/>
        <v>163461</v>
      </c>
      <c r="BZ11" s="8">
        <f t="shared" si="11"/>
        <v>167754</v>
      </c>
      <c r="CA11" s="8">
        <f t="shared" si="11"/>
        <v>168405</v>
      </c>
      <c r="CB11" s="8">
        <f t="shared" si="11"/>
        <v>130965</v>
      </c>
      <c r="CC11" s="8">
        <f t="shared" si="11"/>
        <v>128948</v>
      </c>
      <c r="CD11" s="8">
        <f t="shared" si="11"/>
        <v>150742</v>
      </c>
      <c r="CE11" s="8">
        <f t="shared" si="11"/>
        <v>163379</v>
      </c>
      <c r="CF11" s="8">
        <f t="shared" si="11"/>
        <v>166145</v>
      </c>
      <c r="CG11" s="8">
        <f t="shared" si="11"/>
        <v>162954</v>
      </c>
      <c r="CH11" s="8">
        <f t="shared" ref="CH11:CQ13" si="12">GG11+KF11</f>
        <v>175423</v>
      </c>
      <c r="CI11" s="8">
        <f t="shared" si="12"/>
        <v>134201</v>
      </c>
      <c r="CJ11" s="8">
        <f t="shared" si="12"/>
        <v>127351</v>
      </c>
      <c r="CK11" s="8">
        <f t="shared" si="12"/>
        <v>150842</v>
      </c>
      <c r="CL11" s="8">
        <f t="shared" si="12"/>
        <v>157292</v>
      </c>
      <c r="CM11" s="8">
        <f t="shared" si="12"/>
        <v>154412</v>
      </c>
      <c r="CN11" s="8">
        <f t="shared" si="12"/>
        <v>157255</v>
      </c>
      <c r="CO11" s="8">
        <f t="shared" si="12"/>
        <v>164962</v>
      </c>
      <c r="CP11" s="8">
        <f t="shared" si="12"/>
        <v>126019</v>
      </c>
      <c r="CQ11" s="8">
        <f t="shared" si="12"/>
        <v>116060</v>
      </c>
      <c r="CR11" s="8">
        <f t="shared" ref="CR11:DA13" si="13">GQ11+KP11</f>
        <v>141448</v>
      </c>
      <c r="CS11" s="8">
        <f t="shared" si="13"/>
        <v>144554</v>
      </c>
      <c r="CT11" s="8">
        <f t="shared" si="13"/>
        <v>153562</v>
      </c>
      <c r="CU11" s="8">
        <f t="shared" si="13"/>
        <v>155932</v>
      </c>
      <c r="CV11" s="8">
        <f t="shared" si="13"/>
        <v>189491</v>
      </c>
      <c r="CW11" s="8">
        <f t="shared" si="13"/>
        <v>146214</v>
      </c>
      <c r="CX11" s="8">
        <f t="shared" si="13"/>
        <v>153815</v>
      </c>
      <c r="CY11" s="8">
        <f t="shared" si="13"/>
        <v>158869</v>
      </c>
      <c r="CZ11" s="8">
        <f t="shared" si="13"/>
        <v>154427</v>
      </c>
      <c r="DA11" s="8">
        <f t="shared" si="13"/>
        <v>152170</v>
      </c>
      <c r="DB11" s="8">
        <f t="shared" ref="DB11:DK13" si="14">HA11+KZ11</f>
        <v>165680</v>
      </c>
      <c r="DC11" s="8">
        <f t="shared" si="14"/>
        <v>175324</v>
      </c>
      <c r="DD11" s="8">
        <f t="shared" si="14"/>
        <v>136848</v>
      </c>
      <c r="DE11" s="8">
        <f t="shared" si="14"/>
        <v>120615</v>
      </c>
      <c r="DF11" s="8">
        <f t="shared" si="14"/>
        <v>143284</v>
      </c>
      <c r="DG11" s="8">
        <f t="shared" si="14"/>
        <v>154371</v>
      </c>
      <c r="DH11" s="8">
        <f t="shared" si="14"/>
        <v>157992</v>
      </c>
      <c r="DI11" s="8">
        <f t="shared" si="14"/>
        <v>180363</v>
      </c>
      <c r="DJ11" s="8">
        <f t="shared" si="14"/>
        <v>214010</v>
      </c>
      <c r="DK11" s="8">
        <f t="shared" si="14"/>
        <v>139883</v>
      </c>
      <c r="DL11" s="8">
        <f t="shared" ref="DL11:DU13" si="15">HK11+LJ11</f>
        <v>127153</v>
      </c>
      <c r="DM11" s="8">
        <f t="shared" si="15"/>
        <v>153103</v>
      </c>
      <c r="DN11" s="8">
        <f t="shared" si="15"/>
        <v>151998</v>
      </c>
      <c r="DO11" s="8">
        <f t="shared" si="15"/>
        <v>161240</v>
      </c>
      <c r="DP11" s="8">
        <f t="shared" si="15"/>
        <v>159686</v>
      </c>
      <c r="DQ11" s="8">
        <f t="shared" si="15"/>
        <v>169382</v>
      </c>
      <c r="DR11" s="8">
        <f t="shared" si="15"/>
        <v>139355</v>
      </c>
      <c r="DS11" s="8">
        <f t="shared" si="15"/>
        <v>127604</v>
      </c>
      <c r="DT11" s="8">
        <f t="shared" si="15"/>
        <v>152282</v>
      </c>
      <c r="DU11" s="8">
        <f t="shared" si="15"/>
        <v>150275</v>
      </c>
      <c r="DV11" s="14"/>
      <c r="DW11" s="8">
        <f t="shared" ref="DW11:DW25" si="16">_xlfn.QUARTILE.INC($AJ11:$DT11,1)</f>
        <v>141448</v>
      </c>
      <c r="DX11" s="8">
        <f t="shared" ref="DX11:DX25" si="17">_xlfn.QUARTILE.INC($AJ11:$DT11,3)</f>
        <v>167851</v>
      </c>
      <c r="DY11" s="8">
        <f t="shared" ref="DY11:DY17" si="18">DX11-DW11</f>
        <v>26403</v>
      </c>
      <c r="DZ11" s="8">
        <f>DX11+(1.25*DY11)</f>
        <v>200854.75</v>
      </c>
      <c r="EA11" s="8">
        <f>DW11-(1.25*DY11)</f>
        <v>108444.25</v>
      </c>
      <c r="EB11" s="14"/>
      <c r="EC11" s="9">
        <f t="shared" ref="EC11:EC17" si="19">_xlfn.STDEV.P(AJ11:DU11)</f>
        <v>18854.949086956676</v>
      </c>
      <c r="ED11" s="9">
        <f>AVERAGE(DN11:DT11)</f>
        <v>151649.57142857142</v>
      </c>
      <c r="EE11" s="9">
        <f>AVERAGE(CQ11:DT11)</f>
        <v>153223.83333333334</v>
      </c>
      <c r="EF11" s="1"/>
      <c r="EG11" s="7" t="s">
        <v>276</v>
      </c>
      <c r="EH11" s="7" t="s">
        <v>2</v>
      </c>
      <c r="EI11" s="8">
        <f>VLOOKUP($EG11,Data!$B:$CP,Daily!EI$10,0)</f>
        <v>128972</v>
      </c>
      <c r="EJ11" s="8">
        <f>VLOOKUP($EG11,Data!$B:$CP,Daily!EJ$10,0)</f>
        <v>134545</v>
      </c>
      <c r="EK11" s="8">
        <f>VLOOKUP($EG11,Data!$B:$CP,Daily!EK$10,0)</f>
        <v>108365</v>
      </c>
      <c r="EL11" s="8">
        <f>VLOOKUP($EG11,Data!$B:$CP,Daily!EL$10,0)</f>
        <v>103404</v>
      </c>
      <c r="EM11" s="8">
        <f>VLOOKUP($EG11,Data!$B:$CP,Daily!EM$10,0)</f>
        <v>105826</v>
      </c>
      <c r="EN11" s="8">
        <f>VLOOKUP($EG11,Data!$B:$CP,Daily!EN$10,0)</f>
        <v>127210</v>
      </c>
      <c r="EO11" s="8">
        <f>VLOOKUP($EG11,Data!$B:$CP,Daily!EO$10,0)</f>
        <v>137281</v>
      </c>
      <c r="EP11" s="8">
        <f>VLOOKUP($EG11,Data!$B:$CP,Daily!EP$10,0)</f>
        <v>146572</v>
      </c>
      <c r="EQ11" s="8">
        <f>VLOOKUP($EG11,Data!$B:$CP,Daily!EQ$10,0)</f>
        <v>141889</v>
      </c>
      <c r="ER11" s="8">
        <f>VLOOKUP($EG11,Data!$B:$CP,Daily!ER$10,0)</f>
        <v>108118</v>
      </c>
      <c r="ES11" s="8">
        <f>VLOOKUP($EG11,Data!$B:$CP,Daily!ES$10,0)</f>
        <v>102838</v>
      </c>
      <c r="ET11" s="8">
        <f>VLOOKUP($EG11,Data!$B:$CP,Daily!ET$10,0)</f>
        <v>118429</v>
      </c>
      <c r="EU11" s="8">
        <f>VLOOKUP($EG11,Data!$B:$CP,Daily!EU$10,0)</f>
        <v>122323</v>
      </c>
      <c r="EV11" s="8">
        <f>VLOOKUP($EG11,Data!$B:$CP,Daily!EV$10,0)</f>
        <v>129946</v>
      </c>
      <c r="EW11" s="8">
        <f>VLOOKUP($EG11,Data!$B:$CP,Daily!EW$10,0)</f>
        <v>152282</v>
      </c>
      <c r="EX11" s="8">
        <f>VLOOKUP($EG11,Data!$B:$CP,Daily!EX$10,0)</f>
        <v>141748</v>
      </c>
      <c r="EY11" s="8">
        <f>VLOOKUP($EG11,Data!$B:$CP,Daily!EY$10,0)</f>
        <v>107332</v>
      </c>
      <c r="EZ11" s="8">
        <f>VLOOKUP($EG11,Data!$B:$CP,Daily!EZ$10,0)</f>
        <v>102817</v>
      </c>
      <c r="FA11" s="8">
        <f>VLOOKUP($EG11,Data!$B:$CP,Daily!FA$10,0)</f>
        <v>117617</v>
      </c>
      <c r="FB11" s="8">
        <f>VLOOKUP($EG11,Data!$B:$CP,Daily!FB$10,0)</f>
        <v>118093</v>
      </c>
      <c r="FC11" s="8">
        <f>VLOOKUP($EG11,Data!$B:$CP,Daily!FC$10,0)</f>
        <v>119881</v>
      </c>
      <c r="FD11" s="8">
        <f>VLOOKUP($EG11,Data!$B:$CP,Daily!FD$10,0)</f>
        <v>126088</v>
      </c>
      <c r="FE11" s="8">
        <f>VLOOKUP($EG11,Data!$B:$CP,Daily!FE$10,0)</f>
        <v>129406</v>
      </c>
      <c r="FF11" s="8">
        <f>VLOOKUP($EG11,Data!$B:$CP,Daily!FF$10,0)</f>
        <v>102987</v>
      </c>
      <c r="FG11" s="8">
        <f>VLOOKUP($EG11,Data!$B:$CP,Daily!FG$10,0)</f>
        <v>98899</v>
      </c>
      <c r="FH11" s="8">
        <f>VLOOKUP($EG11,Data!$B:$CP,Daily!FH$10,0)</f>
        <v>114372</v>
      </c>
      <c r="FI11" s="8">
        <f>VLOOKUP($EG11,Data!$B:$CP,Daily!FI$10,0)</f>
        <v>123407</v>
      </c>
      <c r="FJ11" s="8">
        <f>VLOOKUP($EG11,Data!$B:$CP,Daily!FJ$10,0)</f>
        <v>124933</v>
      </c>
      <c r="FK11" s="8">
        <f>VLOOKUP($EG11,Data!$B:$CP,Daily!FK$10,0)</f>
        <v>125706</v>
      </c>
      <c r="FL11" s="8">
        <f>VLOOKUP($EG11,Data!$B:$CP,Daily!FL$10,0)</f>
        <v>142355</v>
      </c>
      <c r="FM11" s="8">
        <f>VLOOKUP($EG11,Data!$B:$CP,Daily!FM$10,0)</f>
        <v>114368</v>
      </c>
      <c r="FN11" s="8">
        <f>VLOOKUP($EG11,Data!$B:$CP,Daily!FN$10,0)</f>
        <v>101759</v>
      </c>
      <c r="FO11" s="8">
        <f>VLOOKUP($EG11,Data!$B:$CP,Daily!FO$10,0)</f>
        <v>132135</v>
      </c>
      <c r="FP11" s="8">
        <f>VLOOKUP($EG11,Data!$B:$CP,Daily!FP$10,0)</f>
        <v>141110</v>
      </c>
      <c r="FQ11" s="8">
        <f>VLOOKUP($EG11,Data!$B:$CP,Daily!FQ$10,0)</f>
        <v>133880</v>
      </c>
      <c r="FR11" s="8">
        <f>VLOOKUP($EG11,Data!$B:$CP,Daily!FR$10,0)</f>
        <v>132754</v>
      </c>
      <c r="FS11" s="8">
        <f>VLOOKUP($EG11,Data!$B:$CP,Daily!FS$10,0)</f>
        <v>131119</v>
      </c>
      <c r="FT11" s="8">
        <f>VLOOKUP($EG11,Data!$B:$CP,Daily!FT$10,0)</f>
        <v>105654</v>
      </c>
      <c r="FU11" s="8">
        <f>VLOOKUP($EG11,Data!$B:$CP,Daily!FU$10,0)</f>
        <v>96486</v>
      </c>
      <c r="FV11" s="8">
        <f>VLOOKUP($EG11,Data!$B:$CP,Daily!FV$10,0)</f>
        <v>112188</v>
      </c>
      <c r="FW11" s="8">
        <f>VLOOKUP($EG11,Data!$B:$CP,Daily!FW$10,0)</f>
        <v>117077</v>
      </c>
      <c r="FX11" s="8">
        <f>VLOOKUP($EG11,Data!$B:$CP,Daily!FX$10,0)</f>
        <v>123958</v>
      </c>
      <c r="FY11" s="8">
        <f>VLOOKUP($EG11,Data!$B:$CP,Daily!FY$10,0)</f>
        <v>127023</v>
      </c>
      <c r="FZ11" s="8">
        <f>VLOOKUP($EG11,Data!$B:$CP,Daily!FZ$10,0)</f>
        <v>127876</v>
      </c>
      <c r="GA11" s="8">
        <f>VLOOKUP($EG11,Data!$B:$CP,Daily!GA$10,0)</f>
        <v>99058</v>
      </c>
      <c r="GB11" s="8">
        <f>VLOOKUP($EG11,Data!$B:$CP,Daily!GB$10,0)</f>
        <v>98029</v>
      </c>
      <c r="GC11" s="8">
        <f>VLOOKUP($EG11,Data!$B:$CP,Daily!GC$10,0)</f>
        <v>115678</v>
      </c>
      <c r="GD11" s="8">
        <f>VLOOKUP($EG11,Data!$B:$CP,Daily!GD$10,0)</f>
        <v>125414</v>
      </c>
      <c r="GE11" s="8">
        <f>VLOOKUP($EG11,Data!$B:$CP,Daily!GE$10,0)</f>
        <v>126731</v>
      </c>
      <c r="GF11" s="8">
        <f>VLOOKUP($EG11,Data!$B:$CP,Daily!GF$10,0)</f>
        <v>123948</v>
      </c>
      <c r="GG11" s="8">
        <f>VLOOKUP($EG11,Data!$B:$CP,Daily!GG$10,0)</f>
        <v>133195</v>
      </c>
      <c r="GH11" s="8">
        <f>VLOOKUP($EG11,Data!$B:$CP,Daily!GH$10,0)</f>
        <v>101670</v>
      </c>
      <c r="GI11" s="8">
        <f>VLOOKUP($EG11,Data!$B:$CP,Daily!GI$10,0)</f>
        <v>97033</v>
      </c>
      <c r="GJ11" s="8">
        <f>VLOOKUP($EG11,Data!$B:$CP,Daily!GJ$10,0)</f>
        <v>113800</v>
      </c>
      <c r="GK11" s="8">
        <f>VLOOKUP($EG11,Data!$B:$CP,Daily!GK$10,0)</f>
        <v>119353</v>
      </c>
      <c r="GL11" s="8">
        <f>VLOOKUP($EG11,Data!$B:$CP,Daily!GL$10,0)</f>
        <v>117556</v>
      </c>
      <c r="GM11" s="8">
        <f>VLOOKUP($EG11,Data!$B:$CP,Daily!GM$10,0)</f>
        <v>119793</v>
      </c>
      <c r="GN11" s="8">
        <f>VLOOKUP($EG11,Data!$B:$CP,Daily!GN$10,0)</f>
        <v>125275</v>
      </c>
      <c r="GO11" s="8">
        <f>VLOOKUP($EG11,Data!$B:$CP,Daily!GO$10,0)</f>
        <v>95221</v>
      </c>
      <c r="GP11" s="8">
        <f>VLOOKUP($EG11,Data!$B:$CP,Daily!GP$10,0)</f>
        <v>87926</v>
      </c>
      <c r="GQ11" s="8">
        <f>VLOOKUP($EG11,Data!$B:$CP,Daily!GQ$10,0)</f>
        <v>107856</v>
      </c>
      <c r="GR11" s="8">
        <f>VLOOKUP($EG11,Data!$B:$CP,Daily!GR$10,0)</f>
        <v>109933</v>
      </c>
      <c r="GS11" s="8">
        <f>VLOOKUP($EG11,Data!$B:$CP,Daily!GS$10,0)</f>
        <v>116873</v>
      </c>
      <c r="GT11" s="8">
        <f>VLOOKUP($EG11,Data!$B:$CP,Daily!GT$10,0)</f>
        <v>118308</v>
      </c>
      <c r="GU11" s="8">
        <f>VLOOKUP($EG11,Data!$B:$CP,Daily!GU$10,0)</f>
        <v>141845</v>
      </c>
      <c r="GV11" s="8">
        <f>VLOOKUP($EG11,Data!$B:$CP,Daily!GV$10,0)</f>
        <v>110226</v>
      </c>
      <c r="GW11" s="8">
        <f>VLOOKUP($EG11,Data!$B:$CP,Daily!GW$10,0)</f>
        <v>116364</v>
      </c>
      <c r="GX11" s="8">
        <f>VLOOKUP($EG11,Data!$B:$CP,Daily!GX$10,0)</f>
        <v>120916</v>
      </c>
      <c r="GY11" s="8">
        <f>VLOOKUP($EG11,Data!$B:$CP,Daily!GY$10,0)</f>
        <v>117477</v>
      </c>
      <c r="GZ11" s="8">
        <f>VLOOKUP($EG11,Data!$B:$CP,Daily!GZ$10,0)</f>
        <v>115346</v>
      </c>
      <c r="HA11" s="8">
        <f>VLOOKUP($EG11,Data!$B:$CP,Daily!HA$10,0)</f>
        <v>125630</v>
      </c>
      <c r="HB11" s="8">
        <f>VLOOKUP($EG11,Data!$B:$CP,Daily!HB$10,0)</f>
        <v>133289</v>
      </c>
      <c r="HC11" s="8">
        <f>VLOOKUP($EG11,Data!$B:$CP,Daily!HC$10,0)</f>
        <v>103236</v>
      </c>
      <c r="HD11" s="8">
        <f>VLOOKUP($EG11,Data!$B:$CP,Daily!HD$10,0)</f>
        <v>91648</v>
      </c>
      <c r="HE11" s="8">
        <f>VLOOKUP($EG11,Data!$B:$CP,Daily!HE$10,0)</f>
        <v>109161</v>
      </c>
      <c r="HF11" s="8">
        <f>VLOOKUP($EG11,Data!$B:$CP,Daily!HF$10,0)</f>
        <v>117546</v>
      </c>
      <c r="HG11" s="8">
        <f>VLOOKUP($EG11,Data!$B:$CP,Daily!HG$10,0)</f>
        <v>119930</v>
      </c>
      <c r="HH11" s="8">
        <f>VLOOKUP($EG11,Data!$B:$CP,Daily!HH$10,0)</f>
        <v>137142</v>
      </c>
      <c r="HI11" s="8">
        <f>VLOOKUP($EG11,Data!$B:$CP,Daily!HI$10,0)</f>
        <v>163023</v>
      </c>
      <c r="HJ11" s="8">
        <f>VLOOKUP($EG11,Data!$B:$CP,Daily!HJ$10,0)</f>
        <v>105686</v>
      </c>
      <c r="HK11" s="8">
        <f>VLOOKUP($EG11,Data!$B:$CP,Daily!HK$10,0)</f>
        <v>96647</v>
      </c>
      <c r="HL11" s="8">
        <f>VLOOKUP($EG11,Data!$B:$CP,Daily!HL$10,0)</f>
        <v>117342</v>
      </c>
      <c r="HM11" s="8">
        <f>VLOOKUP($EG11,Data!$B:$CP,Daily!HM$10,0)</f>
        <v>116002</v>
      </c>
      <c r="HN11" s="8">
        <f>VLOOKUP($EG11,Data!$B:$CP,Daily!HN$10,0)</f>
        <v>123237</v>
      </c>
      <c r="HO11" s="8">
        <f>VLOOKUP($EG11,Data!$B:$CP,Daily!HO$10,0)</f>
        <v>122039</v>
      </c>
      <c r="HP11" s="8">
        <f>VLOOKUP($EG11,Data!$B:$CP,Daily!HP$10,0)</f>
        <v>128582</v>
      </c>
      <c r="HQ11" s="8">
        <f>VLOOKUP($EG11,Data!$B:$CP,Daily!HQ$10,0)</f>
        <v>105323</v>
      </c>
      <c r="HR11" s="8">
        <f>VLOOKUP($EG11,Data!$B:$CP,Daily!HR$10,0)</f>
        <v>96961</v>
      </c>
      <c r="HS11" s="8">
        <f>VLOOKUP($EG11,Data!$B:$CP,Daily!HS$10,0)</f>
        <v>116462</v>
      </c>
      <c r="HT11" s="8">
        <f>VLOOKUP($EG11,Data!$B:$CP,Daily!HT$10,0)</f>
        <v>114579</v>
      </c>
      <c r="HU11" s="13"/>
      <c r="HV11" s="8">
        <f>_xlfn.QUARTILE.INC($EI11:$HS11,1)</f>
        <v>107856</v>
      </c>
      <c r="HW11" s="8">
        <f>_xlfn.QUARTILE.INC($EI11:$HS11,3)</f>
        <v>127210</v>
      </c>
      <c r="HX11" s="8">
        <f t="shared" ref="HX11" si="20">HW11-HV11</f>
        <v>19354</v>
      </c>
      <c r="HY11" s="8">
        <f>HW11+(1.25*HX11)</f>
        <v>151402.5</v>
      </c>
      <c r="HZ11" s="8">
        <f>HV11-(1.25*HX11)</f>
        <v>83663.5</v>
      </c>
      <c r="IA11" s="41"/>
      <c r="IB11" s="9">
        <f t="shared" ref="IB11:IB16" si="21">_xlfn.STDEV.P(EI11:HT11)</f>
        <v>14346.06091985437</v>
      </c>
      <c r="IC11" s="9">
        <f>AVERAGE(HM11:HS11)</f>
        <v>115515.14285714286</v>
      </c>
      <c r="ID11" s="9">
        <f>AVERAGE(GP11:HS11)</f>
        <v>116398.53333333334</v>
      </c>
      <c r="IE11" s="1"/>
      <c r="IF11" s="7" t="s">
        <v>277</v>
      </c>
      <c r="IG11" s="7" t="s">
        <v>2</v>
      </c>
      <c r="IH11" s="8">
        <f>VLOOKUP($IF11,Data!$B:$CP,Daily!IH$10,0)</f>
        <v>40690</v>
      </c>
      <c r="II11" s="8">
        <f>VLOOKUP($IF11,Data!$B:$CP,Daily!II$10,0)</f>
        <v>43480</v>
      </c>
      <c r="IJ11" s="8">
        <f>VLOOKUP($IF11,Data!$B:$CP,Daily!IJ$10,0)</f>
        <v>34724</v>
      </c>
      <c r="IK11" s="8">
        <f>VLOOKUP($IF11,Data!$B:$CP,Daily!IK$10,0)</f>
        <v>32386</v>
      </c>
      <c r="IL11" s="8">
        <f>VLOOKUP($IF11,Data!$B:$CP,Daily!IL$10,0)</f>
        <v>33232</v>
      </c>
      <c r="IM11" s="8">
        <f>VLOOKUP($IF11,Data!$B:$CP,Daily!IM$10,0)</f>
        <v>40641</v>
      </c>
      <c r="IN11" s="8">
        <f>VLOOKUP($IF11,Data!$B:$CP,Daily!IN$10,0)</f>
        <v>44631</v>
      </c>
      <c r="IO11" s="8">
        <f>VLOOKUP($IF11,Data!$B:$CP,Daily!IO$10,0)</f>
        <v>46753</v>
      </c>
      <c r="IP11" s="8">
        <f>VLOOKUP($IF11,Data!$B:$CP,Daily!IP$10,0)</f>
        <v>45045</v>
      </c>
      <c r="IQ11" s="8">
        <f>VLOOKUP($IF11,Data!$B:$CP,Daily!IQ$10,0)</f>
        <v>34576</v>
      </c>
      <c r="IR11" s="8">
        <f>VLOOKUP($IF11,Data!$B:$CP,Daily!IR$10,0)</f>
        <v>32174</v>
      </c>
      <c r="IS11" s="8">
        <f>VLOOKUP($IF11,Data!$B:$CP,Daily!IS$10,0)</f>
        <v>36852</v>
      </c>
      <c r="IT11" s="8">
        <f>VLOOKUP($IF11,Data!$B:$CP,Daily!IT$10,0)</f>
        <v>38306</v>
      </c>
      <c r="IU11" s="8">
        <f>VLOOKUP($IF11,Data!$B:$CP,Daily!IU$10,0)</f>
        <v>40869</v>
      </c>
      <c r="IV11" s="8">
        <f>VLOOKUP($IF11,Data!$B:$CP,Daily!IV$10,0)</f>
        <v>46111</v>
      </c>
      <c r="IW11" s="8">
        <f>VLOOKUP($IF11,Data!$B:$CP,Daily!IW$10,0)</f>
        <v>44145</v>
      </c>
      <c r="IX11" s="8">
        <f>VLOOKUP($IF11,Data!$B:$CP,Daily!IX$10,0)</f>
        <v>34076</v>
      </c>
      <c r="IY11" s="8">
        <f>VLOOKUP($IF11,Data!$B:$CP,Daily!IY$10,0)</f>
        <v>34094</v>
      </c>
      <c r="IZ11" s="8">
        <f>VLOOKUP($IF11,Data!$B:$CP,Daily!IZ$10,0)</f>
        <v>36106</v>
      </c>
      <c r="JA11" s="8">
        <f>VLOOKUP($IF11,Data!$B:$CP,Daily!JA$10,0)</f>
        <v>36928</v>
      </c>
      <c r="JB11" s="8">
        <f>VLOOKUP($IF11,Data!$B:$CP,Daily!JB$10,0)</f>
        <v>37546</v>
      </c>
      <c r="JC11" s="8">
        <f>VLOOKUP($IF11,Data!$B:$CP,Daily!JC$10,0)</f>
        <v>39575</v>
      </c>
      <c r="JD11" s="8">
        <f>VLOOKUP($IF11,Data!$B:$CP,Daily!JD$10,0)</f>
        <v>40341</v>
      </c>
      <c r="JE11" s="8">
        <f>VLOOKUP($IF11,Data!$B:$CP,Daily!JE$10,0)</f>
        <v>32036</v>
      </c>
      <c r="JF11" s="8">
        <f>VLOOKUP($IF11,Data!$B:$CP,Daily!JF$10,0)</f>
        <v>30697</v>
      </c>
      <c r="JG11" s="8">
        <f>VLOOKUP($IF11,Data!$B:$CP,Daily!JG$10,0)</f>
        <v>34641</v>
      </c>
      <c r="JH11" s="8">
        <f>VLOOKUP($IF11,Data!$B:$CP,Daily!JH$10,0)</f>
        <v>37721</v>
      </c>
      <c r="JI11" s="8">
        <f>VLOOKUP($IF11,Data!$B:$CP,Daily!JI$10,0)</f>
        <v>39345</v>
      </c>
      <c r="JJ11" s="8">
        <f>VLOOKUP($IF11,Data!$B:$CP,Daily!JJ$10,0)</f>
        <v>39376</v>
      </c>
      <c r="JK11" s="8">
        <f>VLOOKUP($IF11,Data!$B:$CP,Daily!JK$10,0)</f>
        <v>44765</v>
      </c>
      <c r="JL11" s="8">
        <f>VLOOKUP($IF11,Data!$B:$CP,Daily!JL$10,0)</f>
        <v>35588</v>
      </c>
      <c r="JM11" s="8">
        <f>VLOOKUP($IF11,Data!$B:$CP,Daily!JM$10,0)</f>
        <v>31570</v>
      </c>
      <c r="JN11" s="8">
        <f>VLOOKUP($IF11,Data!$B:$CP,Daily!JN$10,0)</f>
        <v>40018</v>
      </c>
      <c r="JO11" s="8">
        <f>VLOOKUP($IF11,Data!$B:$CP,Daily!JO$10,0)</f>
        <v>44625</v>
      </c>
      <c r="JP11" s="8">
        <f>VLOOKUP($IF11,Data!$B:$CP,Daily!JP$10,0)</f>
        <v>42834</v>
      </c>
      <c r="JQ11" s="8">
        <f>VLOOKUP($IF11,Data!$B:$CP,Daily!JQ$10,0)</f>
        <v>44437</v>
      </c>
      <c r="JR11" s="8">
        <f>VLOOKUP($IF11,Data!$B:$CP,Daily!JR$10,0)</f>
        <v>42525</v>
      </c>
      <c r="JS11" s="8">
        <f>VLOOKUP($IF11,Data!$B:$CP,Daily!JS$10,0)</f>
        <v>34162</v>
      </c>
      <c r="JT11" s="8">
        <f>VLOOKUP($IF11,Data!$B:$CP,Daily!JT$10,0)</f>
        <v>30707</v>
      </c>
      <c r="JU11" s="8">
        <f>VLOOKUP($IF11,Data!$B:$CP,Daily!JU$10,0)</f>
        <v>35096</v>
      </c>
      <c r="JV11" s="8">
        <f>VLOOKUP($IF11,Data!$B:$CP,Daily!JV$10,0)</f>
        <v>37028</v>
      </c>
      <c r="JW11" s="8">
        <f>VLOOKUP($IF11,Data!$B:$CP,Daily!JW$10,0)</f>
        <v>39503</v>
      </c>
      <c r="JX11" s="8">
        <f>VLOOKUP($IF11,Data!$B:$CP,Daily!JX$10,0)</f>
        <v>40731</v>
      </c>
      <c r="JY11" s="8">
        <f>VLOOKUP($IF11,Data!$B:$CP,Daily!JY$10,0)</f>
        <v>40529</v>
      </c>
      <c r="JZ11" s="8">
        <f>VLOOKUP($IF11,Data!$B:$CP,Daily!JZ$10,0)</f>
        <v>31907</v>
      </c>
      <c r="KA11" s="8">
        <f>VLOOKUP($IF11,Data!$B:$CP,Daily!KA$10,0)</f>
        <v>30919</v>
      </c>
      <c r="KB11" s="8">
        <f>VLOOKUP($IF11,Data!$B:$CP,Daily!KB$10,0)</f>
        <v>35064</v>
      </c>
      <c r="KC11" s="8">
        <f>VLOOKUP($IF11,Data!$B:$CP,Daily!KC$10,0)</f>
        <v>37965</v>
      </c>
      <c r="KD11" s="8">
        <f>VLOOKUP($IF11,Data!$B:$CP,Daily!KD$10,0)</f>
        <v>39414</v>
      </c>
      <c r="KE11" s="8">
        <f>VLOOKUP($IF11,Data!$B:$CP,Daily!KE$10,0)</f>
        <v>39006</v>
      </c>
      <c r="KF11" s="8">
        <f>VLOOKUP($IF11,Data!$B:$CP,Daily!KF$10,0)</f>
        <v>42228</v>
      </c>
      <c r="KG11" s="8">
        <f>VLOOKUP($IF11,Data!$B:$CP,Daily!KG$10,0)</f>
        <v>32531</v>
      </c>
      <c r="KH11" s="8">
        <f>VLOOKUP($IF11,Data!$B:$CP,Daily!KH$10,0)</f>
        <v>30318</v>
      </c>
      <c r="KI11" s="8">
        <f>VLOOKUP($IF11,Data!$B:$CP,Daily!KI$10,0)</f>
        <v>37042</v>
      </c>
      <c r="KJ11" s="8">
        <f>VLOOKUP($IF11,Data!$B:$CP,Daily!KJ$10,0)</f>
        <v>37939</v>
      </c>
      <c r="KK11" s="8">
        <f>VLOOKUP($IF11,Data!$B:$CP,Daily!KK$10,0)</f>
        <v>36856</v>
      </c>
      <c r="KL11" s="8">
        <f>VLOOKUP($IF11,Data!$B:$CP,Daily!KL$10,0)</f>
        <v>37462</v>
      </c>
      <c r="KM11" s="8">
        <f>VLOOKUP($IF11,Data!$B:$CP,Daily!KM$10,0)</f>
        <v>39687</v>
      </c>
      <c r="KN11" s="8">
        <f>VLOOKUP($IF11,Data!$B:$CP,Daily!KN$10,0)</f>
        <v>30798</v>
      </c>
      <c r="KO11" s="8">
        <f>VLOOKUP($IF11,Data!$B:$CP,Daily!KO$10,0)</f>
        <v>28134</v>
      </c>
      <c r="KP11" s="8">
        <f>VLOOKUP($IF11,Data!$B:$CP,Daily!KP$10,0)</f>
        <v>33592</v>
      </c>
      <c r="KQ11" s="8">
        <f>VLOOKUP($IF11,Data!$B:$CP,Daily!KQ$10,0)</f>
        <v>34621</v>
      </c>
      <c r="KR11" s="8">
        <f>VLOOKUP($IF11,Data!$B:$CP,Daily!KR$10,0)</f>
        <v>36689</v>
      </c>
      <c r="KS11" s="8">
        <f>VLOOKUP($IF11,Data!$B:$CP,Daily!KS$10,0)</f>
        <v>37624</v>
      </c>
      <c r="KT11" s="8">
        <f>VLOOKUP($IF11,Data!$B:$CP,Daily!KT$10,0)</f>
        <v>47646</v>
      </c>
      <c r="KU11" s="8">
        <f>VLOOKUP($IF11,Data!$B:$CP,Daily!KU$10,0)</f>
        <v>35988</v>
      </c>
      <c r="KV11" s="8">
        <f>VLOOKUP($IF11,Data!$B:$CP,Daily!KV$10,0)</f>
        <v>37451</v>
      </c>
      <c r="KW11" s="8">
        <f>VLOOKUP($IF11,Data!$B:$CP,Daily!KW$10,0)</f>
        <v>37953</v>
      </c>
      <c r="KX11" s="8">
        <f>VLOOKUP($IF11,Data!$B:$CP,Daily!KX$10,0)</f>
        <v>36950</v>
      </c>
      <c r="KY11" s="8">
        <f>VLOOKUP($IF11,Data!$B:$CP,Daily!KY$10,0)</f>
        <v>36824</v>
      </c>
      <c r="KZ11" s="8">
        <f>VLOOKUP($IF11,Data!$B:$CP,Daily!KZ$10,0)</f>
        <v>40050</v>
      </c>
      <c r="LA11" s="8">
        <f>VLOOKUP($IF11,Data!$B:$CP,Daily!LA$10,0)</f>
        <v>42035</v>
      </c>
      <c r="LB11" s="8">
        <f>VLOOKUP($IF11,Data!$B:$CP,Daily!LB$10,0)</f>
        <v>33612</v>
      </c>
      <c r="LC11" s="8">
        <f>VLOOKUP($IF11,Data!$B:$CP,Daily!LC$10,0)</f>
        <v>28967</v>
      </c>
      <c r="LD11" s="8">
        <f>VLOOKUP($IF11,Data!$B:$CP,Daily!LD$10,0)</f>
        <v>34123</v>
      </c>
      <c r="LE11" s="8">
        <f>VLOOKUP($IF11,Data!$B:$CP,Daily!LE$10,0)</f>
        <v>36825</v>
      </c>
      <c r="LF11" s="8">
        <f>VLOOKUP($IF11,Data!$B:$CP,Daily!LF$10,0)</f>
        <v>38062</v>
      </c>
      <c r="LG11" s="8">
        <f>VLOOKUP($IF11,Data!$B:$CP,Daily!LG$10,0)</f>
        <v>43221</v>
      </c>
      <c r="LH11" s="8">
        <f>VLOOKUP($IF11,Data!$B:$CP,Daily!LH$10,0)</f>
        <v>50987</v>
      </c>
      <c r="LI11" s="8">
        <f>VLOOKUP($IF11,Data!$B:$CP,Daily!LI$10,0)</f>
        <v>34197</v>
      </c>
      <c r="LJ11" s="8">
        <f>VLOOKUP($IF11,Data!$B:$CP,Daily!LJ$10,0)</f>
        <v>30506</v>
      </c>
      <c r="LK11" s="8">
        <f>VLOOKUP($IF11,Data!$B:$CP,Daily!LK$10,0)</f>
        <v>35761</v>
      </c>
      <c r="LL11" s="8">
        <f>VLOOKUP($IF11,Data!$B:$CP,Daily!LL$10,0)</f>
        <v>35996</v>
      </c>
      <c r="LM11" s="8">
        <f>VLOOKUP($IF11,Data!$B:$CP,Daily!LM$10,0)</f>
        <v>38003</v>
      </c>
      <c r="LN11" s="8">
        <f>VLOOKUP($IF11,Data!$B:$CP,Daily!LN$10,0)</f>
        <v>37647</v>
      </c>
      <c r="LO11" s="8">
        <f>VLOOKUP($IF11,Data!$B:$CP,Daily!LO$10,0)</f>
        <v>40800</v>
      </c>
      <c r="LP11" s="8">
        <f>VLOOKUP($IF11,Data!$B:$CP,Daily!LP$10,0)</f>
        <v>34032</v>
      </c>
      <c r="LQ11" s="8">
        <f>VLOOKUP($IF11,Data!$B:$CP,Daily!LQ$10,0)</f>
        <v>30643</v>
      </c>
      <c r="LR11" s="8">
        <f>VLOOKUP($IF11,Data!$B:$CP,Daily!LR$10,0)</f>
        <v>35820</v>
      </c>
      <c r="LS11" s="8">
        <f>VLOOKUP($IF11,Data!$B:$CP,Daily!LS$10,0)</f>
        <v>35696</v>
      </c>
      <c r="LU11" s="8">
        <f>_xlfn.QUARTILE.INC($IH11:$LR11,1)</f>
        <v>34162</v>
      </c>
      <c r="LV11" s="8">
        <f>_xlfn.QUARTILE.INC($IH11:$LR11,3)</f>
        <v>40341</v>
      </c>
      <c r="LW11" s="8">
        <f t="shared" ref="LW11" si="22">LV11-LU11</f>
        <v>6179</v>
      </c>
      <c r="LX11" s="8">
        <f>LV11+(1.25*LW11)</f>
        <v>48064.75</v>
      </c>
      <c r="LY11" s="8">
        <f>LU11-(1.25*LW11)</f>
        <v>26438.25</v>
      </c>
      <c r="LZ11" s="41"/>
      <c r="MA11" s="9">
        <f t="shared" ref="MA11:MA17" si="23">_xlfn.STDEV.P(JL11:LS11)</f>
        <v>4482.8571439800899</v>
      </c>
      <c r="MB11" s="9">
        <f>AVERAGE(LL11:LR11)</f>
        <v>36134.428571428572</v>
      </c>
      <c r="MC11" s="9">
        <f>AVERAGE(KO11:LR11)</f>
        <v>36825.300000000003</v>
      </c>
    </row>
    <row r="12" spans="3:342" x14ac:dyDescent="0.35">
      <c r="D12" s="59" t="s">
        <v>278</v>
      </c>
      <c r="E12" s="53" t="str">
        <f>VLOOKUP($D12,'Metric Nature'!$C:$D,2,0)&amp;IF(($F12&lt;(EA12)),"Below",IF(($F12&gt;(DZ12)),"Above","Within"))</f>
        <v>PositiveWithin</v>
      </c>
      <c r="F12" s="28">
        <f t="shared" ref="F12:F18" si="24">DU12</f>
        <v>131829</v>
      </c>
      <c r="G12" s="54">
        <f t="shared" ref="G12:G16" si="25">ED12</f>
        <v>132805.85714285713</v>
      </c>
      <c r="H12" s="48">
        <f t="shared" ref="H12:H17" si="26">IFERROR(((F12-G12)/G12),0)</f>
        <v>-7.355527563865958E-3</v>
      </c>
      <c r="I12" s="28">
        <f>EE12</f>
        <v>132876.29999999999</v>
      </c>
      <c r="J12" s="48">
        <f t="shared" ref="J12:J17" si="27">IFERROR(((F12-I12)/I12),0)</f>
        <v>-7.881766725894598E-3</v>
      </c>
      <c r="K12" s="28">
        <f>EC12</f>
        <v>14897.007008042063</v>
      </c>
      <c r="L12" s="50"/>
      <c r="M12" s="53" t="str">
        <f>VLOOKUP($D12,'Metric Nature'!$C:$D,2,0)&amp;IF(($N12&lt;(HZ12)),"Below",IF(($N12&gt;(HY12)),"Above","Within"))</f>
        <v>PositiveWithin</v>
      </c>
      <c r="N12" s="28">
        <f t="shared" ref="N12:N16" si="28">HT12</f>
        <v>99610</v>
      </c>
      <c r="O12" s="54">
        <f t="shared" ref="O12:O16" si="29">IC12</f>
        <v>100176.14285714286</v>
      </c>
      <c r="P12" s="55">
        <f t="shared" ref="P12:P24" si="30">IFERROR(((N12-O12)/O12),0)</f>
        <v>-5.6514739038236728E-3</v>
      </c>
      <c r="Q12" s="54">
        <f t="shared" si="3"/>
        <v>100015.8</v>
      </c>
      <c r="R12" s="48">
        <f t="shared" ref="R12:R17" si="31">IFERROR(((N12-Q12)/Q12),0)</f>
        <v>-4.0573589372879379E-3</v>
      </c>
      <c r="S12" s="28">
        <f t="shared" ref="S12:S24" si="32">IB12</f>
        <v>11318.00993961438</v>
      </c>
      <c r="T12" s="50"/>
      <c r="U12" s="53" t="str">
        <f>VLOOKUP($D12,'Metric Nature'!$C:$D,2,0)&amp;IF(($V12&lt;(LY12)),"Below",IF(($V12&gt;(LX12)),"Above","Within"))</f>
        <v>PositiveWithin</v>
      </c>
      <c r="V12" s="28">
        <f>LS12</f>
        <v>32219</v>
      </c>
      <c r="W12" s="54">
        <f t="shared" ref="W12:W16" si="33">MB12</f>
        <v>32629.714285714286</v>
      </c>
      <c r="X12" s="48">
        <f t="shared" ref="X12:X17" si="34">IFERROR(((V12-W12)/W12),0)</f>
        <v>-1.2587124794227888E-2</v>
      </c>
      <c r="Y12" s="54">
        <f t="shared" ref="Y12:Y16" si="35">MC12</f>
        <v>32860.5</v>
      </c>
      <c r="Z12" s="48">
        <f t="shared" ref="Z12:Z17" si="36">IFERROR(((V12-Y12)/Y12),0)</f>
        <v>-1.9521918412683921E-2</v>
      </c>
      <c r="AA12" s="28">
        <f>MA12</f>
        <v>3635.8223316740878</v>
      </c>
      <c r="AB12" s="50"/>
      <c r="AC12" s="1"/>
      <c r="AD12" s="1"/>
      <c r="AE12" s="1"/>
      <c r="AF12" s="1"/>
      <c r="AG12" s="1"/>
      <c r="AH12" s="1"/>
      <c r="AI12" s="7" t="s">
        <v>278</v>
      </c>
      <c r="AJ12" s="8">
        <f t="shared" si="7"/>
        <v>147077</v>
      </c>
      <c r="AK12" s="8">
        <f t="shared" si="7"/>
        <v>154191</v>
      </c>
      <c r="AL12" s="8">
        <f t="shared" si="7"/>
        <v>123966</v>
      </c>
      <c r="AM12" s="8">
        <f t="shared" si="7"/>
        <v>119009</v>
      </c>
      <c r="AN12" s="8">
        <f t="shared" si="7"/>
        <v>122331</v>
      </c>
      <c r="AO12" s="8">
        <f t="shared" si="7"/>
        <v>144309</v>
      </c>
      <c r="AP12" s="8">
        <f t="shared" si="7"/>
        <v>151605</v>
      </c>
      <c r="AQ12" s="8">
        <f t="shared" si="7"/>
        <v>162704</v>
      </c>
      <c r="AR12" s="8">
        <f t="shared" si="7"/>
        <v>159268</v>
      </c>
      <c r="AS12" s="8">
        <f t="shared" si="7"/>
        <v>122983</v>
      </c>
      <c r="AT12" s="8">
        <f t="shared" si="8"/>
        <v>117802</v>
      </c>
      <c r="AU12" s="8">
        <f t="shared" si="8"/>
        <v>134381</v>
      </c>
      <c r="AV12" s="8">
        <f t="shared" si="8"/>
        <v>137292</v>
      </c>
      <c r="AW12" s="8">
        <f t="shared" si="8"/>
        <v>146357</v>
      </c>
      <c r="AX12" s="8">
        <f t="shared" si="8"/>
        <v>160513</v>
      </c>
      <c r="AY12" s="8">
        <f t="shared" si="8"/>
        <v>158761</v>
      </c>
      <c r="AZ12" s="8">
        <f t="shared" si="8"/>
        <v>122354</v>
      </c>
      <c r="BA12" s="8">
        <f t="shared" si="8"/>
        <v>120109</v>
      </c>
      <c r="BB12" s="8">
        <f t="shared" si="8"/>
        <v>132614</v>
      </c>
      <c r="BC12" s="8">
        <f t="shared" si="8"/>
        <v>129814</v>
      </c>
      <c r="BD12" s="8">
        <f t="shared" si="9"/>
        <v>135808</v>
      </c>
      <c r="BE12" s="8">
        <f t="shared" si="9"/>
        <v>141491</v>
      </c>
      <c r="BF12" s="8">
        <f t="shared" si="9"/>
        <v>146620</v>
      </c>
      <c r="BG12" s="8">
        <f t="shared" si="9"/>
        <v>117666</v>
      </c>
      <c r="BH12" s="8">
        <f t="shared" si="9"/>
        <v>114721</v>
      </c>
      <c r="BI12" s="8">
        <f t="shared" si="9"/>
        <v>129021</v>
      </c>
      <c r="BJ12" s="8">
        <f t="shared" si="9"/>
        <v>137634</v>
      </c>
      <c r="BK12" s="8">
        <f t="shared" si="9"/>
        <v>141833</v>
      </c>
      <c r="BL12" s="8">
        <f t="shared" si="9"/>
        <v>139694</v>
      </c>
      <c r="BM12" s="8">
        <f t="shared" si="9"/>
        <v>155500</v>
      </c>
      <c r="BN12" s="8">
        <f t="shared" si="10"/>
        <v>127062</v>
      </c>
      <c r="BO12" s="8">
        <f t="shared" si="10"/>
        <v>116889</v>
      </c>
      <c r="BP12" s="8">
        <f t="shared" si="10"/>
        <v>148688</v>
      </c>
      <c r="BQ12" s="8">
        <f t="shared" si="10"/>
        <v>159979</v>
      </c>
      <c r="BR12" s="8">
        <f t="shared" si="10"/>
        <v>148095</v>
      </c>
      <c r="BS12" s="8">
        <f t="shared" si="10"/>
        <v>152542</v>
      </c>
      <c r="BT12" s="8">
        <f t="shared" si="10"/>
        <v>150550</v>
      </c>
      <c r="BU12" s="8">
        <f t="shared" si="10"/>
        <v>122959</v>
      </c>
      <c r="BV12" s="8">
        <f t="shared" si="10"/>
        <v>113329</v>
      </c>
      <c r="BW12" s="8">
        <f t="shared" si="10"/>
        <v>127686</v>
      </c>
      <c r="BX12" s="8">
        <f t="shared" si="11"/>
        <v>131510</v>
      </c>
      <c r="BY12" s="8">
        <f t="shared" si="11"/>
        <v>140474</v>
      </c>
      <c r="BZ12" s="8">
        <f t="shared" si="11"/>
        <v>144258</v>
      </c>
      <c r="CA12" s="8">
        <f t="shared" si="11"/>
        <v>146613</v>
      </c>
      <c r="CB12" s="8">
        <f t="shared" si="11"/>
        <v>115014</v>
      </c>
      <c r="CC12" s="8">
        <f t="shared" si="11"/>
        <v>110229</v>
      </c>
      <c r="CD12" s="8">
        <f t="shared" si="11"/>
        <v>130354</v>
      </c>
      <c r="CE12" s="8">
        <f t="shared" si="11"/>
        <v>138875</v>
      </c>
      <c r="CF12" s="8">
        <f t="shared" si="11"/>
        <v>142458</v>
      </c>
      <c r="CG12" s="8">
        <f t="shared" si="11"/>
        <v>141178</v>
      </c>
      <c r="CH12" s="8">
        <f t="shared" si="12"/>
        <v>152171</v>
      </c>
      <c r="CI12" s="8">
        <f t="shared" si="12"/>
        <v>117356</v>
      </c>
      <c r="CJ12" s="8">
        <f t="shared" si="12"/>
        <v>113221</v>
      </c>
      <c r="CK12" s="8">
        <f t="shared" si="12"/>
        <v>130605</v>
      </c>
      <c r="CL12" s="8">
        <f t="shared" si="12"/>
        <v>134753</v>
      </c>
      <c r="CM12" s="8">
        <f t="shared" si="12"/>
        <v>132990</v>
      </c>
      <c r="CN12" s="8">
        <f t="shared" si="12"/>
        <v>136460</v>
      </c>
      <c r="CO12" s="8">
        <f t="shared" si="12"/>
        <v>142847</v>
      </c>
      <c r="CP12" s="8">
        <f t="shared" si="12"/>
        <v>111746</v>
      </c>
      <c r="CQ12" s="8">
        <f t="shared" si="12"/>
        <v>102981</v>
      </c>
      <c r="CR12" s="8">
        <f t="shared" si="13"/>
        <v>123060</v>
      </c>
      <c r="CS12" s="8">
        <f t="shared" si="13"/>
        <v>125312</v>
      </c>
      <c r="CT12" s="8">
        <f t="shared" si="13"/>
        <v>132933</v>
      </c>
      <c r="CU12" s="8">
        <f t="shared" si="13"/>
        <v>136050</v>
      </c>
      <c r="CV12" s="8">
        <f t="shared" si="13"/>
        <v>162375</v>
      </c>
      <c r="CW12" s="8">
        <f t="shared" si="13"/>
        <v>127031</v>
      </c>
      <c r="CX12" s="8">
        <f t="shared" si="13"/>
        <v>130428</v>
      </c>
      <c r="CY12" s="8">
        <f t="shared" si="13"/>
        <v>134569</v>
      </c>
      <c r="CZ12" s="8">
        <f t="shared" si="13"/>
        <v>133508</v>
      </c>
      <c r="DA12" s="8">
        <f t="shared" si="13"/>
        <v>131728</v>
      </c>
      <c r="DB12" s="8">
        <f t="shared" si="14"/>
        <v>142444</v>
      </c>
      <c r="DC12" s="8">
        <f t="shared" si="14"/>
        <v>151147</v>
      </c>
      <c r="DD12" s="8">
        <f t="shared" si="14"/>
        <v>118192</v>
      </c>
      <c r="DE12" s="8">
        <f t="shared" si="14"/>
        <v>111236</v>
      </c>
      <c r="DF12" s="8">
        <f t="shared" si="14"/>
        <v>123788</v>
      </c>
      <c r="DG12" s="8">
        <f t="shared" si="14"/>
        <v>130640</v>
      </c>
      <c r="DH12" s="8">
        <f t="shared" si="14"/>
        <v>136502</v>
      </c>
      <c r="DI12" s="8">
        <f t="shared" si="14"/>
        <v>154370</v>
      </c>
      <c r="DJ12" s="8">
        <f t="shared" si="14"/>
        <v>183088</v>
      </c>
      <c r="DK12" s="8">
        <f t="shared" si="14"/>
        <v>121293</v>
      </c>
      <c r="DL12" s="8">
        <f t="shared" si="15"/>
        <v>112254</v>
      </c>
      <c r="DM12" s="8">
        <f t="shared" si="15"/>
        <v>131719</v>
      </c>
      <c r="DN12" s="8">
        <f t="shared" si="15"/>
        <v>130796</v>
      </c>
      <c r="DO12" s="8">
        <f t="shared" si="15"/>
        <v>142309</v>
      </c>
      <c r="DP12" s="8">
        <f t="shared" si="15"/>
        <v>140428</v>
      </c>
      <c r="DQ12" s="8">
        <f t="shared" si="15"/>
        <v>149471</v>
      </c>
      <c r="DR12" s="8">
        <f t="shared" si="15"/>
        <v>120975</v>
      </c>
      <c r="DS12" s="8">
        <f t="shared" si="15"/>
        <v>111978</v>
      </c>
      <c r="DT12" s="8">
        <f t="shared" si="15"/>
        <v>133684</v>
      </c>
      <c r="DU12" s="8">
        <f t="shared" si="15"/>
        <v>131829</v>
      </c>
      <c r="DV12" s="14"/>
      <c r="DW12" s="8">
        <f t="shared" si="16"/>
        <v>122983</v>
      </c>
      <c r="DX12" s="8">
        <f t="shared" si="17"/>
        <v>144309</v>
      </c>
      <c r="DY12" s="8">
        <f t="shared" si="18"/>
        <v>21326</v>
      </c>
      <c r="DZ12" s="8">
        <f t="shared" ref="DZ12:DZ13" si="37">DX12+(1.25*DY12)</f>
        <v>170966.5</v>
      </c>
      <c r="EA12" s="8">
        <f t="shared" ref="EA12:EA13" si="38">DW12-(1.25*DY12)</f>
        <v>96325.5</v>
      </c>
      <c r="EB12" s="14"/>
      <c r="EC12" s="9">
        <f t="shared" si="19"/>
        <v>14897.007008042063</v>
      </c>
      <c r="ED12" s="9">
        <f>AVERAGE(DN12:DT12)</f>
        <v>132805.85714285713</v>
      </c>
      <c r="EE12" s="9">
        <f>AVERAGE(CQ12:DT12)</f>
        <v>132876.29999999999</v>
      </c>
      <c r="EF12" s="1"/>
      <c r="EG12" s="7" t="s">
        <v>279</v>
      </c>
      <c r="EH12" s="7" t="s">
        <v>278</v>
      </c>
      <c r="EI12" s="8">
        <f>VLOOKUP($EG12,Data!$B:$CP,Daily!EI$10,0)</f>
        <v>110767</v>
      </c>
      <c r="EJ12" s="8">
        <f>VLOOKUP($EG12,Data!$B:$CP,Daily!EJ$10,0)</f>
        <v>115562</v>
      </c>
      <c r="EK12" s="8">
        <f>VLOOKUP($EG12,Data!$B:$CP,Daily!EK$10,0)</f>
        <v>92714</v>
      </c>
      <c r="EL12" s="8">
        <f>VLOOKUP($EG12,Data!$B:$CP,Daily!EL$10,0)</f>
        <v>89445</v>
      </c>
      <c r="EM12" s="8">
        <f>VLOOKUP($EG12,Data!$B:$CP,Daily!EM$10,0)</f>
        <v>92056</v>
      </c>
      <c r="EN12" s="8">
        <f>VLOOKUP($EG12,Data!$B:$CP,Daily!EN$10,0)</f>
        <v>108297</v>
      </c>
      <c r="EO12" s="8">
        <f>VLOOKUP($EG12,Data!$B:$CP,Daily!EO$10,0)</f>
        <v>113518</v>
      </c>
      <c r="EP12" s="8">
        <f>VLOOKUP($EG12,Data!$B:$CP,Daily!EP$10,0)</f>
        <v>122365</v>
      </c>
      <c r="EQ12" s="8">
        <f>VLOOKUP($EG12,Data!$B:$CP,Daily!EQ$10,0)</f>
        <v>119807</v>
      </c>
      <c r="ER12" s="8">
        <f>VLOOKUP($EG12,Data!$B:$CP,Daily!ER$10,0)</f>
        <v>92064</v>
      </c>
      <c r="ES12" s="8">
        <f>VLOOKUP($EG12,Data!$B:$CP,Daily!ES$10,0)</f>
        <v>88658</v>
      </c>
      <c r="ET12" s="8">
        <f>VLOOKUP($EG12,Data!$B:$CP,Daily!ET$10,0)</f>
        <v>101371</v>
      </c>
      <c r="EU12" s="8">
        <f>VLOOKUP($EG12,Data!$B:$CP,Daily!EU$10,0)</f>
        <v>103432</v>
      </c>
      <c r="EV12" s="8">
        <f>VLOOKUP($EG12,Data!$B:$CP,Daily!EV$10,0)</f>
        <v>110280</v>
      </c>
      <c r="EW12" s="8">
        <f>VLOOKUP($EG12,Data!$B:$CP,Daily!EW$10,0)</f>
        <v>121506</v>
      </c>
      <c r="EX12" s="8">
        <f>VLOOKUP($EG12,Data!$B:$CP,Daily!EX$10,0)</f>
        <v>120019</v>
      </c>
      <c r="EY12" s="8">
        <f>VLOOKUP($EG12,Data!$B:$CP,Daily!EY$10,0)</f>
        <v>91737</v>
      </c>
      <c r="EZ12" s="8">
        <f>VLOOKUP($EG12,Data!$B:$CP,Daily!EZ$10,0)</f>
        <v>89398</v>
      </c>
      <c r="FA12" s="8">
        <f>VLOOKUP($EG12,Data!$B:$CP,Daily!FA$10,0)</f>
        <v>100244</v>
      </c>
      <c r="FB12" s="8">
        <f>VLOOKUP($EG12,Data!$B:$CP,Daily!FB$10,0)</f>
        <v>98049</v>
      </c>
      <c r="FC12" s="8">
        <f>VLOOKUP($EG12,Data!$B:$CP,Daily!FC$10,0)</f>
        <v>102432</v>
      </c>
      <c r="FD12" s="8">
        <f>VLOOKUP($EG12,Data!$B:$CP,Daily!FD$10,0)</f>
        <v>106623</v>
      </c>
      <c r="FE12" s="8">
        <f>VLOOKUP($EG12,Data!$B:$CP,Daily!FE$10,0)</f>
        <v>110738</v>
      </c>
      <c r="FF12" s="8">
        <f>VLOOKUP($EG12,Data!$B:$CP,Daily!FF$10,0)</f>
        <v>88688</v>
      </c>
      <c r="FG12" s="8">
        <f>VLOOKUP($EG12,Data!$B:$CP,Daily!FG$10,0)</f>
        <v>86621</v>
      </c>
      <c r="FH12" s="8">
        <f>VLOOKUP($EG12,Data!$B:$CP,Daily!FH$10,0)</f>
        <v>97990</v>
      </c>
      <c r="FI12" s="8">
        <f>VLOOKUP($EG12,Data!$B:$CP,Daily!FI$10,0)</f>
        <v>104514</v>
      </c>
      <c r="FJ12" s="8">
        <f>VLOOKUP($EG12,Data!$B:$CP,Daily!FJ$10,0)</f>
        <v>107176</v>
      </c>
      <c r="FK12" s="8">
        <f>VLOOKUP($EG12,Data!$B:$CP,Daily!FK$10,0)</f>
        <v>105431</v>
      </c>
      <c r="FL12" s="8">
        <f>VLOOKUP($EG12,Data!$B:$CP,Daily!FL$10,0)</f>
        <v>117353</v>
      </c>
      <c r="FM12" s="8">
        <f>VLOOKUP($EG12,Data!$B:$CP,Daily!FM$10,0)</f>
        <v>95875</v>
      </c>
      <c r="FN12" s="8">
        <f>VLOOKUP($EG12,Data!$B:$CP,Daily!FN$10,0)</f>
        <v>88261</v>
      </c>
      <c r="FO12" s="8">
        <f>VLOOKUP($EG12,Data!$B:$CP,Daily!FO$10,0)</f>
        <v>113075</v>
      </c>
      <c r="FP12" s="8">
        <f>VLOOKUP($EG12,Data!$B:$CP,Daily!FP$10,0)</f>
        <v>120655</v>
      </c>
      <c r="FQ12" s="8">
        <f>VLOOKUP($EG12,Data!$B:$CP,Daily!FQ$10,0)</f>
        <v>111213</v>
      </c>
      <c r="FR12" s="8">
        <f>VLOOKUP($EG12,Data!$B:$CP,Daily!FR$10,0)</f>
        <v>113426</v>
      </c>
      <c r="FS12" s="8">
        <f>VLOOKUP($EG12,Data!$B:$CP,Daily!FS$10,0)</f>
        <v>112570</v>
      </c>
      <c r="FT12" s="8">
        <f>VLOOKUP($EG12,Data!$B:$CP,Daily!FT$10,0)</f>
        <v>92016</v>
      </c>
      <c r="FU12" s="8">
        <f>VLOOKUP($EG12,Data!$B:$CP,Daily!FU$10,0)</f>
        <v>84920</v>
      </c>
      <c r="FV12" s="8">
        <f>VLOOKUP($EG12,Data!$B:$CP,Daily!FV$10,0)</f>
        <v>96225</v>
      </c>
      <c r="FW12" s="8">
        <f>VLOOKUP($EG12,Data!$B:$CP,Daily!FW$10,0)</f>
        <v>98975</v>
      </c>
      <c r="FX12" s="8">
        <f>VLOOKUP($EG12,Data!$B:$CP,Daily!FX$10,0)</f>
        <v>105650</v>
      </c>
      <c r="FY12" s="8">
        <f>VLOOKUP($EG12,Data!$B:$CP,Daily!FY$10,0)</f>
        <v>108164</v>
      </c>
      <c r="FZ12" s="8">
        <f>VLOOKUP($EG12,Data!$B:$CP,Daily!FZ$10,0)</f>
        <v>110396</v>
      </c>
      <c r="GA12" s="8">
        <f>VLOOKUP($EG12,Data!$B:$CP,Daily!GA$10,0)</f>
        <v>86107</v>
      </c>
      <c r="GB12" s="8">
        <f>VLOOKUP($EG12,Data!$B:$CP,Daily!GB$10,0)</f>
        <v>82902</v>
      </c>
      <c r="GC12" s="8">
        <f>VLOOKUP($EG12,Data!$B:$CP,Daily!GC$10,0)</f>
        <v>99013</v>
      </c>
      <c r="GD12" s="8">
        <f>VLOOKUP($EG12,Data!$B:$CP,Daily!GD$10,0)</f>
        <v>105637</v>
      </c>
      <c r="GE12" s="8">
        <f>VLOOKUP($EG12,Data!$B:$CP,Daily!GE$10,0)</f>
        <v>107781</v>
      </c>
      <c r="GF12" s="8">
        <f>VLOOKUP($EG12,Data!$B:$CP,Daily!GF$10,0)</f>
        <v>106290</v>
      </c>
      <c r="GG12" s="8">
        <f>VLOOKUP($EG12,Data!$B:$CP,Daily!GG$10,0)</f>
        <v>114624</v>
      </c>
      <c r="GH12" s="8">
        <f>VLOOKUP($EG12,Data!$B:$CP,Daily!GH$10,0)</f>
        <v>87977</v>
      </c>
      <c r="GI12" s="8">
        <f>VLOOKUP($EG12,Data!$B:$CP,Daily!GI$10,0)</f>
        <v>85229</v>
      </c>
      <c r="GJ12" s="8">
        <f>VLOOKUP($EG12,Data!$B:$CP,Daily!GJ$10,0)</f>
        <v>97615</v>
      </c>
      <c r="GK12" s="8">
        <f>VLOOKUP($EG12,Data!$B:$CP,Daily!GK$10,0)</f>
        <v>101478</v>
      </c>
      <c r="GL12" s="8">
        <f>VLOOKUP($EG12,Data!$B:$CP,Daily!GL$10,0)</f>
        <v>100225</v>
      </c>
      <c r="GM12" s="8">
        <f>VLOOKUP($EG12,Data!$B:$CP,Daily!GM$10,0)</f>
        <v>102858</v>
      </c>
      <c r="GN12" s="8">
        <f>VLOOKUP($EG12,Data!$B:$CP,Daily!GN$10,0)</f>
        <v>107532</v>
      </c>
      <c r="GO12" s="8">
        <f>VLOOKUP($EG12,Data!$B:$CP,Daily!GO$10,0)</f>
        <v>83577</v>
      </c>
      <c r="GP12" s="8">
        <f>VLOOKUP($EG12,Data!$B:$CP,Daily!GP$10,0)</f>
        <v>77134</v>
      </c>
      <c r="GQ12" s="8">
        <f>VLOOKUP($EG12,Data!$B:$CP,Daily!GQ$10,0)</f>
        <v>92853</v>
      </c>
      <c r="GR12" s="8">
        <f>VLOOKUP($EG12,Data!$B:$CP,Daily!GR$10,0)</f>
        <v>94444</v>
      </c>
      <c r="GS12" s="8">
        <f>VLOOKUP($EG12,Data!$B:$CP,Daily!GS$10,0)</f>
        <v>100252</v>
      </c>
      <c r="GT12" s="8">
        <f>VLOOKUP($EG12,Data!$B:$CP,Daily!GT$10,0)</f>
        <v>102322</v>
      </c>
      <c r="GU12" s="8">
        <f>VLOOKUP($EG12,Data!$B:$CP,Daily!GU$10,0)</f>
        <v>120968</v>
      </c>
      <c r="GV12" s="8">
        <f>VLOOKUP($EG12,Data!$B:$CP,Daily!GV$10,0)</f>
        <v>95041</v>
      </c>
      <c r="GW12" s="8">
        <f>VLOOKUP($EG12,Data!$B:$CP,Daily!GW$10,0)</f>
        <v>97950</v>
      </c>
      <c r="GX12" s="8">
        <f>VLOOKUP($EG12,Data!$B:$CP,Daily!GX$10,0)</f>
        <v>101531</v>
      </c>
      <c r="GY12" s="8">
        <f>VLOOKUP($EG12,Data!$B:$CP,Daily!GY$10,0)</f>
        <v>100547</v>
      </c>
      <c r="GZ12" s="8">
        <f>VLOOKUP($EG12,Data!$B:$CP,Daily!GZ$10,0)</f>
        <v>98837</v>
      </c>
      <c r="HA12" s="8">
        <f>VLOOKUP($EG12,Data!$B:$CP,Daily!HA$10,0)</f>
        <v>106911</v>
      </c>
      <c r="HB12" s="8">
        <f>VLOOKUP($EG12,Data!$B:$CP,Daily!HB$10,0)</f>
        <v>113887</v>
      </c>
      <c r="HC12" s="8">
        <f>VLOOKUP($EG12,Data!$B:$CP,Daily!HC$10,0)</f>
        <v>88280</v>
      </c>
      <c r="HD12" s="8">
        <f>VLOOKUP($EG12,Data!$B:$CP,Daily!HD$10,0)</f>
        <v>83467</v>
      </c>
      <c r="HE12" s="8">
        <f>VLOOKUP($EG12,Data!$B:$CP,Daily!HE$10,0)</f>
        <v>93323</v>
      </c>
      <c r="HF12" s="8">
        <f>VLOOKUP($EG12,Data!$B:$CP,Daily!HF$10,0)</f>
        <v>98541</v>
      </c>
      <c r="HG12" s="8">
        <f>VLOOKUP($EG12,Data!$B:$CP,Daily!HG$10,0)</f>
        <v>102679</v>
      </c>
      <c r="HH12" s="8">
        <f>VLOOKUP($EG12,Data!$B:$CP,Daily!HH$10,0)</f>
        <v>116443</v>
      </c>
      <c r="HI12" s="8">
        <f>VLOOKUP($EG12,Data!$B:$CP,Daily!HI$10,0)</f>
        <v>138681</v>
      </c>
      <c r="HJ12" s="8">
        <f>VLOOKUP($EG12,Data!$B:$CP,Daily!HJ$10,0)</f>
        <v>90785</v>
      </c>
      <c r="HK12" s="8">
        <f>VLOOKUP($EG12,Data!$B:$CP,Daily!HK$10,0)</f>
        <v>84391</v>
      </c>
      <c r="HL12" s="8">
        <f>VLOOKUP($EG12,Data!$B:$CP,Daily!HL$10,0)</f>
        <v>99974</v>
      </c>
      <c r="HM12" s="8">
        <f>VLOOKUP($EG12,Data!$B:$CP,Daily!HM$10,0)</f>
        <v>98937</v>
      </c>
      <c r="HN12" s="8">
        <f>VLOOKUP($EG12,Data!$B:$CP,Daily!HN$10,0)</f>
        <v>107501</v>
      </c>
      <c r="HO12" s="8">
        <f>VLOOKUP($EG12,Data!$B:$CP,Daily!HO$10,0)</f>
        <v>106064</v>
      </c>
      <c r="HP12" s="8">
        <f>VLOOKUP($EG12,Data!$B:$CP,Daily!HP$10,0)</f>
        <v>112656</v>
      </c>
      <c r="HQ12" s="8">
        <f>VLOOKUP($EG12,Data!$B:$CP,Daily!HQ$10,0)</f>
        <v>90600</v>
      </c>
      <c r="HR12" s="8">
        <f>VLOOKUP($EG12,Data!$B:$CP,Daily!HR$10,0)</f>
        <v>84110</v>
      </c>
      <c r="HS12" s="8">
        <f>VLOOKUP($EG12,Data!$B:$CP,Daily!HS$10,0)</f>
        <v>101365</v>
      </c>
      <c r="HT12" s="8">
        <f>VLOOKUP($EG12,Data!$B:$CP,Daily!HT$10,0)</f>
        <v>99610</v>
      </c>
      <c r="HU12" s="13"/>
      <c r="HV12" s="8">
        <f t="shared" ref="HV12:HV25" si="39">_xlfn.QUARTILE.INC($EI12:$HS12,1)</f>
        <v>92064</v>
      </c>
      <c r="HW12" s="8">
        <f t="shared" ref="HW12:HW25" si="40">_xlfn.QUARTILE.INC($EI12:$HS12,3)</f>
        <v>108297</v>
      </c>
      <c r="HX12" s="8">
        <f t="shared" ref="HX12:HX17" si="41">HW12-HV12</f>
        <v>16233</v>
      </c>
      <c r="HY12" s="8">
        <f t="shared" ref="HY12:HY13" si="42">HW12+(1.25*HX12)</f>
        <v>128588.25</v>
      </c>
      <c r="HZ12" s="8">
        <f t="shared" ref="HZ12:HZ13" si="43">HV12-(1.25*HX12)</f>
        <v>71772.75</v>
      </c>
      <c r="IA12" s="41"/>
      <c r="IB12" s="9">
        <f t="shared" si="21"/>
        <v>11318.00993961438</v>
      </c>
      <c r="IC12" s="9">
        <f>AVERAGE(HM12:HS12)</f>
        <v>100176.14285714286</v>
      </c>
      <c r="ID12" s="9">
        <f>AVERAGE(GP12:HS12)</f>
        <v>100015.8</v>
      </c>
      <c r="IE12" s="1"/>
      <c r="IF12" s="7" t="s">
        <v>280</v>
      </c>
      <c r="IG12" s="7" t="s">
        <v>278</v>
      </c>
      <c r="IH12" s="8">
        <f>VLOOKUP($IF12,Data!$B:$CP,Daily!IH$10,0)</f>
        <v>36310</v>
      </c>
      <c r="II12" s="8">
        <f>VLOOKUP($IF12,Data!$B:$CP,Daily!II$10,0)</f>
        <v>38629</v>
      </c>
      <c r="IJ12" s="8">
        <f>VLOOKUP($IF12,Data!$B:$CP,Daily!IJ$10,0)</f>
        <v>31252</v>
      </c>
      <c r="IK12" s="8">
        <f>VLOOKUP($IF12,Data!$B:$CP,Daily!IK$10,0)</f>
        <v>29564</v>
      </c>
      <c r="IL12" s="8">
        <f>VLOOKUP($IF12,Data!$B:$CP,Daily!IL$10,0)</f>
        <v>30275</v>
      </c>
      <c r="IM12" s="8">
        <f>VLOOKUP($IF12,Data!$B:$CP,Daily!IM$10,0)</f>
        <v>36012</v>
      </c>
      <c r="IN12" s="8">
        <f>VLOOKUP($IF12,Data!$B:$CP,Daily!IN$10,0)</f>
        <v>38087</v>
      </c>
      <c r="IO12" s="8">
        <f>VLOOKUP($IF12,Data!$B:$CP,Daily!IO$10,0)</f>
        <v>40339</v>
      </c>
      <c r="IP12" s="8">
        <f>VLOOKUP($IF12,Data!$B:$CP,Daily!IP$10,0)</f>
        <v>39461</v>
      </c>
      <c r="IQ12" s="8">
        <f>VLOOKUP($IF12,Data!$B:$CP,Daily!IQ$10,0)</f>
        <v>30919</v>
      </c>
      <c r="IR12" s="8">
        <f>VLOOKUP($IF12,Data!$B:$CP,Daily!IR$10,0)</f>
        <v>29144</v>
      </c>
      <c r="IS12" s="8">
        <f>VLOOKUP($IF12,Data!$B:$CP,Daily!IS$10,0)</f>
        <v>33010</v>
      </c>
      <c r="IT12" s="8">
        <f>VLOOKUP($IF12,Data!$B:$CP,Daily!IT$10,0)</f>
        <v>33860</v>
      </c>
      <c r="IU12" s="8">
        <f>VLOOKUP($IF12,Data!$B:$CP,Daily!IU$10,0)</f>
        <v>36077</v>
      </c>
      <c r="IV12" s="8">
        <f>VLOOKUP($IF12,Data!$B:$CP,Daily!IV$10,0)</f>
        <v>39007</v>
      </c>
      <c r="IW12" s="8">
        <f>VLOOKUP($IF12,Data!$B:$CP,Daily!IW$10,0)</f>
        <v>38742</v>
      </c>
      <c r="IX12" s="8">
        <f>VLOOKUP($IF12,Data!$B:$CP,Daily!IX$10,0)</f>
        <v>30617</v>
      </c>
      <c r="IY12" s="8">
        <f>VLOOKUP($IF12,Data!$B:$CP,Daily!IY$10,0)</f>
        <v>30711</v>
      </c>
      <c r="IZ12" s="8">
        <f>VLOOKUP($IF12,Data!$B:$CP,Daily!IZ$10,0)</f>
        <v>32370</v>
      </c>
      <c r="JA12" s="8">
        <f>VLOOKUP($IF12,Data!$B:$CP,Daily!JA$10,0)</f>
        <v>31765</v>
      </c>
      <c r="JB12" s="8">
        <f>VLOOKUP($IF12,Data!$B:$CP,Daily!JB$10,0)</f>
        <v>33376</v>
      </c>
      <c r="JC12" s="8">
        <f>VLOOKUP($IF12,Data!$B:$CP,Daily!JC$10,0)</f>
        <v>34868</v>
      </c>
      <c r="JD12" s="8">
        <f>VLOOKUP($IF12,Data!$B:$CP,Daily!JD$10,0)</f>
        <v>35882</v>
      </c>
      <c r="JE12" s="8">
        <f>VLOOKUP($IF12,Data!$B:$CP,Daily!JE$10,0)</f>
        <v>28978</v>
      </c>
      <c r="JF12" s="8">
        <f>VLOOKUP($IF12,Data!$B:$CP,Daily!JF$10,0)</f>
        <v>28100</v>
      </c>
      <c r="JG12" s="8">
        <f>VLOOKUP($IF12,Data!$B:$CP,Daily!JG$10,0)</f>
        <v>31031</v>
      </c>
      <c r="JH12" s="8">
        <f>VLOOKUP($IF12,Data!$B:$CP,Daily!JH$10,0)</f>
        <v>33120</v>
      </c>
      <c r="JI12" s="8">
        <f>VLOOKUP($IF12,Data!$B:$CP,Daily!JI$10,0)</f>
        <v>34657</v>
      </c>
      <c r="JJ12" s="8">
        <f>VLOOKUP($IF12,Data!$B:$CP,Daily!JJ$10,0)</f>
        <v>34263</v>
      </c>
      <c r="JK12" s="8">
        <f>VLOOKUP($IF12,Data!$B:$CP,Daily!JK$10,0)</f>
        <v>38147</v>
      </c>
      <c r="JL12" s="8">
        <f>VLOOKUP($IF12,Data!$B:$CP,Daily!JL$10,0)</f>
        <v>31187</v>
      </c>
      <c r="JM12" s="8">
        <f>VLOOKUP($IF12,Data!$B:$CP,Daily!JM$10,0)</f>
        <v>28628</v>
      </c>
      <c r="JN12" s="8">
        <f>VLOOKUP($IF12,Data!$B:$CP,Daily!JN$10,0)</f>
        <v>35613</v>
      </c>
      <c r="JO12" s="8">
        <f>VLOOKUP($IF12,Data!$B:$CP,Daily!JO$10,0)</f>
        <v>39324</v>
      </c>
      <c r="JP12" s="8">
        <f>VLOOKUP($IF12,Data!$B:$CP,Daily!JP$10,0)</f>
        <v>36882</v>
      </c>
      <c r="JQ12" s="8">
        <f>VLOOKUP($IF12,Data!$B:$CP,Daily!JQ$10,0)</f>
        <v>39116</v>
      </c>
      <c r="JR12" s="8">
        <f>VLOOKUP($IF12,Data!$B:$CP,Daily!JR$10,0)</f>
        <v>37980</v>
      </c>
      <c r="JS12" s="8">
        <f>VLOOKUP($IF12,Data!$B:$CP,Daily!JS$10,0)</f>
        <v>30943</v>
      </c>
      <c r="JT12" s="8">
        <f>VLOOKUP($IF12,Data!$B:$CP,Daily!JT$10,0)</f>
        <v>28409</v>
      </c>
      <c r="JU12" s="8">
        <f>VLOOKUP($IF12,Data!$B:$CP,Daily!JU$10,0)</f>
        <v>31461</v>
      </c>
      <c r="JV12" s="8">
        <f>VLOOKUP($IF12,Data!$B:$CP,Daily!JV$10,0)</f>
        <v>32535</v>
      </c>
      <c r="JW12" s="8">
        <f>VLOOKUP($IF12,Data!$B:$CP,Daily!JW$10,0)</f>
        <v>34824</v>
      </c>
      <c r="JX12" s="8">
        <f>VLOOKUP($IF12,Data!$B:$CP,Daily!JX$10,0)</f>
        <v>36094</v>
      </c>
      <c r="JY12" s="8">
        <f>VLOOKUP($IF12,Data!$B:$CP,Daily!JY$10,0)</f>
        <v>36217</v>
      </c>
      <c r="JZ12" s="8">
        <f>VLOOKUP($IF12,Data!$B:$CP,Daily!JZ$10,0)</f>
        <v>28907</v>
      </c>
      <c r="KA12" s="8">
        <f>VLOOKUP($IF12,Data!$B:$CP,Daily!KA$10,0)</f>
        <v>27327</v>
      </c>
      <c r="KB12" s="8">
        <f>VLOOKUP($IF12,Data!$B:$CP,Daily!KB$10,0)</f>
        <v>31341</v>
      </c>
      <c r="KC12" s="8">
        <f>VLOOKUP($IF12,Data!$B:$CP,Daily!KC$10,0)</f>
        <v>33238</v>
      </c>
      <c r="KD12" s="8">
        <f>VLOOKUP($IF12,Data!$B:$CP,Daily!KD$10,0)</f>
        <v>34677</v>
      </c>
      <c r="KE12" s="8">
        <f>VLOOKUP($IF12,Data!$B:$CP,Daily!KE$10,0)</f>
        <v>34888</v>
      </c>
      <c r="KF12" s="8">
        <f>VLOOKUP($IF12,Data!$B:$CP,Daily!KF$10,0)</f>
        <v>37547</v>
      </c>
      <c r="KG12" s="8">
        <f>VLOOKUP($IF12,Data!$B:$CP,Daily!KG$10,0)</f>
        <v>29379</v>
      </c>
      <c r="KH12" s="8">
        <f>VLOOKUP($IF12,Data!$B:$CP,Daily!KH$10,0)</f>
        <v>27992</v>
      </c>
      <c r="KI12" s="8">
        <f>VLOOKUP($IF12,Data!$B:$CP,Daily!KI$10,0)</f>
        <v>32990</v>
      </c>
      <c r="KJ12" s="8">
        <f>VLOOKUP($IF12,Data!$B:$CP,Daily!KJ$10,0)</f>
        <v>33275</v>
      </c>
      <c r="KK12" s="8">
        <f>VLOOKUP($IF12,Data!$B:$CP,Daily!KK$10,0)</f>
        <v>32765</v>
      </c>
      <c r="KL12" s="8">
        <f>VLOOKUP($IF12,Data!$B:$CP,Daily!KL$10,0)</f>
        <v>33602</v>
      </c>
      <c r="KM12" s="8">
        <f>VLOOKUP($IF12,Data!$B:$CP,Daily!KM$10,0)</f>
        <v>35315</v>
      </c>
      <c r="KN12" s="8">
        <f>VLOOKUP($IF12,Data!$B:$CP,Daily!KN$10,0)</f>
        <v>28169</v>
      </c>
      <c r="KO12" s="8">
        <f>VLOOKUP($IF12,Data!$B:$CP,Daily!KO$10,0)</f>
        <v>25847</v>
      </c>
      <c r="KP12" s="8">
        <f>VLOOKUP($IF12,Data!$B:$CP,Daily!KP$10,0)</f>
        <v>30207</v>
      </c>
      <c r="KQ12" s="8">
        <f>VLOOKUP($IF12,Data!$B:$CP,Daily!KQ$10,0)</f>
        <v>30868</v>
      </c>
      <c r="KR12" s="8">
        <f>VLOOKUP($IF12,Data!$B:$CP,Daily!KR$10,0)</f>
        <v>32681</v>
      </c>
      <c r="KS12" s="8">
        <f>VLOOKUP($IF12,Data!$B:$CP,Daily!KS$10,0)</f>
        <v>33728</v>
      </c>
      <c r="KT12" s="8">
        <f>VLOOKUP($IF12,Data!$B:$CP,Daily!KT$10,0)</f>
        <v>41407</v>
      </c>
      <c r="KU12" s="8">
        <f>VLOOKUP($IF12,Data!$B:$CP,Daily!KU$10,0)</f>
        <v>31990</v>
      </c>
      <c r="KV12" s="8">
        <f>VLOOKUP($IF12,Data!$B:$CP,Daily!KV$10,0)</f>
        <v>32478</v>
      </c>
      <c r="KW12" s="8">
        <f>VLOOKUP($IF12,Data!$B:$CP,Daily!KW$10,0)</f>
        <v>33038</v>
      </c>
      <c r="KX12" s="8">
        <f>VLOOKUP($IF12,Data!$B:$CP,Daily!KX$10,0)</f>
        <v>32961</v>
      </c>
      <c r="KY12" s="8">
        <f>VLOOKUP($IF12,Data!$B:$CP,Daily!KY$10,0)</f>
        <v>32891</v>
      </c>
      <c r="KZ12" s="8">
        <f>VLOOKUP($IF12,Data!$B:$CP,Daily!KZ$10,0)</f>
        <v>35533</v>
      </c>
      <c r="LA12" s="8">
        <f>VLOOKUP($IF12,Data!$B:$CP,Daily!LA$10,0)</f>
        <v>37260</v>
      </c>
      <c r="LB12" s="8">
        <f>VLOOKUP($IF12,Data!$B:$CP,Daily!LB$10,0)</f>
        <v>29912</v>
      </c>
      <c r="LC12" s="8">
        <f>VLOOKUP($IF12,Data!$B:$CP,Daily!LC$10,0)</f>
        <v>27769</v>
      </c>
      <c r="LD12" s="8">
        <f>VLOOKUP($IF12,Data!$B:$CP,Daily!LD$10,0)</f>
        <v>30465</v>
      </c>
      <c r="LE12" s="8">
        <f>VLOOKUP($IF12,Data!$B:$CP,Daily!LE$10,0)</f>
        <v>32099</v>
      </c>
      <c r="LF12" s="8">
        <f>VLOOKUP($IF12,Data!$B:$CP,Daily!LF$10,0)</f>
        <v>33823</v>
      </c>
      <c r="LG12" s="8">
        <f>VLOOKUP($IF12,Data!$B:$CP,Daily!LG$10,0)</f>
        <v>37927</v>
      </c>
      <c r="LH12" s="8">
        <f>VLOOKUP($IF12,Data!$B:$CP,Daily!LH$10,0)</f>
        <v>44407</v>
      </c>
      <c r="LI12" s="8">
        <f>VLOOKUP($IF12,Data!$B:$CP,Daily!LI$10,0)</f>
        <v>30508</v>
      </c>
      <c r="LJ12" s="8">
        <f>VLOOKUP($IF12,Data!$B:$CP,Daily!LJ$10,0)</f>
        <v>27863</v>
      </c>
      <c r="LK12" s="8">
        <f>VLOOKUP($IF12,Data!$B:$CP,Daily!LK$10,0)</f>
        <v>31745</v>
      </c>
      <c r="LL12" s="8">
        <f>VLOOKUP($IF12,Data!$B:$CP,Daily!LL$10,0)</f>
        <v>31859</v>
      </c>
      <c r="LM12" s="8">
        <f>VLOOKUP($IF12,Data!$B:$CP,Daily!LM$10,0)</f>
        <v>34808</v>
      </c>
      <c r="LN12" s="8">
        <f>VLOOKUP($IF12,Data!$B:$CP,Daily!LN$10,0)</f>
        <v>34364</v>
      </c>
      <c r="LO12" s="8">
        <f>VLOOKUP($IF12,Data!$B:$CP,Daily!LO$10,0)</f>
        <v>36815</v>
      </c>
      <c r="LP12" s="8">
        <f>VLOOKUP($IF12,Data!$B:$CP,Daily!LP$10,0)</f>
        <v>30375</v>
      </c>
      <c r="LQ12" s="8">
        <f>VLOOKUP($IF12,Data!$B:$CP,Daily!LQ$10,0)</f>
        <v>27868</v>
      </c>
      <c r="LR12" s="8">
        <f>VLOOKUP($IF12,Data!$B:$CP,Daily!LR$10,0)</f>
        <v>32319</v>
      </c>
      <c r="LS12" s="8">
        <f>VLOOKUP($IF12,Data!$B:$CP,Daily!LS$10,0)</f>
        <v>32219</v>
      </c>
      <c r="LU12" s="8">
        <f t="shared" ref="LU12:LU16" si="44">_xlfn.QUARTILE.INC($IH12:$LR12,1)</f>
        <v>30711</v>
      </c>
      <c r="LV12" s="8">
        <f t="shared" ref="LV12:LV16" si="45">_xlfn.QUARTILE.INC($IH12:$LR12,3)</f>
        <v>35882</v>
      </c>
      <c r="LW12" s="8">
        <f t="shared" ref="LW12:LW17" si="46">LV12-LU12</f>
        <v>5171</v>
      </c>
      <c r="LX12" s="8">
        <f t="shared" ref="LX12:LX13" si="47">LV12+(1.25*LW12)</f>
        <v>42345.75</v>
      </c>
      <c r="LY12" s="8">
        <f t="shared" ref="LY12:LY13" si="48">LU12-(1.25*LW12)</f>
        <v>24247.25</v>
      </c>
      <c r="LZ12" s="41"/>
      <c r="MA12" s="9">
        <f t="shared" si="23"/>
        <v>3635.8223316740878</v>
      </c>
      <c r="MB12" s="9">
        <f>AVERAGE(LL12:LR12)</f>
        <v>32629.714285714286</v>
      </c>
      <c r="MC12" s="9">
        <f>AVERAGE(KO12:LR12)</f>
        <v>32860.5</v>
      </c>
      <c r="MD12" s="1"/>
    </row>
    <row r="13" spans="3:342" x14ac:dyDescent="0.35">
      <c r="D13" s="59" t="s">
        <v>6</v>
      </c>
      <c r="E13" s="53" t="str">
        <f>VLOOKUP($D13,'Metric Nature'!$C:$D,2,0)&amp;IF(($F13&lt;(EA13)),"Below",IF(($F13&gt;(DZ13)),"Above","Within"))</f>
        <v>PositiveWithin</v>
      </c>
      <c r="F13" s="28">
        <f t="shared" si="24"/>
        <v>2286689</v>
      </c>
      <c r="G13" s="54">
        <f t="shared" si="25"/>
        <v>2298728</v>
      </c>
      <c r="H13" s="48">
        <f t="shared" si="26"/>
        <v>-5.2372442498634028E-3</v>
      </c>
      <c r="I13" s="28">
        <f>EE13</f>
        <v>2263178.5666666669</v>
      </c>
      <c r="J13" s="48">
        <f t="shared" si="27"/>
        <v>1.0388236120475711E-2</v>
      </c>
      <c r="K13" s="28">
        <f>EC13</f>
        <v>273878.0938399788</v>
      </c>
      <c r="L13" s="50"/>
      <c r="M13" s="53" t="str">
        <f>VLOOKUP($D13,'Metric Nature'!$C:$D,2,0)&amp;IF(($N13&lt;(HZ13)),"Below",IF(($N13&gt;(HY13)),"Above","Within"))</f>
        <v>PositiveWithin</v>
      </c>
      <c r="N13" s="28">
        <f t="shared" si="28"/>
        <v>1532116</v>
      </c>
      <c r="O13" s="54">
        <f t="shared" si="29"/>
        <v>1528094.5714285714</v>
      </c>
      <c r="P13" s="55">
        <f t="shared" si="30"/>
        <v>2.6316621016912066E-3</v>
      </c>
      <c r="Q13" s="54">
        <f t="shared" si="3"/>
        <v>1503311.0666666667</v>
      </c>
      <c r="R13" s="48">
        <f t="shared" si="31"/>
        <v>1.9160993337994463E-2</v>
      </c>
      <c r="S13" s="28">
        <f t="shared" si="32"/>
        <v>180431.94596944028</v>
      </c>
      <c r="T13" s="50"/>
      <c r="U13" s="53" t="str">
        <f>VLOOKUP($D13,'Metric Nature'!$C:$D,2,0)&amp;IF(($V13&lt;(LY13)),"Below",IF(($V13&gt;(LX13)),"Above","Within"))</f>
        <v>PositiveWithin</v>
      </c>
      <c r="V13" s="28">
        <f>LS13</f>
        <v>754573</v>
      </c>
      <c r="W13" s="54">
        <f t="shared" si="33"/>
        <v>770633.42857142852</v>
      </c>
      <c r="X13" s="48">
        <f t="shared" si="34"/>
        <v>-2.0840555283464336E-2</v>
      </c>
      <c r="Y13" s="54">
        <f t="shared" si="35"/>
        <v>759867.5</v>
      </c>
      <c r="Z13" s="48">
        <f t="shared" si="36"/>
        <v>-6.9676621253047409E-3</v>
      </c>
      <c r="AA13" s="28">
        <f>MA13</f>
        <v>92187.251354384076</v>
      </c>
      <c r="AB13" s="50"/>
      <c r="AC13" s="1"/>
      <c r="AD13" s="1"/>
      <c r="AE13" s="1"/>
      <c r="AF13" s="1"/>
      <c r="AG13" s="1"/>
      <c r="AH13" s="1"/>
      <c r="AI13" s="7" t="s">
        <v>6</v>
      </c>
      <c r="AJ13" s="8">
        <f t="shared" si="7"/>
        <v>2503874</v>
      </c>
      <c r="AK13" s="8">
        <f t="shared" si="7"/>
        <v>2661083</v>
      </c>
      <c r="AL13" s="8">
        <f t="shared" si="7"/>
        <v>2157963</v>
      </c>
      <c r="AM13" s="8">
        <f t="shared" si="7"/>
        <v>2003127</v>
      </c>
      <c r="AN13" s="8">
        <f t="shared" si="7"/>
        <v>2064081</v>
      </c>
      <c r="AO13" s="8">
        <f t="shared" si="7"/>
        <v>2499688</v>
      </c>
      <c r="AP13" s="8">
        <f t="shared" si="7"/>
        <v>2725569</v>
      </c>
      <c r="AQ13" s="8">
        <f t="shared" si="7"/>
        <v>2955436</v>
      </c>
      <c r="AR13" s="8">
        <f t="shared" si="7"/>
        <v>2830297</v>
      </c>
      <c r="AS13" s="8">
        <f t="shared" si="7"/>
        <v>2156663</v>
      </c>
      <c r="AT13" s="8">
        <f t="shared" si="8"/>
        <v>1973621</v>
      </c>
      <c r="AU13" s="8">
        <f t="shared" si="8"/>
        <v>2248514</v>
      </c>
      <c r="AV13" s="8">
        <f t="shared" si="8"/>
        <v>2315650</v>
      </c>
      <c r="AW13" s="8">
        <f t="shared" si="8"/>
        <v>2460753</v>
      </c>
      <c r="AX13" s="8">
        <f t="shared" si="8"/>
        <v>2783260</v>
      </c>
      <c r="AY13" s="8">
        <f t="shared" si="8"/>
        <v>2675776</v>
      </c>
      <c r="AZ13" s="8">
        <f t="shared" si="8"/>
        <v>2098164</v>
      </c>
      <c r="BA13" s="8">
        <f t="shared" si="8"/>
        <v>2046113</v>
      </c>
      <c r="BB13" s="8">
        <f t="shared" si="8"/>
        <v>2253185</v>
      </c>
      <c r="BC13" s="8">
        <f t="shared" si="8"/>
        <v>2184221</v>
      </c>
      <c r="BD13" s="8">
        <f t="shared" si="9"/>
        <v>2312143</v>
      </c>
      <c r="BE13" s="8">
        <f t="shared" si="9"/>
        <v>2323379</v>
      </c>
      <c r="BF13" s="8">
        <f t="shared" si="9"/>
        <v>2477691</v>
      </c>
      <c r="BG13" s="8">
        <f t="shared" si="9"/>
        <v>2001863</v>
      </c>
      <c r="BH13" s="8">
        <f t="shared" si="9"/>
        <v>1878397</v>
      </c>
      <c r="BI13" s="8">
        <f t="shared" si="9"/>
        <v>2163690</v>
      </c>
      <c r="BJ13" s="8">
        <f t="shared" si="9"/>
        <v>2346739</v>
      </c>
      <c r="BK13" s="8">
        <f t="shared" si="9"/>
        <v>2386193</v>
      </c>
      <c r="BL13" s="8">
        <f t="shared" si="9"/>
        <v>2376865</v>
      </c>
      <c r="BM13" s="8">
        <f t="shared" si="9"/>
        <v>2665970</v>
      </c>
      <c r="BN13" s="8">
        <f t="shared" si="10"/>
        <v>2180173</v>
      </c>
      <c r="BO13" s="8">
        <f t="shared" si="10"/>
        <v>1900682</v>
      </c>
      <c r="BP13" s="8">
        <f t="shared" si="10"/>
        <v>2465678</v>
      </c>
      <c r="BQ13" s="8">
        <f t="shared" si="10"/>
        <v>2710072</v>
      </c>
      <c r="BR13" s="8">
        <f t="shared" si="10"/>
        <v>2527738</v>
      </c>
      <c r="BS13" s="8">
        <f t="shared" si="10"/>
        <v>2598215</v>
      </c>
      <c r="BT13" s="8">
        <f t="shared" si="10"/>
        <v>2543694</v>
      </c>
      <c r="BU13" s="8">
        <f t="shared" si="10"/>
        <v>2062778</v>
      </c>
      <c r="BV13" s="8">
        <f t="shared" si="10"/>
        <v>1840621</v>
      </c>
      <c r="BW13" s="8">
        <f t="shared" si="10"/>
        <v>2121540</v>
      </c>
      <c r="BX13" s="8">
        <f t="shared" si="11"/>
        <v>2181608</v>
      </c>
      <c r="BY13" s="8">
        <f t="shared" si="11"/>
        <v>2352871</v>
      </c>
      <c r="BZ13" s="8">
        <f t="shared" si="11"/>
        <v>2400614</v>
      </c>
      <c r="CA13" s="8">
        <f t="shared" si="11"/>
        <v>2446961</v>
      </c>
      <c r="CB13" s="8">
        <f t="shared" si="11"/>
        <v>1923046</v>
      </c>
      <c r="CC13" s="8">
        <f t="shared" si="11"/>
        <v>1663626</v>
      </c>
      <c r="CD13" s="8">
        <f t="shared" si="11"/>
        <v>2183144</v>
      </c>
      <c r="CE13" s="8">
        <f t="shared" si="11"/>
        <v>2291819</v>
      </c>
      <c r="CF13" s="8">
        <f t="shared" si="11"/>
        <v>2409053</v>
      </c>
      <c r="CG13" s="8">
        <f t="shared" si="11"/>
        <v>2363440</v>
      </c>
      <c r="CH13" s="8">
        <f t="shared" si="12"/>
        <v>2558894</v>
      </c>
      <c r="CI13" s="8">
        <f t="shared" si="12"/>
        <v>2008110</v>
      </c>
      <c r="CJ13" s="8">
        <f t="shared" si="12"/>
        <v>1845474</v>
      </c>
      <c r="CK13" s="8">
        <f t="shared" si="12"/>
        <v>2215981</v>
      </c>
      <c r="CL13" s="8">
        <f t="shared" si="12"/>
        <v>2314168</v>
      </c>
      <c r="CM13" s="8">
        <f t="shared" si="12"/>
        <v>2239428</v>
      </c>
      <c r="CN13" s="8">
        <f t="shared" si="12"/>
        <v>2288840</v>
      </c>
      <c r="CO13" s="8">
        <f t="shared" si="12"/>
        <v>2396470</v>
      </c>
      <c r="CP13" s="8">
        <f t="shared" si="12"/>
        <v>1877972</v>
      </c>
      <c r="CQ13" s="8">
        <f t="shared" si="12"/>
        <v>1677622</v>
      </c>
      <c r="CR13" s="8">
        <f t="shared" si="13"/>
        <v>2058225</v>
      </c>
      <c r="CS13" s="8">
        <f t="shared" si="13"/>
        <v>2100770</v>
      </c>
      <c r="CT13" s="8">
        <f t="shared" si="13"/>
        <v>2237390</v>
      </c>
      <c r="CU13" s="8">
        <f t="shared" si="13"/>
        <v>2253767</v>
      </c>
      <c r="CV13" s="8">
        <f t="shared" si="13"/>
        <v>2772237</v>
      </c>
      <c r="CW13" s="8">
        <f t="shared" si="13"/>
        <v>2204316</v>
      </c>
      <c r="CX13" s="8">
        <f t="shared" si="13"/>
        <v>2239245</v>
      </c>
      <c r="CY13" s="8">
        <f t="shared" si="13"/>
        <v>2317717</v>
      </c>
      <c r="CZ13" s="8">
        <f t="shared" si="13"/>
        <v>2228996</v>
      </c>
      <c r="DA13" s="8">
        <f t="shared" si="13"/>
        <v>2206653</v>
      </c>
      <c r="DB13" s="8">
        <f t="shared" si="14"/>
        <v>2399053</v>
      </c>
      <c r="DC13" s="8">
        <f t="shared" si="14"/>
        <v>2553520</v>
      </c>
      <c r="DD13" s="8">
        <f t="shared" si="14"/>
        <v>2087098</v>
      </c>
      <c r="DE13" s="8">
        <f t="shared" si="14"/>
        <v>1776272</v>
      </c>
      <c r="DF13" s="8">
        <f t="shared" si="14"/>
        <v>2114343</v>
      </c>
      <c r="DG13" s="8">
        <f t="shared" si="14"/>
        <v>2217561</v>
      </c>
      <c r="DH13" s="8">
        <f t="shared" si="14"/>
        <v>2325417</v>
      </c>
      <c r="DI13" s="8">
        <f t="shared" si="14"/>
        <v>2669081</v>
      </c>
      <c r="DJ13" s="8">
        <f t="shared" si="14"/>
        <v>3058961</v>
      </c>
      <c r="DK13" s="8">
        <f t="shared" si="14"/>
        <v>2166316</v>
      </c>
      <c r="DL13" s="8">
        <f t="shared" si="15"/>
        <v>1891608</v>
      </c>
      <c r="DM13" s="8">
        <f t="shared" si="15"/>
        <v>2248093</v>
      </c>
      <c r="DN13" s="8">
        <f t="shared" si="15"/>
        <v>2268783</v>
      </c>
      <c r="DO13" s="8">
        <f t="shared" si="15"/>
        <v>2447560</v>
      </c>
      <c r="DP13" s="8">
        <f t="shared" si="15"/>
        <v>2416813</v>
      </c>
      <c r="DQ13" s="8">
        <f t="shared" si="15"/>
        <v>2568318</v>
      </c>
      <c r="DR13" s="8">
        <f t="shared" si="15"/>
        <v>2191202</v>
      </c>
      <c r="DS13" s="8">
        <f t="shared" si="15"/>
        <v>1930620</v>
      </c>
      <c r="DT13" s="8">
        <f t="shared" si="15"/>
        <v>2267800</v>
      </c>
      <c r="DU13" s="8">
        <f t="shared" si="15"/>
        <v>2286689</v>
      </c>
      <c r="DV13" s="14"/>
      <c r="DW13" s="8">
        <f t="shared" si="16"/>
        <v>2114343</v>
      </c>
      <c r="DX13" s="8">
        <f t="shared" si="17"/>
        <v>2447560</v>
      </c>
      <c r="DY13" s="8">
        <f t="shared" si="18"/>
        <v>333217</v>
      </c>
      <c r="DZ13" s="8">
        <f t="shared" si="37"/>
        <v>2864081.25</v>
      </c>
      <c r="EA13" s="8">
        <f t="shared" si="38"/>
        <v>1697821.75</v>
      </c>
      <c r="EB13" s="14"/>
      <c r="EC13" s="9">
        <f t="shared" si="19"/>
        <v>273878.0938399788</v>
      </c>
      <c r="ED13" s="9">
        <f t="shared" ref="ED13" si="49">AVERAGE(DN13:DT13)</f>
        <v>2298728</v>
      </c>
      <c r="EE13" s="9">
        <f>AVERAGE(CQ13:DT13)</f>
        <v>2263178.5666666669</v>
      </c>
      <c r="EF13" s="1"/>
      <c r="EG13" s="7" t="s">
        <v>281</v>
      </c>
      <c r="EH13" s="7" t="s">
        <v>6</v>
      </c>
      <c r="EI13" s="8">
        <f>VLOOKUP($EG13,Data!$B:$CP,Daily!EI$10,0)</f>
        <v>1660279</v>
      </c>
      <c r="EJ13" s="8">
        <f>VLOOKUP($EG13,Data!$B:$CP,Daily!EJ$10,0)</f>
        <v>1747960</v>
      </c>
      <c r="EK13" s="8">
        <f>VLOOKUP($EG13,Data!$B:$CP,Daily!EK$10,0)</f>
        <v>1425948</v>
      </c>
      <c r="EL13" s="8">
        <f>VLOOKUP($EG13,Data!$B:$CP,Daily!EL$10,0)</f>
        <v>1327881</v>
      </c>
      <c r="EM13" s="8">
        <f>VLOOKUP($EG13,Data!$B:$CP,Daily!EM$10,0)</f>
        <v>1379682</v>
      </c>
      <c r="EN13" s="8">
        <f>VLOOKUP($EG13,Data!$B:$CP,Daily!EN$10,0)</f>
        <v>1652733</v>
      </c>
      <c r="EO13" s="8">
        <f>VLOOKUP($EG13,Data!$B:$CP,Daily!EO$10,0)</f>
        <v>1793373</v>
      </c>
      <c r="EP13" s="8">
        <f>VLOOKUP($EG13,Data!$B:$CP,Daily!EP$10,0)</f>
        <v>1966096</v>
      </c>
      <c r="EQ13" s="8">
        <f>VLOOKUP($EG13,Data!$B:$CP,Daily!EQ$10,0)</f>
        <v>1882165</v>
      </c>
      <c r="ER13" s="8">
        <f>VLOOKUP($EG13,Data!$B:$CP,Daily!ER$10,0)</f>
        <v>1435487</v>
      </c>
      <c r="ES13" s="8">
        <f>VLOOKUP($EG13,Data!$B:$CP,Daily!ES$10,0)</f>
        <v>1315738</v>
      </c>
      <c r="ET13" s="8">
        <f>VLOOKUP($EG13,Data!$B:$CP,Daily!ET$10,0)</f>
        <v>1506212</v>
      </c>
      <c r="EU13" s="8">
        <f>VLOOKUP($EG13,Data!$B:$CP,Daily!EU$10,0)</f>
        <v>1543871</v>
      </c>
      <c r="EV13" s="8">
        <f>VLOOKUP($EG13,Data!$B:$CP,Daily!EV$10,0)</f>
        <v>1627883</v>
      </c>
      <c r="EW13" s="8">
        <f>VLOOKUP($EG13,Data!$B:$CP,Daily!EW$10,0)</f>
        <v>1861624</v>
      </c>
      <c r="EX13" s="8">
        <f>VLOOKUP($EG13,Data!$B:$CP,Daily!EX$10,0)</f>
        <v>1780144</v>
      </c>
      <c r="EY13" s="8">
        <f>VLOOKUP($EG13,Data!$B:$CP,Daily!EY$10,0)</f>
        <v>1400981</v>
      </c>
      <c r="EZ13" s="8">
        <f>VLOOKUP($EG13,Data!$B:$CP,Daily!EZ$10,0)</f>
        <v>1332593</v>
      </c>
      <c r="FA13" s="8">
        <f>VLOOKUP($EG13,Data!$B:$CP,Daily!FA$10,0)</f>
        <v>1511755</v>
      </c>
      <c r="FB13" s="8">
        <f>VLOOKUP($EG13,Data!$B:$CP,Daily!FB$10,0)</f>
        <v>1476681</v>
      </c>
      <c r="FC13" s="8">
        <f>VLOOKUP($EG13,Data!$B:$CP,Daily!FC$10,0)</f>
        <v>1550306</v>
      </c>
      <c r="FD13" s="8">
        <f>VLOOKUP($EG13,Data!$B:$CP,Daily!FD$10,0)</f>
        <v>1553558</v>
      </c>
      <c r="FE13" s="8">
        <f>VLOOKUP($EG13,Data!$B:$CP,Daily!FE$10,0)</f>
        <v>1663606</v>
      </c>
      <c r="FF13" s="8">
        <f>VLOOKUP($EG13,Data!$B:$CP,Daily!FF$10,0)</f>
        <v>1352836</v>
      </c>
      <c r="FG13" s="8">
        <f>VLOOKUP($EG13,Data!$B:$CP,Daily!FG$10,0)</f>
        <v>1266771</v>
      </c>
      <c r="FH13" s="8">
        <f>VLOOKUP($EG13,Data!$B:$CP,Daily!FH$10,0)</f>
        <v>1474748</v>
      </c>
      <c r="FI13" s="8">
        <f>VLOOKUP($EG13,Data!$B:$CP,Daily!FI$10,0)</f>
        <v>1590824</v>
      </c>
      <c r="FJ13" s="8">
        <f>VLOOKUP($EG13,Data!$B:$CP,Daily!FJ$10,0)</f>
        <v>1597074</v>
      </c>
      <c r="FK13" s="8">
        <f>VLOOKUP($EG13,Data!$B:$CP,Daily!FK$10,0)</f>
        <v>1593828</v>
      </c>
      <c r="FL13" s="8">
        <f>VLOOKUP($EG13,Data!$B:$CP,Daily!FL$10,0)</f>
        <v>1781297</v>
      </c>
      <c r="FM13" s="8">
        <f>VLOOKUP($EG13,Data!$B:$CP,Daily!FM$10,0)</f>
        <v>1463865</v>
      </c>
      <c r="FN13" s="8">
        <f>VLOOKUP($EG13,Data!$B:$CP,Daily!FN$10,0)</f>
        <v>1280226</v>
      </c>
      <c r="FO13" s="8">
        <f>VLOOKUP($EG13,Data!$B:$CP,Daily!FO$10,0)</f>
        <v>1670384</v>
      </c>
      <c r="FP13" s="8">
        <f>VLOOKUP($EG13,Data!$B:$CP,Daily!FP$10,0)</f>
        <v>1803669</v>
      </c>
      <c r="FQ13" s="8">
        <f>VLOOKUP($EG13,Data!$B:$CP,Daily!FQ$10,0)</f>
        <v>1688099</v>
      </c>
      <c r="FR13" s="8">
        <f>VLOOKUP($EG13,Data!$B:$CP,Daily!FR$10,0)</f>
        <v>1696375</v>
      </c>
      <c r="FS13" s="8">
        <f>VLOOKUP($EG13,Data!$B:$CP,Daily!FS$10,0)</f>
        <v>1686165</v>
      </c>
      <c r="FT13" s="8">
        <f>VLOOKUP($EG13,Data!$B:$CP,Daily!FT$10,0)</f>
        <v>1376783</v>
      </c>
      <c r="FU13" s="8">
        <f>VLOOKUP($EG13,Data!$B:$CP,Daily!FU$10,0)</f>
        <v>1228893</v>
      </c>
      <c r="FV13" s="8">
        <f>VLOOKUP($EG13,Data!$B:$CP,Daily!FV$10,0)</f>
        <v>1430433</v>
      </c>
      <c r="FW13" s="8">
        <f>VLOOKUP($EG13,Data!$B:$CP,Daily!FW$10,0)</f>
        <v>1469030</v>
      </c>
      <c r="FX13" s="8">
        <f>VLOOKUP($EG13,Data!$B:$CP,Daily!FX$10,0)</f>
        <v>1565479</v>
      </c>
      <c r="FY13" s="8">
        <f>VLOOKUP($EG13,Data!$B:$CP,Daily!FY$10,0)</f>
        <v>1599303</v>
      </c>
      <c r="FZ13" s="8">
        <f>VLOOKUP($EG13,Data!$B:$CP,Daily!FZ$10,0)</f>
        <v>1636916</v>
      </c>
      <c r="GA13" s="8">
        <f>VLOOKUP($EG13,Data!$B:$CP,Daily!GA$10,0)</f>
        <v>1280164</v>
      </c>
      <c r="GB13" s="8">
        <f>VLOOKUP($EG13,Data!$B:$CP,Daily!GB$10,0)</f>
        <v>1129048</v>
      </c>
      <c r="GC13" s="8">
        <f>VLOOKUP($EG13,Data!$B:$CP,Daily!GC$10,0)</f>
        <v>1481583</v>
      </c>
      <c r="GD13" s="8">
        <f>VLOOKUP($EG13,Data!$B:$CP,Daily!GD$10,0)</f>
        <v>1569969</v>
      </c>
      <c r="GE13" s="8">
        <f>VLOOKUP($EG13,Data!$B:$CP,Daily!GE$10,0)</f>
        <v>1616783</v>
      </c>
      <c r="GF13" s="8">
        <f>VLOOKUP($EG13,Data!$B:$CP,Daily!GF$10,0)</f>
        <v>1575826</v>
      </c>
      <c r="GG13" s="8">
        <f>VLOOKUP($EG13,Data!$B:$CP,Daily!GG$10,0)</f>
        <v>1697687</v>
      </c>
      <c r="GH13" s="8">
        <f>VLOOKUP($EG13,Data!$B:$CP,Daily!GH$10,0)</f>
        <v>1338805</v>
      </c>
      <c r="GI13" s="8">
        <f>VLOOKUP($EG13,Data!$B:$CP,Daily!GI$10,0)</f>
        <v>1229853</v>
      </c>
      <c r="GJ13" s="8">
        <f>VLOOKUP($EG13,Data!$B:$CP,Daily!GJ$10,0)</f>
        <v>1466023</v>
      </c>
      <c r="GK13" s="8">
        <f>VLOOKUP($EG13,Data!$B:$CP,Daily!GK$10,0)</f>
        <v>1530198</v>
      </c>
      <c r="GL13" s="8">
        <f>VLOOKUP($EG13,Data!$B:$CP,Daily!GL$10,0)</f>
        <v>1491370</v>
      </c>
      <c r="GM13" s="8">
        <f>VLOOKUP($EG13,Data!$B:$CP,Daily!GM$10,0)</f>
        <v>1525753</v>
      </c>
      <c r="GN13" s="8">
        <f>VLOOKUP($EG13,Data!$B:$CP,Daily!GN$10,0)</f>
        <v>1589659</v>
      </c>
      <c r="GO13" s="8">
        <f>VLOOKUP($EG13,Data!$B:$CP,Daily!GO$10,0)</f>
        <v>1241622</v>
      </c>
      <c r="GP13" s="8">
        <f>VLOOKUP($EG13,Data!$B:$CP,Daily!GP$10,0)</f>
        <v>1111797</v>
      </c>
      <c r="GQ13" s="8">
        <f>VLOOKUP($EG13,Data!$B:$CP,Daily!GQ$10,0)</f>
        <v>1378131</v>
      </c>
      <c r="GR13" s="8">
        <f>VLOOKUP($EG13,Data!$B:$CP,Daily!GR$10,0)</f>
        <v>1406196</v>
      </c>
      <c r="GS13" s="8">
        <f>VLOOKUP($EG13,Data!$B:$CP,Daily!GS$10,0)</f>
        <v>1484899</v>
      </c>
      <c r="GT13" s="8">
        <f>VLOOKUP($EG13,Data!$B:$CP,Daily!GT$10,0)</f>
        <v>1488956</v>
      </c>
      <c r="GU13" s="8">
        <f>VLOOKUP($EG13,Data!$B:$CP,Daily!GU$10,0)</f>
        <v>1803669</v>
      </c>
      <c r="GV13" s="8">
        <f>VLOOKUP($EG13,Data!$B:$CP,Daily!GV$10,0)</f>
        <v>1448117</v>
      </c>
      <c r="GW13" s="8">
        <f>VLOOKUP($EG13,Data!$B:$CP,Daily!GW$10,0)</f>
        <v>1466069</v>
      </c>
      <c r="GX13" s="8">
        <f>VLOOKUP($EG13,Data!$B:$CP,Daily!GX$10,0)</f>
        <v>1553722</v>
      </c>
      <c r="GY13" s="8">
        <f>VLOOKUP($EG13,Data!$B:$CP,Daily!GY$10,0)</f>
        <v>1481703</v>
      </c>
      <c r="GZ13" s="8">
        <f>VLOOKUP($EG13,Data!$B:$CP,Daily!GZ$10,0)</f>
        <v>1460555</v>
      </c>
      <c r="HA13" s="8">
        <f>VLOOKUP($EG13,Data!$B:$CP,Daily!HA$10,0)</f>
        <v>1593319</v>
      </c>
      <c r="HB13" s="8">
        <f>VLOOKUP($EG13,Data!$B:$CP,Daily!HB$10,0)</f>
        <v>1705427</v>
      </c>
      <c r="HC13" s="8">
        <f>VLOOKUP($EG13,Data!$B:$CP,Daily!HC$10,0)</f>
        <v>1371463</v>
      </c>
      <c r="HD13" s="8">
        <f>VLOOKUP($EG13,Data!$B:$CP,Daily!HD$10,0)</f>
        <v>1183794</v>
      </c>
      <c r="HE13" s="8">
        <f>VLOOKUP($EG13,Data!$B:$CP,Daily!HE$10,0)</f>
        <v>1414167</v>
      </c>
      <c r="HF13" s="8">
        <f>VLOOKUP($EG13,Data!$B:$CP,Daily!HF$10,0)</f>
        <v>1489652</v>
      </c>
      <c r="HG13" s="8">
        <f>VLOOKUP($EG13,Data!$B:$CP,Daily!HG$10,0)</f>
        <v>1542392</v>
      </c>
      <c r="HH13" s="8">
        <f>VLOOKUP($EG13,Data!$B:$CP,Daily!HH$10,0)</f>
        <v>1769631</v>
      </c>
      <c r="HI13" s="8">
        <f>VLOOKUP($EG13,Data!$B:$CP,Daily!HI$10,0)</f>
        <v>2049808</v>
      </c>
      <c r="HJ13" s="8">
        <f>VLOOKUP($EG13,Data!$B:$CP,Daily!HJ$10,0)</f>
        <v>1430429</v>
      </c>
      <c r="HK13" s="8">
        <f>VLOOKUP($EG13,Data!$B:$CP,Daily!HK$10,0)</f>
        <v>1262735</v>
      </c>
      <c r="HL13" s="8">
        <f>VLOOKUP($EG13,Data!$B:$CP,Daily!HL$10,0)</f>
        <v>1506039</v>
      </c>
      <c r="HM13" s="8">
        <f>VLOOKUP($EG13,Data!$B:$CP,Daily!HM$10,0)</f>
        <v>1518198</v>
      </c>
      <c r="HN13" s="8">
        <f>VLOOKUP($EG13,Data!$B:$CP,Daily!HN$10,0)</f>
        <v>1630633</v>
      </c>
      <c r="HO13" s="8">
        <f>VLOOKUP($EG13,Data!$B:$CP,Daily!HO$10,0)</f>
        <v>1622723</v>
      </c>
      <c r="HP13" s="8">
        <f>VLOOKUP($EG13,Data!$B:$CP,Daily!HP$10,0)</f>
        <v>1692333</v>
      </c>
      <c r="HQ13" s="8">
        <f>VLOOKUP($EG13,Data!$B:$CP,Daily!HQ$10,0)</f>
        <v>1436513</v>
      </c>
      <c r="HR13" s="8">
        <f>VLOOKUP($EG13,Data!$B:$CP,Daily!HR$10,0)</f>
        <v>1272222</v>
      </c>
      <c r="HS13" s="8">
        <f>VLOOKUP($EG13,Data!$B:$CP,Daily!HS$10,0)</f>
        <v>1524040</v>
      </c>
      <c r="HT13" s="8">
        <f>VLOOKUP($EG13,Data!$B:$CP,Daily!HT$10,0)</f>
        <v>1532116</v>
      </c>
      <c r="HU13" s="13"/>
      <c r="HV13" s="8">
        <f t="shared" si="39"/>
        <v>1414167</v>
      </c>
      <c r="HW13" s="8">
        <f t="shared" si="40"/>
        <v>1630633</v>
      </c>
      <c r="HX13" s="8">
        <f t="shared" si="41"/>
        <v>216466</v>
      </c>
      <c r="HY13" s="8">
        <f t="shared" si="42"/>
        <v>1901215.5</v>
      </c>
      <c r="HZ13" s="8">
        <f t="shared" si="43"/>
        <v>1143584.5</v>
      </c>
      <c r="IA13" s="41"/>
      <c r="IB13" s="9">
        <f t="shared" si="21"/>
        <v>180431.94596944028</v>
      </c>
      <c r="IC13" s="9">
        <f t="shared" ref="IC13" si="50">AVERAGE(HM13:HS13)</f>
        <v>1528094.5714285714</v>
      </c>
      <c r="ID13" s="9">
        <f>AVERAGE(GP13:HS13)</f>
        <v>1503311.0666666667</v>
      </c>
      <c r="IE13" s="1"/>
      <c r="IF13" s="7" t="s">
        <v>282</v>
      </c>
      <c r="IG13" s="7" t="s">
        <v>6</v>
      </c>
      <c r="IH13" s="8">
        <f>VLOOKUP($IF13,Data!$B:$CP,Daily!IH$10,0)</f>
        <v>843595</v>
      </c>
      <c r="II13" s="8">
        <f>VLOOKUP($IF13,Data!$B:$CP,Daily!II$10,0)</f>
        <v>913123</v>
      </c>
      <c r="IJ13" s="8">
        <f>VLOOKUP($IF13,Data!$B:$CP,Daily!IJ$10,0)</f>
        <v>732015</v>
      </c>
      <c r="IK13" s="8">
        <f>VLOOKUP($IF13,Data!$B:$CP,Daily!IK$10,0)</f>
        <v>675246</v>
      </c>
      <c r="IL13" s="8">
        <f>VLOOKUP($IF13,Data!$B:$CP,Daily!IL$10,0)</f>
        <v>684399</v>
      </c>
      <c r="IM13" s="8">
        <f>VLOOKUP($IF13,Data!$B:$CP,Daily!IM$10,0)</f>
        <v>846955</v>
      </c>
      <c r="IN13" s="8">
        <f>VLOOKUP($IF13,Data!$B:$CP,Daily!IN$10,0)</f>
        <v>932196</v>
      </c>
      <c r="IO13" s="8">
        <f>VLOOKUP($IF13,Data!$B:$CP,Daily!IO$10,0)</f>
        <v>989340</v>
      </c>
      <c r="IP13" s="8">
        <f>VLOOKUP($IF13,Data!$B:$CP,Daily!IP$10,0)</f>
        <v>948132</v>
      </c>
      <c r="IQ13" s="8">
        <f>VLOOKUP($IF13,Data!$B:$CP,Daily!IQ$10,0)</f>
        <v>721176</v>
      </c>
      <c r="IR13" s="8">
        <f>VLOOKUP($IF13,Data!$B:$CP,Daily!IR$10,0)</f>
        <v>657883</v>
      </c>
      <c r="IS13" s="8">
        <f>VLOOKUP($IF13,Data!$B:$CP,Daily!IS$10,0)</f>
        <v>742302</v>
      </c>
      <c r="IT13" s="8">
        <f>VLOOKUP($IF13,Data!$B:$CP,Daily!IT$10,0)</f>
        <v>771779</v>
      </c>
      <c r="IU13" s="8">
        <f>VLOOKUP($IF13,Data!$B:$CP,Daily!IU$10,0)</f>
        <v>832870</v>
      </c>
      <c r="IV13" s="8">
        <f>VLOOKUP($IF13,Data!$B:$CP,Daily!IV$10,0)</f>
        <v>921636</v>
      </c>
      <c r="IW13" s="8">
        <f>VLOOKUP($IF13,Data!$B:$CP,Daily!IW$10,0)</f>
        <v>895632</v>
      </c>
      <c r="IX13" s="8">
        <f>VLOOKUP($IF13,Data!$B:$CP,Daily!IX$10,0)</f>
        <v>697183</v>
      </c>
      <c r="IY13" s="8">
        <f>VLOOKUP($IF13,Data!$B:$CP,Daily!IY$10,0)</f>
        <v>713520</v>
      </c>
      <c r="IZ13" s="8">
        <f>VLOOKUP($IF13,Data!$B:$CP,Daily!IZ$10,0)</f>
        <v>741430</v>
      </c>
      <c r="JA13" s="8">
        <f>VLOOKUP($IF13,Data!$B:$CP,Daily!JA$10,0)</f>
        <v>707540</v>
      </c>
      <c r="JB13" s="8">
        <f>VLOOKUP($IF13,Data!$B:$CP,Daily!JB$10,0)</f>
        <v>761837</v>
      </c>
      <c r="JC13" s="8">
        <f>VLOOKUP($IF13,Data!$B:$CP,Daily!JC$10,0)</f>
        <v>769821</v>
      </c>
      <c r="JD13" s="8">
        <f>VLOOKUP($IF13,Data!$B:$CP,Daily!JD$10,0)</f>
        <v>814085</v>
      </c>
      <c r="JE13" s="8">
        <f>VLOOKUP($IF13,Data!$B:$CP,Daily!JE$10,0)</f>
        <v>649027</v>
      </c>
      <c r="JF13" s="8">
        <f>VLOOKUP($IF13,Data!$B:$CP,Daily!JF$10,0)</f>
        <v>611626</v>
      </c>
      <c r="JG13" s="8">
        <f>VLOOKUP($IF13,Data!$B:$CP,Daily!JG$10,0)</f>
        <v>688942</v>
      </c>
      <c r="JH13" s="8">
        <f>VLOOKUP($IF13,Data!$B:$CP,Daily!JH$10,0)</f>
        <v>755915</v>
      </c>
      <c r="JI13" s="8">
        <f>VLOOKUP($IF13,Data!$B:$CP,Daily!JI$10,0)</f>
        <v>789119</v>
      </c>
      <c r="JJ13" s="8">
        <f>VLOOKUP($IF13,Data!$B:$CP,Daily!JJ$10,0)</f>
        <v>783037</v>
      </c>
      <c r="JK13" s="8">
        <f>VLOOKUP($IF13,Data!$B:$CP,Daily!JK$10,0)</f>
        <v>884673</v>
      </c>
      <c r="JL13" s="8">
        <f>VLOOKUP($IF13,Data!$B:$CP,Daily!JL$10,0)</f>
        <v>716308</v>
      </c>
      <c r="JM13" s="8">
        <f>VLOOKUP($IF13,Data!$B:$CP,Daily!JM$10,0)</f>
        <v>620456</v>
      </c>
      <c r="JN13" s="8">
        <f>VLOOKUP($IF13,Data!$B:$CP,Daily!JN$10,0)</f>
        <v>795294</v>
      </c>
      <c r="JO13" s="8">
        <f>VLOOKUP($IF13,Data!$B:$CP,Daily!JO$10,0)</f>
        <v>906403</v>
      </c>
      <c r="JP13" s="8">
        <f>VLOOKUP($IF13,Data!$B:$CP,Daily!JP$10,0)</f>
        <v>839639</v>
      </c>
      <c r="JQ13" s="8">
        <f>VLOOKUP($IF13,Data!$B:$CP,Daily!JQ$10,0)</f>
        <v>901840</v>
      </c>
      <c r="JR13" s="8">
        <f>VLOOKUP($IF13,Data!$B:$CP,Daily!JR$10,0)</f>
        <v>857529</v>
      </c>
      <c r="JS13" s="8">
        <f>VLOOKUP($IF13,Data!$B:$CP,Daily!JS$10,0)</f>
        <v>685995</v>
      </c>
      <c r="JT13" s="8">
        <f>VLOOKUP($IF13,Data!$B:$CP,Daily!JT$10,0)</f>
        <v>611728</v>
      </c>
      <c r="JU13" s="8">
        <f>VLOOKUP($IF13,Data!$B:$CP,Daily!JU$10,0)</f>
        <v>691107</v>
      </c>
      <c r="JV13" s="8">
        <f>VLOOKUP($IF13,Data!$B:$CP,Daily!JV$10,0)</f>
        <v>712578</v>
      </c>
      <c r="JW13" s="8">
        <f>VLOOKUP($IF13,Data!$B:$CP,Daily!JW$10,0)</f>
        <v>787392</v>
      </c>
      <c r="JX13" s="8">
        <f>VLOOKUP($IF13,Data!$B:$CP,Daily!JX$10,0)</f>
        <v>801311</v>
      </c>
      <c r="JY13" s="8">
        <f>VLOOKUP($IF13,Data!$B:$CP,Daily!JY$10,0)</f>
        <v>810045</v>
      </c>
      <c r="JZ13" s="8">
        <f>VLOOKUP($IF13,Data!$B:$CP,Daily!JZ$10,0)</f>
        <v>642882</v>
      </c>
      <c r="KA13" s="8">
        <f>VLOOKUP($IF13,Data!$B:$CP,Daily!KA$10,0)</f>
        <v>534578</v>
      </c>
      <c r="KB13" s="8">
        <f>VLOOKUP($IF13,Data!$B:$CP,Daily!KB$10,0)</f>
        <v>701561</v>
      </c>
      <c r="KC13" s="8">
        <f>VLOOKUP($IF13,Data!$B:$CP,Daily!KC$10,0)</f>
        <v>721850</v>
      </c>
      <c r="KD13" s="8">
        <f>VLOOKUP($IF13,Data!$B:$CP,Daily!KD$10,0)</f>
        <v>792270</v>
      </c>
      <c r="KE13" s="8">
        <f>VLOOKUP($IF13,Data!$B:$CP,Daily!KE$10,0)</f>
        <v>787614</v>
      </c>
      <c r="KF13" s="8">
        <f>VLOOKUP($IF13,Data!$B:$CP,Daily!KF$10,0)</f>
        <v>861207</v>
      </c>
      <c r="KG13" s="8">
        <f>VLOOKUP($IF13,Data!$B:$CP,Daily!KG$10,0)</f>
        <v>669305</v>
      </c>
      <c r="KH13" s="8">
        <f>VLOOKUP($IF13,Data!$B:$CP,Daily!KH$10,0)</f>
        <v>615621</v>
      </c>
      <c r="KI13" s="8">
        <f>VLOOKUP($IF13,Data!$B:$CP,Daily!KI$10,0)</f>
        <v>749958</v>
      </c>
      <c r="KJ13" s="8">
        <f>VLOOKUP($IF13,Data!$B:$CP,Daily!KJ$10,0)</f>
        <v>783970</v>
      </c>
      <c r="KK13" s="8">
        <f>VLOOKUP($IF13,Data!$B:$CP,Daily!KK$10,0)</f>
        <v>748058</v>
      </c>
      <c r="KL13" s="8">
        <f>VLOOKUP($IF13,Data!$B:$CP,Daily!KL$10,0)</f>
        <v>763087</v>
      </c>
      <c r="KM13" s="8">
        <f>VLOOKUP($IF13,Data!$B:$CP,Daily!KM$10,0)</f>
        <v>806811</v>
      </c>
      <c r="KN13" s="8">
        <f>VLOOKUP($IF13,Data!$B:$CP,Daily!KN$10,0)</f>
        <v>636350</v>
      </c>
      <c r="KO13" s="8">
        <f>VLOOKUP($IF13,Data!$B:$CP,Daily!KO$10,0)</f>
        <v>565825</v>
      </c>
      <c r="KP13" s="8">
        <f>VLOOKUP($IF13,Data!$B:$CP,Daily!KP$10,0)</f>
        <v>680094</v>
      </c>
      <c r="KQ13" s="8">
        <f>VLOOKUP($IF13,Data!$B:$CP,Daily!KQ$10,0)</f>
        <v>694574</v>
      </c>
      <c r="KR13" s="8">
        <f>VLOOKUP($IF13,Data!$B:$CP,Daily!KR$10,0)</f>
        <v>752491</v>
      </c>
      <c r="KS13" s="8">
        <f>VLOOKUP($IF13,Data!$B:$CP,Daily!KS$10,0)</f>
        <v>764811</v>
      </c>
      <c r="KT13" s="8">
        <f>VLOOKUP($IF13,Data!$B:$CP,Daily!KT$10,0)</f>
        <v>968568</v>
      </c>
      <c r="KU13" s="8">
        <f>VLOOKUP($IF13,Data!$B:$CP,Daily!KU$10,0)</f>
        <v>756199</v>
      </c>
      <c r="KV13" s="8">
        <f>VLOOKUP($IF13,Data!$B:$CP,Daily!KV$10,0)</f>
        <v>773176</v>
      </c>
      <c r="KW13" s="8">
        <f>VLOOKUP($IF13,Data!$B:$CP,Daily!KW$10,0)</f>
        <v>763995</v>
      </c>
      <c r="KX13" s="8">
        <f>VLOOKUP($IF13,Data!$B:$CP,Daily!KX$10,0)</f>
        <v>747293</v>
      </c>
      <c r="KY13" s="8">
        <f>VLOOKUP($IF13,Data!$B:$CP,Daily!KY$10,0)</f>
        <v>746098</v>
      </c>
      <c r="KZ13" s="8">
        <f>VLOOKUP($IF13,Data!$B:$CP,Daily!KZ$10,0)</f>
        <v>805734</v>
      </c>
      <c r="LA13" s="8">
        <f>VLOOKUP($IF13,Data!$B:$CP,Daily!LA$10,0)</f>
        <v>848093</v>
      </c>
      <c r="LB13" s="8">
        <f>VLOOKUP($IF13,Data!$B:$CP,Daily!LB$10,0)</f>
        <v>715635</v>
      </c>
      <c r="LC13" s="8">
        <f>VLOOKUP($IF13,Data!$B:$CP,Daily!LC$10,0)</f>
        <v>592478</v>
      </c>
      <c r="LD13" s="8">
        <f>VLOOKUP($IF13,Data!$B:$CP,Daily!LD$10,0)</f>
        <v>700176</v>
      </c>
      <c r="LE13" s="8">
        <f>VLOOKUP($IF13,Data!$B:$CP,Daily!LE$10,0)</f>
        <v>727909</v>
      </c>
      <c r="LF13" s="8">
        <f>VLOOKUP($IF13,Data!$B:$CP,Daily!LF$10,0)</f>
        <v>783025</v>
      </c>
      <c r="LG13" s="8">
        <f>VLOOKUP($IF13,Data!$B:$CP,Daily!LG$10,0)</f>
        <v>899450</v>
      </c>
      <c r="LH13" s="8">
        <f>VLOOKUP($IF13,Data!$B:$CP,Daily!LH$10,0)</f>
        <v>1009153</v>
      </c>
      <c r="LI13" s="8">
        <f>VLOOKUP($IF13,Data!$B:$CP,Daily!LI$10,0)</f>
        <v>735887</v>
      </c>
      <c r="LJ13" s="8">
        <f>VLOOKUP($IF13,Data!$B:$CP,Daily!LJ$10,0)</f>
        <v>628873</v>
      </c>
      <c r="LK13" s="8">
        <f>VLOOKUP($IF13,Data!$B:$CP,Daily!LK$10,0)</f>
        <v>742054</v>
      </c>
      <c r="LL13" s="8">
        <f>VLOOKUP($IF13,Data!$B:$CP,Daily!LL$10,0)</f>
        <v>750585</v>
      </c>
      <c r="LM13" s="8">
        <f>VLOOKUP($IF13,Data!$B:$CP,Daily!LM$10,0)</f>
        <v>816927</v>
      </c>
      <c r="LN13" s="8">
        <f>VLOOKUP($IF13,Data!$B:$CP,Daily!LN$10,0)</f>
        <v>794090</v>
      </c>
      <c r="LO13" s="8">
        <f>VLOOKUP($IF13,Data!$B:$CP,Daily!LO$10,0)</f>
        <v>875985</v>
      </c>
      <c r="LP13" s="8">
        <f>VLOOKUP($IF13,Data!$B:$CP,Daily!LP$10,0)</f>
        <v>754689</v>
      </c>
      <c r="LQ13" s="8">
        <f>VLOOKUP($IF13,Data!$B:$CP,Daily!LQ$10,0)</f>
        <v>658398</v>
      </c>
      <c r="LR13" s="8">
        <f>VLOOKUP($IF13,Data!$B:$CP,Daily!LR$10,0)</f>
        <v>743760</v>
      </c>
      <c r="LS13" s="8">
        <f>VLOOKUP($IF13,Data!$B:$CP,Daily!LS$10,0)</f>
        <v>754573</v>
      </c>
      <c r="LU13" s="8">
        <f t="shared" si="44"/>
        <v>700176</v>
      </c>
      <c r="LV13" s="8">
        <f t="shared" si="45"/>
        <v>810045</v>
      </c>
      <c r="LW13" s="8">
        <f t="shared" si="46"/>
        <v>109869</v>
      </c>
      <c r="LX13" s="8">
        <f t="shared" si="47"/>
        <v>947381.25</v>
      </c>
      <c r="LY13" s="8">
        <f t="shared" si="48"/>
        <v>562839.75</v>
      </c>
      <c r="LZ13" s="41"/>
      <c r="MA13" s="9">
        <f t="shared" si="23"/>
        <v>92187.251354384076</v>
      </c>
      <c r="MB13" s="9">
        <f t="shared" ref="MB13" si="51">AVERAGE(LL13:LR13)</f>
        <v>770633.42857142852</v>
      </c>
      <c r="MC13" s="9">
        <f>AVERAGE(KO13:LR13)</f>
        <v>759867.5</v>
      </c>
      <c r="MD13" s="1"/>
    </row>
    <row r="14" spans="3:342" x14ac:dyDescent="0.35">
      <c r="D14" s="59" t="s">
        <v>283</v>
      </c>
      <c r="E14" s="53" t="e">
        <f>VLOOKUP($D14,'Metric Nature'!$C:$D,2,0)&amp;IF(($F14&lt;(EA14)),"Below",IF(($F14&gt;(DZ14)),"Above","Within"))</f>
        <v>#N/A</v>
      </c>
      <c r="F14" s="29">
        <f t="shared" si="24"/>
        <v>3.8900302778239895</v>
      </c>
      <c r="G14" s="108">
        <f t="shared" si="25"/>
        <v>4.0208554119600919</v>
      </c>
      <c r="H14" s="48">
        <f t="shared" si="26"/>
        <v>-3.2536642264469694E-2</v>
      </c>
      <c r="I14" s="29">
        <f>EE14</f>
        <v>3.8389552756696901</v>
      </c>
      <c r="J14" s="48">
        <f t="shared" si="27"/>
        <v>1.3304401454739418E-2</v>
      </c>
      <c r="K14" s="28">
        <f>EC14</f>
        <v>0.17935970072924726</v>
      </c>
      <c r="L14" s="50"/>
      <c r="M14" s="53" t="e">
        <f>VLOOKUP($D14,'Metric Nature'!$C:$D,2,0)&amp;IF(($N14&lt;(HZ14)),"Below",IF(($N14&gt;(HY14)),"Above","Within"))</f>
        <v>#N/A</v>
      </c>
      <c r="N14" s="29">
        <f t="shared" si="28"/>
        <v>3.7</v>
      </c>
      <c r="O14" s="108">
        <f t="shared" si="29"/>
        <v>3.8066127384659523</v>
      </c>
      <c r="P14" s="55">
        <f t="shared" si="30"/>
        <v>-2.8007245756477069E-2</v>
      </c>
      <c r="Q14" s="108">
        <f t="shared" si="3"/>
        <v>3.6430243966418812</v>
      </c>
      <c r="R14" s="48">
        <f t="shared" si="31"/>
        <v>1.5639643646262375E-2</v>
      </c>
      <c r="S14" s="28">
        <f t="shared" si="32"/>
        <v>0.17147148198987047</v>
      </c>
      <c r="T14" s="50"/>
      <c r="U14" s="53" t="e">
        <f>VLOOKUP($D14,'Metric Nature'!$C:$D,2,0)&amp;IF(($V14&lt;(LY14)),"Below",IF(($V14&gt;(LX14)),"Above","Within"))</f>
        <v>#N/A</v>
      </c>
      <c r="V14" s="29">
        <f>LS14</f>
        <v>4.5</v>
      </c>
      <c r="W14" s="108">
        <f t="shared" si="33"/>
        <v>4.7057499574999708</v>
      </c>
      <c r="X14" s="48">
        <f t="shared" si="34"/>
        <v>-4.3723096075695411E-2</v>
      </c>
      <c r="Y14" s="108">
        <f t="shared" si="35"/>
        <v>4.4582595842170107</v>
      </c>
      <c r="Z14" s="48">
        <f t="shared" si="36"/>
        <v>9.3624911233875559E-3</v>
      </c>
      <c r="AA14" s="28">
        <f>MA14</f>
        <v>0.23463920293837423</v>
      </c>
      <c r="AB14" s="50"/>
      <c r="AC14" s="1"/>
      <c r="AD14" s="1"/>
      <c r="AE14" s="1"/>
      <c r="AF14" s="1"/>
      <c r="AG14" s="1"/>
      <c r="AH14" s="1"/>
      <c r="AI14" s="7" t="s">
        <v>284</v>
      </c>
      <c r="AJ14" s="11">
        <f>(EI15+IH15)/(EI11+IH11)</f>
        <v>3.567880845445651</v>
      </c>
      <c r="AK14" s="11">
        <f t="shared" ref="AK14:CV14" si="52">(EJ15+II15)/(EJ11+II11)</f>
        <v>3.5709647521415531</v>
      </c>
      <c r="AL14" s="11">
        <f t="shared" si="52"/>
        <v>3.8698718979096922</v>
      </c>
      <c r="AM14" s="11">
        <f t="shared" si="52"/>
        <v>3.5669504381765957</v>
      </c>
      <c r="AN14" s="11">
        <f t="shared" si="52"/>
        <v>3.5433876511959035</v>
      </c>
      <c r="AO14" s="11">
        <f t="shared" si="52"/>
        <v>3.6937003652048546</v>
      </c>
      <c r="AP14" s="11">
        <f>(EO15+IN15)/(EO11+IN11)</f>
        <v>3.9472063415277714</v>
      </c>
      <c r="AQ14" s="11">
        <f t="shared" si="52"/>
        <v>3.9451017716280878</v>
      </c>
      <c r="AR14" s="11">
        <f t="shared" si="52"/>
        <v>3.7686771801812404</v>
      </c>
      <c r="AS14" s="11">
        <f t="shared" si="52"/>
        <v>3.9453852299325831</v>
      </c>
      <c r="AT14" s="11">
        <f t="shared" si="52"/>
        <v>3.566813320297455</v>
      </c>
      <c r="AU14" s="11">
        <f t="shared" si="52"/>
        <v>3.6423947553145584</v>
      </c>
      <c r="AV14" s="11">
        <f t="shared" si="52"/>
        <v>3.7669324966226521</v>
      </c>
      <c r="AW14" s="11">
        <f t="shared" si="52"/>
        <v>3.5674811931036499</v>
      </c>
      <c r="AX14" s="11">
        <f t="shared" si="52"/>
        <v>3.5394535089443684</v>
      </c>
      <c r="AY14" s="11">
        <f t="shared" si="52"/>
        <v>3.3662327252774449</v>
      </c>
      <c r="AZ14" s="11">
        <f t="shared" si="52"/>
        <v>3.7445858791581808</v>
      </c>
      <c r="BA14" s="11">
        <f t="shared" si="52"/>
        <v>3.8490230879914686</v>
      </c>
      <c r="BB14" s="11">
        <f t="shared" si="52"/>
        <v>3.6879016152430024</v>
      </c>
      <c r="BC14" s="11">
        <f t="shared" si="52"/>
        <v>3.7667490211003667</v>
      </c>
      <c r="BD14" s="11">
        <f t="shared" si="52"/>
        <v>3.5907982747559184</v>
      </c>
      <c r="BE14" s="11">
        <f t="shared" si="52"/>
        <v>3.5672220109499402</v>
      </c>
      <c r="BF14" s="11">
        <f t="shared" si="52"/>
        <v>3.4425922107607203</v>
      </c>
      <c r="BG14" s="11">
        <f t="shared" si="52"/>
        <v>3.7660842967494426</v>
      </c>
      <c r="BH14" s="11">
        <f t="shared" si="52"/>
        <v>3.4894935028858907</v>
      </c>
      <c r="BI14" s="11">
        <f t="shared" si="52"/>
        <v>3.6859757202391741</v>
      </c>
      <c r="BJ14" s="11">
        <f t="shared" si="52"/>
        <v>3.7638740628568592</v>
      </c>
      <c r="BK14" s="11">
        <f t="shared" si="52"/>
        <v>3.743701530332729</v>
      </c>
      <c r="BL14" s="11">
        <f t="shared" si="52"/>
        <v>3.6431143310597158</v>
      </c>
      <c r="BM14" s="11">
        <f t="shared" si="52"/>
        <v>3.5435389055151774</v>
      </c>
      <c r="BN14" s="11">
        <f t="shared" si="52"/>
        <v>3.7423937688388595</v>
      </c>
      <c r="BO14" s="11">
        <f t="shared" si="52"/>
        <v>3.4657478868063207</v>
      </c>
      <c r="BP14" s="11">
        <f t="shared" si="52"/>
        <v>3.5859648103721686</v>
      </c>
      <c r="BQ14" s="11">
        <f t="shared" si="52"/>
        <v>3.5922093304977523</v>
      </c>
      <c r="BR14" s="11">
        <f t="shared" si="52"/>
        <v>3.9696741627714838</v>
      </c>
      <c r="BS14" s="11">
        <f t="shared" si="52"/>
        <v>3.6006287001032784</v>
      </c>
      <c r="BT14" s="11">
        <f t="shared" si="52"/>
        <v>3.5714283246181844</v>
      </c>
      <c r="BU14" s="11">
        <f t="shared" si="52"/>
        <v>3.6710347885792758</v>
      </c>
      <c r="BV14" s="11">
        <f t="shared" si="52"/>
        <v>3.493136414739805</v>
      </c>
      <c r="BW14" s="11">
        <f t="shared" si="52"/>
        <v>3.6668015534613398</v>
      </c>
      <c r="BX14" s="11">
        <f t="shared" si="52"/>
        <v>3.7441666396288249</v>
      </c>
      <c r="BY14" s="11">
        <f t="shared" si="52"/>
        <v>3.5691663454891382</v>
      </c>
      <c r="BZ14" s="11">
        <f t="shared" si="52"/>
        <v>3.4456811760077253</v>
      </c>
      <c r="CA14" s="11">
        <f t="shared" si="52"/>
        <v>3.3684647130429624</v>
      </c>
      <c r="CB14" s="11">
        <f t="shared" si="52"/>
        <v>3.6705409842324288</v>
      </c>
      <c r="CC14" s="11">
        <f t="shared" si="52"/>
        <v>3.5438672953438592</v>
      </c>
      <c r="CD14" s="11">
        <f t="shared" si="52"/>
        <v>3.6628265513261073</v>
      </c>
      <c r="CE14" s="11">
        <f t="shared" si="52"/>
        <v>3.8626616639837437</v>
      </c>
      <c r="CF14" s="11">
        <f t="shared" si="52"/>
        <v>3.7660585633031389</v>
      </c>
      <c r="CG14" s="11">
        <f t="shared" si="52"/>
        <v>3.5675577156743623</v>
      </c>
      <c r="CH14" s="11">
        <f t="shared" si="52"/>
        <v>3.5685047000678365</v>
      </c>
      <c r="CI14" s="11">
        <f t="shared" si="52"/>
        <v>3.869683534399893</v>
      </c>
      <c r="CJ14" s="11">
        <f t="shared" si="52"/>
        <v>3.5904531570227172</v>
      </c>
      <c r="CK14" s="11">
        <f t="shared" si="52"/>
        <v>3.6964545683562933</v>
      </c>
      <c r="CL14" s="11">
        <f t="shared" si="52"/>
        <v>3.8170809704244339</v>
      </c>
      <c r="CM14" s="11">
        <f t="shared" si="52"/>
        <v>3.6670802787348129</v>
      </c>
      <c r="CN14" s="11">
        <f t="shared" si="52"/>
        <v>3.5905796318082093</v>
      </c>
      <c r="CO14" s="11">
        <f t="shared" si="52"/>
        <v>3.6684078757532039</v>
      </c>
      <c r="CP14" s="11">
        <f t="shared" si="52"/>
        <v>3.7955133749672672</v>
      </c>
      <c r="CQ14" s="11">
        <f t="shared" si="52"/>
        <v>3.6696863691194208</v>
      </c>
      <c r="CR14" s="11">
        <f t="shared" si="52"/>
        <v>3.7662405972512873</v>
      </c>
      <c r="CS14" s="11">
        <f t="shared" si="52"/>
        <v>3.7676515350664803</v>
      </c>
      <c r="CT14" s="11">
        <f t="shared" si="52"/>
        <v>3.6911358278740831</v>
      </c>
      <c r="CU14" s="11">
        <f t="shared" si="52"/>
        <v>3.5171561962906903</v>
      </c>
      <c r="CV14" s="11">
        <f t="shared" si="52"/>
        <v>3.5262978188937733</v>
      </c>
      <c r="CW14" s="11">
        <f t="shared" ref="CW14:DU14" si="53">(GV15+KU15)/(GV11+KU11)</f>
        <v>3.8969059050432926</v>
      </c>
      <c r="CX14" s="11">
        <f t="shared" si="53"/>
        <v>3.7947846438903881</v>
      </c>
      <c r="CY14" s="11">
        <f t="shared" si="53"/>
        <v>3.8433369631583254</v>
      </c>
      <c r="CZ14" s="11">
        <f t="shared" si="53"/>
        <v>3.6153444669649741</v>
      </c>
      <c r="DA14" s="11">
        <f t="shared" si="53"/>
        <v>3.5935940067030292</v>
      </c>
      <c r="DB14" s="11">
        <f t="shared" si="53"/>
        <v>3.5692117334620956</v>
      </c>
      <c r="DC14" s="11">
        <f t="shared" si="53"/>
        <v>3.5438536652141179</v>
      </c>
      <c r="DD14" s="11">
        <f t="shared" si="53"/>
        <v>3.9964924587863906</v>
      </c>
      <c r="DE14" s="11">
        <f t="shared" si="53"/>
        <v>3.7681125896447369</v>
      </c>
      <c r="DF14" s="11">
        <f t="shared" si="53"/>
        <v>3.7905195276513779</v>
      </c>
      <c r="DG14" s="11">
        <f t="shared" si="53"/>
        <v>3.9146938220261576</v>
      </c>
      <c r="DH14" s="11">
        <f t="shared" si="53"/>
        <v>3.5927287457592789</v>
      </c>
      <c r="DI14" s="11">
        <f t="shared" si="53"/>
        <v>3.5917067247717105</v>
      </c>
      <c r="DJ14" s="11">
        <f t="shared" si="53"/>
        <v>3.8905967010887341</v>
      </c>
      <c r="DK14" s="11">
        <f t="shared" si="53"/>
        <v>4.1200217324478317</v>
      </c>
      <c r="DL14" s="11">
        <f t="shared" si="53"/>
        <v>3.7679409844832605</v>
      </c>
      <c r="DM14" s="11">
        <f t="shared" si="53"/>
        <v>3.9102173046903066</v>
      </c>
      <c r="DN14" s="11">
        <f t="shared" si="53"/>
        <v>3.8894551244095319</v>
      </c>
      <c r="DO14" s="11">
        <f t="shared" si="53"/>
        <v>3.9356921359464154</v>
      </c>
      <c r="DP14" s="11">
        <f t="shared" si="53"/>
        <v>3.9886051375825051</v>
      </c>
      <c r="DQ14" s="11">
        <f t="shared" si="53"/>
        <v>3.9167880884627646</v>
      </c>
      <c r="DR14" s="11">
        <f t="shared" si="53"/>
        <v>4.4442108284596893</v>
      </c>
      <c r="DS14" s="11">
        <f t="shared" si="53"/>
        <v>4.0401413748785302</v>
      </c>
      <c r="DT14" s="11">
        <f t="shared" si="53"/>
        <v>3.9881771975676705</v>
      </c>
      <c r="DU14" s="11">
        <f t="shared" si="53"/>
        <v>3.8900302778239895</v>
      </c>
      <c r="DV14" s="13"/>
      <c r="DW14" s="10">
        <f t="shared" si="16"/>
        <v>3.5692117334620956</v>
      </c>
      <c r="DX14" s="10">
        <f t="shared" si="17"/>
        <v>3.8170809704244339</v>
      </c>
      <c r="DY14" s="10">
        <f t="shared" si="18"/>
        <v>0.24786923696233831</v>
      </c>
      <c r="DZ14" s="10">
        <f t="shared" ref="DZ14:DZ16" si="54">DX14+(0.75*DY14)</f>
        <v>4.0029828981461879</v>
      </c>
      <c r="EA14" s="10">
        <f t="shared" ref="EA14:EA16" si="55">DW14-(0.75*DY14)</f>
        <v>3.3833098057403417</v>
      </c>
      <c r="EB14" s="13"/>
      <c r="EC14" s="11">
        <f t="shared" si="19"/>
        <v>0.17935970072924726</v>
      </c>
      <c r="ED14" s="107">
        <f>ED15/ED11</f>
        <v>4.0208554119600919</v>
      </c>
      <c r="EE14" s="107">
        <f>EE15/EE11</f>
        <v>3.8389552756696901</v>
      </c>
      <c r="EF14" s="1"/>
      <c r="EG14" s="7" t="s">
        <v>285</v>
      </c>
      <c r="EH14" s="7" t="s">
        <v>284</v>
      </c>
      <c r="EI14" s="16">
        <f>VLOOKUP($EG14,Data!$B:$CP,Daily!EI$10,0)</f>
        <v>3.4</v>
      </c>
      <c r="EJ14" s="16">
        <f>VLOOKUP($EG14,Data!$B:$CP,Daily!EJ$10,0)</f>
        <v>3.4</v>
      </c>
      <c r="EK14" s="16">
        <f>VLOOKUP($EG14,Data!$B:$CP,Daily!EK$10,0)</f>
        <v>3.7</v>
      </c>
      <c r="EL14" s="16">
        <f>VLOOKUP($EG14,Data!$B:$CP,Daily!EL$10,0)</f>
        <v>3.4</v>
      </c>
      <c r="EM14" s="16">
        <f>VLOOKUP($EG14,Data!$B:$CP,Daily!EM$10,0)</f>
        <v>3.4</v>
      </c>
      <c r="EN14" s="16">
        <f>VLOOKUP($EG14,Data!$B:$CP,Daily!EN$10,0)</f>
        <v>3.5</v>
      </c>
      <c r="EO14" s="16">
        <f>VLOOKUP($EG14,Data!$B:$CP,Daily!EO$10,0)</f>
        <v>3.8</v>
      </c>
      <c r="EP14" s="16">
        <f>VLOOKUP($EG14,Data!$B:$CP,Daily!EP$10,0)</f>
        <v>3.8</v>
      </c>
      <c r="EQ14" s="16">
        <f>VLOOKUP($EG14,Data!$B:$CP,Daily!EQ$10,0)</f>
        <v>3.6</v>
      </c>
      <c r="ER14" s="16">
        <f>VLOOKUP($EG14,Data!$B:$CP,Daily!ER$10,0)</f>
        <v>3.8</v>
      </c>
      <c r="ES14" s="16">
        <f>VLOOKUP($EG14,Data!$B:$CP,Daily!ES$10,0)</f>
        <v>3.4</v>
      </c>
      <c r="ET14" s="16">
        <f>VLOOKUP($EG14,Data!$B:$CP,Daily!ET$10,0)</f>
        <v>3.5</v>
      </c>
      <c r="EU14" s="16">
        <f>VLOOKUP($EG14,Data!$B:$CP,Daily!EU$10,0)</f>
        <v>3.6</v>
      </c>
      <c r="EV14" s="16">
        <f>VLOOKUP($EG14,Data!$B:$CP,Daily!EV$10,0)</f>
        <v>3.4</v>
      </c>
      <c r="EW14" s="16">
        <f>VLOOKUP($EG14,Data!$B:$CP,Daily!EW$10,0)</f>
        <v>3.4</v>
      </c>
      <c r="EX14" s="16">
        <f>VLOOKUP($EG14,Data!$B:$CP,Daily!EX$10,0)</f>
        <v>3.2</v>
      </c>
      <c r="EY14" s="16">
        <f>VLOOKUP($EG14,Data!$B:$CP,Daily!EY$10,0)</f>
        <v>3.6</v>
      </c>
      <c r="EZ14" s="16">
        <f>VLOOKUP($EG14,Data!$B:$CP,Daily!EZ$10,0)</f>
        <v>3.6</v>
      </c>
      <c r="FA14" s="16">
        <f>VLOOKUP($EG14,Data!$B:$CP,Daily!FA$10,0)</f>
        <v>3.5</v>
      </c>
      <c r="FB14" s="16">
        <f>VLOOKUP($EG14,Data!$B:$CP,Daily!FB$10,0)</f>
        <v>3.6</v>
      </c>
      <c r="FC14" s="16">
        <f>VLOOKUP($EG14,Data!$B:$CP,Daily!FC$10,0)</f>
        <v>3.4</v>
      </c>
      <c r="FD14" s="16">
        <f>VLOOKUP($EG14,Data!$B:$CP,Daily!FD$10,0)</f>
        <v>3.4</v>
      </c>
      <c r="FE14" s="16">
        <f>VLOOKUP($EG14,Data!$B:$CP,Daily!FE$10,0)</f>
        <v>3.3</v>
      </c>
      <c r="FF14" s="16">
        <f>VLOOKUP($EG14,Data!$B:$CP,Daily!FF$10,0)</f>
        <v>3.6</v>
      </c>
      <c r="FG14" s="16">
        <f>VLOOKUP($EG14,Data!$B:$CP,Daily!FG$10,0)</f>
        <v>3.3</v>
      </c>
      <c r="FH14" s="16">
        <f>VLOOKUP($EG14,Data!$B:$CP,Daily!FH$10,0)</f>
        <v>3.5</v>
      </c>
      <c r="FI14" s="16">
        <f>VLOOKUP($EG14,Data!$B:$CP,Daily!FI$10,0)</f>
        <v>3.6</v>
      </c>
      <c r="FJ14" s="16">
        <f>VLOOKUP($EG14,Data!$B:$CP,Daily!FJ$10,0)</f>
        <v>3.6</v>
      </c>
      <c r="FK14" s="16">
        <f>VLOOKUP($EG14,Data!$B:$CP,Daily!FK$10,0)</f>
        <v>3.5</v>
      </c>
      <c r="FL14" s="16">
        <f>VLOOKUP($EG14,Data!$B:$CP,Daily!FL$10,0)</f>
        <v>3.4</v>
      </c>
      <c r="FM14" s="16">
        <f>VLOOKUP($EG14,Data!$B:$CP,Daily!FM$10,0)</f>
        <v>3.6</v>
      </c>
      <c r="FN14" s="16">
        <f>VLOOKUP($EG14,Data!$B:$CP,Daily!FN$10,0)</f>
        <v>3.3</v>
      </c>
      <c r="FO14" s="16">
        <f>VLOOKUP($EG14,Data!$B:$CP,Daily!FO$10,0)</f>
        <v>3.4</v>
      </c>
      <c r="FP14" s="16">
        <f>VLOOKUP($EG14,Data!$B:$CP,Daily!FP$10,0)</f>
        <v>3.4</v>
      </c>
      <c r="FQ14" s="16">
        <f>VLOOKUP($EG14,Data!$B:$CP,Daily!FQ$10,0)</f>
        <v>3.8</v>
      </c>
      <c r="FR14" s="16">
        <f>VLOOKUP($EG14,Data!$B:$CP,Daily!FR$10,0)</f>
        <v>3.4</v>
      </c>
      <c r="FS14" s="16">
        <f>VLOOKUP($EG14,Data!$B:$CP,Daily!FS$10,0)</f>
        <v>3.4</v>
      </c>
      <c r="FT14" s="16">
        <f>VLOOKUP($EG14,Data!$B:$CP,Daily!FT$10,0)</f>
        <v>3.5</v>
      </c>
      <c r="FU14" s="16">
        <f>VLOOKUP($EG14,Data!$B:$CP,Daily!FU$10,0)</f>
        <v>3.3</v>
      </c>
      <c r="FV14" s="16">
        <f>VLOOKUP($EG14,Data!$B:$CP,Daily!FV$10,0)</f>
        <v>3.5</v>
      </c>
      <c r="FW14" s="16">
        <f>VLOOKUP($EG14,Data!$B:$CP,Daily!FW$10,0)</f>
        <v>3.6</v>
      </c>
      <c r="FX14" s="16">
        <f>VLOOKUP($EG14,Data!$B:$CP,Daily!FX$10,0)</f>
        <v>3.4</v>
      </c>
      <c r="FY14" s="16">
        <f>VLOOKUP($EG14,Data!$B:$CP,Daily!FY$10,0)</f>
        <v>3.3</v>
      </c>
      <c r="FZ14" s="16">
        <f>VLOOKUP($EG14,Data!$B:$CP,Daily!FZ$10,0)</f>
        <v>3.2</v>
      </c>
      <c r="GA14" s="16">
        <f>VLOOKUP($EG14,Data!$B:$CP,Daily!GA$10,0)</f>
        <v>3.5</v>
      </c>
      <c r="GB14" s="16">
        <f>VLOOKUP($EG14,Data!$B:$CP,Daily!GB$10,0)</f>
        <v>3.4</v>
      </c>
      <c r="GC14" s="16">
        <f>VLOOKUP($EG14,Data!$B:$CP,Daily!GC$10,0)</f>
        <v>3.5</v>
      </c>
      <c r="GD14" s="16">
        <f>VLOOKUP($EG14,Data!$B:$CP,Daily!GD$10,0)</f>
        <v>3.7</v>
      </c>
      <c r="GE14" s="16">
        <f>VLOOKUP($EG14,Data!$B:$CP,Daily!GE$10,0)</f>
        <v>3.6</v>
      </c>
      <c r="GF14" s="16">
        <f>VLOOKUP($EG14,Data!$B:$CP,Daily!GF$10,0)</f>
        <v>3.4</v>
      </c>
      <c r="GG14" s="16">
        <f>VLOOKUP($EG14,Data!$B:$CP,Daily!GG$10,0)</f>
        <v>3.4</v>
      </c>
      <c r="GH14" s="16">
        <f>VLOOKUP($EG14,Data!$B:$CP,Daily!GH$10,0)</f>
        <v>3.7</v>
      </c>
      <c r="GI14" s="16">
        <f>VLOOKUP($EG14,Data!$B:$CP,Daily!GI$10,0)</f>
        <v>3.4</v>
      </c>
      <c r="GJ14" s="16">
        <f>VLOOKUP($EG14,Data!$B:$CP,Daily!GJ$10,0)</f>
        <v>3.5</v>
      </c>
      <c r="GK14" s="16">
        <f>VLOOKUP($EG14,Data!$B:$CP,Daily!GK$10,0)</f>
        <v>3.6</v>
      </c>
      <c r="GL14" s="16">
        <f>VLOOKUP($EG14,Data!$B:$CP,Daily!GL$10,0)</f>
        <v>3.5</v>
      </c>
      <c r="GM14" s="16">
        <f>VLOOKUP($EG14,Data!$B:$CP,Daily!GM$10,0)</f>
        <v>3.4</v>
      </c>
      <c r="GN14" s="16">
        <f>VLOOKUP($EG14,Data!$B:$CP,Daily!GN$10,0)</f>
        <v>3.5</v>
      </c>
      <c r="GO14" s="16">
        <f>VLOOKUP($EG14,Data!$B:$CP,Daily!GO$10,0)</f>
        <v>3.6</v>
      </c>
      <c r="GP14" s="16">
        <f>VLOOKUP($EG14,Data!$B:$CP,Daily!GP$10,0)</f>
        <v>3.5</v>
      </c>
      <c r="GQ14" s="16">
        <f>VLOOKUP($EG14,Data!$B:$CP,Daily!GQ$10,0)</f>
        <v>3.6</v>
      </c>
      <c r="GR14" s="16">
        <f>VLOOKUP($EG14,Data!$B:$CP,Daily!GR$10,0)</f>
        <v>3.6</v>
      </c>
      <c r="GS14" s="16">
        <f>VLOOKUP($EG14,Data!$B:$CP,Daily!GS$10,0)</f>
        <v>3.5</v>
      </c>
      <c r="GT14" s="16">
        <f>VLOOKUP($EG14,Data!$B:$CP,Daily!GT$10,0)</f>
        <v>3.3</v>
      </c>
      <c r="GU14" s="16">
        <f>VLOOKUP($EG14,Data!$B:$CP,Daily!GU$10,0)</f>
        <v>3.3</v>
      </c>
      <c r="GV14" s="16">
        <f>VLOOKUP($EG14,Data!$B:$CP,Daily!GV$10,0)</f>
        <v>3.7</v>
      </c>
      <c r="GW14" s="16">
        <f>VLOOKUP($EG14,Data!$B:$CP,Daily!GW$10,0)</f>
        <v>3.6</v>
      </c>
      <c r="GX14" s="16">
        <f>VLOOKUP($EG14,Data!$B:$CP,Daily!GX$10,0)</f>
        <v>3.7</v>
      </c>
      <c r="GY14" s="16">
        <f>VLOOKUP($EG14,Data!$B:$CP,Daily!GY$10,0)</f>
        <v>3.4</v>
      </c>
      <c r="GZ14" s="16">
        <f>VLOOKUP($EG14,Data!$B:$CP,Daily!GZ$10,0)</f>
        <v>3.4</v>
      </c>
      <c r="HA14" s="16">
        <f>VLOOKUP($EG14,Data!$B:$CP,Daily!HA$10,0)</f>
        <v>3.4</v>
      </c>
      <c r="HB14" s="16">
        <f>VLOOKUP($EG14,Data!$B:$CP,Daily!HB$10,0)</f>
        <v>3.4</v>
      </c>
      <c r="HC14" s="16">
        <f>VLOOKUP($EG14,Data!$B:$CP,Daily!HC$10,0)</f>
        <v>3.8</v>
      </c>
      <c r="HD14" s="16">
        <f>VLOOKUP($EG14,Data!$B:$CP,Daily!HD$10,0)</f>
        <v>3.6</v>
      </c>
      <c r="HE14" s="16">
        <f>VLOOKUP($EG14,Data!$B:$CP,Daily!HE$10,0)</f>
        <v>3.6</v>
      </c>
      <c r="HF14" s="16">
        <f>VLOOKUP($EG14,Data!$B:$CP,Daily!HF$10,0)</f>
        <v>3.7</v>
      </c>
      <c r="HG14" s="16">
        <f>VLOOKUP($EG14,Data!$B:$CP,Daily!HG$10,0)</f>
        <v>3.4</v>
      </c>
      <c r="HH14" s="16">
        <f>VLOOKUP($EG14,Data!$B:$CP,Daily!HH$10,0)</f>
        <v>3.4</v>
      </c>
      <c r="HI14" s="16">
        <f>VLOOKUP($EG14,Data!$B:$CP,Daily!HI$10,0)</f>
        <v>3.7</v>
      </c>
      <c r="HJ14" s="16">
        <f>VLOOKUP($EG14,Data!$B:$CP,Daily!HJ$10,0)</f>
        <v>3.9</v>
      </c>
      <c r="HK14" s="16">
        <f>VLOOKUP($EG14,Data!$B:$CP,Daily!HK$10,0)</f>
        <v>3.6</v>
      </c>
      <c r="HL14" s="16">
        <f>VLOOKUP($EG14,Data!$B:$CP,Daily!HL$10,0)</f>
        <v>3.7</v>
      </c>
      <c r="HM14" s="16">
        <f>VLOOKUP($EG14,Data!$B:$CP,Daily!HM$10,0)</f>
        <v>3.7</v>
      </c>
      <c r="HN14" s="16">
        <f>VLOOKUP($EG14,Data!$B:$CP,Daily!HN$10,0)</f>
        <v>3.7</v>
      </c>
      <c r="HO14" s="16">
        <f>VLOOKUP($EG14,Data!$B:$CP,Daily!HO$10,0)</f>
        <v>3.8</v>
      </c>
      <c r="HP14" s="16">
        <f>VLOOKUP($EG14,Data!$B:$CP,Daily!HP$10,0)</f>
        <v>3.7</v>
      </c>
      <c r="HQ14" s="16">
        <f>VLOOKUP($EG14,Data!$B:$CP,Daily!HQ$10,0)</f>
        <v>4.2</v>
      </c>
      <c r="HR14" s="16">
        <f>VLOOKUP($EG14,Data!$B:$CP,Daily!HR$10,0)</f>
        <v>3.8</v>
      </c>
      <c r="HS14" s="16">
        <f>VLOOKUP($EG14,Data!$B:$CP,Daily!HS$10,0)</f>
        <v>3.8</v>
      </c>
      <c r="HT14" s="16">
        <f>VLOOKUP($EG14,Data!$B:$CP,Daily!HT$10,0)</f>
        <v>3.7</v>
      </c>
      <c r="HU14" s="13"/>
      <c r="HV14" s="8">
        <f t="shared" si="39"/>
        <v>3.4</v>
      </c>
      <c r="HW14" s="8">
        <f t="shared" si="40"/>
        <v>3.6</v>
      </c>
      <c r="HX14" s="8">
        <f t="shared" si="41"/>
        <v>0.20000000000000018</v>
      </c>
      <c r="HY14" s="8">
        <f t="shared" ref="HY14:HY17" si="56">HW14+(0.75*HX14)</f>
        <v>3.75</v>
      </c>
      <c r="HZ14" s="8">
        <f t="shared" ref="HZ14:HZ17" si="57">HV14-(0.75*HX14)</f>
        <v>3.25</v>
      </c>
      <c r="IA14" s="42"/>
      <c r="IB14" s="11">
        <f t="shared" si="21"/>
        <v>0.17147148198987047</v>
      </c>
      <c r="IC14" s="107">
        <f>IC15/IC11</f>
        <v>3.8066127384659523</v>
      </c>
      <c r="ID14" s="107">
        <f>ID15/ID11</f>
        <v>3.6430243966418812</v>
      </c>
      <c r="IE14" s="1"/>
      <c r="IF14" s="7" t="s">
        <v>286</v>
      </c>
      <c r="IG14" s="7" t="s">
        <v>287</v>
      </c>
      <c r="IH14" s="11">
        <f>VLOOKUP($IF14,Data!$B:$CP,Daily!IH$10,0)</f>
        <v>4.0999999999999996</v>
      </c>
      <c r="II14" s="11">
        <f>VLOOKUP($IF14,Data!$B:$CP,Daily!II$10,0)</f>
        <v>4.0999999999999996</v>
      </c>
      <c r="IJ14" s="11">
        <f>VLOOKUP($IF14,Data!$B:$CP,Daily!IJ$10,0)</f>
        <v>4.4000000000000004</v>
      </c>
      <c r="IK14" s="11">
        <f>VLOOKUP($IF14,Data!$B:$CP,Daily!IK$10,0)</f>
        <v>4.0999999999999996</v>
      </c>
      <c r="IL14" s="11">
        <f>VLOOKUP($IF14,Data!$B:$CP,Daily!IL$10,0)</f>
        <v>4</v>
      </c>
      <c r="IM14" s="11">
        <f>VLOOKUP($IF14,Data!$B:$CP,Daily!IM$10,0)</f>
        <v>4.3</v>
      </c>
      <c r="IN14" s="11">
        <f>VLOOKUP($IF14,Data!$B:$CP,Daily!IN$10,0)</f>
        <v>4.4000000000000004</v>
      </c>
      <c r="IO14" s="11">
        <f>VLOOKUP($IF14,Data!$B:$CP,Daily!IO$10,0)</f>
        <v>4.4000000000000004</v>
      </c>
      <c r="IP14" s="11">
        <f>VLOOKUP($IF14,Data!$B:$CP,Daily!IP$10,0)</f>
        <v>4.3</v>
      </c>
      <c r="IQ14" s="11">
        <f>VLOOKUP($IF14,Data!$B:$CP,Daily!IQ$10,0)</f>
        <v>4.4000000000000004</v>
      </c>
      <c r="IR14" s="11">
        <f>VLOOKUP($IF14,Data!$B:$CP,Daily!IR$10,0)</f>
        <v>4.0999999999999996</v>
      </c>
      <c r="IS14" s="11">
        <f>VLOOKUP($IF14,Data!$B:$CP,Daily!IS$10,0)</f>
        <v>4.0999999999999996</v>
      </c>
      <c r="IT14" s="11">
        <f>VLOOKUP($IF14,Data!$B:$CP,Daily!IT$10,0)</f>
        <v>4.3</v>
      </c>
      <c r="IU14" s="11">
        <f>VLOOKUP($IF14,Data!$B:$CP,Daily!IU$10,0)</f>
        <v>4.0999999999999996</v>
      </c>
      <c r="IV14" s="11">
        <f>VLOOKUP($IF14,Data!$B:$CP,Daily!IV$10,0)</f>
        <v>4</v>
      </c>
      <c r="IW14" s="11">
        <f>VLOOKUP($IF14,Data!$B:$CP,Daily!IW$10,0)</f>
        <v>3.9</v>
      </c>
      <c r="IX14" s="11">
        <f>VLOOKUP($IF14,Data!$B:$CP,Daily!IX$10,0)</f>
        <v>4.2</v>
      </c>
      <c r="IY14" s="11">
        <f>VLOOKUP($IF14,Data!$B:$CP,Daily!IY$10,0)</f>
        <v>4.5999999999999996</v>
      </c>
      <c r="IZ14" s="11">
        <f>VLOOKUP($IF14,Data!$B:$CP,Daily!IZ$10,0)</f>
        <v>4.3</v>
      </c>
      <c r="JA14" s="11">
        <f>VLOOKUP($IF14,Data!$B:$CP,Daily!JA$10,0)</f>
        <v>4.3</v>
      </c>
      <c r="JB14" s="11">
        <f>VLOOKUP($IF14,Data!$B:$CP,Daily!JB$10,0)</f>
        <v>4.2</v>
      </c>
      <c r="JC14" s="11">
        <f>VLOOKUP($IF14,Data!$B:$CP,Daily!JC$10,0)</f>
        <v>4.0999999999999996</v>
      </c>
      <c r="JD14" s="11">
        <f>VLOOKUP($IF14,Data!$B:$CP,Daily!JD$10,0)</f>
        <v>3.9</v>
      </c>
      <c r="JE14" s="11">
        <f>VLOOKUP($IF14,Data!$B:$CP,Daily!JE$10,0)</f>
        <v>4.3</v>
      </c>
      <c r="JF14" s="11">
        <f>VLOOKUP($IF14,Data!$B:$CP,Daily!JF$10,0)</f>
        <v>4.0999999999999996</v>
      </c>
      <c r="JG14" s="11">
        <f>VLOOKUP($IF14,Data!$B:$CP,Daily!JG$10,0)</f>
        <v>4.3</v>
      </c>
      <c r="JH14" s="11">
        <f>VLOOKUP($IF14,Data!$B:$CP,Daily!JH$10,0)</f>
        <v>4.3</v>
      </c>
      <c r="JI14" s="11">
        <f>VLOOKUP($IF14,Data!$B:$CP,Daily!JI$10,0)</f>
        <v>4.2</v>
      </c>
      <c r="JJ14" s="11">
        <f>VLOOKUP($IF14,Data!$B:$CP,Daily!JJ$10,0)</f>
        <v>4.0999999999999996</v>
      </c>
      <c r="JK14" s="11">
        <f>VLOOKUP($IF14,Data!$B:$CP,Daily!JK$10,0)</f>
        <v>4</v>
      </c>
      <c r="JL14" s="11">
        <f>VLOOKUP($IF14,Data!$B:$CP,Daily!JL$10,0)</f>
        <v>4.2</v>
      </c>
      <c r="JM14" s="11">
        <f>VLOOKUP($IF14,Data!$B:$CP,Daily!JM$10,0)</f>
        <v>4</v>
      </c>
      <c r="JN14" s="11">
        <f>VLOOKUP($IF14,Data!$B:$CP,Daily!JN$10,0)</f>
        <v>4.2</v>
      </c>
      <c r="JO14" s="11">
        <f>VLOOKUP($IF14,Data!$B:$CP,Daily!JO$10,0)</f>
        <v>4.2</v>
      </c>
      <c r="JP14" s="11">
        <f>VLOOKUP($IF14,Data!$B:$CP,Daily!JP$10,0)</f>
        <v>4.5</v>
      </c>
      <c r="JQ14" s="11">
        <f>VLOOKUP($IF14,Data!$B:$CP,Daily!JQ$10,0)</f>
        <v>4.2</v>
      </c>
      <c r="JR14" s="11">
        <f>VLOOKUP($IF14,Data!$B:$CP,Daily!JR$10,0)</f>
        <v>4.0999999999999996</v>
      </c>
      <c r="JS14" s="11">
        <f>VLOOKUP($IF14,Data!$B:$CP,Daily!JS$10,0)</f>
        <v>4.2</v>
      </c>
      <c r="JT14" s="11">
        <f>VLOOKUP($IF14,Data!$B:$CP,Daily!JT$10,0)</f>
        <v>4.0999999999999996</v>
      </c>
      <c r="JU14" s="11">
        <f>VLOOKUP($IF14,Data!$B:$CP,Daily!JU$10,0)</f>
        <v>4.2</v>
      </c>
      <c r="JV14" s="11">
        <f>VLOOKUP($IF14,Data!$B:$CP,Daily!JV$10,0)</f>
        <v>4.2</v>
      </c>
      <c r="JW14" s="11">
        <f>VLOOKUP($IF14,Data!$B:$CP,Daily!JW$10,0)</f>
        <v>4.0999999999999996</v>
      </c>
      <c r="JX14" s="11">
        <f>VLOOKUP($IF14,Data!$B:$CP,Daily!JX$10,0)</f>
        <v>3.9</v>
      </c>
      <c r="JY14" s="11">
        <f>VLOOKUP($IF14,Data!$B:$CP,Daily!JY$10,0)</f>
        <v>3.9</v>
      </c>
      <c r="JZ14" s="11">
        <f>VLOOKUP($IF14,Data!$B:$CP,Daily!JZ$10,0)</f>
        <v>4.2</v>
      </c>
      <c r="KA14" s="11">
        <f>VLOOKUP($IF14,Data!$B:$CP,Daily!KA$10,0)</f>
        <v>4</v>
      </c>
      <c r="KB14" s="11">
        <f>VLOOKUP($IF14,Data!$B:$CP,Daily!KB$10,0)</f>
        <v>4.2</v>
      </c>
      <c r="KC14" s="11">
        <f>VLOOKUP($IF14,Data!$B:$CP,Daily!KC$10,0)</f>
        <v>4.4000000000000004</v>
      </c>
      <c r="KD14" s="11">
        <f>VLOOKUP($IF14,Data!$B:$CP,Daily!KD$10,0)</f>
        <v>4.3</v>
      </c>
      <c r="KE14" s="11">
        <f>VLOOKUP($IF14,Data!$B:$CP,Daily!KE$10,0)</f>
        <v>4.0999999999999996</v>
      </c>
      <c r="KF14" s="11">
        <f>VLOOKUP($IF14,Data!$B:$CP,Daily!KF$10,0)</f>
        <v>4.0999999999999996</v>
      </c>
      <c r="KG14" s="11">
        <f>VLOOKUP($IF14,Data!$B:$CP,Daily!KG$10,0)</f>
        <v>4.4000000000000004</v>
      </c>
      <c r="KH14" s="11">
        <f>VLOOKUP($IF14,Data!$B:$CP,Daily!KH$10,0)</f>
        <v>4.2</v>
      </c>
      <c r="KI14" s="11">
        <f>VLOOKUP($IF14,Data!$B:$CP,Daily!KI$10,0)</f>
        <v>4.3</v>
      </c>
      <c r="KJ14" s="11">
        <f>VLOOKUP($IF14,Data!$B:$CP,Daily!KJ$10,0)</f>
        <v>4.5</v>
      </c>
      <c r="KK14" s="11">
        <f>VLOOKUP($IF14,Data!$B:$CP,Daily!KK$10,0)</f>
        <v>4.2</v>
      </c>
      <c r="KL14" s="11">
        <f>VLOOKUP($IF14,Data!$B:$CP,Daily!KL$10,0)</f>
        <v>4.2</v>
      </c>
      <c r="KM14" s="11">
        <f>VLOOKUP($IF14,Data!$B:$CP,Daily!KM$10,0)</f>
        <v>4.2</v>
      </c>
      <c r="KN14" s="11">
        <f>VLOOKUP($IF14,Data!$B:$CP,Daily!KN$10,0)</f>
        <v>4.4000000000000004</v>
      </c>
      <c r="KO14" s="11">
        <f>VLOOKUP($IF14,Data!$B:$CP,Daily!KO$10,0)</f>
        <v>4.2</v>
      </c>
      <c r="KP14" s="11">
        <f>VLOOKUP($IF14,Data!$B:$CP,Daily!KP$10,0)</f>
        <v>4.3</v>
      </c>
      <c r="KQ14" s="11">
        <f>VLOOKUP($IF14,Data!$B:$CP,Daily!KQ$10,0)</f>
        <v>4.3</v>
      </c>
      <c r="KR14" s="11">
        <f>VLOOKUP($IF14,Data!$B:$CP,Daily!KR$10,0)</f>
        <v>4.3</v>
      </c>
      <c r="KS14" s="11">
        <f>VLOOKUP($IF14,Data!$B:$CP,Daily!KS$10,0)</f>
        <v>4.2</v>
      </c>
      <c r="KT14" s="11">
        <f>VLOOKUP($IF14,Data!$B:$CP,Daily!KT$10,0)</f>
        <v>4.2</v>
      </c>
      <c r="KU14" s="11">
        <f>VLOOKUP($IF14,Data!$B:$CP,Daily!KU$10,0)</f>
        <v>4.5</v>
      </c>
      <c r="KV14" s="11">
        <f>VLOOKUP($IF14,Data!$B:$CP,Daily!KV$10,0)</f>
        <v>4.4000000000000004</v>
      </c>
      <c r="KW14" s="11">
        <f>VLOOKUP($IF14,Data!$B:$CP,Daily!KW$10,0)</f>
        <v>4.3</v>
      </c>
      <c r="KX14" s="11">
        <f>VLOOKUP($IF14,Data!$B:$CP,Daily!KX$10,0)</f>
        <v>4.3</v>
      </c>
      <c r="KY14" s="11">
        <f>VLOOKUP($IF14,Data!$B:$CP,Daily!KY$10,0)</f>
        <v>4.2</v>
      </c>
      <c r="KZ14" s="11">
        <f>VLOOKUP($IF14,Data!$B:$CP,Daily!KZ$10,0)</f>
        <v>4.0999999999999996</v>
      </c>
      <c r="LA14" s="11">
        <f>VLOOKUP($IF14,Data!$B:$CP,Daily!LA$10,0)</f>
        <v>4</v>
      </c>
      <c r="LB14" s="11">
        <f>VLOOKUP($IF14,Data!$B:$CP,Daily!LB$10,0)</f>
        <v>4.5999999999999996</v>
      </c>
      <c r="LC14" s="11">
        <f>VLOOKUP($IF14,Data!$B:$CP,Daily!LC$10,0)</f>
        <v>4.3</v>
      </c>
      <c r="LD14" s="11">
        <f>VLOOKUP($IF14,Data!$B:$CP,Daily!LD$10,0)</f>
        <v>4.4000000000000004</v>
      </c>
      <c r="LE14" s="11">
        <f>VLOOKUP($IF14,Data!$B:$CP,Daily!LE$10,0)</f>
        <v>4.5999999999999996</v>
      </c>
      <c r="LF14" s="11">
        <f>VLOOKUP($IF14,Data!$B:$CP,Daily!LF$10,0)</f>
        <v>4.2</v>
      </c>
      <c r="LG14" s="11">
        <f>VLOOKUP($IF14,Data!$B:$CP,Daily!LG$10,0)</f>
        <v>4.2</v>
      </c>
      <c r="LH14" s="11">
        <f>VLOOKUP($IF14,Data!$B:$CP,Daily!LH$10,0)</f>
        <v>4.5</v>
      </c>
      <c r="LI14" s="11">
        <f>VLOOKUP($IF14,Data!$B:$CP,Daily!LI$10,0)</f>
        <v>4.8</v>
      </c>
      <c r="LJ14" s="11">
        <f>VLOOKUP($IF14,Data!$B:$CP,Daily!LJ$10,0)</f>
        <v>4.3</v>
      </c>
      <c r="LK14" s="11">
        <f>VLOOKUP($IF14,Data!$B:$CP,Daily!LK$10,0)</f>
        <v>4.5999999999999996</v>
      </c>
      <c r="LL14" s="11">
        <f>VLOOKUP($IF14,Data!$B:$CP,Daily!LL$10,0)</f>
        <v>4.5</v>
      </c>
      <c r="LM14" s="11">
        <f>VLOOKUP($IF14,Data!$B:$CP,Daily!LM$10,0)</f>
        <v>4.7</v>
      </c>
      <c r="LN14" s="11">
        <f>VLOOKUP($IF14,Data!$B:$CP,Daily!LN$10,0)</f>
        <v>4.5999999999999996</v>
      </c>
      <c r="LO14" s="11">
        <f>VLOOKUP($IF14,Data!$B:$CP,Daily!LO$10,0)</f>
        <v>4.5999999999999996</v>
      </c>
      <c r="LP14" s="11">
        <f>VLOOKUP($IF14,Data!$B:$CP,Daily!LP$10,0)</f>
        <v>5.2</v>
      </c>
      <c r="LQ14" s="11">
        <f>VLOOKUP($IF14,Data!$B:$CP,Daily!LQ$10,0)</f>
        <v>4.8</v>
      </c>
      <c r="LR14" s="11">
        <f>VLOOKUP($IF14,Data!$B:$CP,Daily!LR$10,0)</f>
        <v>4.5999999999999996</v>
      </c>
      <c r="LS14" s="11">
        <f>VLOOKUP($IF14,Data!$B:$CP,Daily!LS$10,0)</f>
        <v>4.5</v>
      </c>
      <c r="LU14" s="8">
        <f t="shared" si="44"/>
        <v>4.0999999999999996</v>
      </c>
      <c r="LV14" s="8">
        <f t="shared" si="45"/>
        <v>4.4000000000000004</v>
      </c>
      <c r="LW14" s="8">
        <f t="shared" si="46"/>
        <v>0.30000000000000071</v>
      </c>
      <c r="LX14" s="8">
        <f t="shared" ref="LX14:LX17" si="58">LV14+(0.75*LW14)</f>
        <v>4.6250000000000009</v>
      </c>
      <c r="LY14" s="8">
        <f t="shared" ref="LY14:LY16" si="59">LU14-(0.75*LW14)</f>
        <v>3.8749999999999991</v>
      </c>
      <c r="LZ14" s="41"/>
      <c r="MA14" s="11">
        <f t="shared" si="23"/>
        <v>0.23463920293837423</v>
      </c>
      <c r="MB14" s="107">
        <f>MB15/MB11</f>
        <v>4.7057499574999708</v>
      </c>
      <c r="MC14" s="107">
        <f>MC15/MC11</f>
        <v>4.4582595842170107</v>
      </c>
      <c r="MD14" s="1"/>
    </row>
    <row r="15" spans="3:342" x14ac:dyDescent="0.35">
      <c r="D15" s="59" t="s">
        <v>288</v>
      </c>
      <c r="E15" s="53" t="str">
        <f>VLOOKUP($D15,'Metric Nature'!$C:$D,2,0)&amp;IF(($F15&lt;(EA15)),"Below",IF(($F15&gt;(DZ15)),"Above","Within"))</f>
        <v>NegativeWithin</v>
      </c>
      <c r="F15" s="28">
        <f t="shared" si="24"/>
        <v>584574.30000000005</v>
      </c>
      <c r="G15" s="54">
        <f t="shared" si="25"/>
        <v>609760.99999999988</v>
      </c>
      <c r="H15" s="48">
        <f t="shared" si="26"/>
        <v>-4.1305855900918294E-2</v>
      </c>
      <c r="I15" s="28">
        <f>EE15</f>
        <v>588219.44333333336</v>
      </c>
      <c r="J15" s="48">
        <f t="shared" si="27"/>
        <v>-6.1969106506866599E-3</v>
      </c>
      <c r="K15" s="28">
        <f>EC15</f>
        <v>70439.760992696072</v>
      </c>
      <c r="L15" s="50"/>
      <c r="M15" s="53" t="str">
        <f>VLOOKUP($D15,'Metric Nature'!$C:$D,2,0)&amp;IF(($N15&lt;(HZ15)),"Below",IF(($N15&gt;(HY15)),"Above","Within"))</f>
        <v>NegativeWithin</v>
      </c>
      <c r="N15" s="28">
        <f t="shared" si="28"/>
        <v>423942.30000000005</v>
      </c>
      <c r="O15" s="54">
        <f t="shared" si="29"/>
        <v>439721.41428571427</v>
      </c>
      <c r="P15" s="55">
        <f t="shared" si="30"/>
        <v>-3.5884343525424842E-2</v>
      </c>
      <c r="Q15" s="54">
        <f t="shared" si="3"/>
        <v>424042.6966666666</v>
      </c>
      <c r="R15" s="48">
        <f t="shared" si="31"/>
        <v>-2.3676074946167813E-4</v>
      </c>
      <c r="S15" s="28">
        <f t="shared" si="32"/>
        <v>51411.943924956489</v>
      </c>
      <c r="T15" s="50"/>
      <c r="U15" s="53" t="str">
        <f>VLOOKUP($D15,'Metric Nature'!$C:$D,2,0)&amp;IF(($V15&lt;(LY15)),"Below",IF(($V15&gt;(LX15)),"Above","Within"))</f>
        <v>NegativeWithin</v>
      </c>
      <c r="V15" s="28">
        <f t="shared" ref="V15:V16" si="60">LS15</f>
        <v>160632</v>
      </c>
      <c r="W15" s="54">
        <f t="shared" si="33"/>
        <v>170039.58571428573</v>
      </c>
      <c r="X15" s="48">
        <f t="shared" si="34"/>
        <v>-5.5325856474933516E-2</v>
      </c>
      <c r="Y15" s="54">
        <f t="shared" si="35"/>
        <v>164176.7466666667</v>
      </c>
      <c r="Z15" s="48">
        <f t="shared" si="36"/>
        <v>-2.159103977047197E-2</v>
      </c>
      <c r="AA15" s="28">
        <f t="shared" ref="AA15:AA24" si="61">MA15</f>
        <v>19812.737784351215</v>
      </c>
      <c r="AB15" s="50"/>
      <c r="AC15" s="1"/>
      <c r="AD15" s="1"/>
      <c r="AE15" s="1"/>
      <c r="AF15" s="1"/>
      <c r="AG15" s="1"/>
      <c r="AH15" s="1"/>
      <c r="AI15" s="7" t="s">
        <v>288</v>
      </c>
      <c r="AJ15" s="8">
        <f t="shared" ref="AJ15:BO15" si="62">EI15+IH15</f>
        <v>605333.80000000005</v>
      </c>
      <c r="AK15" s="8">
        <f t="shared" si="62"/>
        <v>635721</v>
      </c>
      <c r="AL15" s="8">
        <f t="shared" si="62"/>
        <v>553736.1</v>
      </c>
      <c r="AM15" s="8">
        <f t="shared" si="62"/>
        <v>484356.19999999995</v>
      </c>
      <c r="AN15" s="8">
        <f t="shared" si="62"/>
        <v>492736.39999999997</v>
      </c>
      <c r="AO15" s="8">
        <f t="shared" si="62"/>
        <v>619991.30000000005</v>
      </c>
      <c r="AP15" s="8">
        <f t="shared" si="62"/>
        <v>718044.2</v>
      </c>
      <c r="AQ15" s="8">
        <f t="shared" si="62"/>
        <v>762686.8</v>
      </c>
      <c r="AR15" s="8">
        <f t="shared" si="62"/>
        <v>704493.9</v>
      </c>
      <c r="AS15" s="8">
        <f t="shared" si="62"/>
        <v>562982.80000000005</v>
      </c>
      <c r="AT15" s="8">
        <f t="shared" si="62"/>
        <v>481562.6</v>
      </c>
      <c r="AU15" s="8">
        <f t="shared" si="62"/>
        <v>565594.69999999995</v>
      </c>
      <c r="AV15" s="8">
        <f t="shared" si="62"/>
        <v>605078.6</v>
      </c>
      <c r="AW15" s="8">
        <f t="shared" si="62"/>
        <v>609379.29999999993</v>
      </c>
      <c r="AX15" s="8">
        <f t="shared" si="62"/>
        <v>702202.8</v>
      </c>
      <c r="AY15" s="8">
        <f t="shared" si="62"/>
        <v>625759.10000000009</v>
      </c>
      <c r="AZ15" s="8">
        <f t="shared" si="62"/>
        <v>529514.4</v>
      </c>
      <c r="BA15" s="8">
        <f t="shared" si="62"/>
        <v>526973.6</v>
      </c>
      <c r="BB15" s="8">
        <f t="shared" si="62"/>
        <v>566915.30000000005</v>
      </c>
      <c r="BC15" s="8">
        <f t="shared" si="62"/>
        <v>583925.19999999995</v>
      </c>
      <c r="BD15" s="8">
        <f t="shared" si="62"/>
        <v>565288.6</v>
      </c>
      <c r="BE15" s="8">
        <f t="shared" si="62"/>
        <v>590956.69999999995</v>
      </c>
      <c r="BF15" s="8">
        <f t="shared" si="62"/>
        <v>584369.69999999995</v>
      </c>
      <c r="BG15" s="8">
        <f t="shared" si="62"/>
        <v>508508</v>
      </c>
      <c r="BH15" s="8">
        <f t="shared" si="62"/>
        <v>452224.39999999991</v>
      </c>
      <c r="BI15" s="8">
        <f t="shared" si="62"/>
        <v>549258.30000000005</v>
      </c>
      <c r="BJ15" s="8">
        <f t="shared" si="62"/>
        <v>606465.5</v>
      </c>
      <c r="BK15" s="8">
        <f t="shared" si="62"/>
        <v>615007.80000000005</v>
      </c>
      <c r="BL15" s="8">
        <f t="shared" si="62"/>
        <v>601412.6</v>
      </c>
      <c r="BM15" s="8">
        <f t="shared" si="62"/>
        <v>663067</v>
      </c>
      <c r="BN15" s="8">
        <f t="shared" si="62"/>
        <v>561194.4</v>
      </c>
      <c r="BO15" s="8">
        <f t="shared" si="62"/>
        <v>462084.69999999995</v>
      </c>
      <c r="BP15" s="8">
        <f t="shared" ref="BP15:CU15" si="63">FO15+JN15</f>
        <v>617334.6</v>
      </c>
      <c r="BQ15" s="8">
        <f t="shared" si="63"/>
        <v>667199</v>
      </c>
      <c r="BR15" s="8">
        <f t="shared" si="63"/>
        <v>701497</v>
      </c>
      <c r="BS15" s="8">
        <f t="shared" si="63"/>
        <v>637999</v>
      </c>
      <c r="BT15" s="8">
        <f t="shared" si="63"/>
        <v>620157.1</v>
      </c>
      <c r="BU15" s="8">
        <f t="shared" si="63"/>
        <v>513269.4</v>
      </c>
      <c r="BV15" s="8">
        <f t="shared" si="63"/>
        <v>444302.5</v>
      </c>
      <c r="BW15" s="8">
        <f t="shared" si="63"/>
        <v>540061.19999999995</v>
      </c>
      <c r="BX15" s="8">
        <f t="shared" si="63"/>
        <v>576994.80000000005</v>
      </c>
      <c r="BY15" s="8">
        <f t="shared" si="63"/>
        <v>583419.5</v>
      </c>
      <c r="BZ15" s="8">
        <f t="shared" si="63"/>
        <v>578026.79999999993</v>
      </c>
      <c r="CA15" s="8">
        <f t="shared" si="63"/>
        <v>567266.30000000005</v>
      </c>
      <c r="CB15" s="8">
        <f t="shared" si="63"/>
        <v>480712.4</v>
      </c>
      <c r="CC15" s="8">
        <f t="shared" si="63"/>
        <v>456974.6</v>
      </c>
      <c r="CD15" s="8">
        <f t="shared" si="63"/>
        <v>552141.80000000005</v>
      </c>
      <c r="CE15" s="8">
        <f t="shared" si="63"/>
        <v>631077.80000000005</v>
      </c>
      <c r="CF15" s="8">
        <f t="shared" si="63"/>
        <v>625711.80000000005</v>
      </c>
      <c r="CG15" s="8">
        <f t="shared" si="63"/>
        <v>581347.80000000005</v>
      </c>
      <c r="CH15" s="8">
        <f t="shared" si="63"/>
        <v>625997.80000000005</v>
      </c>
      <c r="CI15" s="8">
        <f t="shared" si="63"/>
        <v>519315.4</v>
      </c>
      <c r="CJ15" s="8">
        <f t="shared" si="63"/>
        <v>457247.80000000005</v>
      </c>
      <c r="CK15" s="8">
        <f t="shared" si="63"/>
        <v>557580.6</v>
      </c>
      <c r="CL15" s="8">
        <f t="shared" si="63"/>
        <v>600396.30000000005</v>
      </c>
      <c r="CM15" s="8">
        <f t="shared" si="63"/>
        <v>566241.19999999995</v>
      </c>
      <c r="CN15" s="8">
        <f t="shared" si="63"/>
        <v>564636.6</v>
      </c>
      <c r="CO15" s="8">
        <f t="shared" si="63"/>
        <v>605147.9</v>
      </c>
      <c r="CP15" s="8">
        <f t="shared" si="63"/>
        <v>478306.80000000005</v>
      </c>
      <c r="CQ15" s="8">
        <f t="shared" si="63"/>
        <v>425903.8</v>
      </c>
      <c r="CR15" s="8">
        <f t="shared" si="63"/>
        <v>532727.20000000007</v>
      </c>
      <c r="CS15" s="8">
        <f t="shared" si="63"/>
        <v>544629.1</v>
      </c>
      <c r="CT15" s="8">
        <f t="shared" si="63"/>
        <v>566818.19999999995</v>
      </c>
      <c r="CU15" s="8">
        <f t="shared" si="63"/>
        <v>548437.19999999995</v>
      </c>
      <c r="CV15" s="8">
        <f t="shared" ref="CV15:DU15" si="64">GU15+KT15</f>
        <v>668201.69999999995</v>
      </c>
      <c r="CW15" s="8">
        <f t="shared" si="64"/>
        <v>569782.19999999995</v>
      </c>
      <c r="CX15" s="8">
        <f t="shared" si="64"/>
        <v>583694.80000000005</v>
      </c>
      <c r="CY15" s="8">
        <f t="shared" si="64"/>
        <v>610587.1</v>
      </c>
      <c r="CZ15" s="8">
        <f t="shared" si="64"/>
        <v>558306.80000000005</v>
      </c>
      <c r="DA15" s="8">
        <f t="shared" si="64"/>
        <v>546837.19999999995</v>
      </c>
      <c r="DB15" s="8">
        <f t="shared" si="64"/>
        <v>591347</v>
      </c>
      <c r="DC15" s="8">
        <f t="shared" si="64"/>
        <v>621322.6</v>
      </c>
      <c r="DD15" s="8">
        <f t="shared" si="64"/>
        <v>546912</v>
      </c>
      <c r="DE15" s="8">
        <f t="shared" si="64"/>
        <v>454490.89999999997</v>
      </c>
      <c r="DF15" s="8">
        <f t="shared" si="64"/>
        <v>543120.80000000005</v>
      </c>
      <c r="DG15" s="8">
        <f t="shared" si="64"/>
        <v>604315.19999999995</v>
      </c>
      <c r="DH15" s="8">
        <f t="shared" si="64"/>
        <v>567622.40000000002</v>
      </c>
      <c r="DI15" s="8">
        <f t="shared" si="64"/>
        <v>647811</v>
      </c>
      <c r="DJ15" s="8">
        <f t="shared" si="64"/>
        <v>832626.6</v>
      </c>
      <c r="DK15" s="8">
        <f t="shared" si="64"/>
        <v>576321</v>
      </c>
      <c r="DL15" s="8">
        <f t="shared" si="64"/>
        <v>479105</v>
      </c>
      <c r="DM15" s="8">
        <f t="shared" si="64"/>
        <v>598666</v>
      </c>
      <c r="DN15" s="8">
        <f t="shared" si="64"/>
        <v>591189.4</v>
      </c>
      <c r="DO15" s="8">
        <f t="shared" si="64"/>
        <v>634591</v>
      </c>
      <c r="DP15" s="8">
        <f t="shared" si="64"/>
        <v>636924.39999999991</v>
      </c>
      <c r="DQ15" s="8">
        <f t="shared" si="64"/>
        <v>663433.4</v>
      </c>
      <c r="DR15" s="8">
        <f t="shared" si="64"/>
        <v>619323</v>
      </c>
      <c r="DS15" s="8">
        <f t="shared" si="64"/>
        <v>515538.19999999995</v>
      </c>
      <c r="DT15" s="8">
        <f t="shared" si="64"/>
        <v>607327.6</v>
      </c>
      <c r="DU15" s="8">
        <f t="shared" si="64"/>
        <v>584574.30000000005</v>
      </c>
      <c r="DV15" s="13"/>
      <c r="DW15" s="8">
        <f t="shared" si="16"/>
        <v>544629.1</v>
      </c>
      <c r="DX15" s="8">
        <f t="shared" si="17"/>
        <v>619323</v>
      </c>
      <c r="DY15" s="8">
        <f t="shared" si="18"/>
        <v>74693.900000000023</v>
      </c>
      <c r="DZ15" s="8">
        <f t="shared" si="54"/>
        <v>675343.42500000005</v>
      </c>
      <c r="EA15" s="8">
        <f t="shared" si="55"/>
        <v>488608.67499999993</v>
      </c>
      <c r="EB15" s="13"/>
      <c r="EC15" s="9">
        <f t="shared" si="19"/>
        <v>70439.760992696072</v>
      </c>
      <c r="ED15" s="9">
        <f t="shared" ref="ED15" si="65">AVERAGE(DN15:DT15)</f>
        <v>609760.99999999988</v>
      </c>
      <c r="EE15" s="9">
        <f>AVERAGE(CR15:DU15)</f>
        <v>588219.44333333336</v>
      </c>
      <c r="EF15" s="1"/>
      <c r="EG15" s="7"/>
      <c r="EH15" s="7" t="s">
        <v>288</v>
      </c>
      <c r="EI15" s="8">
        <f>EI11*EI14</f>
        <v>438504.8</v>
      </c>
      <c r="EJ15" s="8">
        <f t="shared" ref="EJ15:GU15" si="66">EJ11*EJ14</f>
        <v>457453</v>
      </c>
      <c r="EK15" s="8">
        <f t="shared" si="66"/>
        <v>400950.5</v>
      </c>
      <c r="EL15" s="8">
        <f t="shared" si="66"/>
        <v>351573.6</v>
      </c>
      <c r="EM15" s="8">
        <f t="shared" si="66"/>
        <v>359808.39999999997</v>
      </c>
      <c r="EN15" s="8">
        <f t="shared" si="66"/>
        <v>445235</v>
      </c>
      <c r="EO15" s="8">
        <f t="shared" si="66"/>
        <v>521667.8</v>
      </c>
      <c r="EP15" s="8">
        <f t="shared" si="66"/>
        <v>556973.6</v>
      </c>
      <c r="EQ15" s="8">
        <f t="shared" si="66"/>
        <v>510800.4</v>
      </c>
      <c r="ER15" s="8">
        <f t="shared" si="66"/>
        <v>410848.39999999997</v>
      </c>
      <c r="ES15" s="8">
        <f t="shared" si="66"/>
        <v>349649.2</v>
      </c>
      <c r="ET15" s="8">
        <f t="shared" si="66"/>
        <v>414501.5</v>
      </c>
      <c r="EU15" s="8">
        <f t="shared" si="66"/>
        <v>440362.8</v>
      </c>
      <c r="EV15" s="8">
        <f t="shared" si="66"/>
        <v>441816.39999999997</v>
      </c>
      <c r="EW15" s="8">
        <f t="shared" si="66"/>
        <v>517758.8</v>
      </c>
      <c r="EX15" s="8">
        <f t="shared" si="66"/>
        <v>453593.60000000003</v>
      </c>
      <c r="EY15" s="8">
        <f t="shared" si="66"/>
        <v>386395.2</v>
      </c>
      <c r="EZ15" s="8">
        <f t="shared" si="66"/>
        <v>370141.2</v>
      </c>
      <c r="FA15" s="8">
        <f t="shared" si="66"/>
        <v>411659.5</v>
      </c>
      <c r="FB15" s="8">
        <f t="shared" si="66"/>
        <v>425134.8</v>
      </c>
      <c r="FC15" s="8">
        <f t="shared" si="66"/>
        <v>407595.39999999997</v>
      </c>
      <c r="FD15" s="8">
        <f t="shared" si="66"/>
        <v>428699.2</v>
      </c>
      <c r="FE15" s="8">
        <f t="shared" si="66"/>
        <v>427039.8</v>
      </c>
      <c r="FF15" s="8">
        <f t="shared" si="66"/>
        <v>370753.2</v>
      </c>
      <c r="FG15" s="8">
        <f t="shared" si="66"/>
        <v>326366.69999999995</v>
      </c>
      <c r="FH15" s="8">
        <f t="shared" si="66"/>
        <v>400302</v>
      </c>
      <c r="FI15" s="8">
        <f t="shared" si="66"/>
        <v>444265.2</v>
      </c>
      <c r="FJ15" s="8">
        <f t="shared" si="66"/>
        <v>449758.8</v>
      </c>
      <c r="FK15" s="8">
        <f t="shared" si="66"/>
        <v>439971</v>
      </c>
      <c r="FL15" s="8">
        <f t="shared" si="66"/>
        <v>484007</v>
      </c>
      <c r="FM15" s="8">
        <f t="shared" si="66"/>
        <v>411724.79999999999</v>
      </c>
      <c r="FN15" s="8">
        <f t="shared" si="66"/>
        <v>335804.69999999995</v>
      </c>
      <c r="FO15" s="8">
        <f t="shared" si="66"/>
        <v>449259</v>
      </c>
      <c r="FP15" s="8">
        <f t="shared" si="66"/>
        <v>479774</v>
      </c>
      <c r="FQ15" s="8">
        <f t="shared" si="66"/>
        <v>508744</v>
      </c>
      <c r="FR15" s="8">
        <f t="shared" si="66"/>
        <v>451363.6</v>
      </c>
      <c r="FS15" s="8">
        <f t="shared" si="66"/>
        <v>445804.6</v>
      </c>
      <c r="FT15" s="8">
        <f t="shared" si="66"/>
        <v>369789</v>
      </c>
      <c r="FU15" s="8">
        <f t="shared" si="66"/>
        <v>318403.8</v>
      </c>
      <c r="FV15" s="8">
        <f t="shared" si="66"/>
        <v>392658</v>
      </c>
      <c r="FW15" s="8">
        <f t="shared" si="66"/>
        <v>421477.2</v>
      </c>
      <c r="FX15" s="8">
        <f t="shared" si="66"/>
        <v>421457.2</v>
      </c>
      <c r="FY15" s="8">
        <f t="shared" si="66"/>
        <v>419175.89999999997</v>
      </c>
      <c r="FZ15" s="8">
        <f t="shared" si="66"/>
        <v>409203.20000000001</v>
      </c>
      <c r="GA15" s="8">
        <f t="shared" si="66"/>
        <v>346703</v>
      </c>
      <c r="GB15" s="8">
        <f t="shared" si="66"/>
        <v>333298.59999999998</v>
      </c>
      <c r="GC15" s="8">
        <f t="shared" si="66"/>
        <v>404873</v>
      </c>
      <c r="GD15" s="8">
        <f t="shared" si="66"/>
        <v>464031.80000000005</v>
      </c>
      <c r="GE15" s="8">
        <f t="shared" si="66"/>
        <v>456231.60000000003</v>
      </c>
      <c r="GF15" s="8">
        <f t="shared" si="66"/>
        <v>421423.2</v>
      </c>
      <c r="GG15" s="8">
        <f t="shared" si="66"/>
        <v>452863</v>
      </c>
      <c r="GH15" s="8">
        <f t="shared" si="66"/>
        <v>376179</v>
      </c>
      <c r="GI15" s="8">
        <f t="shared" si="66"/>
        <v>329912.2</v>
      </c>
      <c r="GJ15" s="8">
        <f t="shared" si="66"/>
        <v>398300</v>
      </c>
      <c r="GK15" s="8">
        <f t="shared" si="66"/>
        <v>429670.8</v>
      </c>
      <c r="GL15" s="8">
        <f t="shared" si="66"/>
        <v>411446</v>
      </c>
      <c r="GM15" s="8">
        <f t="shared" si="66"/>
        <v>407296.2</v>
      </c>
      <c r="GN15" s="8">
        <f t="shared" si="66"/>
        <v>438462.5</v>
      </c>
      <c r="GO15" s="8">
        <f t="shared" si="66"/>
        <v>342795.60000000003</v>
      </c>
      <c r="GP15" s="8">
        <f t="shared" si="66"/>
        <v>307741</v>
      </c>
      <c r="GQ15" s="8">
        <f t="shared" si="66"/>
        <v>388281.60000000003</v>
      </c>
      <c r="GR15" s="8">
        <f t="shared" si="66"/>
        <v>395758.8</v>
      </c>
      <c r="GS15" s="8">
        <f t="shared" si="66"/>
        <v>409055.5</v>
      </c>
      <c r="GT15" s="8">
        <f t="shared" si="66"/>
        <v>390416.39999999997</v>
      </c>
      <c r="GU15" s="8">
        <f t="shared" si="66"/>
        <v>468088.5</v>
      </c>
      <c r="GV15" s="8">
        <f t="shared" ref="GV15:HT15" si="67">GV11*GV14</f>
        <v>407836.2</v>
      </c>
      <c r="GW15" s="8">
        <f t="shared" si="67"/>
        <v>418910.4</v>
      </c>
      <c r="GX15" s="8">
        <f t="shared" si="67"/>
        <v>447389.2</v>
      </c>
      <c r="GY15" s="8">
        <f t="shared" si="67"/>
        <v>399421.8</v>
      </c>
      <c r="GZ15" s="8">
        <f t="shared" si="67"/>
        <v>392176.39999999997</v>
      </c>
      <c r="HA15" s="8">
        <f t="shared" si="67"/>
        <v>427142</v>
      </c>
      <c r="HB15" s="8">
        <f t="shared" si="67"/>
        <v>453182.6</v>
      </c>
      <c r="HC15" s="8">
        <f t="shared" si="67"/>
        <v>392296.8</v>
      </c>
      <c r="HD15" s="8">
        <f t="shared" si="67"/>
        <v>329932.79999999999</v>
      </c>
      <c r="HE15" s="8">
        <f t="shared" si="67"/>
        <v>392979.60000000003</v>
      </c>
      <c r="HF15" s="8">
        <f t="shared" si="67"/>
        <v>434920.2</v>
      </c>
      <c r="HG15" s="8">
        <f t="shared" si="67"/>
        <v>407762</v>
      </c>
      <c r="HH15" s="8">
        <f t="shared" si="67"/>
        <v>466282.8</v>
      </c>
      <c r="HI15" s="8">
        <f t="shared" si="67"/>
        <v>603185.1</v>
      </c>
      <c r="HJ15" s="8">
        <f t="shared" si="67"/>
        <v>412175.39999999997</v>
      </c>
      <c r="HK15" s="8">
        <f t="shared" si="67"/>
        <v>347929.2</v>
      </c>
      <c r="HL15" s="8">
        <f t="shared" si="67"/>
        <v>434165.4</v>
      </c>
      <c r="HM15" s="8">
        <f t="shared" si="67"/>
        <v>429207.4</v>
      </c>
      <c r="HN15" s="8">
        <f t="shared" si="67"/>
        <v>455976.9</v>
      </c>
      <c r="HO15" s="8">
        <f t="shared" si="67"/>
        <v>463748.19999999995</v>
      </c>
      <c r="HP15" s="8">
        <f t="shared" si="67"/>
        <v>475753.4</v>
      </c>
      <c r="HQ15" s="8">
        <f t="shared" si="67"/>
        <v>442356.60000000003</v>
      </c>
      <c r="HR15" s="8">
        <f t="shared" si="67"/>
        <v>368451.8</v>
      </c>
      <c r="HS15" s="8">
        <f t="shared" si="67"/>
        <v>442555.6</v>
      </c>
      <c r="HT15" s="8">
        <f t="shared" si="67"/>
        <v>423942.30000000005</v>
      </c>
      <c r="HU15" s="13"/>
      <c r="HV15" s="8">
        <f t="shared" si="39"/>
        <v>392296.8</v>
      </c>
      <c r="HW15" s="8">
        <f t="shared" si="40"/>
        <v>447389.2</v>
      </c>
      <c r="HX15" s="8">
        <f t="shared" si="41"/>
        <v>55092.400000000023</v>
      </c>
      <c r="HY15" s="8">
        <f t="shared" si="56"/>
        <v>488708.5</v>
      </c>
      <c r="HZ15" s="8">
        <f t="shared" si="57"/>
        <v>350977.5</v>
      </c>
      <c r="IA15" s="41"/>
      <c r="IB15" s="9">
        <f t="shared" si="21"/>
        <v>51411.943924956489</v>
      </c>
      <c r="IC15" s="9">
        <f t="shared" ref="IC15" si="68">AVERAGE(HM15:HS15)</f>
        <v>439721.41428571427</v>
      </c>
      <c r="ID15" s="9">
        <f>AVERAGE(GQ15:HT15)</f>
        <v>424042.6966666666</v>
      </c>
      <c r="IE15" s="1"/>
      <c r="IF15" s="7"/>
      <c r="IG15" s="7" t="s">
        <v>288</v>
      </c>
      <c r="IH15" s="8">
        <f>IH11*IH14</f>
        <v>166829</v>
      </c>
      <c r="II15" s="8">
        <f t="shared" ref="II15:KT15" si="69">II11*II14</f>
        <v>178267.99999999997</v>
      </c>
      <c r="IJ15" s="8">
        <f t="shared" si="69"/>
        <v>152785.60000000001</v>
      </c>
      <c r="IK15" s="8">
        <f t="shared" si="69"/>
        <v>132782.59999999998</v>
      </c>
      <c r="IL15" s="8">
        <f t="shared" si="69"/>
        <v>132928</v>
      </c>
      <c r="IM15" s="8">
        <f t="shared" si="69"/>
        <v>174756.3</v>
      </c>
      <c r="IN15" s="8">
        <f t="shared" si="69"/>
        <v>196376.40000000002</v>
      </c>
      <c r="IO15" s="8">
        <f t="shared" si="69"/>
        <v>205713.2</v>
      </c>
      <c r="IP15" s="8">
        <f t="shared" si="69"/>
        <v>193693.5</v>
      </c>
      <c r="IQ15" s="8">
        <f t="shared" si="69"/>
        <v>152134.40000000002</v>
      </c>
      <c r="IR15" s="8">
        <f t="shared" si="69"/>
        <v>131913.4</v>
      </c>
      <c r="IS15" s="8">
        <f t="shared" si="69"/>
        <v>151093.19999999998</v>
      </c>
      <c r="IT15" s="8">
        <f t="shared" si="69"/>
        <v>164715.79999999999</v>
      </c>
      <c r="IU15" s="8">
        <f t="shared" si="69"/>
        <v>167562.9</v>
      </c>
      <c r="IV15" s="8">
        <f t="shared" si="69"/>
        <v>184444</v>
      </c>
      <c r="IW15" s="8">
        <f t="shared" si="69"/>
        <v>172165.5</v>
      </c>
      <c r="IX15" s="8">
        <f t="shared" si="69"/>
        <v>143119.20000000001</v>
      </c>
      <c r="IY15" s="8">
        <f t="shared" si="69"/>
        <v>156832.4</v>
      </c>
      <c r="IZ15" s="8">
        <f t="shared" si="69"/>
        <v>155255.79999999999</v>
      </c>
      <c r="JA15" s="8">
        <f t="shared" si="69"/>
        <v>158790.39999999999</v>
      </c>
      <c r="JB15" s="8">
        <f t="shared" si="69"/>
        <v>157693.20000000001</v>
      </c>
      <c r="JC15" s="8">
        <f t="shared" si="69"/>
        <v>162257.5</v>
      </c>
      <c r="JD15" s="8">
        <f t="shared" si="69"/>
        <v>157329.9</v>
      </c>
      <c r="JE15" s="8">
        <f t="shared" si="69"/>
        <v>137754.79999999999</v>
      </c>
      <c r="JF15" s="8">
        <f t="shared" si="69"/>
        <v>125857.69999999998</v>
      </c>
      <c r="JG15" s="8">
        <f t="shared" si="69"/>
        <v>148956.29999999999</v>
      </c>
      <c r="JH15" s="8">
        <f t="shared" si="69"/>
        <v>162200.29999999999</v>
      </c>
      <c r="JI15" s="8">
        <f t="shared" si="69"/>
        <v>165249</v>
      </c>
      <c r="JJ15" s="8">
        <f t="shared" si="69"/>
        <v>161441.59999999998</v>
      </c>
      <c r="JK15" s="8">
        <f t="shared" si="69"/>
        <v>179060</v>
      </c>
      <c r="JL15" s="8">
        <f t="shared" si="69"/>
        <v>149469.6</v>
      </c>
      <c r="JM15" s="8">
        <f t="shared" si="69"/>
        <v>126280</v>
      </c>
      <c r="JN15" s="8">
        <f t="shared" si="69"/>
        <v>168075.6</v>
      </c>
      <c r="JO15" s="8">
        <f t="shared" si="69"/>
        <v>187425</v>
      </c>
      <c r="JP15" s="8">
        <f t="shared" si="69"/>
        <v>192753</v>
      </c>
      <c r="JQ15" s="8">
        <f t="shared" si="69"/>
        <v>186635.4</v>
      </c>
      <c r="JR15" s="8">
        <f t="shared" si="69"/>
        <v>174352.49999999997</v>
      </c>
      <c r="JS15" s="8">
        <f t="shared" si="69"/>
        <v>143480.4</v>
      </c>
      <c r="JT15" s="8">
        <f t="shared" si="69"/>
        <v>125898.69999999998</v>
      </c>
      <c r="JU15" s="8">
        <f t="shared" si="69"/>
        <v>147403.20000000001</v>
      </c>
      <c r="JV15" s="8">
        <f t="shared" si="69"/>
        <v>155517.6</v>
      </c>
      <c r="JW15" s="8">
        <f t="shared" si="69"/>
        <v>161962.29999999999</v>
      </c>
      <c r="JX15" s="8">
        <f t="shared" si="69"/>
        <v>158850.9</v>
      </c>
      <c r="JY15" s="8">
        <f t="shared" si="69"/>
        <v>158063.1</v>
      </c>
      <c r="JZ15" s="8">
        <f t="shared" si="69"/>
        <v>134009.4</v>
      </c>
      <c r="KA15" s="8">
        <f t="shared" si="69"/>
        <v>123676</v>
      </c>
      <c r="KB15" s="8">
        <f t="shared" si="69"/>
        <v>147268.80000000002</v>
      </c>
      <c r="KC15" s="8">
        <f t="shared" si="69"/>
        <v>167046</v>
      </c>
      <c r="KD15" s="8">
        <f t="shared" si="69"/>
        <v>169480.19999999998</v>
      </c>
      <c r="KE15" s="8">
        <f t="shared" si="69"/>
        <v>159924.59999999998</v>
      </c>
      <c r="KF15" s="8">
        <f t="shared" si="69"/>
        <v>173134.8</v>
      </c>
      <c r="KG15" s="8">
        <f t="shared" si="69"/>
        <v>143136.40000000002</v>
      </c>
      <c r="KH15" s="8">
        <f t="shared" si="69"/>
        <v>127335.6</v>
      </c>
      <c r="KI15" s="8">
        <f t="shared" si="69"/>
        <v>159280.6</v>
      </c>
      <c r="KJ15" s="8">
        <f t="shared" si="69"/>
        <v>170725.5</v>
      </c>
      <c r="KK15" s="8">
        <f t="shared" si="69"/>
        <v>154795.20000000001</v>
      </c>
      <c r="KL15" s="8">
        <f t="shared" si="69"/>
        <v>157340.4</v>
      </c>
      <c r="KM15" s="8">
        <f t="shared" si="69"/>
        <v>166685.4</v>
      </c>
      <c r="KN15" s="8">
        <f t="shared" si="69"/>
        <v>135511.20000000001</v>
      </c>
      <c r="KO15" s="8">
        <f t="shared" si="69"/>
        <v>118162.8</v>
      </c>
      <c r="KP15" s="8">
        <f t="shared" si="69"/>
        <v>144445.6</v>
      </c>
      <c r="KQ15" s="8">
        <f t="shared" si="69"/>
        <v>148870.29999999999</v>
      </c>
      <c r="KR15" s="8">
        <f t="shared" si="69"/>
        <v>157762.69999999998</v>
      </c>
      <c r="KS15" s="8">
        <f t="shared" si="69"/>
        <v>158020.80000000002</v>
      </c>
      <c r="KT15" s="8">
        <f t="shared" si="69"/>
        <v>200113.2</v>
      </c>
      <c r="KU15" s="8">
        <f t="shared" ref="KU15:LS15" si="70">KU11*KU14</f>
        <v>161946</v>
      </c>
      <c r="KV15" s="8">
        <f t="shared" si="70"/>
        <v>164784.40000000002</v>
      </c>
      <c r="KW15" s="8">
        <f t="shared" si="70"/>
        <v>163197.9</v>
      </c>
      <c r="KX15" s="8">
        <f t="shared" si="70"/>
        <v>158885</v>
      </c>
      <c r="KY15" s="8">
        <f t="shared" si="70"/>
        <v>154660.80000000002</v>
      </c>
      <c r="KZ15" s="8">
        <f t="shared" si="70"/>
        <v>164205</v>
      </c>
      <c r="LA15" s="8">
        <f t="shared" si="70"/>
        <v>168140</v>
      </c>
      <c r="LB15" s="8">
        <f t="shared" si="70"/>
        <v>154615.19999999998</v>
      </c>
      <c r="LC15" s="8">
        <f t="shared" si="70"/>
        <v>124558.09999999999</v>
      </c>
      <c r="LD15" s="8">
        <f t="shared" si="70"/>
        <v>150141.20000000001</v>
      </c>
      <c r="LE15" s="8">
        <f t="shared" si="70"/>
        <v>169395</v>
      </c>
      <c r="LF15" s="8">
        <f t="shared" si="70"/>
        <v>159860.4</v>
      </c>
      <c r="LG15" s="8">
        <f t="shared" si="70"/>
        <v>181528.2</v>
      </c>
      <c r="LH15" s="8">
        <f t="shared" si="70"/>
        <v>229441.5</v>
      </c>
      <c r="LI15" s="8">
        <f t="shared" si="70"/>
        <v>164145.60000000001</v>
      </c>
      <c r="LJ15" s="8">
        <f t="shared" si="70"/>
        <v>131175.79999999999</v>
      </c>
      <c r="LK15" s="8">
        <f t="shared" si="70"/>
        <v>164500.59999999998</v>
      </c>
      <c r="LL15" s="8">
        <f t="shared" si="70"/>
        <v>161982</v>
      </c>
      <c r="LM15" s="8">
        <f t="shared" si="70"/>
        <v>178614.1</v>
      </c>
      <c r="LN15" s="8">
        <f t="shared" si="70"/>
        <v>173176.19999999998</v>
      </c>
      <c r="LO15" s="8">
        <f t="shared" si="70"/>
        <v>187680</v>
      </c>
      <c r="LP15" s="8">
        <f t="shared" si="70"/>
        <v>176966.39999999999</v>
      </c>
      <c r="LQ15" s="8">
        <f t="shared" si="70"/>
        <v>147086.39999999999</v>
      </c>
      <c r="LR15" s="8">
        <f t="shared" si="70"/>
        <v>164772</v>
      </c>
      <c r="LS15" s="8">
        <f t="shared" si="70"/>
        <v>160632</v>
      </c>
      <c r="LU15" s="8">
        <f t="shared" si="44"/>
        <v>148956.29999999999</v>
      </c>
      <c r="LV15" s="8">
        <f t="shared" si="45"/>
        <v>169395</v>
      </c>
      <c r="LW15" s="8">
        <f t="shared" si="46"/>
        <v>20438.700000000012</v>
      </c>
      <c r="LX15" s="8">
        <f t="shared" si="58"/>
        <v>184724.02500000002</v>
      </c>
      <c r="LY15" s="8">
        <f t="shared" si="59"/>
        <v>133627.27499999997</v>
      </c>
      <c r="LZ15" s="41"/>
      <c r="MA15" s="9">
        <f t="shared" si="23"/>
        <v>19812.737784351215</v>
      </c>
      <c r="MB15" s="9">
        <f t="shared" ref="MB15" si="71">AVERAGE(LL15:LR15)</f>
        <v>170039.58571428573</v>
      </c>
      <c r="MC15" s="9">
        <f>AVERAGE(KP15:LS15)</f>
        <v>164176.7466666667</v>
      </c>
      <c r="MD15" s="1"/>
    </row>
    <row r="16" spans="3:342" x14ac:dyDescent="0.35">
      <c r="D16" s="59" t="s">
        <v>289</v>
      </c>
      <c r="E16" s="53" t="str">
        <f>VLOOKUP($D16,'Metric Nature'!$C:$D,2,0)&amp;IF(($F16&lt;(EA16)),"Below",IF(($F16&gt;(DZ16)),"Above","Within"))</f>
        <v>NegativeAbove</v>
      </c>
      <c r="F16" s="29">
        <f t="shared" si="24"/>
        <v>15.216696057228415</v>
      </c>
      <c r="G16" s="108">
        <f t="shared" si="25"/>
        <v>15.158156916274081</v>
      </c>
      <c r="H16" s="48">
        <f t="shared" si="26"/>
        <v>3.8618904183189569E-3</v>
      </c>
      <c r="I16" s="29">
        <f>EE16</f>
        <v>14.808760778193907</v>
      </c>
      <c r="J16" s="48">
        <f t="shared" si="27"/>
        <v>2.7546888301092531E-2</v>
      </c>
      <c r="K16" s="29">
        <f>EC16</f>
        <v>0.36809538100789435</v>
      </c>
      <c r="L16" s="50"/>
      <c r="M16" s="53" t="str">
        <f>VLOOKUP($D16,'Metric Nature'!$C:$D,2,0)&amp;IF(($N16&lt;(HZ16)),"Below",IF(($N16&gt;(HY16)),"Above","Within"))</f>
        <v>NegativeAbove</v>
      </c>
      <c r="N16" s="29">
        <f t="shared" si="28"/>
        <v>13.371699875195279</v>
      </c>
      <c r="O16" s="108">
        <f t="shared" si="29"/>
        <v>13.228521678048393</v>
      </c>
      <c r="P16" s="55">
        <f t="shared" si="30"/>
        <v>1.0823446537074375E-2</v>
      </c>
      <c r="Q16" s="108">
        <f t="shared" si="3"/>
        <v>12.950402171945578</v>
      </c>
      <c r="R16" s="48">
        <f t="shared" si="31"/>
        <v>3.25316308834298E-2</v>
      </c>
      <c r="S16" s="29">
        <f t="shared" si="32"/>
        <v>0.29105864896583361</v>
      </c>
      <c r="T16" s="50"/>
      <c r="U16" s="53" t="str">
        <f>VLOOKUP($D16,'Metric Nature'!$C:$D,2,0)&amp;IF(($V16&lt;(LY16)),"Below",IF(($V16&gt;(LX16)),"Above","Within"))</f>
        <v>NegativeAbove</v>
      </c>
      <c r="V16" s="29">
        <f t="shared" si="60"/>
        <v>21.138867099955178</v>
      </c>
      <c r="W16" s="108">
        <f t="shared" si="33"/>
        <v>21.326846972218817</v>
      </c>
      <c r="X16" s="48">
        <f t="shared" si="34"/>
        <v>-8.8142364648890366E-3</v>
      </c>
      <c r="Y16" s="108">
        <f t="shared" si="35"/>
        <v>20.686912880736607</v>
      </c>
      <c r="Z16" s="48">
        <f t="shared" si="36"/>
        <v>2.1847349666146907E-2</v>
      </c>
      <c r="AA16" s="29">
        <f t="shared" si="61"/>
        <v>0.69234509031349967</v>
      </c>
      <c r="AB16" s="50"/>
      <c r="AC16" s="1"/>
      <c r="AD16" s="1"/>
      <c r="AE16" s="1"/>
      <c r="AF16" s="1"/>
      <c r="AG16" s="1"/>
      <c r="AH16" s="1"/>
      <c r="AI16" s="7" t="s">
        <v>289</v>
      </c>
      <c r="AJ16" s="10">
        <f>AJ13/AJ11</f>
        <v>14.758012990534121</v>
      </c>
      <c r="AK16" s="10">
        <f t="shared" ref="AK16:CV16" si="72">AK13/AK11</f>
        <v>14.94780508355568</v>
      </c>
      <c r="AL16" s="10">
        <f t="shared" si="72"/>
        <v>15.081264108352144</v>
      </c>
      <c r="AM16" s="10">
        <f t="shared" si="72"/>
        <v>14.751653288165549</v>
      </c>
      <c r="AN16" s="10">
        <f t="shared" si="72"/>
        <v>14.843309985761337</v>
      </c>
      <c r="AO16" s="10">
        <f t="shared" si="72"/>
        <v>14.892303292801353</v>
      </c>
      <c r="AP16" s="10">
        <f t="shared" si="72"/>
        <v>14.982898324464577</v>
      </c>
      <c r="AQ16" s="10">
        <f t="shared" si="72"/>
        <v>15.287396870554765</v>
      </c>
      <c r="AR16" s="10">
        <f t="shared" si="72"/>
        <v>15.140621823745279</v>
      </c>
      <c r="AS16" s="10">
        <f t="shared" si="72"/>
        <v>15.113901075027682</v>
      </c>
      <c r="AT16" s="10">
        <f t="shared" si="72"/>
        <v>14.618115426776878</v>
      </c>
      <c r="AU16" s="10">
        <f t="shared" si="72"/>
        <v>14.480290569998905</v>
      </c>
      <c r="AV16" s="10">
        <f t="shared" si="72"/>
        <v>14.416139053346532</v>
      </c>
      <c r="AW16" s="10">
        <f t="shared" si="72"/>
        <v>14.405953809677136</v>
      </c>
      <c r="AX16" s="10">
        <f t="shared" si="72"/>
        <v>14.029023201423437</v>
      </c>
      <c r="AY16" s="10">
        <f t="shared" si="72"/>
        <v>14.394172991990017</v>
      </c>
      <c r="AZ16" s="10">
        <f t="shared" si="72"/>
        <v>14.837661235573659</v>
      </c>
      <c r="BA16" s="10">
        <f t="shared" si="72"/>
        <v>14.944840078591202</v>
      </c>
      <c r="BB16" s="10">
        <f t="shared" si="72"/>
        <v>14.65743577733976</v>
      </c>
      <c r="BC16" s="10">
        <f t="shared" si="72"/>
        <v>14.089839441107978</v>
      </c>
      <c r="BD16" s="10">
        <f t="shared" si="72"/>
        <v>14.687080361056235</v>
      </c>
      <c r="BE16" s="10">
        <f t="shared" si="72"/>
        <v>14.024730929658404</v>
      </c>
      <c r="BF16" s="10">
        <f t="shared" si="72"/>
        <v>14.596375782782612</v>
      </c>
      <c r="BG16" s="10">
        <f t="shared" si="72"/>
        <v>14.826088888559728</v>
      </c>
      <c r="BH16" s="10">
        <f t="shared" si="72"/>
        <v>14.494251365782894</v>
      </c>
      <c r="BI16" s="10">
        <f t="shared" si="72"/>
        <v>14.520142537899378</v>
      </c>
      <c r="BJ16" s="10">
        <f t="shared" si="72"/>
        <v>14.564439451864356</v>
      </c>
      <c r="BK16" s="10">
        <f t="shared" si="72"/>
        <v>14.525335102691779</v>
      </c>
      <c r="BL16" s="10">
        <f t="shared" si="72"/>
        <v>14.398087011303474</v>
      </c>
      <c r="BM16" s="10">
        <f t="shared" si="72"/>
        <v>14.247381359555366</v>
      </c>
      <c r="BN16" s="10">
        <f t="shared" si="72"/>
        <v>14.538751367067674</v>
      </c>
      <c r="BO16" s="10">
        <f t="shared" si="72"/>
        <v>14.255578306294954</v>
      </c>
      <c r="BP16" s="10">
        <f t="shared" si="72"/>
        <v>14.322596759858962</v>
      </c>
      <c r="BQ16" s="10">
        <f t="shared" si="72"/>
        <v>14.591067919347458</v>
      </c>
      <c r="BR16" s="10">
        <f t="shared" si="72"/>
        <v>14.304118519189199</v>
      </c>
      <c r="BS16" s="10">
        <f t="shared" si="72"/>
        <v>14.663357619743666</v>
      </c>
      <c r="BT16" s="10">
        <f t="shared" si="72"/>
        <v>14.64890235193845</v>
      </c>
      <c r="BU16" s="10">
        <f t="shared" si="72"/>
        <v>14.753518910568175</v>
      </c>
      <c r="BV16" s="10">
        <f t="shared" si="72"/>
        <v>14.471087245367276</v>
      </c>
      <c r="BW16" s="10">
        <f t="shared" si="72"/>
        <v>14.404415958284675</v>
      </c>
      <c r="BX16" s="10">
        <f t="shared" si="72"/>
        <v>14.156633464196489</v>
      </c>
      <c r="BY16" s="10">
        <f t="shared" si="72"/>
        <v>14.394081768739944</v>
      </c>
      <c r="BZ16" s="10">
        <f t="shared" si="72"/>
        <v>14.310323449813417</v>
      </c>
      <c r="CA16" s="10">
        <f t="shared" si="72"/>
        <v>14.530215848698079</v>
      </c>
      <c r="CB16" s="10">
        <f t="shared" si="72"/>
        <v>14.683663574237391</v>
      </c>
      <c r="CC16" s="10">
        <f t="shared" si="72"/>
        <v>12.901526196606383</v>
      </c>
      <c r="CD16" s="10">
        <f t="shared" si="72"/>
        <v>14.4826524790702</v>
      </c>
      <c r="CE16" s="10">
        <f t="shared" si="72"/>
        <v>14.027622889110596</v>
      </c>
      <c r="CF16" s="10">
        <f t="shared" si="72"/>
        <v>14.499702067471185</v>
      </c>
      <c r="CG16" s="10">
        <f t="shared" si="72"/>
        <v>14.50372497760104</v>
      </c>
      <c r="CH16" s="10">
        <f t="shared" si="72"/>
        <v>14.586992583640686</v>
      </c>
      <c r="CI16" s="10">
        <f t="shared" si="72"/>
        <v>14.963450346867758</v>
      </c>
      <c r="CJ16" s="10">
        <f t="shared" si="72"/>
        <v>14.491240744085244</v>
      </c>
      <c r="CK16" s="10">
        <f t="shared" si="72"/>
        <v>14.690742631362617</v>
      </c>
      <c r="CL16" s="10">
        <f t="shared" si="72"/>
        <v>14.712560079342879</v>
      </c>
      <c r="CM16" s="10">
        <f t="shared" si="72"/>
        <v>14.502940185995907</v>
      </c>
      <c r="CN16" s="10">
        <f t="shared" si="72"/>
        <v>14.554958506883724</v>
      </c>
      <c r="CO16" s="10">
        <f t="shared" si="72"/>
        <v>14.527406311756646</v>
      </c>
      <c r="CP16" s="10">
        <f t="shared" si="72"/>
        <v>14.902292511446687</v>
      </c>
      <c r="CQ16" s="10">
        <f t="shared" si="72"/>
        <v>14.454782009305532</v>
      </c>
      <c r="CR16" s="10">
        <f t="shared" si="72"/>
        <v>14.551107120637973</v>
      </c>
      <c r="CS16" s="10">
        <f t="shared" si="72"/>
        <v>14.532769760781438</v>
      </c>
      <c r="CT16" s="10">
        <f t="shared" si="72"/>
        <v>14.569945689688856</v>
      </c>
      <c r="CU16" s="10">
        <f t="shared" si="72"/>
        <v>14.453524613292974</v>
      </c>
      <c r="CV16" s="10">
        <f t="shared" si="72"/>
        <v>14.629913821764623</v>
      </c>
      <c r="CW16" s="10">
        <f t="shared" ref="CW16:DU16" si="73">CW13/CW11</f>
        <v>15.075957158685215</v>
      </c>
      <c r="CX16" s="10">
        <f t="shared" si="73"/>
        <v>14.558040503201898</v>
      </c>
      <c r="CY16" s="10">
        <f t="shared" si="73"/>
        <v>14.588856227457843</v>
      </c>
      <c r="CZ16" s="10">
        <f t="shared" si="73"/>
        <v>14.433978514119941</v>
      </c>
      <c r="DA16" s="10">
        <f t="shared" si="73"/>
        <v>14.501235460340409</v>
      </c>
      <c r="DB16" s="10">
        <f t="shared" si="73"/>
        <v>14.480039835828102</v>
      </c>
      <c r="DC16" s="10">
        <f t="shared" si="73"/>
        <v>14.564577582076613</v>
      </c>
      <c r="DD16" s="10">
        <f t="shared" si="73"/>
        <v>15.251213024669706</v>
      </c>
      <c r="DE16" s="10">
        <f t="shared" si="73"/>
        <v>14.726791858392406</v>
      </c>
      <c r="DF16" s="10">
        <f t="shared" si="73"/>
        <v>14.756309148264984</v>
      </c>
      <c r="DG16" s="10">
        <f t="shared" si="73"/>
        <v>14.365139825485358</v>
      </c>
      <c r="DH16" s="10">
        <f t="shared" si="73"/>
        <v>14.718574358195351</v>
      </c>
      <c r="DI16" s="10">
        <f t="shared" si="73"/>
        <v>14.79838436929969</v>
      </c>
      <c r="DJ16" s="10">
        <f t="shared" si="73"/>
        <v>14.293542357833745</v>
      </c>
      <c r="DK16" s="10">
        <f t="shared" si="73"/>
        <v>15.486628110635317</v>
      </c>
      <c r="DL16" s="10">
        <f t="shared" si="73"/>
        <v>14.876628943084317</v>
      </c>
      <c r="DM16" s="10">
        <f t="shared" si="73"/>
        <v>14.683533307642568</v>
      </c>
      <c r="DN16" s="10">
        <f t="shared" si="73"/>
        <v>14.926400347372992</v>
      </c>
      <c r="DO16" s="10">
        <f t="shared" si="73"/>
        <v>15.179608037707764</v>
      </c>
      <c r="DP16" s="10">
        <f t="shared" si="73"/>
        <v>15.134783262151974</v>
      </c>
      <c r="DQ16" s="10">
        <f t="shared" si="73"/>
        <v>15.162874449469246</v>
      </c>
      <c r="DR16" s="10">
        <f t="shared" si="73"/>
        <v>15.72388504179972</v>
      </c>
      <c r="DS16" s="10">
        <f t="shared" si="73"/>
        <v>15.129776496034607</v>
      </c>
      <c r="DT16" s="10">
        <f t="shared" si="73"/>
        <v>14.892108062673199</v>
      </c>
      <c r="DU16" s="10">
        <f t="shared" si="73"/>
        <v>15.216696057228415</v>
      </c>
      <c r="DV16" s="13"/>
      <c r="DW16" s="10">
        <f t="shared" si="16"/>
        <v>14.471087245367276</v>
      </c>
      <c r="DX16" s="10">
        <f t="shared" si="17"/>
        <v>14.837661235573659</v>
      </c>
      <c r="DY16" s="10">
        <f t="shared" si="18"/>
        <v>0.36657399020638337</v>
      </c>
      <c r="DZ16" s="10">
        <f t="shared" si="54"/>
        <v>15.112591728228447</v>
      </c>
      <c r="EA16" s="10">
        <f t="shared" si="55"/>
        <v>14.196156752712488</v>
      </c>
      <c r="EB16" s="13"/>
      <c r="EC16" s="11">
        <f t="shared" si="19"/>
        <v>0.36809538100789435</v>
      </c>
      <c r="ED16" s="11">
        <f>ED13/ED11</f>
        <v>15.158156916274081</v>
      </c>
      <c r="EE16" s="11">
        <f>AVERAGE(CR16:DU16)</f>
        <v>14.808760778193907</v>
      </c>
      <c r="EF16" s="1"/>
      <c r="EG16" s="7"/>
      <c r="EH16" s="7" t="s">
        <v>290</v>
      </c>
      <c r="EI16" s="17">
        <f t="shared" ref="EI16" si="74">EI13/EI11</f>
        <v>12.873174022268399</v>
      </c>
      <c r="EJ16" s="17">
        <f t="shared" ref="EJ16:GU16" si="75">EJ13/EJ11</f>
        <v>12.991638485265153</v>
      </c>
      <c r="EK16" s="17">
        <f t="shared" si="75"/>
        <v>13.158750519079039</v>
      </c>
      <c r="EL16" s="17">
        <f t="shared" si="75"/>
        <v>12.841679238714169</v>
      </c>
      <c r="EM16" s="17">
        <f t="shared" si="75"/>
        <v>13.037268724132066</v>
      </c>
      <c r="EN16" s="17">
        <f t="shared" si="75"/>
        <v>12.992162565836018</v>
      </c>
      <c r="EO16" s="17">
        <f t="shared" si="75"/>
        <v>13.063519350820579</v>
      </c>
      <c r="EP16" s="17">
        <f t="shared" si="75"/>
        <v>13.413858035641187</v>
      </c>
      <c r="EQ16" s="17">
        <f t="shared" si="75"/>
        <v>13.265052259160329</v>
      </c>
      <c r="ER16" s="17">
        <f t="shared" si="75"/>
        <v>13.277039900849072</v>
      </c>
      <c r="ES16" s="17">
        <f t="shared" si="75"/>
        <v>12.794278379587313</v>
      </c>
      <c r="ET16" s="17">
        <f t="shared" si="75"/>
        <v>12.718270018323215</v>
      </c>
      <c r="EU16" s="17">
        <f t="shared" si="75"/>
        <v>12.621265011485983</v>
      </c>
      <c r="EV16" s="17">
        <f t="shared" si="75"/>
        <v>12.527380604250997</v>
      </c>
      <c r="EW16" s="17">
        <f t="shared" si="75"/>
        <v>12.224846009377339</v>
      </c>
      <c r="EX16" s="17">
        <f t="shared" si="75"/>
        <v>12.558512289415019</v>
      </c>
      <c r="EY16" s="17">
        <f t="shared" si="75"/>
        <v>13.052780158759736</v>
      </c>
      <c r="EZ16" s="17">
        <f t="shared" si="75"/>
        <v>12.960823599210247</v>
      </c>
      <c r="FA16" s="17">
        <f t="shared" si="75"/>
        <v>12.853201492981457</v>
      </c>
      <c r="FB16" s="17">
        <f t="shared" si="75"/>
        <v>12.504390607402641</v>
      </c>
      <c r="FC16" s="17">
        <f t="shared" si="75"/>
        <v>12.932040940599428</v>
      </c>
      <c r="FD16" s="17">
        <f t="shared" si="75"/>
        <v>12.321220100247446</v>
      </c>
      <c r="FE16" s="17">
        <f t="shared" si="75"/>
        <v>12.855709936169884</v>
      </c>
      <c r="FF16" s="17">
        <f t="shared" si="75"/>
        <v>13.135988037325099</v>
      </c>
      <c r="FG16" s="17">
        <f t="shared" si="75"/>
        <v>12.808734163136128</v>
      </c>
      <c r="FH16" s="17">
        <f t="shared" si="75"/>
        <v>12.894309796103942</v>
      </c>
      <c r="FI16" s="17">
        <f t="shared" si="75"/>
        <v>12.890873289197533</v>
      </c>
      <c r="FJ16" s="17">
        <f t="shared" si="75"/>
        <v>12.783443925944306</v>
      </c>
      <c r="FK16" s="17">
        <f t="shared" si="75"/>
        <v>12.67901293494344</v>
      </c>
      <c r="FL16" s="17">
        <f t="shared" si="75"/>
        <v>12.513062414386569</v>
      </c>
      <c r="FM16" s="17">
        <f t="shared" si="75"/>
        <v>12.799603035814213</v>
      </c>
      <c r="FN16" s="17">
        <f t="shared" si="75"/>
        <v>12.580960897807564</v>
      </c>
      <c r="FO16" s="17">
        <f t="shared" si="75"/>
        <v>12.641495440269422</v>
      </c>
      <c r="FP16" s="17">
        <f t="shared" si="75"/>
        <v>12.782006944936574</v>
      </c>
      <c r="FQ16" s="17">
        <f t="shared" si="75"/>
        <v>12.609045413803406</v>
      </c>
      <c r="FR16" s="17">
        <f t="shared" si="75"/>
        <v>12.778334362806394</v>
      </c>
      <c r="FS16" s="17">
        <f t="shared" si="75"/>
        <v>12.859806740441888</v>
      </c>
      <c r="FT16" s="17">
        <f t="shared" si="75"/>
        <v>13.031054195771102</v>
      </c>
      <c r="FU16" s="17">
        <f t="shared" si="75"/>
        <v>12.736490268018159</v>
      </c>
      <c r="FV16" s="17">
        <f t="shared" si="75"/>
        <v>12.750320889934752</v>
      </c>
      <c r="FW16" s="17">
        <f t="shared" si="75"/>
        <v>12.5475541737489</v>
      </c>
      <c r="FX16" s="17">
        <f t="shared" si="75"/>
        <v>12.629108246341502</v>
      </c>
      <c r="FY16" s="17">
        <f t="shared" si="75"/>
        <v>12.590656810183983</v>
      </c>
      <c r="FZ16" s="17">
        <f t="shared" si="75"/>
        <v>12.800807031812068</v>
      </c>
      <c r="GA16" s="17">
        <f t="shared" si="75"/>
        <v>12.923378222859334</v>
      </c>
      <c r="GB16" s="17">
        <f t="shared" si="75"/>
        <v>11.517489722429078</v>
      </c>
      <c r="GC16" s="17">
        <f t="shared" si="75"/>
        <v>12.807819983056415</v>
      </c>
      <c r="GD16" s="17">
        <f t="shared" si="75"/>
        <v>12.518291418820866</v>
      </c>
      <c r="GE16" s="17">
        <f t="shared" si="75"/>
        <v>12.757596799520243</v>
      </c>
      <c r="GF16" s="17">
        <f t="shared" si="75"/>
        <v>12.713605705618486</v>
      </c>
      <c r="GG16" s="17">
        <f t="shared" si="75"/>
        <v>12.745876346709711</v>
      </c>
      <c r="GH16" s="17">
        <f t="shared" si="75"/>
        <v>13.168142028130225</v>
      </c>
      <c r="GI16" s="17">
        <f t="shared" si="75"/>
        <v>12.674584935022105</v>
      </c>
      <c r="GJ16" s="17">
        <f t="shared" si="75"/>
        <v>12.882451669595783</v>
      </c>
      <c r="GK16" s="17">
        <f t="shared" si="75"/>
        <v>12.820775347079671</v>
      </c>
      <c r="GL16" s="17">
        <f t="shared" si="75"/>
        <v>12.686464323386302</v>
      </c>
      <c r="GM16" s="17">
        <f t="shared" si="75"/>
        <v>12.736578931991017</v>
      </c>
      <c r="GN16" s="17">
        <f t="shared" si="75"/>
        <v>12.689355418080224</v>
      </c>
      <c r="GO16" s="17">
        <f t="shared" si="75"/>
        <v>13.039371567196312</v>
      </c>
      <c r="GP16" s="17">
        <f t="shared" si="75"/>
        <v>12.644689852830789</v>
      </c>
      <c r="GQ16" s="17">
        <f t="shared" si="75"/>
        <v>12.777508900756564</v>
      </c>
      <c r="GR16" s="17">
        <f t="shared" si="75"/>
        <v>12.791391120045846</v>
      </c>
      <c r="GS16" s="17">
        <f t="shared" si="75"/>
        <v>12.705235597614505</v>
      </c>
      <c r="GT16" s="17">
        <f t="shared" si="75"/>
        <v>12.585421104236399</v>
      </c>
      <c r="GU16" s="17">
        <f t="shared" si="75"/>
        <v>12.715774260636611</v>
      </c>
      <c r="GV16" s="17">
        <f t="shared" ref="GV16:HT16" si="76">GV13/GV11</f>
        <v>13.137707981782883</v>
      </c>
      <c r="GW16" s="17">
        <f t="shared" si="76"/>
        <v>12.598991096902822</v>
      </c>
      <c r="GX16" s="17">
        <f t="shared" si="76"/>
        <v>12.84959806808032</v>
      </c>
      <c r="GY16" s="17">
        <f t="shared" si="76"/>
        <v>12.612707168211649</v>
      </c>
      <c r="GZ16" s="17">
        <f t="shared" si="76"/>
        <v>12.662381010178073</v>
      </c>
      <c r="HA16" s="17">
        <f t="shared" si="76"/>
        <v>12.682631537053252</v>
      </c>
      <c r="HB16" s="17">
        <f t="shared" si="76"/>
        <v>12.794956823143695</v>
      </c>
      <c r="HC16" s="17">
        <f t="shared" si="76"/>
        <v>13.284735944825448</v>
      </c>
      <c r="HD16" s="17">
        <f t="shared" si="76"/>
        <v>12.916746682960893</v>
      </c>
      <c r="HE16" s="17">
        <f t="shared" si="76"/>
        <v>12.954873993459202</v>
      </c>
      <c r="HF16" s="17">
        <f t="shared" si="76"/>
        <v>12.672928045190819</v>
      </c>
      <c r="HG16" s="17">
        <f t="shared" si="76"/>
        <v>12.860768781789377</v>
      </c>
      <c r="HH16" s="17">
        <f t="shared" si="76"/>
        <v>12.903640022750142</v>
      </c>
      <c r="HI16" s="17">
        <f t="shared" si="76"/>
        <v>12.573734994448635</v>
      </c>
      <c r="HJ16" s="17">
        <f t="shared" si="76"/>
        <v>13.534706583653463</v>
      </c>
      <c r="HK16" s="17">
        <f t="shared" si="76"/>
        <v>13.065434002090081</v>
      </c>
      <c r="HL16" s="17">
        <f t="shared" si="76"/>
        <v>12.834611648003273</v>
      </c>
      <c r="HM16" s="17">
        <f t="shared" si="76"/>
        <v>13.087688143307874</v>
      </c>
      <c r="HN16" s="17">
        <f t="shared" si="76"/>
        <v>13.231683666431348</v>
      </c>
      <c r="HO16" s="17">
        <f t="shared" si="76"/>
        <v>13.296757593883923</v>
      </c>
      <c r="HP16" s="17">
        <f t="shared" si="76"/>
        <v>13.161507831578293</v>
      </c>
      <c r="HQ16" s="17">
        <f t="shared" si="76"/>
        <v>13.639119660473021</v>
      </c>
      <c r="HR16" s="17">
        <f t="shared" si="76"/>
        <v>13.120966161652623</v>
      </c>
      <c r="HS16" s="17">
        <f t="shared" si="76"/>
        <v>13.086156858030945</v>
      </c>
      <c r="HT16" s="17">
        <f t="shared" si="76"/>
        <v>13.371699875195279</v>
      </c>
      <c r="HU16" s="13"/>
      <c r="HV16" s="8">
        <f t="shared" si="39"/>
        <v>12.674584935022105</v>
      </c>
      <c r="HW16" s="8">
        <f t="shared" si="40"/>
        <v>12.992162565836018</v>
      </c>
      <c r="HX16" s="8">
        <f t="shared" si="41"/>
        <v>0.3175776308139131</v>
      </c>
      <c r="HY16" s="8">
        <f t="shared" si="56"/>
        <v>13.230345788946453</v>
      </c>
      <c r="HZ16" s="8">
        <f t="shared" si="57"/>
        <v>12.436401711911671</v>
      </c>
      <c r="IA16" s="42"/>
      <c r="IB16" s="11">
        <f t="shared" si="21"/>
        <v>0.29105864896583361</v>
      </c>
      <c r="IC16" s="11">
        <f>IC13/IC11</f>
        <v>13.228521678048393</v>
      </c>
      <c r="ID16" s="11">
        <f>AVERAGE(GQ16:HT16)</f>
        <v>12.950402171945578</v>
      </c>
      <c r="IE16" s="1"/>
      <c r="IF16" s="7"/>
      <c r="IG16" s="7" t="s">
        <v>290</v>
      </c>
      <c r="IH16" s="17">
        <f>IH13/IH11</f>
        <v>20.732243794544114</v>
      </c>
      <c r="II16" s="17">
        <f t="shared" ref="II16:KT16" si="77">II13/II11</f>
        <v>21.000988960441582</v>
      </c>
      <c r="IJ16" s="17">
        <f t="shared" si="77"/>
        <v>21.080952655224053</v>
      </c>
      <c r="IK16" s="17">
        <f t="shared" si="77"/>
        <v>20.849935157166676</v>
      </c>
      <c r="IL16" s="17">
        <f t="shared" si="77"/>
        <v>20.594577515647568</v>
      </c>
      <c r="IM16" s="17">
        <f t="shared" si="77"/>
        <v>20.839915356413474</v>
      </c>
      <c r="IN16" s="17">
        <f t="shared" si="77"/>
        <v>20.886737917590914</v>
      </c>
      <c r="IO16" s="17">
        <f t="shared" si="77"/>
        <v>21.160995016362588</v>
      </c>
      <c r="IP16" s="17">
        <f t="shared" si="77"/>
        <v>21.04855144855145</v>
      </c>
      <c r="IQ16" s="17">
        <f t="shared" si="77"/>
        <v>20.857704766311894</v>
      </c>
      <c r="IR16" s="17">
        <f t="shared" si="77"/>
        <v>20.447659600919998</v>
      </c>
      <c r="IS16" s="17">
        <f t="shared" si="77"/>
        <v>20.142787365678931</v>
      </c>
      <c r="IT16" s="17">
        <f t="shared" si="77"/>
        <v>20.147731425886285</v>
      </c>
      <c r="IU16" s="17">
        <f t="shared" si="77"/>
        <v>20.37901588000685</v>
      </c>
      <c r="IV16" s="17">
        <f t="shared" si="77"/>
        <v>19.987334909240744</v>
      </c>
      <c r="IW16" s="17">
        <f t="shared" si="77"/>
        <v>20.288413183826027</v>
      </c>
      <c r="IX16" s="17">
        <f t="shared" si="77"/>
        <v>20.459649019838007</v>
      </c>
      <c r="IY16" s="17">
        <f t="shared" si="77"/>
        <v>20.928022525957648</v>
      </c>
      <c r="IZ16" s="17">
        <f t="shared" si="77"/>
        <v>20.534814158311637</v>
      </c>
      <c r="JA16" s="17">
        <f t="shared" si="77"/>
        <v>19.159987001733104</v>
      </c>
      <c r="JB16" s="17">
        <f t="shared" si="77"/>
        <v>20.290763330314814</v>
      </c>
      <c r="JC16" s="17">
        <f t="shared" si="77"/>
        <v>19.452204674668351</v>
      </c>
      <c r="JD16" s="17">
        <f t="shared" si="77"/>
        <v>20.180089735009048</v>
      </c>
      <c r="JE16" s="17">
        <f t="shared" si="77"/>
        <v>20.259302035210389</v>
      </c>
      <c r="JF16" s="17">
        <f t="shared" si="77"/>
        <v>19.924618040850898</v>
      </c>
      <c r="JG16" s="17">
        <f t="shared" si="77"/>
        <v>19.88805173060824</v>
      </c>
      <c r="JH16" s="17">
        <f t="shared" si="77"/>
        <v>20.039633095623127</v>
      </c>
      <c r="JI16" s="17">
        <f t="shared" si="77"/>
        <v>20.056398525860974</v>
      </c>
      <c r="JJ16" s="17">
        <f t="shared" si="77"/>
        <v>19.886148923201951</v>
      </c>
      <c r="JK16" s="17">
        <f t="shared" si="77"/>
        <v>19.762604713503855</v>
      </c>
      <c r="JL16" s="17">
        <f t="shared" si="77"/>
        <v>20.127795886253793</v>
      </c>
      <c r="JM16" s="17">
        <f t="shared" si="77"/>
        <v>19.653341780171047</v>
      </c>
      <c r="JN16" s="17">
        <f t="shared" si="77"/>
        <v>19.873406966864909</v>
      </c>
      <c r="JO16" s="17">
        <f t="shared" si="77"/>
        <v>20.31155182072829</v>
      </c>
      <c r="JP16" s="17">
        <f t="shared" si="77"/>
        <v>19.602161834057057</v>
      </c>
      <c r="JQ16" s="17">
        <f t="shared" si="77"/>
        <v>20.294799378895966</v>
      </c>
      <c r="JR16" s="17">
        <f t="shared" si="77"/>
        <v>20.165291005291007</v>
      </c>
      <c r="JS16" s="17">
        <f t="shared" si="77"/>
        <v>20.080645161290324</v>
      </c>
      <c r="JT16" s="17">
        <f t="shared" si="77"/>
        <v>19.921451134920378</v>
      </c>
      <c r="JU16" s="17">
        <f t="shared" si="77"/>
        <v>19.691902211078187</v>
      </c>
      <c r="JV16" s="17">
        <f t="shared" si="77"/>
        <v>19.244301609592739</v>
      </c>
      <c r="JW16" s="17">
        <f t="shared" si="77"/>
        <v>19.932460825760067</v>
      </c>
      <c r="JX16" s="17">
        <f t="shared" si="77"/>
        <v>19.673246421644446</v>
      </c>
      <c r="JY16" s="17">
        <f t="shared" si="77"/>
        <v>19.986799575612526</v>
      </c>
      <c r="JZ16" s="17">
        <f t="shared" si="77"/>
        <v>20.148619425204501</v>
      </c>
      <c r="KA16" s="17">
        <f t="shared" si="77"/>
        <v>17.289627736990202</v>
      </c>
      <c r="KB16" s="17">
        <f t="shared" si="77"/>
        <v>20.008013917408167</v>
      </c>
      <c r="KC16" s="17">
        <f t="shared" si="77"/>
        <v>19.013565125773738</v>
      </c>
      <c r="KD16" s="17">
        <f t="shared" si="77"/>
        <v>20.101233064393362</v>
      </c>
      <c r="KE16" s="17">
        <f t="shared" si="77"/>
        <v>20.192124288570991</v>
      </c>
      <c r="KF16" s="17">
        <f t="shared" si="77"/>
        <v>20.394217107132707</v>
      </c>
      <c r="KG16" s="17">
        <f t="shared" si="77"/>
        <v>20.574375211336879</v>
      </c>
      <c r="KH16" s="17">
        <f t="shared" si="77"/>
        <v>20.305462101721748</v>
      </c>
      <c r="KI16" s="17">
        <f t="shared" si="77"/>
        <v>20.246153015495924</v>
      </c>
      <c r="KJ16" s="17">
        <f t="shared" si="77"/>
        <v>20.663960568280661</v>
      </c>
      <c r="KK16" s="17">
        <f t="shared" si="77"/>
        <v>20.296776644237031</v>
      </c>
      <c r="KL16" s="17">
        <f t="shared" si="77"/>
        <v>20.369627889594788</v>
      </c>
      <c r="KM16" s="17">
        <f t="shared" si="77"/>
        <v>20.329352180814876</v>
      </c>
      <c r="KN16" s="17">
        <f t="shared" si="77"/>
        <v>20.662055977660888</v>
      </c>
      <c r="KO16" s="17">
        <f t="shared" si="77"/>
        <v>20.111786450558043</v>
      </c>
      <c r="KP16" s="17">
        <f t="shared" si="77"/>
        <v>20.24571326506311</v>
      </c>
      <c r="KQ16" s="17">
        <f t="shared" si="77"/>
        <v>20.062216573755812</v>
      </c>
      <c r="KR16" s="17">
        <f t="shared" si="77"/>
        <v>20.509989370110933</v>
      </c>
      <c r="KS16" s="17">
        <f t="shared" si="77"/>
        <v>20.327742930044653</v>
      </c>
      <c r="KT16" s="17">
        <f t="shared" si="77"/>
        <v>20.328422113083995</v>
      </c>
      <c r="KU16" s="17">
        <f t="shared" ref="KU16:LS16" si="78">KU13/KU11</f>
        <v>21.012531955096144</v>
      </c>
      <c r="KV16" s="17">
        <f t="shared" si="78"/>
        <v>20.645002803663452</v>
      </c>
      <c r="KW16" s="17">
        <f t="shared" si="78"/>
        <v>20.130029246699866</v>
      </c>
      <c r="KX16" s="17">
        <f t="shared" si="78"/>
        <v>20.224438430311231</v>
      </c>
      <c r="KY16" s="17">
        <f t="shared" si="78"/>
        <v>20.261188355420376</v>
      </c>
      <c r="KZ16" s="17">
        <f t="shared" si="78"/>
        <v>20.118202247191011</v>
      </c>
      <c r="LA16" s="17">
        <f t="shared" si="78"/>
        <v>20.175877245152847</v>
      </c>
      <c r="LB16" s="17">
        <f t="shared" si="78"/>
        <v>21.291056765440914</v>
      </c>
      <c r="LC16" s="17">
        <f t="shared" si="78"/>
        <v>20.453550592053027</v>
      </c>
      <c r="LD16" s="17">
        <f t="shared" si="78"/>
        <v>20.519180611317879</v>
      </c>
      <c r="LE16" s="17">
        <f t="shared" si="78"/>
        <v>19.766707399864224</v>
      </c>
      <c r="LF16" s="17">
        <f t="shared" si="78"/>
        <v>20.572355630287426</v>
      </c>
      <c r="LG16" s="17">
        <f t="shared" si="78"/>
        <v>20.810485643552902</v>
      </c>
      <c r="LH16" s="17">
        <f t="shared" si="78"/>
        <v>19.792358836566184</v>
      </c>
      <c r="LI16" s="17">
        <f t="shared" si="78"/>
        <v>21.519051378775917</v>
      </c>
      <c r="LJ16" s="17">
        <f t="shared" si="78"/>
        <v>20.614731528223956</v>
      </c>
      <c r="LK16" s="17">
        <f t="shared" si="78"/>
        <v>20.750370515365901</v>
      </c>
      <c r="LL16" s="17">
        <f t="shared" si="78"/>
        <v>20.85190021113457</v>
      </c>
      <c r="LM16" s="17">
        <f t="shared" si="78"/>
        <v>21.496381864589637</v>
      </c>
      <c r="LN16" s="17">
        <f t="shared" si="78"/>
        <v>21.093048582888411</v>
      </c>
      <c r="LO16" s="17">
        <f t="shared" si="78"/>
        <v>21.470220588235293</v>
      </c>
      <c r="LP16" s="17">
        <f t="shared" si="78"/>
        <v>22.17586389280677</v>
      </c>
      <c r="LQ16" s="17">
        <f t="shared" si="78"/>
        <v>21.486081649968998</v>
      </c>
      <c r="LR16" s="17">
        <f t="shared" si="78"/>
        <v>20.763819095477388</v>
      </c>
      <c r="LS16" s="17">
        <f t="shared" si="78"/>
        <v>21.138867099955178</v>
      </c>
      <c r="LU16" s="8">
        <f t="shared" si="44"/>
        <v>20.056398525860974</v>
      </c>
      <c r="LV16" s="8">
        <f t="shared" si="45"/>
        <v>20.663960568280661</v>
      </c>
      <c r="LW16" s="8">
        <f t="shared" si="46"/>
        <v>0.60756204241968703</v>
      </c>
      <c r="LX16" s="8">
        <f t="shared" si="58"/>
        <v>21.119632100095426</v>
      </c>
      <c r="LY16" s="8">
        <f t="shared" si="59"/>
        <v>19.600726994046209</v>
      </c>
      <c r="LZ16" s="41"/>
      <c r="MA16" s="11">
        <f t="shared" si="23"/>
        <v>0.69234509031349967</v>
      </c>
      <c r="MB16" s="11">
        <f>MB13/MB11</f>
        <v>21.326846972218817</v>
      </c>
      <c r="MC16" s="11">
        <f>AVERAGE(KP16:LS16)</f>
        <v>20.686912880736607</v>
      </c>
      <c r="MD16" s="1"/>
    </row>
    <row r="17" spans="4:342" x14ac:dyDescent="0.35">
      <c r="D17" s="61" t="s">
        <v>291</v>
      </c>
      <c r="E17" s="53" t="str">
        <f>VLOOKUP($D17,'Metric Nature'!$C:$D,2,0)&amp;IF(($F17&lt;(EA17)),"Below",IF(($F17&gt;(DZ17)),"Above","Within"))</f>
        <v>PositiveAbove</v>
      </c>
      <c r="F17" s="74">
        <f t="shared" si="24"/>
        <v>4.303443686574613E-2</v>
      </c>
      <c r="G17" s="77">
        <f>ED17</f>
        <v>4.1368870148943006E-2</v>
      </c>
      <c r="H17" s="55">
        <f t="shared" si="26"/>
        <v>4.0261353786228075E-2</v>
      </c>
      <c r="I17" s="74">
        <f t="shared" ref="I17:I24" si="79">EE17</f>
        <v>3.7405022256790578E-2</v>
      </c>
      <c r="J17" s="55">
        <f t="shared" si="27"/>
        <v>0.15049889745577086</v>
      </c>
      <c r="K17" s="74">
        <f t="shared" ref="K17" si="80">EC17</f>
        <v>3.426139906605894E-3</v>
      </c>
      <c r="L17" s="50"/>
      <c r="M17" s="53" t="str">
        <f>VLOOKUP($D17,'Metric Nature'!$C:$D,2,0)&amp;IF(($N17&lt;(HZ17)),"Below",IF(($N17&gt;(HY17)),"Above","Within"))</f>
        <v>PositiveAbove</v>
      </c>
      <c r="N17" s="49">
        <f>HT17</f>
        <v>3.9850234336134896E-2</v>
      </c>
      <c r="O17" s="49">
        <f>IC17</f>
        <v>3.7767466479348408E-2</v>
      </c>
      <c r="P17" s="55">
        <f t="shared" si="30"/>
        <v>5.514714252610417E-2</v>
      </c>
      <c r="Q17" s="49">
        <f>ID17</f>
        <v>3.3801112211114474E-2</v>
      </c>
      <c r="R17" s="48">
        <f t="shared" si="31"/>
        <v>0.17896222133872122</v>
      </c>
      <c r="S17" s="49">
        <f t="shared" si="32"/>
        <v>3.8600922808225448E-3</v>
      </c>
      <c r="T17" s="50"/>
      <c r="U17" s="53" t="str">
        <f>VLOOKUP($D17,'Metric Nature'!$C:$D,2,0)&amp;IF(($V17&lt;(LY17)),"Below",IF(($V17&gt;(LX17)),"Above","Within"))</f>
        <v>PositiveWithin</v>
      </c>
      <c r="V17" s="49">
        <f>LS17</f>
        <v>5.3255266696548634E-2</v>
      </c>
      <c r="W17" s="49">
        <f>MB17</f>
        <v>5.2881897359463276E-2</v>
      </c>
      <c r="X17" s="48">
        <f t="shared" si="34"/>
        <v>7.0604376115211975E-3</v>
      </c>
      <c r="Y17" s="49">
        <f>MC17</f>
        <v>4.8799721351445488E-2</v>
      </c>
      <c r="Z17" s="48">
        <f t="shared" si="36"/>
        <v>9.1302680050470597E-2</v>
      </c>
      <c r="AA17" s="49">
        <f t="shared" si="61"/>
        <v>3.7083278529270549E-3</v>
      </c>
      <c r="AB17" s="50"/>
      <c r="AC17" s="1"/>
      <c r="AD17" s="1"/>
      <c r="AE17" s="1"/>
      <c r="AF17" s="1"/>
      <c r="AG17" s="1"/>
      <c r="AH17" s="1"/>
      <c r="AI17" s="7" t="s">
        <v>291</v>
      </c>
      <c r="AJ17" s="12">
        <f>(VLOOKUP($EG17,Data!$B:$CP,Daily!EI$10,0)+VLOOKUP($IF17,Data!$B:$CP,Daily!IH$10,0))/AJ$11</f>
        <v>3.6395893010809727E-2</v>
      </c>
      <c r="AK17" s="12">
        <f>(VLOOKUP($EG17,Data!$B:$CP,Daily!EJ$10,0)+VLOOKUP($IF17,Data!$B:$CP,Daily!II$10,0))/AK$11</f>
        <v>3.758460890324393E-2</v>
      </c>
      <c r="AL17" s="12">
        <f>(VLOOKUP($EG17,Data!$B:$CP,Daily!EK$10,0)+VLOOKUP($IF17,Data!$B:$CP,Daily!IJ$10,0))/AL$11</f>
        <v>4.3113027556276162E-2</v>
      </c>
      <c r="AM17" s="12">
        <f>(VLOOKUP($EG17,Data!$B:$CP,Daily!EL$10,0)+VLOOKUP($IF17,Data!$B:$CP,Daily!IK$10,0))/AM$11</f>
        <v>3.564327270049341E-2</v>
      </c>
      <c r="AN17" s="12">
        <f>(VLOOKUP($EG17,Data!$B:$CP,Daily!EM$10,0)+VLOOKUP($IF17,Data!$B:$CP,Daily!IL$10,0))/AN$11</f>
        <v>3.8516302550015098E-2</v>
      </c>
      <c r="AO17" s="12">
        <f>(VLOOKUP($EG17,Data!$B:$CP,Daily!EN$10,0)+VLOOKUP($IF17,Data!$B:$CP,Daily!IM$10,0))/AO$11</f>
        <v>3.7997986309286212E-2</v>
      </c>
      <c r="AP17" s="12">
        <f>(VLOOKUP($EG17,Data!$B:$CP,Daily!EO$10,0)+VLOOKUP($IF17,Data!$B:$CP,Daily!IN$10,0))/AP$11</f>
        <v>3.827125203395048E-2</v>
      </c>
      <c r="AQ17" s="12">
        <f>(VLOOKUP($EG17,Data!$B:$CP,Daily!EP$10,0)+VLOOKUP($IF17,Data!$B:$CP,Daily!IO$10,0))/AQ$11</f>
        <v>3.7330919436182594E-2</v>
      </c>
      <c r="AR17" s="12">
        <f>(VLOOKUP($EG17,Data!$B:$CP,Daily!EQ$10,0)+VLOOKUP($IF17,Data!$B:$CP,Daily!IP$10,0))/AR$11</f>
        <v>3.5980613478553927E-2</v>
      </c>
      <c r="AS17" s="12">
        <f>(VLOOKUP($EG17,Data!$B:$CP,Daily!ER$10,0)+VLOOKUP($IF17,Data!$B:$CP,Daily!IQ$10,0))/AS$11</f>
        <v>4.3435603459150353E-2</v>
      </c>
      <c r="AT17" s="12">
        <f>(VLOOKUP($EG17,Data!$B:$CP,Daily!ES$10,0)+VLOOKUP($IF17,Data!$B:$CP,Daily!IR$10,0))/AT$11</f>
        <v>3.5226498385328708E-2</v>
      </c>
      <c r="AU17" s="12">
        <f>(VLOOKUP($EG17,Data!$B:$CP,Daily!ET$10,0)+VLOOKUP($IF17,Data!$B:$CP,Daily!IS$10,0))/AU$11</f>
        <v>3.7473998750652042E-2</v>
      </c>
      <c r="AV17" s="12">
        <f>(VLOOKUP($EG17,Data!$B:$CP,Daily!EU$10,0)+VLOOKUP($IF17,Data!$B:$CP,Daily!IT$10,0))/AV$11</f>
        <v>3.6929819646514636E-2</v>
      </c>
      <c r="AW17" s="12">
        <f>(VLOOKUP($EG17,Data!$B:$CP,Daily!EV$10,0)+VLOOKUP($IF17,Data!$B:$CP,Daily!IU$10,0))/AW$11</f>
        <v>3.502619793343676E-2</v>
      </c>
      <c r="AX17" s="12">
        <f>(VLOOKUP($EG17,Data!$B:$CP,Daily!EW$10,0)+VLOOKUP($IF17,Data!$B:$CP,Daily!IV$10,0))/AX$11</f>
        <v>3.3262262277398903E-2</v>
      </c>
      <c r="AY17" s="12">
        <f>(VLOOKUP($EG17,Data!$B:$CP,Daily!EX$10,0)+VLOOKUP($IF17,Data!$B:$CP,Daily!IW$10,0))/AY$11</f>
        <v>3.262629577229912E-2</v>
      </c>
      <c r="AZ17" s="12">
        <f>(VLOOKUP($EG17,Data!$B:$CP,Daily!EY$10,0)+VLOOKUP($IF17,Data!$B:$CP,Daily!IX$10,0))/AZ$11</f>
        <v>4.1235290789771444E-2</v>
      </c>
      <c r="BA17" s="12">
        <f>(VLOOKUP($EG17,Data!$B:$CP,Daily!EZ$10,0)+VLOOKUP($IF17,Data!$B:$CP,Daily!IY$10,0))/BA$11</f>
        <v>3.5190744352170386E-2</v>
      </c>
      <c r="BB17" s="12">
        <f>(VLOOKUP($EG17,Data!$B:$CP,Daily!FA$10,0)+VLOOKUP($IF17,Data!$B:$CP,Daily!IZ$10,0))/BB$11</f>
        <v>3.6390130299304595E-2</v>
      </c>
      <c r="BC17" s="12">
        <f>(VLOOKUP($EG17,Data!$B:$CP,Daily!FB$10,0)+VLOOKUP($IF17,Data!$B:$CP,Daily!JA$10,0))/BC$11</f>
        <v>3.6485379400210294E-2</v>
      </c>
      <c r="BD17" s="12">
        <f>(VLOOKUP($EG17,Data!$B:$CP,Daily!FC$10,0)+VLOOKUP($IF17,Data!$B:$CP,Daily!JB$10,0))/BD$11</f>
        <v>3.5133744529210365E-2</v>
      </c>
      <c r="BE17" s="12">
        <f>(VLOOKUP($EG17,Data!$B:$CP,Daily!FD$10,0)+VLOOKUP($IF17,Data!$B:$CP,Daily!JC$10,0))/BE$11</f>
        <v>3.4250255035825745E-2</v>
      </c>
      <c r="BF17" s="12">
        <f>(VLOOKUP($EG17,Data!$B:$CP,Daily!FE$10,0)+VLOOKUP($IF17,Data!$B:$CP,Daily!JD$10,0))/BF$11</f>
        <v>3.4527856162406403E-2</v>
      </c>
      <c r="BG17" s="12">
        <f>(VLOOKUP($EG17,Data!$B:$CP,Daily!FF$10,0)+VLOOKUP($IF17,Data!$B:$CP,Daily!JE$10,0))/BG$11</f>
        <v>4.3096361360657073E-2</v>
      </c>
      <c r="BH17" s="12">
        <f>(VLOOKUP($EG17,Data!$B:$CP,Daily!FG$10,0)+VLOOKUP($IF17,Data!$B:$CP,Daily!JF$10,0))/BH$11</f>
        <v>3.5294299206765641E-2</v>
      </c>
      <c r="BI17" s="12">
        <f>(VLOOKUP($EG17,Data!$B:$CP,Daily!FH$10,0)+VLOOKUP($IF17,Data!$B:$CP,Daily!JG$10,0))/BI$11</f>
        <v>3.7110856099803372E-2</v>
      </c>
      <c r="BJ17" s="12">
        <f>(VLOOKUP($EG17,Data!$B:$CP,Daily!FI$10,0)+VLOOKUP($IF17,Data!$B:$CP,Daily!JH$10,0))/BJ$11</f>
        <v>3.646169504989822E-2</v>
      </c>
      <c r="BK17" s="12">
        <f>(VLOOKUP($EG17,Data!$B:$CP,Daily!FJ$10,0)+VLOOKUP($IF17,Data!$B:$CP,Daily!JI$10,0))/BK$11</f>
        <v>4.1654999452148185E-2</v>
      </c>
      <c r="BL17" s="12">
        <f>(VLOOKUP($EG17,Data!$B:$CP,Daily!FK$10,0)+VLOOKUP($IF17,Data!$B:$CP,Daily!JJ$10,0))/BL$11</f>
        <v>3.5939714808398249E-2</v>
      </c>
      <c r="BM17" s="12">
        <f>(VLOOKUP($EG17,Data!$B:$CP,Daily!FL$10,0)+VLOOKUP($IF17,Data!$B:$CP,Daily!JK$10,0))/BM$11</f>
        <v>3.5143223599828986E-2</v>
      </c>
      <c r="BN17" s="12">
        <f>(VLOOKUP($EG17,Data!$B:$CP,Daily!FM$10,0)+VLOOKUP($IF17,Data!$B:$CP,Daily!JL$10,0))/BN$11</f>
        <v>4.1325455466936965E-2</v>
      </c>
      <c r="BO17" s="12">
        <f>(VLOOKUP($EG17,Data!$B:$CP,Daily!FN$10,0)+VLOOKUP($IF17,Data!$B:$CP,Daily!JM$10,0))/BO$11</f>
        <v>3.5146142249623112E-2</v>
      </c>
      <c r="BP17" s="12">
        <f>(VLOOKUP($EG17,Data!$B:$CP,Daily!FO$10,0)+VLOOKUP($IF17,Data!$B:$CP,Daily!JN$10,0))/BP$11</f>
        <v>3.5015364239949345E-2</v>
      </c>
      <c r="BQ17" s="12">
        <f>(VLOOKUP($EG17,Data!$B:$CP,Daily!FP$10,0)+VLOOKUP($IF17,Data!$B:$CP,Daily!JO$10,0))/BQ$11</f>
        <v>3.6142891754381241E-2</v>
      </c>
      <c r="BR17" s="12">
        <f>(VLOOKUP($EG17,Data!$B:$CP,Daily!FQ$10,0)+VLOOKUP($IF17,Data!$B:$CP,Daily!JP$10,0))/BR$11</f>
        <v>3.7795534026732462E-2</v>
      </c>
      <c r="BS17" s="12">
        <f>(VLOOKUP($EG17,Data!$B:$CP,Daily!FR$10,0)+VLOOKUP($IF17,Data!$B:$CP,Daily!JQ$10,0))/BS$11</f>
        <v>3.5949907162327654E-2</v>
      </c>
      <c r="BT17" s="12">
        <f>(VLOOKUP($EG17,Data!$B:$CP,Daily!FS$10,0)+VLOOKUP($IF17,Data!$B:$CP,Daily!JR$10,0))/BT$11</f>
        <v>3.5584298910414411E-2</v>
      </c>
      <c r="BU17" s="12">
        <f>(VLOOKUP($EG17,Data!$B:$CP,Daily!FT$10,0)+VLOOKUP($IF17,Data!$B:$CP,Daily!JS$10,0))/BU$11</f>
        <v>4.2620300966985179E-2</v>
      </c>
      <c r="BV17" s="12">
        <f>(VLOOKUP($EG17,Data!$B:$CP,Daily!FU$10,0)+VLOOKUP($IF17,Data!$B:$CP,Daily!JT$10,0))/BV$11</f>
        <v>3.5788132994740277E-2</v>
      </c>
      <c r="BW17" s="12">
        <f>(VLOOKUP($EG17,Data!$B:$CP,Daily!FV$10,0)+VLOOKUP($IF17,Data!$B:$CP,Daily!JU$10,0))/BW$11</f>
        <v>3.7356399880502975E-2</v>
      </c>
      <c r="BX17" s="12">
        <f>(VLOOKUP($EG17,Data!$B:$CP,Daily!FW$10,0)+VLOOKUP($IF17,Data!$B:$CP,Daily!JV$10,0))/BX$11</f>
        <v>3.5826222380844229E-2</v>
      </c>
      <c r="BY17" s="12">
        <f>(VLOOKUP($EG17,Data!$B:$CP,Daily!FX$10,0)+VLOOKUP($IF17,Data!$B:$CP,Daily!JW$10,0))/BY$11</f>
        <v>3.5262233805005476E-2</v>
      </c>
      <c r="BZ17" s="12">
        <f>(VLOOKUP($EG17,Data!$B:$CP,Daily!FY$10,0)+VLOOKUP($IF17,Data!$B:$CP,Daily!JX$10,0))/BZ$11</f>
        <v>3.2595347949974367E-2</v>
      </c>
      <c r="CA17" s="12">
        <f>(VLOOKUP($EG17,Data!$B:$CP,Daily!FZ$10,0)+VLOOKUP($IF17,Data!$B:$CP,Daily!JY$10,0))/CA$11</f>
        <v>3.3550072741308154E-2</v>
      </c>
      <c r="CB17" s="12">
        <f>(VLOOKUP($EG17,Data!$B:$CP,Daily!GA$10,0)+VLOOKUP($IF17,Data!$B:$CP,Daily!JZ$10,0))/CB$11</f>
        <v>3.9964876111938302E-2</v>
      </c>
      <c r="CC17" s="12">
        <f>(VLOOKUP($EG17,Data!$B:$CP,Daily!GB$10,0)+VLOOKUP($IF17,Data!$B:$CP,Daily!KA$10,0))/CC$11</f>
        <v>3.3664733070695167E-2</v>
      </c>
      <c r="CD17" s="12">
        <f>(VLOOKUP($EG17,Data!$B:$CP,Daily!GC$10,0)+VLOOKUP($IF17,Data!$B:$CP,Daily!KB$10,0))/CD$11</f>
        <v>3.6532618646428996E-2</v>
      </c>
      <c r="CE17" s="12">
        <f>(VLOOKUP($EG17,Data!$B:$CP,Daily!GD$10,0)+VLOOKUP($IF17,Data!$B:$CP,Daily!KC$10,0))/CE$11</f>
        <v>3.6191921850421416E-2</v>
      </c>
      <c r="CF17" s="12">
        <f>(VLOOKUP($EG17,Data!$B:$CP,Daily!GE$10,0)+VLOOKUP($IF17,Data!$B:$CP,Daily!KD$10,0))/CF$11</f>
        <v>3.580607300851666E-2</v>
      </c>
      <c r="CG17" s="12">
        <f>(VLOOKUP($EG17,Data!$B:$CP,Daily!GF$10,0)+VLOOKUP($IF17,Data!$B:$CP,Daily!KE$10,0))/CG$11</f>
        <v>3.4580311008014529E-2</v>
      </c>
      <c r="CH17" s="12">
        <f>(VLOOKUP($EG17,Data!$B:$CP,Daily!GG$10,0)+VLOOKUP($IF17,Data!$B:$CP,Daily!KF$10,0))/CH$11</f>
        <v>3.4858598929444824E-2</v>
      </c>
      <c r="CI17" s="12">
        <f>(VLOOKUP($EG17,Data!$B:$CP,Daily!GH$10,0)+VLOOKUP($IF17,Data!$B:$CP,Daily!KG$10,0))/CI$11</f>
        <v>4.1728452097972442E-2</v>
      </c>
      <c r="CJ17" s="12">
        <f>(VLOOKUP($EG17,Data!$B:$CP,Daily!GI$10,0)+VLOOKUP($IF17,Data!$B:$CP,Daily!KH$10,0))/CJ$11</f>
        <v>3.5995005928496832E-2</v>
      </c>
      <c r="CK17" s="12">
        <f>(VLOOKUP($EG17,Data!$B:$CP,Daily!GJ$10,0)+VLOOKUP($IF17,Data!$B:$CP,Daily!KI$10,0))/CK$11</f>
        <v>3.5659829490460218E-2</v>
      </c>
      <c r="CL17" s="12">
        <f>(VLOOKUP($EG17,Data!$B:$CP,Daily!GK$10,0)+VLOOKUP($IF17,Data!$B:$CP,Daily!KJ$10,0))/CL$11</f>
        <v>3.6231976197136535E-2</v>
      </c>
      <c r="CM17" s="12">
        <f>(VLOOKUP($EG17,Data!$B:$CP,Daily!GL$10,0)+VLOOKUP($IF17,Data!$B:$CP,Daily!KK$10,0))/CM$11</f>
        <v>3.5508898272155011E-2</v>
      </c>
      <c r="CN17" s="12">
        <f>(VLOOKUP($EG17,Data!$B:$CP,Daily!GM$10,0)+VLOOKUP($IF17,Data!$B:$CP,Daily!KL$10,0))/CN$11</f>
        <v>3.4370926202664465E-2</v>
      </c>
      <c r="CO17" s="12">
        <f>(VLOOKUP($EG17,Data!$B:$CP,Daily!GN$10,0)+VLOOKUP($IF17,Data!$B:$CP,Daily!KM$10,0))/CO$11</f>
        <v>3.5008062462870235E-2</v>
      </c>
      <c r="CP17" s="12">
        <f>(VLOOKUP($EG17,Data!$B:$CP,Daily!GO$10,0)+VLOOKUP($IF17,Data!$B:$CP,Daily!KN$10,0))/CP$11</f>
        <v>4.8699005705488851E-2</v>
      </c>
      <c r="CQ17" s="12">
        <f>(VLOOKUP($EG17,Data!$B:$CP,Daily!GP$10,0)+VLOOKUP($IF17,Data!$B:$CP,Daily!KO$10,0))/CQ$11</f>
        <v>3.8643804928485265E-2</v>
      </c>
      <c r="CR17" s="12">
        <f>(VLOOKUP($EG17,Data!$B:$CP,Daily!GQ$10,0)+VLOOKUP($IF17,Data!$B:$CP,Daily!KP$10,0))/CR$11</f>
        <v>3.7646343532605625E-2</v>
      </c>
      <c r="CS17" s="12">
        <f>(VLOOKUP($EG17,Data!$B:$CP,Daily!GR$10,0)+VLOOKUP($IF17,Data!$B:$CP,Daily!KQ$10,0))/CS$11</f>
        <v>3.6906623130456437E-2</v>
      </c>
      <c r="CT17" s="12">
        <f>(VLOOKUP($EG17,Data!$B:$CP,Daily!GS$10,0)+VLOOKUP($IF17,Data!$B:$CP,Daily!KR$10,0))/CT$11</f>
        <v>3.5086805329443485E-2</v>
      </c>
      <c r="CU17" s="12">
        <f>(VLOOKUP($EG17,Data!$B:$CP,Daily!GT$10,0)+VLOOKUP($IF17,Data!$B:$CP,Daily!KS$10,0))/CU$11</f>
        <v>3.4784393197034608E-2</v>
      </c>
      <c r="CV17" s="12">
        <f>(VLOOKUP($EG17,Data!$B:$CP,Daily!GU$10,0)+VLOOKUP($IF17,Data!$B:$CP,Daily!KT$10,0))/CV$11</f>
        <v>3.3400003166377298E-2</v>
      </c>
      <c r="CW17" s="12">
        <f>(VLOOKUP($EG17,Data!$B:$CP,Daily!GV$10,0)+VLOOKUP($IF17,Data!$B:$CP,Daily!KU$10,0))/CW$11</f>
        <v>4.2540386009547647E-2</v>
      </c>
      <c r="CX17" s="12">
        <f>(VLOOKUP($EG17,Data!$B:$CP,Daily!GW$10,0)+VLOOKUP($IF17,Data!$B:$CP,Daily!KV$10,0))/CX$11</f>
        <v>3.4860059161980303E-2</v>
      </c>
      <c r="CY17" s="12">
        <f>(VLOOKUP($EG17,Data!$B:$CP,Daily!GX$10,0)+VLOOKUP($IF17,Data!$B:$CP,Daily!KW$10,0))/CY$11</f>
        <v>3.7326350641094234E-2</v>
      </c>
      <c r="CZ17" s="12">
        <f>(VLOOKUP($EG17,Data!$B:$CP,Daily!GY$10,0)+VLOOKUP($IF17,Data!$B:$CP,Daily!KX$10,0))/CZ$11</f>
        <v>3.6845888348540086E-2</v>
      </c>
      <c r="DA17" s="12">
        <f>(VLOOKUP($EG17,Data!$B:$CP,Daily!GZ$10,0)+VLOOKUP($IF17,Data!$B:$CP,Daily!KY$10,0))/DA$11</f>
        <v>3.5710061115857263E-2</v>
      </c>
      <c r="DB17" s="12">
        <f>(VLOOKUP($EG17,Data!$B:$CP,Daily!HA$10,0)+VLOOKUP($IF17,Data!$B:$CP,Daily!KZ$10,0))/DB$11</f>
        <v>3.33594881699662E-2</v>
      </c>
      <c r="DC17" s="12">
        <f>(VLOOKUP($EG17,Data!$B:$CP,Daily!HB$10,0)+VLOOKUP($IF17,Data!$B:$CP,Daily!LA$10,0))/DC$11</f>
        <v>3.4108279528187811E-2</v>
      </c>
      <c r="DD17" s="12">
        <f>(VLOOKUP($EG17,Data!$B:$CP,Daily!HC$10,0)+VLOOKUP($IF17,Data!$B:$CP,Daily!LB$10,0))/DD$11</f>
        <v>4.1060154331813398E-2</v>
      </c>
      <c r="DE17" s="12">
        <f>(VLOOKUP($EG17,Data!$B:$CP,Daily!HD$10,0)+VLOOKUP($IF17,Data!$B:$CP,Daily!LC$10,0))/DE$11</f>
        <v>3.7118103055175558E-2</v>
      </c>
      <c r="DF17" s="12">
        <f>(VLOOKUP($EG17,Data!$B:$CP,Daily!HE$10,0)+VLOOKUP($IF17,Data!$B:$CP,Daily!LD$10,0))/DF$11</f>
        <v>3.6431143742497417E-2</v>
      </c>
      <c r="DG17" s="12">
        <f>(VLOOKUP($EG17,Data!$B:$CP,Daily!HF$10,0)+VLOOKUP($IF17,Data!$B:$CP,Daily!LE$10,0))/DG$11</f>
        <v>3.66390060309255E-2</v>
      </c>
      <c r="DH17" s="12">
        <f>(VLOOKUP($EG17,Data!$B:$CP,Daily!HG$10,0)+VLOOKUP($IF17,Data!$B:$CP,Daily!LF$10,0))/DH$11</f>
        <v>3.4375158235860043E-2</v>
      </c>
      <c r="DI17" s="12">
        <f>(VLOOKUP($EG17,Data!$B:$CP,Daily!HH$10,0)+VLOOKUP($IF17,Data!$B:$CP,Daily!LG$10,0))/DI$11</f>
        <v>3.1342348486108569E-2</v>
      </c>
      <c r="DJ17" s="12">
        <f>(VLOOKUP($EG17,Data!$B:$CP,Daily!HI$10,0)+VLOOKUP($IF17,Data!$B:$CP,Daily!LH$10,0))/DJ$11</f>
        <v>3.2442409233213398E-2</v>
      </c>
      <c r="DK17" s="12">
        <f>(VLOOKUP($EG17,Data!$B:$CP,Daily!HJ$10,0)+VLOOKUP($IF17,Data!$B:$CP,Daily!LI$10,0))/DK$11</f>
        <v>4.5252103543675787E-2</v>
      </c>
      <c r="DL17" s="12">
        <f>(VLOOKUP($EG17,Data!$B:$CP,Daily!HK$10,0)+VLOOKUP($IF17,Data!$B:$CP,Daily!LJ$10,0))/DL$11</f>
        <v>3.6625168104566938E-2</v>
      </c>
      <c r="DM17" s="12">
        <f>(VLOOKUP($EG17,Data!$B:$CP,Daily!HL$10,0)+VLOOKUP($IF17,Data!$B:$CP,Daily!LK$10,0))/DM$11</f>
        <v>3.7582542471408138E-2</v>
      </c>
      <c r="DN17" s="12">
        <f>(VLOOKUP($EG17,Data!$B:$CP,Daily!HM$10,0)+VLOOKUP($IF17,Data!$B:$CP,Daily!LL$10,0))/DN$11</f>
        <v>3.9500519743680837E-2</v>
      </c>
      <c r="DO17" s="12">
        <f>(VLOOKUP($EG17,Data!$B:$CP,Daily!HN$10,0)+VLOOKUP($IF17,Data!$B:$CP,Daily!LM$10,0))/DO$11</f>
        <v>3.8191515752914906E-2</v>
      </c>
      <c r="DP17" s="12">
        <f>(VLOOKUP($EG17,Data!$B:$CP,Daily!HO$10,0)+VLOOKUP($IF17,Data!$B:$CP,Daily!LN$10,0))/DP$11</f>
        <v>3.9076688000200394E-2</v>
      </c>
      <c r="DQ17" s="12">
        <f>(VLOOKUP($EG17,Data!$B:$CP,Daily!HP$10,0)+VLOOKUP($IF17,Data!$B:$CP,Daily!LO$10,0))/DQ$11</f>
        <v>3.8191779527930951E-2</v>
      </c>
      <c r="DR17" s="12">
        <f>(VLOOKUP($EG17,Data!$B:$CP,Daily!HQ$10,0)+VLOOKUP($IF17,Data!$B:$CP,Daily!LP$10,0))/DR$11</f>
        <v>4.8681425137239422E-2</v>
      </c>
      <c r="DS17" s="12">
        <f>(VLOOKUP($EG17,Data!$B:$CP,Daily!HR$10,0)+VLOOKUP($IF17,Data!$B:$CP,Daily!LQ$10,0))/DS$11</f>
        <v>4.0327889407855554E-2</v>
      </c>
      <c r="DT17" s="12">
        <f>(VLOOKUP($EG17,Data!$B:$CP,Daily!HS$10,0)+VLOOKUP($IF17,Data!$B:$CP,Daily!LR$10,0))/DT$11</f>
        <v>4.6715961177289503E-2</v>
      </c>
      <c r="DU17" s="12">
        <f>(VLOOKUP($EG17,Data!$B:$CP,Daily!HT$10,0)+VLOOKUP($IF17,Data!$B:$CP,Daily!LS$10,0))/DU$11</f>
        <v>4.303443686574613E-2</v>
      </c>
      <c r="DV17" s="14"/>
      <c r="DW17" s="12">
        <f t="shared" si="16"/>
        <v>3.5133744529210365E-2</v>
      </c>
      <c r="DX17" s="12">
        <f t="shared" si="17"/>
        <v>3.8191515752914906E-2</v>
      </c>
      <c r="DY17" s="12">
        <f t="shared" si="18"/>
        <v>3.0577712237045418E-3</v>
      </c>
      <c r="DZ17" s="12">
        <f>DX17+(0.75*DY17)</f>
        <v>4.0484844170693313E-2</v>
      </c>
      <c r="EA17" s="12">
        <f>DW17-(0.75*DY17)</f>
        <v>3.2840416111431958E-2</v>
      </c>
      <c r="EB17" s="14"/>
      <c r="EC17" s="12">
        <f t="shared" si="19"/>
        <v>3.426139906605894E-3</v>
      </c>
      <c r="ED17" s="12">
        <f>SUMPRODUCT(DN17:DT17,DN$11:DT$11)/SUM(DN$11:DT$11)</f>
        <v>4.1368870148943006E-2</v>
      </c>
      <c r="EE17" s="12">
        <f>SUMPRODUCT(CR17:DT17,CR$11:DT$11)/SUM(CR$11:DT$11)</f>
        <v>3.7405022256790578E-2</v>
      </c>
      <c r="EF17" s="1"/>
      <c r="EG17" s="7" t="s">
        <v>292</v>
      </c>
      <c r="EH17" s="7" t="s">
        <v>8</v>
      </c>
      <c r="EI17" s="12">
        <f>VLOOKUP($EG17,Data!$B:$CP,Daily!EI$10,0)/EI$11</f>
        <v>3.2208541388828581E-2</v>
      </c>
      <c r="EJ17" s="12">
        <f>VLOOKUP($EG17,Data!$B:$CP,Daily!EJ$10,0)/EJ$11</f>
        <v>3.3624437920398383E-2</v>
      </c>
      <c r="EK17" s="12">
        <f>VLOOKUP($EG17,Data!$B:$CP,Daily!EK$10,0)/EK$11</f>
        <v>3.8361094449314813E-2</v>
      </c>
      <c r="EL17" s="12">
        <f>VLOOKUP($EG17,Data!$B:$CP,Daily!EL$10,0)/EL$11</f>
        <v>3.1991025492244016E-2</v>
      </c>
      <c r="EM17" s="12">
        <f>VLOOKUP($EG17,Data!$B:$CP,Daily!EM$10,0)/EM$11</f>
        <v>3.5350480978209517E-2</v>
      </c>
      <c r="EN17" s="12">
        <f>VLOOKUP($EG17,Data!$B:$CP,Daily!EN$10,0)/EN$11</f>
        <v>3.4219007939627386E-2</v>
      </c>
      <c r="EO17" s="12">
        <f>VLOOKUP($EG17,Data!$B:$CP,Daily!EO$10,0)/EO$11</f>
        <v>3.413436673683904E-2</v>
      </c>
      <c r="EP17" s="12">
        <f>VLOOKUP($EG17,Data!$B:$CP,Daily!EP$10,0)/EP$11</f>
        <v>3.2802991021477497E-2</v>
      </c>
      <c r="EQ17" s="12">
        <f>VLOOKUP($EG17,Data!$B:$CP,Daily!EQ$10,0)/EQ$11</f>
        <v>3.107358569022264E-2</v>
      </c>
      <c r="ER17" s="12">
        <f>VLOOKUP($EG17,Data!$B:$CP,Daily!ER$10,0)/ER$11</f>
        <v>3.8994432009471135E-2</v>
      </c>
      <c r="ES17" s="12">
        <f>VLOOKUP($EG17,Data!$B:$CP,Daily!ES$10,0)/ES$11</f>
        <v>3.0582080553880862E-2</v>
      </c>
      <c r="ET17" s="12">
        <f>VLOOKUP($EG17,Data!$B:$CP,Daily!ET$10,0)/ET$11</f>
        <v>3.2897347777993566E-2</v>
      </c>
      <c r="EU17" s="12">
        <f>VLOOKUP($EG17,Data!$B:$CP,Daily!EU$10,0)/EU$11</f>
        <v>3.2422357201834485E-2</v>
      </c>
      <c r="EV17" s="12">
        <f>VLOOKUP($EG17,Data!$B:$CP,Daily!EV$10,0)/EV$11</f>
        <v>3.1028273282748219E-2</v>
      </c>
      <c r="EW17" s="12">
        <f>VLOOKUP($EG17,Data!$B:$CP,Daily!EW$10,0)/EW$11</f>
        <v>2.8519457322598862E-2</v>
      </c>
      <c r="EX17" s="12">
        <f>VLOOKUP($EG17,Data!$B:$CP,Daily!EX$10,0)/EX$11</f>
        <v>2.8148545305753874E-2</v>
      </c>
      <c r="EY17" s="12">
        <f>VLOOKUP($EG17,Data!$B:$CP,Daily!EY$10,0)/EY$11</f>
        <v>3.6838966943688739E-2</v>
      </c>
      <c r="EZ17" s="12">
        <f>VLOOKUP($EG17,Data!$B:$CP,Daily!EZ$10,0)/EZ$11</f>
        <v>3.1230244025793399E-2</v>
      </c>
      <c r="FA17" s="12">
        <f>VLOOKUP($EG17,Data!$B:$CP,Daily!FA$10,0)/FA$11</f>
        <v>3.2053189589940231E-2</v>
      </c>
      <c r="FB17" s="12">
        <f>VLOOKUP($EG17,Data!$B:$CP,Daily!FB$10,0)/FB$11</f>
        <v>3.2897800885742595E-2</v>
      </c>
      <c r="FC17" s="12">
        <f>VLOOKUP($EG17,Data!$B:$CP,Daily!FC$10,0)/FC$11</f>
        <v>3.0680424754548262E-2</v>
      </c>
      <c r="FD17" s="12">
        <f>VLOOKUP($EG17,Data!$B:$CP,Daily!FD$10,0)/FD$11</f>
        <v>2.9828373834147579E-2</v>
      </c>
      <c r="FE17" s="12">
        <f>VLOOKUP($EG17,Data!$B:$CP,Daily!FE$10,0)/FE$11</f>
        <v>3.0856374511228229E-2</v>
      </c>
      <c r="FF17" s="12">
        <f>VLOOKUP($EG17,Data!$B:$CP,Daily!FF$10,0)/FF$11</f>
        <v>3.8548554671948884E-2</v>
      </c>
      <c r="FG17" s="12">
        <f>VLOOKUP($EG17,Data!$B:$CP,Daily!FG$10,0)/FG$11</f>
        <v>3.1982123176169629E-2</v>
      </c>
      <c r="FH17" s="12">
        <f>VLOOKUP($EG17,Data!$B:$CP,Daily!FH$10,0)/FH$11</f>
        <v>3.2813975448536356E-2</v>
      </c>
      <c r="FI17" s="12">
        <f>VLOOKUP($EG17,Data!$B:$CP,Daily!FI$10,0)/FI$11</f>
        <v>3.2259110099102969E-2</v>
      </c>
      <c r="FJ17" s="12">
        <f>VLOOKUP($EG17,Data!$B:$CP,Daily!FJ$10,0)/FJ$11</f>
        <v>3.9213018177743274E-2</v>
      </c>
      <c r="FK17" s="12">
        <f>VLOOKUP($EG17,Data!$B:$CP,Daily!FK$10,0)/FK$11</f>
        <v>3.2241897761443365E-2</v>
      </c>
      <c r="FL17" s="12">
        <f>VLOOKUP($EG17,Data!$B:$CP,Daily!FL$10,0)/FL$11</f>
        <v>3.0768150047416669E-2</v>
      </c>
      <c r="FM17" s="12">
        <f>VLOOKUP($EG17,Data!$B:$CP,Daily!FM$10,0)/FM$11</f>
        <v>3.7038332400671517E-2</v>
      </c>
      <c r="FN17" s="12">
        <f>VLOOKUP($EG17,Data!$B:$CP,Daily!FN$10,0)/FN$11</f>
        <v>3.1043937145608741E-2</v>
      </c>
      <c r="FO17" s="12">
        <f>VLOOKUP($EG17,Data!$B:$CP,Daily!FO$10,0)/FO$11</f>
        <v>3.1104552162561017E-2</v>
      </c>
      <c r="FP17" s="12">
        <f>VLOOKUP($EG17,Data!$B:$CP,Daily!FP$10,0)/FP$11</f>
        <v>3.2570335199489757E-2</v>
      </c>
      <c r="FQ17" s="12">
        <f>VLOOKUP($EG17,Data!$B:$CP,Daily!FQ$10,0)/FQ$11</f>
        <v>3.3515088138631612E-2</v>
      </c>
      <c r="FR17" s="12">
        <f>VLOOKUP($EG17,Data!$B:$CP,Daily!FR$10,0)/FR$11</f>
        <v>3.1848381216385196E-2</v>
      </c>
      <c r="FS17" s="12">
        <f>VLOOKUP($EG17,Data!$B:$CP,Daily!FS$10,0)/FS$11</f>
        <v>3.1681144609095553E-2</v>
      </c>
      <c r="FT17" s="12">
        <f>VLOOKUP($EG17,Data!$B:$CP,Daily!FT$10,0)/FT$11</f>
        <v>3.868287050182672E-2</v>
      </c>
      <c r="FU17" s="12">
        <f>VLOOKUP($EG17,Data!$B:$CP,Daily!FU$10,0)/FU$11</f>
        <v>3.0874945587960948E-2</v>
      </c>
      <c r="FV17" s="12">
        <f>VLOOKUP($EG17,Data!$B:$CP,Daily!FV$10,0)/FV$11</f>
        <v>3.3105144935287198E-2</v>
      </c>
      <c r="FW17" s="12">
        <f>VLOOKUP($EG17,Data!$B:$CP,Daily!FW$10,0)/FW$11</f>
        <v>3.1637298530027246E-2</v>
      </c>
      <c r="FX17" s="12">
        <f>VLOOKUP($EG17,Data!$B:$CP,Daily!FX$10,0)/FX$11</f>
        <v>3.1704286935897642E-2</v>
      </c>
      <c r="FY17" s="12">
        <f>VLOOKUP($EG17,Data!$B:$CP,Daily!FY$10,0)/FY$11</f>
        <v>2.8656227612322178E-2</v>
      </c>
      <c r="FZ17" s="12">
        <f>VLOOKUP($EG17,Data!$B:$CP,Daily!FZ$10,0)/FZ$11</f>
        <v>3.0865838781319405E-2</v>
      </c>
      <c r="GA17" s="12">
        <f>VLOOKUP($EG17,Data!$B:$CP,Daily!GA$10,0)/GA$11</f>
        <v>3.5857780290334956E-2</v>
      </c>
      <c r="GB17" s="12">
        <f>VLOOKUP($EG17,Data!$B:$CP,Daily!GB$10,0)/GB$11</f>
        <v>2.9664691060808535E-2</v>
      </c>
      <c r="GC17" s="12">
        <f>VLOOKUP($EG17,Data!$B:$CP,Daily!GC$10,0)/GC$11</f>
        <v>3.2668268815159322E-2</v>
      </c>
      <c r="GD17" s="12">
        <f>VLOOKUP($EG17,Data!$B:$CP,Daily!GD$10,0)/GD$11</f>
        <v>3.2372781348174846E-2</v>
      </c>
      <c r="GE17" s="12">
        <f>VLOOKUP($EG17,Data!$B:$CP,Daily!GE$10,0)/GE$11</f>
        <v>3.2004797563342825E-2</v>
      </c>
      <c r="GF17" s="12">
        <f>VLOOKUP($EG17,Data!$B:$CP,Daily!GF$10,0)/GF$11</f>
        <v>3.1021073353341724E-2</v>
      </c>
      <c r="GG17" s="12">
        <f>VLOOKUP($EG17,Data!$B:$CP,Daily!GG$10,0)/GG$11</f>
        <v>3.1540222981343145E-2</v>
      </c>
      <c r="GH17" s="12">
        <f>VLOOKUP($EG17,Data!$B:$CP,Daily!GH$10,0)/GH$11</f>
        <v>3.8044654273630372E-2</v>
      </c>
      <c r="GI17" s="12">
        <f>VLOOKUP($EG17,Data!$B:$CP,Daily!GI$10,0)/GI$11</f>
        <v>3.1813918976018471E-2</v>
      </c>
      <c r="GJ17" s="12">
        <f>VLOOKUP($EG17,Data!$B:$CP,Daily!GJ$10,0)/GJ$11</f>
        <v>3.1528998242530755E-2</v>
      </c>
      <c r="GK17" s="12">
        <f>VLOOKUP($EG17,Data!$B:$CP,Daily!GK$10,0)/GK$11</f>
        <v>3.2198604140658386E-2</v>
      </c>
      <c r="GL17" s="12">
        <f>VLOOKUP($EG17,Data!$B:$CP,Daily!GL$10,0)/GL$11</f>
        <v>3.143182823505393E-2</v>
      </c>
      <c r="GM17" s="12">
        <f>VLOOKUP($EG17,Data!$B:$CP,Daily!GM$10,0)/GM$11</f>
        <v>3.0586094346080322E-2</v>
      </c>
      <c r="GN17" s="12">
        <f>VLOOKUP($EG17,Data!$B:$CP,Daily!GN$10,0)/GN$11</f>
        <v>3.1650369187786867E-2</v>
      </c>
      <c r="GO17" s="12">
        <f>VLOOKUP($EG17,Data!$B:$CP,Daily!GO$10,0)/GO$11</f>
        <v>4.726898478276851E-2</v>
      </c>
      <c r="GP17" s="12">
        <f>VLOOKUP($EG17,Data!$B:$CP,Daily!GP$10,0)/GP$11</f>
        <v>3.5165934990787705E-2</v>
      </c>
      <c r="GQ17" s="12">
        <f>VLOOKUP($EG17,Data!$B:$CP,Daily!GQ$10,0)/GQ$11</f>
        <v>3.3952677644266432E-2</v>
      </c>
      <c r="GR17" s="12">
        <f>VLOOKUP($EG17,Data!$B:$CP,Daily!GR$10,0)/GR$11</f>
        <v>3.3793310470923196E-2</v>
      </c>
      <c r="GS17" s="12">
        <f>VLOOKUP($EG17,Data!$B:$CP,Daily!GS$10,0)/GS$11</f>
        <v>3.1384494280116026E-2</v>
      </c>
      <c r="GT17" s="12">
        <f>VLOOKUP($EG17,Data!$B:$CP,Daily!GT$10,0)/GT$11</f>
        <v>3.1020725563782669E-2</v>
      </c>
      <c r="GU17" s="12">
        <f>VLOOKUP($EG17,Data!$B:$CP,Daily!GU$10,0)/GU$11</f>
        <v>3.0075081955655822E-2</v>
      </c>
      <c r="GV17" s="12">
        <f>VLOOKUP($EG17,Data!$B:$CP,Daily!GV$10,0)/GV$11</f>
        <v>3.8883747936058644E-2</v>
      </c>
      <c r="GW17" s="12">
        <f>VLOOKUP($EG17,Data!$B:$CP,Daily!GW$10,0)/GW$11</f>
        <v>3.1203808738097694E-2</v>
      </c>
      <c r="GX17" s="12">
        <f>VLOOKUP($EG17,Data!$B:$CP,Daily!GX$10,0)/GX$11</f>
        <v>3.3874756028978797E-2</v>
      </c>
      <c r="GY17" s="12">
        <f>VLOOKUP($EG17,Data!$B:$CP,Daily!GY$10,0)/GY$11</f>
        <v>3.3240549213888679E-2</v>
      </c>
      <c r="GZ17" s="12">
        <f>VLOOKUP($EG17,Data!$B:$CP,Daily!GZ$10,0)/GZ$11</f>
        <v>3.1956027950687499E-2</v>
      </c>
      <c r="HA17" s="12">
        <f>VLOOKUP($EG17,Data!$B:$CP,Daily!HA$10,0)/HA$11</f>
        <v>2.9817718697763274E-2</v>
      </c>
      <c r="HB17" s="12">
        <f>VLOOKUP($EG17,Data!$B:$CP,Daily!HB$10,0)/HB$11</f>
        <v>3.0460127992557526E-2</v>
      </c>
      <c r="HC17" s="12">
        <f>VLOOKUP($EG17,Data!$B:$CP,Daily!HC$10,0)/HC$11</f>
        <v>3.658607462513077E-2</v>
      </c>
      <c r="HD17" s="12">
        <f>VLOOKUP($EG17,Data!$B:$CP,Daily!HD$10,0)/HD$11</f>
        <v>3.2864874301675978E-2</v>
      </c>
      <c r="HE17" s="12">
        <f>VLOOKUP($EG17,Data!$B:$CP,Daily!HE$10,0)/HE$11</f>
        <v>3.2978811113859342E-2</v>
      </c>
      <c r="HF17" s="12">
        <f>VLOOKUP($EG17,Data!$B:$CP,Daily!HF$10,0)/HF$11</f>
        <v>3.3118949177343336E-2</v>
      </c>
      <c r="HG17" s="12">
        <f>VLOOKUP($EG17,Data!$B:$CP,Daily!HG$10,0)/HG$11</f>
        <v>3.0167597765363128E-2</v>
      </c>
      <c r="HH17" s="12">
        <f>VLOOKUP($EG17,Data!$B:$CP,Daily!HH$10,0)/HH$11</f>
        <v>2.8109550684691779E-2</v>
      </c>
      <c r="HI17" s="12">
        <f>VLOOKUP($EG17,Data!$B:$CP,Daily!HI$10,0)/HI$11</f>
        <v>2.9271943222735443E-2</v>
      </c>
      <c r="HJ17" s="12">
        <f>VLOOKUP($EG17,Data!$B:$CP,Daily!HJ$10,0)/HJ$11</f>
        <v>4.1396211418730955E-2</v>
      </c>
      <c r="HK17" s="12">
        <f>VLOOKUP($EG17,Data!$B:$CP,Daily!HK$10,0)/HK$11</f>
        <v>3.3503367926578168E-2</v>
      </c>
      <c r="HL17" s="12">
        <f>VLOOKUP($EG17,Data!$B:$CP,Daily!HL$10,0)/HL$11</f>
        <v>3.4003170220381448E-2</v>
      </c>
      <c r="HM17" s="12">
        <f>VLOOKUP($EG17,Data!$B:$CP,Daily!HM$10,0)/HM$11</f>
        <v>3.6068343649247429E-2</v>
      </c>
      <c r="HN17" s="12">
        <f>VLOOKUP($EG17,Data!$B:$CP,Daily!HN$10,0)/HN$11</f>
        <v>3.4080673823608167E-2</v>
      </c>
      <c r="HO17" s="12">
        <f>VLOOKUP($EG17,Data!$B:$CP,Daily!HO$10,0)/HO$11</f>
        <v>3.5095338375437359E-2</v>
      </c>
      <c r="HP17" s="12">
        <f>VLOOKUP($EG17,Data!$B:$CP,Daily!HP$10,0)/HP$11</f>
        <v>3.4623819819259306E-2</v>
      </c>
      <c r="HQ17" s="12">
        <f>VLOOKUP($EG17,Data!$B:$CP,Daily!HQ$10,0)/HQ$11</f>
        <v>4.4311309020821664E-2</v>
      </c>
      <c r="HR17" s="12">
        <f>VLOOKUP($EG17,Data!$B:$CP,Daily!HR$10,0)/HR$11</f>
        <v>3.6262002248326645E-2</v>
      </c>
      <c r="HS17" s="12">
        <f>VLOOKUP($EG17,Data!$B:$CP,Daily!HS$10,0)/HS$11</f>
        <v>4.4967457196338718E-2</v>
      </c>
      <c r="HT17" s="12">
        <f>VLOOKUP($EG17,Data!$B:$CP,Daily!HT$10,0)/HT$11</f>
        <v>3.9850234336134896E-2</v>
      </c>
      <c r="HU17" s="13"/>
      <c r="HV17" s="40">
        <f t="shared" si="39"/>
        <v>3.107358569022264E-2</v>
      </c>
      <c r="HW17" s="40">
        <f t="shared" si="40"/>
        <v>3.413436673683904E-2</v>
      </c>
      <c r="HX17" s="40">
        <f t="shared" si="41"/>
        <v>3.0607810466164002E-3</v>
      </c>
      <c r="HY17" s="40">
        <f t="shared" si="56"/>
        <v>3.642995252180134E-2</v>
      </c>
      <c r="HZ17" s="40">
        <f t="shared" si="57"/>
        <v>2.8777999905260341E-2</v>
      </c>
      <c r="IA17" s="42"/>
      <c r="IB17" s="12">
        <f t="shared" ref="IB17" si="81">_xlfn.STDEV.P(FM17:HT17)</f>
        <v>3.8600922808225448E-3</v>
      </c>
      <c r="IC17" s="12">
        <f>SUMPRODUCT(HM17:HS17,HM$11:HS$11)/SUM(HM$11:HS$11)</f>
        <v>3.7767466479348408E-2</v>
      </c>
      <c r="ID17" s="12">
        <f t="shared" ref="ID17:ID25" si="82">SUMPRODUCT(GQ17:HS17,GQ$11:HS$11)/SUM(GQ$11:HS$11)</f>
        <v>3.3801112211114474E-2</v>
      </c>
      <c r="IE17" s="1"/>
      <c r="IF17" s="7" t="s">
        <v>293</v>
      </c>
      <c r="IG17" s="7" t="s">
        <v>8</v>
      </c>
      <c r="IH17" s="12">
        <f>VLOOKUP($IF17,Data!$B:$CP,Daily!IH$10,0)/IH$11</f>
        <v>4.9668223150651267E-2</v>
      </c>
      <c r="II17" s="12">
        <f>VLOOKUP($IF17,Data!$B:$CP,Daily!II$10,0)/II$11</f>
        <v>4.9839006439742407E-2</v>
      </c>
      <c r="IJ17" s="12">
        <f>VLOOKUP($IF17,Data!$B:$CP,Daily!IJ$10,0)/IJ$11</f>
        <v>5.7942633337173137E-2</v>
      </c>
      <c r="IK17" s="12">
        <f>VLOOKUP($IF17,Data!$B:$CP,Daily!IK$10,0)/IK$11</f>
        <v>4.730439078614216E-2</v>
      </c>
      <c r="IL17" s="12">
        <f>VLOOKUP($IF17,Data!$B:$CP,Daily!IL$10,0)/IL$11</f>
        <v>4.8597737120847376E-2</v>
      </c>
      <c r="IM17" s="12">
        <f>VLOOKUP($IF17,Data!$B:$CP,Daily!IM$10,0)/IM$11</f>
        <v>4.9826529859009372E-2</v>
      </c>
      <c r="IN17" s="12">
        <f>VLOOKUP($IF17,Data!$B:$CP,Daily!IN$10,0)/IN$11</f>
        <v>5.0995944522865273E-2</v>
      </c>
      <c r="IO17" s="12">
        <f>VLOOKUP($IF17,Data!$B:$CP,Daily!IO$10,0)/IO$11</f>
        <v>5.1526105276666741E-2</v>
      </c>
      <c r="IP17" s="12">
        <f>VLOOKUP($IF17,Data!$B:$CP,Daily!IP$10,0)/IP$11</f>
        <v>5.1437451437451438E-2</v>
      </c>
      <c r="IQ17" s="12">
        <f>VLOOKUP($IF17,Data!$B:$CP,Daily!IQ$10,0)/IQ$11</f>
        <v>5.7322998611753814E-2</v>
      </c>
      <c r="IR17" s="12">
        <f>VLOOKUP($IF17,Data!$B:$CP,Daily!IR$10,0)/IR$11</f>
        <v>5.0071486293280287E-2</v>
      </c>
      <c r="IS17" s="12">
        <f>VLOOKUP($IF17,Data!$B:$CP,Daily!IS$10,0)/IS$11</f>
        <v>5.2181699772061219E-2</v>
      </c>
      <c r="IT17" s="12">
        <f>VLOOKUP($IF17,Data!$B:$CP,Daily!IT$10,0)/IT$11</f>
        <v>5.1323552446091998E-2</v>
      </c>
      <c r="IU17" s="12">
        <f>VLOOKUP($IF17,Data!$B:$CP,Daily!IU$10,0)/IU$11</f>
        <v>4.7737894247473635E-2</v>
      </c>
      <c r="IV17" s="12">
        <f>VLOOKUP($IF17,Data!$B:$CP,Daily!IV$10,0)/IV$11</f>
        <v>4.8925419097395416E-2</v>
      </c>
      <c r="IW17" s="12">
        <f>VLOOKUP($IF17,Data!$B:$CP,Daily!IW$10,0)/IW$11</f>
        <v>4.7004190735077583E-2</v>
      </c>
      <c r="IX17" s="12">
        <f>VLOOKUP($IF17,Data!$B:$CP,Daily!IX$10,0)/IX$11</f>
        <v>5.5082756192041317E-2</v>
      </c>
      <c r="IY17" s="12">
        <f>VLOOKUP($IF17,Data!$B:$CP,Daily!IY$10,0)/IY$11</f>
        <v>4.7134393148354548E-2</v>
      </c>
      <c r="IZ17" s="12">
        <f>VLOOKUP($IF17,Data!$B:$CP,Daily!IZ$10,0)/IZ$11</f>
        <v>5.0517919459369634E-2</v>
      </c>
      <c r="JA17" s="12">
        <f>VLOOKUP($IF17,Data!$B:$CP,Daily!JA$10,0)/JA$11</f>
        <v>4.7958188908145578E-2</v>
      </c>
      <c r="JB17" s="12">
        <f>VLOOKUP($IF17,Data!$B:$CP,Daily!JB$10,0)/JB$11</f>
        <v>4.9352793906141799E-2</v>
      </c>
      <c r="JC17" s="12">
        <f>VLOOKUP($IF17,Data!$B:$CP,Daily!JC$10,0)/JC$11</f>
        <v>4.8338597599494632E-2</v>
      </c>
      <c r="JD17" s="12">
        <f>VLOOKUP($IF17,Data!$B:$CP,Daily!JD$10,0)/JD$11</f>
        <v>4.6305247762821945E-2</v>
      </c>
      <c r="JE17" s="12">
        <f>VLOOKUP($IF17,Data!$B:$CP,Daily!JE$10,0)/JE$11</f>
        <v>5.7716319140966414E-2</v>
      </c>
      <c r="JF17" s="12">
        <f>VLOOKUP($IF17,Data!$B:$CP,Daily!JF$10,0)/JF$11</f>
        <v>4.5965403785386195E-2</v>
      </c>
      <c r="JG17" s="12">
        <f>VLOOKUP($IF17,Data!$B:$CP,Daily!JG$10,0)/JG$11</f>
        <v>5.1297595335007648E-2</v>
      </c>
      <c r="JH17" s="12">
        <f>VLOOKUP($IF17,Data!$B:$CP,Daily!JH$10,0)/JH$11</f>
        <v>5.0210757933246732E-2</v>
      </c>
      <c r="JI17" s="12">
        <f>VLOOKUP($IF17,Data!$B:$CP,Daily!JI$10,0)/JI$11</f>
        <v>4.9409073579870379E-2</v>
      </c>
      <c r="JJ17" s="12">
        <f>VLOOKUP($IF17,Data!$B:$CP,Daily!JJ$10,0)/JJ$11</f>
        <v>4.7744819179195451E-2</v>
      </c>
      <c r="JK17" s="12">
        <f>VLOOKUP($IF17,Data!$B:$CP,Daily!JK$10,0)/JK$11</f>
        <v>4.9056182285267508E-2</v>
      </c>
      <c r="JL17" s="12">
        <f>VLOOKUP($IF17,Data!$B:$CP,Daily!JL$10,0)/JL$11</f>
        <v>5.5102843655164664E-2</v>
      </c>
      <c r="JM17" s="12">
        <f>VLOOKUP($IF17,Data!$B:$CP,Daily!JM$10,0)/JM$11</f>
        <v>4.8368704466265441E-2</v>
      </c>
      <c r="JN17" s="12">
        <f>VLOOKUP($IF17,Data!$B:$CP,Daily!JN$10,0)/JN$11</f>
        <v>4.7928432205507521E-2</v>
      </c>
      <c r="JO17" s="12">
        <f>VLOOKUP($IF17,Data!$B:$CP,Daily!JO$10,0)/JO$11</f>
        <v>4.7439775910364149E-2</v>
      </c>
      <c r="JP17" s="12">
        <f>VLOOKUP($IF17,Data!$B:$CP,Daily!JP$10,0)/JP$11</f>
        <v>5.1174300789092776E-2</v>
      </c>
      <c r="JQ17" s="12">
        <f>VLOOKUP($IF17,Data!$B:$CP,Daily!JQ$10,0)/JQ$11</f>
        <v>4.8203074014897498E-2</v>
      </c>
      <c r="JR17" s="12">
        <f>VLOOKUP($IF17,Data!$B:$CP,Daily!JR$10,0)/JR$11</f>
        <v>4.7619047619047616E-2</v>
      </c>
      <c r="JS17" s="12">
        <f>VLOOKUP($IF17,Data!$B:$CP,Daily!JS$10,0)/JS$11</f>
        <v>5.4797728470230081E-2</v>
      </c>
      <c r="JT17" s="12">
        <f>VLOOKUP($IF17,Data!$B:$CP,Daily!JT$10,0)/JT$11</f>
        <v>5.1226104796951832E-2</v>
      </c>
      <c r="JU17" s="12">
        <f>VLOOKUP($IF17,Data!$B:$CP,Daily!JU$10,0)/JU$11</f>
        <v>5.0945976749487122E-2</v>
      </c>
      <c r="JV17" s="12">
        <f>VLOOKUP($IF17,Data!$B:$CP,Daily!JV$10,0)/JV$11</f>
        <v>4.9070973317489469E-2</v>
      </c>
      <c r="JW17" s="12">
        <f>VLOOKUP($IF17,Data!$B:$CP,Daily!JW$10,0)/JW$11</f>
        <v>4.6426853656684301E-2</v>
      </c>
      <c r="JX17" s="12">
        <f>VLOOKUP($IF17,Data!$B:$CP,Daily!JX$10,0)/JX$11</f>
        <v>4.4879821266357318E-2</v>
      </c>
      <c r="JY17" s="12">
        <f>VLOOKUP($IF17,Data!$B:$CP,Daily!JY$10,0)/JY$11</f>
        <v>4.2019294825927117E-2</v>
      </c>
      <c r="JZ17" s="12">
        <f>VLOOKUP($IF17,Data!$B:$CP,Daily!JZ$10,0)/JZ$11</f>
        <v>5.2715705017707712E-2</v>
      </c>
      <c r="KA17" s="12">
        <f>VLOOKUP($IF17,Data!$B:$CP,Daily!KA$10,0)/KA$11</f>
        <v>4.6346906432937679E-2</v>
      </c>
      <c r="KB17" s="12">
        <f>VLOOKUP($IF17,Data!$B:$CP,Daily!KB$10,0)/KB$11</f>
        <v>4.9281314168377825E-2</v>
      </c>
      <c r="KC17" s="12">
        <f>VLOOKUP($IF17,Data!$B:$CP,Daily!KC$10,0)/KC$11</f>
        <v>4.8808112735414196E-2</v>
      </c>
      <c r="KD17" s="12">
        <f>VLOOKUP($IF17,Data!$B:$CP,Daily!KD$10,0)/KD$11</f>
        <v>4.8028619272339777E-2</v>
      </c>
      <c r="KE17" s="12">
        <f>VLOOKUP($IF17,Data!$B:$CP,Daily!KE$10,0)/KE$11</f>
        <v>4.5890375839614417E-2</v>
      </c>
      <c r="KF17" s="12">
        <f>VLOOKUP($IF17,Data!$B:$CP,Daily!KF$10,0)/KF$11</f>
        <v>4.5325376527422565E-2</v>
      </c>
      <c r="KG17" s="12">
        <f>VLOOKUP($IF17,Data!$B:$CP,Daily!KG$10,0)/KG$11</f>
        <v>5.3241523469920997E-2</v>
      </c>
      <c r="KH17" s="12">
        <f>VLOOKUP($IF17,Data!$B:$CP,Daily!KH$10,0)/KH$11</f>
        <v>4.93766079556699E-2</v>
      </c>
      <c r="KI17" s="12">
        <f>VLOOKUP($IF17,Data!$B:$CP,Daily!KI$10,0)/KI$11</f>
        <v>4.8350521030181955E-2</v>
      </c>
      <c r="KJ17" s="12">
        <f>VLOOKUP($IF17,Data!$B:$CP,Daily!KJ$10,0)/KJ$11</f>
        <v>4.8920635757400036E-2</v>
      </c>
      <c r="KK17" s="12">
        <f>VLOOKUP($IF17,Data!$B:$CP,Daily!KK$10,0)/KK$11</f>
        <v>4.8513132190145428E-2</v>
      </c>
      <c r="KL17" s="12">
        <f>VLOOKUP($IF17,Data!$B:$CP,Daily!KL$10,0)/KL$11</f>
        <v>4.6473760076877903E-2</v>
      </c>
      <c r="KM17" s="12">
        <f>VLOOKUP($IF17,Data!$B:$CP,Daily!KM$10,0)/KM$11</f>
        <v>4.5606873787386301E-2</v>
      </c>
      <c r="KN17" s="12">
        <f>VLOOKUP($IF17,Data!$B:$CP,Daily!KN$10,0)/KN$11</f>
        <v>5.3120332489122672E-2</v>
      </c>
      <c r="KO17" s="12">
        <f>VLOOKUP($IF17,Data!$B:$CP,Daily!KO$10,0)/KO$11</f>
        <v>4.951304471458022E-2</v>
      </c>
      <c r="KP17" s="12">
        <f>VLOOKUP($IF17,Data!$B:$CP,Daily!KP$10,0)/KP$11</f>
        <v>4.9505834722552988E-2</v>
      </c>
      <c r="KQ17" s="12">
        <f>VLOOKUP($IF17,Data!$B:$CP,Daily!KQ$10,0)/KQ$11</f>
        <v>4.6792409231391351E-2</v>
      </c>
      <c r="KR17" s="12">
        <f>VLOOKUP($IF17,Data!$B:$CP,Daily!KR$10,0)/KR$11</f>
        <v>4.6880536400556026E-2</v>
      </c>
      <c r="KS17" s="12">
        <f>VLOOKUP($IF17,Data!$B:$CP,Daily!KS$10,0)/KS$11</f>
        <v>4.6619179247288964E-2</v>
      </c>
      <c r="KT17" s="12">
        <f>VLOOKUP($IF17,Data!$B:$CP,Daily!KT$10,0)/KT$11</f>
        <v>4.3298493052932041E-2</v>
      </c>
      <c r="KU17" s="12">
        <f>VLOOKUP($IF17,Data!$B:$CP,Daily!KU$10,0)/KU$11</f>
        <v>5.3740135600755808E-2</v>
      </c>
      <c r="KV17" s="12">
        <f>VLOOKUP($IF17,Data!$B:$CP,Daily!KV$10,0)/KV$11</f>
        <v>4.622039464900804E-2</v>
      </c>
      <c r="KW17" s="12">
        <f>VLOOKUP($IF17,Data!$B:$CP,Daily!KW$10,0)/KW$11</f>
        <v>4.8322925723921689E-2</v>
      </c>
      <c r="KX17" s="12">
        <f>VLOOKUP($IF17,Data!$B:$CP,Daily!KX$10,0)/KX$11</f>
        <v>4.83085250338295E-2</v>
      </c>
      <c r="KY17" s="12">
        <f>VLOOKUP($IF17,Data!$B:$CP,Daily!KY$10,0)/KY$11</f>
        <v>4.7469041929176621E-2</v>
      </c>
      <c r="KZ17" s="12">
        <f>VLOOKUP($IF17,Data!$B:$CP,Daily!KZ$10,0)/KZ$11</f>
        <v>4.4469413233458176E-2</v>
      </c>
      <c r="LA17" s="12">
        <f>VLOOKUP($IF17,Data!$B:$CP,Daily!LA$10,0)/LA$11</f>
        <v>4.5676222195789221E-2</v>
      </c>
      <c r="LB17" s="12">
        <f>VLOOKUP($IF17,Data!$B:$CP,Daily!LB$10,0)/LB$11</f>
        <v>5.4801856479828631E-2</v>
      </c>
      <c r="LC17" s="12">
        <f>VLOOKUP($IF17,Data!$B:$CP,Daily!LC$10,0)/LC$11</f>
        <v>5.0574792004694995E-2</v>
      </c>
      <c r="LD17" s="12">
        <f>VLOOKUP($IF17,Data!$B:$CP,Daily!LD$10,0)/LD$11</f>
        <v>4.7475309908273013E-2</v>
      </c>
      <c r="LE17" s="12">
        <f>VLOOKUP($IF17,Data!$B:$CP,Daily!LE$10,0)/LE$11</f>
        <v>4.787508486082824E-2</v>
      </c>
      <c r="LF17" s="12">
        <f>VLOOKUP($IF17,Data!$B:$CP,Daily!LF$10,0)/LF$11</f>
        <v>4.7632809626399035E-2</v>
      </c>
      <c r="LG17" s="12">
        <f>VLOOKUP($IF17,Data!$B:$CP,Daily!LG$10,0)/LG$11</f>
        <v>4.1600148076166681E-2</v>
      </c>
      <c r="LH17" s="12">
        <f>VLOOKUP($IF17,Data!$B:$CP,Daily!LH$10,0)/LH$11</f>
        <v>4.2579481044187732E-2</v>
      </c>
      <c r="LI17" s="12">
        <f>VLOOKUP($IF17,Data!$B:$CP,Daily!LI$10,0)/LI$11</f>
        <v>5.7168757493347371E-2</v>
      </c>
      <c r="LJ17" s="12">
        <f>VLOOKUP($IF17,Data!$B:$CP,Daily!LJ$10,0)/LJ$11</f>
        <v>4.651543958565528E-2</v>
      </c>
      <c r="LK17" s="12">
        <f>VLOOKUP($IF17,Data!$B:$CP,Daily!LK$10,0)/LK$11</f>
        <v>4.9327479656609156E-2</v>
      </c>
      <c r="LL17" s="12">
        <f>VLOOKUP($IF17,Data!$B:$CP,Daily!LL$10,0)/LL$11</f>
        <v>5.056117346371819E-2</v>
      </c>
      <c r="LM17" s="12">
        <f>VLOOKUP($IF17,Data!$B:$CP,Daily!LM$10,0)/LM$11</f>
        <v>5.1522248243559721E-2</v>
      </c>
      <c r="LN17" s="12">
        <f>VLOOKUP($IF17,Data!$B:$CP,Daily!LN$10,0)/LN$11</f>
        <v>5.1982893723271445E-2</v>
      </c>
      <c r="LO17" s="12">
        <f>VLOOKUP($IF17,Data!$B:$CP,Daily!LO$10,0)/LO$11</f>
        <v>4.9436274509803924E-2</v>
      </c>
      <c r="LP17" s="12">
        <f>VLOOKUP($IF17,Data!$B:$CP,Daily!LP$10,0)/LP$11</f>
        <v>6.2206158909261872E-2</v>
      </c>
      <c r="LQ17" s="12">
        <f>VLOOKUP($IF17,Data!$B:$CP,Daily!LQ$10,0)/LQ$11</f>
        <v>5.3193225206409296E-2</v>
      </c>
      <c r="LR17" s="12">
        <f>VLOOKUP($IF17,Data!$B:$CP,Daily!LR$10,0)/LR$11</f>
        <v>5.2400893355667222E-2</v>
      </c>
      <c r="LS17" s="12">
        <f>VLOOKUP($IF17,Data!$B:$CP,Daily!LS$10,0)/LS$11</f>
        <v>5.3255266696548634E-2</v>
      </c>
      <c r="LU17" s="40">
        <f>_xlfn.QUARTILE.INC($IH17:$LR17,1)</f>
        <v>4.730439078614216E-2</v>
      </c>
      <c r="LV17" s="40">
        <f>_xlfn.QUARTILE.INC($IH17:$LR17,3)</f>
        <v>5.1226104796951832E-2</v>
      </c>
      <c r="LW17" s="40">
        <f t="shared" si="46"/>
        <v>3.9217140108096724E-3</v>
      </c>
      <c r="LX17" s="40">
        <f t="shared" si="58"/>
        <v>5.4167390305059085E-2</v>
      </c>
      <c r="LY17" s="40">
        <f>LU17-(0.75*LW17)</f>
        <v>4.4363105278034907E-2</v>
      </c>
      <c r="LZ17" s="45"/>
      <c r="MA17" s="12">
        <f t="shared" si="23"/>
        <v>3.7083278529270549E-3</v>
      </c>
      <c r="MB17" s="12">
        <f>SUMPRODUCT(LL17:LR17,LL$11:LR$11)/SUM(LL$11:LR$11)</f>
        <v>5.2881897359463276E-2</v>
      </c>
      <c r="MC17" s="12">
        <f t="shared" ref="MC17:MC25" si="83">SUMPRODUCT(KP17:LR17,KP$11:LR$11)/SUM(KP$11:LR$11)</f>
        <v>4.8799721351445488E-2</v>
      </c>
      <c r="MD17" s="1"/>
    </row>
    <row r="18" spans="4:342" x14ac:dyDescent="0.35">
      <c r="D18" s="59" t="s">
        <v>294</v>
      </c>
      <c r="E18" s="53" t="str">
        <f>VLOOKUP($D18,'Metric Nature'!$C:$D,2,0)&amp;IF(($F18&lt;(EA18)),"Below",IF(($F18&gt;(DZ18)),"Above","Within"))</f>
        <v>NegativeWithin</v>
      </c>
      <c r="F18" s="77">
        <f t="shared" si="24"/>
        <v>4.8371319248045247E-2</v>
      </c>
      <c r="G18" s="77">
        <f t="shared" ref="G18:G24" si="84">ED18</f>
        <v>5.2725880248354527E-2</v>
      </c>
      <c r="H18" s="78">
        <f t="shared" ref="H18" si="85">IFERROR(((F18-G18)/G18),0)</f>
        <v>-8.2588682821377407E-2</v>
      </c>
      <c r="I18" s="74">
        <f t="shared" si="79"/>
        <v>5.6164779479785883E-2</v>
      </c>
      <c r="J18" s="78">
        <f t="shared" ref="J18" si="86">IFERROR(((F18-I18)/I18),0)</f>
        <v>-0.13876063084242252</v>
      </c>
      <c r="K18" s="77">
        <f t="shared" ref="K18" si="87">EC18</f>
        <v>9.3755622524312569E-3</v>
      </c>
      <c r="L18" s="50"/>
      <c r="M18" s="53" t="str">
        <f>VLOOKUP($D18,'Metric Nature'!$C:$D,2,0)&amp;IF(($N18&lt;(HZ18)),"Below",IF(($N18&gt;(HY18)),"Above","Within"))</f>
        <v>NegativeWithin</v>
      </c>
      <c r="N18" s="77">
        <f>HT18</f>
        <v>1.639916564117334E-2</v>
      </c>
      <c r="O18" s="49">
        <f t="shared" ref="O18:O24" si="88">IC18</f>
        <v>1.7160397028960953E-2</v>
      </c>
      <c r="P18" s="55">
        <f t="shared" si="30"/>
        <v>-4.4359777137027233E-2</v>
      </c>
      <c r="Q18" s="49">
        <f t="shared" ref="Q18:Q24" si="89">ID18</f>
        <v>1.9370569589574709E-2</v>
      </c>
      <c r="R18" s="78">
        <f t="shared" ref="R18" si="90">IFERROR(((N18-Q18)/Q18),0)</f>
        <v>-0.15339786136183553</v>
      </c>
      <c r="S18" s="49">
        <f t="shared" si="32"/>
        <v>4.518784550776157E-3</v>
      </c>
      <c r="T18" s="79"/>
      <c r="U18" s="53" t="str">
        <f>VLOOKUP($D18,'Metric Nature'!$C:$D,2,0)&amp;IF(($V18&lt;(LY18)),"Below",IF(($V18&gt;(LX18)),"Above","Within"))</f>
        <v>NegativeWithin</v>
      </c>
      <c r="V18" s="77">
        <f>LS18</f>
        <v>0.150997310623039</v>
      </c>
      <c r="W18" s="49">
        <f t="shared" ref="W18:W24" si="91">MB18</f>
        <v>0.1664222091317738</v>
      </c>
      <c r="X18" s="78">
        <f t="shared" ref="X18" si="92">IFERROR(((V18-W18)/W18),0)</f>
        <v>-9.2685336826176232E-2</v>
      </c>
      <c r="Y18" s="49">
        <f t="shared" ref="Y18:Y24" si="93">MC18</f>
        <v>0.17249924532683153</v>
      </c>
      <c r="Z18" s="78">
        <f t="shared" ref="Z18" si="94">IFERROR(((V18-Y18)/Y18),0)</f>
        <v>-0.12464944216453328</v>
      </c>
      <c r="AA18" s="49">
        <f t="shared" si="61"/>
        <v>2.8766516501463637E-2</v>
      </c>
      <c r="AB18" s="79"/>
      <c r="AC18" s="1"/>
      <c r="AD18" s="1"/>
      <c r="AE18" s="1"/>
      <c r="AF18" s="1"/>
      <c r="AG18" s="1"/>
      <c r="AH18" s="1"/>
      <c r="AI18" s="7" t="s">
        <v>294</v>
      </c>
      <c r="AJ18" s="12">
        <f>(VLOOKUP($EG18,Data!$B:$CP,Daily!EI$10,0)+VLOOKUP($IF18,Data!$B:$CP,Daily!IH$10,0))/AJ$11</f>
        <v>4.4523817943912011E-2</v>
      </c>
      <c r="AK18" s="12">
        <f>(VLOOKUP($EG18,Data!$B:$CP,Daily!EJ$10,0)+VLOOKUP($IF18,Data!$B:$CP,Daily!II$10,0))/AK$11</f>
        <v>4.4403875860132003E-2</v>
      </c>
      <c r="AL18" s="12">
        <f>(VLOOKUP($EG18,Data!$B:$CP,Daily!EK$10,0)+VLOOKUP($IF18,Data!$B:$CP,Daily!IJ$10,0))/AL$11</f>
        <v>4.8060997001865974E-2</v>
      </c>
      <c r="AM18" s="12">
        <f>(VLOOKUP($EG18,Data!$B:$CP,Daily!EL$10,0)+VLOOKUP($IF18,Data!$B:$CP,Daily!IK$10,0))/AM$11</f>
        <v>4.4929670815229396E-2</v>
      </c>
      <c r="AN18" s="12">
        <f>(VLOOKUP($EG18,Data!$B:$CP,Daily!EM$10,0)+VLOOKUP($IF18,Data!$B:$CP,Daily!IL$10,0))/AN$11</f>
        <v>4.6354758446116008E-2</v>
      </c>
      <c r="AO18" s="12">
        <f>(VLOOKUP($EG18,Data!$B:$CP,Daily!EN$10,0)+VLOOKUP($IF18,Data!$B:$CP,Daily!IM$10,0))/AO$11</f>
        <v>4.6642557982972996E-2</v>
      </c>
      <c r="AP18" s="12">
        <f>(VLOOKUP($EG18,Data!$B:$CP,Daily!EO$10,0)+VLOOKUP($IF18,Data!$B:$CP,Daily!IN$10,0))/AP$11</f>
        <v>4.8369541316680593E-2</v>
      </c>
      <c r="AQ18" s="12">
        <f>(VLOOKUP($EG18,Data!$B:$CP,Daily!EP$10,0)+VLOOKUP($IF18,Data!$B:$CP,Daily!IO$10,0))/AQ$11</f>
        <v>4.6765808871072026E-2</v>
      </c>
      <c r="AR18" s="12">
        <f>(VLOOKUP($EG18,Data!$B:$CP,Daily!EQ$10,0)+VLOOKUP($IF18,Data!$B:$CP,Daily!IP$10,0))/AR$11</f>
        <v>4.6262317181465118E-2</v>
      </c>
      <c r="AS18" s="12">
        <f>(VLOOKUP($EG18,Data!$B:$CP,Daily!ER$10,0)+VLOOKUP($IF18,Data!$B:$CP,Daily!IQ$10,0))/AS$11</f>
        <v>4.9995094397802288E-2</v>
      </c>
      <c r="AT18" s="12">
        <f>(VLOOKUP($EG18,Data!$B:$CP,Daily!ES$10,0)+VLOOKUP($IF18,Data!$B:$CP,Daily!IR$10,0))/AT$11</f>
        <v>4.806980120285604E-2</v>
      </c>
      <c r="AU18" s="12">
        <f>(VLOOKUP($EG18,Data!$B:$CP,Daily!ET$10,0)+VLOOKUP($IF18,Data!$B:$CP,Daily!IS$10,0))/AU$11</f>
        <v>4.691494773990379E-2</v>
      </c>
      <c r="AV18" s="12">
        <f>(VLOOKUP($EG18,Data!$B:$CP,Daily!EU$10,0)+VLOOKUP($IF18,Data!$B:$CP,Daily!IT$10,0))/AV$11</f>
        <v>5.6739443064452867E-2</v>
      </c>
      <c r="AW18" s="12">
        <f>(VLOOKUP($EG18,Data!$B:$CP,Daily!EV$10,0)+VLOOKUP($IF18,Data!$B:$CP,Daily!IU$10,0))/AW$11</f>
        <v>4.8994526241840586E-2</v>
      </c>
      <c r="AX18" s="12">
        <f>(VLOOKUP($EG18,Data!$B:$CP,Daily!EW$10,0)+VLOOKUP($IF18,Data!$B:$CP,Daily!IV$10,0))/AX$11</f>
        <v>4.2441013543824631E-2</v>
      </c>
      <c r="AY18" s="12">
        <f>(VLOOKUP($EG18,Data!$B:$CP,Daily!EX$10,0)+VLOOKUP($IF18,Data!$B:$CP,Daily!IW$10,0))/AY$11</f>
        <v>4.3406690945866709E-2</v>
      </c>
      <c r="AZ18" s="12">
        <f>(VLOOKUP($EG18,Data!$B:$CP,Daily!EY$10,0)+VLOOKUP($IF18,Data!$B:$CP,Daily!IX$10,0))/AZ$11</f>
        <v>5.0011314777098893E-2</v>
      </c>
      <c r="BA18" s="12">
        <f>(VLOOKUP($EG18,Data!$B:$CP,Daily!EZ$10,0)+VLOOKUP($IF18,Data!$B:$CP,Daily!IY$10,0))/BA$11</f>
        <v>5.2625428197880374E-2</v>
      </c>
      <c r="BB18" s="12">
        <f>(VLOOKUP($EG18,Data!$B:$CP,Daily!FA$10,0)+VLOOKUP($IF18,Data!$B:$CP,Daily!IZ$10,0))/BB$11</f>
        <v>4.6453686175783715E-2</v>
      </c>
      <c r="BC18" s="12">
        <f>(VLOOKUP($EG18,Data!$B:$CP,Daily!FB$10,0)+VLOOKUP($IF18,Data!$B:$CP,Daily!JA$10,0))/BC$11</f>
        <v>7.5725224324446366E-2</v>
      </c>
      <c r="BD18" s="12">
        <f>(VLOOKUP($EG18,Data!$B:$CP,Daily!FC$10,0)+VLOOKUP($IF18,Data!$B:$CP,Daily!JB$10,0))/BD$11</f>
        <v>4.624365578966759E-2</v>
      </c>
      <c r="BE18" s="12">
        <f>(VLOOKUP($EG18,Data!$B:$CP,Daily!FD$10,0)+VLOOKUP($IF18,Data!$B:$CP,Daily!JC$10,0))/BE$11</f>
        <v>6.6128224165927216E-2</v>
      </c>
      <c r="BF18" s="12">
        <f>(VLOOKUP($EG18,Data!$B:$CP,Daily!FE$10,0)+VLOOKUP($IF18,Data!$B:$CP,Daily!JD$10,0))/BF$11</f>
        <v>4.6952228905370937E-2</v>
      </c>
      <c r="BG18" s="12">
        <f>(VLOOKUP($EG18,Data!$B:$CP,Daily!FF$10,0)+VLOOKUP($IF18,Data!$B:$CP,Daily!JE$10,0))/BG$11</f>
        <v>5.0028513660635598E-2</v>
      </c>
      <c r="BH18" s="12">
        <f>(VLOOKUP($EG18,Data!$B:$CP,Daily!FG$10,0)+VLOOKUP($IF18,Data!$B:$CP,Daily!JF$10,0))/BH$11</f>
        <v>4.7902713046698971E-2</v>
      </c>
      <c r="BI18" s="12">
        <f>(VLOOKUP($EG18,Data!$B:$CP,Daily!FH$10,0)+VLOOKUP($IF18,Data!$B:$CP,Daily!JG$10,0))/BI$11</f>
        <v>4.7163670283800745E-2</v>
      </c>
      <c r="BJ18" s="12">
        <f>(VLOOKUP($EG18,Data!$B:$CP,Daily!FI$10,0)+VLOOKUP($IF18,Data!$B:$CP,Daily!JH$10,0))/BJ$11</f>
        <v>5.2697234496797578E-2</v>
      </c>
      <c r="BK18" s="12">
        <f>(VLOOKUP($EG18,Data!$B:$CP,Daily!FJ$10,0)+VLOOKUP($IF18,Data!$B:$CP,Daily!JI$10,0))/BK$11</f>
        <v>4.7675282143683266E-2</v>
      </c>
      <c r="BL18" s="12">
        <f>(VLOOKUP($EG18,Data!$B:$CP,Daily!FK$10,0)+VLOOKUP($IF18,Data!$B:$CP,Daily!JJ$10,0))/BL$11</f>
        <v>4.8509225718127963E-2</v>
      </c>
      <c r="BM18" s="12">
        <f>(VLOOKUP($EG18,Data!$B:$CP,Daily!FL$10,0)+VLOOKUP($IF18,Data!$B:$CP,Daily!JK$10,0))/BM$11</f>
        <v>4.3068619067977772E-2</v>
      </c>
      <c r="BN18" s="12">
        <f>(VLOOKUP($EG18,Data!$B:$CP,Daily!FM$10,0)+VLOOKUP($IF18,Data!$B:$CP,Daily!JL$10,0))/BN$11</f>
        <v>4.916775587505668E-2</v>
      </c>
      <c r="BO18" s="12">
        <f>(VLOOKUP($EG18,Data!$B:$CP,Daily!FN$10,0)+VLOOKUP($IF18,Data!$B:$CP,Daily!JM$10,0))/BO$11</f>
        <v>4.7424041281341645E-2</v>
      </c>
      <c r="BP18" s="12">
        <f>(VLOOKUP($EG18,Data!$B:$CP,Daily!FO$10,0)+VLOOKUP($IF18,Data!$B:$CP,Daily!JN$10,0))/BP$11</f>
        <v>4.5221401892502601E-2</v>
      </c>
      <c r="BQ18" s="12">
        <f>(VLOOKUP($EG18,Data!$B:$CP,Daily!FP$10,0)+VLOOKUP($IF18,Data!$B:$CP,Daily!JO$10,0))/BQ$11</f>
        <v>4.415968988074407E-2</v>
      </c>
      <c r="BR18" s="12">
        <f>(VLOOKUP($EG18,Data!$B:$CP,Daily!FQ$10,0)+VLOOKUP($IF18,Data!$B:$CP,Daily!JP$10,0))/BR$11</f>
        <v>6.4471405774301979E-2</v>
      </c>
      <c r="BS18" s="12">
        <f>(VLOOKUP($EG18,Data!$B:$CP,Daily!FR$10,0)+VLOOKUP($IF18,Data!$B:$CP,Daily!JQ$10,0))/BS$11</f>
        <v>4.668973029104187E-2</v>
      </c>
      <c r="BT18" s="12">
        <f>(VLOOKUP($EG18,Data!$B:$CP,Daily!FS$10,0)+VLOOKUP($IF18,Data!$B:$CP,Daily!JR$10,0))/BT$11</f>
        <v>4.5789085715602036E-2</v>
      </c>
      <c r="BU18" s="12">
        <f>(VLOOKUP($EG18,Data!$B:$CP,Daily!FT$10,0)+VLOOKUP($IF18,Data!$B:$CP,Daily!JS$10,0))/BU$11</f>
        <v>5.0287520741546035E-2</v>
      </c>
      <c r="BV18" s="12">
        <f>(VLOOKUP($EG18,Data!$B:$CP,Daily!FU$10,0)+VLOOKUP($IF18,Data!$B:$CP,Daily!JT$10,0))/BV$11</f>
        <v>4.905930357802709E-2</v>
      </c>
      <c r="BW18" s="12">
        <f>(VLOOKUP($EG18,Data!$B:$CP,Daily!FV$10,0)+VLOOKUP($IF18,Data!$B:$CP,Daily!JU$10,0))/BW$11</f>
        <v>4.6556312973574862E-2</v>
      </c>
      <c r="BX18" s="12">
        <f>(VLOOKUP($EG18,Data!$B:$CP,Daily!FW$10,0)+VLOOKUP($IF18,Data!$B:$CP,Daily!JV$10,0))/BX$11</f>
        <v>6.9348820609324804E-2</v>
      </c>
      <c r="BY18" s="12">
        <f>(VLOOKUP($EG18,Data!$B:$CP,Daily!FX$10,0)+VLOOKUP($IF18,Data!$B:$CP,Daily!JW$10,0))/BY$11</f>
        <v>5.0232165470662726E-2</v>
      </c>
      <c r="BZ18" s="12">
        <f>(VLOOKUP($EG18,Data!$B:$CP,Daily!FY$10,0)+VLOOKUP($IF18,Data!$B:$CP,Daily!JX$10,0))/BZ$11</f>
        <v>4.4040678612730547E-2</v>
      </c>
      <c r="CA18" s="12">
        <f>(VLOOKUP($EG18,Data!$B:$CP,Daily!FZ$10,0)+VLOOKUP($IF18,Data!$B:$CP,Daily!JY$10,0))/CA$11</f>
        <v>4.2308720049879754E-2</v>
      </c>
      <c r="CB18" s="12">
        <f>(VLOOKUP($EG18,Data!$B:$CP,Daily!GA$10,0)+VLOOKUP($IF18,Data!$B:$CP,Daily!JZ$10,0))/CB$11</f>
        <v>5.6732714847478334E-2</v>
      </c>
      <c r="CC18" s="12">
        <f>(VLOOKUP($EG18,Data!$B:$CP,Daily!GB$10,0)+VLOOKUP($IF18,Data!$B:$CP,Daily!KA$10,0))/CC$11</f>
        <v>9.5650960076930233E-2</v>
      </c>
      <c r="CD18" s="12">
        <f>(VLOOKUP($EG18,Data!$B:$CP,Daily!GC$10,0)+VLOOKUP($IF18,Data!$B:$CP,Daily!KB$10,0))/CD$11</f>
        <v>4.6118533653527222E-2</v>
      </c>
      <c r="CE18" s="12">
        <f>(VLOOKUP($EG18,Data!$B:$CP,Daily!GD$10,0)+VLOOKUP($IF18,Data!$B:$CP,Daily!KC$10,0))/CE$11</f>
        <v>6.0252541636318012E-2</v>
      </c>
      <c r="CF18" s="12">
        <f>(VLOOKUP($EG18,Data!$B:$CP,Daily!GE$10,0)+VLOOKUP($IF18,Data!$B:$CP,Daily!KD$10,0))/CF$11</f>
        <v>5.1015679075506332E-2</v>
      </c>
      <c r="CG18" s="12">
        <f>(VLOOKUP($EG18,Data!$B:$CP,Daily!GF$10,0)+VLOOKUP($IF18,Data!$B:$CP,Daily!KE$10,0))/CG$11</f>
        <v>4.5448408753390526E-2</v>
      </c>
      <c r="CH18" s="12">
        <f>(VLOOKUP($EG18,Data!$B:$CP,Daily!GG$10,0)+VLOOKUP($IF18,Data!$B:$CP,Daily!KF$10,0))/CH$11</f>
        <v>4.9229576509351683E-2</v>
      </c>
      <c r="CI18" s="12">
        <f>(VLOOKUP($EG18,Data!$B:$CP,Daily!GH$10,0)+VLOOKUP($IF18,Data!$B:$CP,Daily!KG$10,0))/CI$11</f>
        <v>5.4105409050603202E-2</v>
      </c>
      <c r="CJ18" s="12">
        <f>(VLOOKUP($EG18,Data!$B:$CP,Daily!GI$10,0)+VLOOKUP($IF18,Data!$B:$CP,Daily!KH$10,0))/CJ$11</f>
        <v>5.0513933930632658E-2</v>
      </c>
      <c r="CK18" s="12">
        <f>(VLOOKUP($EG18,Data!$B:$CP,Daily!GJ$10,0)+VLOOKUP($IF18,Data!$B:$CP,Daily!KI$10,0))/CK$11</f>
        <v>5.1981543601914586E-2</v>
      </c>
      <c r="CL18" s="12">
        <f>(VLOOKUP($EG18,Data!$B:$CP,Daily!GK$10,0)+VLOOKUP($IF18,Data!$B:$CP,Daily!KJ$10,0))/CL$11</f>
        <v>4.9042545075401164E-2</v>
      </c>
      <c r="CM18" s="12">
        <f>(VLOOKUP($EG18,Data!$B:$CP,Daily!GL$10,0)+VLOOKUP($IF18,Data!$B:$CP,Daily!KK$10,0))/CM$11</f>
        <v>4.7664689272854444E-2</v>
      </c>
      <c r="CN18" s="12">
        <f>(VLOOKUP($EG18,Data!$B:$CP,Daily!GM$10,0)+VLOOKUP($IF18,Data!$B:$CP,Daily!KL$10,0))/CN$11</f>
        <v>4.7394359479825759E-2</v>
      </c>
      <c r="CO18" s="12">
        <f>(VLOOKUP($EG18,Data!$B:$CP,Daily!GN$10,0)+VLOOKUP($IF18,Data!$B:$CP,Daily!KM$10,0))/CO$11</f>
        <v>5.3060704889610941E-2</v>
      </c>
      <c r="CP18" s="12">
        <f>(VLOOKUP($EG18,Data!$B:$CP,Daily!GO$10,0)+VLOOKUP($IF18,Data!$B:$CP,Daily!KN$10,0))/CP$11</f>
        <v>5.3722057784937195E-2</v>
      </c>
      <c r="CQ18" s="12">
        <f>(VLOOKUP($EG18,Data!$B:$CP,Daily!GP$10,0)+VLOOKUP($IF18,Data!$B:$CP,Daily!KO$10,0))/CQ$11</f>
        <v>5.0723763570566946E-2</v>
      </c>
      <c r="CR18" s="12">
        <f>(VLOOKUP($EG18,Data!$B:$CP,Daily!GQ$10,0)+VLOOKUP($IF18,Data!$B:$CP,Daily!KP$10,0))/CR$11</f>
        <v>6.3259996606526786E-2</v>
      </c>
      <c r="CS18" s="12">
        <f>(VLOOKUP($EG18,Data!$B:$CP,Daily!GR$10,0)+VLOOKUP($IF18,Data!$B:$CP,Daily!KQ$10,0))/CS$11</f>
        <v>6.9856247492286624E-2</v>
      </c>
      <c r="CT18" s="12">
        <f>(VLOOKUP($EG18,Data!$B:$CP,Daily!GS$10,0)+VLOOKUP($IF18,Data!$B:$CP,Daily!KR$10,0))/CT$11</f>
        <v>4.8586238783032261E-2</v>
      </c>
      <c r="CU18" s="12">
        <f>(VLOOKUP($EG18,Data!$B:$CP,Daily!GT$10,0)+VLOOKUP($IF18,Data!$B:$CP,Daily!KS$10,0))/CU$11</f>
        <v>4.7430931431649691E-2</v>
      </c>
      <c r="CV18" s="12">
        <f>(VLOOKUP($EG18,Data!$B:$CP,Daily!GU$10,0)+VLOOKUP($IF18,Data!$B:$CP,Daily!KT$10,0))/CV$11</f>
        <v>6.1469937886232062E-2</v>
      </c>
      <c r="CW18" s="12">
        <f>(VLOOKUP($EG18,Data!$B:$CP,Daily!GV$10,0)+VLOOKUP($IF18,Data!$B:$CP,Daily!KU$10,0))/CW$11</f>
        <v>5.2505232057121751E-2</v>
      </c>
      <c r="CX18" s="12">
        <f>(VLOOKUP($EG18,Data!$B:$CP,Daily!GW$10,0)+VLOOKUP($IF18,Data!$B:$CP,Daily!KV$10,0))/CX$11</f>
        <v>5.2153561096121966E-2</v>
      </c>
      <c r="CY18" s="12">
        <f>(VLOOKUP($EG18,Data!$B:$CP,Daily!GX$10,0)+VLOOKUP($IF18,Data!$B:$CP,Daily!KW$10,0))/CY$11</f>
        <v>4.8146586181067423E-2</v>
      </c>
      <c r="CZ18" s="12">
        <f>(VLOOKUP($EG18,Data!$B:$CP,Daily!GY$10,0)+VLOOKUP($IF18,Data!$B:$CP,Daily!KX$10,0))/CZ$11</f>
        <v>4.6662824506077304E-2</v>
      </c>
      <c r="DA18" s="12">
        <f>(VLOOKUP($EG18,Data!$B:$CP,Daily!GZ$10,0)+VLOOKUP($IF18,Data!$B:$CP,Daily!KY$10,0))/DA$11</f>
        <v>4.7676940264178222E-2</v>
      </c>
      <c r="DB18" s="12">
        <f>(VLOOKUP($EG18,Data!$B:$CP,Daily!HA$10,0)+VLOOKUP($IF18,Data!$B:$CP,Daily!KZ$10,0))/DB$11</f>
        <v>5.5462337035248672E-2</v>
      </c>
      <c r="DC18" s="12">
        <f>(VLOOKUP($EG18,Data!$B:$CP,Daily!HB$10,0)+VLOOKUP($IF18,Data!$B:$CP,Daily!LA$10,0))/DC$11</f>
        <v>6.5952179963952459E-2</v>
      </c>
      <c r="DD18" s="12">
        <f>(VLOOKUP($EG18,Data!$B:$CP,Daily!HC$10,0)+VLOOKUP($IF18,Data!$B:$CP,Daily!LB$10,0))/DD$11</f>
        <v>5.5236466736817494E-2</v>
      </c>
      <c r="DE18" s="12">
        <f>(VLOOKUP($EG18,Data!$B:$CP,Daily!HD$10,0)+VLOOKUP($IF18,Data!$B:$CP,Daily!LC$10,0))/DE$11</f>
        <v>5.795299092152717E-2</v>
      </c>
      <c r="DF18" s="12">
        <f>(VLOOKUP($EG18,Data!$B:$CP,Daily!HE$10,0)+VLOOKUP($IF18,Data!$B:$CP,Daily!LD$10,0))/DF$11</f>
        <v>4.960079283102091E-2</v>
      </c>
      <c r="DG18" s="12">
        <f>(VLOOKUP($EG18,Data!$B:$CP,Daily!HF$10,0)+VLOOKUP($IF18,Data!$B:$CP,Daily!LE$10,0))/DG$11</f>
        <v>7.5953385026980458E-2</v>
      </c>
      <c r="DH18" s="12">
        <f>(VLOOKUP($EG18,Data!$B:$CP,Daily!HG$10,0)+VLOOKUP($IF18,Data!$B:$CP,Daily!LF$10,0))/DH$11</f>
        <v>4.8875892450250646E-2</v>
      </c>
      <c r="DI18" s="12">
        <f>(VLOOKUP($EG18,Data!$B:$CP,Daily!HH$10,0)+VLOOKUP($IF18,Data!$B:$CP,Daily!LG$10,0))/DI$11</f>
        <v>4.6855508058748191E-2</v>
      </c>
      <c r="DJ18" s="12">
        <f>(VLOOKUP($EG18,Data!$B:$CP,Daily!HI$10,0)+VLOOKUP($IF18,Data!$B:$CP,Daily!LH$10,0))/DJ$11</f>
        <v>9.0808840708378108E-2</v>
      </c>
      <c r="DK18" s="12">
        <f>(VLOOKUP($EG18,Data!$B:$CP,Daily!HJ$10,0)+VLOOKUP($IF18,Data!$B:$CP,Daily!LI$10,0))/DK$11</f>
        <v>5.6354238899651854E-2</v>
      </c>
      <c r="DL18" s="12">
        <f>(VLOOKUP($EG18,Data!$B:$CP,Daily!HK$10,0)+VLOOKUP($IF18,Data!$B:$CP,Daily!LJ$10,0))/DL$11</f>
        <v>5.2881174647865167E-2</v>
      </c>
      <c r="DM18" s="12">
        <f>(VLOOKUP($EG18,Data!$B:$CP,Daily!HL$10,0)+VLOOKUP($IF18,Data!$B:$CP,Daily!LK$10,0))/DM$11</f>
        <v>5.2102179578453721E-2</v>
      </c>
      <c r="DN18" s="12">
        <f>(VLOOKUP($EG18,Data!$B:$CP,Daily!HM$10,0)+VLOOKUP($IF18,Data!$B:$CP,Daily!LL$10,0))/DN$11</f>
        <v>4.8086159028408265E-2</v>
      </c>
      <c r="DO18" s="12">
        <f>(VLOOKUP($EG18,Data!$B:$CP,Daily!HN$10,0)+VLOOKUP($IF18,Data!$B:$CP,Daily!LM$10,0))/DO$11</f>
        <v>4.9144132969486477E-2</v>
      </c>
      <c r="DP18" s="12">
        <f>(VLOOKUP($EG18,Data!$B:$CP,Daily!HO$10,0)+VLOOKUP($IF18,Data!$B:$CP,Daily!LN$10,0))/DP$11</f>
        <v>6.7814335633681097E-2</v>
      </c>
      <c r="DQ18" s="12">
        <f>(VLOOKUP($EG18,Data!$B:$CP,Daily!HP$10,0)+VLOOKUP($IF18,Data!$B:$CP,Daily!LO$10,0))/DQ$11</f>
        <v>4.8080669728778738E-2</v>
      </c>
      <c r="DR18" s="12">
        <f>(VLOOKUP($EG18,Data!$B:$CP,Daily!HQ$10,0)+VLOOKUP($IF18,Data!$B:$CP,Daily!LP$10,0))/DR$11</f>
        <v>5.4580029421262242E-2</v>
      </c>
      <c r="DS18" s="12">
        <f>(VLOOKUP($EG18,Data!$B:$CP,Daily!HR$10,0)+VLOOKUP($IF18,Data!$B:$CP,Daily!LQ$10,0))/DS$11</f>
        <v>5.2506191028494402E-2</v>
      </c>
      <c r="DT18" s="12">
        <f>(VLOOKUP($EG18,Data!$B:$CP,Daily!HS$10,0)+VLOOKUP($IF18,Data!$B:$CP,Daily!LR$10,0))/DT$11</f>
        <v>4.8981494858223562E-2</v>
      </c>
      <c r="DU18" s="12">
        <f>(VLOOKUP($EG18,Data!$B:$CP,Daily!HT$10,0)+VLOOKUP($IF18,Data!$B:$CP,Daily!LS$10,0))/DU$11</f>
        <v>4.8371319248045247E-2</v>
      </c>
      <c r="DV18" s="13"/>
      <c r="DW18" s="12">
        <f t="shared" si="16"/>
        <v>4.6855508058748191E-2</v>
      </c>
      <c r="DX18" s="12">
        <f t="shared" si="17"/>
        <v>5.3060704889610941E-2</v>
      </c>
      <c r="DY18" s="12">
        <f t="shared" ref="DY18:DY19" si="95">DX18-DW18</f>
        <v>6.2051968308627498E-3</v>
      </c>
      <c r="DZ18" s="12">
        <f>DX18+(0.75*DY18)</f>
        <v>5.7714602512758006E-2</v>
      </c>
      <c r="EA18" s="12">
        <f>DW18-(0.75*DY18)</f>
        <v>4.2201610435601125E-2</v>
      </c>
      <c r="EB18" s="14"/>
      <c r="EC18" s="12">
        <f t="shared" ref="EC18:EC19" si="96">_xlfn.STDEV.P(AJ18:DU18)</f>
        <v>9.3755622524312569E-3</v>
      </c>
      <c r="ED18" s="12">
        <f t="shared" ref="ED18:ED24" si="97">SUMPRODUCT(DN18:DT18,DN$11:DT$11)/SUM(DN$11:DT$11)</f>
        <v>5.2725880248354527E-2</v>
      </c>
      <c r="EE18" s="12">
        <f t="shared" ref="EE18:EE24" si="98">SUMPRODUCT(CR18:DT18,CR$11:DT$11)/SUM(CR$11:DT$11)</f>
        <v>5.6164779479785883E-2</v>
      </c>
      <c r="EF18" s="1"/>
      <c r="EG18" s="7" t="s">
        <v>295</v>
      </c>
      <c r="EH18" s="7" t="s">
        <v>9</v>
      </c>
      <c r="EI18" s="12">
        <f>VLOOKUP($EG18,Data!$B:$CP,Daily!EI$10,0)/EI$11</f>
        <v>1.4142604596346494E-2</v>
      </c>
      <c r="EJ18" s="12">
        <f>VLOOKUP($EG18,Data!$B:$CP,Daily!EJ$10,0)/EJ$11</f>
        <v>1.402504738191683E-2</v>
      </c>
      <c r="EK18" s="12">
        <f>VLOOKUP($EG18,Data!$B:$CP,Daily!EK$10,0)/EK$11</f>
        <v>1.4967932450514466E-2</v>
      </c>
      <c r="EL18" s="12">
        <f>VLOOKUP($EG18,Data!$B:$CP,Daily!EL$10,0)/EL$11</f>
        <v>1.2823488453057908E-2</v>
      </c>
      <c r="EM18" s="12">
        <f>VLOOKUP($EG18,Data!$B:$CP,Daily!EM$10,0)/EM$11</f>
        <v>1.4079715759832178E-2</v>
      </c>
      <c r="EN18" s="12">
        <f>VLOOKUP($EG18,Data!$B:$CP,Daily!EN$10,0)/EN$11</f>
        <v>1.5273956449964625E-2</v>
      </c>
      <c r="EO18" s="12">
        <f>VLOOKUP($EG18,Data!$B:$CP,Daily!EO$10,0)/EO$11</f>
        <v>1.5945396668147812E-2</v>
      </c>
      <c r="EP18" s="12">
        <f>VLOOKUP($EG18,Data!$B:$CP,Daily!EP$10,0)/EP$11</f>
        <v>1.4989220314930546E-2</v>
      </c>
      <c r="EQ18" s="12">
        <f>VLOOKUP($EG18,Data!$B:$CP,Daily!EQ$10,0)/EQ$11</f>
        <v>1.51174509651911E-2</v>
      </c>
      <c r="ER18" s="12">
        <f>VLOOKUP($EG18,Data!$B:$CP,Daily!ER$10,0)/ER$11</f>
        <v>1.6269261362585323E-2</v>
      </c>
      <c r="ES18" s="12">
        <f>VLOOKUP($EG18,Data!$B:$CP,Daily!ES$10,0)/ES$11</f>
        <v>1.3234407514731908E-2</v>
      </c>
      <c r="ET18" s="12">
        <f>VLOOKUP($EG18,Data!$B:$CP,Daily!ET$10,0)/ET$11</f>
        <v>1.4954107524339478E-2</v>
      </c>
      <c r="EU18" s="12">
        <f>VLOOKUP($EG18,Data!$B:$CP,Daily!EU$10,0)/EU$11</f>
        <v>1.8377574127514857E-2</v>
      </c>
      <c r="EV18" s="12">
        <f>VLOOKUP($EG18,Data!$B:$CP,Daily!EV$10,0)/EV$11</f>
        <v>1.6452988164314408E-2</v>
      </c>
      <c r="EW18" s="12">
        <f>VLOOKUP($EG18,Data!$B:$CP,Daily!EW$10,0)/EW$11</f>
        <v>1.5044456994260647E-2</v>
      </c>
      <c r="EX18" s="12">
        <f>VLOOKUP($EG18,Data!$B:$CP,Daily!EX$10,0)/EX$11</f>
        <v>1.453283291475012E-2</v>
      </c>
      <c r="EY18" s="12">
        <f>VLOOKUP($EG18,Data!$B:$CP,Daily!EY$10,0)/EY$11</f>
        <v>1.6015726903439793E-2</v>
      </c>
      <c r="EZ18" s="12">
        <f>VLOOKUP($EG18,Data!$B:$CP,Daily!EZ$10,0)/EZ$11</f>
        <v>1.3986013986013986E-2</v>
      </c>
      <c r="FA18" s="12">
        <f>VLOOKUP($EG18,Data!$B:$CP,Daily!FA$10,0)/FA$11</f>
        <v>1.4912810223011979E-2</v>
      </c>
      <c r="FB18" s="12">
        <f>VLOOKUP($EG18,Data!$B:$CP,Daily!FB$10,0)/FB$11</f>
        <v>2.597105670954248E-2</v>
      </c>
      <c r="FC18" s="12">
        <f>VLOOKUP($EG18,Data!$B:$CP,Daily!FC$10,0)/FC$11</f>
        <v>1.4264145277400088E-2</v>
      </c>
      <c r="FD18" s="12">
        <f>VLOOKUP($EG18,Data!$B:$CP,Daily!FD$10,0)/FD$11</f>
        <v>2.4514624706554154E-2</v>
      </c>
      <c r="FE18" s="12">
        <f>VLOOKUP($EG18,Data!$B:$CP,Daily!FE$10,0)/FE$11</f>
        <v>1.4922028344899E-2</v>
      </c>
      <c r="FF18" s="12">
        <f>VLOOKUP($EG18,Data!$B:$CP,Daily!FF$10,0)/FF$11</f>
        <v>1.6147669123287405E-2</v>
      </c>
      <c r="FG18" s="12">
        <f>VLOOKUP($EG18,Data!$B:$CP,Daily!FG$10,0)/FG$11</f>
        <v>1.4196301277060435E-2</v>
      </c>
      <c r="FH18" s="12">
        <f>VLOOKUP($EG18,Data!$B:$CP,Daily!FH$10,0)/FH$11</f>
        <v>1.5589479942643304E-2</v>
      </c>
      <c r="FI18" s="12">
        <f>VLOOKUP($EG18,Data!$B:$CP,Daily!FI$10,0)/FI$11</f>
        <v>1.7802879901464261E-2</v>
      </c>
      <c r="FJ18" s="12">
        <f>VLOOKUP($EG18,Data!$B:$CP,Daily!FJ$10,0)/FJ$11</f>
        <v>1.6008580599201173E-2</v>
      </c>
      <c r="FK18" s="12">
        <f>VLOOKUP($EG18,Data!$B:$CP,Daily!FK$10,0)/FK$11</f>
        <v>1.6411308927179291E-2</v>
      </c>
      <c r="FL18" s="12">
        <f>VLOOKUP($EG18,Data!$B:$CP,Daily!FL$10,0)/FL$11</f>
        <v>1.4997716975167715E-2</v>
      </c>
      <c r="FM18" s="12">
        <f>VLOOKUP($EG18,Data!$B:$CP,Daily!FM$10,0)/FM$11</f>
        <v>1.6674244543928372E-2</v>
      </c>
      <c r="FN18" s="12">
        <f>VLOOKUP($EG18,Data!$B:$CP,Daily!FN$10,0)/FN$11</f>
        <v>1.3915231085211137E-2</v>
      </c>
      <c r="FO18" s="12">
        <f>VLOOKUP($EG18,Data!$B:$CP,Daily!FO$10,0)/FO$11</f>
        <v>1.351647935823211E-2</v>
      </c>
      <c r="FP18" s="12">
        <f>VLOOKUP($EG18,Data!$B:$CP,Daily!FP$10,0)/FP$11</f>
        <v>1.2614272553327192E-2</v>
      </c>
      <c r="FQ18" s="12">
        <f>VLOOKUP($EG18,Data!$B:$CP,Daily!FQ$10,0)/FQ$11</f>
        <v>2.2714371078577832E-2</v>
      </c>
      <c r="FR18" s="12">
        <f>VLOOKUP($EG18,Data!$B:$CP,Daily!FR$10,0)/FR$11</f>
        <v>1.4515570152311795E-2</v>
      </c>
      <c r="FS18" s="12">
        <f>VLOOKUP($EG18,Data!$B:$CP,Daily!FS$10,0)/FS$11</f>
        <v>1.4864359856313731E-2</v>
      </c>
      <c r="FT18" s="12">
        <f>VLOOKUP($EG18,Data!$B:$CP,Daily!FT$10,0)/FT$11</f>
        <v>1.6232229731008765E-2</v>
      </c>
      <c r="FU18" s="12">
        <f>VLOOKUP($EG18,Data!$B:$CP,Daily!FU$10,0)/FU$11</f>
        <v>1.4572062268101071E-2</v>
      </c>
      <c r="FV18" s="12">
        <f>VLOOKUP($EG18,Data!$B:$CP,Daily!FV$10,0)/FV$11</f>
        <v>1.4885727528790959E-2</v>
      </c>
      <c r="FW18" s="12">
        <f>VLOOKUP($EG18,Data!$B:$CP,Daily!FW$10,0)/FW$11</f>
        <v>2.4770023147159561E-2</v>
      </c>
      <c r="FX18" s="12">
        <f>VLOOKUP($EG18,Data!$B:$CP,Daily!FX$10,0)/FX$11</f>
        <v>1.4601719937398151E-2</v>
      </c>
      <c r="FY18" s="12">
        <f>VLOOKUP($EG18,Data!$B:$CP,Daily!FY$10,0)/FY$11</f>
        <v>1.4587909276272801E-2</v>
      </c>
      <c r="FZ18" s="12">
        <f>VLOOKUP($EG18,Data!$B:$CP,Daily!FZ$10,0)/FZ$11</f>
        <v>1.3411429822640684E-2</v>
      </c>
      <c r="GA18" s="12">
        <f>VLOOKUP($EG18,Data!$B:$CP,Daily!GA$10,0)/GA$11</f>
        <v>2.0129621030103576E-2</v>
      </c>
      <c r="GB18" s="12">
        <f>VLOOKUP($EG18,Data!$B:$CP,Daily!GB$10,0)/GB$11</f>
        <v>3.4755021473237509E-2</v>
      </c>
      <c r="GC18" s="12">
        <f>VLOOKUP($EG18,Data!$B:$CP,Daily!GC$10,0)/GC$11</f>
        <v>1.4730545133906188E-2</v>
      </c>
      <c r="GD18" s="12">
        <f>VLOOKUP($EG18,Data!$B:$CP,Daily!GD$10,0)/GD$11</f>
        <v>2.2844339547418949E-2</v>
      </c>
      <c r="GE18" s="12">
        <f>VLOOKUP($EG18,Data!$B:$CP,Daily!GE$10,0)/GE$11</f>
        <v>1.7683124097497848E-2</v>
      </c>
      <c r="GF18" s="12">
        <f>VLOOKUP($EG18,Data!$B:$CP,Daily!GF$10,0)/GF$11</f>
        <v>1.5038564559331332E-2</v>
      </c>
      <c r="GG18" s="12">
        <f>VLOOKUP($EG18,Data!$B:$CP,Daily!GG$10,0)/GG$11</f>
        <v>1.6149254851908854E-2</v>
      </c>
      <c r="GH18" s="12">
        <f>VLOOKUP($EG18,Data!$B:$CP,Daily!GH$10,0)/GH$11</f>
        <v>1.8442018294482148E-2</v>
      </c>
      <c r="GI18" s="12">
        <f>VLOOKUP($EG18,Data!$B:$CP,Daily!GI$10,0)/GI$11</f>
        <v>1.5190708315727639E-2</v>
      </c>
      <c r="GJ18" s="12">
        <f>VLOOKUP($EG18,Data!$B:$CP,Daily!GJ$10,0)/GJ$11</f>
        <v>1.6089630931458699E-2</v>
      </c>
      <c r="GK18" s="12">
        <f>VLOOKUP($EG18,Data!$B:$CP,Daily!GK$10,0)/GK$11</f>
        <v>1.5843757593022378E-2</v>
      </c>
      <c r="GL18" s="12">
        <f>VLOOKUP($EG18,Data!$B:$CP,Daily!GL$10,0)/GL$11</f>
        <v>1.6290108544013065E-2</v>
      </c>
      <c r="GM18" s="12">
        <f>VLOOKUP($EG18,Data!$B:$CP,Daily!GM$10,0)/GM$11</f>
        <v>1.638660021871061E-2</v>
      </c>
      <c r="GN18" s="12">
        <f>VLOOKUP($EG18,Data!$B:$CP,Daily!GN$10,0)/GN$11</f>
        <v>1.8535222510476949E-2</v>
      </c>
      <c r="GO18" s="12">
        <f>VLOOKUP($EG18,Data!$B:$CP,Daily!GO$10,0)/GO$11</f>
        <v>1.8147257432709171E-2</v>
      </c>
      <c r="GP18" s="12">
        <f>VLOOKUP($EG18,Data!$B:$CP,Daily!GP$10,0)/GP$11</f>
        <v>1.5296954256988831E-2</v>
      </c>
      <c r="GQ18" s="12">
        <f>VLOOKUP($EG18,Data!$B:$CP,Daily!GQ$10,0)/GQ$11</f>
        <v>2.2873090045987244E-2</v>
      </c>
      <c r="GR18" s="12">
        <f>VLOOKUP($EG18,Data!$B:$CP,Daily!GR$10,0)/GR$11</f>
        <v>2.5115297499385989E-2</v>
      </c>
      <c r="GS18" s="12">
        <f>VLOOKUP($EG18,Data!$B:$CP,Daily!GS$10,0)/GS$11</f>
        <v>1.5948936024573684E-2</v>
      </c>
      <c r="GT18" s="12">
        <f>VLOOKUP($EG18,Data!$B:$CP,Daily!GT$10,0)/GT$11</f>
        <v>1.5738580653886464E-2</v>
      </c>
      <c r="GU18" s="12">
        <f>VLOOKUP($EG18,Data!$B:$CP,Daily!GU$10,0)/GU$11</f>
        <v>2.0233353308188515E-2</v>
      </c>
      <c r="GV18" s="12">
        <f>VLOOKUP($EG18,Data!$B:$CP,Daily!GV$10,0)/GV$11</f>
        <v>1.7836082231052566E-2</v>
      </c>
      <c r="GW18" s="12">
        <f>VLOOKUP($EG18,Data!$B:$CP,Daily!GW$10,0)/GW$11</f>
        <v>1.6465573545082671E-2</v>
      </c>
      <c r="GX18" s="12">
        <f>VLOOKUP($EG18,Data!$B:$CP,Daily!GX$10,0)/GX$11</f>
        <v>1.6929107810380761E-2</v>
      </c>
      <c r="GY18" s="12">
        <f>VLOOKUP($EG18,Data!$B:$CP,Daily!GY$10,0)/GY$11</f>
        <v>1.6096767877967603E-2</v>
      </c>
      <c r="GZ18" s="12">
        <f>VLOOKUP($EG18,Data!$B:$CP,Daily!GZ$10,0)/GZ$11</f>
        <v>1.7252440483415118E-2</v>
      </c>
      <c r="HA18" s="12">
        <f>VLOOKUP($EG18,Data!$B:$CP,Daily!HA$10,0)/HA$11</f>
        <v>1.9430072434927965E-2</v>
      </c>
      <c r="HB18" s="12">
        <f>VLOOKUP($EG18,Data!$B:$CP,Daily!HB$10,0)/HB$11</f>
        <v>2.3197713239652185E-2</v>
      </c>
      <c r="HC18" s="12">
        <f>VLOOKUP($EG18,Data!$B:$CP,Daily!HC$10,0)/HC$11</f>
        <v>1.8888759734976172E-2</v>
      </c>
      <c r="HD18" s="12">
        <f>VLOOKUP($EG18,Data!$B:$CP,Daily!HD$10,0)/HD$11</f>
        <v>2.4965083798882681E-2</v>
      </c>
      <c r="HE18" s="12">
        <f>VLOOKUP($EG18,Data!$B:$CP,Daily!HE$10,0)/HE$11</f>
        <v>1.6819193668068267E-2</v>
      </c>
      <c r="HF18" s="12">
        <f>VLOOKUP($EG18,Data!$B:$CP,Daily!HF$10,0)/HF$11</f>
        <v>2.6627873343201811E-2</v>
      </c>
      <c r="HG18" s="12">
        <f>VLOOKUP($EG18,Data!$B:$CP,Daily!HG$10,0)/HG$11</f>
        <v>1.6109397148336528E-2</v>
      </c>
      <c r="HH18" s="12">
        <f>VLOOKUP($EG18,Data!$B:$CP,Daily!HH$10,0)/HH$11</f>
        <v>1.4860509544851321E-2</v>
      </c>
      <c r="HI18" s="12">
        <f>VLOOKUP($EG18,Data!$B:$CP,Daily!HI$10,0)/HI$11</f>
        <v>3.5289499027744552E-2</v>
      </c>
      <c r="HJ18" s="12">
        <f>VLOOKUP($EG18,Data!$B:$CP,Daily!HJ$10,0)/HJ$11</f>
        <v>2.0485210907783435E-2</v>
      </c>
      <c r="HK18" s="12">
        <f>VLOOKUP($EG18,Data!$B:$CP,Daily!HK$10,0)/HK$11</f>
        <v>1.7248336730576221E-2</v>
      </c>
      <c r="HL18" s="12">
        <f>VLOOKUP($EG18,Data!$B:$CP,Daily!HL$10,0)/HL$11</f>
        <v>1.8203200899933526E-2</v>
      </c>
      <c r="HM18" s="12">
        <f>VLOOKUP($EG18,Data!$B:$CP,Daily!HM$10,0)/HM$11</f>
        <v>1.5637661419630695E-2</v>
      </c>
      <c r="HN18" s="12">
        <f>VLOOKUP($EG18,Data!$B:$CP,Daily!HN$10,0)/HN$11</f>
        <v>1.5944886681759536E-2</v>
      </c>
      <c r="HO18" s="12">
        <f>VLOOKUP($EG18,Data!$B:$CP,Daily!HO$10,0)/HO$11</f>
        <v>2.4164406460229926E-2</v>
      </c>
      <c r="HP18" s="12">
        <f>VLOOKUP($EG18,Data!$B:$CP,Daily!HP$10,0)/HP$11</f>
        <v>1.5072094072265169E-2</v>
      </c>
      <c r="HQ18" s="12">
        <f>VLOOKUP($EG18,Data!$B:$CP,Daily!HQ$10,0)/HQ$11</f>
        <v>1.6786456899252775E-2</v>
      </c>
      <c r="HR18" s="12">
        <f>VLOOKUP($EG18,Data!$B:$CP,Daily!HR$10,0)/HR$11</f>
        <v>1.5521704602881572E-2</v>
      </c>
      <c r="HS18" s="12">
        <f>VLOOKUP($EG18,Data!$B:$CP,Daily!HS$10,0)/HS$11</f>
        <v>1.6632034483350794E-2</v>
      </c>
      <c r="HT18" s="12">
        <f>VLOOKUP($EG18,Data!$B:$CP,Daily!HT$10,0)/HT$11</f>
        <v>1.639916564117334E-2</v>
      </c>
      <c r="HU18" s="13"/>
      <c r="HV18" s="40">
        <f t="shared" si="39"/>
        <v>1.4922028344899E-2</v>
      </c>
      <c r="HW18" s="40">
        <f t="shared" si="40"/>
        <v>1.8147257432709171E-2</v>
      </c>
      <c r="HX18" s="40">
        <f t="shared" ref="HX18" si="99">HW18-HV18</f>
        <v>3.2252290878101702E-3</v>
      </c>
      <c r="HY18" s="40">
        <f t="shared" ref="HY18" si="100">HW18+(0.75*HX18)</f>
        <v>2.0566179248566799E-2</v>
      </c>
      <c r="HZ18" s="40">
        <f t="shared" ref="HZ18" si="101">HV18-(0.75*HX18)</f>
        <v>1.2503106529041373E-2</v>
      </c>
      <c r="IA18" s="42"/>
      <c r="IB18" s="12">
        <f t="shared" ref="IB18" si="102">_xlfn.STDEV.P(FM18:HT18)</f>
        <v>4.518784550776157E-3</v>
      </c>
      <c r="IC18" s="12">
        <f t="shared" ref="IC18:IC24" si="103">SUMPRODUCT(HM18:HS18,HM$11:HS$11)/SUM(HM$11:HS$11)</f>
        <v>1.7160397028960953E-2</v>
      </c>
      <c r="ID18" s="12">
        <f t="shared" si="82"/>
        <v>1.9370569589574709E-2</v>
      </c>
      <c r="IE18" s="1"/>
      <c r="IF18" s="7" t="s">
        <v>296</v>
      </c>
      <c r="IG18" s="7" t="s">
        <v>9</v>
      </c>
      <c r="IH18" s="12">
        <f>VLOOKUP($IF18,Data!$B:$CP,Daily!IH$10,0)/IH$11</f>
        <v>0.14082084050135169</v>
      </c>
      <c r="II18" s="12">
        <f>VLOOKUP($IF18,Data!$B:$CP,Daily!II$10,0)/II$11</f>
        <v>0.13840846366145354</v>
      </c>
      <c r="IJ18" s="12">
        <f>VLOOKUP($IF18,Data!$B:$CP,Daily!IJ$10,0)/IJ$11</f>
        <v>0.15133625158391889</v>
      </c>
      <c r="IK18" s="12">
        <f>VLOOKUP($IF18,Data!$B:$CP,Daily!IK$10,0)/IK$11</f>
        <v>0.14744025196072377</v>
      </c>
      <c r="IL18" s="12">
        <f>VLOOKUP($IF18,Data!$B:$CP,Daily!IL$10,0)/IL$11</f>
        <v>0.14913336543090996</v>
      </c>
      <c r="IM18" s="12">
        <f>VLOOKUP($IF18,Data!$B:$CP,Daily!IM$10,0)/IM$11</f>
        <v>0.14482911345685393</v>
      </c>
      <c r="IN18" s="12">
        <f>VLOOKUP($IF18,Data!$B:$CP,Daily!IN$10,0)/IN$11</f>
        <v>0.14810333624610697</v>
      </c>
      <c r="IO18" s="12">
        <f>VLOOKUP($IF18,Data!$B:$CP,Daily!IO$10,0)/IO$11</f>
        <v>0.14638632815006525</v>
      </c>
      <c r="IP18" s="12">
        <f>VLOOKUP($IF18,Data!$B:$CP,Daily!IP$10,0)/IP$11</f>
        <v>0.14436674436674438</v>
      </c>
      <c r="IQ18" s="12">
        <f>VLOOKUP($IF18,Data!$B:$CP,Daily!IQ$10,0)/IQ$11</f>
        <v>0.15545465062471078</v>
      </c>
      <c r="IR18" s="12">
        <f>VLOOKUP($IF18,Data!$B:$CP,Daily!IR$10,0)/IR$11</f>
        <v>0.15941443401504321</v>
      </c>
      <c r="IS18" s="12">
        <f>VLOOKUP($IF18,Data!$B:$CP,Daily!IS$10,0)/IS$11</f>
        <v>0.14962552914360144</v>
      </c>
      <c r="IT18" s="12">
        <f>VLOOKUP($IF18,Data!$B:$CP,Daily!IT$10,0)/IT$11</f>
        <v>0.17924084999738946</v>
      </c>
      <c r="IU18" s="12">
        <f>VLOOKUP($IF18,Data!$B:$CP,Daily!IU$10,0)/IU$11</f>
        <v>0.15246274682522204</v>
      </c>
      <c r="IV18" s="12">
        <f>VLOOKUP($IF18,Data!$B:$CP,Daily!IV$10,0)/IV$11</f>
        <v>0.13291839257443994</v>
      </c>
      <c r="IW18" s="12">
        <f>VLOOKUP($IF18,Data!$B:$CP,Daily!IW$10,0)/IW$11</f>
        <v>0.13611960584437649</v>
      </c>
      <c r="IX18" s="12">
        <f>VLOOKUP($IF18,Data!$B:$CP,Daily!IX$10,0)/IX$11</f>
        <v>0.15709003404155417</v>
      </c>
      <c r="IY18" s="12">
        <f>VLOOKUP($IF18,Data!$B:$CP,Daily!IY$10,0)/IY$11</f>
        <v>0.16914999706693259</v>
      </c>
      <c r="IZ18" s="12">
        <f>VLOOKUP($IF18,Data!$B:$CP,Daily!IZ$10,0)/IZ$11</f>
        <v>0.14919957901733785</v>
      </c>
      <c r="JA18" s="12">
        <f>VLOOKUP($IF18,Data!$B:$CP,Daily!JA$10,0)/JA$11</f>
        <v>0.23483535528596186</v>
      </c>
      <c r="JB18" s="12">
        <f>VLOOKUP($IF18,Data!$B:$CP,Daily!JB$10,0)/JB$11</f>
        <v>0.14835135567037766</v>
      </c>
      <c r="JC18" s="12">
        <f>VLOOKUP($IF18,Data!$B:$CP,Daily!JC$10,0)/JC$11</f>
        <v>0.19871130764371447</v>
      </c>
      <c r="JD18" s="12">
        <f>VLOOKUP($IF18,Data!$B:$CP,Daily!JD$10,0)/JD$11</f>
        <v>0.1496988175801294</v>
      </c>
      <c r="JE18" s="12">
        <f>VLOOKUP($IF18,Data!$B:$CP,Daily!JE$10,0)/JE$11</f>
        <v>0.15894618554126608</v>
      </c>
      <c r="JF18" s="12">
        <f>VLOOKUP($IF18,Data!$B:$CP,Daily!JF$10,0)/JF$11</f>
        <v>0.15649737759390167</v>
      </c>
      <c r="JG18" s="12">
        <f>VLOOKUP($IF18,Data!$B:$CP,Daily!JG$10,0)/JG$11</f>
        <v>0.15141017868999163</v>
      </c>
      <c r="JH18" s="12">
        <f>VLOOKUP($IF18,Data!$B:$CP,Daily!JH$10,0)/JH$11</f>
        <v>0.16685665809496036</v>
      </c>
      <c r="JI18" s="12">
        <f>VLOOKUP($IF18,Data!$B:$CP,Daily!JI$10,0)/JI$11</f>
        <v>0.14822722073961114</v>
      </c>
      <c r="JJ18" s="12">
        <f>VLOOKUP($IF18,Data!$B:$CP,Daily!JJ$10,0)/JJ$11</f>
        <v>0.15098029256399836</v>
      </c>
      <c r="JK18" s="12">
        <f>VLOOKUP($IF18,Data!$B:$CP,Daily!JK$10,0)/JK$11</f>
        <v>0.13233552998994749</v>
      </c>
      <c r="JL18" s="12">
        <f>VLOOKUP($IF18,Data!$B:$CP,Daily!JL$10,0)/JL$11</f>
        <v>0.15359109812296279</v>
      </c>
      <c r="JM18" s="12">
        <f>VLOOKUP($IF18,Data!$B:$CP,Daily!JM$10,0)/JM$11</f>
        <v>0.15543237250554323</v>
      </c>
      <c r="JN18" s="12">
        <f>VLOOKUP($IF18,Data!$B:$CP,Daily!JN$10,0)/JN$11</f>
        <v>0.14990754160627717</v>
      </c>
      <c r="JO18" s="12">
        <f>VLOOKUP($IF18,Data!$B:$CP,Daily!JO$10,0)/JO$11</f>
        <v>0.14391036414565828</v>
      </c>
      <c r="JP18" s="12">
        <f>VLOOKUP($IF18,Data!$B:$CP,Daily!JP$10,0)/JP$11</f>
        <v>0.19498529205771117</v>
      </c>
      <c r="JQ18" s="12">
        <f>VLOOKUP($IF18,Data!$B:$CP,Daily!JQ$10,0)/JQ$11</f>
        <v>0.14280892049418278</v>
      </c>
      <c r="JR18" s="12">
        <f>VLOOKUP($IF18,Data!$B:$CP,Daily!JR$10,0)/JR$11</f>
        <v>0.14114050558495003</v>
      </c>
      <c r="JS18" s="12">
        <f>VLOOKUP($IF18,Data!$B:$CP,Daily!JS$10,0)/JS$11</f>
        <v>0.15561149815584568</v>
      </c>
      <c r="JT18" s="12">
        <f>VLOOKUP($IF18,Data!$B:$CP,Daily!JT$10,0)/JT$11</f>
        <v>0.15742338880385578</v>
      </c>
      <c r="JU18" s="12">
        <f>VLOOKUP($IF18,Data!$B:$CP,Daily!JU$10,0)/JU$11</f>
        <v>0.14779462046956918</v>
      </c>
      <c r="JV18" s="12">
        <f>VLOOKUP($IF18,Data!$B:$CP,Daily!JV$10,0)/JV$11</f>
        <v>0.21030031327643944</v>
      </c>
      <c r="JW18" s="12">
        <f>VLOOKUP($IF18,Data!$B:$CP,Daily!JW$10,0)/JW$11</f>
        <v>0.16203832620307318</v>
      </c>
      <c r="JX18" s="12">
        <f>VLOOKUP($IF18,Data!$B:$CP,Daily!JX$10,0)/JX$11</f>
        <v>0.13589158135081389</v>
      </c>
      <c r="JY18" s="12">
        <f>VLOOKUP($IF18,Data!$B:$CP,Daily!JY$10,0)/JY$11</f>
        <v>0.13348466530138914</v>
      </c>
      <c r="JZ18" s="12">
        <f>VLOOKUP($IF18,Data!$B:$CP,Daily!JZ$10,0)/JZ$11</f>
        <v>0.17037013821418498</v>
      </c>
      <c r="KA18" s="12">
        <f>VLOOKUP($IF18,Data!$B:$CP,Daily!KA$10,0)/KA$11</f>
        <v>0.28872214495941007</v>
      </c>
      <c r="KB18" s="12">
        <f>VLOOKUP($IF18,Data!$B:$CP,Daily!KB$10,0)/KB$11</f>
        <v>0.14966917636322155</v>
      </c>
      <c r="KC18" s="12">
        <f>VLOOKUP($IF18,Data!$B:$CP,Daily!KC$10,0)/KC$11</f>
        <v>0.18382720927169763</v>
      </c>
      <c r="KD18" s="12">
        <f>VLOOKUP($IF18,Data!$B:$CP,Daily!KD$10,0)/KD$11</f>
        <v>0.15819252042421475</v>
      </c>
      <c r="KE18" s="12">
        <f>VLOOKUP($IF18,Data!$B:$CP,Daily!KE$10,0)/KE$11</f>
        <v>0.14208070553248217</v>
      </c>
      <c r="KF18" s="12">
        <f>VLOOKUP($IF18,Data!$B:$CP,Daily!KF$10,0)/KF$11</f>
        <v>0.15357109027185753</v>
      </c>
      <c r="KG18" s="12">
        <f>VLOOKUP($IF18,Data!$B:$CP,Daily!KG$10,0)/KG$11</f>
        <v>0.16556515323844948</v>
      </c>
      <c r="KH18" s="12">
        <f>VLOOKUP($IF18,Data!$B:$CP,Daily!KH$10,0)/KH$11</f>
        <v>0.16356619829804075</v>
      </c>
      <c r="KI18" s="12">
        <f>VLOOKUP($IF18,Data!$B:$CP,Daily!KI$10,0)/KI$11</f>
        <v>0.16224825873332974</v>
      </c>
      <c r="KJ18" s="12">
        <f>VLOOKUP($IF18,Data!$B:$CP,Daily!KJ$10,0)/KJ$11</f>
        <v>0.15348322306861015</v>
      </c>
      <c r="KK18" s="12">
        <f>VLOOKUP($IF18,Data!$B:$CP,Daily!KK$10,0)/KK$11</f>
        <v>0.14773713913609723</v>
      </c>
      <c r="KL18" s="12">
        <f>VLOOKUP($IF18,Data!$B:$CP,Daily!KL$10,0)/KL$11</f>
        <v>0.14654850248251561</v>
      </c>
      <c r="KM18" s="12">
        <f>VLOOKUP($IF18,Data!$B:$CP,Daily!KM$10,0)/KM$11</f>
        <v>0.1620429863683322</v>
      </c>
      <c r="KN18" s="12">
        <f>VLOOKUP($IF18,Data!$B:$CP,Daily!KN$10,0)/KN$11</f>
        <v>0.16371192934606144</v>
      </c>
      <c r="KO18" s="12">
        <f>VLOOKUP($IF18,Data!$B:$CP,Daily!KO$10,0)/KO$11</f>
        <v>0.16144167199829387</v>
      </c>
      <c r="KP18" s="12">
        <f>VLOOKUP($IF18,Data!$B:$CP,Daily!KP$10,0)/KP$11</f>
        <v>0.19293284115265538</v>
      </c>
      <c r="KQ18" s="12">
        <f>VLOOKUP($IF18,Data!$B:$CP,Daily!KQ$10,0)/KQ$11</f>
        <v>0.21192339909303601</v>
      </c>
      <c r="KR18" s="12">
        <f>VLOOKUP($IF18,Data!$B:$CP,Daily!KR$10,0)/KR$11</f>
        <v>0.15255253618250703</v>
      </c>
      <c r="KS18" s="12">
        <f>VLOOKUP($IF18,Data!$B:$CP,Daily!KS$10,0)/KS$11</f>
        <v>0.14708696576653199</v>
      </c>
      <c r="KT18" s="12">
        <f>VLOOKUP($IF18,Data!$B:$CP,Daily!KT$10,0)/KT$11</f>
        <v>0.18423372371237878</v>
      </c>
      <c r="KU18" s="12">
        <f>VLOOKUP($IF18,Data!$B:$CP,Daily!KU$10,0)/KU$11</f>
        <v>0.15869178615093921</v>
      </c>
      <c r="KV18" s="12">
        <f>VLOOKUP($IF18,Data!$B:$CP,Daily!KV$10,0)/KV$11</f>
        <v>0.16303970521481403</v>
      </c>
      <c r="KW18" s="12">
        <f>VLOOKUP($IF18,Data!$B:$CP,Daily!KW$10,0)/KW$11</f>
        <v>0.14760361499749691</v>
      </c>
      <c r="KX18" s="12">
        <f>VLOOKUP($IF18,Data!$B:$CP,Daily!KX$10,0)/KX$11</f>
        <v>0.14384303112313937</v>
      </c>
      <c r="KY18" s="12">
        <f>VLOOKUP($IF18,Data!$B:$CP,Daily!KY$10,0)/KY$11</f>
        <v>0.14297740603953943</v>
      </c>
      <c r="KZ18" s="12">
        <f>VLOOKUP($IF18,Data!$B:$CP,Daily!KZ$10,0)/KZ$11</f>
        <v>0.16848938826466917</v>
      </c>
      <c r="LA18" s="12">
        <f>VLOOKUP($IF18,Data!$B:$CP,Daily!LA$10,0)/LA$11</f>
        <v>0.20152254073985965</v>
      </c>
      <c r="LB18" s="12">
        <f>VLOOKUP($IF18,Data!$B:$CP,Daily!LB$10,0)/LB$11</f>
        <v>0.16687492562180173</v>
      </c>
      <c r="LC18" s="12">
        <f>VLOOKUP($IF18,Data!$B:$CP,Daily!LC$10,0)/LC$11</f>
        <v>0.16232264300756033</v>
      </c>
      <c r="LD18" s="12">
        <f>VLOOKUP($IF18,Data!$B:$CP,Daily!LD$10,0)/LD$11</f>
        <v>0.15447059168302904</v>
      </c>
      <c r="LE18" s="12">
        <f>VLOOKUP($IF18,Data!$B:$CP,Daily!LE$10,0)/LE$11</f>
        <v>0.23340122199592667</v>
      </c>
      <c r="LF18" s="12">
        <f>VLOOKUP($IF18,Data!$B:$CP,Daily!LF$10,0)/LF$11</f>
        <v>0.15212022489622196</v>
      </c>
      <c r="LG18" s="12">
        <f>VLOOKUP($IF18,Data!$B:$CP,Daily!LG$10,0)/LG$11</f>
        <v>0.14837694639180027</v>
      </c>
      <c r="LH18" s="12">
        <f>VLOOKUP($IF18,Data!$B:$CP,Daily!LH$10,0)/LH$11</f>
        <v>0.26832329809559302</v>
      </c>
      <c r="LI18" s="12">
        <f>VLOOKUP($IF18,Data!$B:$CP,Daily!LI$10,0)/LI$11</f>
        <v>0.16720764979384156</v>
      </c>
      <c r="LJ18" s="12">
        <f>VLOOKUP($IF18,Data!$B:$CP,Daily!LJ$10,0)/LJ$11</f>
        <v>0.16577066806529864</v>
      </c>
      <c r="LK18" s="12">
        <f>VLOOKUP($IF18,Data!$B:$CP,Daily!LK$10,0)/LK$11</f>
        <v>0.16333435865887419</v>
      </c>
      <c r="LL18" s="12">
        <f>VLOOKUP($IF18,Data!$B:$CP,Daily!LL$10,0)/LL$11</f>
        <v>0.15265585065007223</v>
      </c>
      <c r="LM18" s="12">
        <f>VLOOKUP($IF18,Data!$B:$CP,Daily!LM$10,0)/LM$11</f>
        <v>0.15680341025708497</v>
      </c>
      <c r="LN18" s="12">
        <f>VLOOKUP($IF18,Data!$B:$CP,Daily!LN$10,0)/LN$11</f>
        <v>0.20931282705129226</v>
      </c>
      <c r="LO18" s="12">
        <f>VLOOKUP($IF18,Data!$B:$CP,Daily!LO$10,0)/LO$11</f>
        <v>0.15210784313725489</v>
      </c>
      <c r="LP18" s="12">
        <f>VLOOKUP($IF18,Data!$B:$CP,Daily!LP$10,0)/LP$11</f>
        <v>0.17154442877291962</v>
      </c>
      <c r="LQ18" s="12">
        <f>VLOOKUP($IF18,Data!$B:$CP,Daily!LQ$10,0)/LQ$11</f>
        <v>0.16953300917012043</v>
      </c>
      <c r="LR18" s="12">
        <f>VLOOKUP($IF18,Data!$B:$CP,Daily!LR$10,0)/LR$11</f>
        <v>0.15415968732551646</v>
      </c>
      <c r="LS18" s="12">
        <f>VLOOKUP($IF18,Data!$B:$CP,Daily!LS$10,0)/LS$11</f>
        <v>0.150997310623039</v>
      </c>
      <c r="LU18" s="40">
        <f>_xlfn.QUARTILE.INC($IH18:$LR18,1)</f>
        <v>0.14810333624610697</v>
      </c>
      <c r="LV18" s="40">
        <f>_xlfn.QUARTILE.INC($IH18:$LR18,3)</f>
        <v>0.16577066806529864</v>
      </c>
      <c r="LW18" s="40">
        <f t="shared" ref="LW18" si="104">LV18-LU18</f>
        <v>1.7667331819191667E-2</v>
      </c>
      <c r="LX18" s="40">
        <f t="shared" ref="LX18" si="105">LV18+(0.75*LW18)</f>
        <v>0.17902116692969239</v>
      </c>
      <c r="LY18" s="40">
        <f>LU18-(0.75*LW18)</f>
        <v>0.13485283738171322</v>
      </c>
      <c r="LZ18" s="45"/>
      <c r="MA18" s="12">
        <f t="shared" ref="MA18" si="106">_xlfn.STDEV.P(JL18:LS18)</f>
        <v>2.8766516501463637E-2</v>
      </c>
      <c r="MB18" s="12">
        <f t="shared" ref="MB18:MB24" si="107">SUMPRODUCT(LL18:LR18,LL$11:LR$11)/SUM(LL$11:LR$11)</f>
        <v>0.1664222091317738</v>
      </c>
      <c r="MC18" s="12">
        <f t="shared" si="83"/>
        <v>0.17249924532683153</v>
      </c>
      <c r="MD18" s="1"/>
    </row>
    <row r="19" spans="4:342" x14ac:dyDescent="0.35">
      <c r="D19" s="59" t="s">
        <v>297</v>
      </c>
      <c r="E19" s="53" t="str">
        <f>VLOOKUP($D19,'Metric Nature'!$C:$D,2,0)&amp;IF(($F19&lt;(EA19)),"Below",IF(($F19&gt;(DZ19)),"Above","Within"))</f>
        <v>NegativeWithin</v>
      </c>
      <c r="F19" s="77">
        <f t="shared" ref="F19:F20" si="108">DU19</f>
        <v>4.6860755281983031E-2</v>
      </c>
      <c r="G19" s="77">
        <f t="shared" ref="G19:G20" si="109">ED19</f>
        <v>4.6066730912526721E-2</v>
      </c>
      <c r="H19" s="78">
        <f t="shared" ref="H19:H20" si="110">IFERROR(((F19-G19)/G19),0)</f>
        <v>1.7236394980230614E-2</v>
      </c>
      <c r="I19" s="74">
        <f t="shared" ref="I19:I20" si="111">EE19</f>
        <v>4.3877290262249603E-2</v>
      </c>
      <c r="J19" s="78">
        <f t="shared" ref="J19:J20" si="112">IFERROR(((F19-I19)/I19),0)</f>
        <v>6.7995653375620843E-2</v>
      </c>
      <c r="K19" s="77"/>
      <c r="L19" s="79"/>
      <c r="M19" s="53" t="str">
        <f>VLOOKUP($D19,'Metric Nature'!$C:$D,2,0)&amp;IF(($N19&lt;(HZ19)),"Below",IF(($N19&gt;(HY19)),"Above","Within"))</f>
        <v>NegativeWithin</v>
      </c>
      <c r="N19" s="77">
        <f>HT19</f>
        <v>4.7460703968440987E-2</v>
      </c>
      <c r="O19" s="49">
        <f t="shared" ref="O19" si="113">IC19</f>
        <v>4.6289540270539671E-2</v>
      </c>
      <c r="P19" s="55">
        <f t="shared" ref="P19" si="114">IFERROR(((N19-O19)/O19),0)</f>
        <v>2.5300828028458226E-2</v>
      </c>
      <c r="Q19" s="49">
        <f t="shared" ref="Q19" si="115">ID19</f>
        <v>4.4185862051744552E-2</v>
      </c>
      <c r="R19" s="78">
        <f t="shared" ref="R19" si="116">IFERROR(((N19-Q19)/Q19),0)</f>
        <v>7.4115152780348137E-2</v>
      </c>
      <c r="S19" s="49"/>
      <c r="T19" s="79"/>
      <c r="U19" s="53" t="str">
        <f>VLOOKUP($D19,'Metric Nature'!$C:$D,2,0)&amp;IF(($V19&lt;(LY19)),"Below",IF(($V19&gt;(LX19)),"Above","Within"))</f>
        <v>NegativeWithin</v>
      </c>
      <c r="V19" s="77">
        <f>LS19</f>
        <v>4.4935006723442403E-2</v>
      </c>
      <c r="W19" s="49">
        <f t="shared" ref="W19" si="117">MB19</f>
        <v>4.5354450247290873E-2</v>
      </c>
      <c r="X19" s="78">
        <f t="shared" ref="X19" si="118">IFERROR(((V19-W19)/W19),0)</f>
        <v>-9.2481227654947571E-3</v>
      </c>
      <c r="Y19" s="49">
        <f t="shared" ref="Y19" si="119">MC19</f>
        <v>4.2901660280970623E-2</v>
      </c>
      <c r="Z19" s="78">
        <f t="shared" ref="Z19" si="120">IFERROR(((V19-Y19)/Y19),0)</f>
        <v>4.7395518708484276E-2</v>
      </c>
      <c r="AA19" s="49"/>
      <c r="AB19" s="79"/>
      <c r="AC19" s="1"/>
      <c r="AD19" s="1"/>
      <c r="AE19" s="1"/>
      <c r="AF19" s="1"/>
      <c r="AG19" s="1"/>
      <c r="AH19" s="1"/>
      <c r="AI19" s="7" t="s">
        <v>298</v>
      </c>
      <c r="AJ19" s="12">
        <f>(VLOOKUP($EG19,Data!$B:$CP,Daily!EI$10,0)+VLOOKUP($IF19,Data!$B:$CP,Daily!IH$10,0))/AJ$11</f>
        <v>4.361023682380262E-2</v>
      </c>
      <c r="AK19" s="12">
        <f>(VLOOKUP($EG19,Data!$B:$CP,Daily!EJ$10,0)+VLOOKUP($IF19,Data!$B:$CP,Daily!II$10,0))/AK$11</f>
        <v>4.3398399101249825E-2</v>
      </c>
      <c r="AL19" s="12">
        <f>(VLOOKUP($EG19,Data!$B:$CP,Daily!EK$10,0)+VLOOKUP($IF19,Data!$B:$CP,Daily!IJ$10,0))/AL$11</f>
        <v>4.739707454800858E-2</v>
      </c>
      <c r="AM19" s="12">
        <f>(VLOOKUP($EG19,Data!$B:$CP,Daily!EL$10,0)+VLOOKUP($IF19,Data!$B:$CP,Daily!IK$10,0))/AM$11</f>
        <v>4.3618823182855877E-2</v>
      </c>
      <c r="AN19" s="12">
        <f>(VLOOKUP($EG19,Data!$B:$CP,Daily!EM$10,0)+VLOOKUP($IF19,Data!$B:$CP,Daily!IL$10,0))/AN$11</f>
        <v>4.2550590401127589E-2</v>
      </c>
      <c r="AO19" s="12">
        <f>(VLOOKUP($EG19,Data!$B:$CP,Daily!EN$10,0)+VLOOKUP($IF19,Data!$B:$CP,Daily!IM$10,0))/AO$11</f>
        <v>4.9353295482302759E-2</v>
      </c>
      <c r="AP19" s="12">
        <f>(VLOOKUP($EG19,Data!$B:$CP,Daily!EO$10,0)+VLOOKUP($IF19,Data!$B:$CP,Daily!IN$10,0))/AP$11</f>
        <v>4.546703900787194E-2</v>
      </c>
      <c r="AQ19" s="12">
        <f>(VLOOKUP($EG19,Data!$B:$CP,Daily!EP$10,0)+VLOOKUP($IF19,Data!$B:$CP,Daily!IO$10,0))/AQ$11</f>
        <v>4.8576231734126472E-2</v>
      </c>
      <c r="AR19" s="12">
        <f>(VLOOKUP($EG19,Data!$B:$CP,Daily!EQ$10,0)+VLOOKUP($IF19,Data!$B:$CP,Daily!IP$10,0))/AR$11</f>
        <v>4.5524088715803442E-2</v>
      </c>
      <c r="AS19" s="12">
        <f>(VLOOKUP($EG19,Data!$B:$CP,Daily!ER$10,0)+VLOOKUP($IF19,Data!$B:$CP,Daily!IQ$10,0))/AS$11</f>
        <v>4.8201045594068424E-2</v>
      </c>
      <c r="AT19" s="12">
        <f>(VLOOKUP($EG19,Data!$B:$CP,Daily!ES$10,0)+VLOOKUP($IF19,Data!$B:$CP,Daily!IR$10,0))/AT$11</f>
        <v>4.5270050069623438E-2</v>
      </c>
      <c r="AU19" s="12">
        <f>(VLOOKUP($EG19,Data!$B:$CP,Daily!ET$10,0)+VLOOKUP($IF19,Data!$B:$CP,Daily!IS$10,0))/AU$11</f>
        <v>4.7339983642557683E-2</v>
      </c>
      <c r="AV19" s="12">
        <f>(VLOOKUP($EG19,Data!$B:$CP,Daily!EU$10,0)+VLOOKUP($IF19,Data!$B:$CP,Daily!IT$10,0))/AV$11</f>
        <v>4.5589526175223653E-2</v>
      </c>
      <c r="AW19" s="12">
        <f>(VLOOKUP($EG19,Data!$B:$CP,Daily!EV$10,0)+VLOOKUP($IF19,Data!$B:$CP,Daily!IU$10,0))/AW$11</f>
        <v>4.177619061557826E-2</v>
      </c>
      <c r="AX19" s="12">
        <f>(VLOOKUP($EG19,Data!$B:$CP,Daily!EW$10,0)+VLOOKUP($IF19,Data!$B:$CP,Daily!IV$10,0))/AX$11</f>
        <v>4.1599249973537374E-2</v>
      </c>
      <c r="AY19" s="12">
        <f>(VLOOKUP($EG19,Data!$B:$CP,Daily!EX$10,0)+VLOOKUP($IF19,Data!$B:$CP,Daily!IW$10,0))/AY$11</f>
        <v>4.0663177204090524E-2</v>
      </c>
      <c r="AZ19" s="12">
        <f>(VLOOKUP($EG19,Data!$B:$CP,Daily!EY$10,0)+VLOOKUP($IF19,Data!$B:$CP,Daily!IX$10,0))/AZ$11</f>
        <v>4.6708814211360035E-2</v>
      </c>
      <c r="BA19" s="12">
        <f>(VLOOKUP($EG19,Data!$B:$CP,Daily!EZ$10,0)+VLOOKUP($IF19,Data!$B:$CP,Daily!IY$10,0))/BA$11</f>
        <v>4.8746996223824238E-2</v>
      </c>
      <c r="BB19" s="12">
        <f>(VLOOKUP($EG19,Data!$B:$CP,Daily!FA$10,0)+VLOOKUP($IF19,Data!$B:$CP,Daily!IZ$10,0))/BB$11</f>
        <v>4.7572581851772343E-2</v>
      </c>
      <c r="BC19" s="12">
        <f>(VLOOKUP($EG19,Data!$B:$CP,Daily!FB$10,0)+VLOOKUP($IF19,Data!$B:$CP,Daily!JA$10,0))/BC$11</f>
        <v>4.5806697157159355E-2</v>
      </c>
      <c r="BD19" s="12">
        <f>(VLOOKUP($EG19,Data!$B:$CP,Daily!FC$10,0)+VLOOKUP($IF19,Data!$B:$CP,Daily!JB$10,0))/BD$11</f>
        <v>4.4636561707966232E-2</v>
      </c>
      <c r="BE19" s="12">
        <f>(VLOOKUP($EG19,Data!$B:$CP,Daily!FD$10,0)+VLOOKUP($IF19,Data!$B:$CP,Daily!JC$10,0))/BE$11</f>
        <v>4.0540132678992896E-2</v>
      </c>
      <c r="BF19" s="12">
        <f>(VLOOKUP($EG19,Data!$B:$CP,Daily!FE$10,0)+VLOOKUP($IF19,Data!$B:$CP,Daily!JD$10,0))/BF$11</f>
        <v>4.0707641372159743E-2</v>
      </c>
      <c r="BG19" s="12">
        <f>(VLOOKUP($EG19,Data!$B:$CP,Daily!FF$10,0)+VLOOKUP($IF19,Data!$B:$CP,Daily!JE$10,0))/BG$11</f>
        <v>4.6258785540241293E-2</v>
      </c>
      <c r="BH19" s="12">
        <f>(VLOOKUP($EG19,Data!$B:$CP,Daily!FG$10,0)+VLOOKUP($IF19,Data!$B:$CP,Daily!JF$10,0))/BH$11</f>
        <v>4.4168029877465355E-2</v>
      </c>
      <c r="BI19" s="12">
        <f>(VLOOKUP($EG19,Data!$B:$CP,Daily!FH$10,0)+VLOOKUP($IF19,Data!$B:$CP,Daily!JG$10,0))/BI$11</f>
        <v>4.7861595968137008E-2</v>
      </c>
      <c r="BJ19" s="12">
        <f>(VLOOKUP($EG19,Data!$B:$CP,Daily!FI$10,0)+VLOOKUP($IF19,Data!$B:$CP,Daily!JH$10,0))/BJ$11</f>
        <v>4.5516607914204858E-2</v>
      </c>
      <c r="BK19" s="12">
        <f>(VLOOKUP($EG19,Data!$B:$CP,Daily!FJ$10,0)+VLOOKUP($IF19,Data!$B:$CP,Daily!JI$10,0))/BK$11</f>
        <v>4.4552526814302586E-2</v>
      </c>
      <c r="BL19" s="12">
        <f>(VLOOKUP($EG19,Data!$B:$CP,Daily!FK$10,0)+VLOOKUP($IF19,Data!$B:$CP,Daily!JJ$10,0))/BL$11</f>
        <v>4.1652027477253731E-2</v>
      </c>
      <c r="BM19" s="12">
        <f>(VLOOKUP($EG19,Data!$B:$CP,Daily!FL$10,0)+VLOOKUP($IF19,Data!$B:$CP,Daily!JK$10,0))/BM$11</f>
        <v>4.2112013681060281E-2</v>
      </c>
      <c r="BN19" s="12">
        <f>(VLOOKUP($EG19,Data!$B:$CP,Daily!FM$10,0)+VLOOKUP($IF19,Data!$B:$CP,Daily!JL$10,0))/BN$11</f>
        <v>4.7727333351116327E-2</v>
      </c>
      <c r="BO19" s="12">
        <f>(VLOOKUP($EG19,Data!$B:$CP,Daily!FN$10,0)+VLOOKUP($IF19,Data!$B:$CP,Daily!JM$10,0))/BO$11</f>
        <v>4.5923992529757214E-2</v>
      </c>
      <c r="BP19" s="12">
        <f>(VLOOKUP($EG19,Data!$B:$CP,Daily!FO$10,0)+VLOOKUP($IF19,Data!$B:$CP,Daily!JN$10,0))/BP$11</f>
        <v>4.6505143680330867E-2</v>
      </c>
      <c r="BQ19" s="12">
        <f>(VLOOKUP($EG19,Data!$B:$CP,Daily!FP$10,0)+VLOOKUP($IF19,Data!$B:$CP,Daily!JO$10,0))/BQ$11</f>
        <v>4.3217487280264894E-2</v>
      </c>
      <c r="BR19" s="12">
        <f>(VLOOKUP($EG19,Data!$B:$CP,Daily!FQ$10,0)+VLOOKUP($IF19,Data!$B:$CP,Daily!JP$10,0))/BR$11</f>
        <v>4.6951571465758228E-2</v>
      </c>
      <c r="BS19" s="12">
        <f>(VLOOKUP($EG19,Data!$B:$CP,Daily!FR$10,0)+VLOOKUP($IF19,Data!$B:$CP,Daily!JQ$10,0))/BS$11</f>
        <v>4.2242551822609498E-2</v>
      </c>
      <c r="BT19" s="12">
        <f>(VLOOKUP($EG19,Data!$B:$CP,Daily!FS$10,0)+VLOOKUP($IF19,Data!$B:$CP,Daily!JR$10,0))/BT$11</f>
        <v>4.1141646126557782E-2</v>
      </c>
      <c r="BU19" s="12">
        <f>(VLOOKUP($EG19,Data!$B:$CP,Daily!FT$10,0)+VLOOKUP($IF19,Data!$B:$CP,Daily!JS$10,0))/BU$11</f>
        <v>4.5531269668707443E-2</v>
      </c>
      <c r="BV19" s="12">
        <f>(VLOOKUP($EG19,Data!$B:$CP,Daily!FU$10,0)+VLOOKUP($IF19,Data!$B:$CP,Daily!JT$10,0))/BV$11</f>
        <v>4.4617235225208933E-2</v>
      </c>
      <c r="BW19" s="12">
        <f>(VLOOKUP($EG19,Data!$B:$CP,Daily!FV$10,0)+VLOOKUP($IF19,Data!$B:$CP,Daily!JU$10,0))/BW$11</f>
        <v>4.7805600065180198E-2</v>
      </c>
      <c r="BX19" s="12">
        <f>(VLOOKUP($EG19,Data!$B:$CP,Daily!FW$10,0)+VLOOKUP($IF19,Data!$B:$CP,Daily!JV$10,0))/BX$11</f>
        <v>4.6890107394309072E-2</v>
      </c>
      <c r="BY19" s="12">
        <f>(VLOOKUP($EG19,Data!$B:$CP,Daily!FX$10,0)+VLOOKUP($IF19,Data!$B:$CP,Daily!JW$10,0))/BY$11</f>
        <v>4.3013318161518647E-2</v>
      </c>
      <c r="BZ19" s="12">
        <f>(VLOOKUP($EG19,Data!$B:$CP,Daily!FY$10,0)+VLOOKUP($IF19,Data!$B:$CP,Daily!JX$10,0))/BZ$11</f>
        <v>4.0225568391811822E-2</v>
      </c>
      <c r="CA19" s="12">
        <f>(VLOOKUP($EG19,Data!$B:$CP,Daily!FZ$10,0)+VLOOKUP($IF19,Data!$B:$CP,Daily!JY$10,0))/CA$11</f>
        <v>3.9446572251417712E-2</v>
      </c>
      <c r="CB19" s="12">
        <f>(VLOOKUP($EG19,Data!$B:$CP,Daily!GA$10,0)+VLOOKUP($IF19,Data!$B:$CP,Daily!JZ$10,0))/CB$11</f>
        <v>4.577558889779712E-2</v>
      </c>
      <c r="CC19" s="12">
        <f>(VLOOKUP($EG19,Data!$B:$CP,Daily!GB$10,0)+VLOOKUP($IF19,Data!$B:$CP,Daily!KA$10,0))/CC$11</f>
        <v>3.851164810621336E-2</v>
      </c>
      <c r="CD19" s="12">
        <f>(VLOOKUP($EG19,Data!$B:$CP,Daily!GC$10,0)+VLOOKUP($IF19,Data!$B:$CP,Daily!KB$10,0))/CD$11</f>
        <v>4.6436958511894492E-2</v>
      </c>
      <c r="CE19" s="12">
        <f>(VLOOKUP($EG19,Data!$B:$CP,Daily!GD$10,0)+VLOOKUP($IF19,Data!$B:$CP,Daily!KC$10,0))/CE$11</f>
        <v>4.4228450412843755E-2</v>
      </c>
      <c r="CF19" s="12">
        <f>(VLOOKUP($EG19,Data!$B:$CP,Daily!GE$10,0)+VLOOKUP($IF19,Data!$B:$CP,Daily!KD$10,0))/CF$11</f>
        <v>4.1939269914833426E-2</v>
      </c>
      <c r="CG19" s="12">
        <f>(VLOOKUP($EG19,Data!$B:$CP,Daily!GF$10,0)+VLOOKUP($IF19,Data!$B:$CP,Daily!KE$10,0))/CG$11</f>
        <v>4.0790652576800812E-2</v>
      </c>
      <c r="CH19" s="12">
        <f>(VLOOKUP($EG19,Data!$B:$CP,Daily!GG$10,0)+VLOOKUP($IF19,Data!$B:$CP,Daily!KF$10,0))/CH$11</f>
        <v>3.9470308910462139E-2</v>
      </c>
      <c r="CI19" s="12">
        <f>(VLOOKUP($EG19,Data!$B:$CP,Daily!GH$10,0)+VLOOKUP($IF19,Data!$B:$CP,Daily!KG$10,0))/CI$11</f>
        <v>4.4887892042533212E-2</v>
      </c>
      <c r="CJ19" s="12">
        <f>(VLOOKUP($EG19,Data!$B:$CP,Daily!GI$10,0)+VLOOKUP($IF19,Data!$B:$CP,Daily!KH$10,0))/CJ$11</f>
        <v>4.1413102370613498E-2</v>
      </c>
      <c r="CK19" s="12">
        <f>(VLOOKUP($EG19,Data!$B:$CP,Daily!GJ$10,0)+VLOOKUP($IF19,Data!$B:$CP,Daily!KI$10,0))/CK$11</f>
        <v>4.513994775990772E-2</v>
      </c>
      <c r="CL19" s="12">
        <f>(VLOOKUP($EG19,Data!$B:$CP,Daily!GK$10,0)+VLOOKUP($IF19,Data!$B:$CP,Daily!KJ$10,0))/CL$11</f>
        <v>4.4795666658189862E-2</v>
      </c>
      <c r="CM19" s="12">
        <f>(VLOOKUP($EG19,Data!$B:$CP,Daily!GL$10,0)+VLOOKUP($IF19,Data!$B:$CP,Daily!KK$10,0))/CM$11</f>
        <v>4.2567935134575033E-2</v>
      </c>
      <c r="CN19" s="12">
        <f>(VLOOKUP($EG19,Data!$B:$CP,Daily!GM$10,0)+VLOOKUP($IF19,Data!$B:$CP,Daily!KL$10,0))/CN$11</f>
        <v>4.0819051858446476E-2</v>
      </c>
      <c r="CO19" s="12">
        <f>(VLOOKUP($EG19,Data!$B:$CP,Daily!GN$10,0)+VLOOKUP($IF19,Data!$B:$CP,Daily!KM$10,0))/CO$11</f>
        <v>3.9015045889356337E-2</v>
      </c>
      <c r="CP19" s="12">
        <f>(VLOOKUP($EG19,Data!$B:$CP,Daily!GO$10,0)+VLOOKUP($IF19,Data!$B:$CP,Daily!KN$10,0))/CP$11</f>
        <v>4.373943611677604E-2</v>
      </c>
      <c r="CQ19" s="12">
        <f>(VLOOKUP($EG19,Data!$B:$CP,Daily!GP$10,0)+VLOOKUP($IF19,Data!$B:$CP,Daily!KO$10,0))/CQ$11</f>
        <v>4.1461313113906599E-2</v>
      </c>
      <c r="CR19" s="12">
        <f>(VLOOKUP($EG19,Data!$B:$CP,Daily!GQ$10,0)+VLOOKUP($IF19,Data!$B:$CP,Daily!KP$10,0))/CR$11</f>
        <v>4.754397375714043E-2</v>
      </c>
      <c r="CS19" s="12">
        <f>(VLOOKUP($EG19,Data!$B:$CP,Daily!GR$10,0)+VLOOKUP($IF19,Data!$B:$CP,Daily!KQ$10,0))/CS$11</f>
        <v>4.493822377796533E-2</v>
      </c>
      <c r="CT19" s="12">
        <f>(VLOOKUP($EG19,Data!$B:$CP,Daily!GS$10,0)+VLOOKUP($IF19,Data!$B:$CP,Daily!KR$10,0))/CT$11</f>
        <v>4.2536565035620789E-2</v>
      </c>
      <c r="CU19" s="12">
        <f>(VLOOKUP($EG19,Data!$B:$CP,Daily!GT$10,0)+VLOOKUP($IF19,Data!$B:$CP,Daily!KS$10,0))/CU$11</f>
        <v>4.0812661929559041E-2</v>
      </c>
      <c r="CV19" s="12">
        <f>(VLOOKUP($EG19,Data!$B:$CP,Daily!GU$10,0)+VLOOKUP($IF19,Data!$B:$CP,Daily!KT$10,0))/CV$11</f>
        <v>3.7822376788343506E-2</v>
      </c>
      <c r="CW19" s="12">
        <f>(VLOOKUP($EG19,Data!$B:$CP,Daily!GV$10,0)+VLOOKUP($IF19,Data!$B:$CP,Daily!KU$10,0))/CW$11</f>
        <v>4.464688743895933E-2</v>
      </c>
      <c r="CX19" s="12">
        <f>(VLOOKUP($EG19,Data!$B:$CP,Daily!GW$10,0)+VLOOKUP($IF19,Data!$B:$CP,Daily!KV$10,0))/CX$11</f>
        <v>4.2037512596300751E-2</v>
      </c>
      <c r="CY19" s="12">
        <f>(VLOOKUP($EG19,Data!$B:$CP,Daily!GX$10,0)+VLOOKUP($IF19,Data!$B:$CP,Daily!KW$10,0))/CY$11</f>
        <v>4.6019047139467105E-2</v>
      </c>
      <c r="CZ19" s="12">
        <f>(VLOOKUP($EG19,Data!$B:$CP,Daily!GY$10,0)+VLOOKUP($IF19,Data!$B:$CP,Daily!KX$10,0))/CZ$11</f>
        <v>4.1974525180182222E-2</v>
      </c>
      <c r="DA19" s="12">
        <f>(VLOOKUP($EG19,Data!$B:$CP,Daily!GZ$10,0)+VLOOKUP($IF19,Data!$B:$CP,Daily!KY$10,0))/DA$11</f>
        <v>4.1203916672143001E-2</v>
      </c>
      <c r="DB19" s="12">
        <f>(VLOOKUP($EG19,Data!$B:$CP,Daily!HA$10,0)+VLOOKUP($IF19,Data!$B:$CP,Daily!KZ$10,0))/DB$11</f>
        <v>4.0487687107677452E-2</v>
      </c>
      <c r="DC19" s="12">
        <f>(VLOOKUP($EG19,Data!$B:$CP,Daily!HB$10,0)+VLOOKUP($IF19,Data!$B:$CP,Daily!LA$10,0))/DC$11</f>
        <v>3.9732153042367276E-2</v>
      </c>
      <c r="DD19" s="12">
        <f>(VLOOKUP($EG19,Data!$B:$CP,Daily!HC$10,0)+VLOOKUP($IF19,Data!$B:$CP,Daily!LB$10,0))/DD$11</f>
        <v>4.8162925289372154E-2</v>
      </c>
      <c r="DE19" s="12">
        <f>(VLOOKUP($EG19,Data!$B:$CP,Daily!HD$10,0)+VLOOKUP($IF19,Data!$B:$CP,Daily!LC$10,0))/DE$11</f>
        <v>4.5798615429258387E-2</v>
      </c>
      <c r="DF19" s="12">
        <f>(VLOOKUP($EG19,Data!$B:$CP,Daily!HE$10,0)+VLOOKUP($IF19,Data!$B:$CP,Daily!LD$10,0))/DF$11</f>
        <v>4.7751319058652743E-2</v>
      </c>
      <c r="DG19" s="12">
        <f>(VLOOKUP($EG19,Data!$B:$CP,Daily!HF$10,0)+VLOOKUP($IF19,Data!$B:$CP,Daily!LE$10,0))/DG$11</f>
        <v>4.5941271352779992E-2</v>
      </c>
      <c r="DH19" s="12">
        <f>(VLOOKUP($EG19,Data!$B:$CP,Daily!HG$10,0)+VLOOKUP($IF19,Data!$B:$CP,Daily!LF$10,0))/DH$11</f>
        <v>4.2565446351714012E-2</v>
      </c>
      <c r="DI19" s="12">
        <f>(VLOOKUP($EG19,Data!$B:$CP,Daily!HH$10,0)+VLOOKUP($IF19,Data!$B:$CP,Daily!LG$10,0))/DI$11</f>
        <v>4.1128169303016694E-2</v>
      </c>
      <c r="DJ19" s="12">
        <f>(VLOOKUP($EG19,Data!$B:$CP,Daily!HI$10,0)+VLOOKUP($IF19,Data!$B:$CP,Daily!LH$10,0))/DJ$11</f>
        <v>3.8087005280127095E-2</v>
      </c>
      <c r="DK19" s="12">
        <f>(VLOOKUP($EG19,Data!$B:$CP,Daily!HJ$10,0)+VLOOKUP($IF19,Data!$B:$CP,Daily!LI$10,0))/DK$11</f>
        <v>4.7389604169198546E-2</v>
      </c>
      <c r="DL19" s="12">
        <f>(VLOOKUP($EG19,Data!$B:$CP,Daily!HK$10,0)+VLOOKUP($IF19,Data!$B:$CP,Daily!LJ$10,0))/DL$11</f>
        <v>4.4340282966190338E-2</v>
      </c>
      <c r="DM19" s="12">
        <f>(VLOOKUP($EG19,Data!$B:$CP,Daily!HL$10,0)+VLOOKUP($IF19,Data!$B:$CP,Daily!LK$10,0))/DM$11</f>
        <v>4.6191126235279517E-2</v>
      </c>
      <c r="DN19" s="12">
        <f>(VLOOKUP($EG19,Data!$B:$CP,Daily!HM$10,0)+VLOOKUP($IF19,Data!$B:$CP,Daily!LL$10,0))/DN$11</f>
        <v>4.5967710101448706E-2</v>
      </c>
      <c r="DO19" s="12">
        <f>(VLOOKUP($EG19,Data!$B:$CP,Daily!HN$10,0)+VLOOKUP($IF19,Data!$B:$CP,Daily!LM$10,0))/DO$11</f>
        <v>4.5088067477052837E-2</v>
      </c>
      <c r="DP19" s="12">
        <f>(VLOOKUP($EG19,Data!$B:$CP,Daily!HO$10,0)+VLOOKUP($IF19,Data!$B:$CP,Daily!LN$10,0))/DP$11</f>
        <v>4.3598061195095378E-2</v>
      </c>
      <c r="DQ19" s="12">
        <f>(VLOOKUP($EG19,Data!$B:$CP,Daily!HP$10,0)+VLOOKUP($IF19,Data!$B:$CP,Daily!LO$10,0))/DQ$11</f>
        <v>4.2749524742888852E-2</v>
      </c>
      <c r="DR19" s="12">
        <f>(VLOOKUP($EG19,Data!$B:$CP,Daily!HQ$10,0)+VLOOKUP($IF19,Data!$B:$CP,Daily!LP$10,0))/DR$11</f>
        <v>4.8322629256216137E-2</v>
      </c>
      <c r="DS19" s="12">
        <f>(VLOOKUP($EG19,Data!$B:$CP,Daily!HR$10,0)+VLOOKUP($IF19,Data!$B:$CP,Daily!LQ$10,0))/DS$11</f>
        <v>4.7757123601141031E-2</v>
      </c>
      <c r="DT19" s="12">
        <f>(VLOOKUP($EG19,Data!$B:$CP,Daily!HS$10,0)+VLOOKUP($IF19,Data!$B:$CP,Daily!LR$10,0))/DT$11</f>
        <v>4.9999343323570741E-2</v>
      </c>
      <c r="DU19" s="12">
        <f>(VLOOKUP($EG19,Data!$B:$CP,Daily!HT$10,0)+VLOOKUP($IF19,Data!$B:$CP,Daily!LS$10,0))/DU$11</f>
        <v>4.6860755281983031E-2</v>
      </c>
      <c r="DV19" s="13"/>
      <c r="DW19" s="12">
        <f t="shared" si="16"/>
        <v>4.177619061557826E-2</v>
      </c>
      <c r="DX19" s="12">
        <f t="shared" si="17"/>
        <v>4.6258785540241293E-2</v>
      </c>
      <c r="DY19" s="12">
        <f t="shared" si="95"/>
        <v>4.4825949246630331E-3</v>
      </c>
      <c r="DZ19" s="12">
        <f>DX19+(0.75*DY19)</f>
        <v>4.9620731733738571E-2</v>
      </c>
      <c r="EA19" s="12">
        <f>DW19-(0.75*DY19)</f>
        <v>3.8414244422080981E-2</v>
      </c>
      <c r="EB19" s="14"/>
      <c r="EC19" s="12">
        <f t="shared" si="96"/>
        <v>2.8921245422834844E-3</v>
      </c>
      <c r="ED19" s="12">
        <f>SUMPRODUCT(DN19:DT19,DN$11:DT$11)/SUM(DN$11:DT$11)</f>
        <v>4.6066730912526721E-2</v>
      </c>
      <c r="EE19" s="12">
        <f>SUMPRODUCT(CR19:DT19,CR$11:DT$11)/SUM(CR$11:DT$11)</f>
        <v>4.3877290262249603E-2</v>
      </c>
      <c r="EF19" s="1"/>
      <c r="EG19" s="7" t="s">
        <v>299</v>
      </c>
      <c r="EH19" s="7" t="s">
        <v>10</v>
      </c>
      <c r="EI19" s="12">
        <f>VLOOKUP($EG19,Data!$B:$CP,Daily!EI$10,0)/EI$11</f>
        <v>4.4273175572992589E-2</v>
      </c>
      <c r="EJ19" s="12">
        <f>VLOOKUP($EG19,Data!$B:$CP,Daily!EJ$10,0)/EJ$11</f>
        <v>4.4156230257534651E-2</v>
      </c>
      <c r="EK19" s="12">
        <f>VLOOKUP($EG19,Data!$B:$CP,Daily!EK$10,0)/EK$11</f>
        <v>4.7672218889862963E-2</v>
      </c>
      <c r="EL19" s="12">
        <f>VLOOKUP($EG19,Data!$B:$CP,Daily!EL$10,0)/EL$11</f>
        <v>4.3973153843178216E-2</v>
      </c>
      <c r="EM19" s="12">
        <f>VLOOKUP($EG19,Data!$B:$CP,Daily!EM$10,0)/EM$11</f>
        <v>4.3363634645550243E-2</v>
      </c>
      <c r="EN19" s="12">
        <f>VLOOKUP($EG19,Data!$B:$CP,Daily!EN$10,0)/EN$11</f>
        <v>5.1175222073736343E-2</v>
      </c>
      <c r="EO19" s="12">
        <f>VLOOKUP($EG19,Data!$B:$CP,Daily!EO$10,0)/EO$11</f>
        <v>4.6699834645726648E-2</v>
      </c>
      <c r="EP19" s="12">
        <f>VLOOKUP($EG19,Data!$B:$CP,Daily!EP$10,0)/EP$11</f>
        <v>4.8979341211145375E-2</v>
      </c>
      <c r="EQ19" s="12">
        <f>VLOOKUP($EG19,Data!$B:$CP,Daily!EQ$10,0)/EQ$11</f>
        <v>4.6127606791224122E-2</v>
      </c>
      <c r="ER19" s="12">
        <f>VLOOKUP($EG19,Data!$B:$CP,Daily!ER$10,0)/ER$11</f>
        <v>4.8160343328585431E-2</v>
      </c>
      <c r="ES19" s="12">
        <f>VLOOKUP($EG19,Data!$B:$CP,Daily!ES$10,0)/ES$11</f>
        <v>4.6305840253602751E-2</v>
      </c>
      <c r="ET19" s="12">
        <f>VLOOKUP($EG19,Data!$B:$CP,Daily!ET$10,0)/ET$11</f>
        <v>4.8087883879792959E-2</v>
      </c>
      <c r="EU19" s="12">
        <f>VLOOKUP($EG19,Data!$B:$CP,Daily!EU$10,0)/EU$11</f>
        <v>4.6687867367543309E-2</v>
      </c>
      <c r="EV19" s="12">
        <f>VLOOKUP($EG19,Data!$B:$CP,Daily!EV$10,0)/EV$11</f>
        <v>4.2232927523740631E-2</v>
      </c>
      <c r="EW19" s="12">
        <f>VLOOKUP($EG19,Data!$B:$CP,Daily!EW$10,0)/EW$11</f>
        <v>4.1987890886644515E-2</v>
      </c>
      <c r="EX19" s="12">
        <f>VLOOKUP($EG19,Data!$B:$CP,Daily!EX$10,0)/EX$11</f>
        <v>4.1453847673335778E-2</v>
      </c>
      <c r="EY19" s="12">
        <f>VLOOKUP($EG19,Data!$B:$CP,Daily!EY$10,0)/EY$11</f>
        <v>4.7394998695635973E-2</v>
      </c>
      <c r="EZ19" s="12">
        <f>VLOOKUP($EG19,Data!$B:$CP,Daily!EZ$10,0)/EZ$11</f>
        <v>4.8902418860694241E-2</v>
      </c>
      <c r="FA19" s="12">
        <f>VLOOKUP($EG19,Data!$B:$CP,Daily!FA$10,0)/FA$11</f>
        <v>4.7714190975794317E-2</v>
      </c>
      <c r="FB19" s="12">
        <f>VLOOKUP($EG19,Data!$B:$CP,Daily!FB$10,0)/FB$11</f>
        <v>4.7098473237194412E-2</v>
      </c>
      <c r="FC19" s="12">
        <f>VLOOKUP($EG19,Data!$B:$CP,Daily!FC$10,0)/FC$11</f>
        <v>4.5353308697791979E-2</v>
      </c>
      <c r="FD19" s="12">
        <f>VLOOKUP($EG19,Data!$B:$CP,Daily!FD$10,0)/FD$11</f>
        <v>4.1677241291796209E-2</v>
      </c>
      <c r="FE19" s="12">
        <f>VLOOKUP($EG19,Data!$B:$CP,Daily!FE$10,0)/FE$11</f>
        <v>4.1852773441726041E-2</v>
      </c>
      <c r="FF19" s="12">
        <f>VLOOKUP($EG19,Data!$B:$CP,Daily!FF$10,0)/FF$11</f>
        <v>4.6928253080485885E-2</v>
      </c>
      <c r="FG19" s="12">
        <f>VLOOKUP($EG19,Data!$B:$CP,Daily!FG$10,0)/FG$11</f>
        <v>4.4631391621755528E-2</v>
      </c>
      <c r="FH19" s="12">
        <f>VLOOKUP($EG19,Data!$B:$CP,Daily!FH$10,0)/FH$11</f>
        <v>4.8718217745602067E-2</v>
      </c>
      <c r="FI19" s="12">
        <f>VLOOKUP($EG19,Data!$B:$CP,Daily!FI$10,0)/FI$11</f>
        <v>4.6464138987253559E-2</v>
      </c>
      <c r="FJ19" s="12">
        <f>VLOOKUP($EG19,Data!$B:$CP,Daily!FJ$10,0)/FJ$11</f>
        <v>4.5304283095739313E-2</v>
      </c>
      <c r="FK19" s="12">
        <f>VLOOKUP($EG19,Data!$B:$CP,Daily!FK$10,0)/FK$11</f>
        <v>4.2432342131640495E-2</v>
      </c>
      <c r="FL19" s="12">
        <f>VLOOKUP($EG19,Data!$B:$CP,Daily!FL$10,0)/FL$11</f>
        <v>4.2878718696217205E-2</v>
      </c>
      <c r="FM19" s="12">
        <f>VLOOKUP($EG19,Data!$B:$CP,Daily!FM$10,0)/FM$11</f>
        <v>4.79067571348629E-2</v>
      </c>
      <c r="FN19" s="12">
        <f>VLOOKUP($EG19,Data!$B:$CP,Daily!FN$10,0)/FN$11</f>
        <v>4.6325140773789047E-2</v>
      </c>
      <c r="FO19" s="12">
        <f>VLOOKUP($EG19,Data!$B:$CP,Daily!FO$10,0)/FO$11</f>
        <v>4.7504446210315208E-2</v>
      </c>
      <c r="FP19" s="12">
        <f>VLOOKUP($EG19,Data!$B:$CP,Daily!FP$10,0)/FP$11</f>
        <v>4.4497200765360359E-2</v>
      </c>
      <c r="FQ19" s="12">
        <f>VLOOKUP($EG19,Data!$B:$CP,Daily!FQ$10,0)/FQ$11</f>
        <v>4.7505228562892139E-2</v>
      </c>
      <c r="FR19" s="12">
        <f>VLOOKUP($EG19,Data!$B:$CP,Daily!FR$10,0)/FR$11</f>
        <v>4.3222803079379903E-2</v>
      </c>
      <c r="FS19" s="12">
        <f>VLOOKUP($EG19,Data!$B:$CP,Daily!FS$10,0)/FS$11</f>
        <v>4.1626308925479909E-2</v>
      </c>
      <c r="FT19" s="12">
        <f>VLOOKUP($EG19,Data!$B:$CP,Daily!FT$10,0)/FT$11</f>
        <v>4.6103318378859295E-2</v>
      </c>
      <c r="FU19" s="12">
        <f>VLOOKUP($EG19,Data!$B:$CP,Daily!FU$10,0)/FU$11</f>
        <v>4.4576415231225255E-2</v>
      </c>
      <c r="FV19" s="12">
        <f>VLOOKUP($EG19,Data!$B:$CP,Daily!FV$10,0)/FV$11</f>
        <v>4.888223339394588E-2</v>
      </c>
      <c r="FW19" s="12">
        <f>VLOOKUP($EG19,Data!$B:$CP,Daily!FW$10,0)/FW$11</f>
        <v>4.7737813575680965E-2</v>
      </c>
      <c r="FX19" s="12">
        <f>VLOOKUP($EG19,Data!$B:$CP,Daily!FX$10,0)/FX$11</f>
        <v>4.3700285580599879E-2</v>
      </c>
      <c r="FY19" s="12">
        <f>VLOOKUP($EG19,Data!$B:$CP,Daily!FY$10,0)/FY$11</f>
        <v>4.1354715287782527E-2</v>
      </c>
      <c r="FZ19" s="12">
        <f>VLOOKUP($EG19,Data!$B:$CP,Daily!FZ$10,0)/FZ$11</f>
        <v>3.9694704244737089E-2</v>
      </c>
      <c r="GA19" s="12">
        <f>VLOOKUP($EG19,Data!$B:$CP,Daily!GA$10,0)/GA$11</f>
        <v>4.5862020230571988E-2</v>
      </c>
      <c r="GB19" s="12">
        <f>VLOOKUP($EG19,Data!$B:$CP,Daily!GB$10,0)/GB$11</f>
        <v>3.9314896612226993E-2</v>
      </c>
      <c r="GC19" s="12">
        <f>VLOOKUP($EG19,Data!$B:$CP,Daily!GC$10,0)/GC$11</f>
        <v>4.6845554037932884E-2</v>
      </c>
      <c r="GD19" s="12">
        <f>VLOOKUP($EG19,Data!$B:$CP,Daily!GD$10,0)/GD$11</f>
        <v>4.4811584033680449E-2</v>
      </c>
      <c r="GE19" s="12">
        <f>VLOOKUP($EG19,Data!$B:$CP,Daily!GE$10,0)/GE$11</f>
        <v>4.249157664659791E-2</v>
      </c>
      <c r="GF19" s="12">
        <f>VLOOKUP($EG19,Data!$B:$CP,Daily!GF$10,0)/GF$11</f>
        <v>4.1428663633136478E-2</v>
      </c>
      <c r="GG19" s="12">
        <f>VLOOKUP($EG19,Data!$B:$CP,Daily!GG$10,0)/GG$11</f>
        <v>3.9588573144637561E-2</v>
      </c>
      <c r="GH19" s="12">
        <f>VLOOKUP($EG19,Data!$B:$CP,Daily!GH$10,0)/GH$11</f>
        <v>4.5529654765417531E-2</v>
      </c>
      <c r="GI19" s="12">
        <f>VLOOKUP($EG19,Data!$B:$CP,Daily!GI$10,0)/GI$11</f>
        <v>4.1841435387960799E-2</v>
      </c>
      <c r="GJ19" s="12">
        <f>VLOOKUP($EG19,Data!$B:$CP,Daily!GJ$10,0)/GJ$11</f>
        <v>4.6221441124780313E-2</v>
      </c>
      <c r="GK19" s="12">
        <f>VLOOKUP($EG19,Data!$B:$CP,Daily!GK$10,0)/GK$11</f>
        <v>4.4959070991093648E-2</v>
      </c>
      <c r="GL19" s="12">
        <f>VLOOKUP($EG19,Data!$B:$CP,Daily!GL$10,0)/GL$11</f>
        <v>4.3077341862601655E-2</v>
      </c>
      <c r="GM19" s="12">
        <f>VLOOKUP($EG19,Data!$B:$CP,Daily!GM$10,0)/GM$11</f>
        <v>4.1772056797976506E-2</v>
      </c>
      <c r="GN19" s="12">
        <f>VLOOKUP($EG19,Data!$B:$CP,Daily!GN$10,0)/GN$11</f>
        <v>3.9489123927359808E-2</v>
      </c>
      <c r="GO19" s="12">
        <f>VLOOKUP($EG19,Data!$B:$CP,Daily!GO$10,0)/GO$11</f>
        <v>4.3698343852721561E-2</v>
      </c>
      <c r="GP19" s="12">
        <f>VLOOKUP($EG19,Data!$B:$CP,Daily!GP$10,0)/GP$11</f>
        <v>4.1944362304665285E-2</v>
      </c>
      <c r="GQ19" s="12">
        <f>VLOOKUP($EG19,Data!$B:$CP,Daily!GQ$10,0)/GQ$11</f>
        <v>4.856475300400534E-2</v>
      </c>
      <c r="GR19" s="12">
        <f>VLOOKUP($EG19,Data!$B:$CP,Daily!GR$10,0)/GR$11</f>
        <v>4.5382187332284211E-2</v>
      </c>
      <c r="GS19" s="12">
        <f>VLOOKUP($EG19,Data!$B:$CP,Daily!GS$10,0)/GS$11</f>
        <v>4.3183626671686362E-2</v>
      </c>
      <c r="GT19" s="12">
        <f>VLOOKUP($EG19,Data!$B:$CP,Daily!GT$10,0)/GT$11</f>
        <v>4.0884809142238902E-2</v>
      </c>
      <c r="GU19" s="12">
        <f>VLOOKUP($EG19,Data!$B:$CP,Daily!GU$10,0)/GU$11</f>
        <v>3.8563220416651979E-2</v>
      </c>
      <c r="GV19" s="12">
        <f>VLOOKUP($EG19,Data!$B:$CP,Daily!GV$10,0)/GV$11</f>
        <v>4.5034746792952662E-2</v>
      </c>
      <c r="GW19" s="12">
        <f>VLOOKUP($EG19,Data!$B:$CP,Daily!GW$10,0)/GW$11</f>
        <v>4.2049087346602045E-2</v>
      </c>
      <c r="GX19" s="12">
        <f>VLOOKUP($EG19,Data!$B:$CP,Daily!GX$10,0)/GX$11</f>
        <v>4.7603294849316878E-2</v>
      </c>
      <c r="GY19" s="12">
        <f>VLOOKUP($EG19,Data!$B:$CP,Daily!GY$10,0)/GY$11</f>
        <v>4.2459375026600951E-2</v>
      </c>
      <c r="GZ19" s="12">
        <f>VLOOKUP($EG19,Data!$B:$CP,Daily!GZ$10,0)/GZ$11</f>
        <v>4.148388327293534E-2</v>
      </c>
      <c r="HA19" s="12">
        <f>VLOOKUP($EG19,Data!$B:$CP,Daily!HA$10,0)/HA$11</f>
        <v>4.0873995064873041E-2</v>
      </c>
      <c r="HB19" s="12">
        <f>VLOOKUP($EG19,Data!$B:$CP,Daily!HB$10,0)/HB$11</f>
        <v>4.0340913353690104E-2</v>
      </c>
      <c r="HC19" s="12">
        <f>VLOOKUP($EG19,Data!$B:$CP,Daily!HC$10,0)/HC$11</f>
        <v>4.7725599597039793E-2</v>
      </c>
      <c r="HD19" s="12">
        <f>VLOOKUP($EG19,Data!$B:$CP,Daily!HD$10,0)/HD$11</f>
        <v>4.5827513966480445E-2</v>
      </c>
      <c r="HE19" s="12">
        <f>VLOOKUP($EG19,Data!$B:$CP,Daily!HE$10,0)/HE$11</f>
        <v>4.8249832815749218E-2</v>
      </c>
      <c r="HF19" s="12">
        <f>VLOOKUP($EG19,Data!$B:$CP,Daily!HF$10,0)/HF$11</f>
        <v>4.613513007673592E-2</v>
      </c>
      <c r="HG19" s="12">
        <f>VLOOKUP($EG19,Data!$B:$CP,Daily!HG$10,0)/HG$11</f>
        <v>4.274159926623864E-2</v>
      </c>
      <c r="HH19" s="12">
        <f>VLOOKUP($EG19,Data!$B:$CP,Daily!HH$10,0)/HH$11</f>
        <v>4.1081506759417248E-2</v>
      </c>
      <c r="HI19" s="12">
        <f>VLOOKUP($EG19,Data!$B:$CP,Daily!HI$10,0)/HI$11</f>
        <v>3.8313612189691024E-2</v>
      </c>
      <c r="HJ19" s="12">
        <f>VLOOKUP($EG19,Data!$B:$CP,Daily!HJ$10,0)/HJ$11</f>
        <v>4.7366727854209638E-2</v>
      </c>
      <c r="HK19" s="12">
        <f>VLOOKUP($EG19,Data!$B:$CP,Daily!HK$10,0)/HK$11</f>
        <v>4.401585150082258E-2</v>
      </c>
      <c r="HL19" s="12">
        <f>VLOOKUP($EG19,Data!$B:$CP,Daily!HL$10,0)/HL$11</f>
        <v>4.6172725878202175E-2</v>
      </c>
      <c r="HM19" s="12">
        <f>VLOOKUP($EG19,Data!$B:$CP,Daily!HM$10,0)/HM$11</f>
        <v>4.6688850192238063E-2</v>
      </c>
      <c r="HN19" s="12">
        <f>VLOOKUP($EG19,Data!$B:$CP,Daily!HN$10,0)/HN$11</f>
        <v>4.5497699554516907E-2</v>
      </c>
      <c r="HO19" s="12">
        <f>VLOOKUP($EG19,Data!$B:$CP,Daily!HO$10,0)/HO$11</f>
        <v>4.3551651521235017E-2</v>
      </c>
      <c r="HP19" s="12">
        <f>VLOOKUP($EG19,Data!$B:$CP,Daily!HP$10,0)/HP$11</f>
        <v>4.2758706506353925E-2</v>
      </c>
      <c r="HQ19" s="12">
        <f>VLOOKUP($EG19,Data!$B:$CP,Daily!HQ$10,0)/HQ$11</f>
        <v>4.8318031199263221E-2</v>
      </c>
      <c r="HR19" s="12">
        <f>VLOOKUP($EG19,Data!$B:$CP,Daily!HR$10,0)/HR$11</f>
        <v>4.7544889182248536E-2</v>
      </c>
      <c r="HS19" s="12">
        <f>VLOOKUP($EG19,Data!$B:$CP,Daily!HS$10,0)/HS$11</f>
        <v>5.0617368755473888E-2</v>
      </c>
      <c r="HT19" s="12">
        <f>VLOOKUP($EG19,Data!$B:$CP,Daily!HT$10,0)/HT$11</f>
        <v>4.7460703968440987E-2</v>
      </c>
      <c r="HU19" s="13"/>
      <c r="HV19" s="40">
        <f t="shared" si="39"/>
        <v>4.2232927523740631E-2</v>
      </c>
      <c r="HW19" s="40">
        <f t="shared" si="40"/>
        <v>4.7098473237194412E-2</v>
      </c>
      <c r="HX19" s="40">
        <f t="shared" ref="HX19" si="121">HW19-HV19</f>
        <v>4.8655457134537811E-3</v>
      </c>
      <c r="HY19" s="40">
        <f t="shared" ref="HY19" si="122">HW19+(0.75*HX19)</f>
        <v>5.0747632522284744E-2</v>
      </c>
      <c r="HZ19" s="40">
        <f t="shared" ref="HZ19" si="123">HV19-(0.75*HX19)</f>
        <v>3.8583768238650298E-2</v>
      </c>
      <c r="IA19" s="42"/>
      <c r="IB19" s="12">
        <f t="shared" ref="IB19" si="124">_xlfn.STDEV.P(FM19:HT19)</f>
        <v>2.9732728245201894E-3</v>
      </c>
      <c r="IC19" s="12">
        <f t="shared" ref="IC19" si="125">SUMPRODUCT(HM19:HS19,HM$11:HS$11)/SUM(HM$11:HS$11)</f>
        <v>4.6289540270539671E-2</v>
      </c>
      <c r="ID19" s="12">
        <f t="shared" ref="ID19" si="126">SUMPRODUCT(GQ19:HS19,GQ$11:HS$11)/SUM(GQ$11:HS$11)</f>
        <v>4.4185862051744552E-2</v>
      </c>
      <c r="IE19" s="1"/>
      <c r="IF19" s="7" t="s">
        <v>300</v>
      </c>
      <c r="IG19" s="7" t="s">
        <v>10</v>
      </c>
      <c r="IH19" s="12">
        <f>VLOOKUP($IF19,Data!$B:$CP,Daily!IH$10,0)/IH$11</f>
        <v>4.1508970262963872E-2</v>
      </c>
      <c r="II19" s="12">
        <f>VLOOKUP($IF19,Data!$B:$CP,Daily!II$10,0)/II$11</f>
        <v>4.1053357865685369E-2</v>
      </c>
      <c r="IJ19" s="12">
        <f>VLOOKUP($IF19,Data!$B:$CP,Daily!IJ$10,0)/IJ$11</f>
        <v>4.6538417233037671E-2</v>
      </c>
      <c r="IK19" s="12">
        <f>VLOOKUP($IF19,Data!$B:$CP,Daily!IK$10,0)/IK$11</f>
        <v>4.2487494596430558E-2</v>
      </c>
      <c r="IL19" s="12">
        <f>VLOOKUP($IF19,Data!$B:$CP,Daily!IL$10,0)/IL$11</f>
        <v>3.9961482908040441E-2</v>
      </c>
      <c r="IM19" s="12">
        <f>VLOOKUP($IF19,Data!$B:$CP,Daily!IM$10,0)/IM$11</f>
        <v>4.3650500725867965E-2</v>
      </c>
      <c r="IN19" s="12">
        <f>VLOOKUP($IF19,Data!$B:$CP,Daily!IN$10,0)/IN$11</f>
        <v>4.1675068898299389E-2</v>
      </c>
      <c r="IO19" s="12">
        <f>VLOOKUP($IF19,Data!$B:$CP,Daily!IO$10,0)/IO$11</f>
        <v>4.7312471926935169E-2</v>
      </c>
      <c r="IP19" s="12">
        <f>VLOOKUP($IF19,Data!$B:$CP,Daily!IP$10,0)/IP$11</f>
        <v>4.3623043623043624E-2</v>
      </c>
      <c r="IQ19" s="12">
        <f>VLOOKUP($IF19,Data!$B:$CP,Daily!IQ$10,0)/IQ$11</f>
        <v>4.8328320222119386E-2</v>
      </c>
      <c r="IR19" s="12">
        <f>VLOOKUP($IF19,Data!$B:$CP,Daily!IR$10,0)/IR$11</f>
        <v>4.1959346055821474E-2</v>
      </c>
      <c r="IS19" s="12">
        <f>VLOOKUP($IF19,Data!$B:$CP,Daily!IS$10,0)/IS$11</f>
        <v>4.4936502767828068E-2</v>
      </c>
      <c r="IT19" s="12">
        <f>VLOOKUP($IF19,Data!$B:$CP,Daily!IT$10,0)/IT$11</f>
        <v>4.2082180337283975E-2</v>
      </c>
      <c r="IU19" s="12">
        <f>VLOOKUP($IF19,Data!$B:$CP,Daily!IU$10,0)/IU$11</f>
        <v>4.0323961927133035E-2</v>
      </c>
      <c r="IV19" s="12">
        <f>VLOOKUP($IF19,Data!$B:$CP,Daily!IV$10,0)/IV$11</f>
        <v>4.0315759797011561E-2</v>
      </c>
      <c r="IW19" s="12">
        <f>VLOOKUP($IF19,Data!$B:$CP,Daily!IW$10,0)/IW$11</f>
        <v>3.81243628950051E-2</v>
      </c>
      <c r="IX19" s="12">
        <f>VLOOKUP($IF19,Data!$B:$CP,Daily!IX$10,0)/IX$11</f>
        <v>4.4547482098837889E-2</v>
      </c>
      <c r="IY19" s="12">
        <f>VLOOKUP($IF19,Data!$B:$CP,Daily!IY$10,0)/IY$11</f>
        <v>4.8278289435091215E-2</v>
      </c>
      <c r="IZ19" s="12">
        <f>VLOOKUP($IF19,Data!$B:$CP,Daily!IZ$10,0)/IZ$11</f>
        <v>4.711128344319504E-2</v>
      </c>
      <c r="JA19" s="12">
        <f>VLOOKUP($IF19,Data!$B:$CP,Daily!JA$10,0)/JA$11</f>
        <v>4.1675693240901215E-2</v>
      </c>
      <c r="JB19" s="12">
        <f>VLOOKUP($IF19,Data!$B:$CP,Daily!JB$10,0)/JB$11</f>
        <v>4.2348053054919302E-2</v>
      </c>
      <c r="JC19" s="12">
        <f>VLOOKUP($IF19,Data!$B:$CP,Daily!JC$10,0)/JC$11</f>
        <v>3.6917245735944411E-2</v>
      </c>
      <c r="JD19" s="12">
        <f>VLOOKUP($IF19,Data!$B:$CP,Daily!JD$10,0)/JD$11</f>
        <v>3.7034282739644528E-2</v>
      </c>
      <c r="JE19" s="12">
        <f>VLOOKUP($IF19,Data!$B:$CP,Daily!JE$10,0)/JE$11</f>
        <v>4.4106630041203645E-2</v>
      </c>
      <c r="JF19" s="12">
        <f>VLOOKUP($IF19,Data!$B:$CP,Daily!JF$10,0)/JF$11</f>
        <v>4.267517998501482E-2</v>
      </c>
      <c r="JG19" s="12">
        <f>VLOOKUP($IF19,Data!$B:$CP,Daily!JG$10,0)/JG$11</f>
        <v>4.5033341993591408E-2</v>
      </c>
      <c r="JH19" s="12">
        <f>VLOOKUP($IF19,Data!$B:$CP,Daily!JH$10,0)/JH$11</f>
        <v>4.2416690967895868E-2</v>
      </c>
      <c r="JI19" s="12">
        <f>VLOOKUP($IF19,Data!$B:$CP,Daily!JI$10,0)/JI$11</f>
        <v>4.2165459397636294E-2</v>
      </c>
      <c r="JJ19" s="12">
        <f>VLOOKUP($IF19,Data!$B:$CP,Daily!JJ$10,0)/JJ$11</f>
        <v>3.9160910199106051E-2</v>
      </c>
      <c r="JK19" s="12">
        <f>VLOOKUP($IF19,Data!$B:$CP,Daily!JK$10,0)/JK$11</f>
        <v>3.9673852339997769E-2</v>
      </c>
      <c r="JL19" s="12">
        <f>VLOOKUP($IF19,Data!$B:$CP,Daily!JL$10,0)/JL$11</f>
        <v>4.7150724963470836E-2</v>
      </c>
      <c r="JM19" s="12">
        <f>VLOOKUP($IF19,Data!$B:$CP,Daily!JM$10,0)/JM$11</f>
        <v>4.4630978777320238E-2</v>
      </c>
      <c r="JN19" s="12">
        <f>VLOOKUP($IF19,Data!$B:$CP,Daily!JN$10,0)/JN$11</f>
        <v>4.3205557499125392E-2</v>
      </c>
      <c r="JO19" s="12">
        <f>VLOOKUP($IF19,Data!$B:$CP,Daily!JO$10,0)/JO$11</f>
        <v>3.9170868347338933E-2</v>
      </c>
      <c r="JP19" s="12">
        <f>VLOOKUP($IF19,Data!$B:$CP,Daily!JP$10,0)/JP$11</f>
        <v>4.5221086053135358E-2</v>
      </c>
      <c r="JQ19" s="12">
        <f>VLOOKUP($IF19,Data!$B:$CP,Daily!JQ$10,0)/JQ$11</f>
        <v>3.9314085109255797E-2</v>
      </c>
      <c r="JR19" s="12">
        <f>VLOOKUP($IF19,Data!$B:$CP,Daily!JR$10,0)/JR$11</f>
        <v>3.9647266313932977E-2</v>
      </c>
      <c r="JS19" s="12">
        <f>VLOOKUP($IF19,Data!$B:$CP,Daily!JS$10,0)/JS$11</f>
        <v>4.3762074819975412E-2</v>
      </c>
      <c r="JT19" s="12">
        <f>VLOOKUP($IF19,Data!$B:$CP,Daily!JT$10,0)/JT$11</f>
        <v>4.4745497769238286E-2</v>
      </c>
      <c r="JU19" s="12">
        <f>VLOOKUP($IF19,Data!$B:$CP,Daily!JU$10,0)/JU$11</f>
        <v>4.4364030088899019E-2</v>
      </c>
      <c r="JV19" s="12">
        <f>VLOOKUP($IF19,Data!$B:$CP,Daily!JV$10,0)/JV$11</f>
        <v>4.420978718807389E-2</v>
      </c>
      <c r="JW19" s="12">
        <f>VLOOKUP($IF19,Data!$B:$CP,Daily!JW$10,0)/JW$11</f>
        <v>4.085765638052806E-2</v>
      </c>
      <c r="JX19" s="12">
        <f>VLOOKUP($IF19,Data!$B:$CP,Daily!JX$10,0)/JX$11</f>
        <v>3.6704230193218924E-2</v>
      </c>
      <c r="JY19" s="12">
        <f>VLOOKUP($IF19,Data!$B:$CP,Daily!JY$10,0)/JY$11</f>
        <v>3.8663672925559479E-2</v>
      </c>
      <c r="JZ19" s="12">
        <f>VLOOKUP($IF19,Data!$B:$CP,Daily!JZ$10,0)/JZ$11</f>
        <v>4.5507255461184067E-2</v>
      </c>
      <c r="KA19" s="12">
        <f>VLOOKUP($IF19,Data!$B:$CP,Daily!KA$10,0)/KA$11</f>
        <v>3.596494065137941E-2</v>
      </c>
      <c r="KB19" s="12">
        <f>VLOOKUP($IF19,Data!$B:$CP,Daily!KB$10,0)/KB$11</f>
        <v>4.5088980150581791E-2</v>
      </c>
      <c r="KC19" s="12">
        <f>VLOOKUP($IF19,Data!$B:$CP,Daily!KC$10,0)/KC$11</f>
        <v>4.2302120374028709E-2</v>
      </c>
      <c r="KD19" s="12">
        <f>VLOOKUP($IF19,Data!$B:$CP,Daily!KD$10,0)/KD$11</f>
        <v>4.0163393717968232E-2</v>
      </c>
      <c r="KE19" s="12">
        <f>VLOOKUP($IF19,Data!$B:$CP,Daily!KE$10,0)/KE$11</f>
        <v>3.876326718966313E-2</v>
      </c>
      <c r="KF19" s="12">
        <f>VLOOKUP($IF19,Data!$B:$CP,Daily!KF$10,0)/KF$11</f>
        <v>3.9097281424647155E-2</v>
      </c>
      <c r="KG19" s="12">
        <f>VLOOKUP($IF19,Data!$B:$CP,Daily!KG$10,0)/KG$11</f>
        <v>4.2882173926408654E-2</v>
      </c>
      <c r="KH19" s="12">
        <f>VLOOKUP($IF19,Data!$B:$CP,Daily!KH$10,0)/KH$11</f>
        <v>4.0042219143742994E-2</v>
      </c>
      <c r="KI19" s="12">
        <f>VLOOKUP($IF19,Data!$B:$CP,Daily!KI$10,0)/KI$11</f>
        <v>4.1817396468873169E-2</v>
      </c>
      <c r="KJ19" s="12">
        <f>VLOOKUP($IF19,Data!$B:$CP,Daily!KJ$10,0)/KJ$11</f>
        <v>4.4281609952818997E-2</v>
      </c>
      <c r="KK19" s="12">
        <f>VLOOKUP($IF19,Data!$B:$CP,Daily!KK$10,0)/KK$11</f>
        <v>4.0943130019535492E-2</v>
      </c>
      <c r="KL19" s="12">
        <f>VLOOKUP($IF19,Data!$B:$CP,Daily!KL$10,0)/KL$11</f>
        <v>3.7771608563344189E-2</v>
      </c>
      <c r="KM19" s="12">
        <f>VLOOKUP($IF19,Data!$B:$CP,Daily!KM$10,0)/KM$11</f>
        <v>3.7518582911280775E-2</v>
      </c>
      <c r="KN19" s="12">
        <f>VLOOKUP($IF19,Data!$B:$CP,Daily!KN$10,0)/KN$11</f>
        <v>4.3866484836677704E-2</v>
      </c>
      <c r="KO19" s="12">
        <f>VLOOKUP($IF19,Data!$B:$CP,Daily!KO$10,0)/KO$11</f>
        <v>3.9951659913272194E-2</v>
      </c>
      <c r="KP19" s="12">
        <f>VLOOKUP($IF19,Data!$B:$CP,Daily!KP$10,0)/KP$11</f>
        <v>4.4266492021909978E-2</v>
      </c>
      <c r="KQ19" s="12">
        <f>VLOOKUP($IF19,Data!$B:$CP,Daily!KQ$10,0)/KQ$11</f>
        <v>4.3528494266485661E-2</v>
      </c>
      <c r="KR19" s="12">
        <f>VLOOKUP($IF19,Data!$B:$CP,Daily!KR$10,0)/KR$11</f>
        <v>4.0475346834200988E-2</v>
      </c>
      <c r="KS19" s="12">
        <f>VLOOKUP($IF19,Data!$B:$CP,Daily!KS$10,0)/KS$11</f>
        <v>4.0585796300233894E-2</v>
      </c>
      <c r="KT19" s="12">
        <f>VLOOKUP($IF19,Data!$B:$CP,Daily!KT$10,0)/KT$11</f>
        <v>3.5616840868068676E-2</v>
      </c>
      <c r="KU19" s="12">
        <f>VLOOKUP($IF19,Data!$B:$CP,Daily!KU$10,0)/KU$11</f>
        <v>4.3458930754696007E-2</v>
      </c>
      <c r="KV19" s="12">
        <f>VLOOKUP($IF19,Data!$B:$CP,Daily!KV$10,0)/KV$11</f>
        <v>4.2001548690288645E-2</v>
      </c>
      <c r="KW19" s="12">
        <f>VLOOKUP($IF19,Data!$B:$CP,Daily!KW$10,0)/KW$11</f>
        <v>4.0971728190129897E-2</v>
      </c>
      <c r="KX19" s="12">
        <f>VLOOKUP($IF19,Data!$B:$CP,Daily!KX$10,0)/KX$11</f>
        <v>4.0433017591339646E-2</v>
      </c>
      <c r="KY19" s="12">
        <f>VLOOKUP($IF19,Data!$B:$CP,Daily!KY$10,0)/KY$11</f>
        <v>4.0326960677818817E-2</v>
      </c>
      <c r="KZ19" s="12">
        <f>VLOOKUP($IF19,Data!$B:$CP,Daily!KZ$10,0)/KZ$11</f>
        <v>3.9275905118601746E-2</v>
      </c>
      <c r="LA19" s="12">
        <f>VLOOKUP($IF19,Data!$B:$CP,Daily!LA$10,0)/LA$11</f>
        <v>3.780183180682764E-2</v>
      </c>
      <c r="LB19" s="12">
        <f>VLOOKUP($IF19,Data!$B:$CP,Daily!LB$10,0)/LB$11</f>
        <v>4.9506128763536834E-2</v>
      </c>
      <c r="LC19" s="12">
        <f>VLOOKUP($IF19,Data!$B:$CP,Daily!LC$10,0)/LC$11</f>
        <v>4.5707184037007631E-2</v>
      </c>
      <c r="LD19" s="12">
        <f>VLOOKUP($IF19,Data!$B:$CP,Daily!LD$10,0)/LD$11</f>
        <v>4.6156551299709872E-2</v>
      </c>
      <c r="LE19" s="12">
        <f>VLOOKUP($IF19,Data!$B:$CP,Daily!LE$10,0)/LE$11</f>
        <v>4.5322471147318397E-2</v>
      </c>
      <c r="LF19" s="12">
        <f>VLOOKUP($IF19,Data!$B:$CP,Daily!LF$10,0)/LF$11</f>
        <v>4.201040407755767E-2</v>
      </c>
      <c r="LG19" s="12">
        <f>VLOOKUP($IF19,Data!$B:$CP,Daily!LG$10,0)/LG$11</f>
        <v>4.1276231461558038E-2</v>
      </c>
      <c r="LH19" s="12">
        <f>VLOOKUP($IF19,Data!$B:$CP,Daily!LH$10,0)/LH$11</f>
        <v>3.7362464942044052E-2</v>
      </c>
      <c r="LI19" s="12">
        <f>VLOOKUP($IF19,Data!$B:$CP,Daily!LI$10,0)/LI$11</f>
        <v>4.7460303535397839E-2</v>
      </c>
      <c r="LJ19" s="12">
        <f>VLOOKUP($IF19,Data!$B:$CP,Daily!LJ$10,0)/LJ$11</f>
        <v>4.5368124303415719E-2</v>
      </c>
      <c r="LK19" s="12">
        <f>VLOOKUP($IF19,Data!$B:$CP,Daily!LK$10,0)/LK$11</f>
        <v>4.6251503034031485E-2</v>
      </c>
      <c r="LL19" s="12">
        <f>VLOOKUP($IF19,Data!$B:$CP,Daily!LL$10,0)/LL$11</f>
        <v>4.3643738193132567E-2</v>
      </c>
      <c r="LM19" s="12">
        <f>VLOOKUP($IF19,Data!$B:$CP,Daily!LM$10,0)/LM$11</f>
        <v>4.375970318132779E-2</v>
      </c>
      <c r="LN19" s="12">
        <f>VLOOKUP($IF19,Data!$B:$CP,Daily!LN$10,0)/LN$11</f>
        <v>4.3748505857040404E-2</v>
      </c>
      <c r="LO19" s="12">
        <f>VLOOKUP($IF19,Data!$B:$CP,Daily!LO$10,0)/LO$11</f>
        <v>4.2720588235294114E-2</v>
      </c>
      <c r="LP19" s="12">
        <f>VLOOKUP($IF19,Data!$B:$CP,Daily!LP$10,0)/LP$11</f>
        <v>4.8336859426422192E-2</v>
      </c>
      <c r="LQ19" s="12">
        <f>VLOOKUP($IF19,Data!$B:$CP,Daily!LQ$10,0)/LQ$11</f>
        <v>4.8428678654178769E-2</v>
      </c>
      <c r="LR19" s="12">
        <f>VLOOKUP($IF19,Data!$B:$CP,Daily!LR$10,0)/LR$11</f>
        <v>4.7989949748743717E-2</v>
      </c>
      <c r="LS19" s="12">
        <f>VLOOKUP($IF19,Data!$B:$CP,Daily!LS$10,0)/LS$11</f>
        <v>4.4935006723442403E-2</v>
      </c>
      <c r="LU19" s="40">
        <f>_xlfn.QUARTILE.INC($IH19:$LR19,1)</f>
        <v>4.0163393717968232E-2</v>
      </c>
      <c r="LV19" s="40">
        <f>_xlfn.QUARTILE.INC($IH19:$LR19,3)</f>
        <v>4.4630978777320238E-2</v>
      </c>
      <c r="LW19" s="40">
        <f t="shared" ref="LW19" si="127">LV19-LU19</f>
        <v>4.4675850593520056E-3</v>
      </c>
      <c r="LX19" s="40">
        <f t="shared" ref="LX19" si="128">LV19+(0.75*LW19)</f>
        <v>4.7981667571834238E-2</v>
      </c>
      <c r="LY19" s="40">
        <f>LU19-(0.75*LW19)</f>
        <v>3.6812704923454231E-2</v>
      </c>
      <c r="LZ19" s="45"/>
      <c r="MA19" s="12">
        <f t="shared" ref="MA19" si="129">_xlfn.STDEV.P(JL19:LS19)</f>
        <v>3.3024139155864141E-3</v>
      </c>
      <c r="MB19" s="12">
        <f t="shared" ref="MB19" si="130">SUMPRODUCT(LL19:LR19,LL$11:LR$11)/SUM(LL$11:LR$11)</f>
        <v>4.5354450247290873E-2</v>
      </c>
      <c r="MC19" s="12">
        <f t="shared" ref="MC19" si="131">SUMPRODUCT(KP19:LR19,KP$11:LR$11)/SUM(KP$11:LR$11)</f>
        <v>4.2901660280970623E-2</v>
      </c>
      <c r="MD19" s="1"/>
    </row>
    <row r="20" spans="4:342" x14ac:dyDescent="0.35">
      <c r="D20" s="59" t="s">
        <v>301</v>
      </c>
      <c r="E20" s="53" t="str">
        <f>VLOOKUP($D20,'Metric Nature'!$C:$D,2,0)&amp;IF(($F20&lt;(EA20)),"Below",IF(($F20&gt;(DZ20)),"Above","Within"))</f>
        <v>NegativeWithin</v>
      </c>
      <c r="F20" s="77">
        <f t="shared" si="108"/>
        <v>3.2347363167526205E-2</v>
      </c>
      <c r="G20" s="77">
        <f t="shared" si="109"/>
        <v>3.1339168213936827E-2</v>
      </c>
      <c r="H20" s="78">
        <f t="shared" si="110"/>
        <v>3.2170443922025477E-2</v>
      </c>
      <c r="I20" s="74">
        <f t="shared" si="111"/>
        <v>3.0116802119333E-2</v>
      </c>
      <c r="J20" s="78">
        <f t="shared" si="112"/>
        <v>7.4063675132404985E-2</v>
      </c>
      <c r="K20" s="77">
        <f t="shared" ref="K20:K24" si="132">EC20</f>
        <v>2.0956957311929572E-3</v>
      </c>
      <c r="L20" s="79"/>
      <c r="M20" s="53" t="str">
        <f>VLOOKUP($D20,'Metric Nature'!$C:$D,2,0)&amp;IF(($N20&lt;(HZ20)),"Below",IF(($N20&gt;(HY20)),"Above","Within"))</f>
        <v>NegativeWithin</v>
      </c>
      <c r="N20" s="77">
        <f t="shared" ref="N20:N24" si="133">HT20</f>
        <v>3.1925571003412492E-2</v>
      </c>
      <c r="O20" s="49">
        <f t="shared" si="88"/>
        <v>3.0762818974877752E-2</v>
      </c>
      <c r="P20" s="55">
        <f t="shared" si="30"/>
        <v>3.7797317257702995E-2</v>
      </c>
      <c r="Q20" s="49">
        <f t="shared" si="89"/>
        <v>2.9574944991671636E-2</v>
      </c>
      <c r="R20" s="78">
        <f t="shared" ref="R20:R24" si="134">IFERROR(((N20-Q20)/Q20),0)</f>
        <v>7.9480317288934857E-2</v>
      </c>
      <c r="S20" s="49">
        <f t="shared" si="32"/>
        <v>2.089242918129096E-3</v>
      </c>
      <c r="T20" s="79"/>
      <c r="U20" s="53" t="str">
        <f>VLOOKUP($D20,'Metric Nature'!$C:$D,2,0)&amp;IF(($V20&lt;(LY20)),"Below",IF(($V20&gt;(LX20)),"Above","Within"))</f>
        <v>NegativeWithin</v>
      </c>
      <c r="V20" s="77">
        <f t="shared" ref="V20:V24" si="135">LS20</f>
        <v>3.3701255042581799E-2</v>
      </c>
      <c r="W20" s="49">
        <f t="shared" si="91"/>
        <v>3.3181651056965855E-2</v>
      </c>
      <c r="X20" s="78">
        <f t="shared" ref="X20:X24" si="136">IFERROR(((V20-W20)/W20),0)</f>
        <v>1.5659377067280156E-2</v>
      </c>
      <c r="Y20" s="49">
        <f t="shared" si="93"/>
        <v>3.183002438174852E-2</v>
      </c>
      <c r="Z20" s="78">
        <f t="shared" ref="Z20:Z24" si="137">IFERROR(((V20-Y20)/Y20),0)</f>
        <v>5.8788225808153974E-2</v>
      </c>
      <c r="AA20" s="49">
        <f t="shared" si="61"/>
        <v>2.2146873929097142E-3</v>
      </c>
      <c r="AB20" s="79"/>
      <c r="AC20" s="1"/>
      <c r="AD20" s="1"/>
      <c r="AE20" s="1"/>
      <c r="AF20" s="1"/>
      <c r="AG20" s="1"/>
      <c r="AH20" s="1"/>
      <c r="AI20" s="7" t="s">
        <v>302</v>
      </c>
      <c r="AJ20" s="12">
        <f>(VLOOKUP($EG20,Data!$B:$CP,Daily!EI$10,0)+VLOOKUP($IF20,Data!$B:$CP,Daily!IH$10,0))/AJ$11</f>
        <v>3.0059765887470381E-2</v>
      </c>
      <c r="AK20" s="12">
        <f>(VLOOKUP($EG20,Data!$B:$CP,Daily!EJ$10,0)+VLOOKUP($IF20,Data!$B:$CP,Daily!II$10,0))/AK$11</f>
        <v>3.0209240275242241E-2</v>
      </c>
      <c r="AL20" s="12">
        <f>(VLOOKUP($EG20,Data!$B:$CP,Daily!EK$10,0)+VLOOKUP($IF20,Data!$B:$CP,Daily!IJ$10,0))/AL$11</f>
        <v>3.2846689822418215E-2</v>
      </c>
      <c r="AM20" s="12">
        <f>(VLOOKUP($EG20,Data!$B:$CP,Daily!EL$10,0)+VLOOKUP($IF20,Data!$B:$CP,Daily!IK$10,0))/AM$11</f>
        <v>3.0053759481552398E-2</v>
      </c>
      <c r="AN20" s="12">
        <f>(VLOOKUP($EG20,Data!$B:$CP,Daily!EM$10,0)+VLOOKUP($IF20,Data!$B:$CP,Daily!IL$10,0))/AN$11</f>
        <v>2.8865653180687196E-2</v>
      </c>
      <c r="AO20" s="12">
        <f>(VLOOKUP($EG20,Data!$B:$CP,Daily!EN$10,0)+VLOOKUP($IF20,Data!$B:$CP,Daily!IM$10,0))/AO$11</f>
        <v>3.5227672161619532E-2</v>
      </c>
      <c r="AP20" s="12">
        <f>(VLOOKUP($EG20,Data!$B:$CP,Daily!EO$10,0)+VLOOKUP($IF20,Data!$B:$CP,Daily!IN$10,0))/AP$11</f>
        <v>3.2653150974097364E-2</v>
      </c>
      <c r="AQ20" s="12">
        <f>(VLOOKUP($EG20,Data!$B:$CP,Daily!EP$10,0)+VLOOKUP($IF20,Data!$B:$CP,Daily!IO$10,0))/AQ$11</f>
        <v>3.5525669209879734E-2</v>
      </c>
      <c r="AR20" s="12">
        <f>(VLOOKUP($EG20,Data!$B:$CP,Daily!EQ$10,0)+VLOOKUP($IF20,Data!$B:$CP,Daily!IP$10,0))/AR$11</f>
        <v>3.2808370868862805E-2</v>
      </c>
      <c r="AS20" s="12">
        <f>(VLOOKUP($EG20,Data!$B:$CP,Daily!ER$10,0)+VLOOKUP($IF20,Data!$B:$CP,Daily!IQ$10,0))/AS$11</f>
        <v>3.3925743198732955E-2</v>
      </c>
      <c r="AT20" s="12">
        <f>(VLOOKUP($EG20,Data!$B:$CP,Daily!ES$10,0)+VLOOKUP($IF20,Data!$B:$CP,Daily!IR$10,0))/AT$11</f>
        <v>3.1745326341362248E-2</v>
      </c>
      <c r="AU20" s="12">
        <f>(VLOOKUP($EG20,Data!$B:$CP,Daily!ET$10,0)+VLOOKUP($IF20,Data!$B:$CP,Daily!IS$10,0))/AU$11</f>
        <v>3.4254029791152815E-2</v>
      </c>
      <c r="AV20" s="12">
        <f>(VLOOKUP($EG20,Data!$B:$CP,Daily!EU$10,0)+VLOOKUP($IF20,Data!$B:$CP,Daily!IT$10,0))/AV$11</f>
        <v>3.1613220526804001E-2</v>
      </c>
      <c r="AW20" s="12">
        <f>(VLOOKUP($EG20,Data!$B:$CP,Daily!EV$10,0)+VLOOKUP($IF20,Data!$B:$CP,Daily!IU$10,0))/AW$11</f>
        <v>3.0477417088663174E-2</v>
      </c>
      <c r="AX20" s="12">
        <f>(VLOOKUP($EG20,Data!$B:$CP,Daily!EW$10,0)+VLOOKUP($IF20,Data!$B:$CP,Daily!IV$10,0))/AX$11</f>
        <v>3.167450464482114E-2</v>
      </c>
      <c r="AY20" s="12">
        <f>(VLOOKUP($EG20,Data!$B:$CP,Daily!EX$10,0)+VLOOKUP($IF20,Data!$B:$CP,Daily!IW$10,0))/AY$11</f>
        <v>2.9646086727310873E-2</v>
      </c>
      <c r="AZ20" s="12">
        <f>(VLOOKUP($EG20,Data!$B:$CP,Daily!EY$10,0)+VLOOKUP($IF20,Data!$B:$CP,Daily!IX$10,0))/AZ$11</f>
        <v>3.2798710115410724E-2</v>
      </c>
      <c r="BA20" s="12">
        <f>(VLOOKUP($EG20,Data!$B:$CP,Daily!EZ$10,0)+VLOOKUP($IF20,Data!$B:$CP,Daily!IY$10,0))/BA$11</f>
        <v>3.2831547501661666E-2</v>
      </c>
      <c r="BB20" s="12">
        <f>(VLOOKUP($EG20,Data!$B:$CP,Daily!FA$10,0)+VLOOKUP($IF20,Data!$B:$CP,Daily!IZ$10,0))/BB$11</f>
        <v>3.4080781665723411E-2</v>
      </c>
      <c r="BC20" s="12">
        <f>(VLOOKUP($EG20,Data!$B:$CP,Daily!FB$10,0)+VLOOKUP($IF20,Data!$B:$CP,Daily!JA$10,0))/BC$11</f>
        <v>3.2563330129466328E-2</v>
      </c>
      <c r="BD20" s="12">
        <f>(VLOOKUP($EG20,Data!$B:$CP,Daily!FC$10,0)+VLOOKUP($IF20,Data!$B:$CP,Daily!JB$10,0))/BD$11</f>
        <v>3.1798865505917026E-2</v>
      </c>
      <c r="BE20" s="12">
        <f>(VLOOKUP($EG20,Data!$B:$CP,Daily!FD$10,0)+VLOOKUP($IF20,Data!$B:$CP,Daily!JC$10,0))/BE$11</f>
        <v>2.8014704550804948E-2</v>
      </c>
      <c r="BF20" s="12">
        <f>(VLOOKUP($EG20,Data!$B:$CP,Daily!FE$10,0)+VLOOKUP($IF20,Data!$B:$CP,Daily!JD$10,0))/BF$11</f>
        <v>2.8471784479254421E-2</v>
      </c>
      <c r="BG20" s="12">
        <f>(VLOOKUP($EG20,Data!$B:$CP,Daily!FF$10,0)+VLOOKUP($IF20,Data!$B:$CP,Daily!JE$10,0))/BG$11</f>
        <v>3.0972500981314294E-2</v>
      </c>
      <c r="BH20" s="12">
        <f>(VLOOKUP($EG20,Data!$B:$CP,Daily!FG$10,0)+VLOOKUP($IF20,Data!$B:$CP,Daily!JF$10,0))/BH$11</f>
        <v>3.007037254236242E-2</v>
      </c>
      <c r="BI20" s="12">
        <f>(VLOOKUP($EG20,Data!$B:$CP,Daily!FH$10,0)+VLOOKUP($IF20,Data!$B:$CP,Daily!JG$10,0))/BI$11</f>
        <v>3.3708468388664078E-2</v>
      </c>
      <c r="BJ20" s="12">
        <f>(VLOOKUP($EG20,Data!$B:$CP,Daily!FI$10,0)+VLOOKUP($IF20,Data!$B:$CP,Daily!JH$10,0))/BJ$11</f>
        <v>3.2123529119706069E-2</v>
      </c>
      <c r="BK20" s="12">
        <f>(VLOOKUP($EG20,Data!$B:$CP,Daily!FJ$10,0)+VLOOKUP($IF20,Data!$B:$CP,Daily!JI$10,0))/BK$11</f>
        <v>3.2238035525146397E-2</v>
      </c>
      <c r="BL20" s="12">
        <f>(VLOOKUP($EG20,Data!$B:$CP,Daily!FK$10,0)+VLOOKUP($IF20,Data!$B:$CP,Daily!JJ$10,0))/BL$11</f>
        <v>2.9318762796670745E-2</v>
      </c>
      <c r="BM20" s="12">
        <f>(VLOOKUP($EG20,Data!$B:$CP,Daily!FL$10,0)+VLOOKUP($IF20,Data!$B:$CP,Daily!JK$10,0))/BM$11</f>
        <v>3.1054938007695595E-2</v>
      </c>
      <c r="BN20" s="12">
        <f>(VLOOKUP($EG20,Data!$B:$CP,Daily!FM$10,0)+VLOOKUP($IF20,Data!$B:$CP,Daily!JL$10,0))/BN$11</f>
        <v>3.4470111232628241E-2</v>
      </c>
      <c r="BO20" s="12">
        <f>(VLOOKUP($EG20,Data!$B:$CP,Daily!FN$10,0)+VLOOKUP($IF20,Data!$B:$CP,Daily!JM$10,0))/BO$11</f>
        <v>3.2078542552632962E-2</v>
      </c>
      <c r="BP20" s="12">
        <f>(VLOOKUP($EG20,Data!$B:$CP,Daily!FO$10,0)+VLOOKUP($IF20,Data!$B:$CP,Daily!JN$10,0))/BP$11</f>
        <v>3.3092655951392075E-2</v>
      </c>
      <c r="BQ20" s="12">
        <f>(VLOOKUP($EG20,Data!$B:$CP,Daily!FP$10,0)+VLOOKUP($IF20,Data!$B:$CP,Daily!JO$10,0))/BQ$11</f>
        <v>3.0721188790481063E-2</v>
      </c>
      <c r="BR20" s="12">
        <f>(VLOOKUP($EG20,Data!$B:$CP,Daily!FQ$10,0)+VLOOKUP($IF20,Data!$B:$CP,Daily!JP$10,0))/BR$11</f>
        <v>3.2628993741299503E-2</v>
      </c>
      <c r="BS20" s="12">
        <f>(VLOOKUP($EG20,Data!$B:$CP,Daily!FR$10,0)+VLOOKUP($IF20,Data!$B:$CP,Daily!JQ$10,0))/BS$11</f>
        <v>3.0063603681902581E-2</v>
      </c>
      <c r="BT20" s="12">
        <f>(VLOOKUP($EG20,Data!$B:$CP,Daily!FS$10,0)+VLOOKUP($IF20,Data!$B:$CP,Daily!JR$10,0))/BT$11</f>
        <v>2.8892446614913272E-2</v>
      </c>
      <c r="BU20" s="12">
        <f>(VLOOKUP($EG20,Data!$B:$CP,Daily!FT$10,0)+VLOOKUP($IF20,Data!$B:$CP,Daily!JS$10,0))/BU$11</f>
        <v>3.1212450649424957E-2</v>
      </c>
      <c r="BV20" s="12">
        <f>(VLOOKUP($EG20,Data!$B:$CP,Daily!FU$10,0)+VLOOKUP($IF20,Data!$B:$CP,Daily!JT$10,0))/BV$11</f>
        <v>3.0662064736266932E-2</v>
      </c>
      <c r="BW20" s="12">
        <f>(VLOOKUP($EG20,Data!$B:$CP,Daily!FV$10,0)+VLOOKUP($IF20,Data!$B:$CP,Daily!JU$10,0))/BW$11</f>
        <v>3.3968387604899376E-2</v>
      </c>
      <c r="BX20" s="12">
        <f>(VLOOKUP($EG20,Data!$B:$CP,Daily!FW$10,0)+VLOOKUP($IF20,Data!$B:$CP,Daily!JV$10,0))/BX$11</f>
        <v>3.2893157262905162E-2</v>
      </c>
      <c r="BY20" s="12">
        <f>(VLOOKUP($EG20,Data!$B:$CP,Daily!FX$10,0)+VLOOKUP($IF20,Data!$B:$CP,Daily!JW$10,0))/BY$11</f>
        <v>3.0777983739240553E-2</v>
      </c>
      <c r="BZ20" s="12">
        <f>(VLOOKUP($EG20,Data!$B:$CP,Daily!FY$10,0)+VLOOKUP($IF20,Data!$B:$CP,Daily!JX$10,0))/BZ$11</f>
        <v>2.8506026681927109E-2</v>
      </c>
      <c r="CA20" s="12">
        <f>(VLOOKUP($EG20,Data!$B:$CP,Daily!FZ$10,0)+VLOOKUP($IF20,Data!$B:$CP,Daily!JY$10,0))/CA$11</f>
        <v>2.7511059647872687E-2</v>
      </c>
      <c r="CB20" s="12">
        <f>(VLOOKUP($EG20,Data!$B:$CP,Daily!GA$10,0)+VLOOKUP($IF20,Data!$B:$CP,Daily!JZ$10,0))/CB$11</f>
        <v>3.1932195624785248E-2</v>
      </c>
      <c r="CC20" s="12">
        <f>(VLOOKUP($EG20,Data!$B:$CP,Daily!GB$10,0)+VLOOKUP($IF20,Data!$B:$CP,Daily!KA$10,0))/CC$11</f>
        <v>2.6460278561900922E-2</v>
      </c>
      <c r="CD20" s="12">
        <f>(VLOOKUP($EG20,Data!$B:$CP,Daily!GC$10,0)+VLOOKUP($IF20,Data!$B:$CP,Daily!KB$10,0))/CD$11</f>
        <v>3.2678351089941757E-2</v>
      </c>
      <c r="CE20" s="12">
        <f>(VLOOKUP($EG20,Data!$B:$CP,Daily!GD$10,0)+VLOOKUP($IF20,Data!$B:$CP,Daily!KC$10,0))/CE$11</f>
        <v>3.0970932616798976E-2</v>
      </c>
      <c r="CF20" s="12">
        <f>(VLOOKUP($EG20,Data!$B:$CP,Daily!GE$10,0)+VLOOKUP($IF20,Data!$B:$CP,Daily!KD$10,0))/CF$11</f>
        <v>2.9781215203587227E-2</v>
      </c>
      <c r="CG20" s="12">
        <f>(VLOOKUP($EG20,Data!$B:$CP,Daily!GF$10,0)+VLOOKUP($IF20,Data!$B:$CP,Daily!KE$10,0))/CG$11</f>
        <v>2.9431618739030645E-2</v>
      </c>
      <c r="CH20" s="12">
        <f>(VLOOKUP($EG20,Data!$B:$CP,Daily!GG$10,0)+VLOOKUP($IF20,Data!$B:$CP,Daily!KF$10,0))/CH$11</f>
        <v>2.8035092319707224E-2</v>
      </c>
      <c r="CI20" s="12">
        <f>(VLOOKUP($EG20,Data!$B:$CP,Daily!GH$10,0)+VLOOKUP($IF20,Data!$B:$CP,Daily!KG$10,0))/CI$11</f>
        <v>3.049902757803593E-2</v>
      </c>
      <c r="CJ20" s="12">
        <f>(VLOOKUP($EG20,Data!$B:$CP,Daily!GI$10,0)+VLOOKUP($IF20,Data!$B:$CP,Daily!KH$10,0))/CJ$11</f>
        <v>2.8134839930585548E-2</v>
      </c>
      <c r="CK20" s="12">
        <f>(VLOOKUP($EG20,Data!$B:$CP,Daily!GJ$10,0)+VLOOKUP($IF20,Data!$B:$CP,Daily!KI$10,0))/CK$11</f>
        <v>3.1973853436045661E-2</v>
      </c>
      <c r="CL20" s="12">
        <f>(VLOOKUP($EG20,Data!$B:$CP,Daily!GK$10,0)+VLOOKUP($IF20,Data!$B:$CP,Daily!KJ$10,0))/CL$11</f>
        <v>3.2213971467080334E-2</v>
      </c>
      <c r="CM20" s="12">
        <f>(VLOOKUP($EG20,Data!$B:$CP,Daily!GL$10,0)+VLOOKUP($IF20,Data!$B:$CP,Daily!KK$10,0))/CM$11</f>
        <v>2.994585913011942E-2</v>
      </c>
      <c r="CN20" s="12">
        <f>(VLOOKUP($EG20,Data!$B:$CP,Daily!GM$10,0)+VLOOKUP($IF20,Data!$B:$CP,Daily!KL$10,0))/CN$11</f>
        <v>2.9239133890814284E-2</v>
      </c>
      <c r="CO20" s="12">
        <f>(VLOOKUP($EG20,Data!$B:$CP,Daily!GN$10,0)+VLOOKUP($IF20,Data!$B:$CP,Daily!KM$10,0))/CO$11</f>
        <v>2.7157769668166003E-2</v>
      </c>
      <c r="CP20" s="12">
        <f>(VLOOKUP($EG20,Data!$B:$CP,Daily!GO$10,0)+VLOOKUP($IF20,Data!$B:$CP,Daily!KN$10,0))/CP$11</f>
        <v>2.9749482220934938E-2</v>
      </c>
      <c r="CQ20" s="12">
        <f>(VLOOKUP($EG20,Data!$B:$CP,Daily!GP$10,0)+VLOOKUP($IF20,Data!$B:$CP,Daily!KO$10,0))/CQ$11</f>
        <v>2.8545579872479753E-2</v>
      </c>
      <c r="CR20" s="12">
        <f>(VLOOKUP($EG20,Data!$B:$CP,Daily!GQ$10,0)+VLOOKUP($IF20,Data!$B:$CP,Daily!KP$10,0))/CR$11</f>
        <v>3.3736779593914371E-2</v>
      </c>
      <c r="CS20" s="12">
        <f>(VLOOKUP($EG20,Data!$B:$CP,Daily!GR$10,0)+VLOOKUP($IF20,Data!$B:$CP,Daily!KQ$10,0))/CS$11</f>
        <v>3.1953456839658535E-2</v>
      </c>
      <c r="CT20" s="12">
        <f>(VLOOKUP($EG20,Data!$B:$CP,Daily!GS$10,0)+VLOOKUP($IF20,Data!$B:$CP,Daily!KR$10,0))/CT$11</f>
        <v>2.9545069743816831E-2</v>
      </c>
      <c r="CU20" s="12">
        <f>(VLOOKUP($EG20,Data!$B:$CP,Daily!GT$10,0)+VLOOKUP($IF20,Data!$B:$CP,Daily!KS$10,0))/CU$11</f>
        <v>2.8069927917297285E-2</v>
      </c>
      <c r="CV20" s="12">
        <f>(VLOOKUP($EG20,Data!$B:$CP,Daily!GU$10,0)+VLOOKUP($IF20,Data!$B:$CP,Daily!KT$10,0))/CV$11</f>
        <v>2.6302040730166603E-2</v>
      </c>
      <c r="CW20" s="12">
        <f>(VLOOKUP($EG20,Data!$B:$CP,Daily!GV$10,0)+VLOOKUP($IF20,Data!$B:$CP,Daily!KU$10,0))/CW$11</f>
        <v>3.0441681371140929E-2</v>
      </c>
      <c r="CX20" s="12">
        <f>(VLOOKUP($EG20,Data!$B:$CP,Daily!GW$10,0)+VLOOKUP($IF20,Data!$B:$CP,Daily!KV$10,0))/CX$11</f>
        <v>2.9171407209960018E-2</v>
      </c>
      <c r="CY20" s="12">
        <f>(VLOOKUP($EG20,Data!$B:$CP,Daily!GX$10,0)+VLOOKUP($IF20,Data!$B:$CP,Daily!KW$10,0))/CY$11</f>
        <v>3.2353700218418949E-2</v>
      </c>
      <c r="CZ20" s="12">
        <f>(VLOOKUP($EG20,Data!$B:$CP,Daily!GY$10,0)+VLOOKUP($IF20,Data!$B:$CP,Daily!KX$10,0))/CZ$11</f>
        <v>2.9334248544619787E-2</v>
      </c>
      <c r="DA20" s="12">
        <f>(VLOOKUP($EG20,Data!$B:$CP,Daily!GZ$10,0)+VLOOKUP($IF20,Data!$B:$CP,Daily!KY$10,0))/DA$11</f>
        <v>2.8691594926726686E-2</v>
      </c>
      <c r="DB20" s="12">
        <f>(VLOOKUP($EG20,Data!$B:$CP,Daily!HA$10,0)+VLOOKUP($IF20,Data!$B:$CP,Daily!KZ$10,0))/DB$11</f>
        <v>2.8567117334620955E-2</v>
      </c>
      <c r="DC20" s="12">
        <f>(VLOOKUP($EG20,Data!$B:$CP,Daily!HB$10,0)+VLOOKUP($IF20,Data!$B:$CP,Daily!LA$10,0))/DC$11</f>
        <v>2.7474846569779381E-2</v>
      </c>
      <c r="DD20" s="12">
        <f>(VLOOKUP($EG20,Data!$B:$CP,Daily!HC$10,0)+VLOOKUP($IF20,Data!$B:$CP,Daily!LB$10,0))/DD$11</f>
        <v>3.2094002104524726E-2</v>
      </c>
      <c r="DE20" s="12">
        <f>(VLOOKUP($EG20,Data!$B:$CP,Daily!HD$10,0)+VLOOKUP($IF20,Data!$B:$CP,Daily!LC$10,0))/DE$11</f>
        <v>3.01786676615678E-2</v>
      </c>
      <c r="DF20" s="12">
        <f>(VLOOKUP($EG20,Data!$B:$CP,Daily!HE$10,0)+VLOOKUP($IF20,Data!$B:$CP,Daily!LD$10,0))/DF$11</f>
        <v>3.2460009491638984E-2</v>
      </c>
      <c r="DG20" s="12">
        <f>(VLOOKUP($EG20,Data!$B:$CP,Daily!HF$10,0)+VLOOKUP($IF20,Data!$B:$CP,Daily!LE$10,0))/DG$11</f>
        <v>3.1275304299382654E-2</v>
      </c>
      <c r="DH20" s="12">
        <f>(VLOOKUP($EG20,Data!$B:$CP,Daily!HG$10,0)+VLOOKUP($IF20,Data!$B:$CP,Daily!LF$10,0))/DH$11</f>
        <v>2.9134386551217781E-2</v>
      </c>
      <c r="DI20" s="12">
        <f>(VLOOKUP($EG20,Data!$B:$CP,Daily!HH$10,0)+VLOOKUP($IF20,Data!$B:$CP,Daily!LG$10,0))/DI$11</f>
        <v>2.8376108181833302E-2</v>
      </c>
      <c r="DJ20" s="12">
        <f>(VLOOKUP($EG20,Data!$B:$CP,Daily!HI$10,0)+VLOOKUP($IF20,Data!$B:$CP,Daily!LH$10,0))/DJ$11</f>
        <v>2.5938040278491659E-2</v>
      </c>
      <c r="DK20" s="12">
        <f>(VLOOKUP($EG20,Data!$B:$CP,Daily!HJ$10,0)+VLOOKUP($IF20,Data!$B:$CP,Daily!LI$10,0))/DK$11</f>
        <v>3.1283286746781241E-2</v>
      </c>
      <c r="DL20" s="12">
        <f>(VLOOKUP($EG20,Data!$B:$CP,Daily!HK$10,0)+VLOOKUP($IF20,Data!$B:$CP,Daily!LJ$10,0))/DL$11</f>
        <v>3.0561606883046408E-2</v>
      </c>
      <c r="DM20" s="12">
        <f>(VLOOKUP($EG20,Data!$B:$CP,Daily!HL$10,0)+VLOOKUP($IF20,Data!$B:$CP,Daily!LK$10,0))/DM$11</f>
        <v>3.1462479507259819E-2</v>
      </c>
      <c r="DN20" s="12">
        <f>(VLOOKUP($EG20,Data!$B:$CP,Daily!HM$10,0)+VLOOKUP($IF20,Data!$B:$CP,Daily!LL$10,0))/DN$11</f>
        <v>3.1631995157831022E-2</v>
      </c>
      <c r="DO20" s="12">
        <f>(VLOOKUP($EG20,Data!$B:$CP,Daily!HN$10,0)+VLOOKUP($IF20,Data!$B:$CP,Daily!LM$10,0))/DO$11</f>
        <v>3.0860828578516498E-2</v>
      </c>
      <c r="DP20" s="12">
        <f>(VLOOKUP($EG20,Data!$B:$CP,Daily!HO$10,0)+VLOOKUP($IF20,Data!$B:$CP,Daily!LN$10,0))/DP$11</f>
        <v>3.0008892451435943E-2</v>
      </c>
      <c r="DQ20" s="12">
        <f>(VLOOKUP($EG20,Data!$B:$CP,Daily!HP$10,0)+VLOOKUP($IF20,Data!$B:$CP,Daily!LO$10,0))/DQ$11</f>
        <v>2.8574464819166145E-2</v>
      </c>
      <c r="DR20" s="12">
        <f>(VLOOKUP($EG20,Data!$B:$CP,Daily!HQ$10,0)+VLOOKUP($IF20,Data!$B:$CP,Daily!LP$10,0))/DR$11</f>
        <v>3.1703204047217541E-2</v>
      </c>
      <c r="DS20" s="12">
        <f>(VLOOKUP($EG20,Data!$B:$CP,Daily!HR$10,0)+VLOOKUP($IF20,Data!$B:$CP,Daily!LQ$10,0))/DS$11</f>
        <v>3.218551142597411E-2</v>
      </c>
      <c r="DT20" s="12">
        <f>(VLOOKUP($EG20,Data!$B:$CP,Daily!HS$10,0)+VLOOKUP($IF20,Data!$B:$CP,Daily!LR$10,0))/DT$11</f>
        <v>3.4981153386480349E-2</v>
      </c>
      <c r="DU20" s="12">
        <f>(VLOOKUP($EG20,Data!$B:$CP,Daily!HT$10,0)+VLOOKUP($IF20,Data!$B:$CP,Daily!LS$10,0))/DU$11</f>
        <v>3.2347363167526205E-2</v>
      </c>
      <c r="DV20" s="13"/>
      <c r="DW20" s="12">
        <f t="shared" si="16"/>
        <v>2.9318762796670745E-2</v>
      </c>
      <c r="DX20" s="12">
        <f t="shared" si="17"/>
        <v>3.2238035525146397E-2</v>
      </c>
      <c r="DY20" s="12">
        <f t="shared" ref="DY20:DY24" si="138">DX20-DW20</f>
        <v>2.9192727284756519E-3</v>
      </c>
      <c r="DZ20" s="12">
        <f t="shared" ref="DZ20:DZ24" si="139">DX20+(0.75*DY20)</f>
        <v>3.4427490071503135E-2</v>
      </c>
      <c r="EA20" s="12">
        <f t="shared" ref="EA20:EA24" si="140">DW20-(0.75*DY20)</f>
        <v>2.7129308250314007E-2</v>
      </c>
      <c r="EB20" s="14"/>
      <c r="EC20" s="12">
        <f t="shared" ref="EC20:EC24" si="141">_xlfn.STDEV.P(AJ20:DU20)</f>
        <v>2.0956957311929572E-3</v>
      </c>
      <c r="ED20" s="12">
        <f t="shared" si="97"/>
        <v>3.1339168213936827E-2</v>
      </c>
      <c r="EE20" s="12">
        <f t="shared" si="98"/>
        <v>3.0116802119333E-2</v>
      </c>
      <c r="EF20" s="1"/>
      <c r="EG20" s="7" t="s">
        <v>303</v>
      </c>
      <c r="EH20" s="7" t="s">
        <v>12</v>
      </c>
      <c r="EI20" s="12">
        <f>VLOOKUP($EG20,Data!$B:$CP,Daily!EI$10,0)/EI$11</f>
        <v>2.9657600099246346E-2</v>
      </c>
      <c r="EJ20" s="12">
        <f>VLOOKUP($EG20,Data!$B:$CP,Daily!EJ$10,0)/EJ$11</f>
        <v>2.9930506521981492E-2</v>
      </c>
      <c r="EK20" s="12">
        <f>VLOOKUP($EG20,Data!$B:$CP,Daily!EK$10,0)/EK$11</f>
        <v>3.2325935495778155E-2</v>
      </c>
      <c r="EL20" s="12">
        <f>VLOOKUP($EG20,Data!$B:$CP,Daily!EL$10,0)/EL$11</f>
        <v>2.96797029128467E-2</v>
      </c>
      <c r="EM20" s="12">
        <f>VLOOKUP($EG20,Data!$B:$CP,Daily!EM$10,0)/EM$11</f>
        <v>2.8565758887229981E-2</v>
      </c>
      <c r="EN20" s="12">
        <f>VLOOKUP($EG20,Data!$B:$CP,Daily!EN$10,0)/EN$11</f>
        <v>3.5759767313890418E-2</v>
      </c>
      <c r="EO20" s="12">
        <f>VLOOKUP($EG20,Data!$B:$CP,Daily!EO$10,0)/EO$11</f>
        <v>3.2874177781339005E-2</v>
      </c>
      <c r="EP20" s="12">
        <f>VLOOKUP($EG20,Data!$B:$CP,Daily!EP$10,0)/EP$11</f>
        <v>3.4911169936959308E-2</v>
      </c>
      <c r="EQ20" s="12">
        <f>VLOOKUP($EG20,Data!$B:$CP,Daily!EQ$10,0)/EQ$11</f>
        <v>3.2377421787453571E-2</v>
      </c>
      <c r="ER20" s="12">
        <f>VLOOKUP($EG20,Data!$B:$CP,Daily!ER$10,0)/ER$11</f>
        <v>3.3056475332507072E-2</v>
      </c>
      <c r="ES20" s="12">
        <f>VLOOKUP($EG20,Data!$B:$CP,Daily!ES$10,0)/ES$11</f>
        <v>3.2196269861335301E-2</v>
      </c>
      <c r="ET20" s="12">
        <f>VLOOKUP($EG20,Data!$B:$CP,Daily!ET$10,0)/ET$11</f>
        <v>3.414704168742453E-2</v>
      </c>
      <c r="EU20" s="12">
        <f>VLOOKUP($EG20,Data!$B:$CP,Daily!EU$10,0)/EU$11</f>
        <v>3.1343246977265107E-2</v>
      </c>
      <c r="EV20" s="12">
        <f>VLOOKUP($EG20,Data!$B:$CP,Daily!EV$10,0)/EV$11</f>
        <v>3.0358764409831776E-2</v>
      </c>
      <c r="EW20" s="12">
        <f>VLOOKUP($EG20,Data!$B:$CP,Daily!EW$10,0)/EW$11</f>
        <v>3.1553302425762729E-2</v>
      </c>
      <c r="EX20" s="12">
        <f>VLOOKUP($EG20,Data!$B:$CP,Daily!EX$10,0)/EX$11</f>
        <v>2.9601828597228885E-2</v>
      </c>
      <c r="EY20" s="12">
        <f>VLOOKUP($EG20,Data!$B:$CP,Daily!EY$10,0)/EY$11</f>
        <v>3.2637051391942756E-2</v>
      </c>
      <c r="EZ20" s="12">
        <f>VLOOKUP($EG20,Data!$B:$CP,Daily!EZ$10,0)/EZ$11</f>
        <v>3.2115311670249086E-2</v>
      </c>
      <c r="FA20" s="12">
        <f>VLOOKUP($EG20,Data!$B:$CP,Daily!FA$10,0)/FA$11</f>
        <v>3.343054150335411E-2</v>
      </c>
      <c r="FB20" s="12">
        <f>VLOOKUP($EG20,Data!$B:$CP,Daily!FB$10,0)/FB$11</f>
        <v>3.2626828008434028E-2</v>
      </c>
      <c r="FC20" s="12">
        <f>VLOOKUP($EG20,Data!$B:$CP,Daily!FC$10,0)/FC$11</f>
        <v>3.1739808643571545E-2</v>
      </c>
      <c r="FD20" s="12">
        <f>VLOOKUP($EG20,Data!$B:$CP,Daily!FD$10,0)/FD$11</f>
        <v>2.8028043905843538E-2</v>
      </c>
      <c r="FE20" s="12">
        <f>VLOOKUP($EG20,Data!$B:$CP,Daily!FE$10,0)/FE$11</f>
        <v>2.856127227485588E-2</v>
      </c>
      <c r="FF20" s="12">
        <f>VLOOKUP($EG20,Data!$B:$CP,Daily!FF$10,0)/FF$11</f>
        <v>3.06834843232641E-2</v>
      </c>
      <c r="FG20" s="12">
        <f>VLOOKUP($EG20,Data!$B:$CP,Daily!FG$10,0)/FG$11</f>
        <v>2.9858744780028111E-2</v>
      </c>
      <c r="FH20" s="12">
        <f>VLOOKUP($EG20,Data!$B:$CP,Daily!FH$10,0)/FH$11</f>
        <v>3.3635854929528204E-2</v>
      </c>
      <c r="FI20" s="12">
        <f>VLOOKUP($EG20,Data!$B:$CP,Daily!FI$10,0)/FI$11</f>
        <v>3.1951185913278828E-2</v>
      </c>
      <c r="FJ20" s="12">
        <f>VLOOKUP($EG20,Data!$B:$CP,Daily!FJ$10,0)/FJ$11</f>
        <v>3.2185251294693955E-2</v>
      </c>
      <c r="FK20" s="12">
        <f>VLOOKUP($EG20,Data!$B:$CP,Daily!FK$10,0)/FK$11</f>
        <v>2.9250791529441714E-2</v>
      </c>
      <c r="FL20" s="12">
        <f>VLOOKUP($EG20,Data!$B:$CP,Daily!FL$10,0)/FL$11</f>
        <v>3.1028063643707634E-2</v>
      </c>
      <c r="FM20" s="12">
        <f>VLOOKUP($EG20,Data!$B:$CP,Daily!FM$10,0)/FM$11</f>
        <v>3.3855623950755455E-2</v>
      </c>
      <c r="FN20" s="12">
        <f>VLOOKUP($EG20,Data!$B:$CP,Daily!FN$10,0)/FN$11</f>
        <v>3.1535294175453768E-2</v>
      </c>
      <c r="FO20" s="12">
        <f>VLOOKUP($EG20,Data!$B:$CP,Daily!FO$10,0)/FO$11</f>
        <v>3.2951148446664399E-2</v>
      </c>
      <c r="FP20" s="12">
        <f>VLOOKUP($EG20,Data!$B:$CP,Daily!FP$10,0)/FP$11</f>
        <v>3.0770321026149811E-2</v>
      </c>
      <c r="FQ20" s="12">
        <f>VLOOKUP($EG20,Data!$B:$CP,Daily!FQ$10,0)/FQ$11</f>
        <v>3.2327457424559308E-2</v>
      </c>
      <c r="FR20" s="12">
        <f>VLOOKUP($EG20,Data!$B:$CP,Daily!FR$10,0)/FR$11</f>
        <v>3.0191180680054837E-2</v>
      </c>
      <c r="FS20" s="12">
        <f>VLOOKUP($EG20,Data!$B:$CP,Daily!FS$10,0)/FS$11</f>
        <v>2.852370747183856E-2</v>
      </c>
      <c r="FT20" s="12">
        <f>VLOOKUP($EG20,Data!$B:$CP,Daily!FT$10,0)/FT$11</f>
        <v>3.0779714918507582E-2</v>
      </c>
      <c r="FU20" s="12">
        <f>VLOOKUP($EG20,Data!$B:$CP,Daily!FU$10,0)/FU$11</f>
        <v>3.0408556681798395E-2</v>
      </c>
      <c r="FV20" s="12">
        <f>VLOOKUP($EG20,Data!$B:$CP,Daily!FV$10,0)/FV$11</f>
        <v>3.401433308375227E-2</v>
      </c>
      <c r="FW20" s="12">
        <f>VLOOKUP($EG20,Data!$B:$CP,Daily!FW$10,0)/FW$11</f>
        <v>3.290996523655372E-2</v>
      </c>
      <c r="FX20" s="12">
        <f>VLOOKUP($EG20,Data!$B:$CP,Daily!FX$10,0)/FX$11</f>
        <v>3.0591006631278336E-2</v>
      </c>
      <c r="FY20" s="12">
        <f>VLOOKUP($EG20,Data!$B:$CP,Daily!FY$10,0)/FY$11</f>
        <v>2.8608992072301866E-2</v>
      </c>
      <c r="FZ20" s="12">
        <f>VLOOKUP($EG20,Data!$B:$CP,Daily!FZ$10,0)/FZ$11</f>
        <v>2.7057461916231349E-2</v>
      </c>
      <c r="GA20" s="12">
        <f>VLOOKUP($EG20,Data!$B:$CP,Daily!GA$10,0)/GA$11</f>
        <v>3.1032324496759474E-2</v>
      </c>
      <c r="GB20" s="12">
        <f>VLOOKUP($EG20,Data!$B:$CP,Daily!GB$10,0)/GB$11</f>
        <v>2.6155525405747278E-2</v>
      </c>
      <c r="GC20" s="12">
        <f>VLOOKUP($EG20,Data!$B:$CP,Daily!GC$10,0)/GC$11</f>
        <v>3.2158232334583932E-2</v>
      </c>
      <c r="GD20" s="12">
        <f>VLOOKUP($EG20,Data!$B:$CP,Daily!GD$10,0)/GD$11</f>
        <v>3.0546828902674343E-2</v>
      </c>
      <c r="GE20" s="12">
        <f>VLOOKUP($EG20,Data!$B:$CP,Daily!GE$10,0)/GE$11</f>
        <v>2.9448201308282899E-2</v>
      </c>
      <c r="GF20" s="12">
        <f>VLOOKUP($EG20,Data!$B:$CP,Daily!GF$10,0)/GF$11</f>
        <v>2.9133184883983605E-2</v>
      </c>
      <c r="GG20" s="12">
        <f>VLOOKUP($EG20,Data!$B:$CP,Daily!GG$10,0)/GG$11</f>
        <v>2.7516047899695934E-2</v>
      </c>
      <c r="GH20" s="12">
        <f>VLOOKUP($EG20,Data!$B:$CP,Daily!GH$10,0)/GH$11</f>
        <v>2.9910494737877446E-2</v>
      </c>
      <c r="GI20" s="12">
        <f>VLOOKUP($EG20,Data!$B:$CP,Daily!GI$10,0)/GI$11</f>
        <v>2.7897725516061546E-2</v>
      </c>
      <c r="GJ20" s="12">
        <f>VLOOKUP($EG20,Data!$B:$CP,Daily!GJ$10,0)/GJ$11</f>
        <v>3.2012302284710019E-2</v>
      </c>
      <c r="GK20" s="12">
        <f>VLOOKUP($EG20,Data!$B:$CP,Daily!GK$10,0)/GK$11</f>
        <v>3.1503188022085744E-2</v>
      </c>
      <c r="GL20" s="12">
        <f>VLOOKUP($EG20,Data!$B:$CP,Daily!GL$10,0)/GL$11</f>
        <v>2.936472829970397E-2</v>
      </c>
      <c r="GM20" s="12">
        <f>VLOOKUP($EG20,Data!$B:$CP,Daily!GM$10,0)/GM$11</f>
        <v>2.9333934370121793E-2</v>
      </c>
      <c r="GN20" s="12">
        <f>VLOOKUP($EG20,Data!$B:$CP,Daily!GN$10,0)/GN$11</f>
        <v>2.6445819197764918E-2</v>
      </c>
      <c r="GO20" s="12">
        <f>VLOOKUP($EG20,Data!$B:$CP,Daily!GO$10,0)/GO$11</f>
        <v>2.9058716039529097E-2</v>
      </c>
      <c r="GP20" s="12">
        <f>VLOOKUP($EG20,Data!$B:$CP,Daily!GP$10,0)/GP$11</f>
        <v>2.8103177672133384E-2</v>
      </c>
      <c r="GQ20" s="12">
        <f>VLOOKUP($EG20,Data!$B:$CP,Daily!GQ$10,0)/GQ$11</f>
        <v>3.3563269544577959E-2</v>
      </c>
      <c r="GR20" s="12">
        <f>VLOOKUP($EG20,Data!$B:$CP,Daily!GR$10,0)/GR$11</f>
        <v>3.1355461963195767E-2</v>
      </c>
      <c r="GS20" s="12">
        <f>VLOOKUP($EG20,Data!$B:$CP,Daily!GS$10,0)/GS$11</f>
        <v>2.8963062469518196E-2</v>
      </c>
      <c r="GT20" s="12">
        <f>VLOOKUP($EG20,Data!$B:$CP,Daily!GT$10,0)/GT$11</f>
        <v>2.7200189336308619E-2</v>
      </c>
      <c r="GU20" s="12">
        <f>VLOOKUP($EG20,Data!$B:$CP,Daily!GU$10,0)/GU$11</f>
        <v>2.5979061651803026E-2</v>
      </c>
      <c r="GV20" s="12">
        <f>VLOOKUP($EG20,Data!$B:$CP,Daily!GV$10,0)/GV$11</f>
        <v>2.9493948796109809E-2</v>
      </c>
      <c r="GW20" s="12">
        <f>VLOOKUP($EG20,Data!$B:$CP,Daily!GW$10,0)/GW$11</f>
        <v>2.8428036162386993E-2</v>
      </c>
      <c r="GX20" s="12">
        <f>VLOOKUP($EG20,Data!$B:$CP,Daily!GX$10,0)/GX$11</f>
        <v>3.2526712759270895E-2</v>
      </c>
      <c r="GY20" s="12">
        <f>VLOOKUP($EG20,Data!$B:$CP,Daily!GY$10,0)/GY$11</f>
        <v>2.9001421554857548E-2</v>
      </c>
      <c r="GZ20" s="12">
        <f>VLOOKUP($EG20,Data!$B:$CP,Daily!GZ$10,0)/GZ$11</f>
        <v>2.8080731017980684E-2</v>
      </c>
      <c r="HA20" s="12">
        <f>VLOOKUP($EG20,Data!$B:$CP,Daily!HA$10,0)/HA$11</f>
        <v>2.8249621905595799E-2</v>
      </c>
      <c r="HB20" s="12">
        <f>VLOOKUP($EG20,Data!$B:$CP,Daily!HB$10,0)/HB$11</f>
        <v>2.7301577774610057E-2</v>
      </c>
      <c r="HC20" s="12">
        <f>VLOOKUP($EG20,Data!$B:$CP,Daily!HC$10,0)/HC$11</f>
        <v>3.1103491030260763E-2</v>
      </c>
      <c r="HD20" s="12">
        <f>VLOOKUP($EG20,Data!$B:$CP,Daily!HD$10,0)/HD$11</f>
        <v>2.9536923882681563E-2</v>
      </c>
      <c r="HE20" s="12">
        <f>VLOOKUP($EG20,Data!$B:$CP,Daily!HE$10,0)/HE$11</f>
        <v>3.2383360357636885E-2</v>
      </c>
      <c r="HF20" s="12">
        <f>VLOOKUP($EG20,Data!$B:$CP,Daily!HF$10,0)/HF$11</f>
        <v>3.0847498000782674E-2</v>
      </c>
      <c r="HG20" s="12">
        <f>VLOOKUP($EG20,Data!$B:$CP,Daily!HG$10,0)/HG$11</f>
        <v>2.8700075043775537E-2</v>
      </c>
      <c r="HH20" s="12">
        <f>VLOOKUP($EG20,Data!$B:$CP,Daily!HH$10,0)/HH$11</f>
        <v>2.7511630281022589E-2</v>
      </c>
      <c r="HI20" s="12">
        <f>VLOOKUP($EG20,Data!$B:$CP,Daily!HI$10,0)/HI$11</f>
        <v>2.5389055532041491E-2</v>
      </c>
      <c r="HJ20" s="12">
        <f>VLOOKUP($EG20,Data!$B:$CP,Daily!HJ$10,0)/HJ$11</f>
        <v>3.0429763639460289E-2</v>
      </c>
      <c r="HK20" s="12">
        <f>VLOOKUP($EG20,Data!$B:$CP,Daily!HK$10,0)/HK$11</f>
        <v>2.967500284540648E-2</v>
      </c>
      <c r="HL20" s="12">
        <f>VLOOKUP($EG20,Data!$B:$CP,Daily!HL$10,0)/HL$11</f>
        <v>3.0688074176339248E-2</v>
      </c>
      <c r="HM20" s="12">
        <f>VLOOKUP($EG20,Data!$B:$CP,Daily!HM$10,0)/HM$11</f>
        <v>3.1292563921311703E-2</v>
      </c>
      <c r="HN20" s="12">
        <f>VLOOKUP($EG20,Data!$B:$CP,Daily!HN$10,0)/HN$11</f>
        <v>3.0477859733683877E-2</v>
      </c>
      <c r="HO20" s="12">
        <f>VLOOKUP($EG20,Data!$B:$CP,Daily!HO$10,0)/HO$11</f>
        <v>2.9597096010291792E-2</v>
      </c>
      <c r="HP20" s="12">
        <f>VLOOKUP($EG20,Data!$B:$CP,Daily!HP$10,0)/HP$11</f>
        <v>2.7989920828731859E-2</v>
      </c>
      <c r="HQ20" s="12">
        <f>VLOOKUP($EG20,Data!$B:$CP,Daily!HQ$10,0)/HQ$11</f>
        <v>3.0629587079745165E-2</v>
      </c>
      <c r="HR20" s="12">
        <f>VLOOKUP($EG20,Data!$B:$CP,Daily!HR$10,0)/HR$11</f>
        <v>3.1074349480719052E-2</v>
      </c>
      <c r="HS20" s="12">
        <f>VLOOKUP($EG20,Data!$B:$CP,Daily!HS$10,0)/HS$11</f>
        <v>3.4680840102350979E-2</v>
      </c>
      <c r="HT20" s="12">
        <f>VLOOKUP($EG20,Data!$B:$CP,Daily!HT$10,0)/HT$11</f>
        <v>3.1925571003412492E-2</v>
      </c>
      <c r="HU20" s="13"/>
      <c r="HV20" s="40">
        <f t="shared" si="39"/>
        <v>2.9001421554857548E-2</v>
      </c>
      <c r="HW20" s="40">
        <f t="shared" si="40"/>
        <v>3.2158232334583932E-2</v>
      </c>
      <c r="HX20" s="40">
        <f t="shared" ref="HX20:HX24" si="142">HW20-HV20</f>
        <v>3.1568107797263836E-3</v>
      </c>
      <c r="HY20" s="40">
        <f t="shared" ref="HY20:HY24" si="143">HW20+(0.75*HX20)</f>
        <v>3.4525840419378721E-2</v>
      </c>
      <c r="HZ20" s="40">
        <f t="shared" ref="HZ20:HZ24" si="144">HV20-(0.75*HX20)</f>
        <v>2.6633813470062759E-2</v>
      </c>
      <c r="IA20" s="42"/>
      <c r="IB20" s="12">
        <f t="shared" ref="IB20:IB24" si="145">_xlfn.STDEV.P(FM20:HT20)</f>
        <v>2.089242918129096E-3</v>
      </c>
      <c r="IC20" s="12">
        <f t="shared" si="103"/>
        <v>3.0762818974877752E-2</v>
      </c>
      <c r="ID20" s="12">
        <f t="shared" si="82"/>
        <v>2.9574944991671636E-2</v>
      </c>
      <c r="IE20" s="1"/>
      <c r="IF20" s="7" t="s">
        <v>304</v>
      </c>
      <c r="IG20" s="7" t="s">
        <v>12</v>
      </c>
      <c r="IH20" s="12">
        <f>VLOOKUP($IF20,Data!$B:$CP,Daily!IH$10,0)/IH$11</f>
        <v>3.1334480216269354E-2</v>
      </c>
      <c r="II20" s="12">
        <f>VLOOKUP($IF20,Data!$B:$CP,Daily!II$10,0)/II$11</f>
        <v>3.107175712971481E-2</v>
      </c>
      <c r="IJ20" s="12">
        <f>VLOOKUP($IF20,Data!$B:$CP,Daily!IJ$10,0)/IJ$11</f>
        <v>3.4471835042045845E-2</v>
      </c>
      <c r="IK20" s="12">
        <f>VLOOKUP($IF20,Data!$B:$CP,Daily!IK$10,0)/IK$11</f>
        <v>3.1248070153770149E-2</v>
      </c>
      <c r="IL20" s="12">
        <f>VLOOKUP($IF20,Data!$B:$CP,Daily!IL$10,0)/IL$11</f>
        <v>2.9820654790563311E-2</v>
      </c>
      <c r="IM20" s="12">
        <f>VLOOKUP($IF20,Data!$B:$CP,Daily!IM$10,0)/IM$11</f>
        <v>3.3562166285278416E-2</v>
      </c>
      <c r="IN20" s="12">
        <f>VLOOKUP($IF20,Data!$B:$CP,Daily!IN$10,0)/IN$11</f>
        <v>3.1973292106383458E-2</v>
      </c>
      <c r="IO20" s="12">
        <f>VLOOKUP($IF20,Data!$B:$CP,Daily!IO$10,0)/IO$11</f>
        <v>3.7452142108527792E-2</v>
      </c>
      <c r="IP20" s="12">
        <f>VLOOKUP($IF20,Data!$B:$CP,Daily!IP$10,0)/IP$11</f>
        <v>3.4165834165834165E-2</v>
      </c>
      <c r="IQ20" s="12">
        <f>VLOOKUP($IF20,Data!$B:$CP,Daily!IQ$10,0)/IQ$11</f>
        <v>3.6643914854234148E-2</v>
      </c>
      <c r="IR20" s="12">
        <f>VLOOKUP($IF20,Data!$B:$CP,Daily!IR$10,0)/IR$11</f>
        <v>3.0303972151426616E-2</v>
      </c>
      <c r="IS20" s="12">
        <f>VLOOKUP($IF20,Data!$B:$CP,Daily!IS$10,0)/IS$11</f>
        <v>3.4597850862911103E-2</v>
      </c>
      <c r="IT20" s="12">
        <f>VLOOKUP($IF20,Data!$B:$CP,Daily!IT$10,0)/IT$11</f>
        <v>3.247533023547225E-2</v>
      </c>
      <c r="IU20" s="12">
        <f>VLOOKUP($IF20,Data!$B:$CP,Daily!IU$10,0)/IU$11</f>
        <v>3.0854682032836624E-2</v>
      </c>
      <c r="IV20" s="12">
        <f>VLOOKUP($IF20,Data!$B:$CP,Daily!IV$10,0)/IV$11</f>
        <v>3.2074776083797794E-2</v>
      </c>
      <c r="IW20" s="12">
        <f>VLOOKUP($IF20,Data!$B:$CP,Daily!IW$10,0)/IW$11</f>
        <v>2.9788197983916638E-2</v>
      </c>
      <c r="IX20" s="12">
        <f>VLOOKUP($IF20,Data!$B:$CP,Daily!IX$10,0)/IX$11</f>
        <v>3.330789998826153E-2</v>
      </c>
      <c r="IY20" s="12">
        <f>VLOOKUP($IF20,Data!$B:$CP,Daily!IY$10,0)/IY$11</f>
        <v>3.4991494104534525E-2</v>
      </c>
      <c r="IZ20" s="12">
        <f>VLOOKUP($IF20,Data!$B:$CP,Daily!IZ$10,0)/IZ$11</f>
        <v>3.6198969700326815E-2</v>
      </c>
      <c r="JA20" s="12">
        <f>VLOOKUP($IF20,Data!$B:$CP,Daily!JA$10,0)/JA$11</f>
        <v>3.2360268630849218E-2</v>
      </c>
      <c r="JB20" s="12">
        <f>VLOOKUP($IF20,Data!$B:$CP,Daily!JB$10,0)/JB$11</f>
        <v>3.1987428754061686E-2</v>
      </c>
      <c r="JC20" s="12">
        <f>VLOOKUP($IF20,Data!$B:$CP,Daily!JC$10,0)/JC$11</f>
        <v>2.7972204674668353E-2</v>
      </c>
      <c r="JD20" s="12">
        <f>VLOOKUP($IF20,Data!$B:$CP,Daily!JD$10,0)/JD$11</f>
        <v>2.8184725217520638E-2</v>
      </c>
      <c r="JE20" s="12">
        <f>VLOOKUP($IF20,Data!$B:$CP,Daily!JE$10,0)/JE$11</f>
        <v>3.1901610687976027E-2</v>
      </c>
      <c r="JF20" s="12">
        <f>VLOOKUP($IF20,Data!$B:$CP,Daily!JF$10,0)/JF$11</f>
        <v>3.0752190767827474E-2</v>
      </c>
      <c r="JG20" s="12">
        <f>VLOOKUP($IF20,Data!$B:$CP,Daily!JG$10,0)/JG$11</f>
        <v>3.3948211656707368E-2</v>
      </c>
      <c r="JH20" s="12">
        <f>VLOOKUP($IF20,Data!$B:$CP,Daily!JH$10,0)/JH$11</f>
        <v>3.2687362477134753E-2</v>
      </c>
      <c r="JI20" s="12">
        <f>VLOOKUP($IF20,Data!$B:$CP,Daily!JI$10,0)/JI$11</f>
        <v>3.2405642394205111E-2</v>
      </c>
      <c r="JJ20" s="12">
        <f>VLOOKUP($IF20,Data!$B:$CP,Daily!JJ$10,0)/JJ$11</f>
        <v>2.9535757822023567E-2</v>
      </c>
      <c r="JK20" s="12">
        <f>VLOOKUP($IF20,Data!$B:$CP,Daily!JK$10,0)/JK$11</f>
        <v>3.1140399865966714E-2</v>
      </c>
      <c r="JL20" s="12">
        <f>VLOOKUP($IF20,Data!$B:$CP,Daily!JL$10,0)/JL$11</f>
        <v>3.6444869056985497E-2</v>
      </c>
      <c r="JM20" s="12">
        <f>VLOOKUP($IF20,Data!$B:$CP,Daily!JM$10,0)/JM$11</f>
        <v>3.3829585049097242E-2</v>
      </c>
      <c r="JN20" s="12">
        <f>VLOOKUP($IF20,Data!$B:$CP,Daily!JN$10,0)/JN$11</f>
        <v>3.3559898045879354E-2</v>
      </c>
      <c r="JO20" s="12">
        <f>VLOOKUP($IF20,Data!$B:$CP,Daily!JO$10,0)/JO$11</f>
        <v>3.0565826330532214E-2</v>
      </c>
      <c r="JP20" s="12">
        <f>VLOOKUP($IF20,Data!$B:$CP,Daily!JP$10,0)/JP$11</f>
        <v>3.3571461922771627E-2</v>
      </c>
      <c r="JQ20" s="12">
        <f>VLOOKUP($IF20,Data!$B:$CP,Daily!JQ$10,0)/JQ$11</f>
        <v>2.968247181402885E-2</v>
      </c>
      <c r="JR20" s="12">
        <f>VLOOKUP($IF20,Data!$B:$CP,Daily!JR$10,0)/JR$11</f>
        <v>3.0029394473838917E-2</v>
      </c>
      <c r="JS20" s="12">
        <f>VLOOKUP($IF20,Data!$B:$CP,Daily!JS$10,0)/JS$11</f>
        <v>3.2550787424623848E-2</v>
      </c>
      <c r="JT20" s="12">
        <f>VLOOKUP($IF20,Data!$B:$CP,Daily!JT$10,0)/JT$11</f>
        <v>3.145862506920246E-2</v>
      </c>
      <c r="JU20" s="12">
        <f>VLOOKUP($IF20,Data!$B:$CP,Daily!JU$10,0)/JU$11</f>
        <v>3.3821518121723272E-2</v>
      </c>
      <c r="JV20" s="12">
        <f>VLOOKUP($IF20,Data!$B:$CP,Daily!JV$10,0)/JV$11</f>
        <v>3.2840012963163009E-2</v>
      </c>
      <c r="JW20" s="12">
        <f>VLOOKUP($IF20,Data!$B:$CP,Daily!JW$10,0)/JW$11</f>
        <v>3.1364706477989016E-2</v>
      </c>
      <c r="JX20" s="12">
        <f>VLOOKUP($IF20,Data!$B:$CP,Daily!JX$10,0)/JX$11</f>
        <v>2.81849205764651E-2</v>
      </c>
      <c r="JY20" s="12">
        <f>VLOOKUP($IF20,Data!$B:$CP,Daily!JY$10,0)/JY$11</f>
        <v>2.8942238890670876E-2</v>
      </c>
      <c r="JZ20" s="12">
        <f>VLOOKUP($IF20,Data!$B:$CP,Daily!JZ$10,0)/JZ$11</f>
        <v>3.4725922211426959E-2</v>
      </c>
      <c r="KA20" s="12">
        <f>VLOOKUP($IF20,Data!$B:$CP,Daily!KA$10,0)/KA$11</f>
        <v>2.7426501503929623E-2</v>
      </c>
      <c r="KB20" s="12">
        <f>VLOOKUP($IF20,Data!$B:$CP,Daily!KB$10,0)/KB$11</f>
        <v>3.4394250513347026E-2</v>
      </c>
      <c r="KC20" s="12">
        <f>VLOOKUP($IF20,Data!$B:$CP,Daily!KC$10,0)/KC$11</f>
        <v>3.2371921506650865E-2</v>
      </c>
      <c r="KD20" s="12">
        <f>VLOOKUP($IF20,Data!$B:$CP,Daily!KD$10,0)/KD$11</f>
        <v>3.0851981529405794E-2</v>
      </c>
      <c r="KE20" s="12">
        <f>VLOOKUP($IF20,Data!$B:$CP,Daily!KE$10,0)/KE$11</f>
        <v>3.0379941547454239E-2</v>
      </c>
      <c r="KF20" s="12">
        <f>VLOOKUP($IF20,Data!$B:$CP,Daily!KF$10,0)/KF$11</f>
        <v>2.9672255375580183E-2</v>
      </c>
      <c r="KG20" s="12">
        <f>VLOOKUP($IF20,Data!$B:$CP,Daily!KG$10,0)/KG$11</f>
        <v>3.2338384925148317E-2</v>
      </c>
      <c r="KH20" s="12">
        <f>VLOOKUP($IF20,Data!$B:$CP,Daily!KH$10,0)/KH$11</f>
        <v>2.8893726499109439E-2</v>
      </c>
      <c r="KI20" s="12">
        <f>VLOOKUP($IF20,Data!$B:$CP,Daily!KI$10,0)/KI$11</f>
        <v>3.1855731332001515E-2</v>
      </c>
      <c r="KJ20" s="12">
        <f>VLOOKUP($IF20,Data!$B:$CP,Daily!KJ$10,0)/KJ$11</f>
        <v>3.4450038219246686E-2</v>
      </c>
      <c r="KK20" s="12">
        <f>VLOOKUP($IF20,Data!$B:$CP,Daily!KK$10,0)/KK$11</f>
        <v>3.1799435641415234E-2</v>
      </c>
      <c r="KL20" s="12">
        <f>VLOOKUP($IF20,Data!$B:$CP,Daily!KL$10,0)/KL$11</f>
        <v>2.893598846831456E-2</v>
      </c>
      <c r="KM20" s="12">
        <f>VLOOKUP($IF20,Data!$B:$CP,Daily!KM$10,0)/KM$11</f>
        <v>2.940509486733691E-2</v>
      </c>
      <c r="KN20" s="12">
        <f>VLOOKUP($IF20,Data!$B:$CP,Daily!KN$10,0)/KN$11</f>
        <v>3.1885187349827912E-2</v>
      </c>
      <c r="KO20" s="12">
        <f>VLOOKUP($IF20,Data!$B:$CP,Daily!KO$10,0)/KO$11</f>
        <v>2.9928200753536645E-2</v>
      </c>
      <c r="KP20" s="12">
        <f>VLOOKUP($IF20,Data!$B:$CP,Daily!KP$10,0)/KP$11</f>
        <v>3.4293879495117884E-2</v>
      </c>
      <c r="KQ20" s="12">
        <f>VLOOKUP($IF20,Data!$B:$CP,Daily!KQ$10,0)/KQ$11</f>
        <v>3.3852286184685595E-2</v>
      </c>
      <c r="KR20" s="12">
        <f>VLOOKUP($IF20,Data!$B:$CP,Daily!KR$10,0)/KR$11</f>
        <v>3.1399056938046829E-2</v>
      </c>
      <c r="KS20" s="12">
        <f>VLOOKUP($IF20,Data!$B:$CP,Daily!KS$10,0)/KS$11</f>
        <v>3.0804805443334041E-2</v>
      </c>
      <c r="KT20" s="12">
        <f>VLOOKUP($IF20,Data!$B:$CP,Daily!KT$10,0)/KT$11</f>
        <v>2.7263568820047854E-2</v>
      </c>
      <c r="KU20" s="12">
        <f>VLOOKUP($IF20,Data!$B:$CP,Daily!KU$10,0)/KU$11</f>
        <v>3.334444814938313E-2</v>
      </c>
      <c r="KV20" s="12">
        <f>VLOOKUP($IF20,Data!$B:$CP,Daily!KV$10,0)/KV$11</f>
        <v>3.1481135350190918E-2</v>
      </c>
      <c r="KW20" s="12">
        <f>VLOOKUP($IF20,Data!$B:$CP,Daily!KW$10,0)/KW$11</f>
        <v>3.1802492556583142E-2</v>
      </c>
      <c r="KX20" s="12">
        <f>VLOOKUP($IF20,Data!$B:$CP,Daily!KX$10,0)/KX$11</f>
        <v>3.0392422192151557E-2</v>
      </c>
      <c r="KY20" s="12">
        <f>VLOOKUP($IF20,Data!$B:$CP,Daily!KY$10,0)/KY$11</f>
        <v>3.0605040191179666E-2</v>
      </c>
      <c r="KZ20" s="12">
        <f>VLOOKUP($IF20,Data!$B:$CP,Daily!KZ$10,0)/KZ$11</f>
        <v>2.9563046192259676E-2</v>
      </c>
      <c r="LA20" s="12">
        <f>VLOOKUP($IF20,Data!$B:$CP,Daily!LA$10,0)/LA$11</f>
        <v>2.8024265493041513E-2</v>
      </c>
      <c r="LB20" s="12">
        <f>VLOOKUP($IF20,Data!$B:$CP,Daily!LB$10,0)/LB$11</f>
        <v>3.5136260859216943E-2</v>
      </c>
      <c r="LC20" s="12">
        <f>VLOOKUP($IF20,Data!$B:$CP,Daily!LC$10,0)/LC$11</f>
        <v>3.2209065488314287E-2</v>
      </c>
      <c r="LD20" s="12">
        <f>VLOOKUP($IF20,Data!$B:$CP,Daily!LD$10,0)/LD$11</f>
        <v>3.2705213492365853E-2</v>
      </c>
      <c r="LE20" s="12">
        <f>VLOOKUP($IF20,Data!$B:$CP,Daily!LE$10,0)/LE$11</f>
        <v>3.2640868974881193E-2</v>
      </c>
      <c r="LF20" s="12">
        <f>VLOOKUP($IF20,Data!$B:$CP,Daily!LF$10,0)/LF$11</f>
        <v>3.0502863748620671E-2</v>
      </c>
      <c r="LG20" s="12">
        <f>VLOOKUP($IF20,Data!$B:$CP,Daily!LG$10,0)/LG$11</f>
        <v>3.111913190347285E-2</v>
      </c>
      <c r="LH20" s="12">
        <f>VLOOKUP($IF20,Data!$B:$CP,Daily!LH$10,0)/LH$11</f>
        <v>2.7693333594837898E-2</v>
      </c>
      <c r="LI20" s="12">
        <f>VLOOKUP($IF20,Data!$B:$CP,Daily!LI$10,0)/LI$11</f>
        <v>3.3921104190426057E-2</v>
      </c>
      <c r="LJ20" s="12">
        <f>VLOOKUP($IF20,Data!$B:$CP,Daily!LJ$10,0)/LJ$11</f>
        <v>3.337048449485347E-2</v>
      </c>
      <c r="LK20" s="12">
        <f>VLOOKUP($IF20,Data!$B:$CP,Daily!LK$10,0)/LK$11</f>
        <v>3.4003523391404042E-2</v>
      </c>
      <c r="LL20" s="12">
        <f>VLOOKUP($IF20,Data!$B:$CP,Daily!LL$10,0)/LL$11</f>
        <v>3.2725858428714304E-2</v>
      </c>
      <c r="LM20" s="12">
        <f>VLOOKUP($IF20,Data!$B:$CP,Daily!LM$10,0)/LM$11</f>
        <v>3.2102728731942212E-2</v>
      </c>
      <c r="LN20" s="12">
        <f>VLOOKUP($IF20,Data!$B:$CP,Daily!LN$10,0)/LN$11</f>
        <v>3.1343798974685901E-2</v>
      </c>
      <c r="LO20" s="12">
        <f>VLOOKUP($IF20,Data!$B:$CP,Daily!LO$10,0)/LO$11</f>
        <v>3.0416666666666668E-2</v>
      </c>
      <c r="LP20" s="12">
        <f>VLOOKUP($IF20,Data!$B:$CP,Daily!LP$10,0)/LP$11</f>
        <v>3.5025858015984956E-2</v>
      </c>
      <c r="LQ20" s="12">
        <f>VLOOKUP($IF20,Data!$B:$CP,Daily!LQ$10,0)/LQ$11</f>
        <v>3.5701465261234216E-2</v>
      </c>
      <c r="LR20" s="12">
        <f>VLOOKUP($IF20,Data!$B:$CP,Daily!LR$10,0)/LR$11</f>
        <v>3.5957565605806811E-2</v>
      </c>
      <c r="LS20" s="12">
        <f>VLOOKUP($IF20,Data!$B:$CP,Daily!LS$10,0)/LS$11</f>
        <v>3.3701255042581799E-2</v>
      </c>
      <c r="LU20" s="40">
        <f t="shared" ref="LU20:LU25" si="146">_xlfn.QUARTILE.INC($IH20:$LR20,1)</f>
        <v>3.0416666666666668E-2</v>
      </c>
      <c r="LV20" s="40">
        <f t="shared" ref="LV20:LV25" si="147">_xlfn.QUARTILE.INC($IH20:$LR20,3)</f>
        <v>3.3571461922771627E-2</v>
      </c>
      <c r="LW20" s="40">
        <f t="shared" ref="LW20:LW24" si="148">LV20-LU20</f>
        <v>3.1547952561049586E-3</v>
      </c>
      <c r="LX20" s="40">
        <f t="shared" ref="LX20:LX24" si="149">LV20+(0.75*LW20)</f>
        <v>3.5937558364850346E-2</v>
      </c>
      <c r="LY20" s="40">
        <f t="shared" ref="LY20:LY24" si="150">LU20-(0.75*LW20)</f>
        <v>2.8050570224587949E-2</v>
      </c>
      <c r="LZ20" s="45"/>
      <c r="MA20" s="12">
        <f t="shared" ref="MA20:MA24" si="151">_xlfn.STDEV.P(JL20:LS20)</f>
        <v>2.2146873929097142E-3</v>
      </c>
      <c r="MB20" s="12">
        <f t="shared" si="107"/>
        <v>3.3181651056965855E-2</v>
      </c>
      <c r="MC20" s="12">
        <f t="shared" si="83"/>
        <v>3.183002438174852E-2</v>
      </c>
      <c r="MD20" s="1"/>
    </row>
    <row r="21" spans="4:342" x14ac:dyDescent="0.35">
      <c r="D21" s="59" t="s">
        <v>305</v>
      </c>
      <c r="E21" s="53" t="str">
        <f>VLOOKUP($D21,'Metric Nature'!$C:$D,2,0)&amp;IF(($F21&lt;(EA21)),"Below",IF(($F21&gt;(DZ21)),"Above","Within"))</f>
        <v>NegativeWithin</v>
      </c>
      <c r="F21" s="77">
        <f t="shared" ref="F21:F24" si="152">DU21</f>
        <v>1.6656130427549494E-2</v>
      </c>
      <c r="G21" s="77">
        <f t="shared" si="84"/>
        <v>1.7055297598693227E-2</v>
      </c>
      <c r="H21" s="78">
        <f t="shared" ref="H21:H24" si="153">IFERROR(((F21-G21)/G21),0)</f>
        <v>-2.340429235162203E-2</v>
      </c>
      <c r="I21" s="74">
        <f t="shared" si="79"/>
        <v>1.5883838412017886E-2</v>
      </c>
      <c r="J21" s="78">
        <f t="shared" ref="J21:J24" si="154">IFERROR(((F21-I21)/I21),0)</f>
        <v>4.8621246042599091E-2</v>
      </c>
      <c r="K21" s="77">
        <f t="shared" si="132"/>
        <v>1.4546333353333985E-3</v>
      </c>
      <c r="L21" s="79"/>
      <c r="M21" s="53" t="str">
        <f>VLOOKUP($D21,'Metric Nature'!$C:$D,2,0)&amp;IF(($N21&lt;(HZ21)),"Below",IF(($N21&gt;(HY21)),"Above","Within"))</f>
        <v>NegativeWithin</v>
      </c>
      <c r="N21" s="77">
        <f t="shared" si="133"/>
        <v>1.7525026400998438E-2</v>
      </c>
      <c r="O21" s="49">
        <f t="shared" si="88"/>
        <v>1.7671152576161937E-2</v>
      </c>
      <c r="P21" s="55">
        <f t="shared" si="30"/>
        <v>-8.2691932251561084E-3</v>
      </c>
      <c r="Q21" s="49">
        <f t="shared" si="89"/>
        <v>1.6617656131115179E-2</v>
      </c>
      <c r="R21" s="78">
        <f t="shared" si="134"/>
        <v>5.4602782890920687E-2</v>
      </c>
      <c r="S21" s="49">
        <f t="shared" si="32"/>
        <v>1.3987650233532878E-3</v>
      </c>
      <c r="T21" s="79"/>
      <c r="U21" s="53" t="str">
        <f>VLOOKUP($D21,'Metric Nature'!$C:$D,2,0)&amp;IF(($V21&lt;(LY21)),"Below",IF(($V21&gt;(LX21)),"Above","Within"))</f>
        <v>NegativeWithin</v>
      </c>
      <c r="V21" s="77">
        <f t="shared" si="135"/>
        <v>1.3867099955177051E-2</v>
      </c>
      <c r="W21" s="49">
        <f t="shared" si="91"/>
        <v>1.5086522153387549E-2</v>
      </c>
      <c r="X21" s="78">
        <f t="shared" si="136"/>
        <v>-8.0828582347369379E-2</v>
      </c>
      <c r="Y21" s="49">
        <f t="shared" si="93"/>
        <v>1.3563682805062115E-2</v>
      </c>
      <c r="Z21" s="78">
        <f t="shared" si="137"/>
        <v>2.2369820532937984E-2</v>
      </c>
      <c r="AA21" s="49">
        <f t="shared" si="61"/>
        <v>1.8669360330420054E-3</v>
      </c>
      <c r="AB21" s="79"/>
      <c r="AC21" s="1"/>
      <c r="AD21" s="1"/>
      <c r="AE21" s="1"/>
      <c r="AF21" s="1"/>
      <c r="AG21" s="1"/>
      <c r="AH21" s="1"/>
      <c r="AI21" s="7" t="s">
        <v>306</v>
      </c>
      <c r="AJ21" s="12">
        <f>(VLOOKUP($EG21,Data!$B:$CP,Daily!EI$10,0)+VLOOKUP($IF21,Data!$B:$CP,Daily!IH$10,0))/AJ$11</f>
        <v>1.5118294019874809E-2</v>
      </c>
      <c r="AK21" s="12">
        <f>(VLOOKUP($EG21,Data!$B:$CP,Daily!EJ$10,0)+VLOOKUP($IF21,Data!$B:$CP,Daily!II$10,0))/AK$11</f>
        <v>1.5306838927116978E-2</v>
      </c>
      <c r="AL21" s="12">
        <f>(VLOOKUP($EG21,Data!$B:$CP,Daily!EK$10,0)+VLOOKUP($IF21,Data!$B:$CP,Daily!IJ$10,0))/AL$11</f>
        <v>1.6842664355750617E-2</v>
      </c>
      <c r="AM21" s="12">
        <f>(VLOOKUP($EG21,Data!$B:$CP,Daily!EL$10,0)+VLOOKUP($IF21,Data!$B:$CP,Daily!IK$10,0))/AM$11</f>
        <v>1.5862729214227853E-2</v>
      </c>
      <c r="AN21" s="12">
        <f>(VLOOKUP($EG21,Data!$B:$CP,Daily!EM$10,0)+VLOOKUP($IF21,Data!$B:$CP,Daily!IL$10,0))/AN$11</f>
        <v>1.5547469401257029E-2</v>
      </c>
      <c r="AO21" s="12">
        <f>(VLOOKUP($EG21,Data!$B:$CP,Daily!EN$10,0)+VLOOKUP($IF21,Data!$B:$CP,Daily!IM$10,0))/AO$11</f>
        <v>1.6383578292652412E-2</v>
      </c>
      <c r="AP21" s="12">
        <f>(VLOOKUP($EG21,Data!$B:$CP,Daily!EO$10,0)+VLOOKUP($IF21,Data!$B:$CP,Daily!IN$10,0))/AP$11</f>
        <v>1.5051233563481243E-2</v>
      </c>
      <c r="AQ21" s="12">
        <f>(VLOOKUP($EG21,Data!$B:$CP,Daily!EP$10,0)+VLOOKUP($IF21,Data!$B:$CP,Daily!IO$10,0))/AQ$11</f>
        <v>1.5890340100866415E-2</v>
      </c>
      <c r="AR21" s="12">
        <f>(VLOOKUP($EG21,Data!$B:$CP,Daily!EQ$10,0)+VLOOKUP($IF21,Data!$B:$CP,Daily!IP$10,0))/AR$11</f>
        <v>1.5508147260530455E-2</v>
      </c>
      <c r="AS21" s="12">
        <f>(VLOOKUP($EG21,Data!$B:$CP,Daily!ER$10,0)+VLOOKUP($IF21,Data!$B:$CP,Daily!IQ$10,0))/AS$11</f>
        <v>1.6917319578959172E-2</v>
      </c>
      <c r="AT21" s="12">
        <f>(VLOOKUP($EG21,Data!$B:$CP,Daily!ES$10,0)+VLOOKUP($IF21,Data!$B:$CP,Daily!IR$10,0))/AT$11</f>
        <v>1.5709714692027376E-2</v>
      </c>
      <c r="AU21" s="12">
        <f>(VLOOKUP($EG21,Data!$B:$CP,Daily!ET$10,0)+VLOOKUP($IF21,Data!$B:$CP,Daily!IS$10,0))/AU$11</f>
        <v>1.5056574854618402E-2</v>
      </c>
      <c r="AV21" s="12">
        <f>(VLOOKUP($EG21,Data!$B:$CP,Daily!EU$10,0)+VLOOKUP($IF21,Data!$B:$CP,Daily!IT$10,0))/AV$11</f>
        <v>1.5999601566342316E-2</v>
      </c>
      <c r="AW21" s="12">
        <f>(VLOOKUP($EG21,Data!$B:$CP,Daily!EV$10,0)+VLOOKUP($IF21,Data!$B:$CP,Daily!IU$10,0))/AW$11</f>
        <v>1.3242396745016538E-2</v>
      </c>
      <c r="AX21" s="12">
        <f>(VLOOKUP($EG21,Data!$B:$CP,Daily!EW$10,0)+VLOOKUP($IF21,Data!$B:$CP,Daily!IV$10,0))/AX$11</f>
        <v>1.1598191468448987E-2</v>
      </c>
      <c r="AY21" s="12">
        <f>(VLOOKUP($EG21,Data!$B:$CP,Daily!EX$10,0)+VLOOKUP($IF21,Data!$B:$CP,Daily!IW$10,0))/AY$11</f>
        <v>1.2630922089589172E-2</v>
      </c>
      <c r="AZ21" s="12">
        <f>(VLOOKUP($EG21,Data!$B:$CP,Daily!EY$10,0)+VLOOKUP($IF21,Data!$B:$CP,Daily!IX$10,0))/AZ$11</f>
        <v>1.6074055216112243E-2</v>
      </c>
      <c r="BA21" s="12">
        <f>(VLOOKUP($EG21,Data!$B:$CP,Daily!EZ$10,0)+VLOOKUP($IF21,Data!$B:$CP,Daily!IY$10,0))/BA$11</f>
        <v>1.8720190488711645E-2</v>
      </c>
      <c r="BB21" s="12">
        <f>(VLOOKUP($EG21,Data!$B:$CP,Daily!FA$10,0)+VLOOKUP($IF21,Data!$B:$CP,Daily!IZ$10,0))/BB$11</f>
        <v>1.5801148819630115E-2</v>
      </c>
      <c r="BC21" s="12">
        <f>(VLOOKUP($EG21,Data!$B:$CP,Daily!FB$10,0)+VLOOKUP($IF21,Data!$B:$CP,Daily!JA$10,0))/BC$11</f>
        <v>1.5172137968404281E-2</v>
      </c>
      <c r="BD21" s="12">
        <f>(VLOOKUP($EG21,Data!$B:$CP,Daily!FC$10,0)+VLOOKUP($IF21,Data!$B:$CP,Daily!JB$10,0))/BD$11</f>
        <v>1.4959314475915822E-2</v>
      </c>
      <c r="BE21" s="12">
        <f>(VLOOKUP($EG21,Data!$B:$CP,Daily!FD$10,0)+VLOOKUP($IF21,Data!$B:$CP,Daily!JC$10,0))/BE$11</f>
        <v>1.4300115294302288E-2</v>
      </c>
      <c r="BF21" s="12">
        <f>(VLOOKUP($EG21,Data!$B:$CP,Daily!FE$10,0)+VLOOKUP($IF21,Data!$B:$CP,Daily!JD$10,0))/BF$11</f>
        <v>1.4138688754440432E-2</v>
      </c>
      <c r="BG21" s="12">
        <f>(VLOOKUP($EG21,Data!$B:$CP,Daily!FF$10,0)+VLOOKUP($IF21,Data!$B:$CP,Daily!JE$10,0))/BG$11</f>
        <v>1.7537752827296089E-2</v>
      </c>
      <c r="BH21" s="12">
        <f>(VLOOKUP($EG21,Data!$B:$CP,Daily!FG$10,0)+VLOOKUP($IF21,Data!$B:$CP,Daily!JF$10,0))/BH$11</f>
        <v>1.6520571622580943E-2</v>
      </c>
      <c r="BI21" s="12">
        <f>(VLOOKUP($EG21,Data!$B:$CP,Daily!FH$10,0)+VLOOKUP($IF21,Data!$B:$CP,Daily!JG$10,0))/BI$11</f>
        <v>1.5924785085864993E-2</v>
      </c>
      <c r="BJ21" s="12">
        <f>(VLOOKUP($EG21,Data!$B:$CP,Daily!FI$10,0)+VLOOKUP($IF21,Data!$B:$CP,Daily!JH$10,0))/BJ$11</f>
        <v>1.5577677374509706E-2</v>
      </c>
      <c r="BK21" s="12">
        <f>(VLOOKUP($EG21,Data!$B:$CP,Daily!FJ$10,0)+VLOOKUP($IF21,Data!$B:$CP,Daily!JI$10,0))/BK$11</f>
        <v>1.4414589902482377E-2</v>
      </c>
      <c r="BL21" s="12">
        <f>(VLOOKUP($EG21,Data!$B:$CP,Daily!FK$10,0)+VLOOKUP($IF21,Data!$B:$CP,Daily!JJ$10,0))/BL$11</f>
        <v>1.3956700306514339E-2</v>
      </c>
      <c r="BM21" s="12">
        <f>(VLOOKUP($EG21,Data!$B:$CP,Daily!FL$10,0)+VLOOKUP($IF21,Data!$B:$CP,Daily!JK$10,0))/BM$11</f>
        <v>1.3066481402308679E-2</v>
      </c>
      <c r="BN21" s="12">
        <f>(VLOOKUP($EG21,Data!$B:$CP,Daily!FM$10,0)+VLOOKUP($IF21,Data!$B:$CP,Daily!JL$10,0))/BN$11</f>
        <v>1.5411187281602604E-2</v>
      </c>
      <c r="BO21" s="12">
        <f>(VLOOKUP($EG21,Data!$B:$CP,Daily!FN$10,0)+VLOOKUP($IF21,Data!$B:$CP,Daily!JM$10,0))/BO$11</f>
        <v>1.5945518229342454E-2</v>
      </c>
      <c r="BP21" s="12">
        <f>(VLOOKUP($EG21,Data!$B:$CP,Daily!FO$10,0)+VLOOKUP($IF21,Data!$B:$CP,Daily!JN$10,0))/BP$11</f>
        <v>1.5480415676752656E-2</v>
      </c>
      <c r="BQ21" s="12">
        <f>(VLOOKUP($EG21,Data!$B:$CP,Daily!FP$10,0)+VLOOKUP($IF21,Data!$B:$CP,Daily!JO$10,0))/BQ$11</f>
        <v>1.4364551646162543E-2</v>
      </c>
      <c r="BR21" s="12">
        <f>(VLOOKUP($EG21,Data!$B:$CP,Daily!FQ$10,0)+VLOOKUP($IF21,Data!$B:$CP,Daily!JP$10,0))/BR$11</f>
        <v>1.65691456251344E-2</v>
      </c>
      <c r="BS21" s="12">
        <f>(VLOOKUP($EG21,Data!$B:$CP,Daily!FR$10,0)+VLOOKUP($IF21,Data!$B:$CP,Daily!JQ$10,0))/BS$11</f>
        <v>1.4171148647504669E-2</v>
      </c>
      <c r="BT21" s="12">
        <f>(VLOOKUP($EG21,Data!$B:$CP,Daily!FS$10,0)+VLOOKUP($IF21,Data!$B:$CP,Daily!JR$10,0))/BT$11</f>
        <v>1.3896247494874571E-2</v>
      </c>
      <c r="BU21" s="12">
        <f>(VLOOKUP($EG21,Data!$B:$CP,Daily!FT$10,0)+VLOOKUP($IF21,Data!$B:$CP,Daily!JS$10,0))/BU$11</f>
        <v>1.6578932311037364E-2</v>
      </c>
      <c r="BV21" s="12">
        <f>(VLOOKUP($EG21,Data!$B:$CP,Daily!FU$10,0)+VLOOKUP($IF21,Data!$B:$CP,Daily!JT$10,0))/BV$11</f>
        <v>1.5999308138026462E-2</v>
      </c>
      <c r="BW21" s="12">
        <f>(VLOOKUP($EG21,Data!$B:$CP,Daily!FV$10,0)+VLOOKUP($IF21,Data!$B:$CP,Daily!JU$10,0))/BW$11</f>
        <v>1.5969148040520357E-2</v>
      </c>
      <c r="BX21" s="12">
        <f>(VLOOKUP($EG21,Data!$B:$CP,Daily!FW$10,0)+VLOOKUP($IF21,Data!$B:$CP,Daily!JV$10,0))/BX$11</f>
        <v>1.6118879984426203E-2</v>
      </c>
      <c r="BY21" s="12">
        <f>(VLOOKUP($EG21,Data!$B:$CP,Daily!FX$10,0)+VLOOKUP($IF21,Data!$B:$CP,Daily!JW$10,0))/BY$11</f>
        <v>1.4217458598687149E-2</v>
      </c>
      <c r="BZ21" s="12">
        <f>(VLOOKUP($EG21,Data!$B:$CP,Daily!FY$10,0)+VLOOKUP($IF21,Data!$B:$CP,Daily!JX$10,0))/BZ$11</f>
        <v>1.3662863478665188E-2</v>
      </c>
      <c r="CA21" s="12">
        <f>(VLOOKUP($EG21,Data!$B:$CP,Daily!FZ$10,0)+VLOOKUP($IF21,Data!$B:$CP,Daily!JY$10,0))/CA$11</f>
        <v>1.359817107568065E-2</v>
      </c>
      <c r="CB21" s="12">
        <f>(VLOOKUP($EG21,Data!$B:$CP,Daily!GA$10,0)+VLOOKUP($IF21,Data!$B:$CP,Daily!JZ$10,0))/CB$11</f>
        <v>1.6141717252701103E-2</v>
      </c>
      <c r="CC21" s="12">
        <f>(VLOOKUP($EG21,Data!$B:$CP,Daily!GB$10,0)+VLOOKUP($IF21,Data!$B:$CP,Daily!KA$10,0))/CC$11</f>
        <v>1.3912584917951422E-2</v>
      </c>
      <c r="CD21" s="12">
        <f>(VLOOKUP($EG21,Data!$B:$CP,Daily!GC$10,0)+VLOOKUP($IF21,Data!$B:$CP,Daily!KB$10,0))/CD$11</f>
        <v>1.5907975215931857E-2</v>
      </c>
      <c r="CE21" s="12">
        <f>(VLOOKUP($EG21,Data!$B:$CP,Daily!GD$10,0)+VLOOKUP($IF21,Data!$B:$CP,Daily!KC$10,0))/CE$11</f>
        <v>1.5344689341959494E-2</v>
      </c>
      <c r="CF21" s="12">
        <f>(VLOOKUP($EG21,Data!$B:$CP,Daily!GE$10,0)+VLOOKUP($IF21,Data!$B:$CP,Daily!KD$10,0))/CF$11</f>
        <v>1.3933612206205422E-2</v>
      </c>
      <c r="CG21" s="12">
        <f>(VLOOKUP($EG21,Data!$B:$CP,Daily!GF$10,0)+VLOOKUP($IF21,Data!$B:$CP,Daily!KE$10,0))/CG$11</f>
        <v>1.3071173459994844E-2</v>
      </c>
      <c r="CH21" s="12">
        <f>(VLOOKUP($EG21,Data!$B:$CP,Daily!GG$10,0)+VLOOKUP($IF21,Data!$B:$CP,Daily!KF$10,0))/CH$11</f>
        <v>1.3396190921372911E-2</v>
      </c>
      <c r="CI21" s="12">
        <f>(VLOOKUP($EG21,Data!$B:$CP,Daily!GH$10,0)+VLOOKUP($IF21,Data!$B:$CP,Daily!KG$10,0))/CI$11</f>
        <v>1.6646671783369722E-2</v>
      </c>
      <c r="CJ21" s="12">
        <f>(VLOOKUP($EG21,Data!$B:$CP,Daily!GI$10,0)+VLOOKUP($IF21,Data!$B:$CP,Daily!KH$10,0))/CJ$11</f>
        <v>1.5013623764242133E-2</v>
      </c>
      <c r="CK21" s="12">
        <f>(VLOOKUP($EG21,Data!$B:$CP,Daily!GJ$10,0)+VLOOKUP($IF21,Data!$B:$CP,Daily!KI$10,0))/CK$11</f>
        <v>1.5161559777780725E-2</v>
      </c>
      <c r="CL21" s="12">
        <f>(VLOOKUP($EG21,Data!$B:$CP,Daily!GK$10,0)+VLOOKUP($IF21,Data!$B:$CP,Daily!KJ$10,0))/CL$11</f>
        <v>1.4775068026345905E-2</v>
      </c>
      <c r="CM21" s="12">
        <f>(VLOOKUP($EG21,Data!$B:$CP,Daily!GL$10,0)+VLOOKUP($IF21,Data!$B:$CP,Daily!KK$10,0))/CM$11</f>
        <v>1.4564930186773049E-2</v>
      </c>
      <c r="CN21" s="12">
        <f>(VLOOKUP($EG21,Data!$B:$CP,Daily!GM$10,0)+VLOOKUP($IF21,Data!$B:$CP,Daily!KL$10,0))/CN$11</f>
        <v>1.336682458427395E-2</v>
      </c>
      <c r="CO21" s="12">
        <f>(VLOOKUP($EG21,Data!$B:$CP,Daily!GN$10,0)+VLOOKUP($IF21,Data!$B:$CP,Daily!KM$10,0))/CO$11</f>
        <v>1.3451582788763473E-2</v>
      </c>
      <c r="CP21" s="12">
        <f>(VLOOKUP($EG21,Data!$B:$CP,Daily!GO$10,0)+VLOOKUP($IF21,Data!$B:$CP,Daily!KN$10,0))/CP$11</f>
        <v>1.6243582316952207E-2</v>
      </c>
      <c r="CQ21" s="12">
        <f>(VLOOKUP($EG21,Data!$B:$CP,Daily!GP$10,0)+VLOOKUP($IF21,Data!$B:$CP,Daily!KO$10,0))/CQ$11</f>
        <v>1.4776839565741858E-2</v>
      </c>
      <c r="CR21" s="12">
        <f>(VLOOKUP($EG21,Data!$B:$CP,Daily!GQ$10,0)+VLOOKUP($IF21,Data!$B:$CP,Daily!KP$10,0))/CR$11</f>
        <v>1.6076579378994402E-2</v>
      </c>
      <c r="CS21" s="12">
        <f>(VLOOKUP($EG21,Data!$B:$CP,Daily!GR$10,0)+VLOOKUP($IF21,Data!$B:$CP,Daily!KQ$10,0))/CS$11</f>
        <v>1.5205390373147751E-2</v>
      </c>
      <c r="CT21" s="12">
        <f>(VLOOKUP($EG21,Data!$B:$CP,Daily!GS$10,0)+VLOOKUP($IF21,Data!$B:$CP,Daily!KR$10,0))/CT$11</f>
        <v>1.5199072687253358E-2</v>
      </c>
      <c r="CU21" s="12">
        <f>(VLOOKUP($EG21,Data!$B:$CP,Daily!GT$10,0)+VLOOKUP($IF21,Data!$B:$CP,Daily!KS$10,0))/CU$11</f>
        <v>1.4717953979939974E-2</v>
      </c>
      <c r="CV21" s="12">
        <f>(VLOOKUP($EG21,Data!$B:$CP,Daily!GU$10,0)+VLOOKUP($IF21,Data!$B:$CP,Daily!KT$10,0))/CV$11</f>
        <v>1.3414885139663626E-2</v>
      </c>
      <c r="CW21" s="12">
        <f>(VLOOKUP($EG21,Data!$B:$CP,Daily!GV$10,0)+VLOOKUP($IF21,Data!$B:$CP,Daily!KU$10,0))/CW$11</f>
        <v>1.6414296852558578E-2</v>
      </c>
      <c r="CX21" s="12">
        <f>(VLOOKUP($EG21,Data!$B:$CP,Daily!GW$10,0)+VLOOKUP($IF21,Data!$B:$CP,Daily!KV$10,0))/CX$11</f>
        <v>1.4933524038617821E-2</v>
      </c>
      <c r="CY21" s="12">
        <f>(VLOOKUP($EG21,Data!$B:$CP,Daily!GX$10,0)+VLOOKUP($IF21,Data!$B:$CP,Daily!KW$10,0))/CY$11</f>
        <v>1.5736235514795208E-2</v>
      </c>
      <c r="CZ21" s="12">
        <f>(VLOOKUP($EG21,Data!$B:$CP,Daily!GY$10,0)+VLOOKUP($IF21,Data!$B:$CP,Daily!KX$10,0))/CZ$11</f>
        <v>1.4544088792762923E-2</v>
      </c>
      <c r="DA21" s="12">
        <f>(VLOOKUP($EG21,Data!$B:$CP,Daily!GZ$10,0)+VLOOKUP($IF21,Data!$B:$CP,Daily!KY$10,0))/DA$11</f>
        <v>1.4286653085365052E-2</v>
      </c>
      <c r="DB21" s="12">
        <f>(VLOOKUP($EG21,Data!$B:$CP,Daily!HA$10,0)+VLOOKUP($IF21,Data!$B:$CP,Daily!KZ$10,0))/DB$11</f>
        <v>1.3580395943988412E-2</v>
      </c>
      <c r="DC21" s="12">
        <f>(VLOOKUP($EG21,Data!$B:$CP,Daily!HB$10,0)+VLOOKUP($IF21,Data!$B:$CP,Daily!LA$10,0))/DC$11</f>
        <v>1.4236499281330564E-2</v>
      </c>
      <c r="DD21" s="12">
        <f>(VLOOKUP($EG21,Data!$B:$CP,Daily!HC$10,0)+VLOOKUP($IF21,Data!$B:$CP,Daily!LB$10,0))/DD$11</f>
        <v>1.8765345492809539E-2</v>
      </c>
      <c r="DE21" s="12">
        <f>(VLOOKUP($EG21,Data!$B:$CP,Daily!HD$10,0)+VLOOKUP($IF21,Data!$B:$CP,Daily!LC$10,0))/DE$11</f>
        <v>1.7908220370600671E-2</v>
      </c>
      <c r="DF21" s="12">
        <f>(VLOOKUP($EG21,Data!$B:$CP,Daily!HE$10,0)+VLOOKUP($IF21,Data!$B:$CP,Daily!LD$10,0))/DF$11</f>
        <v>1.7426928338125681E-2</v>
      </c>
      <c r="DG21" s="12">
        <f>(VLOOKUP($EG21,Data!$B:$CP,Daily!HF$10,0)+VLOOKUP($IF21,Data!$B:$CP,Daily!LE$10,0))/DG$11</f>
        <v>1.6998011284502918E-2</v>
      </c>
      <c r="DH21" s="12">
        <f>(VLOOKUP($EG21,Data!$B:$CP,Daily!HG$10,0)+VLOOKUP($IF21,Data!$B:$CP,Daily!LF$10,0))/DH$11</f>
        <v>1.5424831637044913E-2</v>
      </c>
      <c r="DI21" s="12">
        <f>(VLOOKUP($EG21,Data!$B:$CP,Daily!HH$10,0)+VLOOKUP($IF21,Data!$B:$CP,Daily!LG$10,0))/DI$11</f>
        <v>1.4714769658965531E-2</v>
      </c>
      <c r="DJ21" s="12">
        <f>(VLOOKUP($EG21,Data!$B:$CP,Daily!HI$10,0)+VLOOKUP($IF21,Data!$B:$CP,Daily!LH$10,0))/DJ$11</f>
        <v>1.3812438671090136E-2</v>
      </c>
      <c r="DK21" s="12">
        <f>(VLOOKUP($EG21,Data!$B:$CP,Daily!HJ$10,0)+VLOOKUP($IF21,Data!$B:$CP,Daily!LI$10,0))/DK$11</f>
        <v>1.8586961961067464E-2</v>
      </c>
      <c r="DL21" s="12">
        <f>(VLOOKUP($EG21,Data!$B:$CP,Daily!HK$10,0)+VLOOKUP($IF21,Data!$B:$CP,Daily!LJ$10,0))/DL$11</f>
        <v>1.5854914944987534E-2</v>
      </c>
      <c r="DM21" s="12">
        <f>(VLOOKUP($EG21,Data!$B:$CP,Daily!HL$10,0)+VLOOKUP($IF21,Data!$B:$CP,Daily!LK$10,0))/DM$11</f>
        <v>1.6635859519408502E-2</v>
      </c>
      <c r="DN21" s="12">
        <f>(VLOOKUP($EG21,Data!$B:$CP,Daily!HM$10,0)+VLOOKUP($IF21,Data!$B:$CP,Daily!LL$10,0))/DN$11</f>
        <v>1.6473900972381217E-2</v>
      </c>
      <c r="DO21" s="12">
        <f>(VLOOKUP($EG21,Data!$B:$CP,Daily!HN$10,0)+VLOOKUP($IF21,Data!$B:$CP,Daily!LM$10,0))/DO$11</f>
        <v>1.6459935499875962E-2</v>
      </c>
      <c r="DP21" s="12">
        <f>(VLOOKUP($EG21,Data!$B:$CP,Daily!HO$10,0)+VLOOKUP($IF21,Data!$B:$CP,Daily!LN$10,0))/DP$11</f>
        <v>1.5837330761619677E-2</v>
      </c>
      <c r="DQ21" s="12">
        <f>(VLOOKUP($EG21,Data!$B:$CP,Daily!HP$10,0)+VLOOKUP($IF21,Data!$B:$CP,Daily!LO$10,0))/DQ$11</f>
        <v>1.6294529524979041E-2</v>
      </c>
      <c r="DR21" s="12">
        <f>(VLOOKUP($EG21,Data!$B:$CP,Daily!HQ$10,0)+VLOOKUP($IF21,Data!$B:$CP,Daily!LP$10,0))/DR$11</f>
        <v>1.9496968174805354E-2</v>
      </c>
      <c r="DS21" s="12">
        <f>(VLOOKUP($EG21,Data!$B:$CP,Daily!HR$10,0)+VLOOKUP($IF21,Data!$B:$CP,Daily!LQ$10,0))/DS$11</f>
        <v>1.8071533807717626E-2</v>
      </c>
      <c r="DT21" s="12">
        <f>(VLOOKUP($EG21,Data!$B:$CP,Daily!HS$10,0)+VLOOKUP($IF21,Data!$B:$CP,Daily!LR$10,0))/DT$11</f>
        <v>1.7303423910902144E-2</v>
      </c>
      <c r="DU21" s="12">
        <f>(VLOOKUP($EG21,Data!$B:$CP,Daily!HT$10,0)+VLOOKUP($IF21,Data!$B:$CP,Daily!LS$10,0))/DU$11</f>
        <v>1.6656130427549494E-2</v>
      </c>
      <c r="DV21" s="13"/>
      <c r="DW21" s="12">
        <f t="shared" si="16"/>
        <v>1.4300115294302288E-2</v>
      </c>
      <c r="DX21" s="12">
        <f t="shared" si="17"/>
        <v>1.6243582316952207E-2</v>
      </c>
      <c r="DY21" s="12">
        <f t="shared" si="138"/>
        <v>1.9434670226499192E-3</v>
      </c>
      <c r="DZ21" s="12">
        <f t="shared" si="139"/>
        <v>1.7701182583939646E-2</v>
      </c>
      <c r="EA21" s="12">
        <f t="shared" si="140"/>
        <v>1.2842515027314849E-2</v>
      </c>
      <c r="EB21" s="14"/>
      <c r="EC21" s="12">
        <f t="shared" si="141"/>
        <v>1.4546333353333985E-3</v>
      </c>
      <c r="ED21" s="12">
        <f t="shared" si="97"/>
        <v>1.7055297598693227E-2</v>
      </c>
      <c r="EE21" s="12">
        <f t="shared" si="98"/>
        <v>1.5883838412017886E-2</v>
      </c>
      <c r="EF21" s="1"/>
      <c r="EG21" s="7" t="s">
        <v>307</v>
      </c>
      <c r="EH21" s="7" t="s">
        <v>13</v>
      </c>
      <c r="EI21" s="12">
        <f>VLOOKUP($EG21,Data!$B:$CP,Daily!EI$10,0)/EI$11</f>
        <v>1.6026734485004496E-2</v>
      </c>
      <c r="EJ21" s="12">
        <f>VLOOKUP($EG21,Data!$B:$CP,Daily!EJ$10,0)/EJ$11</f>
        <v>1.6262217102084805E-2</v>
      </c>
      <c r="EK21" s="12">
        <f>VLOOKUP($EG21,Data!$B:$CP,Daily!EK$10,0)/EK$11</f>
        <v>1.7487196050385272E-2</v>
      </c>
      <c r="EL21" s="12">
        <f>VLOOKUP($EG21,Data!$B:$CP,Daily!EL$10,0)/EL$11</f>
        <v>1.6479053034698852E-2</v>
      </c>
      <c r="EM21" s="12">
        <f>VLOOKUP($EG21,Data!$B:$CP,Daily!EM$10,0)/EM$11</f>
        <v>1.6432634702247085E-2</v>
      </c>
      <c r="EN21" s="12">
        <f>VLOOKUP($EG21,Data!$B:$CP,Daily!EN$10,0)/EN$11</f>
        <v>1.7655844666299818E-2</v>
      </c>
      <c r="EO21" s="12">
        <f>VLOOKUP($EG21,Data!$B:$CP,Daily!EO$10,0)/EO$11</f>
        <v>1.5996386972705619E-2</v>
      </c>
      <c r="EP21" s="12">
        <f>VLOOKUP($EG21,Data!$B:$CP,Daily!EP$10,0)/EP$11</f>
        <v>1.6708511857653575E-2</v>
      </c>
      <c r="EQ21" s="12">
        <f>VLOOKUP($EG21,Data!$B:$CP,Daily!EQ$10,0)/EQ$11</f>
        <v>1.628033180866734E-2</v>
      </c>
      <c r="ER21" s="12">
        <f>VLOOKUP($EG21,Data!$B:$CP,Daily!ER$10,0)/ER$11</f>
        <v>1.7517897112414214E-2</v>
      </c>
      <c r="ES21" s="12">
        <f>VLOOKUP($EG21,Data!$B:$CP,Daily!ES$10,0)/ES$11</f>
        <v>1.6336373713996773E-2</v>
      </c>
      <c r="ET21" s="12">
        <f>VLOOKUP($EG21,Data!$B:$CP,Daily!ET$10,0)/ET$11</f>
        <v>1.5950485100777682E-2</v>
      </c>
      <c r="EU21" s="12">
        <f>VLOOKUP($EG21,Data!$B:$CP,Daily!EU$10,0)/EU$11</f>
        <v>1.7265763593110044E-2</v>
      </c>
      <c r="EV21" s="12">
        <f>VLOOKUP($EG21,Data!$B:$CP,Daily!EV$10,0)/EV$11</f>
        <v>1.3721084142643867E-2</v>
      </c>
      <c r="EW21" s="12">
        <f>VLOOKUP($EG21,Data!$B:$CP,Daily!EW$10,0)/EW$11</f>
        <v>1.2010611891096781E-2</v>
      </c>
      <c r="EX21" s="12">
        <f>VLOOKUP($EG21,Data!$B:$CP,Daily!EX$10,0)/EX$11</f>
        <v>1.3488726472331179E-2</v>
      </c>
      <c r="EY21" s="12">
        <f>VLOOKUP($EG21,Data!$B:$CP,Daily!EY$10,0)/EY$11</f>
        <v>1.679834532105989E-2</v>
      </c>
      <c r="EZ21" s="12">
        <f>VLOOKUP($EG21,Data!$B:$CP,Daily!EZ$10,0)/EZ$11</f>
        <v>1.9169981617825845E-2</v>
      </c>
      <c r="FA21" s="12">
        <f>VLOOKUP($EG21,Data!$B:$CP,Daily!FA$10,0)/FA$11</f>
        <v>1.6562231650186623E-2</v>
      </c>
      <c r="FB21" s="12">
        <f>VLOOKUP($EG21,Data!$B:$CP,Daily!FB$10,0)/FB$11</f>
        <v>1.6495473906158704E-2</v>
      </c>
      <c r="FC21" s="12">
        <f>VLOOKUP($EG21,Data!$B:$CP,Daily!FC$10,0)/FC$11</f>
        <v>1.5665534988863958E-2</v>
      </c>
      <c r="FD21" s="12">
        <f>VLOOKUP($EG21,Data!$B:$CP,Daily!FD$10,0)/FD$11</f>
        <v>1.5425734407715247E-2</v>
      </c>
      <c r="FE21" s="12">
        <f>VLOOKUP($EG21,Data!$B:$CP,Daily!FE$10,0)/FE$11</f>
        <v>1.503794259926124E-2</v>
      </c>
      <c r="FF21" s="12">
        <f>VLOOKUP($EG21,Data!$B:$CP,Daily!FF$10,0)/FF$11</f>
        <v>1.8283861069843768E-2</v>
      </c>
      <c r="FG21" s="12">
        <f>VLOOKUP($EG21,Data!$B:$CP,Daily!FG$10,0)/FG$11</f>
        <v>1.7017361146219882E-2</v>
      </c>
      <c r="FH21" s="12">
        <f>VLOOKUP($EG21,Data!$B:$CP,Daily!FH$10,0)/FH$11</f>
        <v>1.6839785961598994E-2</v>
      </c>
      <c r="FI21" s="12">
        <f>VLOOKUP($EG21,Data!$B:$CP,Daily!FI$10,0)/FI$11</f>
        <v>1.6611699498407708E-2</v>
      </c>
      <c r="FJ21" s="12">
        <f>VLOOKUP($EG21,Data!$B:$CP,Daily!FJ$10,0)/FJ$11</f>
        <v>1.5168130117743111E-2</v>
      </c>
      <c r="FK21" s="12">
        <f>VLOOKUP($EG21,Data!$B:$CP,Daily!FK$10,0)/FK$11</f>
        <v>1.4812339904220959E-2</v>
      </c>
      <c r="FL21" s="12">
        <f>VLOOKUP($EG21,Data!$B:$CP,Daily!FL$10,0)/FL$11</f>
        <v>1.3873766288504091E-2</v>
      </c>
      <c r="FM21" s="12">
        <f>VLOOKUP($EG21,Data!$B:$CP,Daily!FM$10,0)/FM$11</f>
        <v>1.599223559037493E-2</v>
      </c>
      <c r="FN21" s="12">
        <f>VLOOKUP($EG21,Data!$B:$CP,Daily!FN$10,0)/FN$11</f>
        <v>1.6715966155327784E-2</v>
      </c>
      <c r="FO21" s="12">
        <f>VLOOKUP($EG21,Data!$B:$CP,Daily!FO$10,0)/FO$11</f>
        <v>1.6725318802739621E-2</v>
      </c>
      <c r="FP21" s="12">
        <f>VLOOKUP($EG21,Data!$B:$CP,Daily!FP$10,0)/FP$11</f>
        <v>1.5633193962157184E-2</v>
      </c>
      <c r="FQ21" s="12">
        <f>VLOOKUP($EG21,Data!$B:$CP,Daily!FQ$10,0)/FQ$11</f>
        <v>1.7306543172990737E-2</v>
      </c>
      <c r="FR21" s="12">
        <f>VLOOKUP($EG21,Data!$B:$CP,Daily!FR$10,0)/FR$11</f>
        <v>1.4937403016104977E-2</v>
      </c>
      <c r="FS21" s="12">
        <f>VLOOKUP($EG21,Data!$B:$CP,Daily!FS$10,0)/FS$11</f>
        <v>1.4597426764999734E-2</v>
      </c>
      <c r="FT21" s="12">
        <f>VLOOKUP($EG21,Data!$B:$CP,Daily!FT$10,0)/FT$11</f>
        <v>1.7405871997274121E-2</v>
      </c>
      <c r="FU21" s="12">
        <f>VLOOKUP($EG21,Data!$B:$CP,Daily!FU$10,0)/FU$11</f>
        <v>1.6137056153224302E-2</v>
      </c>
      <c r="FV21" s="12">
        <f>VLOOKUP($EG21,Data!$B:$CP,Daily!FV$10,0)/FV$11</f>
        <v>1.7051734588369522E-2</v>
      </c>
      <c r="FW21" s="12">
        <f>VLOOKUP($EG21,Data!$B:$CP,Daily!FW$10,0)/FW$11</f>
        <v>1.6843615740068502E-2</v>
      </c>
      <c r="FX21" s="12">
        <f>VLOOKUP($EG21,Data!$B:$CP,Daily!FX$10,0)/FX$11</f>
        <v>1.5053485858113232E-2</v>
      </c>
      <c r="FY21" s="12">
        <f>VLOOKUP($EG21,Data!$B:$CP,Daily!FY$10,0)/FY$11</f>
        <v>1.4792596616360816E-2</v>
      </c>
      <c r="FZ21" s="12">
        <f>VLOOKUP($EG21,Data!$B:$CP,Daily!FZ$10,0)/FZ$11</f>
        <v>1.431073852794895E-2</v>
      </c>
      <c r="GA21" s="12">
        <f>VLOOKUP($EG21,Data!$B:$CP,Daily!GA$10,0)/GA$11</f>
        <v>1.7020331522946151E-2</v>
      </c>
      <c r="GB21" s="12">
        <f>VLOOKUP($EG21,Data!$B:$CP,Daily!GB$10,0)/GB$11</f>
        <v>1.4913954034010343E-2</v>
      </c>
      <c r="GC21" s="12">
        <f>VLOOKUP($EG21,Data!$B:$CP,Daily!GC$10,0)/GC$11</f>
        <v>1.6666954822870381E-2</v>
      </c>
      <c r="GD21" s="12">
        <f>VLOOKUP($EG21,Data!$B:$CP,Daily!GD$10,0)/GD$11</f>
        <v>1.6226258631412759E-2</v>
      </c>
      <c r="GE21" s="12">
        <f>VLOOKUP($EG21,Data!$B:$CP,Daily!GE$10,0)/GE$11</f>
        <v>1.4850352321057988E-2</v>
      </c>
      <c r="GF21" s="12">
        <f>VLOOKUP($EG21,Data!$B:$CP,Daily!GF$10,0)/GF$11</f>
        <v>1.3900990738051441E-2</v>
      </c>
      <c r="GG21" s="12">
        <f>VLOOKUP($EG21,Data!$B:$CP,Daily!GG$10,0)/GG$11</f>
        <v>1.401704268178235E-2</v>
      </c>
      <c r="GH21" s="12">
        <f>VLOOKUP($EG21,Data!$B:$CP,Daily!GH$10,0)/GH$11</f>
        <v>1.7605980131798957E-2</v>
      </c>
      <c r="GI21" s="12">
        <f>VLOOKUP($EG21,Data!$B:$CP,Daily!GI$10,0)/GI$11</f>
        <v>1.5685385384353778E-2</v>
      </c>
      <c r="GJ21" s="12">
        <f>VLOOKUP($EG21,Data!$B:$CP,Daily!GJ$10,0)/GJ$11</f>
        <v>1.617750439367311E-2</v>
      </c>
      <c r="GK21" s="12">
        <f>VLOOKUP($EG21,Data!$B:$CP,Daily!GK$10,0)/GK$11</f>
        <v>1.5542131324725813E-2</v>
      </c>
      <c r="GL21" s="12">
        <f>VLOOKUP($EG21,Data!$B:$CP,Daily!GL$10,0)/GL$11</f>
        <v>1.566912790499847E-2</v>
      </c>
      <c r="GM21" s="12">
        <f>VLOOKUP($EG21,Data!$B:$CP,Daily!GM$10,0)/GM$11</f>
        <v>1.4299666925446396E-2</v>
      </c>
      <c r="GN21" s="12">
        <f>VLOOKUP($EG21,Data!$B:$CP,Daily!GN$10,0)/GN$11</f>
        <v>1.455996807024546E-2</v>
      </c>
      <c r="GO21" s="12">
        <f>VLOOKUP($EG21,Data!$B:$CP,Daily!GO$10,0)/GO$11</f>
        <v>1.6740004830867142E-2</v>
      </c>
      <c r="GP21" s="12">
        <f>VLOOKUP($EG21,Data!$B:$CP,Daily!GP$10,0)/GP$11</f>
        <v>1.5558537861383436E-2</v>
      </c>
      <c r="GQ21" s="12">
        <f>VLOOKUP($EG21,Data!$B:$CP,Daily!GQ$10,0)/GQ$11</f>
        <v>1.7217400979083222E-2</v>
      </c>
      <c r="GR21" s="12">
        <f>VLOOKUP($EG21,Data!$B:$CP,Daily!GR$10,0)/GR$11</f>
        <v>1.629174133335759E-2</v>
      </c>
      <c r="GS21" s="12">
        <f>VLOOKUP($EG21,Data!$B:$CP,Daily!GS$10,0)/GS$11</f>
        <v>1.615428713218622E-2</v>
      </c>
      <c r="GT21" s="12">
        <f>VLOOKUP($EG21,Data!$B:$CP,Daily!GT$10,0)/GT$11</f>
        <v>1.5645603002332895E-2</v>
      </c>
      <c r="GU21" s="12">
        <f>VLOOKUP($EG21,Data!$B:$CP,Daily!GU$10,0)/GU$11</f>
        <v>1.4367795833480208E-2</v>
      </c>
      <c r="GV21" s="12">
        <f>VLOOKUP($EG21,Data!$B:$CP,Daily!GV$10,0)/GV$11</f>
        <v>1.7609275488541725E-2</v>
      </c>
      <c r="GW21" s="12">
        <f>VLOOKUP($EG21,Data!$B:$CP,Daily!GW$10,0)/GW$11</f>
        <v>1.5580420061187308E-2</v>
      </c>
      <c r="GX21" s="12">
        <f>VLOOKUP($EG21,Data!$B:$CP,Daily!GX$10,0)/GX$11</f>
        <v>1.7185484137748518E-2</v>
      </c>
      <c r="GY21" s="12">
        <f>VLOOKUP($EG21,Data!$B:$CP,Daily!GY$10,0)/GY$11</f>
        <v>1.5271074337955515E-2</v>
      </c>
      <c r="GZ21" s="12">
        <f>VLOOKUP($EG21,Data!$B:$CP,Daily!GZ$10,0)/GZ$11</f>
        <v>1.5241100688363705E-2</v>
      </c>
      <c r="HA21" s="12">
        <f>VLOOKUP($EG21,Data!$B:$CP,Daily!HA$10,0)/HA$11</f>
        <v>1.4264108891188411E-2</v>
      </c>
      <c r="HB21" s="12">
        <f>VLOOKUP($EG21,Data!$B:$CP,Daily!HB$10,0)/HB$11</f>
        <v>1.4974979180577542E-2</v>
      </c>
      <c r="HC21" s="12">
        <f>VLOOKUP($EG21,Data!$B:$CP,Daily!HC$10,0)/HC$11</f>
        <v>1.9130923321322019E-2</v>
      </c>
      <c r="HD21" s="12">
        <f>VLOOKUP($EG21,Data!$B:$CP,Daily!HD$10,0)/HD$11</f>
        <v>1.8331005586592179E-2</v>
      </c>
      <c r="HE21" s="12">
        <f>VLOOKUP($EG21,Data!$B:$CP,Daily!HE$10,0)/HE$11</f>
        <v>1.7909326590998618E-2</v>
      </c>
      <c r="HF21" s="12">
        <f>VLOOKUP($EG21,Data!$B:$CP,Daily!HF$10,0)/HF$11</f>
        <v>1.7465502866962721E-2</v>
      </c>
      <c r="HG21" s="12">
        <f>VLOOKUP($EG21,Data!$B:$CP,Daily!HG$10,0)/HG$11</f>
        <v>1.5950971399983322E-2</v>
      </c>
      <c r="HH21" s="12">
        <f>VLOOKUP($EG21,Data!$B:$CP,Daily!HH$10,0)/HH$11</f>
        <v>1.5349054264922489E-2</v>
      </c>
      <c r="HI21" s="12">
        <f>VLOOKUP($EG21,Data!$B:$CP,Daily!HI$10,0)/HI$11</f>
        <v>1.4445814394287923E-2</v>
      </c>
      <c r="HJ21" s="12">
        <f>VLOOKUP($EG21,Data!$B:$CP,Daily!HJ$10,0)/HJ$11</f>
        <v>1.9330847983649681E-2</v>
      </c>
      <c r="HK21" s="12">
        <f>VLOOKUP($EG21,Data!$B:$CP,Daily!HK$10,0)/HK$11</f>
        <v>1.6389541320475546E-2</v>
      </c>
      <c r="HL21" s="12">
        <f>VLOOKUP($EG21,Data!$B:$CP,Daily!HL$10,0)/HL$11</f>
        <v>1.7197593359581393E-2</v>
      </c>
      <c r="HM21" s="12">
        <f>VLOOKUP($EG21,Data!$B:$CP,Daily!HM$10,0)/HM$11</f>
        <v>1.7387631247737109E-2</v>
      </c>
      <c r="HN21" s="12">
        <f>VLOOKUP($EG21,Data!$B:$CP,Daily!HN$10,0)/HN$11</f>
        <v>1.7137710265585821E-2</v>
      </c>
      <c r="HO21" s="12">
        <f>VLOOKUP($EG21,Data!$B:$CP,Daily!HO$10,0)/HO$11</f>
        <v>1.6068633797392637E-2</v>
      </c>
      <c r="HP21" s="12">
        <f>VLOOKUP($EG21,Data!$B:$CP,Daily!HP$10,0)/HP$11</f>
        <v>1.6728624535315983E-2</v>
      </c>
      <c r="HQ21" s="12">
        <f>VLOOKUP($EG21,Data!$B:$CP,Daily!HQ$10,0)/HQ$11</f>
        <v>2.0166535324667927E-2</v>
      </c>
      <c r="HR21" s="12">
        <f>VLOOKUP($EG21,Data!$B:$CP,Daily!HR$10,0)/HR$11</f>
        <v>1.8739493198296223E-2</v>
      </c>
      <c r="HS21" s="12">
        <f>VLOOKUP($EG21,Data!$B:$CP,Daily!HS$10,0)/HS$11</f>
        <v>1.8091738077656232E-2</v>
      </c>
      <c r="HT21" s="12">
        <f>VLOOKUP($EG21,Data!$B:$CP,Daily!HT$10,0)/HT$11</f>
        <v>1.7525026400998438E-2</v>
      </c>
      <c r="HU21" s="13"/>
      <c r="HV21" s="40">
        <f t="shared" si="39"/>
        <v>1.5241100688363705E-2</v>
      </c>
      <c r="HW21" s="40">
        <f t="shared" si="40"/>
        <v>1.7137710265585821E-2</v>
      </c>
      <c r="HX21" s="40">
        <f t="shared" si="142"/>
        <v>1.8966095772221161E-3</v>
      </c>
      <c r="HY21" s="40">
        <f t="shared" si="143"/>
        <v>1.8560167448502408E-2</v>
      </c>
      <c r="HZ21" s="40">
        <f t="shared" si="144"/>
        <v>1.3818643505447118E-2</v>
      </c>
      <c r="IA21" s="42"/>
      <c r="IB21" s="12">
        <f t="shared" si="145"/>
        <v>1.3987650233532878E-3</v>
      </c>
      <c r="IC21" s="12">
        <f t="shared" si="103"/>
        <v>1.7671152576161937E-2</v>
      </c>
      <c r="ID21" s="12">
        <f t="shared" si="82"/>
        <v>1.6617656131115179E-2</v>
      </c>
      <c r="IE21" s="1"/>
      <c r="IF21" s="7" t="s">
        <v>308</v>
      </c>
      <c r="IG21" s="7" t="s">
        <v>13</v>
      </c>
      <c r="IH21" s="12">
        <f>VLOOKUP($IF21,Data!$B:$CP,Daily!IH$10,0)/IH$11</f>
        <v>1.2238879331531088E-2</v>
      </c>
      <c r="II21" s="12">
        <f>VLOOKUP($IF21,Data!$B:$CP,Daily!II$10,0)/II$11</f>
        <v>1.235050597976081E-2</v>
      </c>
      <c r="IJ21" s="12">
        <f>VLOOKUP($IF21,Data!$B:$CP,Daily!IJ$10,0)/IJ$11</f>
        <v>1.4831240640479207E-2</v>
      </c>
      <c r="IK21" s="12">
        <f>VLOOKUP($IF21,Data!$B:$CP,Daily!IK$10,0)/IK$11</f>
        <v>1.3894892854937318E-2</v>
      </c>
      <c r="IL21" s="12">
        <f>VLOOKUP($IF21,Data!$B:$CP,Daily!IL$10,0)/IL$11</f>
        <v>1.2728695233509869E-2</v>
      </c>
      <c r="IM21" s="12">
        <f>VLOOKUP($IF21,Data!$B:$CP,Daily!IM$10,0)/IM$11</f>
        <v>1.2401269653797889E-2</v>
      </c>
      <c r="IN21" s="12">
        <f>VLOOKUP($IF21,Data!$B:$CP,Daily!IN$10,0)/IN$11</f>
        <v>1.2144025453160359E-2</v>
      </c>
      <c r="IO21" s="12">
        <f>VLOOKUP($IF21,Data!$B:$CP,Daily!IO$10,0)/IO$11</f>
        <v>1.3325348106003892E-2</v>
      </c>
      <c r="IP21" s="12">
        <f>VLOOKUP($IF21,Data!$B:$CP,Daily!IP$10,0)/IP$11</f>
        <v>1.3075813075813077E-2</v>
      </c>
      <c r="IQ21" s="12">
        <f>VLOOKUP($IF21,Data!$B:$CP,Daily!IQ$10,0)/IQ$11</f>
        <v>1.5039333641832485E-2</v>
      </c>
      <c r="IR21" s="12">
        <f>VLOOKUP($IF21,Data!$B:$CP,Daily!IR$10,0)/IR$11</f>
        <v>1.3706719711568347E-2</v>
      </c>
      <c r="IS21" s="12">
        <f>VLOOKUP($IF21,Data!$B:$CP,Daily!IS$10,0)/IS$11</f>
        <v>1.2183870617605558E-2</v>
      </c>
      <c r="IT21" s="12">
        <f>VLOOKUP($IF21,Data!$B:$CP,Daily!IT$10,0)/IT$11</f>
        <v>1.1956351485406986E-2</v>
      </c>
      <c r="IU21" s="12">
        <f>VLOOKUP($IF21,Data!$B:$CP,Daily!IU$10,0)/IU$11</f>
        <v>1.1720374856248012E-2</v>
      </c>
      <c r="IV21" s="12">
        <f>VLOOKUP($IF21,Data!$B:$CP,Daily!IV$10,0)/IV$11</f>
        <v>1.0236169243781311E-2</v>
      </c>
      <c r="IW21" s="12">
        <f>VLOOKUP($IF21,Data!$B:$CP,Daily!IW$10,0)/IW$11</f>
        <v>9.876543209876543E-3</v>
      </c>
      <c r="IX21" s="12">
        <f>VLOOKUP($IF21,Data!$B:$CP,Daily!IX$10,0)/IX$11</f>
        <v>1.3792698673553233E-2</v>
      </c>
      <c r="IY21" s="12">
        <f>VLOOKUP($IF21,Data!$B:$CP,Daily!IY$10,0)/IY$11</f>
        <v>1.7363759019182259E-2</v>
      </c>
      <c r="IZ21" s="12">
        <f>VLOOKUP($IF21,Data!$B:$CP,Daily!IZ$10,0)/IZ$11</f>
        <v>1.332188555918684E-2</v>
      </c>
      <c r="JA21" s="12">
        <f>VLOOKUP($IF21,Data!$B:$CP,Daily!JA$10,0)/JA$11</f>
        <v>1.0940207972270364E-2</v>
      </c>
      <c r="JB21" s="12">
        <f>VLOOKUP($IF21,Data!$B:$CP,Daily!JB$10,0)/JB$11</f>
        <v>1.270441591647579E-2</v>
      </c>
      <c r="JC21" s="12">
        <f>VLOOKUP($IF21,Data!$B:$CP,Daily!JC$10,0)/JC$11</f>
        <v>1.0713834491471889E-2</v>
      </c>
      <c r="JD21" s="12">
        <f>VLOOKUP($IF21,Data!$B:$CP,Daily!JD$10,0)/JD$11</f>
        <v>1.1254059145782206E-2</v>
      </c>
      <c r="JE21" s="12">
        <f>VLOOKUP($IF21,Data!$B:$CP,Daily!JE$10,0)/JE$11</f>
        <v>1.5139218379323261E-2</v>
      </c>
      <c r="JF21" s="12">
        <f>VLOOKUP($IF21,Data!$B:$CP,Daily!JF$10,0)/JF$11</f>
        <v>1.4920024758119686E-2</v>
      </c>
      <c r="JG21" s="12">
        <f>VLOOKUP($IF21,Data!$B:$CP,Daily!JG$10,0)/JG$11</f>
        <v>1.2903784532779078E-2</v>
      </c>
      <c r="JH21" s="12">
        <f>VLOOKUP($IF21,Data!$B:$CP,Daily!JH$10,0)/JH$11</f>
        <v>1.2194798653270061E-2</v>
      </c>
      <c r="JI21" s="12">
        <f>VLOOKUP($IF21,Data!$B:$CP,Daily!JI$10,0)/JI$11</f>
        <v>1.2021857923497269E-2</v>
      </c>
      <c r="JJ21" s="12">
        <f>VLOOKUP($IF21,Data!$B:$CP,Daily!JJ$10,0)/JJ$11</f>
        <v>1.1225111743193824E-2</v>
      </c>
      <c r="JK21" s="12">
        <f>VLOOKUP($IF21,Data!$B:$CP,Daily!JK$10,0)/JK$11</f>
        <v>1.0499273986373283E-2</v>
      </c>
      <c r="JL21" s="12">
        <f>VLOOKUP($IF21,Data!$B:$CP,Daily!JL$10,0)/JL$11</f>
        <v>1.3543891199280657E-2</v>
      </c>
      <c r="JM21" s="12">
        <f>VLOOKUP($IF21,Data!$B:$CP,Daily!JM$10,0)/JM$11</f>
        <v>1.3462147608489072E-2</v>
      </c>
      <c r="JN21" s="12">
        <f>VLOOKUP($IF21,Data!$B:$CP,Daily!JN$10,0)/JN$11</f>
        <v>1.1369883552401419E-2</v>
      </c>
      <c r="JO21" s="12">
        <f>VLOOKUP($IF21,Data!$B:$CP,Daily!JO$10,0)/JO$11</f>
        <v>1.0352941176470589E-2</v>
      </c>
      <c r="JP21" s="12">
        <f>VLOOKUP($IF21,Data!$B:$CP,Daily!JP$10,0)/JP$11</f>
        <v>1.4264369426156791E-2</v>
      </c>
      <c r="JQ21" s="12">
        <f>VLOOKUP($IF21,Data!$B:$CP,Daily!JQ$10,0)/JQ$11</f>
        <v>1.1881990233364089E-2</v>
      </c>
      <c r="JR21" s="12">
        <f>VLOOKUP($IF21,Data!$B:$CP,Daily!JR$10,0)/JR$11</f>
        <v>1.1734273956496179E-2</v>
      </c>
      <c r="JS21" s="12">
        <f>VLOOKUP($IF21,Data!$B:$CP,Daily!JS$10,0)/JS$11</f>
        <v>1.402142731690182E-2</v>
      </c>
      <c r="JT21" s="12">
        <f>VLOOKUP($IF21,Data!$B:$CP,Daily!JT$10,0)/JT$11</f>
        <v>1.556648321229687E-2</v>
      </c>
      <c r="JU21" s="12">
        <f>VLOOKUP($IF21,Data!$B:$CP,Daily!JU$10,0)/JU$11</f>
        <v>1.2508547982676088E-2</v>
      </c>
      <c r="JV21" s="12">
        <f>VLOOKUP($IF21,Data!$B:$CP,Daily!JV$10,0)/JV$11</f>
        <v>1.3827373879226531E-2</v>
      </c>
      <c r="JW21" s="12">
        <f>VLOOKUP($IF21,Data!$B:$CP,Daily!JW$10,0)/JW$11</f>
        <v>1.1594056147634356E-2</v>
      </c>
      <c r="JX21" s="12">
        <f>VLOOKUP($IF21,Data!$B:$CP,Daily!JX$10,0)/JX$11</f>
        <v>1.0139697036655128E-2</v>
      </c>
      <c r="JY21" s="12">
        <f>VLOOKUP($IF21,Data!$B:$CP,Daily!JY$10,0)/JY$11</f>
        <v>1.1349897604184658E-2</v>
      </c>
      <c r="JZ21" s="12">
        <f>VLOOKUP($IF21,Data!$B:$CP,Daily!JZ$10,0)/JZ$11</f>
        <v>1.3413984392139656E-2</v>
      </c>
      <c r="KA21" s="12">
        <f>VLOOKUP($IF21,Data!$B:$CP,Daily!KA$10,0)/KA$11</f>
        <v>1.0737734079368674E-2</v>
      </c>
      <c r="KB21" s="12">
        <f>VLOOKUP($IF21,Data!$B:$CP,Daily!KB$10,0)/KB$11</f>
        <v>1.3404061145334246E-2</v>
      </c>
      <c r="KC21" s="12">
        <f>VLOOKUP($IF21,Data!$B:$CP,Daily!KC$10,0)/KC$11</f>
        <v>1.2432503621756881E-2</v>
      </c>
      <c r="KD21" s="12">
        <f>VLOOKUP($IF21,Data!$B:$CP,Daily!KD$10,0)/KD$11</f>
        <v>1.0985944080783478E-2</v>
      </c>
      <c r="KE21" s="12">
        <f>VLOOKUP($IF21,Data!$B:$CP,Daily!KE$10,0)/KE$11</f>
        <v>1.0434292160180485E-2</v>
      </c>
      <c r="KF21" s="12">
        <f>VLOOKUP($IF21,Data!$B:$CP,Daily!KF$10,0)/KF$11</f>
        <v>1.1437908496732025E-2</v>
      </c>
      <c r="KG21" s="12">
        <f>VLOOKUP($IF21,Data!$B:$CP,Daily!KG$10,0)/KG$11</f>
        <v>1.3648519873351573E-2</v>
      </c>
      <c r="KH21" s="12">
        <f>VLOOKUP($IF21,Data!$B:$CP,Daily!KH$10,0)/KH$11</f>
        <v>1.2863645359192559E-2</v>
      </c>
      <c r="KI21" s="12">
        <f>VLOOKUP($IF21,Data!$B:$CP,Daily!KI$10,0)/KI$11</f>
        <v>1.2040386588197182E-2</v>
      </c>
      <c r="KJ21" s="12">
        <f>VLOOKUP($IF21,Data!$B:$CP,Daily!KJ$10,0)/KJ$11</f>
        <v>1.236194944516197E-2</v>
      </c>
      <c r="KK21" s="12">
        <f>VLOOKUP($IF21,Data!$B:$CP,Daily!KK$10,0)/KK$11</f>
        <v>1.1042978076839592E-2</v>
      </c>
      <c r="KL21" s="12">
        <f>VLOOKUP($IF21,Data!$B:$CP,Daily!KL$10,0)/KL$11</f>
        <v>1.0383855640382253E-2</v>
      </c>
      <c r="KM21" s="12">
        <f>VLOOKUP($IF21,Data!$B:$CP,Daily!KM$10,0)/KM$11</f>
        <v>9.952881296142314E-3</v>
      </c>
      <c r="KN21" s="12">
        <f>VLOOKUP($IF21,Data!$B:$CP,Daily!KN$10,0)/KN$11</f>
        <v>1.4708747321254627E-2</v>
      </c>
      <c r="KO21" s="12">
        <f>VLOOKUP($IF21,Data!$B:$CP,Daily!KO$10,0)/KO$11</f>
        <v>1.2333830951873178E-2</v>
      </c>
      <c r="KP21" s="12">
        <f>VLOOKUP($IF21,Data!$B:$CP,Daily!KP$10,0)/KP$11</f>
        <v>1.241366992140986E-2</v>
      </c>
      <c r="KQ21" s="12">
        <f>VLOOKUP($IF21,Data!$B:$CP,Daily!KQ$10,0)/KQ$11</f>
        <v>1.1755870714306347E-2</v>
      </c>
      <c r="KR21" s="12">
        <f>VLOOKUP($IF21,Data!$B:$CP,Daily!KR$10,0)/KR$11</f>
        <v>1.2156232113167435E-2</v>
      </c>
      <c r="KS21" s="12">
        <f>VLOOKUP($IF21,Data!$B:$CP,Daily!KS$10,0)/KS$11</f>
        <v>1.1800978099085689E-2</v>
      </c>
      <c r="KT21" s="12">
        <f>VLOOKUP($IF21,Data!$B:$CP,Daily!KT$10,0)/KT$11</f>
        <v>1.0578012844729883E-2</v>
      </c>
      <c r="KU21" s="12">
        <f>VLOOKUP($IF21,Data!$B:$CP,Daily!KU$10,0)/KU$11</f>
        <v>1.2754251417139047E-2</v>
      </c>
      <c r="KV21" s="12">
        <f>VLOOKUP($IF21,Data!$B:$CP,Daily!KV$10,0)/KV$11</f>
        <v>1.2923553443165736E-2</v>
      </c>
      <c r="KW21" s="12">
        <f>VLOOKUP($IF21,Data!$B:$CP,Daily!KW$10,0)/KW$11</f>
        <v>1.1119015624588306E-2</v>
      </c>
      <c r="KX21" s="12">
        <f>VLOOKUP($IF21,Data!$B:$CP,Daily!KX$10,0)/KX$11</f>
        <v>1.2232746955345061E-2</v>
      </c>
      <c r="KY21" s="12">
        <f>VLOOKUP($IF21,Data!$B:$CP,Daily!KY$10,0)/KY$11</f>
        <v>1.1296980230284597E-2</v>
      </c>
      <c r="KZ21" s="12">
        <f>VLOOKUP($IF21,Data!$B:$CP,Daily!KZ$10,0)/KZ$11</f>
        <v>1.1435705368289638E-2</v>
      </c>
      <c r="LA21" s="12">
        <f>VLOOKUP($IF21,Data!$B:$CP,Daily!LA$10,0)/LA$11</f>
        <v>1.1894849530153443E-2</v>
      </c>
      <c r="LB21" s="12">
        <f>VLOOKUP($IF21,Data!$B:$CP,Daily!LB$10,0)/LB$11</f>
        <v>1.7642508627870999E-2</v>
      </c>
      <c r="LC21" s="12">
        <f>VLOOKUP($IF21,Data!$B:$CP,Daily!LC$10,0)/LC$11</f>
        <v>1.6570580315531467E-2</v>
      </c>
      <c r="LD21" s="12">
        <f>VLOOKUP($IF21,Data!$B:$CP,Daily!LD$10,0)/LD$11</f>
        <v>1.5883714796471587E-2</v>
      </c>
      <c r="LE21" s="12">
        <f>VLOOKUP($IF21,Data!$B:$CP,Daily!LE$10,0)/LE$11</f>
        <v>1.5505770536320435E-2</v>
      </c>
      <c r="LF21" s="12">
        <f>VLOOKUP($IF21,Data!$B:$CP,Daily!LF$10,0)/LF$11</f>
        <v>1.3767011717723715E-2</v>
      </c>
      <c r="LG21" s="12">
        <f>VLOOKUP($IF21,Data!$B:$CP,Daily!LG$10,0)/LG$11</f>
        <v>1.2702158672867355E-2</v>
      </c>
      <c r="LH21" s="12">
        <f>VLOOKUP($IF21,Data!$B:$CP,Daily!LH$10,0)/LH$11</f>
        <v>1.1787318336046444E-2</v>
      </c>
      <c r="LI21" s="12">
        <f>VLOOKUP($IF21,Data!$B:$CP,Daily!LI$10,0)/LI$11</f>
        <v>1.6287978477644238E-2</v>
      </c>
      <c r="LJ21" s="12">
        <f>VLOOKUP($IF21,Data!$B:$CP,Daily!LJ$10,0)/LJ$11</f>
        <v>1.4161148626499705E-2</v>
      </c>
      <c r="LK21" s="12">
        <f>VLOOKUP($IF21,Data!$B:$CP,Daily!LK$10,0)/LK$11</f>
        <v>1.4792651212214424E-2</v>
      </c>
      <c r="LL21" s="12">
        <f>VLOOKUP($IF21,Data!$B:$CP,Daily!LL$10,0)/LL$11</f>
        <v>1.3529281031225691E-2</v>
      </c>
      <c r="LM21" s="12">
        <f>VLOOKUP($IF21,Data!$B:$CP,Daily!LM$10,0)/LM$11</f>
        <v>1.4262031944846459E-2</v>
      </c>
      <c r="LN21" s="12">
        <f>VLOOKUP($IF21,Data!$B:$CP,Daily!LN$10,0)/LN$11</f>
        <v>1.5087523574255584E-2</v>
      </c>
      <c r="LO21" s="12">
        <f>VLOOKUP($IF21,Data!$B:$CP,Daily!LO$10,0)/LO$11</f>
        <v>1.4926470588235295E-2</v>
      </c>
      <c r="LP21" s="12">
        <f>VLOOKUP($IF21,Data!$B:$CP,Daily!LP$10,0)/LP$11</f>
        <v>1.742477668077104E-2</v>
      </c>
      <c r="LQ21" s="12">
        <f>VLOOKUP($IF21,Data!$B:$CP,Daily!LQ$10,0)/LQ$11</f>
        <v>1.595796756192279E-2</v>
      </c>
      <c r="LR21" s="12">
        <f>VLOOKUP($IF21,Data!$B:$CP,Daily!LR$10,0)/LR$11</f>
        <v>1.4740368509212729E-2</v>
      </c>
      <c r="LS21" s="12">
        <f>VLOOKUP($IF21,Data!$B:$CP,Daily!LS$10,0)/LS$11</f>
        <v>1.3867099955177051E-2</v>
      </c>
      <c r="LU21" s="40">
        <f t="shared" si="146"/>
        <v>1.1594056147634356E-2</v>
      </c>
      <c r="LV21" s="40">
        <f t="shared" si="147"/>
        <v>1.3894892854937318E-2</v>
      </c>
      <c r="LW21" s="40">
        <f t="shared" si="148"/>
        <v>2.3008367073029615E-3</v>
      </c>
      <c r="LX21" s="40">
        <f t="shared" si="149"/>
        <v>1.5620520385414539E-2</v>
      </c>
      <c r="LY21" s="40">
        <f t="shared" si="150"/>
        <v>9.8684286171571347E-3</v>
      </c>
      <c r="LZ21" s="45"/>
      <c r="MA21" s="12">
        <f t="shared" si="151"/>
        <v>1.8669360330420054E-3</v>
      </c>
      <c r="MB21" s="12">
        <f t="shared" si="107"/>
        <v>1.5086522153387549E-2</v>
      </c>
      <c r="MC21" s="12">
        <f t="shared" si="83"/>
        <v>1.3563682805062115E-2</v>
      </c>
      <c r="MD21" s="1"/>
    </row>
    <row r="22" spans="4:342" x14ac:dyDescent="0.35">
      <c r="D22" s="59" t="s">
        <v>309</v>
      </c>
      <c r="E22" s="53" t="str">
        <f>VLOOKUP($D22,'Metric Nature'!$C:$D,2,0)&amp;IF(($F22&lt;(EA22)),"Below",IF(($F22&gt;(DZ22)),"Above","Within"))</f>
        <v>PositiveWithin</v>
      </c>
      <c r="F22" s="77">
        <f t="shared" si="152"/>
        <v>0.54198635834303777</v>
      </c>
      <c r="G22" s="77">
        <f t="shared" si="84"/>
        <v>0.54482373366417125</v>
      </c>
      <c r="H22" s="78">
        <f t="shared" si="153"/>
        <v>-5.2078776048373084E-3</v>
      </c>
      <c r="I22" s="74">
        <f t="shared" si="79"/>
        <v>0.54026944721251691</v>
      </c>
      <c r="J22" s="78">
        <f t="shared" si="154"/>
        <v>3.1778793699683457E-3</v>
      </c>
      <c r="K22" s="77">
        <f t="shared" si="132"/>
        <v>2.1678613985904174E-2</v>
      </c>
      <c r="L22" s="79"/>
      <c r="M22" s="53" t="str">
        <f>VLOOKUP($D22,'Metric Nature'!$C:$D,2,0)&amp;IF(($N22&lt;(HZ22)),"Below",IF(($N22&gt;(HY22)),"Above","Within"))</f>
        <v>PositiveWithin</v>
      </c>
      <c r="N22" s="77">
        <f t="shared" si="133"/>
        <v>0.54299653514169266</v>
      </c>
      <c r="O22" s="49">
        <f t="shared" si="88"/>
        <v>0.54358859568195139</v>
      </c>
      <c r="P22" s="55">
        <f t="shared" si="30"/>
        <v>-1.0891702750238364E-3</v>
      </c>
      <c r="Q22" s="49">
        <f t="shared" si="89"/>
        <v>0.54060481253102943</v>
      </c>
      <c r="R22" s="78">
        <f t="shared" si="134"/>
        <v>4.4241607829304114E-3</v>
      </c>
      <c r="S22" s="49">
        <f t="shared" si="32"/>
        <v>1.6910292273609451E-2</v>
      </c>
      <c r="T22" s="79"/>
      <c r="U22" s="53" t="str">
        <f>VLOOKUP($D22,'Metric Nature'!$C:$D,2,0)&amp;IF(($V22&lt;(LY22)),"Below",IF(($V22&gt;(LX22)),"Above","Within"))</f>
        <v>PositiveWithin</v>
      </c>
      <c r="V22" s="77">
        <f t="shared" si="135"/>
        <v>0.53874383684446436</v>
      </c>
      <c r="W22" s="49">
        <f t="shared" si="91"/>
        <v>0.54877224332947205</v>
      </c>
      <c r="X22" s="78">
        <f t="shared" si="136"/>
        <v>-1.8274259689528123E-2</v>
      </c>
      <c r="Y22" s="49">
        <f t="shared" si="93"/>
        <v>0.53920910251944731</v>
      </c>
      <c r="Z22" s="78">
        <f t="shared" si="137"/>
        <v>-8.6286687819067459E-4</v>
      </c>
      <c r="AA22" s="49">
        <f t="shared" si="61"/>
        <v>1.8590141734122791E-2</v>
      </c>
      <c r="AB22" s="79"/>
      <c r="AC22" s="1"/>
      <c r="AD22" s="1"/>
      <c r="AE22" s="1"/>
      <c r="AF22" s="1"/>
      <c r="AG22" s="1"/>
      <c r="AH22" s="1"/>
      <c r="AI22" s="7" t="s">
        <v>309</v>
      </c>
      <c r="AJ22" s="12">
        <f>(VLOOKUP($EG22,Data!$B:$CP,Daily!EI$10,0)+VLOOKUP($IF22,Data!$B:$CP,Daily!IH$10,0))/AJ$11</f>
        <v>0.54679892963657151</v>
      </c>
      <c r="AK22" s="12">
        <f>(VLOOKUP($EG22,Data!$B:$CP,Daily!EJ$10,0)+VLOOKUP($IF22,Data!$B:$CP,Daily!II$10,0))/AK$11</f>
        <v>0.55861817160511162</v>
      </c>
      <c r="AL22" s="12">
        <f>(VLOOKUP($EG22,Data!$B:$CP,Daily!EK$10,0)+VLOOKUP($IF22,Data!$B:$CP,Daily!IJ$10,0))/AL$11</f>
        <v>0.53869270174506778</v>
      </c>
      <c r="AM22" s="12">
        <f>(VLOOKUP($EG22,Data!$B:$CP,Daily!EL$10,0)+VLOOKUP($IF22,Data!$B:$CP,Daily!IK$10,0))/AM$11</f>
        <v>0.53708667795861254</v>
      </c>
      <c r="AN22" s="12">
        <f>(VLOOKUP($EG22,Data!$B:$CP,Daily!EM$10,0)+VLOOKUP($IF22,Data!$B:$CP,Daily!IL$10,0))/AN$11</f>
        <v>0.5288153144730976</v>
      </c>
      <c r="AO22" s="12">
        <f>(VLOOKUP($EG22,Data!$B:$CP,Daily!EN$10,0)+VLOOKUP($IF22,Data!$B:$CP,Daily!IM$10,0))/AO$11</f>
        <v>0.52961257305586507</v>
      </c>
      <c r="AP22" s="12">
        <f>(VLOOKUP($EG22,Data!$B:$CP,Daily!EO$10,0)+VLOOKUP($IF22,Data!$B:$CP,Daily!IN$10,0))/AP$11</f>
        <v>0.56773055103566561</v>
      </c>
      <c r="AQ22" s="12">
        <f>(VLOOKUP($EG22,Data!$B:$CP,Daily!EP$10,0)+VLOOKUP($IF22,Data!$B:$CP,Daily!IO$10,0))/AQ$11</f>
        <v>0.56019656019656017</v>
      </c>
      <c r="AR22" s="12">
        <f>(VLOOKUP($EG22,Data!$B:$CP,Daily!EQ$10,0)+VLOOKUP($IF22,Data!$B:$CP,Daily!IP$10,0))/AR$11</f>
        <v>0.56355719130816229</v>
      </c>
      <c r="AS22" s="12">
        <f>(VLOOKUP($EG22,Data!$B:$CP,Daily!ER$10,0)+VLOOKUP($IF22,Data!$B:$CP,Daily!IQ$10,0))/AS$11</f>
        <v>0.53251012656453667</v>
      </c>
      <c r="AT22" s="12">
        <f>(VLOOKUP($EG22,Data!$B:$CP,Daily!ES$10,0)+VLOOKUP($IF22,Data!$B:$CP,Daily!IR$10,0))/AT$11</f>
        <v>0.52844932302313863</v>
      </c>
      <c r="AU22" s="12">
        <f>(VLOOKUP($EG22,Data!$B:$CP,Daily!ET$10,0)+VLOOKUP($IF22,Data!$B:$CP,Daily!IS$10,0))/AU$11</f>
        <v>0.52874466290144961</v>
      </c>
      <c r="AV22" s="12">
        <f>(VLOOKUP($EG22,Data!$B:$CP,Daily!EU$10,0)+VLOOKUP($IF22,Data!$B:$CP,Daily!IT$10,0))/AV$11</f>
        <v>0.51847424811210929</v>
      </c>
      <c r="AW22" s="12">
        <f>(VLOOKUP($EG22,Data!$B:$CP,Daily!EV$10,0)+VLOOKUP($IF22,Data!$B:$CP,Daily!IU$10,0))/AW$11</f>
        <v>0.59212012996516694</v>
      </c>
      <c r="AX22" s="12">
        <f>(VLOOKUP($EG22,Data!$B:$CP,Daily!EW$10,0)+VLOOKUP($IF22,Data!$B:$CP,Daily!IV$10,0))/AX$11</f>
        <v>0.62992141859843842</v>
      </c>
      <c r="AY22" s="12">
        <f>(VLOOKUP($EG22,Data!$B:$CP,Daily!EX$10,0)+VLOOKUP($IF22,Data!$B:$CP,Daily!IW$10,0))/AY$11</f>
        <v>0.59465391381063304</v>
      </c>
      <c r="AZ22" s="12">
        <f>(VLOOKUP($EG22,Data!$B:$CP,Daily!EY$10,0)+VLOOKUP($IF22,Data!$B:$CP,Daily!IX$10,0))/AZ$11</f>
        <v>0.5395805046390586</v>
      </c>
      <c r="BA22" s="12">
        <f>(VLOOKUP($EG22,Data!$B:$CP,Daily!EZ$10,0)+VLOOKUP($IF22,Data!$B:$CP,Daily!IY$10,0))/BA$11</f>
        <v>0.54111064852349333</v>
      </c>
      <c r="BB22" s="12">
        <f>(VLOOKUP($EG22,Data!$B:$CP,Daily!FA$10,0)+VLOOKUP($IF22,Data!$B:$CP,Daily!IZ$10,0))/BB$11</f>
        <v>0.53398645615815465</v>
      </c>
      <c r="BC22" s="12">
        <f>(VLOOKUP($EG22,Data!$B:$CP,Daily!FB$10,0)+VLOOKUP($IF22,Data!$B:$CP,Daily!JA$10,0))/BC$11</f>
        <v>0.50011933867024472</v>
      </c>
      <c r="BD22" s="12">
        <f>(VLOOKUP($EG22,Data!$B:$CP,Daily!FC$10,0)+VLOOKUP($IF22,Data!$B:$CP,Daily!JB$10,0))/BD$11</f>
        <v>0.53783658457570815</v>
      </c>
      <c r="BE22" s="12">
        <f>(VLOOKUP($EG22,Data!$B:$CP,Daily!FD$10,0)+VLOOKUP($IF22,Data!$B:$CP,Daily!JC$10,0))/BE$11</f>
        <v>0.52429933056868461</v>
      </c>
      <c r="BF22" s="12">
        <f>(VLOOKUP($EG22,Data!$B:$CP,Daily!FE$10,0)+VLOOKUP($IF22,Data!$B:$CP,Daily!JD$10,0))/BF$11</f>
        <v>0.55336471336754112</v>
      </c>
      <c r="BG22" s="12">
        <f>(VLOOKUP($EG22,Data!$B:$CP,Daily!FF$10,0)+VLOOKUP($IF22,Data!$B:$CP,Daily!JE$10,0))/BG$11</f>
        <v>0.52171111588396046</v>
      </c>
      <c r="BH22" s="12">
        <f>(VLOOKUP($EG22,Data!$B:$CP,Daily!FG$10,0)+VLOOKUP($IF22,Data!$B:$CP,Daily!JF$10,0))/BH$11</f>
        <v>0.52041729683014903</v>
      </c>
      <c r="BI22" s="12">
        <f>(VLOOKUP($EG22,Data!$B:$CP,Daily!FH$10,0)+VLOOKUP($IF22,Data!$B:$CP,Daily!JG$10,0))/BI$11</f>
        <v>0.51818968814801392</v>
      </c>
      <c r="BJ22" s="12">
        <f>(VLOOKUP($EG22,Data!$B:$CP,Daily!FI$10,0)+VLOOKUP($IF22,Data!$B:$CP,Daily!JH$10,0))/BJ$11</f>
        <v>0.53964549923042548</v>
      </c>
      <c r="BK22" s="12">
        <f>(VLOOKUP($EG22,Data!$B:$CP,Daily!FJ$10,0)+VLOOKUP($IF22,Data!$B:$CP,Daily!JI$10,0))/BK$11</f>
        <v>0.54155760357442873</v>
      </c>
      <c r="BL22" s="12">
        <f>(VLOOKUP($EG22,Data!$B:$CP,Daily!FK$10,0)+VLOOKUP($IF22,Data!$B:$CP,Daily!JJ$10,0))/BL$11</f>
        <v>0.55420942319574518</v>
      </c>
      <c r="BM22" s="12">
        <f>(VLOOKUP($EG22,Data!$B:$CP,Daily!FL$10,0)+VLOOKUP($IF22,Data!$B:$CP,Daily!JK$10,0))/BM$11</f>
        <v>0.60123450192389916</v>
      </c>
      <c r="BN22" s="12">
        <f>(VLOOKUP($EG22,Data!$B:$CP,Daily!FM$10,0)+VLOOKUP($IF22,Data!$B:$CP,Daily!JL$10,0))/BN$11</f>
        <v>0.57078076235695807</v>
      </c>
      <c r="BO22" s="12">
        <f>(VLOOKUP($EG22,Data!$B:$CP,Daily!FN$10,0)+VLOOKUP($IF22,Data!$B:$CP,Daily!JM$10,0))/BO$11</f>
        <v>0.53980004350141375</v>
      </c>
      <c r="BP22" s="12">
        <f>(VLOOKUP($EG22,Data!$B:$CP,Daily!FO$10,0)+VLOOKUP($IF22,Data!$B:$CP,Daily!JN$10,0))/BP$11</f>
        <v>0.52898293959443055</v>
      </c>
      <c r="BQ22" s="12">
        <f>(VLOOKUP($EG22,Data!$B:$CP,Daily!FP$10,0)+VLOOKUP($IF22,Data!$B:$CP,Daily!JO$10,0))/BQ$11</f>
        <v>0.53551027000834517</v>
      </c>
      <c r="BR22" s="12">
        <f>(VLOOKUP($EG22,Data!$B:$CP,Daily!FQ$10,0)+VLOOKUP($IF22,Data!$B:$CP,Daily!JP$10,0))/BR$11</f>
        <v>0.5422773521056623</v>
      </c>
      <c r="BS22" s="12">
        <f>(VLOOKUP($EG22,Data!$B:$CP,Daily!FR$10,0)+VLOOKUP($IF22,Data!$B:$CP,Daily!JQ$10,0))/BS$11</f>
        <v>0.55327866539496928</v>
      </c>
      <c r="BT22" s="12">
        <f>(VLOOKUP($EG22,Data!$B:$CP,Daily!FS$10,0)+VLOOKUP($IF22,Data!$B:$CP,Daily!JR$10,0))/BT$11</f>
        <v>0.55610329179240281</v>
      </c>
      <c r="BU22" s="12">
        <f>(VLOOKUP($EG22,Data!$B:$CP,Daily!FT$10,0)+VLOOKUP($IF22,Data!$B:$CP,Daily!JS$10,0))/BU$11</f>
        <v>0.52157120787320477</v>
      </c>
      <c r="BV22" s="12">
        <f>(VLOOKUP($EG22,Data!$B:$CP,Daily!FU$10,0)+VLOOKUP($IF22,Data!$B:$CP,Daily!JT$10,0))/BV$11</f>
        <v>0.51954903178634049</v>
      </c>
      <c r="BW22" s="12">
        <f>(VLOOKUP($EG22,Data!$B:$CP,Daily!FV$10,0)+VLOOKUP($IF22,Data!$B:$CP,Daily!JU$10,0))/BW$11</f>
        <v>0.52144156867005242</v>
      </c>
      <c r="BX22" s="12">
        <f>(VLOOKUP($EG22,Data!$B:$CP,Daily!FW$10,0)+VLOOKUP($IF22,Data!$B:$CP,Daily!JV$10,0))/BX$11</f>
        <v>0.50457155835307099</v>
      </c>
      <c r="BY22" s="12">
        <f>(VLOOKUP($EG22,Data!$B:$CP,Daily!FX$10,0)+VLOOKUP($IF22,Data!$B:$CP,Daily!JW$10,0))/BY$11</f>
        <v>0.53316693278519034</v>
      </c>
      <c r="BZ22" s="12">
        <f>(VLOOKUP($EG22,Data!$B:$CP,Daily!FY$10,0)+VLOOKUP($IF22,Data!$B:$CP,Daily!JX$10,0))/BZ$11</f>
        <v>0.56218629660097519</v>
      </c>
      <c r="CA22" s="12">
        <f>(VLOOKUP($EG22,Data!$B:$CP,Daily!FZ$10,0)+VLOOKUP($IF22,Data!$B:$CP,Daily!JY$10,0))/CA$11</f>
        <v>0.56989400552240133</v>
      </c>
      <c r="CB22" s="12">
        <f>(VLOOKUP($EG22,Data!$B:$CP,Daily!GA$10,0)+VLOOKUP($IF22,Data!$B:$CP,Daily!JZ$10,0))/CB$11</f>
        <v>0.53334860458901234</v>
      </c>
      <c r="CC22" s="12">
        <f>(VLOOKUP($EG22,Data!$B:$CP,Daily!GB$10,0)+VLOOKUP($IF22,Data!$B:$CP,Daily!KA$10,0))/CC$11</f>
        <v>0.4676768930111363</v>
      </c>
      <c r="CD22" s="12">
        <f>(VLOOKUP($EG22,Data!$B:$CP,Daily!GC$10,0)+VLOOKUP($IF22,Data!$B:$CP,Daily!KB$10,0))/CD$11</f>
        <v>0.53218081224874292</v>
      </c>
      <c r="CE22" s="12">
        <f>(VLOOKUP($EG22,Data!$B:$CP,Daily!GD$10,0)+VLOOKUP($IF22,Data!$B:$CP,Daily!KC$10,0))/CE$11</f>
        <v>0.52026270206085234</v>
      </c>
      <c r="CF22" s="12">
        <f>(VLOOKUP($EG22,Data!$B:$CP,Daily!GE$10,0)+VLOOKUP($IF22,Data!$B:$CP,Daily!KD$10,0))/CF$11</f>
        <v>0.54587860001805655</v>
      </c>
      <c r="CG22" s="12">
        <f>(VLOOKUP($EG22,Data!$B:$CP,Daily!GF$10,0)+VLOOKUP($IF22,Data!$B:$CP,Daily!KE$10,0))/CG$11</f>
        <v>0.54678620960516466</v>
      </c>
      <c r="CH22" s="12">
        <f>(VLOOKUP($EG22,Data!$B:$CP,Daily!GG$10,0)+VLOOKUP($IF22,Data!$B:$CP,Daily!KF$10,0))/CH$11</f>
        <v>0.55463080667871378</v>
      </c>
      <c r="CI22" s="12">
        <f>(VLOOKUP($EG22,Data!$B:$CP,Daily!GH$10,0)+VLOOKUP($IF22,Data!$B:$CP,Daily!KG$10,0))/CI$11</f>
        <v>0.52667267755083791</v>
      </c>
      <c r="CJ22" s="12">
        <f>(VLOOKUP($EG22,Data!$B:$CP,Daily!GI$10,0)+VLOOKUP($IF22,Data!$B:$CP,Daily!KH$10,0))/CJ$11</f>
        <v>0.52464448649794659</v>
      </c>
      <c r="CK22" s="12">
        <f>(VLOOKUP($EG22,Data!$B:$CP,Daily!GJ$10,0)+VLOOKUP($IF22,Data!$B:$CP,Daily!KI$10,0))/CK$11</f>
        <v>0.52468808422057522</v>
      </c>
      <c r="CL22" s="12">
        <f>(VLOOKUP($EG22,Data!$B:$CP,Daily!GK$10,0)+VLOOKUP($IF22,Data!$B:$CP,Daily!KJ$10,0))/CL$11</f>
        <v>0.53524019021946445</v>
      </c>
      <c r="CM22" s="12">
        <f>(VLOOKUP($EG22,Data!$B:$CP,Daily!GL$10,0)+VLOOKUP($IF22,Data!$B:$CP,Daily!KK$10,0))/CM$11</f>
        <v>0.53765251405331194</v>
      </c>
      <c r="CN22" s="12">
        <f>(VLOOKUP($EG22,Data!$B:$CP,Daily!GM$10,0)+VLOOKUP($IF22,Data!$B:$CP,Daily!KL$10,0))/CN$11</f>
        <v>0.53980477568280816</v>
      </c>
      <c r="CO22" s="12">
        <f>(VLOOKUP($EG22,Data!$B:$CP,Daily!GN$10,0)+VLOOKUP($IF22,Data!$B:$CP,Daily!KM$10,0))/CO$11</f>
        <v>0.54556200822007495</v>
      </c>
      <c r="CP22" s="12">
        <f>(VLOOKUP($EG22,Data!$B:$CP,Daily!GO$10,0)+VLOOKUP($IF22,Data!$B:$CP,Daily!KN$10,0))/CP$11</f>
        <v>0.52922178401669584</v>
      </c>
      <c r="CQ22" s="12">
        <f>(VLOOKUP($EG22,Data!$B:$CP,Daily!GP$10,0)+VLOOKUP($IF22,Data!$B:$CP,Daily!KO$10,0))/CQ$11</f>
        <v>0.52788212993279338</v>
      </c>
      <c r="CR22" s="12">
        <f>(VLOOKUP($EG22,Data!$B:$CP,Daily!GQ$10,0)+VLOOKUP($IF22,Data!$B:$CP,Daily!KP$10,0))/CR$11</f>
        <v>0.52203636672133924</v>
      </c>
      <c r="CS22" s="12">
        <f>(VLOOKUP($EG22,Data!$B:$CP,Daily!GR$10,0)+VLOOKUP($IF22,Data!$B:$CP,Daily!KQ$10,0))/CS$11</f>
        <v>0.514887170192454</v>
      </c>
      <c r="CT22" s="12">
        <f>(VLOOKUP($EG22,Data!$B:$CP,Daily!GS$10,0)+VLOOKUP($IF22,Data!$B:$CP,Daily!KR$10,0))/CT$11</f>
        <v>0.53679295659082327</v>
      </c>
      <c r="CU22" s="12">
        <f>(VLOOKUP($EG22,Data!$B:$CP,Daily!GT$10,0)+VLOOKUP($IF22,Data!$B:$CP,Daily!KS$10,0))/CU$11</f>
        <v>0.54893158556293764</v>
      </c>
      <c r="CV22" s="12">
        <f>(VLOOKUP($EG22,Data!$B:$CP,Daily!GU$10,0)+VLOOKUP($IF22,Data!$B:$CP,Daily!KT$10,0))/CV$11</f>
        <v>0.54852737069306723</v>
      </c>
      <c r="CW22" s="12">
        <f>(VLOOKUP($EG22,Data!$B:$CP,Daily!GV$10,0)+VLOOKUP($IF22,Data!$B:$CP,Daily!KU$10,0))/CW$11</f>
        <v>0.53444950551930737</v>
      </c>
      <c r="CX22" s="12">
        <f>(VLOOKUP($EG22,Data!$B:$CP,Daily!GW$10,0)+VLOOKUP($IF22,Data!$B:$CP,Daily!KV$10,0))/CX$11</f>
        <v>0.55380814614959528</v>
      </c>
      <c r="CY22" s="12">
        <f>(VLOOKUP($EG22,Data!$B:$CP,Daily!GX$10,0)+VLOOKUP($IF22,Data!$B:$CP,Daily!KW$10,0))/CY$11</f>
        <v>0.5405837513926568</v>
      </c>
      <c r="CZ22" s="12">
        <f>(VLOOKUP($EG22,Data!$B:$CP,Daily!GY$10,0)+VLOOKUP($IF22,Data!$B:$CP,Daily!KX$10,0))/CZ$11</f>
        <v>0.53227091117485936</v>
      </c>
      <c r="DA22" s="12">
        <f>(VLOOKUP($EG22,Data!$B:$CP,Daily!GZ$10,0)+VLOOKUP($IF22,Data!$B:$CP,Daily!KY$10,0))/DA$11</f>
        <v>0.53322599723992903</v>
      </c>
      <c r="DB22" s="12">
        <f>(VLOOKUP($EG22,Data!$B:$CP,Daily!HA$10,0)+VLOOKUP($IF22,Data!$B:$CP,Daily!KZ$10,0))/DB$11</f>
        <v>0.55394736842105263</v>
      </c>
      <c r="DC22" s="12">
        <f>(VLOOKUP($EG22,Data!$B:$CP,Daily!HB$10,0)+VLOOKUP($IF22,Data!$B:$CP,Daily!LA$10,0))/DC$11</f>
        <v>0.56024275056466888</v>
      </c>
      <c r="DD22" s="12">
        <f>(VLOOKUP($EG22,Data!$B:$CP,Daily!HC$10,0)+VLOOKUP($IF22,Data!$B:$CP,Daily!LB$10,0))/DD$11</f>
        <v>0.53601075645972174</v>
      </c>
      <c r="DE22" s="12">
        <f>(VLOOKUP($EG22,Data!$B:$CP,Daily!HD$10,0)+VLOOKUP($IF22,Data!$B:$CP,Daily!LC$10,0))/DE$11</f>
        <v>0.53008332296977989</v>
      </c>
      <c r="DF22" s="12">
        <f>(VLOOKUP($EG22,Data!$B:$CP,Daily!HE$10,0)+VLOOKUP($IF22,Data!$B:$CP,Daily!LD$10,0))/DF$11</f>
        <v>0.5269604421987103</v>
      </c>
      <c r="DG22" s="12">
        <f>(VLOOKUP($EG22,Data!$B:$CP,Daily!HF$10,0)+VLOOKUP($IF22,Data!$B:$CP,Daily!LE$10,0))/DG$11</f>
        <v>0.50698641584235382</v>
      </c>
      <c r="DH22" s="12">
        <f>(VLOOKUP($EG22,Data!$B:$CP,Daily!HG$10,0)+VLOOKUP($IF22,Data!$B:$CP,Daily!LF$10,0))/DH$11</f>
        <v>0.54388829814167805</v>
      </c>
      <c r="DI22" s="12">
        <f>(VLOOKUP($EG22,Data!$B:$CP,Daily!HH$10,0)+VLOOKUP($IF22,Data!$B:$CP,Daily!LG$10,0))/DI$11</f>
        <v>0.56931854094243273</v>
      </c>
      <c r="DJ22" s="12">
        <f>(VLOOKUP($EG22,Data!$B:$CP,Daily!HI$10,0)+VLOOKUP($IF22,Data!$B:$CP,Daily!LH$10,0))/DJ$11</f>
        <v>0.54671744311013504</v>
      </c>
      <c r="DK22" s="12">
        <f>(VLOOKUP($EG22,Data!$B:$CP,Daily!HJ$10,0)+VLOOKUP($IF22,Data!$B:$CP,Daily!LI$10,0))/DK$11</f>
        <v>0.53659129415297069</v>
      </c>
      <c r="DL22" s="12">
        <f>(VLOOKUP($EG22,Data!$B:$CP,Daily!HK$10,0)+VLOOKUP($IF22,Data!$B:$CP,Daily!LJ$10,0))/DL$11</f>
        <v>0.5273725354494192</v>
      </c>
      <c r="DM22" s="12">
        <f>(VLOOKUP($EG22,Data!$B:$CP,Daily!HL$10,0)+VLOOKUP($IF22,Data!$B:$CP,Daily!LK$10,0))/DM$11</f>
        <v>0.52791911327668306</v>
      </c>
      <c r="DN22" s="12">
        <f>(VLOOKUP($EG22,Data!$B:$CP,Daily!HM$10,0)+VLOOKUP($IF22,Data!$B:$CP,Daily!LL$10,0))/DN$11</f>
        <v>0.52730956986276134</v>
      </c>
      <c r="DO22" s="12">
        <f>(VLOOKUP($EG22,Data!$B:$CP,Daily!HN$10,0)+VLOOKUP($IF22,Data!$B:$CP,Daily!LM$10,0))/DO$11</f>
        <v>0.55553832795832303</v>
      </c>
      <c r="DP22" s="12">
        <f>(VLOOKUP($EG22,Data!$B:$CP,Daily!HO$10,0)+VLOOKUP($IF22,Data!$B:$CP,Daily!LN$10,0))/DP$11</f>
        <v>0.53911426173866217</v>
      </c>
      <c r="DQ22" s="12">
        <f>(VLOOKUP($EG22,Data!$B:$CP,Daily!HP$10,0)+VLOOKUP($IF22,Data!$B:$CP,Daily!LO$10,0))/DQ$11</f>
        <v>0.56284611115702965</v>
      </c>
      <c r="DR22" s="12">
        <f>(VLOOKUP($EG22,Data!$B:$CP,Daily!HQ$10,0)+VLOOKUP($IF22,Data!$B:$CP,Daily!LP$10,0))/DR$11</f>
        <v>0.55262459186968538</v>
      </c>
      <c r="DS22" s="12">
        <f>(VLOOKUP($EG22,Data!$B:$CP,Daily!HR$10,0)+VLOOKUP($IF22,Data!$B:$CP,Daily!LQ$10,0))/DS$11</f>
        <v>0.54373687345224286</v>
      </c>
      <c r="DT22" s="12">
        <f>(VLOOKUP($EG22,Data!$B:$CP,Daily!HS$10,0)+VLOOKUP($IF22,Data!$B:$CP,Daily!LR$10,0))/DT$11</f>
        <v>0.53067335601055932</v>
      </c>
      <c r="DU22" s="12">
        <f>(VLOOKUP($EG22,Data!$B:$CP,Daily!HT$10,0)+VLOOKUP($IF22,Data!$B:$CP,Daily!LS$10,0))/DU$11</f>
        <v>0.54198635834303777</v>
      </c>
      <c r="DV22" s="13"/>
      <c r="DW22" s="12">
        <f t="shared" si="16"/>
        <v>0.52791911327668306</v>
      </c>
      <c r="DX22" s="12">
        <f t="shared" si="17"/>
        <v>0.55262459186968538</v>
      </c>
      <c r="DY22" s="12">
        <f t="shared" si="138"/>
        <v>2.4705478593002317E-2</v>
      </c>
      <c r="DZ22" s="12">
        <f t="shared" si="139"/>
        <v>0.57115370081443717</v>
      </c>
      <c r="EA22" s="12">
        <f t="shared" si="140"/>
        <v>0.50939000433193127</v>
      </c>
      <c r="EB22" s="14"/>
      <c r="EC22" s="12">
        <f t="shared" si="141"/>
        <v>2.1678613985904174E-2</v>
      </c>
      <c r="ED22" s="12">
        <f t="shared" si="97"/>
        <v>0.54482373366417125</v>
      </c>
      <c r="EE22" s="12">
        <f t="shared" si="98"/>
        <v>0.54026944721251691</v>
      </c>
      <c r="EF22" s="1"/>
      <c r="EG22" s="7" t="s">
        <v>310</v>
      </c>
      <c r="EH22" s="7" t="s">
        <v>14</v>
      </c>
      <c r="EI22" s="12">
        <f>VLOOKUP($EG22,Data!$B:$CP,Daily!EI$10,0)/EI$11</f>
        <v>0.54620382718729643</v>
      </c>
      <c r="EJ22" s="12">
        <f>VLOOKUP($EG22,Data!$B:$CP,Daily!EJ$10,0)/EJ$11</f>
        <v>0.55958972834367682</v>
      </c>
      <c r="EK22" s="12">
        <f>VLOOKUP($EG22,Data!$B:$CP,Daily!EK$10,0)/EK$11</f>
        <v>0.54029437549024129</v>
      </c>
      <c r="EL22" s="12">
        <f>VLOOKUP($EG22,Data!$B:$CP,Daily!EL$10,0)/EL$11</f>
        <v>0.53704885691075777</v>
      </c>
      <c r="EM22" s="12">
        <f>VLOOKUP($EG22,Data!$B:$CP,Daily!EM$10,0)/EM$11</f>
        <v>0.53064464309337966</v>
      </c>
      <c r="EN22" s="12">
        <f>VLOOKUP($EG22,Data!$B:$CP,Daily!EN$10,0)/EN$11</f>
        <v>0.53039069255561666</v>
      </c>
      <c r="EO22" s="12">
        <f>VLOOKUP($EG22,Data!$B:$CP,Daily!EO$10,0)/EO$11</f>
        <v>0.56841077789351768</v>
      </c>
      <c r="EP22" s="12">
        <f>VLOOKUP($EG22,Data!$B:$CP,Daily!EP$10,0)/EP$11</f>
        <v>0.5628223671642606</v>
      </c>
      <c r="EQ22" s="12">
        <f>VLOOKUP($EG22,Data!$B:$CP,Daily!EQ$10,0)/EQ$11</f>
        <v>0.56615382446842255</v>
      </c>
      <c r="ER22" s="12">
        <f>VLOOKUP($EG22,Data!$B:$CP,Daily!ER$10,0)/ER$11</f>
        <v>0.53439760261936031</v>
      </c>
      <c r="ES22" s="12">
        <f>VLOOKUP($EG22,Data!$B:$CP,Daily!ES$10,0)/ES$11</f>
        <v>0.52949298897294772</v>
      </c>
      <c r="ET22" s="12">
        <f>VLOOKUP($EG22,Data!$B:$CP,Daily!ET$10,0)/ET$11</f>
        <v>0.5315674370297816</v>
      </c>
      <c r="EU22" s="12">
        <f>VLOOKUP($EG22,Data!$B:$CP,Daily!EU$10,0)/EU$11</f>
        <v>0.51918281925721244</v>
      </c>
      <c r="EV22" s="12">
        <f>VLOOKUP($EG22,Data!$B:$CP,Daily!EV$10,0)/EV$11</f>
        <v>0.59600911147707514</v>
      </c>
      <c r="EW22" s="12">
        <f>VLOOKUP($EG22,Data!$B:$CP,Daily!EW$10,0)/EW$11</f>
        <v>0.63711403842870462</v>
      </c>
      <c r="EX22" s="12">
        <f>VLOOKUP($EG22,Data!$B:$CP,Daily!EX$10,0)/EX$11</f>
        <v>0.59909839997742476</v>
      </c>
      <c r="EY22" s="12">
        <f>VLOOKUP($EG22,Data!$B:$CP,Daily!EY$10,0)/EY$11</f>
        <v>0.54056572131330827</v>
      </c>
      <c r="EZ22" s="12">
        <f>VLOOKUP($EG22,Data!$B:$CP,Daily!EZ$10,0)/EZ$11</f>
        <v>0.53982318099147031</v>
      </c>
      <c r="FA22" s="12">
        <f>VLOOKUP($EG22,Data!$B:$CP,Daily!FA$10,0)/FA$11</f>
        <v>0.53643605941318007</v>
      </c>
      <c r="FB22" s="12">
        <f>VLOOKUP($EG22,Data!$B:$CP,Daily!FB$10,0)/FB$11</f>
        <v>0.5032982479909901</v>
      </c>
      <c r="FC22" s="12">
        <f>VLOOKUP($EG22,Data!$B:$CP,Daily!FC$10,0)/FC$11</f>
        <v>0.53955172212444003</v>
      </c>
      <c r="FD22" s="12">
        <f>VLOOKUP($EG22,Data!$B:$CP,Daily!FD$10,0)/FD$11</f>
        <v>0.52500634477507768</v>
      </c>
      <c r="FE22" s="12">
        <f>VLOOKUP($EG22,Data!$B:$CP,Daily!FE$10,0)/FE$11</f>
        <v>0.55428650912631561</v>
      </c>
      <c r="FF22" s="12">
        <f>VLOOKUP($EG22,Data!$B:$CP,Daily!FF$10,0)/FF$11</f>
        <v>0.52010447920611336</v>
      </c>
      <c r="FG22" s="12">
        <f>VLOOKUP($EG22,Data!$B:$CP,Daily!FG$10,0)/FG$11</f>
        <v>0.51945924630178264</v>
      </c>
      <c r="FH22" s="12">
        <f>VLOOKUP($EG22,Data!$B:$CP,Daily!FH$10,0)/FH$11</f>
        <v>0.51929668100584059</v>
      </c>
      <c r="FI22" s="12">
        <f>VLOOKUP($EG22,Data!$B:$CP,Daily!FI$10,0)/FI$11</f>
        <v>0.54194656705049149</v>
      </c>
      <c r="FJ22" s="12">
        <f>VLOOKUP($EG22,Data!$B:$CP,Daily!FJ$10,0)/FJ$11</f>
        <v>0.54336324269808622</v>
      </c>
      <c r="FK22" s="12">
        <f>VLOOKUP($EG22,Data!$B:$CP,Daily!FK$10,0)/FK$11</f>
        <v>0.55559798259430737</v>
      </c>
      <c r="FL22" s="12">
        <f>VLOOKUP($EG22,Data!$B:$CP,Daily!FL$10,0)/FL$11</f>
        <v>0.60263425942186788</v>
      </c>
      <c r="FM22" s="12">
        <f>VLOOKUP($EG22,Data!$B:$CP,Daily!FM$10,0)/FM$11</f>
        <v>0.57183827644096252</v>
      </c>
      <c r="FN22" s="12">
        <f>VLOOKUP($EG22,Data!$B:$CP,Daily!FN$10,0)/FN$11</f>
        <v>0.5398539686907301</v>
      </c>
      <c r="FO22" s="12">
        <f>VLOOKUP($EG22,Data!$B:$CP,Daily!FO$10,0)/FO$11</f>
        <v>0.52820221742914442</v>
      </c>
      <c r="FP22" s="12">
        <f>VLOOKUP($EG22,Data!$B:$CP,Daily!FP$10,0)/FP$11</f>
        <v>0.53330026220678906</v>
      </c>
      <c r="FQ22" s="12">
        <f>VLOOKUP($EG22,Data!$B:$CP,Daily!FQ$10,0)/FQ$11</f>
        <v>0.54302360322677024</v>
      </c>
      <c r="FR22" s="12">
        <f>VLOOKUP($EG22,Data!$B:$CP,Daily!FR$10,0)/FR$11</f>
        <v>0.55299275351401844</v>
      </c>
      <c r="FS22" s="12">
        <f>VLOOKUP($EG22,Data!$B:$CP,Daily!FS$10,0)/FS$11</f>
        <v>0.55754696115742186</v>
      </c>
      <c r="FT22" s="12">
        <f>VLOOKUP($EG22,Data!$B:$CP,Daily!FT$10,0)/FT$11</f>
        <v>0.52148522535824482</v>
      </c>
      <c r="FU22" s="12">
        <f>VLOOKUP($EG22,Data!$B:$CP,Daily!FU$10,0)/FU$11</f>
        <v>0.52011690815247813</v>
      </c>
      <c r="FV22" s="12">
        <f>VLOOKUP($EG22,Data!$B:$CP,Daily!FV$10,0)/FV$11</f>
        <v>0.52234641851178376</v>
      </c>
      <c r="FW22" s="12">
        <f>VLOOKUP($EG22,Data!$B:$CP,Daily!FW$10,0)/FW$11</f>
        <v>0.50627364896606508</v>
      </c>
      <c r="FX22" s="12">
        <f>VLOOKUP($EG22,Data!$B:$CP,Daily!FX$10,0)/FX$11</f>
        <v>0.53344681263008442</v>
      </c>
      <c r="FY22" s="12">
        <f>VLOOKUP($EG22,Data!$B:$CP,Daily!FY$10,0)/FY$11</f>
        <v>0.56326019697220187</v>
      </c>
      <c r="FZ22" s="12">
        <f>VLOOKUP($EG22,Data!$B:$CP,Daily!FZ$10,0)/FZ$11</f>
        <v>0.57099846726516312</v>
      </c>
      <c r="GA22" s="12">
        <f>VLOOKUP($EG22,Data!$B:$CP,Daily!GA$10,0)/GA$11</f>
        <v>0.53422237477033652</v>
      </c>
      <c r="GB22" s="12">
        <f>VLOOKUP($EG22,Data!$B:$CP,Daily!GB$10,0)/GB$11</f>
        <v>0.47081985942935256</v>
      </c>
      <c r="GC22" s="12">
        <f>VLOOKUP($EG22,Data!$B:$CP,Daily!GC$10,0)/GC$11</f>
        <v>0.53331662027351789</v>
      </c>
      <c r="GD22" s="12">
        <f>VLOOKUP($EG22,Data!$B:$CP,Daily!GD$10,0)/GD$11</f>
        <v>0.52067552266892059</v>
      </c>
      <c r="GE22" s="12">
        <f>VLOOKUP($EG22,Data!$B:$CP,Daily!GE$10,0)/GE$11</f>
        <v>0.54538352889190489</v>
      </c>
      <c r="GF22" s="12">
        <f>VLOOKUP($EG22,Data!$B:$CP,Daily!GF$10,0)/GF$11</f>
        <v>0.54676961306354277</v>
      </c>
      <c r="GG22" s="12">
        <f>VLOOKUP($EG22,Data!$B:$CP,Daily!GG$10,0)/GG$11</f>
        <v>0.55354930740643415</v>
      </c>
      <c r="GH22" s="12">
        <f>VLOOKUP($EG22,Data!$B:$CP,Daily!GH$10,0)/GH$11</f>
        <v>0.52615324087734827</v>
      </c>
      <c r="GI22" s="12">
        <f>VLOOKUP($EG22,Data!$B:$CP,Daily!GI$10,0)/GI$11</f>
        <v>0.52466686591159706</v>
      </c>
      <c r="GJ22" s="12">
        <f>VLOOKUP($EG22,Data!$B:$CP,Daily!GJ$10,0)/GJ$11</f>
        <v>0.52471880492091394</v>
      </c>
      <c r="GK22" s="12">
        <f>VLOOKUP($EG22,Data!$B:$CP,Daily!GK$10,0)/GK$11</f>
        <v>0.53487553727179038</v>
      </c>
      <c r="GL22" s="12">
        <f>VLOOKUP($EG22,Data!$B:$CP,Daily!GL$10,0)/GL$11</f>
        <v>0.53897716832828613</v>
      </c>
      <c r="GM22" s="12">
        <f>VLOOKUP($EG22,Data!$B:$CP,Daily!GM$10,0)/GM$11</f>
        <v>0.54196822852754334</v>
      </c>
      <c r="GN22" s="12">
        <f>VLOOKUP($EG22,Data!$B:$CP,Daily!GN$10,0)/GN$11</f>
        <v>0.5461504689682698</v>
      </c>
      <c r="GO22" s="12">
        <f>VLOOKUP($EG22,Data!$B:$CP,Daily!GO$10,0)/GO$11</f>
        <v>0.52847586141712433</v>
      </c>
      <c r="GP22" s="12">
        <f>VLOOKUP($EG22,Data!$B:$CP,Daily!GP$10,0)/GP$11</f>
        <v>0.52795532606964946</v>
      </c>
      <c r="GQ22" s="12">
        <f>VLOOKUP($EG22,Data!$B:$CP,Daily!GQ$10,0)/GQ$11</f>
        <v>0.52299362112446224</v>
      </c>
      <c r="GR22" s="12">
        <f>VLOOKUP($EG22,Data!$B:$CP,Daily!GR$10,0)/GR$11</f>
        <v>0.51621442151128416</v>
      </c>
      <c r="GS22" s="12">
        <f>VLOOKUP($EG22,Data!$B:$CP,Daily!GS$10,0)/GS$11</f>
        <v>0.53653110641465518</v>
      </c>
      <c r="GT22" s="12">
        <f>VLOOKUP($EG22,Data!$B:$CP,Daily!GT$10,0)/GT$11</f>
        <v>0.55103627818913348</v>
      </c>
      <c r="GU22" s="12">
        <f>VLOOKUP($EG22,Data!$B:$CP,Daily!GU$10,0)/GU$11</f>
        <v>0.54912756882512603</v>
      </c>
      <c r="GV22" s="12">
        <f>VLOOKUP($EG22,Data!$B:$CP,Daily!GV$10,0)/GV$11</f>
        <v>0.53486473245876653</v>
      </c>
      <c r="GW22" s="12">
        <f>VLOOKUP($EG22,Data!$B:$CP,Daily!GW$10,0)/GW$11</f>
        <v>0.55195765013234332</v>
      </c>
      <c r="GX22" s="12">
        <f>VLOOKUP($EG22,Data!$B:$CP,Daily!GX$10,0)/GX$11</f>
        <v>0.54254192993483075</v>
      </c>
      <c r="GY22" s="12">
        <f>VLOOKUP($EG22,Data!$B:$CP,Daily!GY$10,0)/GY$11</f>
        <v>0.53463231100555852</v>
      </c>
      <c r="GZ22" s="12">
        <f>VLOOKUP($EG22,Data!$B:$CP,Daily!GZ$10,0)/GZ$11</f>
        <v>0.53424479392436663</v>
      </c>
      <c r="HA22" s="12">
        <f>VLOOKUP($EG22,Data!$B:$CP,Daily!HA$10,0)/HA$11</f>
        <v>0.55659476239751648</v>
      </c>
      <c r="HB22" s="12">
        <f>VLOOKUP($EG22,Data!$B:$CP,Daily!HB$10,0)/HB$11</f>
        <v>0.56121660452100319</v>
      </c>
      <c r="HC22" s="12">
        <f>VLOOKUP($EG22,Data!$B:$CP,Daily!HC$10,0)/HC$11</f>
        <v>0.53620829943043125</v>
      </c>
      <c r="HD22" s="12">
        <f>VLOOKUP($EG22,Data!$B:$CP,Daily!HD$10,0)/HD$11</f>
        <v>0.52960239175977653</v>
      </c>
      <c r="HE22" s="12">
        <f>VLOOKUP($EG22,Data!$B:$CP,Daily!HE$10,0)/HE$11</f>
        <v>0.52884271855332954</v>
      </c>
      <c r="HF22" s="12">
        <f>VLOOKUP($EG22,Data!$B:$CP,Daily!HF$10,0)/HF$11</f>
        <v>0.50878804893403429</v>
      </c>
      <c r="HG22" s="12">
        <f>VLOOKUP($EG22,Data!$B:$CP,Daily!HG$10,0)/HG$11</f>
        <v>0.54435920953889771</v>
      </c>
      <c r="HH22" s="12">
        <f>VLOOKUP($EG22,Data!$B:$CP,Daily!HH$10,0)/HH$11</f>
        <v>0.5707077335900016</v>
      </c>
      <c r="HI22" s="12">
        <f>VLOOKUP($EG22,Data!$B:$CP,Daily!HI$10,0)/HI$11</f>
        <v>0.54673266962330469</v>
      </c>
      <c r="HJ22" s="12">
        <f>VLOOKUP($EG22,Data!$B:$CP,Daily!HJ$10,0)/HJ$11</f>
        <v>0.53637189410139474</v>
      </c>
      <c r="HK22" s="12">
        <f>VLOOKUP($EG22,Data!$B:$CP,Daily!HK$10,0)/HK$11</f>
        <v>0.52822125880782644</v>
      </c>
      <c r="HL22" s="12">
        <f>VLOOKUP($EG22,Data!$B:$CP,Daily!HL$10,0)/HL$11</f>
        <v>0.52790987029367153</v>
      </c>
      <c r="HM22" s="12">
        <f>VLOOKUP($EG22,Data!$B:$CP,Daily!HM$10,0)/HM$11</f>
        <v>0.52688746745745763</v>
      </c>
      <c r="HN22" s="12">
        <f>VLOOKUP($EG22,Data!$B:$CP,Daily!HN$10,0)/HN$11</f>
        <v>0.55480902650989561</v>
      </c>
      <c r="HO22" s="12">
        <f>VLOOKUP($EG22,Data!$B:$CP,Daily!HO$10,0)/HO$11</f>
        <v>0.53649243274690872</v>
      </c>
      <c r="HP22" s="12">
        <f>VLOOKUP($EG22,Data!$B:$CP,Daily!HP$10,0)/HP$11</f>
        <v>0.56073945031186323</v>
      </c>
      <c r="HQ22" s="12">
        <f>VLOOKUP($EG22,Data!$B:$CP,Daily!HQ$10,0)/HQ$11</f>
        <v>0.55024068816877603</v>
      </c>
      <c r="HR22" s="12">
        <f>VLOOKUP($EG22,Data!$B:$CP,Daily!HR$10,0)/HR$11</f>
        <v>0.54160951310320649</v>
      </c>
      <c r="HS22" s="12">
        <f>VLOOKUP($EG22,Data!$B:$CP,Daily!HS$10,0)/HS$11</f>
        <v>0.53248269821916161</v>
      </c>
      <c r="HT22" s="12">
        <f>VLOOKUP($EG22,Data!$B:$CP,Daily!HT$10,0)/HT$11</f>
        <v>0.54299653514169266</v>
      </c>
      <c r="HU22" s="13"/>
      <c r="HV22" s="40">
        <f t="shared" si="39"/>
        <v>0.52822125880782644</v>
      </c>
      <c r="HW22" s="40">
        <f t="shared" si="40"/>
        <v>0.55103627818913348</v>
      </c>
      <c r="HX22" s="40">
        <f t="shared" si="142"/>
        <v>2.2815019381307033E-2</v>
      </c>
      <c r="HY22" s="40">
        <f t="shared" si="143"/>
        <v>0.5681475427251137</v>
      </c>
      <c r="HZ22" s="40">
        <f t="shared" si="144"/>
        <v>0.51110999427184622</v>
      </c>
      <c r="IA22" s="42"/>
      <c r="IB22" s="12">
        <f t="shared" si="145"/>
        <v>1.6910292273609451E-2</v>
      </c>
      <c r="IC22" s="12">
        <f t="shared" si="103"/>
        <v>0.54358859568195139</v>
      </c>
      <c r="ID22" s="12">
        <f t="shared" si="82"/>
        <v>0.54060481253102943</v>
      </c>
      <c r="IE22" s="1"/>
      <c r="IF22" s="7" t="s">
        <v>311</v>
      </c>
      <c r="IG22" s="7" t="s">
        <v>14</v>
      </c>
      <c r="IH22" s="12">
        <f>VLOOKUP($IF22,Data!$B:$CP,Daily!IH$10,0)/IH$11</f>
        <v>0.54868518063406246</v>
      </c>
      <c r="II22" s="12">
        <f>VLOOKUP($IF22,Data!$B:$CP,Daily!II$10,0)/II$11</f>
        <v>0.55561177552897889</v>
      </c>
      <c r="IJ22" s="12">
        <f>VLOOKUP($IF22,Data!$B:$CP,Daily!IJ$10,0)/IJ$11</f>
        <v>0.53369427485312748</v>
      </c>
      <c r="IK22" s="12">
        <f>VLOOKUP($IF22,Data!$B:$CP,Daily!IK$10,0)/IK$11</f>
        <v>0.53720743531155435</v>
      </c>
      <c r="IL22" s="12">
        <f>VLOOKUP($IF22,Data!$B:$CP,Daily!IL$10,0)/IL$11</f>
        <v>0.52298988926336065</v>
      </c>
      <c r="IM22" s="12">
        <f>VLOOKUP($IF22,Data!$B:$CP,Daily!IM$10,0)/IM$11</f>
        <v>0.52717698875519792</v>
      </c>
      <c r="IN22" s="12">
        <f>VLOOKUP($IF22,Data!$B:$CP,Daily!IN$10,0)/IN$11</f>
        <v>0.56563823351482156</v>
      </c>
      <c r="IO22" s="12">
        <f>VLOOKUP($IF22,Data!$B:$CP,Daily!IO$10,0)/IO$11</f>
        <v>0.55196457981306013</v>
      </c>
      <c r="IP22" s="12">
        <f>VLOOKUP($IF22,Data!$B:$CP,Daily!IP$10,0)/IP$11</f>
        <v>0.55537795537795542</v>
      </c>
      <c r="IQ22" s="12">
        <f>VLOOKUP($IF22,Data!$B:$CP,Daily!IQ$10,0)/IQ$11</f>
        <v>0.52660805182785753</v>
      </c>
      <c r="IR22" s="12">
        <f>VLOOKUP($IF22,Data!$B:$CP,Daily!IR$10,0)/IR$11</f>
        <v>0.52511344563933615</v>
      </c>
      <c r="IS22" s="12">
        <f>VLOOKUP($IF22,Data!$B:$CP,Daily!IS$10,0)/IS$11</f>
        <v>0.51967328774557686</v>
      </c>
      <c r="IT22" s="12">
        <f>VLOOKUP($IF22,Data!$B:$CP,Daily!IT$10,0)/IT$11</f>
        <v>0.51621155954680731</v>
      </c>
      <c r="IU22" s="12">
        <f>VLOOKUP($IF22,Data!$B:$CP,Daily!IU$10,0)/IU$11</f>
        <v>0.57975482639653531</v>
      </c>
      <c r="IV22" s="12">
        <f>VLOOKUP($IF22,Data!$B:$CP,Daily!IV$10,0)/IV$11</f>
        <v>0.60616772570536315</v>
      </c>
      <c r="IW22" s="12">
        <f>VLOOKUP($IF22,Data!$B:$CP,Daily!IW$10,0)/IW$11</f>
        <v>0.58038282931249296</v>
      </c>
      <c r="IX22" s="12">
        <f>VLOOKUP($IF22,Data!$B:$CP,Daily!IX$10,0)/IX$11</f>
        <v>0.53647728606643974</v>
      </c>
      <c r="IY22" s="12">
        <f>VLOOKUP($IF22,Data!$B:$CP,Daily!IY$10,0)/IY$11</f>
        <v>0.54499325394497566</v>
      </c>
      <c r="IZ22" s="12">
        <f>VLOOKUP($IF22,Data!$B:$CP,Daily!IZ$10,0)/IZ$11</f>
        <v>0.52600675787957685</v>
      </c>
      <c r="JA22" s="12">
        <f>VLOOKUP($IF22,Data!$B:$CP,Daily!JA$10,0)/JA$11</f>
        <v>0.48995342287694976</v>
      </c>
      <c r="JB22" s="12">
        <f>VLOOKUP($IF22,Data!$B:$CP,Daily!JB$10,0)/JB$11</f>
        <v>0.53236030469291007</v>
      </c>
      <c r="JC22" s="12">
        <f>VLOOKUP($IF22,Data!$B:$CP,Daily!JC$10,0)/JC$11</f>
        <v>0.52204674668351236</v>
      </c>
      <c r="JD22" s="12">
        <f>VLOOKUP($IF22,Data!$B:$CP,Daily!JD$10,0)/JD$11</f>
        <v>0.55040777372896066</v>
      </c>
      <c r="JE22" s="12">
        <f>VLOOKUP($IF22,Data!$B:$CP,Daily!JE$10,0)/JE$11</f>
        <v>0.5268760144837058</v>
      </c>
      <c r="JF22" s="12">
        <f>VLOOKUP($IF22,Data!$B:$CP,Daily!JF$10,0)/JF$11</f>
        <v>0.52350392546502911</v>
      </c>
      <c r="JG22" s="12">
        <f>VLOOKUP($IF22,Data!$B:$CP,Daily!JG$10,0)/JG$11</f>
        <v>0.51453479980370087</v>
      </c>
      <c r="JH22" s="12">
        <f>VLOOKUP($IF22,Data!$B:$CP,Daily!JH$10,0)/JH$11</f>
        <v>0.53211738819225363</v>
      </c>
      <c r="JI22" s="12">
        <f>VLOOKUP($IF22,Data!$B:$CP,Daily!JI$10,0)/JI$11</f>
        <v>0.53582411996441737</v>
      </c>
      <c r="JJ22" s="12">
        <f>VLOOKUP($IF22,Data!$B:$CP,Daily!JJ$10,0)/JJ$11</f>
        <v>0.54977651361235269</v>
      </c>
      <c r="JK22" s="12">
        <f>VLOOKUP($IF22,Data!$B:$CP,Daily!JK$10,0)/JK$11</f>
        <v>0.59678320116162176</v>
      </c>
      <c r="JL22" s="12">
        <f>VLOOKUP($IF22,Data!$B:$CP,Daily!JL$10,0)/JL$11</f>
        <v>0.56738226368438804</v>
      </c>
      <c r="JM22" s="12">
        <f>VLOOKUP($IF22,Data!$B:$CP,Daily!JM$10,0)/JM$11</f>
        <v>0.53962622743110544</v>
      </c>
      <c r="JN22" s="12">
        <f>VLOOKUP($IF22,Data!$B:$CP,Daily!JN$10,0)/JN$11</f>
        <v>0.53156079764106157</v>
      </c>
      <c r="JO22" s="12">
        <f>VLOOKUP($IF22,Data!$B:$CP,Daily!JO$10,0)/JO$11</f>
        <v>0.54249859943977596</v>
      </c>
      <c r="JP22" s="12">
        <f>VLOOKUP($IF22,Data!$B:$CP,Daily!JP$10,0)/JP$11</f>
        <v>0.53994490358126723</v>
      </c>
      <c r="JQ22" s="12">
        <f>VLOOKUP($IF22,Data!$B:$CP,Daily!JQ$10,0)/JQ$11</f>
        <v>0.5541328172468889</v>
      </c>
      <c r="JR22" s="12">
        <f>VLOOKUP($IF22,Data!$B:$CP,Daily!JR$10,0)/JR$11</f>
        <v>0.55165196942974726</v>
      </c>
      <c r="JS22" s="12">
        <f>VLOOKUP($IF22,Data!$B:$CP,Daily!JS$10,0)/JS$11</f>
        <v>0.52183712897371348</v>
      </c>
      <c r="JT22" s="12">
        <f>VLOOKUP($IF22,Data!$B:$CP,Daily!JT$10,0)/JT$11</f>
        <v>0.51776467906340573</v>
      </c>
      <c r="JU22" s="12">
        <f>VLOOKUP($IF22,Data!$B:$CP,Daily!JU$10,0)/JU$11</f>
        <v>0.51854912240711193</v>
      </c>
      <c r="JV22" s="12">
        <f>VLOOKUP($IF22,Data!$B:$CP,Daily!JV$10,0)/JV$11</f>
        <v>0.49918980231176407</v>
      </c>
      <c r="JW22" s="12">
        <f>VLOOKUP($IF22,Data!$B:$CP,Daily!JW$10,0)/JW$11</f>
        <v>0.53228868693516951</v>
      </c>
      <c r="JX22" s="12">
        <f>VLOOKUP($IF22,Data!$B:$CP,Daily!JX$10,0)/JX$11</f>
        <v>0.5588372492695981</v>
      </c>
      <c r="JY22" s="12">
        <f>VLOOKUP($IF22,Data!$B:$CP,Daily!JY$10,0)/JY$11</f>
        <v>0.56640923782970221</v>
      </c>
      <c r="JZ22" s="12">
        <f>VLOOKUP($IF22,Data!$B:$CP,Daily!JZ$10,0)/JZ$11</f>
        <v>0.53063591061522553</v>
      </c>
      <c r="KA22" s="12">
        <f>VLOOKUP($IF22,Data!$B:$CP,Daily!KA$10,0)/KA$11</f>
        <v>0.45771208641935379</v>
      </c>
      <c r="KB22" s="12">
        <f>VLOOKUP($IF22,Data!$B:$CP,Daily!KB$10,0)/KB$11</f>
        <v>0.52843372119552823</v>
      </c>
      <c r="KC22" s="12">
        <f>VLOOKUP($IF22,Data!$B:$CP,Daily!KC$10,0)/KC$11</f>
        <v>0.51889898590807326</v>
      </c>
      <c r="KD22" s="12">
        <f>VLOOKUP($IF22,Data!$B:$CP,Daily!KD$10,0)/KD$11</f>
        <v>0.54747044197493278</v>
      </c>
      <c r="KE22" s="12">
        <f>VLOOKUP($IF22,Data!$B:$CP,Daily!KE$10,0)/KE$11</f>
        <v>0.5468389478541763</v>
      </c>
      <c r="KF22" s="12">
        <f>VLOOKUP($IF22,Data!$B:$CP,Daily!KF$10,0)/KF$11</f>
        <v>0.55804205740267121</v>
      </c>
      <c r="KG22" s="12">
        <f>VLOOKUP($IF22,Data!$B:$CP,Daily!KG$10,0)/KG$11</f>
        <v>0.52829608680950479</v>
      </c>
      <c r="KH22" s="12">
        <f>VLOOKUP($IF22,Data!$B:$CP,Daily!KH$10,0)/KH$11</f>
        <v>0.52457286100666267</v>
      </c>
      <c r="KI22" s="12">
        <f>VLOOKUP($IF22,Data!$B:$CP,Daily!KI$10,0)/KI$11</f>
        <v>0.52459370444360454</v>
      </c>
      <c r="KJ22" s="12">
        <f>VLOOKUP($IF22,Data!$B:$CP,Daily!KJ$10,0)/KJ$11</f>
        <v>0.53638735865468257</v>
      </c>
      <c r="KK22" s="12">
        <f>VLOOKUP($IF22,Data!$B:$CP,Daily!KK$10,0)/KK$11</f>
        <v>0.53342739309746035</v>
      </c>
      <c r="KL22" s="12">
        <f>VLOOKUP($IF22,Data!$B:$CP,Daily!KL$10,0)/KL$11</f>
        <v>0.53288665848059369</v>
      </c>
      <c r="KM22" s="12">
        <f>VLOOKUP($IF22,Data!$B:$CP,Daily!KM$10,0)/KM$11</f>
        <v>0.54370448761559198</v>
      </c>
      <c r="KN22" s="12">
        <f>VLOOKUP($IF22,Data!$B:$CP,Daily!KN$10,0)/KN$11</f>
        <v>0.53152802130008447</v>
      </c>
      <c r="KO22" s="12">
        <f>VLOOKUP($IF22,Data!$B:$CP,Daily!KO$10,0)/KO$11</f>
        <v>0.52765337314281657</v>
      </c>
      <c r="KP22" s="12">
        <f>VLOOKUP($IF22,Data!$B:$CP,Daily!KP$10,0)/KP$11</f>
        <v>0.51896284829721362</v>
      </c>
      <c r="KQ22" s="12">
        <f>VLOOKUP($IF22,Data!$B:$CP,Daily!KQ$10,0)/KQ$11</f>
        <v>0.51067271309320927</v>
      </c>
      <c r="KR22" s="12">
        <f>VLOOKUP($IF22,Data!$B:$CP,Daily!KR$10,0)/KR$11</f>
        <v>0.53762708168660911</v>
      </c>
      <c r="KS22" s="12">
        <f>VLOOKUP($IF22,Data!$B:$CP,Daily!KS$10,0)/KS$11</f>
        <v>0.54231341696789281</v>
      </c>
      <c r="KT22" s="12">
        <f>VLOOKUP($IF22,Data!$B:$CP,Daily!KT$10,0)/KT$11</f>
        <v>0.54674054485161394</v>
      </c>
      <c r="KU22" s="12">
        <f>VLOOKUP($IF22,Data!$B:$CP,Daily!KU$10,0)/KU$11</f>
        <v>0.53317772590863621</v>
      </c>
      <c r="KV22" s="12">
        <f>VLOOKUP($IF22,Data!$B:$CP,Daily!KV$10,0)/KV$11</f>
        <v>0.55955782222103545</v>
      </c>
      <c r="KW22" s="12">
        <f>VLOOKUP($IF22,Data!$B:$CP,Daily!KW$10,0)/KW$11</f>
        <v>0.53434511105841431</v>
      </c>
      <c r="KX22" s="12">
        <f>VLOOKUP($IF22,Data!$B:$CP,Daily!KX$10,0)/KX$11</f>
        <v>0.5247631935047361</v>
      </c>
      <c r="KY22" s="12">
        <f>VLOOKUP($IF22,Data!$B:$CP,Daily!KY$10,0)/KY$11</f>
        <v>0.53003475993917015</v>
      </c>
      <c r="KZ22" s="12">
        <f>VLOOKUP($IF22,Data!$B:$CP,Daily!KZ$10,0)/KZ$11</f>
        <v>0.54564294631710364</v>
      </c>
      <c r="LA22" s="12">
        <f>VLOOKUP($IF22,Data!$B:$CP,Daily!LA$10,0)/LA$11</f>
        <v>0.55715475199238729</v>
      </c>
      <c r="LB22" s="12">
        <f>VLOOKUP($IF22,Data!$B:$CP,Daily!LB$10,0)/LB$11</f>
        <v>0.53540402237296203</v>
      </c>
      <c r="LC22" s="12">
        <f>VLOOKUP($IF22,Data!$B:$CP,Daily!LC$10,0)/LC$11</f>
        <v>0.53160492974764384</v>
      </c>
      <c r="LD22" s="12">
        <f>VLOOKUP($IF22,Data!$B:$CP,Daily!LD$10,0)/LD$11</f>
        <v>0.52093895612929697</v>
      </c>
      <c r="LE22" s="12">
        <f>VLOOKUP($IF22,Data!$B:$CP,Daily!LE$10,0)/LE$11</f>
        <v>0.50123557365919891</v>
      </c>
      <c r="LF22" s="12">
        <f>VLOOKUP($IF22,Data!$B:$CP,Daily!LF$10,0)/LF$11</f>
        <v>0.54240449792443912</v>
      </c>
      <c r="LG22" s="12">
        <f>VLOOKUP($IF22,Data!$B:$CP,Daily!LG$10,0)/LG$11</f>
        <v>0.56491057587746696</v>
      </c>
      <c r="LH22" s="12">
        <f>VLOOKUP($IF22,Data!$B:$CP,Daily!LH$10,0)/LH$11</f>
        <v>0.54666875870319886</v>
      </c>
      <c r="LI22" s="12">
        <f>VLOOKUP($IF22,Data!$B:$CP,Daily!LI$10,0)/LI$11</f>
        <v>0.53726935111267071</v>
      </c>
      <c r="LJ22" s="12">
        <f>VLOOKUP($IF22,Data!$B:$CP,Daily!LJ$10,0)/LJ$11</f>
        <v>0.52468366878646822</v>
      </c>
      <c r="LK22" s="12">
        <f>VLOOKUP($IF22,Data!$B:$CP,Daily!LK$10,0)/LK$11</f>
        <v>0.52794944212969441</v>
      </c>
      <c r="LL22" s="12">
        <f>VLOOKUP($IF22,Data!$B:$CP,Daily!LL$10,0)/LL$11</f>
        <v>0.52866985220580065</v>
      </c>
      <c r="LM22" s="12">
        <f>VLOOKUP($IF22,Data!$B:$CP,Daily!LM$10,0)/LM$11</f>
        <v>0.55790332342183513</v>
      </c>
      <c r="LN22" s="12">
        <f>VLOOKUP($IF22,Data!$B:$CP,Daily!LN$10,0)/LN$11</f>
        <v>0.54761335564586822</v>
      </c>
      <c r="LO22" s="12">
        <f>VLOOKUP($IF22,Data!$B:$CP,Daily!LO$10,0)/LO$11</f>
        <v>0.56948529411764703</v>
      </c>
      <c r="LP22" s="12">
        <f>VLOOKUP($IF22,Data!$B:$CP,Daily!LP$10,0)/LP$11</f>
        <v>0.56000235072872595</v>
      </c>
      <c r="LQ22" s="12">
        <f>VLOOKUP($IF22,Data!$B:$CP,Daily!LQ$10,0)/LQ$11</f>
        <v>0.5504682961850994</v>
      </c>
      <c r="LR22" s="12">
        <f>VLOOKUP($IF22,Data!$B:$CP,Daily!LR$10,0)/LR$11</f>
        <v>0.52479061976549413</v>
      </c>
      <c r="LS22" s="12">
        <f>VLOOKUP($IF22,Data!$B:$CP,Daily!LS$10,0)/LS$11</f>
        <v>0.53874383684446436</v>
      </c>
      <c r="LU22" s="40">
        <f t="shared" si="146"/>
        <v>0.52511344563933615</v>
      </c>
      <c r="LV22" s="40">
        <f t="shared" si="147"/>
        <v>0.54977651361235269</v>
      </c>
      <c r="LW22" s="40">
        <f t="shared" si="148"/>
        <v>2.4663067973016539E-2</v>
      </c>
      <c r="LX22" s="40">
        <f t="shared" si="149"/>
        <v>0.56827381459211512</v>
      </c>
      <c r="LY22" s="40">
        <f t="shared" si="150"/>
        <v>0.50661614465957372</v>
      </c>
      <c r="LZ22" s="45"/>
      <c r="MA22" s="12">
        <f t="shared" si="151"/>
        <v>1.8590141734122791E-2</v>
      </c>
      <c r="MB22" s="12">
        <f t="shared" si="107"/>
        <v>0.54877224332947205</v>
      </c>
      <c r="MC22" s="12">
        <f t="shared" si="83"/>
        <v>0.53920910251944731</v>
      </c>
      <c r="MD22" s="1"/>
    </row>
    <row r="23" spans="4:342" x14ac:dyDescent="0.35">
      <c r="D23" s="59" t="s">
        <v>312</v>
      </c>
      <c r="E23" s="53" t="str">
        <f>VLOOKUP($D23,'Metric Nature'!$C:$D,2,0)&amp;IF(($F23&lt;(EA23)),"Below",IF(($F23&gt;(DZ23)),"Above","Within"))</f>
        <v>NegativeWithin</v>
      </c>
      <c r="F23" s="77">
        <f t="shared" si="152"/>
        <v>1.2210946597903843E-2</v>
      </c>
      <c r="G23" s="77">
        <f t="shared" si="84"/>
        <v>1.1258097851531774E-2</v>
      </c>
      <c r="H23" s="78">
        <f t="shared" si="153"/>
        <v>8.463674405196478E-2</v>
      </c>
      <c r="I23" s="74">
        <f t="shared" si="79"/>
        <v>1.0977859263879947E-2</v>
      </c>
      <c r="J23" s="78">
        <f t="shared" si="154"/>
        <v>0.11232493552555176</v>
      </c>
      <c r="K23" s="77">
        <f t="shared" si="132"/>
        <v>9.0242988005711892E-4</v>
      </c>
      <c r="L23" s="79"/>
      <c r="M23" s="53" t="str">
        <f>VLOOKUP($D23,'Metric Nature'!$C:$D,2,0)&amp;IF(($N23&lt;(HZ23)),"Below",IF(($N23&gt;(HY23)),"Above","Within"))</f>
        <v>NegativeWithin</v>
      </c>
      <c r="N23" s="77">
        <f t="shared" si="133"/>
        <v>1.244556157760148E-2</v>
      </c>
      <c r="O23" s="49">
        <f t="shared" si="88"/>
        <v>1.144809709549521E-2</v>
      </c>
      <c r="P23" s="55">
        <f t="shared" si="30"/>
        <v>8.7129282166795122E-2</v>
      </c>
      <c r="Q23" s="49">
        <f t="shared" si="89"/>
        <v>1.1088621428130774E-2</v>
      </c>
      <c r="R23" s="78">
        <f t="shared" si="134"/>
        <v>0.12237230374086704</v>
      </c>
      <c r="S23" s="49">
        <f t="shared" si="32"/>
        <v>9.916617050682499E-4</v>
      </c>
      <c r="T23" s="79"/>
      <c r="U23" s="53" t="str">
        <f>VLOOKUP($D23,'Metric Nature'!$C:$D,2,0)&amp;IF(($V23&lt;(LY23)),"Below",IF(($V23&gt;(LX23)),"Above","Within"))</f>
        <v>NegativeWithin</v>
      </c>
      <c r="V23" s="77">
        <f t="shared" si="135"/>
        <v>1.1457866427610937E-2</v>
      </c>
      <c r="W23" s="49">
        <f t="shared" si="91"/>
        <v>1.0650705105143097E-2</v>
      </c>
      <c r="X23" s="78">
        <f t="shared" si="136"/>
        <v>7.5784778049865553E-2</v>
      </c>
      <c r="Y23" s="49">
        <f t="shared" si="93"/>
        <v>1.0627655869035179E-2</v>
      </c>
      <c r="Z23" s="78">
        <f t="shared" si="137"/>
        <v>7.8117937653087374E-2</v>
      </c>
      <c r="AA23" s="49">
        <f t="shared" si="61"/>
        <v>9.2189979711801472E-4</v>
      </c>
      <c r="AB23" s="79"/>
      <c r="AC23" s="1"/>
      <c r="AD23" s="1"/>
      <c r="AE23" s="1"/>
      <c r="AF23" s="1"/>
      <c r="AG23" s="1"/>
      <c r="AH23" s="1"/>
      <c r="AI23" s="7" t="s">
        <v>312</v>
      </c>
      <c r="AJ23" s="12">
        <f>(VLOOKUP($EG23,Data!$B:$CP,Daily!EI$10,0)+VLOOKUP($IF23,Data!$B:$CP,Daily!IH$10,0))/AJ$11</f>
        <v>1.1004231943511217E-2</v>
      </c>
      <c r="AK23" s="12">
        <f>(VLOOKUP($EG23,Data!$B:$CP,Daily!EJ$10,0)+VLOOKUP($IF23,Data!$B:$CP,Daily!II$10,0))/AK$11</f>
        <v>1.0863642746805223E-2</v>
      </c>
      <c r="AL23" s="12">
        <f>(VLOOKUP($EG23,Data!$B:$CP,Daily!EK$10,0)+VLOOKUP($IF23,Data!$B:$CP,Daily!IJ$10,0))/AL$11</f>
        <v>1.1335602317438798E-2</v>
      </c>
      <c r="AM23" s="12">
        <f>(VLOOKUP($EG23,Data!$B:$CP,Daily!EL$10,0)+VLOOKUP($IF23,Data!$B:$CP,Daily!IK$10,0))/AM$11</f>
        <v>1.0670888872523749E-2</v>
      </c>
      <c r="AN23" s="12">
        <f>(VLOOKUP($EG23,Data!$B:$CP,Daily!EM$10,0)+VLOOKUP($IF23,Data!$B:$CP,Daily!IL$10,0))/AN$11</f>
        <v>1.0448877446820751E-2</v>
      </c>
      <c r="AO23" s="12">
        <f>(VLOOKUP($EG23,Data!$B:$CP,Daily!EN$10,0)+VLOOKUP($IF23,Data!$B:$CP,Daily!IM$10,0))/AO$11</f>
        <v>1.3363042221970677E-2</v>
      </c>
      <c r="AP23" s="12">
        <f>(VLOOKUP($EG23,Data!$B:$CP,Daily!EO$10,0)+VLOOKUP($IF23,Data!$B:$CP,Daily!IN$10,0))/AP$11</f>
        <v>1.1928844716126479E-2</v>
      </c>
      <c r="AQ23" s="12">
        <f>(VLOOKUP($EG23,Data!$B:$CP,Daily!EP$10,0)+VLOOKUP($IF23,Data!$B:$CP,Daily!IO$10,0))/AQ$11</f>
        <v>1.2724686408896934E-2</v>
      </c>
      <c r="AR23" s="12">
        <f>(VLOOKUP($EG23,Data!$B:$CP,Daily!EQ$10,0)+VLOOKUP($IF23,Data!$B:$CP,Daily!IP$10,0))/AR$11</f>
        <v>1.1822354413857298E-2</v>
      </c>
      <c r="AS23" s="12">
        <f>(VLOOKUP($EG23,Data!$B:$CP,Daily!ER$10,0)+VLOOKUP($IF23,Data!$B:$CP,Daily!IQ$10,0))/AS$11</f>
        <v>1.1710373246247215E-2</v>
      </c>
      <c r="AT23" s="12">
        <f>(VLOOKUP($EG23,Data!$B:$CP,Daily!ES$10,0)+VLOOKUP($IF23,Data!$B:$CP,Daily!IR$10,0))/AT$11</f>
        <v>1.187301869463455E-2</v>
      </c>
      <c r="AU23" s="12">
        <f>(VLOOKUP($EG23,Data!$B:$CP,Daily!ET$10,0)+VLOOKUP($IF23,Data!$B:$CP,Daily!IS$10,0))/AU$11</f>
        <v>1.2693117638345967E-2</v>
      </c>
      <c r="AV23" s="12">
        <f>(VLOOKUP($EG23,Data!$B:$CP,Daily!EU$10,0)+VLOOKUP($IF23,Data!$B:$CP,Daily!IT$10,0))/AV$11</f>
        <v>1.2052618144917792E-2</v>
      </c>
      <c r="AW23" s="12">
        <f>(VLOOKUP($EG23,Data!$B:$CP,Daily!EV$10,0)+VLOOKUP($IF23,Data!$B:$CP,Daily!IU$10,0))/AW$11</f>
        <v>1.0976787752832012E-2</v>
      </c>
      <c r="AX23" s="12">
        <f>(VLOOKUP($EG23,Data!$B:$CP,Daily!EW$10,0)+VLOOKUP($IF23,Data!$B:$CP,Daily!IV$10,0))/AX$11</f>
        <v>1.1255437439829026E-2</v>
      </c>
      <c r="AY23" s="12">
        <f>(VLOOKUP($EG23,Data!$B:$CP,Daily!EX$10,0)+VLOOKUP($IF23,Data!$B:$CP,Daily!IW$10,0))/AY$11</f>
        <v>1.117309419935124E-2</v>
      </c>
      <c r="AZ23" s="12">
        <f>(VLOOKUP($EG23,Data!$B:$CP,Daily!EY$10,0)+VLOOKUP($IF23,Data!$B:$CP,Daily!IX$10,0))/AZ$11</f>
        <v>1.2361393980538583E-2</v>
      </c>
      <c r="BA23" s="12">
        <f>(VLOOKUP($EG23,Data!$B:$CP,Daily!EZ$10,0)+VLOOKUP($IF23,Data!$B:$CP,Daily!IY$10,0))/BA$11</f>
        <v>1.1576863802031977E-2</v>
      </c>
      <c r="BB23" s="12">
        <f>(VLOOKUP($EG23,Data!$B:$CP,Daily!FA$10,0)+VLOOKUP($IF23,Data!$B:$CP,Daily!IZ$10,0))/BB$11</f>
        <v>1.2977888799984388E-2</v>
      </c>
      <c r="BC23" s="12">
        <f>(VLOOKUP($EG23,Data!$B:$CP,Daily!FB$10,0)+VLOOKUP($IF23,Data!$B:$CP,Daily!JA$10,0))/BC$11</f>
        <v>1.2514433528360673E-2</v>
      </c>
      <c r="BD23" s="12">
        <f>(VLOOKUP($EG23,Data!$B:$CP,Daily!FC$10,0)+VLOOKUP($IF23,Data!$B:$CP,Daily!JB$10,0))/BD$11</f>
        <v>1.1897577925006512E-2</v>
      </c>
      <c r="BE23" s="12">
        <f>(VLOOKUP($EG23,Data!$B:$CP,Daily!FD$10,0)+VLOOKUP($IF23,Data!$B:$CP,Daily!JC$10,0))/BE$11</f>
        <v>1.0931831489228131E-2</v>
      </c>
      <c r="BF23" s="12">
        <f>(VLOOKUP($EG23,Data!$B:$CP,Daily!FE$10,0)+VLOOKUP($IF23,Data!$B:$CP,Daily!JD$10,0))/BF$11</f>
        <v>1.0556887603315522E-2</v>
      </c>
      <c r="BG23" s="12">
        <f>(VLOOKUP($EG23,Data!$B:$CP,Daily!FF$10,0)+VLOOKUP($IF23,Data!$B:$CP,Daily!JE$10,0))/BG$11</f>
        <v>1.1286965924324004E-2</v>
      </c>
      <c r="BH23" s="12">
        <f>(VLOOKUP($EG23,Data!$B:$CP,Daily!FG$10,0)+VLOOKUP($IF23,Data!$B:$CP,Daily!JF$10,0))/BH$11</f>
        <v>1.1242630945399549E-2</v>
      </c>
      <c r="BI23" s="12">
        <f>(VLOOKUP($EG23,Data!$B:$CP,Daily!FH$10,0)+VLOOKUP($IF23,Data!$B:$CP,Daily!JG$10,0))/BI$11</f>
        <v>1.2945179279660164E-2</v>
      </c>
      <c r="BJ23" s="12">
        <f>(VLOOKUP($EG23,Data!$B:$CP,Daily!FI$10,0)+VLOOKUP($IF23,Data!$B:$CP,Daily!JH$10,0))/BJ$11</f>
        <v>1.2139417109378879E-2</v>
      </c>
      <c r="BK23" s="12">
        <f>(VLOOKUP($EG23,Data!$B:$CP,Daily!FJ$10,0)+VLOOKUP($IF23,Data!$B:$CP,Daily!JI$10,0))/BK$11</f>
        <v>1.2089263321929899E-2</v>
      </c>
      <c r="BL23" s="12">
        <f>(VLOOKUP($EG23,Data!$B:$CP,Daily!FK$10,0)+VLOOKUP($IF23,Data!$B:$CP,Daily!JJ$10,0))/BL$11</f>
        <v>1.0861268945130299E-2</v>
      </c>
      <c r="BM23" s="12">
        <f>(VLOOKUP($EG23,Data!$B:$CP,Daily!FL$10,0)+VLOOKUP($IF23,Data!$B:$CP,Daily!JK$10,0))/BM$11</f>
        <v>1.1372381359555365E-2</v>
      </c>
      <c r="BN23" s="12">
        <f>(VLOOKUP($EG23,Data!$B:$CP,Daily!FM$10,0)+VLOOKUP($IF23,Data!$B:$CP,Daily!JL$10,0))/BN$11</f>
        <v>1.2517004988129852E-2</v>
      </c>
      <c r="BO23" s="12">
        <f>(VLOOKUP($EG23,Data!$B:$CP,Daily!FN$10,0)+VLOOKUP($IF23,Data!$B:$CP,Daily!JM$10,0))/BO$11</f>
        <v>1.2150394887833855E-2</v>
      </c>
      <c r="BP23" s="12">
        <f>(VLOOKUP($EG23,Data!$B:$CP,Daily!FO$10,0)+VLOOKUP($IF23,Data!$B:$CP,Daily!JN$10,0))/BP$11</f>
        <v>1.2808373946431372E-2</v>
      </c>
      <c r="BQ23" s="12">
        <f>(VLOOKUP($EG23,Data!$B:$CP,Daily!FP$10,0)+VLOOKUP($IF23,Data!$B:$CP,Daily!JO$10,0))/BQ$11</f>
        <v>1.1731768379680728E-2</v>
      </c>
      <c r="BR23" s="12">
        <f>(VLOOKUP($EG23,Data!$B:$CP,Daily!FQ$10,0)+VLOOKUP($IF23,Data!$B:$CP,Daily!JP$10,0))/BR$11</f>
        <v>1.2455153524904648E-2</v>
      </c>
      <c r="BS23" s="12">
        <f>(VLOOKUP($EG23,Data!$B:$CP,Daily!FR$10,0)+VLOOKUP($IF23,Data!$B:$CP,Daily!JQ$10,0))/BS$11</f>
        <v>1.1151807936068988E-2</v>
      </c>
      <c r="BT23" s="12">
        <f>(VLOOKUP($EG23,Data!$B:$CP,Daily!FS$10,0)+VLOOKUP($IF23,Data!$B:$CP,Daily!JR$10,0))/BT$11</f>
        <v>1.0918891525189468E-2</v>
      </c>
      <c r="BU23" s="12">
        <f>(VLOOKUP($EG23,Data!$B:$CP,Daily!FT$10,0)+VLOOKUP($IF23,Data!$B:$CP,Daily!JS$10,0))/BU$11</f>
        <v>1.1465068375579333E-2</v>
      </c>
      <c r="BV23" s="12">
        <f>(VLOOKUP($EG23,Data!$B:$CP,Daily!FU$10,0)+VLOOKUP($IF23,Data!$B:$CP,Daily!JT$10,0))/BV$11</f>
        <v>1.0841791608028744E-2</v>
      </c>
      <c r="BW23" s="12">
        <f>(VLOOKUP($EG23,Data!$B:$CP,Daily!FV$10,0)+VLOOKUP($IF23,Data!$B:$CP,Daily!JU$10,0))/BW$11</f>
        <v>1.313788327313218E-2</v>
      </c>
      <c r="BX23" s="12">
        <f>(VLOOKUP($EG23,Data!$B:$CP,Daily!FW$10,0)+VLOOKUP($IF23,Data!$B:$CP,Daily!JV$10,0))/BX$11</f>
        <v>1.2952207910191103E-2</v>
      </c>
      <c r="BY23" s="12">
        <f>(VLOOKUP($EG23,Data!$B:$CP,Daily!FX$10,0)+VLOOKUP($IF23,Data!$B:$CP,Daily!JW$10,0))/BY$11</f>
        <v>1.1017918647261427E-2</v>
      </c>
      <c r="BZ23" s="12">
        <f>(VLOOKUP($EG23,Data!$B:$CP,Daily!FY$10,0)+VLOOKUP($IF23,Data!$B:$CP,Daily!JX$10,0))/BZ$11</f>
        <v>1.0956519665700966E-2</v>
      </c>
      <c r="CA23" s="12">
        <f>(VLOOKUP($EG23,Data!$B:$CP,Daily!FZ$10,0)+VLOOKUP($IF23,Data!$B:$CP,Daily!JY$10,0))/CA$11</f>
        <v>9.9106321071227108E-3</v>
      </c>
      <c r="CB23" s="12">
        <f>(VLOOKUP($EG23,Data!$B:$CP,Daily!GA$10,0)+VLOOKUP($IF23,Data!$B:$CP,Daily!JZ$10,0))/CB$11</f>
        <v>1.1438170503569656E-2</v>
      </c>
      <c r="CC23" s="12">
        <f>(VLOOKUP($EG23,Data!$B:$CP,Daily!GB$10,0)+VLOOKUP($IF23,Data!$B:$CP,Daily!KA$10,0))/CC$11</f>
        <v>1.0143623786332476E-2</v>
      </c>
      <c r="CD23" s="12">
        <f>(VLOOKUP($EG23,Data!$B:$CP,Daily!GC$10,0)+VLOOKUP($IF23,Data!$B:$CP,Daily!KB$10,0))/CD$11</f>
        <v>1.3028883788194398E-2</v>
      </c>
      <c r="CE23" s="12">
        <f>(VLOOKUP($EG23,Data!$B:$CP,Daily!GD$10,0)+VLOOKUP($IF23,Data!$B:$CP,Daily!KC$10,0))/CE$11</f>
        <v>1.1690608952190918E-2</v>
      </c>
      <c r="CF23" s="12">
        <f>(VLOOKUP($EG23,Data!$B:$CP,Daily!GE$10,0)+VLOOKUP($IF23,Data!$B:$CP,Daily!KD$10,0))/CF$11</f>
        <v>1.1303379578079389E-2</v>
      </c>
      <c r="CG23" s="12">
        <f>(VLOOKUP($EG23,Data!$B:$CP,Daily!GF$10,0)+VLOOKUP($IF23,Data!$B:$CP,Daily!KE$10,0))/CG$11</f>
        <v>1.1193342906587135E-2</v>
      </c>
      <c r="CH23" s="12">
        <f>(VLOOKUP($EG23,Data!$B:$CP,Daily!GG$10,0)+VLOOKUP($IF23,Data!$B:$CP,Daily!KF$10,0))/CH$11</f>
        <v>9.9131812818159526E-3</v>
      </c>
      <c r="CI23" s="12">
        <f>(VLOOKUP($EG23,Data!$B:$CP,Daily!GH$10,0)+VLOOKUP($IF23,Data!$B:$CP,Daily!KG$10,0))/CI$11</f>
        <v>1.0312888875641761E-2</v>
      </c>
      <c r="CJ23" s="12">
        <f>(VLOOKUP($EG23,Data!$B:$CP,Daily!GI$10,0)+VLOOKUP($IF23,Data!$B:$CP,Daily!KH$10,0))/CJ$11</f>
        <v>1.0231564730547855E-2</v>
      </c>
      <c r="CK23" s="12">
        <f>(VLOOKUP($EG23,Data!$B:$CP,Daily!GJ$10,0)+VLOOKUP($IF23,Data!$B:$CP,Daily!KI$10,0))/CK$11</f>
        <v>1.1952904363506186E-2</v>
      </c>
      <c r="CL23" s="12">
        <f>(VLOOKUP($EG23,Data!$B:$CP,Daily!GK$10,0)+VLOOKUP($IF23,Data!$B:$CP,Daily!KJ$10,0))/CL$11</f>
        <v>1.1596266815858404E-2</v>
      </c>
      <c r="CM23" s="12">
        <f>(VLOOKUP($EG23,Data!$B:$CP,Daily!GL$10,0)+VLOOKUP($IF23,Data!$B:$CP,Daily!KK$10,0))/CM$11</f>
        <v>1.1268554257441131E-2</v>
      </c>
      <c r="CN23" s="12">
        <f>(VLOOKUP($EG23,Data!$B:$CP,Daily!GM$10,0)+VLOOKUP($IF23,Data!$B:$CP,Daily!KL$10,0))/CN$11</f>
        <v>1.0924930844806207E-2</v>
      </c>
      <c r="CO23" s="12">
        <f>(VLOOKUP($EG23,Data!$B:$CP,Daily!GN$10,0)+VLOOKUP($IF23,Data!$B:$CP,Daily!KM$10,0))/CO$11</f>
        <v>1.0347837683830215E-2</v>
      </c>
      <c r="CP23" s="12">
        <f>(VLOOKUP($EG23,Data!$B:$CP,Daily!GO$10,0)+VLOOKUP($IF23,Data!$B:$CP,Daily!KN$10,0))/CP$11</f>
        <v>1.0331775367206532E-2</v>
      </c>
      <c r="CQ23" s="12">
        <f>(VLOOKUP($EG23,Data!$B:$CP,Daily!GP$10,0)+VLOOKUP($IF23,Data!$B:$CP,Daily!KO$10,0))/CQ$11</f>
        <v>9.7708082026538006E-3</v>
      </c>
      <c r="CR23" s="12">
        <f>(VLOOKUP($EG23,Data!$B:$CP,Daily!GQ$10,0)+VLOOKUP($IF23,Data!$B:$CP,Daily!KP$10,0))/CR$11</f>
        <v>1.2746733782025904E-2</v>
      </c>
      <c r="CS23" s="12">
        <f>(VLOOKUP($EG23,Data!$B:$CP,Daily!GR$10,0)+VLOOKUP($IF23,Data!$B:$CP,Daily!KQ$10,0))/CS$11</f>
        <v>1.2417504877070161E-2</v>
      </c>
      <c r="CT23" s="12">
        <f>(VLOOKUP($EG23,Data!$B:$CP,Daily!GS$10,0)+VLOOKUP($IF23,Data!$B:$CP,Daily!KR$10,0))/CT$11</f>
        <v>1.1200687670126724E-2</v>
      </c>
      <c r="CU23" s="12">
        <f>(VLOOKUP($EG23,Data!$B:$CP,Daily!GT$10,0)+VLOOKUP($IF23,Data!$B:$CP,Daily!KS$10,0))/CU$11</f>
        <v>1.0363491778467538E-2</v>
      </c>
      <c r="CV23" s="12">
        <f>(VLOOKUP($EG23,Data!$B:$CP,Daily!GU$10,0)+VLOOKUP($IF23,Data!$B:$CP,Daily!KT$10,0))/CV$11</f>
        <v>9.6732826361146437E-3</v>
      </c>
      <c r="CW23" s="12">
        <f>(VLOOKUP($EG23,Data!$B:$CP,Daily!GV$10,0)+VLOOKUP($IF23,Data!$B:$CP,Daily!KU$10,0))/CW$11</f>
        <v>1.0771882309491568E-2</v>
      </c>
      <c r="CX23" s="12">
        <f>(VLOOKUP($EG23,Data!$B:$CP,Daily!GW$10,0)+VLOOKUP($IF23,Data!$B:$CP,Daily!KV$10,0))/CX$11</f>
        <v>1.0382602477001592E-2</v>
      </c>
      <c r="CY23" s="12">
        <f>(VLOOKUP($EG23,Data!$B:$CP,Daily!GX$10,0)+VLOOKUP($IF23,Data!$B:$CP,Daily!KW$10,0))/CY$11</f>
        <v>1.1884005060773341E-2</v>
      </c>
      <c r="CZ23" s="12">
        <f>(VLOOKUP($EG23,Data!$B:$CP,Daily!GY$10,0)+VLOOKUP($IF23,Data!$B:$CP,Daily!KX$10,0))/CZ$11</f>
        <v>1.0678184514366012E-2</v>
      </c>
      <c r="DA23" s="12">
        <f>(VLOOKUP($EG23,Data!$B:$CP,Daily!GZ$10,0)+VLOOKUP($IF23,Data!$B:$CP,Daily!KY$10,0))/DA$11</f>
        <v>1.0967996319905369E-2</v>
      </c>
      <c r="DB23" s="12">
        <f>(VLOOKUP($EG23,Data!$B:$CP,Daily!HA$10,0)+VLOOKUP($IF23,Data!$B:$CP,Daily!KZ$10,0))/DB$11</f>
        <v>1.0767745050700144E-2</v>
      </c>
      <c r="DC23" s="12">
        <f>(VLOOKUP($EG23,Data!$B:$CP,Daily!HB$10,0)+VLOOKUP($IF23,Data!$B:$CP,Daily!LA$10,0))/DC$11</f>
        <v>1.0038557185553604E-2</v>
      </c>
      <c r="DD23" s="12">
        <f>(VLOOKUP($EG23,Data!$B:$CP,Daily!HC$10,0)+VLOOKUP($IF23,Data!$B:$CP,Daily!LB$10,0))/DD$11</f>
        <v>1.0887992517245411E-2</v>
      </c>
      <c r="DE23" s="12">
        <f>(VLOOKUP($EG23,Data!$B:$CP,Daily!HD$10,0)+VLOOKUP($IF23,Data!$B:$CP,Daily!LC$10,0))/DE$11</f>
        <v>1.0910749077643743E-2</v>
      </c>
      <c r="DF23" s="12">
        <f>(VLOOKUP($EG23,Data!$B:$CP,Daily!HE$10,0)+VLOOKUP($IF23,Data!$B:$CP,Daily!LD$10,0))/DF$11</f>
        <v>1.2178610312386588E-2</v>
      </c>
      <c r="DG23" s="12">
        <f>(VLOOKUP($EG23,Data!$B:$CP,Daily!HF$10,0)+VLOOKUP($IF23,Data!$B:$CP,Daily!LE$10,0))/DG$11</f>
        <v>1.1420538831775398E-2</v>
      </c>
      <c r="DH23" s="12">
        <f>(VLOOKUP($EG23,Data!$B:$CP,Daily!HG$10,0)+VLOOKUP($IF23,Data!$B:$CP,Daily!LF$10,0))/DH$11</f>
        <v>1.0867638867790774E-2</v>
      </c>
      <c r="DI23" s="12">
        <f>(VLOOKUP($EG23,Data!$B:$CP,Daily!HH$10,0)+VLOOKUP($IF23,Data!$B:$CP,Daily!LG$10,0))/DI$11</f>
        <v>1.0329169508158547E-2</v>
      </c>
      <c r="DJ23" s="12">
        <f>(VLOOKUP($EG23,Data!$B:$CP,Daily!HI$10,0)+VLOOKUP($IF23,Data!$B:$CP,Daily!LH$10,0))/DJ$11</f>
        <v>9.3453576935657208E-3</v>
      </c>
      <c r="DK23" s="12">
        <f>(VLOOKUP($EG23,Data!$B:$CP,Daily!HJ$10,0)+VLOOKUP($IF23,Data!$B:$CP,Daily!LI$10,0))/DK$11</f>
        <v>1.0616014812378916E-2</v>
      </c>
      <c r="DL23" s="12">
        <f>(VLOOKUP($EG23,Data!$B:$CP,Daily!HK$10,0)+VLOOKUP($IF23,Data!$B:$CP,Daily!LJ$10,0))/DL$11</f>
        <v>1.0302548897784558E-2</v>
      </c>
      <c r="DM23" s="12">
        <f>(VLOOKUP($EG23,Data!$B:$CP,Daily!HL$10,0)+VLOOKUP($IF23,Data!$B:$CP,Daily!LK$10,0))/DM$11</f>
        <v>1.2142152668465021E-2</v>
      </c>
      <c r="DN23" s="12">
        <f>(VLOOKUP($EG23,Data!$B:$CP,Daily!HM$10,0)+VLOOKUP($IF23,Data!$B:$CP,Daily!LL$10,0))/DN$11</f>
        <v>1.1875156252055949E-2</v>
      </c>
      <c r="DO23" s="12">
        <f>(VLOOKUP($EG23,Data!$B:$CP,Daily!HN$10,0)+VLOOKUP($IF23,Data!$B:$CP,Daily!LM$10,0))/DO$11</f>
        <v>1.0890597866534358E-2</v>
      </c>
      <c r="DP23" s="12">
        <f>(VLOOKUP($EG23,Data!$B:$CP,Daily!HO$10,0)+VLOOKUP($IF23,Data!$B:$CP,Daily!LN$10,0))/DP$11</f>
        <v>1.0858810415440302E-2</v>
      </c>
      <c r="DQ23" s="12">
        <f>(VLOOKUP($EG23,Data!$B:$CP,Daily!HP$10,0)+VLOOKUP($IF23,Data!$B:$CP,Daily!LO$10,0))/DQ$11</f>
        <v>1.0579636561145812E-2</v>
      </c>
      <c r="DR23" s="12">
        <f>(VLOOKUP($EG23,Data!$B:$CP,Daily!HQ$10,0)+VLOOKUP($IF23,Data!$B:$CP,Daily!LP$10,0))/DR$11</f>
        <v>1.0735172760216712E-2</v>
      </c>
      <c r="DS23" s="12">
        <f>(VLOOKUP($EG23,Data!$B:$CP,Daily!HR$10,0)+VLOOKUP($IF23,Data!$B:$CP,Daily!LQ$10,0))/DS$11</f>
        <v>1.1222218739224476E-2</v>
      </c>
      <c r="DT23" s="12">
        <f>(VLOOKUP($EG23,Data!$B:$CP,Daily!HS$10,0)+VLOOKUP($IF23,Data!$B:$CP,Daily!LR$10,0))/DT$11</f>
        <v>1.2713255670400967E-2</v>
      </c>
      <c r="DU23" s="12">
        <f>(VLOOKUP($EG23,Data!$B:$CP,Daily!HT$10,0)+VLOOKUP($IF23,Data!$B:$CP,Daily!LS$10,0))/DU$11</f>
        <v>1.2210946597903843E-2</v>
      </c>
      <c r="DV23" s="13"/>
      <c r="DW23" s="12">
        <f t="shared" si="16"/>
        <v>1.0767745050700144E-2</v>
      </c>
      <c r="DX23" s="12">
        <f t="shared" si="17"/>
        <v>1.1952904363506186E-2</v>
      </c>
      <c r="DY23" s="12">
        <f t="shared" si="138"/>
        <v>1.1851593128060414E-3</v>
      </c>
      <c r="DZ23" s="12">
        <f t="shared" si="139"/>
        <v>1.2841773848110716E-2</v>
      </c>
      <c r="EA23" s="12">
        <f t="shared" si="140"/>
        <v>9.8788755660956136E-3</v>
      </c>
      <c r="EB23" s="14"/>
      <c r="EC23" s="12">
        <f t="shared" si="141"/>
        <v>9.0242988005711892E-4</v>
      </c>
      <c r="ED23" s="12">
        <f t="shared" si="97"/>
        <v>1.1258097851531774E-2</v>
      </c>
      <c r="EE23" s="12">
        <f t="shared" si="98"/>
        <v>1.0977859263879947E-2</v>
      </c>
      <c r="EF23" s="1"/>
      <c r="EG23" s="7" t="s">
        <v>313</v>
      </c>
      <c r="EH23" s="7" t="s">
        <v>15</v>
      </c>
      <c r="EI23" s="12">
        <f>VLOOKUP($EG23,Data!$B:$CP,Daily!EI$10,0)/EI$11</f>
        <v>1.128927209006606E-2</v>
      </c>
      <c r="EJ23" s="12">
        <f>VLOOKUP($EG23,Data!$B:$CP,Daily!EJ$10,0)/EJ$11</f>
        <v>1.0977739789661451E-2</v>
      </c>
      <c r="EK23" s="12">
        <f>VLOOKUP($EG23,Data!$B:$CP,Daily!EK$10,0)/EK$11</f>
        <v>1.1387440594287824E-2</v>
      </c>
      <c r="EL23" s="12">
        <f>VLOOKUP($EG23,Data!$B:$CP,Daily!EL$10,0)/EL$11</f>
        <v>1.0657227960233646E-2</v>
      </c>
      <c r="EM23" s="12">
        <f>VLOOKUP($EG23,Data!$B:$CP,Daily!EM$10,0)/EM$11</f>
        <v>1.0555062083041975E-2</v>
      </c>
      <c r="EN23" s="12">
        <f>VLOOKUP($EG23,Data!$B:$CP,Daily!EN$10,0)/EN$11</f>
        <v>1.38196682650735E-2</v>
      </c>
      <c r="EO23" s="12">
        <f>VLOOKUP($EG23,Data!$B:$CP,Daily!EO$10,0)/EO$11</f>
        <v>1.2354222361433848E-2</v>
      </c>
      <c r="EP23" s="12">
        <f>VLOOKUP($EG23,Data!$B:$CP,Daily!EP$10,0)/EP$11</f>
        <v>1.2574025052533909E-2</v>
      </c>
      <c r="EQ23" s="12">
        <f>VLOOKUP($EG23,Data!$B:$CP,Daily!EQ$10,0)/EQ$11</f>
        <v>1.1995292094524592E-2</v>
      </c>
      <c r="ER23" s="12">
        <f>VLOOKUP($EG23,Data!$B:$CP,Daily!ER$10,0)/ER$11</f>
        <v>1.149669805212823E-2</v>
      </c>
      <c r="ES23" s="12">
        <f>VLOOKUP($EG23,Data!$B:$CP,Daily!ES$10,0)/ES$11</f>
        <v>1.2271728349442812E-2</v>
      </c>
      <c r="ET23" s="12">
        <f>VLOOKUP($EG23,Data!$B:$CP,Daily!ET$10,0)/ET$11</f>
        <v>1.2767143182835285E-2</v>
      </c>
      <c r="EU23" s="12">
        <f>VLOOKUP($EG23,Data!$B:$CP,Daily!EU$10,0)/EU$11</f>
        <v>1.2066414329275769E-2</v>
      </c>
      <c r="EV23" s="12">
        <f>VLOOKUP($EG23,Data!$B:$CP,Daily!EV$10,0)/EV$11</f>
        <v>1.1012266633832516E-2</v>
      </c>
      <c r="EW23" s="12">
        <f>VLOOKUP($EG23,Data!$B:$CP,Daily!EW$10,0)/EW$11</f>
        <v>1.124230046886697E-2</v>
      </c>
      <c r="EX23" s="12">
        <f>VLOOKUP($EG23,Data!$B:$CP,Daily!EX$10,0)/EX$11</f>
        <v>1.1217089482744025E-2</v>
      </c>
      <c r="EY23" s="12">
        <f>VLOOKUP($EG23,Data!$B:$CP,Daily!EY$10,0)/EY$11</f>
        <v>1.2465993366377222E-2</v>
      </c>
      <c r="EZ23" s="12">
        <f>VLOOKUP($EG23,Data!$B:$CP,Daily!EZ$10,0)/EZ$11</f>
        <v>1.1680947703200833E-2</v>
      </c>
      <c r="FA23" s="12">
        <f>VLOOKUP($EG23,Data!$B:$CP,Daily!FA$10,0)/FA$11</f>
        <v>1.2897795386721308E-2</v>
      </c>
      <c r="FB23" s="12">
        <f>VLOOKUP($EG23,Data!$B:$CP,Daily!FB$10,0)/FB$11</f>
        <v>1.3023633915642756E-2</v>
      </c>
      <c r="FC23" s="12">
        <f>VLOOKUP($EG23,Data!$B:$CP,Daily!FC$10,0)/FC$11</f>
        <v>1.184507970403984E-2</v>
      </c>
      <c r="FD23" s="12">
        <f>VLOOKUP($EG23,Data!$B:$CP,Daily!FD$10,0)/FD$11</f>
        <v>1.1261975762959203E-2</v>
      </c>
      <c r="FE23" s="12">
        <f>VLOOKUP($EG23,Data!$B:$CP,Daily!FE$10,0)/FE$11</f>
        <v>1.0888212293093056E-2</v>
      </c>
      <c r="FF23" s="12">
        <f>VLOOKUP($EG23,Data!$B:$CP,Daily!FF$10,0)/FF$11</f>
        <v>1.1535436511404352E-2</v>
      </c>
      <c r="FG23" s="12">
        <f>VLOOKUP($EG23,Data!$B:$CP,Daily!FG$10,0)/FG$11</f>
        <v>1.1405575384988726E-2</v>
      </c>
      <c r="FH23" s="12">
        <f>VLOOKUP($EG23,Data!$B:$CP,Daily!FH$10,0)/FH$11</f>
        <v>1.3202532088273353E-2</v>
      </c>
      <c r="FI23" s="12">
        <f>VLOOKUP($EG23,Data!$B:$CP,Daily!FI$10,0)/FI$11</f>
        <v>1.2414206649541759E-2</v>
      </c>
      <c r="FJ23" s="12">
        <f>VLOOKUP($EG23,Data!$B:$CP,Daily!FJ$10,0)/FJ$11</f>
        <v>1.2222551287490094E-2</v>
      </c>
      <c r="FK23" s="12">
        <f>VLOOKUP($EG23,Data!$B:$CP,Daily!FK$10,0)/FK$11</f>
        <v>1.1280288928133899E-2</v>
      </c>
      <c r="FL23" s="12">
        <f>VLOOKUP($EG23,Data!$B:$CP,Daily!FL$10,0)/FL$11</f>
        <v>1.1639914298760141E-2</v>
      </c>
      <c r="FM23" s="12">
        <f>VLOOKUP($EG23,Data!$B:$CP,Daily!FM$10,0)/FM$11</f>
        <v>1.2818270844991606E-2</v>
      </c>
      <c r="FN23" s="12">
        <f>VLOOKUP($EG23,Data!$B:$CP,Daily!FN$10,0)/FN$11</f>
        <v>1.2254444324334948E-2</v>
      </c>
      <c r="FO23" s="12">
        <f>VLOOKUP($EG23,Data!$B:$CP,Daily!FO$10,0)/FO$11</f>
        <v>1.3122942445226472E-2</v>
      </c>
      <c r="FP23" s="12">
        <f>VLOOKUP($EG23,Data!$B:$CP,Daily!FP$10,0)/FP$11</f>
        <v>1.2352065764297357E-2</v>
      </c>
      <c r="FQ23" s="12">
        <f>VLOOKUP($EG23,Data!$B:$CP,Daily!FQ$10,0)/FQ$11</f>
        <v>1.2877203465790261E-2</v>
      </c>
      <c r="FR23" s="12">
        <f>VLOOKUP($EG23,Data!$B:$CP,Daily!FR$10,0)/FR$11</f>
        <v>1.14874128086536E-2</v>
      </c>
      <c r="FS23" s="12">
        <f>VLOOKUP($EG23,Data!$B:$CP,Daily!FS$10,0)/FS$11</f>
        <v>1.1112043258414112E-2</v>
      </c>
      <c r="FT23" s="12">
        <f>VLOOKUP($EG23,Data!$B:$CP,Daily!FT$10,0)/FT$11</f>
        <v>1.1831071232513677E-2</v>
      </c>
      <c r="FU23" s="12">
        <f>VLOOKUP($EG23,Data!$B:$CP,Daily!FU$10,0)/FU$11</f>
        <v>1.1131148560412909E-2</v>
      </c>
      <c r="FV23" s="12">
        <f>VLOOKUP($EG23,Data!$B:$CP,Daily!FV$10,0)/FV$11</f>
        <v>1.3459550041002603E-2</v>
      </c>
      <c r="FW23" s="12">
        <f>VLOOKUP($EG23,Data!$B:$CP,Daily!FW$10,0)/FW$11</f>
        <v>1.3256233077376427E-2</v>
      </c>
      <c r="FX23" s="12">
        <f>VLOOKUP($EG23,Data!$B:$CP,Daily!FX$10,0)/FX$11</f>
        <v>1.126994627212443E-2</v>
      </c>
      <c r="FY23" s="12">
        <f>VLOOKUP($EG23,Data!$B:$CP,Daily!FY$10,0)/FY$11</f>
        <v>1.1368019964888249E-2</v>
      </c>
      <c r="FZ23" s="12">
        <f>VLOOKUP($EG23,Data!$B:$CP,Daily!FZ$10,0)/FZ$11</f>
        <v>9.8532953798992767E-3</v>
      </c>
      <c r="GA23" s="12">
        <f>VLOOKUP($EG23,Data!$B:$CP,Daily!GA$10,0)/GA$11</f>
        <v>1.1488219023198531E-2</v>
      </c>
      <c r="GB23" s="12">
        <f>VLOOKUP($EG23,Data!$B:$CP,Daily!GB$10,0)/GB$11</f>
        <v>1.0415285272725418E-2</v>
      </c>
      <c r="GC23" s="12">
        <f>VLOOKUP($EG23,Data!$B:$CP,Daily!GC$10,0)/GC$11</f>
        <v>1.3113988831065545E-2</v>
      </c>
      <c r="GD23" s="12">
        <f>VLOOKUP($EG23,Data!$B:$CP,Daily!GD$10,0)/GD$11</f>
        <v>1.1769021002439919E-2</v>
      </c>
      <c r="GE23" s="12">
        <f>VLOOKUP($EG23,Data!$B:$CP,Daily!GE$10,0)/GE$11</f>
        <v>1.1338977834941727E-2</v>
      </c>
      <c r="GF23" s="12">
        <f>VLOOKUP($EG23,Data!$B:$CP,Daily!GF$10,0)/GF$11</f>
        <v>1.1625843095491658E-2</v>
      </c>
      <c r="GG23" s="12">
        <f>VLOOKUP($EG23,Data!$B:$CP,Daily!GG$10,0)/GG$11</f>
        <v>9.8502196028379448E-3</v>
      </c>
      <c r="GH23" s="12">
        <f>VLOOKUP($EG23,Data!$B:$CP,Daily!GH$10,0)/GH$11</f>
        <v>1.0789810170158355E-2</v>
      </c>
      <c r="GI23" s="12">
        <f>VLOOKUP($EG23,Data!$B:$CP,Daily!GI$10,0)/GI$11</f>
        <v>1.0336689579833665E-2</v>
      </c>
      <c r="GJ23" s="12">
        <f>VLOOKUP($EG23,Data!$B:$CP,Daily!GJ$10,0)/GJ$11</f>
        <v>1.2231985940246045E-2</v>
      </c>
      <c r="GK23" s="12">
        <f>VLOOKUP($EG23,Data!$B:$CP,Daily!GK$10,0)/GK$11</f>
        <v>1.1579097299607048E-2</v>
      </c>
      <c r="GL23" s="12">
        <f>VLOOKUP($EG23,Data!$B:$CP,Daily!GL$10,0)/GL$11</f>
        <v>1.1330770015992378E-2</v>
      </c>
      <c r="GM23" s="12">
        <f>VLOOKUP($EG23,Data!$B:$CP,Daily!GM$10,0)/GM$11</f>
        <v>1.1160919252377017E-2</v>
      </c>
      <c r="GN23" s="12">
        <f>VLOOKUP($EG23,Data!$B:$CP,Daily!GN$10,0)/GN$11</f>
        <v>1.0464977050488924E-2</v>
      </c>
      <c r="GO23" s="12">
        <f>VLOOKUP($EG23,Data!$B:$CP,Daily!GO$10,0)/GO$11</f>
        <v>1.0627907709433844E-2</v>
      </c>
      <c r="GP23" s="12">
        <f>VLOOKUP($EG23,Data!$B:$CP,Daily!GP$10,0)/GP$11</f>
        <v>9.9288037668039033E-3</v>
      </c>
      <c r="GQ23" s="12">
        <f>VLOOKUP($EG23,Data!$B:$CP,Daily!GQ$10,0)/GQ$11</f>
        <v>1.3008084853879246E-2</v>
      </c>
      <c r="GR23" s="12">
        <f>VLOOKUP($EG23,Data!$B:$CP,Daily!GR$10,0)/GR$11</f>
        <v>1.2480328927619549E-2</v>
      </c>
      <c r="GS23" s="12">
        <f>VLOOKUP($EG23,Data!$B:$CP,Daily!GS$10,0)/GS$11</f>
        <v>1.162800646855989E-2</v>
      </c>
      <c r="GT23" s="12">
        <f>VLOOKUP($EG23,Data!$B:$CP,Daily!GT$10,0)/GT$11</f>
        <v>1.047266457044325E-2</v>
      </c>
      <c r="GU23" s="12">
        <f>VLOOKUP($EG23,Data!$B:$CP,Daily!GU$10,0)/GU$11</f>
        <v>9.7923790052522122E-3</v>
      </c>
      <c r="GV23" s="12">
        <f>VLOOKUP($EG23,Data!$B:$CP,Daily!GV$10,0)/GV$11</f>
        <v>1.0886723640520386E-2</v>
      </c>
      <c r="GW23" s="12">
        <f>VLOOKUP($EG23,Data!$B:$CP,Daily!GW$10,0)/GW$11</f>
        <v>1.0123405864356673E-2</v>
      </c>
      <c r="GX23" s="12">
        <f>VLOOKUP($EG23,Data!$B:$CP,Daily!GX$10,0)/GX$11</f>
        <v>1.2272982897217904E-2</v>
      </c>
      <c r="GY23" s="12">
        <f>VLOOKUP($EG23,Data!$B:$CP,Daily!GY$10,0)/GY$11</f>
        <v>1.0682942192939894E-2</v>
      </c>
      <c r="GZ23" s="12">
        <f>VLOOKUP($EG23,Data!$B:$CP,Daily!GZ$10,0)/GZ$11</f>
        <v>1.0897647079222514E-2</v>
      </c>
      <c r="HA23" s="12">
        <f>VLOOKUP($EG23,Data!$B:$CP,Daily!HA$10,0)/HA$11</f>
        <v>1.108811589588474E-2</v>
      </c>
      <c r="HB23" s="12">
        <f>VLOOKUP($EG23,Data!$B:$CP,Daily!HB$10,0)/HB$11</f>
        <v>1.0360945014217228E-2</v>
      </c>
      <c r="HC23" s="12">
        <f>VLOOKUP($EG23,Data!$B:$CP,Daily!HC$10,0)/HC$11</f>
        <v>1.0645511255763494E-2</v>
      </c>
      <c r="HD23" s="12">
        <f>VLOOKUP($EG23,Data!$B:$CP,Daily!HD$10,0)/HD$11</f>
        <v>1.0987692039106146E-2</v>
      </c>
      <c r="HE23" s="12">
        <f>VLOOKUP($EG23,Data!$B:$CP,Daily!HE$10,0)/HE$11</f>
        <v>1.2367054167697254E-2</v>
      </c>
      <c r="HF23" s="12">
        <f>VLOOKUP($EG23,Data!$B:$CP,Daily!HF$10,0)/HF$11</f>
        <v>1.1586953192792609E-2</v>
      </c>
      <c r="HG23" s="12">
        <f>VLOOKUP($EG23,Data!$B:$CP,Daily!HG$10,0)/HG$11</f>
        <v>1.0906362044525974E-2</v>
      </c>
      <c r="HH23" s="12">
        <f>VLOOKUP($EG23,Data!$B:$CP,Daily!HH$10,0)/HH$11</f>
        <v>1.0252147409254642E-2</v>
      </c>
      <c r="HI23" s="12">
        <f>VLOOKUP($EG23,Data!$B:$CP,Daily!HI$10,0)/HI$11</f>
        <v>9.452653919999018E-3</v>
      </c>
      <c r="HJ23" s="12">
        <f>VLOOKUP($EG23,Data!$B:$CP,Daily!HJ$10,0)/HJ$11</f>
        <v>1.0587968132013702E-2</v>
      </c>
      <c r="HK23" s="12">
        <f>VLOOKUP($EG23,Data!$B:$CP,Daily!HK$10,0)/HK$11</f>
        <v>1.021242252734177E-2</v>
      </c>
      <c r="HL23" s="12">
        <f>VLOOKUP($EG23,Data!$B:$CP,Daily!HL$10,0)/HL$11</f>
        <v>1.1930936919432087E-2</v>
      </c>
      <c r="HM23" s="12">
        <f>VLOOKUP($EG23,Data!$B:$CP,Daily!HM$10,0)/HM$11</f>
        <v>1.2068757435216635E-2</v>
      </c>
      <c r="HN23" s="12">
        <f>VLOOKUP($EG23,Data!$B:$CP,Daily!HN$10,0)/HN$11</f>
        <v>1.1116791223415046E-2</v>
      </c>
      <c r="HO23" s="12">
        <f>VLOOKUP($EG23,Data!$B:$CP,Daily!HO$10,0)/HO$11</f>
        <v>1.0930931915207434E-2</v>
      </c>
      <c r="HP23" s="12">
        <f>VLOOKUP($EG23,Data!$B:$CP,Daily!HP$10,0)/HP$11</f>
        <v>1.061579381250875E-2</v>
      </c>
      <c r="HQ23" s="12">
        <f>VLOOKUP($EG23,Data!$B:$CP,Daily!HQ$10,0)/HQ$11</f>
        <v>1.0947276473324915E-2</v>
      </c>
      <c r="HR23" s="12">
        <f>VLOOKUP($EG23,Data!$B:$CP,Daily!HR$10,0)/HR$11</f>
        <v>1.1241633233980673E-2</v>
      </c>
      <c r="HS23" s="12">
        <f>VLOOKUP($EG23,Data!$B:$CP,Daily!HS$10,0)/HS$11</f>
        <v>1.3266129724717074E-2</v>
      </c>
      <c r="HT23" s="12">
        <f>VLOOKUP($EG23,Data!$B:$CP,Daily!HT$10,0)/HT$11</f>
        <v>1.244556157760148E-2</v>
      </c>
      <c r="HU23" s="13"/>
      <c r="HV23" s="40">
        <f t="shared" si="39"/>
        <v>1.0888212293093056E-2</v>
      </c>
      <c r="HW23" s="40">
        <f t="shared" si="40"/>
        <v>1.2254444324334948E-2</v>
      </c>
      <c r="HX23" s="40">
        <f t="shared" si="142"/>
        <v>1.3662320312418912E-3</v>
      </c>
      <c r="HY23" s="40">
        <f t="shared" si="143"/>
        <v>1.3279118347766366E-2</v>
      </c>
      <c r="HZ23" s="40">
        <f t="shared" si="144"/>
        <v>9.8635382696616383E-3</v>
      </c>
      <c r="IA23" s="42"/>
      <c r="IB23" s="12">
        <f t="shared" si="145"/>
        <v>9.916617050682499E-4</v>
      </c>
      <c r="IC23" s="12">
        <f t="shared" si="103"/>
        <v>1.144809709549521E-2</v>
      </c>
      <c r="ID23" s="12">
        <f t="shared" ref="ID23:ID24" si="155">SUMPRODUCT(GQ23:HS23,GQ$11:HS$11)/SUM(GQ$11:HS$11)</f>
        <v>1.1088621428130774E-2</v>
      </c>
      <c r="IE23" s="1"/>
      <c r="IF23" s="7" t="s">
        <v>314</v>
      </c>
      <c r="IG23" s="7" t="s">
        <v>15</v>
      </c>
      <c r="IH23" s="12">
        <f>VLOOKUP($IF23,Data!$B:$CP,Daily!IH$10,0)/IH$11</f>
        <v>1.0100761857950356E-2</v>
      </c>
      <c r="II23" s="12">
        <f>VLOOKUP($IF23,Data!$B:$CP,Daily!II$10,0)/II$11</f>
        <v>1.0510579576816927E-2</v>
      </c>
      <c r="IJ23" s="12">
        <f>VLOOKUP($IF23,Data!$B:$CP,Daily!IJ$10,0)/IJ$11</f>
        <v>1.1173827900011519E-2</v>
      </c>
      <c r="IK23" s="12">
        <f>VLOOKUP($IF23,Data!$B:$CP,Daily!IK$10,0)/IK$11</f>
        <v>1.0714506268140555E-2</v>
      </c>
      <c r="IL23" s="12">
        <f>VLOOKUP($IF23,Data!$B:$CP,Daily!IL$10,0)/IL$11</f>
        <v>1.0110736639383727E-2</v>
      </c>
      <c r="IM23" s="12">
        <f>VLOOKUP($IF23,Data!$B:$CP,Daily!IM$10,0)/IM$11</f>
        <v>1.1933761472404714E-2</v>
      </c>
      <c r="IN23" s="12">
        <f>VLOOKUP($IF23,Data!$B:$CP,Daily!IN$10,0)/IN$11</f>
        <v>1.0620420783760166E-2</v>
      </c>
      <c r="IO23" s="12">
        <f>VLOOKUP($IF23,Data!$B:$CP,Daily!IO$10,0)/IO$11</f>
        <v>1.3197014095352171E-2</v>
      </c>
      <c r="IP23" s="12">
        <f>VLOOKUP($IF23,Data!$B:$CP,Daily!IP$10,0)/IP$11</f>
        <v>1.1277611277611278E-2</v>
      </c>
      <c r="IQ23" s="12">
        <f>VLOOKUP($IF23,Data!$B:$CP,Daily!IQ$10,0)/IQ$11</f>
        <v>1.2378528459046738E-2</v>
      </c>
      <c r="IR23" s="12">
        <f>VLOOKUP($IF23,Data!$B:$CP,Daily!IR$10,0)/IR$11</f>
        <v>1.0598620003729719E-2</v>
      </c>
      <c r="IS23" s="12">
        <f>VLOOKUP($IF23,Data!$B:$CP,Daily!IS$10,0)/IS$11</f>
        <v>1.2455226310647997E-2</v>
      </c>
      <c r="IT23" s="12">
        <f>VLOOKUP($IF23,Data!$B:$CP,Daily!IT$10,0)/IT$11</f>
        <v>1.2008562627264659E-2</v>
      </c>
      <c r="IU23" s="12">
        <f>VLOOKUP($IF23,Data!$B:$CP,Daily!IU$10,0)/IU$11</f>
        <v>1.0863980033766424E-2</v>
      </c>
      <c r="IV23" s="12">
        <f>VLOOKUP($IF23,Data!$B:$CP,Daily!IV$10,0)/IV$11</f>
        <v>1.129882240680098E-2</v>
      </c>
      <c r="IW23" s="12">
        <f>VLOOKUP($IF23,Data!$B:$CP,Daily!IW$10,0)/IW$11</f>
        <v>1.1031826933967606E-2</v>
      </c>
      <c r="IX23" s="12">
        <f>VLOOKUP($IF23,Data!$B:$CP,Daily!IX$10,0)/IX$11</f>
        <v>1.2031928630120906E-2</v>
      </c>
      <c r="IY23" s="12">
        <f>VLOOKUP($IF23,Data!$B:$CP,Daily!IY$10,0)/IY$11</f>
        <v>1.1262978823253358E-2</v>
      </c>
      <c r="IZ23" s="12">
        <f>VLOOKUP($IF23,Data!$B:$CP,Daily!IZ$10,0)/IZ$11</f>
        <v>1.3238796875865507E-2</v>
      </c>
      <c r="JA23" s="12">
        <f>VLOOKUP($IF23,Data!$B:$CP,Daily!JA$10,0)/JA$11</f>
        <v>1.0886048526863085E-2</v>
      </c>
      <c r="JB23" s="12">
        <f>VLOOKUP($IF23,Data!$B:$CP,Daily!JB$10,0)/JB$11</f>
        <v>1.2065200021307197E-2</v>
      </c>
      <c r="JC23" s="12">
        <f>VLOOKUP($IF23,Data!$B:$CP,Daily!JC$10,0)/JC$11</f>
        <v>9.8799747315224257E-3</v>
      </c>
      <c r="JD23" s="12">
        <f>VLOOKUP($IF23,Data!$B:$CP,Daily!JD$10,0)/JD$11</f>
        <v>9.4940631119704525E-3</v>
      </c>
      <c r="JE23" s="12">
        <f>VLOOKUP($IF23,Data!$B:$CP,Daily!JE$10,0)/JE$11</f>
        <v>1.0488200774129104E-2</v>
      </c>
      <c r="JF23" s="12">
        <f>VLOOKUP($IF23,Data!$B:$CP,Daily!JF$10,0)/JF$11</f>
        <v>1.0717659706160211E-2</v>
      </c>
      <c r="JG23" s="12">
        <f>VLOOKUP($IF23,Data!$B:$CP,Daily!JG$10,0)/JG$11</f>
        <v>1.2095493779047948E-2</v>
      </c>
      <c r="JH23" s="12">
        <f>VLOOKUP($IF23,Data!$B:$CP,Daily!JH$10,0)/JH$11</f>
        <v>1.1240423106492405E-2</v>
      </c>
      <c r="JI23" s="12">
        <f>VLOOKUP($IF23,Data!$B:$CP,Daily!JI$10,0)/JI$11</f>
        <v>1.166603126191384E-2</v>
      </c>
      <c r="JJ23" s="12">
        <f>VLOOKUP($IF23,Data!$B:$CP,Daily!JJ$10,0)/JJ$11</f>
        <v>9.5235676554246244E-3</v>
      </c>
      <c r="JK23" s="12">
        <f>VLOOKUP($IF23,Data!$B:$CP,Daily!JK$10,0)/JK$11</f>
        <v>1.0521612867195353E-2</v>
      </c>
      <c r="JL23" s="12">
        <f>VLOOKUP($IF23,Data!$B:$CP,Daily!JL$10,0)/JL$11</f>
        <v>1.1548836686523548E-2</v>
      </c>
      <c r="JM23" s="12">
        <f>VLOOKUP($IF23,Data!$B:$CP,Daily!JM$10,0)/JM$11</f>
        <v>1.1815014254038645E-2</v>
      </c>
      <c r="JN23" s="12">
        <f>VLOOKUP($IF23,Data!$B:$CP,Daily!JN$10,0)/JN$11</f>
        <v>1.1769703633364987E-2</v>
      </c>
      <c r="JO23" s="12">
        <f>VLOOKUP($IF23,Data!$B:$CP,Daily!JO$10,0)/JO$11</f>
        <v>9.7703081232492998E-3</v>
      </c>
      <c r="JP23" s="12">
        <f>VLOOKUP($IF23,Data!$B:$CP,Daily!JP$10,0)/JP$11</f>
        <v>1.1136013447261521E-2</v>
      </c>
      <c r="JQ23" s="12">
        <f>VLOOKUP($IF23,Data!$B:$CP,Daily!JQ$10,0)/JQ$11</f>
        <v>1.0149199990998493E-2</v>
      </c>
      <c r="JR23" s="12">
        <f>VLOOKUP($IF23,Data!$B:$CP,Daily!JR$10,0)/JR$11</f>
        <v>1.03233392122281E-2</v>
      </c>
      <c r="JS23" s="12">
        <f>VLOOKUP($IF23,Data!$B:$CP,Daily!JS$10,0)/JS$11</f>
        <v>1.0333118669867103E-2</v>
      </c>
      <c r="JT23" s="12">
        <f>VLOOKUP($IF23,Data!$B:$CP,Daily!JT$10,0)/JT$11</f>
        <v>9.9325886605659951E-3</v>
      </c>
      <c r="JU23" s="12">
        <f>VLOOKUP($IF23,Data!$B:$CP,Daily!JU$10,0)/JU$11</f>
        <v>1.2109642124458628E-2</v>
      </c>
      <c r="JV23" s="12">
        <f>VLOOKUP($IF23,Data!$B:$CP,Daily!JV$10,0)/JV$11</f>
        <v>1.1990925785891757E-2</v>
      </c>
      <c r="JW23" s="12">
        <f>VLOOKUP($IF23,Data!$B:$CP,Daily!JW$10,0)/JW$11</f>
        <v>1.0227071361668734E-2</v>
      </c>
      <c r="JX23" s="12">
        <f>VLOOKUP($IF23,Data!$B:$CP,Daily!JX$10,0)/JX$11</f>
        <v>9.6732218703199039E-3</v>
      </c>
      <c r="JY23" s="12">
        <f>VLOOKUP($IF23,Data!$B:$CP,Daily!JY$10,0)/JY$11</f>
        <v>1.0091539391546793E-2</v>
      </c>
      <c r="JZ23" s="12">
        <f>VLOOKUP($IF23,Data!$B:$CP,Daily!JZ$10,0)/JZ$11</f>
        <v>1.1282790610210926E-2</v>
      </c>
      <c r="KA23" s="12">
        <f>VLOOKUP($IF23,Data!$B:$CP,Daily!KA$10,0)/KA$11</f>
        <v>9.2823183155988226E-3</v>
      </c>
      <c r="KB23" s="12">
        <f>VLOOKUP($IF23,Data!$B:$CP,Daily!KB$10,0)/KB$11</f>
        <v>1.2748117727583847E-2</v>
      </c>
      <c r="KC23" s="12">
        <f>VLOOKUP($IF23,Data!$B:$CP,Daily!KC$10,0)/KC$11</f>
        <v>1.1431581720005269E-2</v>
      </c>
      <c r="KD23" s="12">
        <f>VLOOKUP($IF23,Data!$B:$CP,Daily!KD$10,0)/KD$11</f>
        <v>1.1188917643476936E-2</v>
      </c>
      <c r="KE23" s="12">
        <f>VLOOKUP($IF23,Data!$B:$CP,Daily!KE$10,0)/KE$11</f>
        <v>9.8190022047890072E-3</v>
      </c>
      <c r="KF23" s="12">
        <f>VLOOKUP($IF23,Data!$B:$CP,Daily!KF$10,0)/KF$11</f>
        <v>1.0111774178270342E-2</v>
      </c>
      <c r="KG23" s="12">
        <f>VLOOKUP($IF23,Data!$B:$CP,Daily!KG$10,0)/KG$11</f>
        <v>8.8223540622790562E-3</v>
      </c>
      <c r="KH23" s="12">
        <f>VLOOKUP($IF23,Data!$B:$CP,Daily!KH$10,0)/KH$11</f>
        <v>9.8951118147635065E-3</v>
      </c>
      <c r="KI23" s="12">
        <f>VLOOKUP($IF23,Data!$B:$CP,Daily!KI$10,0)/KI$11</f>
        <v>1.1095513201231035E-2</v>
      </c>
      <c r="KJ23" s="12">
        <f>VLOOKUP($IF23,Data!$B:$CP,Daily!KJ$10,0)/KJ$11</f>
        <v>1.165028071377738E-2</v>
      </c>
      <c r="KK23" s="12">
        <f>VLOOKUP($IF23,Data!$B:$CP,Daily!KK$10,0)/KK$11</f>
        <v>1.107011070110701E-2</v>
      </c>
      <c r="KL23" s="12">
        <f>VLOOKUP($IF23,Data!$B:$CP,Daily!KL$10,0)/KL$11</f>
        <v>1.0170305909988788E-2</v>
      </c>
      <c r="KM23" s="12">
        <f>VLOOKUP($IF23,Data!$B:$CP,Daily!KM$10,0)/KM$11</f>
        <v>9.9780784639806486E-3</v>
      </c>
      <c r="KN23" s="12">
        <f>VLOOKUP($IF23,Data!$B:$CP,Daily!KN$10,0)/KN$11</f>
        <v>9.4161958568738224E-3</v>
      </c>
      <c r="KO23" s="12">
        <f>VLOOKUP($IF23,Data!$B:$CP,Daily!KO$10,0)/KO$11</f>
        <v>9.277031349968011E-3</v>
      </c>
      <c r="KP23" s="12">
        <f>VLOOKUP($IF23,Data!$B:$CP,Daily!KP$10,0)/KP$11</f>
        <v>1.1907597046915932E-2</v>
      </c>
      <c r="KQ23" s="12">
        <f>VLOOKUP($IF23,Data!$B:$CP,Daily!KQ$10,0)/KQ$11</f>
        <v>1.2218017965974409E-2</v>
      </c>
      <c r="KR23" s="12">
        <f>VLOOKUP($IF23,Data!$B:$CP,Daily!KR$10,0)/KR$11</f>
        <v>9.8394614189539105E-3</v>
      </c>
      <c r="KS23" s="12">
        <f>VLOOKUP($IF23,Data!$B:$CP,Daily!KS$10,0)/KS$11</f>
        <v>1.0020199872421859E-2</v>
      </c>
      <c r="KT23" s="12">
        <f>VLOOKUP($IF23,Data!$B:$CP,Daily!KT$10,0)/KT$11</f>
        <v>9.3187256013096582E-3</v>
      </c>
      <c r="KU23" s="12">
        <f>VLOOKUP($IF23,Data!$B:$CP,Daily!KU$10,0)/KU$11</f>
        <v>1.0420140046682227E-2</v>
      </c>
      <c r="KV23" s="12">
        <f>VLOOKUP($IF23,Data!$B:$CP,Daily!KV$10,0)/KV$11</f>
        <v>1.1187952257616618E-2</v>
      </c>
      <c r="KW23" s="12">
        <f>VLOOKUP($IF23,Data!$B:$CP,Daily!KW$10,0)/KW$11</f>
        <v>1.0644744815956578E-2</v>
      </c>
      <c r="KX23" s="12">
        <f>VLOOKUP($IF23,Data!$B:$CP,Daily!KX$10,0)/KX$11</f>
        <v>1.0663058186738836E-2</v>
      </c>
      <c r="KY23" s="12">
        <f>VLOOKUP($IF23,Data!$B:$CP,Daily!KY$10,0)/KY$11</f>
        <v>1.1188355420378014E-2</v>
      </c>
      <c r="KZ23" s="12">
        <f>VLOOKUP($IF23,Data!$B:$CP,Daily!KZ$10,0)/KZ$11</f>
        <v>9.7627965043695381E-3</v>
      </c>
      <c r="LA23" s="12">
        <f>VLOOKUP($IF23,Data!$B:$CP,Daily!LA$10,0)/LA$11</f>
        <v>9.0162959438563096E-3</v>
      </c>
      <c r="LB23" s="12">
        <f>VLOOKUP($IF23,Data!$B:$CP,Daily!LB$10,0)/LB$11</f>
        <v>1.1632750208258956E-2</v>
      </c>
      <c r="LC23" s="12">
        <f>VLOOKUP($IF23,Data!$B:$CP,Daily!LC$10,0)/LC$11</f>
        <v>1.0667311078123382E-2</v>
      </c>
      <c r="LD23" s="12">
        <f>VLOOKUP($IF23,Data!$B:$CP,Daily!LD$10,0)/LD$11</f>
        <v>1.1575770008498666E-2</v>
      </c>
      <c r="LE23" s="12">
        <f>VLOOKUP($IF23,Data!$B:$CP,Daily!LE$10,0)/LE$11</f>
        <v>1.0889341479972845E-2</v>
      </c>
      <c r="LF23" s="12">
        <f>VLOOKUP($IF23,Data!$B:$CP,Daily!LF$10,0)/LF$11</f>
        <v>1.0745625558299617E-2</v>
      </c>
      <c r="LG23" s="12">
        <f>VLOOKUP($IF23,Data!$B:$CP,Daily!LG$10,0)/LG$11</f>
        <v>1.0573563776867726E-2</v>
      </c>
      <c r="LH23" s="12">
        <f>VLOOKUP($IF23,Data!$B:$CP,Daily!LH$10,0)/LH$11</f>
        <v>9.0022947025712435E-3</v>
      </c>
      <c r="LI23" s="12">
        <f>VLOOKUP($IF23,Data!$B:$CP,Daily!LI$10,0)/LI$11</f>
        <v>1.0702693218703395E-2</v>
      </c>
      <c r="LJ23" s="12">
        <f>VLOOKUP($IF23,Data!$B:$CP,Daily!LJ$10,0)/LJ$11</f>
        <v>1.0588081033239364E-2</v>
      </c>
      <c r="LK23" s="12">
        <f>VLOOKUP($IF23,Data!$B:$CP,Daily!LK$10,0)/LK$11</f>
        <v>1.2835211543301361E-2</v>
      </c>
      <c r="LL23" s="12">
        <f>VLOOKUP($IF23,Data!$B:$CP,Daily!LL$10,0)/LL$11</f>
        <v>1.1251250138904323E-2</v>
      </c>
      <c r="LM23" s="12">
        <f>VLOOKUP($IF23,Data!$B:$CP,Daily!LM$10,0)/LM$11</f>
        <v>1.0157092861089914E-2</v>
      </c>
      <c r="LN23" s="12">
        <f>VLOOKUP($IF23,Data!$B:$CP,Daily!LN$10,0)/LN$11</f>
        <v>1.062501660158844E-2</v>
      </c>
      <c r="LO23" s="12">
        <f>VLOOKUP($IF23,Data!$B:$CP,Daily!LO$10,0)/LO$11</f>
        <v>1.0465686274509804E-2</v>
      </c>
      <c r="LP23" s="12">
        <f>VLOOKUP($IF23,Data!$B:$CP,Daily!LP$10,0)/LP$11</f>
        <v>1.0078749412317818E-2</v>
      </c>
      <c r="LQ23" s="12">
        <f>VLOOKUP($IF23,Data!$B:$CP,Daily!LQ$10,0)/LQ$11</f>
        <v>1.1160787129197533E-2</v>
      </c>
      <c r="LR23" s="12">
        <f>VLOOKUP($IF23,Data!$B:$CP,Daily!LR$10,0)/LR$11</f>
        <v>1.091568955890564E-2</v>
      </c>
      <c r="LS23" s="12">
        <f>VLOOKUP($IF23,Data!$B:$CP,Daily!LS$10,0)/LS$11</f>
        <v>1.1457866427610937E-2</v>
      </c>
      <c r="LU23" s="40">
        <f t="shared" si="146"/>
        <v>1.0110736639383727E-2</v>
      </c>
      <c r="LV23" s="40">
        <f t="shared" si="147"/>
        <v>1.1431581720005269E-2</v>
      </c>
      <c r="LW23" s="40">
        <f t="shared" si="148"/>
        <v>1.3208450806215417E-3</v>
      </c>
      <c r="LX23" s="40">
        <f t="shared" si="149"/>
        <v>1.2422215530471424E-2</v>
      </c>
      <c r="LY23" s="40">
        <f t="shared" si="150"/>
        <v>9.1201028289175715E-3</v>
      </c>
      <c r="LZ23" s="45"/>
      <c r="MA23" s="12">
        <f t="shared" si="151"/>
        <v>9.2189979711801472E-4</v>
      </c>
      <c r="MB23" s="12">
        <f t="shared" si="107"/>
        <v>1.0650705105143097E-2</v>
      </c>
      <c r="MC23" s="12">
        <f t="shared" ref="MC23:MC24" si="156">SUMPRODUCT(KP23:LR23,KP$11:LR$11)/SUM(KP$11:LR$11)</f>
        <v>1.0627655869035179E-2</v>
      </c>
      <c r="MD23" s="1"/>
    </row>
    <row r="24" spans="4:342" x14ac:dyDescent="0.35">
      <c r="D24" s="59" t="s">
        <v>315</v>
      </c>
      <c r="E24" s="53" t="str">
        <f>VLOOKUP($D24,'Metric Nature'!$C:$D,2,0)&amp;IF(($F24&lt;(EA24)),"Below",IF(($F24&gt;(DZ24)),"Above","Within"))</f>
        <v>NegativeWithin</v>
      </c>
      <c r="F24" s="77">
        <f t="shared" si="152"/>
        <v>0.31818333056063886</v>
      </c>
      <c r="G24" s="77">
        <f t="shared" si="84"/>
        <v>0.31480942435897796</v>
      </c>
      <c r="H24" s="78">
        <f t="shared" si="153"/>
        <v>1.0717297325297411E-2</v>
      </c>
      <c r="I24" s="74">
        <f t="shared" si="79"/>
        <v>0.31398891456717826</v>
      </c>
      <c r="J24" s="78">
        <f t="shared" si="154"/>
        <v>1.3358484324971921E-2</v>
      </c>
      <c r="K24" s="77">
        <f t="shared" si="132"/>
        <v>1.4133477651796789E-2</v>
      </c>
      <c r="L24" s="79"/>
      <c r="M24" s="53" t="str">
        <f>VLOOKUP($D24,'Metric Nature'!$C:$D,2,0)&amp;IF(($N24&lt;(HZ24)),"Below",IF(($N24&gt;(HY24)),"Above","Within"))</f>
        <v>NegativeWithin</v>
      </c>
      <c r="N24" s="77">
        <f t="shared" si="133"/>
        <v>0.31757128269578194</v>
      </c>
      <c r="O24" s="49">
        <f t="shared" si="88"/>
        <v>0.31503600022755213</v>
      </c>
      <c r="P24" s="55">
        <f t="shared" si="30"/>
        <v>8.0475960410828235E-3</v>
      </c>
      <c r="Q24" s="49">
        <f t="shared" si="89"/>
        <v>0.31466203294330541</v>
      </c>
      <c r="R24" s="78">
        <f t="shared" si="134"/>
        <v>9.245633244226531E-3</v>
      </c>
      <c r="S24" s="49">
        <f t="shared" si="32"/>
        <v>1.0819780902832274E-2</v>
      </c>
      <c r="T24" s="79"/>
      <c r="U24" s="53" t="str">
        <f>VLOOKUP($D24,'Metric Nature'!$C:$D,2,0)&amp;IF(($V24&lt;(LY24)),"Below",IF(($V24&gt;(LX24)),"Above","Within"))</f>
        <v>NegativeWithin</v>
      </c>
      <c r="V24" s="77">
        <f t="shared" si="135"/>
        <v>0.32014791573285523</v>
      </c>
      <c r="W24" s="49">
        <f t="shared" si="91"/>
        <v>0.31408510285007174</v>
      </c>
      <c r="X24" s="78">
        <f t="shared" si="136"/>
        <v>1.9303089601411513E-2</v>
      </c>
      <c r="Y24" s="49">
        <f t="shared" si="93"/>
        <v>0.31186067572274467</v>
      </c>
      <c r="Z24" s="78">
        <f t="shared" si="137"/>
        <v>2.6573533167991357E-2</v>
      </c>
      <c r="AA24" s="49">
        <f t="shared" si="61"/>
        <v>1.1389968768714948E-2</v>
      </c>
      <c r="AB24" s="79"/>
      <c r="AC24" s="1"/>
      <c r="AD24" s="1"/>
      <c r="AE24" s="1"/>
      <c r="AF24" s="1"/>
      <c r="AG24" s="1"/>
      <c r="AH24" s="1"/>
      <c r="AI24" s="7" t="s">
        <v>316</v>
      </c>
      <c r="AJ24" s="12">
        <f>(VLOOKUP($EG24,Data!$B:$CP,Daily!EI$10,0)+VLOOKUP($IF24,Data!$B:$CP,Daily!IH$10,0))/AJ$11</f>
        <v>0.31466091405264585</v>
      </c>
      <c r="AK24" s="12">
        <f>(VLOOKUP($EG24,Data!$B:$CP,Daily!EJ$10,0)+VLOOKUP($IF24,Data!$B:$CP,Daily!II$10,0))/AK$11</f>
        <v>0.30547395028788094</v>
      </c>
      <c r="AL24" s="12">
        <f>(VLOOKUP($EG24,Data!$B:$CP,Daily!EK$10,0)+VLOOKUP($IF24,Data!$B:$CP,Daily!IJ$10,0))/AL$11</f>
        <v>0.3090663852567283</v>
      </c>
      <c r="AM24" s="12">
        <f>(VLOOKUP($EG24,Data!$B:$CP,Daily!EL$10,0)+VLOOKUP($IF24,Data!$B:$CP,Daily!IK$10,0))/AM$11</f>
        <v>0.3158111790264379</v>
      </c>
      <c r="AN24" s="12">
        <f>(VLOOKUP($EG24,Data!$B:$CP,Daily!EM$10,0)+VLOOKUP($IF24,Data!$B:$CP,Daily!IL$10,0))/AN$11</f>
        <v>0.32391520085144326</v>
      </c>
      <c r="AO24" s="12">
        <f>(VLOOKUP($EG24,Data!$B:$CP,Daily!EN$10,0)+VLOOKUP($IF24,Data!$B:$CP,Daily!IM$10,0))/AO$11</f>
        <v>0.32345949681562813</v>
      </c>
      <c r="AP24" s="12">
        <f>(VLOOKUP($EG24,Data!$B:$CP,Daily!EO$10,0)+VLOOKUP($IF24,Data!$B:$CP,Daily!IN$10,0))/AP$11</f>
        <v>0.29767689872026032</v>
      </c>
      <c r="AQ24" s="12">
        <f>(VLOOKUP($EG24,Data!$B:$CP,Daily!EP$10,0)+VLOOKUP($IF24,Data!$B:$CP,Daily!IO$10,0))/AQ$11</f>
        <v>0.30603905340747445</v>
      </c>
      <c r="AR24" s="12">
        <f>(VLOOKUP($EG24,Data!$B:$CP,Daily!EQ$10,0)+VLOOKUP($IF24,Data!$B:$CP,Daily!IP$10,0))/AR$11</f>
        <v>0.30286090277852074</v>
      </c>
      <c r="AS24" s="12">
        <f>(VLOOKUP($EG24,Data!$B:$CP,Daily!ER$10,0)+VLOOKUP($IF24,Data!$B:$CP,Daily!IQ$10,0))/AS$11</f>
        <v>0.31294238019818632</v>
      </c>
      <c r="AT24" s="12">
        <f>(VLOOKUP($EG24,Data!$B:$CP,Daily!ES$10,0)+VLOOKUP($IF24,Data!$B:$CP,Daily!IR$10,0))/AT$11</f>
        <v>0.3170014517228098</v>
      </c>
      <c r="AU24" s="12">
        <f>(VLOOKUP($EG24,Data!$B:$CP,Daily!ET$10,0)+VLOOKUP($IF24,Data!$B:$CP,Daily!IS$10,0))/AU$11</f>
        <v>0.32250565104552392</v>
      </c>
      <c r="AV24" s="12">
        <f>(VLOOKUP($EG24,Data!$B:$CP,Daily!EU$10,0)+VLOOKUP($IF24,Data!$B:$CP,Daily!IT$10,0))/AV$11</f>
        <v>0.317209221248965</v>
      </c>
      <c r="AW24" s="12">
        <f>(VLOOKUP($EG24,Data!$B:$CP,Daily!EV$10,0)+VLOOKUP($IF24,Data!$B:$CP,Daily!IU$10,0))/AW$11</f>
        <v>0.27495828820653923</v>
      </c>
      <c r="AX24" s="12">
        <f>(VLOOKUP($EG24,Data!$B:$CP,Daily!EW$10,0)+VLOOKUP($IF24,Data!$B:$CP,Daily!IV$10,0))/AX$11</f>
        <v>0.24539172249020882</v>
      </c>
      <c r="AY24" s="12">
        <f>(VLOOKUP($EG24,Data!$B:$CP,Daily!EX$10,0)+VLOOKUP($IF24,Data!$B:$CP,Daily!IW$10,0))/AY$11</f>
        <v>0.27702495521617276</v>
      </c>
      <c r="AZ24" s="12">
        <f>(VLOOKUP($EG24,Data!$B:$CP,Daily!EY$10,0)+VLOOKUP($IF24,Data!$B:$CP,Daily!IX$10,0))/AZ$11</f>
        <v>0.30750028286942749</v>
      </c>
      <c r="BA24" s="12">
        <f>(VLOOKUP($EG24,Data!$B:$CP,Daily!EZ$10,0)+VLOOKUP($IF24,Data!$B:$CP,Daily!IY$10,0))/BA$11</f>
        <v>0.30630117375521326</v>
      </c>
      <c r="BB24" s="12">
        <f>(VLOOKUP($EG24,Data!$B:$CP,Daily!FA$10,0)+VLOOKUP($IF24,Data!$B:$CP,Daily!IZ$10,0))/BB$11</f>
        <v>0.319269074894453</v>
      </c>
      <c r="BC24" s="12">
        <f>(VLOOKUP($EG24,Data!$B:$CP,Daily!FB$10,0)+VLOOKUP($IF24,Data!$B:$CP,Daily!JA$10,0))/BC$11</f>
        <v>0.30739061159455816</v>
      </c>
      <c r="BD24" s="12">
        <f>(VLOOKUP($EG24,Data!$B:$CP,Daily!FC$10,0)+VLOOKUP($IF24,Data!$B:$CP,Daily!JB$10,0))/BD$11</f>
        <v>0.32365477332350867</v>
      </c>
      <c r="BE24" s="12">
        <f>(VLOOKUP($EG24,Data!$B:$CP,Daily!FD$10,0)+VLOOKUP($IF24,Data!$B:$CP,Daily!JC$10,0))/BE$11</f>
        <v>0.29495421427838442</v>
      </c>
      <c r="BF24" s="12">
        <f>(VLOOKUP($EG24,Data!$B:$CP,Daily!FE$10,0)+VLOOKUP($IF24,Data!$B:$CP,Daily!JD$10,0))/BF$11</f>
        <v>0.31070357649914282</v>
      </c>
      <c r="BG24" s="12">
        <f>(VLOOKUP($EG24,Data!$B:$CP,Daily!FF$10,0)+VLOOKUP($IF24,Data!$B:$CP,Daily!JE$10,0))/BG$11</f>
        <v>0.32154521822208071</v>
      </c>
      <c r="BH24" s="12">
        <f>(VLOOKUP($EG24,Data!$B:$CP,Daily!FG$10,0)+VLOOKUP($IF24,Data!$B:$CP,Daily!JF$10,0))/BH$11</f>
        <v>0.3248557054230069</v>
      </c>
      <c r="BI24" s="12">
        <f>(VLOOKUP($EG24,Data!$B:$CP,Daily!FH$10,0)+VLOOKUP($IF24,Data!$B:$CP,Daily!JG$10,0))/BI$11</f>
        <v>0.33173615724802535</v>
      </c>
      <c r="BJ24" s="12">
        <f>(VLOOKUP($EG24,Data!$B:$CP,Daily!FI$10,0)+VLOOKUP($IF24,Data!$B:$CP,Daily!JH$10,0))/BJ$11</f>
        <v>0.31161560994985354</v>
      </c>
      <c r="BK24" s="12">
        <f>(VLOOKUP($EG24,Data!$B:$CP,Daily!FJ$10,0)+VLOOKUP($IF24,Data!$B:$CP,Daily!JI$10,0))/BK$11</f>
        <v>0.3181010238741645</v>
      </c>
      <c r="BL24" s="12">
        <f>(VLOOKUP($EG24,Data!$B:$CP,Daily!FK$10,0)+VLOOKUP($IF24,Data!$B:$CP,Daily!JJ$10,0))/BL$11</f>
        <v>0.3034370797543039</v>
      </c>
      <c r="BM24" s="12">
        <f>(VLOOKUP($EG24,Data!$B:$CP,Daily!FL$10,0)+VLOOKUP($IF24,Data!$B:$CP,Daily!JK$10,0))/BM$11</f>
        <v>0.26730440359127833</v>
      </c>
      <c r="BN24" s="12">
        <f>(VLOOKUP($EG24,Data!$B:$CP,Daily!FM$10,0)+VLOOKUP($IF24,Data!$B:$CP,Daily!JL$10,0))/BN$11</f>
        <v>0.28386993518098641</v>
      </c>
      <c r="BO24" s="12">
        <f>(VLOOKUP($EG24,Data!$B:$CP,Daily!FN$10,0)+VLOOKUP($IF24,Data!$B:$CP,Daily!JM$10,0))/BO$11</f>
        <v>0.30726998627455393</v>
      </c>
      <c r="BP24" s="12">
        <f>(VLOOKUP($EG24,Data!$B:$CP,Daily!FO$10,0)+VLOOKUP($IF24,Data!$B:$CP,Daily!JN$10,0))/BP$11</f>
        <v>0.32044170011559486</v>
      </c>
      <c r="BQ24" s="12">
        <f>(VLOOKUP($EG24,Data!$B:$CP,Daily!FP$10,0)+VLOOKUP($IF24,Data!$B:$CP,Daily!JO$10,0))/BQ$11</f>
        <v>0.3211457183621827</v>
      </c>
      <c r="BR24" s="12">
        <f>(VLOOKUP($EG24,Data!$B:$CP,Daily!FQ$10,0)+VLOOKUP($IF24,Data!$B:$CP,Daily!JP$10,0))/BR$11</f>
        <v>0.28943943320846111</v>
      </c>
      <c r="BS24" s="12">
        <f>(VLOOKUP($EG24,Data!$B:$CP,Daily!FR$10,0)+VLOOKUP($IF24,Data!$B:$CP,Daily!JQ$10,0))/BS$11</f>
        <v>0.30656748931943495</v>
      </c>
      <c r="BT24" s="12">
        <f>(VLOOKUP($EG24,Data!$B:$CP,Daily!FS$10,0)+VLOOKUP($IF24,Data!$B:$CP,Daily!JR$10,0))/BT$11</f>
        <v>0.30358088963626728</v>
      </c>
      <c r="BU24" s="12">
        <f>(VLOOKUP($EG24,Data!$B:$CP,Daily!FT$10,0)+VLOOKUP($IF24,Data!$B:$CP,Daily!JS$10,0))/BU$11</f>
        <v>0.31878325799622359</v>
      </c>
      <c r="BV24" s="12">
        <f>(VLOOKUP($EG24,Data!$B:$CP,Daily!FU$10,0)+VLOOKUP($IF24,Data!$B:$CP,Daily!JT$10,0))/BV$11</f>
        <v>0.31977388692773973</v>
      </c>
      <c r="BW24" s="12">
        <f>(VLOOKUP($EG24,Data!$B:$CP,Daily!FV$10,0)+VLOOKUP($IF24,Data!$B:$CP,Daily!JU$10,0))/BW$11</f>
        <v>0.32550039379701801</v>
      </c>
      <c r="BX24" s="12">
        <f>(VLOOKUP($EG24,Data!$B:$CP,Daily!FW$10,0)+VLOOKUP($IF24,Data!$B:$CP,Daily!JV$10,0))/BX$11</f>
        <v>0.31224165341812399</v>
      </c>
      <c r="BY24" s="12">
        <f>(VLOOKUP($EG24,Data!$B:$CP,Daily!FX$10,0)+VLOOKUP($IF24,Data!$B:$CP,Daily!JW$10,0))/BY$11</f>
        <v>0.31294314851860688</v>
      </c>
      <c r="BZ24" s="12">
        <f>(VLOOKUP($EG24,Data!$B:$CP,Daily!FY$10,0)+VLOOKUP($IF24,Data!$B:$CP,Daily!JX$10,0))/BZ$11</f>
        <v>0.3008393242486021</v>
      </c>
      <c r="CA24" s="12">
        <f>(VLOOKUP($EG24,Data!$B:$CP,Daily!FZ$10,0)+VLOOKUP($IF24,Data!$B:$CP,Daily!JY$10,0))/CA$11</f>
        <v>0.29494373682491615</v>
      </c>
      <c r="CB24" s="12">
        <f>(VLOOKUP($EG24,Data!$B:$CP,Daily!GA$10,0)+VLOOKUP($IF24,Data!$B:$CP,Daily!JZ$10,0))/CB$11</f>
        <v>0.30608177757416105</v>
      </c>
      <c r="CC24" s="12">
        <f>(VLOOKUP($EG24,Data!$B:$CP,Daily!GB$10,0)+VLOOKUP($IF24,Data!$B:$CP,Daily!KA$10,0))/CC$11</f>
        <v>0.26758848528088841</v>
      </c>
      <c r="CD24" s="12">
        <f>(VLOOKUP($EG24,Data!$B:$CP,Daily!GC$10,0)+VLOOKUP($IF24,Data!$B:$CP,Daily!KB$10,0))/CD$11</f>
        <v>0.31696541109975984</v>
      </c>
      <c r="CE24" s="12">
        <f>(VLOOKUP($EG24,Data!$B:$CP,Daily!GD$10,0)+VLOOKUP($IF24,Data!$B:$CP,Daily!KC$10,0))/CE$11</f>
        <v>0.30860759338715504</v>
      </c>
      <c r="CF24" s="12">
        <f>(VLOOKUP($EG24,Data!$B:$CP,Daily!GE$10,0)+VLOOKUP($IF24,Data!$B:$CP,Daily!KD$10,0))/CF$11</f>
        <v>0.30733997411899244</v>
      </c>
      <c r="CG24" s="12">
        <f>(VLOOKUP($EG24,Data!$B:$CP,Daily!GF$10,0)+VLOOKUP($IF24,Data!$B:$CP,Daily!KE$10,0))/CG$11</f>
        <v>0.3110264246351731</v>
      </c>
      <c r="CH24" s="12">
        <f>(VLOOKUP($EG24,Data!$B:$CP,Daily!GG$10,0)+VLOOKUP($IF24,Data!$B:$CP,Daily!KF$10,0))/CH$11</f>
        <v>0.30786726940024967</v>
      </c>
      <c r="CI24" s="12">
        <f>(VLOOKUP($EG24,Data!$B:$CP,Daily!GH$10,0)+VLOOKUP($IF24,Data!$B:$CP,Daily!KG$10,0))/CI$11</f>
        <v>0.31665188783988196</v>
      </c>
      <c r="CJ24" s="12">
        <f>(VLOOKUP($EG24,Data!$B:$CP,Daily!GI$10,0)+VLOOKUP($IF24,Data!$B:$CP,Daily!KH$10,0))/CJ$11</f>
        <v>0.31867829856067093</v>
      </c>
      <c r="CK24" s="12">
        <f>(VLOOKUP($EG24,Data!$B:$CP,Daily!GJ$10,0)+VLOOKUP($IF24,Data!$B:$CP,Daily!KI$10,0))/CK$11</f>
        <v>0.3252012039087257</v>
      </c>
      <c r="CL24" s="12">
        <f>(VLOOKUP($EG24,Data!$B:$CP,Daily!GK$10,0)+VLOOKUP($IF24,Data!$B:$CP,Daily!KJ$10,0))/CL$11</f>
        <v>0.31952038247336162</v>
      </c>
      <c r="CM24" s="12">
        <f>(VLOOKUP($EG24,Data!$B:$CP,Daily!GL$10,0)+VLOOKUP($IF24,Data!$B:$CP,Daily!KK$10,0))/CM$11</f>
        <v>0.31726808797243738</v>
      </c>
      <c r="CN24" s="12">
        <f>(VLOOKUP($EG24,Data!$B:$CP,Daily!GM$10,0)+VLOOKUP($IF24,Data!$B:$CP,Daily!KL$10,0))/CN$11</f>
        <v>0.31885154685065659</v>
      </c>
      <c r="CO24" s="12">
        <f>(VLOOKUP($EG24,Data!$B:$CP,Daily!GN$10,0)+VLOOKUP($IF24,Data!$B:$CP,Daily!KM$10,0))/CO$11</f>
        <v>0.30520968465464776</v>
      </c>
      <c r="CP24" s="12">
        <f>(VLOOKUP($EG24,Data!$B:$CP,Daily!GO$10,0)+VLOOKUP($IF24,Data!$B:$CP,Daily!KN$10,0))/CP$11</f>
        <v>0.31171490013410674</v>
      </c>
      <c r="CQ24" s="12">
        <f>(VLOOKUP($EG24,Data!$B:$CP,Daily!GP$10,0)+VLOOKUP($IF24,Data!$B:$CP,Daily!KO$10,0))/CQ$11</f>
        <v>0.31178700672066173</v>
      </c>
      <c r="CR24" s="12">
        <f>(VLOOKUP($EG24,Data!$B:$CP,Daily!GQ$10,0)+VLOOKUP($IF24,Data!$B:$CP,Daily!KP$10,0))/CR$11</f>
        <v>0.32433827272213112</v>
      </c>
      <c r="CS24" s="12">
        <f>(VLOOKUP($EG24,Data!$B:$CP,Daily!GR$10,0)+VLOOKUP($IF24,Data!$B:$CP,Daily!KQ$10,0))/CS$11</f>
        <v>0.32836171949582854</v>
      </c>
      <c r="CT24" s="12">
        <f>(VLOOKUP($EG24,Data!$B:$CP,Daily!GS$10,0)+VLOOKUP($IF24,Data!$B:$CP,Daily!KR$10,0))/CT$11</f>
        <v>0.31887446112970658</v>
      </c>
      <c r="CU24" s="12">
        <f>(VLOOKUP($EG24,Data!$B:$CP,Daily!GT$10,0)+VLOOKUP($IF24,Data!$B:$CP,Daily!KS$10,0))/CU$11</f>
        <v>0.30631300823435859</v>
      </c>
      <c r="CV24" s="12">
        <f>(VLOOKUP($EG24,Data!$B:$CP,Daily!GU$10,0)+VLOOKUP($IF24,Data!$B:$CP,Daily!KT$10,0))/CV$11</f>
        <v>0.31968800629053623</v>
      </c>
      <c r="CW24" s="12">
        <f>(VLOOKUP($EG24,Data!$B:$CP,Daily!GV$10,0)+VLOOKUP($IF24,Data!$B:$CP,Daily!KU$10,0))/CW$11</f>
        <v>0.31441585621075957</v>
      </c>
      <c r="CX24" s="12">
        <f>(VLOOKUP($EG24,Data!$B:$CP,Daily!GW$10,0)+VLOOKUP($IF24,Data!$B:$CP,Daily!KV$10,0))/CX$11</f>
        <v>0.30164158242044015</v>
      </c>
      <c r="CY24" s="12">
        <f>(VLOOKUP($EG24,Data!$B:$CP,Daily!GX$10,0)+VLOOKUP($IF24,Data!$B:$CP,Daily!KW$10,0))/CY$11</f>
        <v>0.314202267276813</v>
      </c>
      <c r="CZ24" s="12">
        <f>(VLOOKUP($EG24,Data!$B:$CP,Daily!GY$10,0)+VLOOKUP($IF24,Data!$B:$CP,Daily!KX$10,0))/CZ$11</f>
        <v>0.32019659774521297</v>
      </c>
      <c r="DA24" s="12">
        <f>(VLOOKUP($EG24,Data!$B:$CP,Daily!GZ$10,0)+VLOOKUP($IF24,Data!$B:$CP,Daily!KY$10,0))/DA$11</f>
        <v>0.32027995005585858</v>
      </c>
      <c r="DB24" s="12">
        <f>(VLOOKUP($EG24,Data!$B:$CP,Daily!HA$10,0)+VLOOKUP($IF24,Data!$B:$CP,Daily!KZ$10,0))/DB$11</f>
        <v>0.30893891839690968</v>
      </c>
      <c r="DC24" s="12">
        <f>(VLOOKUP($EG24,Data!$B:$CP,Daily!HB$10,0)+VLOOKUP($IF24,Data!$B:$CP,Daily!LA$10,0))/DC$11</f>
        <v>0.30160730989482332</v>
      </c>
      <c r="DD24" s="12">
        <f>(VLOOKUP($EG24,Data!$B:$CP,Daily!HC$10,0)+VLOOKUP($IF24,Data!$B:$CP,Daily!LB$10,0))/DD$11</f>
        <v>0.31280690985619081</v>
      </c>
      <c r="DE24" s="12">
        <f>(VLOOKUP($EG24,Data!$B:$CP,Daily!HD$10,0)+VLOOKUP($IF24,Data!$B:$CP,Daily!LC$10,0))/DE$11</f>
        <v>0.31321974878746422</v>
      </c>
      <c r="DF24" s="12">
        <f>(VLOOKUP($EG24,Data!$B:$CP,Daily!HE$10,0)+VLOOKUP($IF24,Data!$B:$CP,Daily!LD$10,0))/DF$11</f>
        <v>0.32470478211105219</v>
      </c>
      <c r="DG24" s="12">
        <f>(VLOOKUP($EG24,Data!$B:$CP,Daily!HF$10,0)+VLOOKUP($IF24,Data!$B:$CP,Daily!LE$10,0))/DG$11</f>
        <v>0.30713670313724728</v>
      </c>
      <c r="DH24" s="12">
        <f>(VLOOKUP($EG24,Data!$B:$CP,Daily!HG$10,0)+VLOOKUP($IF24,Data!$B:$CP,Daily!LF$10,0))/DH$11</f>
        <v>0.31857942174287307</v>
      </c>
      <c r="DI24" s="12">
        <f>(VLOOKUP($EG24,Data!$B:$CP,Daily!HH$10,0)+VLOOKUP($IF24,Data!$B:$CP,Daily!LG$10,0))/DI$11</f>
        <v>0.30098745308073166</v>
      </c>
      <c r="DJ24" s="12">
        <f>(VLOOKUP($EG24,Data!$B:$CP,Daily!HI$10,0)+VLOOKUP($IF24,Data!$B:$CP,Daily!LH$10,0))/DJ$11</f>
        <v>0.30137844025980093</v>
      </c>
      <c r="DK24" s="12">
        <f>(VLOOKUP($EG24,Data!$B:$CP,Daily!HJ$10,0)+VLOOKUP($IF24,Data!$B:$CP,Daily!LI$10,0))/DK$11</f>
        <v>0.31494177276724117</v>
      </c>
      <c r="DL24" s="12">
        <f>(VLOOKUP($EG24,Data!$B:$CP,Daily!HK$10,0)+VLOOKUP($IF24,Data!$B:$CP,Daily!LJ$10,0))/DL$11</f>
        <v>0.32115640212971774</v>
      </c>
      <c r="DM24" s="12">
        <f>(VLOOKUP($EG24,Data!$B:$CP,Daily!HL$10,0)+VLOOKUP($IF24,Data!$B:$CP,Daily!LK$10,0))/DM$11</f>
        <v>0.31986309869826196</v>
      </c>
      <c r="DN24" s="12">
        <f>(VLOOKUP($EG24,Data!$B:$CP,Daily!HM$10,0)+VLOOKUP($IF24,Data!$B:$CP,Daily!LL$10,0))/DN$11</f>
        <v>0.32226081922130556</v>
      </c>
      <c r="DO24" s="12">
        <f>(VLOOKUP($EG24,Data!$B:$CP,Daily!HN$10,0)+VLOOKUP($IF24,Data!$B:$CP,Daily!LM$10,0))/DO$11</f>
        <v>0.31121930042173157</v>
      </c>
      <c r="DP24" s="12">
        <f>(VLOOKUP($EG24,Data!$B:$CP,Daily!HO$10,0)+VLOOKUP($IF24,Data!$B:$CP,Daily!LN$10,0))/DP$11</f>
        <v>0.32350362586576153</v>
      </c>
      <c r="DQ24" s="12">
        <f>(VLOOKUP($EG24,Data!$B:$CP,Daily!HP$10,0)+VLOOKUP($IF24,Data!$B:$CP,Daily!LO$10,0))/DQ$11</f>
        <v>0.30397562905149306</v>
      </c>
      <c r="DR24" s="12">
        <f>(VLOOKUP($EG24,Data!$B:$CP,Daily!HQ$10,0)+VLOOKUP($IF24,Data!$B:$CP,Daily!LP$10,0))/DR$11</f>
        <v>0.30188367837537228</v>
      </c>
      <c r="DS24" s="12">
        <f>(VLOOKUP($EG24,Data!$B:$CP,Daily!HR$10,0)+VLOOKUP($IF24,Data!$B:$CP,Daily!LQ$10,0))/DS$11</f>
        <v>0.31243534685433061</v>
      </c>
      <c r="DT24" s="12">
        <f>(VLOOKUP($EG24,Data!$B:$CP,Daily!HS$10,0)+VLOOKUP($IF24,Data!$B:$CP,Daily!LR$10,0))/DT$11</f>
        <v>0.32792450847769272</v>
      </c>
      <c r="DU24" s="12">
        <f>(VLOOKUP($EG24,Data!$B:$CP,Daily!HT$10,0)+VLOOKUP($IF24,Data!$B:$CP,Daily!LS$10,0))/DU$11</f>
        <v>0.31818333056063886</v>
      </c>
      <c r="DV24" s="13"/>
      <c r="DW24" s="12">
        <f t="shared" si="16"/>
        <v>0.30603905340747445</v>
      </c>
      <c r="DX24" s="12">
        <f t="shared" si="17"/>
        <v>0.31968800629053623</v>
      </c>
      <c r="DY24" s="12">
        <f t="shared" si="138"/>
        <v>1.3648952883061782E-2</v>
      </c>
      <c r="DZ24" s="12">
        <f t="shared" si="139"/>
        <v>0.32992472095283254</v>
      </c>
      <c r="EA24" s="12">
        <f t="shared" si="140"/>
        <v>0.29580233874517814</v>
      </c>
      <c r="EB24" s="14"/>
      <c r="EC24" s="12">
        <f t="shared" si="141"/>
        <v>1.4133477651796789E-2</v>
      </c>
      <c r="ED24" s="12">
        <f t="shared" si="97"/>
        <v>0.31480942435897796</v>
      </c>
      <c r="EE24" s="12">
        <f t="shared" si="98"/>
        <v>0.31398891456717826</v>
      </c>
      <c r="EF24" s="1"/>
      <c r="EG24" s="7" t="s">
        <v>317</v>
      </c>
      <c r="EH24" s="7" t="s">
        <v>16</v>
      </c>
      <c r="EI24" s="12">
        <f>VLOOKUP($EG24,Data!$B:$CP,Daily!EI$10,0)/EI$11</f>
        <v>0.31658809664113141</v>
      </c>
      <c r="EJ24" s="12">
        <f>VLOOKUP($EG24,Data!$B:$CP,Daily!EJ$10,0)/EJ$11</f>
        <v>0.30667063064402245</v>
      </c>
      <c r="EK24" s="12">
        <f>VLOOKUP($EG24,Data!$B:$CP,Daily!EK$10,0)/EK$11</f>
        <v>0.30815300143035113</v>
      </c>
      <c r="EL24" s="12">
        <f>VLOOKUP($EG24,Data!$B:$CP,Daily!EL$10,0)/EL$11</f>
        <v>0.31657382693125991</v>
      </c>
      <c r="EM24" s="12">
        <f>VLOOKUP($EG24,Data!$B:$CP,Daily!EM$10,0)/EM$11</f>
        <v>0.32442877931699204</v>
      </c>
      <c r="EN24" s="12">
        <f>VLOOKUP($EG24,Data!$B:$CP,Daily!EN$10,0)/EN$11</f>
        <v>0.32286769908026097</v>
      </c>
      <c r="EO24" s="12">
        <f>VLOOKUP($EG24,Data!$B:$CP,Daily!EO$10,0)/EO$11</f>
        <v>0.29891973397629679</v>
      </c>
      <c r="EP24" s="12">
        <f>VLOOKUP($EG24,Data!$B:$CP,Daily!EP$10,0)/EP$11</f>
        <v>0.30488770024288403</v>
      </c>
      <c r="EQ24" s="12">
        <f>VLOOKUP($EG24,Data!$B:$CP,Daily!EQ$10,0)/EQ$11</f>
        <v>0.30206006103362487</v>
      </c>
      <c r="ER24" s="12">
        <f>VLOOKUP($EG24,Data!$B:$CP,Daily!ER$10,0)/ER$11</f>
        <v>0.31144675262213506</v>
      </c>
      <c r="ES24" s="12">
        <f>VLOOKUP($EG24,Data!$B:$CP,Daily!ES$10,0)/ES$11</f>
        <v>0.31704233843520879</v>
      </c>
      <c r="ET24" s="12">
        <f>VLOOKUP($EG24,Data!$B:$CP,Daily!ET$10,0)/ET$11</f>
        <v>0.32040294184701384</v>
      </c>
      <c r="EU24" s="12">
        <f>VLOOKUP($EG24,Data!$B:$CP,Daily!EU$10,0)/EU$11</f>
        <v>0.3173156315656091</v>
      </c>
      <c r="EV24" s="12">
        <f>VLOOKUP($EG24,Data!$B:$CP,Daily!EV$10,0)/EV$11</f>
        <v>0.27307496960275807</v>
      </c>
      <c r="EW24" s="12">
        <f>VLOOKUP($EG24,Data!$B:$CP,Daily!EW$10,0)/EW$11</f>
        <v>0.24170946008063987</v>
      </c>
      <c r="EX24" s="12">
        <f>VLOOKUP($EG24,Data!$B:$CP,Daily!EX$10,0)/EX$11</f>
        <v>0.27488218528656488</v>
      </c>
      <c r="EY24" s="12">
        <f>VLOOKUP($EG24,Data!$B:$CP,Daily!EY$10,0)/EY$11</f>
        <v>0.30747586926545672</v>
      </c>
      <c r="EZ24" s="12">
        <f>VLOOKUP($EG24,Data!$B:$CP,Daily!EZ$10,0)/EZ$11</f>
        <v>0.30792573212601027</v>
      </c>
      <c r="FA24" s="12">
        <f>VLOOKUP($EG24,Data!$B:$CP,Daily!FA$10,0)/FA$11</f>
        <v>0.31834683761701116</v>
      </c>
      <c r="FB24" s="12">
        <f>VLOOKUP($EG24,Data!$B:$CP,Daily!FB$10,0)/FB$11</f>
        <v>0.30789293184185346</v>
      </c>
      <c r="FC24" s="12">
        <f>VLOOKUP($EG24,Data!$B:$CP,Daily!FC$10,0)/FC$11</f>
        <v>0.32287017959476483</v>
      </c>
      <c r="FD24" s="12">
        <f>VLOOKUP($EG24,Data!$B:$CP,Daily!FD$10,0)/FD$11</f>
        <v>0.294492735232536</v>
      </c>
      <c r="FE24" s="12">
        <f>VLOOKUP($EG24,Data!$B:$CP,Daily!FE$10,0)/FE$11</f>
        <v>0.31158524334265797</v>
      </c>
      <c r="FF24" s="12">
        <f>VLOOKUP($EG24,Data!$B:$CP,Daily!FF$10,0)/FF$11</f>
        <v>0.32357482012292815</v>
      </c>
      <c r="FG24" s="12">
        <f>VLOOKUP($EG24,Data!$B:$CP,Daily!FG$10,0)/FG$11</f>
        <v>0.32622170092720859</v>
      </c>
      <c r="FH24" s="12">
        <f>VLOOKUP($EG24,Data!$B:$CP,Daily!FH$10,0)/FH$11</f>
        <v>0.33203056692197391</v>
      </c>
      <c r="FI24" s="12">
        <f>VLOOKUP($EG24,Data!$B:$CP,Daily!FI$10,0)/FI$11</f>
        <v>0.31097911787824029</v>
      </c>
      <c r="FJ24" s="12">
        <f>VLOOKUP($EG24,Data!$B:$CP,Daily!FJ$10,0)/FJ$11</f>
        <v>0.3171299816701752</v>
      </c>
      <c r="FK24" s="12">
        <f>VLOOKUP($EG24,Data!$B:$CP,Daily!FK$10,0)/FK$11</f>
        <v>0.3029767871064229</v>
      </c>
      <c r="FL24" s="12">
        <f>VLOOKUP($EG24,Data!$B:$CP,Daily!FL$10,0)/FL$11</f>
        <v>0.26807628815285728</v>
      </c>
      <c r="FM24" s="12">
        <f>VLOOKUP($EG24,Data!$B:$CP,Daily!FM$10,0)/FM$11</f>
        <v>0.28391682988248462</v>
      </c>
      <c r="FN24" s="12">
        <f>VLOOKUP($EG24,Data!$B:$CP,Daily!FN$10,0)/FN$11</f>
        <v>0.30745192071462968</v>
      </c>
      <c r="FO24" s="12">
        <f>VLOOKUP($EG24,Data!$B:$CP,Daily!FO$10,0)/FO$11</f>
        <v>0.32170129034699363</v>
      </c>
      <c r="FP24" s="12">
        <f>VLOOKUP($EG24,Data!$B:$CP,Daily!FP$10,0)/FP$11</f>
        <v>0.32310963078449434</v>
      </c>
      <c r="FQ24" s="12">
        <f>VLOOKUP($EG24,Data!$B:$CP,Daily!FQ$10,0)/FQ$11</f>
        <v>0.28961009859575737</v>
      </c>
      <c r="FR24" s="12">
        <f>VLOOKUP($EG24,Data!$B:$CP,Daily!FR$10,0)/FR$11</f>
        <v>0.30739563402985975</v>
      </c>
      <c r="FS24" s="12">
        <f>VLOOKUP($EG24,Data!$B:$CP,Daily!FS$10,0)/FS$11</f>
        <v>0.30283177876585393</v>
      </c>
      <c r="FT24" s="12">
        <f>VLOOKUP($EG24,Data!$B:$CP,Daily!FT$10,0)/FT$11</f>
        <v>0.32028129554962426</v>
      </c>
      <c r="FU24" s="12">
        <f>VLOOKUP($EG24,Data!$B:$CP,Daily!FU$10,0)/FU$11</f>
        <v>0.31977696246087517</v>
      </c>
      <c r="FV24" s="12">
        <f>VLOOKUP($EG24,Data!$B:$CP,Daily!FV$10,0)/FV$11</f>
        <v>0.32610439619210613</v>
      </c>
      <c r="FW24" s="12">
        <f>VLOOKUP($EG24,Data!$B:$CP,Daily!FW$10,0)/FW$11</f>
        <v>0.31260623350444577</v>
      </c>
      <c r="FX24" s="12">
        <f>VLOOKUP($EG24,Data!$B:$CP,Daily!FX$10,0)/FX$11</f>
        <v>0.31254134464899402</v>
      </c>
      <c r="FY24" s="12">
        <f>VLOOKUP($EG24,Data!$B:$CP,Daily!FY$10,0)/FY$11</f>
        <v>0.30163828597970449</v>
      </c>
      <c r="FZ24" s="12">
        <f>VLOOKUP($EG24,Data!$B:$CP,Daily!FZ$10,0)/FZ$11</f>
        <v>0.29526259814194999</v>
      </c>
      <c r="GA24" s="12">
        <f>VLOOKUP($EG24,Data!$B:$CP,Daily!GA$10,0)/GA$11</f>
        <v>0.30594197338932744</v>
      </c>
      <c r="GB24" s="12">
        <f>VLOOKUP($EG24,Data!$B:$CP,Daily!GB$10,0)/GB$11</f>
        <v>0.26849197686398923</v>
      </c>
      <c r="GC24" s="12">
        <f>VLOOKUP($EG24,Data!$B:$CP,Daily!GC$10,0)/GC$11</f>
        <v>0.31550510900949186</v>
      </c>
      <c r="GD24" s="12">
        <f>VLOOKUP($EG24,Data!$B:$CP,Daily!GD$10,0)/GD$11</f>
        <v>0.30837067632002807</v>
      </c>
      <c r="GE24" s="12">
        <f>VLOOKUP($EG24,Data!$B:$CP,Daily!GE$10,0)/GE$11</f>
        <v>0.30774632883824793</v>
      </c>
      <c r="GF24" s="12">
        <f>VLOOKUP($EG24,Data!$B:$CP,Daily!GF$10,0)/GF$11</f>
        <v>0.31165488753348181</v>
      </c>
      <c r="GG24" s="12">
        <f>VLOOKUP($EG24,Data!$B:$CP,Daily!GG$10,0)/GG$11</f>
        <v>0.3104095499080296</v>
      </c>
      <c r="GH24" s="12">
        <f>VLOOKUP($EG24,Data!$B:$CP,Daily!GH$10,0)/GH$11</f>
        <v>0.31816661748795122</v>
      </c>
      <c r="GI24" s="12">
        <f>VLOOKUP($EG24,Data!$B:$CP,Daily!GI$10,0)/GI$11</f>
        <v>0.320303401935424</v>
      </c>
      <c r="GJ24" s="12">
        <f>VLOOKUP($EG24,Data!$B:$CP,Daily!GJ$10,0)/GJ$11</f>
        <v>0.32615992970123026</v>
      </c>
      <c r="GK24" s="12">
        <f>VLOOKUP($EG24,Data!$B:$CP,Daily!GK$10,0)/GK$11</f>
        <v>0.31990817155831858</v>
      </c>
      <c r="GL24" s="12">
        <f>VLOOKUP($EG24,Data!$B:$CP,Daily!GL$10,0)/GL$11</f>
        <v>0.31736363945693968</v>
      </c>
      <c r="GM24" s="12">
        <f>VLOOKUP($EG24,Data!$B:$CP,Daily!GM$10,0)/GM$11</f>
        <v>0.31798185202808177</v>
      </c>
      <c r="GN24" s="12">
        <f>VLOOKUP($EG24,Data!$B:$CP,Daily!GN$10,0)/GN$11</f>
        <v>0.30604669726601474</v>
      </c>
      <c r="GO24" s="12">
        <f>VLOOKUP($EG24,Data!$B:$CP,Daily!GO$10,0)/GO$11</f>
        <v>0.31265162096596338</v>
      </c>
      <c r="GP24" s="12">
        <f>VLOOKUP($EG24,Data!$B:$CP,Daily!GP$10,0)/GP$11</f>
        <v>0.313172440461297</v>
      </c>
      <c r="GQ24" s="12">
        <f>VLOOKUP($EG24,Data!$B:$CP,Daily!GQ$10,0)/GQ$11</f>
        <v>0.32512794837561193</v>
      </c>
      <c r="GR24" s="12">
        <f>VLOOKUP($EG24,Data!$B:$CP,Daily!GR$10,0)/GR$11</f>
        <v>0.32913683789217069</v>
      </c>
      <c r="GS24" s="12">
        <f>VLOOKUP($EG24,Data!$B:$CP,Daily!GS$10,0)/GS$11</f>
        <v>0.32111779452910422</v>
      </c>
      <c r="GT24" s="12">
        <f>VLOOKUP($EG24,Data!$B:$CP,Daily!GT$10,0)/GT$11</f>
        <v>0.3068008925854549</v>
      </c>
      <c r="GU24" s="12">
        <f>VLOOKUP($EG24,Data!$B:$CP,Daily!GU$10,0)/GU$11</f>
        <v>0.32083612393810146</v>
      </c>
      <c r="GV24" s="12">
        <f>VLOOKUP($EG24,Data!$B:$CP,Daily!GV$10,0)/GV$11</f>
        <v>0.31576034692359334</v>
      </c>
      <c r="GW24" s="12">
        <f>VLOOKUP($EG24,Data!$B:$CP,Daily!GW$10,0)/GW$11</f>
        <v>0.30475061015434329</v>
      </c>
      <c r="GX24" s="12">
        <f>VLOOKUP($EG24,Data!$B:$CP,Daily!GX$10,0)/GX$11</f>
        <v>0.31430910714876442</v>
      </c>
      <c r="GY24" s="12">
        <f>VLOOKUP($EG24,Data!$B:$CP,Daily!GY$10,0)/GY$11</f>
        <v>0.31958596150735891</v>
      </c>
      <c r="GZ24" s="12">
        <f>VLOOKUP($EG24,Data!$B:$CP,Daily!GZ$10,0)/GZ$11</f>
        <v>0.32019315797686959</v>
      </c>
      <c r="HA24" s="12">
        <f>VLOOKUP($EG24,Data!$B:$CP,Daily!HA$10,0)/HA$11</f>
        <v>0.30807928042664967</v>
      </c>
      <c r="HB24" s="12">
        <f>VLOOKUP($EG24,Data!$B:$CP,Daily!HB$10,0)/HB$11</f>
        <v>0.30252308892706825</v>
      </c>
      <c r="HC24" s="12">
        <f>VLOOKUP($EG24,Data!$B:$CP,Daily!HC$10,0)/HC$11</f>
        <v>0.31315626331899726</v>
      </c>
      <c r="HD24" s="12">
        <f>VLOOKUP($EG24,Data!$B:$CP,Daily!HD$10,0)/HD$11</f>
        <v>0.31448585893854747</v>
      </c>
      <c r="HE24" s="12">
        <f>VLOOKUP($EG24,Data!$B:$CP,Daily!HE$10,0)/HE$11</f>
        <v>0.32431912496221177</v>
      </c>
      <c r="HF24" s="12">
        <f>VLOOKUP($EG24,Data!$B:$CP,Daily!HF$10,0)/HF$11</f>
        <v>0.30838139962227551</v>
      </c>
      <c r="HG24" s="12">
        <f>VLOOKUP($EG24,Data!$B:$CP,Daily!HG$10,0)/HG$11</f>
        <v>0.3201617610272659</v>
      </c>
      <c r="HH24" s="12">
        <f>VLOOKUP($EG24,Data!$B:$CP,Daily!HH$10,0)/HH$11</f>
        <v>0.30151959283078855</v>
      </c>
      <c r="HI24" s="12">
        <f>VLOOKUP($EG24,Data!$B:$CP,Daily!HI$10,0)/HI$11</f>
        <v>0.3031106040251989</v>
      </c>
      <c r="HJ24" s="12">
        <f>VLOOKUP($EG24,Data!$B:$CP,Daily!HJ$10,0)/HJ$11</f>
        <v>0.31682531271880854</v>
      </c>
      <c r="HK24" s="12">
        <f>VLOOKUP($EG24,Data!$B:$CP,Daily!HK$10,0)/HK$11</f>
        <v>0.32184134013471705</v>
      </c>
      <c r="HL24" s="12">
        <f>VLOOKUP($EG24,Data!$B:$CP,Daily!HL$10,0)/HL$11</f>
        <v>0.31926334986620308</v>
      </c>
      <c r="HM24" s="12">
        <f>VLOOKUP($EG24,Data!$B:$CP,Daily!HM$10,0)/HM$11</f>
        <v>0.32277029706384375</v>
      </c>
      <c r="HN24" s="12">
        <f>VLOOKUP($EG24,Data!$B:$CP,Daily!HN$10,0)/HN$11</f>
        <v>0.31018281847172519</v>
      </c>
      <c r="HO24" s="12">
        <f>VLOOKUP($EG24,Data!$B:$CP,Daily!HO$10,0)/HO$11</f>
        <v>0.32487155745294538</v>
      </c>
      <c r="HP24" s="12">
        <f>VLOOKUP($EG24,Data!$B:$CP,Daily!HP$10,0)/HP$11</f>
        <v>0.30366614300601952</v>
      </c>
      <c r="HQ24" s="12">
        <f>VLOOKUP($EG24,Data!$B:$CP,Daily!HQ$10,0)/HQ$11</f>
        <v>0.30243156765378881</v>
      </c>
      <c r="HR24" s="12">
        <f>VLOOKUP($EG24,Data!$B:$CP,Daily!HR$10,0)/HR$11</f>
        <v>0.31456977547673809</v>
      </c>
      <c r="HS24" s="12">
        <f>VLOOKUP($EG24,Data!$B:$CP,Daily!HS$10,0)/HS$11</f>
        <v>0.32650134807920178</v>
      </c>
      <c r="HT24" s="12">
        <f>VLOOKUP($EG24,Data!$B:$CP,Daily!HT$10,0)/HT$11</f>
        <v>0.31757128269578194</v>
      </c>
      <c r="HU24" s="13"/>
      <c r="HV24" s="40">
        <f t="shared" si="39"/>
        <v>0.30604669726601474</v>
      </c>
      <c r="HW24" s="40">
        <f t="shared" si="40"/>
        <v>0.32019315797686959</v>
      </c>
      <c r="HX24" s="40">
        <f t="shared" si="142"/>
        <v>1.4146460710854847E-2</v>
      </c>
      <c r="HY24" s="40">
        <f t="shared" si="143"/>
        <v>0.33080300351001074</v>
      </c>
      <c r="HZ24" s="40">
        <f t="shared" si="144"/>
        <v>0.2954368517328736</v>
      </c>
      <c r="IA24" s="42"/>
      <c r="IB24" s="12">
        <f t="shared" si="145"/>
        <v>1.0819780902832274E-2</v>
      </c>
      <c r="IC24" s="12">
        <f t="shared" si="103"/>
        <v>0.31503600022755213</v>
      </c>
      <c r="ID24" s="12">
        <f t="shared" si="155"/>
        <v>0.31466203294330541</v>
      </c>
      <c r="IE24" s="1"/>
      <c r="IF24" s="7" t="s">
        <v>318</v>
      </c>
      <c r="IG24" s="7" t="s">
        <v>16</v>
      </c>
      <c r="IH24" s="12">
        <f>VLOOKUP($IF24,Data!$B:$CP,Daily!IH$10,0)/IH$11</f>
        <v>0.30855246989432294</v>
      </c>
      <c r="II24" s="12">
        <f>VLOOKUP($IF24,Data!$B:$CP,Daily!II$10,0)/II$11</f>
        <v>0.30177092916283349</v>
      </c>
      <c r="IJ24" s="12">
        <f>VLOOKUP($IF24,Data!$B:$CP,Daily!IJ$10,0)/IJ$11</f>
        <v>0.31191682985831126</v>
      </c>
      <c r="IK24" s="12">
        <f>VLOOKUP($IF24,Data!$B:$CP,Daily!IK$10,0)/IK$11</f>
        <v>0.31337615018835296</v>
      </c>
      <c r="IL24" s="12">
        <f>VLOOKUP($IF24,Data!$B:$CP,Daily!IL$10,0)/IL$11</f>
        <v>0.32227973038035629</v>
      </c>
      <c r="IM24" s="12">
        <f>VLOOKUP($IF24,Data!$B:$CP,Daily!IM$10,0)/IM$11</f>
        <v>0.32531187716837678</v>
      </c>
      <c r="IN24" s="12">
        <f>VLOOKUP($IF24,Data!$B:$CP,Daily!IN$10,0)/IN$11</f>
        <v>0.29385404763505185</v>
      </c>
      <c r="IO24" s="12">
        <f>VLOOKUP($IF24,Data!$B:$CP,Daily!IO$10,0)/IO$11</f>
        <v>0.30964857870083201</v>
      </c>
      <c r="IP24" s="12">
        <f>VLOOKUP($IF24,Data!$B:$CP,Daily!IP$10,0)/IP$11</f>
        <v>0.30538350538350539</v>
      </c>
      <c r="IQ24" s="12">
        <f>VLOOKUP($IF24,Data!$B:$CP,Daily!IQ$10,0)/IQ$11</f>
        <v>0.31761915779731603</v>
      </c>
      <c r="IR24" s="12">
        <f>VLOOKUP($IF24,Data!$B:$CP,Daily!IR$10,0)/IR$11</f>
        <v>0.31687076521414809</v>
      </c>
      <c r="IS24" s="12">
        <f>VLOOKUP($IF24,Data!$B:$CP,Daily!IS$10,0)/IS$11</f>
        <v>0.32926299793769676</v>
      </c>
      <c r="IT24" s="12">
        <f>VLOOKUP($IF24,Data!$B:$CP,Daily!IT$10,0)/IT$11</f>
        <v>0.31686941993421397</v>
      </c>
      <c r="IU24" s="12">
        <f>VLOOKUP($IF24,Data!$B:$CP,Daily!IU$10,0)/IU$11</f>
        <v>0.28094643862095964</v>
      </c>
      <c r="IV24" s="12">
        <f>VLOOKUP($IF24,Data!$B:$CP,Daily!IV$10,0)/IV$11</f>
        <v>0.25755242783717552</v>
      </c>
      <c r="IW24" s="12">
        <f>VLOOKUP($IF24,Data!$B:$CP,Daily!IW$10,0)/IW$11</f>
        <v>0.28390531203986863</v>
      </c>
      <c r="IX24" s="12">
        <f>VLOOKUP($IF24,Data!$B:$CP,Daily!IX$10,0)/IX$11</f>
        <v>0.30757718042023713</v>
      </c>
      <c r="IY24" s="12">
        <f>VLOOKUP($IF24,Data!$B:$CP,Daily!IY$10,0)/IY$11</f>
        <v>0.30140200621810287</v>
      </c>
      <c r="IZ24" s="12">
        <f>VLOOKUP($IF24,Data!$B:$CP,Daily!IZ$10,0)/IZ$11</f>
        <v>0.32227330637567164</v>
      </c>
      <c r="JA24" s="12">
        <f>VLOOKUP($IF24,Data!$B:$CP,Daily!JA$10,0)/JA$11</f>
        <v>0.3057842287694974</v>
      </c>
      <c r="JB24" s="12">
        <f>VLOOKUP($IF24,Data!$B:$CP,Daily!JB$10,0)/JB$11</f>
        <v>0.32615991050977466</v>
      </c>
      <c r="JC24" s="12">
        <f>VLOOKUP($IF24,Data!$B:$CP,Daily!JC$10,0)/JC$11</f>
        <v>0.29642451042324702</v>
      </c>
      <c r="JD24" s="12">
        <f>VLOOKUP($IF24,Data!$B:$CP,Daily!JD$10,0)/JD$11</f>
        <v>0.30787536253439429</v>
      </c>
      <c r="JE24" s="12">
        <f>VLOOKUP($IF24,Data!$B:$CP,Daily!JE$10,0)/JE$11</f>
        <v>0.31502060182294916</v>
      </c>
      <c r="JF24" s="12">
        <f>VLOOKUP($IF24,Data!$B:$CP,Daily!JF$10,0)/JF$11</f>
        <v>0.3204547675668632</v>
      </c>
      <c r="JG24" s="12">
        <f>VLOOKUP($IF24,Data!$B:$CP,Daily!JG$10,0)/JG$11</f>
        <v>0.33076412343754513</v>
      </c>
      <c r="JH24" s="12">
        <f>VLOOKUP($IF24,Data!$B:$CP,Daily!JH$10,0)/JH$11</f>
        <v>0.31369794013944485</v>
      </c>
      <c r="JI24" s="12">
        <f>VLOOKUP($IF24,Data!$B:$CP,Daily!JI$10,0)/JI$11</f>
        <v>0.32118439445927055</v>
      </c>
      <c r="JJ24" s="12">
        <f>VLOOKUP($IF24,Data!$B:$CP,Daily!JJ$10,0)/JJ$11</f>
        <v>0.30490654205607476</v>
      </c>
      <c r="JK24" s="12">
        <f>VLOOKUP($IF24,Data!$B:$CP,Daily!JK$10,0)/JK$11</f>
        <v>0.26484977102647156</v>
      </c>
      <c r="JL24" s="12">
        <f>VLOOKUP($IF24,Data!$B:$CP,Daily!JL$10,0)/JL$11</f>
        <v>0.28371923120152859</v>
      </c>
      <c r="JM24" s="12">
        <f>VLOOKUP($IF24,Data!$B:$CP,Daily!JM$10,0)/JM$11</f>
        <v>0.30668356034209693</v>
      </c>
      <c r="JN24" s="12">
        <f>VLOOKUP($IF24,Data!$B:$CP,Daily!JN$10,0)/JN$11</f>
        <v>0.31628267279724126</v>
      </c>
      <c r="JO24" s="12">
        <f>VLOOKUP($IF24,Data!$B:$CP,Daily!JO$10,0)/JO$11</f>
        <v>0.31493557422969187</v>
      </c>
      <c r="JP24" s="12">
        <f>VLOOKUP($IF24,Data!$B:$CP,Daily!JP$10,0)/JP$11</f>
        <v>0.28890600924499232</v>
      </c>
      <c r="JQ24" s="12">
        <f>VLOOKUP($IF24,Data!$B:$CP,Daily!JQ$10,0)/JQ$11</f>
        <v>0.30409343565047148</v>
      </c>
      <c r="JR24" s="12">
        <f>VLOOKUP($IF24,Data!$B:$CP,Daily!JR$10,0)/JR$11</f>
        <v>0.30589065255731923</v>
      </c>
      <c r="JS24" s="12">
        <f>VLOOKUP($IF24,Data!$B:$CP,Daily!JS$10,0)/JS$11</f>
        <v>0.31415022539663956</v>
      </c>
      <c r="JT24" s="12">
        <f>VLOOKUP($IF24,Data!$B:$CP,Daily!JT$10,0)/JT$11</f>
        <v>0.31976422314130326</v>
      </c>
      <c r="JU24" s="12">
        <f>VLOOKUP($IF24,Data!$B:$CP,Daily!JU$10,0)/JU$11</f>
        <v>0.32356963756553453</v>
      </c>
      <c r="JV24" s="12">
        <f>VLOOKUP($IF24,Data!$B:$CP,Daily!JV$10,0)/JV$11</f>
        <v>0.31108890569298908</v>
      </c>
      <c r="JW24" s="12">
        <f>VLOOKUP($IF24,Data!$B:$CP,Daily!JW$10,0)/JW$11</f>
        <v>0.31420398450750575</v>
      </c>
      <c r="JX24" s="12">
        <f>VLOOKUP($IF24,Data!$B:$CP,Daily!JX$10,0)/JX$11</f>
        <v>0.29834769585819154</v>
      </c>
      <c r="JY24" s="12">
        <f>VLOOKUP($IF24,Data!$B:$CP,Daily!JY$10,0)/JY$11</f>
        <v>0.29393767425793876</v>
      </c>
      <c r="JZ24" s="12">
        <f>VLOOKUP($IF24,Data!$B:$CP,Daily!JZ$10,0)/JZ$11</f>
        <v>0.30651581157739682</v>
      </c>
      <c r="KA24" s="12">
        <f>VLOOKUP($IF24,Data!$B:$CP,Daily!KA$10,0)/KA$11</f>
        <v>0.26472395614347166</v>
      </c>
      <c r="KB24" s="12">
        <f>VLOOKUP($IF24,Data!$B:$CP,Daily!KB$10,0)/KB$11</f>
        <v>0.32178302532511976</v>
      </c>
      <c r="KC24" s="12">
        <f>VLOOKUP($IF24,Data!$B:$CP,Daily!KC$10,0)/KC$11</f>
        <v>0.30939022784143289</v>
      </c>
      <c r="KD24" s="12">
        <f>VLOOKUP($IF24,Data!$B:$CP,Daily!KD$10,0)/KD$11</f>
        <v>0.3060333891510631</v>
      </c>
      <c r="KE24" s="12">
        <f>VLOOKUP($IF24,Data!$B:$CP,Daily!KE$10,0)/KE$11</f>
        <v>0.30902938009536995</v>
      </c>
      <c r="KF24" s="12">
        <f>VLOOKUP($IF24,Data!$B:$CP,Daily!KF$10,0)/KF$11</f>
        <v>0.29984844179217579</v>
      </c>
      <c r="KG24" s="12">
        <f>VLOOKUP($IF24,Data!$B:$CP,Daily!KG$10,0)/KG$11</f>
        <v>0.31191786296148288</v>
      </c>
      <c r="KH24" s="12">
        <f>VLOOKUP($IF24,Data!$B:$CP,Daily!KH$10,0)/KH$11</f>
        <v>0.31347714229170792</v>
      </c>
      <c r="KI24" s="12">
        <f>VLOOKUP($IF24,Data!$B:$CP,Daily!KI$10,0)/KI$11</f>
        <v>0.32225581772042544</v>
      </c>
      <c r="KJ24" s="12">
        <f>VLOOKUP($IF24,Data!$B:$CP,Daily!KJ$10,0)/KJ$11</f>
        <v>0.31830042963704896</v>
      </c>
      <c r="KK24" s="12">
        <f>VLOOKUP($IF24,Data!$B:$CP,Daily!KK$10,0)/KK$11</f>
        <v>0.31696331669199046</v>
      </c>
      <c r="KL24" s="12">
        <f>VLOOKUP($IF24,Data!$B:$CP,Daily!KL$10,0)/KL$11</f>
        <v>0.32163258768885805</v>
      </c>
      <c r="KM24" s="12">
        <f>VLOOKUP($IF24,Data!$B:$CP,Daily!KM$10,0)/KM$11</f>
        <v>0.30256759140272632</v>
      </c>
      <c r="KN24" s="12">
        <f>VLOOKUP($IF24,Data!$B:$CP,Daily!KN$10,0)/KN$11</f>
        <v>0.30881875446457563</v>
      </c>
      <c r="KO24" s="12">
        <f>VLOOKUP($IF24,Data!$B:$CP,Daily!KO$10,0)/KO$11</f>
        <v>0.30745716926139188</v>
      </c>
      <c r="KP24" s="12">
        <f>VLOOKUP($IF24,Data!$B:$CP,Daily!KP$10,0)/KP$11</f>
        <v>0.32180281019290308</v>
      </c>
      <c r="KQ24" s="12">
        <f>VLOOKUP($IF24,Data!$B:$CP,Daily!KQ$10,0)/KQ$11</f>
        <v>0.32590046503567199</v>
      </c>
      <c r="KR24" s="12">
        <f>VLOOKUP($IF24,Data!$B:$CP,Daily!KR$10,0)/KR$11</f>
        <v>0.31172831093788328</v>
      </c>
      <c r="KS24" s="12">
        <f>VLOOKUP($IF24,Data!$B:$CP,Daily!KS$10,0)/KS$11</f>
        <v>0.30477886455453967</v>
      </c>
      <c r="KT24" s="12">
        <f>VLOOKUP($IF24,Data!$B:$CP,Daily!KT$10,0)/KT$11</f>
        <v>0.31626999118498927</v>
      </c>
      <c r="KU24" s="12">
        <f>VLOOKUP($IF24,Data!$B:$CP,Daily!KU$10,0)/KU$11</f>
        <v>0.31029787707013451</v>
      </c>
      <c r="KV24" s="12">
        <f>VLOOKUP($IF24,Data!$B:$CP,Daily!KV$10,0)/KV$11</f>
        <v>0.2919815225227631</v>
      </c>
      <c r="KW24" s="12">
        <f>VLOOKUP($IF24,Data!$B:$CP,Daily!KW$10,0)/KW$11</f>
        <v>0.31386188180117514</v>
      </c>
      <c r="KX24" s="12">
        <f>VLOOKUP($IF24,Data!$B:$CP,Daily!KX$10,0)/KX$11</f>
        <v>0.32213802435723954</v>
      </c>
      <c r="KY24" s="12">
        <f>VLOOKUP($IF24,Data!$B:$CP,Daily!KY$10,0)/KY$11</f>
        <v>0.32055181403432542</v>
      </c>
      <c r="KZ24" s="12">
        <f>VLOOKUP($IF24,Data!$B:$CP,Daily!KZ$10,0)/KZ$11</f>
        <v>0.31163545568039952</v>
      </c>
      <c r="LA24" s="12">
        <f>VLOOKUP($IF24,Data!$B:$CP,Daily!LA$10,0)/LA$11</f>
        <v>0.29870346140121329</v>
      </c>
      <c r="LB24" s="12">
        <f>VLOOKUP($IF24,Data!$B:$CP,Daily!LB$10,0)/LB$11</f>
        <v>0.31173390455789601</v>
      </c>
      <c r="LC24" s="12">
        <f>VLOOKUP($IF24,Data!$B:$CP,Daily!LC$10,0)/LC$11</f>
        <v>0.30921393309628198</v>
      </c>
      <c r="LD24" s="12">
        <f>VLOOKUP($IF24,Data!$B:$CP,Daily!LD$10,0)/LD$11</f>
        <v>0.32593851654309408</v>
      </c>
      <c r="LE24" s="12">
        <f>VLOOKUP($IF24,Data!$B:$CP,Daily!LE$10,0)/LE$11</f>
        <v>0.30316361167684996</v>
      </c>
      <c r="LF24" s="12">
        <f>VLOOKUP($IF24,Data!$B:$CP,Daily!LF$10,0)/LF$11</f>
        <v>0.31359361042509587</v>
      </c>
      <c r="LG24" s="12">
        <f>VLOOKUP($IF24,Data!$B:$CP,Daily!LG$10,0)/LG$11</f>
        <v>0.29929895189838274</v>
      </c>
      <c r="LH24" s="12">
        <f>VLOOKUP($IF24,Data!$B:$CP,Daily!LH$10,0)/LH$11</f>
        <v>0.29584011610802752</v>
      </c>
      <c r="LI24" s="12">
        <f>VLOOKUP($IF24,Data!$B:$CP,Daily!LI$10,0)/LI$11</f>
        <v>0.30912068310085677</v>
      </c>
      <c r="LJ24" s="12">
        <f>VLOOKUP($IF24,Data!$B:$CP,Daily!LJ$10,0)/LJ$11</f>
        <v>0.31898642889923295</v>
      </c>
      <c r="LK24" s="12">
        <f>VLOOKUP($IF24,Data!$B:$CP,Daily!LK$10,0)/LK$11</f>
        <v>0.32183104499314896</v>
      </c>
      <c r="LL24" s="12">
        <f>VLOOKUP($IF24,Data!$B:$CP,Daily!LL$10,0)/LL$11</f>
        <v>0.32061895766196247</v>
      </c>
      <c r="LM24" s="12">
        <f>VLOOKUP($IF24,Data!$B:$CP,Daily!LM$10,0)/LM$11</f>
        <v>0.31458042786095836</v>
      </c>
      <c r="LN24" s="12">
        <f>VLOOKUP($IF24,Data!$B:$CP,Daily!LN$10,0)/LN$11</f>
        <v>0.31906924854570085</v>
      </c>
      <c r="LO24" s="12">
        <f>VLOOKUP($IF24,Data!$B:$CP,Daily!LO$10,0)/LO$11</f>
        <v>0.30495098039215685</v>
      </c>
      <c r="LP24" s="12">
        <f>VLOOKUP($IF24,Data!$B:$CP,Daily!LP$10,0)/LP$11</f>
        <v>0.30018805829807238</v>
      </c>
      <c r="LQ24" s="12">
        <f>VLOOKUP($IF24,Data!$B:$CP,Daily!LQ$10,0)/LQ$11</f>
        <v>0.30568155859413243</v>
      </c>
      <c r="LR24" s="12">
        <f>VLOOKUP($IF24,Data!$B:$CP,Daily!LR$10,0)/LR$11</f>
        <v>0.33255164712451146</v>
      </c>
      <c r="LS24" s="12">
        <f>VLOOKUP($IF24,Data!$B:$CP,Daily!LS$10,0)/LS$11</f>
        <v>0.32014791573285523</v>
      </c>
      <c r="LU24" s="40">
        <f t="shared" si="146"/>
        <v>0.30477886455453967</v>
      </c>
      <c r="LV24" s="40">
        <f t="shared" si="147"/>
        <v>0.31898642889923295</v>
      </c>
      <c r="LW24" s="40">
        <f t="shared" si="148"/>
        <v>1.420756434469328E-2</v>
      </c>
      <c r="LX24" s="40">
        <f t="shared" si="149"/>
        <v>0.32964210215775291</v>
      </c>
      <c r="LY24" s="40">
        <f t="shared" si="150"/>
        <v>0.29412319129601971</v>
      </c>
      <c r="LZ24" s="45"/>
      <c r="MA24" s="12">
        <f t="shared" si="151"/>
        <v>1.1389968768714948E-2</v>
      </c>
      <c r="MB24" s="12">
        <f t="shared" si="107"/>
        <v>0.31408510285007174</v>
      </c>
      <c r="MC24" s="12">
        <f t="shared" si="156"/>
        <v>0.31186067572274467</v>
      </c>
      <c r="MD24" s="1"/>
    </row>
    <row r="25" spans="4:342" x14ac:dyDescent="0.35">
      <c r="D25" s="59" t="s">
        <v>319</v>
      </c>
      <c r="E25" s="53" t="str">
        <f>VLOOKUP($D25,'Metric Nature'!$C:$D,2,0)&amp;IF(($F25&lt;(EA25)),"Below",IF(($F25&gt;(DZ25)),"Above","Within"))</f>
        <v>NegativeWithin</v>
      </c>
      <c r="F25" s="77">
        <f t="shared" ref="F25" si="157">DU25</f>
        <v>0.1389053402096157</v>
      </c>
      <c r="G25" s="77">
        <f t="shared" ref="G25" si="158">ED25</f>
        <v>0.13953974718029441</v>
      </c>
      <c r="H25" s="78">
        <f t="shared" ref="H25" si="159">IFERROR(((F25-G25)/G25),0)</f>
        <v>-4.5464248251719502E-3</v>
      </c>
      <c r="I25" s="74">
        <f t="shared" ref="I25" si="160">EE25</f>
        <v>0.14495469970350316</v>
      </c>
      <c r="J25" s="78">
        <f t="shared" ref="J25" si="161">IFERROR(((F25-I25)/I25),0)</f>
        <v>-4.173275862225298E-2</v>
      </c>
      <c r="K25" s="77">
        <f t="shared" ref="K25" si="162">EC25</f>
        <v>1.7415639536917476E-2</v>
      </c>
      <c r="L25" s="79"/>
      <c r="M25" s="53" t="str">
        <f>VLOOKUP($D25,'Metric Nature'!$C:$D,2,0)&amp;IF(($N25&lt;(HZ25)),"Below",IF(($N25&gt;(HY25)),"Above","Within"))</f>
        <v>NegativeWithin</v>
      </c>
      <c r="N25" s="77">
        <f t="shared" ref="N25" si="163">HT25</f>
        <v>0.13548730570174292</v>
      </c>
      <c r="O25" s="49">
        <f t="shared" ref="O25" si="164">IC25</f>
        <v>0.1373202771188935</v>
      </c>
      <c r="P25" s="55">
        <f t="shared" ref="P25" si="165">IFERROR(((N25-O25)/O25),0)</f>
        <v>-1.3348148253178755E-2</v>
      </c>
      <c r="Q25" s="49">
        <f t="shared" ref="Q25" si="166">ID25</f>
        <v>0.14090298851655245</v>
      </c>
      <c r="R25" s="78">
        <f t="shared" ref="R25" si="167">IFERROR(((N25-Q25)/Q25),0)</f>
        <v>-3.843554258022943E-2</v>
      </c>
      <c r="S25" s="49">
        <f t="shared" ref="S25" si="168">IB25</f>
        <v>1.8252830113290808E-2</v>
      </c>
      <c r="T25" s="79"/>
      <c r="U25" s="53" t="str">
        <f>VLOOKUP($D25,'Metric Nature'!$C:$D,2,0)&amp;IF(($V25&lt;(LY25)),"Below",IF(($V25&gt;(LX25)),"Above","Within"))</f>
        <v>NegativeWithin</v>
      </c>
      <c r="V25" s="77">
        <f t="shared" ref="V25" si="169">LS25</f>
        <v>0.14987673688928732</v>
      </c>
      <c r="W25" s="49">
        <f t="shared" ref="W25" si="170">MB25</f>
        <v>0.14663498602440886</v>
      </c>
      <c r="X25" s="78">
        <f t="shared" ref="X25" si="171">IFERROR(((V25-W25)/W25),0)</f>
        <v>2.210762214918369E-2</v>
      </c>
      <c r="Y25" s="49">
        <f t="shared" ref="Y25" si="172">MC25</f>
        <v>0.15776523859282479</v>
      </c>
      <c r="Z25" s="78">
        <f t="shared" ref="Z25" si="173">IFERROR(((V25-Y25)/Y25),0)</f>
        <v>-5.00015198144938E-2</v>
      </c>
      <c r="AA25" s="49">
        <f t="shared" ref="AA25" si="174">MA25</f>
        <v>2.0490916768689089E-2</v>
      </c>
      <c r="AB25" s="79"/>
      <c r="AC25" s="1"/>
      <c r="AD25" s="1"/>
      <c r="AE25" s="1"/>
      <c r="AF25" s="1"/>
      <c r="AG25" s="1"/>
      <c r="AH25" s="1"/>
      <c r="AI25" s="7" t="s">
        <v>319</v>
      </c>
      <c r="AJ25" s="12">
        <f>(VLOOKUP($EG25,Data!$B:$CP,Daily!EI$10,0)+VLOOKUP($IF25,Data!$B:$CP,Daily!IH$10,0))/AJ$11</f>
        <v>0.13730240124482795</v>
      </c>
      <c r="AK25" s="12">
        <f>(VLOOKUP($EG25,Data!$B:$CP,Daily!EJ$10,0)+VLOOKUP($IF25,Data!$B:$CP,Daily!II$10,0))/AK$11</f>
        <v>0.13455413565510463</v>
      </c>
      <c r="AL25" s="12">
        <f>(VLOOKUP($EG25,Data!$B:$CP,Daily!EK$10,0)+VLOOKUP($IF25,Data!$B:$CP,Daily!IJ$10,0))/AL$11</f>
        <v>0.15241562943342954</v>
      </c>
      <c r="AM25" s="12">
        <f>(VLOOKUP($EG25,Data!$B:$CP,Daily!EL$10,0)+VLOOKUP($IF25,Data!$B:$CP,Daily!IK$10,0))/AM$11</f>
        <v>0.14612268944694012</v>
      </c>
      <c r="AN25" s="12">
        <f>(VLOOKUP($EG25,Data!$B:$CP,Daily!EM$10,0)+VLOOKUP($IF25,Data!$B:$CP,Daily!IL$10,0))/AN$11</f>
        <v>0.14653597779343872</v>
      </c>
      <c r="AO25" s="12">
        <f>(VLOOKUP($EG25,Data!$B:$CP,Daily!EN$10,0)+VLOOKUP($IF25,Data!$B:$CP,Daily!IM$10,0))/AO$11</f>
        <v>0.14461635617303442</v>
      </c>
      <c r="AP25" s="12">
        <f>(VLOOKUP($EG25,Data!$B:$CP,Daily!EO$10,0)+VLOOKUP($IF25,Data!$B:$CP,Daily!IN$10,0))/AP$11</f>
        <v>0.1342737147631822</v>
      </c>
      <c r="AQ25" s="12">
        <f>(VLOOKUP($EG25,Data!$B:$CP,Daily!EP$10,0)+VLOOKUP($IF25,Data!$B:$CP,Daily!IO$10,0))/AQ$11</f>
        <v>0.13302469934048883</v>
      </c>
      <c r="AR25" s="12">
        <f>(VLOOKUP($EG25,Data!$B:$CP,Daily!EQ$10,0)+VLOOKUP($IF25,Data!$B:$CP,Daily!IP$10,0))/AR$11</f>
        <v>0.13262969818224615</v>
      </c>
      <c r="AS25" s="12">
        <f>(VLOOKUP($EG25,Data!$B:$CP,Daily!ER$10,0)+VLOOKUP($IF25,Data!$B:$CP,Daily!IQ$10,0))/AS$11</f>
        <v>0.15489789339425625</v>
      </c>
      <c r="AT25" s="12">
        <f>(VLOOKUP($EG25,Data!$B:$CP,Daily!ES$10,0)+VLOOKUP($IF25,Data!$B:$CP,Daily!IR$10,0))/AT$11</f>
        <v>0.15174206737178916</v>
      </c>
      <c r="AU25" s="12">
        <f>(VLOOKUP($EG25,Data!$B:$CP,Daily!ET$10,0)+VLOOKUP($IF25,Data!$B:$CP,Daily!IS$10,0))/AU$11</f>
        <v>0.146457068153863</v>
      </c>
      <c r="AV25" s="12">
        <f>(VLOOKUP($EG25,Data!$B:$CP,Daily!EU$10,0)+VLOOKUP($IF25,Data!$B:$CP,Daily!IT$10,0))/AV$11</f>
        <v>0.16309632756227083</v>
      </c>
      <c r="AW25" s="12">
        <f>(VLOOKUP($EG25,Data!$B:$CP,Daily!EV$10,0)+VLOOKUP($IF25,Data!$B:$CP,Daily!IU$10,0))/AW$11</f>
        <v>0.13292158182829378</v>
      </c>
      <c r="AX25" s="12">
        <f>(VLOOKUP($EG25,Data!$B:$CP,Daily!EW$10,0)+VLOOKUP($IF25,Data!$B:$CP,Daily!IV$10,0))/AX$11</f>
        <v>0.12715670411758478</v>
      </c>
      <c r="AY25" s="12">
        <f>(VLOOKUP($EG25,Data!$B:$CP,Daily!EX$10,0)+VLOOKUP($IF25,Data!$B:$CP,Daily!IW$10,0))/AY$11</f>
        <v>0.12876224494736219</v>
      </c>
      <c r="AZ25" s="12">
        <f>(VLOOKUP($EG25,Data!$B:$CP,Daily!EY$10,0)+VLOOKUP($IF25,Data!$B:$CP,Daily!IX$10,0))/AZ$11</f>
        <v>0.15218375198008599</v>
      </c>
      <c r="BA25" s="12">
        <f>(VLOOKUP($EG25,Data!$B:$CP,Daily!EZ$10,0)+VLOOKUP($IF25,Data!$B:$CP,Daily!IY$10,0))/BA$11</f>
        <v>0.15073295790696145</v>
      </c>
      <c r="BB25" s="12">
        <f>(VLOOKUP($EG25,Data!$B:$CP,Daily!FA$10,0)+VLOOKUP($IF25,Data!$B:$CP,Daily!IZ$10,0))/BB$11</f>
        <v>0.14472785464764543</v>
      </c>
      <c r="BC25" s="12">
        <f>(VLOOKUP($EG25,Data!$B:$CP,Daily!FB$10,0)+VLOOKUP($IF25,Data!$B:$CP,Daily!JA$10,0))/BC$11</f>
        <v>0.19237393643441855</v>
      </c>
      <c r="BD25" s="12">
        <f>(VLOOKUP($EG25,Data!$B:$CP,Daily!FC$10,0)+VLOOKUP($IF25,Data!$B:$CP,Daily!JB$10,0))/BD$11</f>
        <v>0.13671098350346511</v>
      </c>
      <c r="BE25" s="12">
        <f>(VLOOKUP($EG25,Data!$B:$CP,Daily!FD$10,0)+VLOOKUP($IF25,Data!$B:$CP,Daily!JC$10,0))/BE$11</f>
        <v>0.18047481936219917</v>
      </c>
      <c r="BF25" s="12">
        <f>(VLOOKUP($EG25,Data!$B:$CP,Daily!FE$10,0)+VLOOKUP($IF25,Data!$B:$CP,Daily!JD$10,0))/BF$11</f>
        <v>0.13460620806258727</v>
      </c>
      <c r="BG25" s="12">
        <f>(VLOOKUP($EG25,Data!$B:$CP,Daily!FF$10,0)+VLOOKUP($IF25,Data!$B:$CP,Daily!JE$10,0))/BG$11</f>
        <v>0.15550683957547973</v>
      </c>
      <c r="BH25" s="12">
        <f>(VLOOKUP($EG25,Data!$B:$CP,Daily!FG$10,0)+VLOOKUP($IF25,Data!$B:$CP,Daily!JF$10,0))/BH$11</f>
        <v>0.1525741535232569</v>
      </c>
      <c r="BI25" s="12">
        <f>(VLOOKUP($EG25,Data!$B:$CP,Daily!FH$10,0)+VLOOKUP($IF25,Data!$B:$CP,Daily!JG$10,0))/BI$11</f>
        <v>0.14780589612986786</v>
      </c>
      <c r="BJ25" s="12">
        <f>(VLOOKUP($EG25,Data!$B:$CP,Daily!FI$10,0)+VLOOKUP($IF25,Data!$B:$CP,Daily!JH$10,0))/BJ$11</f>
        <v>0.14766521026761334</v>
      </c>
      <c r="BK25" s="12">
        <f>(VLOOKUP($EG25,Data!$B:$CP,Daily!FJ$10,0)+VLOOKUP($IF25,Data!$B:$CP,Daily!JI$10,0))/BK$11</f>
        <v>0.1389047833550445</v>
      </c>
      <c r="BL25" s="12">
        <f>(VLOOKUP($EG25,Data!$B:$CP,Daily!FK$10,0)+VLOOKUP($IF25,Data!$B:$CP,Daily!JJ$10,0))/BL$11</f>
        <v>0.1423898426236658</v>
      </c>
      <c r="BM25" s="12">
        <f>(VLOOKUP($EG25,Data!$B:$CP,Daily!FL$10,0)+VLOOKUP($IF25,Data!$B:$CP,Daily!JK$10,0))/BM$11</f>
        <v>0.13134352287302267</v>
      </c>
      <c r="BN25" s="12">
        <f>(VLOOKUP($EG25,Data!$B:$CP,Daily!FM$10,0)+VLOOKUP($IF25,Data!$B:$CP,Daily!JL$10,0))/BN$11</f>
        <v>0.14609618821520978</v>
      </c>
      <c r="BO25" s="12">
        <f>(VLOOKUP($EG25,Data!$B:$CP,Daily!FN$10,0)+VLOOKUP($IF25,Data!$B:$CP,Daily!JM$10,0))/BO$11</f>
        <v>0.15143742171620578</v>
      </c>
      <c r="BP25" s="12">
        <f>(VLOOKUP($EG25,Data!$B:$CP,Daily!FO$10,0)+VLOOKUP($IF25,Data!$B:$CP,Daily!JN$10,0))/BP$11</f>
        <v>0.14858875535134444</v>
      </c>
      <c r="BQ25" s="12">
        <f>(VLOOKUP($EG25,Data!$B:$CP,Daily!FP$10,0)+VLOOKUP($IF25,Data!$B:$CP,Daily!JO$10,0))/BQ$11</f>
        <v>0.14128193393813768</v>
      </c>
      <c r="BR25" s="12">
        <f>(VLOOKUP($EG25,Data!$B:$CP,Daily!FQ$10,0)+VLOOKUP($IF25,Data!$B:$CP,Daily!JP$10,0))/BR$11</f>
        <v>0.16851522799551819</v>
      </c>
      <c r="BS25" s="12">
        <f>(VLOOKUP($EG25,Data!$B:$CP,Daily!FR$10,0)+VLOOKUP($IF25,Data!$B:$CP,Daily!JQ$10,0))/BS$11</f>
        <v>0.14012562714810572</v>
      </c>
      <c r="BT25" s="12">
        <f>(VLOOKUP($EG25,Data!$B:$CP,Daily!FS$10,0)+VLOOKUP($IF25,Data!$B:$CP,Daily!JR$10,0))/BT$11</f>
        <v>0.13974568657713482</v>
      </c>
      <c r="BU25" s="12">
        <f>(VLOOKUP($EG25,Data!$B:$CP,Daily!FT$10,0)+VLOOKUP($IF25,Data!$B:$CP,Daily!JS$10,0))/BU$11</f>
        <v>0.1588230245465469</v>
      </c>
      <c r="BV25" s="12">
        <f>(VLOOKUP($EG25,Data!$B:$CP,Daily!FU$10,0)+VLOOKUP($IF25,Data!$B:$CP,Daily!JT$10,0))/BV$11</f>
        <v>0.15860935743319207</v>
      </c>
      <c r="BW25" s="12">
        <f>(VLOOKUP($EG25,Data!$B:$CP,Daily!FV$10,0)+VLOOKUP($IF25,Data!$B:$CP,Daily!JU$10,0))/BW$11</f>
        <v>0.15079709948127426</v>
      </c>
      <c r="BX25" s="12">
        <f>(VLOOKUP($EG25,Data!$B:$CP,Daily!FW$10,0)+VLOOKUP($IF25,Data!$B:$CP,Daily!JV$10,0))/BX$11</f>
        <v>0.18261574900230362</v>
      </c>
      <c r="BY25" s="12">
        <f>(VLOOKUP($EG25,Data!$B:$CP,Daily!FX$10,0)+VLOOKUP($IF25,Data!$B:$CP,Daily!JW$10,0))/BY$11</f>
        <v>0.15302120995222102</v>
      </c>
      <c r="BZ25" s="12">
        <f>(VLOOKUP($EG25,Data!$B:$CP,Daily!FY$10,0)+VLOOKUP($IF25,Data!$B:$CP,Daily!JX$10,0))/BZ$11</f>
        <v>0.13591330162022963</v>
      </c>
      <c r="CA25" s="12">
        <f>(VLOOKUP($EG25,Data!$B:$CP,Daily!FZ$10,0)+VLOOKUP($IF25,Data!$B:$CP,Daily!JY$10,0))/CA$11</f>
        <v>0.13465158397909802</v>
      </c>
      <c r="CB25" s="12">
        <f>(VLOOKUP($EG25,Data!$B:$CP,Daily!GA$10,0)+VLOOKUP($IF25,Data!$B:$CP,Daily!JZ$10,0))/CB$11</f>
        <v>0.15936318863818577</v>
      </c>
      <c r="CC25" s="12">
        <f>(VLOOKUP($EG25,Data!$B:$CP,Daily!GB$10,0)+VLOOKUP($IF25,Data!$B:$CP,Daily!KA$10,0))/CC$11</f>
        <v>0.26633216490368211</v>
      </c>
      <c r="CD25" s="12">
        <f>(VLOOKUP($EG25,Data!$B:$CP,Daily!GC$10,0)+VLOOKUP($IF25,Data!$B:$CP,Daily!KB$10,0))/CD$11</f>
        <v>0.14841251940401481</v>
      </c>
      <c r="CE25" s="12">
        <f>(VLOOKUP($EG25,Data!$B:$CP,Daily!GD$10,0)+VLOOKUP($IF25,Data!$B:$CP,Daily!KC$10,0))/CE$11</f>
        <v>0.17078694324239957</v>
      </c>
      <c r="CF25" s="12">
        <f>(VLOOKUP($EG25,Data!$B:$CP,Daily!GE$10,0)+VLOOKUP($IF25,Data!$B:$CP,Daily!KD$10,0))/CF$11</f>
        <v>0.14583646814529477</v>
      </c>
      <c r="CG25" s="12">
        <f>(VLOOKUP($EG25,Data!$B:$CP,Daily!GF$10,0)+VLOOKUP($IF25,Data!$B:$CP,Daily!KE$10,0))/CG$11</f>
        <v>0.14072683088478957</v>
      </c>
      <c r="CH25" s="12">
        <f>(VLOOKUP($EG25,Data!$B:$CP,Daily!GG$10,0)+VLOOKUP($IF25,Data!$B:$CP,Daily!KF$10,0))/CH$11</f>
        <v>0.13685206614868062</v>
      </c>
      <c r="CI25" s="12">
        <f>(VLOOKUP($EG25,Data!$B:$CP,Daily!GH$10,0)+VLOOKUP($IF25,Data!$B:$CP,Daily!KG$10,0))/CI$11</f>
        <v>0.15562477179752759</v>
      </c>
      <c r="CJ25" s="12">
        <f>(VLOOKUP($EG25,Data!$B:$CP,Daily!GI$10,0)+VLOOKUP($IF25,Data!$B:$CP,Daily!KH$10,0))/CJ$11</f>
        <v>0.15549936788874841</v>
      </c>
      <c r="CK25" s="12">
        <f>(VLOOKUP($EG25,Data!$B:$CP,Daily!GJ$10,0)+VLOOKUP($IF25,Data!$B:$CP,Daily!KI$10,0))/CK$11</f>
        <v>0.14797602789673964</v>
      </c>
      <c r="CL25" s="12">
        <f>(VLOOKUP($EG25,Data!$B:$CP,Daily!GK$10,0)+VLOOKUP($IF25,Data!$B:$CP,Daily!KJ$10,0))/CL$11</f>
        <v>0.14373903313582381</v>
      </c>
      <c r="CM25" s="12">
        <f>(VLOOKUP($EG25,Data!$B:$CP,Daily!GL$10,0)+VLOOKUP($IF25,Data!$B:$CP,Daily!KK$10,0))/CM$11</f>
        <v>0.14353806698961222</v>
      </c>
      <c r="CN25" s="12">
        <f>(VLOOKUP($EG25,Data!$B:$CP,Daily!GM$10,0)+VLOOKUP($IF25,Data!$B:$CP,Daily!KL$10,0))/CN$11</f>
        <v>0.13955041175161362</v>
      </c>
      <c r="CO25" s="12">
        <f>(VLOOKUP($EG25,Data!$B:$CP,Daily!GN$10,0)+VLOOKUP($IF25,Data!$B:$CP,Daily!KM$10,0))/CO$11</f>
        <v>0.14845237084904403</v>
      </c>
      <c r="CP25" s="12">
        <f>(VLOOKUP($EG25,Data!$B:$CP,Daily!GO$10,0)+VLOOKUP($IF25,Data!$B:$CP,Daily!KN$10,0))/CP$11</f>
        <v>0.15878557995222942</v>
      </c>
      <c r="CQ25" s="12">
        <f>(VLOOKUP($EG25,Data!$B:$CP,Daily!GP$10,0)+VLOOKUP($IF25,Data!$B:$CP,Daily!KO$10,0))/CQ$11</f>
        <v>0.15896088230225747</v>
      </c>
      <c r="CR25" s="12">
        <f>(VLOOKUP($EG25,Data!$B:$CP,Daily!GQ$10,0)+VLOOKUP($IF25,Data!$B:$CP,Daily!KP$10,0))/CR$11</f>
        <v>0.15186499632373734</v>
      </c>
      <c r="CS25" s="12">
        <f>(VLOOKUP($EG25,Data!$B:$CP,Daily!GR$10,0)+VLOOKUP($IF25,Data!$B:$CP,Daily!KQ$10,0))/CS$11</f>
        <v>0.1548072000774797</v>
      </c>
      <c r="CT25" s="12">
        <f>(VLOOKUP($EG25,Data!$B:$CP,Daily!GS$10,0)+VLOOKUP($IF25,Data!$B:$CP,Daily!KR$10,0))/CT$11</f>
        <v>0.14264596710123598</v>
      </c>
      <c r="CU25" s="12">
        <f>(VLOOKUP($EG25,Data!$B:$CP,Daily!GT$10,0)+VLOOKUP($IF25,Data!$B:$CP,Daily!KS$10,0))/CU$11</f>
        <v>0.1442167098478824</v>
      </c>
      <c r="CV25" s="12">
        <f>(VLOOKUP($EG25,Data!$B:$CP,Daily!GU$10,0)+VLOOKUP($IF25,Data!$B:$CP,Daily!KT$10,0))/CV$11</f>
        <v>0.13185850515327904</v>
      </c>
      <c r="CW25" s="12">
        <f>(VLOOKUP($EG25,Data!$B:$CP,Daily!GV$10,0)+VLOOKUP($IF25,Data!$B:$CP,Daily!KU$10,0))/CW$11</f>
        <v>0.15120987046384068</v>
      </c>
      <c r="CX25" s="12">
        <f>(VLOOKUP($EG25,Data!$B:$CP,Daily!GW$10,0)+VLOOKUP($IF25,Data!$B:$CP,Daily!KV$10,0))/CX$11</f>
        <v>0.14400416084257062</v>
      </c>
      <c r="CY25" s="12">
        <f>(VLOOKUP($EG25,Data!$B:$CP,Daily!GX$10,0)+VLOOKUP($IF25,Data!$B:$CP,Daily!KW$10,0))/CY$11</f>
        <v>0.14445234753161409</v>
      </c>
      <c r="CZ25" s="12">
        <f>(VLOOKUP($EG25,Data!$B:$CP,Daily!GY$10,0)+VLOOKUP($IF25,Data!$B:$CP,Daily!KX$10,0))/CZ$11</f>
        <v>0.14762314880169919</v>
      </c>
      <c r="DA25" s="12">
        <f>(VLOOKUP($EG25,Data!$B:$CP,Daily!GZ$10,0)+VLOOKUP($IF25,Data!$B:$CP,Daily!KY$10,0))/DA$11</f>
        <v>0.14557402904646119</v>
      </c>
      <c r="DB25" s="12">
        <f>(VLOOKUP($EG25,Data!$B:$CP,Daily!HA$10,0)+VLOOKUP($IF25,Data!$B:$CP,Daily!KZ$10,0))/DB$11</f>
        <v>0.1366368903911154</v>
      </c>
      <c r="DC25" s="12">
        <f>(VLOOKUP($EG25,Data!$B:$CP,Daily!HB$10,0)+VLOOKUP($IF25,Data!$B:$CP,Daily!LA$10,0))/DC$11</f>
        <v>0.13752252971641077</v>
      </c>
      <c r="DD25" s="12">
        <f>(VLOOKUP($EG25,Data!$B:$CP,Daily!HC$10,0)+VLOOKUP($IF25,Data!$B:$CP,Daily!LB$10,0))/DD$11</f>
        <v>0.150882731205425</v>
      </c>
      <c r="DE25" s="12">
        <f>(VLOOKUP($EG25,Data!$B:$CP,Daily!HD$10,0)+VLOOKUP($IF25,Data!$B:$CP,Daily!LC$10,0))/DE$11</f>
        <v>0.15552791941300834</v>
      </c>
      <c r="DF25" s="12">
        <f>(VLOOKUP($EG25,Data!$B:$CP,Daily!HE$10,0)+VLOOKUP($IF25,Data!$B:$CP,Daily!LD$10,0))/DF$11</f>
        <v>0.14647832277155859</v>
      </c>
      <c r="DG25" s="12">
        <f>(VLOOKUP($EG25,Data!$B:$CP,Daily!HF$10,0)+VLOOKUP($IF25,Data!$B:$CP,Daily!LE$10,0))/DG$11</f>
        <v>0.186187820251213</v>
      </c>
      <c r="DH25" s="12">
        <f>(VLOOKUP($EG25,Data!$B:$CP,Daily!HG$10,0)+VLOOKUP($IF25,Data!$B:$CP,Daily!LF$10,0))/DH$11</f>
        <v>0.13657653552078586</v>
      </c>
      <c r="DI25" s="12">
        <f>(VLOOKUP($EG25,Data!$B:$CP,Daily!HH$10,0)+VLOOKUP($IF25,Data!$B:$CP,Daily!LG$10,0))/DI$11</f>
        <v>0.1285851310967327</v>
      </c>
      <c r="DJ25" s="12">
        <f>(VLOOKUP($EG25,Data!$B:$CP,Daily!HI$10,0)+VLOOKUP($IF25,Data!$B:$CP,Daily!LH$10,0))/DJ$11</f>
        <v>0.15171253679734592</v>
      </c>
      <c r="DK25" s="12">
        <f>(VLOOKUP($EG25,Data!$B:$CP,Daily!HJ$10,0)+VLOOKUP($IF25,Data!$B:$CP,Daily!LI$10,0))/DK$11</f>
        <v>0.14799511019923794</v>
      </c>
      <c r="DL25" s="12">
        <f>(VLOOKUP($EG25,Data!$B:$CP,Daily!HK$10,0)+VLOOKUP($IF25,Data!$B:$CP,Daily!LJ$10,0))/DL$11</f>
        <v>0.15025992308478761</v>
      </c>
      <c r="DM25" s="12">
        <f>(VLOOKUP($EG25,Data!$B:$CP,Daily!HL$10,0)+VLOOKUP($IF25,Data!$B:$CP,Daily!LK$10,0))/DM$11</f>
        <v>0.15046733244939681</v>
      </c>
      <c r="DN25" s="12">
        <f>(VLOOKUP($EG25,Data!$B:$CP,Daily!HM$10,0)+VLOOKUP($IF25,Data!$B:$CP,Daily!LL$10,0))/DN$11</f>
        <v>0.14856774431242517</v>
      </c>
      <c r="DO25" s="12">
        <f>(VLOOKUP($EG25,Data!$B:$CP,Daily!HN$10,0)+VLOOKUP($IF25,Data!$B:$CP,Daily!LM$10,0))/DO$11</f>
        <v>0.13302530389481518</v>
      </c>
      <c r="DP25" s="12">
        <f>(VLOOKUP($EG25,Data!$B:$CP,Daily!HO$10,0)+VLOOKUP($IF25,Data!$B:$CP,Daily!LN$10,0))/DP$11</f>
        <v>0.1369187029545483</v>
      </c>
      <c r="DQ25" s="12">
        <f>(VLOOKUP($EG25,Data!$B:$CP,Daily!HP$10,0)+VLOOKUP($IF25,Data!$B:$CP,Daily!LO$10,0))/DQ$11</f>
        <v>0.1323281104249566</v>
      </c>
      <c r="DR25" s="12">
        <f>(VLOOKUP($EG25,Data!$B:$CP,Daily!HQ$10,0)+VLOOKUP($IF25,Data!$B:$CP,Daily!LP$10,0))/DR$11</f>
        <v>0.14609450683506153</v>
      </c>
      <c r="DS25" s="12">
        <f>(VLOOKUP($EG25,Data!$B:$CP,Daily!HR$10,0)+VLOOKUP($IF25,Data!$B:$CP,Daily!LQ$10,0))/DS$11</f>
        <v>0.14262092097426413</v>
      </c>
      <c r="DT25" s="12">
        <f>(VLOOKUP($EG25,Data!$B:$CP,Daily!HS$10,0)+VLOOKUP($IF25,Data!$B:$CP,Daily!LR$10,0))/DT$11</f>
        <v>0.13961597562417094</v>
      </c>
      <c r="DU25" s="12">
        <f>(VLOOKUP($EG25,Data!$B:$CP,Daily!HT$10,0)+VLOOKUP($IF25,Data!$B:$CP,Daily!LS$10,0))/DU$11</f>
        <v>0.1389053402096157</v>
      </c>
      <c r="DV25" s="13"/>
      <c r="DW25" s="12">
        <f t="shared" si="16"/>
        <v>0.1389047833550445</v>
      </c>
      <c r="DX25" s="12">
        <f t="shared" si="17"/>
        <v>0.15218375198008599</v>
      </c>
      <c r="DY25" s="12">
        <f t="shared" ref="DY25" si="175">DX25-DW25</f>
        <v>1.3278968625041493E-2</v>
      </c>
      <c r="DZ25" s="12">
        <f t="shared" ref="DZ25" si="176">DX25+(0.75*DY25)</f>
        <v>0.1621429784488671</v>
      </c>
      <c r="EA25" s="12">
        <f t="shared" ref="EA25" si="177">DW25-(0.75*DY25)</f>
        <v>0.12894555688626338</v>
      </c>
      <c r="EB25" s="14"/>
      <c r="EC25" s="12">
        <f t="shared" ref="EC25" si="178">_xlfn.STDEV.P(AJ25:DU25)</f>
        <v>1.7415639536917476E-2</v>
      </c>
      <c r="ED25" s="12">
        <f t="shared" ref="ED25" si="179">SUMPRODUCT(DN25:DT25,DN$11:DT$11)/SUM(DN$11:DT$11)</f>
        <v>0.13953974718029441</v>
      </c>
      <c r="EE25" s="12">
        <f t="shared" ref="EE25" si="180">SUMPRODUCT(CR25:DT25,CR$11:DT$11)/SUM(CR$11:DT$11)</f>
        <v>0.14495469970350316</v>
      </c>
      <c r="EF25" s="1"/>
      <c r="EG25" s="7" t="s">
        <v>320</v>
      </c>
      <c r="EH25" s="7" t="s">
        <v>17</v>
      </c>
      <c r="EI25" s="12">
        <f>VLOOKUP($EG25,Data!$B:$CP,Daily!EI$10,0)/EI$11</f>
        <v>0.13292807741215149</v>
      </c>
      <c r="EJ25" s="12">
        <f>VLOOKUP($EG25,Data!$B:$CP,Daily!EJ$10,0)/EJ$11</f>
        <v>0.12934705860492771</v>
      </c>
      <c r="EK25" s="12">
        <f>VLOOKUP($EG25,Data!$B:$CP,Daily!EK$10,0)/EK$11</f>
        <v>0.1480551838693305</v>
      </c>
      <c r="EL25" s="12">
        <f>VLOOKUP($EG25,Data!$B:$CP,Daily!EL$10,0)/EL$11</f>
        <v>0.14277010560519904</v>
      </c>
      <c r="EM25" s="12">
        <f>VLOOKUP($EG25,Data!$B:$CP,Daily!EM$10,0)/EM$11</f>
        <v>0.1415909133861244</v>
      </c>
      <c r="EN25" s="12">
        <f>VLOOKUP($EG25,Data!$B:$CP,Daily!EN$10,0)/EN$11</f>
        <v>0.1404920996776983</v>
      </c>
      <c r="EO25" s="12">
        <f>VLOOKUP($EG25,Data!$B:$CP,Daily!EO$10,0)/EO$11</f>
        <v>0.1290491765065814</v>
      </c>
      <c r="EP25" s="12">
        <f>VLOOKUP($EG25,Data!$B:$CP,Daily!EP$10,0)/EP$11</f>
        <v>0.12808721993286576</v>
      </c>
      <c r="EQ25" s="12">
        <f>VLOOKUP($EG25,Data!$B:$CP,Daily!EQ$10,0)/EQ$11</f>
        <v>0.12755745688531175</v>
      </c>
      <c r="ER25" s="12">
        <f>VLOOKUP($EG25,Data!$B:$CP,Daily!ER$10,0)/ER$11</f>
        <v>0.1511404206515104</v>
      </c>
      <c r="ES25" s="12">
        <f>VLOOKUP($EG25,Data!$B:$CP,Daily!ES$10,0)/ES$11</f>
        <v>0.14753301308854702</v>
      </c>
      <c r="ET25" s="12">
        <f>VLOOKUP($EG25,Data!$B:$CP,Daily!ET$10,0)/ET$11</f>
        <v>0.14270997813035657</v>
      </c>
      <c r="EU25" s="12">
        <f>VLOOKUP($EG25,Data!$B:$CP,Daily!EU$10,0)/EU$11</f>
        <v>0.15912788273668893</v>
      </c>
      <c r="EV25" s="12">
        <f>VLOOKUP($EG25,Data!$B:$CP,Daily!EV$10,0)/EV$11</f>
        <v>0.12855339910424329</v>
      </c>
      <c r="EW25" s="12">
        <f>VLOOKUP($EG25,Data!$B:$CP,Daily!EW$10,0)/EW$11</f>
        <v>0.12143917206235799</v>
      </c>
      <c r="EX25" s="12">
        <f>VLOOKUP($EG25,Data!$B:$CP,Daily!EX$10,0)/EX$11</f>
        <v>0.1238253802522787</v>
      </c>
      <c r="EY25" s="12">
        <f>VLOOKUP($EG25,Data!$B:$CP,Daily!EY$10,0)/EY$11</f>
        <v>0.1478403458428055</v>
      </c>
      <c r="EZ25" s="12">
        <f>VLOOKUP($EG25,Data!$B:$CP,Daily!EZ$10,0)/EZ$11</f>
        <v>0.14747561200968712</v>
      </c>
      <c r="FA25" s="12">
        <f>VLOOKUP($EG25,Data!$B:$CP,Daily!FA$10,0)/FA$11</f>
        <v>0.13979271703920351</v>
      </c>
      <c r="FB25" s="12">
        <f>VLOOKUP($EG25,Data!$B:$CP,Daily!FB$10,0)/FB$11</f>
        <v>0.18526076905489741</v>
      </c>
      <c r="FC25" s="12">
        <f>VLOOKUP($EG25,Data!$B:$CP,Daily!FC$10,0)/FC$11</f>
        <v>0.13273996713407463</v>
      </c>
      <c r="FD25" s="12">
        <f>VLOOKUP($EG25,Data!$B:$CP,Daily!FD$10,0)/FD$11</f>
        <v>0.17743163504853754</v>
      </c>
      <c r="FE25" s="12">
        <f>VLOOKUP($EG25,Data!$B:$CP,Daily!FE$10,0)/FE$11</f>
        <v>0.1301562524148803</v>
      </c>
      <c r="FF25" s="12">
        <f>VLOOKUP($EG25,Data!$B:$CP,Daily!FF$10,0)/FF$11</f>
        <v>0.15211628652159981</v>
      </c>
      <c r="FG25" s="12">
        <f>VLOOKUP($EG25,Data!$B:$CP,Daily!FG$10,0)/FG$11</f>
        <v>0.14916227666609369</v>
      </c>
      <c r="FH25" s="12">
        <f>VLOOKUP($EG25,Data!$B:$CP,Daily!FH$10,0)/FH$11</f>
        <v>0.14280593152170112</v>
      </c>
      <c r="FI25" s="12">
        <f>VLOOKUP($EG25,Data!$B:$CP,Daily!FI$10,0)/FI$11</f>
        <v>0.14324957255261048</v>
      </c>
      <c r="FJ25" s="12">
        <f>VLOOKUP($EG25,Data!$B:$CP,Daily!FJ$10,0)/FJ$11</f>
        <v>0.13487229154826988</v>
      </c>
      <c r="FK25" s="12">
        <f>VLOOKUP($EG25,Data!$B:$CP,Daily!FK$10,0)/FK$11</f>
        <v>0.13841025885797018</v>
      </c>
      <c r="FL25" s="12">
        <f>VLOOKUP($EG25,Data!$B:$CP,Daily!FL$10,0)/FL$11</f>
        <v>0.12656387201011557</v>
      </c>
      <c r="FM25" s="12">
        <f>VLOOKUP($EG25,Data!$B:$CP,Daily!FM$10,0)/FM$11</f>
        <v>0.14196278679350868</v>
      </c>
      <c r="FN25" s="12">
        <f>VLOOKUP($EG25,Data!$B:$CP,Daily!FN$10,0)/FN$11</f>
        <v>0.14789846598335282</v>
      </c>
      <c r="FO25" s="12">
        <f>VLOOKUP($EG25,Data!$B:$CP,Daily!FO$10,0)/FO$11</f>
        <v>0.14480644795095923</v>
      </c>
      <c r="FP25" s="12">
        <f>VLOOKUP($EG25,Data!$B:$CP,Daily!FP$10,0)/FP$11</f>
        <v>0.13819006448869675</v>
      </c>
      <c r="FQ25" s="12">
        <f>VLOOKUP($EG25,Data!$B:$CP,Daily!FQ$10,0)/FQ$11</f>
        <v>0.16455034359127577</v>
      </c>
      <c r="FR25" s="12">
        <f>VLOOKUP($EG25,Data!$B:$CP,Daily!FR$10,0)/FR$11</f>
        <v>0.1361314913298281</v>
      </c>
      <c r="FS25" s="12">
        <f>VLOOKUP($EG25,Data!$B:$CP,Daily!FS$10,0)/FS$11</f>
        <v>0.13612824991038674</v>
      </c>
      <c r="FT25" s="12">
        <f>VLOOKUP($EG25,Data!$B:$CP,Daily!FT$10,0)/FT$11</f>
        <v>0.15389857459253792</v>
      </c>
      <c r="FU25" s="12">
        <f>VLOOKUP($EG25,Data!$B:$CP,Daily!FU$10,0)/FU$11</f>
        <v>0.15469601807516117</v>
      </c>
      <c r="FV25" s="12">
        <f>VLOOKUP($EG25,Data!$B:$CP,Daily!FV$10,0)/FV$11</f>
        <v>0.14571077120547651</v>
      </c>
      <c r="FW25" s="12">
        <f>VLOOKUP($EG25,Data!$B:$CP,Daily!FW$10,0)/FW$11</f>
        <v>0.17712274827677513</v>
      </c>
      <c r="FX25" s="12">
        <f>VLOOKUP($EG25,Data!$B:$CP,Daily!FX$10,0)/FX$11</f>
        <v>0.14986527694864391</v>
      </c>
      <c r="FY25" s="12">
        <f>VLOOKUP($EG25,Data!$B:$CP,Daily!FY$10,0)/FY$11</f>
        <v>0.13100777024633334</v>
      </c>
      <c r="FZ25" s="12">
        <f>VLOOKUP($EG25,Data!$B:$CP,Daily!FZ$10,0)/FZ$11</f>
        <v>0.13056398385936377</v>
      </c>
      <c r="GA25" s="12">
        <f>VLOOKUP($EG25,Data!$B:$CP,Daily!GA$10,0)/GA$11</f>
        <v>0.15576732823194492</v>
      </c>
      <c r="GB25" s="12">
        <f>VLOOKUP($EG25,Data!$B:$CP,Daily!GB$10,0)/GB$11</f>
        <v>0.25938242764896102</v>
      </c>
      <c r="GC25" s="12">
        <f>VLOOKUP($EG25,Data!$B:$CP,Daily!GC$10,0)/GC$11</f>
        <v>0.14560244817510676</v>
      </c>
      <c r="GD25" s="12">
        <f>VLOOKUP($EG25,Data!$B:$CP,Daily!GD$10,0)/GD$11</f>
        <v>0.1676926021018387</v>
      </c>
      <c r="GE25" s="12">
        <f>VLOOKUP($EG25,Data!$B:$CP,Daily!GE$10,0)/GE$11</f>
        <v>0.14324040684599665</v>
      </c>
      <c r="GF25" s="12">
        <f>VLOOKUP($EG25,Data!$B:$CP,Daily!GF$10,0)/GF$11</f>
        <v>0.13696872882176397</v>
      </c>
      <c r="GG25" s="12">
        <f>VLOOKUP($EG25,Data!$B:$CP,Daily!GG$10,0)/GG$11</f>
        <v>0.13267014527572357</v>
      </c>
      <c r="GH25" s="12">
        <f>VLOOKUP($EG25,Data!$B:$CP,Daily!GH$10,0)/GH$11</f>
        <v>0.15184420182944822</v>
      </c>
      <c r="GI25" s="12">
        <f>VLOOKUP($EG25,Data!$B:$CP,Daily!GI$10,0)/GI$11</f>
        <v>0.15117537332660022</v>
      </c>
      <c r="GJ25" s="12">
        <f>VLOOKUP($EG25,Data!$B:$CP,Daily!GJ$10,0)/GJ$11</f>
        <v>0.14355008787346221</v>
      </c>
      <c r="GK25" s="12">
        <f>VLOOKUP($EG25,Data!$B:$CP,Daily!GK$10,0)/GK$11</f>
        <v>0.14063324759327372</v>
      </c>
      <c r="GL25" s="12">
        <f>VLOOKUP($EG25,Data!$B:$CP,Daily!GL$10,0)/GL$11</f>
        <v>0.13918472898023071</v>
      </c>
      <c r="GM25" s="12">
        <f>VLOOKUP($EG25,Data!$B:$CP,Daily!GM$10,0)/GM$11</f>
        <v>0.13530005926890554</v>
      </c>
      <c r="GN25" s="12">
        <f>VLOOKUP($EG25,Data!$B:$CP,Daily!GN$10,0)/GN$11</f>
        <v>0.14451406904809419</v>
      </c>
      <c r="GO25" s="12">
        <f>VLOOKUP($EG25,Data!$B:$CP,Daily!GO$10,0)/GO$11</f>
        <v>0.15583747282637234</v>
      </c>
      <c r="GP25" s="12">
        <f>VLOOKUP($EG25,Data!$B:$CP,Daily!GP$10,0)/GP$11</f>
        <v>0.1549712258035166</v>
      </c>
      <c r="GQ25" s="12">
        <f>VLOOKUP($EG25,Data!$B:$CP,Daily!GQ$10,0)/GQ$11</f>
        <v>0.14653797656134104</v>
      </c>
      <c r="GR25" s="12">
        <f>VLOOKUP($EG25,Data!$B:$CP,Daily!GR$10,0)/GR$11</f>
        <v>0.14916358145415845</v>
      </c>
      <c r="GS25" s="12">
        <f>VLOOKUP($EG25,Data!$B:$CP,Daily!GS$10,0)/GS$11</f>
        <v>0.13756812950809855</v>
      </c>
      <c r="GT25" s="12">
        <f>VLOOKUP($EG25,Data!$B:$CP,Daily!GT$10,0)/GT$11</f>
        <v>0.13857051086993272</v>
      </c>
      <c r="GU25" s="12">
        <f>VLOOKUP($EG25,Data!$B:$CP,Daily!GU$10,0)/GU$11</f>
        <v>0.12725157742606366</v>
      </c>
      <c r="GV25" s="12">
        <f>VLOOKUP($EG25,Data!$B:$CP,Daily!GV$10,0)/GV$11</f>
        <v>0.1465353002014044</v>
      </c>
      <c r="GW25" s="12">
        <f>VLOOKUP($EG25,Data!$B:$CP,Daily!GW$10,0)/GW$11</f>
        <v>0.14032690522842117</v>
      </c>
      <c r="GX25" s="12">
        <f>VLOOKUP($EG25,Data!$B:$CP,Daily!GX$10,0)/GX$11</f>
        <v>0.13912137351549836</v>
      </c>
      <c r="GY25" s="12">
        <f>VLOOKUP($EG25,Data!$B:$CP,Daily!GY$10,0)/GY$11</f>
        <v>0.14298969159920666</v>
      </c>
      <c r="GZ25" s="12">
        <f>VLOOKUP($EG25,Data!$B:$CP,Daily!GZ$10,0)/GZ$11</f>
        <v>0.14146134239592184</v>
      </c>
      <c r="HA25" s="12">
        <f>VLOOKUP($EG25,Data!$B:$CP,Daily!HA$10,0)/HA$11</f>
        <v>0.13189524795033034</v>
      </c>
      <c r="HB25" s="12">
        <f>VLOOKUP($EG25,Data!$B:$CP,Daily!HB$10,0)/HB$11</f>
        <v>0.13280165655080314</v>
      </c>
      <c r="HC25" s="12">
        <f>VLOOKUP($EG25,Data!$B:$CP,Daily!HC$10,0)/HC$11</f>
        <v>0.1471773412375528</v>
      </c>
      <c r="HD25" s="12">
        <f>VLOOKUP($EG25,Data!$B:$CP,Daily!HD$10,0)/HD$11</f>
        <v>0.15189638617318435</v>
      </c>
      <c r="HE25" s="12">
        <f>VLOOKUP($EG25,Data!$B:$CP,Daily!HE$10,0)/HE$11</f>
        <v>0.14187301325564991</v>
      </c>
      <c r="HF25" s="12">
        <f>VLOOKUP($EG25,Data!$B:$CP,Daily!HF$10,0)/HF$11</f>
        <v>0.17988702295271639</v>
      </c>
      <c r="HG25" s="12">
        <f>VLOOKUP($EG25,Data!$B:$CP,Daily!HG$10,0)/HG$11</f>
        <v>0.13174351705161344</v>
      </c>
      <c r="HH25" s="12">
        <f>VLOOKUP($EG25,Data!$B:$CP,Daily!HH$10,0)/HH$11</f>
        <v>0.12409765061031632</v>
      </c>
      <c r="HI25" s="12">
        <f>VLOOKUP($EG25,Data!$B:$CP,Daily!HI$10,0)/HI$11</f>
        <v>0.14751292762370954</v>
      </c>
      <c r="HJ25" s="12">
        <f>VLOOKUP($EG25,Data!$B:$CP,Daily!HJ$10,0)/HJ$11</f>
        <v>0.14337755237212119</v>
      </c>
      <c r="HK25" s="12">
        <f>VLOOKUP($EG25,Data!$B:$CP,Daily!HK$10,0)/HK$11</f>
        <v>0.14549856694982771</v>
      </c>
      <c r="HL25" s="12">
        <f>VLOOKUP($EG25,Data!$B:$CP,Daily!HL$10,0)/HL$11</f>
        <v>0.1479180515075591</v>
      </c>
      <c r="HM25" s="12">
        <f>VLOOKUP($EG25,Data!$B:$CP,Daily!HM$10,0)/HM$11</f>
        <v>0.14516129032258066</v>
      </c>
      <c r="HN25" s="12">
        <f>VLOOKUP($EG25,Data!$B:$CP,Daily!HN$10,0)/HN$11</f>
        <v>0.1316406598667608</v>
      </c>
      <c r="HO25" s="12">
        <f>VLOOKUP($EG25,Data!$B:$CP,Daily!HO$10,0)/HO$11</f>
        <v>0.13502241086865674</v>
      </c>
      <c r="HP25" s="12">
        <f>VLOOKUP($EG25,Data!$B:$CP,Daily!HP$10,0)/HP$11</f>
        <v>0.13158918044516341</v>
      </c>
      <c r="HQ25" s="12">
        <f>VLOOKUP($EG25,Data!$B:$CP,Daily!HQ$10,0)/HQ$11</f>
        <v>0.14469773933518795</v>
      </c>
      <c r="HR25" s="12">
        <f>VLOOKUP($EG25,Data!$B:$CP,Daily!HR$10,0)/HR$11</f>
        <v>0.13963346087602233</v>
      </c>
      <c r="HS25" s="12">
        <f>VLOOKUP($EG25,Data!$B:$CP,Daily!HS$10,0)/HS$11</f>
        <v>0.13565798286136249</v>
      </c>
      <c r="HT25" s="12">
        <f>VLOOKUP($EG25,Data!$B:$CP,Daily!HT$10,0)/HT$11</f>
        <v>0.13548730570174292</v>
      </c>
      <c r="HU25" s="13"/>
      <c r="HV25" s="40">
        <f t="shared" si="39"/>
        <v>0.13502241086865674</v>
      </c>
      <c r="HW25" s="40">
        <f t="shared" si="40"/>
        <v>0.1479180515075591</v>
      </c>
      <c r="HX25" s="40">
        <f t="shared" ref="HX25" si="181">HW25-HV25</f>
        <v>1.2895640638902361E-2</v>
      </c>
      <c r="HY25" s="40">
        <f t="shared" ref="HY25" si="182">HW25+(0.75*HX25)</f>
        <v>0.15758978198673587</v>
      </c>
      <c r="HZ25" s="40">
        <f t="shared" ref="HZ25" si="183">HV25-(0.75*HX25)</f>
        <v>0.12535068038947997</v>
      </c>
      <c r="IA25" s="42"/>
      <c r="IB25" s="12">
        <f t="shared" ref="IB25" si="184">_xlfn.STDEV.P(FM25:HT25)</f>
        <v>1.8252830113290808E-2</v>
      </c>
      <c r="IC25" s="12">
        <f t="shared" ref="IC25" si="185">SUMPRODUCT(HM25:HS25,HM$11:HS$11)/SUM(HM$11:HS$11)</f>
        <v>0.1373202771188935</v>
      </c>
      <c r="ID25" s="12">
        <f t="shared" si="82"/>
        <v>0.14090298851655245</v>
      </c>
      <c r="IE25" s="1"/>
      <c r="IF25" s="7" t="s">
        <v>321</v>
      </c>
      <c r="IG25" s="7" t="s">
        <v>17</v>
      </c>
      <c r="IH25" s="12">
        <f>VLOOKUP($IF25,Data!$B:$CP,Daily!IH$10,0)/IH$11</f>
        <v>0.15116736298844924</v>
      </c>
      <c r="II25" s="12">
        <f>VLOOKUP($IF25,Data!$B:$CP,Daily!II$10,0)/II$11</f>
        <v>0.15066697332106715</v>
      </c>
      <c r="IJ25" s="12">
        <f>VLOOKUP($IF25,Data!$B:$CP,Daily!IJ$10,0)/IJ$11</f>
        <v>0.16602349959682064</v>
      </c>
      <c r="IK25" s="12">
        <f>VLOOKUP($IF25,Data!$B:$CP,Daily!IK$10,0)/IK$11</f>
        <v>0.15682702402272586</v>
      </c>
      <c r="IL25" s="12">
        <f>VLOOKUP($IF25,Data!$B:$CP,Daily!IL$10,0)/IL$11</f>
        <v>0.16228334135772748</v>
      </c>
      <c r="IM25" s="12">
        <f>VLOOKUP($IF25,Data!$B:$CP,Daily!IM$10,0)/IM$11</f>
        <v>0.15752565143574224</v>
      </c>
      <c r="IN25" s="12">
        <f>VLOOKUP($IF25,Data!$B:$CP,Daily!IN$10,0)/IN$11</f>
        <v>0.15034393134816607</v>
      </c>
      <c r="IO25" s="12">
        <f>VLOOKUP($IF25,Data!$B:$CP,Daily!IO$10,0)/IO$11</f>
        <v>0.14850383932581868</v>
      </c>
      <c r="IP25" s="12">
        <f>VLOOKUP($IF25,Data!$B:$CP,Daily!IP$10,0)/IP$11</f>
        <v>0.14860694860694862</v>
      </c>
      <c r="IQ25" s="12">
        <f>VLOOKUP($IF25,Data!$B:$CP,Daily!IQ$10,0)/IQ$11</f>
        <v>0.16664738546968996</v>
      </c>
      <c r="IR25" s="12">
        <f>VLOOKUP($IF25,Data!$B:$CP,Daily!IR$10,0)/IR$11</f>
        <v>0.16519549947162304</v>
      </c>
      <c r="IS25" s="12">
        <f>VLOOKUP($IF25,Data!$B:$CP,Daily!IS$10,0)/IS$11</f>
        <v>0.15849886030608923</v>
      </c>
      <c r="IT25" s="12">
        <f>VLOOKUP($IF25,Data!$B:$CP,Daily!IT$10,0)/IT$11</f>
        <v>0.17576880906385423</v>
      </c>
      <c r="IU25" s="12">
        <f>VLOOKUP($IF25,Data!$B:$CP,Daily!IU$10,0)/IU$11</f>
        <v>0.14681054099684357</v>
      </c>
      <c r="IV25" s="12">
        <f>VLOOKUP($IF25,Data!$B:$CP,Daily!IV$10,0)/IV$11</f>
        <v>0.14603890611784606</v>
      </c>
      <c r="IW25" s="12">
        <f>VLOOKUP($IF25,Data!$B:$CP,Daily!IW$10,0)/IW$11</f>
        <v>0.14461433910975197</v>
      </c>
      <c r="IX25" s="12">
        <f>VLOOKUP($IF25,Data!$B:$CP,Daily!IX$10,0)/IX$11</f>
        <v>0.16586453809132529</v>
      </c>
      <c r="IY25" s="12">
        <f>VLOOKUP($IF25,Data!$B:$CP,Daily!IY$10,0)/IY$11</f>
        <v>0.16055610957939814</v>
      </c>
      <c r="IZ25" s="12">
        <f>VLOOKUP($IF25,Data!$B:$CP,Daily!IZ$10,0)/IZ$11</f>
        <v>0.16080429845455049</v>
      </c>
      <c r="JA25" s="12">
        <f>VLOOKUP($IF25,Data!$B:$CP,Daily!JA$10,0)/JA$11</f>
        <v>0.21512131715771229</v>
      </c>
      <c r="JB25" s="12">
        <f>VLOOKUP($IF25,Data!$B:$CP,Daily!JB$10,0)/JB$11</f>
        <v>0.14939008150002664</v>
      </c>
      <c r="JC25" s="12">
        <f>VLOOKUP($IF25,Data!$B:$CP,Daily!JC$10,0)/JC$11</f>
        <v>0.19017056222362602</v>
      </c>
      <c r="JD25" s="12">
        <f>VLOOKUP($IF25,Data!$B:$CP,Daily!JD$10,0)/JD$11</f>
        <v>0.14888079125455492</v>
      </c>
      <c r="JE25" s="12">
        <f>VLOOKUP($IF25,Data!$B:$CP,Daily!JE$10,0)/JE$11</f>
        <v>0.16640654263953053</v>
      </c>
      <c r="JF25" s="12">
        <f>VLOOKUP($IF25,Data!$B:$CP,Daily!JF$10,0)/JF$11</f>
        <v>0.16356647229370949</v>
      </c>
      <c r="JG25" s="12">
        <f>VLOOKUP($IF25,Data!$B:$CP,Daily!JG$10,0)/JG$11</f>
        <v>0.1643139632227707</v>
      </c>
      <c r="JH25" s="12">
        <f>VLOOKUP($IF25,Data!$B:$CP,Daily!JH$10,0)/JH$11</f>
        <v>0.16211129079292702</v>
      </c>
      <c r="JI25" s="12">
        <f>VLOOKUP($IF25,Data!$B:$CP,Daily!JI$10,0)/JI$11</f>
        <v>0.15170923878510612</v>
      </c>
      <c r="JJ25" s="12">
        <f>VLOOKUP($IF25,Data!$B:$CP,Daily!JJ$10,0)/JJ$11</f>
        <v>0.1550944737911418</v>
      </c>
      <c r="JK25" s="12">
        <f>VLOOKUP($IF25,Data!$B:$CP,Daily!JK$10,0)/JK$11</f>
        <v>0.14654305819278454</v>
      </c>
      <c r="JL25" s="12">
        <f>VLOOKUP($IF25,Data!$B:$CP,Daily!JL$10,0)/JL$11</f>
        <v>0.15937956614589188</v>
      </c>
      <c r="JM25" s="12">
        <f>VLOOKUP($IF25,Data!$B:$CP,Daily!JM$10,0)/JM$11</f>
        <v>0.16284447260057017</v>
      </c>
      <c r="JN25" s="12">
        <f>VLOOKUP($IF25,Data!$B:$CP,Daily!JN$10,0)/JN$11</f>
        <v>0.16107751511819682</v>
      </c>
      <c r="JO25" s="12">
        <f>VLOOKUP($IF25,Data!$B:$CP,Daily!JO$10,0)/JO$11</f>
        <v>0.15105882352941177</v>
      </c>
      <c r="JP25" s="12">
        <f>VLOOKUP($IF25,Data!$B:$CP,Daily!JP$10,0)/JP$11</f>
        <v>0.18090769015268246</v>
      </c>
      <c r="JQ25" s="12">
        <f>VLOOKUP($IF25,Data!$B:$CP,Daily!JQ$10,0)/JQ$11</f>
        <v>0.15205796970992641</v>
      </c>
      <c r="JR25" s="12">
        <f>VLOOKUP($IF25,Data!$B:$CP,Daily!JR$10,0)/JR$11</f>
        <v>0.15089947089947089</v>
      </c>
      <c r="JS25" s="12">
        <f>VLOOKUP($IF25,Data!$B:$CP,Daily!JS$10,0)/JS$11</f>
        <v>0.17405304139101926</v>
      </c>
      <c r="JT25" s="12">
        <f>VLOOKUP($IF25,Data!$B:$CP,Daily!JT$10,0)/JT$11</f>
        <v>0.17090565669065685</v>
      </c>
      <c r="JU25" s="12">
        <f>VLOOKUP($IF25,Data!$B:$CP,Daily!JU$10,0)/JU$11</f>
        <v>0.16705607476635514</v>
      </c>
      <c r="JV25" s="12">
        <f>VLOOKUP($IF25,Data!$B:$CP,Daily!JV$10,0)/JV$11</f>
        <v>0.19998379604623528</v>
      </c>
      <c r="JW25" s="12">
        <f>VLOOKUP($IF25,Data!$B:$CP,Daily!JW$10,0)/JW$11</f>
        <v>0.1629243348606435</v>
      </c>
      <c r="JX25" s="12">
        <f>VLOOKUP($IF25,Data!$B:$CP,Daily!JX$10,0)/JX$11</f>
        <v>0.15121160786624438</v>
      </c>
      <c r="JY25" s="12">
        <f>VLOOKUP($IF25,Data!$B:$CP,Daily!JY$10,0)/JY$11</f>
        <v>0.14754866885440054</v>
      </c>
      <c r="JZ25" s="12">
        <f>VLOOKUP($IF25,Data!$B:$CP,Daily!JZ$10,0)/JZ$11</f>
        <v>0.1705268436393268</v>
      </c>
      <c r="KA25" s="12">
        <f>VLOOKUP($IF25,Data!$B:$CP,Daily!KA$10,0)/KA$11</f>
        <v>0.28836637666159964</v>
      </c>
      <c r="KB25" s="12">
        <f>VLOOKUP($IF25,Data!$B:$CP,Daily!KB$10,0)/KB$11</f>
        <v>0.15768309377138945</v>
      </c>
      <c r="KC25" s="12">
        <f>VLOOKUP($IF25,Data!$B:$CP,Daily!KC$10,0)/KC$11</f>
        <v>0.18100882391676545</v>
      </c>
      <c r="KD25" s="12">
        <f>VLOOKUP($IF25,Data!$B:$CP,Daily!KD$10,0)/KD$11</f>
        <v>0.15418379256101894</v>
      </c>
      <c r="KE25" s="12">
        <f>VLOOKUP($IF25,Data!$B:$CP,Daily!KE$10,0)/KE$11</f>
        <v>0.15266882018151054</v>
      </c>
      <c r="KF25" s="12">
        <f>VLOOKUP($IF25,Data!$B:$CP,Daily!KF$10,0)/KF$11</f>
        <v>0.15004262574595056</v>
      </c>
      <c r="KG25" s="12">
        <f>VLOOKUP($IF25,Data!$B:$CP,Daily!KG$10,0)/KG$11</f>
        <v>0.16744028772555408</v>
      </c>
      <c r="KH25" s="12">
        <f>VLOOKUP($IF25,Data!$B:$CP,Daily!KH$10,0)/KH$11</f>
        <v>0.1693383468566528</v>
      </c>
      <c r="KI25" s="12">
        <f>VLOOKUP($IF25,Data!$B:$CP,Daily!KI$10,0)/KI$11</f>
        <v>0.16157334917121105</v>
      </c>
      <c r="KJ25" s="12">
        <f>VLOOKUP($IF25,Data!$B:$CP,Daily!KJ$10,0)/KJ$11</f>
        <v>0.15350958116977254</v>
      </c>
      <c r="KK25" s="12">
        <f>VLOOKUP($IF25,Data!$B:$CP,Daily!KK$10,0)/KK$11</f>
        <v>0.15742348599956588</v>
      </c>
      <c r="KL25" s="12">
        <f>VLOOKUP($IF25,Data!$B:$CP,Daily!KL$10,0)/KL$11</f>
        <v>0.15314185040841385</v>
      </c>
      <c r="KM25" s="12">
        <f>VLOOKUP($IF25,Data!$B:$CP,Daily!KM$10,0)/KM$11</f>
        <v>0.1608839166477688</v>
      </c>
      <c r="KN25" s="12">
        <f>VLOOKUP($IF25,Data!$B:$CP,Daily!KN$10,0)/KN$11</f>
        <v>0.16790051302032599</v>
      </c>
      <c r="KO25" s="12">
        <f>VLOOKUP($IF25,Data!$B:$CP,Daily!KO$10,0)/KO$11</f>
        <v>0.17142958697661193</v>
      </c>
      <c r="KP25" s="12">
        <f>VLOOKUP($IF25,Data!$B:$CP,Daily!KP$10,0)/KP$11</f>
        <v>0.16896880209573709</v>
      </c>
      <c r="KQ25" s="12">
        <f>VLOOKUP($IF25,Data!$B:$CP,Daily!KQ$10,0)/KQ$11</f>
        <v>0.17272753531093846</v>
      </c>
      <c r="KR25" s="12">
        <f>VLOOKUP($IF25,Data!$B:$CP,Daily!KR$10,0)/KR$11</f>
        <v>0.15882144511979068</v>
      </c>
      <c r="KS25" s="12">
        <f>VLOOKUP($IF25,Data!$B:$CP,Daily!KS$10,0)/KS$11</f>
        <v>0.16197108228790133</v>
      </c>
      <c r="KT25" s="12">
        <f>VLOOKUP($IF25,Data!$B:$CP,Daily!KT$10,0)/KT$11</f>
        <v>0.14557360533937791</v>
      </c>
      <c r="KU25" s="12">
        <f>VLOOKUP($IF25,Data!$B:$CP,Daily!KU$10,0)/KU$11</f>
        <v>0.16552739802156274</v>
      </c>
      <c r="KV25" s="12">
        <f>VLOOKUP($IF25,Data!$B:$CP,Daily!KV$10,0)/KV$11</f>
        <v>0.15542976155509866</v>
      </c>
      <c r="KW25" s="12">
        <f>VLOOKUP($IF25,Data!$B:$CP,Daily!KW$10,0)/KW$11</f>
        <v>0.16143651358258898</v>
      </c>
      <c r="KX25" s="12">
        <f>VLOOKUP($IF25,Data!$B:$CP,Daily!KX$10,0)/KX$11</f>
        <v>0.16235453315290935</v>
      </c>
      <c r="KY25" s="12">
        <f>VLOOKUP($IF25,Data!$B:$CP,Daily!KY$10,0)/KY$11</f>
        <v>0.15845644145122745</v>
      </c>
      <c r="KZ25" s="12">
        <f>VLOOKUP($IF25,Data!$B:$CP,Daily!KZ$10,0)/KZ$11</f>
        <v>0.15151061173533084</v>
      </c>
      <c r="LA25" s="12">
        <f>VLOOKUP($IF25,Data!$B:$CP,Daily!LA$10,0)/LA$11</f>
        <v>0.15249197097656714</v>
      </c>
      <c r="LB25" s="12">
        <f>VLOOKUP($IF25,Data!$B:$CP,Daily!LB$10,0)/LB$11</f>
        <v>0.16226347732952517</v>
      </c>
      <c r="LC25" s="12">
        <f>VLOOKUP($IF25,Data!$B:$CP,Daily!LC$10,0)/LC$11</f>
        <v>0.16701764076362757</v>
      </c>
      <c r="LD25" s="12">
        <f>VLOOKUP($IF25,Data!$B:$CP,Daily!LD$10,0)/LD$11</f>
        <v>0.16121091346012953</v>
      </c>
      <c r="LE25" s="12">
        <f>VLOOKUP($IF25,Data!$B:$CP,Daily!LE$10,0)/LE$11</f>
        <v>0.20630006788866259</v>
      </c>
      <c r="LF25" s="12">
        <f>VLOOKUP($IF25,Data!$B:$CP,Daily!LF$10,0)/LF$11</f>
        <v>0.15180494981871684</v>
      </c>
      <c r="LG25" s="12">
        <f>VLOOKUP($IF25,Data!$B:$CP,Daily!LG$10,0)/LG$11</f>
        <v>0.14282409014136646</v>
      </c>
      <c r="LH25" s="12">
        <f>VLOOKUP($IF25,Data!$B:$CP,Daily!LH$10,0)/LH$11</f>
        <v>0.16514013375958578</v>
      </c>
      <c r="LI25" s="12">
        <f>VLOOKUP($IF25,Data!$B:$CP,Daily!LI$10,0)/LI$11</f>
        <v>0.16226569582127087</v>
      </c>
      <c r="LJ25" s="12">
        <f>VLOOKUP($IF25,Data!$B:$CP,Daily!LJ$10,0)/LJ$11</f>
        <v>0.16534452238903821</v>
      </c>
      <c r="LK25" s="12">
        <f>VLOOKUP($IF25,Data!$B:$CP,Daily!LK$10,0)/LK$11</f>
        <v>0.15883224742037416</v>
      </c>
      <c r="LL25" s="12">
        <f>VLOOKUP($IF25,Data!$B:$CP,Daily!LL$10,0)/LL$11</f>
        <v>0.15954550505611734</v>
      </c>
      <c r="LM25" s="12">
        <f>VLOOKUP($IF25,Data!$B:$CP,Daily!LM$10,0)/LM$11</f>
        <v>0.13751545930584427</v>
      </c>
      <c r="LN25" s="12">
        <f>VLOOKUP($IF25,Data!$B:$CP,Daily!LN$10,0)/LN$11</f>
        <v>0.14306584854038834</v>
      </c>
      <c r="LO25" s="12">
        <f>VLOOKUP($IF25,Data!$B:$CP,Daily!LO$10,0)/LO$11</f>
        <v>0.13465686274509803</v>
      </c>
      <c r="LP25" s="12">
        <f>VLOOKUP($IF25,Data!$B:$CP,Daily!LP$10,0)/LP$11</f>
        <v>0.15041725434884815</v>
      </c>
      <c r="LQ25" s="12">
        <f>VLOOKUP($IF25,Data!$B:$CP,Daily!LQ$10,0)/LQ$11</f>
        <v>0.15207388310544007</v>
      </c>
      <c r="LR25" s="12">
        <f>VLOOKUP($IF25,Data!$B:$CP,Daily!LR$10,0)/LR$11</f>
        <v>0.15248464544946957</v>
      </c>
      <c r="LS25" s="12">
        <f>VLOOKUP($IF25,Data!$B:$CP,Daily!LS$10,0)/LS$11</f>
        <v>0.14987673688928732</v>
      </c>
      <c r="LU25" s="40">
        <f t="shared" si="146"/>
        <v>0.15151061173533084</v>
      </c>
      <c r="LV25" s="40">
        <f t="shared" si="147"/>
        <v>0.16586453809132529</v>
      </c>
      <c r="LW25" s="40">
        <f t="shared" ref="LW25" si="186">LV25-LU25</f>
        <v>1.4353926355994445E-2</v>
      </c>
      <c r="LX25" s="40">
        <f t="shared" ref="LX25" si="187">LV25+(0.75*LW25)</f>
        <v>0.17662998285832113</v>
      </c>
      <c r="LY25" s="40">
        <f t="shared" ref="LY25" si="188">LU25-(0.75*LW25)</f>
        <v>0.140745166968335</v>
      </c>
      <c r="LZ25" s="45"/>
      <c r="MA25" s="12">
        <f t="shared" ref="MA25" si="189">_xlfn.STDEV.P(JL25:LS25)</f>
        <v>2.0490916768689089E-2</v>
      </c>
      <c r="MB25" s="12">
        <f t="shared" ref="MB25" si="190">SUMPRODUCT(LL25:LR25,LL$11:LR$11)/SUM(LL$11:LR$11)</f>
        <v>0.14663498602440886</v>
      </c>
      <c r="MC25" s="12">
        <f t="shared" si="83"/>
        <v>0.15776523859282479</v>
      </c>
      <c r="MD25" s="1"/>
    </row>
    <row r="26" spans="4:342" x14ac:dyDescent="0.35">
      <c r="D26" s="68" t="s">
        <v>322</v>
      </c>
      <c r="E26" s="67"/>
      <c r="F26" s="64"/>
      <c r="G26" s="64"/>
      <c r="H26" s="65"/>
      <c r="I26" s="64"/>
      <c r="J26" s="65"/>
      <c r="K26" s="64"/>
      <c r="L26" s="64"/>
      <c r="M26" s="66"/>
      <c r="N26" s="64"/>
      <c r="O26" s="64"/>
      <c r="P26" s="64"/>
      <c r="Q26" s="64"/>
      <c r="R26" s="64"/>
      <c r="S26" s="64"/>
      <c r="T26" s="64"/>
      <c r="U26" s="66"/>
      <c r="V26" s="64"/>
      <c r="W26" s="64"/>
      <c r="X26" s="64"/>
      <c r="Y26" s="64"/>
      <c r="Z26" s="64"/>
      <c r="AA26" s="64"/>
      <c r="AB26" s="62"/>
      <c r="AC26" s="46"/>
      <c r="AI26" s="37"/>
      <c r="AJ26" s="37"/>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7"/>
      <c r="BU26" s="37"/>
      <c r="BV26" s="37"/>
      <c r="BW26" s="37"/>
      <c r="BX26" s="37"/>
      <c r="BY26" s="37"/>
      <c r="BZ26" s="37"/>
      <c r="CA26" s="37"/>
      <c r="CB26" s="37"/>
      <c r="CC26" s="37"/>
      <c r="CD26" s="37"/>
      <c r="CE26" s="37"/>
      <c r="CF26" s="37"/>
      <c r="CG26" s="37"/>
      <c r="CH26" s="37"/>
      <c r="CI26" s="37"/>
      <c r="CJ26" s="37"/>
      <c r="CK26" s="37"/>
      <c r="CL26" s="37"/>
      <c r="CM26" s="37"/>
      <c r="CN26" s="37"/>
      <c r="CO26" s="37"/>
      <c r="CP26" s="37"/>
      <c r="CQ26" s="37"/>
      <c r="CR26" s="37"/>
      <c r="CS26" s="37"/>
      <c r="CT26" s="37"/>
      <c r="CU26" s="37"/>
      <c r="CV26" s="37"/>
      <c r="CW26" s="37"/>
      <c r="CX26" s="37"/>
      <c r="CY26" s="37"/>
      <c r="CZ26" s="37"/>
      <c r="DA26" s="37"/>
      <c r="DB26" s="37"/>
      <c r="DC26" s="37"/>
      <c r="DD26" s="37"/>
      <c r="DE26" s="37"/>
      <c r="DF26" s="37"/>
      <c r="DG26" s="37"/>
      <c r="DH26" s="37"/>
      <c r="DI26" s="37"/>
      <c r="DJ26" s="37"/>
      <c r="DK26" s="37"/>
      <c r="DL26" s="37"/>
      <c r="DM26" s="37"/>
      <c r="DN26" s="37"/>
      <c r="DO26" s="37"/>
      <c r="DP26" s="37"/>
      <c r="DQ26" s="37"/>
      <c r="DR26" s="37"/>
      <c r="DS26" s="37"/>
      <c r="DT26" s="37"/>
      <c r="DU26" s="37"/>
      <c r="DW26" s="37"/>
      <c r="DX26" s="37"/>
      <c r="DY26" s="37"/>
      <c r="DZ26" s="37"/>
      <c r="EA26" s="37"/>
      <c r="EC26" s="37"/>
      <c r="ED26" s="37"/>
      <c r="EE26" s="38"/>
      <c r="EG26" s="38"/>
      <c r="EH26" s="37"/>
      <c r="EI26" s="37"/>
      <c r="EJ26" s="37"/>
      <c r="EK26" s="37"/>
      <c r="EL26" s="37"/>
      <c r="EM26" s="37"/>
      <c r="EN26" s="37"/>
      <c r="EO26" s="37"/>
      <c r="EP26" s="37"/>
      <c r="EQ26" s="37"/>
      <c r="ER26" s="37"/>
      <c r="ES26" s="37"/>
      <c r="ET26" s="37"/>
      <c r="EU26" s="37"/>
      <c r="EV26" s="37"/>
      <c r="EW26" s="37"/>
      <c r="EX26" s="37"/>
      <c r="EY26" s="37"/>
      <c r="EZ26" s="37"/>
      <c r="FA26" s="37"/>
      <c r="FB26" s="37"/>
      <c r="FC26" s="37"/>
      <c r="FD26" s="37"/>
      <c r="FE26" s="37"/>
      <c r="FF26" s="37"/>
      <c r="FG26" s="37"/>
      <c r="FH26" s="37"/>
      <c r="FI26" s="37"/>
      <c r="FJ26" s="37"/>
      <c r="FK26" s="37"/>
      <c r="FL26" s="37"/>
      <c r="FM26" s="37"/>
      <c r="FN26" s="37"/>
      <c r="FO26" s="37"/>
      <c r="FP26" s="37"/>
      <c r="FQ26" s="37"/>
      <c r="FR26" s="37"/>
      <c r="FS26" s="37"/>
      <c r="FT26" s="37"/>
      <c r="FU26" s="37"/>
      <c r="FV26" s="37"/>
      <c r="FW26" s="37"/>
      <c r="FX26" s="37"/>
      <c r="FY26" s="37"/>
      <c r="FZ26" s="37"/>
      <c r="GA26" s="37"/>
      <c r="GB26" s="37"/>
      <c r="GC26" s="37"/>
      <c r="GD26" s="37"/>
      <c r="GE26" s="37"/>
      <c r="GF26" s="37"/>
      <c r="GG26" s="37"/>
      <c r="GH26" s="37"/>
      <c r="GI26" s="37"/>
      <c r="GJ26" s="37"/>
      <c r="GK26" s="37"/>
      <c r="GL26" s="37"/>
      <c r="GM26" s="37"/>
      <c r="GN26" s="37"/>
      <c r="GO26" s="37"/>
      <c r="GP26" s="37"/>
      <c r="GQ26" s="37"/>
      <c r="GR26" s="37"/>
      <c r="GS26" s="37"/>
      <c r="GT26" s="37"/>
      <c r="GU26" s="37"/>
      <c r="GV26" s="37"/>
      <c r="GW26" s="37"/>
      <c r="GX26" s="37"/>
      <c r="GY26" s="37"/>
      <c r="GZ26" s="37"/>
      <c r="HA26" s="37"/>
      <c r="HB26" s="37"/>
      <c r="HC26" s="37"/>
      <c r="HD26" s="37"/>
      <c r="HE26" s="37"/>
      <c r="HF26" s="37"/>
      <c r="HG26" s="37"/>
      <c r="HH26" s="37"/>
      <c r="HI26" s="37"/>
      <c r="HJ26" s="37"/>
      <c r="HK26" s="37"/>
      <c r="HL26" s="37"/>
      <c r="HM26" s="37"/>
      <c r="HN26" s="37"/>
      <c r="HO26" s="37"/>
      <c r="HP26" s="37"/>
      <c r="HQ26" s="37"/>
      <c r="HR26" s="37"/>
      <c r="HS26" s="37"/>
      <c r="HT26" s="37"/>
      <c r="HV26" s="37"/>
      <c r="HW26" s="37"/>
      <c r="HX26" s="37"/>
      <c r="HY26" s="37"/>
      <c r="HZ26" s="37"/>
      <c r="IB26" s="37"/>
      <c r="IC26" s="37"/>
      <c r="ID26" s="38"/>
      <c r="IF26" s="38"/>
      <c r="IG26" s="38"/>
      <c r="IH26" s="38"/>
      <c r="II26" s="39"/>
      <c r="IJ26" s="39"/>
      <c r="IK26" s="39"/>
      <c r="IL26" s="39"/>
      <c r="IM26" s="39"/>
      <c r="IN26" s="39"/>
      <c r="IO26" s="39"/>
      <c r="IP26" s="39"/>
      <c r="IQ26" s="39"/>
      <c r="IR26" s="39"/>
      <c r="IS26" s="39"/>
      <c r="IT26" s="39"/>
      <c r="IU26" s="39"/>
      <c r="IV26" s="39"/>
      <c r="IW26" s="39"/>
      <c r="IX26" s="39"/>
      <c r="IY26" s="39"/>
      <c r="IZ26" s="39"/>
      <c r="JA26" s="39"/>
      <c r="JB26" s="39"/>
      <c r="JC26" s="39"/>
      <c r="JD26" s="39"/>
      <c r="JE26" s="39"/>
      <c r="JF26" s="39"/>
      <c r="JG26" s="39"/>
      <c r="JH26" s="39"/>
      <c r="JI26" s="39"/>
      <c r="JJ26" s="39"/>
      <c r="JK26" s="39"/>
      <c r="JL26" s="39"/>
      <c r="JM26" s="39"/>
      <c r="JN26" s="39"/>
      <c r="JO26" s="39"/>
      <c r="JP26" s="39"/>
      <c r="JQ26" s="39"/>
      <c r="JR26" s="39"/>
      <c r="JS26" s="39"/>
      <c r="JT26" s="39"/>
      <c r="JU26" s="39"/>
      <c r="JV26" s="39"/>
      <c r="JW26" s="39"/>
      <c r="JX26" s="39"/>
      <c r="JY26" s="39"/>
      <c r="JZ26" s="39"/>
      <c r="KA26" s="39"/>
      <c r="KB26" s="39"/>
      <c r="KC26" s="39"/>
      <c r="KD26" s="39"/>
      <c r="KE26" s="39"/>
      <c r="KF26" s="39"/>
      <c r="KG26" s="39"/>
      <c r="KH26" s="39"/>
      <c r="KI26" s="39"/>
      <c r="KJ26" s="39"/>
      <c r="KK26" s="39"/>
      <c r="KL26" s="39"/>
      <c r="KM26" s="39"/>
      <c r="KN26" s="39"/>
      <c r="KO26" s="39"/>
      <c r="KP26" s="39"/>
      <c r="KQ26" s="39"/>
      <c r="KR26" s="39"/>
      <c r="KS26" s="39"/>
      <c r="KT26" s="39"/>
      <c r="KU26" s="39"/>
      <c r="KV26" s="39"/>
      <c r="KW26" s="39"/>
      <c r="KX26" s="39"/>
      <c r="KY26" s="39"/>
      <c r="KZ26" s="39"/>
      <c r="LA26" s="39"/>
      <c r="LB26" s="39"/>
      <c r="LC26" s="39"/>
      <c r="LD26" s="39"/>
      <c r="LE26" s="39"/>
      <c r="LF26" s="39"/>
      <c r="LG26" s="39"/>
      <c r="LH26" s="39"/>
      <c r="LI26" s="39"/>
      <c r="LJ26" s="39"/>
      <c r="LK26" s="39"/>
      <c r="LL26" s="39"/>
      <c r="LM26" s="39"/>
      <c r="LN26" s="39"/>
      <c r="LO26" s="39"/>
      <c r="LP26" s="39"/>
      <c r="LQ26" s="39"/>
      <c r="LR26" s="39"/>
      <c r="LS26" s="39"/>
      <c r="LU26" s="37"/>
      <c r="LV26" s="37"/>
      <c r="LW26" s="37"/>
      <c r="LX26" s="37"/>
      <c r="LY26" s="37"/>
      <c r="MA26" s="39"/>
      <c r="MB26" s="37"/>
      <c r="MC26" s="38"/>
    </row>
    <row r="27" spans="4:342" x14ac:dyDescent="0.35">
      <c r="D27" s="58" t="s">
        <v>323</v>
      </c>
      <c r="E27" s="53" t="str">
        <f>VLOOKUP($D27,'Metric Nature'!$C:$D,2,0)&amp;IF(($F27&lt;(EA27)),"Below",IF(($F27&gt;(DZ27)),"Above","Within"))</f>
        <v>PositiveWithin</v>
      </c>
      <c r="F27" s="54">
        <f>DU27</f>
        <v>149621</v>
      </c>
      <c r="G27" s="54">
        <f t="shared" ref="G27:G54" si="191">ED27</f>
        <v>150968.42857142858</v>
      </c>
      <c r="H27" s="48">
        <f t="shared" ref="H27:H28" si="192">IFERROR(((F27-G27)/G27),0)</f>
        <v>-8.9252341312611796E-3</v>
      </c>
      <c r="I27" s="28">
        <f>EE27</f>
        <v>152532.73333333334</v>
      </c>
      <c r="J27" s="55">
        <f t="shared" ref="J27:J33" si="193">IFERROR(((F27-I27)/I27),0)</f>
        <v>-1.9089235927938552E-2</v>
      </c>
      <c r="K27" s="54">
        <f>EC27</f>
        <v>18805.324768532981</v>
      </c>
      <c r="L27" s="56"/>
      <c r="M27" s="53" t="str">
        <f>VLOOKUP($D27,'Metric Nature'!$C:$D,2,0)&amp;IF(($N27&lt;(HZ27)),"Below",IF(($N27&gt;(HY27)),"Above","Within"))</f>
        <v>PositiveWithin</v>
      </c>
      <c r="N27" s="54">
        <f>HT27</f>
        <v>114145</v>
      </c>
      <c r="O27" s="54">
        <f>IC27</f>
        <v>115054.42857142857</v>
      </c>
      <c r="P27" s="55">
        <f>IFERROR(((N27-O27)/O27),0)</f>
        <v>-7.904333476950607E-3</v>
      </c>
      <c r="Q27" s="54">
        <f t="shared" ref="Q27:Q28" si="194">ID27</f>
        <v>115948.03333333334</v>
      </c>
      <c r="R27" s="55">
        <f t="shared" ref="R27:R28" si="195">IFERROR(((N27-Q27)/Q27),0)</f>
        <v>-1.5550357185877293E-2</v>
      </c>
      <c r="S27" s="54">
        <f>IB27</f>
        <v>13928.090275999395</v>
      </c>
      <c r="T27" s="56"/>
      <c r="U27" s="53" t="str">
        <f>VLOOKUP($D27,'Metric Nature'!$C:$D,2,0)&amp;IF(($V27&lt;(LY27)),"Below",IF(($V27&gt;(LX27)),"Above","Within"))</f>
        <v>PositiveWithin</v>
      </c>
      <c r="V27" s="54">
        <f>LS27</f>
        <v>35476</v>
      </c>
      <c r="W27" s="54">
        <f>MB27</f>
        <v>35914</v>
      </c>
      <c r="X27" s="55">
        <f>IFERROR(((V27-W27)/W27),0)</f>
        <v>-1.2195801080358634E-2</v>
      </c>
      <c r="Y27" s="54">
        <f>MC27</f>
        <v>36584.699999999997</v>
      </c>
      <c r="Z27" s="55">
        <f t="shared" ref="Z27:Z33" si="196">IFERROR(((V27-Y27)/Y27),0)</f>
        <v>-3.0305018217998157E-2</v>
      </c>
      <c r="AA27" s="54">
        <f>MA27</f>
        <v>4470.8847788279618</v>
      </c>
      <c r="AB27" s="56"/>
      <c r="AC27" s="46" t="s">
        <v>324</v>
      </c>
      <c r="AD27" s="1"/>
      <c r="AE27" s="1"/>
      <c r="AF27" s="1"/>
      <c r="AG27" s="1"/>
      <c r="AH27" s="1"/>
      <c r="AI27" s="7" t="s">
        <v>323</v>
      </c>
      <c r="AJ27" s="8">
        <f t="shared" ref="AJ27:BO27" si="197">EI27+IH27</f>
        <v>168718</v>
      </c>
      <c r="AK27" s="8">
        <f t="shared" si="197"/>
        <v>177196</v>
      </c>
      <c r="AL27" s="8">
        <f t="shared" si="197"/>
        <v>142425</v>
      </c>
      <c r="AM27" s="8">
        <f t="shared" si="197"/>
        <v>135158</v>
      </c>
      <c r="AN27" s="8">
        <f t="shared" si="197"/>
        <v>138430</v>
      </c>
      <c r="AO27" s="8">
        <f t="shared" si="197"/>
        <v>167102</v>
      </c>
      <c r="AP27" s="8">
        <f t="shared" si="197"/>
        <v>181093</v>
      </c>
      <c r="AQ27" s="8">
        <f t="shared" si="197"/>
        <v>192538</v>
      </c>
      <c r="AR27" s="8">
        <f t="shared" si="197"/>
        <v>186100</v>
      </c>
      <c r="AS27" s="8">
        <f t="shared" si="197"/>
        <v>141970</v>
      </c>
      <c r="AT27" s="8">
        <f t="shared" si="197"/>
        <v>134341</v>
      </c>
      <c r="AU27" s="8">
        <f t="shared" si="197"/>
        <v>154495</v>
      </c>
      <c r="AV27" s="8">
        <f t="shared" si="197"/>
        <v>159876</v>
      </c>
      <c r="AW27" s="8">
        <f t="shared" si="197"/>
        <v>170052</v>
      </c>
      <c r="AX27" s="8">
        <f t="shared" si="197"/>
        <v>197584</v>
      </c>
      <c r="AY27" s="8">
        <f t="shared" si="197"/>
        <v>185213</v>
      </c>
      <c r="AZ27" s="8">
        <f t="shared" si="197"/>
        <v>140685</v>
      </c>
      <c r="BA27" s="8">
        <f t="shared" si="197"/>
        <v>136231</v>
      </c>
      <c r="BB27" s="8">
        <f t="shared" si="197"/>
        <v>152952</v>
      </c>
      <c r="BC27" s="8">
        <f t="shared" si="197"/>
        <v>154420</v>
      </c>
      <c r="BD27" s="8">
        <f t="shared" si="197"/>
        <v>156707</v>
      </c>
      <c r="BE27" s="8">
        <f t="shared" si="197"/>
        <v>164967</v>
      </c>
      <c r="BF27" s="8">
        <f t="shared" si="197"/>
        <v>169065</v>
      </c>
      <c r="BG27" s="8">
        <f t="shared" si="197"/>
        <v>134327</v>
      </c>
      <c r="BH27" s="8">
        <f t="shared" si="197"/>
        <v>128978</v>
      </c>
      <c r="BI27" s="8">
        <f t="shared" si="197"/>
        <v>148397</v>
      </c>
      <c r="BJ27" s="8">
        <f t="shared" si="197"/>
        <v>160374</v>
      </c>
      <c r="BK27" s="8">
        <f t="shared" si="197"/>
        <v>163518</v>
      </c>
      <c r="BL27" s="8">
        <f t="shared" si="197"/>
        <v>164231</v>
      </c>
      <c r="BM27" s="8">
        <f t="shared" si="197"/>
        <v>186359</v>
      </c>
      <c r="BN27" s="8">
        <f t="shared" si="197"/>
        <v>149237</v>
      </c>
      <c r="BO27" s="8">
        <f t="shared" si="197"/>
        <v>132711</v>
      </c>
      <c r="BP27" s="8">
        <f t="shared" ref="BP27:CU27" si="198">FO27+JN27</f>
        <v>171411</v>
      </c>
      <c r="BQ27" s="8">
        <f t="shared" si="198"/>
        <v>184863</v>
      </c>
      <c r="BR27" s="8">
        <f t="shared" si="198"/>
        <v>175945</v>
      </c>
      <c r="BS27" s="8">
        <f t="shared" si="198"/>
        <v>176476</v>
      </c>
      <c r="BT27" s="8">
        <f t="shared" si="198"/>
        <v>172920</v>
      </c>
      <c r="BU27" s="8">
        <f t="shared" si="198"/>
        <v>139168</v>
      </c>
      <c r="BV27" s="8">
        <f t="shared" si="198"/>
        <v>126558</v>
      </c>
      <c r="BW27" s="8">
        <f t="shared" si="198"/>
        <v>146585</v>
      </c>
      <c r="BX27" s="8">
        <f t="shared" si="198"/>
        <v>153492</v>
      </c>
      <c r="BY27" s="8">
        <f t="shared" si="198"/>
        <v>162809</v>
      </c>
      <c r="BZ27" s="8">
        <f t="shared" si="198"/>
        <v>167039</v>
      </c>
      <c r="CA27" s="8">
        <f t="shared" si="198"/>
        <v>167667</v>
      </c>
      <c r="CB27" s="8">
        <f t="shared" si="198"/>
        <v>130345</v>
      </c>
      <c r="CC27" s="8">
        <f t="shared" si="198"/>
        <v>128634</v>
      </c>
      <c r="CD27" s="8">
        <f t="shared" si="198"/>
        <v>150021</v>
      </c>
      <c r="CE27" s="8">
        <f t="shared" si="198"/>
        <v>162678</v>
      </c>
      <c r="CF27" s="8">
        <f t="shared" si="198"/>
        <v>165362</v>
      </c>
      <c r="CG27" s="8">
        <f t="shared" si="198"/>
        <v>162237</v>
      </c>
      <c r="CH27" s="8">
        <f t="shared" si="198"/>
        <v>174726</v>
      </c>
      <c r="CI27" s="8">
        <f t="shared" si="198"/>
        <v>133488</v>
      </c>
      <c r="CJ27" s="8">
        <f t="shared" si="198"/>
        <v>126746</v>
      </c>
      <c r="CK27" s="8">
        <f t="shared" si="198"/>
        <v>150116</v>
      </c>
      <c r="CL27" s="8">
        <f t="shared" si="198"/>
        <v>156539</v>
      </c>
      <c r="CM27" s="8">
        <f t="shared" si="198"/>
        <v>153763</v>
      </c>
      <c r="CN27" s="8">
        <f t="shared" si="198"/>
        <v>156591</v>
      </c>
      <c r="CO27" s="8">
        <f t="shared" si="198"/>
        <v>164294</v>
      </c>
      <c r="CP27" s="8">
        <f t="shared" si="198"/>
        <v>125389</v>
      </c>
      <c r="CQ27" s="8">
        <f t="shared" si="198"/>
        <v>115437</v>
      </c>
      <c r="CR27" s="8">
        <f t="shared" si="198"/>
        <v>140824</v>
      </c>
      <c r="CS27" s="8">
        <f t="shared" si="198"/>
        <v>143916</v>
      </c>
      <c r="CT27" s="8">
        <f t="shared" si="198"/>
        <v>152913</v>
      </c>
      <c r="CU27" s="8">
        <f t="shared" si="198"/>
        <v>155221</v>
      </c>
      <c r="CV27" s="8">
        <f t="shared" ref="CV27:DU27" si="199">GU27+KT27</f>
        <v>188770</v>
      </c>
      <c r="CW27" s="8">
        <f t="shared" si="199"/>
        <v>145547</v>
      </c>
      <c r="CX27" s="8">
        <f t="shared" si="199"/>
        <v>153100</v>
      </c>
      <c r="CY27" s="8">
        <f t="shared" si="199"/>
        <v>158173</v>
      </c>
      <c r="CZ27" s="8">
        <f t="shared" si="199"/>
        <v>153737</v>
      </c>
      <c r="DA27" s="8">
        <f t="shared" si="199"/>
        <v>151519</v>
      </c>
      <c r="DB27" s="8">
        <f t="shared" si="199"/>
        <v>164999</v>
      </c>
      <c r="DC27" s="8">
        <f t="shared" si="199"/>
        <v>174630</v>
      </c>
      <c r="DD27" s="8">
        <f t="shared" si="199"/>
        <v>136170</v>
      </c>
      <c r="DE27" s="8">
        <f t="shared" si="199"/>
        <v>120056</v>
      </c>
      <c r="DF27" s="8">
        <f t="shared" si="199"/>
        <v>142585</v>
      </c>
      <c r="DG27" s="8">
        <f t="shared" si="199"/>
        <v>153765</v>
      </c>
      <c r="DH27" s="8">
        <f t="shared" si="199"/>
        <v>157272</v>
      </c>
      <c r="DI27" s="8">
        <f t="shared" si="199"/>
        <v>179557</v>
      </c>
      <c r="DJ27" s="8">
        <f t="shared" si="199"/>
        <v>213199</v>
      </c>
      <c r="DK27" s="8">
        <f t="shared" si="199"/>
        <v>139034</v>
      </c>
      <c r="DL27" s="8">
        <f t="shared" si="199"/>
        <v>126488</v>
      </c>
      <c r="DM27" s="8">
        <f t="shared" si="199"/>
        <v>152291</v>
      </c>
      <c r="DN27" s="8">
        <f t="shared" si="199"/>
        <v>151252</v>
      </c>
      <c r="DO27" s="8">
        <f t="shared" si="199"/>
        <v>160565</v>
      </c>
      <c r="DP27" s="8">
        <f t="shared" si="199"/>
        <v>159005</v>
      </c>
      <c r="DQ27" s="8">
        <f t="shared" si="199"/>
        <v>168681</v>
      </c>
      <c r="DR27" s="8">
        <f t="shared" si="199"/>
        <v>138702</v>
      </c>
      <c r="DS27" s="8">
        <f t="shared" si="199"/>
        <v>126982</v>
      </c>
      <c r="DT27" s="8">
        <f t="shared" si="199"/>
        <v>151592</v>
      </c>
      <c r="DU27" s="8">
        <f t="shared" si="199"/>
        <v>149621</v>
      </c>
      <c r="DV27" s="14"/>
      <c r="DW27" s="8">
        <f>_xlfn.QUARTILE.INC($AJ27:$DT27,1)</f>
        <v>140824</v>
      </c>
      <c r="DX27" s="8">
        <f>_xlfn.QUARTILE.INC($AJ27:$DT27,3)</f>
        <v>167102</v>
      </c>
      <c r="DY27" s="8">
        <f>DX27-DW27</f>
        <v>26278</v>
      </c>
      <c r="DZ27" s="8">
        <f>DX27+(1.25*DY27)</f>
        <v>199949.5</v>
      </c>
      <c r="EA27" s="8">
        <f>DW27-(1.25*DY27)</f>
        <v>107976.5</v>
      </c>
      <c r="EB27" s="14"/>
      <c r="EC27" s="9">
        <f t="shared" ref="EC27:EC33" si="200">_xlfn.STDEV.P(AJ27:DU27)</f>
        <v>18805.324768532981</v>
      </c>
      <c r="ED27" s="9">
        <f>AVERAGE(DN27:DT27)</f>
        <v>150968.42857142858</v>
      </c>
      <c r="EE27" s="9">
        <f>AVERAGE(CQ27:DT27)</f>
        <v>152532.73333333334</v>
      </c>
      <c r="EF27" s="1"/>
      <c r="EG27" s="7" t="s">
        <v>325</v>
      </c>
      <c r="EH27" s="7" t="s">
        <v>18</v>
      </c>
      <c r="EI27" s="8">
        <f>VLOOKUP($EG27,Data!$B:$CP,Daily!EI$10,0)</f>
        <v>128340</v>
      </c>
      <c r="EJ27" s="8">
        <f>VLOOKUP($EG27,Data!$B:$CP,Daily!EJ$10,0)</f>
        <v>133996</v>
      </c>
      <c r="EK27" s="8">
        <f>VLOOKUP($EG27,Data!$B:$CP,Daily!EK$10,0)</f>
        <v>107946</v>
      </c>
      <c r="EL27" s="8">
        <f>VLOOKUP($EG27,Data!$B:$CP,Daily!EL$10,0)</f>
        <v>103002</v>
      </c>
      <c r="EM27" s="8">
        <f>VLOOKUP($EG27,Data!$B:$CP,Daily!EM$10,0)</f>
        <v>105444</v>
      </c>
      <c r="EN27" s="8">
        <f>VLOOKUP($EG27,Data!$B:$CP,Daily!EN$10,0)</f>
        <v>126718</v>
      </c>
      <c r="EO27" s="8">
        <f>VLOOKUP($EG27,Data!$B:$CP,Daily!EO$10,0)</f>
        <v>136745</v>
      </c>
      <c r="EP27" s="8">
        <f>VLOOKUP($EG27,Data!$B:$CP,Daily!EP$10,0)</f>
        <v>146053</v>
      </c>
      <c r="EQ27" s="8">
        <f>VLOOKUP($EG27,Data!$B:$CP,Daily!EQ$10,0)</f>
        <v>141327</v>
      </c>
      <c r="ER27" s="8">
        <f>VLOOKUP($EG27,Data!$B:$CP,Daily!ER$10,0)</f>
        <v>107650</v>
      </c>
      <c r="ES27" s="8">
        <f>VLOOKUP($EG27,Data!$B:$CP,Daily!ES$10,0)</f>
        <v>102420</v>
      </c>
      <c r="ET27" s="8">
        <f>VLOOKUP($EG27,Data!$B:$CP,Daily!ET$10,0)</f>
        <v>117919</v>
      </c>
      <c r="EU27" s="8">
        <f>VLOOKUP($EG27,Data!$B:$CP,Daily!EU$10,0)</f>
        <v>121827</v>
      </c>
      <c r="EV27" s="8">
        <f>VLOOKUP($EG27,Data!$B:$CP,Daily!EV$10,0)</f>
        <v>129460</v>
      </c>
      <c r="EW27" s="8">
        <f>VLOOKUP($EG27,Data!$B:$CP,Daily!EW$10,0)</f>
        <v>151729</v>
      </c>
      <c r="EX27" s="8">
        <f>VLOOKUP($EG27,Data!$B:$CP,Daily!EX$10,0)</f>
        <v>141331</v>
      </c>
      <c r="EY27" s="8">
        <f>VLOOKUP($EG27,Data!$B:$CP,Daily!EY$10,0)</f>
        <v>106840</v>
      </c>
      <c r="EZ27" s="8">
        <f>VLOOKUP($EG27,Data!$B:$CP,Daily!EZ$10,0)</f>
        <v>102381</v>
      </c>
      <c r="FA27" s="8">
        <f>VLOOKUP($EG27,Data!$B:$CP,Daily!FA$10,0)</f>
        <v>117110</v>
      </c>
      <c r="FB27" s="8">
        <f>VLOOKUP($EG27,Data!$B:$CP,Daily!FB$10,0)</f>
        <v>117709</v>
      </c>
      <c r="FC27" s="8">
        <f>VLOOKUP($EG27,Data!$B:$CP,Daily!FC$10,0)</f>
        <v>119440</v>
      </c>
      <c r="FD27" s="8">
        <f>VLOOKUP($EG27,Data!$B:$CP,Daily!FD$10,0)</f>
        <v>125659</v>
      </c>
      <c r="FE27" s="8">
        <f>VLOOKUP($EG27,Data!$B:$CP,Daily!FE$10,0)</f>
        <v>128997</v>
      </c>
      <c r="FF27" s="8">
        <f>VLOOKUP($EG27,Data!$B:$CP,Daily!FF$10,0)</f>
        <v>102564</v>
      </c>
      <c r="FG27" s="8">
        <f>VLOOKUP($EG27,Data!$B:$CP,Daily!FG$10,0)</f>
        <v>98507</v>
      </c>
      <c r="FH27" s="8">
        <f>VLOOKUP($EG27,Data!$B:$CP,Daily!FH$10,0)</f>
        <v>113990</v>
      </c>
      <c r="FI27" s="8">
        <f>VLOOKUP($EG27,Data!$B:$CP,Daily!FI$10,0)</f>
        <v>122927</v>
      </c>
      <c r="FJ27" s="8">
        <f>VLOOKUP($EG27,Data!$B:$CP,Daily!FJ$10,0)</f>
        <v>124439</v>
      </c>
      <c r="FK27" s="8">
        <f>VLOOKUP($EG27,Data!$B:$CP,Daily!FK$10,0)</f>
        <v>125161</v>
      </c>
      <c r="FL27" s="8">
        <f>VLOOKUP($EG27,Data!$B:$CP,Daily!FL$10,0)</f>
        <v>141858</v>
      </c>
      <c r="FM27" s="8">
        <f>VLOOKUP($EG27,Data!$B:$CP,Daily!FM$10,0)</f>
        <v>113907</v>
      </c>
      <c r="FN27" s="8">
        <f>VLOOKUP($EG27,Data!$B:$CP,Daily!FN$10,0)</f>
        <v>101383</v>
      </c>
      <c r="FO27" s="8">
        <f>VLOOKUP($EG27,Data!$B:$CP,Daily!FO$10,0)</f>
        <v>131643</v>
      </c>
      <c r="FP27" s="8">
        <f>VLOOKUP($EG27,Data!$B:$CP,Daily!FP$10,0)</f>
        <v>140547</v>
      </c>
      <c r="FQ27" s="8">
        <f>VLOOKUP($EG27,Data!$B:$CP,Daily!FQ$10,0)</f>
        <v>133420</v>
      </c>
      <c r="FR27" s="8">
        <f>VLOOKUP($EG27,Data!$B:$CP,Daily!FR$10,0)</f>
        <v>132309</v>
      </c>
      <c r="FS27" s="8">
        <f>VLOOKUP($EG27,Data!$B:$CP,Daily!FS$10,0)</f>
        <v>130676</v>
      </c>
      <c r="FT27" s="8">
        <f>VLOOKUP($EG27,Data!$B:$CP,Daily!FT$10,0)</f>
        <v>105228</v>
      </c>
      <c r="FU27" s="8">
        <f>VLOOKUP($EG27,Data!$B:$CP,Daily!FU$10,0)</f>
        <v>96104</v>
      </c>
      <c r="FV27" s="8">
        <f>VLOOKUP($EG27,Data!$B:$CP,Daily!FV$10,0)</f>
        <v>111751</v>
      </c>
      <c r="FW27" s="8">
        <f>VLOOKUP($EG27,Data!$B:$CP,Daily!FW$10,0)</f>
        <v>116716</v>
      </c>
      <c r="FX27" s="8">
        <f>VLOOKUP($EG27,Data!$B:$CP,Daily!FX$10,0)</f>
        <v>123532</v>
      </c>
      <c r="FY27" s="8">
        <f>VLOOKUP($EG27,Data!$B:$CP,Daily!FY$10,0)</f>
        <v>126550</v>
      </c>
      <c r="FZ27" s="8">
        <f>VLOOKUP($EG27,Data!$B:$CP,Daily!FZ$10,0)</f>
        <v>127424</v>
      </c>
      <c r="GA27" s="8">
        <f>VLOOKUP($EG27,Data!$B:$CP,Daily!GA$10,0)</f>
        <v>98691</v>
      </c>
      <c r="GB27" s="8">
        <f>VLOOKUP($EG27,Data!$B:$CP,Daily!GB$10,0)</f>
        <v>97882</v>
      </c>
      <c r="GC27" s="8">
        <f>VLOOKUP($EG27,Data!$B:$CP,Daily!GC$10,0)</f>
        <v>115231</v>
      </c>
      <c r="GD27" s="8">
        <f>VLOOKUP($EG27,Data!$B:$CP,Daily!GD$10,0)</f>
        <v>124965</v>
      </c>
      <c r="GE27" s="8">
        <f>VLOOKUP($EG27,Data!$B:$CP,Daily!GE$10,0)</f>
        <v>126227</v>
      </c>
      <c r="GF27" s="8">
        <f>VLOOKUP($EG27,Data!$B:$CP,Daily!GF$10,0)</f>
        <v>123486</v>
      </c>
      <c r="GG27" s="8">
        <f>VLOOKUP($EG27,Data!$B:$CP,Daily!GG$10,0)</f>
        <v>132725</v>
      </c>
      <c r="GH27" s="8">
        <f>VLOOKUP($EG27,Data!$B:$CP,Daily!GH$10,0)</f>
        <v>101201</v>
      </c>
      <c r="GI27" s="8">
        <f>VLOOKUP($EG27,Data!$B:$CP,Daily!GI$10,0)</f>
        <v>96661</v>
      </c>
      <c r="GJ27" s="8">
        <f>VLOOKUP($EG27,Data!$B:$CP,Daily!GJ$10,0)</f>
        <v>113321</v>
      </c>
      <c r="GK27" s="8">
        <f>VLOOKUP($EG27,Data!$B:$CP,Daily!GK$10,0)</f>
        <v>118874</v>
      </c>
      <c r="GL27" s="8">
        <f>VLOOKUP($EG27,Data!$B:$CP,Daily!GL$10,0)</f>
        <v>117117</v>
      </c>
      <c r="GM27" s="8">
        <f>VLOOKUP($EG27,Data!$B:$CP,Daily!GM$10,0)</f>
        <v>119357</v>
      </c>
      <c r="GN27" s="8">
        <f>VLOOKUP($EG27,Data!$B:$CP,Daily!GN$10,0)</f>
        <v>124859</v>
      </c>
      <c r="GO27" s="8">
        <f>VLOOKUP($EG27,Data!$B:$CP,Daily!GO$10,0)</f>
        <v>94830</v>
      </c>
      <c r="GP27" s="8">
        <f>VLOOKUP($EG27,Data!$B:$CP,Daily!GP$10,0)</f>
        <v>87571</v>
      </c>
      <c r="GQ27" s="8">
        <f>VLOOKUP($EG27,Data!$B:$CP,Daily!GQ$10,0)</f>
        <v>107478</v>
      </c>
      <c r="GR27" s="8">
        <f>VLOOKUP($EG27,Data!$B:$CP,Daily!GR$10,0)</f>
        <v>109526</v>
      </c>
      <c r="GS27" s="8">
        <f>VLOOKUP($EG27,Data!$B:$CP,Daily!GS$10,0)</f>
        <v>116458</v>
      </c>
      <c r="GT27" s="8">
        <f>VLOOKUP($EG27,Data!$B:$CP,Daily!GT$10,0)</f>
        <v>117856</v>
      </c>
      <c r="GU27" s="8">
        <f>VLOOKUP($EG27,Data!$B:$CP,Daily!GU$10,0)</f>
        <v>141383</v>
      </c>
      <c r="GV27" s="8">
        <f>VLOOKUP($EG27,Data!$B:$CP,Daily!GV$10,0)</f>
        <v>109799</v>
      </c>
      <c r="GW27" s="8">
        <f>VLOOKUP($EG27,Data!$B:$CP,Daily!GW$10,0)</f>
        <v>115926</v>
      </c>
      <c r="GX27" s="8">
        <f>VLOOKUP($EG27,Data!$B:$CP,Daily!GX$10,0)</f>
        <v>120465</v>
      </c>
      <c r="GY27" s="8">
        <f>VLOOKUP($EG27,Data!$B:$CP,Daily!GY$10,0)</f>
        <v>117038</v>
      </c>
      <c r="GZ27" s="8">
        <f>VLOOKUP($EG27,Data!$B:$CP,Daily!GZ$10,0)</f>
        <v>114919</v>
      </c>
      <c r="HA27" s="8">
        <f>VLOOKUP($EG27,Data!$B:$CP,Daily!HA$10,0)</f>
        <v>125208</v>
      </c>
      <c r="HB27" s="8">
        <f>VLOOKUP($EG27,Data!$B:$CP,Daily!HB$10,0)</f>
        <v>132833</v>
      </c>
      <c r="HC27" s="8">
        <f>VLOOKUP($EG27,Data!$B:$CP,Daily!HC$10,0)</f>
        <v>102799</v>
      </c>
      <c r="HD27" s="8">
        <f>VLOOKUP($EG27,Data!$B:$CP,Daily!HD$10,0)</f>
        <v>91292</v>
      </c>
      <c r="HE27" s="8">
        <f>VLOOKUP($EG27,Data!$B:$CP,Daily!HE$10,0)</f>
        <v>108719</v>
      </c>
      <c r="HF27" s="8">
        <f>VLOOKUP($EG27,Data!$B:$CP,Daily!HF$10,0)</f>
        <v>117177</v>
      </c>
      <c r="HG27" s="8">
        <f>VLOOKUP($EG27,Data!$B:$CP,Daily!HG$10,0)</f>
        <v>119446</v>
      </c>
      <c r="HH27" s="8">
        <f>VLOOKUP($EG27,Data!$B:$CP,Daily!HH$10,0)</f>
        <v>136601</v>
      </c>
      <c r="HI27" s="8">
        <f>VLOOKUP($EG27,Data!$B:$CP,Daily!HI$10,0)</f>
        <v>162482</v>
      </c>
      <c r="HJ27" s="8">
        <f>VLOOKUP($EG27,Data!$B:$CP,Daily!HJ$10,0)</f>
        <v>105084</v>
      </c>
      <c r="HK27" s="8">
        <f>VLOOKUP($EG27,Data!$B:$CP,Daily!HK$10,0)</f>
        <v>96191</v>
      </c>
      <c r="HL27" s="8">
        <f>VLOOKUP($EG27,Data!$B:$CP,Daily!HL$10,0)</f>
        <v>116809</v>
      </c>
      <c r="HM27" s="8">
        <f>VLOOKUP($EG27,Data!$B:$CP,Daily!HM$10,0)</f>
        <v>115529</v>
      </c>
      <c r="HN27" s="8">
        <f>VLOOKUP($EG27,Data!$B:$CP,Daily!HN$10,0)</f>
        <v>122789</v>
      </c>
      <c r="HO27" s="8">
        <f>VLOOKUP($EG27,Data!$B:$CP,Daily!HO$10,0)</f>
        <v>121583</v>
      </c>
      <c r="HP27" s="8">
        <f>VLOOKUP($EG27,Data!$B:$CP,Daily!HP$10,0)</f>
        <v>128094</v>
      </c>
      <c r="HQ27" s="8">
        <f>VLOOKUP($EG27,Data!$B:$CP,Daily!HQ$10,0)</f>
        <v>104873</v>
      </c>
      <c r="HR27" s="8">
        <f>VLOOKUP($EG27,Data!$B:$CP,Daily!HR$10,0)</f>
        <v>96529</v>
      </c>
      <c r="HS27" s="8">
        <f>VLOOKUP($EG27,Data!$B:$CP,Daily!HS$10,0)</f>
        <v>115984</v>
      </c>
      <c r="HT27" s="8">
        <f>VLOOKUP($EG27,Data!$B:$CP,Daily!HT$10,0)</f>
        <v>114145</v>
      </c>
      <c r="HU27" s="13"/>
      <c r="HV27" s="8">
        <f>_xlfn.QUARTILE.INC($EI27:$HS27,1)</f>
        <v>107478</v>
      </c>
      <c r="HW27" s="8">
        <f>_xlfn.QUARTILE.INC($EI27:$HS27,3)</f>
        <v>126718</v>
      </c>
      <c r="HX27" s="8">
        <f t="shared" ref="HX27" si="201">HW27-HV27</f>
        <v>19240</v>
      </c>
      <c r="HY27" s="8">
        <f>HW27+(1.25*HX27)</f>
        <v>150768</v>
      </c>
      <c r="HZ27" s="8">
        <f>HV27-(1.25*HX27)</f>
        <v>83428</v>
      </c>
      <c r="IA27" s="41"/>
      <c r="IB27" s="9">
        <f t="shared" ref="IB27:IB33" si="202">_xlfn.STDEV.P(FM27:HT27)</f>
        <v>13928.090275999395</v>
      </c>
      <c r="IC27" s="9">
        <f>AVERAGE(HM27:HS27)</f>
        <v>115054.42857142857</v>
      </c>
      <c r="ID27" s="9">
        <f>AVERAGE(GP27:HS27)</f>
        <v>115948.03333333334</v>
      </c>
      <c r="IE27" s="1"/>
      <c r="IF27" s="7" t="s">
        <v>326</v>
      </c>
      <c r="IG27" s="7" t="s">
        <v>18</v>
      </c>
      <c r="IH27" s="8">
        <f>VLOOKUP($IF27,Data!$B:$CP,Daily!IH$10,0)</f>
        <v>40378</v>
      </c>
      <c r="II27" s="8">
        <f>VLOOKUP($IF27,Data!$B:$CP,Daily!II$10,0)</f>
        <v>43200</v>
      </c>
      <c r="IJ27" s="8">
        <f>VLOOKUP($IF27,Data!$B:$CP,Daily!IJ$10,0)</f>
        <v>34479</v>
      </c>
      <c r="IK27" s="8">
        <f>VLOOKUP($IF27,Data!$B:$CP,Daily!IK$10,0)</f>
        <v>32156</v>
      </c>
      <c r="IL27" s="8">
        <f>VLOOKUP($IF27,Data!$B:$CP,Daily!IL$10,0)</f>
        <v>32986</v>
      </c>
      <c r="IM27" s="8">
        <f>VLOOKUP($IF27,Data!$B:$CP,Daily!IM$10,0)</f>
        <v>40384</v>
      </c>
      <c r="IN27" s="8">
        <f>VLOOKUP($IF27,Data!$B:$CP,Daily!IN$10,0)</f>
        <v>44348</v>
      </c>
      <c r="IO27" s="8">
        <f>VLOOKUP($IF27,Data!$B:$CP,Daily!IO$10,0)</f>
        <v>46485</v>
      </c>
      <c r="IP27" s="8">
        <f>VLOOKUP($IF27,Data!$B:$CP,Daily!IP$10,0)</f>
        <v>44773</v>
      </c>
      <c r="IQ27" s="8">
        <f>VLOOKUP($IF27,Data!$B:$CP,Daily!IQ$10,0)</f>
        <v>34320</v>
      </c>
      <c r="IR27" s="8">
        <f>VLOOKUP($IF27,Data!$B:$CP,Daily!IR$10,0)</f>
        <v>31921</v>
      </c>
      <c r="IS27" s="8">
        <f>VLOOKUP($IF27,Data!$B:$CP,Daily!IS$10,0)</f>
        <v>36576</v>
      </c>
      <c r="IT27" s="8">
        <f>VLOOKUP($IF27,Data!$B:$CP,Daily!IT$10,0)</f>
        <v>38049</v>
      </c>
      <c r="IU27" s="8">
        <f>VLOOKUP($IF27,Data!$B:$CP,Daily!IU$10,0)</f>
        <v>40592</v>
      </c>
      <c r="IV27" s="8">
        <f>VLOOKUP($IF27,Data!$B:$CP,Daily!IV$10,0)</f>
        <v>45855</v>
      </c>
      <c r="IW27" s="8">
        <f>VLOOKUP($IF27,Data!$B:$CP,Daily!IW$10,0)</f>
        <v>43882</v>
      </c>
      <c r="IX27" s="8">
        <f>VLOOKUP($IF27,Data!$B:$CP,Daily!IX$10,0)</f>
        <v>33845</v>
      </c>
      <c r="IY27" s="8">
        <f>VLOOKUP($IF27,Data!$B:$CP,Daily!IY$10,0)</f>
        <v>33850</v>
      </c>
      <c r="IZ27" s="8">
        <f>VLOOKUP($IF27,Data!$B:$CP,Daily!IZ$10,0)</f>
        <v>35842</v>
      </c>
      <c r="JA27" s="8">
        <f>VLOOKUP($IF27,Data!$B:$CP,Daily!JA$10,0)</f>
        <v>36711</v>
      </c>
      <c r="JB27" s="8">
        <f>VLOOKUP($IF27,Data!$B:$CP,Daily!JB$10,0)</f>
        <v>37267</v>
      </c>
      <c r="JC27" s="8">
        <f>VLOOKUP($IF27,Data!$B:$CP,Daily!JC$10,0)</f>
        <v>39308</v>
      </c>
      <c r="JD27" s="8">
        <f>VLOOKUP($IF27,Data!$B:$CP,Daily!JD$10,0)</f>
        <v>40068</v>
      </c>
      <c r="JE27" s="8">
        <f>VLOOKUP($IF27,Data!$B:$CP,Daily!JE$10,0)</f>
        <v>31763</v>
      </c>
      <c r="JF27" s="8">
        <f>VLOOKUP($IF27,Data!$B:$CP,Daily!JF$10,0)</f>
        <v>30471</v>
      </c>
      <c r="JG27" s="8">
        <f>VLOOKUP($IF27,Data!$B:$CP,Daily!JG$10,0)</f>
        <v>34407</v>
      </c>
      <c r="JH27" s="8">
        <f>VLOOKUP($IF27,Data!$B:$CP,Daily!JH$10,0)</f>
        <v>37447</v>
      </c>
      <c r="JI27" s="8">
        <f>VLOOKUP($IF27,Data!$B:$CP,Daily!JI$10,0)</f>
        <v>39079</v>
      </c>
      <c r="JJ27" s="8">
        <f>VLOOKUP($IF27,Data!$B:$CP,Daily!JJ$10,0)</f>
        <v>39070</v>
      </c>
      <c r="JK27" s="8">
        <f>VLOOKUP($IF27,Data!$B:$CP,Daily!JK$10,0)</f>
        <v>44501</v>
      </c>
      <c r="JL27" s="8">
        <f>VLOOKUP($IF27,Data!$B:$CP,Daily!JL$10,0)</f>
        <v>35330</v>
      </c>
      <c r="JM27" s="8">
        <f>VLOOKUP($IF27,Data!$B:$CP,Daily!JM$10,0)</f>
        <v>31328</v>
      </c>
      <c r="JN27" s="8">
        <f>VLOOKUP($IF27,Data!$B:$CP,Daily!JN$10,0)</f>
        <v>39768</v>
      </c>
      <c r="JO27" s="8">
        <f>VLOOKUP($IF27,Data!$B:$CP,Daily!JO$10,0)</f>
        <v>44316</v>
      </c>
      <c r="JP27" s="8">
        <f>VLOOKUP($IF27,Data!$B:$CP,Daily!JP$10,0)</f>
        <v>42525</v>
      </c>
      <c r="JQ27" s="8">
        <f>VLOOKUP($IF27,Data!$B:$CP,Daily!JQ$10,0)</f>
        <v>44167</v>
      </c>
      <c r="JR27" s="8">
        <f>VLOOKUP($IF27,Data!$B:$CP,Daily!JR$10,0)</f>
        <v>42244</v>
      </c>
      <c r="JS27" s="8">
        <f>VLOOKUP($IF27,Data!$B:$CP,Daily!JS$10,0)</f>
        <v>33940</v>
      </c>
      <c r="JT27" s="8">
        <f>VLOOKUP($IF27,Data!$B:$CP,Daily!JT$10,0)</f>
        <v>30454</v>
      </c>
      <c r="JU27" s="8">
        <f>VLOOKUP($IF27,Data!$B:$CP,Daily!JU$10,0)</f>
        <v>34834</v>
      </c>
      <c r="JV27" s="8">
        <f>VLOOKUP($IF27,Data!$B:$CP,Daily!JV$10,0)</f>
        <v>36776</v>
      </c>
      <c r="JW27" s="8">
        <f>VLOOKUP($IF27,Data!$B:$CP,Daily!JW$10,0)</f>
        <v>39277</v>
      </c>
      <c r="JX27" s="8">
        <f>VLOOKUP($IF27,Data!$B:$CP,Daily!JX$10,0)</f>
        <v>40489</v>
      </c>
      <c r="JY27" s="8">
        <f>VLOOKUP($IF27,Data!$B:$CP,Daily!JY$10,0)</f>
        <v>40243</v>
      </c>
      <c r="JZ27" s="8">
        <f>VLOOKUP($IF27,Data!$B:$CP,Daily!JZ$10,0)</f>
        <v>31654</v>
      </c>
      <c r="KA27" s="8">
        <f>VLOOKUP($IF27,Data!$B:$CP,Daily!KA$10,0)</f>
        <v>30752</v>
      </c>
      <c r="KB27" s="8">
        <f>VLOOKUP($IF27,Data!$B:$CP,Daily!KB$10,0)</f>
        <v>34790</v>
      </c>
      <c r="KC27" s="8">
        <f>VLOOKUP($IF27,Data!$B:$CP,Daily!KC$10,0)</f>
        <v>37713</v>
      </c>
      <c r="KD27" s="8">
        <f>VLOOKUP($IF27,Data!$B:$CP,Daily!KD$10,0)</f>
        <v>39135</v>
      </c>
      <c r="KE27" s="8">
        <f>VLOOKUP($IF27,Data!$B:$CP,Daily!KE$10,0)</f>
        <v>38751</v>
      </c>
      <c r="KF27" s="8">
        <f>VLOOKUP($IF27,Data!$B:$CP,Daily!KF$10,0)</f>
        <v>42001</v>
      </c>
      <c r="KG27" s="8">
        <f>VLOOKUP($IF27,Data!$B:$CP,Daily!KG$10,0)</f>
        <v>32287</v>
      </c>
      <c r="KH27" s="8">
        <f>VLOOKUP($IF27,Data!$B:$CP,Daily!KH$10,0)</f>
        <v>30085</v>
      </c>
      <c r="KI27" s="8">
        <f>VLOOKUP($IF27,Data!$B:$CP,Daily!KI$10,0)</f>
        <v>36795</v>
      </c>
      <c r="KJ27" s="8">
        <f>VLOOKUP($IF27,Data!$B:$CP,Daily!KJ$10,0)</f>
        <v>37665</v>
      </c>
      <c r="KK27" s="8">
        <f>VLOOKUP($IF27,Data!$B:$CP,Daily!KK$10,0)</f>
        <v>36646</v>
      </c>
      <c r="KL27" s="8">
        <f>VLOOKUP($IF27,Data!$B:$CP,Daily!KL$10,0)</f>
        <v>37234</v>
      </c>
      <c r="KM27" s="8">
        <f>VLOOKUP($IF27,Data!$B:$CP,Daily!KM$10,0)</f>
        <v>39435</v>
      </c>
      <c r="KN27" s="8">
        <f>VLOOKUP($IF27,Data!$B:$CP,Daily!KN$10,0)</f>
        <v>30559</v>
      </c>
      <c r="KO27" s="8">
        <f>VLOOKUP($IF27,Data!$B:$CP,Daily!KO$10,0)</f>
        <v>27866</v>
      </c>
      <c r="KP27" s="8">
        <f>VLOOKUP($IF27,Data!$B:$CP,Daily!KP$10,0)</f>
        <v>33346</v>
      </c>
      <c r="KQ27" s="8">
        <f>VLOOKUP($IF27,Data!$B:$CP,Daily!KQ$10,0)</f>
        <v>34390</v>
      </c>
      <c r="KR27" s="8">
        <f>VLOOKUP($IF27,Data!$B:$CP,Daily!KR$10,0)</f>
        <v>36455</v>
      </c>
      <c r="KS27" s="8">
        <f>VLOOKUP($IF27,Data!$B:$CP,Daily!KS$10,0)</f>
        <v>37365</v>
      </c>
      <c r="KT27" s="8">
        <f>VLOOKUP($IF27,Data!$B:$CP,Daily!KT$10,0)</f>
        <v>47387</v>
      </c>
      <c r="KU27" s="8">
        <f>VLOOKUP($IF27,Data!$B:$CP,Daily!KU$10,0)</f>
        <v>35748</v>
      </c>
      <c r="KV27" s="8">
        <f>VLOOKUP($IF27,Data!$B:$CP,Daily!KV$10,0)</f>
        <v>37174</v>
      </c>
      <c r="KW27" s="8">
        <f>VLOOKUP($IF27,Data!$B:$CP,Daily!KW$10,0)</f>
        <v>37708</v>
      </c>
      <c r="KX27" s="8">
        <f>VLOOKUP($IF27,Data!$B:$CP,Daily!KX$10,0)</f>
        <v>36699</v>
      </c>
      <c r="KY27" s="8">
        <f>VLOOKUP($IF27,Data!$B:$CP,Daily!KY$10,0)</f>
        <v>36600</v>
      </c>
      <c r="KZ27" s="8">
        <f>VLOOKUP($IF27,Data!$B:$CP,Daily!KZ$10,0)</f>
        <v>39791</v>
      </c>
      <c r="LA27" s="8">
        <f>VLOOKUP($IF27,Data!$B:$CP,Daily!LA$10,0)</f>
        <v>41797</v>
      </c>
      <c r="LB27" s="8">
        <f>VLOOKUP($IF27,Data!$B:$CP,Daily!LB$10,0)</f>
        <v>33371</v>
      </c>
      <c r="LC27" s="8">
        <f>VLOOKUP($IF27,Data!$B:$CP,Daily!LC$10,0)</f>
        <v>28764</v>
      </c>
      <c r="LD27" s="8">
        <f>VLOOKUP($IF27,Data!$B:$CP,Daily!LD$10,0)</f>
        <v>33866</v>
      </c>
      <c r="LE27" s="8">
        <f>VLOOKUP($IF27,Data!$B:$CP,Daily!LE$10,0)</f>
        <v>36588</v>
      </c>
      <c r="LF27" s="8">
        <f>VLOOKUP($IF27,Data!$B:$CP,Daily!LF$10,0)</f>
        <v>37826</v>
      </c>
      <c r="LG27" s="8">
        <f>VLOOKUP($IF27,Data!$B:$CP,Daily!LG$10,0)</f>
        <v>42956</v>
      </c>
      <c r="LH27" s="8">
        <f>VLOOKUP($IF27,Data!$B:$CP,Daily!LH$10,0)</f>
        <v>50717</v>
      </c>
      <c r="LI27" s="8">
        <f>VLOOKUP($IF27,Data!$B:$CP,Daily!LI$10,0)</f>
        <v>33950</v>
      </c>
      <c r="LJ27" s="8">
        <f>VLOOKUP($IF27,Data!$B:$CP,Daily!LJ$10,0)</f>
        <v>30297</v>
      </c>
      <c r="LK27" s="8">
        <f>VLOOKUP($IF27,Data!$B:$CP,Daily!LK$10,0)</f>
        <v>35482</v>
      </c>
      <c r="LL27" s="8">
        <f>VLOOKUP($IF27,Data!$B:$CP,Daily!LL$10,0)</f>
        <v>35723</v>
      </c>
      <c r="LM27" s="8">
        <f>VLOOKUP($IF27,Data!$B:$CP,Daily!LM$10,0)</f>
        <v>37776</v>
      </c>
      <c r="LN27" s="8">
        <f>VLOOKUP($IF27,Data!$B:$CP,Daily!LN$10,0)</f>
        <v>37422</v>
      </c>
      <c r="LO27" s="8">
        <f>VLOOKUP($IF27,Data!$B:$CP,Daily!LO$10,0)</f>
        <v>40587</v>
      </c>
      <c r="LP27" s="8">
        <f>VLOOKUP($IF27,Data!$B:$CP,Daily!LP$10,0)</f>
        <v>33829</v>
      </c>
      <c r="LQ27" s="8">
        <f>VLOOKUP($IF27,Data!$B:$CP,Daily!LQ$10,0)</f>
        <v>30453</v>
      </c>
      <c r="LR27" s="8">
        <f>VLOOKUP($IF27,Data!$B:$CP,Daily!LR$10,0)</f>
        <v>35608</v>
      </c>
      <c r="LS27" s="8">
        <f>VLOOKUP($IF27,Data!$B:$CP,Daily!LS$10,0)</f>
        <v>35476</v>
      </c>
      <c r="LU27" s="8">
        <f>_xlfn.QUARTILE.INC($IH27:$LR27,1)</f>
        <v>33940</v>
      </c>
      <c r="LV27" s="8">
        <f>_xlfn.QUARTILE.INC($IH27:$LR27,3)</f>
        <v>40068</v>
      </c>
      <c r="LW27" s="8">
        <f t="shared" ref="LW27" si="203">LV27-LU27</f>
        <v>6128</v>
      </c>
      <c r="LX27" s="8">
        <f>LV27+(1.25*LW27)</f>
        <v>47728</v>
      </c>
      <c r="LY27" s="8">
        <f>LU27-(1.25*LW27)</f>
        <v>26280</v>
      </c>
      <c r="LZ27" s="41"/>
      <c r="MA27" s="9">
        <f>_xlfn.STDEV.P(JL27:LS27)</f>
        <v>4470.8847788279618</v>
      </c>
      <c r="MB27" s="9">
        <f>AVERAGE(LL27:LR27)</f>
        <v>35914</v>
      </c>
      <c r="MC27" s="9">
        <f>AVERAGE(KO27:LR27)</f>
        <v>36584.699999999997</v>
      </c>
      <c r="MD27" s="1"/>
    </row>
    <row r="28" spans="4:342" x14ac:dyDescent="0.35">
      <c r="D28" s="59" t="s">
        <v>327</v>
      </c>
      <c r="E28" s="53" t="str">
        <f>VLOOKUP($D28,'Metric Nature'!$C:$D,2,0)&amp;IF(($F28&lt;(EA28)),"Below",IF(($F28&gt;(DZ28)),"Above","Within"))</f>
        <v>PositiveWithin</v>
      </c>
      <c r="F28" s="49">
        <f>DU28</f>
        <v>0.86030704246061718</v>
      </c>
      <c r="G28" s="77">
        <f t="shared" si="191"/>
        <v>0.85973226190149499</v>
      </c>
      <c r="H28" s="78">
        <f t="shared" si="192"/>
        <v>6.6855762496446393E-4</v>
      </c>
      <c r="I28" s="74">
        <f t="shared" ref="I28:I33" si="204">EE28</f>
        <v>0.85411154914926313</v>
      </c>
      <c r="J28" s="48">
        <f t="shared" si="193"/>
        <v>7.2537285294000118E-3</v>
      </c>
      <c r="K28" s="49">
        <f t="shared" ref="K28:K33" si="205">EC28</f>
        <v>1.7561971385191489E-2</v>
      </c>
      <c r="L28" s="50"/>
      <c r="M28" s="53" t="str">
        <f>VLOOKUP($D28,'Metric Nature'!$C:$D,2,0)&amp;IF(($N28&lt;(HZ28)),"Below",IF(($N28&gt;(HY28)),"Above","Within"))</f>
        <v>PositiveWithin</v>
      </c>
      <c r="N28" s="49">
        <f>HT28</f>
        <v>0.86327916246878966</v>
      </c>
      <c r="O28" s="49">
        <f t="shared" ref="O28" si="206">IC28</f>
        <v>0.86144321755790121</v>
      </c>
      <c r="P28" s="55">
        <f t="shared" ref="P28" si="207">IFERROR(((N28-O28)/O28),0)</f>
        <v>2.1312430970124303E-3</v>
      </c>
      <c r="Q28" s="49">
        <f t="shared" si="194"/>
        <v>0.85764626777198771</v>
      </c>
      <c r="R28" s="48">
        <f t="shared" si="195"/>
        <v>6.5678530980321365E-3</v>
      </c>
      <c r="S28" s="49">
        <f t="shared" ref="S28:S33" si="208">IB28</f>
        <v>1.8408399068360479E-2</v>
      </c>
      <c r="T28" s="50"/>
      <c r="U28" s="53" t="str">
        <f>VLOOKUP($D28,'Metric Nature'!$C:$D,2,0)&amp;IF(($V28&lt;(LY28)),"Below",IF(($V28&gt;(LX28)),"Above","Within"))</f>
        <v>PositiveWithin</v>
      </c>
      <c r="V28" s="49">
        <f>LS28</f>
        <v>0.85074416506934269</v>
      </c>
      <c r="W28" s="49">
        <f t="shared" ref="W28:W33" si="209">MB28</f>
        <v>0.85425102825002586</v>
      </c>
      <c r="X28" s="78">
        <f t="shared" ref="X28" si="210">IFERROR(((V28-W28)/W28),0)</f>
        <v>-4.1051904706127648E-3</v>
      </c>
      <c r="Y28" s="49">
        <f t="shared" ref="Y28:Y33" si="211">MC28</f>
        <v>0.84290649028910647</v>
      </c>
      <c r="Z28" s="48">
        <f t="shared" si="196"/>
        <v>9.2983917795531508E-3</v>
      </c>
      <c r="AA28" s="49">
        <f t="shared" ref="AA28:AA33" si="212">MA28</f>
        <v>2.0675817927657384E-2</v>
      </c>
      <c r="AB28" s="50"/>
      <c r="AC28" s="46" t="s">
        <v>328</v>
      </c>
      <c r="AI28" s="7" t="s">
        <v>327</v>
      </c>
      <c r="AJ28" s="12">
        <f>(VLOOKUP($EG28,Data!$B:$CP,Daily!EI$10,0)+VLOOKUP($IF28,Data!$B:$CP,Daily!IH$10,0))/AJ$27</f>
        <v>0.86178119702699174</v>
      </c>
      <c r="AK28" s="12">
        <f>(VLOOKUP($EG28,Data!$B:$CP,Daily!EJ$10,0)+VLOOKUP($IF28,Data!$B:$CP,Daily!II$10,0))/AK$27</f>
        <v>0.86469220524165336</v>
      </c>
      <c r="AL28" s="12">
        <f>(VLOOKUP($EG28,Data!$B:$CP,Daily!EK$10,0)+VLOOKUP($IF28,Data!$B:$CP,Daily!IJ$10,0))/AL$27</f>
        <v>0.846515710022819</v>
      </c>
      <c r="AM28" s="12">
        <f>(VLOOKUP($EG28,Data!$B:$CP,Daily!EL$10,0)+VLOOKUP($IF28,Data!$B:$CP,Daily!IK$10,0))/AM$27</f>
        <v>0.85314964707971408</v>
      </c>
      <c r="AN28" s="12">
        <f>(VLOOKUP($EG28,Data!$B:$CP,Daily!EM$10,0)+VLOOKUP($IF28,Data!$B:$CP,Daily!IL$10,0))/AN$27</f>
        <v>0.85281369645308103</v>
      </c>
      <c r="AO28" s="12">
        <f>(VLOOKUP($EG28,Data!$B:$CP,Daily!EN$10,0)+VLOOKUP($IF28,Data!$B:$CP,Daily!IM$10,0))/AO$27</f>
        <v>0.85475936852940115</v>
      </c>
      <c r="AP28" s="12">
        <f>(VLOOKUP($EG28,Data!$B:$CP,Daily!EO$10,0)+VLOOKUP($IF28,Data!$B:$CP,Daily!IN$10,0))/AP$27</f>
        <v>0.8648484480349875</v>
      </c>
      <c r="AQ28" s="12">
        <f>(VLOOKUP($EG28,Data!$B:$CP,Daily!EP$10,0)+VLOOKUP($IF28,Data!$B:$CP,Daily!IO$10,0))/AQ$27</f>
        <v>0.8663069108435737</v>
      </c>
      <c r="AR28" s="12">
        <f>(VLOOKUP($EG28,Data!$B:$CP,Daily!EQ$10,0)+VLOOKUP($IF28,Data!$B:$CP,Daily!IP$10,0))/AR$27</f>
        <v>0.86660397635679742</v>
      </c>
      <c r="AS28" s="12">
        <f>(VLOOKUP($EG28,Data!$B:$CP,Daily!ER$10,0)+VLOOKUP($IF28,Data!$B:$CP,Daily!IQ$10,0))/AS$27</f>
        <v>0.84401634148059446</v>
      </c>
      <c r="AT28" s="12">
        <f>(VLOOKUP($EG28,Data!$B:$CP,Daily!ES$10,0)+VLOOKUP($IF28,Data!$B:$CP,Daily!IR$10,0))/AT$27</f>
        <v>0.84726181880438589</v>
      </c>
      <c r="AU28" s="12">
        <f>(VLOOKUP($EG28,Data!$B:$CP,Daily!ET$10,0)+VLOOKUP($IF28,Data!$B:$CP,Daily!IS$10,0))/AU$27</f>
        <v>0.85259069872811422</v>
      </c>
      <c r="AV28" s="12">
        <f>(VLOOKUP($EG28,Data!$B:$CP,Daily!EU$10,0)+VLOOKUP($IF28,Data!$B:$CP,Daily!IT$10,0))/AV$27</f>
        <v>0.83579148840351269</v>
      </c>
      <c r="AW28" s="12">
        <f>(VLOOKUP($EG28,Data!$B:$CP,Daily!EV$10,0)+VLOOKUP($IF28,Data!$B:$CP,Daily!IU$10,0))/AW$27</f>
        <v>0.86625267565215347</v>
      </c>
      <c r="AX28" s="12">
        <f>(VLOOKUP($EG28,Data!$B:$CP,Daily!EW$10,0)+VLOOKUP($IF28,Data!$B:$CP,Daily!IV$10,0))/AX$27</f>
        <v>0.87203923394606853</v>
      </c>
      <c r="AY28" s="12">
        <f>(VLOOKUP($EG28,Data!$B:$CP,Daily!EX$10,0)+VLOOKUP($IF28,Data!$B:$CP,Daily!IW$10,0))/AY$27</f>
        <v>0.87055984191174485</v>
      </c>
      <c r="AZ28" s="12">
        <f>(VLOOKUP($EG28,Data!$B:$CP,Daily!EY$10,0)+VLOOKUP($IF28,Data!$B:$CP,Daily!IX$10,0))/AZ$27</f>
        <v>0.84684223620144294</v>
      </c>
      <c r="BA28" s="12">
        <f>(VLOOKUP($EG28,Data!$B:$CP,Daily!EZ$10,0)+VLOOKUP($IF28,Data!$B:$CP,Daily!IY$10,0))/BA$27</f>
        <v>0.84819167443533405</v>
      </c>
      <c r="BB28" s="12">
        <f>(VLOOKUP($EG28,Data!$B:$CP,Daily!FA$10,0)+VLOOKUP($IF28,Data!$B:$CP,Daily!IZ$10,0))/BB$27</f>
        <v>0.85413724567184479</v>
      </c>
      <c r="BC28" s="12">
        <f>(VLOOKUP($EG28,Data!$B:$CP,Daily!FB$10,0)+VLOOKUP($IF28,Data!$B:$CP,Daily!JA$10,0))/BC$27</f>
        <v>0.80633337650563397</v>
      </c>
      <c r="BD28" s="12">
        <f>(VLOOKUP($EG28,Data!$B:$CP,Daily!FC$10,0)+VLOOKUP($IF28,Data!$B:$CP,Daily!JB$10,0))/BD$27</f>
        <v>0.86238011065236397</v>
      </c>
      <c r="BE28" s="12">
        <f>(VLOOKUP($EG28,Data!$B:$CP,Daily!FD$10,0)+VLOOKUP($IF28,Data!$B:$CP,Daily!JC$10,0))/BE$27</f>
        <v>0.81852128001357849</v>
      </c>
      <c r="BF28" s="12">
        <f>(VLOOKUP($EG28,Data!$B:$CP,Daily!FE$10,0)+VLOOKUP($IF28,Data!$B:$CP,Daily!JD$10,0))/BF$27</f>
        <v>0.86454322302073172</v>
      </c>
      <c r="BG28" s="12">
        <f>(VLOOKUP($EG28,Data!$B:$CP,Daily!FF$10,0)+VLOOKUP($IF28,Data!$B:$CP,Daily!JE$10,0))/BG$27</f>
        <v>0.84358319623009526</v>
      </c>
      <c r="BH28" s="12">
        <f>(VLOOKUP($EG28,Data!$B:$CP,Daily!FG$10,0)+VLOOKUP($IF28,Data!$B:$CP,Daily!JF$10,0))/BH$27</f>
        <v>0.84637690148707534</v>
      </c>
      <c r="BI28" s="12">
        <f>(VLOOKUP($EG28,Data!$B:$CP,Daily!FH$10,0)+VLOOKUP($IF28,Data!$B:$CP,Daily!JG$10,0))/BI$27</f>
        <v>0.85121666880058222</v>
      </c>
      <c r="BJ28" s="12">
        <f>(VLOOKUP($EG28,Data!$B:$CP,Daily!FI$10,0)+VLOOKUP($IF28,Data!$B:$CP,Daily!JH$10,0))/BJ$27</f>
        <v>0.85145971292104705</v>
      </c>
      <c r="BK28" s="12">
        <f>(VLOOKUP($EG28,Data!$B:$CP,Daily!FJ$10,0)+VLOOKUP($IF28,Data!$B:$CP,Daily!JI$10,0))/BK$27</f>
        <v>0.8601132597022958</v>
      </c>
      <c r="BL28" s="12">
        <f>(VLOOKUP($EG28,Data!$B:$CP,Daily!FK$10,0)+VLOOKUP($IF28,Data!$B:$CP,Daily!JJ$10,0))/BL$27</f>
        <v>0.8565678830427873</v>
      </c>
      <c r="BM28" s="12">
        <f>(VLOOKUP($EG28,Data!$B:$CP,Daily!FL$10,0)+VLOOKUP($IF28,Data!$B:$CP,Daily!JK$10,0))/BM$27</f>
        <v>0.867835736401247</v>
      </c>
      <c r="BN28" s="12">
        <f>(VLOOKUP($EG28,Data!$B:$CP,Daily!FM$10,0)+VLOOKUP($IF28,Data!$B:$CP,Daily!JL$10,0))/BN$27</f>
        <v>0.85287160690713426</v>
      </c>
      <c r="BO28" s="12">
        <f>(VLOOKUP($EG28,Data!$B:$CP,Daily!FN$10,0)+VLOOKUP($IF28,Data!$B:$CP,Daily!JM$10,0))/BO$27</f>
        <v>0.84778955776084874</v>
      </c>
      <c r="BP28" s="12">
        <f>(VLOOKUP($EG28,Data!$B:$CP,Daily!FO$10,0)+VLOOKUP($IF28,Data!$B:$CP,Daily!JN$10,0))/BP$27</f>
        <v>0.85056384946123642</v>
      </c>
      <c r="BQ28" s="12">
        <f>(VLOOKUP($EG28,Data!$B:$CP,Daily!FP$10,0)+VLOOKUP($IF28,Data!$B:$CP,Daily!JO$10,0))/BQ$27</f>
        <v>0.85793263119174745</v>
      </c>
      <c r="BR28" s="12">
        <f>(VLOOKUP($EG28,Data!$B:$CP,Daily!FQ$10,0)+VLOOKUP($IF28,Data!$B:$CP,Daily!JP$10,0))/BR$27</f>
        <v>0.83052658501236176</v>
      </c>
      <c r="BS28" s="12">
        <f>(VLOOKUP($EG28,Data!$B:$CP,Daily!FR$10,0)+VLOOKUP($IF28,Data!$B:$CP,Daily!JQ$10,0))/BS$27</f>
        <v>0.8590799882136948</v>
      </c>
      <c r="BT28" s="12">
        <f>(VLOOKUP($EG28,Data!$B:$CP,Daily!FS$10,0)+VLOOKUP($IF28,Data!$B:$CP,Daily!JR$10,0))/BT$27</f>
        <v>0.85953620171177425</v>
      </c>
      <c r="BU28" s="12">
        <f>(VLOOKUP($EG28,Data!$B:$CP,Daily!FT$10,0)+VLOOKUP($IF28,Data!$B:$CP,Daily!JS$10,0))/BU$27</f>
        <v>0.84020033340997935</v>
      </c>
      <c r="BV28" s="12">
        <f>(VLOOKUP($EG28,Data!$B:$CP,Daily!FU$10,0)+VLOOKUP($IF28,Data!$B:$CP,Daily!JT$10,0))/BV$27</f>
        <v>0.84013653818802447</v>
      </c>
      <c r="BW28" s="12">
        <f>(VLOOKUP($EG28,Data!$B:$CP,Daily!FV$10,0)+VLOOKUP($IF28,Data!$B:$CP,Daily!JU$10,0))/BW$27</f>
        <v>0.84832008732134934</v>
      </c>
      <c r="BX28" s="12">
        <f>(VLOOKUP($EG28,Data!$B:$CP,Daily!FW$10,0)+VLOOKUP($IF28,Data!$B:$CP,Daily!JV$10,0))/BX$27</f>
        <v>0.81613373986917881</v>
      </c>
      <c r="BY28" s="12">
        <f>(VLOOKUP($EG28,Data!$B:$CP,Daily!FX$10,0)+VLOOKUP($IF28,Data!$B:$CP,Daily!JW$10,0))/BY$27</f>
        <v>0.84612644264137737</v>
      </c>
      <c r="BZ28" s="12">
        <f>(VLOOKUP($EG28,Data!$B:$CP,Daily!FY$10,0)+VLOOKUP($IF28,Data!$B:$CP,Daily!JX$10,0))/BZ$27</f>
        <v>0.86309185280084288</v>
      </c>
      <c r="CA28" s="12">
        <f>(VLOOKUP($EG28,Data!$B:$CP,Daily!FZ$10,0)+VLOOKUP($IF28,Data!$B:$CP,Daily!JY$10,0))/CA$27</f>
        <v>0.86466030882642375</v>
      </c>
      <c r="CB28" s="12">
        <f>(VLOOKUP($EG28,Data!$B:$CP,Daily!GA$10,0)+VLOOKUP($IF28,Data!$B:$CP,Daily!JZ$10,0))/CB$27</f>
        <v>0.83966396869845406</v>
      </c>
      <c r="CC28" s="12">
        <f>(VLOOKUP($EG28,Data!$B:$CP,Daily!GB$10,0)+VLOOKUP($IF28,Data!$B:$CP,Daily!KA$10,0))/CC$27</f>
        <v>0.73185160999424725</v>
      </c>
      <c r="CD28" s="12">
        <f>(VLOOKUP($EG28,Data!$B:$CP,Daily!GC$10,0)+VLOOKUP($IF28,Data!$B:$CP,Daily!KB$10,0))/CD$27</f>
        <v>0.85052092707021021</v>
      </c>
      <c r="CE28" s="12">
        <f>(VLOOKUP($EG28,Data!$B:$CP,Daily!GD$10,0)+VLOOKUP($IF28,Data!$B:$CP,Daily!KC$10,0))/CE$27</f>
        <v>0.8280222279595274</v>
      </c>
      <c r="CF28" s="12">
        <f>(VLOOKUP($EG28,Data!$B:$CP,Daily!GE$10,0)+VLOOKUP($IF28,Data!$B:$CP,Daily!KD$10,0))/CF$27</f>
        <v>0.85326737702737021</v>
      </c>
      <c r="CG28" s="12">
        <f>(VLOOKUP($EG28,Data!$B:$CP,Daily!GF$10,0)+VLOOKUP($IF28,Data!$B:$CP,Daily!KE$10,0))/CG$27</f>
        <v>0.85857726659146805</v>
      </c>
      <c r="CH28" s="12">
        <f>(VLOOKUP($EG28,Data!$B:$CP,Daily!GG$10,0)+VLOOKUP($IF28,Data!$B:$CP,Daily!KF$10,0))/CH$27</f>
        <v>0.86250472167851377</v>
      </c>
      <c r="CI28" s="12">
        <f>(VLOOKUP($EG28,Data!$B:$CP,Daily!GH$10,0)+VLOOKUP($IF28,Data!$B:$CP,Daily!KG$10,0))/CI$27</f>
        <v>0.84323684525949893</v>
      </c>
      <c r="CJ28" s="12">
        <f>(VLOOKUP($EG28,Data!$B:$CP,Daily!GI$10,0)+VLOOKUP($IF28,Data!$B:$CP,Daily!KH$10,0))/CJ$27</f>
        <v>0.84349012986603122</v>
      </c>
      <c r="CK28" s="12">
        <f>(VLOOKUP($EG28,Data!$B:$CP,Daily!GJ$10,0)+VLOOKUP($IF28,Data!$B:$CP,Daily!KI$10,0))/CK$27</f>
        <v>0.85101521490047694</v>
      </c>
      <c r="CL28" s="12">
        <f>(VLOOKUP($EG28,Data!$B:$CP,Daily!GK$10,0)+VLOOKUP($IF28,Data!$B:$CP,Daily!KJ$10,0))/CL$27</f>
        <v>0.85526290572956265</v>
      </c>
      <c r="CM28" s="12">
        <f>(VLOOKUP($EG28,Data!$B:$CP,Daily!GL$10,0)+VLOOKUP($IF28,Data!$B:$CP,Daily!KK$10,0))/CM$27</f>
        <v>0.85547888633806568</v>
      </c>
      <c r="CN28" s="12">
        <f>(VLOOKUP($EG28,Data!$B:$CP,Daily!GM$10,0)+VLOOKUP($IF28,Data!$B:$CP,Daily!KL$10,0))/CN$27</f>
        <v>0.8596471061555262</v>
      </c>
      <c r="CO28" s="12">
        <f>(VLOOKUP($EG28,Data!$B:$CP,Daily!GN$10,0)+VLOOKUP($IF28,Data!$B:$CP,Daily!KM$10,0))/CO$27</f>
        <v>0.8506579668155867</v>
      </c>
      <c r="CP28" s="12">
        <f>(VLOOKUP($EG28,Data!$B:$CP,Daily!GO$10,0)+VLOOKUP($IF28,Data!$B:$CP,Daily!KN$10,0))/CP$27</f>
        <v>0.83980253451259679</v>
      </c>
      <c r="CQ28" s="12">
        <f>(VLOOKUP($EG28,Data!$B:$CP,Daily!GP$10,0)+VLOOKUP($IF28,Data!$B:$CP,Daily!KO$10,0))/CQ$27</f>
        <v>0.83981738957180108</v>
      </c>
      <c r="CR28" s="12">
        <f>(VLOOKUP($EG28,Data!$B:$CP,Daily!GQ$10,0)+VLOOKUP($IF28,Data!$B:$CP,Daily!KP$10,0))/CR$27</f>
        <v>0.84712122933590861</v>
      </c>
      <c r="CS28" s="12">
        <f>(VLOOKUP($EG28,Data!$B:$CP,Daily!GR$10,0)+VLOOKUP($IF28,Data!$B:$CP,Daily!KQ$10,0))/CS$27</f>
        <v>0.8441451958086662</v>
      </c>
      <c r="CT28" s="12">
        <f>(VLOOKUP($EG28,Data!$B:$CP,Daily!GS$10,0)+VLOOKUP($IF28,Data!$B:$CP,Daily!KR$10,0))/CT$27</f>
        <v>0.85634968903886521</v>
      </c>
      <c r="CU28" s="12">
        <f>(VLOOKUP($EG28,Data!$B:$CP,Daily!GT$10,0)+VLOOKUP($IF28,Data!$B:$CP,Daily!KS$10,0))/CU$27</f>
        <v>0.85486499893699952</v>
      </c>
      <c r="CV28" s="12">
        <f>(VLOOKUP($EG28,Data!$B:$CP,Daily!GU$10,0)+VLOOKUP($IF28,Data!$B:$CP,Daily!KT$10,0))/CV$27</f>
        <v>0.8674577528208931</v>
      </c>
      <c r="CW28" s="12">
        <f>(VLOOKUP($EG28,Data!$B:$CP,Daily!GV$10,0)+VLOOKUP($IF28,Data!$B:$CP,Daily!KU$10,0))/CW$27</f>
        <v>0.84788418861261305</v>
      </c>
      <c r="CX28" s="12">
        <f>(VLOOKUP($EG28,Data!$B:$CP,Daily!GW$10,0)+VLOOKUP($IF28,Data!$B:$CP,Daily!KV$10,0))/CX$27</f>
        <v>0.85487263226649246</v>
      </c>
      <c r="CY28" s="12">
        <f>(VLOOKUP($EG28,Data!$B:$CP,Daily!GX$10,0)+VLOOKUP($IF28,Data!$B:$CP,Daily!KW$10,0))/CY$27</f>
        <v>0.85453269521346875</v>
      </c>
      <c r="CZ28" s="12">
        <f>(VLOOKUP($EG28,Data!$B:$CP,Daily!GY$10,0)+VLOOKUP($IF28,Data!$B:$CP,Daily!KX$10,0))/CZ$27</f>
        <v>0.85142158361357378</v>
      </c>
      <c r="DA28" s="12">
        <f>(VLOOKUP($EG28,Data!$B:$CP,Daily!GZ$10,0)+VLOOKUP($IF28,Data!$B:$CP,Daily!KY$10,0))/DA$27</f>
        <v>0.85300853358324702</v>
      </c>
      <c r="DB28" s="12">
        <f>(VLOOKUP($EG28,Data!$B:$CP,Daily!HA$10,0)+VLOOKUP($IF28,Data!$B:$CP,Daily!KZ$10,0))/DB$27</f>
        <v>0.86236280219880124</v>
      </c>
      <c r="DC28" s="12">
        <f>(VLOOKUP($EG28,Data!$B:$CP,Daily!HB$10,0)+VLOOKUP($IF28,Data!$B:$CP,Daily!LA$10,0))/DC$27</f>
        <v>0.86158162973143215</v>
      </c>
      <c r="DD28" s="12">
        <f>(VLOOKUP($EG28,Data!$B:$CP,Daily!HC$10,0)+VLOOKUP($IF28,Data!$B:$CP,Daily!LB$10,0))/DD$27</f>
        <v>0.84790335609899392</v>
      </c>
      <c r="DE28" s="12">
        <f>(VLOOKUP($EG28,Data!$B:$CP,Daily!HD$10,0)+VLOOKUP($IF28,Data!$B:$CP,Daily!LC$10,0))/DE$27</f>
        <v>0.84329812754048106</v>
      </c>
      <c r="DF28" s="12">
        <f>(VLOOKUP($EG28,Data!$B:$CP,Daily!HE$10,0)+VLOOKUP($IF28,Data!$B:$CP,Daily!LD$10,0))/DF$27</f>
        <v>0.85246694953887159</v>
      </c>
      <c r="DG28" s="12">
        <f>(VLOOKUP($EG28,Data!$B:$CP,Daily!HF$10,0)+VLOOKUP($IF28,Data!$B:$CP,Daily!LE$10,0))/DG$27</f>
        <v>0.81258413813286512</v>
      </c>
      <c r="DH28" s="12">
        <f>(VLOOKUP($EG28,Data!$B:$CP,Daily!HG$10,0)+VLOOKUP($IF28,Data!$B:$CP,Daily!LF$10,0))/DH$27</f>
        <v>0.86260109873340451</v>
      </c>
      <c r="DI28" s="12">
        <f>(VLOOKUP($EG28,Data!$B:$CP,Daily!HH$10,0)+VLOOKUP($IF28,Data!$B:$CP,Daily!LG$10,0))/DI$27</f>
        <v>0.87062047149373178</v>
      </c>
      <c r="DJ28" s="12">
        <f>(VLOOKUP($EG28,Data!$B:$CP,Daily!HI$10,0)+VLOOKUP($IF28,Data!$B:$CP,Daily!LH$10,0))/DJ$27</f>
        <v>0.84761185559031704</v>
      </c>
      <c r="DK28" s="12">
        <f>(VLOOKUP($EG28,Data!$B:$CP,Daily!HJ$10,0)+VLOOKUP($IF28,Data!$B:$CP,Daily!LI$10,0))/DK$27</f>
        <v>0.85085662499820192</v>
      </c>
      <c r="DL28" s="12">
        <f>(VLOOKUP($EG28,Data!$B:$CP,Daily!HK$10,0)+VLOOKUP($IF28,Data!$B:$CP,Daily!LJ$10,0))/DL$27</f>
        <v>0.8485548036177345</v>
      </c>
      <c r="DM28" s="12">
        <f>(VLOOKUP($EG28,Data!$B:$CP,Daily!HL$10,0)+VLOOKUP($IF28,Data!$B:$CP,Daily!LK$10,0))/DM$27</f>
        <v>0.84848743523911463</v>
      </c>
      <c r="DN28" s="12">
        <f>(VLOOKUP($EG28,Data!$B:$CP,Daily!HM$10,0)+VLOOKUP($IF28,Data!$B:$CP,Daily!LL$10,0))/DN$27</f>
        <v>0.85054081929495151</v>
      </c>
      <c r="DO28" s="12">
        <f>(VLOOKUP($EG28,Data!$B:$CP,Daily!HN$10,0)+VLOOKUP($IF28,Data!$B:$CP,Daily!LM$10,0))/DO$27</f>
        <v>0.8663531902967645</v>
      </c>
      <c r="DP28" s="12">
        <f>(VLOOKUP($EG28,Data!$B:$CP,Daily!HO$10,0)+VLOOKUP($IF28,Data!$B:$CP,Daily!LN$10,0))/DP$27</f>
        <v>0.86230621678563568</v>
      </c>
      <c r="DQ28" s="12">
        <f>(VLOOKUP($EG28,Data!$B:$CP,Daily!HP$10,0)+VLOOKUP($IF28,Data!$B:$CP,Daily!LO$10,0))/DQ$27</f>
        <v>0.86711010724385085</v>
      </c>
      <c r="DR28" s="12">
        <f>(VLOOKUP($EG28,Data!$B:$CP,Daily!HQ$10,0)+VLOOKUP($IF28,Data!$B:$CP,Daily!LP$10,0))/DR$27</f>
        <v>0.85324652852878835</v>
      </c>
      <c r="DS28" s="12">
        <f>(VLOOKUP($EG28,Data!$B:$CP,Daily!HR$10,0)+VLOOKUP($IF28,Data!$B:$CP,Daily!LQ$10,0))/DS$27</f>
        <v>0.85653872202359393</v>
      </c>
      <c r="DT28" s="12">
        <f>(VLOOKUP($EG28,Data!$B:$CP,Daily!HS$10,0)+VLOOKUP($IF28,Data!$B:$CP,Daily!LR$10,0))/DT$27</f>
        <v>0.85959021584252471</v>
      </c>
      <c r="DU28" s="12">
        <f>(VLOOKUP($EG28,Data!$B:$CP,Daily!HT$10,0)+VLOOKUP($IF28,Data!$B:$CP,Daily!LS$10,0))/DU$27</f>
        <v>0.86030704246061718</v>
      </c>
      <c r="DV28" s="14"/>
      <c r="DW28" s="12">
        <f t="shared" ref="DW28:DW33" si="213">_xlfn.QUARTILE.INC($AJ28:$DT28,1)</f>
        <v>0.84684223620144294</v>
      </c>
      <c r="DX28" s="12">
        <f t="shared" ref="DX28:DX33" si="214">_xlfn.QUARTILE.INC($AJ28:$DT28,3)</f>
        <v>0.8601132597022958</v>
      </c>
      <c r="DY28" s="12">
        <f t="shared" ref="DY28" si="215">DX28-DW28</f>
        <v>1.3271023500852852E-2</v>
      </c>
      <c r="DZ28" s="12">
        <f>DX28+(0.75*DY28)</f>
        <v>0.87006652732793544</v>
      </c>
      <c r="EA28" s="12">
        <f>DW28-(0.75*DY28)</f>
        <v>0.8368889685758033</v>
      </c>
      <c r="EB28" s="14"/>
      <c r="EC28" s="12">
        <f t="shared" si="200"/>
        <v>1.7561971385191489E-2</v>
      </c>
      <c r="ED28" s="12">
        <f>SUMPRODUCT(DN28:DT28,DN$27:DT$27)/SUM(DN$27:DT$27)</f>
        <v>0.85973226190149499</v>
      </c>
      <c r="EE28" s="12">
        <f>SUMPRODUCT(CR28:DT28,CR$27:DT$27)/SUM(CR$27:DT$27)</f>
        <v>0.85411154914926313</v>
      </c>
      <c r="EF28" s="1"/>
      <c r="EG28" s="7" t="s">
        <v>329</v>
      </c>
      <c r="EH28" s="7" t="s">
        <v>19</v>
      </c>
      <c r="EI28" s="12">
        <f>VLOOKUP($EG28,Data!$B:$CP,Daily!EI$10,0)/EI$27</f>
        <v>0.86563814866760169</v>
      </c>
      <c r="EJ28" s="12">
        <f>VLOOKUP($EG28,Data!$B:$CP,Daily!EJ$10,0)/EJ$27</f>
        <v>0.8694438639959402</v>
      </c>
      <c r="EK28" s="12">
        <f>VLOOKUP($EG28,Data!$B:$CP,Daily!EK$10,0)/EK$27</f>
        <v>0.85049932373594206</v>
      </c>
      <c r="EL28" s="12">
        <f>VLOOKUP($EG28,Data!$B:$CP,Daily!EL$10,0)/EL$27</f>
        <v>0.85604163025960656</v>
      </c>
      <c r="EM28" s="12">
        <f>VLOOKUP($EG28,Data!$B:$CP,Daily!EM$10,0)/EM$27</f>
        <v>0.85729866090057283</v>
      </c>
      <c r="EN28" s="12">
        <f>VLOOKUP($EG28,Data!$B:$CP,Daily!EN$10,0)/EN$27</f>
        <v>0.85833898893606275</v>
      </c>
      <c r="EO28" s="12">
        <f>VLOOKUP($EG28,Data!$B:$CP,Daily!EO$10,0)/EO$27</f>
        <v>0.86969176203883136</v>
      </c>
      <c r="EP28" s="12">
        <f>VLOOKUP($EG28,Data!$B:$CP,Daily!EP$10,0)/EP$27</f>
        <v>0.87066338931757647</v>
      </c>
      <c r="EQ28" s="12">
        <f>VLOOKUP($EG28,Data!$B:$CP,Daily!EQ$10,0)/EQ$27</f>
        <v>0.8710932801234017</v>
      </c>
      <c r="ER28" s="12">
        <f>VLOOKUP($EG28,Data!$B:$CP,Daily!ER$10,0)/ER$27</f>
        <v>0.84729215048769158</v>
      </c>
      <c r="ES28" s="12">
        <f>VLOOKUP($EG28,Data!$B:$CP,Daily!ES$10,0)/ES$27</f>
        <v>0.85104471782854907</v>
      </c>
      <c r="ET28" s="12">
        <f>VLOOKUP($EG28,Data!$B:$CP,Daily!ET$10,0)/ET$27</f>
        <v>0.85589260424528701</v>
      </c>
      <c r="EU28" s="12">
        <f>VLOOKUP($EG28,Data!$B:$CP,Daily!EU$10,0)/EU$27</f>
        <v>0.83930491598742474</v>
      </c>
      <c r="EV28" s="12">
        <f>VLOOKUP($EG28,Data!$B:$CP,Daily!EV$10,0)/EV$27</f>
        <v>0.87008342345125911</v>
      </c>
      <c r="EW28" s="12">
        <f>VLOOKUP($EG28,Data!$B:$CP,Daily!EW$10,0)/EW$27</f>
        <v>0.87733393088994194</v>
      </c>
      <c r="EX28" s="12">
        <f>VLOOKUP($EG28,Data!$B:$CP,Daily!EX$10,0)/EX$27</f>
        <v>0.87493189746057132</v>
      </c>
      <c r="EY28" s="12">
        <f>VLOOKUP($EG28,Data!$B:$CP,Daily!EY$10,0)/EY$27</f>
        <v>0.85062710595282665</v>
      </c>
      <c r="EZ28" s="12">
        <f>VLOOKUP($EG28,Data!$B:$CP,Daily!EZ$10,0)/EZ$27</f>
        <v>0.85090983678612242</v>
      </c>
      <c r="FA28" s="12">
        <f>VLOOKUP($EG28,Data!$B:$CP,Daily!FA$10,0)/FA$27</f>
        <v>0.85866279566219794</v>
      </c>
      <c r="FB28" s="12">
        <f>VLOOKUP($EG28,Data!$B:$CP,Daily!FB$10,0)/FB$27</f>
        <v>0.8128605289315175</v>
      </c>
      <c r="FC28" s="12">
        <f>VLOOKUP($EG28,Data!$B:$CP,Daily!FC$10,0)/FC$27</f>
        <v>0.86591594105827197</v>
      </c>
      <c r="FD28" s="12">
        <f>VLOOKUP($EG28,Data!$B:$CP,Daily!FD$10,0)/FD$27</f>
        <v>0.82116680858513913</v>
      </c>
      <c r="FE28" s="12">
        <f>VLOOKUP($EG28,Data!$B:$CP,Daily!FE$10,0)/FE$27</f>
        <v>0.86860159538593917</v>
      </c>
      <c r="FF28" s="12">
        <f>VLOOKUP($EG28,Data!$B:$CP,Daily!FF$10,0)/FF$27</f>
        <v>0.8464665964665965</v>
      </c>
      <c r="FG28" s="12">
        <f>VLOOKUP($EG28,Data!$B:$CP,Daily!FG$10,0)/FG$27</f>
        <v>0.84943202005948815</v>
      </c>
      <c r="FH28" s="12">
        <f>VLOOKUP($EG28,Data!$B:$CP,Daily!FH$10,0)/FH$27</f>
        <v>0.85565400473725761</v>
      </c>
      <c r="FI28" s="12">
        <f>VLOOKUP($EG28,Data!$B:$CP,Daily!FI$10,0)/FI$27</f>
        <v>0.85546706581955145</v>
      </c>
      <c r="FJ28" s="12">
        <f>VLOOKUP($EG28,Data!$B:$CP,Daily!FJ$10,0)/FJ$27</f>
        <v>0.86359581803132457</v>
      </c>
      <c r="FK28" s="12">
        <f>VLOOKUP($EG28,Data!$B:$CP,Daily!FK$10,0)/FK$27</f>
        <v>0.85998034531523393</v>
      </c>
      <c r="FL28" s="12">
        <f>VLOOKUP($EG28,Data!$B:$CP,Daily!FL$10,0)/FL$27</f>
        <v>0.8720833509565904</v>
      </c>
      <c r="FM28" s="12">
        <f>VLOOKUP($EG28,Data!$B:$CP,Daily!FM$10,0)/FM$27</f>
        <v>0.85655842046581865</v>
      </c>
      <c r="FN28" s="12">
        <f>VLOOKUP($EG28,Data!$B:$CP,Daily!FN$10,0)/FN$27</f>
        <v>0.85078366195516009</v>
      </c>
      <c r="FO28" s="12">
        <f>VLOOKUP($EG28,Data!$B:$CP,Daily!FO$10,0)/FO$27</f>
        <v>0.85380156939601803</v>
      </c>
      <c r="FP28" s="12">
        <f>VLOOKUP($EG28,Data!$B:$CP,Daily!FP$10,0)/FP$27</f>
        <v>0.86056621628352081</v>
      </c>
      <c r="FQ28" s="12">
        <f>VLOOKUP($EG28,Data!$B:$CP,Daily!FQ$10,0)/FQ$27</f>
        <v>0.83396792085144655</v>
      </c>
      <c r="FR28" s="12">
        <f>VLOOKUP($EG28,Data!$B:$CP,Daily!FR$10,0)/FR$27</f>
        <v>0.86260193939943619</v>
      </c>
      <c r="FS28" s="12">
        <f>VLOOKUP($EG28,Data!$B:$CP,Daily!FS$10,0)/FS$27</f>
        <v>0.86264501515197889</v>
      </c>
      <c r="FT28" s="12">
        <f>VLOOKUP($EG28,Data!$B:$CP,Daily!FT$10,0)/FT$27</f>
        <v>0.84446155015775271</v>
      </c>
      <c r="FU28" s="12">
        <f>VLOOKUP($EG28,Data!$B:$CP,Daily!FU$10,0)/FU$27</f>
        <v>0.84358611504203784</v>
      </c>
      <c r="FV28" s="12">
        <f>VLOOKUP($EG28,Data!$B:$CP,Daily!FV$10,0)/FV$27</f>
        <v>0.8529409132804181</v>
      </c>
      <c r="FW28" s="12">
        <f>VLOOKUP($EG28,Data!$B:$CP,Daily!FW$10,0)/FW$27</f>
        <v>0.82118132903800678</v>
      </c>
      <c r="FX28" s="12">
        <f>VLOOKUP($EG28,Data!$B:$CP,Daily!FX$10,0)/FX$27</f>
        <v>0.84871936016578697</v>
      </c>
      <c r="FY28" s="12">
        <f>VLOOKUP($EG28,Data!$B:$CP,Daily!FY$10,0)/FY$27</f>
        <v>0.86757013038324771</v>
      </c>
      <c r="FZ28" s="12">
        <f>VLOOKUP($EG28,Data!$B:$CP,Daily!FZ$10,0)/FZ$27</f>
        <v>0.86826657458563539</v>
      </c>
      <c r="GA28" s="12">
        <f>VLOOKUP($EG28,Data!$B:$CP,Daily!GA$10,0)/GA$27</f>
        <v>0.84271108814380236</v>
      </c>
      <c r="GB28" s="12">
        <f>VLOOKUP($EG28,Data!$B:$CP,Daily!GB$10,0)/GB$27</f>
        <v>0.73832778243190778</v>
      </c>
      <c r="GC28" s="12">
        <f>VLOOKUP($EG28,Data!$B:$CP,Daily!GC$10,0)/GC$27</f>
        <v>0.85290416641355193</v>
      </c>
      <c r="GD28" s="12">
        <f>VLOOKUP($EG28,Data!$B:$CP,Daily!GD$10,0)/GD$27</f>
        <v>0.83064858160284882</v>
      </c>
      <c r="GE28" s="12">
        <f>VLOOKUP($EG28,Data!$B:$CP,Daily!GE$10,0)/GE$27</f>
        <v>0.85545881625959586</v>
      </c>
      <c r="GF28" s="12">
        <f>VLOOKUP($EG28,Data!$B:$CP,Daily!GF$10,0)/GF$27</f>
        <v>0.86190337366179159</v>
      </c>
      <c r="GG28" s="12">
        <f>VLOOKUP($EG28,Data!$B:$CP,Daily!GG$10,0)/GG$27</f>
        <v>0.86614428329252213</v>
      </c>
      <c r="GH28" s="12">
        <f>VLOOKUP($EG28,Data!$B:$CP,Daily!GH$10,0)/GH$27</f>
        <v>0.84646396774735433</v>
      </c>
      <c r="GI28" s="12">
        <f>VLOOKUP($EG28,Data!$B:$CP,Daily!GI$10,0)/GI$27</f>
        <v>0.84742553873847781</v>
      </c>
      <c r="GJ28" s="12">
        <f>VLOOKUP($EG28,Data!$B:$CP,Daily!GJ$10,0)/GJ$27</f>
        <v>0.85493421342910847</v>
      </c>
      <c r="GK28" s="12">
        <f>VLOOKUP($EG28,Data!$B:$CP,Daily!GK$10,0)/GK$27</f>
        <v>0.85789996130356516</v>
      </c>
      <c r="GL28" s="12">
        <f>VLOOKUP($EG28,Data!$B:$CP,Daily!GL$10,0)/GL$27</f>
        <v>0.85932870548255169</v>
      </c>
      <c r="GM28" s="12">
        <f>VLOOKUP($EG28,Data!$B:$CP,Daily!GM$10,0)/GM$27</f>
        <v>0.86325896260797441</v>
      </c>
      <c r="GN28" s="12">
        <f>VLOOKUP($EG28,Data!$B:$CP,Daily!GN$10,0)/GN$27</f>
        <v>0.85405136994529829</v>
      </c>
      <c r="GO28" s="12">
        <f>VLOOKUP($EG28,Data!$B:$CP,Daily!GO$10,0)/GO$27</f>
        <v>0.84231783190973319</v>
      </c>
      <c r="GP28" s="12">
        <f>VLOOKUP($EG28,Data!$B:$CP,Daily!GP$10,0)/GP$27</f>
        <v>0.84337280606593512</v>
      </c>
      <c r="GQ28" s="12">
        <f>VLOOKUP($EG28,Data!$B:$CP,Daily!GQ$10,0)/GQ$27</f>
        <v>0.85196040119838479</v>
      </c>
      <c r="GR28" s="12">
        <f>VLOOKUP($EG28,Data!$B:$CP,Daily!GR$10,0)/GR$27</f>
        <v>0.84943301133977323</v>
      </c>
      <c r="GS28" s="12">
        <f>VLOOKUP($EG28,Data!$B:$CP,Daily!GS$10,0)/GS$27</f>
        <v>0.86091981658623706</v>
      </c>
      <c r="GT28" s="12">
        <f>VLOOKUP($EG28,Data!$B:$CP,Daily!GT$10,0)/GT$27</f>
        <v>0.85987985338039641</v>
      </c>
      <c r="GU28" s="12">
        <f>VLOOKUP($EG28,Data!$B:$CP,Daily!GU$10,0)/GU$27</f>
        <v>0.87156871759688226</v>
      </c>
      <c r="GV28" s="12">
        <f>VLOOKUP($EG28,Data!$B:$CP,Daily!GV$10,0)/GV$27</f>
        <v>0.85204783285822272</v>
      </c>
      <c r="GW28" s="12">
        <f>VLOOKUP($EG28,Data!$B:$CP,Daily!GW$10,0)/GW$27</f>
        <v>0.8581681417455963</v>
      </c>
      <c r="GX28" s="12">
        <f>VLOOKUP($EG28,Data!$B:$CP,Daily!GX$10,0)/GX$27</f>
        <v>0.85924542398206949</v>
      </c>
      <c r="GY28" s="12">
        <f>VLOOKUP($EG28,Data!$B:$CP,Daily!GY$10,0)/GY$27</f>
        <v>0.85549992310189849</v>
      </c>
      <c r="GZ28" s="12">
        <f>VLOOKUP($EG28,Data!$B:$CP,Daily!GZ$10,0)/GZ$27</f>
        <v>0.85649022354876048</v>
      </c>
      <c r="HA28" s="12">
        <f>VLOOKUP($EG28,Data!$B:$CP,Daily!HA$10,0)/HA$27</f>
        <v>0.8666538879304837</v>
      </c>
      <c r="HB28" s="12">
        <f>VLOOKUP($EG28,Data!$B:$CP,Daily!HB$10,0)/HB$27</f>
        <v>0.86579389157814701</v>
      </c>
      <c r="HC28" s="12">
        <f>VLOOKUP($EG28,Data!$B:$CP,Daily!HC$10,0)/HC$27</f>
        <v>0.8509421297872547</v>
      </c>
      <c r="HD28" s="12">
        <f>VLOOKUP($EG28,Data!$B:$CP,Daily!HD$10,0)/HD$27</f>
        <v>0.84617491127371514</v>
      </c>
      <c r="HE28" s="12">
        <f>VLOOKUP($EG28,Data!$B:$CP,Daily!HE$10,0)/HE$27</f>
        <v>0.85663959381524846</v>
      </c>
      <c r="HF28" s="12">
        <f>VLOOKUP($EG28,Data!$B:$CP,Daily!HF$10,0)/HF$27</f>
        <v>0.81841999709840674</v>
      </c>
      <c r="HG28" s="12">
        <f>VLOOKUP($EG28,Data!$B:$CP,Daily!HG$10,0)/HG$27</f>
        <v>0.86691057046698927</v>
      </c>
      <c r="HH28" s="12">
        <f>VLOOKUP($EG28,Data!$B:$CP,Daily!HH$10,0)/HH$27</f>
        <v>0.87465684731444138</v>
      </c>
      <c r="HI28" s="12">
        <f>VLOOKUP($EG28,Data!$B:$CP,Daily!HI$10,0)/HI$27</f>
        <v>0.8513496879654362</v>
      </c>
      <c r="HJ28" s="12">
        <f>VLOOKUP($EG28,Data!$B:$CP,Daily!HJ$10,0)/HJ$27</f>
        <v>0.8548589699668836</v>
      </c>
      <c r="HK28" s="12">
        <f>VLOOKUP($EG28,Data!$B:$CP,Daily!HK$10,0)/HK$27</f>
        <v>0.85278248484785479</v>
      </c>
      <c r="HL28" s="12">
        <f>VLOOKUP($EG28,Data!$B:$CP,Daily!HL$10,0)/HL$27</f>
        <v>0.85055089933138717</v>
      </c>
      <c r="HM28" s="12">
        <f>VLOOKUP($EG28,Data!$B:$CP,Daily!HM$10,0)/HM$27</f>
        <v>0.85343939616892728</v>
      </c>
      <c r="HN28" s="12">
        <f>VLOOKUP($EG28,Data!$B:$CP,Daily!HN$10,0)/HN$27</f>
        <v>0.86732524900438968</v>
      </c>
      <c r="HO28" s="12">
        <f>VLOOKUP($EG28,Data!$B:$CP,Daily!HO$10,0)/HO$27</f>
        <v>0.8636980498918434</v>
      </c>
      <c r="HP28" s="12">
        <f>VLOOKUP($EG28,Data!$B:$CP,Daily!HP$10,0)/HP$27</f>
        <v>0.86723812200415318</v>
      </c>
      <c r="HQ28" s="12">
        <f>VLOOKUP($EG28,Data!$B:$CP,Daily!HQ$10,0)/HQ$27</f>
        <v>0.8540329732152222</v>
      </c>
      <c r="HR28" s="12">
        <f>VLOOKUP($EG28,Data!$B:$CP,Daily!HR$10,0)/HR$27</f>
        <v>0.85909933802277039</v>
      </c>
      <c r="HS28" s="12">
        <f>VLOOKUP($EG28,Data!$B:$CP,Daily!HS$10,0)/HS$27</f>
        <v>0.86307594150917366</v>
      </c>
      <c r="HT28" s="12">
        <f>VLOOKUP($EG28,Data!$B:$CP,Daily!HT$10,0)/HT$27</f>
        <v>0.86327916246878966</v>
      </c>
      <c r="HU28" s="13"/>
      <c r="HV28" s="40">
        <f t="shared" ref="HV28:HV33" si="216">_xlfn.QUARTILE.INC($EI28:$HS28,1)</f>
        <v>0.85055089933138717</v>
      </c>
      <c r="HW28" s="40">
        <f t="shared" ref="HW28:HW33" si="217">_xlfn.QUARTILE.INC($EI28:$HS28,3)</f>
        <v>0.86359581803132457</v>
      </c>
      <c r="HX28" s="40">
        <f t="shared" ref="HX28:HX33" si="218">HW28-HV28</f>
        <v>1.3044918699937402E-2</v>
      </c>
      <c r="HY28" s="40">
        <f t="shared" ref="HY28:HY33" si="219">HW28+(0.75*HX28)</f>
        <v>0.87337950705627765</v>
      </c>
      <c r="HZ28" s="40">
        <f t="shared" ref="HZ28:HZ33" si="220">HV28-(0.75*HX28)</f>
        <v>0.84076721030643409</v>
      </c>
      <c r="IA28" s="43"/>
      <c r="IB28" s="12">
        <f t="shared" si="202"/>
        <v>1.8408399068360479E-2</v>
      </c>
      <c r="IC28" s="12">
        <f>SUMPRODUCT(HM28:HS28,HM$27:HS$27)/SUM(HM$27:HS$27)</f>
        <v>0.86144321755790121</v>
      </c>
      <c r="ID28" s="12">
        <f>SUMPRODUCT(GQ28:HS28,GQ$27:HS$27)/SUM(GQ$27:HS$27)</f>
        <v>0.85764626777198771</v>
      </c>
      <c r="IE28" s="1"/>
      <c r="IF28" s="7" t="s">
        <v>330</v>
      </c>
      <c r="IG28" s="7" t="s">
        <v>19</v>
      </c>
      <c r="IH28" s="12">
        <f>VLOOKUP($IF28,Data!$B:$CP,Daily!IH$10,0)/IH$27</f>
        <v>0.8495220169399178</v>
      </c>
      <c r="II28" s="12">
        <f>VLOOKUP($IF28,Data!$B:$CP,Daily!II$10,0)/II$27</f>
        <v>0.84995370370370371</v>
      </c>
      <c r="IJ28" s="12">
        <f>VLOOKUP($IF28,Data!$B:$CP,Daily!IJ$10,0)/IJ$27</f>
        <v>0.83404391078627571</v>
      </c>
      <c r="IK28" s="12">
        <f>VLOOKUP($IF28,Data!$B:$CP,Daily!IK$10,0)/IK$27</f>
        <v>0.84388605547953721</v>
      </c>
      <c r="IL28" s="12">
        <f>VLOOKUP($IF28,Data!$B:$CP,Daily!IL$10,0)/IL$27</f>
        <v>0.83847692960649978</v>
      </c>
      <c r="IM28" s="12">
        <f>VLOOKUP($IF28,Data!$B:$CP,Daily!IM$10,0)/IM$27</f>
        <v>0.84352713946117275</v>
      </c>
      <c r="IN28" s="12">
        <f>VLOOKUP($IF28,Data!$B:$CP,Daily!IN$10,0)/IN$27</f>
        <v>0.84991431406151352</v>
      </c>
      <c r="IO28" s="12">
        <f>VLOOKUP($IF28,Data!$B:$CP,Daily!IO$10,0)/IO$27</f>
        <v>0.85261912444874688</v>
      </c>
      <c r="IP28" s="12">
        <f>VLOOKUP($IF28,Data!$B:$CP,Daily!IP$10,0)/IP$27</f>
        <v>0.85243338619257136</v>
      </c>
      <c r="IQ28" s="12">
        <f>VLOOKUP($IF28,Data!$B:$CP,Daily!IQ$10,0)/IQ$27</f>
        <v>0.83374125874125871</v>
      </c>
      <c r="IR28" s="12">
        <f>VLOOKUP($IF28,Data!$B:$CP,Daily!IR$10,0)/IR$27</f>
        <v>0.83512421290059835</v>
      </c>
      <c r="IS28" s="12">
        <f>VLOOKUP($IF28,Data!$B:$CP,Daily!IS$10,0)/IS$27</f>
        <v>0.84194553805774275</v>
      </c>
      <c r="IT28" s="12">
        <f>VLOOKUP($IF28,Data!$B:$CP,Daily!IT$10,0)/IT$27</f>
        <v>0.82454203789849934</v>
      </c>
      <c r="IU28" s="12">
        <f>VLOOKUP($IF28,Data!$B:$CP,Daily!IU$10,0)/IU$27</f>
        <v>0.85403527788726841</v>
      </c>
      <c r="IV28" s="12">
        <f>VLOOKUP($IF28,Data!$B:$CP,Daily!IV$10,0)/IV$27</f>
        <v>0.85451968160505942</v>
      </c>
      <c r="IW28" s="12">
        <f>VLOOKUP($IF28,Data!$B:$CP,Daily!IW$10,0)/IW$27</f>
        <v>0.85647873843489353</v>
      </c>
      <c r="IX28" s="12">
        <f>VLOOKUP($IF28,Data!$B:$CP,Daily!IX$10,0)/IX$27</f>
        <v>0.834894371399025</v>
      </c>
      <c r="IY28" s="12">
        <f>VLOOKUP($IF28,Data!$B:$CP,Daily!IY$10,0)/IY$27</f>
        <v>0.83997045790251113</v>
      </c>
      <c r="IZ28" s="12">
        <f>VLOOKUP($IF28,Data!$B:$CP,Daily!IZ$10,0)/IZ$27</f>
        <v>0.83935048267395795</v>
      </c>
      <c r="JA28" s="12">
        <f>VLOOKUP($IF28,Data!$B:$CP,Daily!JA$10,0)/JA$27</f>
        <v>0.785404919506415</v>
      </c>
      <c r="JB28" s="12">
        <f>VLOOKUP($IF28,Data!$B:$CP,Daily!JB$10,0)/JB$27</f>
        <v>0.85104784393699517</v>
      </c>
      <c r="JC28" s="12">
        <f>VLOOKUP($IF28,Data!$B:$CP,Daily!JC$10,0)/JC$27</f>
        <v>0.81006410908720872</v>
      </c>
      <c r="JD28" s="12">
        <f>VLOOKUP($IF28,Data!$B:$CP,Daily!JD$10,0)/JD$27</f>
        <v>0.85147748826994107</v>
      </c>
      <c r="JE28" s="12">
        <f>VLOOKUP($IF28,Data!$B:$CP,Daily!JE$10,0)/JE$27</f>
        <v>0.83427258130529236</v>
      </c>
      <c r="JF28" s="12">
        <f>VLOOKUP($IF28,Data!$B:$CP,Daily!JF$10,0)/JF$27</f>
        <v>0.83650027895375934</v>
      </c>
      <c r="JG28" s="12">
        <f>VLOOKUP($IF28,Data!$B:$CP,Daily!JG$10,0)/JG$27</f>
        <v>0.83651582526811408</v>
      </c>
      <c r="JH28" s="12">
        <f>VLOOKUP($IF28,Data!$B:$CP,Daily!JH$10,0)/JH$27</f>
        <v>0.83830480412316077</v>
      </c>
      <c r="JI28" s="12">
        <f>VLOOKUP($IF28,Data!$B:$CP,Daily!JI$10,0)/JI$27</f>
        <v>0.84902377235855575</v>
      </c>
      <c r="JJ28" s="12">
        <f>VLOOKUP($IF28,Data!$B:$CP,Daily!JJ$10,0)/JJ$27</f>
        <v>0.84563603788072694</v>
      </c>
      <c r="JK28" s="12">
        <f>VLOOKUP($IF28,Data!$B:$CP,Daily!JK$10,0)/JK$27</f>
        <v>0.85429540909193047</v>
      </c>
      <c r="JL28" s="12">
        <f>VLOOKUP($IF28,Data!$B:$CP,Daily!JL$10,0)/JL$27</f>
        <v>0.84098499858477216</v>
      </c>
      <c r="JM28" s="12">
        <f>VLOOKUP($IF28,Data!$B:$CP,Daily!JM$10,0)/JM$27</f>
        <v>0.83810010214504593</v>
      </c>
      <c r="JN28" s="12">
        <f>VLOOKUP($IF28,Data!$B:$CP,Daily!JN$10,0)/JN$27</f>
        <v>0.83984610742305366</v>
      </c>
      <c r="JO28" s="12">
        <f>VLOOKUP($IF28,Data!$B:$CP,Daily!JO$10,0)/JO$27</f>
        <v>0.84958028702951527</v>
      </c>
      <c r="JP28" s="12">
        <f>VLOOKUP($IF28,Data!$B:$CP,Daily!JP$10,0)/JP$27</f>
        <v>0.81972957084068199</v>
      </c>
      <c r="JQ28" s="12">
        <f>VLOOKUP($IF28,Data!$B:$CP,Daily!JQ$10,0)/JQ$27</f>
        <v>0.84852944506079198</v>
      </c>
      <c r="JR28" s="12">
        <f>VLOOKUP($IF28,Data!$B:$CP,Daily!JR$10,0)/JR$27</f>
        <v>0.84991951519742448</v>
      </c>
      <c r="JS28" s="12">
        <f>VLOOKUP($IF28,Data!$B:$CP,Daily!JS$10,0)/JS$27</f>
        <v>0.82698880377136119</v>
      </c>
      <c r="JT28" s="12">
        <f>VLOOKUP($IF28,Data!$B:$CP,Daily!JT$10,0)/JT$27</f>
        <v>0.82925067314638468</v>
      </c>
      <c r="JU28" s="12">
        <f>VLOOKUP($IF28,Data!$B:$CP,Daily!JU$10,0)/JU$27</f>
        <v>0.83349600964574844</v>
      </c>
      <c r="JV28" s="12">
        <f>VLOOKUP($IF28,Data!$B:$CP,Daily!JV$10,0)/JV$27</f>
        <v>0.80011420491624974</v>
      </c>
      <c r="JW28" s="12">
        <f>VLOOKUP($IF28,Data!$B:$CP,Daily!JW$10,0)/JW$27</f>
        <v>0.83797133182269523</v>
      </c>
      <c r="JX28" s="12">
        <f>VLOOKUP($IF28,Data!$B:$CP,Daily!JX$10,0)/JX$27</f>
        <v>0.84909481587591695</v>
      </c>
      <c r="JY28" s="12">
        <f>VLOOKUP($IF28,Data!$B:$CP,Daily!JY$10,0)/JY$27</f>
        <v>0.85324155753795694</v>
      </c>
      <c r="JZ28" s="12">
        <f>VLOOKUP($IF28,Data!$B:$CP,Daily!JZ$10,0)/JZ$27</f>
        <v>0.83016364440513046</v>
      </c>
      <c r="KA28" s="12">
        <f>VLOOKUP($IF28,Data!$B:$CP,Daily!KA$10,0)/KA$27</f>
        <v>0.71123829344432887</v>
      </c>
      <c r="KB28" s="12">
        <f>VLOOKUP($IF28,Data!$B:$CP,Daily!KB$10,0)/KB$27</f>
        <v>0.84262719172175915</v>
      </c>
      <c r="KC28" s="12">
        <f>VLOOKUP($IF28,Data!$B:$CP,Daily!KC$10,0)/KC$27</f>
        <v>0.81931959801659904</v>
      </c>
      <c r="KD28" s="12">
        <f>VLOOKUP($IF28,Data!$B:$CP,Daily!KD$10,0)/KD$27</f>
        <v>0.84619905455474642</v>
      </c>
      <c r="KE28" s="12">
        <f>VLOOKUP($IF28,Data!$B:$CP,Daily!KE$10,0)/KE$27</f>
        <v>0.84797811669376277</v>
      </c>
      <c r="KF28" s="12">
        <f>VLOOKUP($IF28,Data!$B:$CP,Daily!KF$10,0)/KF$27</f>
        <v>0.85100354753458252</v>
      </c>
      <c r="KG28" s="12">
        <f>VLOOKUP($IF28,Data!$B:$CP,Daily!KG$10,0)/KG$27</f>
        <v>0.83312168984420976</v>
      </c>
      <c r="KH28" s="12">
        <f>VLOOKUP($IF28,Data!$B:$CP,Daily!KH$10,0)/KH$27</f>
        <v>0.83084593651321259</v>
      </c>
      <c r="KI28" s="12">
        <f>VLOOKUP($IF28,Data!$B:$CP,Daily!KI$10,0)/KI$27</f>
        <v>0.83894550890066588</v>
      </c>
      <c r="KJ28" s="12">
        <f>VLOOKUP($IF28,Data!$B:$CP,Daily!KJ$10,0)/KJ$27</f>
        <v>0.84694013009425195</v>
      </c>
      <c r="KK28" s="12">
        <f>VLOOKUP($IF28,Data!$B:$CP,Daily!KK$10,0)/KK$27</f>
        <v>0.84317524422856516</v>
      </c>
      <c r="KL28" s="12">
        <f>VLOOKUP($IF28,Data!$B:$CP,Daily!KL$10,0)/KL$27</f>
        <v>0.84806896922167907</v>
      </c>
      <c r="KM28" s="12">
        <f>VLOOKUP($IF28,Data!$B:$CP,Daily!KM$10,0)/KM$27</f>
        <v>0.83991378217319634</v>
      </c>
      <c r="KN28" s="12">
        <f>VLOOKUP($IF28,Data!$B:$CP,Daily!KN$10,0)/KN$27</f>
        <v>0.83199712032461792</v>
      </c>
      <c r="KO28" s="12">
        <f>VLOOKUP($IF28,Data!$B:$CP,Daily!KO$10,0)/KO$27</f>
        <v>0.82864422593841958</v>
      </c>
      <c r="KP28" s="12">
        <f>VLOOKUP($IF28,Data!$B:$CP,Daily!KP$10,0)/KP$27</f>
        <v>0.83152402087206856</v>
      </c>
      <c r="KQ28" s="12">
        <f>VLOOKUP($IF28,Data!$B:$CP,Daily!KQ$10,0)/KQ$27</f>
        <v>0.82730444896772315</v>
      </c>
      <c r="KR28" s="12">
        <f>VLOOKUP($IF28,Data!$B:$CP,Daily!KR$10,0)/KR$27</f>
        <v>0.84175010286654783</v>
      </c>
      <c r="KS28" s="12">
        <f>VLOOKUP($IF28,Data!$B:$CP,Daily!KS$10,0)/KS$27</f>
        <v>0.83904723671885451</v>
      </c>
      <c r="KT28" s="12">
        <f>VLOOKUP($IF28,Data!$B:$CP,Daily!KT$10,0)/KT$27</f>
        <v>0.85519235233291835</v>
      </c>
      <c r="KU28" s="12">
        <f>VLOOKUP($IF28,Data!$B:$CP,Daily!KU$10,0)/KU$27</f>
        <v>0.83509566968781468</v>
      </c>
      <c r="KV28" s="12">
        <f>VLOOKUP($IF28,Data!$B:$CP,Daily!KV$10,0)/KV$27</f>
        <v>0.84459568515629202</v>
      </c>
      <c r="KW28" s="12">
        <f>VLOOKUP($IF28,Data!$B:$CP,Daily!KW$10,0)/KW$27</f>
        <v>0.83947703405112972</v>
      </c>
      <c r="KX28" s="12">
        <f>VLOOKUP($IF28,Data!$B:$CP,Daily!KX$10,0)/KX$27</f>
        <v>0.83841521567345156</v>
      </c>
      <c r="KY28" s="12">
        <f>VLOOKUP($IF28,Data!$B:$CP,Daily!KY$10,0)/KY$27</f>
        <v>0.84207650273224044</v>
      </c>
      <c r="KZ28" s="12">
        <f>VLOOKUP($IF28,Data!$B:$CP,Daily!KZ$10,0)/KZ$27</f>
        <v>0.84886029504159233</v>
      </c>
      <c r="LA28" s="12">
        <f>VLOOKUP($IF28,Data!$B:$CP,Daily!LA$10,0)/LA$27</f>
        <v>0.84819484652008514</v>
      </c>
      <c r="LB28" s="12">
        <f>VLOOKUP($IF28,Data!$B:$CP,Daily!LB$10,0)/LB$27</f>
        <v>0.83854244703485059</v>
      </c>
      <c r="LC28" s="12">
        <f>VLOOKUP($IF28,Data!$B:$CP,Daily!LC$10,0)/LC$27</f>
        <v>0.83416770963704634</v>
      </c>
      <c r="LD28" s="12">
        <f>VLOOKUP($IF28,Data!$B:$CP,Daily!LD$10,0)/LD$27</f>
        <v>0.83907163526841078</v>
      </c>
      <c r="LE28" s="12">
        <f>VLOOKUP($IF28,Data!$B:$CP,Daily!LE$10,0)/LE$27</f>
        <v>0.79389417295288067</v>
      </c>
      <c r="LF28" s="12">
        <f>VLOOKUP($IF28,Data!$B:$CP,Daily!LF$10,0)/LF$27</f>
        <v>0.84899275630518689</v>
      </c>
      <c r="LG28" s="12">
        <f>VLOOKUP($IF28,Data!$B:$CP,Daily!LG$10,0)/LG$27</f>
        <v>0.85778470993574818</v>
      </c>
      <c r="LH28" s="12">
        <f>VLOOKUP($IF28,Data!$B:$CP,Daily!LH$10,0)/LH$27</f>
        <v>0.83563696590886682</v>
      </c>
      <c r="LI28" s="12">
        <f>VLOOKUP($IF28,Data!$B:$CP,Daily!LI$10,0)/LI$27</f>
        <v>0.83846833578792346</v>
      </c>
      <c r="LJ28" s="12">
        <f>VLOOKUP($IF28,Data!$B:$CP,Daily!LJ$10,0)/LJ$27</f>
        <v>0.83513219130606986</v>
      </c>
      <c r="LK28" s="12">
        <f>VLOOKUP($IF28,Data!$B:$CP,Daily!LK$10,0)/LK$27</f>
        <v>0.84169438024914045</v>
      </c>
      <c r="LL28" s="12">
        <f>VLOOKUP($IF28,Data!$B:$CP,Daily!LL$10,0)/LL$27</f>
        <v>0.84116675531170393</v>
      </c>
      <c r="LM28" s="12">
        <f>VLOOKUP($IF28,Data!$B:$CP,Daily!LM$10,0)/LM$27</f>
        <v>0.86319356204997877</v>
      </c>
      <c r="LN28" s="12">
        <f>VLOOKUP($IF28,Data!$B:$CP,Daily!LN$10,0)/LN$27</f>
        <v>0.85778419111752446</v>
      </c>
      <c r="LO28" s="12">
        <f>VLOOKUP($IF28,Data!$B:$CP,Daily!LO$10,0)/LO$27</f>
        <v>0.86670608815630623</v>
      </c>
      <c r="LP28" s="12">
        <f>VLOOKUP($IF28,Data!$B:$CP,Daily!LP$10,0)/LP$27</f>
        <v>0.8508084779331343</v>
      </c>
      <c r="LQ28" s="12">
        <f>VLOOKUP($IF28,Data!$B:$CP,Daily!LQ$10,0)/LQ$27</f>
        <v>0.84842215873641347</v>
      </c>
      <c r="LR28" s="12">
        <f>VLOOKUP($IF28,Data!$B:$CP,Daily!LR$10,0)/LR$27</f>
        <v>0.84823635138171194</v>
      </c>
      <c r="LS28" s="12">
        <f>VLOOKUP($IF28,Data!$B:$CP,Daily!LS$10,0)/LS$27</f>
        <v>0.85074416506934269</v>
      </c>
      <c r="LU28" s="40">
        <f>_xlfn.QUARTILE.INC($IH28:$LR28,1)</f>
        <v>0.834894371399025</v>
      </c>
      <c r="LV28" s="40">
        <f>_xlfn.QUARTILE.INC($IH28:$LR28,3)</f>
        <v>0.84902377235855575</v>
      </c>
      <c r="LW28" s="40">
        <f t="shared" ref="LW28" si="221">LV28-LU28</f>
        <v>1.4129400959530747E-2</v>
      </c>
      <c r="LX28" s="40">
        <f t="shared" ref="LX28" si="222">LV28+(0.75*LW28)</f>
        <v>0.85962082307820387</v>
      </c>
      <c r="LY28" s="40">
        <f>LU28-(0.75*LW28)</f>
        <v>0.82429732067937689</v>
      </c>
      <c r="LZ28" s="45"/>
      <c r="MA28" s="12">
        <f t="shared" ref="MA28:MA33" si="223">_xlfn.STDEV.P(JL28:LS28)</f>
        <v>2.0675817927657384E-2</v>
      </c>
      <c r="MB28" s="12">
        <f>SUMPRODUCT(LL28:LR28,LL$27:LR$27)/SUM(LL$27:LR$27)</f>
        <v>0.85425102825002586</v>
      </c>
      <c r="MC28" s="12">
        <f>SUMPRODUCT(KP28:LR28,KP$27:LR$27)/SUM(KP$27:LR$27)</f>
        <v>0.84290649028910647</v>
      </c>
      <c r="MD28" s="1"/>
    </row>
    <row r="29" spans="4:342" x14ac:dyDescent="0.35">
      <c r="D29" s="59" t="s">
        <v>331</v>
      </c>
      <c r="E29" s="53" t="str">
        <f>VLOOKUP($D29,'Metric Nature'!$C:$D,2,0)&amp;IF(($F29&lt;(EA29)),"Below",IF(($F29&gt;(DZ29)),"Above","Within"))</f>
        <v>PositiveWithin</v>
      </c>
      <c r="F29" s="49">
        <f>DU29</f>
        <v>0.76383623368551901</v>
      </c>
      <c r="G29" s="77">
        <f t="shared" si="191"/>
        <v>0.76472992488657099</v>
      </c>
      <c r="H29" s="48">
        <f>IFERROR(((F29-G29)/G29),0)</f>
        <v>-1.1686363668644718E-3</v>
      </c>
      <c r="I29" s="74">
        <f t="shared" si="204"/>
        <v>0.76169558916814695</v>
      </c>
      <c r="J29" s="48">
        <f>IFERROR(((F29-I29)/I29),0)</f>
        <v>2.8103674851391379E-3</v>
      </c>
      <c r="K29" s="49">
        <f>EC29</f>
        <v>6.3119124520377113E-3</v>
      </c>
      <c r="L29" s="50"/>
      <c r="M29" s="53" t="str">
        <f>VLOOKUP($D29,'Metric Nature'!$C:$D,2,0)&amp;IF(($N29&lt;(HZ29)),"Below",IF(($N29&gt;(HY29)),"Above","Within"))</f>
        <v>PositiveWithin</v>
      </c>
      <c r="N29" s="49">
        <f t="shared" ref="N29:N33" si="224">HT29</f>
        <v>0.83916012949187635</v>
      </c>
      <c r="O29" s="49">
        <f t="shared" ref="O29:O33" si="225">IC29</f>
        <v>0.84295936664750148</v>
      </c>
      <c r="P29" s="55">
        <f t="shared" ref="P29:P33" si="226">IFERROR(((N29-O29)/O29),0)</f>
        <v>-4.5070228838371201E-3</v>
      </c>
      <c r="Q29" s="49">
        <f t="shared" ref="Q29:Q33" si="227">ID29</f>
        <v>0.83901448300786508</v>
      </c>
      <c r="R29" s="48">
        <f t="shared" ref="R29:R33" si="228">IFERROR(((N29-Q29)/Q29),0)</f>
        <v>1.7359233596198775E-4</v>
      </c>
      <c r="S29" s="49">
        <f>IB29</f>
        <v>5.9544790343317045E-3</v>
      </c>
      <c r="T29" s="50"/>
      <c r="U29" s="53" t="str">
        <f>VLOOKUP($D29,'Metric Nature'!$C:$D,2,0)&amp;IF(($V29&lt;(LY29)),"Below",IF(($V29&gt;(LX29)),"Above","Within"))</f>
        <v>PositiveWithin</v>
      </c>
      <c r="V29" s="49">
        <f>LS29</f>
        <v>0.517908618004705</v>
      </c>
      <c r="W29" s="49">
        <f t="shared" si="209"/>
        <v>0.51209521253981538</v>
      </c>
      <c r="X29" s="48">
        <f>IFERROR(((V29-W29)/W29),0)</f>
        <v>1.1352196471545081E-2</v>
      </c>
      <c r="Y29" s="49">
        <f t="shared" si="211"/>
        <v>0.51228704211209697</v>
      </c>
      <c r="Z29" s="48">
        <f>IFERROR(((V29-Y29)/Y29),0)</f>
        <v>1.0973488358071602E-2</v>
      </c>
      <c r="AA29" s="49">
        <f>MA29</f>
        <v>5.886844187946081E-3</v>
      </c>
      <c r="AB29" s="50"/>
      <c r="AC29" s="46" t="s">
        <v>332</v>
      </c>
      <c r="AI29" s="7" t="s">
        <v>333</v>
      </c>
      <c r="AJ29" s="12">
        <f>(VLOOKUP($EG29,Data!$B:$CP,Daily!EI$10,0)+VLOOKUP($IF29,Data!$B:$CP,Daily!IH$10,0))/(VLOOKUP($EG28,Data!$B:$CP,Daily!EI$10,0)+VLOOKUP($IF28,Data!$B:$CP,Daily!IH$10,0))</f>
        <v>0.7721976918527077</v>
      </c>
      <c r="AK29" s="12">
        <f>(VLOOKUP($EG29,Data!$B:$CP,Daily!EJ$10,0)+VLOOKUP($IF29,Data!$B:$CP,Daily!II$10,0))/(VLOOKUP($EG28,Data!$B:$CP,Daily!EJ$10,0)+VLOOKUP($IF28,Data!$B:$CP,Daily!II$10,0))</f>
        <v>0.76892703302440935</v>
      </c>
      <c r="AL29" s="12">
        <f>(VLOOKUP($EG29,Data!$B:$CP,Daily!EK$10,0)+VLOOKUP($IF29,Data!$B:$CP,Daily!IJ$10,0))/(VLOOKUP($EG28,Data!$B:$CP,Daily!EK$10,0)+VLOOKUP($IF28,Data!$B:$CP,Daily!IJ$10,0))</f>
        <v>0.76162236138182726</v>
      </c>
      <c r="AM29" s="12">
        <f>(VLOOKUP($EG29,Data!$B:$CP,Daily!EL$10,0)+VLOOKUP($IF29,Data!$B:$CP,Daily!IK$10,0))/(VLOOKUP($EG28,Data!$B:$CP,Daily!EL$10,0)+VLOOKUP($IF28,Data!$B:$CP,Daily!IK$10,0))</f>
        <v>0.77150290521203713</v>
      </c>
      <c r="AN29" s="12">
        <f>(VLOOKUP($EG29,Data!$B:$CP,Daily!EM$10,0)+VLOOKUP($IF29,Data!$B:$CP,Daily!IL$10,0))/(VLOOKUP($EG28,Data!$B:$CP,Daily!EM$10,0)+VLOOKUP($IF28,Data!$B:$CP,Daily!IL$10,0))</f>
        <v>0.76678666723137523</v>
      </c>
      <c r="AO29" s="12">
        <f>(VLOOKUP($EG29,Data!$B:$CP,Daily!EN$10,0)+VLOOKUP($IF29,Data!$B:$CP,Daily!IM$10,0))/(VLOOKUP($EG28,Data!$B:$CP,Daily!EN$10,0)+VLOOKUP($IF28,Data!$B:$CP,Daily!IM$10,0))</f>
        <v>0.75971771031701585</v>
      </c>
      <c r="AP29" s="12">
        <f>(VLOOKUP($EG29,Data!$B:$CP,Daily!EO$10,0)+VLOOKUP($IF29,Data!$B:$CP,Daily!IN$10,0))/(VLOOKUP($EG28,Data!$B:$CP,Daily!EO$10,0)+VLOOKUP($IF28,Data!$B:$CP,Daily!IN$10,0))</f>
        <v>0.7664061602114699</v>
      </c>
      <c r="AQ29" s="12">
        <f>(VLOOKUP($EG29,Data!$B:$CP,Daily!EP$10,0)+VLOOKUP($IF29,Data!$B:$CP,Daily!IO$10,0))/(VLOOKUP($EG28,Data!$B:$CP,Daily!EP$10,0)+VLOOKUP($IF28,Data!$B:$CP,Daily!IO$10,0))</f>
        <v>0.76786153228175569</v>
      </c>
      <c r="AR29" s="12">
        <f>(VLOOKUP($EG29,Data!$B:$CP,Daily!EQ$10,0)+VLOOKUP($IF29,Data!$B:$CP,Daily!IP$10,0))/(VLOOKUP($EG28,Data!$B:$CP,Daily!EQ$10,0)+VLOOKUP($IF28,Data!$B:$CP,Daily!IP$10,0))</f>
        <v>0.76660362734459775</v>
      </c>
      <c r="AS29" s="12">
        <f>(VLOOKUP($EG29,Data!$B:$CP,Daily!ER$10,0)+VLOOKUP($IF29,Data!$B:$CP,Daily!IQ$10,0))/(VLOOKUP($EG28,Data!$B:$CP,Daily!ER$10,0)+VLOOKUP($IF28,Data!$B:$CP,Daily!IQ$10,0))</f>
        <v>0.75835593573962023</v>
      </c>
      <c r="AT29" s="12">
        <f>(VLOOKUP($EG29,Data!$B:$CP,Daily!ES$10,0)+VLOOKUP($IF29,Data!$B:$CP,Daily!IR$10,0))/(VLOOKUP($EG28,Data!$B:$CP,Daily!ES$10,0)+VLOOKUP($IF28,Data!$B:$CP,Daily!IR$10,0))</f>
        <v>0.76758447400326824</v>
      </c>
      <c r="AU29" s="12">
        <f>(VLOOKUP($EG29,Data!$B:$CP,Daily!ET$10,0)+VLOOKUP($IF29,Data!$B:$CP,Daily!IS$10,0))/(VLOOKUP($EG28,Data!$B:$CP,Daily!ET$10,0)+VLOOKUP($IF28,Data!$B:$CP,Daily!IS$10,0))</f>
        <v>0.76668109109405491</v>
      </c>
      <c r="AV29" s="12">
        <f>(VLOOKUP($EG29,Data!$B:$CP,Daily!EU$10,0)+VLOOKUP($IF29,Data!$B:$CP,Daily!IT$10,0))/(VLOOKUP($EG28,Data!$B:$CP,Daily!EU$10,0)+VLOOKUP($IF28,Data!$B:$CP,Daily!IT$10,0))</f>
        <v>0.76860271061119723</v>
      </c>
      <c r="AW29" s="12">
        <f>(VLOOKUP($EG29,Data!$B:$CP,Daily!EV$10,0)+VLOOKUP($IF29,Data!$B:$CP,Daily!IU$10,0))/(VLOOKUP($EG28,Data!$B:$CP,Daily!EV$10,0)+VLOOKUP($IF28,Data!$B:$CP,Daily!IU$10,0))</f>
        <v>0.77473728514405193</v>
      </c>
      <c r="AX29" s="12">
        <f>(VLOOKUP($EG29,Data!$B:$CP,Daily!EW$10,0)+VLOOKUP($IF29,Data!$B:$CP,Daily!IV$10,0))/(VLOOKUP($EG28,Data!$B:$CP,Daily!EW$10,0)+VLOOKUP($IF28,Data!$B:$CP,Daily!IV$10,0))</f>
        <v>0.78061067550391461</v>
      </c>
      <c r="AY29" s="12">
        <f>(VLOOKUP($EG29,Data!$B:$CP,Daily!EX$10,0)+VLOOKUP($IF29,Data!$B:$CP,Daily!IW$10,0))/(VLOOKUP($EG28,Data!$B:$CP,Daily!EX$10,0)+VLOOKUP($IF28,Data!$B:$CP,Daily!IW$10,0))</f>
        <v>0.7773925663146013</v>
      </c>
      <c r="AZ29" s="12">
        <f>(VLOOKUP($EG29,Data!$B:$CP,Daily!EY$10,0)+VLOOKUP($IF29,Data!$B:$CP,Daily!IX$10,0))/(VLOOKUP($EG28,Data!$B:$CP,Daily!EY$10,0)+VLOOKUP($IF28,Data!$B:$CP,Daily!IX$10,0))</f>
        <v>0.76443284258590882</v>
      </c>
      <c r="BA29" s="12">
        <f>(VLOOKUP($EG29,Data!$B:$CP,Daily!EZ$10,0)+VLOOKUP($IF29,Data!$B:$CP,Daily!IY$10,0))/(VLOOKUP($EG28,Data!$B:$CP,Daily!EZ$10,0)+VLOOKUP($IF28,Data!$B:$CP,Daily!IY$10,0))</f>
        <v>0.76286456079619214</v>
      </c>
      <c r="BB29" s="12">
        <f>(VLOOKUP($EG29,Data!$B:$CP,Daily!FA$10,0)+VLOOKUP($IF29,Data!$B:$CP,Daily!IZ$10,0))/(VLOOKUP($EG28,Data!$B:$CP,Daily!FA$10,0)+VLOOKUP($IF28,Data!$B:$CP,Daily!IZ$10,0))</f>
        <v>0.77111495537422881</v>
      </c>
      <c r="BC29" s="12">
        <f>(VLOOKUP($EG29,Data!$B:$CP,Daily!FB$10,0)+VLOOKUP($IF29,Data!$B:$CP,Daily!JA$10,0))/(VLOOKUP($EG28,Data!$B:$CP,Daily!FB$10,0)+VLOOKUP($IF28,Data!$B:$CP,Daily!JA$10,0))</f>
        <v>0.76821883482981834</v>
      </c>
      <c r="BD29" s="12">
        <f>(VLOOKUP($EG29,Data!$B:$CP,Daily!FC$10,0)+VLOOKUP($IF29,Data!$B:$CP,Daily!JB$10,0))/(VLOOKUP($EG28,Data!$B:$CP,Daily!FC$10,0)+VLOOKUP($IF28,Data!$B:$CP,Daily!JB$10,0))</f>
        <v>0.77283725886296539</v>
      </c>
      <c r="BE29" s="12">
        <f>(VLOOKUP($EG29,Data!$B:$CP,Daily!FD$10,0)+VLOOKUP($IF29,Data!$B:$CP,Daily!JC$10,0))/(VLOOKUP($EG28,Data!$B:$CP,Daily!FD$10,0)+VLOOKUP($IF28,Data!$B:$CP,Daily!JC$10,0))</f>
        <v>0.75146820312673579</v>
      </c>
      <c r="BF29" s="12">
        <f>(VLOOKUP($EG29,Data!$B:$CP,Daily!FE$10,0)+VLOOKUP($IF29,Data!$B:$CP,Daily!JD$10,0))/(VLOOKUP($EG28,Data!$B:$CP,Daily!FE$10,0)+VLOOKUP($IF28,Data!$B:$CP,Daily!JD$10,0))</f>
        <v>0.76683725130675129</v>
      </c>
      <c r="BG29" s="12">
        <f>(VLOOKUP($EG29,Data!$B:$CP,Daily!FF$10,0)+VLOOKUP($IF29,Data!$B:$CP,Daily!JE$10,0))/(VLOOKUP($EG28,Data!$B:$CP,Daily!FF$10,0)+VLOOKUP($IF28,Data!$B:$CP,Daily!JE$10,0))</f>
        <v>0.7496381799569346</v>
      </c>
      <c r="BH29" s="12">
        <f>(VLOOKUP($EG29,Data!$B:$CP,Daily!FG$10,0)+VLOOKUP($IF29,Data!$B:$CP,Daily!JF$10,0))/(VLOOKUP($EG28,Data!$B:$CP,Daily!FG$10,0)+VLOOKUP($IF28,Data!$B:$CP,Daily!JF$10,0))</f>
        <v>0.76292550657725988</v>
      </c>
      <c r="BI29" s="12">
        <f>(VLOOKUP($EG29,Data!$B:$CP,Daily!FH$10,0)+VLOOKUP($IF29,Data!$B:$CP,Daily!JG$10,0))/(VLOOKUP($EG28,Data!$B:$CP,Daily!FH$10,0)+VLOOKUP($IF28,Data!$B:$CP,Daily!JG$10,0))</f>
        <v>0.76437245681533905</v>
      </c>
      <c r="BJ29" s="12">
        <f>(VLOOKUP($EG29,Data!$B:$CP,Daily!FI$10,0)+VLOOKUP($IF29,Data!$B:$CP,Daily!JH$10,0))/(VLOOKUP($EG28,Data!$B:$CP,Daily!FI$10,0)+VLOOKUP($IF28,Data!$B:$CP,Daily!JH$10,0))</f>
        <v>0.75415958755638879</v>
      </c>
      <c r="BK29" s="12">
        <f>(VLOOKUP($EG29,Data!$B:$CP,Daily!FJ$10,0)+VLOOKUP($IF29,Data!$B:$CP,Daily!JI$10,0))/(VLOOKUP($EG28,Data!$B:$CP,Daily!FJ$10,0)+VLOOKUP($IF28,Data!$B:$CP,Daily!JI$10,0))</f>
        <v>0.76306845652854016</v>
      </c>
      <c r="BL29" s="12">
        <f>(VLOOKUP($EG29,Data!$B:$CP,Daily!FK$10,0)+VLOOKUP($IF29,Data!$B:$CP,Daily!JJ$10,0))/(VLOOKUP($EG28,Data!$B:$CP,Daily!FK$10,0)+VLOOKUP($IF28,Data!$B:$CP,Daily!JJ$10,0))</f>
        <v>0.76260174160298555</v>
      </c>
      <c r="BM29" s="12">
        <f>(VLOOKUP($EG29,Data!$B:$CP,Daily!FL$10,0)+VLOOKUP($IF29,Data!$B:$CP,Daily!JK$10,0))/(VLOOKUP($EG28,Data!$B:$CP,Daily!FL$10,0)+VLOOKUP($IF28,Data!$B:$CP,Daily!JK$10,0))</f>
        <v>0.7686562088431883</v>
      </c>
      <c r="BN29" s="12">
        <f>(VLOOKUP($EG29,Data!$B:$CP,Daily!FM$10,0)+VLOOKUP($IF29,Data!$B:$CP,Daily!JL$10,0))/(VLOOKUP($EG28,Data!$B:$CP,Daily!FM$10,0)+VLOOKUP($IF28,Data!$B:$CP,Daily!JL$10,0))</f>
        <v>0.76132935260842238</v>
      </c>
      <c r="BO29" s="12">
        <f>(VLOOKUP($EG29,Data!$B:$CP,Daily!FN$10,0)+VLOOKUP($IF29,Data!$B:$CP,Daily!JM$10,0))/(VLOOKUP($EG28,Data!$B:$CP,Daily!FN$10,0)+VLOOKUP($IF28,Data!$B:$CP,Daily!JM$10,0))</f>
        <v>0.765409604394237</v>
      </c>
      <c r="BP29" s="12">
        <f>(VLOOKUP($EG29,Data!$B:$CP,Daily!FO$10,0)+VLOOKUP($IF29,Data!$B:$CP,Daily!JN$10,0))/(VLOOKUP($EG28,Data!$B:$CP,Daily!FO$10,0)+VLOOKUP($IF28,Data!$B:$CP,Daily!JN$10,0))</f>
        <v>0.76788114900271609</v>
      </c>
      <c r="BQ29" s="12">
        <f>(VLOOKUP($EG29,Data!$B:$CP,Daily!FP$10,0)+VLOOKUP($IF29,Data!$B:$CP,Daily!JO$10,0))/(VLOOKUP($EG28,Data!$B:$CP,Daily!FP$10,0)+VLOOKUP($IF28,Data!$B:$CP,Daily!JO$10,0))</f>
        <v>0.76395964691046658</v>
      </c>
      <c r="BR29" s="12">
        <f>(VLOOKUP($EG29,Data!$B:$CP,Daily!FQ$10,0)+VLOOKUP($IF29,Data!$B:$CP,Daily!JP$10,0))/(VLOOKUP($EG28,Data!$B:$CP,Daily!FQ$10,0)+VLOOKUP($IF28,Data!$B:$CP,Daily!JP$10,0))</f>
        <v>0.74957400069802294</v>
      </c>
      <c r="BS29" s="12">
        <f>(VLOOKUP($EG29,Data!$B:$CP,Daily!FR$10,0)+VLOOKUP($IF29,Data!$B:$CP,Daily!JQ$10,0))/(VLOOKUP($EG28,Data!$B:$CP,Daily!FR$10,0)+VLOOKUP($IF28,Data!$B:$CP,Daily!JQ$10,0))</f>
        <v>0.75717480063585452</v>
      </c>
      <c r="BT29" s="12">
        <f>(VLOOKUP($EG29,Data!$B:$CP,Daily!FS$10,0)+VLOOKUP($IF29,Data!$B:$CP,Daily!JR$10,0))/(VLOOKUP($EG28,Data!$B:$CP,Daily!FS$10,0)+VLOOKUP($IF28,Data!$B:$CP,Daily!JR$10,0))</f>
        <v>0.76083724122154872</v>
      </c>
      <c r="BU29" s="12">
        <f>(VLOOKUP($EG29,Data!$B:$CP,Daily!FT$10,0)+VLOOKUP($IF29,Data!$B:$CP,Daily!JS$10,0))/(VLOOKUP($EG28,Data!$B:$CP,Daily!FT$10,0)+VLOOKUP($IF28,Data!$B:$CP,Daily!JS$10,0))</f>
        <v>0.75193493487500962</v>
      </c>
      <c r="BV29" s="12">
        <f>(VLOOKUP($EG29,Data!$B:$CP,Daily!FU$10,0)+VLOOKUP($IF29,Data!$B:$CP,Daily!JT$10,0))/(VLOOKUP($EG28,Data!$B:$CP,Daily!FU$10,0)+VLOOKUP($IF28,Data!$B:$CP,Daily!JT$10,0))</f>
        <v>0.76001166224629912</v>
      </c>
      <c r="BW29" s="12">
        <f>(VLOOKUP($EG29,Data!$B:$CP,Daily!FV$10,0)+VLOOKUP($IF29,Data!$B:$CP,Daily!JU$10,0))/(VLOOKUP($EG28,Data!$B:$CP,Daily!FV$10,0)+VLOOKUP($IF28,Data!$B:$CP,Daily!JU$10,0))</f>
        <v>0.75915754597872154</v>
      </c>
      <c r="BX29" s="12">
        <f>(VLOOKUP($EG29,Data!$B:$CP,Daily!FW$10,0)+VLOOKUP($IF29,Data!$B:$CP,Daily!JV$10,0))/(VLOOKUP($EG28,Data!$B:$CP,Daily!FW$10,0)+VLOOKUP($IF28,Data!$B:$CP,Daily!JV$10,0))</f>
        <v>0.76286421329927356</v>
      </c>
      <c r="BY29" s="12">
        <f>(VLOOKUP($EG29,Data!$B:$CP,Daily!FX$10,0)+VLOOKUP($IF29,Data!$B:$CP,Daily!JW$10,0))/(VLOOKUP($EG28,Data!$B:$CP,Daily!FX$10,0)+VLOOKUP($IF28,Data!$B:$CP,Daily!JW$10,0))</f>
        <v>0.75901769057107804</v>
      </c>
      <c r="BZ29" s="12">
        <f>(VLOOKUP($EG29,Data!$B:$CP,Daily!FY$10,0)+VLOOKUP($IF29,Data!$B:$CP,Daily!JX$10,0))/(VLOOKUP($EG28,Data!$B:$CP,Daily!FY$10,0)+VLOOKUP($IF28,Data!$B:$CP,Daily!JX$10,0))</f>
        <v>0.76460428660609003</v>
      </c>
      <c r="CA29" s="12">
        <f>(VLOOKUP($EG29,Data!$B:$CP,Daily!FZ$10,0)+VLOOKUP($IF29,Data!$B:$CP,Daily!JY$10,0))/(VLOOKUP($EG28,Data!$B:$CP,Daily!FZ$10,0)+VLOOKUP($IF28,Data!$B:$CP,Daily!JY$10,0))</f>
        <v>0.76812553888601487</v>
      </c>
      <c r="CB29" s="12">
        <f>(VLOOKUP($EG29,Data!$B:$CP,Daily!GA$10,0)+VLOOKUP($IF29,Data!$B:$CP,Daily!JZ$10,0))/(VLOOKUP($EG28,Data!$B:$CP,Daily!GA$10,0)+VLOOKUP($IF28,Data!$B:$CP,Daily!JZ$10,0))</f>
        <v>0.75555981945434281</v>
      </c>
      <c r="CC29" s="12">
        <f>(VLOOKUP($EG29,Data!$B:$CP,Daily!GB$10,0)+VLOOKUP($IF29,Data!$B:$CP,Daily!KA$10,0))/(VLOOKUP($EG28,Data!$B:$CP,Daily!GB$10,0)+VLOOKUP($IF28,Data!$B:$CP,Daily!KA$10,0))</f>
        <v>0.76265389150317076</v>
      </c>
      <c r="CD29" s="12">
        <f>(VLOOKUP($EG29,Data!$B:$CP,Daily!GC$10,0)+VLOOKUP($IF29,Data!$B:$CP,Daily!KB$10,0))/(VLOOKUP($EG28,Data!$B:$CP,Daily!GC$10,0)+VLOOKUP($IF28,Data!$B:$CP,Daily!KB$10,0))</f>
        <v>0.76266497382363085</v>
      </c>
      <c r="CE29" s="12">
        <f>(VLOOKUP($EG29,Data!$B:$CP,Daily!GD$10,0)+VLOOKUP($IF29,Data!$B:$CP,Daily!KC$10,0))/(VLOOKUP($EG28,Data!$B:$CP,Daily!GD$10,0)+VLOOKUP($IF28,Data!$B:$CP,Daily!KC$10,0))</f>
        <v>0.7577152359670678</v>
      </c>
      <c r="CF29" s="12">
        <f>(VLOOKUP($EG29,Data!$B:$CP,Daily!GE$10,0)+VLOOKUP($IF29,Data!$B:$CP,Daily!KD$10,0))/(VLOOKUP($EG28,Data!$B:$CP,Daily!GE$10,0)+VLOOKUP($IF28,Data!$B:$CP,Daily!KD$10,0))</f>
        <v>0.76597825624743088</v>
      </c>
      <c r="CG29" s="12">
        <f>(VLOOKUP($EG29,Data!$B:$CP,Daily!GF$10,0)+VLOOKUP($IF29,Data!$B:$CP,Daily!KE$10,0))/(VLOOKUP($EG28,Data!$B:$CP,Daily!GF$10,0)+VLOOKUP($IF28,Data!$B:$CP,Daily!KE$10,0))</f>
        <v>0.76956487404248597</v>
      </c>
      <c r="CH29" s="12">
        <f>(VLOOKUP($EG29,Data!$B:$CP,Daily!GG$10,0)+VLOOKUP($IF29,Data!$B:$CP,Daily!KF$10,0))/(VLOOKUP($EG28,Data!$B:$CP,Daily!GG$10,0)+VLOOKUP($IF28,Data!$B:$CP,Daily!KF$10,0))</f>
        <v>0.76542448009979958</v>
      </c>
      <c r="CI29" s="12">
        <f>(VLOOKUP($EG29,Data!$B:$CP,Daily!GH$10,0)+VLOOKUP($IF29,Data!$B:$CP,Daily!KG$10,0))/(VLOOKUP($EG28,Data!$B:$CP,Daily!GH$10,0)+VLOOKUP($IF28,Data!$B:$CP,Daily!KG$10,0))</f>
        <v>0.75423322257955616</v>
      </c>
      <c r="CJ29" s="12">
        <f>(VLOOKUP($EG29,Data!$B:$CP,Daily!GI$10,0)+VLOOKUP($IF29,Data!$B:$CP,Daily!KH$10,0))/(VLOOKUP($EG28,Data!$B:$CP,Daily!GI$10,0)+VLOOKUP($IF28,Data!$B:$CP,Daily!KH$10,0))</f>
        <v>0.761582280257041</v>
      </c>
      <c r="CK29" s="12">
        <f>(VLOOKUP($EG29,Data!$B:$CP,Daily!GJ$10,0)+VLOOKUP($IF29,Data!$B:$CP,Daily!KI$10,0))/(VLOOKUP($EG28,Data!$B:$CP,Daily!GJ$10,0)+VLOOKUP($IF28,Data!$B:$CP,Daily!KI$10,0))</f>
        <v>0.76096468912180726</v>
      </c>
      <c r="CL29" s="12">
        <f>(VLOOKUP($EG29,Data!$B:$CP,Daily!GK$10,0)+VLOOKUP($IF29,Data!$B:$CP,Daily!KJ$10,0))/(VLOOKUP($EG28,Data!$B:$CP,Daily!GK$10,0)+VLOOKUP($IF28,Data!$B:$CP,Daily!KJ$10,0))</f>
        <v>0.76232055093291107</v>
      </c>
      <c r="CM29" s="12">
        <f>(VLOOKUP($EG29,Data!$B:$CP,Daily!GL$10,0)+VLOOKUP($IF29,Data!$B:$CP,Daily!KK$10,0))/(VLOOKUP($EG28,Data!$B:$CP,Daily!GL$10,0)+VLOOKUP($IF28,Data!$B:$CP,Daily!KK$10,0))</f>
        <v>0.76168647037805703</v>
      </c>
      <c r="CN29" s="12">
        <f>(VLOOKUP($EG29,Data!$B:$CP,Daily!GM$10,0)+VLOOKUP($IF29,Data!$B:$CP,Daily!KL$10,0))/(VLOOKUP($EG28,Data!$B:$CP,Daily!GM$10,0)+VLOOKUP($IF28,Data!$B:$CP,Daily!KL$10,0))</f>
        <v>0.76571356406884927</v>
      </c>
      <c r="CO29" s="12">
        <f>(VLOOKUP($EG29,Data!$B:$CP,Daily!GN$10,0)+VLOOKUP($IF29,Data!$B:$CP,Daily!KM$10,0))/(VLOOKUP($EG28,Data!$B:$CP,Daily!GN$10,0)+VLOOKUP($IF28,Data!$B:$CP,Daily!KM$10,0))</f>
        <v>0.76288298344280825</v>
      </c>
      <c r="CP29" s="12">
        <f>(VLOOKUP($EG29,Data!$B:$CP,Daily!GO$10,0)+VLOOKUP($IF29,Data!$B:$CP,Daily!KN$10,0))/(VLOOKUP($EG28,Data!$B:$CP,Daily!GO$10,0)+VLOOKUP($IF28,Data!$B:$CP,Daily!KN$10,0))</f>
        <v>0.75451558374959637</v>
      </c>
      <c r="CQ29" s="12">
        <f>(VLOOKUP($EG29,Data!$B:$CP,Daily!GP$10,0)+VLOOKUP($IF29,Data!$B:$CP,Daily!KO$10,0))/(VLOOKUP($EG28,Data!$B:$CP,Daily!GP$10,0)+VLOOKUP($IF28,Data!$B:$CP,Daily!KO$10,0))</f>
        <v>0.76492067749056181</v>
      </c>
      <c r="CR29" s="12">
        <f>(VLOOKUP($EG29,Data!$B:$CP,Daily!GQ$10,0)+VLOOKUP($IF29,Data!$B:$CP,Daily!KP$10,0))/(VLOOKUP($EG28,Data!$B:$CP,Daily!GQ$10,0)+VLOOKUP($IF28,Data!$B:$CP,Daily!KP$10,0))</f>
        <v>0.76368665912234379</v>
      </c>
      <c r="CS29" s="12">
        <f>(VLOOKUP($EG29,Data!$B:$CP,Daily!GR$10,0)+VLOOKUP($IF29,Data!$B:$CP,Daily!KQ$10,0))/(VLOOKUP($EG28,Data!$B:$CP,Daily!GR$10,0)+VLOOKUP($IF28,Data!$B:$CP,Daily!KQ$10,0))</f>
        <v>0.75871293811632612</v>
      </c>
      <c r="CT29" s="12">
        <f>(VLOOKUP($EG29,Data!$B:$CP,Daily!GS$10,0)+VLOOKUP($IF29,Data!$B:$CP,Daily!KR$10,0))/(VLOOKUP($EG28,Data!$B:$CP,Daily!GS$10,0)+VLOOKUP($IF28,Data!$B:$CP,Daily!KR$10,0))</f>
        <v>0.76522562563479879</v>
      </c>
      <c r="CU29" s="12">
        <f>(VLOOKUP($EG29,Data!$B:$CP,Daily!GT$10,0)+VLOOKUP($IF29,Data!$B:$CP,Daily!KS$10,0))/(VLOOKUP($EG28,Data!$B:$CP,Daily!GT$10,0)+VLOOKUP($IF28,Data!$B:$CP,Daily!KS$10,0))</f>
        <v>0.76326558296217584</v>
      </c>
      <c r="CV29" s="12">
        <f>(VLOOKUP($EG29,Data!$B:$CP,Daily!GU$10,0)+VLOOKUP($IF29,Data!$B:$CP,Daily!KT$10,0))/(VLOOKUP($EG28,Data!$B:$CP,Daily!GU$10,0)+VLOOKUP($IF28,Data!$B:$CP,Daily!KT$10,0))</f>
        <v>0.75637862595419847</v>
      </c>
      <c r="CW29" s="12">
        <f>(VLOOKUP($EG29,Data!$B:$CP,Daily!GV$10,0)+VLOOKUP($IF29,Data!$B:$CP,Daily!KU$10,0))/(VLOOKUP($EG28,Data!$B:$CP,Daily!GV$10,0)+VLOOKUP($IF28,Data!$B:$CP,Daily!KU$10,0))</f>
        <v>0.75209672060742094</v>
      </c>
      <c r="CX29" s="12">
        <f>(VLOOKUP($EG29,Data!$B:$CP,Daily!GW$10,0)+VLOOKUP($IF29,Data!$B:$CP,Daily!KV$10,0))/(VLOOKUP($EG28,Data!$B:$CP,Daily!GW$10,0)+VLOOKUP($IF28,Data!$B:$CP,Daily!KV$10,0))</f>
        <v>0.76143214064684717</v>
      </c>
      <c r="CY29" s="12">
        <f>(VLOOKUP($EG29,Data!$B:$CP,Daily!GX$10,0)+VLOOKUP($IF29,Data!$B:$CP,Daily!KW$10,0))/(VLOOKUP($EG28,Data!$B:$CP,Daily!GX$10,0)+VLOOKUP($IF28,Data!$B:$CP,Daily!KW$10,0))</f>
        <v>0.7593516024977065</v>
      </c>
      <c r="CZ29" s="12">
        <f>(VLOOKUP($EG29,Data!$B:$CP,Daily!GY$10,0)+VLOOKUP($IF29,Data!$B:$CP,Daily!KX$10,0))/(VLOOKUP($EG28,Data!$B:$CP,Daily!GY$10,0)+VLOOKUP($IF28,Data!$B:$CP,Daily!KX$10,0))</f>
        <v>0.76057909011039382</v>
      </c>
      <c r="DA29" s="12">
        <f>(VLOOKUP($EG29,Data!$B:$CP,Daily!GZ$10,0)+VLOOKUP($IF29,Data!$B:$CP,Daily!KY$10,0))/(VLOOKUP($EG28,Data!$B:$CP,Daily!GZ$10,0)+VLOOKUP($IF28,Data!$B:$CP,Daily!KY$10,0))</f>
        <v>0.76196739576160377</v>
      </c>
      <c r="DB29" s="12">
        <f>(VLOOKUP($EG29,Data!$B:$CP,Daily!HA$10,0)+VLOOKUP($IF29,Data!$B:$CP,Daily!KZ$10,0))/(VLOOKUP($EG28,Data!$B:$CP,Daily!HA$10,0)+VLOOKUP($IF28,Data!$B:$CP,Daily!KZ$10,0))</f>
        <v>0.76484478772076547</v>
      </c>
      <c r="DC29" s="12">
        <f>(VLOOKUP($EG29,Data!$B:$CP,Daily!HB$10,0)+VLOOKUP($IF29,Data!$B:$CP,Daily!LA$10,0))/(VLOOKUP($EG28,Data!$B:$CP,Daily!HB$10,0)+VLOOKUP($IF28,Data!$B:$CP,Daily!LA$10,0))</f>
        <v>0.76759627271398001</v>
      </c>
      <c r="DD29" s="12">
        <f>(VLOOKUP($EG29,Data!$B:$CP,Daily!HC$10,0)+VLOOKUP($IF29,Data!$B:$CP,Daily!LB$10,0))/(VLOOKUP($EG28,Data!$B:$CP,Daily!HC$10,0)+VLOOKUP($IF28,Data!$B:$CP,Daily!LB$10,0))</f>
        <v>0.75577477719363584</v>
      </c>
      <c r="DE29" s="12">
        <f>(VLOOKUP($EG29,Data!$B:$CP,Daily!HD$10,0)+VLOOKUP($IF29,Data!$B:$CP,Daily!LC$10,0))/(VLOOKUP($EG28,Data!$B:$CP,Daily!HD$10,0)+VLOOKUP($IF28,Data!$B:$CP,Daily!LC$10,0))</f>
        <v>0.7640133145007556</v>
      </c>
      <c r="DF29" s="12">
        <f>(VLOOKUP($EG29,Data!$B:$CP,Daily!HE$10,0)+VLOOKUP($IF29,Data!$B:$CP,Daily!LD$10,0))/(VLOOKUP($EG28,Data!$B:$CP,Daily!HE$10,0)+VLOOKUP($IF28,Data!$B:$CP,Daily!LD$10,0))</f>
        <v>0.76208771771055295</v>
      </c>
      <c r="DG29" s="12">
        <f>(VLOOKUP($EG29,Data!$B:$CP,Daily!HF$10,0)+VLOOKUP($IF29,Data!$B:$CP,Daily!LE$10,0))/(VLOOKUP($EG28,Data!$B:$CP,Daily!HF$10,0)+VLOOKUP($IF28,Data!$B:$CP,Daily!LE$10,0))</f>
        <v>0.76422803268585882</v>
      </c>
      <c r="DH29" s="12">
        <f>(VLOOKUP($EG29,Data!$B:$CP,Daily!HG$10,0)+VLOOKUP($IF29,Data!$B:$CP,Daily!LF$10,0))/(VLOOKUP($EG28,Data!$B:$CP,Daily!HG$10,0)+VLOOKUP($IF28,Data!$B:$CP,Daily!LF$10,0))</f>
        <v>0.76762271216175371</v>
      </c>
      <c r="DI29" s="12">
        <f>(VLOOKUP($EG29,Data!$B:$CP,Daily!HH$10,0)+VLOOKUP($IF29,Data!$B:$CP,Daily!LG$10,0))/(VLOOKUP($EG28,Data!$B:$CP,Daily!HH$10,0)+VLOOKUP($IF28,Data!$B:$CP,Daily!LG$10,0))</f>
        <v>0.77113212133618203</v>
      </c>
      <c r="DJ29" s="12">
        <f>(VLOOKUP($EG29,Data!$B:$CP,Daily!HI$10,0)+VLOOKUP($IF29,Data!$B:$CP,Daily!LH$10,0))/(VLOOKUP($EG28,Data!$B:$CP,Daily!HI$10,0)+VLOOKUP($IF28,Data!$B:$CP,Daily!LH$10,0))</f>
        <v>0.7377344917270765</v>
      </c>
      <c r="DK29" s="12">
        <f>(VLOOKUP($EG29,Data!$B:$CP,Daily!HJ$10,0)+VLOOKUP($IF29,Data!$B:$CP,Daily!LI$10,0))/(VLOOKUP($EG28,Data!$B:$CP,Daily!HJ$10,0)+VLOOKUP($IF28,Data!$B:$CP,Daily!LI$10,0))</f>
        <v>0.75454361020473715</v>
      </c>
      <c r="DL29" s="12">
        <f>(VLOOKUP($EG29,Data!$B:$CP,Daily!HK$10,0)+VLOOKUP($IF29,Data!$B:$CP,Daily!LJ$10,0))/(VLOOKUP($EG28,Data!$B:$CP,Daily!HK$10,0)+VLOOKUP($IF28,Data!$B:$CP,Daily!LJ$10,0))</f>
        <v>0.76099392539037747</v>
      </c>
      <c r="DM29" s="12">
        <f>(VLOOKUP($EG29,Data!$B:$CP,Daily!HL$10,0)+VLOOKUP($IF29,Data!$B:$CP,Daily!LK$10,0))/(VLOOKUP($EG28,Data!$B:$CP,Daily!HL$10,0)+VLOOKUP($IF28,Data!$B:$CP,Daily!LK$10,0))</f>
        <v>0.7622216890966359</v>
      </c>
      <c r="DN29" s="12">
        <f>(VLOOKUP($EG29,Data!$B:$CP,Daily!HM$10,0)+VLOOKUP($IF29,Data!$B:$CP,Daily!LL$10,0))/(VLOOKUP($EG28,Data!$B:$CP,Daily!HM$10,0)+VLOOKUP($IF28,Data!$B:$CP,Daily!LL$10,0))</f>
        <v>0.76569034404489844</v>
      </c>
      <c r="DO29" s="12">
        <f>(VLOOKUP($EG29,Data!$B:$CP,Daily!HN$10,0)+VLOOKUP($IF29,Data!$B:$CP,Daily!LM$10,0))/(VLOOKUP($EG28,Data!$B:$CP,Daily!HN$10,0)+VLOOKUP($IF28,Data!$B:$CP,Daily!LM$10,0))</f>
        <v>0.76724943568214166</v>
      </c>
      <c r="DP29" s="12">
        <f>(VLOOKUP($EG29,Data!$B:$CP,Daily!HO$10,0)+VLOOKUP($IF29,Data!$B:$CP,Daily!LN$10,0))/(VLOOKUP($EG28,Data!$B:$CP,Daily!HO$10,0)+VLOOKUP($IF28,Data!$B:$CP,Daily!LN$10,0))</f>
        <v>0.76675831990139376</v>
      </c>
      <c r="DQ29" s="12">
        <f>(VLOOKUP($EG29,Data!$B:$CP,Daily!HP$10,0)+VLOOKUP($IF29,Data!$B:$CP,Daily!LO$10,0))/(VLOOKUP($EG28,Data!$B:$CP,Daily!HP$10,0)+VLOOKUP($IF28,Data!$B:$CP,Daily!LO$10,0))</f>
        <v>0.7688373841999111</v>
      </c>
      <c r="DR29" s="12">
        <f>(VLOOKUP($EG29,Data!$B:$CP,Daily!HQ$10,0)+VLOOKUP($IF29,Data!$B:$CP,Daily!LP$10,0))/(VLOOKUP($EG28,Data!$B:$CP,Daily!HQ$10,0)+VLOOKUP($IF28,Data!$B:$CP,Daily!LP$10,0))</f>
        <v>0.75792373275199199</v>
      </c>
      <c r="DS29" s="12">
        <f>(VLOOKUP($EG29,Data!$B:$CP,Daily!HR$10,0)+VLOOKUP($IF29,Data!$B:$CP,Daily!LQ$10,0))/(VLOOKUP($EG28,Data!$B:$CP,Daily!HR$10,0)+VLOOKUP($IF28,Data!$B:$CP,Daily!LQ$10,0))</f>
        <v>0.76406932377143377</v>
      </c>
      <c r="DT29" s="12">
        <f>(VLOOKUP($EG29,Data!$B:$CP,Daily!HS$10,0)+VLOOKUP($IF29,Data!$B:$CP,Daily!LR$10,0))/(VLOOKUP($EG28,Data!$B:$CP,Daily!HS$10,0)+VLOOKUP($IF28,Data!$B:$CP,Daily!LR$10,0))</f>
        <v>0.76247630595439997</v>
      </c>
      <c r="DU29" s="12">
        <f>(VLOOKUP($EG29,Data!$B:$CP,Daily!HT$10,0)+VLOOKUP($IF29,Data!$B:$CP,Daily!LS$10,0))/(VLOOKUP($EG28,Data!$B:$CP,Daily!HT$10,0)+VLOOKUP($IF28,Data!$B:$CP,Daily!LS$10,0))</f>
        <v>0.76383623368551901</v>
      </c>
      <c r="DV29" s="14"/>
      <c r="DW29" s="12">
        <f>_xlfn.QUARTILE.INC($AJ29:$DT29,1)</f>
        <v>0.76001166224629912</v>
      </c>
      <c r="DX29" s="12">
        <f>_xlfn.QUARTILE.INC($AJ29:$DT29,3)</f>
        <v>0.76678666723137523</v>
      </c>
      <c r="DY29" s="12">
        <f>DX29-DW29</f>
        <v>6.7750049850761052E-3</v>
      </c>
      <c r="DZ29" s="12">
        <f>DX29+(0.75*DY29)</f>
        <v>0.77186792097018231</v>
      </c>
      <c r="EA29" s="12">
        <f>DW29-(0.75*DY29)</f>
        <v>0.75493040850749205</v>
      </c>
      <c r="EB29" s="14"/>
      <c r="EC29" s="12">
        <f>_xlfn.STDEV.P(AJ29:DU29)</f>
        <v>6.3119124520377113E-3</v>
      </c>
      <c r="ED29" s="12">
        <f>SUMPRODUCT(DN29:DT29,DN$28:DT$28)/SUM(DN$28:DT$28)</f>
        <v>0.76472992488657099</v>
      </c>
      <c r="EE29" s="12">
        <f>SUMPRODUCT(CR29:DT29,CR$28:DT$28)/SUM(CR$28:DT$28)</f>
        <v>0.76169558916814695</v>
      </c>
      <c r="EF29" s="1"/>
      <c r="EG29" s="7" t="s">
        <v>334</v>
      </c>
      <c r="EH29" s="7" t="s">
        <v>20</v>
      </c>
      <c r="EI29" s="12">
        <f>VLOOKUP($EG29,Data!$B:$CP,Daily!EI$10,0)/VLOOKUP($EG28,Data!$B:$CP,Daily!EI$10,0)</f>
        <v>0.85081371066465039</v>
      </c>
      <c r="EJ29" s="12">
        <f>VLOOKUP($EG29,Data!$B:$CP,Daily!EJ$10,0)/VLOOKUP($EG28,Data!$B:$CP,Daily!EJ$10,0)</f>
        <v>0.84996824088856848</v>
      </c>
      <c r="EK29" s="12">
        <f>VLOOKUP($EG29,Data!$B:$CP,Daily!EK$10,0)/VLOOKUP($EG28,Data!$B:$CP,Daily!EK$10,0)</f>
        <v>0.84316181596375039</v>
      </c>
      <c r="EL29" s="12">
        <f>VLOOKUP($EG29,Data!$B:$CP,Daily!EL$10,0)/VLOOKUP($EG28,Data!$B:$CP,Daily!EL$10,0)</f>
        <v>0.85281375462154374</v>
      </c>
      <c r="EM29" s="12">
        <f>VLOOKUP($EG29,Data!$B:$CP,Daily!EM$10,0)/VLOOKUP($EG28,Data!$B:$CP,Daily!EM$10,0)</f>
        <v>0.84735112890914521</v>
      </c>
      <c r="EN29" s="12">
        <f>VLOOKUP($EG29,Data!$B:$CP,Daily!EN$10,0)/VLOOKUP($EG28,Data!$B:$CP,Daily!EN$10,0)</f>
        <v>0.84194654628701715</v>
      </c>
      <c r="EO29" s="12">
        <f>VLOOKUP($EG29,Data!$B:$CP,Daily!EO$10,0)/VLOOKUP($EG28,Data!$B:$CP,Daily!EO$10,0)</f>
        <v>0.84723273295999191</v>
      </c>
      <c r="EP29" s="12">
        <f>VLOOKUP($EG29,Data!$B:$CP,Daily!EP$10,0)/VLOOKUP($EG28,Data!$B:$CP,Daily!EP$10,0)</f>
        <v>0.84793532709986397</v>
      </c>
      <c r="EQ29" s="12">
        <f>VLOOKUP($EG29,Data!$B:$CP,Daily!EQ$10,0)/VLOOKUP($EG28,Data!$B:$CP,Daily!EQ$10,0)</f>
        <v>0.84675368981959076</v>
      </c>
      <c r="ER29" s="12">
        <f>VLOOKUP($EG29,Data!$B:$CP,Daily!ER$10,0)/VLOOKUP($EG28,Data!$B:$CP,Daily!ER$10,0)</f>
        <v>0.83962460668121175</v>
      </c>
      <c r="ES29" s="12">
        <f>VLOOKUP($EG29,Data!$B:$CP,Daily!ES$10,0)/VLOOKUP($EG28,Data!$B:$CP,Daily!ES$10,0)</f>
        <v>0.84834335276031392</v>
      </c>
      <c r="ET29" s="12">
        <f>VLOOKUP($EG29,Data!$B:$CP,Daily!ET$10,0)/VLOOKUP($EG28,Data!$B:$CP,Daily!ET$10,0)</f>
        <v>0.84562947109763587</v>
      </c>
      <c r="EU29" s="12">
        <f>VLOOKUP($EG29,Data!$B:$CP,Daily!EU$10,0)/VLOOKUP($EG28,Data!$B:$CP,Daily!EU$10,0)</f>
        <v>0.84663080684596581</v>
      </c>
      <c r="EV29" s="12">
        <f>VLOOKUP($EG29,Data!$B:$CP,Daily!EV$10,0)/VLOOKUP($EG28,Data!$B:$CP,Daily!EV$10,0)</f>
        <v>0.85513267815449079</v>
      </c>
      <c r="EW29" s="12">
        <f>VLOOKUP($EG29,Data!$B:$CP,Daily!EW$10,0)/VLOOKUP($EG28,Data!$B:$CP,Daily!EW$10,0)</f>
        <v>0.8582675390821608</v>
      </c>
      <c r="EX29" s="12">
        <f>VLOOKUP($EG29,Data!$B:$CP,Daily!EX$10,0)/VLOOKUP($EG28,Data!$B:$CP,Daily!EX$10,0)</f>
        <v>0.85508875500384129</v>
      </c>
      <c r="EY29" s="12">
        <f>VLOOKUP($EG29,Data!$B:$CP,Daily!EY$10,0)/VLOOKUP($EG28,Data!$B:$CP,Daily!EY$10,0)</f>
        <v>0.84597440609148222</v>
      </c>
      <c r="EZ29" s="12">
        <f>VLOOKUP($EG29,Data!$B:$CP,Daily!EZ$10,0)/VLOOKUP($EG28,Data!$B:$CP,Daily!EZ$10,0)</f>
        <v>0.84816970281345772</v>
      </c>
      <c r="FA29" s="12">
        <f>VLOOKUP($EG29,Data!$B:$CP,Daily!FA$10,0)/VLOOKUP($EG28,Data!$B:$CP,Daily!FA$10,0)</f>
        <v>0.84890312058712381</v>
      </c>
      <c r="FB29" s="12">
        <f>VLOOKUP($EG29,Data!$B:$CP,Daily!FB$10,0)/VLOOKUP($EG28,Data!$B:$CP,Daily!FB$10,0)</f>
        <v>0.84577920381266913</v>
      </c>
      <c r="FC29" s="12">
        <f>VLOOKUP($EG29,Data!$B:$CP,Daily!FC$10,0)/VLOOKUP($EG28,Data!$B:$CP,Daily!FC$10,0)</f>
        <v>0.85244379985496732</v>
      </c>
      <c r="FD29" s="12">
        <f>VLOOKUP($EG29,Data!$B:$CP,Daily!FD$10,0)/VLOOKUP($EG28,Data!$B:$CP,Daily!FD$10,0)</f>
        <v>0.82888348338453488</v>
      </c>
      <c r="FE29" s="12">
        <f>VLOOKUP($EG29,Data!$B:$CP,Daily!FE$10,0)/VLOOKUP($EG28,Data!$B:$CP,Daily!FE$10,0)</f>
        <v>0.84328897694717397</v>
      </c>
      <c r="FF29" s="12">
        <f>VLOOKUP($EG29,Data!$B:$CP,Daily!FF$10,0)/VLOOKUP($EG28,Data!$B:$CP,Daily!FF$10,0)</f>
        <v>0.82464263911445912</v>
      </c>
      <c r="FG29" s="12">
        <f>VLOOKUP($EG29,Data!$B:$CP,Daily!FG$10,0)/VLOOKUP($EG28,Data!$B:$CP,Daily!FG$10,0)</f>
        <v>0.83764565282342396</v>
      </c>
      <c r="FH29" s="12">
        <f>VLOOKUP($EG29,Data!$B:$CP,Daily!FH$10,0)/VLOOKUP($EG28,Data!$B:$CP,Daily!FH$10,0)</f>
        <v>0.83984375</v>
      </c>
      <c r="FI29" s="12">
        <f>VLOOKUP($EG29,Data!$B:$CP,Daily!FI$10,0)/VLOOKUP($EG28,Data!$B:$CP,Daily!FI$10,0)</f>
        <v>0.82709205020920507</v>
      </c>
      <c r="FJ29" s="12">
        <f>VLOOKUP($EG29,Data!$B:$CP,Daily!FJ$10,0)/VLOOKUP($EG28,Data!$B:$CP,Daily!FJ$10,0)</f>
        <v>0.83933373656539334</v>
      </c>
      <c r="FK29" s="12">
        <f>VLOOKUP($EG29,Data!$B:$CP,Daily!FK$10,0)/VLOOKUP($EG28,Data!$B:$CP,Daily!FK$10,0)</f>
        <v>0.83796313501059128</v>
      </c>
      <c r="FL29" s="12">
        <f>VLOOKUP($EG29,Data!$B:$CP,Daily!FL$10,0)/VLOOKUP($EG28,Data!$B:$CP,Daily!FL$10,0)</f>
        <v>0.84615073719606826</v>
      </c>
      <c r="FM29" s="12">
        <f>VLOOKUP($EG29,Data!$B:$CP,Daily!FM$10,0)/VLOOKUP($EG28,Data!$B:$CP,Daily!FM$10,0)</f>
        <v>0.83775418169891769</v>
      </c>
      <c r="FN29" s="12">
        <f>VLOOKUP($EG29,Data!$B:$CP,Daily!FN$10,0)/VLOOKUP($EG28,Data!$B:$CP,Daily!FN$10,0)</f>
        <v>0.84252507101037621</v>
      </c>
      <c r="FO29" s="12">
        <f>VLOOKUP($EG29,Data!$B:$CP,Daily!FO$10,0)/VLOOKUP($EG28,Data!$B:$CP,Daily!FO$10,0)</f>
        <v>0.84416843865939484</v>
      </c>
      <c r="FP29" s="12">
        <f>VLOOKUP($EG29,Data!$B:$CP,Daily!FP$10,0)/VLOOKUP($EG28,Data!$B:$CP,Daily!FP$10,0)</f>
        <v>0.84396858205870195</v>
      </c>
      <c r="FQ29" s="12">
        <f>VLOOKUP($EG29,Data!$B:$CP,Daily!FQ$10,0)/VLOOKUP($EG28,Data!$B:$CP,Daily!FQ$10,0)</f>
        <v>0.82827946938922237</v>
      </c>
      <c r="FR29" s="12">
        <f>VLOOKUP($EG29,Data!$B:$CP,Daily!FR$10,0)/VLOOKUP($EG28,Data!$B:$CP,Daily!FR$10,0)</f>
        <v>0.8407692981687549</v>
      </c>
      <c r="FS29" s="12">
        <f>VLOOKUP($EG29,Data!$B:$CP,Daily!FS$10,0)/VLOOKUP($EG28,Data!$B:$CP,Daily!FS$10,0)</f>
        <v>0.83996735475972928</v>
      </c>
      <c r="FT29" s="12">
        <f>VLOOKUP($EG29,Data!$B:$CP,Daily!FT$10,0)/VLOOKUP($EG28,Data!$B:$CP,Daily!FT$10,0)</f>
        <v>0.82994789615241782</v>
      </c>
      <c r="FU29" s="12">
        <f>VLOOKUP($EG29,Data!$B:$CP,Daily!FU$10,0)/VLOOKUP($EG28,Data!$B:$CP,Daily!FU$10,0)</f>
        <v>0.83880994671403197</v>
      </c>
      <c r="FV29" s="12">
        <f>VLOOKUP($EG29,Data!$B:$CP,Daily!FV$10,0)/VLOOKUP($EG28,Data!$B:$CP,Daily!FV$10,0)</f>
        <v>0.83734276152207898</v>
      </c>
      <c r="FW29" s="12">
        <f>VLOOKUP($EG29,Data!$B:$CP,Daily!FW$10,0)/VLOOKUP($EG28,Data!$B:$CP,Daily!FW$10,0)</f>
        <v>0.83861442954770726</v>
      </c>
      <c r="FX29" s="12">
        <f>VLOOKUP($EG29,Data!$B:$CP,Daily!FX$10,0)/VLOOKUP($EG28,Data!$B:$CP,Daily!FX$10,0)</f>
        <v>0.83604211972072795</v>
      </c>
      <c r="FY29" s="12">
        <f>VLOOKUP($EG29,Data!$B:$CP,Daily!FY$10,0)/VLOOKUP($EG28,Data!$B:$CP,Daily!FY$10,0)</f>
        <v>0.84303813609494405</v>
      </c>
      <c r="FZ29" s="12">
        <f>VLOOKUP($EG29,Data!$B:$CP,Daily!FZ$10,0)/VLOOKUP($EG28,Data!$B:$CP,Daily!FZ$10,0)</f>
        <v>0.84276649975596085</v>
      </c>
      <c r="GA29" s="12">
        <f>VLOOKUP($EG29,Data!$B:$CP,Daily!GA$10,0)/VLOOKUP($EG28,Data!$B:$CP,Daily!GA$10,0)</f>
        <v>0.83425115429011154</v>
      </c>
      <c r="GB29" s="12">
        <f>VLOOKUP($EG29,Data!$B:$CP,Daily!GB$10,0)/VLOOKUP($EG28,Data!$B:$CP,Daily!GB$10,0)</f>
        <v>0.83849229960287264</v>
      </c>
      <c r="GC29" s="12">
        <f>VLOOKUP($EG29,Data!$B:$CP,Daily!GC$10,0)/VLOOKUP($EG28,Data!$B:$CP,Daily!GC$10,0)</f>
        <v>0.83849370682023994</v>
      </c>
      <c r="GD29" s="12">
        <f>VLOOKUP($EG29,Data!$B:$CP,Daily!GD$10,0)/VLOOKUP($EG28,Data!$B:$CP,Daily!GD$10,0)</f>
        <v>0.83292229436812393</v>
      </c>
      <c r="GE29" s="12">
        <f>VLOOKUP($EG29,Data!$B:$CP,Daily!GE$10,0)/VLOOKUP($EG28,Data!$B:$CP,Daily!GE$10,0)</f>
        <v>0.84255709284880809</v>
      </c>
      <c r="GF29" s="12">
        <f>VLOOKUP($EG29,Data!$B:$CP,Daily!GF$10,0)/VLOOKUP($EG28,Data!$B:$CP,Daily!GF$10,0)</f>
        <v>0.84591245196508602</v>
      </c>
      <c r="GG29" s="12">
        <f>VLOOKUP($EG29,Data!$B:$CP,Daily!GG$10,0)/VLOOKUP($EG28,Data!$B:$CP,Daily!GG$10,0)</f>
        <v>0.84228290086030677</v>
      </c>
      <c r="GH29" s="12">
        <f>VLOOKUP($EG29,Data!$B:$CP,Daily!GH$10,0)/VLOOKUP($EG28,Data!$B:$CP,Daily!GH$10,0)</f>
        <v>0.83016004576071345</v>
      </c>
      <c r="GI29" s="12">
        <f>VLOOKUP($EG29,Data!$B:$CP,Daily!GI$10,0)/VLOOKUP($EG28,Data!$B:$CP,Daily!GI$10,0)</f>
        <v>0.83802326858984533</v>
      </c>
      <c r="GJ29" s="12">
        <f>VLOOKUP($EG29,Data!$B:$CP,Daily!GJ$10,0)/VLOOKUP($EG28,Data!$B:$CP,Daily!GJ$10,0)</f>
        <v>0.83973287091513382</v>
      </c>
      <c r="GK29" s="12">
        <f>VLOOKUP($EG29,Data!$B:$CP,Daily!GK$10,0)/VLOOKUP($EG28,Data!$B:$CP,Daily!GK$10,0)</f>
        <v>0.83857935714145637</v>
      </c>
      <c r="GL29" s="12">
        <f>VLOOKUP($EG29,Data!$B:$CP,Daily!GL$10,0)/VLOOKUP($EG28,Data!$B:$CP,Daily!GL$10,0)</f>
        <v>0.83764233620158579</v>
      </c>
      <c r="GM29" s="12">
        <f>VLOOKUP($EG29,Data!$B:$CP,Daily!GM$10,0)/VLOOKUP($EG28,Data!$B:$CP,Daily!GM$10,0)</f>
        <v>0.84156993672114599</v>
      </c>
      <c r="GN29" s="12">
        <f>VLOOKUP($EG29,Data!$B:$CP,Daily!GN$10,0)/VLOOKUP($EG28,Data!$B:$CP,Daily!GN$10,0)</f>
        <v>0.83683746577140927</v>
      </c>
      <c r="GO29" s="12">
        <f>VLOOKUP($EG29,Data!$B:$CP,Daily!GO$10,0)/VLOOKUP($EG28,Data!$B:$CP,Daily!GO$10,0)</f>
        <v>0.83176634074890143</v>
      </c>
      <c r="GP29" s="12">
        <f>VLOOKUP($EG29,Data!$B:$CP,Daily!GP$10,0)/VLOOKUP($EG28,Data!$B:$CP,Daily!GP$10,0)</f>
        <v>0.84397806512761497</v>
      </c>
      <c r="GQ29" s="12">
        <f>VLOOKUP($EG29,Data!$B:$CP,Daily!GQ$10,0)/VLOOKUP($EG28,Data!$B:$CP,Daily!GQ$10,0)</f>
        <v>0.84083785643299447</v>
      </c>
      <c r="GR29" s="12">
        <f>VLOOKUP($EG29,Data!$B:$CP,Daily!GR$10,0)/VLOOKUP($EG28,Data!$B:$CP,Daily!GR$10,0)</f>
        <v>0.83518030848605362</v>
      </c>
      <c r="GS29" s="12">
        <f>VLOOKUP($EG29,Data!$B:$CP,Daily!GS$10,0)/VLOOKUP($EG28,Data!$B:$CP,Daily!GS$10,0)</f>
        <v>0.84060601829225723</v>
      </c>
      <c r="GT29" s="12">
        <f>VLOOKUP($EG29,Data!$B:$CP,Daily!GT$10,0)/VLOOKUP($EG28,Data!$B:$CP,Daily!GT$10,0)</f>
        <v>0.83968147461072407</v>
      </c>
      <c r="GU29" s="12">
        <f>VLOOKUP($EG29,Data!$B:$CP,Daily!GU$10,0)/VLOOKUP($EG28,Data!$B:$CP,Daily!GU$10,0)</f>
        <v>0.83914790018259278</v>
      </c>
      <c r="GV29" s="12">
        <f>VLOOKUP($EG29,Data!$B:$CP,Daily!GV$10,0)/VLOOKUP($EG28,Data!$B:$CP,Daily!GV$10,0)</f>
        <v>0.83125253864078497</v>
      </c>
      <c r="GW29" s="12">
        <f>VLOOKUP($EG29,Data!$B:$CP,Daily!GW$10,0)/VLOOKUP($EG28,Data!$B:$CP,Daily!GW$10,0)</f>
        <v>0.84093924651200191</v>
      </c>
      <c r="GX29" s="12">
        <f>VLOOKUP($EG29,Data!$B:$CP,Daily!GX$10,0)/VLOOKUP($EG28,Data!$B:$CP,Daily!GX$10,0)</f>
        <v>0.83838120356683965</v>
      </c>
      <c r="GY29" s="12">
        <f>VLOOKUP($EG29,Data!$B:$CP,Daily!GY$10,0)/VLOOKUP($EG28,Data!$B:$CP,Daily!GY$10,0)</f>
        <v>0.83702534806144258</v>
      </c>
      <c r="GZ29" s="12">
        <f>VLOOKUP($EG29,Data!$B:$CP,Daily!GZ$10,0)/VLOOKUP($EG28,Data!$B:$CP,Daily!GZ$10,0)</f>
        <v>0.84023692685949991</v>
      </c>
      <c r="HA29" s="12">
        <f>VLOOKUP($EG29,Data!$B:$CP,Daily!HA$10,0)/VLOOKUP($EG28,Data!$B:$CP,Daily!HA$10,0)</f>
        <v>0.84187923916248897</v>
      </c>
      <c r="HB29" s="12">
        <f>VLOOKUP($EG29,Data!$B:$CP,Daily!HB$10,0)/VLOOKUP($EG28,Data!$B:$CP,Daily!HB$10,0)</f>
        <v>0.84336469401596437</v>
      </c>
      <c r="HC29" s="12">
        <f>VLOOKUP($EG29,Data!$B:$CP,Daily!HC$10,0)/VLOOKUP($EG28,Data!$B:$CP,Daily!HC$10,0)</f>
        <v>0.83453747313548854</v>
      </c>
      <c r="HD29" s="12">
        <f>VLOOKUP($EG29,Data!$B:$CP,Daily!HD$10,0)/VLOOKUP($EG28,Data!$B:$CP,Daily!HD$10,0)</f>
        <v>0.84042511877176407</v>
      </c>
      <c r="HE29" s="12">
        <f>VLOOKUP($EG29,Data!$B:$CP,Daily!HE$10,0)/VLOOKUP($EG28,Data!$B:$CP,Daily!HE$10,0)</f>
        <v>0.83833871989520359</v>
      </c>
      <c r="HF29" s="12">
        <f>VLOOKUP($EG29,Data!$B:$CP,Daily!HF$10,0)/VLOOKUP($EG28,Data!$B:$CP,Daily!HF$10,0)</f>
        <v>0.83918665276329507</v>
      </c>
      <c r="HG29" s="12">
        <f>VLOOKUP($EG29,Data!$B:$CP,Daily!HG$10,0)/VLOOKUP($EG28,Data!$B:$CP,Daily!HG$10,0)</f>
        <v>0.84597630107485344</v>
      </c>
      <c r="HH29" s="12">
        <f>VLOOKUP($EG29,Data!$B:$CP,Daily!HH$10,0)/VLOOKUP($EG28,Data!$B:$CP,Daily!HH$10,0)</f>
        <v>0.84724512257384144</v>
      </c>
      <c r="HI29" s="12">
        <f>VLOOKUP($EG29,Data!$B:$CP,Daily!HI$10,0)/VLOOKUP($EG28,Data!$B:$CP,Daily!HI$10,0)</f>
        <v>0.80718432143657515</v>
      </c>
      <c r="HJ29" s="12">
        <f>VLOOKUP($EG29,Data!$B:$CP,Daily!HJ$10,0)/VLOOKUP($EG28,Data!$B:$CP,Daily!HJ$10,0)</f>
        <v>0.83119601033039447</v>
      </c>
      <c r="HK29" s="12">
        <f>VLOOKUP($EG29,Data!$B:$CP,Daily!HK$10,0)/VLOOKUP($EG28,Data!$B:$CP,Daily!HK$10,0)</f>
        <v>0.83773009874436177</v>
      </c>
      <c r="HL29" s="12">
        <f>VLOOKUP($EG29,Data!$B:$CP,Daily!HL$10,0)/VLOOKUP($EG28,Data!$B:$CP,Daily!HL$10,0)</f>
        <v>0.83957041629760853</v>
      </c>
      <c r="HM29" s="12">
        <f>VLOOKUP($EG29,Data!$B:$CP,Daily!HM$10,0)/VLOOKUP($EG28,Data!$B:$CP,Daily!HM$10,0)</f>
        <v>0.84368692759414587</v>
      </c>
      <c r="HN29" s="12">
        <f>VLOOKUP($EG29,Data!$B:$CP,Daily!HN$10,0)/VLOOKUP($EG28,Data!$B:$CP,Daily!HN$10,0)</f>
        <v>0.84442900336156546</v>
      </c>
      <c r="HO29" s="12">
        <f>VLOOKUP($EG29,Data!$B:$CP,Daily!HO$10,0)/VLOOKUP($EG28,Data!$B:$CP,Daily!HO$10,0)</f>
        <v>0.8443401167496738</v>
      </c>
      <c r="HP29" s="12">
        <f>VLOOKUP($EG29,Data!$B:$CP,Daily!HP$10,0)/VLOOKUP($EG28,Data!$B:$CP,Daily!HP$10,0)</f>
        <v>0.84827344087570211</v>
      </c>
      <c r="HQ29" s="12">
        <f>VLOOKUP($EG29,Data!$B:$CP,Daily!HQ$10,0)/VLOOKUP($EG28,Data!$B:$CP,Daily!HQ$10,0)</f>
        <v>0.83741416848099148</v>
      </c>
      <c r="HR29" s="12">
        <f>VLOOKUP($EG29,Data!$B:$CP,Daily!HR$10,0)/VLOOKUP($EG28,Data!$B:$CP,Daily!HR$10,0)</f>
        <v>0.8434545629944048</v>
      </c>
      <c r="HS29" s="12">
        <f>VLOOKUP($EG29,Data!$B:$CP,Daily!HS$10,0)/VLOOKUP($EG28,Data!$B:$CP,Daily!HS$10,0)</f>
        <v>0.83903579313307297</v>
      </c>
      <c r="HT29" s="12">
        <f>VLOOKUP($EG29,Data!$B:$CP,Daily!HT$10,0)/VLOOKUP($EG28,Data!$B:$CP,Daily!HT$10,0)</f>
        <v>0.83916012949187635</v>
      </c>
      <c r="HU29" s="13"/>
      <c r="HV29" s="40">
        <f>_xlfn.QUARTILE.INC($EI29:$HS29,1)</f>
        <v>0.83775418169891769</v>
      </c>
      <c r="HW29" s="40">
        <f>_xlfn.QUARTILE.INC($EI29:$HS29,3)</f>
        <v>0.84562947109763587</v>
      </c>
      <c r="HX29" s="40">
        <f>HW29-HV29</f>
        <v>7.8752893987181771E-3</v>
      </c>
      <c r="HY29" s="40">
        <f>HW29+(0.75*HX29)</f>
        <v>0.8515359381466745</v>
      </c>
      <c r="HZ29" s="40">
        <f>HV29-(0.75*HX29)</f>
        <v>0.83184771464987906</v>
      </c>
      <c r="IA29" s="43"/>
      <c r="IB29" s="12">
        <f>_xlfn.STDEV.P(FM29:HT29)</f>
        <v>5.9544790343317045E-3</v>
      </c>
      <c r="IC29" s="12">
        <f>SUMPRODUCT(HM29:HS29,HM$28:HS$28)/SUM(HM$28:HS$28)</f>
        <v>0.84295936664750148</v>
      </c>
      <c r="ID29" s="12">
        <f>SUMPRODUCT(GQ29:HS29,GQ$28:HS$28)/SUM(GQ$28:HS$28)</f>
        <v>0.83901448300786508</v>
      </c>
      <c r="IE29" s="1"/>
      <c r="IF29" s="7" t="s">
        <v>335</v>
      </c>
      <c r="IG29" s="7" t="s">
        <v>20</v>
      </c>
      <c r="IH29" s="12">
        <f>VLOOKUP($IF29,Data!$B:$CP,Daily!IH$10,0)/VLOOKUP($IF28,Data!$B:$CP,Daily!IH$10,0)</f>
        <v>0.51757914990379572</v>
      </c>
      <c r="II29" s="12">
        <f>VLOOKUP($IF29,Data!$B:$CP,Daily!II$10,0)/VLOOKUP($IF28,Data!$B:$CP,Daily!II$10,0)</f>
        <v>0.51179258129527749</v>
      </c>
      <c r="IJ29" s="12">
        <f>VLOOKUP($IF29,Data!$B:$CP,Daily!IJ$10,0)/VLOOKUP($IF28,Data!$B:$CP,Daily!IJ$10,0)</f>
        <v>0.50130403032305182</v>
      </c>
      <c r="IK29" s="12">
        <f>VLOOKUP($IF29,Data!$B:$CP,Daily!IK$10,0)/VLOOKUP($IF28,Data!$B:$CP,Daily!IK$10,0)</f>
        <v>0.50729658018867929</v>
      </c>
      <c r="IL29" s="12">
        <f>VLOOKUP($IF29,Data!$B:$CP,Daily!IL$10,0)/VLOOKUP($IF28,Data!$B:$CP,Daily!IL$10,0)</f>
        <v>0.50347096680887993</v>
      </c>
      <c r="IM29" s="12">
        <f>VLOOKUP($IF29,Data!$B:$CP,Daily!IM$10,0)/VLOOKUP($IF28,Data!$B:$CP,Daily!IM$10,0)</f>
        <v>0.49716718039043006</v>
      </c>
      <c r="IN29" s="12">
        <f>VLOOKUP($IF29,Data!$B:$CP,Daily!IN$10,0)/VLOOKUP($IF28,Data!$B:$CP,Daily!IN$10,0)</f>
        <v>0.51138172556510664</v>
      </c>
      <c r="IO29" s="12">
        <f>VLOOKUP($IF29,Data!$B:$CP,Daily!IO$10,0)/VLOOKUP($IF28,Data!$B:$CP,Daily!IO$10,0)</f>
        <v>0.51095019427764043</v>
      </c>
      <c r="IP29" s="12">
        <f>VLOOKUP($IF29,Data!$B:$CP,Daily!IP$10,0)/VLOOKUP($IF28,Data!$B:$CP,Daily!IP$10,0)</f>
        <v>0.50807000995650575</v>
      </c>
      <c r="IQ29" s="12">
        <f>VLOOKUP($IF29,Data!$B:$CP,Daily!IQ$10,0)/VLOOKUP($IF28,Data!$B:$CP,Daily!IQ$10,0)</f>
        <v>0.49930104144824211</v>
      </c>
      <c r="IR29" s="12">
        <f>VLOOKUP($IF29,Data!$B:$CP,Daily!IR$10,0)/VLOOKUP($IF28,Data!$B:$CP,Daily!IR$10,0)</f>
        <v>0.50352614599744916</v>
      </c>
      <c r="IS29" s="12">
        <f>VLOOKUP($IF29,Data!$B:$CP,Daily!IS$10,0)/VLOOKUP($IF28,Data!$B:$CP,Daily!IS$10,0)</f>
        <v>0.50793960058451049</v>
      </c>
      <c r="IT29" s="12">
        <f>VLOOKUP($IF29,Data!$B:$CP,Daily!IT$10,0)/VLOOKUP($IF28,Data!$B:$CP,Daily!IT$10,0)</f>
        <v>0.51429573199885248</v>
      </c>
      <c r="IU29" s="12">
        <f>VLOOKUP($IF29,Data!$B:$CP,Daily!IU$10,0)/VLOOKUP($IF28,Data!$B:$CP,Daily!IU$10,0)</f>
        <v>0.51351429313179686</v>
      </c>
      <c r="IV29" s="12">
        <f>VLOOKUP($IF29,Data!$B:$CP,Daily!IV$10,0)/VLOOKUP($IF28,Data!$B:$CP,Daily!IV$10,0)</f>
        <v>0.51679256839526333</v>
      </c>
      <c r="IW29" s="12">
        <f>VLOOKUP($IF29,Data!$B:$CP,Daily!IW$10,0)/VLOOKUP($IF28,Data!$B:$CP,Daily!IW$10,0)</f>
        <v>0.52176458067262665</v>
      </c>
      <c r="IX29" s="12">
        <f>VLOOKUP($IF29,Data!$B:$CP,Daily!IX$10,0)/VLOOKUP($IF28,Data!$B:$CP,Daily!IX$10,0)</f>
        <v>0.50217645185263826</v>
      </c>
      <c r="IY29" s="12">
        <f>VLOOKUP($IF29,Data!$B:$CP,Daily!IY$10,0)/VLOOKUP($IF28,Data!$B:$CP,Daily!IY$10,0)</f>
        <v>0.50149474202511168</v>
      </c>
      <c r="IZ29" s="12">
        <f>VLOOKUP($IF29,Data!$B:$CP,Daily!IZ$10,0)/VLOOKUP($IF28,Data!$B:$CP,Daily!IZ$10,0)</f>
        <v>0.51110224704161678</v>
      </c>
      <c r="JA29" s="12">
        <f>VLOOKUP($IF29,Data!$B:$CP,Daily!JA$10,0)/VLOOKUP($IF28,Data!$B:$CP,Daily!JA$10,0)</f>
        <v>0.51083827558700101</v>
      </c>
      <c r="JB29" s="12">
        <f>VLOOKUP($IF29,Data!$B:$CP,Daily!JB$10,0)/VLOOKUP($IF28,Data!$B:$CP,Daily!JB$10,0)</f>
        <v>0.51324252743094967</v>
      </c>
      <c r="JC29" s="12">
        <f>VLOOKUP($IF29,Data!$B:$CP,Daily!JC$10,0)/VLOOKUP($IF28,Data!$B:$CP,Daily!JC$10,0)</f>
        <v>0.50059669618742542</v>
      </c>
      <c r="JD29" s="12">
        <f>VLOOKUP($IF29,Data!$B:$CP,Daily!JD$10,0)/VLOOKUP($IF28,Data!$B:$CP,Daily!JD$10,0)</f>
        <v>0.51575460913913884</v>
      </c>
      <c r="JE29" s="12">
        <f>VLOOKUP($IF29,Data!$B:$CP,Daily!JE$10,0)/VLOOKUP($IF28,Data!$B:$CP,Daily!JE$10,0)</f>
        <v>0.50390580776633076</v>
      </c>
      <c r="JF29" s="12">
        <f>VLOOKUP($IF29,Data!$B:$CP,Daily!JF$10,0)/VLOOKUP($IF28,Data!$B:$CP,Daily!JF$10,0)</f>
        <v>0.51763505826042611</v>
      </c>
      <c r="JG29" s="12">
        <f>VLOOKUP($IF29,Data!$B:$CP,Daily!JG$10,0)/VLOOKUP($IF28,Data!$B:$CP,Daily!JG$10,0)</f>
        <v>0.50861649642137452</v>
      </c>
      <c r="JH29" s="12">
        <f>VLOOKUP($IF29,Data!$B:$CP,Daily!JH$10,0)/VLOOKUP($IF28,Data!$B:$CP,Daily!JH$10,0)</f>
        <v>0.5098432721712538</v>
      </c>
      <c r="JI29" s="12">
        <f>VLOOKUP($IF29,Data!$B:$CP,Daily!JI$10,0)/VLOOKUP($IF28,Data!$B:$CP,Daily!JI$10,0)</f>
        <v>0.51604930829741702</v>
      </c>
      <c r="JJ29" s="12">
        <f>VLOOKUP($IF29,Data!$B:$CP,Daily!JJ$10,0)/VLOOKUP($IF28,Data!$B:$CP,Daily!JJ$10,0)</f>
        <v>0.51708586821635039</v>
      </c>
      <c r="JK29" s="12">
        <f>VLOOKUP($IF29,Data!$B:$CP,Daily!JK$10,0)/VLOOKUP($IF28,Data!$B:$CP,Daily!JK$10,0)</f>
        <v>0.51647946971091885</v>
      </c>
      <c r="JL29" s="12">
        <f>VLOOKUP($IF29,Data!$B:$CP,Daily!JL$10,0)/VLOOKUP($IF28,Data!$B:$CP,Daily!JL$10,0)</f>
        <v>0.51036618201400108</v>
      </c>
      <c r="JM29" s="12">
        <f>VLOOKUP($IF29,Data!$B:$CP,Daily!JM$10,0)/VLOOKUP($IF28,Data!$B:$CP,Daily!JM$10,0)</f>
        <v>0.51207343083485679</v>
      </c>
      <c r="JN29" s="12">
        <f>VLOOKUP($IF29,Data!$B:$CP,Daily!JN$10,0)/VLOOKUP($IF28,Data!$B:$CP,Daily!JN$10,0)</f>
        <v>0.51115302853378841</v>
      </c>
      <c r="JO29" s="12">
        <f>VLOOKUP($IF29,Data!$B:$CP,Daily!JO$10,0)/VLOOKUP($IF28,Data!$B:$CP,Daily!JO$10,0)</f>
        <v>0.50693227091633464</v>
      </c>
      <c r="JP29" s="12">
        <f>VLOOKUP($IF29,Data!$B:$CP,Daily!JP$10,0)/VLOOKUP($IF28,Data!$B:$CP,Daily!JP$10,0)</f>
        <v>0.49835049771938378</v>
      </c>
      <c r="JQ29" s="12">
        <f>VLOOKUP($IF29,Data!$B:$CP,Daily!JQ$10,0)/VLOOKUP($IF28,Data!$B:$CP,Daily!JQ$10,0)</f>
        <v>0.50260159564532914</v>
      </c>
      <c r="JR29" s="12">
        <f>VLOOKUP($IF29,Data!$B:$CP,Daily!JR$10,0)/VLOOKUP($IF28,Data!$B:$CP,Daily!JR$10,0)</f>
        <v>0.51239416221033873</v>
      </c>
      <c r="JS29" s="12">
        <f>VLOOKUP($IF29,Data!$B:$CP,Daily!JS$10,0)/VLOOKUP($IF28,Data!$B:$CP,Daily!JS$10,0)</f>
        <v>0.50495225880005701</v>
      </c>
      <c r="JT29" s="12">
        <f>VLOOKUP($IF29,Data!$B:$CP,Daily!JT$10,0)/VLOOKUP($IF28,Data!$B:$CP,Daily!JT$10,0)</f>
        <v>0.50704838837411892</v>
      </c>
      <c r="JU29" s="12">
        <f>VLOOKUP($IF29,Data!$B:$CP,Daily!JU$10,0)/VLOOKUP($IF28,Data!$B:$CP,Daily!JU$10,0)</f>
        <v>0.50247985120892746</v>
      </c>
      <c r="JV29" s="12">
        <f>VLOOKUP($IF29,Data!$B:$CP,Daily!JV$10,0)/VLOOKUP($IF28,Data!$B:$CP,Daily!JV$10,0)</f>
        <v>0.51612574341546302</v>
      </c>
      <c r="JW29" s="12">
        <f>VLOOKUP($IF29,Data!$B:$CP,Daily!JW$10,0)/VLOOKUP($IF28,Data!$B:$CP,Daily!JW$10,0)</f>
        <v>0.51365721751283688</v>
      </c>
      <c r="JX29" s="12">
        <f>VLOOKUP($IF29,Data!$B:$CP,Daily!JX$10,0)/VLOOKUP($IF28,Data!$B:$CP,Daily!JX$10,0)</f>
        <v>0.51412199307716921</v>
      </c>
      <c r="JY29" s="12">
        <f>VLOOKUP($IF29,Data!$B:$CP,Daily!JY$10,0)/VLOOKUP($IF28,Data!$B:$CP,Daily!JY$10,0)</f>
        <v>0.52762326353496225</v>
      </c>
      <c r="JZ29" s="12">
        <f>VLOOKUP($IF29,Data!$B:$CP,Daily!JZ$10,0)/VLOOKUP($IF28,Data!$B:$CP,Daily!JZ$10,0)</f>
        <v>0.50650734454676916</v>
      </c>
      <c r="KA29" s="12">
        <f>VLOOKUP($IF29,Data!$B:$CP,Daily!KA$10,0)/VLOOKUP($IF28,Data!$B:$CP,Daily!KA$10,0)</f>
        <v>0.51207022677395753</v>
      </c>
      <c r="KB29" s="12">
        <f>VLOOKUP($IF29,Data!$B:$CP,Daily!KB$10,0)/VLOOKUP($IF28,Data!$B:$CP,Daily!KB$10,0)</f>
        <v>0.50844277673545968</v>
      </c>
      <c r="KC29" s="12">
        <f>VLOOKUP($IF29,Data!$B:$CP,Daily!KC$10,0)/VLOOKUP($IF28,Data!$B:$CP,Daily!KC$10,0)</f>
        <v>0.50506488883135381</v>
      </c>
      <c r="KD29" s="12">
        <f>VLOOKUP($IF29,Data!$B:$CP,Daily!KD$10,0)/VLOOKUP($IF28,Data!$B:$CP,Daily!KD$10,0)</f>
        <v>0.51627612030438463</v>
      </c>
      <c r="KE29" s="12">
        <f>VLOOKUP($IF29,Data!$B:$CP,Daily!KE$10,0)/VLOOKUP($IF28,Data!$B:$CP,Daily!KE$10,0)</f>
        <v>0.52227632379793065</v>
      </c>
      <c r="KF29" s="12">
        <f>VLOOKUP($IF29,Data!$B:$CP,Daily!KF$10,0)/VLOOKUP($IF28,Data!$B:$CP,Daily!KF$10,0)</f>
        <v>0.51822734521444758</v>
      </c>
      <c r="KG29" s="12">
        <f>VLOOKUP($IF29,Data!$B:$CP,Daily!KG$10,0)/VLOOKUP($IF28,Data!$B:$CP,Daily!KG$10,0)</f>
        <v>0.51243540652068853</v>
      </c>
      <c r="KH29" s="12">
        <f>VLOOKUP($IF29,Data!$B:$CP,Daily!KH$10,0)/VLOOKUP($IF28,Data!$B:$CP,Daily!KH$10,0)</f>
        <v>0.5110817730836934</v>
      </c>
      <c r="KI29" s="12">
        <f>VLOOKUP($IF29,Data!$B:$CP,Daily!KI$10,0)/VLOOKUP($IF28,Data!$B:$CP,Daily!KI$10,0)</f>
        <v>0.51375166024166641</v>
      </c>
      <c r="KJ29" s="12">
        <f>VLOOKUP($IF29,Data!$B:$CP,Daily!KJ$10,0)/VLOOKUP($IF28,Data!$B:$CP,Daily!KJ$10,0)</f>
        <v>0.5185266457680251</v>
      </c>
      <c r="KK29" s="12">
        <f>VLOOKUP($IF29,Data!$B:$CP,Daily!KK$10,0)/VLOOKUP($IF28,Data!$B:$CP,Daily!KK$10,0)</f>
        <v>0.51428848830059226</v>
      </c>
      <c r="KL29" s="12">
        <f>VLOOKUP($IF29,Data!$B:$CP,Daily!KL$10,0)/VLOOKUP($IF28,Data!$B:$CP,Daily!KL$10,0)</f>
        <v>0.51819362194001961</v>
      </c>
      <c r="KM29" s="12">
        <f>VLOOKUP($IF29,Data!$B:$CP,Daily!KM$10,0)/VLOOKUP($IF28,Data!$B:$CP,Daily!KM$10,0)</f>
        <v>0.52478715053438807</v>
      </c>
      <c r="KN29" s="12">
        <f>VLOOKUP($IF29,Data!$B:$CP,Daily!KN$10,0)/VLOOKUP($IF28,Data!$B:$CP,Daily!KN$10,0)</f>
        <v>0.51181907571288099</v>
      </c>
      <c r="KO29" s="12">
        <f>VLOOKUP($IF29,Data!$B:$CP,Daily!KO$10,0)/VLOOKUP($IF28,Data!$B:$CP,Daily!KO$10,0)</f>
        <v>0.51206097613788926</v>
      </c>
      <c r="KP29" s="12">
        <f>VLOOKUP($IF29,Data!$B:$CP,Daily!KP$10,0)/VLOOKUP($IF28,Data!$B:$CP,Daily!KP$10,0)</f>
        <v>0.50890796306982111</v>
      </c>
      <c r="KQ29" s="12">
        <f>VLOOKUP($IF29,Data!$B:$CP,Daily!KQ$10,0)/VLOOKUP($IF28,Data!$B:$CP,Daily!KQ$10,0)</f>
        <v>0.50866401883940815</v>
      </c>
      <c r="KR29" s="12">
        <f>VLOOKUP($IF29,Data!$B:$CP,Daily!KR$10,0)/VLOOKUP($IF28,Data!$B:$CP,Daily!KR$10,0)</f>
        <v>0.51893371570097113</v>
      </c>
      <c r="KS29" s="12">
        <f>VLOOKUP($IF29,Data!$B:$CP,Daily!KS$10,0)/VLOOKUP($IF28,Data!$B:$CP,Daily!KS$10,0)</f>
        <v>0.51625147523205006</v>
      </c>
      <c r="KT29" s="12">
        <f>VLOOKUP($IF29,Data!$B:$CP,Daily!KT$10,0)/VLOOKUP($IF28,Data!$B:$CP,Daily!KT$10,0)</f>
        <v>0.50470080197409006</v>
      </c>
      <c r="KU29" s="12">
        <f>VLOOKUP($IF29,Data!$B:$CP,Daily!KU$10,0)/VLOOKUP($IF28,Data!$B:$CP,Daily!KU$10,0)</f>
        <v>0.50403644524838376</v>
      </c>
      <c r="KV29" s="12">
        <f>VLOOKUP($IF29,Data!$B:$CP,Daily!KV$10,0)/VLOOKUP($IF28,Data!$B:$CP,Daily!KV$10,0)</f>
        <v>0.50950727776539162</v>
      </c>
      <c r="KW29" s="12">
        <f>VLOOKUP($IF29,Data!$B:$CP,Daily!KW$10,0)/VLOOKUP($IF28,Data!$B:$CP,Daily!KW$10,0)</f>
        <v>0.50093192228715844</v>
      </c>
      <c r="KX29" s="12">
        <f>VLOOKUP($IF29,Data!$B:$CP,Daily!KX$10,0)/VLOOKUP($IF28,Data!$B:$CP,Daily!KX$10,0)</f>
        <v>0.51181383860378948</v>
      </c>
      <c r="KY29" s="12">
        <f>VLOOKUP($IF29,Data!$B:$CP,Daily!KY$10,0)/VLOOKUP($IF28,Data!$B:$CP,Daily!KY$10,0)</f>
        <v>0.5120051914341337</v>
      </c>
      <c r="KZ29" s="12">
        <f>VLOOKUP($IF29,Data!$B:$CP,Daily!KZ$10,0)/VLOOKUP($IF28,Data!$B:$CP,Daily!KZ$10,0)</f>
        <v>0.51736388666844302</v>
      </c>
      <c r="LA29" s="12">
        <f>VLOOKUP($IF29,Data!$B:$CP,Daily!LA$10,0)/VLOOKUP($IF28,Data!$B:$CP,Daily!LA$10,0)</f>
        <v>0.52180412952724808</v>
      </c>
      <c r="LB29" s="12">
        <f>VLOOKUP($IF29,Data!$B:$CP,Daily!LB$10,0)/VLOOKUP($IF28,Data!$B:$CP,Daily!LB$10,0)</f>
        <v>0.50955937533502482</v>
      </c>
      <c r="LC29" s="12">
        <f>VLOOKUP($IF29,Data!$B:$CP,Daily!LC$10,0)/VLOOKUP($IF28,Data!$B:$CP,Daily!LC$10,0)</f>
        <v>0.51800450112528129</v>
      </c>
      <c r="LD29" s="12">
        <f>VLOOKUP($IF29,Data!$B:$CP,Daily!LD$10,0)/VLOOKUP($IF28,Data!$B:$CP,Daily!LD$10,0)</f>
        <v>0.51217623873873874</v>
      </c>
      <c r="LE29" s="12">
        <f>VLOOKUP($IF29,Data!$B:$CP,Daily!LE$10,0)/VLOOKUP($IF28,Data!$B:$CP,Daily!LE$10,0)</f>
        <v>0.51674871759562091</v>
      </c>
      <c r="LF29" s="12">
        <f>VLOOKUP($IF29,Data!$B:$CP,Daily!LF$10,0)/VLOOKUP($IF28,Data!$B:$CP,Daily!LF$10,0)</f>
        <v>0.51497789126237781</v>
      </c>
      <c r="LG29" s="12">
        <f>VLOOKUP($IF29,Data!$B:$CP,Daily!LG$10,0)/VLOOKUP($IF28,Data!$B:$CP,Daily!LG$10,0)</f>
        <v>0.52433033896925119</v>
      </c>
      <c r="LH29" s="12">
        <f>VLOOKUP($IF29,Data!$B:$CP,Daily!LH$10,0)/VLOOKUP($IF28,Data!$B:$CP,Daily!LH$10,0)</f>
        <v>0.51105448196125625</v>
      </c>
      <c r="LI29" s="12">
        <f>VLOOKUP($IF29,Data!$B:$CP,Daily!LI$10,0)/VLOOKUP($IF28,Data!$B:$CP,Daily!LI$10,0)</f>
        <v>0.51264666619827159</v>
      </c>
      <c r="LJ29" s="12">
        <f>VLOOKUP($IF29,Data!$B:$CP,Daily!LJ$10,0)/VLOOKUP($IF28,Data!$B:$CP,Daily!LJ$10,0)</f>
        <v>0.51221247332226705</v>
      </c>
      <c r="LK29" s="12">
        <f>VLOOKUP($IF29,Data!$B:$CP,Daily!LK$10,0)/VLOOKUP($IF28,Data!$B:$CP,Daily!LK$10,0)</f>
        <v>0.50490540766783865</v>
      </c>
      <c r="LL29" s="12">
        <f>VLOOKUP($IF29,Data!$B:$CP,Daily!LL$10,0)/VLOOKUP($IF28,Data!$B:$CP,Daily!LL$10,0)</f>
        <v>0.50976737994608801</v>
      </c>
      <c r="LM29" s="12">
        <f>VLOOKUP($IF29,Data!$B:$CP,Daily!LM$10,0)/VLOOKUP($IF28,Data!$B:$CP,Daily!LM$10,0)</f>
        <v>0.51518032384690871</v>
      </c>
      <c r="LN29" s="12">
        <f>VLOOKUP($IF29,Data!$B:$CP,Daily!LN$10,0)/VLOOKUP($IF28,Data!$B:$CP,Daily!LN$10,0)</f>
        <v>0.51295950155763237</v>
      </c>
      <c r="LO29" s="12">
        <f>VLOOKUP($IF29,Data!$B:$CP,Daily!LO$10,0)/VLOOKUP($IF28,Data!$B:$CP,Daily!LO$10,0)</f>
        <v>0.51798049862125817</v>
      </c>
      <c r="LP29" s="12">
        <f>VLOOKUP($IF29,Data!$B:$CP,Daily!LP$10,0)/VLOOKUP($IF28,Data!$B:$CP,Daily!LP$10,0)</f>
        <v>0.51056215690362028</v>
      </c>
      <c r="LQ29" s="12">
        <f>VLOOKUP($IF29,Data!$B:$CP,Daily!LQ$10,0)/VLOOKUP($IF28,Data!$B:$CP,Daily!LQ$10,0)</f>
        <v>0.50926965204938657</v>
      </c>
      <c r="LR29" s="12">
        <f>VLOOKUP($IF29,Data!$B:$CP,Daily!LR$10,0)/VLOOKUP($IF28,Data!$B:$CP,Daily!LR$10,0)</f>
        <v>0.50874056416368696</v>
      </c>
      <c r="LS29" s="12">
        <f>VLOOKUP($IF29,Data!$B:$CP,Daily!LS$10,0)/VLOOKUP($IF28,Data!$B:$CP,Daily!LS$10,0)</f>
        <v>0.517908618004705</v>
      </c>
      <c r="LU29" s="40">
        <f>_xlfn.QUARTILE.INC($IH29:$LR29,1)</f>
        <v>0.50793960058451049</v>
      </c>
      <c r="LV29" s="40">
        <f>_xlfn.QUARTILE.INC($IH29:$LR29,3)</f>
        <v>0.51604930829741702</v>
      </c>
      <c r="LW29" s="40">
        <f>LV29-LU29</f>
        <v>8.1097077129065331E-3</v>
      </c>
      <c r="LX29" s="40">
        <f>LV29+(0.75*LW29)</f>
        <v>0.52213158908209689</v>
      </c>
      <c r="LY29" s="40">
        <f>LU29-(0.75*LW29)</f>
        <v>0.50185731979983061</v>
      </c>
      <c r="LZ29" s="45"/>
      <c r="MA29" s="12">
        <f>_xlfn.STDEV.P(JL29:LS29)</f>
        <v>5.886844187946081E-3</v>
      </c>
      <c r="MB29" s="12">
        <f>SUMPRODUCT(LL29:LR29,LL$28:LR$28)/SUM(LL$28:LR$28)</f>
        <v>0.51209521253981538</v>
      </c>
      <c r="MC29" s="12">
        <f>SUMPRODUCT(KP29:LR29,KP$28:LR$28)/SUM(KP$28:LR$28)</f>
        <v>0.51228704211209697</v>
      </c>
      <c r="MD29" s="1"/>
    </row>
    <row r="30" spans="4:342" x14ac:dyDescent="0.35">
      <c r="D30" s="59" t="s">
        <v>336</v>
      </c>
      <c r="E30" s="53" t="str">
        <f>VLOOKUP($D30,'Metric Nature'!$C:$D,2,0)&amp;IF(($F30&lt;(EA30)),"Below",IF(($F30&gt;(DZ30)),"Above","Within"))</f>
        <v>PositiveAbove</v>
      </c>
      <c r="F30" s="49">
        <f t="shared" ref="F30:F33" si="229">DU30</f>
        <v>0.13964617266292834</v>
      </c>
      <c r="G30" s="77">
        <f t="shared" si="191"/>
        <v>0.13967064069214094</v>
      </c>
      <c r="H30" s="48">
        <f t="shared" ref="H30:H33" si="230">IFERROR(((F30-G30)/G30),0)</f>
        <v>-1.7518376869578612E-4</v>
      </c>
      <c r="I30" s="74">
        <f t="shared" si="204"/>
        <v>0.13606431501083388</v>
      </c>
      <c r="J30" s="48">
        <f t="shared" si="193"/>
        <v>2.632473953078187E-2</v>
      </c>
      <c r="K30" s="49">
        <f t="shared" si="205"/>
        <v>4.4128261184469128E-3</v>
      </c>
      <c r="L30" s="50"/>
      <c r="M30" s="53" t="str">
        <f>VLOOKUP($D30,'Metric Nature'!$C:$D,2,0)&amp;IF(($N30&lt;(HZ30)),"Below",IF(($N30&gt;(HY30)),"Above","Within"))</f>
        <v>PositiveAbove</v>
      </c>
      <c r="N30" s="49">
        <f t="shared" si="224"/>
        <v>0.16293311139340313</v>
      </c>
      <c r="O30" s="49">
        <f t="shared" si="225"/>
        <v>0.16215182627849428</v>
      </c>
      <c r="P30" s="55">
        <f t="shared" si="226"/>
        <v>4.8182319794968136E-3</v>
      </c>
      <c r="Q30" s="49">
        <f t="shared" si="227"/>
        <v>0.15818418282033814</v>
      </c>
      <c r="R30" s="48">
        <f t="shared" si="228"/>
        <v>3.0021513455986422E-2</v>
      </c>
      <c r="S30" s="49">
        <f t="shared" si="208"/>
        <v>3.3977649330489434E-3</v>
      </c>
      <c r="T30" s="50"/>
      <c r="U30" s="53" t="str">
        <f>VLOOKUP($D30,'Metric Nature'!$C:$D,2,0)&amp;IF(($V30&lt;(LY30)),"Below",IF(($V30&gt;(LX30)),"Above","Within"))</f>
        <v>PositiveWithin</v>
      </c>
      <c r="V30" s="49">
        <f t="shared" ref="V30:V33" si="231">LS30</f>
        <v>6.4719810576164161E-2</v>
      </c>
      <c r="W30" s="49">
        <f t="shared" si="209"/>
        <v>6.7649702861597938E-2</v>
      </c>
      <c r="X30" s="48">
        <f t="shared" ref="X30:X33" si="232">IFERROR(((V30-W30)/W30),0)</f>
        <v>-4.3309758380283461E-2</v>
      </c>
      <c r="Y30" s="49">
        <f t="shared" si="211"/>
        <v>6.5944328884941686E-2</v>
      </c>
      <c r="Z30" s="48">
        <f t="shared" si="196"/>
        <v>-1.8568970667880168E-2</v>
      </c>
      <c r="AA30" s="49">
        <f t="shared" si="212"/>
        <v>2.2159613967635402E-3</v>
      </c>
      <c r="AB30" s="50"/>
      <c r="AC30" s="46" t="s">
        <v>337</v>
      </c>
      <c r="AI30" s="7" t="s">
        <v>336</v>
      </c>
      <c r="AJ30" s="12">
        <f>(VLOOKUP($EG30,Data!$B:$CP,Daily!EI$10,0)+VLOOKUP($IF30,Data!$B:$CP,Daily!IH$10,0))/AJ$27</f>
        <v>0.1253808129541602</v>
      </c>
      <c r="AK30" s="12">
        <f>(VLOOKUP($EG30,Data!$B:$CP,Daily!EJ$10,0)+VLOOKUP($IF30,Data!$B:$CP,Daily!II$10,0))/AK$27</f>
        <v>0.12444411837739001</v>
      </c>
      <c r="AL30" s="12">
        <f>(VLOOKUP($EG30,Data!$B:$CP,Daily!EK$10,0)+VLOOKUP($IF30,Data!$B:$CP,Daily!IJ$10,0))/AL$27</f>
        <v>0.12653677374056521</v>
      </c>
      <c r="AM30" s="12">
        <f>(VLOOKUP($EG30,Data!$B:$CP,Daily!EL$10,0)+VLOOKUP($IF30,Data!$B:$CP,Daily!IK$10,0))/AM$27</f>
        <v>0.12512022965714201</v>
      </c>
      <c r="AN30" s="12">
        <f>(VLOOKUP($EG30,Data!$B:$CP,Daily!EM$10,0)+VLOOKUP($IF30,Data!$B:$CP,Daily!IL$10,0))/AN$27</f>
        <v>0.12703171277902189</v>
      </c>
      <c r="AO30" s="12">
        <f>(VLOOKUP($EG30,Data!$B:$CP,Daily!EN$10,0)+VLOOKUP($IF30,Data!$B:$CP,Daily!IM$10,0))/AO$27</f>
        <v>0.12519898026355161</v>
      </c>
      <c r="AP30" s="12">
        <f>(VLOOKUP($EG30,Data!$B:$CP,Daily!EO$10,0)+VLOOKUP($IF30,Data!$B:$CP,Daily!IN$10,0))/AP$27</f>
        <v>0.12444434627511831</v>
      </c>
      <c r="AQ30" s="12">
        <f>(VLOOKUP($EG30,Data!$B:$CP,Daily!EP$10,0)+VLOOKUP($IF30,Data!$B:$CP,Daily!IO$10,0))/AQ$27</f>
        <v>0.12548172308842931</v>
      </c>
      <c r="AR30" s="12">
        <f>(VLOOKUP($EG30,Data!$B:$CP,Daily!EQ$10,0)+VLOOKUP($IF30,Data!$B:$CP,Daily!IP$10,0))/AR$27</f>
        <v>0.1238097796883396</v>
      </c>
      <c r="AS30" s="12">
        <f>(VLOOKUP($EG30,Data!$B:$CP,Daily!ER$10,0)+VLOOKUP($IF30,Data!$B:$CP,Daily!IQ$10,0))/AS$27</f>
        <v>0.1261886314010002</v>
      </c>
      <c r="AT30" s="12">
        <f>(VLOOKUP($EG30,Data!$B:$CP,Daily!ES$10,0)+VLOOKUP($IF30,Data!$B:$CP,Daily!IR$10,0))/AT$27</f>
        <v>0.12495812894053193</v>
      </c>
      <c r="AU30" s="12">
        <f>(VLOOKUP($EG30,Data!$B:$CP,Daily!ET$10,0)+VLOOKUP($IF30,Data!$B:$CP,Daily!IS$10,0))/AU$27</f>
        <v>0.12657367552347973</v>
      </c>
      <c r="AV30" s="12">
        <f>(VLOOKUP($EG30,Data!$B:$CP,Daily!EU$10,0)+VLOOKUP($IF30,Data!$B:$CP,Daily!IT$10,0))/AV$27</f>
        <v>0.12714854011859192</v>
      </c>
      <c r="AW30" s="12">
        <f>(VLOOKUP($EG30,Data!$B:$CP,Daily!EV$10,0)+VLOOKUP($IF30,Data!$B:$CP,Daily!IU$10,0))/AW$27</f>
        <v>0.12496765695199115</v>
      </c>
      <c r="AX30" s="12">
        <f>(VLOOKUP($EG30,Data!$B:$CP,Daily!EW$10,0)+VLOOKUP($IF30,Data!$B:$CP,Daily!IV$10,0))/AX$27</f>
        <v>0.12190764434367156</v>
      </c>
      <c r="AY30" s="12">
        <f>(VLOOKUP($EG30,Data!$B:$CP,Daily!EX$10,0)+VLOOKUP($IF30,Data!$B:$CP,Daily!IW$10,0))/AY$27</f>
        <v>0.12263717989557968</v>
      </c>
      <c r="AZ30" s="12">
        <f>(VLOOKUP($EG30,Data!$B:$CP,Daily!EY$10,0)+VLOOKUP($IF30,Data!$B:$CP,Daily!IX$10,0))/AZ$27</f>
        <v>0.12727725059530157</v>
      </c>
      <c r="BA30" s="12">
        <f>(VLOOKUP($EG30,Data!$B:$CP,Daily!EZ$10,0)+VLOOKUP($IF30,Data!$B:$CP,Daily!IY$10,0))/BA$27</f>
        <v>0.1258524124465063</v>
      </c>
      <c r="BB30" s="12">
        <f>(VLOOKUP($EG30,Data!$B:$CP,Daily!FA$10,0)+VLOOKUP($IF30,Data!$B:$CP,Daily!IZ$10,0))/BB$27</f>
        <v>0.12710523562947854</v>
      </c>
      <c r="BC30" s="12">
        <f>(VLOOKUP($EG30,Data!$B:$CP,Daily!FB$10,0)+VLOOKUP($IF30,Data!$B:$CP,Daily!JA$10,0))/BC$27</f>
        <v>0.12752881751068515</v>
      </c>
      <c r="BD30" s="12">
        <f>(VLOOKUP($EG30,Data!$B:$CP,Daily!FC$10,0)+VLOOKUP($IF30,Data!$B:$CP,Daily!JB$10,0))/BD$27</f>
        <v>0.12645255157714716</v>
      </c>
      <c r="BE30" s="12">
        <f>(VLOOKUP($EG30,Data!$B:$CP,Daily!FD$10,0)+VLOOKUP($IF30,Data!$B:$CP,Daily!JC$10,0))/BE$27</f>
        <v>0.12957136881921838</v>
      </c>
      <c r="BF30" s="12">
        <f>(VLOOKUP($EG30,Data!$B:$CP,Daily!FE$10,0)+VLOOKUP($IF30,Data!$B:$CP,Daily!JD$10,0))/BF$27</f>
        <v>0.13005057226510514</v>
      </c>
      <c r="BG30" s="12">
        <f>(VLOOKUP($EG30,Data!$B:$CP,Daily!FF$10,0)+VLOOKUP($IF30,Data!$B:$CP,Daily!JE$10,0))/BG$27</f>
        <v>0.13313779061543846</v>
      </c>
      <c r="BH30" s="12">
        <f>(VLOOKUP($EG30,Data!$B:$CP,Daily!FG$10,0)+VLOOKUP($IF30,Data!$B:$CP,Daily!JF$10,0))/BH$27</f>
        <v>0.12879715920544588</v>
      </c>
      <c r="BI30" s="12">
        <f>(VLOOKUP($EG30,Data!$B:$CP,Daily!FH$10,0)+VLOOKUP($IF30,Data!$B:$CP,Daily!JG$10,0))/BI$27</f>
        <v>0.13151209256251811</v>
      </c>
      <c r="BJ30" s="12">
        <f>(VLOOKUP($EG30,Data!$B:$CP,Daily!FI$10,0)+VLOOKUP($IF30,Data!$B:$CP,Daily!JH$10,0))/BJ$27</f>
        <v>0.13128063152381308</v>
      </c>
      <c r="BK30" s="12">
        <f>(VLOOKUP($EG30,Data!$B:$CP,Daily!FJ$10,0)+VLOOKUP($IF30,Data!$B:$CP,Daily!JI$10,0))/BK$27</f>
        <v>0.13156349759659486</v>
      </c>
      <c r="BL30" s="12">
        <f>(VLOOKUP($EG30,Data!$B:$CP,Daily!FK$10,0)+VLOOKUP($IF30,Data!$B:$CP,Daily!JJ$10,0))/BL$27</f>
        <v>0.128599350914261</v>
      </c>
      <c r="BM30" s="12">
        <f>(VLOOKUP($EG30,Data!$B:$CP,Daily!FL$10,0)+VLOOKUP($IF30,Data!$B:$CP,Daily!JK$10,0))/BM$27</f>
        <v>0.12843490252684336</v>
      </c>
      <c r="BN30" s="12">
        <f>(VLOOKUP($EG30,Data!$B:$CP,Daily!FM$10,0)+VLOOKUP($IF30,Data!$B:$CP,Daily!JL$10,0))/BN$27</f>
        <v>0.13028270469119588</v>
      </c>
      <c r="BO30" s="12">
        <f>(VLOOKUP($EG30,Data!$B:$CP,Daily!FN$10,0)+VLOOKUP($IF30,Data!$B:$CP,Daily!JM$10,0))/BO$27</f>
        <v>0.12940901658491008</v>
      </c>
      <c r="BP30" s="12">
        <f>(VLOOKUP($EG30,Data!$B:$CP,Daily!FO$10,0)+VLOOKUP($IF30,Data!$B:$CP,Daily!JN$10,0))/BP$27</f>
        <v>0.13150847961916096</v>
      </c>
      <c r="BQ30" s="12">
        <f>(VLOOKUP($EG30,Data!$B:$CP,Daily!FP$10,0)+VLOOKUP($IF30,Data!$B:$CP,Daily!JO$10,0))/BQ$27</f>
        <v>0.13275777197167632</v>
      </c>
      <c r="BR30" s="12">
        <f>(VLOOKUP($EG30,Data!$B:$CP,Daily!FQ$10,0)+VLOOKUP($IF30,Data!$B:$CP,Daily!JP$10,0))/BR$27</f>
        <v>0.13224018869533094</v>
      </c>
      <c r="BS30" s="12">
        <f>(VLOOKUP($EG30,Data!$B:$CP,Daily!FR$10,0)+VLOOKUP($IF30,Data!$B:$CP,Daily!JQ$10,0))/BS$27</f>
        <v>0.13106031415036606</v>
      </c>
      <c r="BT30" s="12">
        <f>(VLOOKUP($EG30,Data!$B:$CP,Daily!FS$10,0)+VLOOKUP($IF30,Data!$B:$CP,Daily!JR$10,0))/BT$27</f>
        <v>0.12958593569280591</v>
      </c>
      <c r="BU30" s="12">
        <f>(VLOOKUP($EG30,Data!$B:$CP,Daily!FT$10,0)+VLOOKUP($IF30,Data!$B:$CP,Daily!JS$10,0))/BU$27</f>
        <v>0.13461427914463095</v>
      </c>
      <c r="BV30" s="12">
        <f>(VLOOKUP($EG30,Data!$B:$CP,Daily!FU$10,0)+VLOOKUP($IF30,Data!$B:$CP,Daily!JT$10,0))/BV$27</f>
        <v>0.13128368020986425</v>
      </c>
      <c r="BW30" s="12">
        <f>(VLOOKUP($EG30,Data!$B:$CP,Daily!FV$10,0)+VLOOKUP($IF30,Data!$B:$CP,Daily!JU$10,0))/BW$27</f>
        <v>0.13124808131800661</v>
      </c>
      <c r="BX30" s="12">
        <f>(VLOOKUP($EG30,Data!$B:$CP,Daily!FW$10,0)+VLOOKUP($IF30,Data!$B:$CP,Daily!JV$10,0))/BX$27</f>
        <v>0.13325775936205145</v>
      </c>
      <c r="BY30" s="12">
        <f>(VLOOKUP($EG30,Data!$B:$CP,Daily!FX$10,0)+VLOOKUP($IF30,Data!$B:$CP,Daily!JW$10,0))/BY$27</f>
        <v>0.13098170248573482</v>
      </c>
      <c r="BZ30" s="12">
        <f>(VLOOKUP($EG30,Data!$B:$CP,Daily!FY$10,0)+VLOOKUP($IF30,Data!$B:$CP,Daily!JX$10,0))/BZ$27</f>
        <v>0.13023904597130012</v>
      </c>
      <c r="CA30" s="12">
        <f>(VLOOKUP($EG30,Data!$B:$CP,Daily!FZ$10,0)+VLOOKUP($IF30,Data!$B:$CP,Daily!JY$10,0))/CA$27</f>
        <v>0.13050272265860308</v>
      </c>
      <c r="CB30" s="12">
        <f>(VLOOKUP($EG30,Data!$B:$CP,Daily!GA$10,0)+VLOOKUP($IF30,Data!$B:$CP,Daily!JZ$10,0))/CB$27</f>
        <v>0.13095247228508958</v>
      </c>
      <c r="CC30" s="12">
        <f>(VLOOKUP($EG30,Data!$B:$CP,Daily!GB$10,0)+VLOOKUP($IF30,Data!$B:$CP,Daily!KA$10,0))/CC$27</f>
        <v>0.13134940995382247</v>
      </c>
      <c r="CD30" s="12">
        <f>(VLOOKUP($EG30,Data!$B:$CP,Daily!GC$10,0)+VLOOKUP($IF30,Data!$B:$CP,Daily!KB$10,0))/CD$27</f>
        <v>0.13347464688276975</v>
      </c>
      <c r="CE30" s="12">
        <f>(VLOOKUP($EG30,Data!$B:$CP,Daily!GD$10,0)+VLOOKUP($IF30,Data!$B:$CP,Daily!KC$10,0))/CE$27</f>
        <v>0.13314031399451678</v>
      </c>
      <c r="CF30" s="12">
        <f>(VLOOKUP($EG30,Data!$B:$CP,Daily!GE$10,0)+VLOOKUP($IF30,Data!$B:$CP,Daily!KD$10,0))/CF$27</f>
        <v>0.13347080949674048</v>
      </c>
      <c r="CG30" s="12">
        <f>(VLOOKUP($EG30,Data!$B:$CP,Daily!GF$10,0)+VLOOKUP($IF30,Data!$B:$CP,Daily!KE$10,0))/CG$27</f>
        <v>0.13360700703292097</v>
      </c>
      <c r="CH30" s="12">
        <f>(VLOOKUP($EG30,Data!$B:$CP,Daily!GG$10,0)+VLOOKUP($IF30,Data!$B:$CP,Daily!KF$10,0))/CH$27</f>
        <v>0.13186932683172511</v>
      </c>
      <c r="CI30" s="12">
        <f>(VLOOKUP($EG30,Data!$B:$CP,Daily!GH$10,0)+VLOOKUP($IF30,Data!$B:$CP,Daily!KG$10,0))/CI$27</f>
        <v>0.13380978065444085</v>
      </c>
      <c r="CJ30" s="12">
        <f>(VLOOKUP($EG30,Data!$B:$CP,Daily!GI$10,0)+VLOOKUP($IF30,Data!$B:$CP,Daily!KH$10,0))/CJ$27</f>
        <v>0.13143610054755181</v>
      </c>
      <c r="CK30" s="12">
        <f>(VLOOKUP($EG30,Data!$B:$CP,Daily!GJ$10,0)+VLOOKUP($IF30,Data!$B:$CP,Daily!KI$10,0))/CK$27</f>
        <v>0.13345679341309388</v>
      </c>
      <c r="CL30" s="12">
        <f>(VLOOKUP($EG30,Data!$B:$CP,Daily!GK$10,0)+VLOOKUP($IF30,Data!$B:$CP,Daily!KJ$10,0))/CL$27</f>
        <v>0.13537840410376967</v>
      </c>
      <c r="CM30" s="12">
        <f>(VLOOKUP($EG30,Data!$B:$CP,Daily!GL$10,0)+VLOOKUP($IF30,Data!$B:$CP,Daily!KK$10,0))/CM$27</f>
        <v>0.1344536722098294</v>
      </c>
      <c r="CN30" s="12">
        <f>(VLOOKUP($EG30,Data!$B:$CP,Daily!GM$10,0)+VLOOKUP($IF30,Data!$B:$CP,Daily!KL$10,0))/CN$27</f>
        <v>0.13338569905039244</v>
      </c>
      <c r="CO30" s="12">
        <f>(VLOOKUP($EG30,Data!$B:$CP,Daily!GN$10,0)+VLOOKUP($IF30,Data!$B:$CP,Daily!KM$10,0))/CO$27</f>
        <v>0.13372977710689374</v>
      </c>
      <c r="CP30" s="12">
        <f>(VLOOKUP($EG30,Data!$B:$CP,Daily!GO$10,0)+VLOOKUP($IF30,Data!$B:$CP,Daily!KN$10,0))/CP$27</f>
        <v>0.13359226088412859</v>
      </c>
      <c r="CQ30" s="12">
        <f>(VLOOKUP($EG30,Data!$B:$CP,Daily!GP$10,0)+VLOOKUP($IF30,Data!$B:$CP,Daily!KO$10,0))/CQ$27</f>
        <v>0.13350139036877257</v>
      </c>
      <c r="CR30" s="12">
        <f>(VLOOKUP($EG30,Data!$B:$CP,Daily!GQ$10,0)+VLOOKUP($IF30,Data!$B:$CP,Daily!KP$10,0))/CR$27</f>
        <v>0.13467164687837299</v>
      </c>
      <c r="CS30" s="12">
        <f>(VLOOKUP($EG30,Data!$B:$CP,Daily!GR$10,0)+VLOOKUP($IF30,Data!$B:$CP,Daily!KQ$10,0))/CS$27</f>
        <v>0.13462714361155118</v>
      </c>
      <c r="CT30" s="12">
        <f>(VLOOKUP($EG30,Data!$B:$CP,Daily!GS$10,0)+VLOOKUP($IF30,Data!$B:$CP,Daily!KR$10,0))/CT$27</f>
        <v>0.13595966333797649</v>
      </c>
      <c r="CU30" s="12">
        <f>(VLOOKUP($EG30,Data!$B:$CP,Daily!GT$10,0)+VLOOKUP($IF30,Data!$B:$CP,Daily!KS$10,0))/CU$27</f>
        <v>0.13510414183647831</v>
      </c>
      <c r="CV30" s="12">
        <f>(VLOOKUP($EG30,Data!$B:$CP,Daily!GU$10,0)+VLOOKUP($IF30,Data!$B:$CP,Daily!KT$10,0))/CV$27</f>
        <v>0.13676431636382899</v>
      </c>
      <c r="CW30" s="12">
        <f>(VLOOKUP($EG30,Data!$B:$CP,Daily!GV$10,0)+VLOOKUP($IF30,Data!$B:$CP,Daily!KU$10,0))/CW$27</f>
        <v>0.13469188646966271</v>
      </c>
      <c r="CX30" s="12">
        <f>(VLOOKUP($EG30,Data!$B:$CP,Daily!GW$10,0)+VLOOKUP($IF30,Data!$B:$CP,Daily!KV$10,0))/CX$27</f>
        <v>0.13327237099934683</v>
      </c>
      <c r="CY30" s="12">
        <f>(VLOOKUP($EG30,Data!$B:$CP,Daily!GX$10,0)+VLOOKUP($IF30,Data!$B:$CP,Daily!KW$10,0))/CY$27</f>
        <v>0.13389137210522656</v>
      </c>
      <c r="CZ30" s="12">
        <f>(VLOOKUP($EG30,Data!$B:$CP,Daily!GY$10,0)+VLOOKUP($IF30,Data!$B:$CP,Daily!KX$10,0))/CZ$27</f>
        <v>0.13340314953459478</v>
      </c>
      <c r="DA30" s="12">
        <f>(VLOOKUP($EG30,Data!$B:$CP,Daily!GZ$10,0)+VLOOKUP($IF30,Data!$B:$CP,Daily!KY$10,0))/DA$27</f>
        <v>0.13369280420277324</v>
      </c>
      <c r="DB30" s="12">
        <f>(VLOOKUP($EG30,Data!$B:$CP,Daily!HA$10,0)+VLOOKUP($IF30,Data!$B:$CP,Daily!KZ$10,0))/DB$27</f>
        <v>0.13619476481675646</v>
      </c>
      <c r="DC30" s="12">
        <f>(VLOOKUP($EG30,Data!$B:$CP,Daily!HB$10,0)+VLOOKUP($IF30,Data!$B:$CP,Daily!LA$10,0))/DC$27</f>
        <v>0.13330470136860792</v>
      </c>
      <c r="DD30" s="12">
        <f>(VLOOKUP($EG30,Data!$B:$CP,Daily!HC$10,0)+VLOOKUP($IF30,Data!$B:$CP,Daily!LB$10,0))/DD$27</f>
        <v>0.13504442975692149</v>
      </c>
      <c r="DE30" s="12">
        <f>(VLOOKUP($EG30,Data!$B:$CP,Daily!HD$10,0)+VLOOKUP($IF30,Data!$B:$CP,Daily!LC$10,0))/DE$27</f>
        <v>0.13195508762577463</v>
      </c>
      <c r="DF30" s="12">
        <f>(VLOOKUP($EG30,Data!$B:$CP,Daily!HE$10,0)+VLOOKUP($IF30,Data!$B:$CP,Daily!LD$10,0))/DF$27</f>
        <v>0.13651506119156995</v>
      </c>
      <c r="DG30" s="12">
        <f>(VLOOKUP($EG30,Data!$B:$CP,Daily!HF$10,0)+VLOOKUP($IF30,Data!$B:$CP,Daily!LE$10,0))/DG$27</f>
        <v>0.13627938737684128</v>
      </c>
      <c r="DH30" s="12">
        <f>(VLOOKUP($EG30,Data!$B:$CP,Daily!HG$10,0)+VLOOKUP($IF30,Data!$B:$CP,Daily!LF$10,0))/DH$27</f>
        <v>0.13385726639198331</v>
      </c>
      <c r="DI30" s="12">
        <f>(VLOOKUP($EG30,Data!$B:$CP,Daily!HH$10,0)+VLOOKUP($IF30,Data!$B:$CP,Daily!LG$10,0))/DI$27</f>
        <v>0.13459235785850732</v>
      </c>
      <c r="DJ30" s="12">
        <f>(VLOOKUP($EG30,Data!$B:$CP,Daily!HI$10,0)+VLOOKUP($IF30,Data!$B:$CP,Daily!LH$10,0))/DJ$27</f>
        <v>0.13452689740571017</v>
      </c>
      <c r="DK30" s="12">
        <f>(VLOOKUP($EG30,Data!$B:$CP,Daily!HJ$10,0)+VLOOKUP($IF30,Data!$B:$CP,Daily!LI$10,0))/DK$27</f>
        <v>0.13608182171267461</v>
      </c>
      <c r="DL30" s="12">
        <f>(VLOOKUP($EG30,Data!$B:$CP,Daily!HK$10,0)+VLOOKUP($IF30,Data!$B:$CP,Daily!LJ$10,0))/DL$27</f>
        <v>0.13714344443741699</v>
      </c>
      <c r="DM30" s="12">
        <f>(VLOOKUP($EG30,Data!$B:$CP,Daily!HL$10,0)+VLOOKUP($IF30,Data!$B:$CP,Daily!LK$10,0))/DM$27</f>
        <v>0.13711250172367376</v>
      </c>
      <c r="DN30" s="12">
        <f>(VLOOKUP($EG30,Data!$B:$CP,Daily!HM$10,0)+VLOOKUP($IF30,Data!$B:$CP,Daily!LL$10,0))/DN$27</f>
        <v>0.13799486948932907</v>
      </c>
      <c r="DO30" s="12">
        <f>(VLOOKUP($EG30,Data!$B:$CP,Daily!HN$10,0)+VLOOKUP($IF30,Data!$B:$CP,Daily!LM$10,0))/DO$27</f>
        <v>0.14079656213994332</v>
      </c>
      <c r="DP30" s="12">
        <f>(VLOOKUP($EG30,Data!$B:$CP,Daily!HO$10,0)+VLOOKUP($IF30,Data!$B:$CP,Daily!LN$10,0))/DP$27</f>
        <v>0.13896418351624162</v>
      </c>
      <c r="DQ30" s="12">
        <f>(VLOOKUP($EG30,Data!$B:$CP,Daily!HP$10,0)+VLOOKUP($IF30,Data!$B:$CP,Daily!LO$10,0))/DQ$27</f>
        <v>0.14067974460668362</v>
      </c>
      <c r="DR30" s="12">
        <f>(VLOOKUP($EG30,Data!$B:$CP,Daily!HQ$10,0)+VLOOKUP($IF30,Data!$B:$CP,Daily!LP$10,0))/DR$27</f>
        <v>0.14045219247018789</v>
      </c>
      <c r="DS30" s="12">
        <f>(VLOOKUP($EG30,Data!$B:$CP,Daily!HR$10,0)+VLOOKUP($IF30,Data!$B:$CP,Daily!LQ$10,0))/DS$27</f>
        <v>0.13783055866185759</v>
      </c>
      <c r="DT30" s="12">
        <f>(VLOOKUP($EG30,Data!$B:$CP,Daily!HS$10,0)+VLOOKUP($IF30,Data!$B:$CP,Daily!LR$10,0))/DT$27</f>
        <v>0.14059449047443137</v>
      </c>
      <c r="DU30" s="12">
        <f>(VLOOKUP($EG30,Data!$B:$CP,Daily!HT$10,0)+VLOOKUP($IF30,Data!$B:$CP,Daily!LS$10,0))/DU$27</f>
        <v>0.13964617266292834</v>
      </c>
      <c r="DV30" s="14"/>
      <c r="DW30" s="12">
        <f t="shared" si="213"/>
        <v>0.128599350914261</v>
      </c>
      <c r="DX30" s="12">
        <f t="shared" si="214"/>
        <v>0.13459235785850732</v>
      </c>
      <c r="DY30" s="12">
        <f t="shared" ref="DY30:DY33" si="233">DX30-DW30</f>
        <v>5.9930069442463152E-3</v>
      </c>
      <c r="DZ30" s="12">
        <f t="shared" ref="DZ30:DZ33" si="234">DX30+(0.75*DY30)</f>
        <v>0.13908711306669205</v>
      </c>
      <c r="EA30" s="12">
        <f t="shared" ref="EA30:EA33" si="235">DW30-(0.75*DY30)</f>
        <v>0.12410459570607627</v>
      </c>
      <c r="EB30" s="14"/>
      <c r="EC30" s="12">
        <f t="shared" si="200"/>
        <v>4.4128261184469128E-3</v>
      </c>
      <c r="ED30" s="12">
        <f>SUMPRODUCT(DN30:DT30,DN$27:DT$27)/SUM(DN$27:DT$27)</f>
        <v>0.13967064069214094</v>
      </c>
      <c r="EE30" s="12">
        <f>SUMPRODUCT(CR30:DT30,CR$27:DT$27)/SUM(CR$27:DT$27)</f>
        <v>0.13606431501083388</v>
      </c>
      <c r="EF30" s="1"/>
      <c r="EG30" s="7" t="s">
        <v>338</v>
      </c>
      <c r="EH30" s="7" t="s">
        <v>21</v>
      </c>
      <c r="EI30" s="12">
        <f>VLOOKUP($EG30,Data!$B:$CP,Daily!EI$10,0)/EI$27</f>
        <v>0.14484961820165188</v>
      </c>
      <c r="EJ30" s="12">
        <f>VLOOKUP($EG30,Data!$B:$CP,Daily!EJ$10,0)/EJ$27</f>
        <v>0.14386250335830919</v>
      </c>
      <c r="EK30" s="12">
        <f>VLOOKUP($EG30,Data!$B:$CP,Daily!EK$10,0)/EK$27</f>
        <v>0.14524855020102645</v>
      </c>
      <c r="EL30" s="12">
        <f>VLOOKUP($EG30,Data!$B:$CP,Daily!EL$10,0)/EL$27</f>
        <v>0.14340498242752567</v>
      </c>
      <c r="EM30" s="12">
        <f>VLOOKUP($EG30,Data!$B:$CP,Daily!EM$10,0)/EM$27</f>
        <v>0.14580251128561131</v>
      </c>
      <c r="EN30" s="12">
        <f>VLOOKUP($EG30,Data!$B:$CP,Daily!EN$10,0)/EN$27</f>
        <v>0.14434413421929007</v>
      </c>
      <c r="EO30" s="12">
        <f>VLOOKUP($EG30,Data!$B:$CP,Daily!EO$10,0)/EO$27</f>
        <v>0.1433690445720136</v>
      </c>
      <c r="EP30" s="12">
        <f>VLOOKUP($EG30,Data!$B:$CP,Daily!EP$10,0)/EP$27</f>
        <v>0.1442010776909752</v>
      </c>
      <c r="EQ30" s="12">
        <f>VLOOKUP($EG30,Data!$B:$CP,Daily!EQ$10,0)/EQ$27</f>
        <v>0.14194739858625741</v>
      </c>
      <c r="ER30" s="12">
        <f>VLOOKUP($EG30,Data!$B:$CP,Daily!ER$10,0)/ER$27</f>
        <v>0.14516488620529494</v>
      </c>
      <c r="ES30" s="12">
        <f>VLOOKUP($EG30,Data!$B:$CP,Daily!ES$10,0)/ES$27</f>
        <v>0.14433704354618238</v>
      </c>
      <c r="ET30" s="12">
        <f>VLOOKUP($EG30,Data!$B:$CP,Daily!ET$10,0)/ET$27</f>
        <v>0.14585435765228674</v>
      </c>
      <c r="EU30" s="12">
        <f>VLOOKUP($EG30,Data!$B:$CP,Daily!EU$10,0)/EU$27</f>
        <v>0.14718412174641091</v>
      </c>
      <c r="EV30" s="12">
        <f>VLOOKUP($EG30,Data!$B:$CP,Daily!EV$10,0)/EV$27</f>
        <v>0.1437046191873938</v>
      </c>
      <c r="EW30" s="12">
        <f>VLOOKUP($EG30,Data!$B:$CP,Daily!EW$10,0)/EW$27</f>
        <v>0.13956461849745269</v>
      </c>
      <c r="EX30" s="12">
        <f>VLOOKUP($EG30,Data!$B:$CP,Daily!EX$10,0)/EX$27</f>
        <v>0.14190800319816602</v>
      </c>
      <c r="EY30" s="12">
        <f>VLOOKUP($EG30,Data!$B:$CP,Daily!EY$10,0)/EY$27</f>
        <v>0.14598464994384125</v>
      </c>
      <c r="EZ30" s="12">
        <f>VLOOKUP($EG30,Data!$B:$CP,Daily!EZ$10,0)/EZ$27</f>
        <v>0.14614039714400132</v>
      </c>
      <c r="FA30" s="12">
        <f>VLOOKUP($EG30,Data!$B:$CP,Daily!FA$10,0)/FA$27</f>
        <v>0.14626419605499102</v>
      </c>
      <c r="FB30" s="12">
        <f>VLOOKUP($EG30,Data!$B:$CP,Daily!FB$10,0)/FB$27</f>
        <v>0.14749934159664937</v>
      </c>
      <c r="FC30" s="12">
        <f>VLOOKUP($EG30,Data!$B:$CP,Daily!FC$10,0)/FC$27</f>
        <v>0.14648359008707301</v>
      </c>
      <c r="FD30" s="12">
        <f>VLOOKUP($EG30,Data!$B:$CP,Daily!FD$10,0)/FD$27</f>
        <v>0.14948392076970213</v>
      </c>
      <c r="FE30" s="12">
        <f>VLOOKUP($EG30,Data!$B:$CP,Daily!FE$10,0)/FE$27</f>
        <v>0.14972441219563246</v>
      </c>
      <c r="FF30" s="12">
        <f>VLOOKUP($EG30,Data!$B:$CP,Daily!FF$10,0)/FF$27</f>
        <v>0.15380640380640381</v>
      </c>
      <c r="FG30" s="12">
        <f>VLOOKUP($EG30,Data!$B:$CP,Daily!FG$10,0)/FG$27</f>
        <v>0.14937009552620625</v>
      </c>
      <c r="FH30" s="12">
        <f>VLOOKUP($EG30,Data!$B:$CP,Daily!FH$10,0)/FH$27</f>
        <v>0.1521273795947013</v>
      </c>
      <c r="FI30" s="12">
        <f>VLOOKUP($EG30,Data!$B:$CP,Daily!FI$10,0)/FI$27</f>
        <v>0.15217161404736143</v>
      </c>
      <c r="FJ30" s="12">
        <f>VLOOKUP($EG30,Data!$B:$CP,Daily!FJ$10,0)/FJ$27</f>
        <v>0.15278972026454729</v>
      </c>
      <c r="FK30" s="12">
        <f>VLOOKUP($EG30,Data!$B:$CP,Daily!FK$10,0)/FK$27</f>
        <v>0.14954338811610646</v>
      </c>
      <c r="FL30" s="12">
        <f>VLOOKUP($EG30,Data!$B:$CP,Daily!FL$10,0)/FL$27</f>
        <v>0.1492125928745647</v>
      </c>
      <c r="FM30" s="12">
        <f>VLOOKUP($EG30,Data!$B:$CP,Daily!FM$10,0)/FM$27</f>
        <v>0.15038584108088177</v>
      </c>
      <c r="FN30" s="12">
        <f>VLOOKUP($EG30,Data!$B:$CP,Daily!FN$10,0)/FN$27</f>
        <v>0.14902892989949004</v>
      </c>
      <c r="FO30" s="12">
        <f>VLOOKUP($EG30,Data!$B:$CP,Daily!FO$10,0)/FO$27</f>
        <v>0.15203998693436035</v>
      </c>
      <c r="FP30" s="12">
        <f>VLOOKUP($EG30,Data!$B:$CP,Daily!FP$10,0)/FP$27</f>
        <v>0.15327968579905654</v>
      </c>
      <c r="FQ30" s="12">
        <f>VLOOKUP($EG30,Data!$B:$CP,Daily!FQ$10,0)/FQ$27</f>
        <v>0.15312546844551042</v>
      </c>
      <c r="FR30" s="12">
        <f>VLOOKUP($EG30,Data!$B:$CP,Daily!FR$10,0)/FR$27</f>
        <v>0.15244616768322639</v>
      </c>
      <c r="FS30" s="12">
        <f>VLOOKUP($EG30,Data!$B:$CP,Daily!FS$10,0)/FS$27</f>
        <v>0.15030303957880559</v>
      </c>
      <c r="FT30" s="12">
        <f>VLOOKUP($EG30,Data!$B:$CP,Daily!FT$10,0)/FT$27</f>
        <v>0.15703044816968867</v>
      </c>
      <c r="FU30" s="12">
        <f>VLOOKUP($EG30,Data!$B:$CP,Daily!FU$10,0)/FU$27</f>
        <v>0.15274078082077749</v>
      </c>
      <c r="FV30" s="12">
        <f>VLOOKUP($EG30,Data!$B:$CP,Daily!FV$10,0)/FV$27</f>
        <v>0.15187336131220303</v>
      </c>
      <c r="FW30" s="12">
        <f>VLOOKUP($EG30,Data!$B:$CP,Daily!FW$10,0)/FW$27</f>
        <v>0.15422906885088591</v>
      </c>
      <c r="FX30" s="12">
        <f>VLOOKUP($EG30,Data!$B:$CP,Daily!FX$10,0)/FX$27</f>
        <v>0.15221157270990512</v>
      </c>
      <c r="FY30" s="12">
        <f>VLOOKUP($EG30,Data!$B:$CP,Daily!FY$10,0)/FY$27</f>
        <v>0.15222441722639274</v>
      </c>
      <c r="FZ30" s="12">
        <f>VLOOKUP($EG30,Data!$B:$CP,Daily!FZ$10,0)/FZ$27</f>
        <v>0.15254583124058263</v>
      </c>
      <c r="GA30" s="12">
        <f>VLOOKUP($EG30,Data!$B:$CP,Daily!GA$10,0)/GA$27</f>
        <v>0.15149304394524324</v>
      </c>
      <c r="GB30" s="12">
        <f>VLOOKUP($EG30,Data!$B:$CP,Daily!GB$10,0)/GB$27</f>
        <v>0.15301076806767333</v>
      </c>
      <c r="GC30" s="12">
        <f>VLOOKUP($EG30,Data!$B:$CP,Daily!GC$10,0)/GC$27</f>
        <v>0.15342225616370594</v>
      </c>
      <c r="GD30" s="12">
        <f>VLOOKUP($EG30,Data!$B:$CP,Daily!GD$10,0)/GD$27</f>
        <v>0.15381106709878767</v>
      </c>
      <c r="GE30" s="12">
        <f>VLOOKUP($EG30,Data!$B:$CP,Daily!GE$10,0)/GE$27</f>
        <v>0.15498268991578665</v>
      </c>
      <c r="GF30" s="12">
        <f>VLOOKUP($EG30,Data!$B:$CP,Daily!GF$10,0)/GF$27</f>
        <v>0.15492444487634227</v>
      </c>
      <c r="GG30" s="12">
        <f>VLOOKUP($EG30,Data!$B:$CP,Daily!GG$10,0)/GG$27</f>
        <v>0.15372386513467695</v>
      </c>
      <c r="GH30" s="12">
        <f>VLOOKUP($EG30,Data!$B:$CP,Daily!GH$10,0)/GH$27</f>
        <v>0.1555518226104485</v>
      </c>
      <c r="GI30" s="12">
        <f>VLOOKUP($EG30,Data!$B:$CP,Daily!GI$10,0)/GI$27</f>
        <v>0.15205718955938796</v>
      </c>
      <c r="GJ30" s="12">
        <f>VLOOKUP($EG30,Data!$B:$CP,Daily!GJ$10,0)/GJ$27</f>
        <v>0.15643172933525118</v>
      </c>
      <c r="GK30" s="12">
        <f>VLOOKUP($EG30,Data!$B:$CP,Daily!GK$10,0)/GK$27</f>
        <v>0.15789827884987465</v>
      </c>
      <c r="GL30" s="12">
        <f>VLOOKUP($EG30,Data!$B:$CP,Daily!GL$10,0)/GL$27</f>
        <v>0.15631377169838709</v>
      </c>
      <c r="GM30" s="12">
        <f>VLOOKUP($EG30,Data!$B:$CP,Daily!GM$10,0)/GM$27</f>
        <v>0.15507259733404827</v>
      </c>
      <c r="GN30" s="12">
        <f>VLOOKUP($EG30,Data!$B:$CP,Daily!GN$10,0)/GN$27</f>
        <v>0.15651254615205953</v>
      </c>
      <c r="GO30" s="12">
        <f>VLOOKUP($EG30,Data!$B:$CP,Daily!GO$10,0)/GO$27</f>
        <v>0.15541495307392175</v>
      </c>
      <c r="GP30" s="12">
        <f>VLOOKUP($EG30,Data!$B:$CP,Daily!GP$10,0)/GP$27</f>
        <v>0.15554235991367005</v>
      </c>
      <c r="GQ30" s="12">
        <f>VLOOKUP($EG30,Data!$B:$CP,Daily!GQ$10,0)/GQ$27</f>
        <v>0.15591097713020338</v>
      </c>
      <c r="GR30" s="12">
        <f>VLOOKUP($EG30,Data!$B:$CP,Daily!GR$10,0)/GR$27</f>
        <v>0.15663860635830762</v>
      </c>
      <c r="GS30" s="12">
        <f>VLOOKUP($EG30,Data!$B:$CP,Daily!GS$10,0)/GS$27</f>
        <v>0.15823730443593398</v>
      </c>
      <c r="GT30" s="12">
        <f>VLOOKUP($EG30,Data!$B:$CP,Daily!GT$10,0)/GT$27</f>
        <v>0.15751425468368177</v>
      </c>
      <c r="GU30" s="12">
        <f>VLOOKUP($EG30,Data!$B:$CP,Daily!GU$10,0)/GU$27</f>
        <v>0.15874610101638811</v>
      </c>
      <c r="GV30" s="12">
        <f>VLOOKUP($EG30,Data!$B:$CP,Daily!GV$10,0)/GV$27</f>
        <v>0.15639486698421662</v>
      </c>
      <c r="GW30" s="12">
        <f>VLOOKUP($EG30,Data!$B:$CP,Daily!GW$10,0)/GW$27</f>
        <v>0.155185204354502</v>
      </c>
      <c r="GX30" s="12">
        <f>VLOOKUP($EG30,Data!$B:$CP,Daily!GX$10,0)/GX$27</f>
        <v>0.15548914622504462</v>
      </c>
      <c r="GY30" s="12">
        <f>VLOOKUP($EG30,Data!$B:$CP,Daily!GY$10,0)/GY$27</f>
        <v>0.15539397460653806</v>
      </c>
      <c r="GZ30" s="12">
        <f>VLOOKUP($EG30,Data!$B:$CP,Daily!GZ$10,0)/GZ$27</f>
        <v>0.15589241117656785</v>
      </c>
      <c r="HA30" s="12">
        <f>VLOOKUP($EG30,Data!$B:$CP,Daily!HA$10,0)/HA$27</f>
        <v>0.15830458117692162</v>
      </c>
      <c r="HB30" s="12">
        <f>VLOOKUP($EG30,Data!$B:$CP,Daily!HB$10,0)/HB$27</f>
        <v>0.1549916060015207</v>
      </c>
      <c r="HC30" s="12">
        <f>VLOOKUP($EG30,Data!$B:$CP,Daily!HC$10,0)/HC$27</f>
        <v>0.15665522038152122</v>
      </c>
      <c r="HD30" s="12">
        <f>VLOOKUP($EG30,Data!$B:$CP,Daily!HD$10,0)/HD$27</f>
        <v>0.15401130438592647</v>
      </c>
      <c r="HE30" s="12">
        <f>VLOOKUP($EG30,Data!$B:$CP,Daily!HE$10,0)/HE$27</f>
        <v>0.15892346324009604</v>
      </c>
      <c r="HF30" s="12">
        <f>VLOOKUP($EG30,Data!$B:$CP,Daily!HF$10,0)/HF$27</f>
        <v>0.15935721173950521</v>
      </c>
      <c r="HG30" s="12">
        <f>VLOOKUP($EG30,Data!$B:$CP,Daily!HG$10,0)/HG$27</f>
        <v>0.15566867036150228</v>
      </c>
      <c r="HH30" s="12">
        <f>VLOOKUP($EG30,Data!$B:$CP,Daily!HH$10,0)/HH$27</f>
        <v>0.15693882182414476</v>
      </c>
      <c r="HI30" s="12">
        <f>VLOOKUP($EG30,Data!$B:$CP,Daily!HI$10,0)/HI$27</f>
        <v>0.15708201523861104</v>
      </c>
      <c r="HJ30" s="12">
        <f>VLOOKUP($EG30,Data!$B:$CP,Daily!HJ$10,0)/HJ$27</f>
        <v>0.15721708347607627</v>
      </c>
      <c r="HK30" s="12">
        <f>VLOOKUP($EG30,Data!$B:$CP,Daily!HK$10,0)/HK$27</f>
        <v>0.15986942645361832</v>
      </c>
      <c r="HL30" s="12">
        <f>VLOOKUP($EG30,Data!$B:$CP,Daily!HL$10,0)/HL$27</f>
        <v>0.15808713369688979</v>
      </c>
      <c r="HM30" s="12">
        <f>VLOOKUP($EG30,Data!$B:$CP,Daily!HM$10,0)/HM$27</f>
        <v>0.15992521358273681</v>
      </c>
      <c r="HN30" s="12">
        <f>VLOOKUP($EG30,Data!$B:$CP,Daily!HN$10,0)/HN$27</f>
        <v>0.16326381027616479</v>
      </c>
      <c r="HO30" s="12">
        <f>VLOOKUP($EG30,Data!$B:$CP,Daily!HO$10,0)/HO$27</f>
        <v>0.16120674765386608</v>
      </c>
      <c r="HP30" s="12">
        <f>VLOOKUP($EG30,Data!$B:$CP,Daily!HP$10,0)/HP$27</f>
        <v>0.16449638546692272</v>
      </c>
      <c r="HQ30" s="12">
        <f>VLOOKUP($EG30,Data!$B:$CP,Daily!HQ$10,0)/HQ$27</f>
        <v>0.16301621961801416</v>
      </c>
      <c r="HR30" s="12">
        <f>VLOOKUP($EG30,Data!$B:$CP,Daily!HR$10,0)/HR$27</f>
        <v>0.16006588693553234</v>
      </c>
      <c r="HS30" s="12">
        <f>VLOOKUP($EG30,Data!$B:$CP,Daily!HS$10,0)/HS$27</f>
        <v>0.16254828252172712</v>
      </c>
      <c r="HT30" s="12">
        <f>VLOOKUP($EG30,Data!$B:$CP,Daily!HT$10,0)/HT$27</f>
        <v>0.16293311139340313</v>
      </c>
      <c r="HU30" s="13"/>
      <c r="HV30" s="40">
        <f t="shared" si="216"/>
        <v>0.1492125928745647</v>
      </c>
      <c r="HW30" s="40">
        <f t="shared" si="217"/>
        <v>0.15651254615205953</v>
      </c>
      <c r="HX30" s="40">
        <f t="shared" si="218"/>
        <v>7.2999532774948306E-3</v>
      </c>
      <c r="HY30" s="40">
        <f t="shared" si="219"/>
        <v>0.16198751111018067</v>
      </c>
      <c r="HZ30" s="40">
        <f t="shared" si="220"/>
        <v>0.14373762791644357</v>
      </c>
      <c r="IA30" s="43"/>
      <c r="IB30" s="12">
        <f t="shared" si="202"/>
        <v>3.3977649330489434E-3</v>
      </c>
      <c r="IC30" s="12">
        <f>SUMPRODUCT(HM30:HS30,HM$27:HS$27)/SUM(HM$27:HS$27)</f>
        <v>0.16215182627849428</v>
      </c>
      <c r="ID30" s="12">
        <f>SUMPRODUCT(GQ30:HS30,GQ$27:HS$27)/SUM(GQ$27:HS$27)</f>
        <v>0.15818418282033814</v>
      </c>
      <c r="IE30" s="1"/>
      <c r="IF30" s="7" t="s">
        <v>339</v>
      </c>
      <c r="IG30" s="7" t="s">
        <v>21</v>
      </c>
      <c r="IH30" s="12">
        <f>VLOOKUP($IF30,Data!$B:$CP,Daily!IH$10,0)/IH$27</f>
        <v>6.3499925702115018E-2</v>
      </c>
      <c r="II30" s="12">
        <f>VLOOKUP($IF30,Data!$B:$CP,Daily!II$10,0)/II$27</f>
        <v>6.4212962962962958E-2</v>
      </c>
      <c r="IJ30" s="12">
        <f>VLOOKUP($IF30,Data!$B:$CP,Daily!IJ$10,0)/IJ$27</f>
        <v>6.7954407030366315E-2</v>
      </c>
      <c r="IK30" s="12">
        <f>VLOOKUP($IF30,Data!$B:$CP,Daily!IK$10,0)/IK$27</f>
        <v>6.6550565990794869E-2</v>
      </c>
      <c r="IL30" s="12">
        <f>VLOOKUP($IF30,Data!$B:$CP,Daily!IL$10,0)/IL$27</f>
        <v>6.7028436306311764E-2</v>
      </c>
      <c r="IM30" s="12">
        <f>VLOOKUP($IF30,Data!$B:$CP,Daily!IM$10,0)/IM$27</f>
        <v>6.5124801901743259E-2</v>
      </c>
      <c r="IN30" s="12">
        <f>VLOOKUP($IF30,Data!$B:$CP,Daily!IN$10,0)/IN$27</f>
        <v>6.6090917290520426E-2</v>
      </c>
      <c r="IO30" s="12">
        <f>VLOOKUP($IF30,Data!$B:$CP,Daily!IO$10,0)/IO$27</f>
        <v>6.6666666666666666E-2</v>
      </c>
      <c r="IP30" s="12">
        <f>VLOOKUP($IF30,Data!$B:$CP,Daily!IP$10,0)/IP$27</f>
        <v>6.6557970205257638E-2</v>
      </c>
      <c r="IQ30" s="12">
        <f>VLOOKUP($IF30,Data!$B:$CP,Daily!IQ$10,0)/IQ$27</f>
        <v>6.6666666666666666E-2</v>
      </c>
      <c r="IR30" s="12">
        <f>VLOOKUP($IF30,Data!$B:$CP,Daily!IR$10,0)/IR$27</f>
        <v>6.2779988095611042E-2</v>
      </c>
      <c r="IS30" s="12">
        <f>VLOOKUP($IF30,Data!$B:$CP,Daily!IS$10,0)/IS$27</f>
        <v>6.4413823272090984E-2</v>
      </c>
      <c r="IT30" s="12">
        <f>VLOOKUP($IF30,Data!$B:$CP,Daily!IT$10,0)/IT$27</f>
        <v>6.2997713474729947E-2</v>
      </c>
      <c r="IU30" s="12">
        <f>VLOOKUP($IF30,Data!$B:$CP,Daily!IU$10,0)/IU$27</f>
        <v>6.520989357508869E-2</v>
      </c>
      <c r="IV30" s="12">
        <f>VLOOKUP($IF30,Data!$B:$CP,Daily!IV$10,0)/IV$27</f>
        <v>6.3482717260931201E-2</v>
      </c>
      <c r="IW30" s="12">
        <f>VLOOKUP($IF30,Data!$B:$CP,Daily!IW$10,0)/IW$27</f>
        <v>6.0571532746912175E-2</v>
      </c>
      <c r="IX30" s="12">
        <f>VLOOKUP($IF30,Data!$B:$CP,Daily!IX$10,0)/IX$27</f>
        <v>6.8222780322056434E-2</v>
      </c>
      <c r="IY30" s="12">
        <f>VLOOKUP($IF30,Data!$B:$CP,Daily!IY$10,0)/IY$27</f>
        <v>6.44903988183161E-2</v>
      </c>
      <c r="IZ30" s="12">
        <f>VLOOKUP($IF30,Data!$B:$CP,Daily!IZ$10,0)/IZ$27</f>
        <v>6.4505328943697343E-2</v>
      </c>
      <c r="JA30" s="12">
        <f>VLOOKUP($IF30,Data!$B:$CP,Daily!JA$10,0)/JA$27</f>
        <v>6.3495954890904635E-2</v>
      </c>
      <c r="JB30" s="12">
        <f>VLOOKUP($IF30,Data!$B:$CP,Daily!JB$10,0)/JB$27</f>
        <v>6.2253468215847804E-2</v>
      </c>
      <c r="JC30" s="12">
        <f>VLOOKUP($IF30,Data!$B:$CP,Daily!JC$10,0)/JC$27</f>
        <v>6.5915335300702149E-2</v>
      </c>
      <c r="JD30" s="12">
        <f>VLOOKUP($IF30,Data!$B:$CP,Daily!JD$10,0)/JD$27</f>
        <v>6.6711590296495954E-2</v>
      </c>
      <c r="JE30" s="12">
        <f>VLOOKUP($IF30,Data!$B:$CP,Daily!JE$10,0)/JE$27</f>
        <v>6.6398010263514148E-2</v>
      </c>
      <c r="JF30" s="12">
        <f>VLOOKUP($IF30,Data!$B:$CP,Daily!JF$10,0)/JF$27</f>
        <v>6.2288733549932723E-2</v>
      </c>
      <c r="JG30" s="12">
        <f>VLOOKUP($IF30,Data!$B:$CP,Daily!JG$10,0)/JG$27</f>
        <v>6.3213880896329233E-2</v>
      </c>
      <c r="JH30" s="12">
        <f>VLOOKUP($IF30,Data!$B:$CP,Daily!JH$10,0)/JH$27</f>
        <v>6.2701952092290431E-2</v>
      </c>
      <c r="JI30" s="12">
        <f>VLOOKUP($IF30,Data!$B:$CP,Daily!JI$10,0)/JI$27</f>
        <v>6.39729778141713E-2</v>
      </c>
      <c r="JJ30" s="12">
        <f>VLOOKUP($IF30,Data!$B:$CP,Daily!JJ$10,0)/JJ$27</f>
        <v>6.150499104171999E-2</v>
      </c>
      <c r="JK30" s="12">
        <f>VLOOKUP($IF30,Data!$B:$CP,Daily!JK$10,0)/JK$27</f>
        <v>6.2200849419114176E-2</v>
      </c>
      <c r="JL30" s="12">
        <f>VLOOKUP($IF30,Data!$B:$CP,Daily!JL$10,0)/JL$27</f>
        <v>6.5468440418907439E-2</v>
      </c>
      <c r="JM30" s="12">
        <f>VLOOKUP($IF30,Data!$B:$CP,Daily!JM$10,0)/JM$27</f>
        <v>6.5915474974463734E-2</v>
      </c>
      <c r="JN30" s="12">
        <f>VLOOKUP($IF30,Data!$B:$CP,Daily!JN$10,0)/JN$27</f>
        <v>6.3543552605109632E-2</v>
      </c>
      <c r="JO30" s="12">
        <f>VLOOKUP($IF30,Data!$B:$CP,Daily!JO$10,0)/JO$27</f>
        <v>6.7673075187291265E-2</v>
      </c>
      <c r="JP30" s="12">
        <f>VLOOKUP($IF30,Data!$B:$CP,Daily!JP$10,0)/JP$27</f>
        <v>6.6713697824808932E-2</v>
      </c>
      <c r="JQ30" s="12">
        <f>VLOOKUP($IF30,Data!$B:$CP,Daily!JQ$10,0)/JQ$27</f>
        <v>6.6995720787012922E-2</v>
      </c>
      <c r="JR30" s="12">
        <f>VLOOKUP($IF30,Data!$B:$CP,Daily!JR$10,0)/JR$27</f>
        <v>6.5500426096013642E-2</v>
      </c>
      <c r="JS30" s="12">
        <f>VLOOKUP($IF30,Data!$B:$CP,Daily!JS$10,0)/JS$27</f>
        <v>6.5114908662345317E-2</v>
      </c>
      <c r="JT30" s="12">
        <f>VLOOKUP($IF30,Data!$B:$CP,Daily!JT$10,0)/JT$27</f>
        <v>6.3571287843961391E-2</v>
      </c>
      <c r="JU30" s="12">
        <f>VLOOKUP($IF30,Data!$B:$CP,Daily!JU$10,0)/JU$27</f>
        <v>6.5080094160877303E-2</v>
      </c>
      <c r="JV30" s="12">
        <f>VLOOKUP($IF30,Data!$B:$CP,Daily!JV$10,0)/JV$27</f>
        <v>6.670110941918643E-2</v>
      </c>
      <c r="JW30" s="12">
        <f>VLOOKUP($IF30,Data!$B:$CP,Daily!JW$10,0)/JW$27</f>
        <v>6.4210606716398916E-2</v>
      </c>
      <c r="JX30" s="12">
        <f>VLOOKUP($IF30,Data!$B:$CP,Daily!JX$10,0)/JX$27</f>
        <v>6.152288275828003E-2</v>
      </c>
      <c r="JY30" s="12">
        <f>VLOOKUP($IF30,Data!$B:$CP,Daily!JY$10,0)/JY$27</f>
        <v>6.0706209775613147E-2</v>
      </c>
      <c r="JZ30" s="12">
        <f>VLOOKUP($IF30,Data!$B:$CP,Daily!JZ$10,0)/JZ$27</f>
        <v>6.6910974916282298E-2</v>
      </c>
      <c r="KA30" s="12">
        <f>VLOOKUP($IF30,Data!$B:$CP,Daily!KA$10,0)/KA$27</f>
        <v>6.2402445369406867E-2</v>
      </c>
      <c r="KB30" s="12">
        <f>VLOOKUP($IF30,Data!$B:$CP,Daily!KB$10,0)/KB$27</f>
        <v>6.7404426559356134E-2</v>
      </c>
      <c r="KC30" s="12">
        <f>VLOOKUP($IF30,Data!$B:$CP,Daily!KC$10,0)/KC$27</f>
        <v>6.4646143239731654E-2</v>
      </c>
      <c r="KD30" s="12">
        <f>VLOOKUP($IF30,Data!$B:$CP,Daily!KD$10,0)/KD$27</f>
        <v>6.4085856650057491E-2</v>
      </c>
      <c r="KE30" s="12">
        <f>VLOOKUP($IF30,Data!$B:$CP,Daily!KE$10,0)/KE$27</f>
        <v>6.5675724497432322E-2</v>
      </c>
      <c r="KF30" s="12">
        <f>VLOOKUP($IF30,Data!$B:$CP,Daily!KF$10,0)/KF$27</f>
        <v>6.2808028380276659E-2</v>
      </c>
      <c r="KG30" s="12">
        <f>VLOOKUP($IF30,Data!$B:$CP,Daily!KG$10,0)/KG$27</f>
        <v>6.5661101991513607E-2</v>
      </c>
      <c r="KH30" s="12">
        <f>VLOOKUP($IF30,Data!$B:$CP,Daily!KH$10,0)/KH$27</f>
        <v>6.5181984377596813E-2</v>
      </c>
      <c r="KI30" s="12">
        <f>VLOOKUP($IF30,Data!$B:$CP,Daily!KI$10,0)/KI$27</f>
        <v>6.2698736241337136E-2</v>
      </c>
      <c r="KJ30" s="12">
        <f>VLOOKUP($IF30,Data!$B:$CP,Daily!KJ$10,0)/KJ$27</f>
        <v>6.4303730253551045E-2</v>
      </c>
      <c r="KK30" s="12">
        <f>VLOOKUP($IF30,Data!$B:$CP,Daily!KK$10,0)/KK$27</f>
        <v>6.4590951263439389E-2</v>
      </c>
      <c r="KL30" s="12">
        <f>VLOOKUP($IF30,Data!$B:$CP,Daily!KL$10,0)/KL$27</f>
        <v>6.3866358704409945E-2</v>
      </c>
      <c r="KM30" s="12">
        <f>VLOOKUP($IF30,Data!$B:$CP,Daily!KM$10,0)/KM$27</f>
        <v>6.1595029795866618E-2</v>
      </c>
      <c r="KN30" s="12">
        <f>VLOOKUP($IF30,Data!$B:$CP,Daily!KN$10,0)/KN$27</f>
        <v>6.5872574364344377E-2</v>
      </c>
      <c r="KO30" s="12">
        <f>VLOOKUP($IF30,Data!$B:$CP,Daily!KO$10,0)/KO$27</f>
        <v>6.4235986506854234E-2</v>
      </c>
      <c r="KP30" s="12">
        <f>VLOOKUP($IF30,Data!$B:$CP,Daily!KP$10,0)/KP$27</f>
        <v>6.6214838361422654E-2</v>
      </c>
      <c r="KQ30" s="12">
        <f>VLOOKUP($IF30,Data!$B:$CP,Daily!KQ$10,0)/KQ$27</f>
        <v>6.4524571096248914E-2</v>
      </c>
      <c r="KR30" s="12">
        <f>VLOOKUP($IF30,Data!$B:$CP,Daily!KR$10,0)/KR$27</f>
        <v>6.479220957344671E-2</v>
      </c>
      <c r="KS30" s="12">
        <f>VLOOKUP($IF30,Data!$B:$CP,Daily!KS$10,0)/KS$27</f>
        <v>6.4418573531379628E-2</v>
      </c>
      <c r="KT30" s="12">
        <f>VLOOKUP($IF30,Data!$B:$CP,Daily!KT$10,0)/KT$27</f>
        <v>7.1179859455124825E-2</v>
      </c>
      <c r="KU30" s="12">
        <f>VLOOKUP($IF30,Data!$B:$CP,Daily!KU$10,0)/KU$27</f>
        <v>6.8031778001566526E-2</v>
      </c>
      <c r="KV30" s="12">
        <f>VLOOKUP($IF30,Data!$B:$CP,Daily!KV$10,0)/KV$27</f>
        <v>6.493785979448001E-2</v>
      </c>
      <c r="KW30" s="12">
        <f>VLOOKUP($IF30,Data!$B:$CP,Daily!KW$10,0)/KW$27</f>
        <v>6.4893391322796229E-2</v>
      </c>
      <c r="KX30" s="12">
        <f>VLOOKUP($IF30,Data!$B:$CP,Daily!KX$10,0)/KX$27</f>
        <v>6.3271478786887922E-2</v>
      </c>
      <c r="KY30" s="12">
        <f>VLOOKUP($IF30,Data!$B:$CP,Daily!KY$10,0)/KY$27</f>
        <v>6.3989071038251369E-2</v>
      </c>
      <c r="KZ30" s="12">
        <f>VLOOKUP($IF30,Data!$B:$CP,Daily!KZ$10,0)/KZ$27</f>
        <v>6.6623105727425802E-2</v>
      </c>
      <c r="LA30" s="12">
        <f>VLOOKUP($IF30,Data!$B:$CP,Daily!LA$10,0)/LA$27</f>
        <v>6.4382611192190825E-2</v>
      </c>
      <c r="LB30" s="12">
        <f>VLOOKUP($IF30,Data!$B:$CP,Daily!LB$10,0)/LB$27</f>
        <v>6.8472625932696055E-2</v>
      </c>
      <c r="LC30" s="12">
        <f>VLOOKUP($IF30,Data!$B:$CP,Daily!LC$10,0)/LC$27</f>
        <v>6.195244055068836E-2</v>
      </c>
      <c r="LD30" s="12">
        <f>VLOOKUP($IF30,Data!$B:$CP,Daily!LD$10,0)/LD$27</f>
        <v>6.4578042874859742E-2</v>
      </c>
      <c r="LE30" s="12">
        <f>VLOOKUP($IF30,Data!$B:$CP,Daily!LE$10,0)/LE$27</f>
        <v>6.237017601399366E-2</v>
      </c>
      <c r="LF30" s="12">
        <f>VLOOKUP($IF30,Data!$B:$CP,Daily!LF$10,0)/LF$27</f>
        <v>6.498175857875535E-2</v>
      </c>
      <c r="LG30" s="12">
        <f>VLOOKUP($IF30,Data!$B:$CP,Daily!LG$10,0)/LG$27</f>
        <v>6.3530123847658063E-2</v>
      </c>
      <c r="LH30" s="12">
        <f>VLOOKUP($IF30,Data!$B:$CP,Daily!LH$10,0)/LH$27</f>
        <v>6.226708993039809E-2</v>
      </c>
      <c r="LI30" s="12">
        <f>VLOOKUP($IF30,Data!$B:$CP,Daily!LI$10,0)/LI$27</f>
        <v>7.0662739322533141E-2</v>
      </c>
      <c r="LJ30" s="12">
        <f>VLOOKUP($IF30,Data!$B:$CP,Daily!LJ$10,0)/LJ$27</f>
        <v>6.4989932996666333E-2</v>
      </c>
      <c r="LK30" s="12">
        <f>VLOOKUP($IF30,Data!$B:$CP,Daily!LK$10,0)/LK$27</f>
        <v>6.8062679668564344E-2</v>
      </c>
      <c r="LL30" s="12">
        <f>VLOOKUP($IF30,Data!$B:$CP,Daily!LL$10,0)/LL$27</f>
        <v>6.7071634521176829E-2</v>
      </c>
      <c r="LM30" s="12">
        <f>VLOOKUP($IF30,Data!$B:$CP,Daily!LM$10,0)/LM$27</f>
        <v>6.7767894959762806E-2</v>
      </c>
      <c r="LN30" s="12">
        <f>VLOOKUP($IF30,Data!$B:$CP,Daily!LN$10,0)/LN$27</f>
        <v>6.6698733365400026E-2</v>
      </c>
      <c r="LO30" s="12">
        <f>VLOOKUP($IF30,Data!$B:$CP,Daily!LO$10,0)/LO$27</f>
        <v>6.5513588094710126E-2</v>
      </c>
      <c r="LP30" s="12">
        <f>VLOOKUP($IF30,Data!$B:$CP,Daily!LP$10,0)/LP$27</f>
        <v>7.0501640604215321E-2</v>
      </c>
      <c r="LQ30" s="12">
        <f>VLOOKUP($IF30,Data!$B:$CP,Daily!LQ$10,0)/LQ$27</f>
        <v>6.7349686401996525E-2</v>
      </c>
      <c r="LR30" s="12">
        <f>VLOOKUP($IF30,Data!$B:$CP,Daily!LR$10,0)/LR$27</f>
        <v>6.9085598741855769E-2</v>
      </c>
      <c r="LS30" s="12">
        <f>VLOOKUP($IF30,Data!$B:$CP,Daily!LS$10,0)/LS$27</f>
        <v>6.4719810576164161E-2</v>
      </c>
      <c r="LU30" s="40">
        <f t="shared" ref="LU30:LU33" si="236">_xlfn.QUARTILE.INC($IH30:$LR30,1)</f>
        <v>6.3530123847658063E-2</v>
      </c>
      <c r="LV30" s="40">
        <f t="shared" ref="LV30:LV33" si="237">_xlfn.QUARTILE.INC($IH30:$LR30,3)</f>
        <v>6.6666666666666666E-2</v>
      </c>
      <c r="LW30" s="40">
        <f t="shared" ref="LW30:LW33" si="238">LV30-LU30</f>
        <v>3.1365428190086031E-3</v>
      </c>
      <c r="LX30" s="40">
        <f t="shared" ref="LX30:LX33" si="239">LV30+(0.75*LW30)</f>
        <v>6.9019073780923118E-2</v>
      </c>
      <c r="LY30" s="40">
        <f t="shared" ref="LY30:LY33" si="240">LU30-(0.75*LW30)</f>
        <v>6.117771673340161E-2</v>
      </c>
      <c r="LZ30" s="45"/>
      <c r="MA30" s="12">
        <f t="shared" si="223"/>
        <v>2.2159613967635402E-3</v>
      </c>
      <c r="MB30" s="12">
        <f t="shared" ref="MB30:MB33" si="241">SUMPRODUCT(LL30:LR30,LL$27:LR$27)/SUM(LL$27:LR$27)</f>
        <v>6.7649702861597938E-2</v>
      </c>
      <c r="MC30" s="12">
        <f t="shared" ref="MC30:MC33" si="242">SUMPRODUCT(KP30:LR30,KP$27:LR$27)/SUM(KP$27:LR$27)</f>
        <v>6.5944328884941686E-2</v>
      </c>
      <c r="MD30" s="1"/>
    </row>
    <row r="31" spans="4:342" x14ac:dyDescent="0.35">
      <c r="D31" s="59" t="s">
        <v>340</v>
      </c>
      <c r="E31" s="53" t="str">
        <f>VLOOKUP($D31,'Metric Nature'!$C:$D,2,0)&amp;IF(($F31&lt;(EA31)),"Below",IF(($F31&gt;(DZ31)),"Above","Within"))</f>
        <v>NegativeWithin</v>
      </c>
      <c r="F31" s="49">
        <f t="shared" si="229"/>
        <v>9.076266032174627E-3</v>
      </c>
      <c r="G31" s="77">
        <f t="shared" si="191"/>
        <v>9.2696770091002939E-3</v>
      </c>
      <c r="H31" s="48">
        <f t="shared" si="230"/>
        <v>-2.0864910043337005E-2</v>
      </c>
      <c r="I31" s="74">
        <f t="shared" si="204"/>
        <v>9.2443860559640132E-3</v>
      </c>
      <c r="J31" s="48">
        <f t="shared" si="193"/>
        <v>-1.8186175130680913E-2</v>
      </c>
      <c r="K31" s="49">
        <f t="shared" si="205"/>
        <v>4.6470055602920436E-4</v>
      </c>
      <c r="L31" s="50"/>
      <c r="M31" s="53" t="str">
        <f>VLOOKUP($D31,'Metric Nature'!$C:$D,2,0)&amp;IF(($N31&lt;(HZ31)),"Below",IF(($N31&gt;(HY31)),"Above","Within"))</f>
        <v>NegativeWithin</v>
      </c>
      <c r="N31" s="49">
        <f t="shared" si="224"/>
        <v>7.0436725217924573E-3</v>
      </c>
      <c r="O31" s="49">
        <f t="shared" si="225"/>
        <v>7.3356585268338839E-3</v>
      </c>
      <c r="P31" s="55">
        <f t="shared" si="226"/>
        <v>-3.9803652797269669E-2</v>
      </c>
      <c r="Q31" s="49">
        <f t="shared" si="227"/>
        <v>7.2061152447601947E-3</v>
      </c>
      <c r="R31" s="48">
        <f t="shared" si="228"/>
        <v>-2.2542343197446763E-2</v>
      </c>
      <c r="S31" s="49">
        <f t="shared" si="208"/>
        <v>3.7246799758026251E-4</v>
      </c>
      <c r="T31" s="50"/>
      <c r="U31" s="53" t="str">
        <f>VLOOKUP($D31,'Metric Nature'!$C:$D,2,0)&amp;IF(($V31&lt;(LY31)),"Below",IF(($V31&gt;(LX31)),"Above","Within"))</f>
        <v>NegativeWithin</v>
      </c>
      <c r="V31" s="49">
        <f t="shared" si="231"/>
        <v>1.5616191227872365E-2</v>
      </c>
      <c r="W31" s="49">
        <f t="shared" si="209"/>
        <v>1.546551682988727E-2</v>
      </c>
      <c r="X31" s="48">
        <f t="shared" si="232"/>
        <v>9.742603473419955E-3</v>
      </c>
      <c r="Y31" s="49">
        <f t="shared" si="211"/>
        <v>1.5705705003856311E-2</v>
      </c>
      <c r="Z31" s="48">
        <f t="shared" si="196"/>
        <v>-5.6994433527159591E-3</v>
      </c>
      <c r="AA31" s="49">
        <f t="shared" si="212"/>
        <v>7.7708654749079529E-4</v>
      </c>
      <c r="AB31" s="50"/>
      <c r="AC31" s="46" t="s">
        <v>341</v>
      </c>
      <c r="AI31" s="7" t="s">
        <v>340</v>
      </c>
      <c r="AJ31" s="12">
        <f>(VLOOKUP($EG31,Data!$B:$CP,Daily!EI$10,0)+VLOOKUP($IF31,Data!$B:$CP,Daily!IH$10,0))/AJ$27</f>
        <v>8.2978698182766507E-3</v>
      </c>
      <c r="AK31" s="12">
        <f>(VLOOKUP($EG31,Data!$B:$CP,Daily!EJ$10,0)+VLOOKUP($IF31,Data!$B:$CP,Daily!II$10,0))/AK$27</f>
        <v>8.9787579855075735E-3</v>
      </c>
      <c r="AL31" s="12">
        <f>(VLOOKUP($EG31,Data!$B:$CP,Daily!EK$10,0)+VLOOKUP($IF31,Data!$B:$CP,Daily!IJ$10,0))/AL$27</f>
        <v>9.5699490960154468E-3</v>
      </c>
      <c r="AM31" s="12">
        <f>(VLOOKUP($EG31,Data!$B:$CP,Daily!EL$10,0)+VLOOKUP($IF31,Data!$B:$CP,Daily!IK$10,0))/AM$27</f>
        <v>8.7157252992793623E-3</v>
      </c>
      <c r="AN31" s="12">
        <f>(VLOOKUP($EG31,Data!$B:$CP,Daily!EM$10,0)+VLOOKUP($IF31,Data!$B:$CP,Daily!IL$10,0))/AN$27</f>
        <v>9.1743119266055051E-3</v>
      </c>
      <c r="AO31" s="12">
        <f>(VLOOKUP($EG31,Data!$B:$CP,Daily!EN$10,0)+VLOOKUP($IF31,Data!$B:$CP,Daily!IM$10,0))/AO$27</f>
        <v>8.9705688741008489E-3</v>
      </c>
      <c r="AP31" s="12">
        <f>(VLOOKUP($EG31,Data!$B:$CP,Daily!EO$10,0)+VLOOKUP($IF31,Data!$B:$CP,Daily!IN$10,0))/AP$27</f>
        <v>8.6971887372786355E-3</v>
      </c>
      <c r="AQ31" s="12">
        <f>(VLOOKUP($EG31,Data!$B:$CP,Daily!EP$10,0)+VLOOKUP($IF31,Data!$B:$CP,Daily!IO$10,0))/AQ$27</f>
        <v>9.1306651154577281E-3</v>
      </c>
      <c r="AR31" s="12">
        <f>(VLOOKUP($EG31,Data!$B:$CP,Daily!EQ$10,0)+VLOOKUP($IF31,Data!$B:$CP,Daily!IP$10,0))/AR$27</f>
        <v>8.876947877485223E-3</v>
      </c>
      <c r="AS31" s="12">
        <f>(VLOOKUP($EG31,Data!$B:$CP,Daily!ER$10,0)+VLOOKUP($IF31,Data!$B:$CP,Daily!IQ$10,0))/AS$27</f>
        <v>1.036838768753962E-2</v>
      </c>
      <c r="AT31" s="12">
        <f>(VLOOKUP($EG31,Data!$B:$CP,Daily!ES$10,0)+VLOOKUP($IF31,Data!$B:$CP,Daily!IR$10,0))/AT$27</f>
        <v>8.947380174332482E-3</v>
      </c>
      <c r="AU31" s="12">
        <f>(VLOOKUP($EG31,Data!$B:$CP,Daily!ET$10,0)+VLOOKUP($IF31,Data!$B:$CP,Daily!IS$10,0))/AU$27</f>
        <v>9.1847632609469571E-3</v>
      </c>
      <c r="AV31" s="12">
        <f>(VLOOKUP($EG31,Data!$B:$CP,Daily!EU$10,0)+VLOOKUP($IF31,Data!$B:$CP,Daily!IT$10,0))/AV$27</f>
        <v>8.3689859641221942E-3</v>
      </c>
      <c r="AW31" s="12">
        <f>(VLOOKUP($EG31,Data!$B:$CP,Daily!EV$10,0)+VLOOKUP($IF31,Data!$B:$CP,Daily!IU$10,0))/AW$27</f>
        <v>8.1034036647613678E-3</v>
      </c>
      <c r="AX31" s="12">
        <f>(VLOOKUP($EG31,Data!$B:$CP,Daily!EW$10,0)+VLOOKUP($IF31,Data!$B:$CP,Daily!IV$10,0))/AX$27</f>
        <v>7.9864766377844357E-3</v>
      </c>
      <c r="AY31" s="12">
        <f>(VLOOKUP($EG31,Data!$B:$CP,Daily!EX$10,0)+VLOOKUP($IF31,Data!$B:$CP,Daily!IW$10,0))/AY$27</f>
        <v>8.0015981599563749E-3</v>
      </c>
      <c r="AZ31" s="12">
        <f>(VLOOKUP($EG31,Data!$B:$CP,Daily!EY$10,0)+VLOOKUP($IF31,Data!$B:$CP,Daily!IX$10,0))/AZ$27</f>
        <v>9.1694210470199388E-3</v>
      </c>
      <c r="BA31" s="12">
        <f>(VLOOKUP($EG31,Data!$B:$CP,Daily!EZ$10,0)+VLOOKUP($IF31,Data!$B:$CP,Daily!IY$10,0))/BA$27</f>
        <v>8.632396444274798E-3</v>
      </c>
      <c r="BB31" s="12">
        <f>(VLOOKUP($EG31,Data!$B:$CP,Daily!FA$10,0)+VLOOKUP($IF31,Data!$B:$CP,Daily!IZ$10,0))/BB$27</f>
        <v>8.4797845075579269E-3</v>
      </c>
      <c r="BC31" s="12">
        <f>(VLOOKUP($EG31,Data!$B:$CP,Daily!FB$10,0)+VLOOKUP($IF31,Data!$B:$CP,Daily!JA$10,0))/BC$27</f>
        <v>8.9366662349436594E-3</v>
      </c>
      <c r="BD31" s="12">
        <f>(VLOOKUP($EG31,Data!$B:$CP,Daily!FC$10,0)+VLOOKUP($IF31,Data!$B:$CP,Daily!JB$10,0))/BD$27</f>
        <v>8.7424301403255765E-3</v>
      </c>
      <c r="BE31" s="12">
        <f>(VLOOKUP($EG31,Data!$B:$CP,Daily!FD$10,0)+VLOOKUP($IF31,Data!$B:$CP,Daily!JC$10,0))/BE$27</f>
        <v>8.0743421411555039E-3</v>
      </c>
      <c r="BF31" s="12">
        <f>(VLOOKUP($EG31,Data!$B:$CP,Daily!FE$10,0)+VLOOKUP($IF31,Data!$B:$CP,Daily!JD$10,0))/BF$27</f>
        <v>8.5588383166237837E-3</v>
      </c>
      <c r="BG31" s="12">
        <f>(VLOOKUP($EG31,Data!$B:$CP,Daily!FF$10,0)+VLOOKUP($IF31,Data!$B:$CP,Daily!JE$10,0))/BG$27</f>
        <v>9.640653033269558E-3</v>
      </c>
      <c r="BH31" s="12">
        <f>(VLOOKUP($EG31,Data!$B:$CP,Daily!FG$10,0)+VLOOKUP($IF31,Data!$B:$CP,Daily!JF$10,0))/BH$27</f>
        <v>8.9007427623315604E-3</v>
      </c>
      <c r="BI31" s="12">
        <f>(VLOOKUP($EG31,Data!$B:$CP,Daily!FH$10,0)+VLOOKUP($IF31,Data!$B:$CP,Daily!JG$10,0))/BI$27</f>
        <v>9.380243535920537E-3</v>
      </c>
      <c r="BJ31" s="12">
        <f>(VLOOKUP($EG31,Data!$B:$CP,Daily!FI$10,0)+VLOOKUP($IF31,Data!$B:$CP,Daily!JH$10,0))/BJ$27</f>
        <v>9.21595769887887E-3</v>
      </c>
      <c r="BK31" s="12">
        <f>(VLOOKUP($EG31,Data!$B:$CP,Daily!FJ$10,0)+VLOOKUP($IF31,Data!$B:$CP,Daily!JI$10,0))/BK$27</f>
        <v>9.2466884379701318E-3</v>
      </c>
      <c r="BL31" s="12">
        <f>(VLOOKUP($EG31,Data!$B:$CP,Daily!FK$10,0)+VLOOKUP($IF31,Data!$B:$CP,Daily!JJ$10,0))/BL$27</f>
        <v>8.5002222479312675E-3</v>
      </c>
      <c r="BM31" s="12">
        <f>(VLOOKUP($EG31,Data!$B:$CP,Daily!FL$10,0)+VLOOKUP($IF31,Data!$B:$CP,Daily!JK$10,0))/BM$27</f>
        <v>8.3548419985082552E-3</v>
      </c>
      <c r="BN31" s="12">
        <f>(VLOOKUP($EG31,Data!$B:$CP,Daily!FM$10,0)+VLOOKUP($IF31,Data!$B:$CP,Daily!JL$10,0))/BN$27</f>
        <v>9.0393133070217173E-3</v>
      </c>
      <c r="BO31" s="12">
        <f>(VLOOKUP($EG31,Data!$B:$CP,Daily!FN$10,0)+VLOOKUP($IF31,Data!$B:$CP,Daily!JM$10,0))/BO$27</f>
        <v>9.0572748302702871E-3</v>
      </c>
      <c r="BP31" s="12">
        <f>(VLOOKUP($EG31,Data!$B:$CP,Daily!FO$10,0)+VLOOKUP($IF31,Data!$B:$CP,Daily!JN$10,0))/BP$27</f>
        <v>9.0542613951263336E-3</v>
      </c>
      <c r="BQ31" s="12">
        <f>(VLOOKUP($EG31,Data!$B:$CP,Daily!FP$10,0)+VLOOKUP($IF31,Data!$B:$CP,Daily!JO$10,0))/BQ$27</f>
        <v>9.1635427316445143E-3</v>
      </c>
      <c r="BR31" s="12">
        <f>(VLOOKUP($EG31,Data!$B:$CP,Daily!FQ$10,0)+VLOOKUP($IF31,Data!$B:$CP,Daily!JP$10,0))/BR$27</f>
        <v>9.2074227741623799E-3</v>
      </c>
      <c r="BS31" s="12">
        <f>(VLOOKUP($EG31,Data!$B:$CP,Daily!FR$10,0)+VLOOKUP($IF31,Data!$B:$CP,Daily!JQ$10,0))/BS$27</f>
        <v>8.9247263083932094E-3</v>
      </c>
      <c r="BT31" s="12">
        <f>(VLOOKUP($EG31,Data!$B:$CP,Daily!FS$10,0)+VLOOKUP($IF31,Data!$B:$CP,Daily!JR$10,0))/BT$27</f>
        <v>8.8942863752024051E-3</v>
      </c>
      <c r="BU31" s="12">
        <f>(VLOOKUP($EG31,Data!$B:$CP,Daily!FT$10,0)+VLOOKUP($IF31,Data!$B:$CP,Daily!JS$10,0))/BU$27</f>
        <v>9.7292481030121867E-3</v>
      </c>
      <c r="BV31" s="12">
        <f>(VLOOKUP($EG31,Data!$B:$CP,Daily!FU$10,0)+VLOOKUP($IF31,Data!$B:$CP,Daily!JT$10,0))/BV$27</f>
        <v>9.4818186128099377E-3</v>
      </c>
      <c r="BW31" s="12">
        <f>(VLOOKUP($EG31,Data!$B:$CP,Daily!FV$10,0)+VLOOKUP($IF31,Data!$B:$CP,Daily!JU$10,0))/BW$27</f>
        <v>9.0732339598185354E-3</v>
      </c>
      <c r="BX31" s="12">
        <f>(VLOOKUP($EG31,Data!$B:$CP,Daily!FW$10,0)+VLOOKUP($IF31,Data!$B:$CP,Daily!JV$10,0))/BX$27</f>
        <v>9.5575013681494809E-3</v>
      </c>
      <c r="BY31" s="12">
        <f>(VLOOKUP($EG31,Data!$B:$CP,Daily!FX$10,0)+VLOOKUP($IF31,Data!$B:$CP,Daily!JW$10,0))/BY$27</f>
        <v>8.5867488898033889E-3</v>
      </c>
      <c r="BZ31" s="12">
        <f>(VLOOKUP($EG31,Data!$B:$CP,Daily!FY$10,0)+VLOOKUP($IF31,Data!$B:$CP,Daily!JX$10,0))/BZ$27</f>
        <v>8.7823801627164907E-3</v>
      </c>
      <c r="CA31" s="12">
        <f>(VLOOKUP($EG31,Data!$B:$CP,Daily!FZ$10,0)+VLOOKUP($IF31,Data!$B:$CP,Daily!JY$10,0))/CA$27</f>
        <v>9.0417315273727088E-3</v>
      </c>
      <c r="CB31" s="12">
        <f>(VLOOKUP($EG31,Data!$B:$CP,Daily!GA$10,0)+VLOOKUP($IF31,Data!$B:$CP,Daily!JZ$10,0))/CB$27</f>
        <v>9.559246614753155E-3</v>
      </c>
      <c r="CC31" s="12">
        <f>(VLOOKUP($EG31,Data!$B:$CP,Daily!GB$10,0)+VLOOKUP($IF31,Data!$B:$CP,Daily!KA$10,0))/CC$27</f>
        <v>9.779684997745541E-3</v>
      </c>
      <c r="CD31" s="12">
        <f>(VLOOKUP($EG31,Data!$B:$CP,Daily!GC$10,0)+VLOOKUP($IF31,Data!$B:$CP,Daily!KB$10,0))/CD$27</f>
        <v>9.0653975110151254E-3</v>
      </c>
      <c r="CE31" s="12">
        <f>(VLOOKUP($EG31,Data!$B:$CP,Daily!GD$10,0)+VLOOKUP($IF31,Data!$B:$CP,Daily!KC$10,0))/CE$27</f>
        <v>9.1530508120335873E-3</v>
      </c>
      <c r="CF31" s="12">
        <f>(VLOOKUP($EG31,Data!$B:$CP,Daily!GE$10,0)+VLOOKUP($IF31,Data!$B:$CP,Daily!KD$10,0))/CF$27</f>
        <v>9.1980019593376951E-3</v>
      </c>
      <c r="CG31" s="12">
        <f>(VLOOKUP($EG31,Data!$B:$CP,Daily!GF$10,0)+VLOOKUP($IF31,Data!$B:$CP,Daily!KE$10,0))/CG$27</f>
        <v>9.2210778059258983E-3</v>
      </c>
      <c r="CH31" s="12">
        <f>(VLOOKUP($EG31,Data!$B:$CP,Daily!GG$10,0)+VLOOKUP($IF31,Data!$B:$CP,Daily!KF$10,0))/CH$27</f>
        <v>9.0083902796378335E-3</v>
      </c>
      <c r="CI31" s="12">
        <f>(VLOOKUP($EG31,Data!$B:$CP,Daily!GH$10,0)+VLOOKUP($IF31,Data!$B:$CP,Daily!KG$10,0))/CI$27</f>
        <v>9.3491549802229412E-3</v>
      </c>
      <c r="CJ31" s="12">
        <f>(VLOOKUP($EG31,Data!$B:$CP,Daily!GI$10,0)+VLOOKUP($IF31,Data!$B:$CP,Daily!KH$10,0))/CJ$27</f>
        <v>9.5308727691603683E-3</v>
      </c>
      <c r="CK31" s="12">
        <f>(VLOOKUP($EG31,Data!$B:$CP,Daily!GJ$10,0)+VLOOKUP($IF31,Data!$B:$CP,Daily!KI$10,0))/CK$27</f>
        <v>9.0396759839057803E-3</v>
      </c>
      <c r="CL31" s="12">
        <f>(VLOOKUP($EG31,Data!$B:$CP,Daily!GK$10,0)+VLOOKUP($IF31,Data!$B:$CP,Daily!KJ$10,0))/CL$27</f>
        <v>8.9945636550635942E-3</v>
      </c>
      <c r="CM31" s="12">
        <f>(VLOOKUP($EG31,Data!$B:$CP,Daily!GL$10,0)+VLOOKUP($IF31,Data!$B:$CP,Daily!KK$10,0))/CM$27</f>
        <v>8.9033122402658645E-3</v>
      </c>
      <c r="CN31" s="12">
        <f>(VLOOKUP($EG31,Data!$B:$CP,Daily!GM$10,0)+VLOOKUP($IF31,Data!$B:$CP,Daily!KL$10,0))/CN$27</f>
        <v>8.6658875669738365E-3</v>
      </c>
      <c r="CO31" s="12">
        <f>(VLOOKUP($EG31,Data!$B:$CP,Daily!GN$10,0)+VLOOKUP($IF31,Data!$B:$CP,Daily!KM$10,0))/CO$27</f>
        <v>8.8256418371942987E-3</v>
      </c>
      <c r="CP31" s="12">
        <f>(VLOOKUP($EG31,Data!$B:$CP,Daily!GO$10,0)+VLOOKUP($IF31,Data!$B:$CP,Daily!KN$10,0))/CP$27</f>
        <v>9.6021182081362805E-3</v>
      </c>
      <c r="CQ31" s="12">
        <f>(VLOOKUP($EG31,Data!$B:$CP,Daily!GP$10,0)+VLOOKUP($IF31,Data!$B:$CP,Daily!KO$10,0))/CQ$27</f>
        <v>9.5030189627242564E-3</v>
      </c>
      <c r="CR31" s="12">
        <f>(VLOOKUP($EG31,Data!$B:$CP,Daily!GQ$10,0)+VLOOKUP($IF31,Data!$B:$CP,Daily!KP$10,0))/CR$27</f>
        <v>9.2597852638754766E-3</v>
      </c>
      <c r="CS31" s="12">
        <f>(VLOOKUP($EG31,Data!$B:$CP,Daily!GR$10,0)+VLOOKUP($IF31,Data!$B:$CP,Daily!KQ$10,0))/CS$27</f>
        <v>9.7834848105839509E-3</v>
      </c>
      <c r="CT31" s="12">
        <f>(VLOOKUP($EG31,Data!$B:$CP,Daily!GS$10,0)+VLOOKUP($IF31,Data!$B:$CP,Daily!KR$10,0))/CT$27</f>
        <v>9.5871508635629408E-3</v>
      </c>
      <c r="CU31" s="12">
        <f>(VLOOKUP($EG31,Data!$B:$CP,Daily!GT$10,0)+VLOOKUP($IF31,Data!$B:$CP,Daily!KS$10,0))/CU$27</f>
        <v>8.8776647489708215E-3</v>
      </c>
      <c r="CV31" s="12">
        <f>(VLOOKUP($EG31,Data!$B:$CP,Daily!GU$10,0)+VLOOKUP($IF31,Data!$B:$CP,Daily!KT$10,0))/CV$27</f>
        <v>9.6519574084865181E-3</v>
      </c>
      <c r="CW31" s="12">
        <f>(VLOOKUP($EG31,Data!$B:$CP,Daily!GV$10,0)+VLOOKUP($IF31,Data!$B:$CP,Daily!KU$10,0))/CW$27</f>
        <v>9.8318756140628114E-3</v>
      </c>
      <c r="CX31" s="12">
        <f>(VLOOKUP($EG31,Data!$B:$CP,Daily!GW$10,0)+VLOOKUP($IF31,Data!$B:$CP,Daily!KV$10,0))/CX$27</f>
        <v>9.1116917047681257E-3</v>
      </c>
      <c r="CY31" s="12">
        <f>(VLOOKUP($EG31,Data!$B:$CP,Daily!GX$10,0)+VLOOKUP($IF31,Data!$B:$CP,Daily!KW$10,0))/CY$27</f>
        <v>9.6476642663412843E-3</v>
      </c>
      <c r="CZ31" s="12">
        <f>(VLOOKUP($EG31,Data!$B:$CP,Daily!GY$10,0)+VLOOKUP($IF31,Data!$B:$CP,Daily!KX$10,0))/CZ$27</f>
        <v>9.4186825552729659E-3</v>
      </c>
      <c r="DA31" s="12">
        <f>(VLOOKUP($EG31,Data!$B:$CP,Daily!GZ$10,0)+VLOOKUP($IF31,Data!$B:$CP,Daily!KY$10,0))/DA$27</f>
        <v>8.5401830793497852E-3</v>
      </c>
      <c r="DB31" s="12">
        <f>(VLOOKUP($EG31,Data!$B:$CP,Daily!HA$10,0)+VLOOKUP($IF31,Data!$B:$CP,Daily!KZ$10,0))/DB$27</f>
        <v>8.9212661894920581E-3</v>
      </c>
      <c r="DC31" s="12">
        <f>(VLOOKUP($EG31,Data!$B:$CP,Daily!HB$10,0)+VLOOKUP($IF31,Data!$B:$CP,Daily!LA$10,0))/DC$27</f>
        <v>8.6640325259119289E-3</v>
      </c>
      <c r="DD31" s="12">
        <f>(VLOOKUP($EG31,Data!$B:$CP,Daily!HC$10,0)+VLOOKUP($IF31,Data!$B:$CP,Daily!LB$10,0))/DD$27</f>
        <v>9.5542336784901222E-3</v>
      </c>
      <c r="DE31" s="12">
        <f>(VLOOKUP($EG31,Data!$B:$CP,Daily!HD$10,0)+VLOOKUP($IF31,Data!$B:$CP,Daily!LC$10,0))/DE$27</f>
        <v>9.8953821549943363E-3</v>
      </c>
      <c r="DF31" s="12">
        <f>(VLOOKUP($EG31,Data!$B:$CP,Daily!HE$10,0)+VLOOKUP($IF31,Data!$B:$CP,Daily!LD$10,0))/DF$27</f>
        <v>9.0121681803836309E-3</v>
      </c>
      <c r="DG31" s="12">
        <f>(VLOOKUP($EG31,Data!$B:$CP,Daily!HF$10,0)+VLOOKUP($IF31,Data!$B:$CP,Daily!LE$10,0))/DG$27</f>
        <v>9.2478782557799243E-3</v>
      </c>
      <c r="DH31" s="12">
        <f>(VLOOKUP($EG31,Data!$B:$CP,Daily!HG$10,0)+VLOOKUP($IF31,Data!$B:$CP,Daily!LF$10,0))/DH$27</f>
        <v>8.9462841446665657E-3</v>
      </c>
      <c r="DI31" s="12">
        <f>(VLOOKUP($EG31,Data!$B:$CP,Daily!HH$10,0)+VLOOKUP($IF31,Data!$B:$CP,Daily!LG$10,0))/DI$27</f>
        <v>9.0222046481061718E-3</v>
      </c>
      <c r="DJ31" s="12">
        <f>(VLOOKUP($EG31,Data!$B:$CP,Daily!HI$10,0)+VLOOKUP($IF31,Data!$B:$CP,Daily!LH$10,0))/DJ$27</f>
        <v>8.517863592230732E-3</v>
      </c>
      <c r="DK31" s="12">
        <f>(VLOOKUP($EG31,Data!$B:$CP,Daily!HJ$10,0)+VLOOKUP($IF31,Data!$B:$CP,Daily!LI$10,0))/DK$27</f>
        <v>9.5731979228102487E-3</v>
      </c>
      <c r="DL31" s="12">
        <f>(VLOOKUP($EG31,Data!$B:$CP,Daily!HK$10,0)+VLOOKUP($IF31,Data!$B:$CP,Daily!LJ$10,0))/DL$27</f>
        <v>9.3368540889254316E-3</v>
      </c>
      <c r="DM31" s="12">
        <f>(VLOOKUP($EG31,Data!$B:$CP,Daily!HL$10,0)+VLOOKUP($IF31,Data!$B:$CP,Daily!LK$10,0))/DM$27</f>
        <v>9.396484362175047E-3</v>
      </c>
      <c r="DN31" s="12">
        <f>(VLOOKUP($EG31,Data!$B:$CP,Daily!HM$10,0)+VLOOKUP($IF31,Data!$B:$CP,Daily!LL$10,0))/DN$27</f>
        <v>9.1701266760108955E-3</v>
      </c>
      <c r="DO31" s="12">
        <f>(VLOOKUP($EG31,Data!$B:$CP,Daily!HN$10,0)+VLOOKUP($IF31,Data!$B:$CP,Daily!LM$10,0))/DO$27</f>
        <v>8.9434185532338926E-3</v>
      </c>
      <c r="DP31" s="12">
        <f>(VLOOKUP($EG31,Data!$B:$CP,Daily!HO$10,0)+VLOOKUP($IF31,Data!$B:$CP,Daily!LN$10,0))/DP$27</f>
        <v>8.9745605484104277E-3</v>
      </c>
      <c r="DQ31" s="12">
        <f>(VLOOKUP($EG31,Data!$B:$CP,Daily!HP$10,0)+VLOOKUP($IF31,Data!$B:$CP,Daily!LO$10,0))/DQ$27</f>
        <v>8.7561728943983015E-3</v>
      </c>
      <c r="DR31" s="12">
        <f>(VLOOKUP($EG31,Data!$B:$CP,Daily!HQ$10,0)+VLOOKUP($IF31,Data!$B:$CP,Daily!LP$10,0))/DR$27</f>
        <v>1.0381969978803479E-2</v>
      </c>
      <c r="DS31" s="12">
        <f>(VLOOKUP($EG31,Data!$B:$CP,Daily!HR$10,0)+VLOOKUP($IF31,Data!$B:$CP,Daily!LQ$10,0))/DS$27</f>
        <v>9.4029074987006037E-3</v>
      </c>
      <c r="DT31" s="12">
        <f>(VLOOKUP($EG31,Data!$B:$CP,Daily!HS$10,0)+VLOOKUP($IF31,Data!$B:$CP,Daily!LR$10,0))/DT$27</f>
        <v>9.4661987439970448E-3</v>
      </c>
      <c r="DU31" s="12">
        <f>(VLOOKUP($EG31,Data!$B:$CP,Daily!HT$10,0)+VLOOKUP($IF31,Data!$B:$CP,Daily!LS$10,0))/DU$27</f>
        <v>9.076266032174627E-3</v>
      </c>
      <c r="DV31" s="14"/>
      <c r="DW31" s="12">
        <f t="shared" si="213"/>
        <v>8.876947877485223E-3</v>
      </c>
      <c r="DX31" s="12">
        <f t="shared" si="214"/>
        <v>9.4029074987006037E-3</v>
      </c>
      <c r="DY31" s="12">
        <f t="shared" si="233"/>
        <v>5.2595962121538067E-4</v>
      </c>
      <c r="DZ31" s="12">
        <f t="shared" si="234"/>
        <v>9.79737721461214E-3</v>
      </c>
      <c r="EA31" s="12">
        <f t="shared" si="235"/>
        <v>8.4824781615736866E-3</v>
      </c>
      <c r="EB31" s="14"/>
      <c r="EC31" s="12">
        <f t="shared" si="200"/>
        <v>4.6470055602920436E-4</v>
      </c>
      <c r="ED31" s="12">
        <f t="shared" ref="ED31:ED33" si="243">SUMPRODUCT(DN31:DT31,DN$27:DT$27)/SUM(DN$27:DT$27)</f>
        <v>9.2696770091002939E-3</v>
      </c>
      <c r="EE31" s="12">
        <f t="shared" ref="EE31:EE33" si="244">SUMPRODUCT(CR31:DT31,CR$27:DT$27)/SUM(CR$27:DT$27)</f>
        <v>9.2443860559640132E-3</v>
      </c>
      <c r="EF31" s="1"/>
      <c r="EG31" s="7" t="s">
        <v>342</v>
      </c>
      <c r="EH31" s="7" t="s">
        <v>22</v>
      </c>
      <c r="EI31" s="12">
        <f>VLOOKUP($EG31,Data!$B:$CP,Daily!EI$10,0)/EI$27</f>
        <v>6.3892784790400498E-3</v>
      </c>
      <c r="EJ31" s="12">
        <f>VLOOKUP($EG31,Data!$B:$CP,Daily!EJ$10,0)/EJ$27</f>
        <v>6.5598973103674733E-3</v>
      </c>
      <c r="EK31" s="12">
        <f>VLOOKUP($EG31,Data!$B:$CP,Daily!EK$10,0)/EK$27</f>
        <v>7.4296407462990759E-3</v>
      </c>
      <c r="EL31" s="12">
        <f>VLOOKUP($EG31,Data!$B:$CP,Daily!EL$10,0)/EL$27</f>
        <v>6.4367682180928526E-3</v>
      </c>
      <c r="EM31" s="12">
        <f>VLOOKUP($EG31,Data!$B:$CP,Daily!EM$10,0)/EM$27</f>
        <v>7.2929706763779825E-3</v>
      </c>
      <c r="EN31" s="12">
        <f>VLOOKUP($EG31,Data!$B:$CP,Daily!EN$10,0)/EN$27</f>
        <v>6.9524455878407169E-3</v>
      </c>
      <c r="EO31" s="12">
        <f>VLOOKUP($EG31,Data!$B:$CP,Daily!EO$10,0)/EO$27</f>
        <v>6.6035321218326079E-3</v>
      </c>
      <c r="EP31" s="12">
        <f>VLOOKUP($EG31,Data!$B:$CP,Daily!EP$10,0)/EP$27</f>
        <v>6.7509739615071243E-3</v>
      </c>
      <c r="EQ31" s="12">
        <f>VLOOKUP($EG31,Data!$B:$CP,Daily!EQ$10,0)/EQ$27</f>
        <v>6.5451046155370167E-3</v>
      </c>
      <c r="ER31" s="12">
        <f>VLOOKUP($EG31,Data!$B:$CP,Daily!ER$10,0)/ER$27</f>
        <v>8.0538783093358109E-3</v>
      </c>
      <c r="ES31" s="12">
        <f>VLOOKUP($EG31,Data!$B:$CP,Daily!ES$10,0)/ES$27</f>
        <v>6.7564928724858425E-3</v>
      </c>
      <c r="ET31" s="12">
        <f>VLOOKUP($EG31,Data!$B:$CP,Daily!ET$10,0)/ET$27</f>
        <v>7.0811319634664473E-3</v>
      </c>
      <c r="EU31" s="12">
        <f>VLOOKUP($EG31,Data!$B:$CP,Daily!EU$10,0)/EU$27</f>
        <v>6.3943132474738769E-3</v>
      </c>
      <c r="EV31" s="12">
        <f>VLOOKUP($EG31,Data!$B:$CP,Daily!EV$10,0)/EV$27</f>
        <v>6.0018538544724239E-3</v>
      </c>
      <c r="EW31" s="12">
        <f>VLOOKUP($EG31,Data!$B:$CP,Daily!EW$10,0)/EW$27</f>
        <v>5.9711722874335165E-3</v>
      </c>
      <c r="EX31" s="12">
        <f>VLOOKUP($EG31,Data!$B:$CP,Daily!EX$10,0)/EX$27</f>
        <v>6.0567037663357649E-3</v>
      </c>
      <c r="EY31" s="12">
        <f>VLOOKUP($EG31,Data!$B:$CP,Daily!EY$10,0)/EY$27</f>
        <v>6.926244852115313E-3</v>
      </c>
      <c r="EZ31" s="12">
        <f>VLOOKUP($EG31,Data!$B:$CP,Daily!EZ$10,0)/EZ$27</f>
        <v>6.5637178773405224E-3</v>
      </c>
      <c r="FA31" s="12">
        <f>VLOOKUP($EG31,Data!$B:$CP,Daily!FA$10,0)/FA$27</f>
        <v>6.5750149432157803E-3</v>
      </c>
      <c r="FB31" s="12">
        <f>VLOOKUP($EG31,Data!$B:$CP,Daily!FB$10,0)/FB$27</f>
        <v>6.9578366989779877E-3</v>
      </c>
      <c r="FC31" s="12">
        <f>VLOOKUP($EG31,Data!$B:$CP,Daily!FC$10,0)/FC$27</f>
        <v>6.6979236436704621E-3</v>
      </c>
      <c r="FD31" s="12">
        <f>VLOOKUP($EG31,Data!$B:$CP,Daily!FD$10,0)/FD$27</f>
        <v>6.0162821604501067E-3</v>
      </c>
      <c r="FE31" s="12">
        <f>VLOOKUP($EG31,Data!$B:$CP,Daily!FE$10,0)/FE$27</f>
        <v>6.4575145158414539E-3</v>
      </c>
      <c r="FF31" s="12">
        <f>VLOOKUP($EG31,Data!$B:$CP,Daily!FF$10,0)/FF$27</f>
        <v>7.7122577122577122E-3</v>
      </c>
      <c r="FG31" s="12">
        <f>VLOOKUP($EG31,Data!$B:$CP,Daily!FG$10,0)/FG$27</f>
        <v>6.9233658521729424E-3</v>
      </c>
      <c r="FH31" s="12">
        <f>VLOOKUP($EG31,Data!$B:$CP,Daily!FH$10,0)/FH$27</f>
        <v>7.5532941486095269E-3</v>
      </c>
      <c r="FI31" s="12">
        <f>VLOOKUP($EG31,Data!$B:$CP,Daily!FI$10,0)/FI$27</f>
        <v>7.4434420428384322E-3</v>
      </c>
      <c r="FJ31" s="12">
        <f>VLOOKUP($EG31,Data!$B:$CP,Daily!FJ$10,0)/FJ$27</f>
        <v>7.0637018941007244E-3</v>
      </c>
      <c r="FK31" s="12">
        <f>VLOOKUP($EG31,Data!$B:$CP,Daily!FK$10,0)/FK$27</f>
        <v>6.8152219940716356E-3</v>
      </c>
      <c r="FL31" s="12">
        <f>VLOOKUP($EG31,Data!$B:$CP,Daily!FL$10,0)/FL$27</f>
        <v>6.661591168633422E-3</v>
      </c>
      <c r="FM31" s="12">
        <f>VLOOKUP($EG31,Data!$B:$CP,Daily!FM$10,0)/FM$27</f>
        <v>7.0232733721369185E-3</v>
      </c>
      <c r="FN31" s="12">
        <f>VLOOKUP($EG31,Data!$B:$CP,Daily!FN$10,0)/FN$27</f>
        <v>7.0228736573192743E-3</v>
      </c>
      <c r="FO31" s="12">
        <f>VLOOKUP($EG31,Data!$B:$CP,Daily!FO$10,0)/FO$27</f>
        <v>6.9050386271962806E-3</v>
      </c>
      <c r="FP31" s="12">
        <f>VLOOKUP($EG31,Data!$B:$CP,Daily!FP$10,0)/FP$27</f>
        <v>7.0510220780237217E-3</v>
      </c>
      <c r="FQ31" s="12">
        <f>VLOOKUP($EG31,Data!$B:$CP,Daily!FQ$10,0)/FQ$27</f>
        <v>7.0379253485234597E-3</v>
      </c>
      <c r="FR31" s="12">
        <f>VLOOKUP($EG31,Data!$B:$CP,Daily!FR$10,0)/FR$27</f>
        <v>6.6133067289451206E-3</v>
      </c>
      <c r="FS31" s="12">
        <f>VLOOKUP($EG31,Data!$B:$CP,Daily!FS$10,0)/FS$27</f>
        <v>6.8643056108237165E-3</v>
      </c>
      <c r="FT31" s="12">
        <f>VLOOKUP($EG31,Data!$B:$CP,Daily!FT$10,0)/FT$27</f>
        <v>7.6975709887102291E-3</v>
      </c>
      <c r="FU31" s="12">
        <f>VLOOKUP($EG31,Data!$B:$CP,Daily!FU$10,0)/FU$27</f>
        <v>7.2525597269624577E-3</v>
      </c>
      <c r="FV31" s="12">
        <f>VLOOKUP($EG31,Data!$B:$CP,Daily!FV$10,0)/FV$27</f>
        <v>7.2124634231461012E-3</v>
      </c>
      <c r="FW31" s="12">
        <f>VLOOKUP($EG31,Data!$B:$CP,Daily!FW$10,0)/FW$27</f>
        <v>7.2226601322869189E-3</v>
      </c>
      <c r="FX31" s="12">
        <f>VLOOKUP($EG31,Data!$B:$CP,Daily!FX$10,0)/FX$27</f>
        <v>6.5974808146876925E-3</v>
      </c>
      <c r="FY31" s="12">
        <f>VLOOKUP($EG31,Data!$B:$CP,Daily!FY$10,0)/FY$27</f>
        <v>6.5981825365468193E-3</v>
      </c>
      <c r="FZ31" s="12">
        <f>VLOOKUP($EG31,Data!$B:$CP,Daily!FZ$10,0)/FZ$27</f>
        <v>7.2749246609743849E-3</v>
      </c>
      <c r="GA31" s="12">
        <f>VLOOKUP($EG31,Data!$B:$CP,Daily!GA$10,0)/GA$27</f>
        <v>7.6096097921796316E-3</v>
      </c>
      <c r="GB31" s="12">
        <f>VLOOKUP($EG31,Data!$B:$CP,Daily!GB$10,0)/GB$27</f>
        <v>7.6725036268159618E-3</v>
      </c>
      <c r="GC31" s="12">
        <f>VLOOKUP($EG31,Data!$B:$CP,Daily!GC$10,0)/GC$27</f>
        <v>7.2289574853988941E-3</v>
      </c>
      <c r="GD31" s="12">
        <f>VLOOKUP($EG31,Data!$B:$CP,Daily!GD$10,0)/GD$27</f>
        <v>6.9139359020525745E-3</v>
      </c>
      <c r="GE31" s="12">
        <f>VLOOKUP($EG31,Data!$B:$CP,Daily!GE$10,0)/GE$27</f>
        <v>7.2567675695374206E-3</v>
      </c>
      <c r="GF31" s="12">
        <f>VLOOKUP($EG31,Data!$B:$CP,Daily!GF$10,0)/GF$27</f>
        <v>6.7376058824482124E-3</v>
      </c>
      <c r="GG31" s="12">
        <f>VLOOKUP($EG31,Data!$B:$CP,Daily!GG$10,0)/GG$27</f>
        <v>6.9919005462422299E-3</v>
      </c>
      <c r="GH31" s="12">
        <f>VLOOKUP($EG31,Data!$B:$CP,Daily!GH$10,0)/GH$27</f>
        <v>7.4702819142103338E-3</v>
      </c>
      <c r="GI31" s="12">
        <f>VLOOKUP($EG31,Data!$B:$CP,Daily!GI$10,0)/GI$27</f>
        <v>7.5418214171175555E-3</v>
      </c>
      <c r="GJ31" s="12">
        <f>VLOOKUP($EG31,Data!$B:$CP,Daily!GJ$10,0)/GJ$27</f>
        <v>6.8566285154560936E-3</v>
      </c>
      <c r="GK31" s="12">
        <f>VLOOKUP($EG31,Data!$B:$CP,Daily!GK$10,0)/GK$27</f>
        <v>7.3018490166058183E-3</v>
      </c>
      <c r="GL31" s="12">
        <f>VLOOKUP($EG31,Data!$B:$CP,Daily!GL$10,0)/GL$27</f>
        <v>7.2320841551610782E-3</v>
      </c>
      <c r="GM31" s="12">
        <f>VLOOKUP($EG31,Data!$B:$CP,Daily!GM$10,0)/GM$27</f>
        <v>6.8617676382616852E-3</v>
      </c>
      <c r="GN31" s="12">
        <f>VLOOKUP($EG31,Data!$B:$CP,Daily!GN$10,0)/GN$27</f>
        <v>6.9358236090309869E-3</v>
      </c>
      <c r="GO31" s="12">
        <f>VLOOKUP($EG31,Data!$B:$CP,Daily!GO$10,0)/GO$27</f>
        <v>7.687440683328061E-3</v>
      </c>
      <c r="GP31" s="12">
        <f>VLOOKUP($EG31,Data!$B:$CP,Daily!GP$10,0)/GP$27</f>
        <v>7.2969362003402951E-3</v>
      </c>
      <c r="GQ31" s="12">
        <f>VLOOKUP($EG31,Data!$B:$CP,Daily!GQ$10,0)/GQ$27</f>
        <v>7.4712964513667917E-3</v>
      </c>
      <c r="GR31" s="12">
        <f>VLOOKUP($EG31,Data!$B:$CP,Daily!GR$10,0)/GR$27</f>
        <v>7.7150630900425466E-3</v>
      </c>
      <c r="GS31" s="12">
        <f>VLOOKUP($EG31,Data!$B:$CP,Daily!GS$10,0)/GS$27</f>
        <v>7.084098988476532E-3</v>
      </c>
      <c r="GT31" s="12">
        <f>VLOOKUP($EG31,Data!$B:$CP,Daily!GT$10,0)/GT$27</f>
        <v>6.9576432256312788E-3</v>
      </c>
      <c r="GU31" s="12">
        <f>VLOOKUP($EG31,Data!$B:$CP,Daily!GU$10,0)/GU$27</f>
        <v>7.582241146389594E-3</v>
      </c>
      <c r="GV31" s="12">
        <f>VLOOKUP($EG31,Data!$B:$CP,Daily!GV$10,0)/GV$27</f>
        <v>7.777848614286105E-3</v>
      </c>
      <c r="GW31" s="12">
        <f>VLOOKUP($EG31,Data!$B:$CP,Daily!GW$10,0)/GW$27</f>
        <v>7.228749374601039E-3</v>
      </c>
      <c r="GX31" s="12">
        <f>VLOOKUP($EG31,Data!$B:$CP,Daily!GX$10,0)/GX$27</f>
        <v>7.5457601793051925E-3</v>
      </c>
      <c r="GY31" s="12">
        <f>VLOOKUP($EG31,Data!$B:$CP,Daily!GY$10,0)/GY$27</f>
        <v>7.245510005297425E-3</v>
      </c>
      <c r="GZ31" s="12">
        <f>VLOOKUP($EG31,Data!$B:$CP,Daily!GZ$10,0)/GZ$27</f>
        <v>6.7525822535873092E-3</v>
      </c>
      <c r="HA31" s="12">
        <f>VLOOKUP($EG31,Data!$B:$CP,Daily!HA$10,0)/HA$27</f>
        <v>6.9244776691585203E-3</v>
      </c>
      <c r="HB31" s="12">
        <f>VLOOKUP($EG31,Data!$B:$CP,Daily!HB$10,0)/HB$27</f>
        <v>6.6173315365910578E-3</v>
      </c>
      <c r="HC31" s="12">
        <f>VLOOKUP($EG31,Data!$B:$CP,Daily!HC$10,0)/HC$27</f>
        <v>7.1596027198708159E-3</v>
      </c>
      <c r="HD31" s="12">
        <f>VLOOKUP($EG31,Data!$B:$CP,Daily!HD$10,0)/HD$27</f>
        <v>7.4486263856635851E-3</v>
      </c>
      <c r="HE31" s="12">
        <f>VLOOKUP($EG31,Data!$B:$CP,Daily!HE$10,0)/HE$27</f>
        <v>7.0272905379924391E-3</v>
      </c>
      <c r="HF31" s="12">
        <f>VLOOKUP($EG31,Data!$B:$CP,Daily!HF$10,0)/HF$27</f>
        <v>7.1942446043165471E-3</v>
      </c>
      <c r="HG31" s="12">
        <f>VLOOKUP($EG31,Data!$B:$CP,Daily!HG$10,0)/HG$27</f>
        <v>6.8817708420541501E-3</v>
      </c>
      <c r="HH31" s="12">
        <f>VLOOKUP($EG31,Data!$B:$CP,Daily!HH$10,0)/HH$27</f>
        <v>7.2986288533758905E-3</v>
      </c>
      <c r="HI31" s="12">
        <f>VLOOKUP($EG31,Data!$B:$CP,Daily!HI$10,0)/HI$27</f>
        <v>6.3022365554338327E-3</v>
      </c>
      <c r="HJ31" s="12">
        <f>VLOOKUP($EG31,Data!$B:$CP,Daily!HJ$10,0)/HJ$27</f>
        <v>7.5082790910129043E-3</v>
      </c>
      <c r="HK31" s="12">
        <f>VLOOKUP($EG31,Data!$B:$CP,Daily!HK$10,0)/HK$27</f>
        <v>7.3707519414498235E-3</v>
      </c>
      <c r="HL31" s="12">
        <f>VLOOKUP($EG31,Data!$B:$CP,Daily!HL$10,0)/HL$27</f>
        <v>7.0799339092022023E-3</v>
      </c>
      <c r="HM31" s="12">
        <f>VLOOKUP($EG31,Data!$B:$CP,Daily!HM$10,0)/HM$27</f>
        <v>7.3920833730059116E-3</v>
      </c>
      <c r="HN31" s="12">
        <f>VLOOKUP($EG31,Data!$B:$CP,Daily!HN$10,0)/HN$27</f>
        <v>6.8898679849172155E-3</v>
      </c>
      <c r="HO31" s="12">
        <f>VLOOKUP($EG31,Data!$B:$CP,Daily!HO$10,0)/HO$27</f>
        <v>6.9828841203128725E-3</v>
      </c>
      <c r="HP31" s="12">
        <f>VLOOKUP($EG31,Data!$B:$CP,Daily!HP$10,0)/HP$27</f>
        <v>6.7450466063984265E-3</v>
      </c>
      <c r="HQ31" s="12">
        <f>VLOOKUP($EG31,Data!$B:$CP,Daily!HQ$10,0)/HQ$27</f>
        <v>8.5341317593660912E-3</v>
      </c>
      <c r="HR31" s="12">
        <f>VLOOKUP($EG31,Data!$B:$CP,Daily!HR$10,0)/HR$27</f>
        <v>7.3345833894477306E-3</v>
      </c>
      <c r="HS31" s="12">
        <f>VLOOKUP($EG31,Data!$B:$CP,Daily!HS$10,0)/HS$27</f>
        <v>7.6907159608221821E-3</v>
      </c>
      <c r="HT31" s="12">
        <f>VLOOKUP($EG31,Data!$B:$CP,Daily!HT$10,0)/HT$27</f>
        <v>7.0436725217924573E-3</v>
      </c>
      <c r="HU31" s="13"/>
      <c r="HV31" s="40">
        <f t="shared" si="216"/>
        <v>6.7509739615071243E-3</v>
      </c>
      <c r="HW31" s="40">
        <f t="shared" si="217"/>
        <v>7.3345833894477306E-3</v>
      </c>
      <c r="HX31" s="40">
        <f t="shared" si="218"/>
        <v>5.8360942794060625E-4</v>
      </c>
      <c r="HY31" s="40">
        <f t="shared" si="219"/>
        <v>7.7722904604031855E-3</v>
      </c>
      <c r="HZ31" s="40">
        <f t="shared" si="220"/>
        <v>6.3132668905516694E-3</v>
      </c>
      <c r="IA31" s="43"/>
      <c r="IB31" s="12">
        <f t="shared" si="202"/>
        <v>3.7246799758026251E-4</v>
      </c>
      <c r="IC31" s="12">
        <f t="shared" ref="IC31:IC33" si="245">SUMPRODUCT(HM31:HS31,HM$27:HS$27)/SUM(HM$27:HS$27)</f>
        <v>7.3356585268338839E-3</v>
      </c>
      <c r="ID31" s="12">
        <f t="shared" ref="ID31:ID33" si="246">SUMPRODUCT(GQ31:HS31,GQ$27:HS$27)/SUM(GQ$27:HS$27)</f>
        <v>7.2061152447601947E-3</v>
      </c>
      <c r="IE31" s="1"/>
      <c r="IF31" s="7" t="s">
        <v>343</v>
      </c>
      <c r="IG31" s="7" t="s">
        <v>22</v>
      </c>
      <c r="IH31" s="12">
        <f>VLOOKUP($IF31,Data!$B:$CP,Daily!IH$10,0)/IH$27</f>
        <v>1.4364257764128981E-2</v>
      </c>
      <c r="II31" s="12">
        <f>VLOOKUP($IF31,Data!$B:$CP,Daily!II$10,0)/II$27</f>
        <v>1.6481481481481482E-2</v>
      </c>
      <c r="IJ31" s="12">
        <f>VLOOKUP($IF31,Data!$B:$CP,Daily!IJ$10,0)/IJ$27</f>
        <v>1.627077351431306E-2</v>
      </c>
      <c r="IK31" s="12">
        <f>VLOOKUP($IF31,Data!$B:$CP,Daily!IK$10,0)/IK$27</f>
        <v>1.6015673591242691E-2</v>
      </c>
      <c r="IL31" s="12">
        <f>VLOOKUP($IF31,Data!$B:$CP,Daily!IL$10,0)/IL$27</f>
        <v>1.5188261686776209E-2</v>
      </c>
      <c r="IM31" s="12">
        <f>VLOOKUP($IF31,Data!$B:$CP,Daily!IM$10,0)/IM$27</f>
        <v>1.5303090332805072E-2</v>
      </c>
      <c r="IN31" s="12">
        <f>VLOOKUP($IF31,Data!$B:$CP,Daily!IN$10,0)/IN$27</f>
        <v>1.5152881753404889E-2</v>
      </c>
      <c r="IO31" s="12">
        <f>VLOOKUP($IF31,Data!$B:$CP,Daily!IO$10,0)/IO$27</f>
        <v>1.6607507798214478E-2</v>
      </c>
      <c r="IP31" s="12">
        <f>VLOOKUP($IF31,Data!$B:$CP,Daily!IP$10,0)/IP$27</f>
        <v>1.6237464543363188E-2</v>
      </c>
      <c r="IQ31" s="12">
        <f>VLOOKUP($IF31,Data!$B:$CP,Daily!IQ$10,0)/IQ$27</f>
        <v>1.7628205128205128E-2</v>
      </c>
      <c r="IR31" s="12">
        <f>VLOOKUP($IF31,Data!$B:$CP,Daily!IR$10,0)/IR$27</f>
        <v>1.5976943078224365E-2</v>
      </c>
      <c r="IS31" s="12">
        <f>VLOOKUP($IF31,Data!$B:$CP,Daily!IS$10,0)/IS$27</f>
        <v>1.5966754155730532E-2</v>
      </c>
      <c r="IT31" s="12">
        <f>VLOOKUP($IF31,Data!$B:$CP,Daily!IT$10,0)/IT$27</f>
        <v>1.4691581907540278E-2</v>
      </c>
      <c r="IU31" s="12">
        <f>VLOOKUP($IF31,Data!$B:$CP,Daily!IU$10,0)/IU$27</f>
        <v>1.4805873078439101E-2</v>
      </c>
      <c r="IV31" s="12">
        <f>VLOOKUP($IF31,Data!$B:$CP,Daily!IV$10,0)/IV$27</f>
        <v>1.4654890415439974E-2</v>
      </c>
      <c r="IW31" s="12">
        <f>VLOOKUP($IF31,Data!$B:$CP,Daily!IW$10,0)/IW$27</f>
        <v>1.4265530285766373E-2</v>
      </c>
      <c r="IX31" s="12">
        <f>VLOOKUP($IF31,Data!$B:$CP,Daily!IX$10,0)/IX$27</f>
        <v>1.6250553996158958E-2</v>
      </c>
      <c r="IY31" s="12">
        <f>VLOOKUP($IF31,Data!$B:$CP,Daily!IY$10,0)/IY$27</f>
        <v>1.4889217134416544E-2</v>
      </c>
      <c r="IZ31" s="12">
        <f>VLOOKUP($IF31,Data!$B:$CP,Daily!IZ$10,0)/IZ$27</f>
        <v>1.4703420568048658E-2</v>
      </c>
      <c r="JA31" s="12">
        <f>VLOOKUP($IF31,Data!$B:$CP,Daily!JA$10,0)/JA$27</f>
        <v>1.5281523249162376E-2</v>
      </c>
      <c r="JB31" s="12">
        <f>VLOOKUP($IF31,Data!$B:$CP,Daily!JB$10,0)/JB$27</f>
        <v>1.5295033139238468E-2</v>
      </c>
      <c r="JC31" s="12">
        <f>VLOOKUP($IF31,Data!$B:$CP,Daily!JC$10,0)/JC$27</f>
        <v>1.4653505647705302E-2</v>
      </c>
      <c r="JD31" s="12">
        <f>VLOOKUP($IF31,Data!$B:$CP,Daily!JD$10,0)/JD$27</f>
        <v>1.5323949286213437E-2</v>
      </c>
      <c r="JE31" s="12">
        <f>VLOOKUP($IF31,Data!$B:$CP,Daily!JE$10,0)/JE$27</f>
        <v>1.5867518811195417E-2</v>
      </c>
      <c r="JF31" s="12">
        <f>VLOOKUP($IF31,Data!$B:$CP,Daily!JF$10,0)/JF$27</f>
        <v>1.5293229628171048E-2</v>
      </c>
      <c r="JG31" s="12">
        <f>VLOOKUP($IF31,Data!$B:$CP,Daily!JG$10,0)/JG$27</f>
        <v>1.5432906094690033E-2</v>
      </c>
      <c r="JH31" s="12">
        <f>VLOOKUP($IF31,Data!$B:$CP,Daily!JH$10,0)/JH$27</f>
        <v>1.5034582209522793E-2</v>
      </c>
      <c r="JI31" s="12">
        <f>VLOOKUP($IF31,Data!$B:$CP,Daily!JI$10,0)/JI$27</f>
        <v>1.619795798254817E-2</v>
      </c>
      <c r="JJ31" s="12">
        <f>VLOOKUP($IF31,Data!$B:$CP,Daily!JJ$10,0)/JJ$27</f>
        <v>1.3898131558740721E-2</v>
      </c>
      <c r="JK31" s="12">
        <f>VLOOKUP($IF31,Data!$B:$CP,Daily!JK$10,0)/JK$27</f>
        <v>1.3752499943821488E-2</v>
      </c>
      <c r="JL31" s="12">
        <f>VLOOKUP($IF31,Data!$B:$CP,Daily!JL$10,0)/JL$27</f>
        <v>1.5539201811491651E-2</v>
      </c>
      <c r="JM31" s="12">
        <f>VLOOKUP($IF31,Data!$B:$CP,Daily!JM$10,0)/JM$27</f>
        <v>1.5640960163432072E-2</v>
      </c>
      <c r="JN31" s="12">
        <f>VLOOKUP($IF31,Data!$B:$CP,Daily!JN$10,0)/JN$27</f>
        <v>1.6168778917722792E-2</v>
      </c>
      <c r="JO31" s="12">
        <f>VLOOKUP($IF31,Data!$B:$CP,Daily!JO$10,0)/JO$27</f>
        <v>1.5863345067244336E-2</v>
      </c>
      <c r="JP31" s="12">
        <f>VLOOKUP($IF31,Data!$B:$CP,Daily!JP$10,0)/JP$27</f>
        <v>1.6014109347442681E-2</v>
      </c>
      <c r="JQ31" s="12">
        <f>VLOOKUP($IF31,Data!$B:$CP,Daily!JQ$10,0)/JQ$27</f>
        <v>1.5848936989154797E-2</v>
      </c>
      <c r="JR31" s="12">
        <f>VLOOKUP($IF31,Data!$B:$CP,Daily!JR$10,0)/JR$27</f>
        <v>1.5173752485560079E-2</v>
      </c>
      <c r="JS31" s="12">
        <f>VLOOKUP($IF31,Data!$B:$CP,Daily!JS$10,0)/JS$27</f>
        <v>1.6028285209192694E-2</v>
      </c>
      <c r="JT31" s="12">
        <f>VLOOKUP($IF31,Data!$B:$CP,Daily!JT$10,0)/JT$27</f>
        <v>1.6516713732186248E-2</v>
      </c>
      <c r="JU31" s="12">
        <f>VLOOKUP($IF31,Data!$B:$CP,Daily!JU$10,0)/JU$27</f>
        <v>1.5042774300970316E-2</v>
      </c>
      <c r="JV31" s="12">
        <f>VLOOKUP($IF31,Data!$B:$CP,Daily!JV$10,0)/JV$27</f>
        <v>1.6967587557102457E-2</v>
      </c>
      <c r="JW31" s="12">
        <f>VLOOKUP($IF31,Data!$B:$CP,Daily!JW$10,0)/JW$27</f>
        <v>1.4843292512157243E-2</v>
      </c>
      <c r="JX31" s="12">
        <f>VLOOKUP($IF31,Data!$B:$CP,Daily!JX$10,0)/JX$27</f>
        <v>1.5609177801378151E-2</v>
      </c>
      <c r="JY31" s="12">
        <f>VLOOKUP($IF31,Data!$B:$CP,Daily!JY$10,0)/JY$27</f>
        <v>1.4636085778893224E-2</v>
      </c>
      <c r="JZ31" s="12">
        <f>VLOOKUP($IF31,Data!$B:$CP,Daily!JZ$10,0)/JZ$27</f>
        <v>1.563783408100082E-2</v>
      </c>
      <c r="KA31" s="12">
        <f>VLOOKUP($IF31,Data!$B:$CP,Daily!KA$10,0)/KA$27</f>
        <v>1.6486732570239335E-2</v>
      </c>
      <c r="KB31" s="12">
        <f>VLOOKUP($IF31,Data!$B:$CP,Daily!KB$10,0)/KB$27</f>
        <v>1.5148031043403277E-2</v>
      </c>
      <c r="KC31" s="12">
        <f>VLOOKUP($IF31,Data!$B:$CP,Daily!KC$10,0)/KC$27</f>
        <v>1.6572534669742529E-2</v>
      </c>
      <c r="KD31" s="12">
        <f>VLOOKUP($IF31,Data!$B:$CP,Daily!KD$10,0)/KD$27</f>
        <v>1.5459307525233168E-2</v>
      </c>
      <c r="KE31" s="12">
        <f>VLOOKUP($IF31,Data!$B:$CP,Daily!KE$10,0)/KE$27</f>
        <v>1.7135041676343835E-2</v>
      </c>
      <c r="KF31" s="12">
        <f>VLOOKUP($IF31,Data!$B:$CP,Daily!KF$10,0)/KF$27</f>
        <v>1.5380586176519606E-2</v>
      </c>
      <c r="KG31" s="12">
        <f>VLOOKUP($IF31,Data!$B:$CP,Daily!KG$10,0)/KG$27</f>
        <v>1.5238331216898443E-2</v>
      </c>
      <c r="KH31" s="12">
        <f>VLOOKUP($IF31,Data!$B:$CP,Daily!KH$10,0)/KH$27</f>
        <v>1.5921555592487951E-2</v>
      </c>
      <c r="KI31" s="12">
        <f>VLOOKUP($IF31,Data!$B:$CP,Daily!KI$10,0)/KI$27</f>
        <v>1.5763011278706347E-2</v>
      </c>
      <c r="KJ31" s="12">
        <f>VLOOKUP($IF31,Data!$B:$CP,Daily!KJ$10,0)/KJ$27</f>
        <v>1.4336917562724014E-2</v>
      </c>
      <c r="KK31" s="12">
        <f>VLOOKUP($IF31,Data!$B:$CP,Daily!KK$10,0)/KK$27</f>
        <v>1.4244392293838346E-2</v>
      </c>
      <c r="KL31" s="12">
        <f>VLOOKUP($IF31,Data!$B:$CP,Daily!KL$10,0)/KL$27</f>
        <v>1.4449159370467852E-2</v>
      </c>
      <c r="KM31" s="12">
        <f>VLOOKUP($IF31,Data!$B:$CP,Daily!KM$10,0)/KM$27</f>
        <v>1.4809179662736148E-2</v>
      </c>
      <c r="KN31" s="12">
        <f>VLOOKUP($IF31,Data!$B:$CP,Daily!KN$10,0)/KN$27</f>
        <v>1.5543702346280965E-2</v>
      </c>
      <c r="KO31" s="12">
        <f>VLOOKUP($IF31,Data!$B:$CP,Daily!KO$10,0)/KO$27</f>
        <v>1.6435799899519127E-2</v>
      </c>
      <c r="KP31" s="12">
        <f>VLOOKUP($IF31,Data!$B:$CP,Daily!KP$10,0)/KP$27</f>
        <v>1.5024290769507587E-2</v>
      </c>
      <c r="KQ31" s="12">
        <f>VLOOKUP($IF31,Data!$B:$CP,Daily!KQ$10,0)/KQ$27</f>
        <v>1.6371038092468742E-2</v>
      </c>
      <c r="KR31" s="12">
        <f>VLOOKUP($IF31,Data!$B:$CP,Daily!KR$10,0)/KR$27</f>
        <v>1.7583321903716913E-2</v>
      </c>
      <c r="KS31" s="12">
        <f>VLOOKUP($IF31,Data!$B:$CP,Daily!KS$10,0)/KS$27</f>
        <v>1.4933761541549578E-2</v>
      </c>
      <c r="KT31" s="12">
        <f>VLOOKUP($IF31,Data!$B:$CP,Daily!KT$10,0)/KT$27</f>
        <v>1.5827125582965791E-2</v>
      </c>
      <c r="KU31" s="12">
        <f>VLOOKUP($IF31,Data!$B:$CP,Daily!KU$10,0)/KU$27</f>
        <v>1.6140763119615084E-2</v>
      </c>
      <c r="KV31" s="12">
        <f>VLOOKUP($IF31,Data!$B:$CP,Daily!KV$10,0)/KV$27</f>
        <v>1.4983590681659224E-2</v>
      </c>
      <c r="KW31" s="12">
        <f>VLOOKUP($IF31,Data!$B:$CP,Daily!KW$10,0)/KW$27</f>
        <v>1.6362575580778613E-2</v>
      </c>
      <c r="KX31" s="12">
        <f>VLOOKUP($IF31,Data!$B:$CP,Daily!KX$10,0)/KX$27</f>
        <v>1.6349219324777241E-2</v>
      </c>
      <c r="KY31" s="12">
        <f>VLOOKUP($IF31,Data!$B:$CP,Daily!KY$10,0)/KY$27</f>
        <v>1.4153005464480874E-2</v>
      </c>
      <c r="KZ31" s="12">
        <f>VLOOKUP($IF31,Data!$B:$CP,Daily!KZ$10,0)/KZ$27</f>
        <v>1.5204443215802568E-2</v>
      </c>
      <c r="LA31" s="12">
        <f>VLOOKUP($IF31,Data!$B:$CP,Daily!LA$10,0)/LA$27</f>
        <v>1.5168552766944995E-2</v>
      </c>
      <c r="LB31" s="12">
        <f>VLOOKUP($IF31,Data!$B:$CP,Daily!LB$10,0)/LB$27</f>
        <v>1.6930868119025499E-2</v>
      </c>
      <c r="LC31" s="12">
        <f>VLOOKUP($IF31,Data!$B:$CP,Daily!LC$10,0)/LC$27</f>
        <v>1.7660965095257962E-2</v>
      </c>
      <c r="LD31" s="12">
        <f>VLOOKUP($IF31,Data!$B:$CP,Daily!LD$10,0)/LD$27</f>
        <v>1.5384161105533574E-2</v>
      </c>
      <c r="LE31" s="12">
        <f>VLOOKUP($IF31,Data!$B:$CP,Daily!LE$10,0)/LE$27</f>
        <v>1.5824860610036077E-2</v>
      </c>
      <c r="LF31" s="12">
        <f>VLOOKUP($IF31,Data!$B:$CP,Daily!LF$10,0)/LF$27</f>
        <v>1.546555279437424E-2</v>
      </c>
      <c r="LG31" s="12">
        <f>VLOOKUP($IF31,Data!$B:$CP,Daily!LG$10,0)/LG$27</f>
        <v>1.4503212589626596E-2</v>
      </c>
      <c r="LH31" s="12">
        <f>VLOOKUP($IF31,Data!$B:$CP,Daily!LH$10,0)/LH$27</f>
        <v>1.5616065619023208E-2</v>
      </c>
      <c r="LI31" s="12">
        <f>VLOOKUP($IF31,Data!$B:$CP,Daily!LI$10,0)/LI$27</f>
        <v>1.5964653902798234E-2</v>
      </c>
      <c r="LJ31" s="12">
        <f>VLOOKUP($IF31,Data!$B:$CP,Daily!LJ$10,0)/LJ$27</f>
        <v>1.5579100240947949E-2</v>
      </c>
      <c r="LK31" s="12">
        <f>VLOOKUP($IF31,Data!$B:$CP,Daily!LK$10,0)/LK$27</f>
        <v>1.7022715743193733E-2</v>
      </c>
      <c r="LL31" s="12">
        <f>VLOOKUP($IF31,Data!$B:$CP,Daily!LL$10,0)/LL$27</f>
        <v>1.4920359432298519E-2</v>
      </c>
      <c r="LM31" s="12">
        <f>VLOOKUP($IF31,Data!$B:$CP,Daily!LM$10,0)/LM$27</f>
        <v>1.5618382041507835E-2</v>
      </c>
      <c r="LN31" s="12">
        <f>VLOOKUP($IF31,Data!$B:$CP,Daily!LN$10,0)/LN$27</f>
        <v>1.5445459889904334E-2</v>
      </c>
      <c r="LO31" s="12">
        <f>VLOOKUP($IF31,Data!$B:$CP,Daily!LO$10,0)/LO$27</f>
        <v>1.5103358218148668E-2</v>
      </c>
      <c r="LP31" s="12">
        <f>VLOOKUP($IF31,Data!$B:$CP,Daily!LP$10,0)/LP$27</f>
        <v>1.6110437790061782E-2</v>
      </c>
      <c r="LQ31" s="12">
        <f>VLOOKUP($IF31,Data!$B:$CP,Daily!LQ$10,0)/LQ$27</f>
        <v>1.5959018815880209E-2</v>
      </c>
      <c r="LR31" s="12">
        <f>VLOOKUP($IF31,Data!$B:$CP,Daily!LR$10,0)/LR$27</f>
        <v>1.5249382161312065E-2</v>
      </c>
      <c r="LS31" s="12">
        <f>VLOOKUP($IF31,Data!$B:$CP,Daily!LS$10,0)/LS$27</f>
        <v>1.5616191227872365E-2</v>
      </c>
      <c r="LU31" s="40">
        <f t="shared" si="236"/>
        <v>1.5034582209522793E-2</v>
      </c>
      <c r="LV31" s="40">
        <f t="shared" si="237"/>
        <v>1.6110437790061782E-2</v>
      </c>
      <c r="LW31" s="40">
        <f t="shared" si="238"/>
        <v>1.075855580538989E-3</v>
      </c>
      <c r="LX31" s="40">
        <f t="shared" si="239"/>
        <v>1.6917329475466023E-2</v>
      </c>
      <c r="LY31" s="40">
        <f t="shared" si="240"/>
        <v>1.4227690524118552E-2</v>
      </c>
      <c r="LZ31" s="45"/>
      <c r="MA31" s="12">
        <f t="shared" si="223"/>
        <v>7.7708654749079529E-4</v>
      </c>
      <c r="MB31" s="12">
        <f t="shared" si="241"/>
        <v>1.546551682988727E-2</v>
      </c>
      <c r="MC31" s="12">
        <f t="shared" si="242"/>
        <v>1.5705705003856311E-2</v>
      </c>
      <c r="MD31" s="1"/>
    </row>
    <row r="32" spans="4:342" x14ac:dyDescent="0.35">
      <c r="D32" s="59" t="s">
        <v>344</v>
      </c>
      <c r="E32" s="53" t="str">
        <f>VLOOKUP($D32,'Metric Nature'!$C:$D,2,0)&amp;IF(($F32&lt;(EA32)),"Below",IF(($F32&gt;(DZ32)),"Above","Within"))</f>
        <v>NegativeWithin</v>
      </c>
      <c r="F32" s="49">
        <f t="shared" si="229"/>
        <v>1.3139866729937642E-2</v>
      </c>
      <c r="G32" s="77">
        <f t="shared" si="191"/>
        <v>1.2957297599592724E-2</v>
      </c>
      <c r="H32" s="48">
        <f t="shared" si="230"/>
        <v>1.4090062294367321E-2</v>
      </c>
      <c r="I32" s="74">
        <f t="shared" si="204"/>
        <v>1.2918600753943745E-2</v>
      </c>
      <c r="J32" s="48">
        <f t="shared" si="193"/>
        <v>1.7127704478857707E-2</v>
      </c>
      <c r="K32" s="49">
        <f t="shared" si="205"/>
        <v>7.1730102877888319E-4</v>
      </c>
      <c r="L32" s="50"/>
      <c r="M32" s="53" t="str">
        <f>VLOOKUP($D32,'Metric Nature'!$C:$D,2,0)&amp;IF(($N32&lt;(HZ32)),"Below",IF(($N32&gt;(HY32)),"Above","Within"))</f>
        <v>NegativeWithin</v>
      </c>
      <c r="N32" s="49">
        <f t="shared" si="224"/>
        <v>1.1441587454553419E-2</v>
      </c>
      <c r="O32" s="49">
        <f t="shared" si="225"/>
        <v>1.1146277351961369E-2</v>
      </c>
      <c r="P32" s="55">
        <f t="shared" si="226"/>
        <v>2.6494056559617622E-2</v>
      </c>
      <c r="Q32" s="49">
        <f t="shared" si="227"/>
        <v>1.1034336320767236E-2</v>
      </c>
      <c r="R32" s="48">
        <f t="shared" si="228"/>
        <v>3.6907623797882004E-2</v>
      </c>
      <c r="S32" s="49">
        <f t="shared" si="208"/>
        <v>6.396385504553716E-4</v>
      </c>
      <c r="T32" s="50"/>
      <c r="U32" s="53" t="str">
        <f>VLOOKUP($D32,'Metric Nature'!$C:$D,2,0)&amp;IF(($V32&lt;(LY32)),"Below",IF(($V32&gt;(LX32)),"Above","Within"))</f>
        <v>NegativeWithin</v>
      </c>
      <c r="V32" s="49">
        <f t="shared" si="231"/>
        <v>1.8604126733566356E-2</v>
      </c>
      <c r="W32" s="49">
        <f t="shared" si="209"/>
        <v>1.8759099117733633E-2</v>
      </c>
      <c r="X32" s="48">
        <f t="shared" si="232"/>
        <v>-8.2611847826304617E-3</v>
      </c>
      <c r="Y32" s="49">
        <f t="shared" si="211"/>
        <v>1.8891719447495736E-2</v>
      </c>
      <c r="Z32" s="48">
        <f t="shared" si="196"/>
        <v>-1.5223215373733678E-2</v>
      </c>
      <c r="AA32" s="49">
        <f t="shared" si="212"/>
        <v>1.0613817460105052E-3</v>
      </c>
      <c r="AB32" s="50"/>
      <c r="AC32" s="46" t="s">
        <v>345</v>
      </c>
      <c r="AI32" s="7" t="s">
        <v>344</v>
      </c>
      <c r="AJ32" s="12">
        <f>(VLOOKUP($EG32,Data!$B:$CP,Daily!EI$10,0)+VLOOKUP($IF32,Data!$B:$CP,Daily!IH$10,0))/AJ$27</f>
        <v>1.1634798895197904E-2</v>
      </c>
      <c r="AK32" s="12">
        <f>(VLOOKUP($EG32,Data!$B:$CP,Daily!EJ$10,0)+VLOOKUP($IF32,Data!$B:$CP,Daily!II$10,0))/AK$27</f>
        <v>1.2455134427413712E-2</v>
      </c>
      <c r="AL32" s="12">
        <f>(VLOOKUP($EG32,Data!$B:$CP,Daily!EK$10,0)+VLOOKUP($IF32,Data!$B:$CP,Daily!IJ$10,0))/AL$27</f>
        <v>1.4175882043180621E-2</v>
      </c>
      <c r="AM32" s="12">
        <f>(VLOOKUP($EG32,Data!$B:$CP,Daily!EL$10,0)+VLOOKUP($IF32,Data!$B:$CP,Daily!IK$10,0))/AM$27</f>
        <v>1.2533479335296468E-2</v>
      </c>
      <c r="AN32" s="12">
        <f>(VLOOKUP($EG32,Data!$B:$CP,Daily!EM$10,0)+VLOOKUP($IF32,Data!$B:$CP,Daily!IL$10,0))/AN$27</f>
        <v>1.3263021021454886E-2</v>
      </c>
      <c r="AO32" s="12">
        <f>(VLOOKUP($EG32,Data!$B:$CP,Daily!EN$10,0)+VLOOKUP($IF32,Data!$B:$CP,Daily!IM$10,0))/AO$27</f>
        <v>1.2770643080274324E-2</v>
      </c>
      <c r="AP32" s="12">
        <f>(VLOOKUP($EG32,Data!$B:$CP,Daily!EO$10,0)+VLOOKUP($IF32,Data!$B:$CP,Daily!IN$10,0))/AP$27</f>
        <v>1.271722264250965E-2</v>
      </c>
      <c r="AQ32" s="12">
        <f>(VLOOKUP($EG32,Data!$B:$CP,Daily!EP$10,0)+VLOOKUP($IF32,Data!$B:$CP,Daily!IO$10,0))/AQ$27</f>
        <v>1.2994837382750419E-2</v>
      </c>
      <c r="AR32" s="12">
        <f>(VLOOKUP($EG32,Data!$B:$CP,Daily!EQ$10,0)+VLOOKUP($IF32,Data!$B:$CP,Daily!IP$10,0))/AR$27</f>
        <v>1.2353573347662548E-2</v>
      </c>
      <c r="AS32" s="12">
        <f>(VLOOKUP($EG32,Data!$B:$CP,Daily!ER$10,0)+VLOOKUP($IF32,Data!$B:$CP,Daily!IQ$10,0))/AS$27</f>
        <v>1.4503064027611466E-2</v>
      </c>
      <c r="AT32" s="12">
        <f>(VLOOKUP($EG32,Data!$B:$CP,Daily!ES$10,0)+VLOOKUP($IF32,Data!$B:$CP,Daily!IR$10,0))/AT$27</f>
        <v>1.2766020797820472E-2</v>
      </c>
      <c r="AU32" s="12">
        <f>(VLOOKUP($EG32,Data!$B:$CP,Daily!ET$10,0)+VLOOKUP($IF32,Data!$B:$CP,Daily!IS$10,0))/AU$27</f>
        <v>1.242111395190783E-2</v>
      </c>
      <c r="AV32" s="12">
        <f>(VLOOKUP($EG32,Data!$B:$CP,Daily!EU$10,0)+VLOOKUP($IF32,Data!$B:$CP,Daily!IT$10,0))/AV$27</f>
        <v>1.2140659010733319E-2</v>
      </c>
      <c r="AW32" s="12">
        <f>(VLOOKUP($EG32,Data!$B:$CP,Daily!EV$10,0)+VLOOKUP($IF32,Data!$B:$CP,Daily!IU$10,0))/AW$27</f>
        <v>1.1296544586361819E-2</v>
      </c>
      <c r="AX32" s="12">
        <f>(VLOOKUP($EG32,Data!$B:$CP,Daily!EW$10,0)+VLOOKUP($IF32,Data!$B:$CP,Daily!IV$10,0))/AX$27</f>
        <v>1.1134504818203904E-2</v>
      </c>
      <c r="AY32" s="12">
        <f>(VLOOKUP($EG32,Data!$B:$CP,Daily!EX$10,0)+VLOOKUP($IF32,Data!$B:$CP,Daily!IW$10,0))/AY$27</f>
        <v>1.1673046708384401E-2</v>
      </c>
      <c r="AZ32" s="12">
        <f>(VLOOKUP($EG32,Data!$B:$CP,Daily!EY$10,0)+VLOOKUP($IF32,Data!$B:$CP,Daily!IX$10,0))/AZ$27</f>
        <v>1.300778334577247E-2</v>
      </c>
      <c r="BA32" s="12">
        <f>(VLOOKUP($EG32,Data!$B:$CP,Daily!EZ$10,0)+VLOOKUP($IF32,Data!$B:$CP,Daily!IY$10,0))/BA$27</f>
        <v>1.2875189934743193E-2</v>
      </c>
      <c r="BB32" s="12">
        <f>(VLOOKUP($EG32,Data!$B:$CP,Daily!FA$10,0)+VLOOKUP($IF32,Data!$B:$CP,Daily!IZ$10,0))/BB$27</f>
        <v>1.2507191798734243E-2</v>
      </c>
      <c r="BC32" s="12">
        <f>(VLOOKUP($EG32,Data!$B:$CP,Daily!FB$10,0)+VLOOKUP($IF32,Data!$B:$CP,Daily!JA$10,0))/BC$27</f>
        <v>1.3074731252428442E-2</v>
      </c>
      <c r="BD32" s="12">
        <f>(VLOOKUP($EG32,Data!$B:$CP,Daily!FC$10,0)+VLOOKUP($IF32,Data!$B:$CP,Daily!JB$10,0))/BD$27</f>
        <v>1.1658700632390384E-2</v>
      </c>
      <c r="BE32" s="12">
        <f>(VLOOKUP($EG32,Data!$B:$CP,Daily!FD$10,0)+VLOOKUP($IF32,Data!$B:$CP,Daily!JC$10,0))/BE$27</f>
        <v>1.2651015051495148E-2</v>
      </c>
      <c r="BF32" s="12">
        <f>(VLOOKUP($EG32,Data!$B:$CP,Daily!FE$10,0)+VLOOKUP($IF32,Data!$B:$CP,Daily!JD$10,0))/BF$27</f>
        <v>1.227930086061574E-2</v>
      </c>
      <c r="BG32" s="12">
        <f>(VLOOKUP($EG32,Data!$B:$CP,Daily!FF$10,0)+VLOOKUP($IF32,Data!$B:$CP,Daily!JE$10,0))/BG$27</f>
        <v>1.3943585429586011E-2</v>
      </c>
      <c r="BH32" s="12">
        <f>(VLOOKUP($EG32,Data!$B:$CP,Daily!FG$10,0)+VLOOKUP($IF32,Data!$B:$CP,Daily!JF$10,0))/BH$27</f>
        <v>1.3095256555381537E-2</v>
      </c>
      <c r="BI32" s="12">
        <f>(VLOOKUP($EG32,Data!$B:$CP,Daily!FH$10,0)+VLOOKUP($IF32,Data!$B:$CP,Daily!JG$10,0))/BI$27</f>
        <v>1.2790015970673262E-2</v>
      </c>
      <c r="BJ32" s="12">
        <f>(VLOOKUP($EG32,Data!$B:$CP,Daily!FI$10,0)+VLOOKUP($IF32,Data!$B:$CP,Daily!JH$10,0))/BJ$27</f>
        <v>1.2820033172459376E-2</v>
      </c>
      <c r="BK32" s="12">
        <f>(VLOOKUP($EG32,Data!$B:$CP,Daily!FJ$10,0)+VLOOKUP($IF32,Data!$B:$CP,Daily!JI$10,0))/BK$27</f>
        <v>1.2622463581990973E-2</v>
      </c>
      <c r="BL32" s="12">
        <f>(VLOOKUP($EG32,Data!$B:$CP,Daily!FK$10,0)+VLOOKUP($IF32,Data!$B:$CP,Daily!JJ$10,0))/BL$27</f>
        <v>1.2190146805414324E-2</v>
      </c>
      <c r="BM32" s="12">
        <f>(VLOOKUP($EG32,Data!$B:$CP,Daily!FL$10,0)+VLOOKUP($IF32,Data!$B:$CP,Daily!JK$10,0))/BM$27</f>
        <v>1.1359794804651237E-2</v>
      </c>
      <c r="BN32" s="12">
        <f>(VLOOKUP($EG32,Data!$B:$CP,Daily!FM$10,0)+VLOOKUP($IF32,Data!$B:$CP,Daily!JL$10,0))/BN$27</f>
        <v>1.3126771511086393E-2</v>
      </c>
      <c r="BO32" s="12">
        <f>(VLOOKUP($EG32,Data!$B:$CP,Daily!FN$10,0)+VLOOKUP($IF32,Data!$B:$CP,Daily!JM$10,0))/BO$27</f>
        <v>1.2975563442367249E-2</v>
      </c>
      <c r="BP32" s="12">
        <f>(VLOOKUP($EG32,Data!$B:$CP,Daily!FO$10,0)+VLOOKUP($IF32,Data!$B:$CP,Daily!JN$10,0))/BP$27</f>
        <v>1.243210762436483E-2</v>
      </c>
      <c r="BQ32" s="12">
        <f>(VLOOKUP($EG32,Data!$B:$CP,Daily!FP$10,0)+VLOOKUP($IF32,Data!$B:$CP,Daily!JO$10,0))/BQ$27</f>
        <v>1.2766210653294603E-2</v>
      </c>
      <c r="BR32" s="12">
        <f>(VLOOKUP($EG32,Data!$B:$CP,Daily!FQ$10,0)+VLOOKUP($IF32,Data!$B:$CP,Daily!JP$10,0))/BR$27</f>
        <v>1.3424649748500952E-2</v>
      </c>
      <c r="BS32" s="12">
        <f>(VLOOKUP($EG32,Data!$B:$CP,Daily!FR$10,0)+VLOOKUP($IF32,Data!$B:$CP,Daily!JQ$10,0))/BS$27</f>
        <v>1.280060744803826E-2</v>
      </c>
      <c r="BT32" s="12">
        <f>(VLOOKUP($EG32,Data!$B:$CP,Daily!FS$10,0)+VLOOKUP($IF32,Data!$B:$CP,Daily!JR$10,0))/BT$27</f>
        <v>1.2132778163312515E-2</v>
      </c>
      <c r="BU32" s="12">
        <f>(VLOOKUP($EG32,Data!$B:$CP,Daily!FT$10,0)+VLOOKUP($IF32,Data!$B:$CP,Daily!JS$10,0))/BU$27</f>
        <v>1.3566337088985974E-2</v>
      </c>
      <c r="BV32" s="12">
        <f>(VLOOKUP($EG32,Data!$B:$CP,Daily!FU$10,0)+VLOOKUP($IF32,Data!$B:$CP,Daily!JT$10,0))/BV$27</f>
        <v>1.3464182430190111E-2</v>
      </c>
      <c r="BW32" s="12">
        <f>(VLOOKUP($EG32,Data!$B:$CP,Daily!FV$10,0)+VLOOKUP($IF32,Data!$B:$CP,Daily!JU$10,0))/BW$27</f>
        <v>1.2866255073847938E-2</v>
      </c>
      <c r="BX32" s="12">
        <f>(VLOOKUP($EG32,Data!$B:$CP,Daily!FW$10,0)+VLOOKUP($IF32,Data!$B:$CP,Daily!JV$10,0))/BX$27</f>
        <v>1.3551194850545957E-2</v>
      </c>
      <c r="BY32" s="12">
        <f>(VLOOKUP($EG32,Data!$B:$CP,Daily!FX$10,0)+VLOOKUP($IF32,Data!$B:$CP,Daily!JW$10,0))/BY$27</f>
        <v>1.2511593339434551E-2</v>
      </c>
      <c r="BZ32" s="12">
        <f>(VLOOKUP($EG32,Data!$B:$CP,Daily!FY$10,0)+VLOOKUP($IF32,Data!$B:$CP,Daily!JX$10,0))/BZ$27</f>
        <v>1.2434221948167793E-2</v>
      </c>
      <c r="CA32" s="12">
        <f>(VLOOKUP($EG32,Data!$B:$CP,Daily!FZ$10,0)+VLOOKUP($IF32,Data!$B:$CP,Daily!JY$10,0))/CA$27</f>
        <v>1.1612302957648195E-2</v>
      </c>
      <c r="CB32" s="12">
        <f>(VLOOKUP($EG32,Data!$B:$CP,Daily!GA$10,0)+VLOOKUP($IF32,Data!$B:$CP,Daily!JZ$10,0))/CB$27</f>
        <v>1.3663738540028387E-2</v>
      </c>
      <c r="CC32" s="12">
        <f>(VLOOKUP($EG32,Data!$B:$CP,Daily!GB$10,0)+VLOOKUP($IF32,Data!$B:$CP,Daily!KA$10,0))/CC$27</f>
        <v>1.5205933112551891E-2</v>
      </c>
      <c r="CD32" s="12">
        <f>(VLOOKUP($EG32,Data!$B:$CP,Daily!GC$10,0)+VLOOKUP($IF32,Data!$B:$CP,Daily!KB$10,0))/CD$27</f>
        <v>1.3291472527179528E-2</v>
      </c>
      <c r="CE32" s="12">
        <f>(VLOOKUP($EG32,Data!$B:$CP,Daily!GD$10,0)+VLOOKUP($IF32,Data!$B:$CP,Daily!KC$10,0))/CE$27</f>
        <v>1.2970407799456594E-2</v>
      </c>
      <c r="CF32" s="12">
        <f>(VLOOKUP($EG32,Data!$B:$CP,Daily!GE$10,0)+VLOOKUP($IF32,Data!$B:$CP,Daily!KD$10,0))/CF$27</f>
        <v>1.2493801477969546E-2</v>
      </c>
      <c r="CG32" s="12">
        <f>(VLOOKUP($EG32,Data!$B:$CP,Daily!GF$10,0)+VLOOKUP($IF32,Data!$B:$CP,Daily!KE$10,0))/CG$27</f>
        <v>1.1933159513551162E-2</v>
      </c>
      <c r="CH32" s="12">
        <f>(VLOOKUP($EG32,Data!$B:$CP,Daily!GG$10,0)+VLOOKUP($IF32,Data!$B:$CP,Daily!KF$10,0))/CH$27</f>
        <v>1.1904353101427378E-2</v>
      </c>
      <c r="CI32" s="12">
        <f>(VLOOKUP($EG32,Data!$B:$CP,Daily!GH$10,0)+VLOOKUP($IF32,Data!$B:$CP,Daily!KG$10,0))/CI$27</f>
        <v>1.2810140237324703E-2</v>
      </c>
      <c r="CJ32" s="12">
        <f>(VLOOKUP($EG32,Data!$B:$CP,Daily!GI$10,0)+VLOOKUP($IF32,Data!$B:$CP,Daily!KH$10,0))/CJ$27</f>
        <v>1.3704574503337383E-2</v>
      </c>
      <c r="CK32" s="12">
        <f>(VLOOKUP($EG32,Data!$B:$CP,Daily!GJ$10,0)+VLOOKUP($IF32,Data!$B:$CP,Daily!KI$10,0))/CK$27</f>
        <v>1.3236430493751498E-2</v>
      </c>
      <c r="CL32" s="12">
        <f>(VLOOKUP($EG32,Data!$B:$CP,Daily!GK$10,0)+VLOOKUP($IF32,Data!$B:$CP,Daily!KJ$10,0))/CL$27</f>
        <v>1.2520841451651027E-2</v>
      </c>
      <c r="CM32" s="12">
        <f>(VLOOKUP($EG32,Data!$B:$CP,Daily!GL$10,0)+VLOOKUP($IF32,Data!$B:$CP,Daily!KK$10,0))/CM$27</f>
        <v>1.2837938905978681E-2</v>
      </c>
      <c r="CN32" s="12">
        <f>(VLOOKUP($EG32,Data!$B:$CP,Daily!GM$10,0)+VLOOKUP($IF32,Data!$B:$CP,Daily!KL$10,0))/CN$27</f>
        <v>1.2471981148341858E-2</v>
      </c>
      <c r="CO32" s="12">
        <f>(VLOOKUP($EG32,Data!$B:$CP,Daily!GN$10,0)+VLOOKUP($IF32,Data!$B:$CP,Daily!KM$10,0))/CO$27</f>
        <v>1.2514151460187225E-2</v>
      </c>
      <c r="CP32" s="12">
        <f>(VLOOKUP($EG32,Data!$B:$CP,Daily!GO$10,0)+VLOOKUP($IF32,Data!$B:$CP,Daily!KN$10,0))/CP$27</f>
        <v>1.3549832919953106E-2</v>
      </c>
      <c r="CQ32" s="12">
        <f>(VLOOKUP($EG32,Data!$B:$CP,Daily!GP$10,0)+VLOOKUP($IF32,Data!$B:$CP,Daily!KO$10,0))/CQ$27</f>
        <v>1.292479880800783E-2</v>
      </c>
      <c r="CR32" s="12">
        <f>(VLOOKUP($EG32,Data!$B:$CP,Daily!GQ$10,0)+VLOOKUP($IF32,Data!$B:$CP,Daily!KP$10,0))/CR$27</f>
        <v>1.300204510594785E-2</v>
      </c>
      <c r="CS32" s="12">
        <f>(VLOOKUP($EG32,Data!$B:$CP,Daily!GR$10,0)+VLOOKUP($IF32,Data!$B:$CP,Daily!KQ$10,0))/CS$27</f>
        <v>1.3361961144000668E-2</v>
      </c>
      <c r="CT32" s="12">
        <f>(VLOOKUP($EG32,Data!$B:$CP,Daily!GS$10,0)+VLOOKUP($IF32,Data!$B:$CP,Daily!KR$10,0))/CT$27</f>
        <v>1.2621556048210421E-2</v>
      </c>
      <c r="CU32" s="12">
        <f>(VLOOKUP($EG32,Data!$B:$CP,Daily!GT$10,0)+VLOOKUP($IF32,Data!$B:$CP,Daily!KS$10,0))/CU$27</f>
        <v>1.2388787599616031E-2</v>
      </c>
      <c r="CV32" s="12">
        <f>(VLOOKUP($EG32,Data!$B:$CP,Daily!GU$10,0)+VLOOKUP($IF32,Data!$B:$CP,Daily!KT$10,0))/CV$27</f>
        <v>1.2750966784976427E-2</v>
      </c>
      <c r="CW32" s="12">
        <f>(VLOOKUP($EG32,Data!$B:$CP,Daily!GV$10,0)+VLOOKUP($IF32,Data!$B:$CP,Daily!KU$10,0))/CW$27</f>
        <v>1.3995479123582073E-2</v>
      </c>
      <c r="CX32" s="12">
        <f>(VLOOKUP($EG32,Data!$B:$CP,Daily!GW$10,0)+VLOOKUP($IF32,Data!$B:$CP,Daily!KV$10,0))/CX$27</f>
        <v>1.2926192031352058E-2</v>
      </c>
      <c r="CY32" s="12">
        <f>(VLOOKUP($EG32,Data!$B:$CP,Daily!GX$10,0)+VLOOKUP($IF32,Data!$B:$CP,Daily!KW$10,0))/CY$27</f>
        <v>1.3320857542058379E-2</v>
      </c>
      <c r="CZ32" s="12">
        <f>(VLOOKUP($EG32,Data!$B:$CP,Daily!GY$10,0)+VLOOKUP($IF32,Data!$B:$CP,Daily!KX$10,0))/CZ$27</f>
        <v>1.2866128518183651E-2</v>
      </c>
      <c r="DA32" s="12">
        <f>(VLOOKUP($EG32,Data!$B:$CP,Daily!GZ$10,0)+VLOOKUP($IF32,Data!$B:$CP,Daily!KY$10,0))/DA$27</f>
        <v>1.2764075792474872E-2</v>
      </c>
      <c r="DB32" s="12">
        <f>(VLOOKUP($EG32,Data!$B:$CP,Daily!HA$10,0)+VLOOKUP($IF32,Data!$B:$CP,Daily!KZ$10,0))/DB$27</f>
        <v>1.2697046648767567E-2</v>
      </c>
      <c r="DC32" s="12">
        <f>(VLOOKUP($EG32,Data!$B:$CP,Daily!HB$10,0)+VLOOKUP($IF32,Data!$B:$CP,Daily!LA$10,0))/DC$27</f>
        <v>1.1928076504609746E-2</v>
      </c>
      <c r="DD32" s="12">
        <f>(VLOOKUP($EG32,Data!$B:$CP,Daily!HC$10,0)+VLOOKUP($IF32,Data!$B:$CP,Daily!LB$10,0))/DD$27</f>
        <v>1.3659396342806785E-2</v>
      </c>
      <c r="DE32" s="12">
        <f>(VLOOKUP($EG32,Data!$B:$CP,Daily!HD$10,0)+VLOOKUP($IF32,Data!$B:$CP,Daily!LC$10,0))/DE$27</f>
        <v>1.3185513427067369E-2</v>
      </c>
      <c r="DF32" s="12">
        <f>(VLOOKUP($EG32,Data!$B:$CP,Daily!HE$10,0)+VLOOKUP($IF32,Data!$B:$CP,Daily!LD$10,0))/DF$27</f>
        <v>1.3795280008416032E-2</v>
      </c>
      <c r="DG32" s="12">
        <f>(VLOOKUP($EG32,Data!$B:$CP,Daily!HF$10,0)+VLOOKUP($IF32,Data!$B:$CP,Daily!LE$10,0))/DG$27</f>
        <v>1.3442590966734953E-2</v>
      </c>
      <c r="DH32" s="12">
        <f>(VLOOKUP($EG32,Data!$B:$CP,Daily!HG$10,0)+VLOOKUP($IF32,Data!$B:$CP,Daily!LF$10,0))/DH$27</f>
        <v>1.2195432117605168E-2</v>
      </c>
      <c r="DI32" s="12">
        <f>(VLOOKUP($EG32,Data!$B:$CP,Daily!HH$10,0)+VLOOKUP($IF32,Data!$B:$CP,Daily!LG$10,0))/DI$27</f>
        <v>1.2775887322688617E-2</v>
      </c>
      <c r="DJ32" s="12">
        <f>(VLOOKUP($EG32,Data!$B:$CP,Daily!HI$10,0)+VLOOKUP($IF32,Data!$B:$CP,Daily!LH$10,0))/DJ$27</f>
        <v>1.183870468435593E-2</v>
      </c>
      <c r="DK32" s="12">
        <f>(VLOOKUP($EG32,Data!$B:$CP,Daily!HJ$10,0)+VLOOKUP($IF32,Data!$B:$CP,Daily!LI$10,0))/DK$27</f>
        <v>1.319101802436814E-2</v>
      </c>
      <c r="DL32" s="12">
        <f>(VLOOKUP($EG32,Data!$B:$CP,Daily!HK$10,0)+VLOOKUP($IF32,Data!$B:$CP,Daily!LJ$10,0))/DL$27</f>
        <v>1.275219783694896E-2</v>
      </c>
      <c r="DM32" s="12">
        <f>(VLOOKUP($EG32,Data!$B:$CP,Daily!HL$10,0)+VLOOKUP($IF32,Data!$B:$CP,Daily!LK$10,0))/DM$27</f>
        <v>1.3421672981331793E-2</v>
      </c>
      <c r="DN32" s="12">
        <f>(VLOOKUP($EG32,Data!$B:$CP,Daily!HM$10,0)+VLOOKUP($IF32,Data!$B:$CP,Daily!LL$10,0))/DN$27</f>
        <v>1.2707269986512575E-2</v>
      </c>
      <c r="DO32" s="12">
        <f>(VLOOKUP($EG32,Data!$B:$CP,Daily!HN$10,0)+VLOOKUP($IF32,Data!$B:$CP,Daily!LM$10,0))/DO$27</f>
        <v>1.3172235543237942E-2</v>
      </c>
      <c r="DP32" s="12">
        <f>(VLOOKUP($EG32,Data!$B:$CP,Daily!HO$10,0)+VLOOKUP($IF32,Data!$B:$CP,Daily!LN$10,0))/DP$27</f>
        <v>1.2244897959183673E-2</v>
      </c>
      <c r="DQ32" s="12">
        <f>(VLOOKUP($EG32,Data!$B:$CP,Daily!HP$10,0)+VLOOKUP($IF32,Data!$B:$CP,Daily!LO$10,0))/DQ$27</f>
        <v>1.2360609671510129E-2</v>
      </c>
      <c r="DR32" s="12">
        <f>(VLOOKUP($EG32,Data!$B:$CP,Daily!HQ$10,0)+VLOOKUP($IF32,Data!$B:$CP,Daily!LP$10,0))/DR$27</f>
        <v>1.4895243039033322E-2</v>
      </c>
      <c r="DS32" s="12">
        <f>(VLOOKUP($EG32,Data!$B:$CP,Daily!HR$10,0)+VLOOKUP($IF32,Data!$B:$CP,Daily!LQ$10,0))/DS$27</f>
        <v>1.2915216329873525E-2</v>
      </c>
      <c r="DT32" s="12">
        <f>(VLOOKUP($EG32,Data!$B:$CP,Daily!HS$10,0)+VLOOKUP($IF32,Data!$B:$CP,Daily!LR$10,0))/DT$27</f>
        <v>1.2652382711488733E-2</v>
      </c>
      <c r="DU32" s="12">
        <f>(VLOOKUP($EG32,Data!$B:$CP,Daily!HT$10,0)+VLOOKUP($IF32,Data!$B:$CP,Daily!LS$10,0))/DU$27</f>
        <v>1.3139866729937642E-2</v>
      </c>
      <c r="DV32" s="14"/>
      <c r="DW32" s="12">
        <f t="shared" si="213"/>
        <v>1.2434221948167793E-2</v>
      </c>
      <c r="DX32" s="12">
        <f t="shared" si="214"/>
        <v>1.319101802436814E-2</v>
      </c>
      <c r="DY32" s="12">
        <f t="shared" si="233"/>
        <v>7.5679607620034693E-4</v>
      </c>
      <c r="DZ32" s="12">
        <f t="shared" si="234"/>
        <v>1.37586150815184E-2</v>
      </c>
      <c r="EA32" s="12">
        <f t="shared" si="235"/>
        <v>1.1866624891017533E-2</v>
      </c>
      <c r="EB32" s="14"/>
      <c r="EC32" s="12">
        <f t="shared" si="200"/>
        <v>7.1730102877888319E-4</v>
      </c>
      <c r="ED32" s="12">
        <f t="shared" si="243"/>
        <v>1.2957297599592724E-2</v>
      </c>
      <c r="EE32" s="12">
        <f t="shared" si="244"/>
        <v>1.2918600753943745E-2</v>
      </c>
      <c r="EF32" s="1"/>
      <c r="EG32" s="7" t="s">
        <v>346</v>
      </c>
      <c r="EH32" s="7" t="s">
        <v>23</v>
      </c>
      <c r="EI32" s="12">
        <f>VLOOKUP($EG32,Data!$B:$CP,Daily!EI$10,0)/EI$27</f>
        <v>9.8020882032102234E-3</v>
      </c>
      <c r="EJ32" s="12">
        <f>VLOOKUP($EG32,Data!$B:$CP,Daily!EJ$10,0)/EJ$27</f>
        <v>1.0604794172960386E-2</v>
      </c>
      <c r="EK32" s="12">
        <f>VLOOKUP($EG32,Data!$B:$CP,Daily!EK$10,0)/EK$27</f>
        <v>1.2237600281622293E-2</v>
      </c>
      <c r="EL32" s="12">
        <f>VLOOKUP($EG32,Data!$B:$CP,Daily!EL$10,0)/EL$27</f>
        <v>1.0892992369080211E-2</v>
      </c>
      <c r="EM32" s="12">
        <f>VLOOKUP($EG32,Data!$B:$CP,Daily!EM$10,0)/EM$27</f>
        <v>1.1750312962330716E-2</v>
      </c>
      <c r="EN32" s="12">
        <f>VLOOKUP($EG32,Data!$B:$CP,Daily!EN$10,0)/EN$27</f>
        <v>1.0882431856563393E-2</v>
      </c>
      <c r="EO32" s="12">
        <f>VLOOKUP($EG32,Data!$B:$CP,Daily!EO$10,0)/EO$27</f>
        <v>1.0771874657208674E-2</v>
      </c>
      <c r="EP32" s="12">
        <f>VLOOKUP($EG32,Data!$B:$CP,Daily!EP$10,0)/EP$27</f>
        <v>1.0879612195572839E-2</v>
      </c>
      <c r="EQ32" s="12">
        <f>VLOOKUP($EG32,Data!$B:$CP,Daily!EQ$10,0)/EQ$27</f>
        <v>1.0472167384859227E-2</v>
      </c>
      <c r="ER32" s="12">
        <f>VLOOKUP($EG32,Data!$B:$CP,Daily!ER$10,0)/ER$27</f>
        <v>1.269856014862982E-2</v>
      </c>
      <c r="ES32" s="12">
        <f>VLOOKUP($EG32,Data!$B:$CP,Daily!ES$10,0)/ES$27</f>
        <v>1.1120874829134935E-2</v>
      </c>
      <c r="ET32" s="12">
        <f>VLOOKUP($EG32,Data!$B:$CP,Daily!ET$10,0)/ET$27</f>
        <v>1.0880350070811319E-2</v>
      </c>
      <c r="EU32" s="12">
        <f>VLOOKUP($EG32,Data!$B:$CP,Daily!EU$10,0)/EU$27</f>
        <v>1.0399993433311171E-2</v>
      </c>
      <c r="EV32" s="12">
        <f>VLOOKUP($EG32,Data!$B:$CP,Daily!EV$10,0)/EV$27</f>
        <v>9.4083114475513666E-3</v>
      </c>
      <c r="EW32" s="12">
        <f>VLOOKUP($EG32,Data!$B:$CP,Daily!EW$10,0)/EW$27</f>
        <v>9.4181072833802379E-3</v>
      </c>
      <c r="EX32" s="12">
        <f>VLOOKUP($EG32,Data!$B:$CP,Daily!EX$10,0)/EX$27</f>
        <v>9.7572365581507243E-3</v>
      </c>
      <c r="EY32" s="12">
        <f>VLOOKUP($EG32,Data!$B:$CP,Daily!EY$10,0)/EY$27</f>
        <v>1.1428304005990266E-2</v>
      </c>
      <c r="EZ32" s="12">
        <f>VLOOKUP($EG32,Data!$B:$CP,Daily!EZ$10,0)/EZ$27</f>
        <v>1.1203250603139255E-2</v>
      </c>
      <c r="FA32" s="12">
        <f>VLOOKUP($EG32,Data!$B:$CP,Daily!FA$10,0)/FA$27</f>
        <v>1.0477329006916574E-2</v>
      </c>
      <c r="FB32" s="12">
        <f>VLOOKUP($EG32,Data!$B:$CP,Daily!FB$10,0)/FB$27</f>
        <v>1.0636399935433994E-2</v>
      </c>
      <c r="FC32" s="12">
        <f>VLOOKUP($EG32,Data!$B:$CP,Daily!FC$10,0)/FC$27</f>
        <v>1.006363027461487E-2</v>
      </c>
      <c r="FD32" s="12">
        <f>VLOOKUP($EG32,Data!$B:$CP,Daily!FD$10,0)/FD$27</f>
        <v>1.0751319045989543E-2</v>
      </c>
      <c r="FE32" s="12">
        <f>VLOOKUP($EG32,Data!$B:$CP,Daily!FE$10,0)/FE$27</f>
        <v>1.0659162616184872E-2</v>
      </c>
      <c r="FF32" s="12">
        <f>VLOOKUP($EG32,Data!$B:$CP,Daily!FF$10,0)/FF$27</f>
        <v>1.2187512187512187E-2</v>
      </c>
      <c r="FG32" s="12">
        <f>VLOOKUP($EG32,Data!$B:$CP,Daily!FG$10,0)/FG$27</f>
        <v>1.1369750373069934E-2</v>
      </c>
      <c r="FH32" s="12">
        <f>VLOOKUP($EG32,Data!$B:$CP,Daily!FH$10,0)/FH$27</f>
        <v>1.0729011316782174E-2</v>
      </c>
      <c r="FI32" s="12">
        <f>VLOOKUP($EG32,Data!$B:$CP,Daily!FI$10,0)/FI$27</f>
        <v>1.077061996144053E-2</v>
      </c>
      <c r="FJ32" s="12">
        <f>VLOOKUP($EG32,Data!$B:$CP,Daily!FJ$10,0)/FJ$27</f>
        <v>1.0599570874082883E-2</v>
      </c>
      <c r="FK32" s="12">
        <f>VLOOKUP($EG32,Data!$B:$CP,Daily!FK$10,0)/FK$27</f>
        <v>1.0298735229025016E-2</v>
      </c>
      <c r="FL32" s="12">
        <f>VLOOKUP($EG32,Data!$B:$CP,Daily!FL$10,0)/FL$27</f>
        <v>9.6081997490448188E-3</v>
      </c>
      <c r="FM32" s="12">
        <f>VLOOKUP($EG32,Data!$B:$CP,Daily!FM$10,0)/FM$27</f>
        <v>1.1518168330304546E-2</v>
      </c>
      <c r="FN32" s="12">
        <f>VLOOKUP($EG32,Data!$B:$CP,Daily!FN$10,0)/FN$27</f>
        <v>1.1037353402444198E-2</v>
      </c>
      <c r="FO32" s="12">
        <f>VLOOKUP($EG32,Data!$B:$CP,Daily!FO$10,0)/FO$27</f>
        <v>1.0186641143091544E-2</v>
      </c>
      <c r="FP32" s="12">
        <f>VLOOKUP($EG32,Data!$B:$CP,Daily!FP$10,0)/FP$27</f>
        <v>1.0679701452183256E-2</v>
      </c>
      <c r="FQ32" s="12">
        <f>VLOOKUP($EG32,Data!$B:$CP,Daily!FQ$10,0)/FQ$27</f>
        <v>1.1310148403537701E-2</v>
      </c>
      <c r="FR32" s="12">
        <f>VLOOKUP($EG32,Data!$B:$CP,Daily!FR$10,0)/FR$27</f>
        <v>1.041501333998443E-2</v>
      </c>
      <c r="FS32" s="12">
        <f>VLOOKUP($EG32,Data!$B:$CP,Daily!FS$10,0)/FS$27</f>
        <v>1.0216107012764394E-2</v>
      </c>
      <c r="FT32" s="12">
        <f>VLOOKUP($EG32,Data!$B:$CP,Daily!FT$10,0)/FT$27</f>
        <v>1.1878967575170107E-2</v>
      </c>
      <c r="FU32" s="12">
        <f>VLOOKUP($EG32,Data!$B:$CP,Daily!FU$10,0)/FU$27</f>
        <v>1.1425122783651044E-2</v>
      </c>
      <c r="FV32" s="12">
        <f>VLOOKUP($EG32,Data!$B:$CP,Daily!FV$10,0)/FV$27</f>
        <v>1.0970819053073351E-2</v>
      </c>
      <c r="FW32" s="12">
        <f>VLOOKUP($EG32,Data!$B:$CP,Daily!FW$10,0)/FW$27</f>
        <v>1.1403749271736523E-2</v>
      </c>
      <c r="FX32" s="12">
        <f>VLOOKUP($EG32,Data!$B:$CP,Daily!FX$10,0)/FX$27</f>
        <v>1.092024738529288E-2</v>
      </c>
      <c r="FY32" s="12">
        <f>VLOOKUP($EG32,Data!$B:$CP,Daily!FY$10,0)/FY$27</f>
        <v>1.0525483998419597E-2</v>
      </c>
      <c r="FZ32" s="12">
        <f>VLOOKUP($EG32,Data!$B:$CP,Daily!FZ$10,0)/FZ$27</f>
        <v>1.0155072827724761E-2</v>
      </c>
      <c r="GA32" s="12">
        <f>VLOOKUP($EG32,Data!$B:$CP,Daily!GA$10,0)/GA$27</f>
        <v>1.1682929547780446E-2</v>
      </c>
      <c r="GB32" s="12">
        <f>VLOOKUP($EG32,Data!$B:$CP,Daily!GB$10,0)/GB$27</f>
        <v>1.3025888314501135E-2</v>
      </c>
      <c r="GC32" s="12">
        <f>VLOOKUP($EG32,Data!$B:$CP,Daily!GC$10,0)/GC$27</f>
        <v>1.148128541798648E-2</v>
      </c>
      <c r="GD32" s="12">
        <f>VLOOKUP($EG32,Data!$B:$CP,Daily!GD$10,0)/GD$27</f>
        <v>1.1075101028287921E-2</v>
      </c>
      <c r="GE32" s="12">
        <f>VLOOKUP($EG32,Data!$B:$CP,Daily!GE$10,0)/GE$27</f>
        <v>1.0924762530995745E-2</v>
      </c>
      <c r="GF32" s="12">
        <f>VLOOKUP($EG32,Data!$B:$CP,Daily!GF$10,0)/GF$27</f>
        <v>1.0624686199245259E-2</v>
      </c>
      <c r="GG32" s="12">
        <f>VLOOKUP($EG32,Data!$B:$CP,Daily!GG$10,0)/GG$27</f>
        <v>1.0307025805236391E-2</v>
      </c>
      <c r="GH32" s="12">
        <f>VLOOKUP($EG32,Data!$B:$CP,Daily!GH$10,0)/GH$27</f>
        <v>1.1185660220748806E-2</v>
      </c>
      <c r="GI32" s="12">
        <f>VLOOKUP($EG32,Data!$B:$CP,Daily!GI$10,0)/GI$27</f>
        <v>1.2124848698027126E-2</v>
      </c>
      <c r="GJ32" s="12">
        <f>VLOOKUP($EG32,Data!$B:$CP,Daily!GJ$10,0)/GJ$27</f>
        <v>1.1127681541814845E-2</v>
      </c>
      <c r="GK32" s="12">
        <f>VLOOKUP($EG32,Data!$B:$CP,Daily!GK$10,0)/GK$27</f>
        <v>1.0835001766576376E-2</v>
      </c>
      <c r="GL32" s="12">
        <f>VLOOKUP($EG32,Data!$B:$CP,Daily!GL$10,0)/GL$27</f>
        <v>1.09377801685494E-2</v>
      </c>
      <c r="GM32" s="12">
        <f>VLOOKUP($EG32,Data!$B:$CP,Daily!GM$10,0)/GM$27</f>
        <v>1.0590078503983847E-2</v>
      </c>
      <c r="GN32" s="12">
        <f>VLOOKUP($EG32,Data!$B:$CP,Daily!GN$10,0)/GN$27</f>
        <v>1.0652015473454056E-2</v>
      </c>
      <c r="GO32" s="12">
        <f>VLOOKUP($EG32,Data!$B:$CP,Daily!GO$10,0)/GO$27</f>
        <v>1.1821153643361806E-2</v>
      </c>
      <c r="GP32" s="12">
        <f>VLOOKUP($EG32,Data!$B:$CP,Daily!GP$10,0)/GP$27</f>
        <v>1.0951113953249363E-2</v>
      </c>
      <c r="GQ32" s="12">
        <f>VLOOKUP($EG32,Data!$B:$CP,Daily!GQ$10,0)/GQ$27</f>
        <v>1.15372448315004E-2</v>
      </c>
      <c r="GR32" s="12">
        <f>VLOOKUP($EG32,Data!$B:$CP,Daily!GR$10,0)/GR$27</f>
        <v>1.1458466482844256E-2</v>
      </c>
      <c r="GS32" s="12">
        <f>VLOOKUP($EG32,Data!$B:$CP,Daily!GS$10,0)/GS$27</f>
        <v>1.0338491129849388E-2</v>
      </c>
      <c r="GT32" s="12">
        <f>VLOOKUP($EG32,Data!$B:$CP,Daily!GT$10,0)/GT$27</f>
        <v>1.023282650013576E-2</v>
      </c>
      <c r="GU32" s="12">
        <f>VLOOKUP($EG32,Data!$B:$CP,Daily!GU$10,0)/GU$27</f>
        <v>1.0701428035902478E-2</v>
      </c>
      <c r="GV32" s="12">
        <f>VLOOKUP($EG32,Data!$B:$CP,Daily!GV$10,0)/GV$27</f>
        <v>1.2158580679241159E-2</v>
      </c>
      <c r="GW32" s="12">
        <f>VLOOKUP($EG32,Data!$B:$CP,Daily!GW$10,0)/GW$27</f>
        <v>1.1248555112744337E-2</v>
      </c>
      <c r="GX32" s="12">
        <f>VLOOKUP($EG32,Data!$B:$CP,Daily!GX$10,0)/GX$27</f>
        <v>1.1538621176275266E-2</v>
      </c>
      <c r="GY32" s="12">
        <f>VLOOKUP($EG32,Data!$B:$CP,Daily!GY$10,0)/GY$27</f>
        <v>1.0936618875920642E-2</v>
      </c>
      <c r="GZ32" s="12">
        <f>VLOOKUP($EG32,Data!$B:$CP,Daily!GZ$10,0)/GZ$27</f>
        <v>1.110347288089872E-2</v>
      </c>
      <c r="HA32" s="12">
        <f>VLOOKUP($EG32,Data!$B:$CP,Daily!HA$10,0)/HA$27</f>
        <v>1.0502523800396141E-2</v>
      </c>
      <c r="HB32" s="12">
        <f>VLOOKUP($EG32,Data!$B:$CP,Daily!HB$10,0)/HB$27</f>
        <v>9.8544789321930552E-3</v>
      </c>
      <c r="HC32" s="12">
        <f>VLOOKUP($EG32,Data!$B:$CP,Daily!HC$10,0)/HC$27</f>
        <v>1.1517621766748703E-2</v>
      </c>
      <c r="HD32" s="12">
        <f>VLOOKUP($EG32,Data!$B:$CP,Daily!HD$10,0)/HD$27</f>
        <v>1.1249616614818384E-2</v>
      </c>
      <c r="HE32" s="12">
        <f>VLOOKUP($EG32,Data!$B:$CP,Daily!HE$10,0)/HE$27</f>
        <v>1.1764273034152265E-2</v>
      </c>
      <c r="HF32" s="12">
        <f>VLOOKUP($EG32,Data!$B:$CP,Daily!HF$10,0)/HF$27</f>
        <v>1.1427157206619047E-2</v>
      </c>
      <c r="HG32" s="12">
        <f>VLOOKUP($EG32,Data!$B:$CP,Daily!HG$10,0)/HG$27</f>
        <v>1.0331028247073992E-2</v>
      </c>
      <c r="HH32" s="12">
        <f>VLOOKUP($EG32,Data!$B:$CP,Daily!HH$10,0)/HH$27</f>
        <v>1.1171221294134011E-2</v>
      </c>
      <c r="HI32" s="12">
        <f>VLOOKUP($EG32,Data!$B:$CP,Daily!HI$10,0)/HI$27</f>
        <v>9.8964808409546905E-3</v>
      </c>
      <c r="HJ32" s="12">
        <f>VLOOKUP($EG32,Data!$B:$CP,Daily!HJ$10,0)/HJ$27</f>
        <v>1.127669293136919E-2</v>
      </c>
      <c r="HK32" s="12">
        <f>VLOOKUP($EG32,Data!$B:$CP,Daily!HK$10,0)/HK$27</f>
        <v>1.0957366073749104E-2</v>
      </c>
      <c r="HL32" s="12">
        <f>VLOOKUP($EG32,Data!$B:$CP,Daily!HL$10,0)/HL$27</f>
        <v>1.1779914218938609E-2</v>
      </c>
      <c r="HM32" s="12">
        <f>VLOOKUP($EG32,Data!$B:$CP,Daily!HM$10,0)/HM$27</f>
        <v>1.0854417505561374E-2</v>
      </c>
      <c r="HN32" s="12">
        <f>VLOOKUP($EG32,Data!$B:$CP,Daily!HN$10,0)/HN$27</f>
        <v>1.159713003607815E-2</v>
      </c>
      <c r="HO32" s="12">
        <f>VLOOKUP($EG32,Data!$B:$CP,Daily!HO$10,0)/HO$27</f>
        <v>1.0297492248093894E-2</v>
      </c>
      <c r="HP32" s="12">
        <f>VLOOKUP($EG32,Data!$B:$CP,Daily!HP$10,0)/HP$27</f>
        <v>1.0609396224647525E-2</v>
      </c>
      <c r="HQ32" s="12">
        <f>VLOOKUP($EG32,Data!$B:$CP,Daily!HQ$10,0)/HQ$27</f>
        <v>1.2844106681414664E-2</v>
      </c>
      <c r="HR32" s="12">
        <f>VLOOKUP($EG32,Data!$B:$CP,Daily!HR$10,0)/HR$27</f>
        <v>1.0887919692527634E-2</v>
      </c>
      <c r="HS32" s="12">
        <f>VLOOKUP($EG32,Data!$B:$CP,Daily!HS$10,0)/HS$27</f>
        <v>1.1122223755000689E-2</v>
      </c>
      <c r="HT32" s="12">
        <f>VLOOKUP($EG32,Data!$B:$CP,Daily!HT$10,0)/HT$27</f>
        <v>1.1441587454553419E-2</v>
      </c>
      <c r="HU32" s="13"/>
      <c r="HV32" s="40">
        <f t="shared" si="216"/>
        <v>1.0525483998419597E-2</v>
      </c>
      <c r="HW32" s="40">
        <f t="shared" si="217"/>
        <v>1.1425122783651044E-2</v>
      </c>
      <c r="HX32" s="40">
        <f t="shared" si="218"/>
        <v>8.9963878523144705E-4</v>
      </c>
      <c r="HY32" s="40">
        <f t="shared" si="219"/>
        <v>1.2099851872574629E-2</v>
      </c>
      <c r="HZ32" s="40">
        <f t="shared" si="220"/>
        <v>9.850754909496013E-3</v>
      </c>
      <c r="IA32" s="43"/>
      <c r="IB32" s="12">
        <f t="shared" si="202"/>
        <v>6.396385504553716E-4</v>
      </c>
      <c r="IC32" s="12">
        <f t="shared" si="245"/>
        <v>1.1146277351961369E-2</v>
      </c>
      <c r="ID32" s="12">
        <f t="shared" si="246"/>
        <v>1.1034336320767236E-2</v>
      </c>
      <c r="IE32" s="1"/>
      <c r="IF32" s="7" t="s">
        <v>347</v>
      </c>
      <c r="IG32" s="7" t="s">
        <v>23</v>
      </c>
      <c r="IH32" s="12">
        <f>VLOOKUP($IF32,Data!$B:$CP,Daily!IH$10,0)/IH$27</f>
        <v>1.7460002971915401E-2</v>
      </c>
      <c r="II32" s="12">
        <f>VLOOKUP($IF32,Data!$B:$CP,Daily!II$10,0)/II$27</f>
        <v>1.8194444444444444E-2</v>
      </c>
      <c r="IJ32" s="12">
        <f>VLOOKUP($IF32,Data!$B:$CP,Daily!IJ$10,0)/IJ$27</f>
        <v>2.0244206618521419E-2</v>
      </c>
      <c r="IK32" s="12">
        <f>VLOOKUP($IF32,Data!$B:$CP,Daily!IK$10,0)/IK$27</f>
        <v>1.7788282124642368E-2</v>
      </c>
      <c r="IL32" s="12">
        <f>VLOOKUP($IF32,Data!$B:$CP,Daily!IL$10,0)/IL$27</f>
        <v>1.8098587279451888E-2</v>
      </c>
      <c r="IM32" s="12">
        <f>VLOOKUP($IF32,Data!$B:$CP,Daily!IM$10,0)/IM$27</f>
        <v>1.8695522979397781E-2</v>
      </c>
      <c r="IN32" s="12">
        <f>VLOOKUP($IF32,Data!$B:$CP,Daily!IN$10,0)/IN$27</f>
        <v>1.8715612879949491E-2</v>
      </c>
      <c r="IO32" s="12">
        <f>VLOOKUP($IF32,Data!$B:$CP,Daily!IO$10,0)/IO$27</f>
        <v>1.9640744326126707E-2</v>
      </c>
      <c r="IP32" s="12">
        <f>VLOOKUP($IF32,Data!$B:$CP,Daily!IP$10,0)/IP$27</f>
        <v>1.8292274361780537E-2</v>
      </c>
      <c r="IQ32" s="12">
        <f>VLOOKUP($IF32,Data!$B:$CP,Daily!IQ$10,0)/IQ$27</f>
        <v>2.0163170163170163E-2</v>
      </c>
      <c r="IR32" s="12">
        <f>VLOOKUP($IF32,Data!$B:$CP,Daily!IR$10,0)/IR$27</f>
        <v>1.8044547476582812E-2</v>
      </c>
      <c r="IS32" s="12">
        <f>VLOOKUP($IF32,Data!$B:$CP,Daily!IS$10,0)/IS$27</f>
        <v>1.7388451443569555E-2</v>
      </c>
      <c r="IT32" s="12">
        <f>VLOOKUP($IF32,Data!$B:$CP,Daily!IT$10,0)/IT$27</f>
        <v>1.7714000367946594E-2</v>
      </c>
      <c r="IU32" s="12">
        <f>VLOOKUP($IF32,Data!$B:$CP,Daily!IU$10,0)/IU$27</f>
        <v>1.7318683484430431E-2</v>
      </c>
      <c r="IV32" s="12">
        <f>VLOOKUP($IF32,Data!$B:$CP,Daily!IV$10,0)/IV$27</f>
        <v>1.6813869807000326E-2</v>
      </c>
      <c r="IW32" s="12">
        <f>VLOOKUP($IF32,Data!$B:$CP,Daily!IW$10,0)/IW$27</f>
        <v>1.784330705072695E-2</v>
      </c>
      <c r="IX32" s="12">
        <f>VLOOKUP($IF32,Data!$B:$CP,Daily!IX$10,0)/IX$27</f>
        <v>1.7993795243019649E-2</v>
      </c>
      <c r="IY32" s="12">
        <f>VLOOKUP($IF32,Data!$B:$CP,Daily!IY$10,0)/IY$27</f>
        <v>1.7932053175775481E-2</v>
      </c>
      <c r="IZ32" s="12">
        <f>VLOOKUP($IF32,Data!$B:$CP,Daily!IZ$10,0)/IZ$27</f>
        <v>1.9139556944366944E-2</v>
      </c>
      <c r="JA32" s="12">
        <f>VLOOKUP($IF32,Data!$B:$CP,Daily!JA$10,0)/JA$27</f>
        <v>2.0892920378088313E-2</v>
      </c>
      <c r="JB32" s="12">
        <f>VLOOKUP($IF32,Data!$B:$CP,Daily!JB$10,0)/JB$27</f>
        <v>1.6770869670217618E-2</v>
      </c>
      <c r="JC32" s="12">
        <f>VLOOKUP($IF32,Data!$B:$CP,Daily!JC$10,0)/JC$27</f>
        <v>1.8723923883178995E-2</v>
      </c>
      <c r="JD32" s="12">
        <f>VLOOKUP($IF32,Data!$B:$CP,Daily!JD$10,0)/JD$27</f>
        <v>1.7495258061295798E-2</v>
      </c>
      <c r="JE32" s="12">
        <f>VLOOKUP($IF32,Data!$B:$CP,Daily!JE$10,0)/JE$27</f>
        <v>1.9614016308283223E-2</v>
      </c>
      <c r="JF32" s="12">
        <f>VLOOKUP($IF32,Data!$B:$CP,Daily!JF$10,0)/JF$27</f>
        <v>1.867349282924748E-2</v>
      </c>
      <c r="JG32" s="12">
        <f>VLOOKUP($IF32,Data!$B:$CP,Daily!JG$10,0)/JG$27</f>
        <v>1.9618100967826315E-2</v>
      </c>
      <c r="JH32" s="12">
        <f>VLOOKUP($IF32,Data!$B:$CP,Daily!JH$10,0)/JH$27</f>
        <v>1.9547627313269422E-2</v>
      </c>
      <c r="JI32" s="12">
        <f>VLOOKUP($IF32,Data!$B:$CP,Daily!JI$10,0)/JI$27</f>
        <v>1.9063947388623045E-2</v>
      </c>
      <c r="JJ32" s="12">
        <f>VLOOKUP($IF32,Data!$B:$CP,Daily!JJ$10,0)/JJ$27</f>
        <v>1.8249296135142052E-2</v>
      </c>
      <c r="JK32" s="12">
        <f>VLOOKUP($IF32,Data!$B:$CP,Daily!JK$10,0)/JK$27</f>
        <v>1.6943439473270264E-2</v>
      </c>
      <c r="JL32" s="12">
        <f>VLOOKUP($IF32,Data!$B:$CP,Daily!JL$10,0)/JL$27</f>
        <v>1.8313048400792526E-2</v>
      </c>
      <c r="JM32" s="12">
        <f>VLOOKUP($IF32,Data!$B:$CP,Daily!JM$10,0)/JM$27</f>
        <v>1.9247957099080695E-2</v>
      </c>
      <c r="JN32" s="12">
        <f>VLOOKUP($IF32,Data!$B:$CP,Daily!JN$10,0)/JN$27</f>
        <v>1.9865218265942466E-2</v>
      </c>
      <c r="JO32" s="12">
        <f>VLOOKUP($IF32,Data!$B:$CP,Daily!JO$10,0)/JO$27</f>
        <v>1.9383518368083764E-2</v>
      </c>
      <c r="JP32" s="12">
        <f>VLOOKUP($IF32,Data!$B:$CP,Daily!JP$10,0)/JP$27</f>
        <v>2.0058788947677837E-2</v>
      </c>
      <c r="JQ32" s="12">
        <f>VLOOKUP($IF32,Data!$B:$CP,Daily!JQ$10,0)/JQ$27</f>
        <v>1.9947019267779111E-2</v>
      </c>
      <c r="JR32" s="12">
        <f>VLOOKUP($IF32,Data!$B:$CP,Daily!JR$10,0)/JR$27</f>
        <v>1.8061736577975572E-2</v>
      </c>
      <c r="JS32" s="12">
        <f>VLOOKUP($IF32,Data!$B:$CP,Daily!JS$10,0)/JS$27</f>
        <v>1.8797878609310547E-2</v>
      </c>
      <c r="JT32" s="12">
        <f>VLOOKUP($IF32,Data!$B:$CP,Daily!JT$10,0)/JT$27</f>
        <v>1.9898863860248243E-2</v>
      </c>
      <c r="JU32" s="12">
        <f>VLOOKUP($IF32,Data!$B:$CP,Daily!JU$10,0)/JU$27</f>
        <v>1.8947005798932076E-2</v>
      </c>
      <c r="JV32" s="12">
        <f>VLOOKUP($IF32,Data!$B:$CP,Daily!JV$10,0)/JV$27</f>
        <v>2.0366543397868173E-2</v>
      </c>
      <c r="JW32" s="12">
        <f>VLOOKUP($IF32,Data!$B:$CP,Daily!JW$10,0)/JW$27</f>
        <v>1.7516612775924843E-2</v>
      </c>
      <c r="JX32" s="12">
        <f>VLOOKUP($IF32,Data!$B:$CP,Daily!JX$10,0)/JX$27</f>
        <v>1.8400059275358739E-2</v>
      </c>
      <c r="JY32" s="12">
        <f>VLOOKUP($IF32,Data!$B:$CP,Daily!JY$10,0)/JY$27</f>
        <v>1.6226424471336629E-2</v>
      </c>
      <c r="JZ32" s="12">
        <f>VLOOKUP($IF32,Data!$B:$CP,Daily!JZ$10,0)/JZ$27</f>
        <v>1.983951475326973E-2</v>
      </c>
      <c r="KA32" s="12">
        <f>VLOOKUP($IF32,Data!$B:$CP,Daily!KA$10,0)/KA$27</f>
        <v>2.2144901144640999E-2</v>
      </c>
      <c r="KB32" s="12">
        <f>VLOOKUP($IF32,Data!$B:$CP,Daily!KB$10,0)/KB$27</f>
        <v>1.9287151480310433E-2</v>
      </c>
      <c r="KC32" s="12">
        <f>VLOOKUP($IF32,Data!$B:$CP,Daily!KC$10,0)/KC$27</f>
        <v>1.9250656272372921E-2</v>
      </c>
      <c r="KD32" s="12">
        <f>VLOOKUP($IF32,Data!$B:$CP,Daily!KD$10,0)/KD$27</f>
        <v>1.7554618627826753E-2</v>
      </c>
      <c r="KE32" s="12">
        <f>VLOOKUP($IF32,Data!$B:$CP,Daily!KE$10,0)/KE$27</f>
        <v>1.6102810250058063E-2</v>
      </c>
      <c r="KF32" s="12">
        <f>VLOOKUP($IF32,Data!$B:$CP,Daily!KF$10,0)/KF$27</f>
        <v>1.6951977333873002E-2</v>
      </c>
      <c r="KG32" s="12">
        <f>VLOOKUP($IF32,Data!$B:$CP,Daily!KG$10,0)/KG$27</f>
        <v>1.7901941958063616E-2</v>
      </c>
      <c r="KH32" s="12">
        <f>VLOOKUP($IF32,Data!$B:$CP,Daily!KH$10,0)/KH$27</f>
        <v>1.8780122984876184E-2</v>
      </c>
      <c r="KI32" s="12">
        <f>VLOOKUP($IF32,Data!$B:$CP,Daily!KI$10,0)/KI$27</f>
        <v>1.9730941704035873E-2</v>
      </c>
      <c r="KJ32" s="12">
        <f>VLOOKUP($IF32,Data!$B:$CP,Daily!KJ$10,0)/KJ$27</f>
        <v>1.7841497411389885E-2</v>
      </c>
      <c r="KK32" s="12">
        <f>VLOOKUP($IF32,Data!$B:$CP,Daily!KK$10,0)/KK$27</f>
        <v>1.891065873492332E-2</v>
      </c>
      <c r="KL32" s="12">
        <f>VLOOKUP($IF32,Data!$B:$CP,Daily!KL$10,0)/KL$27</f>
        <v>1.8504592576677231E-2</v>
      </c>
      <c r="KM32" s="12">
        <f>VLOOKUP($IF32,Data!$B:$CP,Daily!KM$10,0)/KM$27</f>
        <v>1.8410041841004185E-2</v>
      </c>
      <c r="KN32" s="12">
        <f>VLOOKUP($IF32,Data!$B:$CP,Daily!KN$10,0)/KN$27</f>
        <v>1.8914231486632415E-2</v>
      </c>
      <c r="KO32" s="12">
        <f>VLOOKUP($IF32,Data!$B:$CP,Daily!KO$10,0)/KO$27</f>
        <v>1.9127251848130338E-2</v>
      </c>
      <c r="KP32" s="12">
        <f>VLOOKUP($IF32,Data!$B:$CP,Daily!KP$10,0)/KP$27</f>
        <v>1.7723265159239488E-2</v>
      </c>
      <c r="KQ32" s="12">
        <f>VLOOKUP($IF32,Data!$B:$CP,Daily!KQ$10,0)/KQ$27</f>
        <v>1.9424251235824367E-2</v>
      </c>
      <c r="KR32" s="12">
        <f>VLOOKUP($IF32,Data!$B:$CP,Daily!KR$10,0)/KR$27</f>
        <v>1.9914963653819777E-2</v>
      </c>
      <c r="KS32" s="12">
        <f>VLOOKUP($IF32,Data!$B:$CP,Daily!KS$10,0)/KS$27</f>
        <v>1.9189080690485749E-2</v>
      </c>
      <c r="KT32" s="12">
        <f>VLOOKUP($IF32,Data!$B:$CP,Daily!KT$10,0)/KT$27</f>
        <v>1.8865933694895226E-2</v>
      </c>
      <c r="KU32" s="12">
        <f>VLOOKUP($IF32,Data!$B:$CP,Daily!KU$10,0)/KU$27</f>
        <v>1.9637462235649546E-2</v>
      </c>
      <c r="KV32" s="12">
        <f>VLOOKUP($IF32,Data!$B:$CP,Daily!KV$10,0)/KV$27</f>
        <v>1.8157852262333889E-2</v>
      </c>
      <c r="KW32" s="12">
        <f>VLOOKUP($IF32,Data!$B:$CP,Daily!KW$10,0)/KW$27</f>
        <v>1.9014532725151162E-2</v>
      </c>
      <c r="KX32" s="12">
        <f>VLOOKUP($IF32,Data!$B:$CP,Daily!KX$10,0)/KX$27</f>
        <v>1.9019591814490859E-2</v>
      </c>
      <c r="KY32" s="12">
        <f>VLOOKUP($IF32,Data!$B:$CP,Daily!KY$10,0)/KY$27</f>
        <v>1.7978142076502734E-2</v>
      </c>
      <c r="KZ32" s="12">
        <f>VLOOKUP($IF32,Data!$B:$CP,Daily!KZ$10,0)/KZ$27</f>
        <v>1.9602422658390087E-2</v>
      </c>
      <c r="LA32" s="12">
        <f>VLOOKUP($IF32,Data!$B:$CP,Daily!LA$10,0)/LA$27</f>
        <v>1.8518075459961241E-2</v>
      </c>
      <c r="LB32" s="12">
        <f>VLOOKUP($IF32,Data!$B:$CP,Daily!LB$10,0)/LB$27</f>
        <v>2.0257109466303078E-2</v>
      </c>
      <c r="LC32" s="12">
        <f>VLOOKUP($IF32,Data!$B:$CP,Daily!LC$10,0)/LC$27</f>
        <v>1.9329717702683911E-2</v>
      </c>
      <c r="LD32" s="12">
        <f>VLOOKUP($IF32,Data!$B:$CP,Daily!LD$10,0)/LD$27</f>
        <v>2.0315360538593279E-2</v>
      </c>
      <c r="LE32" s="12">
        <f>VLOOKUP($IF32,Data!$B:$CP,Daily!LE$10,0)/LE$27</f>
        <v>1.9897234065813927E-2</v>
      </c>
      <c r="LF32" s="12">
        <f>VLOOKUP($IF32,Data!$B:$CP,Daily!LF$10,0)/LF$27</f>
        <v>1.8082800190345267E-2</v>
      </c>
      <c r="LG32" s="12">
        <f>VLOOKUP($IF32,Data!$B:$CP,Daily!LG$10,0)/LG$27</f>
        <v>1.7878759661048516E-2</v>
      </c>
      <c r="LH32" s="12">
        <f>VLOOKUP($IF32,Data!$B:$CP,Daily!LH$10,0)/LH$27</f>
        <v>1.8061005185637951E-2</v>
      </c>
      <c r="LI32" s="12">
        <f>VLOOKUP($IF32,Data!$B:$CP,Daily!LI$10,0)/LI$27</f>
        <v>1.9116347569955817E-2</v>
      </c>
      <c r="LJ32" s="12">
        <f>VLOOKUP($IF32,Data!$B:$CP,Daily!LJ$10,0)/LJ$27</f>
        <v>1.845067168366505E-2</v>
      </c>
      <c r="LK32" s="12">
        <f>VLOOKUP($IF32,Data!$B:$CP,Daily!LK$10,0)/LK$27</f>
        <v>1.8826447212671214E-2</v>
      </c>
      <c r="LL32" s="12">
        <f>VLOOKUP($IF32,Data!$B:$CP,Daily!LL$10,0)/LL$27</f>
        <v>1.8699437337289702E-2</v>
      </c>
      <c r="LM32" s="12">
        <f>VLOOKUP($IF32,Data!$B:$CP,Daily!LM$10,0)/LM$27</f>
        <v>1.8292037272342229E-2</v>
      </c>
      <c r="LN32" s="12">
        <f>VLOOKUP($IF32,Data!$B:$CP,Daily!LN$10,0)/LN$27</f>
        <v>1.8571963016407463E-2</v>
      </c>
      <c r="LO32" s="12">
        <f>VLOOKUP($IF32,Data!$B:$CP,Daily!LO$10,0)/LO$27</f>
        <v>1.7887500923941164E-2</v>
      </c>
      <c r="LP32" s="12">
        <f>VLOOKUP($IF32,Data!$B:$CP,Daily!LP$10,0)/LP$27</f>
        <v>2.1253953708356737E-2</v>
      </c>
      <c r="LQ32" s="12">
        <f>VLOOKUP($IF32,Data!$B:$CP,Daily!LQ$10,0)/LQ$27</f>
        <v>1.9341280005253998E-2</v>
      </c>
      <c r="LR32" s="12">
        <f>VLOOKUP($IF32,Data!$B:$CP,Daily!LR$10,0)/LR$27</f>
        <v>1.7636486182880252E-2</v>
      </c>
      <c r="LS32" s="12">
        <f>VLOOKUP($IF32,Data!$B:$CP,Daily!LS$10,0)/LS$27</f>
        <v>1.8604126733566356E-2</v>
      </c>
      <c r="LU32" s="40">
        <f t="shared" si="236"/>
        <v>1.7978142076502734E-2</v>
      </c>
      <c r="LV32" s="40">
        <f t="shared" si="237"/>
        <v>1.9424251235824367E-2</v>
      </c>
      <c r="LW32" s="40">
        <f t="shared" si="238"/>
        <v>1.4461091593216333E-3</v>
      </c>
      <c r="LX32" s="40">
        <f t="shared" si="239"/>
        <v>2.0508833105315594E-2</v>
      </c>
      <c r="LY32" s="40">
        <f t="shared" si="240"/>
        <v>1.6893560207011507E-2</v>
      </c>
      <c r="LZ32" s="45"/>
      <c r="MA32" s="12">
        <f t="shared" si="223"/>
        <v>1.0613817460105052E-3</v>
      </c>
      <c r="MB32" s="12">
        <f t="shared" si="241"/>
        <v>1.8759099117733633E-2</v>
      </c>
      <c r="MC32" s="12">
        <f t="shared" si="242"/>
        <v>1.8891719447495736E-2</v>
      </c>
      <c r="MD32" s="1"/>
    </row>
    <row r="33" spans="4:342" x14ac:dyDescent="0.35">
      <c r="D33" s="59" t="s">
        <v>348</v>
      </c>
      <c r="E33" s="53" t="str">
        <f>VLOOKUP($D33,'Metric Nature'!$C:$D,2,0)&amp;IF(($F33&lt;(EA33)),"Below",IF(($F33&gt;(DZ33)),"Above","Within"))</f>
        <v>PositiveWithin</v>
      </c>
      <c r="F33" s="49">
        <f t="shared" si="229"/>
        <v>1.1669484898510236E-2</v>
      </c>
      <c r="G33" s="77">
        <f t="shared" si="191"/>
        <v>1.1447994329940319E-2</v>
      </c>
      <c r="H33" s="48">
        <f t="shared" si="230"/>
        <v>1.9347543524776627E-2</v>
      </c>
      <c r="I33" s="74">
        <f t="shared" si="204"/>
        <v>1.1213652143404002E-2</v>
      </c>
      <c r="J33" s="48">
        <f t="shared" si="193"/>
        <v>4.0649803407212012E-2</v>
      </c>
      <c r="K33" s="49">
        <f t="shared" si="205"/>
        <v>1.0880989440080603E-3</v>
      </c>
      <c r="L33" s="50"/>
      <c r="M33" s="53" t="str">
        <f>VLOOKUP($D33,'Metric Nature'!$C:$D,2,0)&amp;IF(($N33&lt;(HZ33)),"Below",IF(($N33&gt;(HY33)),"Above","Within"))</f>
        <v>PositiveWithin</v>
      </c>
      <c r="N33" s="49">
        <f t="shared" si="224"/>
        <v>8.7082219983354511E-3</v>
      </c>
      <c r="O33" s="49">
        <f t="shared" si="225"/>
        <v>8.062022819013609E-3</v>
      </c>
      <c r="P33" s="55">
        <f t="shared" si="226"/>
        <v>8.0153479322563476E-2</v>
      </c>
      <c r="Q33" s="49">
        <f t="shared" si="227"/>
        <v>7.9127185648520879E-3</v>
      </c>
      <c r="R33" s="48">
        <f t="shared" si="228"/>
        <v>0.10053478168893192</v>
      </c>
      <c r="S33" s="49">
        <f t="shared" si="208"/>
        <v>8.3172046673673117E-4</v>
      </c>
      <c r="T33" s="50"/>
      <c r="U33" s="53" t="str">
        <f>VLOOKUP($D33,'Metric Nature'!$C:$D,2,0)&amp;IF(($V33&lt;(LY33)),"Below",IF(($V33&gt;(LX33)),"Above","Within"))</f>
        <v>PositiveWithin</v>
      </c>
      <c r="V33" s="49">
        <f t="shared" si="231"/>
        <v>2.1197429247942271E-2</v>
      </c>
      <c r="W33" s="49">
        <f t="shared" si="209"/>
        <v>2.2295324545143557E-2</v>
      </c>
      <c r="X33" s="48">
        <f t="shared" si="232"/>
        <v>-4.9243297399787493E-2</v>
      </c>
      <c r="Y33" s="49">
        <f t="shared" si="211"/>
        <v>2.1677612358894056E-2</v>
      </c>
      <c r="Z33" s="48">
        <f t="shared" si="196"/>
        <v>-2.2151107003939546E-2</v>
      </c>
      <c r="AA33" s="49">
        <f t="shared" si="212"/>
        <v>1.821149360990373E-3</v>
      </c>
      <c r="AB33" s="50"/>
      <c r="AC33" s="46" t="s">
        <v>349</v>
      </c>
      <c r="AI33" s="7" t="s">
        <v>348</v>
      </c>
      <c r="AJ33" s="12">
        <f>(VLOOKUP($EG33,Data!$B:$CP,Daily!EI$10,0)+VLOOKUP($IF33,Data!$B:$CP,Daily!IH$10,0))/AJ$27</f>
        <v>1.1356227551298616E-2</v>
      </c>
      <c r="AK33" s="12">
        <f>(VLOOKUP($EG33,Data!$B:$CP,Daily!EJ$10,0)+VLOOKUP($IF33,Data!$B:$CP,Daily!II$10,0))/AK$27</f>
        <v>1.1868213729429557E-2</v>
      </c>
      <c r="AL33" s="12">
        <f>(VLOOKUP($EG33,Data!$B:$CP,Daily!EK$10,0)+VLOOKUP($IF33,Data!$B:$CP,Daily!IJ$10,0))/AL$27</f>
        <v>1.4372476742144988E-2</v>
      </c>
      <c r="AM33" s="12">
        <f>(VLOOKUP($EG33,Data!$B:$CP,Daily!EL$10,0)+VLOOKUP($IF33,Data!$B:$CP,Daily!IK$10,0))/AM$27</f>
        <v>1.0654197309815179E-2</v>
      </c>
      <c r="AN33" s="12">
        <f>(VLOOKUP($EG33,Data!$B:$CP,Daily!EM$10,0)+VLOOKUP($IF33,Data!$B:$CP,Daily!IL$10,0))/AN$27</f>
        <v>1.2388933034746804E-2</v>
      </c>
      <c r="AO33" s="12">
        <f>(VLOOKUP($EG33,Data!$B:$CP,Daily!EN$10,0)+VLOOKUP($IF33,Data!$B:$CP,Daily!IM$10,0))/AO$27</f>
        <v>1.2794580555588802E-2</v>
      </c>
      <c r="AP33" s="12">
        <f>(VLOOKUP($EG33,Data!$B:$CP,Daily!EO$10,0)+VLOOKUP($IF33,Data!$B:$CP,Daily!IN$10,0))/AP$27</f>
        <v>1.2165020182999895E-2</v>
      </c>
      <c r="AQ33" s="12">
        <f>(VLOOKUP($EG33,Data!$B:$CP,Daily!EP$10,0)+VLOOKUP($IF33,Data!$B:$CP,Daily!IO$10,0))/AQ$27</f>
        <v>1.1623679481453012E-2</v>
      </c>
      <c r="AR33" s="12">
        <f>(VLOOKUP($EG33,Data!$B:$CP,Daily!EQ$10,0)+VLOOKUP($IF33,Data!$B:$CP,Daily!IP$10,0))/AR$27</f>
        <v>1.1327243417517464E-2</v>
      </c>
      <c r="AS33" s="12">
        <f>(VLOOKUP($EG33,Data!$B:$CP,Daily!ER$10,0)+VLOOKUP($IF33,Data!$B:$CP,Daily!IQ$10,0))/AS$27</f>
        <v>1.3960695921673594E-2</v>
      </c>
      <c r="AT33" s="12">
        <f>(VLOOKUP($EG33,Data!$B:$CP,Daily!ES$10,0)+VLOOKUP($IF33,Data!$B:$CP,Daily!IR$10,0))/AT$27</f>
        <v>9.6917545648759502E-3</v>
      </c>
      <c r="AU33" s="12">
        <f>(VLOOKUP($EG33,Data!$B:$CP,Daily!ET$10,0)+VLOOKUP($IF33,Data!$B:$CP,Daily!IS$10,0))/AU$27</f>
        <v>1.1735007605424124E-2</v>
      </c>
      <c r="AV33" s="12">
        <f>(VLOOKUP($EG33,Data!$B:$CP,Daily!EU$10,0)+VLOOKUP($IF33,Data!$B:$CP,Daily!IT$10,0))/AV$27</f>
        <v>1.196552328054242E-2</v>
      </c>
      <c r="AW33" s="12">
        <f>(VLOOKUP($EG33,Data!$B:$CP,Daily!EV$10,0)+VLOOKUP($IF33,Data!$B:$CP,Daily!IU$10,0))/AW$27</f>
        <v>1.043210312139816E-2</v>
      </c>
      <c r="AX33" s="12">
        <f>(VLOOKUP($EG33,Data!$B:$CP,Daily!EW$10,0)+VLOOKUP($IF33,Data!$B:$CP,Daily!IV$10,0))/AX$27</f>
        <v>9.9603206737387644E-3</v>
      </c>
      <c r="AY33" s="12">
        <f>(VLOOKUP($EG33,Data!$B:$CP,Daily!EX$10,0)+VLOOKUP($IF33,Data!$B:$CP,Daily!IW$10,0))/AY$27</f>
        <v>1.0609406467148634E-2</v>
      </c>
      <c r="AZ33" s="12">
        <f>(VLOOKUP($EG33,Data!$B:$CP,Daily!EY$10,0)+VLOOKUP($IF33,Data!$B:$CP,Daily!IX$10,0))/AZ$27</f>
        <v>1.2936702562462238E-2</v>
      </c>
      <c r="BA33" s="12">
        <f>(VLOOKUP($EG33,Data!$B:$CP,Daily!EZ$10,0)+VLOOKUP($IF33,Data!$B:$CP,Daily!IY$10,0))/BA$27</f>
        <v>9.5939984291387431E-3</v>
      </c>
      <c r="BB33" s="12">
        <f>(VLOOKUP($EG33,Data!$B:$CP,Daily!FA$10,0)+VLOOKUP($IF33,Data!$B:$CP,Daily!IZ$10,0))/BB$27</f>
        <v>1.1925309901145457E-2</v>
      </c>
      <c r="BC33" s="12">
        <f>(VLOOKUP($EG33,Data!$B:$CP,Daily!FB$10,0)+VLOOKUP($IF33,Data!$B:$CP,Daily!JA$10,0))/BC$27</f>
        <v>1.2388291672063205E-2</v>
      </c>
      <c r="BD33" s="12">
        <f>(VLOOKUP($EG33,Data!$B:$CP,Daily!FC$10,0)+VLOOKUP($IF33,Data!$B:$CP,Daily!JB$10,0))/BD$27</f>
        <v>1.0995041702029903E-2</v>
      </c>
      <c r="BE33" s="12">
        <f>(VLOOKUP($EG33,Data!$B:$CP,Daily!FD$10,0)+VLOOKUP($IF33,Data!$B:$CP,Daily!JC$10,0))/BE$27</f>
        <v>1.1129498626998127E-2</v>
      </c>
      <c r="BF33" s="12">
        <f>(VLOOKUP($EG33,Data!$B:$CP,Daily!FE$10,0)+VLOOKUP($IF33,Data!$B:$CP,Daily!JD$10,0))/BF$27</f>
        <v>1.009670836660456E-2</v>
      </c>
      <c r="BG33" s="12">
        <f>(VLOOKUP($EG33,Data!$B:$CP,Daily!FF$10,0)+VLOOKUP($IF33,Data!$B:$CP,Daily!JE$10,0))/BG$27</f>
        <v>1.2588682841126504E-2</v>
      </c>
      <c r="BH33" s="12">
        <f>(VLOOKUP($EG33,Data!$B:$CP,Daily!FG$10,0)+VLOOKUP($IF33,Data!$B:$CP,Daily!JF$10,0))/BH$27</f>
        <v>9.7458481291383021E-3</v>
      </c>
      <c r="BI33" s="12">
        <f>(VLOOKUP($EG33,Data!$B:$CP,Daily!FH$10,0)+VLOOKUP($IF33,Data!$B:$CP,Daily!JG$10,0))/BI$27</f>
        <v>1.1974635605841088E-2</v>
      </c>
      <c r="BJ33" s="12">
        <f>(VLOOKUP($EG33,Data!$B:$CP,Daily!FI$10,0)+VLOOKUP($IF33,Data!$B:$CP,Daily!JH$10,0))/BJ$27</f>
        <v>1.1217529025901955E-2</v>
      </c>
      <c r="BK33" s="12">
        <f>(VLOOKUP($EG33,Data!$B:$CP,Daily!FJ$10,0)+VLOOKUP($IF33,Data!$B:$CP,Daily!JI$10,0))/BK$27</f>
        <v>1.0800034246994215E-2</v>
      </c>
      <c r="BL33" s="12">
        <f>(VLOOKUP($EG33,Data!$B:$CP,Daily!FK$10,0)+VLOOKUP($IF33,Data!$B:$CP,Daily!JJ$10,0))/BL$27</f>
        <v>1.0637455778750662E-2</v>
      </c>
      <c r="BM33" s="12">
        <f>(VLOOKUP($EG33,Data!$B:$CP,Daily!FL$10,0)+VLOOKUP($IF33,Data!$B:$CP,Daily!JK$10,0))/BM$27</f>
        <v>1.0120251772117258E-2</v>
      </c>
      <c r="BN33" s="12">
        <f>(VLOOKUP($EG33,Data!$B:$CP,Daily!FM$10,0)+VLOOKUP($IF33,Data!$B:$CP,Daily!JL$10,0))/BN$27</f>
        <v>1.2530404658362202E-2</v>
      </c>
      <c r="BO33" s="12">
        <f>(VLOOKUP($EG33,Data!$B:$CP,Daily!FN$10,0)+VLOOKUP($IF33,Data!$B:$CP,Daily!JM$10,0))/BO$27</f>
        <v>9.886143575136952E-3</v>
      </c>
      <c r="BP33" s="12">
        <f>(VLOOKUP($EG33,Data!$B:$CP,Daily!FO$10,0)+VLOOKUP($IF33,Data!$B:$CP,Daily!JN$10,0))/BP$27</f>
        <v>1.145200716406765E-2</v>
      </c>
      <c r="BQ33" s="12">
        <f>(VLOOKUP($EG33,Data!$B:$CP,Daily!FP$10,0)+VLOOKUP($IF33,Data!$B:$CP,Daily!JO$10,0))/BQ$27</f>
        <v>1.1424676652439915E-2</v>
      </c>
      <c r="BR33" s="12">
        <f>(VLOOKUP($EG33,Data!$B:$CP,Daily!FQ$10,0)+VLOOKUP($IF33,Data!$B:$CP,Daily!JP$10,0))/BR$27</f>
        <v>1.2583477791355253E-2</v>
      </c>
      <c r="BS33" s="12">
        <f>(VLOOKUP($EG33,Data!$B:$CP,Daily!FR$10,0)+VLOOKUP($IF33,Data!$B:$CP,Daily!JQ$10,0))/BS$27</f>
        <v>1.1961966499694009E-2</v>
      </c>
      <c r="BT33" s="12">
        <f>(VLOOKUP($EG33,Data!$B:$CP,Daily!FS$10,0)+VLOOKUP($IF33,Data!$B:$CP,Daily!JR$10,0))/BT$27</f>
        <v>1.1190145732130464E-2</v>
      </c>
      <c r="BU33" s="12">
        <f>(VLOOKUP($EG33,Data!$B:$CP,Daily!FT$10,0)+VLOOKUP($IF33,Data!$B:$CP,Daily!JS$10,0))/BU$27</f>
        <v>1.3702862727063694E-2</v>
      </c>
      <c r="BV33" s="12">
        <f>(VLOOKUP($EG33,Data!$B:$CP,Daily!FU$10,0)+VLOOKUP($IF33,Data!$B:$CP,Daily!JT$10,0))/BV$27</f>
        <v>1.0311477741430807E-2</v>
      </c>
      <c r="BW33" s="12">
        <f>(VLOOKUP($EG33,Data!$B:$CP,Daily!FV$10,0)+VLOOKUP($IF33,Data!$B:$CP,Daily!JU$10,0))/BW$27</f>
        <v>1.2122659207968072E-2</v>
      </c>
      <c r="BX33" s="12">
        <f>(VLOOKUP($EG33,Data!$B:$CP,Daily!FW$10,0)+VLOOKUP($IF33,Data!$B:$CP,Daily!JV$10,0))/BX$27</f>
        <v>1.2156985380345556E-2</v>
      </c>
      <c r="BY33" s="12">
        <f>(VLOOKUP($EG33,Data!$B:$CP,Daily!FX$10,0)+VLOOKUP($IF33,Data!$B:$CP,Daily!JW$10,0))/BY$27</f>
        <v>1.1197169689636322E-2</v>
      </c>
      <c r="BZ33" s="12">
        <f>(VLOOKUP($EG33,Data!$B:$CP,Daily!FY$10,0)+VLOOKUP($IF33,Data!$B:$CP,Daily!JX$10,0))/BZ$27</f>
        <v>9.9797053382742959E-3</v>
      </c>
      <c r="CA33" s="12">
        <f>(VLOOKUP($EG33,Data!$B:$CP,Daily!FZ$10,0)+VLOOKUP($IF33,Data!$B:$CP,Daily!JY$10,0))/CA$27</f>
        <v>1.0562603255261918E-2</v>
      </c>
      <c r="CB33" s="12">
        <f>(VLOOKUP($EG33,Data!$B:$CP,Daily!GA$10,0)+VLOOKUP($IF33,Data!$B:$CP,Daily!JZ$10,0))/CB$27</f>
        <v>1.2144692930300356E-2</v>
      </c>
      <c r="CC33" s="12">
        <f>(VLOOKUP($EG33,Data!$B:$CP,Daily!GB$10,0)+VLOOKUP($IF33,Data!$B:$CP,Daily!KA$10,0))/CC$27</f>
        <v>1.080585226300978E-2</v>
      </c>
      <c r="CD33" s="12">
        <f>(VLOOKUP($EG33,Data!$B:$CP,Daily!GC$10,0)+VLOOKUP($IF33,Data!$B:$CP,Daily!KB$10,0))/CD$27</f>
        <v>1.1365075556088814E-2</v>
      </c>
      <c r="CE33" s="12">
        <f>(VLOOKUP($EG33,Data!$B:$CP,Daily!GD$10,0)+VLOOKUP($IF33,Data!$B:$CP,Daily!KC$10,0))/CE$27</f>
        <v>1.1710249695717921E-2</v>
      </c>
      <c r="CF33" s="12">
        <f>(VLOOKUP($EG33,Data!$B:$CP,Daily!GE$10,0)+VLOOKUP($IF33,Data!$B:$CP,Daily!KD$10,0))/CF$27</f>
        <v>1.0498179751091545E-2</v>
      </c>
      <c r="CG33" s="12">
        <f>(VLOOKUP($EG33,Data!$B:$CP,Daily!GF$10,0)+VLOOKUP($IF33,Data!$B:$CP,Daily!KE$10,0))/CG$27</f>
        <v>1.0521644261173468E-2</v>
      </c>
      <c r="CH33" s="12">
        <f>(VLOOKUP($EG33,Data!$B:$CP,Daily!GG$10,0)+VLOOKUP($IF33,Data!$B:$CP,Daily!KF$10,0))/CH$27</f>
        <v>1.0004235202545701E-2</v>
      </c>
      <c r="CI33" s="12">
        <f>(VLOOKUP($EG33,Data!$B:$CP,Daily!GH$10,0)+VLOOKUP($IF33,Data!$B:$CP,Daily!KG$10,0))/CI$27</f>
        <v>1.1851252547045428E-2</v>
      </c>
      <c r="CJ33" s="12">
        <f>(VLOOKUP($EG33,Data!$B:$CP,Daily!GI$10,0)+VLOOKUP($IF33,Data!$B:$CP,Daily!KH$10,0))/CJ$27</f>
        <v>9.7833462199990538E-3</v>
      </c>
      <c r="CK33" s="12">
        <f>(VLOOKUP($EG33,Data!$B:$CP,Daily!GJ$10,0)+VLOOKUP($IF33,Data!$B:$CP,Daily!KI$10,0))/CK$27</f>
        <v>1.1531082629433238E-2</v>
      </c>
      <c r="CL33" s="12">
        <f>(VLOOKUP($EG33,Data!$B:$CP,Daily!GK$10,0)+VLOOKUP($IF33,Data!$B:$CP,Daily!KJ$10,0))/CL$27</f>
        <v>1.1077111774062693E-2</v>
      </c>
      <c r="CM33" s="12">
        <f>(VLOOKUP($EG33,Data!$B:$CP,Daily!GL$10,0)+VLOOKUP($IF33,Data!$B:$CP,Daily!KK$10,0))/CM$27</f>
        <v>1.0756814057998347E-2</v>
      </c>
      <c r="CN33" s="12">
        <f>(VLOOKUP($EG33,Data!$B:$CP,Daily!GM$10,0)+VLOOKUP($IF33,Data!$B:$CP,Daily!KL$10,0))/CN$27</f>
        <v>1.060086467293778E-2</v>
      </c>
      <c r="CO33" s="12">
        <f>(VLOOKUP($EG33,Data!$B:$CP,Daily!GN$10,0)+VLOOKUP($IF33,Data!$B:$CP,Daily!KM$10,0))/CO$27</f>
        <v>1.0152531437544889E-2</v>
      </c>
      <c r="CP33" s="12">
        <f>(VLOOKUP($EG33,Data!$B:$CP,Daily!GO$10,0)+VLOOKUP($IF33,Data!$B:$CP,Daily!KN$10,0))/CP$27</f>
        <v>1.2760289977589741E-2</v>
      </c>
      <c r="CQ33" s="12">
        <f>(VLOOKUP($EG33,Data!$B:$CP,Daily!GP$10,0)+VLOOKUP($IF33,Data!$B:$CP,Daily!KO$10,0))/CQ$27</f>
        <v>9.797551911432209E-3</v>
      </c>
      <c r="CR33" s="12">
        <f>(VLOOKUP($EG33,Data!$B:$CP,Daily!GQ$10,0)+VLOOKUP($IF33,Data!$B:$CP,Daily!KP$10,0))/CR$27</f>
        <v>1.219962506390956E-2</v>
      </c>
      <c r="CS33" s="12">
        <f>(VLOOKUP($EG33,Data!$B:$CP,Daily!GR$10,0)+VLOOKUP($IF33,Data!$B:$CP,Daily!KQ$10,0))/CS$27</f>
        <v>1.1742961171794658E-2</v>
      </c>
      <c r="CT33" s="12">
        <f>(VLOOKUP($EG33,Data!$B:$CP,Daily!GS$10,0)+VLOOKUP($IF33,Data!$B:$CP,Daily!KR$10,0))/CT$27</f>
        <v>1.056156114915017E-2</v>
      </c>
      <c r="CU33" s="12">
        <f>(VLOOKUP($EG33,Data!$B:$CP,Daily!GT$10,0)+VLOOKUP($IF33,Data!$B:$CP,Daily!KS$10,0))/CU$27</f>
        <v>1.1126071858833533E-2</v>
      </c>
      <c r="CV33" s="12">
        <f>(VLOOKUP($EG33,Data!$B:$CP,Daily!GU$10,0)+VLOOKUP($IF33,Data!$B:$CP,Daily!KT$10,0))/CV$27</f>
        <v>1.0753827409016262E-2</v>
      </c>
      <c r="CW33" s="12">
        <f>(VLOOKUP($EG33,Data!$B:$CP,Daily!GV$10,0)+VLOOKUP($IF33,Data!$B:$CP,Daily!KU$10,0))/CW$27</f>
        <v>1.3315286471036848E-2</v>
      </c>
      <c r="CX33" s="12">
        <f>(VLOOKUP($EG33,Data!$B:$CP,Daily!GW$10,0)+VLOOKUP($IF33,Data!$B:$CP,Daily!KV$10,0))/CX$27</f>
        <v>9.5950359242325273E-3</v>
      </c>
      <c r="CY33" s="12">
        <f>(VLOOKUP($EG33,Data!$B:$CP,Daily!GX$10,0)+VLOOKUP($IF33,Data!$B:$CP,Daily!KW$10,0))/CY$27</f>
        <v>1.2151252110031421E-2</v>
      </c>
      <c r="CZ33" s="12">
        <f>(VLOOKUP($EG33,Data!$B:$CP,Daily!GY$10,0)+VLOOKUP($IF33,Data!$B:$CP,Daily!KX$10,0))/CZ$27</f>
        <v>1.1734325503945049E-2</v>
      </c>
      <c r="DA33" s="12">
        <f>(VLOOKUP($EG33,Data!$B:$CP,Daily!GZ$10,0)+VLOOKUP($IF33,Data!$B:$CP,Daily!KY$10,0))/DA$27</f>
        <v>1.1160316527960189E-2</v>
      </c>
      <c r="DB33" s="12">
        <f>(VLOOKUP($EG33,Data!$B:$CP,Daily!HA$10,0)+VLOOKUP($IF33,Data!$B:$CP,Daily!KZ$10,0))/DB$27</f>
        <v>1.098794538148716E-2</v>
      </c>
      <c r="DC33" s="12">
        <f>(VLOOKUP($EG33,Data!$B:$CP,Daily!HB$10,0)+VLOOKUP($IF33,Data!$B:$CP,Daily!LA$10,0))/DC$27</f>
        <v>1.0536563018954361E-2</v>
      </c>
      <c r="DD33" s="12">
        <f>(VLOOKUP($EG33,Data!$B:$CP,Daily!HC$10,0)+VLOOKUP($IF33,Data!$B:$CP,Daily!LB$10,0))/DD$27</f>
        <v>1.2623925974884336E-2</v>
      </c>
      <c r="DE33" s="12">
        <f>(VLOOKUP($EG33,Data!$B:$CP,Daily!HD$10,0)+VLOOKUP($IF33,Data!$B:$CP,Daily!LC$10,0))/DE$27</f>
        <v>9.6454987672419546E-3</v>
      </c>
      <c r="DF33" s="12">
        <f>(VLOOKUP($EG33,Data!$B:$CP,Daily!HE$10,0)+VLOOKUP($IF33,Data!$B:$CP,Daily!LD$10,0))/DF$27</f>
        <v>1.1733352035627871E-2</v>
      </c>
      <c r="DG33" s="12">
        <f>(VLOOKUP($EG33,Data!$B:$CP,Daily!HF$10,0)+VLOOKUP($IF33,Data!$B:$CP,Daily!LE$10,0))/DG$27</f>
        <v>1.1725685298995221E-2</v>
      </c>
      <c r="DH33" s="12">
        <f>(VLOOKUP($EG33,Data!$B:$CP,Daily!HG$10,0)+VLOOKUP($IF33,Data!$B:$CP,Daily!LF$10,0))/DH$27</f>
        <v>1.0561320514776948E-2</v>
      </c>
      <c r="DI33" s="12">
        <f>(VLOOKUP($EG33,Data!$B:$CP,Daily!HH$10,0)+VLOOKUP($IF33,Data!$B:$CP,Daily!LG$10,0))/DI$27</f>
        <v>9.6626697928791413E-3</v>
      </c>
      <c r="DJ33" s="12">
        <f>(VLOOKUP($EG33,Data!$B:$CP,Daily!HI$10,0)+VLOOKUP($IF33,Data!$B:$CP,Daily!LH$10,0))/DJ$27</f>
        <v>9.4840970173406067E-3</v>
      </c>
      <c r="DK33" s="12">
        <f>(VLOOKUP($EG33,Data!$B:$CP,Daily!HJ$10,0)+VLOOKUP($IF33,Data!$B:$CP,Daily!LI$10,0))/DK$27</f>
        <v>1.3090323230288994E-2</v>
      </c>
      <c r="DL33" s="12">
        <f>(VLOOKUP($EG33,Data!$B:$CP,Daily!HK$10,0)+VLOOKUP($IF33,Data!$B:$CP,Daily!LJ$10,0))/DL$27</f>
        <v>1.0253937132376195E-2</v>
      </c>
      <c r="DM33" s="12">
        <f>(VLOOKUP($EG33,Data!$B:$CP,Daily!HL$10,0)+VLOOKUP($IF33,Data!$B:$CP,Daily!LK$10,0))/DM$27</f>
        <v>1.1661884155990834E-2</v>
      </c>
      <c r="DN33" s="12">
        <f>(VLOOKUP($EG33,Data!$B:$CP,Daily!HM$10,0)+VLOOKUP($IF33,Data!$B:$CP,Daily!LL$10,0))/DN$27</f>
        <v>1.1589929389363447E-2</v>
      </c>
      <c r="DO33" s="12">
        <f>(VLOOKUP($EG33,Data!$B:$CP,Daily!HN$10,0)+VLOOKUP($IF33,Data!$B:$CP,Daily!LM$10,0))/DO$27</f>
        <v>1.1640145735371967E-2</v>
      </c>
      <c r="DP33" s="12">
        <f>(VLOOKUP($EG33,Data!$B:$CP,Daily!HO$10,0)+VLOOKUP($IF33,Data!$B:$CP,Daily!LN$10,0))/DP$27</f>
        <v>1.1093990755007704E-2</v>
      </c>
      <c r="DQ33" s="12">
        <f>(VLOOKUP($EG33,Data!$B:$CP,Daily!HP$10,0)+VLOOKUP($IF33,Data!$B:$CP,Daily!LO$10,0))/DQ$27</f>
        <v>1.1228294828700329E-2</v>
      </c>
      <c r="DR33" s="12">
        <f>(VLOOKUP($EG33,Data!$B:$CP,Daily!HQ$10,0)+VLOOKUP($IF33,Data!$B:$CP,Daily!LP$10,0))/DR$27</f>
        <v>1.334515724358697E-2</v>
      </c>
      <c r="DS33" s="12">
        <f>(VLOOKUP($EG33,Data!$B:$CP,Daily!HR$10,0)+VLOOKUP($IF33,Data!$B:$CP,Daily!LQ$10,0))/DS$27</f>
        <v>9.5289096092359554E-3</v>
      </c>
      <c r="DT33" s="12">
        <f>(VLOOKUP($EG33,Data!$B:$CP,Daily!HS$10,0)+VLOOKUP($IF33,Data!$B:$CP,Daily!LR$10,0))/DT$27</f>
        <v>1.1590321388991503E-2</v>
      </c>
      <c r="DU33" s="12">
        <f>(VLOOKUP($EG33,Data!$B:$CP,Daily!HT$10,0)+VLOOKUP($IF33,Data!$B:$CP,Daily!LS$10,0))/DU$27</f>
        <v>1.1669484898510236E-2</v>
      </c>
      <c r="DV33" s="14"/>
      <c r="DW33" s="12">
        <f t="shared" si="213"/>
        <v>1.0536563018954361E-2</v>
      </c>
      <c r="DX33" s="12">
        <f t="shared" si="214"/>
        <v>1.196552328054242E-2</v>
      </c>
      <c r="DY33" s="12">
        <f t="shared" si="233"/>
        <v>1.4289602615880585E-3</v>
      </c>
      <c r="DZ33" s="12">
        <f t="shared" si="234"/>
        <v>1.3037243476733464E-2</v>
      </c>
      <c r="EA33" s="12">
        <f t="shared" si="235"/>
        <v>9.4648428227633169E-3</v>
      </c>
      <c r="EB33" s="14"/>
      <c r="EC33" s="12">
        <f t="shared" si="200"/>
        <v>1.0880989440080603E-3</v>
      </c>
      <c r="ED33" s="12">
        <f t="shared" si="243"/>
        <v>1.1447994329940319E-2</v>
      </c>
      <c r="EE33" s="12">
        <f t="shared" si="244"/>
        <v>1.1213652143404002E-2</v>
      </c>
      <c r="EF33" s="1"/>
      <c r="EG33" s="7" t="s">
        <v>350</v>
      </c>
      <c r="EH33" s="7" t="s">
        <v>24</v>
      </c>
      <c r="EI33" s="12">
        <f>VLOOKUP($EG33,Data!$B:$CP,Daily!EI$10,0)/EI$27</f>
        <v>8.1736013713573329E-3</v>
      </c>
      <c r="EJ33" s="12">
        <f>VLOOKUP($EG33,Data!$B:$CP,Daily!EJ$10,0)/EJ$27</f>
        <v>8.3733842801277658E-3</v>
      </c>
      <c r="EK33" s="12">
        <f>VLOOKUP($EG33,Data!$B:$CP,Daily!EK$10,0)/EK$27</f>
        <v>1.0181016434142997E-2</v>
      </c>
      <c r="EL33" s="12">
        <f>VLOOKUP($EG33,Data!$B:$CP,Daily!EL$10,0)/EL$27</f>
        <v>7.9804275645133111E-3</v>
      </c>
      <c r="EM33" s="12">
        <f>VLOOKUP($EG33,Data!$B:$CP,Daily!EM$10,0)/EM$27</f>
        <v>9.6923485451993474E-3</v>
      </c>
      <c r="EN33" s="12">
        <f>VLOOKUP($EG33,Data!$B:$CP,Daily!EN$10,0)/EN$27</f>
        <v>9.233100269890623E-3</v>
      </c>
      <c r="EO33" s="12">
        <f>VLOOKUP($EG33,Data!$B:$CP,Daily!EO$10,0)/EO$27</f>
        <v>8.7608322059307478E-3</v>
      </c>
      <c r="EP33" s="12">
        <f>VLOOKUP($EG33,Data!$B:$CP,Daily!EP$10,0)/EP$27</f>
        <v>8.0792588991667417E-3</v>
      </c>
      <c r="EQ33" s="12">
        <f>VLOOKUP($EG33,Data!$B:$CP,Daily!EQ$10,0)/EQ$27</f>
        <v>7.8824286937386346E-3</v>
      </c>
      <c r="ER33" s="12">
        <f>VLOOKUP($EG33,Data!$B:$CP,Daily!ER$10,0)/ER$27</f>
        <v>1.0116117045982351E-2</v>
      </c>
      <c r="ES33" s="12">
        <f>VLOOKUP($EG33,Data!$B:$CP,Daily!ES$10,0)/ES$27</f>
        <v>6.7760203085334893E-3</v>
      </c>
      <c r="ET33" s="12">
        <f>VLOOKUP($EG33,Data!$B:$CP,Daily!ET$10,0)/ET$27</f>
        <v>8.6076035244532258E-3</v>
      </c>
      <c r="EU33" s="12">
        <f>VLOOKUP($EG33,Data!$B:$CP,Daily!EU$10,0)/EU$27</f>
        <v>8.6844459766718379E-3</v>
      </c>
      <c r="EV33" s="12">
        <f>VLOOKUP($EG33,Data!$B:$CP,Daily!EV$10,0)/EV$27</f>
        <v>7.2995519851691646E-3</v>
      </c>
      <c r="EW33" s="12">
        <f>VLOOKUP($EG33,Data!$B:$CP,Daily!EW$10,0)/EW$27</f>
        <v>6.7554653362244532E-3</v>
      </c>
      <c r="EX33" s="12">
        <f>VLOOKUP($EG33,Data!$B:$CP,Daily!EX$10,0)/EX$27</f>
        <v>7.2949317559488011E-3</v>
      </c>
      <c r="EY33" s="12">
        <f>VLOOKUP($EG33,Data!$B:$CP,Daily!EY$10,0)/EY$27</f>
        <v>9.2755522276301017E-3</v>
      </c>
      <c r="EZ33" s="12">
        <f>VLOOKUP($EG33,Data!$B:$CP,Daily!EZ$10,0)/EZ$27</f>
        <v>6.8860433088170653E-3</v>
      </c>
      <c r="FA33" s="12">
        <f>VLOOKUP($EG33,Data!$B:$CP,Daily!FA$10,0)/FA$27</f>
        <v>8.564597387071984E-3</v>
      </c>
      <c r="FB33" s="12">
        <f>VLOOKUP($EG33,Data!$B:$CP,Daily!FB$10,0)/FB$27</f>
        <v>8.9882676770680243E-3</v>
      </c>
      <c r="FC33" s="12">
        <f>VLOOKUP($EG33,Data!$B:$CP,Daily!FC$10,0)/FC$27</f>
        <v>7.8784326858673814E-3</v>
      </c>
      <c r="FD33" s="12">
        <f>VLOOKUP($EG33,Data!$B:$CP,Daily!FD$10,0)/FD$27</f>
        <v>7.663597513906684E-3</v>
      </c>
      <c r="FE33" s="12">
        <f>VLOOKUP($EG33,Data!$B:$CP,Daily!FE$10,0)/FE$27</f>
        <v>7.3257517616688757E-3</v>
      </c>
      <c r="FF33" s="12">
        <f>VLOOKUP($EG33,Data!$B:$CP,Daily!FF$10,0)/FF$27</f>
        <v>9.0577590577590582E-3</v>
      </c>
      <c r="FG33" s="12">
        <f>VLOOKUP($EG33,Data!$B:$CP,Daily!FG$10,0)/FG$27</f>
        <v>7.2279127371658869E-3</v>
      </c>
      <c r="FH33" s="12">
        <f>VLOOKUP($EG33,Data!$B:$CP,Daily!FH$10,0)/FH$27</f>
        <v>8.9744714448635847E-3</v>
      </c>
      <c r="FI33" s="12">
        <f>VLOOKUP($EG33,Data!$B:$CP,Daily!FI$10,0)/FI$27</f>
        <v>8.0942347897532685E-3</v>
      </c>
      <c r="FJ33" s="12">
        <f>VLOOKUP($EG33,Data!$B:$CP,Daily!FJ$10,0)/FJ$27</f>
        <v>7.7065871631883899E-3</v>
      </c>
      <c r="FK33" s="12">
        <f>VLOOKUP($EG33,Data!$B:$CP,Daily!FK$10,0)/FK$27</f>
        <v>7.2306868753046075E-3</v>
      </c>
      <c r="FL33" s="12">
        <f>VLOOKUP($EG33,Data!$B:$CP,Daily!FL$10,0)/FL$27</f>
        <v>7.1197958521902185E-3</v>
      </c>
      <c r="FM33" s="12">
        <f>VLOOKUP($EG33,Data!$B:$CP,Daily!FM$10,0)/FM$27</f>
        <v>8.779091715171149E-3</v>
      </c>
      <c r="FN33" s="12">
        <f>VLOOKUP($EG33,Data!$B:$CP,Daily!FN$10,0)/FN$27</f>
        <v>6.8453290985668212E-3</v>
      </c>
      <c r="FO33" s="12">
        <f>VLOOKUP($EG33,Data!$B:$CP,Daily!FO$10,0)/FO$27</f>
        <v>8.2495841024589223E-3</v>
      </c>
      <c r="FP33" s="12">
        <f>VLOOKUP($EG33,Data!$B:$CP,Daily!FP$10,0)/FP$27</f>
        <v>8.104050602289626E-3</v>
      </c>
      <c r="FQ33" s="12">
        <f>VLOOKUP($EG33,Data!$B:$CP,Daily!FQ$10,0)/FQ$27</f>
        <v>9.076600209863589E-3</v>
      </c>
      <c r="FR33" s="12">
        <f>VLOOKUP($EG33,Data!$B:$CP,Daily!FR$10,0)/FR$27</f>
        <v>8.0720132417295871E-3</v>
      </c>
      <c r="FS33" s="12">
        <f>VLOOKUP($EG33,Data!$B:$CP,Daily!FS$10,0)/FS$27</f>
        <v>7.8820900547920038E-3</v>
      </c>
      <c r="FT33" s="12">
        <f>VLOOKUP($EG33,Data!$B:$CP,Daily!FT$10,0)/FT$27</f>
        <v>9.9213137187820731E-3</v>
      </c>
      <c r="FU33" s="12">
        <f>VLOOKUP($EG33,Data!$B:$CP,Daily!FU$10,0)/FU$27</f>
        <v>6.7531008074585867E-3</v>
      </c>
      <c r="FV33" s="12">
        <f>VLOOKUP($EG33,Data!$B:$CP,Daily!FV$10,0)/FV$27</f>
        <v>8.7694964698302475E-3</v>
      </c>
      <c r="FW33" s="12">
        <f>VLOOKUP($EG33,Data!$B:$CP,Daily!FW$10,0)/FW$27</f>
        <v>8.4906953631036022E-3</v>
      </c>
      <c r="FX33" s="12">
        <f>VLOOKUP($EG33,Data!$B:$CP,Daily!FX$10,0)/FX$27</f>
        <v>7.9412621830780693E-3</v>
      </c>
      <c r="FY33" s="12">
        <f>VLOOKUP($EG33,Data!$B:$CP,Daily!FY$10,0)/FY$27</f>
        <v>6.8826550770446464E-3</v>
      </c>
      <c r="FZ33" s="12">
        <f>VLOOKUP($EG33,Data!$B:$CP,Daily!FZ$10,0)/FZ$27</f>
        <v>7.7693370165745857E-3</v>
      </c>
      <c r="GA33" s="12">
        <f>VLOOKUP($EG33,Data!$B:$CP,Daily!GA$10,0)/GA$27</f>
        <v>8.8153935009271361E-3</v>
      </c>
      <c r="GB33" s="12">
        <f>VLOOKUP($EG33,Data!$B:$CP,Daily!GB$10,0)/GB$27</f>
        <v>7.7338019247665552E-3</v>
      </c>
      <c r="GC33" s="12">
        <f>VLOOKUP($EG33,Data!$B:$CP,Daily!GC$10,0)/GC$27</f>
        <v>8.4005172219281266E-3</v>
      </c>
      <c r="GD33" s="12">
        <f>VLOOKUP($EG33,Data!$B:$CP,Daily!GD$10,0)/GD$27</f>
        <v>8.498379546272956E-3</v>
      </c>
      <c r="GE33" s="12">
        <f>VLOOKUP($EG33,Data!$B:$CP,Daily!GE$10,0)/GE$27</f>
        <v>7.4469012176475715E-3</v>
      </c>
      <c r="GF33" s="12">
        <f>VLOOKUP($EG33,Data!$B:$CP,Daily!GF$10,0)/GF$27</f>
        <v>7.498825777820968E-3</v>
      </c>
      <c r="GG33" s="12">
        <f>VLOOKUP($EG33,Data!$B:$CP,Daily!GG$10,0)/GG$27</f>
        <v>7.0145036730080998E-3</v>
      </c>
      <c r="GH33" s="12">
        <f>VLOOKUP($EG33,Data!$B:$CP,Daily!GH$10,0)/GH$27</f>
        <v>8.6758035987786683E-3</v>
      </c>
      <c r="GI33" s="12">
        <f>VLOOKUP($EG33,Data!$B:$CP,Daily!GI$10,0)/GI$27</f>
        <v>6.8279864681722721E-3</v>
      </c>
      <c r="GJ33" s="12">
        <f>VLOOKUP($EG33,Data!$B:$CP,Daily!GJ$10,0)/GJ$27</f>
        <v>8.3126693198965762E-3</v>
      </c>
      <c r="GK33" s="12">
        <f>VLOOKUP($EG33,Data!$B:$CP,Daily!GK$10,0)/GK$27</f>
        <v>7.8149973921967791E-3</v>
      </c>
      <c r="GL33" s="12">
        <f>VLOOKUP($EG33,Data!$B:$CP,Daily!GL$10,0)/GL$27</f>
        <v>7.9151617613156082E-3</v>
      </c>
      <c r="GM33" s="12">
        <f>VLOOKUP($EG33,Data!$B:$CP,Daily!GM$10,0)/GM$27</f>
        <v>7.2220313848370852E-3</v>
      </c>
      <c r="GN33" s="12">
        <f>VLOOKUP($EG33,Data!$B:$CP,Daily!GN$10,0)/GN$27</f>
        <v>7.1600765663668619E-3</v>
      </c>
      <c r="GO33" s="12">
        <f>VLOOKUP($EG33,Data!$B:$CP,Daily!GO$10,0)/GO$27</f>
        <v>9.3746704629336704E-3</v>
      </c>
      <c r="GP33" s="12">
        <f>VLOOKUP($EG33,Data!$B:$CP,Daily!GP$10,0)/GP$27</f>
        <v>6.7944867593152988E-3</v>
      </c>
      <c r="GQ33" s="12">
        <f>VLOOKUP($EG33,Data!$B:$CP,Daily!GQ$10,0)/GQ$27</f>
        <v>8.5971082454083629E-3</v>
      </c>
      <c r="GR33" s="12">
        <f>VLOOKUP($EG33,Data!$B:$CP,Daily!GR$10,0)/GR$27</f>
        <v>8.372441246827237E-3</v>
      </c>
      <c r="GS33" s="12">
        <f>VLOOKUP($EG33,Data!$B:$CP,Daily!GS$10,0)/GS$27</f>
        <v>7.0411650552130384E-3</v>
      </c>
      <c r="GT33" s="12">
        <f>VLOOKUP($EG33,Data!$B:$CP,Daily!GT$10,0)/GT$27</f>
        <v>7.7637116481129517E-3</v>
      </c>
      <c r="GU33" s="12">
        <f>VLOOKUP($EG33,Data!$B:$CP,Daily!GU$10,0)/GU$27</f>
        <v>7.35590558978095E-3</v>
      </c>
      <c r="GV33" s="12">
        <f>VLOOKUP($EG33,Data!$B:$CP,Daily!GV$10,0)/GV$27</f>
        <v>9.7541871966047057E-3</v>
      </c>
      <c r="GW33" s="12">
        <f>VLOOKUP($EG33,Data!$B:$CP,Daily!GW$10,0)/GW$27</f>
        <v>6.8060659386160139E-3</v>
      </c>
      <c r="GX33" s="12">
        <f>VLOOKUP($EG33,Data!$B:$CP,Daily!GX$10,0)/GX$27</f>
        <v>8.7494292948159212E-3</v>
      </c>
      <c r="GY33" s="12">
        <f>VLOOKUP($EG33,Data!$B:$CP,Daily!GY$10,0)/GY$27</f>
        <v>8.2366410909277335E-3</v>
      </c>
      <c r="GZ33" s="12">
        <f>VLOOKUP($EG33,Data!$B:$CP,Daily!GZ$10,0)/GZ$27</f>
        <v>7.6923746290865737E-3</v>
      </c>
      <c r="HA33" s="12">
        <f>VLOOKUP($EG33,Data!$B:$CP,Daily!HA$10,0)/HA$27</f>
        <v>7.6592549996805318E-3</v>
      </c>
      <c r="HB33" s="12">
        <f>VLOOKUP($EG33,Data!$B:$CP,Daily!HB$10,0)/HB$27</f>
        <v>7.4680237591562334E-3</v>
      </c>
      <c r="HC33" s="12">
        <f>VLOOKUP($EG33,Data!$B:$CP,Daily!HC$10,0)/HC$27</f>
        <v>8.4923005087598133E-3</v>
      </c>
      <c r="HD33" s="12">
        <f>VLOOKUP($EG33,Data!$B:$CP,Daily!HD$10,0)/HD$27</f>
        <v>6.5394558121193531E-3</v>
      </c>
      <c r="HE33" s="12">
        <f>VLOOKUP($EG33,Data!$B:$CP,Daily!HE$10,0)/HE$27</f>
        <v>8.5265684930876853E-3</v>
      </c>
      <c r="HF33" s="12">
        <f>VLOOKUP($EG33,Data!$B:$CP,Daily!HF$10,0)/HF$27</f>
        <v>8.542632086501618E-3</v>
      </c>
      <c r="HG33" s="12">
        <f>VLOOKUP($EG33,Data!$B:$CP,Daily!HG$10,0)/HG$27</f>
        <v>7.6854813053597445E-3</v>
      </c>
      <c r="HH33" s="12">
        <f>VLOOKUP($EG33,Data!$B:$CP,Daily!HH$10,0)/HH$27</f>
        <v>6.7715463283577722E-3</v>
      </c>
      <c r="HI33" s="12">
        <f>VLOOKUP($EG33,Data!$B:$CP,Daily!HI$10,0)/HI$27</f>
        <v>6.9484619834812474E-3</v>
      </c>
      <c r="HJ33" s="12">
        <f>VLOOKUP($EG33,Data!$B:$CP,Daily!HJ$10,0)/HJ$27</f>
        <v>9.6208747287883974E-3</v>
      </c>
      <c r="HK33" s="12">
        <f>VLOOKUP($EG33,Data!$B:$CP,Daily!HK$10,0)/HK$27</f>
        <v>7.1420403156220438E-3</v>
      </c>
      <c r="HL33" s="12">
        <f>VLOOKUP($EG33,Data!$B:$CP,Daily!HL$10,0)/HL$27</f>
        <v>8.0558861046665931E-3</v>
      </c>
      <c r="HM33" s="12">
        <f>VLOOKUP($EG33,Data!$B:$CP,Daily!HM$10,0)/HM$27</f>
        <v>7.9287451635520079E-3</v>
      </c>
      <c r="HN33" s="12">
        <f>VLOOKUP($EG33,Data!$B:$CP,Daily!HN$10,0)/HN$27</f>
        <v>8.6082629551507053E-3</v>
      </c>
      <c r="HO33" s="12">
        <f>VLOOKUP($EG33,Data!$B:$CP,Daily!HO$10,0)/HO$27</f>
        <v>7.8053675267101483E-3</v>
      </c>
      <c r="HP33" s="12">
        <f>VLOOKUP($EG33,Data!$B:$CP,Daily!HP$10,0)/HP$27</f>
        <v>7.9472887098537004E-3</v>
      </c>
      <c r="HQ33" s="12">
        <f>VLOOKUP($EG33,Data!$B:$CP,Daily!HQ$10,0)/HQ$27</f>
        <v>9.1634643807271647E-3</v>
      </c>
      <c r="HR33" s="12">
        <f>VLOOKUP($EG33,Data!$B:$CP,Daily!HR$10,0)/HR$27</f>
        <v>6.3504231888862417E-3</v>
      </c>
      <c r="HS33" s="12">
        <f>VLOOKUP($EG33,Data!$B:$CP,Daily!HS$10,0)/HS$27</f>
        <v>8.4408194233687398E-3</v>
      </c>
      <c r="HT33" s="12">
        <f>VLOOKUP($EG33,Data!$B:$CP,Daily!HT$10,0)/HT$27</f>
        <v>8.7082219983354511E-3</v>
      </c>
      <c r="HU33" s="13"/>
      <c r="HV33" s="40">
        <f t="shared" si="216"/>
        <v>7.2995519851691646E-3</v>
      </c>
      <c r="HW33" s="40">
        <f t="shared" si="217"/>
        <v>8.6076035244532258E-3</v>
      </c>
      <c r="HX33" s="40">
        <f t="shared" si="218"/>
        <v>1.3080515392840612E-3</v>
      </c>
      <c r="HY33" s="40">
        <f t="shared" si="219"/>
        <v>9.5886421789162721E-3</v>
      </c>
      <c r="HZ33" s="40">
        <f t="shared" si="220"/>
        <v>6.3185133307061183E-3</v>
      </c>
      <c r="IA33" s="43"/>
      <c r="IB33" s="12">
        <f t="shared" si="202"/>
        <v>8.3172046673673117E-4</v>
      </c>
      <c r="IC33" s="12">
        <f t="shared" si="245"/>
        <v>8.062022819013609E-3</v>
      </c>
      <c r="ID33" s="12">
        <f t="shared" si="246"/>
        <v>7.9127185648520879E-3</v>
      </c>
      <c r="IE33" s="1"/>
      <c r="IF33" s="7" t="s">
        <v>351</v>
      </c>
      <c r="IG33" s="7" t="s">
        <v>24</v>
      </c>
      <c r="IH33" s="12">
        <f>VLOOKUP($IF33,Data!$B:$CP,Daily!IH$10,0)/IH$27</f>
        <v>2.1472088761206598E-2</v>
      </c>
      <c r="II33" s="12">
        <f>VLOOKUP($IF33,Data!$B:$CP,Daily!II$10,0)/II$27</f>
        <v>2.2708333333333334E-2</v>
      </c>
      <c r="IJ33" s="12">
        <f>VLOOKUP($IF33,Data!$B:$CP,Daily!IJ$10,0)/IJ$27</f>
        <v>2.7494996954668057E-2</v>
      </c>
      <c r="IK33" s="12">
        <f>VLOOKUP($IF33,Data!$B:$CP,Daily!IK$10,0)/IK$27</f>
        <v>1.9218808309491232E-2</v>
      </c>
      <c r="IL33" s="12">
        <f>VLOOKUP($IF33,Data!$B:$CP,Daily!IL$10,0)/IL$27</f>
        <v>2.1008912872127569E-2</v>
      </c>
      <c r="IM33" s="12">
        <f>VLOOKUP($IF33,Data!$B:$CP,Daily!IM$10,0)/IM$27</f>
        <v>2.3969889064976227E-2</v>
      </c>
      <c r="IN33" s="12">
        <f>VLOOKUP($IF33,Data!$B:$CP,Daily!IN$10,0)/IN$27</f>
        <v>2.2661675836565347E-2</v>
      </c>
      <c r="IO33" s="12">
        <f>VLOOKUP($IF33,Data!$B:$CP,Daily!IO$10,0)/IO$27</f>
        <v>2.2760030117242123E-2</v>
      </c>
      <c r="IP33" s="12">
        <f>VLOOKUP($IF33,Data!$B:$CP,Daily!IP$10,0)/IP$27</f>
        <v>2.2200879994639627E-2</v>
      </c>
      <c r="IQ33" s="12">
        <f>VLOOKUP($IF33,Data!$B:$CP,Daily!IQ$10,0)/IQ$27</f>
        <v>2.6019813519813521E-2</v>
      </c>
      <c r="IR33" s="12">
        <f>VLOOKUP($IF33,Data!$B:$CP,Daily!IR$10,0)/IR$27</f>
        <v>1.9047022336392969E-2</v>
      </c>
      <c r="IS33" s="12">
        <f>VLOOKUP($IF33,Data!$B:$CP,Daily!IS$10,0)/IS$27</f>
        <v>2.1817585301837271E-2</v>
      </c>
      <c r="IT33" s="12">
        <f>VLOOKUP($IF33,Data!$B:$CP,Daily!IT$10,0)/IT$27</f>
        <v>2.2471024205629582E-2</v>
      </c>
      <c r="IU33" s="12">
        <f>VLOOKUP($IF33,Data!$B:$CP,Daily!IU$10,0)/IU$27</f>
        <v>2.0422743397713834E-2</v>
      </c>
      <c r="IV33" s="12">
        <f>VLOOKUP($IF33,Data!$B:$CP,Daily!IV$10,0)/IV$27</f>
        <v>2.0564823901428414E-2</v>
      </c>
      <c r="IW33" s="12">
        <f>VLOOKUP($IF33,Data!$B:$CP,Daily!IW$10,0)/IW$27</f>
        <v>2.1284353493459734E-2</v>
      </c>
      <c r="IX33" s="12">
        <f>VLOOKUP($IF33,Data!$B:$CP,Daily!IX$10,0)/IX$27</f>
        <v>2.4494016841483231E-2</v>
      </c>
      <c r="IY33" s="12">
        <f>VLOOKUP($IF33,Data!$B:$CP,Daily!IY$10,0)/IY$27</f>
        <v>1.7784342688330873E-2</v>
      </c>
      <c r="IZ33" s="12">
        <f>VLOOKUP($IF33,Data!$B:$CP,Daily!IZ$10,0)/IZ$27</f>
        <v>2.2906087829920204E-2</v>
      </c>
      <c r="JA33" s="12">
        <f>VLOOKUP($IF33,Data!$B:$CP,Daily!JA$10,0)/JA$27</f>
        <v>2.329002206423143E-2</v>
      </c>
      <c r="JB33" s="12">
        <f>VLOOKUP($IF33,Data!$B:$CP,Daily!JB$10,0)/JB$27</f>
        <v>2.0983712131376283E-2</v>
      </c>
      <c r="JC33" s="12">
        <f>VLOOKUP($IF33,Data!$B:$CP,Daily!JC$10,0)/JC$27</f>
        <v>2.2209219497303347E-2</v>
      </c>
      <c r="JD33" s="12">
        <f>VLOOKUP($IF33,Data!$B:$CP,Daily!JD$10,0)/JD$27</f>
        <v>1.9017669961066186E-2</v>
      </c>
      <c r="JE33" s="12">
        <f>VLOOKUP($IF33,Data!$B:$CP,Daily!JE$10,0)/JE$27</f>
        <v>2.3990177250259734E-2</v>
      </c>
      <c r="JF33" s="12">
        <f>VLOOKUP($IF33,Data!$B:$CP,Daily!JF$10,0)/JF$27</f>
        <v>1.7885858685307343E-2</v>
      </c>
      <c r="JG33" s="12">
        <f>VLOOKUP($IF33,Data!$B:$CP,Daily!JG$10,0)/JG$27</f>
        <v>2.1914145377394136E-2</v>
      </c>
      <c r="JH33" s="12">
        <f>VLOOKUP($IF33,Data!$B:$CP,Daily!JH$10,0)/JH$27</f>
        <v>2.1470344753918871E-2</v>
      </c>
      <c r="JI33" s="12">
        <f>VLOOKUP($IF33,Data!$B:$CP,Daily!JI$10,0)/JI$27</f>
        <v>2.0650477238414493E-2</v>
      </c>
      <c r="JJ33" s="12">
        <f>VLOOKUP($IF33,Data!$B:$CP,Daily!JJ$10,0)/JJ$27</f>
        <v>2.1551062196058356E-2</v>
      </c>
      <c r="JK33" s="12">
        <f>VLOOKUP($IF33,Data!$B:$CP,Daily!JK$10,0)/JK$27</f>
        <v>1.9684950899979774E-2</v>
      </c>
      <c r="JL33" s="12">
        <f>VLOOKUP($IF33,Data!$B:$CP,Daily!JL$10,0)/JL$27</f>
        <v>2.4624964619303708E-2</v>
      </c>
      <c r="JM33" s="12">
        <f>VLOOKUP($IF33,Data!$B:$CP,Daily!JM$10,0)/JM$27</f>
        <v>1.9726762002042902E-2</v>
      </c>
      <c r="JN33" s="12">
        <f>VLOOKUP($IF33,Data!$B:$CP,Daily!JN$10,0)/JN$27</f>
        <v>2.2052906859786763E-2</v>
      </c>
      <c r="JO33" s="12">
        <f>VLOOKUP($IF33,Data!$B:$CP,Daily!JO$10,0)/JO$27</f>
        <v>2.1955952703312572E-2</v>
      </c>
      <c r="JP33" s="12">
        <f>VLOOKUP($IF33,Data!$B:$CP,Daily!JP$10,0)/JP$27</f>
        <v>2.358612580834803E-2</v>
      </c>
      <c r="JQ33" s="12">
        <f>VLOOKUP($IF33,Data!$B:$CP,Daily!JQ$10,0)/JQ$27</f>
        <v>2.3614916113840652E-2</v>
      </c>
      <c r="JR33" s="12">
        <f>VLOOKUP($IF33,Data!$B:$CP,Daily!JR$10,0)/JR$27</f>
        <v>2.1423160685541141E-2</v>
      </c>
      <c r="JS33" s="12">
        <f>VLOOKUP($IF33,Data!$B:$CP,Daily!JS$10,0)/JS$27</f>
        <v>2.5427224513847966E-2</v>
      </c>
      <c r="JT33" s="12">
        <f>VLOOKUP($IF33,Data!$B:$CP,Daily!JT$10,0)/JT$27</f>
        <v>2.1540684310763773E-2</v>
      </c>
      <c r="JU33" s="12">
        <f>VLOOKUP($IF33,Data!$B:$CP,Daily!JU$10,0)/JU$27</f>
        <v>2.2879944881437676E-2</v>
      </c>
      <c r="JV33" s="12">
        <f>VLOOKUP($IF33,Data!$B:$CP,Daily!JV$10,0)/JV$27</f>
        <v>2.3792690885360016E-2</v>
      </c>
      <c r="JW33" s="12">
        <f>VLOOKUP($IF33,Data!$B:$CP,Daily!JW$10,0)/JW$27</f>
        <v>2.1437482496117322E-2</v>
      </c>
      <c r="JX33" s="12">
        <f>VLOOKUP($IF33,Data!$B:$CP,Daily!JX$10,0)/JX$27</f>
        <v>1.9659660648571217E-2</v>
      </c>
      <c r="JY33" s="12">
        <f>VLOOKUP($IF33,Data!$B:$CP,Daily!JY$10,0)/JY$27</f>
        <v>1.9407101856223442E-2</v>
      </c>
      <c r="JZ33" s="12">
        <f>VLOOKUP($IF33,Data!$B:$CP,Daily!JZ$10,0)/JZ$27</f>
        <v>2.2524799393441586E-2</v>
      </c>
      <c r="KA33" s="12">
        <f>VLOOKUP($IF33,Data!$B:$CP,Daily!KA$10,0)/KA$27</f>
        <v>2.0584027055150885E-2</v>
      </c>
      <c r="KB33" s="12">
        <f>VLOOKUP($IF33,Data!$B:$CP,Daily!KB$10,0)/KB$27</f>
        <v>2.1184248347226216E-2</v>
      </c>
      <c r="KC33" s="12">
        <f>VLOOKUP($IF33,Data!$B:$CP,Daily!KC$10,0)/KC$27</f>
        <v>2.2353034762548723E-2</v>
      </c>
      <c r="KD33" s="12">
        <f>VLOOKUP($IF33,Data!$B:$CP,Daily!KD$10,0)/KD$27</f>
        <v>2.0339849239810911E-2</v>
      </c>
      <c r="KE33" s="12">
        <f>VLOOKUP($IF33,Data!$B:$CP,Daily!KE$10,0)/KE$27</f>
        <v>2.0154318598229724E-2</v>
      </c>
      <c r="KF33" s="12">
        <f>VLOOKUP($IF33,Data!$B:$CP,Daily!KF$10,0)/KF$27</f>
        <v>1.945191781148068E-2</v>
      </c>
      <c r="KG33" s="12">
        <f>VLOOKUP($IF33,Data!$B:$CP,Daily!KG$10,0)/KG$27</f>
        <v>2.1804441416049803E-2</v>
      </c>
      <c r="KH33" s="12">
        <f>VLOOKUP($IF33,Data!$B:$CP,Daily!KH$10,0)/KH$27</f>
        <v>1.9278710320757852E-2</v>
      </c>
      <c r="KI33" s="12">
        <f>VLOOKUP($IF33,Data!$B:$CP,Daily!KI$10,0)/KI$27</f>
        <v>2.144313086017122E-2</v>
      </c>
      <c r="KJ33" s="12">
        <f>VLOOKUP($IF33,Data!$B:$CP,Daily!KJ$10,0)/KJ$27</f>
        <v>2.1372627107394133E-2</v>
      </c>
      <c r="KK33" s="12">
        <f>VLOOKUP($IF33,Data!$B:$CP,Daily!KK$10,0)/KK$27</f>
        <v>1.9838454401571795E-2</v>
      </c>
      <c r="KL33" s="12">
        <f>VLOOKUP($IF33,Data!$B:$CP,Daily!KL$10,0)/KL$27</f>
        <v>2.1432024493742277E-2</v>
      </c>
      <c r="KM33" s="12">
        <f>VLOOKUP($IF33,Data!$B:$CP,Daily!KM$10,0)/KM$27</f>
        <v>1.9627234689996196E-2</v>
      </c>
      <c r="KN33" s="12">
        <f>VLOOKUP($IF33,Data!$B:$CP,Daily!KN$10,0)/KN$27</f>
        <v>2.3266468143591085E-2</v>
      </c>
      <c r="KO33" s="12">
        <f>VLOOKUP($IF33,Data!$B:$CP,Daily!KO$10,0)/KO$27</f>
        <v>1.9234909926074788E-2</v>
      </c>
      <c r="KP33" s="12">
        <f>VLOOKUP($IF33,Data!$B:$CP,Daily!KP$10,0)/KP$27</f>
        <v>2.3810951838301446E-2</v>
      </c>
      <c r="KQ33" s="12">
        <f>VLOOKUP($IF33,Data!$B:$CP,Daily!KQ$10,0)/KQ$27</f>
        <v>2.2477464379179996E-2</v>
      </c>
      <c r="KR33" s="12">
        <f>VLOOKUP($IF33,Data!$B:$CP,Daily!KR$10,0)/KR$27</f>
        <v>2.1807708133315045E-2</v>
      </c>
      <c r="KS33" s="12">
        <f>VLOOKUP($IF33,Data!$B:$CP,Daily!KS$10,0)/KS$27</f>
        <v>2.1731566974441324E-2</v>
      </c>
      <c r="KT33" s="12">
        <f>VLOOKUP($IF33,Data!$B:$CP,Daily!KT$10,0)/KT$27</f>
        <v>2.0891805769514847E-2</v>
      </c>
      <c r="KU33" s="12">
        <f>VLOOKUP($IF33,Data!$B:$CP,Daily!KU$10,0)/KU$27</f>
        <v>2.4253105068815037E-2</v>
      </c>
      <c r="KV33" s="12">
        <f>VLOOKUP($IF33,Data!$B:$CP,Daily!KV$10,0)/KV$27</f>
        <v>1.829235487168451E-2</v>
      </c>
      <c r="KW33" s="12">
        <f>VLOOKUP($IF33,Data!$B:$CP,Daily!KW$10,0)/KW$27</f>
        <v>2.3018988013153708E-2</v>
      </c>
      <c r="KX33" s="12">
        <f>VLOOKUP($IF33,Data!$B:$CP,Daily!KX$10,0)/KX$27</f>
        <v>2.2888907054688139E-2</v>
      </c>
      <c r="KY33" s="12">
        <f>VLOOKUP($IF33,Data!$B:$CP,Daily!KY$10,0)/KY$27</f>
        <v>2.2049180327868852E-2</v>
      </c>
      <c r="KZ33" s="12">
        <f>VLOOKUP($IF33,Data!$B:$CP,Daily!KZ$10,0)/KZ$27</f>
        <v>2.1462139679827096E-2</v>
      </c>
      <c r="LA33" s="12">
        <f>VLOOKUP($IF33,Data!$B:$CP,Daily!LA$10,0)/LA$27</f>
        <v>2.0288537454841257E-2</v>
      </c>
      <c r="LB33" s="12">
        <f>VLOOKUP($IF33,Data!$B:$CP,Daily!LB$10,0)/LB$27</f>
        <v>2.5351352971142608E-2</v>
      </c>
      <c r="LC33" s="12">
        <f>VLOOKUP($IF33,Data!$B:$CP,Daily!LC$10,0)/LC$27</f>
        <v>1.9503546099290781E-2</v>
      </c>
      <c r="LD33" s="12">
        <f>VLOOKUP($IF33,Data!$B:$CP,Daily!LD$10,0)/LD$27</f>
        <v>2.2027992677021203E-2</v>
      </c>
      <c r="LE33" s="12">
        <f>VLOOKUP($IF33,Data!$B:$CP,Daily!LE$10,0)/LE$27</f>
        <v>2.1919755110965344E-2</v>
      </c>
      <c r="LF33" s="12">
        <f>VLOOKUP($IF33,Data!$B:$CP,Daily!LF$10,0)/LF$27</f>
        <v>1.9642573890974461E-2</v>
      </c>
      <c r="LG33" s="12">
        <f>VLOOKUP($IF33,Data!$B:$CP,Daily!LG$10,0)/LG$27</f>
        <v>1.8856504330012104E-2</v>
      </c>
      <c r="LH33" s="12">
        <f>VLOOKUP($IF33,Data!$B:$CP,Daily!LH$10,0)/LH$27</f>
        <v>1.7607508330540055E-2</v>
      </c>
      <c r="LI33" s="12">
        <f>VLOOKUP($IF33,Data!$B:$CP,Daily!LI$10,0)/LI$27</f>
        <v>2.3829160530191459E-2</v>
      </c>
      <c r="LJ33" s="12">
        <f>VLOOKUP($IF33,Data!$B:$CP,Daily!LJ$10,0)/LJ$27</f>
        <v>2.0134006667326797E-2</v>
      </c>
      <c r="LK33" s="12">
        <f>VLOOKUP($IF33,Data!$B:$CP,Daily!LK$10,0)/LK$27</f>
        <v>2.3533059015839016E-2</v>
      </c>
      <c r="LL33" s="12">
        <f>VLOOKUP($IF33,Data!$B:$CP,Daily!LL$10,0)/LL$27</f>
        <v>2.3430283010945328E-2</v>
      </c>
      <c r="LM33" s="12">
        <f>VLOOKUP($IF33,Data!$B:$CP,Daily!LM$10,0)/LM$27</f>
        <v>2.1495129182549769E-2</v>
      </c>
      <c r="LN33" s="12">
        <f>VLOOKUP($IF33,Data!$B:$CP,Daily!LN$10,0)/LN$27</f>
        <v>2.1778632889744E-2</v>
      </c>
      <c r="LO33" s="12">
        <f>VLOOKUP($IF33,Data!$B:$CP,Daily!LO$10,0)/LO$27</f>
        <v>2.1583265577648017E-2</v>
      </c>
      <c r="LP33" s="12">
        <f>VLOOKUP($IF33,Data!$B:$CP,Daily!LP$10,0)/LP$27</f>
        <v>2.6308788317715569E-2</v>
      </c>
      <c r="LQ33" s="12">
        <f>VLOOKUP($IF33,Data!$B:$CP,Daily!LQ$10,0)/LQ$27</f>
        <v>1.9603979903457788E-2</v>
      </c>
      <c r="LR33" s="12">
        <f>VLOOKUP($IF33,Data!$B:$CP,Daily!LR$10,0)/LR$27</f>
        <v>2.1849022691529992E-2</v>
      </c>
      <c r="LS33" s="12">
        <f>VLOOKUP($IF33,Data!$B:$CP,Daily!LS$10,0)/LS$27</f>
        <v>2.1197429247942271E-2</v>
      </c>
      <c r="LU33" s="40">
        <f t="shared" si="236"/>
        <v>2.0288537454841257E-2</v>
      </c>
      <c r="LV33" s="40">
        <f t="shared" si="237"/>
        <v>2.2879944881437676E-2</v>
      </c>
      <c r="LW33" s="40">
        <f t="shared" si="238"/>
        <v>2.5914074265964183E-3</v>
      </c>
      <c r="LX33" s="40">
        <f t="shared" si="239"/>
        <v>2.482350045138499E-2</v>
      </c>
      <c r="LY33" s="40">
        <f t="shared" si="240"/>
        <v>1.8344981884893943E-2</v>
      </c>
      <c r="LZ33" s="45"/>
      <c r="MA33" s="12">
        <f t="shared" si="223"/>
        <v>1.821149360990373E-3</v>
      </c>
      <c r="MB33" s="12">
        <f t="shared" si="241"/>
        <v>2.2295324545143557E-2</v>
      </c>
      <c r="MC33" s="12">
        <f t="shared" si="242"/>
        <v>2.1677612358894056E-2</v>
      </c>
      <c r="MD33" s="1"/>
    </row>
    <row r="34" spans="4:342" x14ac:dyDescent="0.35">
      <c r="D34" s="60" t="s">
        <v>352</v>
      </c>
      <c r="E34" s="75"/>
      <c r="F34" s="80"/>
      <c r="G34" s="77"/>
      <c r="H34" s="78"/>
      <c r="I34" s="74"/>
      <c r="J34" s="78"/>
      <c r="K34" s="80"/>
      <c r="L34" s="79"/>
      <c r="M34" s="75"/>
      <c r="N34" s="57"/>
      <c r="O34" s="49"/>
      <c r="P34" s="55"/>
      <c r="Q34" s="49"/>
      <c r="R34" s="48"/>
      <c r="S34" s="80"/>
      <c r="T34" s="79"/>
      <c r="U34" s="75"/>
      <c r="V34" s="80"/>
      <c r="W34" s="49"/>
      <c r="X34" s="78"/>
      <c r="Y34" s="49"/>
      <c r="Z34" s="78"/>
      <c r="AA34" s="80"/>
      <c r="AB34" s="79"/>
      <c r="AC34" s="46"/>
      <c r="AI34" s="13"/>
      <c r="AJ34" s="104"/>
      <c r="AK34" s="104"/>
      <c r="AL34" s="104"/>
      <c r="AM34" s="104"/>
      <c r="AN34" s="104"/>
      <c r="AO34" s="104"/>
      <c r="AP34" s="104"/>
      <c r="AQ34" s="104"/>
      <c r="AR34" s="104"/>
      <c r="AS34" s="104"/>
      <c r="AT34" s="104"/>
      <c r="AU34" s="104"/>
      <c r="AV34" s="104"/>
      <c r="AW34" s="104"/>
      <c r="AX34" s="104"/>
      <c r="AY34" s="104"/>
      <c r="AZ34" s="104"/>
      <c r="BA34" s="104"/>
      <c r="BB34" s="104"/>
      <c r="BC34" s="104"/>
      <c r="BD34" s="104"/>
      <c r="BE34" s="104"/>
      <c r="BF34" s="104"/>
      <c r="BG34" s="104"/>
      <c r="BH34" s="104"/>
      <c r="BI34" s="104"/>
      <c r="BJ34" s="104"/>
      <c r="BK34" s="104"/>
      <c r="BL34" s="104"/>
      <c r="BM34" s="104"/>
      <c r="BN34" s="104"/>
      <c r="BO34" s="104"/>
      <c r="BP34" s="104"/>
      <c r="BQ34" s="104"/>
      <c r="BR34" s="104"/>
      <c r="BS34" s="104"/>
      <c r="BT34" s="104"/>
      <c r="BU34" s="104"/>
      <c r="BV34" s="104"/>
      <c r="BW34" s="104"/>
      <c r="BX34" s="104"/>
      <c r="BY34" s="104"/>
      <c r="BZ34" s="104"/>
      <c r="CA34" s="104"/>
      <c r="CB34" s="104"/>
      <c r="CC34" s="104"/>
      <c r="CD34" s="104"/>
      <c r="CE34" s="104"/>
      <c r="CF34" s="104"/>
      <c r="CG34" s="104"/>
      <c r="CH34" s="104"/>
      <c r="CI34" s="104"/>
      <c r="CJ34" s="104"/>
      <c r="CK34" s="104"/>
      <c r="CL34" s="104"/>
      <c r="CM34" s="104"/>
      <c r="CN34" s="104"/>
      <c r="CO34" s="104"/>
      <c r="CP34" s="104"/>
      <c r="CQ34" s="104"/>
      <c r="CR34" s="104"/>
      <c r="CS34" s="104"/>
      <c r="CT34" s="104"/>
      <c r="CU34" s="104"/>
      <c r="CV34" s="104"/>
      <c r="CW34" s="104"/>
      <c r="CX34" s="104"/>
      <c r="CY34" s="104"/>
      <c r="CZ34" s="104"/>
      <c r="DA34" s="104"/>
      <c r="DB34" s="104"/>
      <c r="DC34" s="104"/>
      <c r="DD34" s="104"/>
      <c r="DE34" s="104"/>
      <c r="DF34" s="104"/>
      <c r="DG34" s="104"/>
      <c r="DH34" s="104"/>
      <c r="DI34" s="104"/>
      <c r="DJ34" s="104"/>
      <c r="DK34" s="104"/>
      <c r="DL34" s="104"/>
      <c r="DM34" s="104"/>
      <c r="DN34" s="104"/>
      <c r="DO34" s="104"/>
      <c r="DP34" s="104"/>
      <c r="DQ34" s="104"/>
      <c r="DR34" s="104"/>
      <c r="DS34" s="104"/>
      <c r="DT34" s="104"/>
      <c r="DU34" s="104"/>
      <c r="DV34" s="14"/>
      <c r="DW34" s="104"/>
      <c r="DX34" s="104"/>
      <c r="DY34" s="104"/>
      <c r="DZ34" s="104"/>
      <c r="EA34" s="104"/>
      <c r="EB34" s="14"/>
      <c r="EC34" s="104"/>
      <c r="ED34" s="104"/>
      <c r="EE34" s="104"/>
      <c r="EF34" s="1"/>
      <c r="EG34" s="13"/>
      <c r="EH34" s="13"/>
      <c r="EI34" s="104"/>
      <c r="EJ34" s="104"/>
      <c r="EK34" s="104"/>
      <c r="EL34" s="104"/>
      <c r="EM34" s="104"/>
      <c r="EN34" s="104"/>
      <c r="EO34" s="104"/>
      <c r="EP34" s="104"/>
      <c r="EQ34" s="104"/>
      <c r="ER34" s="104"/>
      <c r="ES34" s="104"/>
      <c r="ET34" s="104"/>
      <c r="EU34" s="104"/>
      <c r="EV34" s="104"/>
      <c r="EW34" s="104"/>
      <c r="EX34" s="104"/>
      <c r="EY34" s="104"/>
      <c r="EZ34" s="104"/>
      <c r="FA34" s="104"/>
      <c r="FB34" s="104"/>
      <c r="FC34" s="104"/>
      <c r="FD34" s="104"/>
      <c r="FE34" s="104"/>
      <c r="FF34" s="104"/>
      <c r="FG34" s="104"/>
      <c r="FH34" s="104"/>
      <c r="FI34" s="104"/>
      <c r="FJ34" s="104"/>
      <c r="FK34" s="104"/>
      <c r="FL34" s="104"/>
      <c r="FM34" s="104"/>
      <c r="FN34" s="104"/>
      <c r="FO34" s="104"/>
      <c r="FP34" s="104"/>
      <c r="FQ34" s="104"/>
      <c r="FR34" s="104"/>
      <c r="FS34" s="104"/>
      <c r="FT34" s="104"/>
      <c r="FU34" s="104"/>
      <c r="FV34" s="104"/>
      <c r="FW34" s="104"/>
      <c r="FX34" s="104"/>
      <c r="FY34" s="104"/>
      <c r="FZ34" s="104"/>
      <c r="GA34" s="104"/>
      <c r="GB34" s="104"/>
      <c r="GC34" s="104"/>
      <c r="GD34" s="104"/>
      <c r="GE34" s="104"/>
      <c r="GF34" s="104"/>
      <c r="GG34" s="104"/>
      <c r="GH34" s="104"/>
      <c r="GI34" s="104"/>
      <c r="GJ34" s="104"/>
      <c r="GK34" s="104"/>
      <c r="GL34" s="104"/>
      <c r="GM34" s="104"/>
      <c r="GN34" s="104"/>
      <c r="GO34" s="104"/>
      <c r="GP34" s="104"/>
      <c r="GQ34" s="104"/>
      <c r="GR34" s="104"/>
      <c r="GS34" s="104"/>
      <c r="GT34" s="104"/>
      <c r="GU34" s="104"/>
      <c r="GV34" s="104"/>
      <c r="GW34" s="104"/>
      <c r="GX34" s="104"/>
      <c r="GY34" s="104"/>
      <c r="GZ34" s="104"/>
      <c r="HA34" s="104"/>
      <c r="HB34" s="104"/>
      <c r="HC34" s="104"/>
      <c r="HD34" s="104"/>
      <c r="HE34" s="104"/>
      <c r="HF34" s="104"/>
      <c r="HG34" s="104"/>
      <c r="HH34" s="104"/>
      <c r="HI34" s="104"/>
      <c r="HJ34" s="104"/>
      <c r="HK34" s="104"/>
      <c r="HL34" s="104"/>
      <c r="HM34" s="104"/>
      <c r="HN34" s="104"/>
      <c r="HO34" s="104"/>
      <c r="HP34" s="104"/>
      <c r="HQ34" s="104"/>
      <c r="HR34" s="104"/>
      <c r="HS34" s="104"/>
      <c r="HT34" s="104"/>
      <c r="HU34" s="13"/>
      <c r="HV34" s="105"/>
      <c r="HW34" s="105"/>
      <c r="HX34" s="105"/>
      <c r="HY34" s="105"/>
      <c r="HZ34" s="105"/>
      <c r="IA34" s="104"/>
      <c r="IB34" s="104"/>
      <c r="IC34" s="104"/>
      <c r="ID34" s="104"/>
      <c r="IE34" s="1"/>
      <c r="IF34" s="13"/>
      <c r="IG34" s="13"/>
      <c r="IH34" s="104"/>
      <c r="II34" s="104"/>
      <c r="IJ34" s="104"/>
      <c r="IK34" s="104"/>
      <c r="IL34" s="104"/>
      <c r="IM34" s="104"/>
      <c r="IN34" s="104"/>
      <c r="IO34" s="104"/>
      <c r="IP34" s="104"/>
      <c r="IQ34" s="104"/>
      <c r="IR34" s="104"/>
      <c r="IS34" s="104"/>
      <c r="IT34" s="104"/>
      <c r="IU34" s="104"/>
      <c r="IV34" s="104"/>
      <c r="IW34" s="104"/>
      <c r="IX34" s="104"/>
      <c r="IY34" s="104"/>
      <c r="IZ34" s="104"/>
      <c r="JA34" s="104"/>
      <c r="JB34" s="104"/>
      <c r="JC34" s="104"/>
      <c r="JD34" s="104"/>
      <c r="JE34" s="104"/>
      <c r="JF34" s="104"/>
      <c r="JG34" s="104"/>
      <c r="JH34" s="104"/>
      <c r="JI34" s="104"/>
      <c r="JJ34" s="104"/>
      <c r="JK34" s="104"/>
      <c r="JL34" s="104"/>
      <c r="JM34" s="104"/>
      <c r="JN34" s="104"/>
      <c r="JO34" s="104"/>
      <c r="JP34" s="104"/>
      <c r="JQ34" s="104"/>
      <c r="JR34" s="104"/>
      <c r="JS34" s="104"/>
      <c r="JT34" s="104"/>
      <c r="JU34" s="104"/>
      <c r="JV34" s="104"/>
      <c r="JW34" s="104"/>
      <c r="JX34" s="104"/>
      <c r="JY34" s="104"/>
      <c r="JZ34" s="104"/>
      <c r="KA34" s="104"/>
      <c r="KB34" s="104"/>
      <c r="KC34" s="104"/>
      <c r="KD34" s="104"/>
      <c r="KE34" s="104"/>
      <c r="KF34" s="104"/>
      <c r="KG34" s="104"/>
      <c r="KH34" s="104"/>
      <c r="KI34" s="104"/>
      <c r="KJ34" s="104"/>
      <c r="KK34" s="104"/>
      <c r="KL34" s="104"/>
      <c r="KM34" s="104"/>
      <c r="KN34" s="104"/>
      <c r="KO34" s="104"/>
      <c r="KP34" s="104"/>
      <c r="KQ34" s="104"/>
      <c r="KR34" s="104"/>
      <c r="KS34" s="104"/>
      <c r="KT34" s="104"/>
      <c r="KU34" s="104"/>
      <c r="KV34" s="104"/>
      <c r="KW34" s="104"/>
      <c r="KX34" s="104"/>
      <c r="KY34" s="104"/>
      <c r="KZ34" s="104"/>
      <c r="LA34" s="104"/>
      <c r="LB34" s="104"/>
      <c r="LC34" s="104"/>
      <c r="LD34" s="104"/>
      <c r="LE34" s="104"/>
      <c r="LF34" s="104"/>
      <c r="LG34" s="104"/>
      <c r="LH34" s="104"/>
      <c r="LI34" s="104"/>
      <c r="LJ34" s="104"/>
      <c r="LK34" s="104"/>
      <c r="LL34" s="104"/>
      <c r="LM34" s="104"/>
      <c r="LN34" s="104"/>
      <c r="LO34" s="104"/>
      <c r="LP34" s="104"/>
      <c r="LQ34" s="104"/>
      <c r="LR34" s="104"/>
      <c r="LS34" s="104"/>
      <c r="LU34" s="105"/>
      <c r="LV34" s="105"/>
      <c r="LW34" s="105"/>
      <c r="LX34" s="105"/>
      <c r="LY34" s="105"/>
      <c r="LZ34" s="105"/>
      <c r="MA34" s="104"/>
      <c r="MB34" s="104"/>
      <c r="MC34" s="104"/>
      <c r="MD34" s="1"/>
    </row>
    <row r="35" spans="4:342" x14ac:dyDescent="0.35">
      <c r="D35" s="68" t="s">
        <v>353</v>
      </c>
      <c r="E35" s="67"/>
      <c r="F35" s="64"/>
      <c r="G35" s="82"/>
      <c r="H35" s="83"/>
      <c r="I35" s="82"/>
      <c r="J35" s="83"/>
      <c r="K35" s="82"/>
      <c r="L35" s="84"/>
      <c r="M35" s="84"/>
      <c r="N35" s="85"/>
      <c r="O35" s="82"/>
      <c r="P35" s="86"/>
      <c r="Q35" s="82"/>
      <c r="R35" s="86"/>
      <c r="S35" s="82"/>
      <c r="T35" s="84"/>
      <c r="U35" s="84"/>
      <c r="V35" s="85"/>
      <c r="W35" s="82"/>
      <c r="X35" s="86"/>
      <c r="Y35" s="82"/>
      <c r="Z35" s="86"/>
      <c r="AA35" s="82"/>
      <c r="AB35" s="63"/>
      <c r="AC35" s="46"/>
      <c r="AD35" s="1"/>
      <c r="AE35" s="1"/>
      <c r="AF35" s="1"/>
      <c r="AG35" s="1"/>
      <c r="AH35" s="1"/>
      <c r="EE35" s="13"/>
      <c r="MB35"/>
      <c r="MD35" s="1"/>
    </row>
    <row r="36" spans="4:342" x14ac:dyDescent="0.35">
      <c r="D36" s="88" t="s">
        <v>354</v>
      </c>
      <c r="E36" s="87" t="str">
        <f>VLOOKUP($D36,'Metric Nature'!$C:$D,2,0)&amp;IF(($F36&lt;(EA36)),"Below",IF(($F36&gt;(DZ36)),"Above","Within"))</f>
        <v>PositiveWithin</v>
      </c>
      <c r="F36" s="54">
        <f>DU36</f>
        <v>77062</v>
      </c>
      <c r="G36" s="54">
        <f t="shared" si="191"/>
        <v>75147.28571428571</v>
      </c>
      <c r="H36" s="55">
        <f t="shared" ref="H36:H54" si="247">IFERROR(((F36-G36)/G36),0)</f>
        <v>2.5479486950388913E-2</v>
      </c>
      <c r="I36" s="28">
        <f>EE36</f>
        <v>77268.7</v>
      </c>
      <c r="J36" s="55">
        <f t="shared" ref="J36:J54" si="248">IFERROR(((F36-I36)/I36),0)</f>
        <v>-2.6750805953768744E-3</v>
      </c>
      <c r="K36" s="81">
        <f t="shared" ref="K36:K54" si="249">EC36</f>
        <v>13171.880383516027</v>
      </c>
      <c r="L36" s="56"/>
      <c r="M36" s="53" t="str">
        <f>VLOOKUP($D36,'Metric Nature'!$C:$D,2,0)&amp;IF(($N36&lt;(HZ36)),"Below",IF(($N36&gt;(HY36)),"Above","Within"))</f>
        <v>PositiveWithin</v>
      </c>
      <c r="N36" s="81">
        <f t="shared" ref="N36:N54" si="250">HT36</f>
        <v>59662</v>
      </c>
      <c r="O36" s="54">
        <f>IC36</f>
        <v>57673.571428571428</v>
      </c>
      <c r="P36" s="55">
        <f>IFERROR(((N36-O36)/O36),0)</f>
        <v>3.4477292149164653E-2</v>
      </c>
      <c r="Q36" s="54">
        <f t="shared" ref="Q36:Q37" si="251">ID36</f>
        <v>59310.466666666667</v>
      </c>
      <c r="R36" s="55">
        <f t="shared" ref="R36:R54" si="252">IFERROR(((N36-Q36)/Q36),0)</f>
        <v>5.9270033282489689E-3</v>
      </c>
      <c r="S36" s="81">
        <f>IB36</f>
        <v>9912.0147691100392</v>
      </c>
      <c r="T36" s="56"/>
      <c r="U36" s="53" t="str">
        <f>VLOOKUP($D36,'Metric Nature'!$C:$D,2,0)&amp;IF(($V36&lt;(LY36)),"Below",IF(($V36&gt;(LX36)),"Above","Within"))</f>
        <v>PositiveWithin</v>
      </c>
      <c r="V36" s="81">
        <f t="shared" ref="V36:V54" si="253">LS36</f>
        <v>17400</v>
      </c>
      <c r="W36" s="54">
        <f>MB36</f>
        <v>17473.714285714286</v>
      </c>
      <c r="X36" s="55">
        <f t="shared" ref="X36:X54" si="254">IFERROR(((V36-W36)/W36),0)</f>
        <v>-4.2185813793780341E-3</v>
      </c>
      <c r="Y36" s="54">
        <f>MC36</f>
        <v>17958.233333333334</v>
      </c>
      <c r="Z36" s="55">
        <f t="shared" ref="Z36:Z54" si="255">IFERROR(((V36-Y36)/Y36),0)</f>
        <v>-3.1085091889142782E-2</v>
      </c>
      <c r="AA36" s="81">
        <f>MA36</f>
        <v>3207.9897062733162</v>
      </c>
      <c r="AB36" s="50"/>
      <c r="AC36" s="46" t="s">
        <v>355</v>
      </c>
      <c r="AD36" s="1"/>
      <c r="AE36" s="1"/>
      <c r="AF36" s="1"/>
      <c r="AG36" s="1"/>
      <c r="AH36" s="1"/>
      <c r="AI36" s="7" t="s">
        <v>354</v>
      </c>
      <c r="AJ36" s="8">
        <f t="shared" ref="AJ36:BO36" si="256">EI36+IH36</f>
        <v>93064</v>
      </c>
      <c r="AK36" s="8">
        <f t="shared" si="256"/>
        <v>99690</v>
      </c>
      <c r="AL36" s="8">
        <f t="shared" si="256"/>
        <v>70846</v>
      </c>
      <c r="AM36" s="8">
        <f t="shared" si="256"/>
        <v>68476</v>
      </c>
      <c r="AN36" s="8">
        <f t="shared" si="256"/>
        <v>70777</v>
      </c>
      <c r="AO36" s="8">
        <f t="shared" si="256"/>
        <v>89457</v>
      </c>
      <c r="AP36" s="8">
        <f t="shared" si="256"/>
        <v>91825</v>
      </c>
      <c r="AQ36" s="8">
        <f t="shared" si="256"/>
        <v>102981</v>
      </c>
      <c r="AR36" s="8">
        <f t="shared" si="256"/>
        <v>102789</v>
      </c>
      <c r="AS36" s="8">
        <f t="shared" si="256"/>
        <v>66804</v>
      </c>
      <c r="AT36" s="8">
        <f t="shared" si="256"/>
        <v>61675</v>
      </c>
      <c r="AU36" s="8">
        <f t="shared" si="256"/>
        <v>77547</v>
      </c>
      <c r="AV36" s="8">
        <f t="shared" si="256"/>
        <v>78493</v>
      </c>
      <c r="AW36" s="8">
        <f t="shared" si="256"/>
        <v>86857</v>
      </c>
      <c r="AX36" s="8">
        <f t="shared" si="256"/>
        <v>97900</v>
      </c>
      <c r="AY36" s="8">
        <f t="shared" si="256"/>
        <v>102689</v>
      </c>
      <c r="AZ36" s="8">
        <f t="shared" si="256"/>
        <v>68247</v>
      </c>
      <c r="BA36" s="8">
        <f t="shared" si="256"/>
        <v>63041</v>
      </c>
      <c r="BB36" s="8">
        <f t="shared" si="256"/>
        <v>77821</v>
      </c>
      <c r="BC36" s="8">
        <f t="shared" si="256"/>
        <v>73506</v>
      </c>
      <c r="BD36" s="8">
        <f t="shared" si="256"/>
        <v>82820</v>
      </c>
      <c r="BE36" s="8">
        <f t="shared" si="256"/>
        <v>83588</v>
      </c>
      <c r="BF36" s="8">
        <f t="shared" si="256"/>
        <v>93325</v>
      </c>
      <c r="BG36" s="8">
        <f t="shared" si="256"/>
        <v>63873</v>
      </c>
      <c r="BH36" s="8">
        <f t="shared" si="256"/>
        <v>60709</v>
      </c>
      <c r="BI36" s="8">
        <f t="shared" si="256"/>
        <v>74423</v>
      </c>
      <c r="BJ36" s="8">
        <f t="shared" si="256"/>
        <v>79316</v>
      </c>
      <c r="BK36" s="8">
        <f t="shared" si="256"/>
        <v>85112</v>
      </c>
      <c r="BL36" s="8">
        <f t="shared" si="256"/>
        <v>84457</v>
      </c>
      <c r="BM36" s="8">
        <f t="shared" si="256"/>
        <v>96598</v>
      </c>
      <c r="BN36" s="8">
        <f t="shared" si="256"/>
        <v>72554</v>
      </c>
      <c r="BO36" s="8">
        <f t="shared" si="256"/>
        <v>63698</v>
      </c>
      <c r="BP36" s="8">
        <f t="shared" ref="BP36:CU36" si="257">FO36+JN36</f>
        <v>89212</v>
      </c>
      <c r="BQ36" s="8">
        <f t="shared" si="257"/>
        <v>101101</v>
      </c>
      <c r="BR36" s="8">
        <f t="shared" si="257"/>
        <v>87238</v>
      </c>
      <c r="BS36" s="8">
        <f t="shared" si="257"/>
        <v>97925</v>
      </c>
      <c r="BT36" s="8">
        <f t="shared" si="257"/>
        <v>96309</v>
      </c>
      <c r="BU36" s="8">
        <f t="shared" si="257"/>
        <v>69725</v>
      </c>
      <c r="BV36" s="8">
        <f t="shared" si="257"/>
        <v>61658</v>
      </c>
      <c r="BW36" s="8">
        <f t="shared" si="257"/>
        <v>74383</v>
      </c>
      <c r="BX36" s="8">
        <f t="shared" si="257"/>
        <v>76292</v>
      </c>
      <c r="BY36" s="8">
        <f t="shared" si="257"/>
        <v>85505</v>
      </c>
      <c r="BZ36" s="8">
        <f t="shared" si="257"/>
        <v>92385</v>
      </c>
      <c r="CA36" s="8">
        <f t="shared" si="257"/>
        <v>96333</v>
      </c>
      <c r="CB36" s="8">
        <f t="shared" si="257"/>
        <v>65765</v>
      </c>
      <c r="CC36" s="8">
        <f t="shared" si="257"/>
        <v>55555</v>
      </c>
      <c r="CD36" s="8">
        <f t="shared" si="257"/>
        <v>76985</v>
      </c>
      <c r="CE36" s="8">
        <f t="shared" si="257"/>
        <v>80619</v>
      </c>
      <c r="CF36" s="8">
        <f t="shared" si="257"/>
        <v>85310</v>
      </c>
      <c r="CG36" s="8">
        <f t="shared" si="257"/>
        <v>88308</v>
      </c>
      <c r="CH36" s="8">
        <f t="shared" si="257"/>
        <v>95437</v>
      </c>
      <c r="CI36" s="8">
        <f t="shared" si="257"/>
        <v>64272</v>
      </c>
      <c r="CJ36" s="8">
        <f t="shared" si="257"/>
        <v>60384</v>
      </c>
      <c r="CK36" s="8">
        <f t="shared" si="257"/>
        <v>76148</v>
      </c>
      <c r="CL36" s="8">
        <f t="shared" si="257"/>
        <v>79110</v>
      </c>
      <c r="CM36" s="8">
        <f t="shared" si="257"/>
        <v>79923</v>
      </c>
      <c r="CN36" s="8">
        <f t="shared" si="257"/>
        <v>83441</v>
      </c>
      <c r="CO36" s="8">
        <f t="shared" si="257"/>
        <v>86559</v>
      </c>
      <c r="CP36" s="8">
        <f t="shared" si="257"/>
        <v>59192</v>
      </c>
      <c r="CQ36" s="8">
        <f t="shared" si="257"/>
        <v>53204</v>
      </c>
      <c r="CR36" s="8">
        <f t="shared" si="257"/>
        <v>69949</v>
      </c>
      <c r="CS36" s="8">
        <f t="shared" si="257"/>
        <v>72277</v>
      </c>
      <c r="CT36" s="8">
        <f t="shared" si="257"/>
        <v>80683</v>
      </c>
      <c r="CU36" s="8">
        <f t="shared" si="257"/>
        <v>85194</v>
      </c>
      <c r="CV36" s="8">
        <f t="shared" ref="CV36:DU36" si="258">GU36+KT36</f>
        <v>107366</v>
      </c>
      <c r="CW36" s="8">
        <f t="shared" si="258"/>
        <v>73527</v>
      </c>
      <c r="CX36" s="8">
        <f t="shared" si="258"/>
        <v>70262</v>
      </c>
      <c r="CY36" s="8">
        <f t="shared" si="258"/>
        <v>78308</v>
      </c>
      <c r="CZ36" s="8">
        <f t="shared" si="258"/>
        <v>79580</v>
      </c>
      <c r="DA36" s="8">
        <f t="shared" si="258"/>
        <v>80010</v>
      </c>
      <c r="DB36" s="8">
        <f t="shared" si="258"/>
        <v>90858</v>
      </c>
      <c r="DC36" s="8">
        <f t="shared" si="258"/>
        <v>96496</v>
      </c>
      <c r="DD36" s="8">
        <f t="shared" si="258"/>
        <v>65867</v>
      </c>
      <c r="DE36" s="8">
        <f t="shared" si="258"/>
        <v>57008</v>
      </c>
      <c r="DF36" s="8">
        <f t="shared" si="258"/>
        <v>70899</v>
      </c>
      <c r="DG36" s="8">
        <f t="shared" si="258"/>
        <v>72458</v>
      </c>
      <c r="DH36" s="8">
        <f t="shared" si="258"/>
        <v>84140</v>
      </c>
      <c r="DI36" s="8">
        <f t="shared" si="258"/>
        <v>97421</v>
      </c>
      <c r="DJ36" s="8">
        <f t="shared" si="258"/>
        <v>106566</v>
      </c>
      <c r="DK36" s="8">
        <f t="shared" si="258"/>
        <v>65666</v>
      </c>
      <c r="DL36" s="8">
        <f t="shared" si="258"/>
        <v>59653</v>
      </c>
      <c r="DM36" s="8">
        <f t="shared" si="258"/>
        <v>74638</v>
      </c>
      <c r="DN36" s="8">
        <f t="shared" si="258"/>
        <v>75190</v>
      </c>
      <c r="DO36" s="8">
        <f t="shared" si="258"/>
        <v>84863</v>
      </c>
      <c r="DP36" s="8">
        <f t="shared" si="258"/>
        <v>79320</v>
      </c>
      <c r="DQ36" s="8">
        <f t="shared" si="258"/>
        <v>91369</v>
      </c>
      <c r="DR36" s="8">
        <f t="shared" si="258"/>
        <v>63344</v>
      </c>
      <c r="DS36" s="8">
        <f t="shared" si="258"/>
        <v>56984</v>
      </c>
      <c r="DT36" s="8">
        <f t="shared" si="258"/>
        <v>74961</v>
      </c>
      <c r="DU36" s="8">
        <f t="shared" si="258"/>
        <v>77062</v>
      </c>
      <c r="DV36" s="14"/>
      <c r="DW36" s="8">
        <f t="shared" ref="DW36:DW54" si="259">_xlfn.QUARTILE.INC($AJ36:$DT36,1)</f>
        <v>69949</v>
      </c>
      <c r="DX36" s="8">
        <f t="shared" ref="DX36:DX54" si="260">_xlfn.QUARTILE.INC($AJ36:$DT36,3)</f>
        <v>89212</v>
      </c>
      <c r="DY36" s="8">
        <f>DX36-DW36</f>
        <v>19263</v>
      </c>
      <c r="DZ36" s="8">
        <f>DX36+(1.25*DY36)</f>
        <v>113290.75</v>
      </c>
      <c r="EA36" s="8">
        <f>DW36-(1.25*DY36)</f>
        <v>45870.25</v>
      </c>
      <c r="EB36" s="14"/>
      <c r="EC36" s="9">
        <f t="shared" ref="EC36:EC49" si="261">_xlfn.STDEV.P(AJ36:DU36)</f>
        <v>13171.880383516027</v>
      </c>
      <c r="ED36" s="9">
        <f>AVERAGE(DN36:DT36)</f>
        <v>75147.28571428571</v>
      </c>
      <c r="EE36" s="9">
        <f>AVERAGE(CQ36:DT36)</f>
        <v>77268.7</v>
      </c>
      <c r="EF36" s="1"/>
      <c r="EG36" s="7" t="s">
        <v>356</v>
      </c>
      <c r="EH36" s="7" t="s">
        <v>357</v>
      </c>
      <c r="EI36" s="8">
        <f>VLOOKUP($EG36,Data!$B:$CP,Daily!EI$10,0)</f>
        <v>71742</v>
      </c>
      <c r="EJ36" s="8">
        <f>VLOOKUP($EG36,Data!$B:$CP,Daily!EJ$10,0)</f>
        <v>76236</v>
      </c>
      <c r="EK36" s="8">
        <f>VLOOKUP($EG36,Data!$B:$CP,Daily!EK$10,0)</f>
        <v>54132</v>
      </c>
      <c r="EL36" s="8">
        <f>VLOOKUP($EG36,Data!$B:$CP,Daily!EL$10,0)</f>
        <v>52596</v>
      </c>
      <c r="EM36" s="8">
        <f>VLOOKUP($EG36,Data!$B:$CP,Daily!EM$10,0)</f>
        <v>54447</v>
      </c>
      <c r="EN36" s="8">
        <f>VLOOKUP($EG36,Data!$B:$CP,Daily!EN$10,0)</f>
        <v>68414</v>
      </c>
      <c r="EO36" s="8">
        <f>VLOOKUP($EG36,Data!$B:$CP,Daily!EO$10,0)</f>
        <v>70355</v>
      </c>
      <c r="EP36" s="8">
        <f>VLOOKUP($EG36,Data!$B:$CP,Daily!EP$10,0)</f>
        <v>79002</v>
      </c>
      <c r="EQ36" s="8">
        <f>VLOOKUP($EG36,Data!$B:$CP,Daily!EQ$10,0)</f>
        <v>78610</v>
      </c>
      <c r="ER36" s="8">
        <f>VLOOKUP($EG36,Data!$B:$CP,Daily!ER$10,0)</f>
        <v>50904</v>
      </c>
      <c r="ES36" s="8">
        <f>VLOOKUP($EG36,Data!$B:$CP,Daily!ES$10,0)</f>
        <v>47500</v>
      </c>
      <c r="ET36" s="8">
        <f>VLOOKUP($EG36,Data!$B:$CP,Daily!ET$10,0)</f>
        <v>59885</v>
      </c>
      <c r="EU36" s="8">
        <f>VLOOKUP($EG36,Data!$B:$CP,Daily!EU$10,0)</f>
        <v>60599</v>
      </c>
      <c r="EV36" s="8">
        <f>VLOOKUP($EG36,Data!$B:$CP,Daily!EV$10,0)</f>
        <v>66866</v>
      </c>
      <c r="EW36" s="8">
        <f>VLOOKUP($EG36,Data!$B:$CP,Daily!EW$10,0)</f>
        <v>75881</v>
      </c>
      <c r="EX36" s="8">
        <f>VLOOKUP($EG36,Data!$B:$CP,Daily!EX$10,0)</f>
        <v>78958</v>
      </c>
      <c r="EY36" s="8">
        <f>VLOOKUP($EG36,Data!$B:$CP,Daily!EY$10,0)</f>
        <v>52352</v>
      </c>
      <c r="EZ36" s="8">
        <f>VLOOKUP($EG36,Data!$B:$CP,Daily!EZ$10,0)</f>
        <v>48231</v>
      </c>
      <c r="FA36" s="8">
        <f>VLOOKUP($EG36,Data!$B:$CP,Daily!FA$10,0)</f>
        <v>60364</v>
      </c>
      <c r="FB36" s="8">
        <f>VLOOKUP($EG36,Data!$B:$CP,Daily!FB$10,0)</f>
        <v>57000</v>
      </c>
      <c r="FC36" s="8">
        <f>VLOOKUP($EG36,Data!$B:$CP,Daily!FC$10,0)</f>
        <v>63905</v>
      </c>
      <c r="FD36" s="8">
        <f>VLOOKUP($EG36,Data!$B:$CP,Daily!FD$10,0)</f>
        <v>64500</v>
      </c>
      <c r="FE36" s="8">
        <f>VLOOKUP($EG36,Data!$B:$CP,Daily!FE$10,0)</f>
        <v>71753</v>
      </c>
      <c r="FF36" s="8">
        <f>VLOOKUP($EG36,Data!$B:$CP,Daily!FF$10,0)</f>
        <v>49102</v>
      </c>
      <c r="FG36" s="8">
        <f>VLOOKUP($EG36,Data!$B:$CP,Daily!FG$10,0)</f>
        <v>46906</v>
      </c>
      <c r="FH36" s="8">
        <f>VLOOKUP($EG36,Data!$B:$CP,Daily!FH$10,0)</f>
        <v>58086</v>
      </c>
      <c r="FI36" s="8">
        <f>VLOOKUP($EG36,Data!$B:$CP,Daily!FI$10,0)</f>
        <v>61623</v>
      </c>
      <c r="FJ36" s="8">
        <f>VLOOKUP($EG36,Data!$B:$CP,Daily!FJ$10,0)</f>
        <v>65367</v>
      </c>
      <c r="FK36" s="8">
        <f>VLOOKUP($EG36,Data!$B:$CP,Daily!FK$10,0)</f>
        <v>64902</v>
      </c>
      <c r="FL36" s="8">
        <f>VLOOKUP($EG36,Data!$B:$CP,Daily!FL$10,0)</f>
        <v>74267</v>
      </c>
      <c r="FM36" s="8">
        <f>VLOOKUP($EG36,Data!$B:$CP,Daily!FM$10,0)</f>
        <v>56022</v>
      </c>
      <c r="FN36" s="8">
        <f>VLOOKUP($EG36,Data!$B:$CP,Daily!FN$10,0)</f>
        <v>49393</v>
      </c>
      <c r="FO36" s="8">
        <f>VLOOKUP($EG36,Data!$B:$CP,Daily!FO$10,0)</f>
        <v>69232</v>
      </c>
      <c r="FP36" s="8">
        <f>VLOOKUP($EG36,Data!$B:$CP,Daily!FP$10,0)</f>
        <v>77165</v>
      </c>
      <c r="FQ36" s="8">
        <f>VLOOKUP($EG36,Data!$B:$CP,Daily!FQ$10,0)</f>
        <v>66744</v>
      </c>
      <c r="FR36" s="8">
        <f>VLOOKUP($EG36,Data!$B:$CP,Daily!FR$10,0)</f>
        <v>73629</v>
      </c>
      <c r="FS36" s="8">
        <f>VLOOKUP($EG36,Data!$B:$CP,Daily!FS$10,0)</f>
        <v>73180</v>
      </c>
      <c r="FT36" s="8">
        <f>VLOOKUP($EG36,Data!$B:$CP,Daily!FT$10,0)</f>
        <v>53129</v>
      </c>
      <c r="FU36" s="8">
        <f>VLOOKUP($EG36,Data!$B:$CP,Daily!FU$10,0)</f>
        <v>47358</v>
      </c>
      <c r="FV36" s="8">
        <f>VLOOKUP($EG36,Data!$B:$CP,Daily!FV$10,0)</f>
        <v>57406</v>
      </c>
      <c r="FW36" s="8">
        <f>VLOOKUP($EG36,Data!$B:$CP,Daily!FW$10,0)</f>
        <v>58604</v>
      </c>
      <c r="FX36" s="8">
        <f>VLOOKUP($EG36,Data!$B:$CP,Daily!FX$10,0)</f>
        <v>65363</v>
      </c>
      <c r="FY36" s="8">
        <f>VLOOKUP($EG36,Data!$B:$CP,Daily!FY$10,0)</f>
        <v>70718</v>
      </c>
      <c r="FZ36" s="8">
        <f>VLOOKUP($EG36,Data!$B:$CP,Daily!FZ$10,0)</f>
        <v>73814</v>
      </c>
      <c r="GA36" s="8">
        <f>VLOOKUP($EG36,Data!$B:$CP,Daily!GA$10,0)</f>
        <v>50310</v>
      </c>
      <c r="GB36" s="8">
        <f>VLOOKUP($EG36,Data!$B:$CP,Daily!GB$10,0)</f>
        <v>42931</v>
      </c>
      <c r="GC36" s="8">
        <f>VLOOKUP($EG36,Data!$B:$CP,Daily!GC$10,0)</f>
        <v>59605</v>
      </c>
      <c r="GD36" s="8">
        <f>VLOOKUP($EG36,Data!$B:$CP,Daily!GD$10,0)</f>
        <v>62231</v>
      </c>
      <c r="GE36" s="8">
        <f>VLOOKUP($EG36,Data!$B:$CP,Daily!GE$10,0)</f>
        <v>65649</v>
      </c>
      <c r="GF36" s="8">
        <f>VLOOKUP($EG36,Data!$B:$CP,Daily!GF$10,0)</f>
        <v>67679</v>
      </c>
      <c r="GG36" s="8">
        <f>VLOOKUP($EG36,Data!$B:$CP,Daily!GG$10,0)</f>
        <v>73278</v>
      </c>
      <c r="GH36" s="8">
        <f>VLOOKUP($EG36,Data!$B:$CP,Daily!GH$10,0)</f>
        <v>49194</v>
      </c>
      <c r="GI36" s="8">
        <f>VLOOKUP($EG36,Data!$B:$CP,Daily!GI$10,0)</f>
        <v>46554</v>
      </c>
      <c r="GJ36" s="8">
        <f>VLOOKUP($EG36,Data!$B:$CP,Daily!GJ$10,0)</f>
        <v>58498</v>
      </c>
      <c r="GK36" s="8">
        <f>VLOOKUP($EG36,Data!$B:$CP,Daily!GK$10,0)</f>
        <v>60820</v>
      </c>
      <c r="GL36" s="8">
        <f>VLOOKUP($EG36,Data!$B:$CP,Daily!GL$10,0)</f>
        <v>61559</v>
      </c>
      <c r="GM36" s="8">
        <f>VLOOKUP($EG36,Data!$B:$CP,Daily!GM$10,0)</f>
        <v>64139</v>
      </c>
      <c r="GN36" s="8">
        <f>VLOOKUP($EG36,Data!$B:$CP,Daily!GN$10,0)</f>
        <v>66553</v>
      </c>
      <c r="GO36" s="8">
        <f>VLOOKUP($EG36,Data!$B:$CP,Daily!GO$10,0)</f>
        <v>45236</v>
      </c>
      <c r="GP36" s="8">
        <f>VLOOKUP($EG36,Data!$B:$CP,Daily!GP$10,0)</f>
        <v>40903</v>
      </c>
      <c r="GQ36" s="8">
        <f>VLOOKUP($EG36,Data!$B:$CP,Daily!GQ$10,0)</f>
        <v>53844</v>
      </c>
      <c r="GR36" s="8">
        <f>VLOOKUP($EG36,Data!$B:$CP,Daily!GR$10,0)</f>
        <v>55602</v>
      </c>
      <c r="GS36" s="8">
        <f>VLOOKUP($EG36,Data!$B:$CP,Daily!GS$10,0)</f>
        <v>62178</v>
      </c>
      <c r="GT36" s="8">
        <f>VLOOKUP($EG36,Data!$B:$CP,Daily!GT$10,0)</f>
        <v>65295</v>
      </c>
      <c r="GU36" s="8">
        <f>VLOOKUP($EG36,Data!$B:$CP,Daily!GU$10,0)</f>
        <v>80962</v>
      </c>
      <c r="GV36" s="8">
        <f>VLOOKUP($EG36,Data!$B:$CP,Daily!GV$10,0)</f>
        <v>55882</v>
      </c>
      <c r="GW36" s="8">
        <f>VLOOKUP($EG36,Data!$B:$CP,Daily!GW$10,0)</f>
        <v>53873</v>
      </c>
      <c r="GX36" s="8">
        <f>VLOOKUP($EG36,Data!$B:$CP,Daily!GX$10,0)</f>
        <v>60230</v>
      </c>
      <c r="GY36" s="8">
        <f>VLOOKUP($EG36,Data!$B:$CP,Daily!GY$10,0)</f>
        <v>61201</v>
      </c>
      <c r="GZ36" s="8">
        <f>VLOOKUP($EG36,Data!$B:$CP,Daily!GZ$10,0)</f>
        <v>61253</v>
      </c>
      <c r="HA36" s="8">
        <f>VLOOKUP($EG36,Data!$B:$CP,Daily!HA$10,0)</f>
        <v>69508</v>
      </c>
      <c r="HB36" s="8">
        <f>VLOOKUP($EG36,Data!$B:$CP,Daily!HB$10,0)</f>
        <v>73999</v>
      </c>
      <c r="HC36" s="8">
        <f>VLOOKUP($EG36,Data!$B:$CP,Daily!HC$10,0)</f>
        <v>50243</v>
      </c>
      <c r="HD36" s="8">
        <f>VLOOKUP($EG36,Data!$B:$CP,Daily!HD$10,0)</f>
        <v>43774</v>
      </c>
      <c r="HE36" s="8">
        <f>VLOOKUP($EG36,Data!$B:$CP,Daily!HE$10,0)</f>
        <v>54835</v>
      </c>
      <c r="HF36" s="8">
        <f>VLOOKUP($EG36,Data!$B:$CP,Daily!HF$10,0)</f>
        <v>56204</v>
      </c>
      <c r="HG36" s="8">
        <f>VLOOKUP($EG36,Data!$B:$CP,Daily!HG$10,0)</f>
        <v>64712</v>
      </c>
      <c r="HH36" s="8">
        <f>VLOOKUP($EG36,Data!$B:$CP,Daily!HH$10,0)</f>
        <v>75234</v>
      </c>
      <c r="HI36" s="8">
        <f>VLOOKUP($EG36,Data!$B:$CP,Daily!HI$10,0)</f>
        <v>81910</v>
      </c>
      <c r="HJ36" s="8">
        <f>VLOOKUP($EG36,Data!$B:$CP,Daily!HJ$10,0)</f>
        <v>50202</v>
      </c>
      <c r="HK36" s="8">
        <f>VLOOKUP($EG36,Data!$B:$CP,Daily!HK$10,0)</f>
        <v>45884</v>
      </c>
      <c r="HL36" s="8">
        <f>VLOOKUP($EG36,Data!$B:$CP,Daily!HL$10,0)</f>
        <v>57871</v>
      </c>
      <c r="HM36" s="8">
        <f>VLOOKUP($EG36,Data!$B:$CP,Daily!HM$10,0)</f>
        <v>58212</v>
      </c>
      <c r="HN36" s="8">
        <f>VLOOKUP($EG36,Data!$B:$CP,Daily!HN$10,0)</f>
        <v>65289</v>
      </c>
      <c r="HO36" s="8">
        <f>VLOOKUP($EG36,Data!$B:$CP,Daily!HO$10,0)</f>
        <v>60150</v>
      </c>
      <c r="HP36" s="8">
        <f>VLOOKUP($EG36,Data!$B:$CP,Daily!HP$10,0)</f>
        <v>69650</v>
      </c>
      <c r="HQ36" s="8">
        <f>VLOOKUP($EG36,Data!$B:$CP,Daily!HQ$10,0)</f>
        <v>48374</v>
      </c>
      <c r="HR36" s="8">
        <f>VLOOKUP($EG36,Data!$B:$CP,Daily!HR$10,0)</f>
        <v>43920</v>
      </c>
      <c r="HS36" s="8">
        <f>VLOOKUP($EG36,Data!$B:$CP,Daily!HS$10,0)</f>
        <v>58120</v>
      </c>
      <c r="HT36" s="8">
        <f>VLOOKUP($EG36,Data!$B:$CP,Daily!HT$10,0)</f>
        <v>59662</v>
      </c>
      <c r="HU36" s="13"/>
      <c r="HV36" s="8">
        <f t="shared" ref="HV36:HV54" si="262">_xlfn.QUARTILE.INC($EI36:$HS36,1)</f>
        <v>53844</v>
      </c>
      <c r="HW36" s="8">
        <f t="shared" ref="HW36:HW54" si="263">_xlfn.QUARTILE.INC($EI36:$HS36,3)</f>
        <v>68414</v>
      </c>
      <c r="HX36" s="8">
        <f t="shared" ref="HX36:HX37" si="264">HW36-HV36</f>
        <v>14570</v>
      </c>
      <c r="HY36" s="8">
        <f>HW36+(1.25*HX36)</f>
        <v>86626.5</v>
      </c>
      <c r="HZ36" s="8">
        <f>HV36-(1.25*HX36)</f>
        <v>35631.5</v>
      </c>
      <c r="IA36" s="41"/>
      <c r="IB36" s="9">
        <f t="shared" ref="IB36:IB54" si="265">_xlfn.STDEV.P(FM36:HT36)</f>
        <v>9912.0147691100392</v>
      </c>
      <c r="IC36" s="9">
        <f>AVERAGE(HM36:HS36)</f>
        <v>57673.571428571428</v>
      </c>
      <c r="ID36" s="9">
        <f>AVERAGE(GP36:HS36)</f>
        <v>59310.466666666667</v>
      </c>
      <c r="IE36" s="1"/>
      <c r="IF36" s="7" t="s">
        <v>358</v>
      </c>
      <c r="IG36" s="7" t="s">
        <v>357</v>
      </c>
      <c r="IH36" s="8">
        <f>VLOOKUP($IF36,Data!$B:$CP,Daily!IH$10,0)</f>
        <v>21322</v>
      </c>
      <c r="II36" s="8">
        <f>VLOOKUP($IF36,Data!$B:$CP,Daily!II$10,0)</f>
        <v>23454</v>
      </c>
      <c r="IJ36" s="8">
        <f>VLOOKUP($IF36,Data!$B:$CP,Daily!IJ$10,0)</f>
        <v>16714</v>
      </c>
      <c r="IK36" s="8">
        <f>VLOOKUP($IF36,Data!$B:$CP,Daily!IK$10,0)</f>
        <v>15880</v>
      </c>
      <c r="IL36" s="8">
        <f>VLOOKUP($IF36,Data!$B:$CP,Daily!IL$10,0)</f>
        <v>16330</v>
      </c>
      <c r="IM36" s="8">
        <f>VLOOKUP($IF36,Data!$B:$CP,Daily!IM$10,0)</f>
        <v>21043</v>
      </c>
      <c r="IN36" s="8">
        <f>VLOOKUP($IF36,Data!$B:$CP,Daily!IN$10,0)</f>
        <v>21470</v>
      </c>
      <c r="IO36" s="8">
        <f>VLOOKUP($IF36,Data!$B:$CP,Daily!IO$10,0)</f>
        <v>23979</v>
      </c>
      <c r="IP36" s="8">
        <f>VLOOKUP($IF36,Data!$B:$CP,Daily!IP$10,0)</f>
        <v>24179</v>
      </c>
      <c r="IQ36" s="8">
        <f>VLOOKUP($IF36,Data!$B:$CP,Daily!IQ$10,0)</f>
        <v>15900</v>
      </c>
      <c r="IR36" s="8">
        <f>VLOOKUP($IF36,Data!$B:$CP,Daily!IR$10,0)</f>
        <v>14175</v>
      </c>
      <c r="IS36" s="8">
        <f>VLOOKUP($IF36,Data!$B:$CP,Daily!IS$10,0)</f>
        <v>17662</v>
      </c>
      <c r="IT36" s="8">
        <f>VLOOKUP($IF36,Data!$B:$CP,Daily!IT$10,0)</f>
        <v>17894</v>
      </c>
      <c r="IU36" s="8">
        <f>VLOOKUP($IF36,Data!$B:$CP,Daily!IU$10,0)</f>
        <v>19991</v>
      </c>
      <c r="IV36" s="8">
        <f>VLOOKUP($IF36,Data!$B:$CP,Daily!IV$10,0)</f>
        <v>22019</v>
      </c>
      <c r="IW36" s="8">
        <f>VLOOKUP($IF36,Data!$B:$CP,Daily!IW$10,0)</f>
        <v>23731</v>
      </c>
      <c r="IX36" s="8">
        <f>VLOOKUP($IF36,Data!$B:$CP,Daily!IX$10,0)</f>
        <v>15895</v>
      </c>
      <c r="IY36" s="8">
        <f>VLOOKUP($IF36,Data!$B:$CP,Daily!IY$10,0)</f>
        <v>14810</v>
      </c>
      <c r="IZ36" s="8">
        <f>VLOOKUP($IF36,Data!$B:$CP,Daily!IZ$10,0)</f>
        <v>17457</v>
      </c>
      <c r="JA36" s="8">
        <f>VLOOKUP($IF36,Data!$B:$CP,Daily!JA$10,0)</f>
        <v>16506</v>
      </c>
      <c r="JB36" s="8">
        <f>VLOOKUP($IF36,Data!$B:$CP,Daily!JB$10,0)</f>
        <v>18915</v>
      </c>
      <c r="JC36" s="8">
        <f>VLOOKUP($IF36,Data!$B:$CP,Daily!JC$10,0)</f>
        <v>19088</v>
      </c>
      <c r="JD36" s="8">
        <f>VLOOKUP($IF36,Data!$B:$CP,Daily!JD$10,0)</f>
        <v>21572</v>
      </c>
      <c r="JE36" s="8">
        <f>VLOOKUP($IF36,Data!$B:$CP,Daily!JE$10,0)</f>
        <v>14771</v>
      </c>
      <c r="JF36" s="8">
        <f>VLOOKUP($IF36,Data!$B:$CP,Daily!JF$10,0)</f>
        <v>13803</v>
      </c>
      <c r="JG36" s="8">
        <f>VLOOKUP($IF36,Data!$B:$CP,Daily!JG$10,0)</f>
        <v>16337</v>
      </c>
      <c r="JH36" s="8">
        <f>VLOOKUP($IF36,Data!$B:$CP,Daily!JH$10,0)</f>
        <v>17693</v>
      </c>
      <c r="JI36" s="8">
        <f>VLOOKUP($IF36,Data!$B:$CP,Daily!JI$10,0)</f>
        <v>19745</v>
      </c>
      <c r="JJ36" s="8">
        <f>VLOOKUP($IF36,Data!$B:$CP,Daily!JJ$10,0)</f>
        <v>19555</v>
      </c>
      <c r="JK36" s="8">
        <f>VLOOKUP($IF36,Data!$B:$CP,Daily!JK$10,0)</f>
        <v>22331</v>
      </c>
      <c r="JL36" s="8">
        <f>VLOOKUP($IF36,Data!$B:$CP,Daily!JL$10,0)</f>
        <v>16532</v>
      </c>
      <c r="JM36" s="8">
        <f>VLOOKUP($IF36,Data!$B:$CP,Daily!JM$10,0)</f>
        <v>14305</v>
      </c>
      <c r="JN36" s="8">
        <f>VLOOKUP($IF36,Data!$B:$CP,Daily!JN$10,0)</f>
        <v>19980</v>
      </c>
      <c r="JO36" s="8">
        <f>VLOOKUP($IF36,Data!$B:$CP,Daily!JO$10,0)</f>
        <v>23936</v>
      </c>
      <c r="JP36" s="8">
        <f>VLOOKUP($IF36,Data!$B:$CP,Daily!JP$10,0)</f>
        <v>20494</v>
      </c>
      <c r="JQ36" s="8">
        <f>VLOOKUP($IF36,Data!$B:$CP,Daily!JQ$10,0)</f>
        <v>24296</v>
      </c>
      <c r="JR36" s="8">
        <f>VLOOKUP($IF36,Data!$B:$CP,Daily!JR$10,0)</f>
        <v>23129</v>
      </c>
      <c r="JS36" s="8">
        <f>VLOOKUP($IF36,Data!$B:$CP,Daily!JS$10,0)</f>
        <v>16596</v>
      </c>
      <c r="JT36" s="8">
        <f>VLOOKUP($IF36,Data!$B:$CP,Daily!JT$10,0)</f>
        <v>14300</v>
      </c>
      <c r="JU36" s="8">
        <f>VLOOKUP($IF36,Data!$B:$CP,Daily!JU$10,0)</f>
        <v>16977</v>
      </c>
      <c r="JV36" s="8">
        <f>VLOOKUP($IF36,Data!$B:$CP,Daily!JV$10,0)</f>
        <v>17688</v>
      </c>
      <c r="JW36" s="8">
        <f>VLOOKUP($IF36,Data!$B:$CP,Daily!JW$10,0)</f>
        <v>20142</v>
      </c>
      <c r="JX36" s="8">
        <f>VLOOKUP($IF36,Data!$B:$CP,Daily!JX$10,0)</f>
        <v>21667</v>
      </c>
      <c r="JY36" s="8">
        <f>VLOOKUP($IF36,Data!$B:$CP,Daily!JY$10,0)</f>
        <v>22519</v>
      </c>
      <c r="JZ36" s="8">
        <f>VLOOKUP($IF36,Data!$B:$CP,Daily!JZ$10,0)</f>
        <v>15455</v>
      </c>
      <c r="KA36" s="8">
        <f>VLOOKUP($IF36,Data!$B:$CP,Daily!KA$10,0)</f>
        <v>12624</v>
      </c>
      <c r="KB36" s="8">
        <f>VLOOKUP($IF36,Data!$B:$CP,Daily!KB$10,0)</f>
        <v>17380</v>
      </c>
      <c r="KC36" s="8">
        <f>VLOOKUP($IF36,Data!$B:$CP,Daily!KC$10,0)</f>
        <v>18388</v>
      </c>
      <c r="KD36" s="8">
        <f>VLOOKUP($IF36,Data!$B:$CP,Daily!KD$10,0)</f>
        <v>19661</v>
      </c>
      <c r="KE36" s="8">
        <f>VLOOKUP($IF36,Data!$B:$CP,Daily!KE$10,0)</f>
        <v>20629</v>
      </c>
      <c r="KF36" s="8">
        <f>VLOOKUP($IF36,Data!$B:$CP,Daily!KF$10,0)</f>
        <v>22159</v>
      </c>
      <c r="KG36" s="8">
        <f>VLOOKUP($IF36,Data!$B:$CP,Daily!KG$10,0)</f>
        <v>15078</v>
      </c>
      <c r="KH36" s="8">
        <f>VLOOKUP($IF36,Data!$B:$CP,Daily!KH$10,0)</f>
        <v>13830</v>
      </c>
      <c r="KI36" s="8">
        <f>VLOOKUP($IF36,Data!$B:$CP,Daily!KI$10,0)</f>
        <v>17650</v>
      </c>
      <c r="KJ36" s="8">
        <f>VLOOKUP($IF36,Data!$B:$CP,Daily!KJ$10,0)</f>
        <v>18290</v>
      </c>
      <c r="KK36" s="8">
        <f>VLOOKUP($IF36,Data!$B:$CP,Daily!KK$10,0)</f>
        <v>18364</v>
      </c>
      <c r="KL36" s="8">
        <f>VLOOKUP($IF36,Data!$B:$CP,Daily!KL$10,0)</f>
        <v>19302</v>
      </c>
      <c r="KM36" s="8">
        <f>VLOOKUP($IF36,Data!$B:$CP,Daily!KM$10,0)</f>
        <v>20006</v>
      </c>
      <c r="KN36" s="8">
        <f>VLOOKUP($IF36,Data!$B:$CP,Daily!KN$10,0)</f>
        <v>13956</v>
      </c>
      <c r="KO36" s="8">
        <f>VLOOKUP($IF36,Data!$B:$CP,Daily!KO$10,0)</f>
        <v>12301</v>
      </c>
      <c r="KP36" s="8">
        <f>VLOOKUP($IF36,Data!$B:$CP,Daily!KP$10,0)</f>
        <v>16105</v>
      </c>
      <c r="KQ36" s="8">
        <f>VLOOKUP($IF36,Data!$B:$CP,Daily!KQ$10,0)</f>
        <v>16675</v>
      </c>
      <c r="KR36" s="8">
        <f>VLOOKUP($IF36,Data!$B:$CP,Daily!KR$10,0)</f>
        <v>18505</v>
      </c>
      <c r="KS36" s="8">
        <f>VLOOKUP($IF36,Data!$B:$CP,Daily!KS$10,0)</f>
        <v>19899</v>
      </c>
      <c r="KT36" s="8">
        <f>VLOOKUP($IF36,Data!$B:$CP,Daily!KT$10,0)</f>
        <v>26404</v>
      </c>
      <c r="KU36" s="8">
        <f>VLOOKUP($IF36,Data!$B:$CP,Daily!KU$10,0)</f>
        <v>17645</v>
      </c>
      <c r="KV36" s="8">
        <f>VLOOKUP($IF36,Data!$B:$CP,Daily!KV$10,0)</f>
        <v>16389</v>
      </c>
      <c r="KW36" s="8">
        <f>VLOOKUP($IF36,Data!$B:$CP,Daily!KW$10,0)</f>
        <v>18078</v>
      </c>
      <c r="KX36" s="8">
        <f>VLOOKUP($IF36,Data!$B:$CP,Daily!KX$10,0)</f>
        <v>18379</v>
      </c>
      <c r="KY36" s="8">
        <f>VLOOKUP($IF36,Data!$B:$CP,Daily!KY$10,0)</f>
        <v>18757</v>
      </c>
      <c r="KZ36" s="8">
        <f>VLOOKUP($IF36,Data!$B:$CP,Daily!KZ$10,0)</f>
        <v>21350</v>
      </c>
      <c r="LA36" s="8">
        <f>VLOOKUP($IF36,Data!$B:$CP,Daily!LA$10,0)</f>
        <v>22497</v>
      </c>
      <c r="LB36" s="8">
        <f>VLOOKUP($IF36,Data!$B:$CP,Daily!LB$10,0)</f>
        <v>15624</v>
      </c>
      <c r="LC36" s="8">
        <f>VLOOKUP($IF36,Data!$B:$CP,Daily!LC$10,0)</f>
        <v>13234</v>
      </c>
      <c r="LD36" s="8">
        <f>VLOOKUP($IF36,Data!$B:$CP,Daily!LD$10,0)</f>
        <v>16064</v>
      </c>
      <c r="LE36" s="8">
        <f>VLOOKUP($IF36,Data!$B:$CP,Daily!LE$10,0)</f>
        <v>16254</v>
      </c>
      <c r="LF36" s="8">
        <f>VLOOKUP($IF36,Data!$B:$CP,Daily!LF$10,0)</f>
        <v>19428</v>
      </c>
      <c r="LG36" s="8">
        <f>VLOOKUP($IF36,Data!$B:$CP,Daily!LG$10,0)</f>
        <v>22187</v>
      </c>
      <c r="LH36" s="8">
        <f>VLOOKUP($IF36,Data!$B:$CP,Daily!LH$10,0)</f>
        <v>24656</v>
      </c>
      <c r="LI36" s="8">
        <f>VLOOKUP($IF36,Data!$B:$CP,Daily!LI$10,0)</f>
        <v>15464</v>
      </c>
      <c r="LJ36" s="8">
        <f>VLOOKUP($IF36,Data!$B:$CP,Daily!LJ$10,0)</f>
        <v>13769</v>
      </c>
      <c r="LK36" s="8">
        <f>VLOOKUP($IF36,Data!$B:$CP,Daily!LK$10,0)</f>
        <v>16767</v>
      </c>
      <c r="LL36" s="8">
        <f>VLOOKUP($IF36,Data!$B:$CP,Daily!LL$10,0)</f>
        <v>16978</v>
      </c>
      <c r="LM36" s="8">
        <f>VLOOKUP($IF36,Data!$B:$CP,Daily!LM$10,0)</f>
        <v>19574</v>
      </c>
      <c r="LN36" s="8">
        <f>VLOOKUP($IF36,Data!$B:$CP,Daily!LN$10,0)</f>
        <v>19170</v>
      </c>
      <c r="LO36" s="8">
        <f>VLOOKUP($IF36,Data!$B:$CP,Daily!LO$10,0)</f>
        <v>21719</v>
      </c>
      <c r="LP36" s="8">
        <f>VLOOKUP($IF36,Data!$B:$CP,Daily!LP$10,0)</f>
        <v>14970</v>
      </c>
      <c r="LQ36" s="8">
        <f>VLOOKUP($IF36,Data!$B:$CP,Daily!LQ$10,0)</f>
        <v>13064</v>
      </c>
      <c r="LR36" s="8">
        <f>VLOOKUP($IF36,Data!$B:$CP,Daily!LR$10,0)</f>
        <v>16841</v>
      </c>
      <c r="LS36" s="8">
        <f>VLOOKUP($IF36,Data!$B:$CP,Daily!LS$10,0)</f>
        <v>17400</v>
      </c>
      <c r="LU36" s="8">
        <f t="shared" ref="LU36:LU54" si="266">_xlfn.QUARTILE.INC($IH36:$LR36,1)</f>
        <v>16105</v>
      </c>
      <c r="LV36" s="8">
        <f t="shared" ref="LV36:LV54" si="267">_xlfn.QUARTILE.INC($IH36:$LR36,3)</f>
        <v>20629</v>
      </c>
      <c r="LW36" s="8">
        <f t="shared" ref="LW36:LW37" si="268">LV36-LU36</f>
        <v>4524</v>
      </c>
      <c r="LX36" s="8">
        <f>LV36+(1.25*LW36)</f>
        <v>26284</v>
      </c>
      <c r="LY36" s="8">
        <f>LU36-(1.25*LW36)</f>
        <v>10450</v>
      </c>
      <c r="LZ36" s="41"/>
      <c r="MA36" s="9">
        <f>_xlfn.STDEV.P(JL36:LS36)</f>
        <v>3207.9897062733162</v>
      </c>
      <c r="MB36" s="9">
        <f>AVERAGE(LL36:LR36)</f>
        <v>17473.714285714286</v>
      </c>
      <c r="MC36" s="9">
        <f>AVERAGE(KO36:LR36)</f>
        <v>17958.233333333334</v>
      </c>
      <c r="MD36" s="1"/>
    </row>
    <row r="37" spans="4:342" x14ac:dyDescent="0.35">
      <c r="D37" s="89" t="s">
        <v>359</v>
      </c>
      <c r="E37" s="87" t="str">
        <f>VLOOKUP($D37,'Metric Nature'!$C:$D,2,0)&amp;IF(($F37&lt;(EA37)),"Below",IF(($F37&gt;(DZ37)),"Above","Within"))</f>
        <v>PositiveWithin</v>
      </c>
      <c r="F37" s="48">
        <f t="shared" ref="F37:F54" si="269">DU37</f>
        <v>0.36827489553865717</v>
      </c>
      <c r="G37" s="77">
        <f t="shared" si="191"/>
        <v>0.38408382775920052</v>
      </c>
      <c r="H37" s="48">
        <f t="shared" si="247"/>
        <v>-4.1160109012594752E-2</v>
      </c>
      <c r="I37" s="74">
        <f t="shared" ref="I37:I54" si="270">EE37</f>
        <v>0.39299964633528739</v>
      </c>
      <c r="J37" s="48">
        <f t="shared" si="248"/>
        <v>-6.2912908515791177E-2</v>
      </c>
      <c r="K37" s="48">
        <f t="shared" si="249"/>
        <v>3.8624380301594104E-2</v>
      </c>
      <c r="L37" s="50"/>
      <c r="M37" s="53" t="str">
        <f>VLOOKUP($D37,'Metric Nature'!$C:$D,2,0)&amp;IF(($N37&lt;(HZ37)),"Below",IF(($N37&gt;(HY37)),"Above","Within"))</f>
        <v>PositiveWithin</v>
      </c>
      <c r="N37" s="48">
        <f t="shared" si="250"/>
        <v>0.36827461365693404</v>
      </c>
      <c r="O37" s="49">
        <f t="shared" ref="O37" si="271">IC37</f>
        <v>0.38331248529284273</v>
      </c>
      <c r="P37" s="55">
        <f t="shared" ref="P37" si="272">IFERROR(((N37-O37)/O37),0)</f>
        <v>-3.9231363999062213E-2</v>
      </c>
      <c r="Q37" s="49">
        <f t="shared" si="251"/>
        <v>0.39132173001666465</v>
      </c>
      <c r="R37" s="48">
        <f t="shared" si="252"/>
        <v>-5.8895570043475835E-2</v>
      </c>
      <c r="S37" s="48">
        <f t="shared" ref="S37:S54" si="273">IB37/S$36</f>
        <v>3.8021665342531808E-6</v>
      </c>
      <c r="T37" s="50"/>
      <c r="U37" s="53" t="str">
        <f>VLOOKUP($D37,'Metric Nature'!$C:$D,2,0)&amp;IF(($V37&lt;(LY37)),"Below",IF(($V37&gt;(LX37)),"Above","Within"))</f>
        <v>PositiveWithin</v>
      </c>
      <c r="V37" s="48">
        <f t="shared" si="253"/>
        <v>0.36827586206896551</v>
      </c>
      <c r="W37" s="49">
        <f t="shared" ref="W37:W54" si="274">MB37</f>
        <v>0.38662971320187056</v>
      </c>
      <c r="X37" s="48">
        <f t="shared" si="254"/>
        <v>-4.7471393186280991E-2</v>
      </c>
      <c r="Y37" s="49">
        <f t="shared" ref="Y37:Y54" si="275">MC37</f>
        <v>0.39854040110476668</v>
      </c>
      <c r="Z37" s="48">
        <f t="shared" si="255"/>
        <v>-7.593844677203844E-2</v>
      </c>
      <c r="AA37" s="48">
        <f t="shared" ref="AA37:AA54" si="276">MA37/AA$36</f>
        <v>1.330992872274724E-5</v>
      </c>
      <c r="AB37" s="50"/>
      <c r="AC37" s="46" t="s">
        <v>360</v>
      </c>
      <c r="AD37" s="1"/>
      <c r="AE37" s="1"/>
      <c r="AF37" s="1"/>
      <c r="AG37" s="1"/>
      <c r="AH37" s="1"/>
      <c r="AI37" s="7" t="s">
        <v>359</v>
      </c>
      <c r="AJ37" s="12">
        <f>(VLOOKUP($EG37,Data!$B:$CP,Daily!EI$10,0)+VLOOKUP($IF37,Data!$B:$CP,Daily!IH$10,0))/AJ$36</f>
        <v>0.39606077538038337</v>
      </c>
      <c r="AK37" s="12">
        <f>(VLOOKUP($EG37,Data!$B:$CP,Daily!EJ$10,0)+VLOOKUP($IF37,Data!$B:$CP,Daily!II$10,0))/AK$36</f>
        <v>0.44063597151168621</v>
      </c>
      <c r="AL37" s="12">
        <f>(VLOOKUP($EG37,Data!$B:$CP,Daily!EK$10,0)+VLOOKUP($IF37,Data!$B:$CP,Daily!IJ$10,0))/AL$36</f>
        <v>0.37684555232476075</v>
      </c>
      <c r="AM37" s="12">
        <f>(VLOOKUP($EG37,Data!$B:$CP,Daily!EL$10,0)+VLOOKUP($IF37,Data!$B:$CP,Daily!IK$10,0))/AM$36</f>
        <v>0.36988141830714411</v>
      </c>
      <c r="AN37" s="12">
        <f>(VLOOKUP($EG37,Data!$B:$CP,Daily!EM$10,0)+VLOOKUP($IF37,Data!$B:$CP,Daily!IL$10,0))/AN$36</f>
        <v>0.34546533478389874</v>
      </c>
      <c r="AO37" s="12">
        <f>(VLOOKUP($EG37,Data!$B:$CP,Daily!EN$10,0)+VLOOKUP($IF37,Data!$B:$CP,Daily!IM$10,0))/AO$36</f>
        <v>0.34328224733670926</v>
      </c>
      <c r="AP37" s="12">
        <f>(VLOOKUP($EG37,Data!$B:$CP,Daily!EO$10,0)+VLOOKUP($IF37,Data!$B:$CP,Daily!IN$10,0))/AP$36</f>
        <v>0.36616389872039207</v>
      </c>
      <c r="AQ37" s="12">
        <f>(VLOOKUP($EG37,Data!$B:$CP,Daily!EP$10,0)+VLOOKUP($IF37,Data!$B:$CP,Daily!IO$10,0))/AQ$36</f>
        <v>0.40436585389537877</v>
      </c>
      <c r="AR37" s="12">
        <f>(VLOOKUP($EG37,Data!$B:$CP,Daily!EQ$10,0)+VLOOKUP($IF37,Data!$B:$CP,Daily!IP$10,0))/AR$36</f>
        <v>0.44384126706165056</v>
      </c>
      <c r="AS37" s="12">
        <f>(VLOOKUP($EG37,Data!$B:$CP,Daily!ER$10,0)+VLOOKUP($IF37,Data!$B:$CP,Daily!IQ$10,0))/AS$36</f>
        <v>0.34912580085024847</v>
      </c>
      <c r="AT37" s="12">
        <f>(VLOOKUP($EG37,Data!$B:$CP,Daily!ES$10,0)+VLOOKUP($IF37,Data!$B:$CP,Daily!IR$10,0))/AT$36</f>
        <v>0.3356141062018646</v>
      </c>
      <c r="AU37" s="12">
        <f>(VLOOKUP($EG37,Data!$B:$CP,Daily!ET$10,0)+VLOOKUP($IF37,Data!$B:$CP,Daily!IS$10,0))/AU$36</f>
        <v>0.33578346035307621</v>
      </c>
      <c r="AV37" s="12">
        <f>(VLOOKUP($EG37,Data!$B:$CP,Daily!EU$10,0)+VLOOKUP($IF37,Data!$B:$CP,Daily!IT$10,0))/AV$36</f>
        <v>0.34941969347585133</v>
      </c>
      <c r="AW37" s="12">
        <f>(VLOOKUP($EG37,Data!$B:$CP,Daily!EV$10,0)+VLOOKUP($IF37,Data!$B:$CP,Daily!IU$10,0))/AW$36</f>
        <v>0.38425227673071832</v>
      </c>
      <c r="AX37" s="12">
        <f>(VLOOKUP($EG37,Data!$B:$CP,Daily!EW$10,0)+VLOOKUP($IF37,Data!$B:$CP,Daily!IV$10,0))/AX$36</f>
        <v>0.40869254341164452</v>
      </c>
      <c r="AY37" s="12">
        <f>(VLOOKUP($EG37,Data!$B:$CP,Daily!EX$10,0)+VLOOKUP($IF37,Data!$B:$CP,Daily!IW$10,0))/AY$36</f>
        <v>0.465015727098326</v>
      </c>
      <c r="AZ37" s="12">
        <f>(VLOOKUP($EG37,Data!$B:$CP,Daily!EY$10,0)+VLOOKUP($IF37,Data!$B:$CP,Daily!IX$10,0))/AZ$36</f>
        <v>0.3750787580406465</v>
      </c>
      <c r="BA37" s="12">
        <f>(VLOOKUP($EG37,Data!$B:$CP,Daily!EZ$10,0)+VLOOKUP($IF37,Data!$B:$CP,Daily!IY$10,0))/BA$36</f>
        <v>0.3514062276930886</v>
      </c>
      <c r="BB37" s="12">
        <f>(VLOOKUP($EG37,Data!$B:$CP,Daily!FA$10,0)+VLOOKUP($IF37,Data!$B:$CP,Daily!IZ$10,0))/BB$36</f>
        <v>0.34210560131584022</v>
      </c>
      <c r="BC37" s="12">
        <f>(VLOOKUP($EG37,Data!$B:$CP,Daily!FB$10,0)+VLOOKUP($IF37,Data!$B:$CP,Daily!JA$10,0))/BC$36</f>
        <v>0.33783636709928438</v>
      </c>
      <c r="BD37" s="12">
        <f>(VLOOKUP($EG37,Data!$B:$CP,Daily!FC$10,0)+VLOOKUP($IF37,Data!$B:$CP,Daily!JB$10,0))/BD$36</f>
        <v>0.3643322868872253</v>
      </c>
      <c r="BE37" s="12">
        <f>(VLOOKUP($EG37,Data!$B:$CP,Daily!FD$10,0)+VLOOKUP($IF37,Data!$B:$CP,Daily!JC$10,0))/BE$36</f>
        <v>0.39902856869407094</v>
      </c>
      <c r="BF37" s="12">
        <f>(VLOOKUP($EG37,Data!$B:$CP,Daily!FE$10,0)+VLOOKUP($IF37,Data!$B:$CP,Daily!JD$10,0))/BF$36</f>
        <v>0.44020358960621486</v>
      </c>
      <c r="BG37" s="12">
        <f>(VLOOKUP($EG37,Data!$B:$CP,Daily!FF$10,0)+VLOOKUP($IF37,Data!$B:$CP,Daily!JE$10,0))/BG$36</f>
        <v>0.35537707638595339</v>
      </c>
      <c r="BH37" s="12">
        <f>(VLOOKUP($EG37,Data!$B:$CP,Daily!FG$10,0)+VLOOKUP($IF37,Data!$B:$CP,Daily!JF$10,0))/BH$36</f>
        <v>0.34632426823041063</v>
      </c>
      <c r="BI37" s="12">
        <f>(VLOOKUP($EG37,Data!$B:$CP,Daily!FH$10,0)+VLOOKUP($IF37,Data!$B:$CP,Daily!JG$10,0))/BI$36</f>
        <v>0.3302473697647233</v>
      </c>
      <c r="BJ37" s="12">
        <f>(VLOOKUP($EG37,Data!$B:$CP,Daily!FI$10,0)+VLOOKUP($IF37,Data!$B:$CP,Daily!JH$10,0))/BJ$36</f>
        <v>0.33009733219022641</v>
      </c>
      <c r="BK37" s="12">
        <f>(VLOOKUP($EG37,Data!$B:$CP,Daily!FJ$10,0)+VLOOKUP($IF37,Data!$B:$CP,Daily!JI$10,0))/BK$36</f>
        <v>0.36374424287996993</v>
      </c>
      <c r="BL37" s="12">
        <f>(VLOOKUP($EG37,Data!$B:$CP,Daily!FK$10,0)+VLOOKUP($IF37,Data!$B:$CP,Daily!JJ$10,0))/BL$36</f>
        <v>0.38726215707401401</v>
      </c>
      <c r="BM37" s="12">
        <f>(VLOOKUP($EG37,Data!$B:$CP,Daily!FL$10,0)+VLOOKUP($IF37,Data!$B:$CP,Daily!JK$10,0))/BM$36</f>
        <v>0.42086792687219199</v>
      </c>
      <c r="BN37" s="12">
        <f>(VLOOKUP($EG37,Data!$B:$CP,Daily!FM$10,0)+VLOOKUP($IF37,Data!$B:$CP,Daily!JL$10,0))/BN$36</f>
        <v>0.37558232488904814</v>
      </c>
      <c r="BO37" s="12">
        <f>(VLOOKUP($EG37,Data!$B:$CP,Daily!FN$10,0)+VLOOKUP($IF37,Data!$B:$CP,Daily!JM$10,0))/BO$36</f>
        <v>0.34991679487582028</v>
      </c>
      <c r="BP37" s="12">
        <f>(VLOOKUP($EG37,Data!$B:$CP,Daily!FO$10,0)+VLOOKUP($IF37,Data!$B:$CP,Daily!JN$10,0))/BP$36</f>
        <v>0.3530803030982379</v>
      </c>
      <c r="BQ37" s="12">
        <f>(VLOOKUP($EG37,Data!$B:$CP,Daily!FP$10,0)+VLOOKUP($IF37,Data!$B:$CP,Daily!JO$10,0))/BQ$36</f>
        <v>0.38814650695838815</v>
      </c>
      <c r="BR37" s="12">
        <f>(VLOOKUP($EG37,Data!$B:$CP,Daily!FQ$10,0)+VLOOKUP($IF37,Data!$B:$CP,Daily!JP$10,0))/BR$36</f>
        <v>0.37707191820078406</v>
      </c>
      <c r="BS37" s="12">
        <f>(VLOOKUP($EG37,Data!$B:$CP,Daily!FR$10,0)+VLOOKUP($IF37,Data!$B:$CP,Daily!JQ$10,0))/BS$36</f>
        <v>0.41384733214194536</v>
      </c>
      <c r="BT37" s="12">
        <f>(VLOOKUP($EG37,Data!$B:$CP,Daily!FS$10,0)+VLOOKUP($IF37,Data!$B:$CP,Daily!JR$10,0))/BT$36</f>
        <v>0.44554506847750469</v>
      </c>
      <c r="BU37" s="12">
        <f>(VLOOKUP($EG37,Data!$B:$CP,Daily!FT$10,0)+VLOOKUP($IF37,Data!$B:$CP,Daily!JS$10,0))/BU$36</f>
        <v>0.37698099677303692</v>
      </c>
      <c r="BV37" s="12">
        <f>(VLOOKUP($EG37,Data!$B:$CP,Daily!FU$10,0)+VLOOKUP($IF37,Data!$B:$CP,Daily!JT$10,0))/BV$36</f>
        <v>0.35867202958253591</v>
      </c>
      <c r="BW37" s="12">
        <f>(VLOOKUP($EG37,Data!$B:$CP,Daily!FV$10,0)+VLOOKUP($IF37,Data!$B:$CP,Daily!JU$10,0))/BW$36</f>
        <v>0.35040264576583358</v>
      </c>
      <c r="BX37" s="12">
        <f>(VLOOKUP($EG37,Data!$B:$CP,Daily!FW$10,0)+VLOOKUP($IF37,Data!$B:$CP,Daily!JV$10,0))/BX$36</f>
        <v>0.35479473601426098</v>
      </c>
      <c r="BY37" s="12">
        <f>(VLOOKUP($EG37,Data!$B:$CP,Daily!FX$10,0)+VLOOKUP($IF37,Data!$B:$CP,Daily!JW$10,0))/BY$36</f>
        <v>0.38856207239342727</v>
      </c>
      <c r="BZ37" s="12">
        <f>(VLOOKUP($EG37,Data!$B:$CP,Daily!FY$10,0)+VLOOKUP($IF37,Data!$B:$CP,Daily!JX$10,0))/BZ$36</f>
        <v>0.43069762407317203</v>
      </c>
      <c r="CA37" s="12">
        <f>(VLOOKUP($EG37,Data!$B:$CP,Daily!FZ$10,0)+VLOOKUP($IF37,Data!$B:$CP,Daily!JY$10,0))/CA$36</f>
        <v>0.4850051384260845</v>
      </c>
      <c r="CB37" s="12">
        <f>(VLOOKUP($EG37,Data!$B:$CP,Daily!GA$10,0)+VLOOKUP($IF37,Data!$B:$CP,Daily!JZ$10,0))/CB$36</f>
        <v>0.40190070706302744</v>
      </c>
      <c r="CC37" s="12">
        <f>(VLOOKUP($EG37,Data!$B:$CP,Daily!GB$10,0)+VLOOKUP($IF37,Data!$B:$CP,Daily!KA$10,0))/CC$36</f>
        <v>0.394239942399424</v>
      </c>
      <c r="CD37" s="12">
        <f>(VLOOKUP($EG37,Data!$B:$CP,Daily!GC$10,0)+VLOOKUP($IF37,Data!$B:$CP,Daily!KB$10,0))/CD$36</f>
        <v>0.35586153146716892</v>
      </c>
      <c r="CE37" s="12">
        <f>(VLOOKUP($EG37,Data!$B:$CP,Daily!GD$10,0)+VLOOKUP($IF37,Data!$B:$CP,Daily!KC$10,0))/CE$36</f>
        <v>0.36349991937384485</v>
      </c>
      <c r="CF37" s="12">
        <f>(VLOOKUP($EG37,Data!$B:$CP,Daily!GE$10,0)+VLOOKUP($IF37,Data!$B:$CP,Daily!KD$10,0))/CF$36</f>
        <v>0.39715156488102216</v>
      </c>
      <c r="CG37" s="12">
        <f>(VLOOKUP($EG37,Data!$B:$CP,Daily!GF$10,0)+VLOOKUP($IF37,Data!$B:$CP,Daily!KE$10,0))/CG$36</f>
        <v>0.42450287629659827</v>
      </c>
      <c r="CH37" s="12">
        <f>(VLOOKUP($EG37,Data!$B:$CP,Daily!GG$10,0)+VLOOKUP($IF37,Data!$B:$CP,Daily!KF$10,0))/CH$36</f>
        <v>0.45719165522805622</v>
      </c>
      <c r="CI37" s="12">
        <f>(VLOOKUP($EG37,Data!$B:$CP,Daily!GH$10,0)+VLOOKUP($IF37,Data!$B:$CP,Daily!KG$10,0))/CI$36</f>
        <v>0.38139469753547423</v>
      </c>
      <c r="CJ37" s="12">
        <f>(VLOOKUP($EG37,Data!$B:$CP,Daily!GI$10,0)+VLOOKUP($IF37,Data!$B:$CP,Daily!KH$10,0))/CJ$36</f>
        <v>0.36595786963434024</v>
      </c>
      <c r="CK37" s="12">
        <f>(VLOOKUP($EG37,Data!$B:$CP,Daily!GJ$10,0)+VLOOKUP($IF37,Data!$B:$CP,Daily!KI$10,0))/CK$36</f>
        <v>0.35198560697588904</v>
      </c>
      <c r="CL37" s="12">
        <f>(VLOOKUP($EG37,Data!$B:$CP,Daily!GK$10,0)+VLOOKUP($IF37,Data!$B:$CP,Daily!KJ$10,0))/CL$36</f>
        <v>0.34813550752117306</v>
      </c>
      <c r="CM37" s="12">
        <f>(VLOOKUP($EG37,Data!$B:$CP,Daily!GL$10,0)+VLOOKUP($IF37,Data!$B:$CP,Daily!KK$10,0))/CM$36</f>
        <v>0.3825306857850681</v>
      </c>
      <c r="CN37" s="12">
        <f>(VLOOKUP($EG37,Data!$B:$CP,Daily!GM$10,0)+VLOOKUP($IF37,Data!$B:$CP,Daily!KL$10,0))/CN$36</f>
        <v>0.40838436739732265</v>
      </c>
      <c r="CO37" s="12">
        <f>(VLOOKUP($EG37,Data!$B:$CP,Daily!GN$10,0)+VLOOKUP($IF37,Data!$B:$CP,Daily!KM$10,0))/CO$36</f>
        <v>0.43697362492635083</v>
      </c>
      <c r="CP37" s="12">
        <f>(VLOOKUP($EG37,Data!$B:$CP,Daily!GO$10,0)+VLOOKUP($IF37,Data!$B:$CP,Daily!KN$10,0))/CP$36</f>
        <v>0.3628530882551696</v>
      </c>
      <c r="CQ37" s="12">
        <f>(VLOOKUP($EG37,Data!$B:$CP,Daily!GP$10,0)+VLOOKUP($IF37,Data!$B:$CP,Daily!KO$10,0))/CQ$36</f>
        <v>0.3464025261258552</v>
      </c>
      <c r="CR37" s="12">
        <f>(VLOOKUP($EG37,Data!$B:$CP,Daily!GQ$10,0)+VLOOKUP($IF37,Data!$B:$CP,Daily!KP$10,0))/CR$36</f>
        <v>0.3315701439620295</v>
      </c>
      <c r="CS37" s="12">
        <f>(VLOOKUP($EG37,Data!$B:$CP,Daily!GR$10,0)+VLOOKUP($IF37,Data!$B:$CP,Daily!KQ$10,0))/CS$36</f>
        <v>0.34059244296249153</v>
      </c>
      <c r="CT37" s="12">
        <f>(VLOOKUP($EG37,Data!$B:$CP,Daily!GS$10,0)+VLOOKUP($IF37,Data!$B:$CP,Daily!KR$10,0))/CT$36</f>
        <v>0.39325508471425208</v>
      </c>
      <c r="CU37" s="12">
        <f>(VLOOKUP($EG37,Data!$B:$CP,Daily!GT$10,0)+VLOOKUP($IF37,Data!$B:$CP,Daily!KS$10,0))/CU$36</f>
        <v>0.44587647017395593</v>
      </c>
      <c r="CV37" s="12">
        <f>(VLOOKUP($EG37,Data!$B:$CP,Daily!GU$10,0)+VLOOKUP($IF37,Data!$B:$CP,Daily!KT$10,0))/CV$36</f>
        <v>0.48098094368794592</v>
      </c>
      <c r="CW37" s="12">
        <f>(VLOOKUP($EG37,Data!$B:$CP,Daily!GV$10,0)+VLOOKUP($IF37,Data!$B:$CP,Daily!KU$10,0))/CW$36</f>
        <v>0.3947937492349749</v>
      </c>
      <c r="CX37" s="12">
        <f>(VLOOKUP($EG37,Data!$B:$CP,Daily!GW$10,0)+VLOOKUP($IF37,Data!$B:$CP,Daily!KV$10,0))/CX$36</f>
        <v>0.36463522245310409</v>
      </c>
      <c r="CY37" s="12">
        <f>(VLOOKUP($EG37,Data!$B:$CP,Daily!GX$10,0)+VLOOKUP($IF37,Data!$B:$CP,Daily!KW$10,0))/CY$36</f>
        <v>0.3565280686519896</v>
      </c>
      <c r="CZ37" s="12">
        <f>(VLOOKUP($EG37,Data!$B:$CP,Daily!GY$10,0)+VLOOKUP($IF37,Data!$B:$CP,Daily!KX$10,0))/CZ$36</f>
        <v>0.36677557175169639</v>
      </c>
      <c r="DA37" s="12">
        <f>(VLOOKUP($EG37,Data!$B:$CP,Daily!GZ$10,0)+VLOOKUP($IF37,Data!$B:$CP,Daily!KY$10,0))/DA$36</f>
        <v>0.39402574678165231</v>
      </c>
      <c r="DB37" s="12">
        <f>(VLOOKUP($EG37,Data!$B:$CP,Daily!HA$10,0)+VLOOKUP($IF37,Data!$B:$CP,Daily!KZ$10,0))/DB$36</f>
        <v>0.43289528715137909</v>
      </c>
      <c r="DC37" s="12">
        <f>(VLOOKUP($EG37,Data!$B:$CP,Daily!HB$10,0)+VLOOKUP($IF37,Data!$B:$CP,Daily!LA$10,0))/DC$36</f>
        <v>0.46531462444039129</v>
      </c>
      <c r="DD37" s="12">
        <f>(VLOOKUP($EG37,Data!$B:$CP,Daily!HC$10,0)+VLOOKUP($IF37,Data!$B:$CP,Daily!LB$10,0))/DD$36</f>
        <v>0.38359117615801541</v>
      </c>
      <c r="DE37" s="12">
        <f>(VLOOKUP($EG37,Data!$B:$CP,Daily!HD$10,0)+VLOOKUP($IF37,Data!$B:$CP,Daily!LC$10,0))/DE$36</f>
        <v>0.3712636822902049</v>
      </c>
      <c r="DF37" s="12">
        <f>(VLOOKUP($EG37,Data!$B:$CP,Daily!HE$10,0)+VLOOKUP($IF37,Data!$B:$CP,Daily!LD$10,0))/DF$36</f>
        <v>0.33855202471120888</v>
      </c>
      <c r="DG37" s="12">
        <f>(VLOOKUP($EG37,Data!$B:$CP,Daily!HF$10,0)+VLOOKUP($IF37,Data!$B:$CP,Daily!LE$10,0))/DG$36</f>
        <v>0.3385409478594496</v>
      </c>
      <c r="DH37" s="12">
        <f>(VLOOKUP($EG37,Data!$B:$CP,Daily!HG$10,0)+VLOOKUP($IF37,Data!$B:$CP,Daily!LF$10,0))/DH$36</f>
        <v>0.39323746137390064</v>
      </c>
      <c r="DI37" s="12">
        <f>(VLOOKUP($EG37,Data!$B:$CP,Daily!HH$10,0)+VLOOKUP($IF37,Data!$B:$CP,Daily!LG$10,0))/DI$36</f>
        <v>0.42852157132445778</v>
      </c>
      <c r="DJ37" s="12">
        <f>(VLOOKUP($EG37,Data!$B:$CP,Daily!HI$10,0)+VLOOKUP($IF37,Data!$B:$CP,Daily!LH$10,0))/DJ$36</f>
        <v>0.46429442786629882</v>
      </c>
      <c r="DK37" s="12">
        <f>(VLOOKUP($EG37,Data!$B:$CP,Daily!HJ$10,0)+VLOOKUP($IF37,Data!$B:$CP,Daily!LI$10,0))/DK$36</f>
        <v>0.3797094386745043</v>
      </c>
      <c r="DL37" s="12">
        <f>(VLOOKUP($EG37,Data!$B:$CP,Daily!HK$10,0)+VLOOKUP($IF37,Data!$B:$CP,Daily!LJ$10,0))/DL$36</f>
        <v>0.35968015020200156</v>
      </c>
      <c r="DM37" s="12">
        <f>(VLOOKUP($EG37,Data!$B:$CP,Daily!HL$10,0)+VLOOKUP($IF37,Data!$B:$CP,Daily!LK$10,0))/DM$36</f>
        <v>0.34435542217101206</v>
      </c>
      <c r="DN37" s="12">
        <f>(VLOOKUP($EG37,Data!$B:$CP,Daily!HM$10,0)+VLOOKUP($IF37,Data!$B:$CP,Daily!LL$10,0))/DN$36</f>
        <v>0.35371724963425988</v>
      </c>
      <c r="DO37" s="12">
        <f>(VLOOKUP($EG37,Data!$B:$CP,Daily!HN$10,0)+VLOOKUP($IF37,Data!$B:$CP,Daily!LM$10,0))/DO$36</f>
        <v>0.38999328329189398</v>
      </c>
      <c r="DP37" s="12">
        <f>(VLOOKUP($EG37,Data!$B:$CP,Daily!HO$10,0)+VLOOKUP($IF37,Data!$B:$CP,Daily!LN$10,0))/DP$36</f>
        <v>0.40205496722138173</v>
      </c>
      <c r="DQ37" s="12">
        <f>(VLOOKUP($EG37,Data!$B:$CP,Daily!HP$10,0)+VLOOKUP($IF37,Data!$B:$CP,Daily!LO$10,0))/DQ$36</f>
        <v>0.44483358688395408</v>
      </c>
      <c r="DR37" s="12">
        <f>(VLOOKUP($EG37,Data!$B:$CP,Daily!HQ$10,0)+VLOOKUP($IF37,Data!$B:$CP,Daily!LP$10,0))/DR$36</f>
        <v>0.38076218742106593</v>
      </c>
      <c r="DS37" s="12">
        <f>(VLOOKUP($EG37,Data!$B:$CP,Daily!HR$10,0)+VLOOKUP($IF37,Data!$B:$CP,Daily!LQ$10,0))/DS$36</f>
        <v>0.35799522673031026</v>
      </c>
      <c r="DT37" s="12">
        <f>(VLOOKUP($EG37,Data!$B:$CP,Daily!HS$10,0)+VLOOKUP($IF37,Data!$B:$CP,Daily!LR$10,0))/DT$36</f>
        <v>0.33742879630741318</v>
      </c>
      <c r="DU37" s="12">
        <f>(VLOOKUP($EG37,Data!$B:$CP,Daily!HT$10,0)+VLOOKUP($IF37,Data!$B:$CP,Daily!LS$10,0))/DU$36</f>
        <v>0.36827489553865717</v>
      </c>
      <c r="DV37" s="14"/>
      <c r="DW37" s="12">
        <f t="shared" si="259"/>
        <v>0.35198560697588904</v>
      </c>
      <c r="DX37" s="12">
        <f t="shared" si="260"/>
        <v>0.40205496722138173</v>
      </c>
      <c r="DY37" s="12">
        <f t="shared" ref="DY37:DY54" si="277">DX37-DW37</f>
        <v>5.0069360245492689E-2</v>
      </c>
      <c r="DZ37" s="12">
        <f t="shared" ref="DZ37:DZ54" si="278">DX37+(0.75*DY37)</f>
        <v>0.43960698740550125</v>
      </c>
      <c r="EA37" s="12">
        <f t="shared" ref="EA37:EA54" si="279">DW37-(0.75*DY37)</f>
        <v>0.31443358679176953</v>
      </c>
      <c r="EB37" s="14"/>
      <c r="EC37" s="12">
        <f t="shared" si="261"/>
        <v>3.8624380301594104E-2</v>
      </c>
      <c r="ED37" s="12">
        <f>SUMPRODUCT(DN37:DT37,DN$36:DT$36)/SUM(DN$36:DT$36)</f>
        <v>0.38408382775920052</v>
      </c>
      <c r="EE37" s="12">
        <f>SUMPRODUCT(CR37:DT37,CR$36:DT$36)/SUM(CR$36:DT$36)</f>
        <v>0.39299964633528739</v>
      </c>
      <c r="EF37" s="1"/>
      <c r="EG37" s="7" t="s">
        <v>361</v>
      </c>
      <c r="EH37" s="7" t="s">
        <v>362</v>
      </c>
      <c r="EI37" s="12">
        <f>VLOOKUP($EG37,Data!$B:$CP,Daily!EI$10,0)/EI$36</f>
        <v>0.39419029299434083</v>
      </c>
      <c r="EJ37" s="12">
        <f>VLOOKUP($EG37,Data!$B:$CP,Daily!EJ$10,0)/EJ$36</f>
        <v>0.43499134267275302</v>
      </c>
      <c r="EK37" s="12">
        <f>VLOOKUP($EG37,Data!$B:$CP,Daily!EK$10,0)/EK$36</f>
        <v>0.37286632675681669</v>
      </c>
      <c r="EL37" s="12">
        <f>VLOOKUP($EG37,Data!$B:$CP,Daily!EL$10,0)/EL$36</f>
        <v>0.36774659669936877</v>
      </c>
      <c r="EM37" s="12">
        <f>VLOOKUP($EG37,Data!$B:$CP,Daily!EM$10,0)/EM$36</f>
        <v>0.34426139181222104</v>
      </c>
      <c r="EN37" s="12">
        <f>VLOOKUP($EG37,Data!$B:$CP,Daily!EN$10,0)/EN$36</f>
        <v>0.3372701493846289</v>
      </c>
      <c r="EO37" s="12">
        <f>VLOOKUP($EG37,Data!$B:$CP,Daily!EO$10,0)/EO$36</f>
        <v>0.36382630943074407</v>
      </c>
      <c r="EP37" s="12">
        <f>VLOOKUP($EG37,Data!$B:$CP,Daily!EP$10,0)/EP$36</f>
        <v>0.40111642743221693</v>
      </c>
      <c r="EQ37" s="12">
        <f>VLOOKUP($EG37,Data!$B:$CP,Daily!EQ$10,0)/EQ$36</f>
        <v>0.44149599287622437</v>
      </c>
      <c r="ER37" s="12">
        <f>VLOOKUP($EG37,Data!$B:$CP,Daily!ER$10,0)/ER$36</f>
        <v>0.34796872544397295</v>
      </c>
      <c r="ES37" s="12">
        <f>VLOOKUP($EG37,Data!$B:$CP,Daily!ES$10,0)/ES$36</f>
        <v>0.33366315789473683</v>
      </c>
      <c r="ET37" s="12">
        <f>VLOOKUP($EG37,Data!$B:$CP,Daily!ET$10,0)/ET$36</f>
        <v>0.3361609752024714</v>
      </c>
      <c r="EU37" s="12">
        <f>VLOOKUP($EG37,Data!$B:$CP,Daily!EU$10,0)/EU$36</f>
        <v>0.3485041007277348</v>
      </c>
      <c r="EV37" s="12">
        <f>VLOOKUP($EG37,Data!$B:$CP,Daily!EV$10,0)/EV$36</f>
        <v>0.38246642538808961</v>
      </c>
      <c r="EW37" s="12">
        <f>VLOOKUP($EG37,Data!$B:$CP,Daily!EW$10,0)/EW$36</f>
        <v>0.40542428275852982</v>
      </c>
      <c r="EX37" s="12">
        <f>VLOOKUP($EG37,Data!$B:$CP,Daily!EX$10,0)/EX$36</f>
        <v>0.46292965880594744</v>
      </c>
      <c r="EY37" s="12">
        <f>VLOOKUP($EG37,Data!$B:$CP,Daily!EY$10,0)/EY$36</f>
        <v>0.37253591075794623</v>
      </c>
      <c r="EZ37" s="12">
        <f>VLOOKUP($EG37,Data!$B:$CP,Daily!EZ$10,0)/EZ$36</f>
        <v>0.35230453442806492</v>
      </c>
      <c r="FA37" s="12">
        <f>VLOOKUP($EG37,Data!$B:$CP,Daily!FA$10,0)/FA$36</f>
        <v>0.34205818037240737</v>
      </c>
      <c r="FB37" s="12">
        <f>VLOOKUP($EG37,Data!$B:$CP,Daily!FB$10,0)/FB$36</f>
        <v>0.33794736842105261</v>
      </c>
      <c r="FC37" s="12">
        <f>VLOOKUP($EG37,Data!$B:$CP,Daily!FC$10,0)/FC$36</f>
        <v>0.36200610280885692</v>
      </c>
      <c r="FD37" s="12">
        <f>VLOOKUP($EG37,Data!$B:$CP,Daily!FD$10,0)/FD$36</f>
        <v>0.3962325581395349</v>
      </c>
      <c r="FE37" s="12">
        <f>VLOOKUP($EG37,Data!$B:$CP,Daily!FE$10,0)/FE$36</f>
        <v>0.43801652892561982</v>
      </c>
      <c r="FF37" s="12">
        <f>VLOOKUP($EG37,Data!$B:$CP,Daily!FF$10,0)/FF$36</f>
        <v>0.35458840780416279</v>
      </c>
      <c r="FG37" s="12">
        <f>VLOOKUP($EG37,Data!$B:$CP,Daily!FG$10,0)/FG$36</f>
        <v>0.34577665970238347</v>
      </c>
      <c r="FH37" s="12">
        <f>VLOOKUP($EG37,Data!$B:$CP,Daily!FH$10,0)/FH$36</f>
        <v>0.33168061150707573</v>
      </c>
      <c r="FI37" s="12">
        <f>VLOOKUP($EG37,Data!$B:$CP,Daily!FI$10,0)/FI$36</f>
        <v>0.33101277120555639</v>
      </c>
      <c r="FJ37" s="12">
        <f>VLOOKUP($EG37,Data!$B:$CP,Daily!FJ$10,0)/FJ$36</f>
        <v>0.36106904095338627</v>
      </c>
      <c r="FK37" s="12">
        <f>VLOOKUP($EG37,Data!$B:$CP,Daily!FK$10,0)/FK$36</f>
        <v>0.38709130689347016</v>
      </c>
      <c r="FL37" s="12">
        <f>VLOOKUP($EG37,Data!$B:$CP,Daily!FL$10,0)/FL$36</f>
        <v>0.41861122705912451</v>
      </c>
      <c r="FM37" s="12">
        <f>VLOOKUP($EG37,Data!$B:$CP,Daily!FM$10,0)/FM$36</f>
        <v>0.37869051444075541</v>
      </c>
      <c r="FN37" s="12">
        <f>VLOOKUP($EG37,Data!$B:$CP,Daily!FN$10,0)/FN$36</f>
        <v>0.35112262871257061</v>
      </c>
      <c r="FO37" s="12">
        <f>VLOOKUP($EG37,Data!$B:$CP,Daily!FO$10,0)/FO$36</f>
        <v>0.35077709729604806</v>
      </c>
      <c r="FP37" s="12">
        <f>VLOOKUP($EG37,Data!$B:$CP,Daily!FP$10,0)/FP$36</f>
        <v>0.38010756171839566</v>
      </c>
      <c r="FQ37" s="12">
        <f>VLOOKUP($EG37,Data!$B:$CP,Daily!FQ$10,0)/FQ$36</f>
        <v>0.37516480882176673</v>
      </c>
      <c r="FR37" s="12">
        <f>VLOOKUP($EG37,Data!$B:$CP,Daily!FR$10,0)/FR$36</f>
        <v>0.40448736231647858</v>
      </c>
      <c r="FS37" s="12">
        <f>VLOOKUP($EG37,Data!$B:$CP,Daily!FS$10,0)/FS$36</f>
        <v>0.44268925936048098</v>
      </c>
      <c r="FT37" s="12">
        <f>VLOOKUP($EG37,Data!$B:$CP,Daily!FT$10,0)/FT$36</f>
        <v>0.37687515292966178</v>
      </c>
      <c r="FU37" s="12">
        <f>VLOOKUP($EG37,Data!$B:$CP,Daily!FU$10,0)/FU$36</f>
        <v>0.36029815448287511</v>
      </c>
      <c r="FV37" s="12">
        <f>VLOOKUP($EG37,Data!$B:$CP,Daily!FV$10,0)/FV$36</f>
        <v>0.3490924293627844</v>
      </c>
      <c r="FW37" s="12">
        <f>VLOOKUP($EG37,Data!$B:$CP,Daily!FW$10,0)/FW$36</f>
        <v>0.35492457852706299</v>
      </c>
      <c r="FX37" s="12">
        <f>VLOOKUP($EG37,Data!$B:$CP,Daily!FX$10,0)/FX$36</f>
        <v>0.38651836666003703</v>
      </c>
      <c r="FY37" s="12">
        <f>VLOOKUP($EG37,Data!$B:$CP,Daily!FY$10,0)/FY$36</f>
        <v>0.42854718742045872</v>
      </c>
      <c r="FZ37" s="12">
        <f>VLOOKUP($EG37,Data!$B:$CP,Daily!FZ$10,0)/FZ$36</f>
        <v>0.48123662177906629</v>
      </c>
      <c r="GA37" s="12">
        <f>VLOOKUP($EG37,Data!$B:$CP,Daily!GA$10,0)/GA$36</f>
        <v>0.40302126813754718</v>
      </c>
      <c r="GB37" s="12">
        <f>VLOOKUP($EG37,Data!$B:$CP,Daily!GB$10,0)/GB$36</f>
        <v>0.39558826954881088</v>
      </c>
      <c r="GC37" s="12">
        <f>VLOOKUP($EG37,Data!$B:$CP,Daily!GC$10,0)/GC$36</f>
        <v>0.35738612532505665</v>
      </c>
      <c r="GD37" s="12">
        <f>VLOOKUP($EG37,Data!$B:$CP,Daily!GD$10,0)/GD$36</f>
        <v>0.36602336456107087</v>
      </c>
      <c r="GE37" s="12">
        <f>VLOOKUP($EG37,Data!$B:$CP,Daily!GE$10,0)/GE$36</f>
        <v>0.39516215022315648</v>
      </c>
      <c r="GF37" s="12">
        <f>VLOOKUP($EG37,Data!$B:$CP,Daily!GF$10,0)/GF$36</f>
        <v>0.42352871644084578</v>
      </c>
      <c r="GG37" s="12">
        <f>VLOOKUP($EG37,Data!$B:$CP,Daily!GG$10,0)/GG$36</f>
        <v>0.45578481945467941</v>
      </c>
      <c r="GH37" s="12">
        <f>VLOOKUP($EG37,Data!$B:$CP,Daily!GH$10,0)/GH$36</f>
        <v>0.38331910395576696</v>
      </c>
      <c r="GI37" s="12">
        <f>VLOOKUP($EG37,Data!$B:$CP,Daily!GI$10,0)/GI$36</f>
        <v>0.36785238647592045</v>
      </c>
      <c r="GJ37" s="12">
        <f>VLOOKUP($EG37,Data!$B:$CP,Daily!GJ$10,0)/GJ$36</f>
        <v>0.35406338678245408</v>
      </c>
      <c r="GK37" s="12">
        <f>VLOOKUP($EG37,Data!$B:$CP,Daily!GK$10,0)/GK$36</f>
        <v>0.34930943768497202</v>
      </c>
      <c r="GL37" s="12">
        <f>VLOOKUP($EG37,Data!$B:$CP,Daily!GL$10,0)/GL$36</f>
        <v>0.3820724833086957</v>
      </c>
      <c r="GM37" s="12">
        <f>VLOOKUP($EG37,Data!$B:$CP,Daily!GM$10,0)/GM$36</f>
        <v>0.40647655872402128</v>
      </c>
      <c r="GN37" s="12">
        <f>VLOOKUP($EG37,Data!$B:$CP,Daily!GN$10,0)/GN$36</f>
        <v>0.43617868465734078</v>
      </c>
      <c r="GO37" s="12">
        <f>VLOOKUP($EG37,Data!$B:$CP,Daily!GO$10,0)/GO$36</f>
        <v>0.36174728092669556</v>
      </c>
      <c r="GP37" s="12">
        <f>VLOOKUP($EG37,Data!$B:$CP,Daily!GP$10,0)/GP$36</f>
        <v>0.34542698579566289</v>
      </c>
      <c r="GQ37" s="12">
        <f>VLOOKUP($EG37,Data!$B:$CP,Daily!GQ$10,0)/GQ$36</f>
        <v>0.32636876903647577</v>
      </c>
      <c r="GR37" s="12">
        <f>VLOOKUP($EG37,Data!$B:$CP,Daily!GR$10,0)/GR$36</f>
        <v>0.33925038667673824</v>
      </c>
      <c r="GS37" s="12">
        <f>VLOOKUP($EG37,Data!$B:$CP,Daily!GS$10,0)/GS$36</f>
        <v>0.38960725658593071</v>
      </c>
      <c r="GT37" s="12">
        <f>VLOOKUP($EG37,Data!$B:$CP,Daily!GT$10,0)/GT$36</f>
        <v>0.44553181713760626</v>
      </c>
      <c r="GU37" s="12">
        <f>VLOOKUP($EG37,Data!$B:$CP,Daily!GU$10,0)/GU$36</f>
        <v>0.47148044761740077</v>
      </c>
      <c r="GV37" s="12">
        <f>VLOOKUP($EG37,Data!$B:$CP,Daily!GV$10,0)/GV$36</f>
        <v>0.39130668193693857</v>
      </c>
      <c r="GW37" s="12">
        <f>VLOOKUP($EG37,Data!$B:$CP,Daily!GW$10,0)/GW$36</f>
        <v>0.3635773021736306</v>
      </c>
      <c r="GX37" s="12">
        <f>VLOOKUP($EG37,Data!$B:$CP,Daily!GX$10,0)/GX$36</f>
        <v>0.35445791133986387</v>
      </c>
      <c r="GY37" s="12">
        <f>VLOOKUP($EG37,Data!$B:$CP,Daily!GY$10,0)/GY$36</f>
        <v>0.36657897746768842</v>
      </c>
      <c r="GZ37" s="12">
        <f>VLOOKUP($EG37,Data!$B:$CP,Daily!GZ$10,0)/GZ$36</f>
        <v>0.3919481494783929</v>
      </c>
      <c r="HA37" s="12">
        <f>VLOOKUP($EG37,Data!$B:$CP,Daily!HA$10,0)/HA$36</f>
        <v>0.43039650112217298</v>
      </c>
      <c r="HB37" s="12">
        <f>VLOOKUP($EG37,Data!$B:$CP,Daily!HB$10,0)/HB$36</f>
        <v>0.46358734577494293</v>
      </c>
      <c r="HC37" s="12">
        <f>VLOOKUP($EG37,Data!$B:$CP,Daily!HC$10,0)/HC$36</f>
        <v>0.38305833648468446</v>
      </c>
      <c r="HD37" s="12">
        <f>VLOOKUP($EG37,Data!$B:$CP,Daily!HD$10,0)/HD$36</f>
        <v>0.37186457714625121</v>
      </c>
      <c r="HE37" s="12">
        <f>VLOOKUP($EG37,Data!$B:$CP,Daily!HE$10,0)/HE$36</f>
        <v>0.33907176073675571</v>
      </c>
      <c r="HF37" s="12">
        <f>VLOOKUP($EG37,Data!$B:$CP,Daily!HF$10,0)/HF$36</f>
        <v>0.33908618603658103</v>
      </c>
      <c r="HG37" s="12">
        <f>VLOOKUP($EG37,Data!$B:$CP,Daily!HG$10,0)/HG$36</f>
        <v>0.39020583508468293</v>
      </c>
      <c r="HH37" s="12">
        <f>VLOOKUP($EG37,Data!$B:$CP,Daily!HH$10,0)/HH$36</f>
        <v>0.42745301326527901</v>
      </c>
      <c r="HI37" s="12">
        <f>VLOOKUP($EG37,Data!$B:$CP,Daily!HI$10,0)/HI$36</f>
        <v>0.4644243682090099</v>
      </c>
      <c r="HJ37" s="12">
        <f>VLOOKUP($EG37,Data!$B:$CP,Daily!HJ$10,0)/HJ$36</f>
        <v>0.37831162105095417</v>
      </c>
      <c r="HK37" s="12">
        <f>VLOOKUP($EG37,Data!$B:$CP,Daily!HK$10,0)/HK$36</f>
        <v>0.35982041670299014</v>
      </c>
      <c r="HL37" s="12">
        <f>VLOOKUP($EG37,Data!$B:$CP,Daily!HL$10,0)/HL$36</f>
        <v>0.34576903803286618</v>
      </c>
      <c r="HM37" s="12">
        <f>VLOOKUP($EG37,Data!$B:$CP,Daily!HM$10,0)/HM$36</f>
        <v>0.35439428296571152</v>
      </c>
      <c r="HN37" s="12">
        <f>VLOOKUP($EG37,Data!$B:$CP,Daily!HN$10,0)/HN$36</f>
        <v>0.38907013432584353</v>
      </c>
      <c r="HO37" s="12">
        <f>VLOOKUP($EG37,Data!$B:$CP,Daily!HO$10,0)/HO$36</f>
        <v>0.39862011637572736</v>
      </c>
      <c r="HP37" s="12">
        <f>VLOOKUP($EG37,Data!$B:$CP,Daily!HP$10,0)/HP$36</f>
        <v>0.44307250538406318</v>
      </c>
      <c r="HQ37" s="12">
        <f>VLOOKUP($EG37,Data!$B:$CP,Daily!HQ$10,0)/HQ$36</f>
        <v>0.38167197254723612</v>
      </c>
      <c r="HR37" s="12">
        <f>VLOOKUP($EG37,Data!$B:$CP,Daily!HR$10,0)/HR$36</f>
        <v>0.3600409836065574</v>
      </c>
      <c r="HS37" s="12">
        <f>VLOOKUP($EG37,Data!$B:$CP,Daily!HS$10,0)/HS$36</f>
        <v>0.33730213351686167</v>
      </c>
      <c r="HT37" s="12">
        <f>VLOOKUP($EG37,Data!$B:$CP,Daily!HT$10,0)/HT$36</f>
        <v>0.36827461365693404</v>
      </c>
      <c r="HU37" s="13"/>
      <c r="HV37" s="40">
        <f t="shared" si="262"/>
        <v>0.35230453442806492</v>
      </c>
      <c r="HW37" s="40">
        <f t="shared" si="263"/>
        <v>0.40111642743221693</v>
      </c>
      <c r="HX37" s="40">
        <f t="shared" si="264"/>
        <v>4.8811893004152007E-2</v>
      </c>
      <c r="HY37" s="40">
        <f t="shared" ref="HY37" si="280">HW37+(0.75*HX37)</f>
        <v>0.43772534718533096</v>
      </c>
      <c r="HZ37" s="40">
        <f t="shared" ref="HZ37" si="281">HV37-(0.75*HX37)</f>
        <v>0.31569561467495089</v>
      </c>
      <c r="IA37" s="43"/>
      <c r="IB37" s="12">
        <f t="shared" si="265"/>
        <v>3.7687130842133459E-2</v>
      </c>
      <c r="IC37" s="12">
        <f>SUMPRODUCT(HM37:HS37,HM$36:HS$36)/SUM(HM$36:HS$36)</f>
        <v>0.38331248529284273</v>
      </c>
      <c r="ID37" s="12">
        <f>SUMPRODUCT(GQ37:HS37,GQ$36:HS$36)/SUM(GQ$36:HS$36)</f>
        <v>0.39132173001666465</v>
      </c>
      <c r="IE37" s="1"/>
      <c r="IF37" s="7" t="s">
        <v>363</v>
      </c>
      <c r="IG37" s="7" t="s">
        <v>362</v>
      </c>
      <c r="IH37" s="12">
        <f>VLOOKUP($IF37,Data!$B:$CP,Daily!IH$10,0)/IH$36</f>
        <v>0.40235437576212363</v>
      </c>
      <c r="II37" s="12">
        <f>VLOOKUP($IF37,Data!$B:$CP,Daily!II$10,0)/II$36</f>
        <v>0.4589835422529206</v>
      </c>
      <c r="IJ37" s="12">
        <f>VLOOKUP($IF37,Data!$B:$CP,Daily!IJ$10,0)/IJ$36</f>
        <v>0.38973315783175783</v>
      </c>
      <c r="IK37" s="12">
        <f>VLOOKUP($IF37,Data!$B:$CP,Daily!IK$10,0)/IK$36</f>
        <v>0.37695214105793451</v>
      </c>
      <c r="IL37" s="12">
        <f>VLOOKUP($IF37,Data!$B:$CP,Daily!IL$10,0)/IL$36</f>
        <v>0.34947948560930803</v>
      </c>
      <c r="IM37" s="12">
        <f>VLOOKUP($IF37,Data!$B:$CP,Daily!IM$10,0)/IM$36</f>
        <v>0.36282849403602146</v>
      </c>
      <c r="IN37" s="12">
        <f>VLOOKUP($IF37,Data!$B:$CP,Daily!IN$10,0)/IN$36</f>
        <v>0.37382394038192829</v>
      </c>
      <c r="IO37" s="12">
        <f>VLOOKUP($IF37,Data!$B:$CP,Daily!IO$10,0)/IO$36</f>
        <v>0.41507152091413319</v>
      </c>
      <c r="IP37" s="12">
        <f>VLOOKUP($IF37,Data!$B:$CP,Daily!IP$10,0)/IP$36</f>
        <v>0.4514661483105174</v>
      </c>
      <c r="IQ37" s="12">
        <f>VLOOKUP($IF37,Data!$B:$CP,Daily!IQ$10,0)/IQ$36</f>
        <v>0.35283018867924526</v>
      </c>
      <c r="IR37" s="12">
        <f>VLOOKUP($IF37,Data!$B:$CP,Daily!IR$10,0)/IR$36</f>
        <v>0.3421516754850088</v>
      </c>
      <c r="IS37" s="12">
        <f>VLOOKUP($IF37,Data!$B:$CP,Daily!IS$10,0)/IS$36</f>
        <v>0.33450345374249801</v>
      </c>
      <c r="IT37" s="12">
        <f>VLOOKUP($IF37,Data!$B:$CP,Daily!IT$10,0)/IT$36</f>
        <v>0.35252039789873701</v>
      </c>
      <c r="IU37" s="12">
        <f>VLOOKUP($IF37,Data!$B:$CP,Daily!IU$10,0)/IU$36</f>
        <v>0.39022560152068431</v>
      </c>
      <c r="IV37" s="12">
        <f>VLOOKUP($IF37,Data!$B:$CP,Daily!IV$10,0)/IV$36</f>
        <v>0.41995549298333257</v>
      </c>
      <c r="IW37" s="12">
        <f>VLOOKUP($IF37,Data!$B:$CP,Daily!IW$10,0)/IW$36</f>
        <v>0.47195651257848387</v>
      </c>
      <c r="IX37" s="12">
        <f>VLOOKUP($IF37,Data!$B:$CP,Daily!IX$10,0)/IX$36</f>
        <v>0.38345391632588866</v>
      </c>
      <c r="IY37" s="12">
        <f>VLOOKUP($IF37,Data!$B:$CP,Daily!IY$10,0)/IY$36</f>
        <v>0.3484807562457799</v>
      </c>
      <c r="IZ37" s="12">
        <f>VLOOKUP($IF37,Data!$B:$CP,Daily!IZ$10,0)/IZ$36</f>
        <v>0.34226957667411356</v>
      </c>
      <c r="JA37" s="12">
        <f>VLOOKUP($IF37,Data!$B:$CP,Daily!JA$10,0)/JA$36</f>
        <v>0.3374530473767115</v>
      </c>
      <c r="JB37" s="12">
        <f>VLOOKUP($IF37,Data!$B:$CP,Daily!JB$10,0)/JB$36</f>
        <v>0.37219138250066086</v>
      </c>
      <c r="JC37" s="12">
        <f>VLOOKUP($IF37,Data!$B:$CP,Daily!JC$10,0)/JC$36</f>
        <v>0.40847652975691534</v>
      </c>
      <c r="JD37" s="12">
        <f>VLOOKUP($IF37,Data!$B:$CP,Daily!JD$10,0)/JD$36</f>
        <v>0.44747821249768216</v>
      </c>
      <c r="JE37" s="12">
        <f>VLOOKUP($IF37,Data!$B:$CP,Daily!JE$10,0)/JE$36</f>
        <v>0.35799878139597863</v>
      </c>
      <c r="JF37" s="12">
        <f>VLOOKUP($IF37,Data!$B:$CP,Daily!JF$10,0)/JF$36</f>
        <v>0.34818517713540537</v>
      </c>
      <c r="JG37" s="12">
        <f>VLOOKUP($IF37,Data!$B:$CP,Daily!JG$10,0)/JG$36</f>
        <v>0.32515149660280346</v>
      </c>
      <c r="JH37" s="12">
        <f>VLOOKUP($IF37,Data!$B:$CP,Daily!JH$10,0)/JH$36</f>
        <v>0.32690894704120271</v>
      </c>
      <c r="JI37" s="12">
        <f>VLOOKUP($IF37,Data!$B:$CP,Daily!JI$10,0)/JI$36</f>
        <v>0.37260065839453027</v>
      </c>
      <c r="JJ37" s="12">
        <f>VLOOKUP($IF37,Data!$B:$CP,Daily!JJ$10,0)/JJ$36</f>
        <v>0.38782919969317309</v>
      </c>
      <c r="JK37" s="12">
        <f>VLOOKUP($IF37,Data!$B:$CP,Daily!JK$10,0)/JK$36</f>
        <v>0.42837311360888453</v>
      </c>
      <c r="JL37" s="12">
        <f>VLOOKUP($IF37,Data!$B:$CP,Daily!JL$10,0)/JL$36</f>
        <v>0.36504960077425597</v>
      </c>
      <c r="JM37" s="12">
        <f>VLOOKUP($IF37,Data!$B:$CP,Daily!JM$10,0)/JM$36</f>
        <v>0.3457532331352674</v>
      </c>
      <c r="JN37" s="12">
        <f>VLOOKUP($IF37,Data!$B:$CP,Daily!JN$10,0)/JN$36</f>
        <v>0.36106106106106106</v>
      </c>
      <c r="JO37" s="12">
        <f>VLOOKUP($IF37,Data!$B:$CP,Daily!JO$10,0)/JO$36</f>
        <v>0.4140625</v>
      </c>
      <c r="JP37" s="12">
        <f>VLOOKUP($IF37,Data!$B:$CP,Daily!JP$10,0)/JP$36</f>
        <v>0.38328291207182591</v>
      </c>
      <c r="JQ37" s="12">
        <f>VLOOKUP($IF37,Data!$B:$CP,Daily!JQ$10,0)/JQ$36</f>
        <v>0.44221270991109646</v>
      </c>
      <c r="JR37" s="12">
        <f>VLOOKUP($IF37,Data!$B:$CP,Daily!JR$10,0)/JR$36</f>
        <v>0.45458082926196552</v>
      </c>
      <c r="JS37" s="12">
        <f>VLOOKUP($IF37,Data!$B:$CP,Daily!JS$10,0)/JS$36</f>
        <v>0.37731983610508557</v>
      </c>
      <c r="JT37" s="12">
        <f>VLOOKUP($IF37,Data!$B:$CP,Daily!JT$10,0)/JT$36</f>
        <v>0.35328671328671329</v>
      </c>
      <c r="JU37" s="12">
        <f>VLOOKUP($IF37,Data!$B:$CP,Daily!JU$10,0)/JU$36</f>
        <v>0.3548330093656123</v>
      </c>
      <c r="JV37" s="12">
        <f>VLOOKUP($IF37,Data!$B:$CP,Daily!JV$10,0)/JV$36</f>
        <v>0.35436454093170511</v>
      </c>
      <c r="JW37" s="12">
        <f>VLOOKUP($IF37,Data!$B:$CP,Daily!JW$10,0)/JW$36</f>
        <v>0.3951941217356767</v>
      </c>
      <c r="JX37" s="12">
        <f>VLOOKUP($IF37,Data!$B:$CP,Daily!JX$10,0)/JX$36</f>
        <v>0.43771634282549499</v>
      </c>
      <c r="JY37" s="12">
        <f>VLOOKUP($IF37,Data!$B:$CP,Daily!JY$10,0)/JY$36</f>
        <v>0.49735778675784892</v>
      </c>
      <c r="JZ37" s="12">
        <f>VLOOKUP($IF37,Data!$B:$CP,Daily!JZ$10,0)/JZ$36</f>
        <v>0.3982529925590424</v>
      </c>
      <c r="KA37" s="12">
        <f>VLOOKUP($IF37,Data!$B:$CP,Daily!KA$10,0)/KA$36</f>
        <v>0.38965462610899876</v>
      </c>
      <c r="KB37" s="12">
        <f>VLOOKUP($IF37,Data!$B:$CP,Daily!KB$10,0)/KB$36</f>
        <v>0.35063291139240504</v>
      </c>
      <c r="KC37" s="12">
        <f>VLOOKUP($IF37,Data!$B:$CP,Daily!KC$10,0)/KC$36</f>
        <v>0.35495975636284532</v>
      </c>
      <c r="KD37" s="12">
        <f>VLOOKUP($IF37,Data!$B:$CP,Daily!KD$10,0)/KD$36</f>
        <v>0.4037943136157876</v>
      </c>
      <c r="KE37" s="12">
        <f>VLOOKUP($IF37,Data!$B:$CP,Daily!KE$10,0)/KE$36</f>
        <v>0.42769887052208055</v>
      </c>
      <c r="KF37" s="12">
        <f>VLOOKUP($IF37,Data!$B:$CP,Daily!KF$10,0)/KF$36</f>
        <v>0.46184394602644524</v>
      </c>
      <c r="KG37" s="12">
        <f>VLOOKUP($IF37,Data!$B:$CP,Daily!KG$10,0)/KG$36</f>
        <v>0.37511606313834728</v>
      </c>
      <c r="KH37" s="12">
        <f>VLOOKUP($IF37,Data!$B:$CP,Daily!KH$10,0)/KH$36</f>
        <v>0.35958062183658712</v>
      </c>
      <c r="KI37" s="12">
        <f>VLOOKUP($IF37,Data!$B:$CP,Daily!KI$10,0)/KI$36</f>
        <v>0.34509915014164305</v>
      </c>
      <c r="KJ37" s="12">
        <f>VLOOKUP($IF37,Data!$B:$CP,Daily!KJ$10,0)/KJ$36</f>
        <v>0.34423182066703117</v>
      </c>
      <c r="KK37" s="12">
        <f>VLOOKUP($IF37,Data!$B:$CP,Daily!KK$10,0)/KK$36</f>
        <v>0.38406665214550206</v>
      </c>
      <c r="KL37" s="12">
        <f>VLOOKUP($IF37,Data!$B:$CP,Daily!KL$10,0)/KL$36</f>
        <v>0.4147238628121438</v>
      </c>
      <c r="KM37" s="12">
        <f>VLOOKUP($IF37,Data!$B:$CP,Daily!KM$10,0)/KM$36</f>
        <v>0.43961811456563032</v>
      </c>
      <c r="KN37" s="12">
        <f>VLOOKUP($IF37,Data!$B:$CP,Daily!KN$10,0)/KN$36</f>
        <v>0.36643737460590425</v>
      </c>
      <c r="KO37" s="12">
        <f>VLOOKUP($IF37,Data!$B:$CP,Daily!KO$10,0)/KO$36</f>
        <v>0.34964637021380374</v>
      </c>
      <c r="KP37" s="12">
        <f>VLOOKUP($IF37,Data!$B:$CP,Daily!KP$10,0)/KP$36</f>
        <v>0.3489599503259857</v>
      </c>
      <c r="KQ37" s="12">
        <f>VLOOKUP($IF37,Data!$B:$CP,Daily!KQ$10,0)/KQ$36</f>
        <v>0.34506746626686657</v>
      </c>
      <c r="KR37" s="12">
        <f>VLOOKUP($IF37,Data!$B:$CP,Daily!KR$10,0)/KR$36</f>
        <v>0.40551202377735746</v>
      </c>
      <c r="KS37" s="12">
        <f>VLOOKUP($IF37,Data!$B:$CP,Daily!KS$10,0)/KS$36</f>
        <v>0.44700738730589479</v>
      </c>
      <c r="KT37" s="12">
        <f>VLOOKUP($IF37,Data!$B:$CP,Daily!KT$10,0)/KT$36</f>
        <v>0.51011210422663233</v>
      </c>
      <c r="KU37" s="12">
        <f>VLOOKUP($IF37,Data!$B:$CP,Daily!KU$10,0)/KU$36</f>
        <v>0.4058373476905639</v>
      </c>
      <c r="KV37" s="12">
        <f>VLOOKUP($IF37,Data!$B:$CP,Daily!KV$10,0)/KV$36</f>
        <v>0.36811275855756909</v>
      </c>
      <c r="KW37" s="12">
        <f>VLOOKUP($IF37,Data!$B:$CP,Daily!KW$10,0)/KW$36</f>
        <v>0.36342515765018252</v>
      </c>
      <c r="KX37" s="12">
        <f>VLOOKUP($IF37,Data!$B:$CP,Daily!KX$10,0)/KX$36</f>
        <v>0.36743021927199521</v>
      </c>
      <c r="KY37" s="12">
        <f>VLOOKUP($IF37,Data!$B:$CP,Daily!KY$10,0)/KY$36</f>
        <v>0.40081036413072452</v>
      </c>
      <c r="KZ37" s="12">
        <f>VLOOKUP($IF37,Data!$B:$CP,Daily!KZ$10,0)/KZ$36</f>
        <v>0.4410304449648712</v>
      </c>
      <c r="LA37" s="12">
        <f>VLOOKUP($IF37,Data!$B:$CP,Daily!LA$10,0)/LA$36</f>
        <v>0.47099613281770902</v>
      </c>
      <c r="LB37" s="12">
        <f>VLOOKUP($IF37,Data!$B:$CP,Daily!LB$10,0)/LB$36</f>
        <v>0.38530465949820786</v>
      </c>
      <c r="LC37" s="12">
        <f>VLOOKUP($IF37,Data!$B:$CP,Daily!LC$10,0)/LC$36</f>
        <v>0.36927610699712859</v>
      </c>
      <c r="LD37" s="12">
        <f>VLOOKUP($IF37,Data!$B:$CP,Daily!LD$10,0)/LD$36</f>
        <v>0.33677788844621515</v>
      </c>
      <c r="LE37" s="12">
        <f>VLOOKUP($IF37,Data!$B:$CP,Daily!LE$10,0)/LE$36</f>
        <v>0.33665559246954596</v>
      </c>
      <c r="LF37" s="12">
        <f>VLOOKUP($IF37,Data!$B:$CP,Daily!LF$10,0)/LF$36</f>
        <v>0.40333539221741815</v>
      </c>
      <c r="LG37" s="12">
        <f>VLOOKUP($IF37,Data!$B:$CP,Daily!LG$10,0)/LG$36</f>
        <v>0.4321449497453464</v>
      </c>
      <c r="LH37" s="12">
        <f>VLOOKUP($IF37,Data!$B:$CP,Daily!LH$10,0)/LH$36</f>
        <v>0.46386275146009087</v>
      </c>
      <c r="LI37" s="12">
        <f>VLOOKUP($IF37,Data!$B:$CP,Daily!LI$10,0)/LI$36</f>
        <v>0.38424728401448527</v>
      </c>
      <c r="LJ37" s="12">
        <f>VLOOKUP($IF37,Data!$B:$CP,Daily!LJ$10,0)/LJ$36</f>
        <v>0.35921272423560169</v>
      </c>
      <c r="LK37" s="12">
        <f>VLOOKUP($IF37,Data!$B:$CP,Daily!LK$10,0)/LK$36</f>
        <v>0.33947635235880003</v>
      </c>
      <c r="LL37" s="12">
        <f>VLOOKUP($IF37,Data!$B:$CP,Daily!LL$10,0)/LL$36</f>
        <v>0.35139592413711862</v>
      </c>
      <c r="LM37" s="12">
        <f>VLOOKUP($IF37,Data!$B:$CP,Daily!LM$10,0)/LM$36</f>
        <v>0.39307244303668132</v>
      </c>
      <c r="LN37" s="12">
        <f>VLOOKUP($IF37,Data!$B:$CP,Daily!LN$10,0)/LN$36</f>
        <v>0.41283255086071985</v>
      </c>
      <c r="LO37" s="12">
        <f>VLOOKUP($IF37,Data!$B:$CP,Daily!LO$10,0)/LO$36</f>
        <v>0.45048114554077073</v>
      </c>
      <c r="LP37" s="12">
        <f>VLOOKUP($IF37,Data!$B:$CP,Daily!LP$10,0)/LP$36</f>
        <v>0.37782231128924515</v>
      </c>
      <c r="LQ37" s="12">
        <f>VLOOKUP($IF37,Data!$B:$CP,Daily!LQ$10,0)/LQ$36</f>
        <v>0.35111757501530927</v>
      </c>
      <c r="LR37" s="12">
        <f>VLOOKUP($IF37,Data!$B:$CP,Daily!LR$10,0)/LR$36</f>
        <v>0.33786592245116087</v>
      </c>
      <c r="LS37" s="12">
        <f>VLOOKUP($IF37,Data!$B:$CP,Daily!LS$10,0)/LS$36</f>
        <v>0.36827586206896551</v>
      </c>
      <c r="LU37" s="40">
        <f t="shared" si="266"/>
        <v>0.35252039789873701</v>
      </c>
      <c r="LV37" s="40">
        <f t="shared" si="267"/>
        <v>0.4140625</v>
      </c>
      <c r="LW37" s="40">
        <f t="shared" si="268"/>
        <v>6.1542102101262985E-2</v>
      </c>
      <c r="LX37" s="40">
        <f t="shared" ref="LX37" si="282">LV37+(0.75*LW37)</f>
        <v>0.46021907657594724</v>
      </c>
      <c r="LY37" s="40">
        <f>LU37-(0.75*LW37)</f>
        <v>0.30636382132278978</v>
      </c>
      <c r="LZ37" s="45"/>
      <c r="MA37" s="12">
        <f t="shared" ref="MA37:MA53" si="283">_xlfn.STDEV.P(JL37:LS37)</f>
        <v>4.2698114333804695E-2</v>
      </c>
      <c r="MB37" s="12">
        <f>SUMPRODUCT(LL37:LR37,LL$36:LR$36)/SUM(LL$36:LR$36)</f>
        <v>0.38662971320187056</v>
      </c>
      <c r="MC37" s="12">
        <f>SUMPRODUCT(KP37:LR37,KP$36:LR$36)/SUM(KP$36:LR$36)</f>
        <v>0.39854040110476668</v>
      </c>
      <c r="MD37" s="1"/>
    </row>
    <row r="38" spans="4:342" x14ac:dyDescent="0.35">
      <c r="D38" s="89" t="s">
        <v>364</v>
      </c>
      <c r="E38" s="87" t="str">
        <f>VLOOKUP($D38,'Metric Nature'!$C:$D,2,0)&amp;IF(($F38&lt;(EA38)),"Below",IF(($F38&gt;(DZ38)),"Above","Within"))</f>
        <v>PositiveWithin</v>
      </c>
      <c r="F38" s="48">
        <f t="shared" ref="F38" si="284">DU38</f>
        <v>0.33805247722612963</v>
      </c>
      <c r="G38" s="77">
        <f t="shared" ref="G38" si="285">ED38</f>
        <v>0.35747132773543766</v>
      </c>
      <c r="H38" s="48">
        <f t="shared" ref="H38" si="286">IFERROR(((F38-G38)/G38),0)</f>
        <v>-5.4322819769421618E-2</v>
      </c>
      <c r="I38" s="74">
        <f t="shared" ref="I38" si="287">EE38</f>
        <v>0.36630083047185763</v>
      </c>
      <c r="J38" s="48">
        <f t="shared" ref="J38" si="288">IFERROR(((F38-I38)/I38),0)</f>
        <v>-7.7117906637938341E-2</v>
      </c>
      <c r="K38" s="48">
        <f t="shared" ref="K38" si="289">EC38</f>
        <v>3.980359197321634E-2</v>
      </c>
      <c r="L38" s="50"/>
      <c r="M38" s="53" t="str">
        <f>VLOOKUP($D38,'Metric Nature'!$C:$D,2,0)&amp;IF(($N38&lt;(HZ38)),"Below",IF(($N38&gt;(HY38)),"Above","Within"))</f>
        <v>PositiveWithin</v>
      </c>
      <c r="N38" s="48">
        <f t="shared" ref="N38" si="290">HT38</f>
        <v>0.34264691093158123</v>
      </c>
      <c r="O38" s="49">
        <f t="shared" ref="O38" si="291">IC38</f>
        <v>0.36303580496142079</v>
      </c>
      <c r="P38" s="55">
        <f t="shared" ref="P38" si="292">IFERROR(((N38-O38)/O38),0)</f>
        <v>-5.616221251787068E-2</v>
      </c>
      <c r="Q38" s="49">
        <f t="shared" ref="Q38" si="293">ID38</f>
        <v>0.37071383004364328</v>
      </c>
      <c r="R38" s="48">
        <f t="shared" ref="R38" si="294">IFERROR(((N38-Q38)/Q38),0)</f>
        <v>-7.5710472168674686E-2</v>
      </c>
      <c r="S38" s="48">
        <f t="shared" si="273"/>
        <v>3.9105694030500507E-6</v>
      </c>
      <c r="T38" s="50"/>
      <c r="U38" s="53" t="str">
        <f>VLOOKUP($D38,'Metric Nature'!$C:$D,2,0)&amp;IF(($V38&lt;(LY38)),"Below",IF(($V38&gt;(LX38)),"Above","Within"))</f>
        <v>PositiveWithin</v>
      </c>
      <c r="V38" s="48">
        <f t="shared" ref="V38" si="295">LS38</f>
        <v>0.32229885057471264</v>
      </c>
      <c r="W38" s="49">
        <f t="shared" ref="W38" si="296">MB38</f>
        <v>0.33910526832139704</v>
      </c>
      <c r="X38" s="48">
        <f t="shared" ref="X38" si="297">IFERROR(((V38-W38)/W38),0)</f>
        <v>-4.9561063530147283E-2</v>
      </c>
      <c r="Y38" s="49">
        <f t="shared" ref="Y38" si="298">MC38</f>
        <v>0.35172838239819471</v>
      </c>
      <c r="Z38" s="48">
        <f t="shared" ref="Z38" si="299">IFERROR(((V38-Y38)/Y38),0)</f>
        <v>-8.3671188611002242E-2</v>
      </c>
      <c r="AA38" s="48">
        <f t="shared" si="276"/>
        <v>1.3627485103381613E-5</v>
      </c>
      <c r="AB38" s="50"/>
      <c r="AC38" s="46" t="s">
        <v>365</v>
      </c>
      <c r="AD38" s="1"/>
      <c r="AE38" s="1"/>
      <c r="AF38" s="1"/>
      <c r="AG38" s="1"/>
      <c r="AH38" s="1"/>
      <c r="AI38" s="7" t="s">
        <v>364</v>
      </c>
      <c r="AJ38" s="12">
        <f>(VLOOKUP($EG38,Data!$B:$CP,Daily!EI$10,0)+VLOOKUP($IF38,Data!$B:$CP,Daily!IH$10,0))/AJ$36</f>
        <v>0.36462004641966816</v>
      </c>
      <c r="AK38" s="12">
        <f>(VLOOKUP($EG38,Data!$B:$CP,Daily!EJ$10,0)+VLOOKUP($IF38,Data!$B:$CP,Daily!II$10,0))/AK$36</f>
        <v>0.41049252683318288</v>
      </c>
      <c r="AL38" s="12">
        <f>(VLOOKUP($EG38,Data!$B:$CP,Daily!EK$10,0)+VLOOKUP($IF38,Data!$B:$CP,Daily!IJ$10,0))/AL$36</f>
        <v>0.3492363718487988</v>
      </c>
      <c r="AM38" s="12">
        <f>(VLOOKUP($EG38,Data!$B:$CP,Daily!EL$10,0)+VLOOKUP($IF38,Data!$B:$CP,Daily!IK$10,0))/AM$36</f>
        <v>0.34270401308487647</v>
      </c>
      <c r="AN38" s="12">
        <f>(VLOOKUP($EG38,Data!$B:$CP,Daily!EM$10,0)+VLOOKUP($IF38,Data!$B:$CP,Daily!IL$10,0))/AN$36</f>
        <v>0.31465023948457832</v>
      </c>
      <c r="AO38" s="12">
        <f>(VLOOKUP($EG38,Data!$B:$CP,Daily!EN$10,0)+VLOOKUP($IF38,Data!$B:$CP,Daily!IM$10,0))/AO$36</f>
        <v>0.30871815509127293</v>
      </c>
      <c r="AP38" s="12">
        <f>(VLOOKUP($EG38,Data!$B:$CP,Daily!EO$10,0)+VLOOKUP($IF38,Data!$B:$CP,Daily!IN$10,0))/AP$36</f>
        <v>0.33069425537707597</v>
      </c>
      <c r="AQ38" s="12">
        <f>(VLOOKUP($EG38,Data!$B:$CP,Daily!EP$10,0)+VLOOKUP($IF38,Data!$B:$CP,Daily!IO$10,0))/AQ$36</f>
        <v>0.37241821306843009</v>
      </c>
      <c r="AR38" s="12">
        <f>(VLOOKUP($EG38,Data!$B:$CP,Daily!EQ$10,0)+VLOOKUP($IF38,Data!$B:$CP,Daily!IP$10,0))/AR$36</f>
        <v>0.41623130879763398</v>
      </c>
      <c r="AS38" s="12">
        <f>(VLOOKUP($EG38,Data!$B:$CP,Daily!ER$10,0)+VLOOKUP($IF38,Data!$B:$CP,Daily!IQ$10,0))/AS$36</f>
        <v>0.32492066343332737</v>
      </c>
      <c r="AT38" s="12">
        <f>(VLOOKUP($EG38,Data!$B:$CP,Daily!ES$10,0)+VLOOKUP($IF38,Data!$B:$CP,Daily!IR$10,0))/AT$36</f>
        <v>0.30623429266315361</v>
      </c>
      <c r="AU38" s="12">
        <f>(VLOOKUP($EG38,Data!$B:$CP,Daily!ET$10,0)+VLOOKUP($IF38,Data!$B:$CP,Daily!IS$10,0))/AU$36</f>
        <v>0.29972790694675489</v>
      </c>
      <c r="AV38" s="12">
        <f>(VLOOKUP($EG38,Data!$B:$CP,Daily!EU$10,0)+VLOOKUP($IF38,Data!$B:$CP,Daily!IT$10,0))/AV$36</f>
        <v>0.31420636235078286</v>
      </c>
      <c r="AW38" s="12">
        <f>(VLOOKUP($EG38,Data!$B:$CP,Daily!EV$10,0)+VLOOKUP($IF38,Data!$B:$CP,Daily!IU$10,0))/AW$36</f>
        <v>0.35097919568946662</v>
      </c>
      <c r="AX38" s="12">
        <f>(VLOOKUP($EG38,Data!$B:$CP,Daily!EW$10,0)+VLOOKUP($IF38,Data!$B:$CP,Daily!IV$10,0))/AX$36</f>
        <v>0.37783452502553627</v>
      </c>
      <c r="AY38" s="12">
        <f>(VLOOKUP($EG38,Data!$B:$CP,Daily!EX$10,0)+VLOOKUP($IF38,Data!$B:$CP,Daily!IW$10,0))/AY$36</f>
        <v>0.43567470712539802</v>
      </c>
      <c r="AZ38" s="12">
        <f>(VLOOKUP($EG38,Data!$B:$CP,Daily!EY$10,0)+VLOOKUP($IF38,Data!$B:$CP,Daily!IX$10,0))/AZ$36</f>
        <v>0.34499684967837413</v>
      </c>
      <c r="BA38" s="12">
        <f>(VLOOKUP($EG38,Data!$B:$CP,Daily!EZ$10,0)+VLOOKUP($IF38,Data!$B:$CP,Daily!IY$10,0))/BA$36</f>
        <v>0.32344030075665042</v>
      </c>
      <c r="BB38" s="12">
        <f>(VLOOKUP($EG38,Data!$B:$CP,Daily!FA$10,0)+VLOOKUP($IF38,Data!$B:$CP,Daily!IZ$10,0))/BB$36</f>
        <v>0.3077061461559219</v>
      </c>
      <c r="BC38" s="12">
        <f>(VLOOKUP($EG38,Data!$B:$CP,Daily!FB$10,0)+VLOOKUP($IF38,Data!$B:$CP,Daily!JA$10,0))/BC$36</f>
        <v>0.308138111174598</v>
      </c>
      <c r="BD38" s="12">
        <f>(VLOOKUP($EG38,Data!$B:$CP,Daily!FC$10,0)+VLOOKUP($IF38,Data!$B:$CP,Daily!JB$10,0))/BD$36</f>
        <v>0.33442405216131371</v>
      </c>
      <c r="BE38" s="12">
        <f>(VLOOKUP($EG38,Data!$B:$CP,Daily!FD$10,0)+VLOOKUP($IF38,Data!$B:$CP,Daily!JC$10,0))/BE$36</f>
        <v>0.36805522323778533</v>
      </c>
      <c r="BF38" s="12">
        <f>(VLOOKUP($EG38,Data!$B:$CP,Daily!FE$10,0)+VLOOKUP($IF38,Data!$B:$CP,Daily!JD$10,0))/BF$36</f>
        <v>0.41259040985802303</v>
      </c>
      <c r="BG38" s="12">
        <f>(VLOOKUP($EG38,Data!$B:$CP,Daily!FF$10,0)+VLOOKUP($IF38,Data!$B:$CP,Daily!JE$10,0))/BG$36</f>
        <v>0.32956022106367322</v>
      </c>
      <c r="BH38" s="12">
        <f>(VLOOKUP($EG38,Data!$B:$CP,Daily!FG$10,0)+VLOOKUP($IF38,Data!$B:$CP,Daily!JF$10,0))/BH$36</f>
        <v>0.31838771846019537</v>
      </c>
      <c r="BI38" s="12">
        <f>(VLOOKUP($EG38,Data!$B:$CP,Daily!FH$10,0)+VLOOKUP($IF38,Data!$B:$CP,Daily!JG$10,0))/BI$36</f>
        <v>0.29644061647608938</v>
      </c>
      <c r="BJ38" s="12">
        <f>(VLOOKUP($EG38,Data!$B:$CP,Daily!FI$10,0)+VLOOKUP($IF38,Data!$B:$CP,Daily!JH$10,0))/BJ$36</f>
        <v>0.2964849462907862</v>
      </c>
      <c r="BK38" s="12">
        <f>(VLOOKUP($EG38,Data!$B:$CP,Daily!FJ$10,0)+VLOOKUP($IF38,Data!$B:$CP,Daily!JI$10,0))/BK$36</f>
        <v>0.33468841056490273</v>
      </c>
      <c r="BL38" s="12">
        <f>(VLOOKUP($EG38,Data!$B:$CP,Daily!FK$10,0)+VLOOKUP($IF38,Data!$B:$CP,Daily!JJ$10,0))/BL$36</f>
        <v>0.35622861337722156</v>
      </c>
      <c r="BM38" s="12">
        <f>(VLOOKUP($EG38,Data!$B:$CP,Daily!FL$10,0)+VLOOKUP($IF38,Data!$B:$CP,Daily!JK$10,0))/BM$36</f>
        <v>0.39534980020290278</v>
      </c>
      <c r="BN38" s="12">
        <f>(VLOOKUP($EG38,Data!$B:$CP,Daily!FM$10,0)+VLOOKUP($IF38,Data!$B:$CP,Daily!JL$10,0))/BN$36</f>
        <v>0.35018055517269897</v>
      </c>
      <c r="BO38" s="12">
        <f>(VLOOKUP($EG38,Data!$B:$CP,Daily!FN$10,0)+VLOOKUP($IF38,Data!$B:$CP,Daily!JM$10,0))/BO$36</f>
        <v>0.32336965053847844</v>
      </c>
      <c r="BP38" s="12">
        <f>(VLOOKUP($EG38,Data!$B:$CP,Daily!FO$10,0)+VLOOKUP($IF38,Data!$B:$CP,Daily!JN$10,0))/BP$36</f>
        <v>0.32154867058243286</v>
      </c>
      <c r="BQ38" s="12">
        <f>(VLOOKUP($EG38,Data!$B:$CP,Daily!FP$10,0)+VLOOKUP($IF38,Data!$B:$CP,Daily!JO$10,0))/BQ$36</f>
        <v>0.3577907241273578</v>
      </c>
      <c r="BR38" s="12">
        <f>(VLOOKUP($EG38,Data!$B:$CP,Daily!FQ$10,0)+VLOOKUP($IF38,Data!$B:$CP,Daily!JP$10,0))/BR$36</f>
        <v>0.34416194777505216</v>
      </c>
      <c r="BS38" s="12">
        <f>(VLOOKUP($EG38,Data!$B:$CP,Daily!FR$10,0)+VLOOKUP($IF38,Data!$B:$CP,Daily!JQ$10,0))/BS$36</f>
        <v>0.38291549655348484</v>
      </c>
      <c r="BT38" s="12">
        <f>(VLOOKUP($EG38,Data!$B:$CP,Daily!FS$10,0)+VLOOKUP($IF38,Data!$B:$CP,Daily!JR$10,0))/BT$36</f>
        <v>0.41525714107715789</v>
      </c>
      <c r="BU38" s="12">
        <f>(VLOOKUP($EG38,Data!$B:$CP,Daily!FT$10,0)+VLOOKUP($IF38,Data!$B:$CP,Daily!JS$10,0))/BU$36</f>
        <v>0.34799569738257441</v>
      </c>
      <c r="BV38" s="12">
        <f>(VLOOKUP($EG38,Data!$B:$CP,Daily!FU$10,0)+VLOOKUP($IF38,Data!$B:$CP,Daily!JT$10,0))/BV$36</f>
        <v>0.32912193064971296</v>
      </c>
      <c r="BW38" s="12">
        <f>(VLOOKUP($EG38,Data!$B:$CP,Daily!FV$10,0)+VLOOKUP($IF38,Data!$B:$CP,Daily!JU$10,0))/BW$36</f>
        <v>0.31405025341811971</v>
      </c>
      <c r="BX38" s="12">
        <f>(VLOOKUP($EG38,Data!$B:$CP,Daily!FW$10,0)+VLOOKUP($IF38,Data!$B:$CP,Daily!JV$10,0))/BX$36</f>
        <v>0.32102972788758977</v>
      </c>
      <c r="BY38" s="12">
        <f>(VLOOKUP($EG38,Data!$B:$CP,Daily!FX$10,0)+VLOOKUP($IF38,Data!$B:$CP,Daily!JW$10,0))/BY$36</f>
        <v>0.35698497163908544</v>
      </c>
      <c r="BZ38" s="12">
        <f>(VLOOKUP($EG38,Data!$B:$CP,Daily!FY$10,0)+VLOOKUP($IF38,Data!$B:$CP,Daily!JX$10,0))/BZ$36</f>
        <v>0.39924230123937871</v>
      </c>
      <c r="CA38" s="12">
        <f>(VLOOKUP($EG38,Data!$B:$CP,Daily!FZ$10,0)+VLOOKUP($IF38,Data!$B:$CP,Daily!JY$10,0))/CA$36</f>
        <v>0.45810885158772174</v>
      </c>
      <c r="CB38" s="12">
        <f>(VLOOKUP($EG38,Data!$B:$CP,Daily!GA$10,0)+VLOOKUP($IF38,Data!$B:$CP,Daily!JZ$10,0))/CB$36</f>
        <v>0.37510834030259255</v>
      </c>
      <c r="CC38" s="12">
        <f>(VLOOKUP($EG38,Data!$B:$CP,Daily!GB$10,0)+VLOOKUP($IF38,Data!$B:$CP,Daily!KA$10,0))/CC$36</f>
        <v>0.36646566465664654</v>
      </c>
      <c r="CD38" s="12">
        <f>(VLOOKUP($EG38,Data!$B:$CP,Daily!GC$10,0)+VLOOKUP($IF38,Data!$B:$CP,Daily!KB$10,0))/CD$36</f>
        <v>0.3277911281418458</v>
      </c>
      <c r="CE38" s="12">
        <f>(VLOOKUP($EG38,Data!$B:$CP,Daily!GD$10,0)+VLOOKUP($IF38,Data!$B:$CP,Daily!KC$10,0))/CE$36</f>
        <v>0.33417680695617658</v>
      </c>
      <c r="CF38" s="12">
        <f>(VLOOKUP($EG38,Data!$B:$CP,Daily!GE$10,0)+VLOOKUP($IF38,Data!$B:$CP,Daily!KD$10,0))/CF$36</f>
        <v>0.36798734028836011</v>
      </c>
      <c r="CG38" s="12">
        <f>(VLOOKUP($EG38,Data!$B:$CP,Daily!GF$10,0)+VLOOKUP($IF38,Data!$B:$CP,Daily!KE$10,0))/CG$36</f>
        <v>0.39444897404538659</v>
      </c>
      <c r="CH38" s="12">
        <f>(VLOOKUP($EG38,Data!$B:$CP,Daily!GG$10,0)+VLOOKUP($IF38,Data!$B:$CP,Daily!KF$10,0))/CH$36</f>
        <v>0.43141548875174196</v>
      </c>
      <c r="CI38" s="12">
        <f>(VLOOKUP($EG38,Data!$B:$CP,Daily!GH$10,0)+VLOOKUP($IF38,Data!$B:$CP,Daily!KG$10,0))/CI$36</f>
        <v>0.35721620612397309</v>
      </c>
      <c r="CJ38" s="12">
        <f>(VLOOKUP($EG38,Data!$B:$CP,Daily!GI$10,0)+VLOOKUP($IF38,Data!$B:$CP,Daily!KH$10,0))/CJ$36</f>
        <v>0.3383015368309486</v>
      </c>
      <c r="CK38" s="12">
        <f>(VLOOKUP($EG38,Data!$B:$CP,Daily!GJ$10,0)+VLOOKUP($IF38,Data!$B:$CP,Daily!KI$10,0))/CK$36</f>
        <v>0.32012659557703421</v>
      </c>
      <c r="CL38" s="12">
        <f>(VLOOKUP($EG38,Data!$B:$CP,Daily!GK$10,0)+VLOOKUP($IF38,Data!$B:$CP,Daily!KJ$10,0))/CL$36</f>
        <v>0.31625584628997599</v>
      </c>
      <c r="CM38" s="12">
        <f>(VLOOKUP($EG38,Data!$B:$CP,Daily!GL$10,0)+VLOOKUP($IF38,Data!$B:$CP,Daily!KK$10,0))/CM$36</f>
        <v>0.35349023435056243</v>
      </c>
      <c r="CN38" s="12">
        <f>(VLOOKUP($EG38,Data!$B:$CP,Daily!GM$10,0)+VLOOKUP($IF38,Data!$B:$CP,Daily!KL$10,0))/CN$36</f>
        <v>0.37835117028798793</v>
      </c>
      <c r="CO38" s="12">
        <f>(VLOOKUP($EG38,Data!$B:$CP,Daily!GN$10,0)+VLOOKUP($IF38,Data!$B:$CP,Daily!KM$10,0))/CO$36</f>
        <v>0.41235457895770516</v>
      </c>
      <c r="CP38" s="12">
        <f>(VLOOKUP($EG38,Data!$B:$CP,Daily!GO$10,0)+VLOOKUP($IF38,Data!$B:$CP,Daily!KN$10,0))/CP$36</f>
        <v>0.33891404243816731</v>
      </c>
      <c r="CQ38" s="12">
        <f>(VLOOKUP($EG38,Data!$B:$CP,Daily!GP$10,0)+VLOOKUP($IF38,Data!$B:$CP,Daily!KO$10,0))/CQ$36</f>
        <v>0.32657318998571538</v>
      </c>
      <c r="CR38" s="12">
        <f>(VLOOKUP($EG38,Data!$B:$CP,Daily!GQ$10,0)+VLOOKUP($IF38,Data!$B:$CP,Daily!KP$10,0))/CR$36</f>
        <v>0.30898225850262334</v>
      </c>
      <c r="CS38" s="12">
        <f>(VLOOKUP($EG38,Data!$B:$CP,Daily!GR$10,0)+VLOOKUP($IF38,Data!$B:$CP,Daily!KQ$10,0))/CS$36</f>
        <v>0.3097665924152912</v>
      </c>
      <c r="CT38" s="12">
        <f>(VLOOKUP($EG38,Data!$B:$CP,Daily!GS$10,0)+VLOOKUP($IF38,Data!$B:$CP,Daily!KR$10,0))/CT$36</f>
        <v>0.36345946481910685</v>
      </c>
      <c r="CU38" s="12">
        <f>(VLOOKUP($EG38,Data!$B:$CP,Daily!GT$10,0)+VLOOKUP($IF38,Data!$B:$CP,Daily!KS$10,0))/CU$36</f>
        <v>0.42055778575956054</v>
      </c>
      <c r="CV38" s="12">
        <f>(VLOOKUP($EG38,Data!$B:$CP,Daily!GU$10,0)+VLOOKUP($IF38,Data!$B:$CP,Daily!KT$10,0))/CV$36</f>
        <v>0.45845053368850475</v>
      </c>
      <c r="CW38" s="12">
        <f>(VLOOKUP($EG38,Data!$B:$CP,Daily!GV$10,0)+VLOOKUP($IF38,Data!$B:$CP,Daily!KU$10,0))/CW$36</f>
        <v>0.36951051994505418</v>
      </c>
      <c r="CX38" s="12">
        <f>(VLOOKUP($EG38,Data!$B:$CP,Daily!GW$10,0)+VLOOKUP($IF38,Data!$B:$CP,Daily!KV$10,0))/CX$36</f>
        <v>0.33910221741481883</v>
      </c>
      <c r="CY38" s="12">
        <f>(VLOOKUP($EG38,Data!$B:$CP,Daily!GX$10,0)+VLOOKUP($IF38,Data!$B:$CP,Daily!KW$10,0))/CY$36</f>
        <v>0.32619911120192063</v>
      </c>
      <c r="CZ38" s="12">
        <f>(VLOOKUP($EG38,Data!$B:$CP,Daily!GY$10,0)+VLOOKUP($IF38,Data!$B:$CP,Daily!KX$10,0))/CZ$36</f>
        <v>0.33833877858758482</v>
      </c>
      <c r="DA38" s="12">
        <f>(VLOOKUP($EG38,Data!$B:$CP,Daily!GZ$10,0)+VLOOKUP($IF38,Data!$B:$CP,Daily!KY$10,0))/DA$36</f>
        <v>0.36351706036745407</v>
      </c>
      <c r="DB38" s="12">
        <f>(VLOOKUP($EG38,Data!$B:$CP,Daily!HA$10,0)+VLOOKUP($IF38,Data!$B:$CP,Daily!KZ$10,0))/DB$36</f>
        <v>0.40479649563054437</v>
      </c>
      <c r="DC38" s="12">
        <f>(VLOOKUP($EG38,Data!$B:$CP,Daily!HB$10,0)+VLOOKUP($IF38,Data!$B:$CP,Daily!LA$10,0))/DC$36</f>
        <v>0.44016332283203446</v>
      </c>
      <c r="DD38" s="12">
        <f>(VLOOKUP($EG38,Data!$B:$CP,Daily!HC$10,0)+VLOOKUP($IF38,Data!$B:$CP,Daily!LB$10,0))/DD$36</f>
        <v>0.35872288095708016</v>
      </c>
      <c r="DE38" s="12">
        <f>(VLOOKUP($EG38,Data!$B:$CP,Daily!HD$10,0)+VLOOKUP($IF38,Data!$B:$CP,Daily!LC$10,0))/DE$36</f>
        <v>0.34767050238563008</v>
      </c>
      <c r="DF38" s="12">
        <f>(VLOOKUP($EG38,Data!$B:$CP,Daily!HE$10,0)+VLOOKUP($IF38,Data!$B:$CP,Daily!LD$10,0))/DF$36</f>
        <v>0.30910167985444081</v>
      </c>
      <c r="DG38" s="12">
        <f>(VLOOKUP($EG38,Data!$B:$CP,Daily!HF$10,0)+VLOOKUP($IF38,Data!$B:$CP,Daily!LE$10,0))/DG$36</f>
        <v>0.31042811007756216</v>
      </c>
      <c r="DH38" s="12">
        <f>(VLOOKUP($EG38,Data!$B:$CP,Daily!HG$10,0)+VLOOKUP($IF38,Data!$B:$CP,Daily!LF$10,0))/DH$36</f>
        <v>0.36586641312098883</v>
      </c>
      <c r="DI38" s="12">
        <f>(VLOOKUP($EG38,Data!$B:$CP,Daily!HH$10,0)+VLOOKUP($IF38,Data!$B:$CP,Daily!LG$10,0))/DI$36</f>
        <v>0.40331140103263158</v>
      </c>
      <c r="DJ38" s="12">
        <f>(VLOOKUP($EG38,Data!$B:$CP,Daily!HI$10,0)+VLOOKUP($IF38,Data!$B:$CP,Daily!LH$10,0))/DJ$36</f>
        <v>0.43891109734812228</v>
      </c>
      <c r="DK38" s="12">
        <f>(VLOOKUP($EG38,Data!$B:$CP,Daily!HJ$10,0)+VLOOKUP($IF38,Data!$B:$CP,Daily!LI$10,0))/DK$36</f>
        <v>0.35379039381110466</v>
      </c>
      <c r="DL38" s="12">
        <f>(VLOOKUP($EG38,Data!$B:$CP,Daily!HK$10,0)+VLOOKUP($IF38,Data!$B:$CP,Daily!LJ$10,0))/DL$36</f>
        <v>0.33523879771344273</v>
      </c>
      <c r="DM38" s="12">
        <f>(VLOOKUP($EG38,Data!$B:$CP,Daily!HL$10,0)+VLOOKUP($IF38,Data!$B:$CP,Daily!LK$10,0))/DM$36</f>
        <v>0.31437069589217287</v>
      </c>
      <c r="DN38" s="12">
        <f>(VLOOKUP($EG38,Data!$B:$CP,Daily!HM$10,0)+VLOOKUP($IF38,Data!$B:$CP,Daily!LL$10,0))/DN$36</f>
        <v>0.32336746907833491</v>
      </c>
      <c r="DO38" s="12">
        <f>(VLOOKUP($EG38,Data!$B:$CP,Daily!HN$10,0)+VLOOKUP($IF38,Data!$B:$CP,Daily!LM$10,0))/DO$36</f>
        <v>0.3604515513238985</v>
      </c>
      <c r="DP38" s="12">
        <f>(VLOOKUP($EG38,Data!$B:$CP,Daily!HO$10,0)+VLOOKUP($IF38,Data!$B:$CP,Daily!LN$10,0))/DP$36</f>
        <v>0.3828038325769037</v>
      </c>
      <c r="DQ38" s="12">
        <f>(VLOOKUP($EG38,Data!$B:$CP,Daily!HP$10,0)+VLOOKUP($IF38,Data!$B:$CP,Daily!LO$10,0))/DQ$36</f>
        <v>0.42035044708818087</v>
      </c>
      <c r="DR38" s="12">
        <f>(VLOOKUP($EG38,Data!$B:$CP,Daily!HQ$10,0)+VLOOKUP($IF38,Data!$B:$CP,Daily!LP$10,0))/DR$36</f>
        <v>0.35435084617327606</v>
      </c>
      <c r="DS38" s="12">
        <f>(VLOOKUP($EG38,Data!$B:$CP,Daily!HR$10,0)+VLOOKUP($IF38,Data!$B:$CP,Daily!LQ$10,0))/DS$36</f>
        <v>0.33023304787308716</v>
      </c>
      <c r="DT38" s="12">
        <f>(VLOOKUP($EG38,Data!$B:$CP,Daily!HS$10,0)+VLOOKUP($IF38,Data!$B:$CP,Daily!LR$10,0))/DT$36</f>
        <v>0.30820026413735141</v>
      </c>
      <c r="DU38" s="12">
        <f>(VLOOKUP($EG38,Data!$B:$CP,Daily!HT$10,0)+VLOOKUP($IF38,Data!$B:$CP,Daily!LS$10,0))/DU$36</f>
        <v>0.33805247722612963</v>
      </c>
      <c r="DV38" s="14"/>
      <c r="DW38" s="12">
        <f t="shared" si="259"/>
        <v>0.32336965053847844</v>
      </c>
      <c r="DX38" s="12">
        <f t="shared" si="260"/>
        <v>0.37510834030259255</v>
      </c>
      <c r="DY38" s="12">
        <f t="shared" ref="DY38" si="300">DX38-DW38</f>
        <v>5.173868976411411E-2</v>
      </c>
      <c r="DZ38" s="12">
        <f t="shared" ref="DZ38" si="301">DX38+(0.75*DY38)</f>
        <v>0.41391235762567813</v>
      </c>
      <c r="EA38" s="12">
        <f t="shared" ref="EA38" si="302">DW38-(0.75*DY38)</f>
        <v>0.28456563321539285</v>
      </c>
      <c r="EB38" s="14"/>
      <c r="EC38" s="12">
        <f t="shared" ref="EC38" si="303">_xlfn.STDEV.P(AJ38:DU38)</f>
        <v>3.980359197321634E-2</v>
      </c>
      <c r="ED38" s="12">
        <f>SUMPRODUCT(DN38:DT38,DN$36:DT$36)/SUM(DN$36:DT$36)</f>
        <v>0.35747132773543766</v>
      </c>
      <c r="EE38" s="12">
        <f>SUMPRODUCT(CR38:DT38,CR$36:DT$36)/SUM(CR$36:DT$36)</f>
        <v>0.36630083047185763</v>
      </c>
      <c r="EF38" s="1"/>
      <c r="EG38" s="7" t="s">
        <v>366</v>
      </c>
      <c r="EH38" s="7" t="s">
        <v>27</v>
      </c>
      <c r="EI38" s="12">
        <f>VLOOKUP($EG38,Data!$B:$CP,Daily!EI$10,0)/EI$36</f>
        <v>0.36536477934822004</v>
      </c>
      <c r="EJ38" s="12">
        <f>VLOOKUP($EG38,Data!$B:$CP,Daily!EJ$10,0)/EJ$36</f>
        <v>0.40807492523217376</v>
      </c>
      <c r="EK38" s="12">
        <f>VLOOKUP($EG38,Data!$B:$CP,Daily!EK$10,0)/EK$36</f>
        <v>0.35134486071085497</v>
      </c>
      <c r="EL38" s="12">
        <f>VLOOKUP($EG38,Data!$B:$CP,Daily!EL$10,0)/EL$36</f>
        <v>0.34610997033994978</v>
      </c>
      <c r="EM38" s="12">
        <f>VLOOKUP($EG38,Data!$B:$CP,Daily!EM$10,0)/EM$36</f>
        <v>0.31821771631127521</v>
      </c>
      <c r="EN38" s="12">
        <f>VLOOKUP($EG38,Data!$B:$CP,Daily!EN$10,0)/EN$36</f>
        <v>0.30670622971906336</v>
      </c>
      <c r="EO38" s="12">
        <f>VLOOKUP($EG38,Data!$B:$CP,Daily!EO$10,0)/EO$36</f>
        <v>0.3329258759150025</v>
      </c>
      <c r="EP38" s="12">
        <f>VLOOKUP($EG38,Data!$B:$CP,Daily!EP$10,0)/EP$36</f>
        <v>0.37595250753145493</v>
      </c>
      <c r="EQ38" s="12">
        <f>VLOOKUP($EG38,Data!$B:$CP,Daily!EQ$10,0)/EQ$36</f>
        <v>0.420697112326676</v>
      </c>
      <c r="ER38" s="12">
        <f>VLOOKUP($EG38,Data!$B:$CP,Daily!ER$10,0)/ER$36</f>
        <v>0.33105453402483104</v>
      </c>
      <c r="ES38" s="12">
        <f>VLOOKUP($EG38,Data!$B:$CP,Daily!ES$10,0)/ES$36</f>
        <v>0.31111578947368423</v>
      </c>
      <c r="ET38" s="12">
        <f>VLOOKUP($EG38,Data!$B:$CP,Daily!ET$10,0)/ET$36</f>
        <v>0.30391583869082406</v>
      </c>
      <c r="EU38" s="12">
        <f>VLOOKUP($EG38,Data!$B:$CP,Daily!EU$10,0)/EU$36</f>
        <v>0.31716694994966915</v>
      </c>
      <c r="EV38" s="12">
        <f>VLOOKUP($EG38,Data!$B:$CP,Daily!EV$10,0)/EV$36</f>
        <v>0.3527502766727485</v>
      </c>
      <c r="EW38" s="12">
        <f>VLOOKUP($EG38,Data!$B:$CP,Daily!EW$10,0)/EW$36</f>
        <v>0.37919900897457864</v>
      </c>
      <c r="EX38" s="12">
        <f>VLOOKUP($EG38,Data!$B:$CP,Daily!EX$10,0)/EX$36</f>
        <v>0.43842295904151574</v>
      </c>
      <c r="EY38" s="12">
        <f>VLOOKUP($EG38,Data!$B:$CP,Daily!EY$10,0)/EY$36</f>
        <v>0.347856815403423</v>
      </c>
      <c r="EZ38" s="12">
        <f>VLOOKUP($EG38,Data!$B:$CP,Daily!EZ$10,0)/EZ$36</f>
        <v>0.33024403392009288</v>
      </c>
      <c r="FA38" s="12">
        <f>VLOOKUP($EG38,Data!$B:$CP,Daily!FA$10,0)/FA$36</f>
        <v>0.31235504605393943</v>
      </c>
      <c r="FB38" s="12">
        <f>VLOOKUP($EG38,Data!$B:$CP,Daily!FB$10,0)/FB$36</f>
        <v>0.31408771929824564</v>
      </c>
      <c r="FC38" s="12">
        <f>VLOOKUP($EG38,Data!$B:$CP,Daily!FC$10,0)/FC$36</f>
        <v>0.33679680776152099</v>
      </c>
      <c r="FD38" s="12">
        <f>VLOOKUP($EG38,Data!$B:$CP,Daily!FD$10,0)/FD$36</f>
        <v>0.37035658914728681</v>
      </c>
      <c r="FE38" s="12">
        <f>VLOOKUP($EG38,Data!$B:$CP,Daily!FE$10,0)/FE$36</f>
        <v>0.4151464050283612</v>
      </c>
      <c r="FF38" s="12">
        <f>VLOOKUP($EG38,Data!$B:$CP,Daily!FF$10,0)/FF$36</f>
        <v>0.33424300435827459</v>
      </c>
      <c r="FG38" s="12">
        <f>VLOOKUP($EG38,Data!$B:$CP,Daily!FG$10,0)/FG$36</f>
        <v>0.32330618684176865</v>
      </c>
      <c r="FH38" s="12">
        <f>VLOOKUP($EG38,Data!$B:$CP,Daily!FH$10,0)/FH$36</f>
        <v>0.30275797954756739</v>
      </c>
      <c r="FI38" s="12">
        <f>VLOOKUP($EG38,Data!$B:$CP,Daily!FI$10,0)/FI$36</f>
        <v>0.30123492851694983</v>
      </c>
      <c r="FJ38" s="12">
        <f>VLOOKUP($EG38,Data!$B:$CP,Daily!FJ$10,0)/FJ$36</f>
        <v>0.33744855967078191</v>
      </c>
      <c r="FK38" s="12">
        <f>VLOOKUP($EG38,Data!$B:$CP,Daily!FK$10,0)/FK$36</f>
        <v>0.36049736525838955</v>
      </c>
      <c r="FL38" s="12">
        <f>VLOOKUP($EG38,Data!$B:$CP,Daily!FL$10,0)/FL$36</f>
        <v>0.3979964183284635</v>
      </c>
      <c r="FM38" s="12">
        <f>VLOOKUP($EG38,Data!$B:$CP,Daily!FM$10,0)/FM$36</f>
        <v>0.35864481810717219</v>
      </c>
      <c r="FN38" s="12">
        <f>VLOOKUP($EG38,Data!$B:$CP,Daily!FN$10,0)/FN$36</f>
        <v>0.32996578462535175</v>
      </c>
      <c r="FO38" s="12">
        <f>VLOOKUP($EG38,Data!$B:$CP,Daily!FO$10,0)/FO$36</f>
        <v>0.32363646868500118</v>
      </c>
      <c r="FP38" s="12">
        <f>VLOOKUP($EG38,Data!$B:$CP,Daily!FP$10,0)/FP$36</f>
        <v>0.35539428497375752</v>
      </c>
      <c r="FQ38" s="12">
        <f>VLOOKUP($EG38,Data!$B:$CP,Daily!FQ$10,0)/FQ$36</f>
        <v>0.34693755243917057</v>
      </c>
      <c r="FR38" s="12">
        <f>VLOOKUP($EG38,Data!$B:$CP,Daily!FR$10,0)/FR$36</f>
        <v>0.3790490160127124</v>
      </c>
      <c r="FS38" s="12">
        <f>VLOOKUP($EG38,Data!$B:$CP,Daily!FS$10,0)/FS$36</f>
        <v>0.41743645804864715</v>
      </c>
      <c r="FT38" s="12">
        <f>VLOOKUP($EG38,Data!$B:$CP,Daily!FT$10,0)/FT$36</f>
        <v>0.35408157503435034</v>
      </c>
      <c r="FU38" s="12">
        <f>VLOOKUP($EG38,Data!$B:$CP,Daily!FU$10,0)/FU$36</f>
        <v>0.33584610836606277</v>
      </c>
      <c r="FV38" s="12">
        <f>VLOOKUP($EG38,Data!$B:$CP,Daily!FV$10,0)/FV$36</f>
        <v>0.31761488346165906</v>
      </c>
      <c r="FW38" s="12">
        <f>VLOOKUP($EG38,Data!$B:$CP,Daily!FW$10,0)/FW$36</f>
        <v>0.32584806497849977</v>
      </c>
      <c r="FX38" s="12">
        <f>VLOOKUP($EG38,Data!$B:$CP,Daily!FX$10,0)/FX$36</f>
        <v>0.36032617841898323</v>
      </c>
      <c r="FY38" s="12">
        <f>VLOOKUP($EG38,Data!$B:$CP,Daily!FY$10,0)/FY$36</f>
        <v>0.40186374049039847</v>
      </c>
      <c r="FZ38" s="12">
        <f>VLOOKUP($EG38,Data!$B:$CP,Daily!FZ$10,0)/FZ$36</f>
        <v>0.46015660985720869</v>
      </c>
      <c r="GA38" s="12">
        <f>VLOOKUP($EG38,Data!$B:$CP,Daily!GA$10,0)/GA$36</f>
        <v>0.38236931027628701</v>
      </c>
      <c r="GB38" s="12">
        <f>VLOOKUP($EG38,Data!$B:$CP,Daily!GB$10,0)/GB$36</f>
        <v>0.37457781090587222</v>
      </c>
      <c r="GC38" s="12">
        <f>VLOOKUP($EG38,Data!$B:$CP,Daily!GC$10,0)/GC$36</f>
        <v>0.33505578391074575</v>
      </c>
      <c r="GD38" s="12">
        <f>VLOOKUP($EG38,Data!$B:$CP,Daily!GD$10,0)/GD$36</f>
        <v>0.34172679211325546</v>
      </c>
      <c r="GE38" s="12">
        <f>VLOOKUP($EG38,Data!$B:$CP,Daily!GE$10,0)/GE$36</f>
        <v>0.37168882998979419</v>
      </c>
      <c r="GF38" s="12">
        <f>VLOOKUP($EG38,Data!$B:$CP,Daily!GF$10,0)/GF$36</f>
        <v>0.39820328314543657</v>
      </c>
      <c r="GG38" s="12">
        <f>VLOOKUP($EG38,Data!$B:$CP,Daily!GG$10,0)/GG$36</f>
        <v>0.43554682169273179</v>
      </c>
      <c r="GH38" s="12">
        <f>VLOOKUP($EG38,Data!$B:$CP,Daily!GH$10,0)/GH$36</f>
        <v>0.36473960239053543</v>
      </c>
      <c r="GI38" s="12">
        <f>VLOOKUP($EG38,Data!$B:$CP,Daily!GI$10,0)/GI$36</f>
        <v>0.34620011169824288</v>
      </c>
      <c r="GJ38" s="12">
        <f>VLOOKUP($EG38,Data!$B:$CP,Daily!GJ$10,0)/GJ$36</f>
        <v>0.32700263256863482</v>
      </c>
      <c r="GK38" s="12">
        <f>VLOOKUP($EG38,Data!$B:$CP,Daily!GK$10,0)/GK$36</f>
        <v>0.32242683327852678</v>
      </c>
      <c r="GL38" s="12">
        <f>VLOOKUP($EG38,Data!$B:$CP,Daily!GL$10,0)/GL$36</f>
        <v>0.35807924105329847</v>
      </c>
      <c r="GM38" s="12">
        <f>VLOOKUP($EG38,Data!$B:$CP,Daily!GM$10,0)/GM$36</f>
        <v>0.38154632906655855</v>
      </c>
      <c r="GN38" s="12">
        <f>VLOOKUP($EG38,Data!$B:$CP,Daily!GN$10,0)/GN$36</f>
        <v>0.41744173816356889</v>
      </c>
      <c r="GO38" s="12">
        <f>VLOOKUP($EG38,Data!$B:$CP,Daily!GO$10,0)/GO$36</f>
        <v>0.34485807763728005</v>
      </c>
      <c r="GP38" s="12">
        <f>VLOOKUP($EG38,Data!$B:$CP,Daily!GP$10,0)/GP$36</f>
        <v>0.33378969757719484</v>
      </c>
      <c r="GQ38" s="12">
        <f>VLOOKUP($EG38,Data!$B:$CP,Daily!GQ$10,0)/GQ$36</f>
        <v>0.31089815021172273</v>
      </c>
      <c r="GR38" s="12">
        <f>VLOOKUP($EG38,Data!$B:$CP,Daily!GR$10,0)/GR$36</f>
        <v>0.31390957159814398</v>
      </c>
      <c r="GS38" s="12">
        <f>VLOOKUP($EG38,Data!$B:$CP,Daily!GS$10,0)/GS$36</f>
        <v>0.36543471967576957</v>
      </c>
      <c r="GT38" s="12">
        <f>VLOOKUP($EG38,Data!$B:$CP,Daily!GT$10,0)/GT$36</f>
        <v>0.42761314036296805</v>
      </c>
      <c r="GU38" s="12">
        <f>VLOOKUP($EG38,Data!$B:$CP,Daily!GU$10,0)/GU$36</f>
        <v>0.45483066129789285</v>
      </c>
      <c r="GV38" s="12">
        <f>VLOOKUP($EG38,Data!$B:$CP,Daily!GV$10,0)/GV$36</f>
        <v>0.37280340717941374</v>
      </c>
      <c r="GW38" s="12">
        <f>VLOOKUP($EG38,Data!$B:$CP,Daily!GW$10,0)/GW$36</f>
        <v>0.34518218773782783</v>
      </c>
      <c r="GX38" s="12">
        <f>VLOOKUP($EG38,Data!$B:$CP,Daily!GX$10,0)/GX$36</f>
        <v>0.3293209364104267</v>
      </c>
      <c r="GY38" s="12">
        <f>VLOOKUP($EG38,Data!$B:$CP,Daily!GY$10,0)/GY$36</f>
        <v>0.34435711834773941</v>
      </c>
      <c r="GZ38" s="12">
        <f>VLOOKUP($EG38,Data!$B:$CP,Daily!GZ$10,0)/GZ$36</f>
        <v>0.36618614598468646</v>
      </c>
      <c r="HA38" s="12">
        <f>VLOOKUP($EG38,Data!$B:$CP,Daily!HA$10,0)/HA$36</f>
        <v>0.40862922253553546</v>
      </c>
      <c r="HB38" s="12">
        <f>VLOOKUP($EG38,Data!$B:$CP,Daily!HB$10,0)/HB$36</f>
        <v>0.44424924661144072</v>
      </c>
      <c r="HC38" s="12">
        <f>VLOOKUP($EG38,Data!$B:$CP,Daily!HC$10,0)/HC$36</f>
        <v>0.36556336206038653</v>
      </c>
      <c r="HD38" s="12">
        <f>VLOOKUP($EG38,Data!$B:$CP,Daily!HD$10,0)/HD$36</f>
        <v>0.35628455247407137</v>
      </c>
      <c r="HE38" s="12">
        <f>VLOOKUP($EG38,Data!$B:$CP,Daily!HE$10,0)/HE$36</f>
        <v>0.3154372207531686</v>
      </c>
      <c r="HF38" s="12">
        <f>VLOOKUP($EG38,Data!$B:$CP,Daily!HF$10,0)/HF$36</f>
        <v>0.31576044409650561</v>
      </c>
      <c r="HG38" s="12">
        <f>VLOOKUP($EG38,Data!$B:$CP,Daily!HG$10,0)/HG$36</f>
        <v>0.36850970453702558</v>
      </c>
      <c r="HH38" s="12">
        <f>VLOOKUP($EG38,Data!$B:$CP,Daily!HH$10,0)/HH$36</f>
        <v>0.40819310418162003</v>
      </c>
      <c r="HI38" s="12">
        <f>VLOOKUP($EG38,Data!$B:$CP,Daily!HI$10,0)/HI$36</f>
        <v>0.44375534122817728</v>
      </c>
      <c r="HJ38" s="12">
        <f>VLOOKUP($EG38,Data!$B:$CP,Daily!HJ$10,0)/HJ$36</f>
        <v>0.35896976216087007</v>
      </c>
      <c r="HK38" s="12">
        <f>VLOOKUP($EG38,Data!$B:$CP,Daily!HK$10,0)/HK$36</f>
        <v>0.34236335105919274</v>
      </c>
      <c r="HL38" s="12">
        <f>VLOOKUP($EG38,Data!$B:$CP,Daily!HL$10,0)/HL$36</f>
        <v>0.32038499421126299</v>
      </c>
      <c r="HM38" s="12">
        <f>VLOOKUP($EG38,Data!$B:$CP,Daily!HM$10,0)/HM$36</f>
        <v>0.32998350855493713</v>
      </c>
      <c r="HN38" s="12">
        <f>VLOOKUP($EG38,Data!$B:$CP,Daily!HN$10,0)/HN$36</f>
        <v>0.36485472284764664</v>
      </c>
      <c r="HO38" s="12">
        <f>VLOOKUP($EG38,Data!$B:$CP,Daily!HO$10,0)/HO$36</f>
        <v>0.38802992518703244</v>
      </c>
      <c r="HP38" s="12">
        <f>VLOOKUP($EG38,Data!$B:$CP,Daily!HP$10,0)/HP$36</f>
        <v>0.42526920315865041</v>
      </c>
      <c r="HQ38" s="12">
        <f>VLOOKUP($EG38,Data!$B:$CP,Daily!HQ$10,0)/HQ$36</f>
        <v>0.36104105511225038</v>
      </c>
      <c r="HR38" s="12">
        <f>VLOOKUP($EG38,Data!$B:$CP,Daily!HR$10,0)/HR$36</f>
        <v>0.33804644808743167</v>
      </c>
      <c r="HS38" s="12">
        <f>VLOOKUP($EG38,Data!$B:$CP,Daily!HS$10,0)/HS$36</f>
        <v>0.31419476944253272</v>
      </c>
      <c r="HT38" s="12">
        <f>VLOOKUP($EG38,Data!$B:$CP,Daily!HT$10,0)/HT$36</f>
        <v>0.34264691093158123</v>
      </c>
      <c r="HU38" s="13"/>
      <c r="HV38" s="40">
        <f t="shared" si="262"/>
        <v>0.32996578462535175</v>
      </c>
      <c r="HW38" s="40">
        <f t="shared" si="263"/>
        <v>0.3790490160127124</v>
      </c>
      <c r="HX38" s="40">
        <f t="shared" ref="HX38" si="304">HW38-HV38</f>
        <v>4.9083231387360649E-2</v>
      </c>
      <c r="HY38" s="40">
        <f t="shared" ref="HY38" si="305">HW38+(0.75*HX38)</f>
        <v>0.4158614395532329</v>
      </c>
      <c r="HZ38" s="40">
        <f t="shared" ref="HZ38" si="306">HV38-(0.75*HX38)</f>
        <v>0.29315336108483125</v>
      </c>
      <c r="IA38" s="43"/>
      <c r="IB38" s="12">
        <f t="shared" ref="IB38" si="307">_xlfn.STDEV.P(FM38:HT38)</f>
        <v>3.8761621678661928E-2</v>
      </c>
      <c r="IC38" s="12">
        <f>SUMPRODUCT(HM38:HS38,HM$36:HS$36)/SUM(HM$36:HS$36)</f>
        <v>0.36303580496142079</v>
      </c>
      <c r="ID38" s="12">
        <f>SUMPRODUCT(GQ38:HS38,GQ$36:HS$36)/SUM(GQ$36:HS$36)</f>
        <v>0.37071383004364328</v>
      </c>
      <c r="IE38" s="1"/>
      <c r="IF38" s="7" t="s">
        <v>367</v>
      </c>
      <c r="IG38" s="7" t="s">
        <v>27</v>
      </c>
      <c r="IH38" s="12">
        <f>VLOOKUP($IF38,Data!$B:$CP,Daily!IH$10,0)/IH$36</f>
        <v>0.36211424819435323</v>
      </c>
      <c r="II38" s="12">
        <f>VLOOKUP($IF38,Data!$B:$CP,Daily!II$10,0)/II$36</f>
        <v>0.41835081436002386</v>
      </c>
      <c r="IJ38" s="12">
        <f>VLOOKUP($IF38,Data!$B:$CP,Daily!IJ$10,0)/IJ$36</f>
        <v>0.34240756252243626</v>
      </c>
      <c r="IK38" s="12">
        <f>VLOOKUP($IF38,Data!$B:$CP,Daily!IK$10,0)/IK$36</f>
        <v>0.33142317380352643</v>
      </c>
      <c r="IL38" s="12">
        <f>VLOOKUP($IF38,Data!$B:$CP,Daily!IL$10,0)/IL$36</f>
        <v>0.30275566442131047</v>
      </c>
      <c r="IM38" s="12">
        <f>VLOOKUP($IF38,Data!$B:$CP,Daily!IM$10,0)/IM$36</f>
        <v>0.31525923109822745</v>
      </c>
      <c r="IN38" s="12">
        <f>VLOOKUP($IF38,Data!$B:$CP,Daily!IN$10,0)/IN$36</f>
        <v>0.32338146250582206</v>
      </c>
      <c r="IO38" s="12">
        <f>VLOOKUP($IF38,Data!$B:$CP,Daily!IO$10,0)/IO$36</f>
        <v>0.36077401059260183</v>
      </c>
      <c r="IP38" s="12">
        <f>VLOOKUP($IF38,Data!$B:$CP,Daily!IP$10,0)/IP$36</f>
        <v>0.40171222962074526</v>
      </c>
      <c r="IQ38" s="12">
        <f>VLOOKUP($IF38,Data!$B:$CP,Daily!IQ$10,0)/IQ$36</f>
        <v>0.30528301886792453</v>
      </c>
      <c r="IR38" s="12">
        <f>VLOOKUP($IF38,Data!$B:$CP,Daily!IR$10,0)/IR$36</f>
        <v>0.28987654320987655</v>
      </c>
      <c r="IS38" s="12">
        <f>VLOOKUP($IF38,Data!$B:$CP,Daily!IS$10,0)/IS$36</f>
        <v>0.2855282527460084</v>
      </c>
      <c r="IT38" s="12">
        <f>VLOOKUP($IF38,Data!$B:$CP,Daily!IT$10,0)/IT$36</f>
        <v>0.30418017212473453</v>
      </c>
      <c r="IU38" s="12">
        <f>VLOOKUP($IF38,Data!$B:$CP,Daily!IU$10,0)/IU$36</f>
        <v>0.34505527487369314</v>
      </c>
      <c r="IV38" s="12">
        <f>VLOOKUP($IF38,Data!$B:$CP,Daily!IV$10,0)/IV$36</f>
        <v>0.37313229483627774</v>
      </c>
      <c r="IW38" s="12">
        <f>VLOOKUP($IF38,Data!$B:$CP,Daily!IW$10,0)/IW$36</f>
        <v>0.42653069824280476</v>
      </c>
      <c r="IX38" s="12">
        <f>VLOOKUP($IF38,Data!$B:$CP,Daily!IX$10,0)/IX$36</f>
        <v>0.33557722554262348</v>
      </c>
      <c r="IY38" s="12">
        <f>VLOOKUP($IF38,Data!$B:$CP,Daily!IY$10,0)/IY$36</f>
        <v>0.30128291694800813</v>
      </c>
      <c r="IZ38" s="12">
        <f>VLOOKUP($IF38,Data!$B:$CP,Daily!IZ$10,0)/IZ$36</f>
        <v>0.29163086440969238</v>
      </c>
      <c r="JA38" s="12">
        <f>VLOOKUP($IF38,Data!$B:$CP,Daily!JA$10,0)/JA$36</f>
        <v>0.28759239064582576</v>
      </c>
      <c r="JB38" s="12">
        <f>VLOOKUP($IF38,Data!$B:$CP,Daily!JB$10,0)/JB$36</f>
        <v>0.32640761300555116</v>
      </c>
      <c r="JC38" s="12">
        <f>VLOOKUP($IF38,Data!$B:$CP,Daily!JC$10,0)/JC$36</f>
        <v>0.36027870913663035</v>
      </c>
      <c r="JD38" s="12">
        <f>VLOOKUP($IF38,Data!$B:$CP,Daily!JD$10,0)/JD$36</f>
        <v>0.40408863341368439</v>
      </c>
      <c r="JE38" s="12">
        <f>VLOOKUP($IF38,Data!$B:$CP,Daily!JE$10,0)/JE$36</f>
        <v>0.31399363617899939</v>
      </c>
      <c r="JF38" s="12">
        <f>VLOOKUP($IF38,Data!$B:$CP,Daily!JF$10,0)/JF$36</f>
        <v>0.30167354922842859</v>
      </c>
      <c r="JG38" s="12">
        <f>VLOOKUP($IF38,Data!$B:$CP,Daily!JG$10,0)/JG$36</f>
        <v>0.27397931076697069</v>
      </c>
      <c r="JH38" s="12">
        <f>VLOOKUP($IF38,Data!$B:$CP,Daily!JH$10,0)/JH$36</f>
        <v>0.2799412196914034</v>
      </c>
      <c r="JI38" s="12">
        <f>VLOOKUP($IF38,Data!$B:$CP,Daily!JI$10,0)/JI$36</f>
        <v>0.32555077234742974</v>
      </c>
      <c r="JJ38" s="12">
        <f>VLOOKUP($IF38,Data!$B:$CP,Daily!JJ$10,0)/JJ$36</f>
        <v>0.34206085400153413</v>
      </c>
      <c r="JK38" s="12">
        <f>VLOOKUP($IF38,Data!$B:$CP,Daily!JK$10,0)/JK$36</f>
        <v>0.38654784828265637</v>
      </c>
      <c r="JL38" s="12">
        <f>VLOOKUP($IF38,Data!$B:$CP,Daily!JL$10,0)/JL$36</f>
        <v>0.32149770142753448</v>
      </c>
      <c r="JM38" s="12">
        <f>VLOOKUP($IF38,Data!$B:$CP,Daily!JM$10,0)/JM$36</f>
        <v>0.30059419783292557</v>
      </c>
      <c r="JN38" s="12">
        <f>VLOOKUP($IF38,Data!$B:$CP,Daily!JN$10,0)/JN$36</f>
        <v>0.31431431431431434</v>
      </c>
      <c r="JO38" s="12">
        <f>VLOOKUP($IF38,Data!$B:$CP,Daily!JO$10,0)/JO$36</f>
        <v>0.36551637700534761</v>
      </c>
      <c r="JP38" s="12">
        <f>VLOOKUP($IF38,Data!$B:$CP,Daily!JP$10,0)/JP$36</f>
        <v>0.33512247487069385</v>
      </c>
      <c r="JQ38" s="12">
        <f>VLOOKUP($IF38,Data!$B:$CP,Daily!JQ$10,0)/JQ$36</f>
        <v>0.39463286137635822</v>
      </c>
      <c r="JR38" s="12">
        <f>VLOOKUP($IF38,Data!$B:$CP,Daily!JR$10,0)/JR$36</f>
        <v>0.40836179687837781</v>
      </c>
      <c r="JS38" s="12">
        <f>VLOOKUP($IF38,Data!$B:$CP,Daily!JS$10,0)/JS$36</f>
        <v>0.32851289467341527</v>
      </c>
      <c r="JT38" s="12">
        <f>VLOOKUP($IF38,Data!$B:$CP,Daily!JT$10,0)/JT$36</f>
        <v>0.30685314685314685</v>
      </c>
      <c r="JU38" s="12">
        <f>VLOOKUP($IF38,Data!$B:$CP,Daily!JU$10,0)/JU$36</f>
        <v>0.30199681922601168</v>
      </c>
      <c r="JV38" s="12">
        <f>VLOOKUP($IF38,Data!$B:$CP,Daily!JV$10,0)/JV$36</f>
        <v>0.30506558118498417</v>
      </c>
      <c r="JW38" s="12">
        <f>VLOOKUP($IF38,Data!$B:$CP,Daily!JW$10,0)/JW$36</f>
        <v>0.3461423890378314</v>
      </c>
      <c r="JX38" s="12">
        <f>VLOOKUP($IF38,Data!$B:$CP,Daily!JX$10,0)/JX$36</f>
        <v>0.39068629713389025</v>
      </c>
      <c r="JY38" s="12">
        <f>VLOOKUP($IF38,Data!$B:$CP,Daily!JY$10,0)/JY$36</f>
        <v>0.45139659842799412</v>
      </c>
      <c r="JZ38" s="12">
        <f>VLOOKUP($IF38,Data!$B:$CP,Daily!JZ$10,0)/JZ$36</f>
        <v>0.35147201552895502</v>
      </c>
      <c r="KA38" s="12">
        <f>VLOOKUP($IF38,Data!$B:$CP,Daily!KA$10,0)/KA$36</f>
        <v>0.33887832699619774</v>
      </c>
      <c r="KB38" s="12">
        <f>VLOOKUP($IF38,Data!$B:$CP,Daily!KB$10,0)/KB$36</f>
        <v>0.30287686996547758</v>
      </c>
      <c r="KC38" s="12">
        <f>VLOOKUP($IF38,Data!$B:$CP,Daily!KC$10,0)/KC$36</f>
        <v>0.30862519034152708</v>
      </c>
      <c r="KD38" s="12">
        <f>VLOOKUP($IF38,Data!$B:$CP,Daily!KD$10,0)/KD$36</f>
        <v>0.35562789278266621</v>
      </c>
      <c r="KE38" s="12">
        <f>VLOOKUP($IF38,Data!$B:$CP,Daily!KE$10,0)/KE$36</f>
        <v>0.38213195016724028</v>
      </c>
      <c r="KF38" s="12">
        <f>VLOOKUP($IF38,Data!$B:$CP,Daily!KF$10,0)/KF$36</f>
        <v>0.41775350873234351</v>
      </c>
      <c r="KG38" s="12">
        <f>VLOOKUP($IF38,Data!$B:$CP,Daily!KG$10,0)/KG$36</f>
        <v>0.33267011539992042</v>
      </c>
      <c r="KH38" s="12">
        <f>VLOOKUP($IF38,Data!$B:$CP,Daily!KH$10,0)/KH$36</f>
        <v>0.31171366594360089</v>
      </c>
      <c r="KI38" s="12">
        <f>VLOOKUP($IF38,Data!$B:$CP,Daily!KI$10,0)/KI$36</f>
        <v>0.2973371104815864</v>
      </c>
      <c r="KJ38" s="12">
        <f>VLOOKUP($IF38,Data!$B:$CP,Daily!KJ$10,0)/KJ$36</f>
        <v>0.29573537452159648</v>
      </c>
      <c r="KK38" s="12">
        <f>VLOOKUP($IF38,Data!$B:$CP,Daily!KK$10,0)/KK$36</f>
        <v>0.3381071661947288</v>
      </c>
      <c r="KL38" s="12">
        <f>VLOOKUP($IF38,Data!$B:$CP,Daily!KL$10,0)/KL$36</f>
        <v>0.36773391358408453</v>
      </c>
      <c r="KM38" s="12">
        <f>VLOOKUP($IF38,Data!$B:$CP,Daily!KM$10,0)/KM$36</f>
        <v>0.39543137058882333</v>
      </c>
      <c r="KN38" s="12">
        <f>VLOOKUP($IF38,Data!$B:$CP,Daily!KN$10,0)/KN$36</f>
        <v>0.3196474634565778</v>
      </c>
      <c r="KO38" s="12">
        <f>VLOOKUP($IF38,Data!$B:$CP,Daily!KO$10,0)/KO$36</f>
        <v>0.30257702625802779</v>
      </c>
      <c r="KP38" s="12">
        <f>VLOOKUP($IF38,Data!$B:$CP,Daily!KP$10,0)/KP$36</f>
        <v>0.30257683949084135</v>
      </c>
      <c r="KQ38" s="12">
        <f>VLOOKUP($IF38,Data!$B:$CP,Daily!KQ$10,0)/KQ$36</f>
        <v>0.29595202398800602</v>
      </c>
      <c r="KR38" s="12">
        <f>VLOOKUP($IF38,Data!$B:$CP,Daily!KR$10,0)/KR$36</f>
        <v>0.3568224804106998</v>
      </c>
      <c r="KS38" s="12">
        <f>VLOOKUP($IF38,Data!$B:$CP,Daily!KS$10,0)/KS$36</f>
        <v>0.39740690486959146</v>
      </c>
      <c r="KT38" s="12">
        <f>VLOOKUP($IF38,Data!$B:$CP,Daily!KT$10,0)/KT$36</f>
        <v>0.46955006817148914</v>
      </c>
      <c r="KU38" s="12">
        <f>VLOOKUP($IF38,Data!$B:$CP,Daily!KU$10,0)/KU$36</f>
        <v>0.35908189288750353</v>
      </c>
      <c r="KV38" s="12">
        <f>VLOOKUP($IF38,Data!$B:$CP,Daily!KV$10,0)/KV$36</f>
        <v>0.31911648056623343</v>
      </c>
      <c r="KW38" s="12">
        <f>VLOOKUP($IF38,Data!$B:$CP,Daily!KW$10,0)/KW$36</f>
        <v>0.31579820776634582</v>
      </c>
      <c r="KX38" s="12">
        <f>VLOOKUP($IF38,Data!$B:$CP,Daily!KX$10,0)/KX$36</f>
        <v>0.31829805756570001</v>
      </c>
      <c r="KY38" s="12">
        <f>VLOOKUP($IF38,Data!$B:$CP,Daily!KY$10,0)/KY$36</f>
        <v>0.35480087434024632</v>
      </c>
      <c r="KZ38" s="12">
        <f>VLOOKUP($IF38,Data!$B:$CP,Daily!KZ$10,0)/KZ$36</f>
        <v>0.39231850117096018</v>
      </c>
      <c r="LA38" s="12">
        <f>VLOOKUP($IF38,Data!$B:$CP,Daily!LA$10,0)/LA$36</f>
        <v>0.42672356314175225</v>
      </c>
      <c r="LB38" s="12">
        <f>VLOOKUP($IF38,Data!$B:$CP,Daily!LB$10,0)/LB$36</f>
        <v>0.33672555043522784</v>
      </c>
      <c r="LC38" s="12">
        <f>VLOOKUP($IF38,Data!$B:$CP,Daily!LC$10,0)/LC$36</f>
        <v>0.31917787517001661</v>
      </c>
      <c r="LD38" s="12">
        <f>VLOOKUP($IF38,Data!$B:$CP,Daily!LD$10,0)/LD$36</f>
        <v>0.28747509960159362</v>
      </c>
      <c r="LE38" s="12">
        <f>VLOOKUP($IF38,Data!$B:$CP,Daily!LE$10,0)/LE$36</f>
        <v>0.29198966408268734</v>
      </c>
      <c r="LF38" s="12">
        <f>VLOOKUP($IF38,Data!$B:$CP,Daily!LF$10,0)/LF$36</f>
        <v>0.35706197241095328</v>
      </c>
      <c r="LG38" s="12">
        <f>VLOOKUP($IF38,Data!$B:$CP,Daily!LG$10,0)/LG$36</f>
        <v>0.38675801144814531</v>
      </c>
      <c r="LH38" s="12">
        <f>VLOOKUP($IF38,Data!$B:$CP,Daily!LH$10,0)/LH$36</f>
        <v>0.42281797534068788</v>
      </c>
      <c r="LI38" s="12">
        <f>VLOOKUP($IF38,Data!$B:$CP,Daily!LI$10,0)/LI$36</f>
        <v>0.33697620279358509</v>
      </c>
      <c r="LJ38" s="12">
        <f>VLOOKUP($IF38,Data!$B:$CP,Daily!LJ$10,0)/LJ$36</f>
        <v>0.31149684072917422</v>
      </c>
      <c r="LK38" s="12">
        <f>VLOOKUP($IF38,Data!$B:$CP,Daily!LK$10,0)/LK$36</f>
        <v>0.29361245303274291</v>
      </c>
      <c r="LL38" s="12">
        <f>VLOOKUP($IF38,Data!$B:$CP,Daily!LL$10,0)/LL$36</f>
        <v>0.30068323713040407</v>
      </c>
      <c r="LM38" s="12">
        <f>VLOOKUP($IF38,Data!$B:$CP,Daily!LM$10,0)/LM$36</f>
        <v>0.34576479002758764</v>
      </c>
      <c r="LN38" s="12">
        <f>VLOOKUP($IF38,Data!$B:$CP,Daily!LN$10,0)/LN$36</f>
        <v>0.3664058424621805</v>
      </c>
      <c r="LO38" s="12">
        <f>VLOOKUP($IF38,Data!$B:$CP,Daily!LO$10,0)/LO$36</f>
        <v>0.40457663796675719</v>
      </c>
      <c r="LP38" s="12">
        <f>VLOOKUP($IF38,Data!$B:$CP,Daily!LP$10,0)/LP$36</f>
        <v>0.33273213092852372</v>
      </c>
      <c r="LQ38" s="12">
        <f>VLOOKUP($IF38,Data!$B:$CP,Daily!LQ$10,0)/LQ$36</f>
        <v>0.30396509491733009</v>
      </c>
      <c r="LR38" s="12">
        <f>VLOOKUP($IF38,Data!$B:$CP,Daily!LR$10,0)/LR$36</f>
        <v>0.28751261801555728</v>
      </c>
      <c r="LS38" s="12">
        <f>VLOOKUP($IF38,Data!$B:$CP,Daily!LS$10,0)/LS$36</f>
        <v>0.32229885057471264</v>
      </c>
      <c r="LU38" s="40">
        <f t="shared" si="266"/>
        <v>0.30396509491733009</v>
      </c>
      <c r="LV38" s="40">
        <f t="shared" si="267"/>
        <v>0.36551637700534761</v>
      </c>
      <c r="LW38" s="40">
        <f t="shared" ref="LW38" si="308">LV38-LU38</f>
        <v>6.1551282088017523E-2</v>
      </c>
      <c r="LX38" s="40">
        <f t="shared" ref="LX38" si="309">LV38+(0.75*LW38)</f>
        <v>0.41167983857136076</v>
      </c>
      <c r="LY38" s="40">
        <f>LU38-(0.75*LW38)</f>
        <v>0.25780163335131695</v>
      </c>
      <c r="LZ38" s="45"/>
      <c r="MA38" s="12">
        <f t="shared" ref="MA38" si="310">_xlfn.STDEV.P(JL38:LS38)</f>
        <v>4.3716831934041175E-2</v>
      </c>
      <c r="MB38" s="12">
        <f>SUMPRODUCT(LL38:LR38,LL$36:LR$36)/SUM(LL$36:LR$36)</f>
        <v>0.33910526832139704</v>
      </c>
      <c r="MC38" s="12">
        <f>SUMPRODUCT(KP38:LR38,KP$36:LR$36)/SUM(KP$36:LR$36)</f>
        <v>0.35172838239819471</v>
      </c>
      <c r="MD38" s="1"/>
    </row>
    <row r="39" spans="4:342" x14ac:dyDescent="0.35">
      <c r="D39" s="103" t="s">
        <v>368</v>
      </c>
      <c r="E39" s="87" t="str">
        <f>VLOOKUP($D39,'Metric Nature'!$C:$D,2,0)&amp;IF(($F39&lt;(EA39)),"Below",IF(($F39&gt;(DZ39)),"Above","Within"))</f>
        <v>PositiveWithin</v>
      </c>
      <c r="F39" s="48">
        <f t="shared" si="269"/>
        <v>0.97635407469962765</v>
      </c>
      <c r="G39" s="77">
        <f t="shared" si="191"/>
        <v>0.97924585549584575</v>
      </c>
      <c r="H39" s="48">
        <f t="shared" si="247"/>
        <v>-2.9530692215734068E-3</v>
      </c>
      <c r="I39" s="74">
        <f t="shared" si="270"/>
        <v>0.97940487675602761</v>
      </c>
      <c r="J39" s="48">
        <f t="shared" si="248"/>
        <v>-3.1149549372316656E-3</v>
      </c>
      <c r="K39" s="48">
        <f t="shared" si="249"/>
        <v>7.1633225269349407E-3</v>
      </c>
      <c r="L39" s="50"/>
      <c r="M39" s="53" t="str">
        <f>VLOOKUP($D39,'Metric Nature'!$C:$D,2,0)&amp;IF(($N39&lt;(HZ39)),"Below",IF(($N39&gt;(HY39)),"Above","Within"))</f>
        <v>PositiveWithin</v>
      </c>
      <c r="N39" s="48">
        <f t="shared" si="250"/>
        <v>0.97382967274861809</v>
      </c>
      <c r="O39" s="49">
        <f t="shared" ref="O39:O54" si="311">IC39</f>
        <v>0.97714846022068913</v>
      </c>
      <c r="P39" s="55">
        <f t="shared" ref="P39:P54" si="312">IFERROR(((N39-O39)/O39),0)</f>
        <v>-3.3964004521088741E-3</v>
      </c>
      <c r="Q39" s="49">
        <f t="shared" ref="Q39:Q54" si="313">ID39</f>
        <v>0.97736866770999264</v>
      </c>
      <c r="R39" s="48">
        <f t="shared" si="252"/>
        <v>-3.6209416961017751E-3</v>
      </c>
      <c r="S39" s="48">
        <f t="shared" si="273"/>
        <v>8.5527191593465223E-7</v>
      </c>
      <c r="T39" s="50"/>
      <c r="U39" s="53" t="str">
        <f>VLOOKUP($D39,'Metric Nature'!$C:$D,2,0)&amp;IF(($V39&lt;(LY39)),"Below",IF(($V39&gt;(LX39)),"Above","Within"))</f>
        <v>PositiveWithin</v>
      </c>
      <c r="V39" s="48">
        <f t="shared" si="253"/>
        <v>0.98555634807417969</v>
      </c>
      <c r="W39" s="49">
        <f t="shared" si="274"/>
        <v>0.98670311285500922</v>
      </c>
      <c r="X39" s="48">
        <f t="shared" si="254"/>
        <v>-1.1622186713401456E-3</v>
      </c>
      <c r="Y39" s="49">
        <f t="shared" si="275"/>
        <v>0.9865325298744595</v>
      </c>
      <c r="Z39" s="48">
        <f t="shared" si="255"/>
        <v>-9.895079692952757E-4</v>
      </c>
      <c r="AA39" s="48">
        <f t="shared" si="276"/>
        <v>2.4129870763286926E-6</v>
      </c>
      <c r="AB39" s="50"/>
      <c r="AC39" s="46" t="s">
        <v>369</v>
      </c>
      <c r="AD39" s="1"/>
      <c r="AE39" s="1"/>
      <c r="AF39" s="1"/>
      <c r="AG39" s="1"/>
      <c r="AH39" s="1"/>
      <c r="AI39" s="7" t="s">
        <v>368</v>
      </c>
      <c r="AJ39" s="12">
        <f>(VLOOKUP($EG39,Data!$B:$CP,Daily!EI$10,0)+VLOOKUP($IF39,Data!$B:$CP,Daily!IH$10,0))/(VLOOKUP($EG38,Data!$B:$CP,Daily!EI$10,0)+VLOOKUP($IF38,Data!$B:$CP,Daily!IH$10,0))</f>
        <v>0.98108036424719303</v>
      </c>
      <c r="AK39" s="12">
        <f>(VLOOKUP($EG39,Data!$B:$CP,Daily!EJ$10,0)+VLOOKUP($IF39,Data!$B:$CP,Daily!II$10,0))/(VLOOKUP($EG38,Data!$B:$CP,Daily!EJ$10,0)+VLOOKUP($IF38,Data!$B:$CP,Daily!II$10,0))</f>
        <v>0.98458042128928203</v>
      </c>
      <c r="AL39" s="12">
        <f>(VLOOKUP($EG39,Data!$B:$CP,Daily!EK$10,0)+VLOOKUP($IF39,Data!$B:$CP,Daily!IJ$10,0))/(VLOOKUP($EG38,Data!$B:$CP,Daily!EK$10,0)+VLOOKUP($IF38,Data!$B:$CP,Daily!IJ$10,0))</f>
        <v>0.98165063454854096</v>
      </c>
      <c r="AM39" s="12">
        <f>(VLOOKUP($EG39,Data!$B:$CP,Daily!EL$10,0)+VLOOKUP($IF39,Data!$B:$CP,Daily!IK$10,0))/(VLOOKUP($EG38,Data!$B:$CP,Daily!EL$10,0)+VLOOKUP($IF38,Data!$B:$CP,Daily!IK$10,0))</f>
        <v>0.97796906293944685</v>
      </c>
      <c r="AN39" s="12">
        <f>(VLOOKUP($EG39,Data!$B:$CP,Daily!EM$10,0)+VLOOKUP($IF39,Data!$B:$CP,Daily!IL$10,0))/(VLOOKUP($EG38,Data!$B:$CP,Daily!EM$10,0)+VLOOKUP($IF38,Data!$B:$CP,Daily!IL$10,0))</f>
        <v>0.97620116748989672</v>
      </c>
      <c r="AO39" s="12">
        <f>(VLOOKUP($EG39,Data!$B:$CP,Daily!EN$10,0)+VLOOKUP($IF39,Data!$B:$CP,Daily!IM$10,0))/(VLOOKUP($EG38,Data!$B:$CP,Daily!EN$10,0)+VLOOKUP($IF38,Data!$B:$CP,Daily!IM$10,0))</f>
        <v>0.97776731723213961</v>
      </c>
      <c r="AP39" s="12">
        <f>(VLOOKUP($EG39,Data!$B:$CP,Daily!EO$10,0)+VLOOKUP($IF39,Data!$B:$CP,Daily!IN$10,0))/(VLOOKUP($EG38,Data!$B:$CP,Daily!EO$10,0)+VLOOKUP($IF38,Data!$B:$CP,Daily!IN$10,0))</f>
        <v>0.97533425541724295</v>
      </c>
      <c r="AQ39" s="12">
        <f>(VLOOKUP($EG39,Data!$B:$CP,Daily!EP$10,0)+VLOOKUP($IF39,Data!$B:$CP,Daily!IO$10,0))/(VLOOKUP($EG38,Data!$B:$CP,Daily!EP$10,0)+VLOOKUP($IF38,Data!$B:$CP,Daily!IO$10,0))</f>
        <v>0.97679390905298291</v>
      </c>
      <c r="AR39" s="12">
        <f>(VLOOKUP($EG39,Data!$B:$CP,Daily!EQ$10,0)+VLOOKUP($IF39,Data!$B:$CP,Daily!IP$10,0))/(VLOOKUP($EG38,Data!$B:$CP,Daily!EQ$10,0)+VLOOKUP($IF38,Data!$B:$CP,Daily!IP$10,0))</f>
        <v>0.97982890800299183</v>
      </c>
      <c r="AS39" s="12">
        <f>(VLOOKUP($EG39,Data!$B:$CP,Daily!ER$10,0)+VLOOKUP($IF39,Data!$B:$CP,Daily!IQ$10,0))/(VLOOKUP($EG38,Data!$B:$CP,Daily!ER$10,0)+VLOOKUP($IF38,Data!$B:$CP,Daily!IQ$10,0))</f>
        <v>0.97608956049018702</v>
      </c>
      <c r="AT39" s="12">
        <f>(VLOOKUP($EG39,Data!$B:$CP,Daily!ES$10,0)+VLOOKUP($IF39,Data!$B:$CP,Daily!IR$10,0))/(VLOOKUP($EG38,Data!$B:$CP,Daily!ES$10,0)+VLOOKUP($IF38,Data!$B:$CP,Daily!IR$10,0))</f>
        <v>0.97495631916132786</v>
      </c>
      <c r="AU39" s="12">
        <f>(VLOOKUP($EG39,Data!$B:$CP,Daily!ET$10,0)+VLOOKUP($IF39,Data!$B:$CP,Daily!IS$10,0))/(VLOOKUP($EG38,Data!$B:$CP,Daily!ET$10,0)+VLOOKUP($IF38,Data!$B:$CP,Daily!IS$10,0))</f>
        <v>0.97483113195370652</v>
      </c>
      <c r="AV39" s="12">
        <f>(VLOOKUP($EG39,Data!$B:$CP,Daily!EU$10,0)+VLOOKUP($IF39,Data!$B:$CP,Daily!IT$10,0))/(VLOOKUP($EG38,Data!$B:$CP,Daily!EU$10,0)+VLOOKUP($IF38,Data!$B:$CP,Daily!IT$10,0))</f>
        <v>0.97696954952763249</v>
      </c>
      <c r="AW39" s="12">
        <f>(VLOOKUP($EG39,Data!$B:$CP,Daily!EV$10,0)+VLOOKUP($IF39,Data!$B:$CP,Daily!IU$10,0))/(VLOOKUP($EG38,Data!$B:$CP,Daily!EV$10,0)+VLOOKUP($IF38,Data!$B:$CP,Daily!IU$10,0))</f>
        <v>0.97943250779071678</v>
      </c>
      <c r="AX39" s="12">
        <f>(VLOOKUP($EG39,Data!$B:$CP,Daily!EW$10,0)+VLOOKUP($IF39,Data!$B:$CP,Daily!IV$10,0))/(VLOOKUP($EG38,Data!$B:$CP,Daily!EW$10,0)+VLOOKUP($IF38,Data!$B:$CP,Daily!IV$10,0))</f>
        <v>0.98331981616653152</v>
      </c>
      <c r="AY39" s="12">
        <f>(VLOOKUP($EG39,Data!$B:$CP,Daily!EX$10,0)+VLOOKUP($IF39,Data!$B:$CP,Daily!IW$10,0))/(VLOOKUP($EG38,Data!$B:$CP,Daily!EX$10,0)+VLOOKUP($IF38,Data!$B:$CP,Daily!IW$10,0))</f>
        <v>0.9854936408949686</v>
      </c>
      <c r="AZ39" s="12">
        <f>(VLOOKUP($EG39,Data!$B:$CP,Daily!EY$10,0)+VLOOKUP($IF39,Data!$B:$CP,Daily!IX$10,0))/(VLOOKUP($EG38,Data!$B:$CP,Daily!EY$10,0)+VLOOKUP($IF38,Data!$B:$CP,Daily!IX$10,0))</f>
        <v>0.98050541516245482</v>
      </c>
      <c r="BA39" s="12">
        <f>(VLOOKUP($EG39,Data!$B:$CP,Daily!EZ$10,0)+VLOOKUP($IF39,Data!$B:$CP,Daily!IY$10,0))/(VLOOKUP($EG38,Data!$B:$CP,Daily!EZ$10,0)+VLOOKUP($IF38,Data!$B:$CP,Daily!IY$10,0))</f>
        <v>0.977047572339382</v>
      </c>
      <c r="BB39" s="12">
        <f>(VLOOKUP($EG39,Data!$B:$CP,Daily!FA$10,0)+VLOOKUP($IF39,Data!$B:$CP,Daily!IZ$10,0))/(VLOOKUP($EG38,Data!$B:$CP,Daily!FA$10,0)+VLOOKUP($IF38,Data!$B:$CP,Daily!IZ$10,0))</f>
        <v>0.97523594754865117</v>
      </c>
      <c r="BC39" s="12">
        <f>(VLOOKUP($EG39,Data!$B:$CP,Daily!FB$10,0)+VLOOKUP($IF39,Data!$B:$CP,Daily!JA$10,0))/(VLOOKUP($EG38,Data!$B:$CP,Daily!FB$10,0)+VLOOKUP($IF38,Data!$B:$CP,Daily!JA$10,0))</f>
        <v>0.96397350993377484</v>
      </c>
      <c r="BD39" s="12">
        <f>(VLOOKUP($EG39,Data!$B:$CP,Daily!FC$10,0)+VLOOKUP($IF39,Data!$B:$CP,Daily!JB$10,0))/(VLOOKUP($EG38,Data!$B:$CP,Daily!FC$10,0)+VLOOKUP($IF38,Data!$B:$CP,Daily!JB$10,0))</f>
        <v>0.97804816406108963</v>
      </c>
      <c r="BE39" s="12">
        <f>(VLOOKUP($EG39,Data!$B:$CP,Daily!FD$10,0)+VLOOKUP($IF39,Data!$B:$CP,Daily!JC$10,0))/(VLOOKUP($EG38,Data!$B:$CP,Daily!FD$10,0)+VLOOKUP($IF38,Data!$B:$CP,Daily!JC$10,0))</f>
        <v>0.98173248821712988</v>
      </c>
      <c r="BF39" s="12">
        <f>(VLOOKUP($EG39,Data!$B:$CP,Daily!FE$10,0)+VLOOKUP($IF39,Data!$B:$CP,Daily!JD$10,0))/(VLOOKUP($EG38,Data!$B:$CP,Daily!FE$10,0)+VLOOKUP($IF38,Data!$B:$CP,Daily!JD$10,0))</f>
        <v>0.98150889494870797</v>
      </c>
      <c r="BG39" s="12">
        <f>(VLOOKUP($EG39,Data!$B:$CP,Daily!FF$10,0)+VLOOKUP($IF39,Data!$B:$CP,Daily!JE$10,0))/(VLOOKUP($EG38,Data!$B:$CP,Daily!FF$10,0)+VLOOKUP($IF38,Data!$B:$CP,Daily!JE$10,0))</f>
        <v>0.97795724465558198</v>
      </c>
      <c r="BH39" s="12">
        <f>(VLOOKUP($EG39,Data!$B:$CP,Daily!FG$10,0)+VLOOKUP($IF39,Data!$B:$CP,Daily!JF$10,0))/(VLOOKUP($EG38,Data!$B:$CP,Daily!FG$10,0)+VLOOKUP($IF38,Data!$B:$CP,Daily!JF$10,0))</f>
        <v>0.9779088416369186</v>
      </c>
      <c r="BI39" s="12">
        <f>(VLOOKUP($EG39,Data!$B:$CP,Daily!FH$10,0)+VLOOKUP($IF39,Data!$B:$CP,Daily!JG$10,0))/(VLOOKUP($EG38,Data!$B:$CP,Daily!FH$10,0)+VLOOKUP($IF38,Data!$B:$CP,Daily!JG$10,0))</f>
        <v>0.97720061644456535</v>
      </c>
      <c r="BJ39" s="12">
        <f>(VLOOKUP($EG39,Data!$B:$CP,Daily!FI$10,0)+VLOOKUP($IF39,Data!$B:$CP,Daily!JH$10,0))/(VLOOKUP($EG38,Data!$B:$CP,Daily!FI$10,0)+VLOOKUP($IF38,Data!$B:$CP,Daily!JH$10,0))</f>
        <v>0.9732522537846573</v>
      </c>
      <c r="BK39" s="12">
        <f>(VLOOKUP($EG39,Data!$B:$CP,Daily!FJ$10,0)+VLOOKUP($IF39,Data!$B:$CP,Daily!JI$10,0))/(VLOOKUP($EG38,Data!$B:$CP,Daily!FJ$10,0)+VLOOKUP($IF38,Data!$B:$CP,Daily!JI$10,0))</f>
        <v>0.97616372955135855</v>
      </c>
      <c r="BL39" s="12">
        <f>(VLOOKUP($EG39,Data!$B:$CP,Daily!FK$10,0)+VLOOKUP($IF39,Data!$B:$CP,Daily!JJ$10,0))/(VLOOKUP($EG38,Data!$B:$CP,Daily!FK$10,0)+VLOOKUP($IF38,Data!$B:$CP,Daily!JJ$10,0))</f>
        <v>0.98005716944758359</v>
      </c>
      <c r="BM39" s="12">
        <f>(VLOOKUP($EG39,Data!$B:$CP,Daily!FL$10,0)+VLOOKUP($IF39,Data!$B:$CP,Daily!JK$10,0))/(VLOOKUP($EG38,Data!$B:$CP,Daily!FL$10,0)+VLOOKUP($IF38,Data!$B:$CP,Daily!JK$10,0))</f>
        <v>0.98287509819324426</v>
      </c>
      <c r="BN39" s="12">
        <f>(VLOOKUP($EG39,Data!$B:$CP,Daily!FM$10,0)+VLOOKUP($IF39,Data!$B:$CP,Daily!JL$10,0))/(VLOOKUP($EG38,Data!$B:$CP,Daily!FM$10,0)+VLOOKUP($IF38,Data!$B:$CP,Daily!JL$10,0))</f>
        <v>0.98008422875585466</v>
      </c>
      <c r="BO39" s="12">
        <f>(VLOOKUP($EG39,Data!$B:$CP,Daily!FN$10,0)+VLOOKUP($IF39,Data!$B:$CP,Daily!JM$10,0))/(VLOOKUP($EG38,Data!$B:$CP,Daily!FN$10,0)+VLOOKUP($IF38,Data!$B:$CP,Daily!JM$10,0))</f>
        <v>0.97829886396737542</v>
      </c>
      <c r="BP39" s="12">
        <f>(VLOOKUP($EG39,Data!$B:$CP,Daily!FO$10,0)+VLOOKUP($IF39,Data!$B:$CP,Daily!JN$10,0))/(VLOOKUP($EG38,Data!$B:$CP,Daily!FO$10,0)+VLOOKUP($IF38,Data!$B:$CP,Daily!JN$10,0))</f>
        <v>0.97873527156104023</v>
      </c>
      <c r="BQ39" s="12">
        <f>(VLOOKUP($EG39,Data!$B:$CP,Daily!FP$10,0)+VLOOKUP($IF39,Data!$B:$CP,Daily!JO$10,0))/(VLOOKUP($EG38,Data!$B:$CP,Daily!FP$10,0)+VLOOKUP($IF38,Data!$B:$CP,Daily!JO$10,0))</f>
        <v>0.98200315152185336</v>
      </c>
      <c r="BR39" s="12">
        <f>(VLOOKUP($EG39,Data!$B:$CP,Daily!FQ$10,0)+VLOOKUP($IF39,Data!$B:$CP,Daily!JP$10,0))/(VLOOKUP($EG38,Data!$B:$CP,Daily!FQ$10,0)+VLOOKUP($IF38,Data!$B:$CP,Daily!JP$10,0))</f>
        <v>0.98001598721023186</v>
      </c>
      <c r="BS39" s="12">
        <f>(VLOOKUP($EG39,Data!$B:$CP,Daily!FR$10,0)+VLOOKUP($IF39,Data!$B:$CP,Daily!JQ$10,0))/(VLOOKUP($EG38,Data!$B:$CP,Daily!FR$10,0)+VLOOKUP($IF38,Data!$B:$CP,Daily!JQ$10,0))</f>
        <v>0.98170520308291331</v>
      </c>
      <c r="BT39" s="12">
        <f>(VLOOKUP($EG39,Data!$B:$CP,Daily!FS$10,0)+VLOOKUP($IF39,Data!$B:$CP,Daily!JR$10,0))/(VLOOKUP($EG38,Data!$B:$CP,Daily!FS$10,0)+VLOOKUP($IF38,Data!$B:$CP,Daily!JR$10,0))</f>
        <v>0.98179681444252742</v>
      </c>
      <c r="BU39" s="12">
        <f>(VLOOKUP($EG39,Data!$B:$CP,Daily!FT$10,0)+VLOOKUP($IF39,Data!$B:$CP,Daily!JS$10,0))/(VLOOKUP($EG38,Data!$B:$CP,Daily!FT$10,0)+VLOOKUP($IF38,Data!$B:$CP,Daily!JS$10,0))</f>
        <v>0.97819815364325746</v>
      </c>
      <c r="BV39" s="12">
        <f>(VLOOKUP($EG39,Data!$B:$CP,Daily!FU$10,0)+VLOOKUP($IF39,Data!$B:$CP,Daily!JT$10,0))/(VLOOKUP($EG38,Data!$B:$CP,Daily!FU$10,0)+VLOOKUP($IF38,Data!$B:$CP,Daily!JT$10,0))</f>
        <v>0.97388261962252998</v>
      </c>
      <c r="BW39" s="12">
        <f>(VLOOKUP($EG39,Data!$B:$CP,Daily!FV$10,0)+VLOOKUP($IF39,Data!$B:$CP,Daily!JU$10,0))/(VLOOKUP($EG38,Data!$B:$CP,Daily!FV$10,0)+VLOOKUP($IF38,Data!$B:$CP,Daily!JU$10,0))</f>
        <v>0.97598458904109586</v>
      </c>
      <c r="BX39" s="12">
        <f>(VLOOKUP($EG39,Data!$B:$CP,Daily!FW$10,0)+VLOOKUP($IF39,Data!$B:$CP,Daily!JV$10,0))/(VLOOKUP($EG38,Data!$B:$CP,Daily!FW$10,0)+VLOOKUP($IF38,Data!$B:$CP,Daily!JV$10,0))</f>
        <v>0.97505307855626322</v>
      </c>
      <c r="BY39" s="12">
        <f>(VLOOKUP($EG39,Data!$B:$CP,Daily!FX$10,0)+VLOOKUP($IF39,Data!$B:$CP,Daily!JW$10,0))/(VLOOKUP($EG38,Data!$B:$CP,Daily!FX$10,0)+VLOOKUP($IF38,Data!$B:$CP,Daily!JW$10,0))</f>
        <v>0.97827938671209536</v>
      </c>
      <c r="BZ39" s="12">
        <f>(VLOOKUP($EG39,Data!$B:$CP,Daily!FY$10,0)+VLOOKUP($IF39,Data!$B:$CP,Daily!JX$10,0))/(VLOOKUP($EG38,Data!$B:$CP,Daily!FY$10,0)+VLOOKUP($IF38,Data!$B:$CP,Daily!JX$10,0))</f>
        <v>0.98224162238368939</v>
      </c>
      <c r="CA39" s="12">
        <f>(VLOOKUP($EG39,Data!$B:$CP,Daily!FZ$10,0)+VLOOKUP($IF39,Data!$B:$CP,Daily!JY$10,0))/(VLOOKUP($EG38,Data!$B:$CP,Daily!FZ$10,0)+VLOOKUP($IF38,Data!$B:$CP,Daily!JY$10,0))</f>
        <v>0.98502186671500758</v>
      </c>
      <c r="CB39" s="12">
        <f>(VLOOKUP($EG39,Data!$B:$CP,Daily!GA$10,0)+VLOOKUP($IF39,Data!$B:$CP,Daily!JZ$10,0))/(VLOOKUP($EG38,Data!$B:$CP,Daily!GA$10,0)+VLOOKUP($IF38,Data!$B:$CP,Daily!JZ$10,0))</f>
        <v>0.96165227613604121</v>
      </c>
      <c r="CC39" s="12">
        <f>(VLOOKUP($EG39,Data!$B:$CP,Daily!GB$10,0)+VLOOKUP($IF39,Data!$B:$CP,Daily!KA$10,0))/(VLOOKUP($EG38,Data!$B:$CP,Daily!GB$10,0)+VLOOKUP($IF38,Data!$B:$CP,Daily!KA$10,0))</f>
        <v>0.92185274325850974</v>
      </c>
      <c r="CD39" s="12">
        <f>(VLOOKUP($EG39,Data!$B:$CP,Daily!GC$10,0)+VLOOKUP($IF39,Data!$B:$CP,Daily!KB$10,0))/(VLOOKUP($EG38,Data!$B:$CP,Daily!GC$10,0)+VLOOKUP($IF38,Data!$B:$CP,Daily!KB$10,0))</f>
        <v>0.97578759659203484</v>
      </c>
      <c r="CE39" s="12">
        <f>(VLOOKUP($EG39,Data!$B:$CP,Daily!GD$10,0)+VLOOKUP($IF39,Data!$B:$CP,Daily!KC$10,0))/(VLOOKUP($EG38,Data!$B:$CP,Daily!GD$10,0)+VLOOKUP($IF38,Data!$B:$CP,Daily!KC$10,0))</f>
        <v>0.97513084146839391</v>
      </c>
      <c r="CF39" s="12">
        <f>(VLOOKUP($EG39,Data!$B:$CP,Daily!GE$10,0)+VLOOKUP($IF39,Data!$B:$CP,Daily!KD$10,0))/(VLOOKUP($EG38,Data!$B:$CP,Daily!GE$10,0)+VLOOKUP($IF38,Data!$B:$CP,Daily!KD$10,0))</f>
        <v>0.98002739464211763</v>
      </c>
      <c r="CG39" s="12">
        <f>(VLOOKUP($EG39,Data!$B:$CP,Daily!GF$10,0)+VLOOKUP($IF39,Data!$B:$CP,Daily!KE$10,0))/(VLOOKUP($EG38,Data!$B:$CP,Daily!GF$10,0)+VLOOKUP($IF38,Data!$B:$CP,Daily!KE$10,0))</f>
        <v>0.98151178480176848</v>
      </c>
      <c r="CH39" s="12">
        <f>(VLOOKUP($EG39,Data!$B:$CP,Daily!GG$10,0)+VLOOKUP($IF39,Data!$B:$CP,Daily!KF$10,0))/(VLOOKUP($EG38,Data!$B:$CP,Daily!GG$10,0)+VLOOKUP($IF38,Data!$B:$CP,Daily!KF$10,0))</f>
        <v>0.98375148762538556</v>
      </c>
      <c r="CI39" s="12">
        <f>(VLOOKUP($EG39,Data!$B:$CP,Daily!GH$10,0)+VLOOKUP($IF39,Data!$B:$CP,Daily!KG$10,0))/(VLOOKUP($EG38,Data!$B:$CP,Daily!GH$10,0)+VLOOKUP($IF38,Data!$B:$CP,Daily!KG$10,0))</f>
        <v>0.97791715667058665</v>
      </c>
      <c r="CJ39" s="12">
        <f>(VLOOKUP($EG39,Data!$B:$CP,Daily!GI$10,0)+VLOOKUP($IF39,Data!$B:$CP,Daily!KH$10,0))/(VLOOKUP($EG38,Data!$B:$CP,Daily!GI$10,0)+VLOOKUP($IF38,Data!$B:$CP,Daily!KH$10,0))</f>
        <v>0.97557274329351873</v>
      </c>
      <c r="CK39" s="12">
        <f>(VLOOKUP($EG39,Data!$B:$CP,Daily!GJ$10,0)+VLOOKUP($IF39,Data!$B:$CP,Daily!KI$10,0))/(VLOOKUP($EG38,Data!$B:$CP,Daily!GJ$10,0)+VLOOKUP($IF38,Data!$B:$CP,Daily!KI$10,0))</f>
        <v>0.97772490462321038</v>
      </c>
      <c r="CL39" s="12">
        <f>(VLOOKUP($EG39,Data!$B:$CP,Daily!GK$10,0)+VLOOKUP($IF39,Data!$B:$CP,Daily!KJ$10,0))/(VLOOKUP($EG38,Data!$B:$CP,Daily!GK$10,0)+VLOOKUP($IF38,Data!$B:$CP,Daily!KJ$10,0))</f>
        <v>0.97825652504096883</v>
      </c>
      <c r="CM39" s="12">
        <f>(VLOOKUP($EG39,Data!$B:$CP,Daily!GL$10,0)+VLOOKUP($IF39,Data!$B:$CP,Daily!KK$10,0))/(VLOOKUP($EG38,Data!$B:$CP,Daily!GL$10,0)+VLOOKUP($IF38,Data!$B:$CP,Daily!KK$10,0))</f>
        <v>0.97801925527396294</v>
      </c>
      <c r="CN39" s="12">
        <f>(VLOOKUP($EG39,Data!$B:$CP,Daily!GM$10,0)+VLOOKUP($IF39,Data!$B:$CP,Daily!KL$10,0))/(VLOOKUP($EG38,Data!$B:$CP,Daily!GM$10,0)+VLOOKUP($IF38,Data!$B:$CP,Daily!KL$10,0))</f>
        <v>0.98238834336395309</v>
      </c>
      <c r="CO39" s="12">
        <f>(VLOOKUP($EG39,Data!$B:$CP,Daily!GN$10,0)+VLOOKUP($IF39,Data!$B:$CP,Daily!KM$10,0))/(VLOOKUP($EG38,Data!$B:$CP,Daily!GN$10,0)+VLOOKUP($IF38,Data!$B:$CP,Daily!KM$10,0))</f>
        <v>0.98218138010254108</v>
      </c>
      <c r="CP39" s="12">
        <f>(VLOOKUP($EG39,Data!$B:$CP,Daily!GO$10,0)+VLOOKUP($IF39,Data!$B:$CP,Daily!KN$10,0))/(VLOOKUP($EG38,Data!$B:$CP,Daily!GO$10,0)+VLOOKUP($IF38,Data!$B:$CP,Daily!KN$10,0))</f>
        <v>0.97811674393101045</v>
      </c>
      <c r="CQ39" s="12">
        <f>(VLOOKUP($EG39,Data!$B:$CP,Daily!GP$10,0)+VLOOKUP($IF39,Data!$B:$CP,Daily!KO$10,0))/(VLOOKUP($EG38,Data!$B:$CP,Daily!GP$10,0)+VLOOKUP($IF38,Data!$B:$CP,Daily!KO$10,0))</f>
        <v>0.97784172661870505</v>
      </c>
      <c r="CR39" s="12">
        <f>(VLOOKUP($EG39,Data!$B:$CP,Daily!GQ$10,0)+VLOOKUP($IF39,Data!$B:$CP,Daily!KP$10,0))/(VLOOKUP($EG38,Data!$B:$CP,Daily!GQ$10,0)+VLOOKUP($IF38,Data!$B:$CP,Daily!KP$10,0))</f>
        <v>0.97473742654883633</v>
      </c>
      <c r="CS39" s="12">
        <f>(VLOOKUP($EG39,Data!$B:$CP,Daily!GR$10,0)+VLOOKUP($IF39,Data!$B:$CP,Daily!KQ$10,0))/(VLOOKUP($EG38,Data!$B:$CP,Daily!GR$10,0)+VLOOKUP($IF38,Data!$B:$CP,Daily!KQ$10,0))</f>
        <v>0.97396042699539953</v>
      </c>
      <c r="CT39" s="12">
        <f>(VLOOKUP($EG39,Data!$B:$CP,Daily!GS$10,0)+VLOOKUP($IF39,Data!$B:$CP,Daily!KR$10,0))/(VLOOKUP($EG38,Data!$B:$CP,Daily!GS$10,0)+VLOOKUP($IF38,Data!$B:$CP,Daily!KR$10,0))</f>
        <v>0.97892583120204602</v>
      </c>
      <c r="CU39" s="12">
        <f>(VLOOKUP($EG39,Data!$B:$CP,Daily!GT$10,0)+VLOOKUP($IF39,Data!$B:$CP,Daily!KS$10,0))/(VLOOKUP($EG38,Data!$B:$CP,Daily!GT$10,0)+VLOOKUP($IF38,Data!$B:$CP,Daily!KS$10,0))</f>
        <v>0.98269558179128635</v>
      </c>
      <c r="CV39" s="12">
        <f>(VLOOKUP($EG39,Data!$B:$CP,Daily!GU$10,0)+VLOOKUP($IF39,Data!$B:$CP,Daily!KT$10,0))/(VLOOKUP($EG38,Data!$B:$CP,Daily!GU$10,0)+VLOOKUP($IF38,Data!$B:$CP,Daily!KT$10,0))</f>
        <v>0.98500670431920689</v>
      </c>
      <c r="CW39" s="12">
        <f>(VLOOKUP($EG39,Data!$B:$CP,Daily!GV$10,0)+VLOOKUP($IF39,Data!$B:$CP,Daily!KU$10,0))/(VLOOKUP($EG38,Data!$B:$CP,Daily!GV$10,0)+VLOOKUP($IF38,Data!$B:$CP,Daily!KU$10,0))</f>
        <v>0.98167028598770656</v>
      </c>
      <c r="CX39" s="12">
        <f>(VLOOKUP($EG39,Data!$B:$CP,Daily!GW$10,0)+VLOOKUP($IF39,Data!$B:$CP,Daily!KV$10,0))/(VLOOKUP($EG38,Data!$B:$CP,Daily!GW$10,0)+VLOOKUP($IF38,Data!$B:$CP,Daily!KV$10,0))</f>
        <v>0.9761185259800218</v>
      </c>
      <c r="CY39" s="12">
        <f>(VLOOKUP($EG39,Data!$B:$CP,Daily!GX$10,0)+VLOOKUP($IF39,Data!$B:$CP,Daily!KW$10,0))/(VLOOKUP($EG38,Data!$B:$CP,Daily!GX$10,0)+VLOOKUP($IF38,Data!$B:$CP,Daily!KW$10,0))</f>
        <v>0.97588474788600066</v>
      </c>
      <c r="CZ39" s="12">
        <f>(VLOOKUP($EG39,Data!$B:$CP,Daily!GY$10,0)+VLOOKUP($IF39,Data!$B:$CP,Daily!KX$10,0))/(VLOOKUP($EG38,Data!$B:$CP,Daily!GY$10,0)+VLOOKUP($IF38,Data!$B:$CP,Daily!KX$10,0))</f>
        <v>0.97883008356545964</v>
      </c>
      <c r="DA39" s="12">
        <f>(VLOOKUP($EG39,Data!$B:$CP,Daily!GZ$10,0)+VLOOKUP($IF39,Data!$B:$CP,Daily!KY$10,0))/(VLOOKUP($EG38,Data!$B:$CP,Daily!GZ$10,0)+VLOOKUP($IF38,Data!$B:$CP,Daily!KY$10,0))</f>
        <v>0.98009283135636927</v>
      </c>
      <c r="DB39" s="12">
        <f>(VLOOKUP($EG39,Data!$B:$CP,Daily!HA$10,0)+VLOOKUP($IF39,Data!$B:$CP,Daily!KZ$10,0))/(VLOOKUP($EG38,Data!$B:$CP,Daily!HA$10,0)+VLOOKUP($IF38,Data!$B:$CP,Daily!KZ$10,0))</f>
        <v>0.98178308273743164</v>
      </c>
      <c r="DC39" s="12">
        <f>(VLOOKUP($EG39,Data!$B:$CP,Daily!HB$10,0)+VLOOKUP($IF39,Data!$B:$CP,Daily!LA$10,0))/(VLOOKUP($EG38,Data!$B:$CP,Daily!HB$10,0)+VLOOKUP($IF38,Data!$B:$CP,Daily!LA$10,0))</f>
        <v>0.98472006403917689</v>
      </c>
      <c r="DD39" s="12">
        <f>(VLOOKUP($EG39,Data!$B:$CP,Daily!HC$10,0)+VLOOKUP($IF39,Data!$B:$CP,Daily!LB$10,0))/(VLOOKUP($EG38,Data!$B:$CP,Daily!HC$10,0)+VLOOKUP($IF38,Data!$B:$CP,Daily!LB$10,0))</f>
        <v>0.97926189266971386</v>
      </c>
      <c r="DE39" s="12">
        <f>(VLOOKUP($EG39,Data!$B:$CP,Daily!HD$10,0)+VLOOKUP($IF39,Data!$B:$CP,Daily!LC$10,0))/(VLOOKUP($EG38,Data!$B:$CP,Daily!HD$10,0)+VLOOKUP($IF38,Data!$B:$CP,Daily!LC$10,0))</f>
        <v>0.97759838546922295</v>
      </c>
      <c r="DF39" s="12">
        <f>(VLOOKUP($EG39,Data!$B:$CP,Daily!HE$10,0)+VLOOKUP($IF39,Data!$B:$CP,Daily!LD$10,0))/(VLOOKUP($EG38,Data!$B:$CP,Daily!HE$10,0)+VLOOKUP($IF38,Data!$B:$CP,Daily!LD$10,0))</f>
        <v>0.97654574492356838</v>
      </c>
      <c r="DG39" s="12">
        <f>(VLOOKUP($EG39,Data!$B:$CP,Daily!HF$10,0)+VLOOKUP($IF39,Data!$B:$CP,Daily!LE$10,0))/(VLOOKUP($EG38,Data!$B:$CP,Daily!HF$10,0)+VLOOKUP($IF38,Data!$B:$CP,Daily!LE$10,0))</f>
        <v>0.9684790823811853</v>
      </c>
      <c r="DH39" s="12">
        <f>(VLOOKUP($EG39,Data!$B:$CP,Daily!HG$10,0)+VLOOKUP($IF39,Data!$B:$CP,Daily!LF$10,0))/(VLOOKUP($EG38,Data!$B:$CP,Daily!HG$10,0)+VLOOKUP($IF38,Data!$B:$CP,Daily!LF$10,0))</f>
        <v>0.97878768191268195</v>
      </c>
      <c r="DI39" s="12">
        <f>(VLOOKUP($EG39,Data!$B:$CP,Daily!HH$10,0)+VLOOKUP($IF39,Data!$B:$CP,Daily!LG$10,0))/(VLOOKUP($EG38,Data!$B:$CP,Daily!HH$10,0)+VLOOKUP($IF38,Data!$B:$CP,Daily!LG$10,0))</f>
        <v>0.98340586902853067</v>
      </c>
      <c r="DJ39" s="12">
        <f>(VLOOKUP($EG39,Data!$B:$CP,Daily!HI$10,0)+VLOOKUP($IF39,Data!$B:$CP,Daily!LH$10,0))/(VLOOKUP($EG38,Data!$B:$CP,Daily!HI$10,0)+VLOOKUP($IF38,Data!$B:$CP,Daily!LH$10,0))</f>
        <v>0.98499134115836062</v>
      </c>
      <c r="DK39" s="12">
        <f>(VLOOKUP($EG39,Data!$B:$CP,Daily!HJ$10,0)+VLOOKUP($IF39,Data!$B:$CP,Daily!LI$10,0))/(VLOOKUP($EG38,Data!$B:$CP,Daily!HJ$10,0)+VLOOKUP($IF38,Data!$B:$CP,Daily!LI$10,0))</f>
        <v>0.97998450413223137</v>
      </c>
      <c r="DL39" s="12">
        <f>(VLOOKUP($EG39,Data!$B:$CP,Daily!HK$10,0)+VLOOKUP($IF39,Data!$B:$CP,Daily!LJ$10,0))/(VLOOKUP($EG38,Data!$B:$CP,Daily!HK$10,0)+VLOOKUP($IF38,Data!$B:$CP,Daily!LJ$10,0))</f>
        <v>0.9778977897789779</v>
      </c>
      <c r="DM39" s="12">
        <f>(VLOOKUP($EG39,Data!$B:$CP,Daily!HL$10,0)+VLOOKUP($IF39,Data!$B:$CP,Daily!LK$10,0))/(VLOOKUP($EG38,Data!$B:$CP,Daily!HL$10,0)+VLOOKUP($IF38,Data!$B:$CP,Daily!LK$10,0))</f>
        <v>0.97655983634503918</v>
      </c>
      <c r="DN39" s="12">
        <f>(VLOOKUP($EG39,Data!$B:$CP,Daily!HM$10,0)+VLOOKUP($IF39,Data!$B:$CP,Daily!LL$10,0))/(VLOOKUP($EG38,Data!$B:$CP,Daily!HM$10,0)+VLOOKUP($IF38,Data!$B:$CP,Daily!LL$10,0))</f>
        <v>0.97721477338159091</v>
      </c>
      <c r="DO39" s="12">
        <f>(VLOOKUP($EG39,Data!$B:$CP,Daily!HN$10,0)+VLOOKUP($IF39,Data!$B:$CP,Daily!LM$10,0))/(VLOOKUP($EG38,Data!$B:$CP,Daily!HN$10,0)+VLOOKUP($IF38,Data!$B:$CP,Daily!LM$10,0))</f>
        <v>0.98002549936251593</v>
      </c>
      <c r="DP39" s="12">
        <f>(VLOOKUP($EG39,Data!$B:$CP,Daily!HO$10,0)+VLOOKUP($IF39,Data!$B:$CP,Daily!LN$10,0))/(VLOOKUP($EG38,Data!$B:$CP,Daily!HO$10,0)+VLOOKUP($IF38,Data!$B:$CP,Daily!LN$10,0))</f>
        <v>0.98198524568568046</v>
      </c>
      <c r="DQ39" s="12">
        <f>(VLOOKUP($EG39,Data!$B:$CP,Daily!HP$10,0)+VLOOKUP($IF39,Data!$B:$CP,Daily!LO$10,0))/(VLOOKUP($EG38,Data!$B:$CP,Daily!HP$10,0)+VLOOKUP($IF38,Data!$B:$CP,Daily!LO$10,0))</f>
        <v>0.98442992162886978</v>
      </c>
      <c r="DR39" s="12">
        <f>(VLOOKUP($EG39,Data!$B:$CP,Daily!HQ$10,0)+VLOOKUP($IF39,Data!$B:$CP,Daily!LP$10,0))/(VLOOKUP($EG38,Data!$B:$CP,Daily!HQ$10,0)+VLOOKUP($IF38,Data!$B:$CP,Daily!LP$10,0))</f>
        <v>0.97808072707832128</v>
      </c>
      <c r="DS39" s="12">
        <f>(VLOOKUP($EG39,Data!$B:$CP,Daily!HR$10,0)+VLOOKUP($IF39,Data!$B:$CP,Daily!LQ$10,0))/(VLOOKUP($EG38,Data!$B:$CP,Daily!HR$10,0)+VLOOKUP($IF38,Data!$B:$CP,Daily!LQ$10,0))</f>
        <v>0.97252630460197687</v>
      </c>
      <c r="DT39" s="12">
        <f>(VLOOKUP($EG39,Data!$B:$CP,Daily!HS$10,0)+VLOOKUP($IF39,Data!$B:$CP,Daily!LR$10,0))/(VLOOKUP($EG38,Data!$B:$CP,Daily!HS$10,0)+VLOOKUP($IF38,Data!$B:$CP,Daily!LR$10,0))</f>
        <v>0.97727567848331387</v>
      </c>
      <c r="DU39" s="12">
        <f>(VLOOKUP($EG39,Data!$B:$CP,Daily!HT$10,0)+VLOOKUP($IF39,Data!$B:$CP,Daily!LS$10,0))/(VLOOKUP($EG38,Data!$B:$CP,Daily!HT$10,0)+VLOOKUP($IF38,Data!$B:$CP,Daily!LS$10,0))</f>
        <v>0.97635407469962765</v>
      </c>
      <c r="DV39" s="14"/>
      <c r="DW39" s="12">
        <f t="shared" si="259"/>
        <v>0.97620116748989672</v>
      </c>
      <c r="DX39" s="12">
        <f t="shared" si="260"/>
        <v>0.98165063454854096</v>
      </c>
      <c r="DY39" s="12">
        <f t="shared" si="277"/>
        <v>5.4494670586442417E-3</v>
      </c>
      <c r="DZ39" s="12">
        <f t="shared" si="278"/>
        <v>0.98573773484252414</v>
      </c>
      <c r="EA39" s="12">
        <f t="shared" si="279"/>
        <v>0.97211406719591353</v>
      </c>
      <c r="EB39" s="14"/>
      <c r="EC39" s="12">
        <f t="shared" si="261"/>
        <v>7.1633225269349407E-3</v>
      </c>
      <c r="ED39" s="12">
        <f>SUMPRODUCT(DN39:DT39,DN$36:DT$36)/SUM(DN$36:DT$36)</f>
        <v>0.97924585549584575</v>
      </c>
      <c r="EE39" s="12">
        <f t="shared" ref="EE39:EE54" si="314">SUMPRODUCT(CR39:DT39,CR$36:DT$36)/SUM(CR$36:DT$36)</f>
        <v>0.97940487675602761</v>
      </c>
      <c r="EF39" s="1"/>
      <c r="EG39" s="7" t="s">
        <v>370</v>
      </c>
      <c r="EH39" s="7" t="s">
        <v>371</v>
      </c>
      <c r="EI39" s="12">
        <f>VLOOKUP($EG39,Data!$B:$CP,Daily!EI$10,0)/VLOOKUP($EG38,Data!$B:$CP,Daily!EI$10,0)</f>
        <v>0.97878834121776281</v>
      </c>
      <c r="EJ39" s="12">
        <f>VLOOKUP($EG39,Data!$B:$CP,Daily!EJ$10,0)/VLOOKUP($EG38,Data!$B:$CP,Daily!EJ$10,0)</f>
        <v>0.98299582127933138</v>
      </c>
      <c r="EK39" s="12">
        <f>VLOOKUP($EG39,Data!$B:$CP,Daily!EK$10,0)/VLOOKUP($EG38,Data!$B:$CP,Daily!EK$10,0)</f>
        <v>0.9803354540196646</v>
      </c>
      <c r="EL39" s="12">
        <f>VLOOKUP($EG39,Data!$B:$CP,Daily!EL$10,0)/VLOOKUP($EG38,Data!$B:$CP,Daily!EL$10,0)</f>
        <v>0.97566468907932324</v>
      </c>
      <c r="EM39" s="12">
        <f>VLOOKUP($EG39,Data!$B:$CP,Daily!EM$10,0)/VLOOKUP($EG38,Data!$B:$CP,Daily!EM$10,0)</f>
        <v>0.97466235715110239</v>
      </c>
      <c r="EN39" s="12">
        <f>VLOOKUP($EG39,Data!$B:$CP,Daily!EN$10,0)/VLOOKUP($EG38,Data!$B:$CP,Daily!EN$10,0)</f>
        <v>0.97617118619835108</v>
      </c>
      <c r="EO39" s="12">
        <f>VLOOKUP($EG39,Data!$B:$CP,Daily!EO$10,0)/VLOOKUP($EG38,Data!$B:$CP,Daily!EO$10,0)</f>
        <v>0.97280450838919008</v>
      </c>
      <c r="EP39" s="12">
        <f>VLOOKUP($EG39,Data!$B:$CP,Daily!EP$10,0)/VLOOKUP($EG38,Data!$B:$CP,Daily!EP$10,0)</f>
        <v>0.97394027137133432</v>
      </c>
      <c r="EQ39" s="12">
        <f>VLOOKUP($EG39,Data!$B:$CP,Daily!EQ$10,0)/VLOOKUP($EG38,Data!$B:$CP,Daily!EQ$10,0)</f>
        <v>0.97720056847388947</v>
      </c>
      <c r="ER39" s="12">
        <f>VLOOKUP($EG39,Data!$B:$CP,Daily!ER$10,0)/VLOOKUP($EG38,Data!$B:$CP,Daily!ER$10,0)</f>
        <v>0.97353429859957274</v>
      </c>
      <c r="ES39" s="12">
        <f>VLOOKUP($EG39,Data!$B:$CP,Daily!ES$10,0)/VLOOKUP($EG38,Data!$B:$CP,Daily!ES$10,0)</f>
        <v>0.9725267289213696</v>
      </c>
      <c r="ET39" s="12">
        <f>VLOOKUP($EG39,Data!$B:$CP,Daily!ET$10,0)/VLOOKUP($EG38,Data!$B:$CP,Daily!ET$10,0)</f>
        <v>0.9714835164835165</v>
      </c>
      <c r="EU39" s="12">
        <f>VLOOKUP($EG39,Data!$B:$CP,Daily!EU$10,0)/VLOOKUP($EG38,Data!$B:$CP,Daily!EU$10,0)</f>
        <v>0.97429760665972942</v>
      </c>
      <c r="EV39" s="12">
        <f>VLOOKUP($EG39,Data!$B:$CP,Daily!EV$10,0)/VLOOKUP($EG38,Data!$B:$CP,Daily!EV$10,0)</f>
        <v>0.97736041039555688</v>
      </c>
      <c r="EW39" s="12">
        <f>VLOOKUP($EG39,Data!$B:$CP,Daily!EW$10,0)/VLOOKUP($EG38,Data!$B:$CP,Daily!EW$10,0)</f>
        <v>0.98165010078543125</v>
      </c>
      <c r="EX39" s="12">
        <f>VLOOKUP($EG39,Data!$B:$CP,Daily!EX$10,0)/VLOOKUP($EG38,Data!$B:$CP,Daily!EX$10,0)</f>
        <v>0.98367853944593697</v>
      </c>
      <c r="EY39" s="12">
        <f>VLOOKUP($EG39,Data!$B:$CP,Daily!EY$10,0)/VLOOKUP($EG38,Data!$B:$CP,Daily!EY$10,0)</f>
        <v>0.97770578221953763</v>
      </c>
      <c r="EZ39" s="12">
        <f>VLOOKUP($EG39,Data!$B:$CP,Daily!EZ$10,0)/VLOOKUP($EG38,Data!$B:$CP,Daily!EZ$10,0)</f>
        <v>0.97463586137619285</v>
      </c>
      <c r="FA39" s="12">
        <f>VLOOKUP($EG39,Data!$B:$CP,Daily!FA$10,0)/VLOOKUP($EG38,Data!$B:$CP,Daily!FA$10,0)</f>
        <v>0.97242110845929464</v>
      </c>
      <c r="FB39" s="12">
        <f>VLOOKUP($EG39,Data!$B:$CP,Daily!FB$10,0)/VLOOKUP($EG38,Data!$B:$CP,Daily!FB$10,0)</f>
        <v>0.96151482991677373</v>
      </c>
      <c r="FC39" s="12">
        <f>VLOOKUP($EG39,Data!$B:$CP,Daily!FC$10,0)/VLOOKUP($EG38,Data!$B:$CP,Daily!FC$10,0)</f>
        <v>0.97556102773776887</v>
      </c>
      <c r="FD39" s="12">
        <f>VLOOKUP($EG39,Data!$B:$CP,Daily!FD$10,0)/VLOOKUP($EG38,Data!$B:$CP,Daily!FD$10,0)</f>
        <v>0.98015740120562622</v>
      </c>
      <c r="FE39" s="12">
        <f>VLOOKUP($EG39,Data!$B:$CP,Daily!FE$10,0)/VLOOKUP($EG38,Data!$B:$CP,Daily!FE$10,0)</f>
        <v>0.97962266684570964</v>
      </c>
      <c r="FF39" s="12">
        <f>VLOOKUP($EG39,Data!$B:$CP,Daily!FF$10,0)/VLOOKUP($EG38,Data!$B:$CP,Daily!FF$10,0)</f>
        <v>0.97526200341213742</v>
      </c>
      <c r="FG39" s="12">
        <f>VLOOKUP($EG39,Data!$B:$CP,Daily!FG$10,0)/VLOOKUP($EG38,Data!$B:$CP,Daily!FG$10,0)</f>
        <v>0.97507418397626111</v>
      </c>
      <c r="FH39" s="12">
        <f>VLOOKUP($EG39,Data!$B:$CP,Daily!FH$10,0)/VLOOKUP($EG38,Data!$B:$CP,Daily!FH$10,0)</f>
        <v>0.97526441487546911</v>
      </c>
      <c r="FI39" s="12">
        <f>VLOOKUP($EG39,Data!$B:$CP,Daily!FI$10,0)/VLOOKUP($EG38,Data!$B:$CP,Daily!FI$10,0)</f>
        <v>0.97171793352367608</v>
      </c>
      <c r="FJ39" s="12">
        <f>VLOOKUP($EG39,Data!$B:$CP,Daily!FJ$10,0)/VLOOKUP($EG38,Data!$B:$CP,Daily!FJ$10,0)</f>
        <v>0.97415903527065006</v>
      </c>
      <c r="FK39" s="12">
        <f>VLOOKUP($EG39,Data!$B:$CP,Daily!FK$10,0)/VLOOKUP($EG38,Data!$B:$CP,Daily!FK$10,0)</f>
        <v>0.97713382057528742</v>
      </c>
      <c r="FL39" s="12">
        <f>VLOOKUP($EG39,Data!$B:$CP,Daily!FL$10,0)/VLOOKUP($EG38,Data!$B:$CP,Daily!FL$10,0)</f>
        <v>0.98122335746667566</v>
      </c>
      <c r="FM39" s="12">
        <f>VLOOKUP($EG39,Data!$B:$CP,Daily!FM$10,0)/VLOOKUP($EG38,Data!$B:$CP,Daily!FM$10,0)</f>
        <v>0.97859844714314159</v>
      </c>
      <c r="FN39" s="12">
        <f>VLOOKUP($EG39,Data!$B:$CP,Daily!FN$10,0)/VLOOKUP($EG38,Data!$B:$CP,Daily!FN$10,0)</f>
        <v>0.97625475518468519</v>
      </c>
      <c r="FO39" s="12">
        <f>VLOOKUP($EG39,Data!$B:$CP,Daily!FO$10,0)/VLOOKUP($EG38,Data!$B:$CP,Daily!FO$10,0)</f>
        <v>0.9765241453182183</v>
      </c>
      <c r="FP39" s="12">
        <f>VLOOKUP($EG39,Data!$B:$CP,Daily!FP$10,0)/VLOOKUP($EG38,Data!$B:$CP,Daily!FP$10,0)</f>
        <v>0.98049154025670948</v>
      </c>
      <c r="FQ39" s="12">
        <f>VLOOKUP($EG39,Data!$B:$CP,Daily!FQ$10,0)/VLOOKUP($EG38,Data!$B:$CP,Daily!FQ$10,0)</f>
        <v>0.9772413197443427</v>
      </c>
      <c r="FR39" s="12">
        <f>VLOOKUP($EG39,Data!$B:$CP,Daily!FR$10,0)/VLOOKUP($EG38,Data!$B:$CP,Daily!FR$10,0)</f>
        <v>0.97964814217635887</v>
      </c>
      <c r="FS39" s="12">
        <f>VLOOKUP($EG39,Data!$B:$CP,Daily!FS$10,0)/VLOOKUP($EG38,Data!$B:$CP,Daily!FS$10,0)</f>
        <v>0.97999869058530842</v>
      </c>
      <c r="FT39" s="12">
        <f>VLOOKUP($EG39,Data!$B:$CP,Daily!FT$10,0)/VLOOKUP($EG38,Data!$B:$CP,Daily!FT$10,0)</f>
        <v>0.97591962577078462</v>
      </c>
      <c r="FU39" s="12">
        <f>VLOOKUP($EG39,Data!$B:$CP,Daily!FU$10,0)/VLOOKUP($EG38,Data!$B:$CP,Daily!FU$10,0)</f>
        <v>0.97145551713297706</v>
      </c>
      <c r="FV39" s="12">
        <f>VLOOKUP($EG39,Data!$B:$CP,Daily!FV$10,0)/VLOOKUP($EG38,Data!$B:$CP,Daily!FV$10,0)</f>
        <v>0.97329018812044099</v>
      </c>
      <c r="FW39" s="12">
        <f>VLOOKUP($EG39,Data!$B:$CP,Daily!FW$10,0)/VLOOKUP($EG38,Data!$B:$CP,Daily!FW$10,0)</f>
        <v>0.97297863426895681</v>
      </c>
      <c r="FX39" s="12">
        <f>VLOOKUP($EG39,Data!$B:$CP,Daily!FX$10,0)/VLOOKUP($EG38,Data!$B:$CP,Daily!FX$10,0)</f>
        <v>0.97524626358695654</v>
      </c>
      <c r="FY39" s="12">
        <f>VLOOKUP($EG39,Data!$B:$CP,Daily!FY$10,0)/VLOOKUP($EG38,Data!$B:$CP,Daily!FY$10,0)</f>
        <v>0.98008374678911991</v>
      </c>
      <c r="FZ39" s="12">
        <f>VLOOKUP($EG39,Data!$B:$CP,Daily!FZ$10,0)/VLOOKUP($EG38,Data!$B:$CP,Daily!FZ$10,0)</f>
        <v>0.98345404227757172</v>
      </c>
      <c r="GA39" s="12">
        <f>VLOOKUP($EG39,Data!$B:$CP,Daily!GA$10,0)/VLOOKUP($EG38,Data!$B:$CP,Daily!GA$10,0)</f>
        <v>0.95950512034100954</v>
      </c>
      <c r="GB39" s="12">
        <f>VLOOKUP($EG39,Data!$B:$CP,Daily!GB$10,0)/VLOOKUP($EG38,Data!$B:$CP,Daily!GB$10,0)</f>
        <v>0.91897270070269266</v>
      </c>
      <c r="GC39" s="12">
        <f>VLOOKUP($EG39,Data!$B:$CP,Daily!GC$10,0)/VLOOKUP($EG38,Data!$B:$CP,Daily!GC$10,0)</f>
        <v>0.97311101096590058</v>
      </c>
      <c r="GD39" s="12">
        <f>VLOOKUP($EG39,Data!$B:$CP,Daily!GD$10,0)/VLOOKUP($EG38,Data!$B:$CP,Daily!GD$10,0)</f>
        <v>0.97272641775604252</v>
      </c>
      <c r="GE39" s="12">
        <f>VLOOKUP($EG39,Data!$B:$CP,Daily!GE$10,0)/VLOOKUP($EG38,Data!$B:$CP,Daily!GE$10,0)</f>
        <v>0.97836154255973118</v>
      </c>
      <c r="GF39" s="12">
        <f>VLOOKUP($EG39,Data!$B:$CP,Daily!GF$10,0)/VLOOKUP($EG38,Data!$B:$CP,Daily!GF$10,0)</f>
        <v>0.9792578849721707</v>
      </c>
      <c r="GG39" s="12">
        <f>VLOOKUP($EG39,Data!$B:$CP,Daily!GG$10,0)/VLOOKUP($EG38,Data!$B:$CP,Daily!GG$10,0)</f>
        <v>0.98192129339516232</v>
      </c>
      <c r="GH39" s="12">
        <f>VLOOKUP($EG39,Data!$B:$CP,Daily!GH$10,0)/VLOOKUP($EG38,Data!$B:$CP,Daily!GH$10,0)</f>
        <v>0.97675973917405112</v>
      </c>
      <c r="GI39" s="12">
        <f>VLOOKUP($EG39,Data!$B:$CP,Daily!GI$10,0)/VLOOKUP($EG38,Data!$B:$CP,Daily!GI$10,0)</f>
        <v>0.97325805050567726</v>
      </c>
      <c r="GJ39" s="12">
        <f>VLOOKUP($EG39,Data!$B:$CP,Daily!GJ$10,0)/VLOOKUP($EG38,Data!$B:$CP,Daily!GJ$10,0)</f>
        <v>0.97516859218986873</v>
      </c>
      <c r="GK39" s="12">
        <f>VLOOKUP($EG39,Data!$B:$CP,Daily!GK$10,0)/VLOOKUP($EG38,Data!$B:$CP,Daily!GK$10,0)</f>
        <v>0.97695053544110144</v>
      </c>
      <c r="GL39" s="12">
        <f>VLOOKUP($EG39,Data!$B:$CP,Daily!GL$10,0)/VLOOKUP($EG38,Data!$B:$CP,Daily!GL$10,0)</f>
        <v>0.97604681758381351</v>
      </c>
      <c r="GM39" s="12">
        <f>VLOOKUP($EG39,Data!$B:$CP,Daily!GM$10,0)/VLOOKUP($EG38,Data!$B:$CP,Daily!GM$10,0)</f>
        <v>0.98116214449166395</v>
      </c>
      <c r="GN39" s="12">
        <f>VLOOKUP($EG39,Data!$B:$CP,Daily!GN$10,0)/VLOOKUP($EG38,Data!$B:$CP,Daily!GN$10,0)</f>
        <v>0.98005903102728387</v>
      </c>
      <c r="GO39" s="12">
        <f>VLOOKUP($EG39,Data!$B:$CP,Daily!GO$10,0)/VLOOKUP($EG38,Data!$B:$CP,Daily!GO$10,0)</f>
        <v>0.97557692307692312</v>
      </c>
      <c r="GP39" s="12">
        <f>VLOOKUP($EG39,Data!$B:$CP,Daily!GP$10,0)/VLOOKUP($EG38,Data!$B:$CP,Daily!GP$10,0)</f>
        <v>0.97582948802461</v>
      </c>
      <c r="GQ39" s="12">
        <f>VLOOKUP($EG39,Data!$B:$CP,Daily!GQ$10,0)/VLOOKUP($EG38,Data!$B:$CP,Daily!GQ$10,0)</f>
        <v>0.97293906810035846</v>
      </c>
      <c r="GR39" s="12">
        <f>VLOOKUP($EG39,Data!$B:$CP,Daily!GR$10,0)/VLOOKUP($EG38,Data!$B:$CP,Daily!GR$10,0)</f>
        <v>0.97204079294144607</v>
      </c>
      <c r="GS39" s="12">
        <f>VLOOKUP($EG39,Data!$B:$CP,Daily!GS$10,0)/VLOOKUP($EG38,Data!$B:$CP,Daily!GS$10,0)</f>
        <v>0.97759880292227797</v>
      </c>
      <c r="GT39" s="12">
        <f>VLOOKUP($EG39,Data!$B:$CP,Daily!GT$10,0)/VLOOKUP($EG38,Data!$B:$CP,Daily!GT$10,0)</f>
        <v>0.98176999391139286</v>
      </c>
      <c r="GU39" s="12">
        <f>VLOOKUP($EG39,Data!$B:$CP,Daily!GU$10,0)/VLOOKUP($EG38,Data!$B:$CP,Daily!GU$10,0)</f>
        <v>0.98300021724961983</v>
      </c>
      <c r="GV39" s="12">
        <f>VLOOKUP($EG39,Data!$B:$CP,Daily!GV$10,0)/VLOOKUP($EG38,Data!$B:$CP,Daily!GV$10,0)</f>
        <v>0.97969567513080213</v>
      </c>
      <c r="GW39" s="12">
        <f>VLOOKUP($EG39,Data!$B:$CP,Daily!GW$10,0)/VLOOKUP($EG38,Data!$B:$CP,Daily!GW$10,0)</f>
        <v>0.97300494730049469</v>
      </c>
      <c r="GX39" s="12">
        <f>VLOOKUP($EG39,Data!$B:$CP,Daily!GX$10,0)/VLOOKUP($EG38,Data!$B:$CP,Daily!GX$10,0)</f>
        <v>0.97358205192840941</v>
      </c>
      <c r="GY39" s="12">
        <f>VLOOKUP($EG39,Data!$B:$CP,Daily!GY$10,0)/VLOOKUP($EG38,Data!$B:$CP,Daily!GY$10,0)</f>
        <v>0.97637010676156588</v>
      </c>
      <c r="GZ39" s="12">
        <f>VLOOKUP($EG39,Data!$B:$CP,Daily!GZ$10,0)/VLOOKUP($EG38,Data!$B:$CP,Daily!GZ$10,0)</f>
        <v>0.97757467677218013</v>
      </c>
      <c r="HA39" s="12">
        <f>VLOOKUP($EG39,Data!$B:$CP,Daily!HA$10,0)/VLOOKUP($EG38,Data!$B:$CP,Daily!HA$10,0)</f>
        <v>0.97982607471041794</v>
      </c>
      <c r="HB39" s="12">
        <f>VLOOKUP($EG39,Data!$B:$CP,Daily!HB$10,0)/VLOOKUP($EG38,Data!$B:$CP,Daily!HB$10,0)</f>
        <v>0.98275232706698301</v>
      </c>
      <c r="HC39" s="12">
        <f>VLOOKUP($EG39,Data!$B:$CP,Daily!HC$10,0)/VLOOKUP($EG38,Data!$B:$CP,Daily!HC$10,0)</f>
        <v>0.97653400119780043</v>
      </c>
      <c r="HD39" s="12">
        <f>VLOOKUP($EG39,Data!$B:$CP,Daily!HD$10,0)/VLOOKUP($EG38,Data!$B:$CP,Daily!HD$10,0)</f>
        <v>0.97595537317260839</v>
      </c>
      <c r="HE39" s="12">
        <f>VLOOKUP($EG39,Data!$B:$CP,Daily!HE$10,0)/VLOOKUP($EG38,Data!$B:$CP,Daily!HE$10,0)</f>
        <v>0.9746198762791235</v>
      </c>
      <c r="HF39" s="12">
        <f>VLOOKUP($EG39,Data!$B:$CP,Daily!HF$10,0)/VLOOKUP($EG38,Data!$B:$CP,Daily!HF$10,0)</f>
        <v>0.96602242632557611</v>
      </c>
      <c r="HG39" s="12">
        <f>VLOOKUP($EG39,Data!$B:$CP,Daily!HG$10,0)/VLOOKUP($EG38,Data!$B:$CP,Daily!HG$10,0)</f>
        <v>0.97618149033421397</v>
      </c>
      <c r="HH39" s="12">
        <f>VLOOKUP($EG39,Data!$B:$CP,Daily!HH$10,0)/VLOOKUP($EG38,Data!$B:$CP,Daily!HH$10,0)</f>
        <v>0.9813415825464018</v>
      </c>
      <c r="HI39" s="12">
        <f>VLOOKUP($EG39,Data!$B:$CP,Daily!HI$10,0)/VLOOKUP($EG38,Data!$B:$CP,Daily!HI$10,0)</f>
        <v>0.98343787828766371</v>
      </c>
      <c r="HJ39" s="12">
        <f>VLOOKUP($EG39,Data!$B:$CP,Daily!HJ$10,0)/VLOOKUP($EG38,Data!$B:$CP,Daily!HJ$10,0)</f>
        <v>0.97808112757338661</v>
      </c>
      <c r="HK39" s="12">
        <f>VLOOKUP($EG39,Data!$B:$CP,Daily!HK$10,0)/VLOOKUP($EG38,Data!$B:$CP,Daily!HK$10,0)</f>
        <v>0.97555541409383151</v>
      </c>
      <c r="HL39" s="12">
        <f>VLOOKUP($EG39,Data!$B:$CP,Daily!HL$10,0)/VLOOKUP($EG38,Data!$B:$CP,Daily!HL$10,0)</f>
        <v>0.97562159538320481</v>
      </c>
      <c r="HM39" s="12">
        <f>VLOOKUP($EG39,Data!$B:$CP,Daily!HM$10,0)/VLOOKUP($EG38,Data!$B:$CP,Daily!HM$10,0)</f>
        <v>0.97495965432870013</v>
      </c>
      <c r="HN39" s="12">
        <f>VLOOKUP($EG39,Data!$B:$CP,Daily!HN$10,0)/VLOOKUP($EG38,Data!$B:$CP,Daily!HN$10,0)</f>
        <v>0.97758280508794759</v>
      </c>
      <c r="HO39" s="12">
        <f>VLOOKUP($EG39,Data!$B:$CP,Daily!HO$10,0)/VLOOKUP($EG38,Data!$B:$CP,Daily!HO$10,0)</f>
        <v>0.98093401885175668</v>
      </c>
      <c r="HP39" s="12">
        <f>VLOOKUP($EG39,Data!$B:$CP,Daily!HP$10,0)/VLOOKUP($EG38,Data!$B:$CP,Daily!HP$10,0)</f>
        <v>0.9821066846725186</v>
      </c>
      <c r="HQ39" s="12">
        <f>VLOOKUP($EG39,Data!$B:$CP,Daily!HQ$10,0)/VLOOKUP($EG38,Data!$B:$CP,Daily!HQ$10,0)</f>
        <v>0.97606641855138854</v>
      </c>
      <c r="HR39" s="12">
        <f>VLOOKUP($EG39,Data!$B:$CP,Daily!HR$10,0)/VLOOKUP($EG38,Data!$B:$CP,Daily!HR$10,0)</f>
        <v>0.96955613928739814</v>
      </c>
      <c r="HS39" s="12">
        <f>VLOOKUP($EG39,Data!$B:$CP,Daily!HS$10,0)/VLOOKUP($EG38,Data!$B:$CP,Daily!HS$10,0)</f>
        <v>0.97563112644433492</v>
      </c>
      <c r="HT39" s="12">
        <f>VLOOKUP($EG39,Data!$B:$CP,Daily!HT$10,0)/VLOOKUP($EG38,Data!$B:$CP,Daily!HT$10,0)</f>
        <v>0.97382967274861809</v>
      </c>
      <c r="HU39" s="13"/>
      <c r="HV39" s="40">
        <f t="shared" si="262"/>
        <v>0.97415903527065006</v>
      </c>
      <c r="HW39" s="40">
        <f t="shared" si="263"/>
        <v>0.97964814217635887</v>
      </c>
      <c r="HX39" s="40">
        <f t="shared" ref="HX39:HX54" si="315">HW39-HV39</f>
        <v>5.4891069057088071E-3</v>
      </c>
      <c r="HY39" s="40">
        <f t="shared" ref="HY39:HY54" si="316">HW39+(0.75*HX39)</f>
        <v>0.98376497235564053</v>
      </c>
      <c r="HZ39" s="40">
        <f t="shared" ref="HZ39:HZ54" si="317">HV39-(0.75*HX39)</f>
        <v>0.9700422050913684</v>
      </c>
      <c r="IA39" s="43"/>
      <c r="IB39" s="12">
        <f t="shared" si="265"/>
        <v>8.4774678623493124E-3</v>
      </c>
      <c r="IC39" s="12">
        <f t="shared" ref="IC39:IC54" si="318">SUMPRODUCT(HM39:HS39,HM$36:HS$36)/SUM(HM$36:HS$36)</f>
        <v>0.97714846022068913</v>
      </c>
      <c r="ID39" s="12">
        <f t="shared" ref="ID39:ID54" si="319">SUMPRODUCT(GQ39:HS39,GQ$36:HS$36)/SUM(GQ$36:HS$36)</f>
        <v>0.97736866770999264</v>
      </c>
      <c r="IE39" s="1"/>
      <c r="IF39" s="7" t="s">
        <v>372</v>
      </c>
      <c r="IG39" s="7" t="s">
        <v>371</v>
      </c>
      <c r="IH39" s="12">
        <f>VLOOKUP($IF39,Data!$B:$CP,Daily!IH$10,0)/VLOOKUP($IF38,Data!$B:$CP,Daily!IH$10,0)</f>
        <v>0.98886154643180935</v>
      </c>
      <c r="II39" s="12">
        <f>VLOOKUP($IF39,Data!$B:$CP,Daily!II$10,0)/VLOOKUP($IF38,Data!$B:$CP,Daily!II$10,0)</f>
        <v>0.98960456583774969</v>
      </c>
      <c r="IJ39" s="12">
        <f>VLOOKUP($IF39,Data!$B:$CP,Daily!IJ$10,0)/VLOOKUP($IF38,Data!$B:$CP,Daily!IJ$10,0)</f>
        <v>0.98602131749082644</v>
      </c>
      <c r="IK39" s="12">
        <f>VLOOKUP($IF39,Data!$B:$CP,Daily!IK$10,0)/VLOOKUP($IF38,Data!$B:$CP,Daily!IK$10,0)</f>
        <v>0.98593957818734557</v>
      </c>
      <c r="IL39" s="12">
        <f>VLOOKUP($IF39,Data!$B:$CP,Daily!IL$10,0)/VLOOKUP($IF38,Data!$B:$CP,Daily!IL$10,0)</f>
        <v>0.98159385113268605</v>
      </c>
      <c r="IM39" s="12">
        <f>VLOOKUP($IF39,Data!$B:$CP,Daily!IM$10,0)/VLOOKUP($IF38,Data!$B:$CP,Daily!IM$10,0)</f>
        <v>0.98281579740729574</v>
      </c>
      <c r="IN39" s="12">
        <f>VLOOKUP($IF39,Data!$B:$CP,Daily!IN$10,0)/VLOOKUP($IF38,Data!$B:$CP,Daily!IN$10,0)</f>
        <v>0.9838686446780931</v>
      </c>
      <c r="IO39" s="12">
        <f>VLOOKUP($IF39,Data!$B:$CP,Daily!IO$10,0)/VLOOKUP($IF38,Data!$B:$CP,Daily!IO$10,0)</f>
        <v>0.98659114553230842</v>
      </c>
      <c r="IP39" s="12">
        <f>VLOOKUP($IF39,Data!$B:$CP,Daily!IP$10,0)/VLOOKUP($IF38,Data!$B:$CP,Daily!IP$10,0)</f>
        <v>0.98877792649027074</v>
      </c>
      <c r="IQ39" s="12">
        <f>VLOOKUP($IF39,Data!$B:$CP,Daily!IQ$10,0)/VLOOKUP($IF38,Data!$B:$CP,Daily!IQ$10,0)</f>
        <v>0.98496085702513392</v>
      </c>
      <c r="IR39" s="12">
        <f>VLOOKUP($IF39,Data!$B:$CP,Daily!IR$10,0)/VLOOKUP($IF38,Data!$B:$CP,Daily!IR$10,0)</f>
        <v>0.98369432952056457</v>
      </c>
      <c r="IS39" s="12">
        <f>VLOOKUP($IF39,Data!$B:$CP,Daily!IS$10,0)/VLOOKUP($IF38,Data!$B:$CP,Daily!IS$10,0)</f>
        <v>0.98691255205234985</v>
      </c>
      <c r="IT39" s="12">
        <f>VLOOKUP($IF39,Data!$B:$CP,Daily!IT$10,0)/VLOOKUP($IF38,Data!$B:$CP,Daily!IT$10,0)</f>
        <v>0.98640455631085799</v>
      </c>
      <c r="IU39" s="12">
        <f>VLOOKUP($IF39,Data!$B:$CP,Daily!IU$10,0)/VLOOKUP($IF38,Data!$B:$CP,Daily!IU$10,0)</f>
        <v>0.98651783125543635</v>
      </c>
      <c r="IV39" s="12">
        <f>VLOOKUP($IF39,Data!$B:$CP,Daily!IV$10,0)/VLOOKUP($IF38,Data!$B:$CP,Daily!IV$10,0)</f>
        <v>0.98916747809152872</v>
      </c>
      <c r="IW39" s="12">
        <f>VLOOKUP($IF39,Data!$B:$CP,Daily!IW$10,0)/VLOOKUP($IF38,Data!$B:$CP,Daily!IW$10,0)</f>
        <v>0.99170124481327804</v>
      </c>
      <c r="IX39" s="12">
        <f>VLOOKUP($IF39,Data!$B:$CP,Daily!IX$10,0)/VLOOKUP($IF38,Data!$B:$CP,Daily!IX$10,0)</f>
        <v>0.99006374203224601</v>
      </c>
      <c r="IY39" s="12">
        <f>VLOOKUP($IF39,Data!$B:$CP,Daily!IY$10,0)/VLOOKUP($IF38,Data!$B:$CP,Daily!IY$10,0)</f>
        <v>0.98565665620797849</v>
      </c>
      <c r="IZ39" s="12">
        <f>VLOOKUP($IF39,Data!$B:$CP,Daily!IZ$10,0)/VLOOKUP($IF38,Data!$B:$CP,Daily!IZ$10,0)</f>
        <v>0.98566097033981537</v>
      </c>
      <c r="JA39" s="12">
        <f>VLOOKUP($IF39,Data!$B:$CP,Daily!JA$10,0)/VLOOKUP($IF38,Data!$B:$CP,Daily!JA$10,0)</f>
        <v>0.9732462607962924</v>
      </c>
      <c r="JB39" s="12">
        <f>VLOOKUP($IF39,Data!$B:$CP,Daily!JB$10,0)/VLOOKUP($IF38,Data!$B:$CP,Daily!JB$10,0)</f>
        <v>0.98671849692257851</v>
      </c>
      <c r="JC39" s="12">
        <f>VLOOKUP($IF39,Data!$B:$CP,Daily!JC$10,0)/VLOOKUP($IF38,Data!$B:$CP,Daily!JC$10,0)</f>
        <v>0.98720372255343902</v>
      </c>
      <c r="JD39" s="12">
        <f>VLOOKUP($IF39,Data!$B:$CP,Daily!JD$10,0)/VLOOKUP($IF38,Data!$B:$CP,Daily!JD$10,0)</f>
        <v>0.98795457152690147</v>
      </c>
      <c r="JE39" s="12">
        <f>VLOOKUP($IF39,Data!$B:$CP,Daily!JE$10,0)/VLOOKUP($IF38,Data!$B:$CP,Daily!JE$10,0)</f>
        <v>0.98749460974558001</v>
      </c>
      <c r="JF39" s="12">
        <f>VLOOKUP($IF39,Data!$B:$CP,Daily!JF$10,0)/VLOOKUP($IF38,Data!$B:$CP,Daily!JF$10,0)</f>
        <v>0.98823246878001925</v>
      </c>
      <c r="JG39" s="12">
        <f>VLOOKUP($IF39,Data!$B:$CP,Daily!JG$10,0)/VLOOKUP($IF38,Data!$B:$CP,Daily!JG$10,0)</f>
        <v>0.98480786416443256</v>
      </c>
      <c r="JH39" s="12">
        <f>VLOOKUP($IF39,Data!$B:$CP,Daily!JH$10,0)/VLOOKUP($IF38,Data!$B:$CP,Daily!JH$10,0)</f>
        <v>0.97900262467191601</v>
      </c>
      <c r="JI39" s="12">
        <f>VLOOKUP($IF39,Data!$B:$CP,Daily!JI$10,0)/VLOOKUP($IF38,Data!$B:$CP,Daily!JI$10,0)</f>
        <v>0.98304293714996893</v>
      </c>
      <c r="JJ39" s="12">
        <f>VLOOKUP($IF39,Data!$B:$CP,Daily!JJ$10,0)/VLOOKUP($IF38,Data!$B:$CP,Daily!JJ$10,0)</f>
        <v>0.99028255344595606</v>
      </c>
      <c r="JK39" s="12">
        <f>VLOOKUP($IF39,Data!$B:$CP,Daily!JK$10,0)/VLOOKUP($IF38,Data!$B:$CP,Daily!JK$10,0)</f>
        <v>0.98853104726598706</v>
      </c>
      <c r="JL39" s="12">
        <f>VLOOKUP($IF39,Data!$B:$CP,Daily!JL$10,0)/VLOOKUP($IF38,Data!$B:$CP,Daily!JL$10,0)</f>
        <v>0.98570084666039515</v>
      </c>
      <c r="JM39" s="12">
        <f>VLOOKUP($IF39,Data!$B:$CP,Daily!JM$10,0)/VLOOKUP($IF38,Data!$B:$CP,Daily!JM$10,0)</f>
        <v>0.98604651162790702</v>
      </c>
      <c r="JN39" s="12">
        <f>VLOOKUP($IF39,Data!$B:$CP,Daily!JN$10,0)/VLOOKUP($IF38,Data!$B:$CP,Daily!JN$10,0)</f>
        <v>0.98662420382165605</v>
      </c>
      <c r="JO39" s="12">
        <f>VLOOKUP($IF39,Data!$B:$CP,Daily!JO$10,0)/VLOOKUP($IF38,Data!$B:$CP,Daily!JO$10,0)</f>
        <v>0.98674134186764206</v>
      </c>
      <c r="JP39" s="12">
        <f>VLOOKUP($IF39,Data!$B:$CP,Daily!JP$10,0)/VLOOKUP($IF38,Data!$B:$CP,Daily!JP$10,0)</f>
        <v>0.98937099592312172</v>
      </c>
      <c r="JQ39" s="12">
        <f>VLOOKUP($IF39,Data!$B:$CP,Daily!JQ$10,0)/VLOOKUP($IF38,Data!$B:$CP,Daily!JQ$10,0)</f>
        <v>0.98769294952023368</v>
      </c>
      <c r="JR39" s="12">
        <f>VLOOKUP($IF39,Data!$B:$CP,Daily!JR$10,0)/VLOOKUP($IF38,Data!$B:$CP,Daily!JR$10,0)</f>
        <v>0.98761249338274215</v>
      </c>
      <c r="JS39" s="12">
        <f>VLOOKUP($IF39,Data!$B:$CP,Daily!JS$10,0)/VLOOKUP($IF38,Data!$B:$CP,Daily!JS$10,0)</f>
        <v>0.98606016140865738</v>
      </c>
      <c r="JT39" s="12">
        <f>VLOOKUP($IF39,Data!$B:$CP,Daily!JT$10,0)/VLOOKUP($IF38,Data!$B:$CP,Daily!JT$10,0)</f>
        <v>0.98268003646308111</v>
      </c>
      <c r="JU39" s="12">
        <f>VLOOKUP($IF39,Data!$B:$CP,Daily!JU$10,0)/VLOOKUP($IF38,Data!$B:$CP,Daily!JU$10,0)</f>
        <v>0.98556660815291597</v>
      </c>
      <c r="JV39" s="12">
        <f>VLOOKUP($IF39,Data!$B:$CP,Daily!JV$10,0)/VLOOKUP($IF38,Data!$B:$CP,Daily!JV$10,0)</f>
        <v>0.98239436619718312</v>
      </c>
      <c r="JW39" s="12">
        <f>VLOOKUP($IF39,Data!$B:$CP,Daily!JW$10,0)/VLOOKUP($IF38,Data!$B:$CP,Daily!JW$10,0)</f>
        <v>0.98852553069420535</v>
      </c>
      <c r="JX39" s="12">
        <f>VLOOKUP($IF39,Data!$B:$CP,Daily!JX$10,0)/VLOOKUP($IF38,Data!$B:$CP,Daily!JX$10,0)</f>
        <v>0.98948611931482577</v>
      </c>
      <c r="JY39" s="12">
        <f>VLOOKUP($IF39,Data!$B:$CP,Daily!JY$10,0)/VLOOKUP($IF38,Data!$B:$CP,Daily!JY$10,0)</f>
        <v>0.99026069847515985</v>
      </c>
      <c r="JZ39" s="12">
        <f>VLOOKUP($IF39,Data!$B:$CP,Daily!JZ$10,0)/VLOOKUP($IF38,Data!$B:$CP,Daily!JZ$10,0)</f>
        <v>0.96925625920471281</v>
      </c>
      <c r="KA39" s="12">
        <f>VLOOKUP($IF39,Data!$B:$CP,Daily!KA$10,0)/VLOOKUP($IF38,Data!$B:$CP,Daily!KA$10,0)</f>
        <v>0.93267882187938289</v>
      </c>
      <c r="KB39" s="12">
        <f>VLOOKUP($IF39,Data!$B:$CP,Daily!KB$10,0)/VLOOKUP($IF38,Data!$B:$CP,Daily!KB$10,0)</f>
        <v>0.98594224924012153</v>
      </c>
      <c r="KC39" s="12">
        <f>VLOOKUP($IF39,Data!$B:$CP,Daily!KC$10,0)/VLOOKUP($IF38,Data!$B:$CP,Daily!KC$10,0)</f>
        <v>0.98414096916299565</v>
      </c>
      <c r="KD39" s="12">
        <f>VLOOKUP($IF39,Data!$B:$CP,Daily!KD$10,0)/VLOOKUP($IF38,Data!$B:$CP,Daily!KD$10,0)</f>
        <v>0.98584096109839814</v>
      </c>
      <c r="KE39" s="12">
        <f>VLOOKUP($IF39,Data!$B:$CP,Daily!KE$10,0)/VLOOKUP($IF38,Data!$B:$CP,Daily!KE$10,0)</f>
        <v>0.98921730305721167</v>
      </c>
      <c r="KF39" s="12">
        <f>VLOOKUP($IF39,Data!$B:$CP,Daily!KF$10,0)/VLOOKUP($IF38,Data!$B:$CP,Daily!KF$10,0)</f>
        <v>0.99006157502430592</v>
      </c>
      <c r="KG39" s="12">
        <f>VLOOKUP($IF39,Data!$B:$CP,Daily!KG$10,0)/VLOOKUP($IF38,Data!$B:$CP,Daily!KG$10,0)</f>
        <v>0.98205741626794263</v>
      </c>
      <c r="KH39" s="12">
        <f>VLOOKUP($IF39,Data!$B:$CP,Daily!KH$10,0)/VLOOKUP($IF38,Data!$B:$CP,Daily!KH$10,0)</f>
        <v>0.98422639758756669</v>
      </c>
      <c r="KI39" s="12">
        <f>VLOOKUP($IF39,Data!$B:$CP,Daily!KI$10,0)/VLOOKUP($IF38,Data!$B:$CP,Daily!KI$10,0)</f>
        <v>0.98704268292682928</v>
      </c>
      <c r="KJ39" s="12">
        <f>VLOOKUP($IF39,Data!$B:$CP,Daily!KJ$10,0)/VLOOKUP($IF38,Data!$B:$CP,Daily!KJ$10,0)</f>
        <v>0.98299131077833246</v>
      </c>
      <c r="KK39" s="12">
        <f>VLOOKUP($IF39,Data!$B:$CP,Daily!KK$10,0)/VLOOKUP($IF38,Data!$B:$CP,Daily!KK$10,0)</f>
        <v>0.98502174263166375</v>
      </c>
      <c r="KL39" s="12">
        <f>VLOOKUP($IF39,Data!$B:$CP,Daily!KL$10,0)/VLOOKUP($IF38,Data!$B:$CP,Daily!KL$10,0)</f>
        <v>0.98661594815440967</v>
      </c>
      <c r="KM39" s="12">
        <f>VLOOKUP($IF39,Data!$B:$CP,Daily!KM$10,0)/VLOOKUP($IF38,Data!$B:$CP,Daily!KM$10,0)</f>
        <v>0.9896346858804197</v>
      </c>
      <c r="KN39" s="12">
        <f>VLOOKUP($IF39,Data!$B:$CP,Daily!KN$10,0)/VLOOKUP($IF38,Data!$B:$CP,Daily!KN$10,0)</f>
        <v>0.98699843084510197</v>
      </c>
      <c r="KO39" s="12">
        <f>VLOOKUP($IF39,Data!$B:$CP,Daily!KO$10,0)/VLOOKUP($IF38,Data!$B:$CP,Daily!KO$10,0)</f>
        <v>0.98522299838796346</v>
      </c>
      <c r="KP39" s="12">
        <f>VLOOKUP($IF39,Data!$B:$CP,Daily!KP$10,0)/VLOOKUP($IF38,Data!$B:$CP,Daily!KP$10,0)</f>
        <v>0.98091524728093582</v>
      </c>
      <c r="KQ39" s="12">
        <f>VLOOKUP($IF39,Data!$B:$CP,Daily!KQ$10,0)/VLOOKUP($IF38,Data!$B:$CP,Daily!KQ$10,0)</f>
        <v>0.9807497467071935</v>
      </c>
      <c r="KR39" s="12">
        <f>VLOOKUP($IF39,Data!$B:$CP,Daily!KR$10,0)/VLOOKUP($IF38,Data!$B:$CP,Daily!KR$10,0)</f>
        <v>0.98349235196122975</v>
      </c>
      <c r="KS39" s="12">
        <f>VLOOKUP($IF39,Data!$B:$CP,Daily!KS$10,0)/VLOOKUP($IF38,Data!$B:$CP,Daily!KS$10,0)</f>
        <v>0.98596358118361149</v>
      </c>
      <c r="KT39" s="12">
        <f>VLOOKUP($IF39,Data!$B:$CP,Daily!KT$10,0)/VLOOKUP($IF38,Data!$B:$CP,Daily!KT$10,0)</f>
        <v>0.99096628488465877</v>
      </c>
      <c r="KU39" s="12">
        <f>VLOOKUP($IF39,Data!$B:$CP,Daily!KU$10,0)/VLOOKUP($IF38,Data!$B:$CP,Daily!KU$10,0)</f>
        <v>0.98816287878787878</v>
      </c>
      <c r="KV39" s="12">
        <f>VLOOKUP($IF39,Data!$B:$CP,Daily!KV$10,0)/VLOOKUP($IF38,Data!$B:$CP,Daily!KV$10,0)</f>
        <v>0.98718929254302101</v>
      </c>
      <c r="KW39" s="12">
        <f>VLOOKUP($IF39,Data!$B:$CP,Daily!KW$10,0)/VLOOKUP($IF38,Data!$B:$CP,Daily!KW$10,0)</f>
        <v>0.98388509371168331</v>
      </c>
      <c r="KX39" s="12">
        <f>VLOOKUP($IF39,Data!$B:$CP,Daily!KX$10,0)/VLOOKUP($IF38,Data!$B:$CP,Daily!KX$10,0)</f>
        <v>0.98769230769230765</v>
      </c>
      <c r="KY39" s="12">
        <f>VLOOKUP($IF39,Data!$B:$CP,Daily!KY$10,0)/VLOOKUP($IF38,Data!$B:$CP,Daily!KY$10,0)</f>
        <v>0.988580015026296</v>
      </c>
      <c r="KZ39" s="12">
        <f>VLOOKUP($IF39,Data!$B:$CP,Daily!KZ$10,0)/VLOOKUP($IF38,Data!$B:$CP,Daily!KZ$10,0)</f>
        <v>0.98841929321872013</v>
      </c>
      <c r="LA39" s="12">
        <f>VLOOKUP($IF39,Data!$B:$CP,Daily!LA$10,0)/VLOOKUP($IF38,Data!$B:$CP,Daily!LA$10,0)</f>
        <v>0.99145833333333333</v>
      </c>
      <c r="LB39" s="12">
        <f>VLOOKUP($IF39,Data!$B:$CP,Daily!LB$10,0)/VLOOKUP($IF38,Data!$B:$CP,Daily!LB$10,0)</f>
        <v>0.98878540201482612</v>
      </c>
      <c r="LC39" s="12">
        <f>VLOOKUP($IF39,Data!$B:$CP,Daily!LC$10,0)/VLOOKUP($IF38,Data!$B:$CP,Daily!LC$10,0)</f>
        <v>0.98366477272727271</v>
      </c>
      <c r="LD39" s="12">
        <f>VLOOKUP($IF39,Data!$B:$CP,Daily!LD$10,0)/VLOOKUP($IF38,Data!$B:$CP,Daily!LD$10,0)</f>
        <v>0.98375920311823295</v>
      </c>
      <c r="LE39" s="12">
        <f>VLOOKUP($IF39,Data!$B:$CP,Daily!LE$10,0)/VLOOKUP($IF38,Data!$B:$CP,Daily!LE$10,0)</f>
        <v>0.97766540244416356</v>
      </c>
      <c r="LF39" s="12">
        <f>VLOOKUP($IF39,Data!$B:$CP,Daily!LF$10,0)/VLOOKUP($IF38,Data!$B:$CP,Daily!LF$10,0)</f>
        <v>0.98774686463889294</v>
      </c>
      <c r="LG39" s="12">
        <f>VLOOKUP($IF39,Data!$B:$CP,Daily!LG$10,0)/VLOOKUP($IF38,Data!$B:$CP,Daily!LG$10,0)</f>
        <v>0.99079361379792563</v>
      </c>
      <c r="LH39" s="12">
        <f>VLOOKUP($IF39,Data!$B:$CP,Daily!LH$10,0)/VLOOKUP($IF38,Data!$B:$CP,Daily!LH$10,0)</f>
        <v>0.99040767386091122</v>
      </c>
      <c r="LI39" s="12">
        <f>VLOOKUP($IF39,Data!$B:$CP,Daily!LI$10,0)/VLOOKUP($IF38,Data!$B:$CP,Daily!LI$10,0)</f>
        <v>0.98656687775858765</v>
      </c>
      <c r="LJ39" s="12">
        <f>VLOOKUP($IF39,Data!$B:$CP,Daily!LJ$10,0)/VLOOKUP($IF38,Data!$B:$CP,Daily!LJ$10,0)</f>
        <v>0.98647703427372346</v>
      </c>
      <c r="LK39" s="12">
        <f>VLOOKUP($IF39,Data!$B:$CP,Daily!LK$10,0)/VLOOKUP($IF38,Data!$B:$CP,Daily!LK$10,0)</f>
        <v>0.9800934389599838</v>
      </c>
      <c r="LL39" s="12">
        <f>VLOOKUP($IF39,Data!$B:$CP,Daily!LL$10,0)/VLOOKUP($IF38,Data!$B:$CP,Daily!LL$10,0)</f>
        <v>0.9857002938295788</v>
      </c>
      <c r="LM39" s="12">
        <f>VLOOKUP($IF39,Data!$B:$CP,Daily!LM$10,0)/VLOOKUP($IF38,Data!$B:$CP,Daily!LM$10,0)</f>
        <v>0.98862293144208035</v>
      </c>
      <c r="LN39" s="12">
        <f>VLOOKUP($IF39,Data!$B:$CP,Daily!LN$10,0)/VLOOKUP($IF38,Data!$B:$CP,Daily!LN$10,0)</f>
        <v>0.98547835990888377</v>
      </c>
      <c r="LO39" s="12">
        <f>VLOOKUP($IF39,Data!$B:$CP,Daily!LO$10,0)/VLOOKUP($IF38,Data!$B:$CP,Daily!LO$10,0)</f>
        <v>0.9922612950950267</v>
      </c>
      <c r="LP39" s="12">
        <f>VLOOKUP($IF39,Data!$B:$CP,Daily!LP$10,0)/VLOOKUP($IF38,Data!$B:$CP,Daily!LP$10,0)</f>
        <v>0.98514354547279659</v>
      </c>
      <c r="LQ39" s="12">
        <f>VLOOKUP($IF39,Data!$B:$CP,Daily!LQ$10,0)/VLOOKUP($IF38,Data!$B:$CP,Daily!LQ$10,0)</f>
        <v>0.98363132712163182</v>
      </c>
      <c r="LR39" s="12">
        <f>VLOOKUP($IF39,Data!$B:$CP,Daily!LR$10,0)/VLOOKUP($IF38,Data!$B:$CP,Daily!LR$10,0)</f>
        <v>0.98347790169351512</v>
      </c>
      <c r="LS39" s="12">
        <f>VLOOKUP($IF39,Data!$B:$CP,Daily!LS$10,0)/VLOOKUP($IF38,Data!$B:$CP,Daily!LS$10,0)</f>
        <v>0.98555634807417969</v>
      </c>
      <c r="LU39" s="40">
        <f t="shared" si="266"/>
        <v>0.98388509371168331</v>
      </c>
      <c r="LV39" s="40">
        <f t="shared" si="267"/>
        <v>0.98852553069420535</v>
      </c>
      <c r="LW39" s="40">
        <f t="shared" ref="LW39:LW54" si="320">LV39-LU39</f>
        <v>4.6404369825220337E-3</v>
      </c>
      <c r="LX39" s="40">
        <f t="shared" ref="LX39:LX54" si="321">LV39+(0.75*LW39)</f>
        <v>0.9920058584310969</v>
      </c>
      <c r="LY39" s="40">
        <f t="shared" ref="LY39:LY54" si="322">LU39-(0.75*LW39)</f>
        <v>0.98040476597479176</v>
      </c>
      <c r="LZ39" s="45"/>
      <c r="MA39" s="12">
        <f t="shared" ref="MA39:MA41" si="323">_xlfn.STDEV.P(JL39:LS39)</f>
        <v>7.7408377022329909E-3</v>
      </c>
      <c r="MB39" s="12">
        <f t="shared" ref="MB39:MB54" si="324">SUMPRODUCT(LL39:LR39,LL$36:LR$36)/SUM(LL$36:LR$36)</f>
        <v>0.98670311285500922</v>
      </c>
      <c r="MC39" s="12">
        <f t="shared" ref="MC39:MC54" si="325">SUMPRODUCT(KP39:LR39,KP$36:LR$36)/SUM(KP$36:LR$36)</f>
        <v>0.9865325298744595</v>
      </c>
      <c r="MD39" s="1"/>
    </row>
    <row r="40" spans="4:342" x14ac:dyDescent="0.35">
      <c r="D40" s="103" t="s">
        <v>373</v>
      </c>
      <c r="E40" s="87" t="str">
        <f>VLOOKUP($D40,'Metric Nature'!$C:$D,2,0)&amp;IF(($F40&lt;(EA40)),"Below",IF(($F40&gt;(DZ40)),"Above","Within"))</f>
        <v>NegativeWithin</v>
      </c>
      <c r="F40" s="48">
        <f t="shared" si="269"/>
        <v>0</v>
      </c>
      <c r="G40" s="77">
        <f t="shared" si="191"/>
        <v>1.4913003526963484E-5</v>
      </c>
      <c r="H40" s="48">
        <f t="shared" si="247"/>
        <v>-1</v>
      </c>
      <c r="I40" s="74">
        <f t="shared" si="270"/>
        <v>9.1110672386648377E-6</v>
      </c>
      <c r="J40" s="48">
        <f t="shared" si="248"/>
        <v>-1</v>
      </c>
      <c r="K40" s="48">
        <f t="shared" si="249"/>
        <v>1.440267090339319E-5</v>
      </c>
      <c r="L40" s="50"/>
      <c r="M40" s="53" t="str">
        <f>VLOOKUP($D40,'Metric Nature'!$C:$D,2,0)&amp;IF(($N40&lt;(HZ40)),"Below",IF(($N40&gt;(HY40)),"Above","Within"))</f>
        <v>NegativeWithin</v>
      </c>
      <c r="N40" s="48">
        <f t="shared" si="250"/>
        <v>0</v>
      </c>
      <c r="O40" s="49">
        <f t="shared" si="311"/>
        <v>1.9460130041268854E-5</v>
      </c>
      <c r="P40" s="55">
        <f t="shared" si="312"/>
        <v>-1</v>
      </c>
      <c r="Q40" s="49">
        <f t="shared" si="313"/>
        <v>1.1909532852295786E-5</v>
      </c>
      <c r="R40" s="48">
        <f t="shared" si="252"/>
        <v>-1</v>
      </c>
      <c r="S40" s="48">
        <f t="shared" si="273"/>
        <v>1.8740128283910996E-9</v>
      </c>
      <c r="T40" s="50"/>
      <c r="U40" s="53" t="str">
        <f>VLOOKUP($D40,'Metric Nature'!$C:$D,2,0)&amp;IF(($V40&lt;(LY40)),"Below",IF(($V40&gt;(LX40)),"Above","Within"))</f>
        <v>NegativeWithin</v>
      </c>
      <c r="V40" s="48">
        <f t="shared" si="253"/>
        <v>0</v>
      </c>
      <c r="W40" s="49">
        <f t="shared" si="274"/>
        <v>0</v>
      </c>
      <c r="X40" s="48">
        <f t="shared" si="254"/>
        <v>0</v>
      </c>
      <c r="Y40" s="49">
        <f t="shared" si="275"/>
        <v>0</v>
      </c>
      <c r="Z40" s="48">
        <f t="shared" si="255"/>
        <v>0</v>
      </c>
      <c r="AA40" s="48">
        <f t="shared" si="276"/>
        <v>0</v>
      </c>
      <c r="AB40" s="50"/>
      <c r="AC40" s="46"/>
      <c r="AD40" s="1"/>
      <c r="AE40" s="1"/>
      <c r="AF40" s="1"/>
      <c r="AG40" s="1"/>
      <c r="AH40" s="1"/>
      <c r="AI40" s="7" t="s">
        <v>373</v>
      </c>
      <c r="AJ40" s="12">
        <f>(VLOOKUP($EG40,Data!$B:$CP,Daily!EI$10,0)+VLOOKUP($IF40,Data!$B:$CP,Daily!IH$10,0))/(VLOOKUP($EG37,Data!$B:$CP,Daily!EI$10,0)+VLOOKUP($IF37,Data!$B:$CP,Daily!IH$10,0))</f>
        <v>2.7130415909275891E-5</v>
      </c>
      <c r="AK40" s="12">
        <f>(VLOOKUP($EG40,Data!$B:$CP,Daily!EJ$10,0)+VLOOKUP($IF40,Data!$B:$CP,Daily!II$10,0))/(VLOOKUP($EG37,Data!$B:$CP,Daily!EJ$10,0)+VLOOKUP($IF37,Data!$B:$CP,Daily!II$10,0))</f>
        <v>0</v>
      </c>
      <c r="AL40" s="12">
        <f>(VLOOKUP($EG40,Data!$B:$CP,Daily!EK$10,0)+VLOOKUP($IF40,Data!$B:$CP,Daily!IJ$10,0))/(VLOOKUP($EG37,Data!$B:$CP,Daily!EK$10,0)+VLOOKUP($IF37,Data!$B:$CP,Daily!IJ$10,0))</f>
        <v>3.7455989212675104E-5</v>
      </c>
      <c r="AM40" s="12">
        <f>(VLOOKUP($EG40,Data!$B:$CP,Daily!EL$10,0)+VLOOKUP($IF40,Data!$B:$CP,Daily!IK$10,0))/(VLOOKUP($EG37,Data!$B:$CP,Daily!EL$10,0)+VLOOKUP($IF37,Data!$B:$CP,Daily!IK$10,0))</f>
        <v>3.9481996209728361E-5</v>
      </c>
      <c r="AN40" s="12">
        <f>(VLOOKUP($EG40,Data!$B:$CP,Daily!EM$10,0)+VLOOKUP($IF40,Data!$B:$CP,Daily!IL$10,0))/(VLOOKUP($EG37,Data!$B:$CP,Daily!EM$10,0)+VLOOKUP($IF37,Data!$B:$CP,Daily!IL$10,0))</f>
        <v>0</v>
      </c>
      <c r="AO40" s="12">
        <f>(VLOOKUP($EG40,Data!$B:$CP,Daily!EN$10,0)+VLOOKUP($IF40,Data!$B:$CP,Daily!IM$10,0))/(VLOOKUP($EG37,Data!$B:$CP,Daily!EN$10,0)+VLOOKUP($IF37,Data!$B:$CP,Daily!IM$10,0))</f>
        <v>0</v>
      </c>
      <c r="AP40" s="12">
        <f>(VLOOKUP($EG40,Data!$B:$CP,Daily!EO$10,0)+VLOOKUP($IF40,Data!$B:$CP,Daily!IN$10,0))/(VLOOKUP($EG37,Data!$B:$CP,Daily!EO$10,0)+VLOOKUP($IF37,Data!$B:$CP,Daily!IN$10,0))</f>
        <v>0</v>
      </c>
      <c r="AQ40" s="12">
        <f>(VLOOKUP($EG40,Data!$B:$CP,Daily!EP$10,0)+VLOOKUP($IF40,Data!$B:$CP,Daily!IO$10,0))/(VLOOKUP($EG37,Data!$B:$CP,Daily!EP$10,0)+VLOOKUP($IF37,Data!$B:$CP,Daily!IO$10,0))</f>
        <v>0</v>
      </c>
      <c r="AR40" s="12">
        <f>(VLOOKUP($EG40,Data!$B:$CP,Daily!EQ$10,0)+VLOOKUP($IF40,Data!$B:$CP,Daily!IP$10,0))/(VLOOKUP($EG37,Data!$B:$CP,Daily!EQ$10,0)+VLOOKUP($IF37,Data!$B:$CP,Daily!IP$10,0))</f>
        <v>0</v>
      </c>
      <c r="AS40" s="12">
        <f>(VLOOKUP($EG40,Data!$B:$CP,Daily!ER$10,0)+VLOOKUP($IF40,Data!$B:$CP,Daily!IQ$10,0))/(VLOOKUP($EG37,Data!$B:$CP,Daily!ER$10,0)+VLOOKUP($IF37,Data!$B:$CP,Daily!IQ$10,0))</f>
        <v>4.2876130857951381E-5</v>
      </c>
      <c r="AT40" s="12">
        <f>(VLOOKUP($EG40,Data!$B:$CP,Daily!ES$10,0)+VLOOKUP($IF40,Data!$B:$CP,Daily!IR$10,0))/(VLOOKUP($EG37,Data!$B:$CP,Daily!ES$10,0)+VLOOKUP($IF37,Data!$B:$CP,Daily!IR$10,0))</f>
        <v>0</v>
      </c>
      <c r="AU40" s="12">
        <f>(VLOOKUP($EG40,Data!$B:$CP,Daily!ET$10,0)+VLOOKUP($IF40,Data!$B:$CP,Daily!IS$10,0))/(VLOOKUP($EG37,Data!$B:$CP,Daily!ET$10,0)+VLOOKUP($IF37,Data!$B:$CP,Daily!IS$10,0))</f>
        <v>0</v>
      </c>
      <c r="AV40" s="12">
        <f>(VLOOKUP($EG40,Data!$B:$CP,Daily!EU$10,0)+VLOOKUP($IF40,Data!$B:$CP,Daily!IT$10,0))/(VLOOKUP($EG37,Data!$B:$CP,Daily!EU$10,0)+VLOOKUP($IF37,Data!$B:$CP,Daily!IT$10,0))</f>
        <v>0</v>
      </c>
      <c r="AW40" s="12">
        <f>(VLOOKUP($EG40,Data!$B:$CP,Daily!EV$10,0)+VLOOKUP($IF40,Data!$B:$CP,Daily!IU$10,0))/(VLOOKUP($EG37,Data!$B:$CP,Daily!EV$10,0)+VLOOKUP($IF37,Data!$B:$CP,Daily!IU$10,0))</f>
        <v>0</v>
      </c>
      <c r="AX40" s="12">
        <f>(VLOOKUP($EG40,Data!$B:$CP,Daily!EW$10,0)+VLOOKUP($IF40,Data!$B:$CP,Daily!IV$10,0))/(VLOOKUP($EG37,Data!$B:$CP,Daily!EW$10,0)+VLOOKUP($IF37,Data!$B:$CP,Daily!IV$10,0))</f>
        <v>0</v>
      </c>
      <c r="AY40" s="12">
        <f>(VLOOKUP($EG40,Data!$B:$CP,Daily!EX$10,0)+VLOOKUP($IF40,Data!$B:$CP,Daily!IW$10,0))/(VLOOKUP($EG37,Data!$B:$CP,Daily!EX$10,0)+VLOOKUP($IF37,Data!$B:$CP,Daily!IW$10,0))</f>
        <v>2.0941531244764618E-5</v>
      </c>
      <c r="AZ40" s="12">
        <f>(VLOOKUP($EG40,Data!$B:$CP,Daily!EY$10,0)+VLOOKUP($IF40,Data!$B:$CP,Daily!IX$10,0))/(VLOOKUP($EG37,Data!$B:$CP,Daily!EY$10,0)+VLOOKUP($IF37,Data!$B:$CP,Daily!IX$10,0))</f>
        <v>0</v>
      </c>
      <c r="BA40" s="12">
        <f>(VLOOKUP($EG40,Data!$B:$CP,Daily!EZ$10,0)+VLOOKUP($IF40,Data!$B:$CP,Daily!IY$10,0))/(VLOOKUP($EG37,Data!$B:$CP,Daily!EZ$10,0)+VLOOKUP($IF37,Data!$B:$CP,Daily!IY$10,0))</f>
        <v>0</v>
      </c>
      <c r="BB40" s="12">
        <f>(VLOOKUP($EG40,Data!$B:$CP,Daily!FA$10,0)+VLOOKUP($IF40,Data!$B:$CP,Daily!IZ$10,0))/(VLOOKUP($EG37,Data!$B:$CP,Daily!FA$10,0)+VLOOKUP($IF37,Data!$B:$CP,Daily!IZ$10,0))</f>
        <v>0</v>
      </c>
      <c r="BC40" s="12">
        <f>(VLOOKUP($EG40,Data!$B:$CP,Daily!FB$10,0)+VLOOKUP($IF40,Data!$B:$CP,Daily!JA$10,0))/(VLOOKUP($EG37,Data!$B:$CP,Daily!FB$10,0)+VLOOKUP($IF37,Data!$B:$CP,Daily!JA$10,0))</f>
        <v>0</v>
      </c>
      <c r="BD40" s="12">
        <f>(VLOOKUP($EG40,Data!$B:$CP,Daily!FC$10,0)+VLOOKUP($IF40,Data!$B:$CP,Daily!JB$10,0))/(VLOOKUP($EG37,Data!$B:$CP,Daily!FC$10,0)+VLOOKUP($IF37,Data!$B:$CP,Daily!JB$10,0))</f>
        <v>0</v>
      </c>
      <c r="BE40" s="12">
        <f>(VLOOKUP($EG40,Data!$B:$CP,Daily!FD$10,0)+VLOOKUP($IF40,Data!$B:$CP,Daily!JC$10,0))/(VLOOKUP($EG37,Data!$B:$CP,Daily!FD$10,0)+VLOOKUP($IF37,Data!$B:$CP,Daily!JC$10,0))</f>
        <v>0</v>
      </c>
      <c r="BF40" s="12">
        <f>(VLOOKUP($EG40,Data!$B:$CP,Daily!FE$10,0)+VLOOKUP($IF40,Data!$B:$CP,Daily!JD$10,0))/(VLOOKUP($EG37,Data!$B:$CP,Daily!FE$10,0)+VLOOKUP($IF37,Data!$B:$CP,Daily!JD$10,0))</f>
        <v>0</v>
      </c>
      <c r="BG40" s="12">
        <f>(VLOOKUP($EG40,Data!$B:$CP,Daily!FF$10,0)+VLOOKUP($IF40,Data!$B:$CP,Daily!JE$10,0))/(VLOOKUP($EG37,Data!$B:$CP,Daily!FF$10,0)+VLOOKUP($IF37,Data!$B:$CP,Daily!JE$10,0))</f>
        <v>0</v>
      </c>
      <c r="BH40" s="12">
        <f>(VLOOKUP($EG40,Data!$B:$CP,Daily!FG$10,0)+VLOOKUP($IF40,Data!$B:$CP,Daily!JF$10,0))/(VLOOKUP($EG37,Data!$B:$CP,Daily!FG$10,0)+VLOOKUP($IF37,Data!$B:$CP,Daily!JF$10,0))</f>
        <v>0</v>
      </c>
      <c r="BI40" s="12">
        <f>(VLOOKUP($EG40,Data!$B:$CP,Daily!FH$10,0)+VLOOKUP($IF40,Data!$B:$CP,Daily!JG$10,0))/(VLOOKUP($EG37,Data!$B:$CP,Daily!FH$10,0)+VLOOKUP($IF37,Data!$B:$CP,Daily!JG$10,0))</f>
        <v>0</v>
      </c>
      <c r="BJ40" s="12">
        <f>(VLOOKUP($EG40,Data!$B:$CP,Daily!FI$10,0)+VLOOKUP($IF40,Data!$B:$CP,Daily!JH$10,0))/(VLOOKUP($EG37,Data!$B:$CP,Daily!FI$10,0)+VLOOKUP($IF37,Data!$B:$CP,Daily!JH$10,0))</f>
        <v>3.8194179207088839E-5</v>
      </c>
      <c r="BK40" s="12">
        <f>(VLOOKUP($EG40,Data!$B:$CP,Daily!FJ$10,0)+VLOOKUP($IF40,Data!$B:$CP,Daily!JI$10,0))/(VLOOKUP($EG37,Data!$B:$CP,Daily!FJ$10,0)+VLOOKUP($IF37,Data!$B:$CP,Daily!JI$10,0))</f>
        <v>0</v>
      </c>
      <c r="BL40" s="12">
        <f>(VLOOKUP($EG40,Data!$B:$CP,Daily!FK$10,0)+VLOOKUP($IF40,Data!$B:$CP,Daily!JJ$10,0))/(VLOOKUP($EG37,Data!$B:$CP,Daily!FK$10,0)+VLOOKUP($IF37,Data!$B:$CP,Daily!JJ$10,0))</f>
        <v>3.0574494756474148E-5</v>
      </c>
      <c r="BM40" s="12">
        <f>(VLOOKUP($EG40,Data!$B:$CP,Daily!FL$10,0)+VLOOKUP($IF40,Data!$B:$CP,Daily!JK$10,0))/(VLOOKUP($EG37,Data!$B:$CP,Daily!FL$10,0)+VLOOKUP($IF37,Data!$B:$CP,Daily!JK$10,0))</f>
        <v>0</v>
      </c>
      <c r="BN40" s="12">
        <f>(VLOOKUP($EG40,Data!$B:$CP,Daily!FM$10,0)+VLOOKUP($IF40,Data!$B:$CP,Daily!JL$10,0))/(VLOOKUP($EG37,Data!$B:$CP,Daily!FM$10,0)+VLOOKUP($IF37,Data!$B:$CP,Daily!JL$10,0))</f>
        <v>0</v>
      </c>
      <c r="BO40" s="12">
        <f>(VLOOKUP($EG40,Data!$B:$CP,Daily!FN$10,0)+VLOOKUP($IF40,Data!$B:$CP,Daily!JM$10,0))/(VLOOKUP($EG37,Data!$B:$CP,Daily!FN$10,0)+VLOOKUP($IF37,Data!$B:$CP,Daily!JM$10,0))</f>
        <v>0</v>
      </c>
      <c r="BP40" s="12">
        <f>(VLOOKUP($EG40,Data!$B:$CP,Daily!FO$10,0)+VLOOKUP($IF40,Data!$B:$CP,Daily!JN$10,0))/(VLOOKUP($EG37,Data!$B:$CP,Daily!FO$10,0)+VLOOKUP($IF37,Data!$B:$CP,Daily!JN$10,0))</f>
        <v>0</v>
      </c>
      <c r="BQ40" s="12">
        <f>(VLOOKUP($EG40,Data!$B:$CP,Daily!FP$10,0)+VLOOKUP($IF40,Data!$B:$CP,Daily!JO$10,0))/(VLOOKUP($EG37,Data!$B:$CP,Daily!FP$10,0)+VLOOKUP($IF37,Data!$B:$CP,Daily!JO$10,0))</f>
        <v>2.5482900973446817E-5</v>
      </c>
      <c r="BR40" s="12">
        <f>(VLOOKUP($EG40,Data!$B:$CP,Daily!FQ$10,0)+VLOOKUP($IF40,Data!$B:$CP,Daily!JP$10,0))/(VLOOKUP($EG37,Data!$B:$CP,Daily!FQ$10,0)+VLOOKUP($IF37,Data!$B:$CP,Daily!JP$10,0))</f>
        <v>0</v>
      </c>
      <c r="BS40" s="12">
        <f>(VLOOKUP($EG40,Data!$B:$CP,Daily!FR$10,0)+VLOOKUP($IF40,Data!$B:$CP,Daily!JQ$10,0))/(VLOOKUP($EG37,Data!$B:$CP,Daily!FR$10,0)+VLOOKUP($IF37,Data!$B:$CP,Daily!JQ$10,0))</f>
        <v>0</v>
      </c>
      <c r="BT40" s="12">
        <f>(VLOOKUP($EG40,Data!$B:$CP,Daily!FS$10,0)+VLOOKUP($IF40,Data!$B:$CP,Daily!JR$10,0))/(VLOOKUP($EG37,Data!$B:$CP,Daily!FS$10,0)+VLOOKUP($IF37,Data!$B:$CP,Daily!JR$10,0))</f>
        <v>0</v>
      </c>
      <c r="BU40" s="12">
        <f>(VLOOKUP($EG40,Data!$B:$CP,Daily!FT$10,0)+VLOOKUP($IF40,Data!$B:$CP,Daily!JS$10,0))/(VLOOKUP($EG37,Data!$B:$CP,Daily!FT$10,0)+VLOOKUP($IF37,Data!$B:$CP,Daily!JS$10,0))</f>
        <v>0</v>
      </c>
      <c r="BV40" s="12">
        <f>(VLOOKUP($EG40,Data!$B:$CP,Daily!FU$10,0)+VLOOKUP($IF40,Data!$B:$CP,Daily!JT$10,0))/(VLOOKUP($EG37,Data!$B:$CP,Daily!FU$10,0)+VLOOKUP($IF37,Data!$B:$CP,Daily!JT$10,0))</f>
        <v>0</v>
      </c>
      <c r="BW40" s="12">
        <f>(VLOOKUP($EG40,Data!$B:$CP,Daily!FV$10,0)+VLOOKUP($IF40,Data!$B:$CP,Daily!JU$10,0))/(VLOOKUP($EG37,Data!$B:$CP,Daily!FV$10,0)+VLOOKUP($IF37,Data!$B:$CP,Daily!JU$10,0))</f>
        <v>0</v>
      </c>
      <c r="BX40" s="12">
        <f>(VLOOKUP($EG40,Data!$B:$CP,Daily!FW$10,0)+VLOOKUP($IF40,Data!$B:$CP,Daily!JV$10,0))/(VLOOKUP($EG37,Data!$B:$CP,Daily!FW$10,0)+VLOOKUP($IF37,Data!$B:$CP,Daily!JV$10,0))</f>
        <v>3.694399290675336E-5</v>
      </c>
      <c r="BY40" s="12">
        <f>(VLOOKUP($EG40,Data!$B:$CP,Daily!FX$10,0)+VLOOKUP($IF40,Data!$B:$CP,Daily!JW$10,0))/(VLOOKUP($EG37,Data!$B:$CP,Daily!FX$10,0)+VLOOKUP($IF37,Data!$B:$CP,Daily!JW$10,0))</f>
        <v>0</v>
      </c>
      <c r="BZ40" s="12">
        <f>(VLOOKUP($EG40,Data!$B:$CP,Daily!FY$10,0)+VLOOKUP($IF40,Data!$B:$CP,Daily!JX$10,0))/(VLOOKUP($EG37,Data!$B:$CP,Daily!FY$10,0)+VLOOKUP($IF37,Data!$B:$CP,Daily!JX$10,0))</f>
        <v>0</v>
      </c>
      <c r="CA40" s="12">
        <f>(VLOOKUP($EG40,Data!$B:$CP,Daily!FZ$10,0)+VLOOKUP($IF40,Data!$B:$CP,Daily!JY$10,0))/(VLOOKUP($EG37,Data!$B:$CP,Daily!FZ$10,0)+VLOOKUP($IF37,Data!$B:$CP,Daily!JY$10,0))</f>
        <v>2.1403193356448784E-5</v>
      </c>
      <c r="CB40" s="12">
        <f>(VLOOKUP($EG40,Data!$B:$CP,Daily!GA$10,0)+VLOOKUP($IF40,Data!$B:$CP,Daily!JZ$10,0))/(VLOOKUP($EG37,Data!$B:$CP,Daily!GA$10,0)+VLOOKUP($IF37,Data!$B:$CP,Daily!JZ$10,0))</f>
        <v>0</v>
      </c>
      <c r="CC40" s="12">
        <f>(VLOOKUP($EG40,Data!$B:$CP,Daily!GB$10,0)+VLOOKUP($IF40,Data!$B:$CP,Daily!KA$10,0))/(VLOOKUP($EG37,Data!$B:$CP,Daily!GB$10,0)+VLOOKUP($IF37,Data!$B:$CP,Daily!KA$10,0))</f>
        <v>0</v>
      </c>
      <c r="CD40" s="12">
        <f>(VLOOKUP($EG40,Data!$B:$CP,Daily!GC$10,0)+VLOOKUP($IF40,Data!$B:$CP,Daily!KB$10,0))/(VLOOKUP($EG37,Data!$B:$CP,Daily!GC$10,0)+VLOOKUP($IF37,Data!$B:$CP,Daily!KB$10,0))</f>
        <v>0</v>
      </c>
      <c r="CE40" s="12">
        <f>(VLOOKUP($EG40,Data!$B:$CP,Daily!GD$10,0)+VLOOKUP($IF40,Data!$B:$CP,Daily!KC$10,0))/(VLOOKUP($EG37,Data!$B:$CP,Daily!GD$10,0)+VLOOKUP($IF37,Data!$B:$CP,Daily!KC$10,0))</f>
        <v>3.4123869646817949E-5</v>
      </c>
      <c r="CF40" s="12">
        <f>(VLOOKUP($EG40,Data!$B:$CP,Daily!GE$10,0)+VLOOKUP($IF40,Data!$B:$CP,Daily!KD$10,0))/(VLOOKUP($EG37,Data!$B:$CP,Daily!GE$10,0)+VLOOKUP($IF37,Data!$B:$CP,Daily!KD$10,0))</f>
        <v>0</v>
      </c>
      <c r="CG40" s="12">
        <f>(VLOOKUP($EG40,Data!$B:$CP,Daily!GF$10,0)+VLOOKUP($IF40,Data!$B:$CP,Daily!KE$10,0))/(VLOOKUP($EG37,Data!$B:$CP,Daily!GF$10,0)+VLOOKUP($IF37,Data!$B:$CP,Daily!KE$10,0))</f>
        <v>0</v>
      </c>
      <c r="CH40" s="12">
        <f>(VLOOKUP($EG40,Data!$B:$CP,Daily!GG$10,0)+VLOOKUP($IF40,Data!$B:$CP,Daily!KF$10,0))/(VLOOKUP($EG37,Data!$B:$CP,Daily!GG$10,0)+VLOOKUP($IF37,Data!$B:$CP,Daily!KF$10,0))</f>
        <v>0</v>
      </c>
      <c r="CI40" s="12">
        <f>(VLOOKUP($EG40,Data!$B:$CP,Daily!GH$10,0)+VLOOKUP($IF40,Data!$B:$CP,Daily!KG$10,0))/(VLOOKUP($EG37,Data!$B:$CP,Daily!GH$10,0)+VLOOKUP($IF37,Data!$B:$CP,Daily!KG$10,0))</f>
        <v>0</v>
      </c>
      <c r="CJ40" s="12">
        <f>(VLOOKUP($EG40,Data!$B:$CP,Daily!GI$10,0)+VLOOKUP($IF40,Data!$B:$CP,Daily!KH$10,0))/(VLOOKUP($EG37,Data!$B:$CP,Daily!GI$10,0)+VLOOKUP($IF37,Data!$B:$CP,Daily!KH$10,0))</f>
        <v>0</v>
      </c>
      <c r="CK40" s="12">
        <f>(VLOOKUP($EG40,Data!$B:$CP,Daily!GJ$10,0)+VLOOKUP($IF40,Data!$B:$CP,Daily!KI$10,0))/(VLOOKUP($EG37,Data!$B:$CP,Daily!GJ$10,0)+VLOOKUP($IF37,Data!$B:$CP,Daily!KI$10,0))</f>
        <v>3.7309256426519421E-5</v>
      </c>
      <c r="CL40" s="12">
        <f>(VLOOKUP($EG40,Data!$B:$CP,Daily!GK$10,0)+VLOOKUP($IF40,Data!$B:$CP,Daily!KJ$10,0))/(VLOOKUP($EG37,Data!$B:$CP,Daily!GK$10,0)+VLOOKUP($IF37,Data!$B:$CP,Daily!KJ$10,0))</f>
        <v>0</v>
      </c>
      <c r="CM40" s="12">
        <f>(VLOOKUP($EG40,Data!$B:$CP,Daily!GL$10,0)+VLOOKUP($IF40,Data!$B:$CP,Daily!KK$10,0))/(VLOOKUP($EG37,Data!$B:$CP,Daily!GL$10,0)+VLOOKUP($IF37,Data!$B:$CP,Daily!KK$10,0))</f>
        <v>0</v>
      </c>
      <c r="CN40" s="12">
        <f>(VLOOKUP($EG40,Data!$B:$CP,Daily!GM$10,0)+VLOOKUP($IF40,Data!$B:$CP,Daily!KL$10,0))/(VLOOKUP($EG37,Data!$B:$CP,Daily!GM$10,0)+VLOOKUP($IF37,Data!$B:$CP,Daily!KL$10,0))</f>
        <v>0</v>
      </c>
      <c r="CO40" s="12">
        <f>(VLOOKUP($EG40,Data!$B:$CP,Daily!GN$10,0)+VLOOKUP($IF40,Data!$B:$CP,Daily!KM$10,0))/(VLOOKUP($EG37,Data!$B:$CP,Daily!GN$10,0)+VLOOKUP($IF37,Data!$B:$CP,Daily!KM$10,0))</f>
        <v>2.6438240270727579E-5</v>
      </c>
      <c r="CP40" s="12">
        <f>(VLOOKUP($EG40,Data!$B:$CP,Daily!GO$10,0)+VLOOKUP($IF40,Data!$B:$CP,Daily!KN$10,0))/(VLOOKUP($EG37,Data!$B:$CP,Daily!GO$10,0)+VLOOKUP($IF37,Data!$B:$CP,Daily!KN$10,0))</f>
        <v>0</v>
      </c>
      <c r="CQ40" s="12">
        <f>(VLOOKUP($EG40,Data!$B:$CP,Daily!GP$10,0)+VLOOKUP($IF40,Data!$B:$CP,Daily!KO$10,0))/(VLOOKUP($EG37,Data!$B:$CP,Daily!GP$10,0)+VLOOKUP($IF37,Data!$B:$CP,Daily!KO$10,0))</f>
        <v>0</v>
      </c>
      <c r="CR40" s="12">
        <f>(VLOOKUP($EG40,Data!$B:$CP,Daily!GQ$10,0)+VLOOKUP($IF40,Data!$B:$CP,Daily!KP$10,0))/(VLOOKUP($EG37,Data!$B:$CP,Daily!GQ$10,0)+VLOOKUP($IF37,Data!$B:$CP,Daily!KP$10,0))</f>
        <v>0</v>
      </c>
      <c r="CS40" s="12">
        <f>(VLOOKUP($EG40,Data!$B:$CP,Daily!GR$10,0)+VLOOKUP($IF40,Data!$B:$CP,Daily!KQ$10,0))/(VLOOKUP($EG37,Data!$B:$CP,Daily!GR$10,0)+VLOOKUP($IF37,Data!$B:$CP,Daily!KQ$10,0))</f>
        <v>0</v>
      </c>
      <c r="CT40" s="12">
        <f>(VLOOKUP($EG40,Data!$B:$CP,Daily!GS$10,0)+VLOOKUP($IF40,Data!$B:$CP,Daily!KR$10,0))/(VLOOKUP($EG37,Data!$B:$CP,Daily!GS$10,0)+VLOOKUP($IF37,Data!$B:$CP,Daily!KR$10,0))</f>
        <v>0</v>
      </c>
      <c r="CU40" s="12">
        <f>(VLOOKUP($EG40,Data!$B:$CP,Daily!GT$10,0)+VLOOKUP($IF40,Data!$B:$CP,Daily!KS$10,0))/(VLOOKUP($EG37,Data!$B:$CP,Daily!GT$10,0)+VLOOKUP($IF37,Data!$B:$CP,Daily!KS$10,0))</f>
        <v>0</v>
      </c>
      <c r="CV40" s="12">
        <f>(VLOOKUP($EG40,Data!$B:$CP,Daily!GU$10,0)+VLOOKUP($IF40,Data!$B:$CP,Daily!KT$10,0))/(VLOOKUP($EG37,Data!$B:$CP,Daily!GU$10,0)+VLOOKUP($IF37,Data!$B:$CP,Daily!KT$10,0))</f>
        <v>0</v>
      </c>
      <c r="CW40" s="12">
        <f>(VLOOKUP($EG40,Data!$B:$CP,Daily!GV$10,0)+VLOOKUP($IF40,Data!$B:$CP,Daily!KU$10,0))/(VLOOKUP($EG37,Data!$B:$CP,Daily!GV$10,0)+VLOOKUP($IF37,Data!$B:$CP,Daily!KU$10,0))</f>
        <v>0</v>
      </c>
      <c r="CX40" s="12">
        <f>(VLOOKUP($EG40,Data!$B:$CP,Daily!GW$10,0)+VLOOKUP($IF40,Data!$B:$CP,Daily!KV$10,0))/(VLOOKUP($EG37,Data!$B:$CP,Daily!GW$10,0)+VLOOKUP($IF37,Data!$B:$CP,Daily!KV$10,0))</f>
        <v>3.9032006245120999E-5</v>
      </c>
      <c r="CY40" s="12">
        <f>(VLOOKUP($EG40,Data!$B:$CP,Daily!GX$10,0)+VLOOKUP($IF40,Data!$B:$CP,Daily!KW$10,0))/(VLOOKUP($EG37,Data!$B:$CP,Daily!GX$10,0)+VLOOKUP($IF37,Data!$B:$CP,Daily!KW$10,0))</f>
        <v>0</v>
      </c>
      <c r="CZ40" s="12">
        <f>(VLOOKUP($EG40,Data!$B:$CP,Daily!GY$10,0)+VLOOKUP($IF40,Data!$B:$CP,Daily!KX$10,0))/(VLOOKUP($EG37,Data!$B:$CP,Daily!GY$10,0)+VLOOKUP($IF37,Data!$B:$CP,Daily!KX$10,0))</f>
        <v>0</v>
      </c>
      <c r="DA40" s="12">
        <f>(VLOOKUP($EG40,Data!$B:$CP,Daily!GZ$10,0)+VLOOKUP($IF40,Data!$B:$CP,Daily!KY$10,0))/(VLOOKUP($EG37,Data!$B:$CP,Daily!GZ$10,0)+VLOOKUP($IF37,Data!$B:$CP,Daily!KY$10,0))</f>
        <v>3.1719850282306667E-5</v>
      </c>
      <c r="DB40" s="12">
        <f>(VLOOKUP($EG40,Data!$B:$CP,Daily!HA$10,0)+VLOOKUP($IF40,Data!$B:$CP,Daily!KZ$10,0))/(VLOOKUP($EG37,Data!$B:$CP,Daily!HA$10,0)+VLOOKUP($IF37,Data!$B:$CP,Daily!KZ$10,0))</f>
        <v>0</v>
      </c>
      <c r="DC40" s="12">
        <f>(VLOOKUP($EG40,Data!$B:$CP,Daily!HB$10,0)+VLOOKUP($IF40,Data!$B:$CP,Daily!LA$10,0))/(VLOOKUP($EG37,Data!$B:$CP,Daily!HB$10,0)+VLOOKUP($IF37,Data!$B:$CP,Daily!LA$10,0))</f>
        <v>0</v>
      </c>
      <c r="DD40" s="12">
        <f>(VLOOKUP($EG40,Data!$B:$CP,Daily!HC$10,0)+VLOOKUP($IF40,Data!$B:$CP,Daily!LB$10,0))/(VLOOKUP($EG37,Data!$B:$CP,Daily!HC$10,0)+VLOOKUP($IF37,Data!$B:$CP,Daily!LB$10,0))</f>
        <v>0</v>
      </c>
      <c r="DE40" s="12">
        <f>(VLOOKUP($EG40,Data!$B:$CP,Daily!HD$10,0)+VLOOKUP($IF40,Data!$B:$CP,Daily!LC$10,0))/(VLOOKUP($EG37,Data!$B:$CP,Daily!HD$10,0)+VLOOKUP($IF37,Data!$B:$CP,Daily!LC$10,0))</f>
        <v>0</v>
      </c>
      <c r="DF40" s="12">
        <f>(VLOOKUP($EG40,Data!$B:$CP,Daily!HE$10,0)+VLOOKUP($IF40,Data!$B:$CP,Daily!LD$10,0))/(VLOOKUP($EG37,Data!$B:$CP,Daily!HE$10,0)+VLOOKUP($IF37,Data!$B:$CP,Daily!LD$10,0))</f>
        <v>0</v>
      </c>
      <c r="DG40" s="12">
        <f>(VLOOKUP($EG40,Data!$B:$CP,Daily!HF$10,0)+VLOOKUP($IF40,Data!$B:$CP,Daily!LE$10,0))/(VLOOKUP($EG37,Data!$B:$CP,Daily!HF$10,0)+VLOOKUP($IF37,Data!$B:$CP,Daily!LE$10,0))</f>
        <v>0</v>
      </c>
      <c r="DH40" s="12">
        <f>(VLOOKUP($EG40,Data!$B:$CP,Daily!HG$10,0)+VLOOKUP($IF40,Data!$B:$CP,Daily!LF$10,0))/(VLOOKUP($EG37,Data!$B:$CP,Daily!HG$10,0)+VLOOKUP($IF37,Data!$B:$CP,Daily!LF$10,0))</f>
        <v>3.0223350560643152E-5</v>
      </c>
      <c r="DI40" s="12">
        <f>(VLOOKUP($EG40,Data!$B:$CP,Daily!HH$10,0)+VLOOKUP($IF40,Data!$B:$CP,Daily!LG$10,0))/(VLOOKUP($EG37,Data!$B:$CP,Daily!HH$10,0)+VLOOKUP($IF37,Data!$B:$CP,Daily!LG$10,0))</f>
        <v>2.3953817040745443E-5</v>
      </c>
      <c r="DJ40" s="12">
        <f>(VLOOKUP($EG40,Data!$B:$CP,Daily!HI$10,0)+VLOOKUP($IF40,Data!$B:$CP,Daily!LH$10,0))/(VLOOKUP($EG37,Data!$B:$CP,Daily!HI$10,0)+VLOOKUP($IF37,Data!$B:$CP,Daily!LH$10,0))</f>
        <v>0</v>
      </c>
      <c r="DK40" s="12">
        <f>(VLOOKUP($EG40,Data!$B:$CP,Daily!HJ$10,0)+VLOOKUP($IF40,Data!$B:$CP,Daily!LI$10,0))/(VLOOKUP($EG37,Data!$B:$CP,Daily!HJ$10,0)+VLOOKUP($IF37,Data!$B:$CP,Daily!LI$10,0))</f>
        <v>4.0105879521937915E-5</v>
      </c>
      <c r="DL40" s="12">
        <f>(VLOOKUP($EG40,Data!$B:$CP,Daily!HK$10,0)+VLOOKUP($IF40,Data!$B:$CP,Daily!LJ$10,0))/(VLOOKUP($EG37,Data!$B:$CP,Daily!HK$10,0)+VLOOKUP($IF37,Data!$B:$CP,Daily!LJ$10,0))</f>
        <v>0</v>
      </c>
      <c r="DM40" s="12">
        <f>(VLOOKUP($EG40,Data!$B:$CP,Daily!HL$10,0)+VLOOKUP($IF40,Data!$B:$CP,Daily!LK$10,0))/(VLOOKUP($EG37,Data!$B:$CP,Daily!HL$10,0)+VLOOKUP($IF37,Data!$B:$CP,Daily!LK$10,0))</f>
        <v>0</v>
      </c>
      <c r="DN40" s="12">
        <f>(VLOOKUP($EG40,Data!$B:$CP,Daily!HM$10,0)+VLOOKUP($IF40,Data!$B:$CP,Daily!LL$10,0))/(VLOOKUP($EG37,Data!$B:$CP,Daily!HM$10,0)+VLOOKUP($IF37,Data!$B:$CP,Daily!LL$10,0))</f>
        <v>0</v>
      </c>
      <c r="DO40" s="12">
        <f>(VLOOKUP($EG40,Data!$B:$CP,Daily!HN$10,0)+VLOOKUP($IF40,Data!$B:$CP,Daily!LM$10,0))/(VLOOKUP($EG37,Data!$B:$CP,Daily!HN$10,0)+VLOOKUP($IF37,Data!$B:$CP,Daily!LM$10,0))</f>
        <v>3.0215131737974378E-5</v>
      </c>
      <c r="DP40" s="12">
        <f>(VLOOKUP($EG40,Data!$B:$CP,Daily!HO$10,0)+VLOOKUP($IF40,Data!$B:$CP,Daily!LN$10,0))/(VLOOKUP($EG37,Data!$B:$CP,Daily!HO$10,0)+VLOOKUP($IF37,Data!$B:$CP,Daily!LN$10,0))</f>
        <v>3.135680913110282E-5</v>
      </c>
      <c r="DQ40" s="12">
        <f>(VLOOKUP($EG40,Data!$B:$CP,Daily!HP$10,0)+VLOOKUP($IF40,Data!$B:$CP,Daily!LO$10,0))/(VLOOKUP($EG37,Data!$B:$CP,Daily!HP$10,0)+VLOOKUP($IF37,Data!$B:$CP,Daily!LO$10,0))</f>
        <v>0</v>
      </c>
      <c r="DR40" s="12">
        <f>(VLOOKUP($EG40,Data!$B:$CP,Daily!HQ$10,0)+VLOOKUP($IF40,Data!$B:$CP,Daily!LP$10,0))/(VLOOKUP($EG37,Data!$B:$CP,Daily!HQ$10,0)+VLOOKUP($IF37,Data!$B:$CP,Daily!LP$10,0))</f>
        <v>0</v>
      </c>
      <c r="DS40" s="12">
        <f>(VLOOKUP($EG40,Data!$B:$CP,Daily!HR$10,0)+VLOOKUP($IF40,Data!$B:$CP,Daily!LQ$10,0))/(VLOOKUP($EG37,Data!$B:$CP,Daily!HR$10,0)+VLOOKUP($IF37,Data!$B:$CP,Daily!LQ$10,0))</f>
        <v>4.9019607843137253E-5</v>
      </c>
      <c r="DT40" s="12">
        <f>(VLOOKUP($EG40,Data!$B:$CP,Daily!HS$10,0)+VLOOKUP($IF40,Data!$B:$CP,Daily!LR$10,0))/(VLOOKUP($EG37,Data!$B:$CP,Daily!HS$10,0)+VLOOKUP($IF37,Data!$B:$CP,Daily!LR$10,0))</f>
        <v>0</v>
      </c>
      <c r="DU40" s="12">
        <f>(VLOOKUP($EG40,Data!$B:$CP,Daily!HT$10,0)+VLOOKUP($IF40,Data!$B:$CP,Daily!LS$10,0))/(VLOOKUP($EG37,Data!$B:$CP,Daily!HT$10,0)+VLOOKUP($IF37,Data!$B:$CP,Daily!LS$10,0))</f>
        <v>0</v>
      </c>
      <c r="DV40" s="14"/>
      <c r="DW40" s="12">
        <f t="shared" si="259"/>
        <v>0</v>
      </c>
      <c r="DX40" s="12">
        <f t="shared" si="260"/>
        <v>0</v>
      </c>
      <c r="DY40" s="12">
        <f t="shared" si="277"/>
        <v>0</v>
      </c>
      <c r="DZ40" s="12">
        <f t="shared" si="278"/>
        <v>0</v>
      </c>
      <c r="EA40" s="12">
        <f t="shared" si="279"/>
        <v>0</v>
      </c>
      <c r="EB40" s="14"/>
      <c r="EC40" s="12">
        <f t="shared" si="261"/>
        <v>1.440267090339319E-5</v>
      </c>
      <c r="ED40" s="12">
        <f t="shared" ref="ED40:ED54" si="326">SUMPRODUCT(DN40:DT40,DN$36:DT$36)/SUM(DN$36:DT$36)</f>
        <v>1.4913003526963484E-5</v>
      </c>
      <c r="EE40" s="12">
        <f t="shared" si="314"/>
        <v>9.1110672386648377E-6</v>
      </c>
      <c r="EF40" s="1"/>
      <c r="EG40" s="7" t="s">
        <v>374</v>
      </c>
      <c r="EH40" s="7" t="s">
        <v>375</v>
      </c>
      <c r="EI40" s="12">
        <f>VLOOKUP($EG40,Data!$B:$CP,Daily!EI$10,0)/VLOOKUP($EG37,Data!$B:$CP,Daily!EI$10,0)</f>
        <v>3.5360678925035359E-5</v>
      </c>
      <c r="EJ40" s="12">
        <f>VLOOKUP($EG40,Data!$B:$CP,Daily!EJ$10,0)/VLOOKUP($EG37,Data!$B:$CP,Daily!EJ$10,0)</f>
        <v>0</v>
      </c>
      <c r="EK40" s="12">
        <f>VLOOKUP($EG40,Data!$B:$CP,Daily!EK$10,0)/VLOOKUP($EG37,Data!$B:$CP,Daily!EK$10,0)</f>
        <v>4.9544193420531116E-5</v>
      </c>
      <c r="EL40" s="12">
        <f>VLOOKUP($EG40,Data!$B:$CP,Daily!EL$10,0)/VLOOKUP($EG37,Data!$B:$CP,Daily!EL$10,0)</f>
        <v>5.1700961637886464E-5</v>
      </c>
      <c r="EM40" s="12">
        <f>VLOOKUP($EG40,Data!$B:$CP,Daily!EM$10,0)/VLOOKUP($EG37,Data!$B:$CP,Daily!EM$10,0)</f>
        <v>0</v>
      </c>
      <c r="EN40" s="12">
        <f>VLOOKUP($EG40,Data!$B:$CP,Daily!EN$10,0)/VLOOKUP($EG37,Data!$B:$CP,Daily!EN$10,0)</f>
        <v>0</v>
      </c>
      <c r="EO40" s="12">
        <f>VLOOKUP($EG40,Data!$B:$CP,Daily!EO$10,0)/VLOOKUP($EG37,Data!$B:$CP,Daily!EO$10,0)</f>
        <v>0</v>
      </c>
      <c r="EP40" s="12">
        <f>VLOOKUP($EG40,Data!$B:$CP,Daily!EP$10,0)/VLOOKUP($EG37,Data!$B:$CP,Daily!EP$10,0)</f>
        <v>0</v>
      </c>
      <c r="EQ40" s="12">
        <f>VLOOKUP($EG40,Data!$B:$CP,Daily!EQ$10,0)/VLOOKUP($EG37,Data!$B:$CP,Daily!EQ$10,0)</f>
        <v>0</v>
      </c>
      <c r="ER40" s="12">
        <f>VLOOKUP($EG40,Data!$B:$CP,Daily!ER$10,0)/VLOOKUP($EG37,Data!$B:$CP,Daily!ER$10,0)</f>
        <v>5.6455710495116578E-5</v>
      </c>
      <c r="ES40" s="12">
        <f>VLOOKUP($EG40,Data!$B:$CP,Daily!ES$10,0)/VLOOKUP($EG37,Data!$B:$CP,Daily!ES$10,0)</f>
        <v>0</v>
      </c>
      <c r="ET40" s="12">
        <f>VLOOKUP($EG40,Data!$B:$CP,Daily!ET$10,0)/VLOOKUP($EG37,Data!$B:$CP,Daily!ET$10,0)</f>
        <v>0</v>
      </c>
      <c r="EU40" s="12">
        <f>VLOOKUP($EG40,Data!$B:$CP,Daily!EU$10,0)/VLOOKUP($EG37,Data!$B:$CP,Daily!EU$10,0)</f>
        <v>0</v>
      </c>
      <c r="EV40" s="12">
        <f>VLOOKUP($EG40,Data!$B:$CP,Daily!EV$10,0)/VLOOKUP($EG37,Data!$B:$CP,Daily!EV$10,0)</f>
        <v>0</v>
      </c>
      <c r="EW40" s="12">
        <f>VLOOKUP($EG40,Data!$B:$CP,Daily!EW$10,0)/VLOOKUP($EG37,Data!$B:$CP,Daily!EW$10,0)</f>
        <v>0</v>
      </c>
      <c r="EX40" s="12">
        <f>VLOOKUP($EG40,Data!$B:$CP,Daily!EX$10,0)/VLOOKUP($EG37,Data!$B:$CP,Daily!EX$10,0)</f>
        <v>2.7358284088421974E-5</v>
      </c>
      <c r="EY40" s="12">
        <f>VLOOKUP($EG40,Data!$B:$CP,Daily!EY$10,0)/VLOOKUP($EG37,Data!$B:$CP,Daily!EY$10,0)</f>
        <v>0</v>
      </c>
      <c r="EZ40" s="12">
        <f>VLOOKUP($EG40,Data!$B:$CP,Daily!EZ$10,0)/VLOOKUP($EG37,Data!$B:$CP,Daily!EZ$10,0)</f>
        <v>0</v>
      </c>
      <c r="FA40" s="12">
        <f>VLOOKUP($EG40,Data!$B:$CP,Daily!FA$10,0)/VLOOKUP($EG37,Data!$B:$CP,Daily!FA$10,0)</f>
        <v>0</v>
      </c>
      <c r="FB40" s="12">
        <f>VLOOKUP($EG40,Data!$B:$CP,Daily!FB$10,0)/VLOOKUP($EG37,Data!$B:$CP,Daily!FB$10,0)</f>
        <v>0</v>
      </c>
      <c r="FC40" s="12">
        <f>VLOOKUP($EG40,Data!$B:$CP,Daily!FC$10,0)/VLOOKUP($EG37,Data!$B:$CP,Daily!FC$10,0)</f>
        <v>0</v>
      </c>
      <c r="FD40" s="12">
        <f>VLOOKUP($EG40,Data!$B:$CP,Daily!FD$10,0)/VLOOKUP($EG37,Data!$B:$CP,Daily!FD$10,0)</f>
        <v>0</v>
      </c>
      <c r="FE40" s="12">
        <f>VLOOKUP($EG40,Data!$B:$CP,Daily!FE$10,0)/VLOOKUP($EG37,Data!$B:$CP,Daily!FE$10,0)</f>
        <v>0</v>
      </c>
      <c r="FF40" s="12">
        <f>VLOOKUP($EG40,Data!$B:$CP,Daily!FF$10,0)/VLOOKUP($EG37,Data!$B:$CP,Daily!FF$10,0)</f>
        <v>0</v>
      </c>
      <c r="FG40" s="12">
        <f>VLOOKUP($EG40,Data!$B:$CP,Daily!FG$10,0)/VLOOKUP($EG37,Data!$B:$CP,Daily!FG$10,0)</f>
        <v>0</v>
      </c>
      <c r="FH40" s="12">
        <f>VLOOKUP($EG40,Data!$B:$CP,Daily!FH$10,0)/VLOOKUP($EG37,Data!$B:$CP,Daily!FH$10,0)</f>
        <v>0</v>
      </c>
      <c r="FI40" s="12">
        <f>VLOOKUP($EG40,Data!$B:$CP,Daily!FI$10,0)/VLOOKUP($EG37,Data!$B:$CP,Daily!FI$10,0)</f>
        <v>4.9024414158250809E-5</v>
      </c>
      <c r="FJ40" s="12">
        <f>VLOOKUP($EG40,Data!$B:$CP,Daily!FJ$10,0)/VLOOKUP($EG37,Data!$B:$CP,Daily!FJ$10,0)</f>
        <v>0</v>
      </c>
      <c r="FK40" s="12">
        <f>VLOOKUP($EG40,Data!$B:$CP,Daily!FK$10,0)/VLOOKUP($EG37,Data!$B:$CP,Daily!FK$10,0)</f>
        <v>3.9804163515503723E-5</v>
      </c>
      <c r="FL40" s="12">
        <f>VLOOKUP($EG40,Data!$B:$CP,Daily!FL$10,0)/VLOOKUP($EG37,Data!$B:$CP,Daily!FL$10,0)</f>
        <v>0</v>
      </c>
      <c r="FM40" s="12">
        <f>VLOOKUP($EG40,Data!$B:$CP,Daily!FM$10,0)/VLOOKUP($EG37,Data!$B:$CP,Daily!FM$10,0)</f>
        <v>0</v>
      </c>
      <c r="FN40" s="12">
        <f>VLOOKUP($EG40,Data!$B:$CP,Daily!FN$10,0)/VLOOKUP($EG37,Data!$B:$CP,Daily!FN$10,0)</f>
        <v>0</v>
      </c>
      <c r="FO40" s="12">
        <f>VLOOKUP($EG40,Data!$B:$CP,Daily!FO$10,0)/VLOOKUP($EG37,Data!$B:$CP,Daily!FO$10,0)</f>
        <v>0</v>
      </c>
      <c r="FP40" s="12">
        <f>VLOOKUP($EG40,Data!$B:$CP,Daily!FP$10,0)/VLOOKUP($EG37,Data!$B:$CP,Daily!FP$10,0)</f>
        <v>3.4093621083495276E-5</v>
      </c>
      <c r="FQ40" s="12">
        <f>VLOOKUP($EG40,Data!$B:$CP,Daily!FQ$10,0)/VLOOKUP($EG37,Data!$B:$CP,Daily!FQ$10,0)</f>
        <v>0</v>
      </c>
      <c r="FR40" s="12">
        <f>VLOOKUP($EG40,Data!$B:$CP,Daily!FR$10,0)/VLOOKUP($EG37,Data!$B:$CP,Daily!FR$10,0)</f>
        <v>0</v>
      </c>
      <c r="FS40" s="12">
        <f>VLOOKUP($EG40,Data!$B:$CP,Daily!FS$10,0)/VLOOKUP($EG37,Data!$B:$CP,Daily!FS$10,0)</f>
        <v>0</v>
      </c>
      <c r="FT40" s="12">
        <f>VLOOKUP($EG40,Data!$B:$CP,Daily!FT$10,0)/VLOOKUP($EG37,Data!$B:$CP,Daily!FT$10,0)</f>
        <v>0</v>
      </c>
      <c r="FU40" s="12">
        <f>VLOOKUP($EG40,Data!$B:$CP,Daily!FU$10,0)/VLOOKUP($EG37,Data!$B:$CP,Daily!FU$10,0)</f>
        <v>0</v>
      </c>
      <c r="FV40" s="12">
        <f>VLOOKUP($EG40,Data!$B:$CP,Daily!FV$10,0)/VLOOKUP($EG37,Data!$B:$CP,Daily!FV$10,0)</f>
        <v>0</v>
      </c>
      <c r="FW40" s="12">
        <f>VLOOKUP($EG40,Data!$B:$CP,Daily!FW$10,0)/VLOOKUP($EG37,Data!$B:$CP,Daily!FW$10,0)</f>
        <v>4.8076923076923077E-5</v>
      </c>
      <c r="FX40" s="12">
        <f>VLOOKUP($EG40,Data!$B:$CP,Daily!FX$10,0)/VLOOKUP($EG37,Data!$B:$CP,Daily!FX$10,0)</f>
        <v>0</v>
      </c>
      <c r="FY40" s="12">
        <f>VLOOKUP($EG40,Data!$B:$CP,Daily!FY$10,0)/VLOOKUP($EG37,Data!$B:$CP,Daily!FY$10,0)</f>
        <v>0</v>
      </c>
      <c r="FZ40" s="12">
        <f>VLOOKUP($EG40,Data!$B:$CP,Daily!FZ$10,0)/VLOOKUP($EG37,Data!$B:$CP,Daily!FZ$10,0)</f>
        <v>2.8151568042339957E-5</v>
      </c>
      <c r="GA40" s="12">
        <f>VLOOKUP($EG40,Data!$B:$CP,Daily!GA$10,0)/VLOOKUP($EG37,Data!$B:$CP,Daily!GA$10,0)</f>
        <v>0</v>
      </c>
      <c r="GB40" s="12">
        <f>VLOOKUP($EG40,Data!$B:$CP,Daily!GB$10,0)/VLOOKUP($EG37,Data!$B:$CP,Daily!GB$10,0)</f>
        <v>0</v>
      </c>
      <c r="GC40" s="12">
        <f>VLOOKUP($EG40,Data!$B:$CP,Daily!GC$10,0)/VLOOKUP($EG37,Data!$B:$CP,Daily!GC$10,0)</f>
        <v>0</v>
      </c>
      <c r="GD40" s="12">
        <f>VLOOKUP($EG40,Data!$B:$CP,Daily!GD$10,0)/VLOOKUP($EG37,Data!$B:$CP,Daily!GD$10,0)</f>
        <v>4.3902010712090612E-5</v>
      </c>
      <c r="GE40" s="12">
        <f>VLOOKUP($EG40,Data!$B:$CP,Daily!GE$10,0)/VLOOKUP($EG37,Data!$B:$CP,Daily!GE$10,0)</f>
        <v>0</v>
      </c>
      <c r="GF40" s="12">
        <f>VLOOKUP($EG40,Data!$B:$CP,Daily!GF$10,0)/VLOOKUP($EG37,Data!$B:$CP,Daily!GF$10,0)</f>
        <v>0</v>
      </c>
      <c r="GG40" s="12">
        <f>VLOOKUP($EG40,Data!$B:$CP,Daily!GG$10,0)/VLOOKUP($EG37,Data!$B:$CP,Daily!GG$10,0)</f>
        <v>0</v>
      </c>
      <c r="GH40" s="12">
        <f>VLOOKUP($EG40,Data!$B:$CP,Daily!GH$10,0)/VLOOKUP($EG37,Data!$B:$CP,Daily!GH$10,0)</f>
        <v>0</v>
      </c>
      <c r="GI40" s="12">
        <f>VLOOKUP($EG40,Data!$B:$CP,Daily!GI$10,0)/VLOOKUP($EG37,Data!$B:$CP,Daily!GI$10,0)</f>
        <v>0</v>
      </c>
      <c r="GJ40" s="12">
        <f>VLOOKUP($EG40,Data!$B:$CP,Daily!GJ$10,0)/VLOOKUP($EG37,Data!$B:$CP,Daily!GJ$10,0)</f>
        <v>4.8281189648512939E-5</v>
      </c>
      <c r="GK40" s="12">
        <f>VLOOKUP($EG40,Data!$B:$CP,Daily!GK$10,0)/VLOOKUP($EG37,Data!$B:$CP,Daily!GK$10,0)</f>
        <v>0</v>
      </c>
      <c r="GL40" s="12">
        <f>VLOOKUP($EG40,Data!$B:$CP,Daily!GL$10,0)/VLOOKUP($EG37,Data!$B:$CP,Daily!GL$10,0)</f>
        <v>0</v>
      </c>
      <c r="GM40" s="12">
        <f>VLOOKUP($EG40,Data!$B:$CP,Daily!GM$10,0)/VLOOKUP($EG37,Data!$B:$CP,Daily!GM$10,0)</f>
        <v>0</v>
      </c>
      <c r="GN40" s="12">
        <f>VLOOKUP($EG40,Data!$B:$CP,Daily!GN$10,0)/VLOOKUP($EG37,Data!$B:$CP,Daily!GN$10,0)</f>
        <v>3.4448310310379273E-5</v>
      </c>
      <c r="GO40" s="12">
        <f>VLOOKUP($EG40,Data!$B:$CP,Daily!GO$10,0)/VLOOKUP($EG37,Data!$B:$CP,Daily!GO$10,0)</f>
        <v>0</v>
      </c>
      <c r="GP40" s="12">
        <f>VLOOKUP($EG40,Data!$B:$CP,Daily!GP$10,0)/VLOOKUP($EG37,Data!$B:$CP,Daily!GP$10,0)</f>
        <v>0</v>
      </c>
      <c r="GQ40" s="12">
        <f>VLOOKUP($EG40,Data!$B:$CP,Daily!GQ$10,0)/VLOOKUP($EG37,Data!$B:$CP,Daily!GQ$10,0)</f>
        <v>0</v>
      </c>
      <c r="GR40" s="12">
        <f>VLOOKUP($EG40,Data!$B:$CP,Daily!GR$10,0)/VLOOKUP($EG37,Data!$B:$CP,Daily!GR$10,0)</f>
        <v>0</v>
      </c>
      <c r="GS40" s="12">
        <f>VLOOKUP($EG40,Data!$B:$CP,Daily!GS$10,0)/VLOOKUP($EG37,Data!$B:$CP,Daily!GS$10,0)</f>
        <v>0</v>
      </c>
      <c r="GT40" s="12">
        <f>VLOOKUP($EG40,Data!$B:$CP,Daily!GT$10,0)/VLOOKUP($EG37,Data!$B:$CP,Daily!GT$10,0)</f>
        <v>0</v>
      </c>
      <c r="GU40" s="12">
        <f>VLOOKUP($EG40,Data!$B:$CP,Daily!GU$10,0)/VLOOKUP($EG37,Data!$B:$CP,Daily!GU$10,0)</f>
        <v>0</v>
      </c>
      <c r="GV40" s="12">
        <f>VLOOKUP($EG40,Data!$B:$CP,Daily!GV$10,0)/VLOOKUP($EG37,Data!$B:$CP,Daily!GV$10,0)</f>
        <v>0</v>
      </c>
      <c r="GW40" s="12">
        <f>VLOOKUP($EG40,Data!$B:$CP,Daily!GW$10,0)/VLOOKUP($EG37,Data!$B:$CP,Daily!GW$10,0)</f>
        <v>5.1054270689743199E-5</v>
      </c>
      <c r="GX40" s="12">
        <f>VLOOKUP($EG40,Data!$B:$CP,Daily!GX$10,0)/VLOOKUP($EG37,Data!$B:$CP,Daily!GX$10,0)</f>
        <v>0</v>
      </c>
      <c r="GY40" s="12">
        <f>VLOOKUP($EG40,Data!$B:$CP,Daily!GY$10,0)/VLOOKUP($EG37,Data!$B:$CP,Daily!GY$10,0)</f>
        <v>0</v>
      </c>
      <c r="GZ40" s="12">
        <f>VLOOKUP($EG40,Data!$B:$CP,Daily!GZ$10,0)/VLOOKUP($EG37,Data!$B:$CP,Daily!GZ$10,0)</f>
        <v>4.1652782405864713E-5</v>
      </c>
      <c r="HA40" s="12">
        <f>VLOOKUP($EG40,Data!$B:$CP,Daily!HA$10,0)/VLOOKUP($EG37,Data!$B:$CP,Daily!HA$10,0)</f>
        <v>0</v>
      </c>
      <c r="HB40" s="12">
        <f>VLOOKUP($EG40,Data!$B:$CP,Daily!HB$10,0)/VLOOKUP($EG37,Data!$B:$CP,Daily!HB$10,0)</f>
        <v>0</v>
      </c>
      <c r="HC40" s="12">
        <f>VLOOKUP($EG40,Data!$B:$CP,Daily!HC$10,0)/VLOOKUP($EG37,Data!$B:$CP,Daily!HC$10,0)</f>
        <v>0</v>
      </c>
      <c r="HD40" s="12">
        <f>VLOOKUP($EG40,Data!$B:$CP,Daily!HD$10,0)/VLOOKUP($EG37,Data!$B:$CP,Daily!HD$10,0)</f>
        <v>0</v>
      </c>
      <c r="HE40" s="12">
        <f>VLOOKUP($EG40,Data!$B:$CP,Daily!HE$10,0)/VLOOKUP($EG37,Data!$B:$CP,Daily!HE$10,0)</f>
        <v>0</v>
      </c>
      <c r="HF40" s="12">
        <f>VLOOKUP($EG40,Data!$B:$CP,Daily!HF$10,0)/VLOOKUP($EG37,Data!$B:$CP,Daily!HF$10,0)</f>
        <v>0</v>
      </c>
      <c r="HG40" s="12">
        <f>VLOOKUP($EG40,Data!$B:$CP,Daily!HG$10,0)/VLOOKUP($EG37,Data!$B:$CP,Daily!HG$10,0)</f>
        <v>3.9602391984475862E-5</v>
      </c>
      <c r="HH40" s="12">
        <f>VLOOKUP($EG40,Data!$B:$CP,Daily!HH$10,0)/VLOOKUP($EG37,Data!$B:$CP,Daily!HH$10,0)</f>
        <v>3.1095494262881308E-5</v>
      </c>
      <c r="HI40" s="12">
        <f>VLOOKUP($EG40,Data!$B:$CP,Daily!HI$10,0)/VLOOKUP($EG37,Data!$B:$CP,Daily!HI$10,0)</f>
        <v>0</v>
      </c>
      <c r="HJ40" s="12">
        <f>VLOOKUP($EG40,Data!$B:$CP,Daily!HJ$10,0)/VLOOKUP($EG37,Data!$B:$CP,Daily!HJ$10,0)</f>
        <v>5.2653748946925018E-5</v>
      </c>
      <c r="HK40" s="12">
        <f>VLOOKUP($EG40,Data!$B:$CP,Daily!HK$10,0)/VLOOKUP($EG37,Data!$B:$CP,Daily!HK$10,0)</f>
        <v>0</v>
      </c>
      <c r="HL40" s="12">
        <f>VLOOKUP($EG40,Data!$B:$CP,Daily!HL$10,0)/VLOOKUP($EG37,Data!$B:$CP,Daily!HL$10,0)</f>
        <v>0</v>
      </c>
      <c r="HM40" s="12">
        <f>VLOOKUP($EG40,Data!$B:$CP,Daily!HM$10,0)/VLOOKUP($EG37,Data!$B:$CP,Daily!HM$10,0)</f>
        <v>0</v>
      </c>
      <c r="HN40" s="12">
        <f>VLOOKUP($EG40,Data!$B:$CP,Daily!HN$10,0)/VLOOKUP($EG37,Data!$B:$CP,Daily!HN$10,0)</f>
        <v>3.9366978978033224E-5</v>
      </c>
      <c r="HO40" s="12">
        <f>VLOOKUP($EG40,Data!$B:$CP,Daily!HO$10,0)/VLOOKUP($EG37,Data!$B:$CP,Daily!HO$10,0)</f>
        <v>4.1706635525712138E-5</v>
      </c>
      <c r="HP40" s="12">
        <f>VLOOKUP($EG40,Data!$B:$CP,Daily!HP$10,0)/VLOOKUP($EG37,Data!$B:$CP,Daily!HP$10,0)</f>
        <v>0</v>
      </c>
      <c r="HQ40" s="12">
        <f>VLOOKUP($EG40,Data!$B:$CP,Daily!HQ$10,0)/VLOOKUP($EG37,Data!$B:$CP,Daily!HQ$10,0)</f>
        <v>0</v>
      </c>
      <c r="HR40" s="12">
        <f>VLOOKUP($EG40,Data!$B:$CP,Daily!HR$10,0)/VLOOKUP($EG37,Data!$B:$CP,Daily!HR$10,0)</f>
        <v>6.3239107063808254E-5</v>
      </c>
      <c r="HS40" s="12">
        <f>VLOOKUP($EG40,Data!$B:$CP,Daily!HS$10,0)/VLOOKUP($EG37,Data!$B:$CP,Daily!HS$10,0)</f>
        <v>0</v>
      </c>
      <c r="HT40" s="12">
        <f>VLOOKUP($EG40,Data!$B:$CP,Daily!HT$10,0)/VLOOKUP($EG37,Data!$B:$CP,Daily!HT$10,0)</f>
        <v>0</v>
      </c>
      <c r="HU40" s="13"/>
      <c r="HV40" s="40">
        <f t="shared" si="262"/>
        <v>0</v>
      </c>
      <c r="HW40" s="40">
        <f t="shared" si="263"/>
        <v>0</v>
      </c>
      <c r="HX40" s="40">
        <f t="shared" si="315"/>
        <v>0</v>
      </c>
      <c r="HY40" s="40">
        <f t="shared" si="316"/>
        <v>0</v>
      </c>
      <c r="HZ40" s="40">
        <f t="shared" si="317"/>
        <v>0</v>
      </c>
      <c r="IA40" s="43"/>
      <c r="IB40" s="12">
        <f t="shared" si="265"/>
        <v>1.8575242832514257E-5</v>
      </c>
      <c r="IC40" s="12">
        <f t="shared" si="318"/>
        <v>1.9460130041268854E-5</v>
      </c>
      <c r="ID40" s="12">
        <f t="shared" si="319"/>
        <v>1.1909532852295786E-5</v>
      </c>
      <c r="IE40" s="1"/>
      <c r="IF40" s="7" t="s">
        <v>376</v>
      </c>
      <c r="IG40" s="7" t="s">
        <v>375</v>
      </c>
      <c r="IH40" s="12">
        <f>VLOOKUP($IF40,Data!$B:$CP,Daily!IH$10,0)/VLOOKUP($IF37,Data!$B:$CP,Daily!IH$10,0)</f>
        <v>0</v>
      </c>
      <c r="II40" s="12">
        <f>VLOOKUP($IF40,Data!$B:$CP,Daily!II$10,0)/VLOOKUP($IF37,Data!$B:$CP,Daily!II$10,0)</f>
        <v>0</v>
      </c>
      <c r="IJ40" s="12">
        <f>VLOOKUP($IF40,Data!$B:$CP,Daily!IJ$10,0)/VLOOKUP($IF37,Data!$B:$CP,Daily!IJ$10,0)</f>
        <v>0</v>
      </c>
      <c r="IK40" s="12">
        <f>VLOOKUP($IF40,Data!$B:$CP,Daily!IK$10,0)/VLOOKUP($IF37,Data!$B:$CP,Daily!IK$10,0)</f>
        <v>0</v>
      </c>
      <c r="IL40" s="12">
        <f>VLOOKUP($IF40,Data!$B:$CP,Daily!IL$10,0)/VLOOKUP($IF37,Data!$B:$CP,Daily!IL$10,0)</f>
        <v>0</v>
      </c>
      <c r="IM40" s="12">
        <f>VLOOKUP($IF40,Data!$B:$CP,Daily!IM$10,0)/VLOOKUP($IF37,Data!$B:$CP,Daily!IM$10,0)</f>
        <v>0</v>
      </c>
      <c r="IN40" s="12">
        <f>VLOOKUP($IF40,Data!$B:$CP,Daily!IN$10,0)/VLOOKUP($IF37,Data!$B:$CP,Daily!IN$10,0)</f>
        <v>0</v>
      </c>
      <c r="IO40" s="12">
        <f>VLOOKUP($IF40,Data!$B:$CP,Daily!IO$10,0)/VLOOKUP($IF37,Data!$B:$CP,Daily!IO$10,0)</f>
        <v>0</v>
      </c>
      <c r="IP40" s="12">
        <f>VLOOKUP($IF40,Data!$B:$CP,Daily!IP$10,0)/VLOOKUP($IF37,Data!$B:$CP,Daily!IP$10,0)</f>
        <v>0</v>
      </c>
      <c r="IQ40" s="12">
        <f>VLOOKUP($IF40,Data!$B:$CP,Daily!IQ$10,0)/VLOOKUP($IF37,Data!$B:$CP,Daily!IQ$10,0)</f>
        <v>0</v>
      </c>
      <c r="IR40" s="12">
        <f>VLOOKUP($IF40,Data!$B:$CP,Daily!IR$10,0)/VLOOKUP($IF37,Data!$B:$CP,Daily!IR$10,0)</f>
        <v>0</v>
      </c>
      <c r="IS40" s="12">
        <f>VLOOKUP($IF40,Data!$B:$CP,Daily!IS$10,0)/VLOOKUP($IF37,Data!$B:$CP,Daily!IS$10,0)</f>
        <v>0</v>
      </c>
      <c r="IT40" s="12">
        <f>VLOOKUP($IF40,Data!$B:$CP,Daily!IT$10,0)/VLOOKUP($IF37,Data!$B:$CP,Daily!IT$10,0)</f>
        <v>0</v>
      </c>
      <c r="IU40" s="12">
        <f>VLOOKUP($IF40,Data!$B:$CP,Daily!IU$10,0)/VLOOKUP($IF37,Data!$B:$CP,Daily!IU$10,0)</f>
        <v>0</v>
      </c>
      <c r="IV40" s="12">
        <f>VLOOKUP($IF40,Data!$B:$CP,Daily!IV$10,0)/VLOOKUP($IF37,Data!$B:$CP,Daily!IV$10,0)</f>
        <v>0</v>
      </c>
      <c r="IW40" s="12">
        <f>VLOOKUP($IF40,Data!$B:$CP,Daily!IW$10,0)/VLOOKUP($IF37,Data!$B:$CP,Daily!IW$10,0)</f>
        <v>0</v>
      </c>
      <c r="IX40" s="12">
        <f>VLOOKUP($IF40,Data!$B:$CP,Daily!IX$10,0)/VLOOKUP($IF37,Data!$B:$CP,Daily!IX$10,0)</f>
        <v>0</v>
      </c>
      <c r="IY40" s="12">
        <f>VLOOKUP($IF40,Data!$B:$CP,Daily!IY$10,0)/VLOOKUP($IF37,Data!$B:$CP,Daily!IY$10,0)</f>
        <v>0</v>
      </c>
      <c r="IZ40" s="12">
        <f>VLOOKUP($IF40,Data!$B:$CP,Daily!IZ$10,0)/VLOOKUP($IF37,Data!$B:$CP,Daily!IZ$10,0)</f>
        <v>0</v>
      </c>
      <c r="JA40" s="12">
        <f>VLOOKUP($IF40,Data!$B:$CP,Daily!JA$10,0)/VLOOKUP($IF37,Data!$B:$CP,Daily!JA$10,0)</f>
        <v>0</v>
      </c>
      <c r="JB40" s="12">
        <f>VLOOKUP($IF40,Data!$B:$CP,Daily!JB$10,0)/VLOOKUP($IF37,Data!$B:$CP,Daily!JB$10,0)</f>
        <v>0</v>
      </c>
      <c r="JC40" s="12">
        <f>VLOOKUP($IF40,Data!$B:$CP,Daily!JC$10,0)/VLOOKUP($IF37,Data!$B:$CP,Daily!JC$10,0)</f>
        <v>0</v>
      </c>
      <c r="JD40" s="12">
        <f>VLOOKUP($IF40,Data!$B:$CP,Daily!JD$10,0)/VLOOKUP($IF37,Data!$B:$CP,Daily!JD$10,0)</f>
        <v>0</v>
      </c>
      <c r="JE40" s="12">
        <f>VLOOKUP($IF40,Data!$B:$CP,Daily!JE$10,0)/VLOOKUP($IF37,Data!$B:$CP,Daily!JE$10,0)</f>
        <v>0</v>
      </c>
      <c r="JF40" s="12">
        <f>VLOOKUP($IF40,Data!$B:$CP,Daily!JF$10,0)/VLOOKUP($IF37,Data!$B:$CP,Daily!JF$10,0)</f>
        <v>0</v>
      </c>
      <c r="JG40" s="12">
        <f>VLOOKUP($IF40,Data!$B:$CP,Daily!JG$10,0)/VLOOKUP($IF37,Data!$B:$CP,Daily!JG$10,0)</f>
        <v>0</v>
      </c>
      <c r="JH40" s="12">
        <f>VLOOKUP($IF40,Data!$B:$CP,Daily!JH$10,0)/VLOOKUP($IF37,Data!$B:$CP,Daily!JH$10,0)</f>
        <v>0</v>
      </c>
      <c r="JI40" s="12">
        <f>VLOOKUP($IF40,Data!$B:$CP,Daily!JI$10,0)/VLOOKUP($IF37,Data!$B:$CP,Daily!JI$10,0)</f>
        <v>0</v>
      </c>
      <c r="JJ40" s="12">
        <f>VLOOKUP($IF40,Data!$B:$CP,Daily!JJ$10,0)/VLOOKUP($IF37,Data!$B:$CP,Daily!JJ$10,0)</f>
        <v>0</v>
      </c>
      <c r="JK40" s="12">
        <f>VLOOKUP($IF40,Data!$B:$CP,Daily!JK$10,0)/VLOOKUP($IF37,Data!$B:$CP,Daily!JK$10,0)</f>
        <v>0</v>
      </c>
      <c r="JL40" s="12">
        <f>VLOOKUP($IF40,Data!$B:$CP,Daily!JL$10,0)/VLOOKUP($IF37,Data!$B:$CP,Daily!JL$10,0)</f>
        <v>0</v>
      </c>
      <c r="JM40" s="12">
        <f>VLOOKUP($IF40,Data!$B:$CP,Daily!JM$10,0)/VLOOKUP($IF37,Data!$B:$CP,Daily!JM$10,0)</f>
        <v>0</v>
      </c>
      <c r="JN40" s="12">
        <f>VLOOKUP($IF40,Data!$B:$CP,Daily!JN$10,0)/VLOOKUP($IF37,Data!$B:$CP,Daily!JN$10,0)</f>
        <v>0</v>
      </c>
      <c r="JO40" s="12">
        <f>VLOOKUP($IF40,Data!$B:$CP,Daily!JO$10,0)/VLOOKUP($IF37,Data!$B:$CP,Daily!JO$10,0)</f>
        <v>0</v>
      </c>
      <c r="JP40" s="12">
        <f>VLOOKUP($IF40,Data!$B:$CP,Daily!JP$10,0)/VLOOKUP($IF37,Data!$B:$CP,Daily!JP$10,0)</f>
        <v>0</v>
      </c>
      <c r="JQ40" s="12">
        <f>VLOOKUP($IF40,Data!$B:$CP,Daily!JQ$10,0)/VLOOKUP($IF37,Data!$B:$CP,Daily!JQ$10,0)</f>
        <v>0</v>
      </c>
      <c r="JR40" s="12">
        <f>VLOOKUP($IF40,Data!$B:$CP,Daily!JR$10,0)/VLOOKUP($IF37,Data!$B:$CP,Daily!JR$10,0)</f>
        <v>0</v>
      </c>
      <c r="JS40" s="12">
        <f>VLOOKUP($IF40,Data!$B:$CP,Daily!JS$10,0)/VLOOKUP($IF37,Data!$B:$CP,Daily!JS$10,0)</f>
        <v>0</v>
      </c>
      <c r="JT40" s="12">
        <f>VLOOKUP($IF40,Data!$B:$CP,Daily!JT$10,0)/VLOOKUP($IF37,Data!$B:$CP,Daily!JT$10,0)</f>
        <v>0</v>
      </c>
      <c r="JU40" s="12">
        <f>VLOOKUP($IF40,Data!$B:$CP,Daily!JU$10,0)/VLOOKUP($IF37,Data!$B:$CP,Daily!JU$10,0)</f>
        <v>0</v>
      </c>
      <c r="JV40" s="12">
        <f>VLOOKUP($IF40,Data!$B:$CP,Daily!JV$10,0)/VLOOKUP($IF37,Data!$B:$CP,Daily!JV$10,0)</f>
        <v>0</v>
      </c>
      <c r="JW40" s="12">
        <f>VLOOKUP($IF40,Data!$B:$CP,Daily!JW$10,0)/VLOOKUP($IF37,Data!$B:$CP,Daily!JW$10,0)</f>
        <v>0</v>
      </c>
      <c r="JX40" s="12">
        <f>VLOOKUP($IF40,Data!$B:$CP,Daily!JX$10,0)/VLOOKUP($IF37,Data!$B:$CP,Daily!JX$10,0)</f>
        <v>0</v>
      </c>
      <c r="JY40" s="12">
        <f>VLOOKUP($IF40,Data!$B:$CP,Daily!JY$10,0)/VLOOKUP($IF37,Data!$B:$CP,Daily!JY$10,0)</f>
        <v>0</v>
      </c>
      <c r="JZ40" s="12">
        <f>VLOOKUP($IF40,Data!$B:$CP,Daily!JZ$10,0)/VLOOKUP($IF37,Data!$B:$CP,Daily!JZ$10,0)</f>
        <v>0</v>
      </c>
      <c r="KA40" s="12">
        <f>VLOOKUP($IF40,Data!$B:$CP,Daily!KA$10,0)/VLOOKUP($IF37,Data!$B:$CP,Daily!KA$10,0)</f>
        <v>0</v>
      </c>
      <c r="KB40" s="12">
        <f>VLOOKUP($IF40,Data!$B:$CP,Daily!KB$10,0)/VLOOKUP($IF37,Data!$B:$CP,Daily!KB$10,0)</f>
        <v>0</v>
      </c>
      <c r="KC40" s="12">
        <f>VLOOKUP($IF40,Data!$B:$CP,Daily!KC$10,0)/VLOOKUP($IF37,Data!$B:$CP,Daily!KC$10,0)</f>
        <v>0</v>
      </c>
      <c r="KD40" s="12">
        <f>VLOOKUP($IF40,Data!$B:$CP,Daily!KD$10,0)/VLOOKUP($IF37,Data!$B:$CP,Daily!KD$10,0)</f>
        <v>0</v>
      </c>
      <c r="KE40" s="12">
        <f>VLOOKUP($IF40,Data!$B:$CP,Daily!KE$10,0)/VLOOKUP($IF37,Data!$B:$CP,Daily!KE$10,0)</f>
        <v>0</v>
      </c>
      <c r="KF40" s="12">
        <f>VLOOKUP($IF40,Data!$B:$CP,Daily!KF$10,0)/VLOOKUP($IF37,Data!$B:$CP,Daily!KF$10,0)</f>
        <v>0</v>
      </c>
      <c r="KG40" s="12">
        <f>VLOOKUP($IF40,Data!$B:$CP,Daily!KG$10,0)/VLOOKUP($IF37,Data!$B:$CP,Daily!KG$10,0)</f>
        <v>0</v>
      </c>
      <c r="KH40" s="12">
        <f>VLOOKUP($IF40,Data!$B:$CP,Daily!KH$10,0)/VLOOKUP($IF37,Data!$B:$CP,Daily!KH$10,0)</f>
        <v>0</v>
      </c>
      <c r="KI40" s="12">
        <f>VLOOKUP($IF40,Data!$B:$CP,Daily!KI$10,0)/VLOOKUP($IF37,Data!$B:$CP,Daily!KI$10,0)</f>
        <v>0</v>
      </c>
      <c r="KJ40" s="12">
        <f>VLOOKUP($IF40,Data!$B:$CP,Daily!KJ$10,0)/VLOOKUP($IF37,Data!$B:$CP,Daily!KJ$10,0)</f>
        <v>0</v>
      </c>
      <c r="KK40" s="12">
        <f>VLOOKUP($IF40,Data!$B:$CP,Daily!KK$10,0)/VLOOKUP($IF37,Data!$B:$CP,Daily!KK$10,0)</f>
        <v>0</v>
      </c>
      <c r="KL40" s="12">
        <f>VLOOKUP($IF40,Data!$B:$CP,Daily!KL$10,0)/VLOOKUP($IF37,Data!$B:$CP,Daily!KL$10,0)</f>
        <v>0</v>
      </c>
      <c r="KM40" s="12">
        <f>VLOOKUP($IF40,Data!$B:$CP,Daily!KM$10,0)/VLOOKUP($IF37,Data!$B:$CP,Daily!KM$10,0)</f>
        <v>0</v>
      </c>
      <c r="KN40" s="12">
        <f>VLOOKUP($IF40,Data!$B:$CP,Daily!KN$10,0)/VLOOKUP($IF37,Data!$B:$CP,Daily!KN$10,0)</f>
        <v>0</v>
      </c>
      <c r="KO40" s="12">
        <f>VLOOKUP($IF40,Data!$B:$CP,Daily!KO$10,0)/VLOOKUP($IF37,Data!$B:$CP,Daily!KO$10,0)</f>
        <v>0</v>
      </c>
      <c r="KP40" s="12">
        <f>VLOOKUP($IF40,Data!$B:$CP,Daily!KP$10,0)/VLOOKUP($IF37,Data!$B:$CP,Daily!KP$10,0)</f>
        <v>0</v>
      </c>
      <c r="KQ40" s="12">
        <f>VLOOKUP($IF40,Data!$B:$CP,Daily!KQ$10,0)/VLOOKUP($IF37,Data!$B:$CP,Daily!KQ$10,0)</f>
        <v>0</v>
      </c>
      <c r="KR40" s="12">
        <f>VLOOKUP($IF40,Data!$B:$CP,Daily!KR$10,0)/VLOOKUP($IF37,Data!$B:$CP,Daily!KR$10,0)</f>
        <v>0</v>
      </c>
      <c r="KS40" s="12">
        <f>VLOOKUP($IF40,Data!$B:$CP,Daily!KS$10,0)/VLOOKUP($IF37,Data!$B:$CP,Daily!KS$10,0)</f>
        <v>0</v>
      </c>
      <c r="KT40" s="12">
        <f>VLOOKUP($IF40,Data!$B:$CP,Daily!KT$10,0)/VLOOKUP($IF37,Data!$B:$CP,Daily!KT$10,0)</f>
        <v>0</v>
      </c>
      <c r="KU40" s="12">
        <f>VLOOKUP($IF40,Data!$B:$CP,Daily!KU$10,0)/VLOOKUP($IF37,Data!$B:$CP,Daily!KU$10,0)</f>
        <v>0</v>
      </c>
      <c r="KV40" s="12">
        <f>VLOOKUP($IF40,Data!$B:$CP,Daily!KV$10,0)/VLOOKUP($IF37,Data!$B:$CP,Daily!KV$10,0)</f>
        <v>0</v>
      </c>
      <c r="KW40" s="12">
        <f>VLOOKUP($IF40,Data!$B:$CP,Daily!KW$10,0)/VLOOKUP($IF37,Data!$B:$CP,Daily!KW$10,0)</f>
        <v>0</v>
      </c>
      <c r="KX40" s="12">
        <f>VLOOKUP($IF40,Data!$B:$CP,Daily!KX$10,0)/VLOOKUP($IF37,Data!$B:$CP,Daily!KX$10,0)</f>
        <v>0</v>
      </c>
      <c r="KY40" s="12">
        <f>VLOOKUP($IF40,Data!$B:$CP,Daily!KY$10,0)/VLOOKUP($IF37,Data!$B:$CP,Daily!KY$10,0)</f>
        <v>0</v>
      </c>
      <c r="KZ40" s="12">
        <f>VLOOKUP($IF40,Data!$B:$CP,Daily!KZ$10,0)/VLOOKUP($IF37,Data!$B:$CP,Daily!KZ$10,0)</f>
        <v>0</v>
      </c>
      <c r="LA40" s="12">
        <f>VLOOKUP($IF40,Data!$B:$CP,Daily!LA$10,0)/VLOOKUP($IF37,Data!$B:$CP,Daily!LA$10,0)</f>
        <v>0</v>
      </c>
      <c r="LB40" s="12">
        <f>VLOOKUP($IF40,Data!$B:$CP,Daily!LB$10,0)/VLOOKUP($IF37,Data!$B:$CP,Daily!LB$10,0)</f>
        <v>0</v>
      </c>
      <c r="LC40" s="12">
        <f>VLOOKUP($IF40,Data!$B:$CP,Daily!LC$10,0)/VLOOKUP($IF37,Data!$B:$CP,Daily!LC$10,0)</f>
        <v>0</v>
      </c>
      <c r="LD40" s="12">
        <f>VLOOKUP($IF40,Data!$B:$CP,Daily!LD$10,0)/VLOOKUP($IF37,Data!$B:$CP,Daily!LD$10,0)</f>
        <v>0</v>
      </c>
      <c r="LE40" s="12">
        <f>VLOOKUP($IF40,Data!$B:$CP,Daily!LE$10,0)/VLOOKUP($IF37,Data!$B:$CP,Daily!LE$10,0)</f>
        <v>0</v>
      </c>
      <c r="LF40" s="12">
        <f>VLOOKUP($IF40,Data!$B:$CP,Daily!LF$10,0)/VLOOKUP($IF37,Data!$B:$CP,Daily!LF$10,0)</f>
        <v>0</v>
      </c>
      <c r="LG40" s="12">
        <f>VLOOKUP($IF40,Data!$B:$CP,Daily!LG$10,0)/VLOOKUP($IF37,Data!$B:$CP,Daily!LG$10,0)</f>
        <v>0</v>
      </c>
      <c r="LH40" s="12">
        <f>VLOOKUP($IF40,Data!$B:$CP,Daily!LH$10,0)/VLOOKUP($IF37,Data!$B:$CP,Daily!LH$10,0)</f>
        <v>0</v>
      </c>
      <c r="LI40" s="12">
        <f>VLOOKUP($IF40,Data!$B:$CP,Daily!LI$10,0)/VLOOKUP($IF37,Data!$B:$CP,Daily!LI$10,0)</f>
        <v>0</v>
      </c>
      <c r="LJ40" s="12">
        <f>VLOOKUP($IF40,Data!$B:$CP,Daily!LJ$10,0)/VLOOKUP($IF37,Data!$B:$CP,Daily!LJ$10,0)</f>
        <v>0</v>
      </c>
      <c r="LK40" s="12">
        <f>VLOOKUP($IF40,Data!$B:$CP,Daily!LK$10,0)/VLOOKUP($IF37,Data!$B:$CP,Daily!LK$10,0)</f>
        <v>0</v>
      </c>
      <c r="LL40" s="12">
        <f>VLOOKUP($IF40,Data!$B:$CP,Daily!LL$10,0)/VLOOKUP($IF37,Data!$B:$CP,Daily!LL$10,0)</f>
        <v>0</v>
      </c>
      <c r="LM40" s="12">
        <f>VLOOKUP($IF40,Data!$B:$CP,Daily!LM$10,0)/VLOOKUP($IF37,Data!$B:$CP,Daily!LM$10,0)</f>
        <v>0</v>
      </c>
      <c r="LN40" s="12">
        <f>VLOOKUP($IF40,Data!$B:$CP,Daily!LN$10,0)/VLOOKUP($IF37,Data!$B:$CP,Daily!LN$10,0)</f>
        <v>0</v>
      </c>
      <c r="LO40" s="12">
        <f>VLOOKUP($IF40,Data!$B:$CP,Daily!LO$10,0)/VLOOKUP($IF37,Data!$B:$CP,Daily!LO$10,0)</f>
        <v>0</v>
      </c>
      <c r="LP40" s="12">
        <f>VLOOKUP($IF40,Data!$B:$CP,Daily!LP$10,0)/VLOOKUP($IF37,Data!$B:$CP,Daily!LP$10,0)</f>
        <v>0</v>
      </c>
      <c r="LQ40" s="12">
        <f>VLOOKUP($IF40,Data!$B:$CP,Daily!LQ$10,0)/VLOOKUP($IF37,Data!$B:$CP,Daily!LQ$10,0)</f>
        <v>0</v>
      </c>
      <c r="LR40" s="12">
        <f>VLOOKUP($IF40,Data!$B:$CP,Daily!LR$10,0)/VLOOKUP($IF37,Data!$B:$CP,Daily!LR$10,0)</f>
        <v>0</v>
      </c>
      <c r="LS40" s="12">
        <f>VLOOKUP($IF40,Data!$B:$CP,Daily!LS$10,0)/VLOOKUP($IF37,Data!$B:$CP,Daily!LS$10,0)</f>
        <v>0</v>
      </c>
      <c r="LU40" s="40">
        <f t="shared" si="266"/>
        <v>0</v>
      </c>
      <c r="LV40" s="40">
        <f t="shared" si="267"/>
        <v>0</v>
      </c>
      <c r="LW40" s="40">
        <f t="shared" si="320"/>
        <v>0</v>
      </c>
      <c r="LX40" s="40">
        <f t="shared" si="321"/>
        <v>0</v>
      </c>
      <c r="LY40" s="40">
        <f t="shared" si="322"/>
        <v>0</v>
      </c>
      <c r="LZ40" s="45"/>
      <c r="MA40" s="12">
        <f t="shared" si="323"/>
        <v>0</v>
      </c>
      <c r="MB40" s="12">
        <f t="shared" si="324"/>
        <v>0</v>
      </c>
      <c r="MC40" s="12">
        <f t="shared" si="325"/>
        <v>0</v>
      </c>
      <c r="MD40" s="1"/>
    </row>
    <row r="41" spans="4:342" x14ac:dyDescent="0.35">
      <c r="D41" s="103" t="s">
        <v>377</v>
      </c>
      <c r="E41" s="87" t="str">
        <f>VLOOKUP($D41,'Metric Nature'!$C:$D,2,0)&amp;IF(($F41&lt;(EA41)),"Below",IF(($F41&gt;(DZ41)),"Above","Within"))</f>
        <v>NegativeWithin</v>
      </c>
      <c r="F41" s="48">
        <f t="shared" si="269"/>
        <v>2.959830866807611E-3</v>
      </c>
      <c r="G41" s="77">
        <f t="shared" si="191"/>
        <v>3.1732613967340581E-3</v>
      </c>
      <c r="H41" s="48">
        <f t="shared" si="247"/>
        <v>-6.7259044636572063E-2</v>
      </c>
      <c r="I41" s="74">
        <f t="shared" si="270"/>
        <v>3.2341077783226329E-3</v>
      </c>
      <c r="J41" s="48">
        <f t="shared" si="248"/>
        <v>-8.4807597740999011E-2</v>
      </c>
      <c r="K41" s="48">
        <f t="shared" si="249"/>
        <v>4.0625760875096455E-4</v>
      </c>
      <c r="L41" s="50"/>
      <c r="M41" s="53" t="str">
        <f>VLOOKUP($D41,'Metric Nature'!$C:$D,2,0)&amp;IF(($N41&lt;(HZ41)),"Below",IF(($N41&gt;(HY41)),"Above","Within"))</f>
        <v>NegativeWithin</v>
      </c>
      <c r="N41" s="48">
        <f t="shared" si="250"/>
        <v>1.8204988166757691E-4</v>
      </c>
      <c r="O41" s="49">
        <f t="shared" si="311"/>
        <v>7.420575475713434E-5</v>
      </c>
      <c r="P41" s="55">
        <f t="shared" si="312"/>
        <v>1.4533121759006722</v>
      </c>
      <c r="Q41" s="49">
        <f t="shared" si="313"/>
        <v>6.016837149780568E-5</v>
      </c>
      <c r="R41" s="48">
        <f t="shared" si="252"/>
        <v>2.0256740732000069</v>
      </c>
      <c r="S41" s="48">
        <f t="shared" si="273"/>
        <v>6.7154242410779138E-9</v>
      </c>
      <c r="T41" s="50"/>
      <c r="U41" s="53" t="str">
        <f>VLOOKUP($D41,'Metric Nature'!$C:$D,2,0)&amp;IF(($V41&lt;(LY41)),"Below",IF(($V41&gt;(LX41)),"Above","Within"))</f>
        <v>NegativeWithin</v>
      </c>
      <c r="V41" s="48">
        <f t="shared" si="253"/>
        <v>1.2484394506866416E-2</v>
      </c>
      <c r="W41" s="49">
        <f t="shared" si="274"/>
        <v>1.3344813886190398E-2</v>
      </c>
      <c r="X41" s="48">
        <f t="shared" si="254"/>
        <v>-6.4475936994098385E-2</v>
      </c>
      <c r="Y41" s="49">
        <f t="shared" si="275"/>
        <v>1.3550566151380516E-2</v>
      </c>
      <c r="Z41" s="48">
        <f t="shared" si="255"/>
        <v>-7.8680966728868318E-2</v>
      </c>
      <c r="AA41" s="48">
        <f t="shared" si="276"/>
        <v>4.5284489750791457E-7</v>
      </c>
      <c r="AB41" s="50"/>
      <c r="AC41" s="46" t="s">
        <v>378</v>
      </c>
      <c r="AD41" s="1"/>
      <c r="AE41" s="1"/>
      <c r="AF41" s="1"/>
      <c r="AG41" s="1"/>
      <c r="AH41" s="1"/>
      <c r="AI41" s="7" t="s">
        <v>377</v>
      </c>
      <c r="AJ41" s="12">
        <f>(VLOOKUP($EG41,Data!$B:$CP,Daily!EI$10,0)+VLOOKUP($IF41,Data!$B:$CP,Daily!IH$10,0))/(VLOOKUP($EG37,Data!$B:$CP,Daily!EI$10,0)+VLOOKUP($IF37,Data!$B:$CP,Daily!IH$10,0))</f>
        <v>2.6316503431997613E-3</v>
      </c>
      <c r="AK41" s="12">
        <f>(VLOOKUP($EG41,Data!$B:$CP,Daily!EJ$10,0)+VLOOKUP($IF41,Data!$B:$CP,Daily!II$10,0))/(VLOOKUP($EG37,Data!$B:$CP,Daily!EJ$10,0)+VLOOKUP($IF37,Data!$B:$CP,Daily!II$10,0))</f>
        <v>3.5513465522343888E-3</v>
      </c>
      <c r="AL41" s="12">
        <f>(VLOOKUP($EG41,Data!$B:$CP,Daily!EK$10,0)+VLOOKUP($IF41,Data!$B:$CP,Daily!IJ$10,0))/(VLOOKUP($EG37,Data!$B:$CP,Daily!EK$10,0)+VLOOKUP($IF37,Data!$B:$CP,Daily!IJ$10,0))</f>
        <v>3.5957749644168102E-3</v>
      </c>
      <c r="AM41" s="12">
        <f>(VLOOKUP($EG41,Data!$B:$CP,Daily!EL$10,0)+VLOOKUP($IF41,Data!$B:$CP,Daily!IK$10,0))/(VLOOKUP($EG37,Data!$B:$CP,Daily!EL$10,0)+VLOOKUP($IF37,Data!$B:$CP,Daily!IK$10,0))</f>
        <v>2.7637397346809856E-3</v>
      </c>
      <c r="AN41" s="12">
        <f>(VLOOKUP($EG41,Data!$B:$CP,Daily!EM$10,0)+VLOOKUP($IF41,Data!$B:$CP,Daily!IL$10,0))/(VLOOKUP($EG37,Data!$B:$CP,Daily!EM$10,0)+VLOOKUP($IF37,Data!$B:$CP,Daily!IL$10,0))</f>
        <v>3.4354423131978244E-3</v>
      </c>
      <c r="AO41" s="12">
        <f>(VLOOKUP($EG41,Data!$B:$CP,Daily!EN$10,0)+VLOOKUP($IF41,Data!$B:$CP,Daily!IM$10,0))/(VLOOKUP($EG37,Data!$B:$CP,Daily!EN$10,0)+VLOOKUP($IF37,Data!$B:$CP,Daily!IM$10,0))</f>
        <v>3.7448305057149371E-3</v>
      </c>
      <c r="AP41" s="12">
        <f>(VLOOKUP($EG41,Data!$B:$CP,Daily!EO$10,0)+VLOOKUP($IF41,Data!$B:$CP,Daily!IN$10,0))/(VLOOKUP($EG37,Data!$B:$CP,Daily!EO$10,0)+VLOOKUP($IF37,Data!$B:$CP,Daily!IN$10,0))</f>
        <v>4.0448502513160635E-3</v>
      </c>
      <c r="AQ41" s="12">
        <f>(VLOOKUP($EG41,Data!$B:$CP,Daily!EP$10,0)+VLOOKUP($IF41,Data!$B:$CP,Daily!IO$10,0))/(VLOOKUP($EG37,Data!$B:$CP,Daily!EP$10,0)+VLOOKUP($IF37,Data!$B:$CP,Daily!IO$10,0))</f>
        <v>3.5781182460016331E-3</v>
      </c>
      <c r="AR41" s="12">
        <f>(VLOOKUP($EG41,Data!$B:$CP,Daily!EQ$10,0)+VLOOKUP($IF41,Data!$B:$CP,Daily!IP$10,0))/(VLOOKUP($EG37,Data!$B:$CP,Daily!EQ$10,0)+VLOOKUP($IF37,Data!$B:$CP,Daily!IP$10,0))</f>
        <v>3.7920301608872914E-3</v>
      </c>
      <c r="AS41" s="12">
        <f>(VLOOKUP($EG41,Data!$B:$CP,Daily!ER$10,0)+VLOOKUP($IF41,Data!$B:$CP,Daily!IQ$10,0))/(VLOOKUP($EG37,Data!$B:$CP,Daily!ER$10,0)+VLOOKUP($IF37,Data!$B:$CP,Daily!IQ$10,0))</f>
        <v>4.1161085623633324E-3</v>
      </c>
      <c r="AT41" s="12">
        <f>(VLOOKUP($EG41,Data!$B:$CP,Daily!ES$10,0)+VLOOKUP($IF41,Data!$B:$CP,Daily!IR$10,0))/(VLOOKUP($EG37,Data!$B:$CP,Daily!ES$10,0)+VLOOKUP($IF37,Data!$B:$CP,Daily!IR$10,0))</f>
        <v>3.6716749601430022E-3</v>
      </c>
      <c r="AU41" s="12">
        <f>(VLOOKUP($EG41,Data!$B:$CP,Daily!ET$10,0)+VLOOKUP($IF41,Data!$B:$CP,Daily!IS$10,0))/(VLOOKUP($EG37,Data!$B:$CP,Daily!ET$10,0)+VLOOKUP($IF37,Data!$B:$CP,Daily!IS$10,0))</f>
        <v>3.3795460655171089E-3</v>
      </c>
      <c r="AV41" s="12">
        <f>(VLOOKUP($EG41,Data!$B:$CP,Daily!EU$10,0)+VLOOKUP($IF41,Data!$B:$CP,Daily!IT$10,0))/(VLOOKUP($EG37,Data!$B:$CP,Daily!EU$10,0)+VLOOKUP($IF37,Data!$B:$CP,Daily!IT$10,0))</f>
        <v>3.6825026433806103E-3</v>
      </c>
      <c r="AW41" s="12">
        <f>(VLOOKUP($EG41,Data!$B:$CP,Daily!EV$10,0)+VLOOKUP($IF41,Data!$B:$CP,Daily!IU$10,0))/(VLOOKUP($EG37,Data!$B:$CP,Daily!EV$10,0)+VLOOKUP($IF37,Data!$B:$CP,Daily!IU$10,0))</f>
        <v>3.1760299625468165E-3</v>
      </c>
      <c r="AX41" s="12">
        <f>(VLOOKUP($EG41,Data!$B:$CP,Daily!EW$10,0)+VLOOKUP($IF41,Data!$B:$CP,Daily!IV$10,0))/(VLOOKUP($EG37,Data!$B:$CP,Daily!EW$10,0)+VLOOKUP($IF37,Data!$B:$CP,Daily!IV$10,0))</f>
        <v>3.1491339881532577E-3</v>
      </c>
      <c r="AY41" s="12">
        <f>(VLOOKUP($EG41,Data!$B:$CP,Daily!EX$10,0)+VLOOKUP($IF41,Data!$B:$CP,Daily!IW$10,0))/(VLOOKUP($EG37,Data!$B:$CP,Daily!EX$10,0)+VLOOKUP($IF37,Data!$B:$CP,Daily!IW$10,0))</f>
        <v>2.848048249287988E-3</v>
      </c>
      <c r="AZ41" s="12">
        <f>(VLOOKUP($EG41,Data!$B:$CP,Daily!EY$10,0)+VLOOKUP($IF41,Data!$B:$CP,Daily!IX$10,0))/(VLOOKUP($EG37,Data!$B:$CP,Daily!EY$10,0)+VLOOKUP($IF37,Data!$B:$CP,Daily!IX$10,0))</f>
        <v>3.5940307836549732E-3</v>
      </c>
      <c r="BA41" s="12">
        <f>(VLOOKUP($EG41,Data!$B:$CP,Daily!EZ$10,0)+VLOOKUP($IF41,Data!$B:$CP,Daily!IY$10,0))/(VLOOKUP($EG37,Data!$B:$CP,Daily!EZ$10,0)+VLOOKUP($IF37,Data!$B:$CP,Daily!IY$10,0))</f>
        <v>3.1598429106667269E-3</v>
      </c>
      <c r="BB41" s="12">
        <f>(VLOOKUP($EG41,Data!$B:$CP,Daily!FA$10,0)+VLOOKUP($IF41,Data!$B:$CP,Daily!IZ$10,0))/(VLOOKUP($EG37,Data!$B:$CP,Daily!FA$10,0)+VLOOKUP($IF37,Data!$B:$CP,Daily!IZ$10,0))</f>
        <v>3.1551665852834017E-3</v>
      </c>
      <c r="BC41" s="12">
        <f>(VLOOKUP($EG41,Data!$B:$CP,Daily!FB$10,0)+VLOOKUP($IF41,Data!$B:$CP,Daily!JA$10,0))/(VLOOKUP($EG37,Data!$B:$CP,Daily!FB$10,0)+VLOOKUP($IF37,Data!$B:$CP,Daily!JA$10,0))</f>
        <v>4.550396649619458E-3</v>
      </c>
      <c r="BD41" s="12">
        <f>(VLOOKUP($EG41,Data!$B:$CP,Daily!FC$10,0)+VLOOKUP($IF41,Data!$B:$CP,Daily!JB$10,0))/(VLOOKUP($EG37,Data!$B:$CP,Daily!FC$10,0)+VLOOKUP($IF37,Data!$B:$CP,Daily!JB$10,0))</f>
        <v>3.3472526015775172E-3</v>
      </c>
      <c r="BE41" s="12">
        <f>(VLOOKUP($EG41,Data!$B:$CP,Daily!FD$10,0)+VLOOKUP($IF41,Data!$B:$CP,Daily!JC$10,0))/(VLOOKUP($EG37,Data!$B:$CP,Daily!FD$10,0)+VLOOKUP($IF37,Data!$B:$CP,Daily!JC$10,0))</f>
        <v>3.1480482101097318E-3</v>
      </c>
      <c r="BF41" s="12">
        <f>(VLOOKUP($EG41,Data!$B:$CP,Daily!FE$10,0)+VLOOKUP($IF41,Data!$B:$CP,Daily!JD$10,0))/(VLOOKUP($EG37,Data!$B:$CP,Daily!FE$10,0)+VLOOKUP($IF37,Data!$B:$CP,Daily!JD$10,0))</f>
        <v>2.7749379290200088E-3</v>
      </c>
      <c r="BG41" s="12">
        <f>(VLOOKUP($EG41,Data!$B:$CP,Daily!FF$10,0)+VLOOKUP($IF41,Data!$B:$CP,Daily!JE$10,0))/(VLOOKUP($EG37,Data!$B:$CP,Daily!FF$10,0)+VLOOKUP($IF37,Data!$B:$CP,Daily!JE$10,0))</f>
        <v>3.2600555090532622E-3</v>
      </c>
      <c r="BH41" s="12">
        <f>(VLOOKUP($EG41,Data!$B:$CP,Daily!FG$10,0)+VLOOKUP($IF41,Data!$B:$CP,Daily!JF$10,0))/(VLOOKUP($EG37,Data!$B:$CP,Daily!FG$10,0)+VLOOKUP($IF37,Data!$B:$CP,Daily!JF$10,0))</f>
        <v>3.6623067776456598E-3</v>
      </c>
      <c r="BI41" s="12">
        <f>(VLOOKUP($EG41,Data!$B:$CP,Daily!FH$10,0)+VLOOKUP($IF41,Data!$B:$CP,Daily!JG$10,0))/(VLOOKUP($EG37,Data!$B:$CP,Daily!FH$10,0)+VLOOKUP($IF37,Data!$B:$CP,Daily!JG$10,0))</f>
        <v>3.092196273089755E-3</v>
      </c>
      <c r="BJ41" s="12">
        <f>(VLOOKUP($EG41,Data!$B:$CP,Daily!FI$10,0)+VLOOKUP($IF41,Data!$B:$CP,Daily!JH$10,0))/(VLOOKUP($EG37,Data!$B:$CP,Daily!FI$10,0)+VLOOKUP($IF37,Data!$B:$CP,Daily!JH$10,0))</f>
        <v>4.3923306088152168E-3</v>
      </c>
      <c r="BK41" s="12">
        <f>(VLOOKUP($EG41,Data!$B:$CP,Daily!FJ$10,0)+VLOOKUP($IF41,Data!$B:$CP,Daily!JI$10,0))/(VLOOKUP($EG37,Data!$B:$CP,Daily!FJ$10,0)+VLOOKUP($IF37,Data!$B:$CP,Daily!JI$10,0))</f>
        <v>3.5530863399980618E-3</v>
      </c>
      <c r="BL41" s="12">
        <f>(VLOOKUP($EG41,Data!$B:$CP,Daily!FK$10,0)+VLOOKUP($IF41,Data!$B:$CP,Daily!JJ$10,0))/(VLOOKUP($EG37,Data!$B:$CP,Daily!FK$10,0)+VLOOKUP($IF37,Data!$B:$CP,Daily!JJ$10,0))</f>
        <v>3.2103219494297856E-3</v>
      </c>
      <c r="BM41" s="12">
        <f>(VLOOKUP($EG41,Data!$B:$CP,Daily!FL$10,0)+VLOOKUP($IF41,Data!$B:$CP,Daily!JK$10,0))/(VLOOKUP($EG37,Data!$B:$CP,Daily!FL$10,0)+VLOOKUP($IF37,Data!$B:$CP,Daily!JK$10,0))</f>
        <v>2.7548886975771736E-3</v>
      </c>
      <c r="BN41" s="12">
        <f>(VLOOKUP($EG41,Data!$B:$CP,Daily!FM$10,0)+VLOOKUP($IF41,Data!$B:$CP,Daily!JL$10,0))/(VLOOKUP($EG37,Data!$B:$CP,Daily!FM$10,0)+VLOOKUP($IF37,Data!$B:$CP,Daily!JL$10,0))</f>
        <v>3.4862385321100917E-3</v>
      </c>
      <c r="BO41" s="12">
        <f>(VLOOKUP($EG41,Data!$B:$CP,Daily!FN$10,0)+VLOOKUP($IF41,Data!$B:$CP,Daily!JM$10,0))/(VLOOKUP($EG37,Data!$B:$CP,Daily!FN$10,0)+VLOOKUP($IF37,Data!$B:$CP,Daily!JM$10,0))</f>
        <v>3.1854277894925748E-3</v>
      </c>
      <c r="BP41" s="12">
        <f>(VLOOKUP($EG41,Data!$B:$CP,Daily!FO$10,0)+VLOOKUP($IF41,Data!$B:$CP,Daily!JN$10,0))/(VLOOKUP($EG37,Data!$B:$CP,Daily!FO$10,0)+VLOOKUP($IF37,Data!$B:$CP,Daily!JN$10,0))</f>
        <v>3.3334391567986284E-3</v>
      </c>
      <c r="BQ41" s="12">
        <f>(VLOOKUP($EG41,Data!$B:$CP,Daily!FP$10,0)+VLOOKUP($IF41,Data!$B:$CP,Daily!JO$10,0))/(VLOOKUP($EG37,Data!$B:$CP,Daily!FP$10,0)+VLOOKUP($IF37,Data!$B:$CP,Daily!JO$10,0))</f>
        <v>3.8479180469904693E-3</v>
      </c>
      <c r="BR41" s="12">
        <f>(VLOOKUP($EG41,Data!$B:$CP,Daily!FQ$10,0)+VLOOKUP($IF41,Data!$B:$CP,Daily!JP$10,0))/(VLOOKUP($EG37,Data!$B:$CP,Daily!FQ$10,0)+VLOOKUP($IF37,Data!$B:$CP,Daily!JP$10,0))</f>
        <v>3.6479708162334701E-3</v>
      </c>
      <c r="BS41" s="12">
        <f>(VLOOKUP($EG41,Data!$B:$CP,Daily!FR$10,0)+VLOOKUP($IF41,Data!$B:$CP,Daily!JQ$10,0))/(VLOOKUP($EG37,Data!$B:$CP,Daily!FR$10,0)+VLOOKUP($IF37,Data!$B:$CP,Daily!JQ$10,0))</f>
        <v>3.5779499580516211E-3</v>
      </c>
      <c r="BT41" s="12">
        <f>(VLOOKUP($EG41,Data!$B:$CP,Daily!FS$10,0)+VLOOKUP($IF41,Data!$B:$CP,Daily!JR$10,0))/(VLOOKUP($EG37,Data!$B:$CP,Daily!FS$10,0)+VLOOKUP($IF37,Data!$B:$CP,Daily!JR$10,0))</f>
        <v>3.28594733162433E-3</v>
      </c>
      <c r="BU41" s="12">
        <f>(VLOOKUP($EG41,Data!$B:$CP,Daily!FT$10,0)+VLOOKUP($IF41,Data!$B:$CP,Daily!JS$10,0))/(VLOOKUP($EG37,Data!$B:$CP,Daily!FT$10,0)+VLOOKUP($IF37,Data!$B:$CP,Daily!JS$10,0))</f>
        <v>3.8044512079132586E-3</v>
      </c>
      <c r="BV41" s="12">
        <f>(VLOOKUP($EG41,Data!$B:$CP,Daily!FU$10,0)+VLOOKUP($IF41,Data!$B:$CP,Daily!JT$10,0))/(VLOOKUP($EG37,Data!$B:$CP,Daily!FU$10,0)+VLOOKUP($IF37,Data!$B:$CP,Daily!JT$10,0))</f>
        <v>3.4817996834727561E-3</v>
      </c>
      <c r="BW41" s="12">
        <f>(VLOOKUP($EG41,Data!$B:$CP,Daily!FV$10,0)+VLOOKUP($IF41,Data!$B:$CP,Daily!JU$10,0))/(VLOOKUP($EG37,Data!$B:$CP,Daily!FV$10,0)+VLOOKUP($IF37,Data!$B:$CP,Daily!JU$10,0))</f>
        <v>3.1461019030079806E-3</v>
      </c>
      <c r="BX41" s="12">
        <f>(VLOOKUP($EG41,Data!$B:$CP,Daily!FW$10,0)+VLOOKUP($IF41,Data!$B:$CP,Daily!JV$10,0))/(VLOOKUP($EG37,Data!$B:$CP,Daily!FW$10,0)+VLOOKUP($IF37,Data!$B:$CP,Daily!JV$10,0))</f>
        <v>3.5096793261415694E-3</v>
      </c>
      <c r="BY41" s="12">
        <f>(VLOOKUP($EG41,Data!$B:$CP,Daily!FX$10,0)+VLOOKUP($IF41,Data!$B:$CP,Daily!JW$10,0))/(VLOOKUP($EG37,Data!$B:$CP,Daily!FX$10,0)+VLOOKUP($IF37,Data!$B:$CP,Daily!JW$10,0))</f>
        <v>3.3108596195521312E-3</v>
      </c>
      <c r="BZ41" s="12">
        <f>(VLOOKUP($EG41,Data!$B:$CP,Daily!FY$10,0)+VLOOKUP($IF41,Data!$B:$CP,Daily!JX$10,0))/(VLOOKUP($EG37,Data!$B:$CP,Daily!FY$10,0)+VLOOKUP($IF37,Data!$B:$CP,Daily!JX$10,0))</f>
        <v>2.7896456396079416E-3</v>
      </c>
      <c r="CA41" s="12">
        <f>(VLOOKUP($EG41,Data!$B:$CP,Daily!FZ$10,0)+VLOOKUP($IF41,Data!$B:$CP,Daily!JY$10,0))/(VLOOKUP($EG37,Data!$B:$CP,Daily!FZ$10,0)+VLOOKUP($IF37,Data!$B:$CP,Daily!JY$10,0))</f>
        <v>2.7396087496254443E-3</v>
      </c>
      <c r="CB41" s="12">
        <f>(VLOOKUP($EG41,Data!$B:$CP,Daily!GA$10,0)+VLOOKUP($IF41,Data!$B:$CP,Daily!JZ$10,0))/(VLOOKUP($EG37,Data!$B:$CP,Daily!GA$10,0)+VLOOKUP($IF37,Data!$B:$CP,Daily!JZ$10,0))</f>
        <v>2.9889145321781241E-3</v>
      </c>
      <c r="CC41" s="12">
        <f>(VLOOKUP($EG41,Data!$B:$CP,Daily!GB$10,0)+VLOOKUP($IF41,Data!$B:$CP,Daily!KA$10,0))/(VLOOKUP($EG37,Data!$B:$CP,Daily!GB$10,0)+VLOOKUP($IF37,Data!$B:$CP,Daily!KA$10,0))</f>
        <v>3.5613186010410008E-3</v>
      </c>
      <c r="CD41" s="12">
        <f>(VLOOKUP($EG41,Data!$B:$CP,Daily!GC$10,0)+VLOOKUP($IF41,Data!$B:$CP,Daily!KB$10,0))/(VLOOKUP($EG37,Data!$B:$CP,Daily!GC$10,0)+VLOOKUP($IF37,Data!$B:$CP,Daily!KB$10,0))</f>
        <v>3.1756460797196669E-3</v>
      </c>
      <c r="CE41" s="12">
        <f>(VLOOKUP($EG41,Data!$B:$CP,Daily!GD$10,0)+VLOOKUP($IF41,Data!$B:$CP,Daily!KC$10,0))/(VLOOKUP($EG37,Data!$B:$CP,Daily!GD$10,0)+VLOOKUP($IF37,Data!$B:$CP,Daily!KC$10,0))</f>
        <v>3.5830063129158847E-3</v>
      </c>
      <c r="CF41" s="12">
        <f>(VLOOKUP($EG41,Data!$B:$CP,Daily!GE$10,0)+VLOOKUP($IF41,Data!$B:$CP,Daily!KD$10,0))/(VLOOKUP($EG37,Data!$B:$CP,Daily!GE$10,0)+VLOOKUP($IF37,Data!$B:$CP,Daily!KD$10,0))</f>
        <v>3.4237478232637761E-3</v>
      </c>
      <c r="CG41" s="12">
        <f>(VLOOKUP($EG41,Data!$B:$CP,Daily!GF$10,0)+VLOOKUP($IF41,Data!$B:$CP,Daily!KE$10,0))/(VLOOKUP($EG37,Data!$B:$CP,Daily!GF$10,0)+VLOOKUP($IF37,Data!$B:$CP,Daily!KE$10,0))</f>
        <v>2.6942673460132846E-3</v>
      </c>
      <c r="CH41" s="12">
        <f>(VLOOKUP($EG41,Data!$B:$CP,Daily!GG$10,0)+VLOOKUP($IF41,Data!$B:$CP,Daily!KF$10,0))/(VLOOKUP($EG37,Data!$B:$CP,Daily!GG$10,0)+VLOOKUP($IF37,Data!$B:$CP,Daily!KF$10,0))</f>
        <v>2.5210276625489882E-3</v>
      </c>
      <c r="CI41" s="12">
        <f>(VLOOKUP($EG41,Data!$B:$CP,Daily!GH$10,0)+VLOOKUP($IF41,Data!$B:$CP,Daily!KG$10,0))/(VLOOKUP($EG37,Data!$B:$CP,Daily!GH$10,0)+VLOOKUP($IF37,Data!$B:$CP,Daily!KG$10,0))</f>
        <v>3.9570839962468898E-3</v>
      </c>
      <c r="CJ41" s="12">
        <f>(VLOOKUP($EG41,Data!$B:$CP,Daily!GI$10,0)+VLOOKUP($IF41,Data!$B:$CP,Daily!KH$10,0))/(VLOOKUP($EG37,Data!$B:$CP,Daily!GI$10,0)+VLOOKUP($IF37,Data!$B:$CP,Daily!KH$10,0))</f>
        <v>3.8465019458774549E-3</v>
      </c>
      <c r="CK41" s="12">
        <f>(VLOOKUP($EG41,Data!$B:$CP,Daily!GJ$10,0)+VLOOKUP($IF41,Data!$B:$CP,Daily!KI$10,0))/(VLOOKUP($EG37,Data!$B:$CP,Daily!GJ$10,0)+VLOOKUP($IF37,Data!$B:$CP,Daily!KI$10,0))</f>
        <v>3.5070701040928252E-3</v>
      </c>
      <c r="CL41" s="12">
        <f>(VLOOKUP($EG41,Data!$B:$CP,Daily!GK$10,0)+VLOOKUP($IF41,Data!$B:$CP,Daily!KJ$10,0))/(VLOOKUP($EG37,Data!$B:$CP,Daily!GK$10,0)+VLOOKUP($IF37,Data!$B:$CP,Daily!KJ$10,0))</f>
        <v>3.0499981845248901E-3</v>
      </c>
      <c r="CM41" s="12">
        <f>(VLOOKUP($EG41,Data!$B:$CP,Daily!GL$10,0)+VLOOKUP($IF41,Data!$B:$CP,Daily!KK$10,0))/(VLOOKUP($EG37,Data!$B:$CP,Daily!GL$10,0)+VLOOKUP($IF37,Data!$B:$CP,Daily!KK$10,0))</f>
        <v>3.8269060936120106E-3</v>
      </c>
      <c r="CN41" s="12">
        <f>(VLOOKUP($EG41,Data!$B:$CP,Daily!GM$10,0)+VLOOKUP($IF41,Data!$B:$CP,Daily!KL$10,0))/(VLOOKUP($EG37,Data!$B:$CP,Daily!GM$10,0)+VLOOKUP($IF37,Data!$B:$CP,Daily!KL$10,0))</f>
        <v>3.0226552412254961E-3</v>
      </c>
      <c r="CO41" s="12">
        <f>(VLOOKUP($EG41,Data!$B:$CP,Daily!GN$10,0)+VLOOKUP($IF41,Data!$B:$CP,Daily!KM$10,0))/(VLOOKUP($EG37,Data!$B:$CP,Daily!GN$10,0)+VLOOKUP($IF37,Data!$B:$CP,Daily!KM$10,0))</f>
        <v>3.3576565143824027E-3</v>
      </c>
      <c r="CP41" s="12">
        <f>(VLOOKUP($EG41,Data!$B:$CP,Daily!GO$10,0)+VLOOKUP($IF41,Data!$B:$CP,Daily!KN$10,0))/(VLOOKUP($EG37,Data!$B:$CP,Daily!GO$10,0)+VLOOKUP($IF37,Data!$B:$CP,Daily!KN$10,0))</f>
        <v>3.9575379458050095E-3</v>
      </c>
      <c r="CQ41" s="12">
        <f>(VLOOKUP($EG41,Data!$B:$CP,Daily!GP$10,0)+VLOOKUP($IF41,Data!$B:$CP,Daily!KO$10,0))/(VLOOKUP($EG37,Data!$B:$CP,Daily!GP$10,0)+VLOOKUP($IF37,Data!$B:$CP,Daily!KO$10,0))</f>
        <v>3.3640803038524143E-3</v>
      </c>
      <c r="CR41" s="12">
        <f>(VLOOKUP($EG41,Data!$B:$CP,Daily!GQ$10,0)+VLOOKUP($IF41,Data!$B:$CP,Daily!KP$10,0))/(VLOOKUP($EG37,Data!$B:$CP,Daily!GQ$10,0)+VLOOKUP($IF37,Data!$B:$CP,Daily!KP$10,0))</f>
        <v>3.751131807010736E-3</v>
      </c>
      <c r="CS41" s="12">
        <f>(VLOOKUP($EG41,Data!$B:$CP,Daily!GR$10,0)+VLOOKUP($IF41,Data!$B:$CP,Daily!KQ$10,0))/(VLOOKUP($EG37,Data!$B:$CP,Daily!GR$10,0)+VLOOKUP($IF37,Data!$B:$CP,Daily!KQ$10,0))</f>
        <v>2.8435633911524558E-3</v>
      </c>
      <c r="CT41" s="12">
        <f>(VLOOKUP($EG41,Data!$B:$CP,Daily!GS$10,0)+VLOOKUP($IF41,Data!$B:$CP,Daily!KR$10,0))/(VLOOKUP($EG37,Data!$B:$CP,Daily!GS$10,0)+VLOOKUP($IF37,Data!$B:$CP,Daily!KR$10,0))</f>
        <v>3.3407923350877748E-3</v>
      </c>
      <c r="CU41" s="12">
        <f>(VLOOKUP($EG41,Data!$B:$CP,Daily!GT$10,0)+VLOOKUP($IF41,Data!$B:$CP,Daily!KS$10,0))/(VLOOKUP($EG37,Data!$B:$CP,Daily!GT$10,0)+VLOOKUP($IF37,Data!$B:$CP,Daily!KS$10,0))</f>
        <v>3.2906860422260834E-3</v>
      </c>
      <c r="CV41" s="12">
        <f>(VLOOKUP($EG41,Data!$B:$CP,Daily!GU$10,0)+VLOOKUP($IF41,Data!$B:$CP,Daily!KT$10,0))/(VLOOKUP($EG37,Data!$B:$CP,Daily!GU$10,0)+VLOOKUP($IF37,Data!$B:$CP,Daily!KT$10,0))</f>
        <v>3.5436959005441413E-3</v>
      </c>
      <c r="CW41" s="12">
        <f>(VLOOKUP($EG41,Data!$B:$CP,Daily!GV$10,0)+VLOOKUP($IF41,Data!$B:$CP,Daily!KU$10,0))/(VLOOKUP($EG37,Data!$B:$CP,Daily!GV$10,0)+VLOOKUP($IF37,Data!$B:$CP,Daily!KU$10,0))</f>
        <v>3.6516466859583849E-3</v>
      </c>
      <c r="CX41" s="12">
        <f>(VLOOKUP($EG41,Data!$B:$CP,Daily!GW$10,0)+VLOOKUP($IF41,Data!$B:$CP,Daily!KV$10,0))/(VLOOKUP($EG37,Data!$B:$CP,Daily!GW$10,0)+VLOOKUP($IF37,Data!$B:$CP,Daily!KV$10,0))</f>
        <v>3.2396565183450431E-3</v>
      </c>
      <c r="CY41" s="12">
        <f>(VLOOKUP($EG41,Data!$B:$CP,Daily!GX$10,0)+VLOOKUP($IF41,Data!$B:$CP,Daily!KW$10,0))/(VLOOKUP($EG37,Data!$B:$CP,Daily!GX$10,0)+VLOOKUP($IF37,Data!$B:$CP,Daily!KW$10,0))</f>
        <v>3.7966975894552098E-3</v>
      </c>
      <c r="CZ41" s="12">
        <f>(VLOOKUP($EG41,Data!$B:$CP,Daily!GY$10,0)+VLOOKUP($IF41,Data!$B:$CP,Daily!KX$10,0))/(VLOOKUP($EG37,Data!$B:$CP,Daily!GY$10,0)+VLOOKUP($IF37,Data!$B:$CP,Daily!KX$10,0))</f>
        <v>2.9121556804166094E-3</v>
      </c>
      <c r="DA41" s="12">
        <f>(VLOOKUP($EG41,Data!$B:$CP,Daily!GZ$10,0)+VLOOKUP($IF41,Data!$B:$CP,Daily!KY$10,0))/(VLOOKUP($EG37,Data!$B:$CP,Daily!GZ$10,0)+VLOOKUP($IF37,Data!$B:$CP,Daily!KY$10,0))</f>
        <v>3.3305842796422002E-3</v>
      </c>
      <c r="DB41" s="12">
        <f>(VLOOKUP($EG41,Data!$B:$CP,Daily!HA$10,0)+VLOOKUP($IF41,Data!$B:$CP,Daily!KZ$10,0))/(VLOOKUP($EG37,Data!$B:$CP,Daily!HA$10,0)+VLOOKUP($IF37,Data!$B:$CP,Daily!KZ$10,0))</f>
        <v>3.534018102308553E-3</v>
      </c>
      <c r="DC41" s="12">
        <f>(VLOOKUP($EG41,Data!$B:$CP,Daily!HB$10,0)+VLOOKUP($IF41,Data!$B:$CP,Daily!LA$10,0))/(VLOOKUP($EG37,Data!$B:$CP,Daily!HB$10,0)+VLOOKUP($IF37,Data!$B:$CP,Daily!LA$10,0))</f>
        <v>3.1402418654372954E-3</v>
      </c>
      <c r="DD41" s="12">
        <f>(VLOOKUP($EG41,Data!$B:$CP,Daily!HC$10,0)+VLOOKUP($IF41,Data!$B:$CP,Daily!LB$10,0))/(VLOOKUP($EG37,Data!$B:$CP,Daily!HC$10,0)+VLOOKUP($IF37,Data!$B:$CP,Daily!LB$10,0))</f>
        <v>3.3642048602865512E-3</v>
      </c>
      <c r="DE41" s="12">
        <f>(VLOOKUP($EG41,Data!$B:$CP,Daily!HD$10,0)+VLOOKUP($IF41,Data!$B:$CP,Daily!LC$10,0))/(VLOOKUP($EG37,Data!$B:$CP,Daily!HD$10,0)+VLOOKUP($IF37,Data!$B:$CP,Daily!LC$10,0))</f>
        <v>3.7798251830852823E-3</v>
      </c>
      <c r="DF41" s="12">
        <f>(VLOOKUP($EG41,Data!$B:$CP,Daily!HE$10,0)+VLOOKUP($IF41,Data!$B:$CP,Daily!LD$10,0))/(VLOOKUP($EG37,Data!$B:$CP,Daily!HE$10,0)+VLOOKUP($IF37,Data!$B:$CP,Daily!LD$10,0))</f>
        <v>3.0829479648377288E-3</v>
      </c>
      <c r="DG41" s="12">
        <f>(VLOOKUP($EG41,Data!$B:$CP,Daily!HF$10,0)+VLOOKUP($IF41,Data!$B:$CP,Daily!LE$10,0))/(VLOOKUP($EG37,Data!$B:$CP,Daily!HF$10,0)+VLOOKUP($IF37,Data!$B:$CP,Daily!LE$10,0))</f>
        <v>3.1390134529147981E-3</v>
      </c>
      <c r="DH41" s="12">
        <f>(VLOOKUP($EG41,Data!$B:$CP,Daily!HG$10,0)+VLOOKUP($IF41,Data!$B:$CP,Daily!LF$10,0))/(VLOOKUP($EG37,Data!$B:$CP,Daily!HG$10,0)+VLOOKUP($IF37,Data!$B:$CP,Daily!LF$10,0))</f>
        <v>2.8712183032610994E-3</v>
      </c>
      <c r="DI41" s="12">
        <f>(VLOOKUP($EG41,Data!$B:$CP,Daily!HH$10,0)+VLOOKUP($IF41,Data!$B:$CP,Daily!LG$10,0))/(VLOOKUP($EG37,Data!$B:$CP,Daily!HH$10,0)+VLOOKUP($IF37,Data!$B:$CP,Daily!LG$10,0))</f>
        <v>2.7546889596857258E-3</v>
      </c>
      <c r="DJ41" s="12">
        <f>(VLOOKUP($EG41,Data!$B:$CP,Daily!HI$10,0)+VLOOKUP($IF41,Data!$B:$CP,Daily!LH$10,0))/(VLOOKUP($EG37,Data!$B:$CP,Daily!HI$10,0)+VLOOKUP($IF37,Data!$B:$CP,Daily!LH$10,0))</f>
        <v>2.4859533530053762E-3</v>
      </c>
      <c r="DK41" s="12">
        <f>(VLOOKUP($EG41,Data!$B:$CP,Daily!HJ$10,0)+VLOOKUP($IF41,Data!$B:$CP,Daily!LI$10,0))/(VLOOKUP($EG37,Data!$B:$CP,Daily!HJ$10,0)+VLOOKUP($IF37,Data!$B:$CP,Daily!LI$10,0))</f>
        <v>3.6095291569744124E-3</v>
      </c>
      <c r="DL41" s="12">
        <f>(VLOOKUP($EG41,Data!$B:$CP,Daily!HK$10,0)+VLOOKUP($IF41,Data!$B:$CP,Daily!LJ$10,0))/(VLOOKUP($EG37,Data!$B:$CP,Daily!HK$10,0)+VLOOKUP($IF37,Data!$B:$CP,Daily!LJ$10,0))</f>
        <v>3.5421327367636092E-3</v>
      </c>
      <c r="DM41" s="12">
        <f>(VLOOKUP($EG41,Data!$B:$CP,Daily!HL$10,0)+VLOOKUP($IF41,Data!$B:$CP,Daily!LK$10,0))/(VLOOKUP($EG37,Data!$B:$CP,Daily!HL$10,0)+VLOOKUP($IF37,Data!$B:$CP,Daily!LK$10,0))</f>
        <v>3.1515057193992686E-3</v>
      </c>
      <c r="DN41" s="12">
        <f>(VLOOKUP($EG41,Data!$B:$CP,Daily!HM$10,0)+VLOOKUP($IF41,Data!$B:$CP,Daily!LL$10,0))/(VLOOKUP($EG37,Data!$B:$CP,Daily!HM$10,0)+VLOOKUP($IF37,Data!$B:$CP,Daily!LL$10,0))</f>
        <v>3.2335689577380057E-3</v>
      </c>
      <c r="DO41" s="12">
        <f>(VLOOKUP($EG41,Data!$B:$CP,Daily!HN$10,0)+VLOOKUP($IF41,Data!$B:$CP,Daily!LM$10,0))/(VLOOKUP($EG37,Data!$B:$CP,Daily!HN$10,0)+VLOOKUP($IF37,Data!$B:$CP,Daily!LM$10,0))</f>
        <v>2.9912980420594634E-3</v>
      </c>
      <c r="DP41" s="12">
        <f>(VLOOKUP($EG41,Data!$B:$CP,Daily!HO$10,0)+VLOOKUP($IF41,Data!$B:$CP,Daily!LN$10,0))/(VLOOKUP($EG37,Data!$B:$CP,Daily!HO$10,0)+VLOOKUP($IF37,Data!$B:$CP,Daily!LN$10,0))</f>
        <v>3.7628170957323382E-3</v>
      </c>
      <c r="DQ41" s="12">
        <f>(VLOOKUP($EG41,Data!$B:$CP,Daily!HP$10,0)+VLOOKUP($IF41,Data!$B:$CP,Daily!LO$10,0))/(VLOOKUP($EG37,Data!$B:$CP,Daily!HP$10,0)+VLOOKUP($IF37,Data!$B:$CP,Daily!LO$10,0))</f>
        <v>3.3461273496703079E-3</v>
      </c>
      <c r="DR41" s="12">
        <f>(VLOOKUP($EG41,Data!$B:$CP,Daily!HQ$10,0)+VLOOKUP($IF41,Data!$B:$CP,Daily!LP$10,0))/(VLOOKUP($EG37,Data!$B:$CP,Daily!HQ$10,0)+VLOOKUP($IF37,Data!$B:$CP,Daily!LP$10,0))</f>
        <v>3.2754260126870932E-3</v>
      </c>
      <c r="DS41" s="12">
        <f>(VLOOKUP($EG41,Data!$B:$CP,Daily!HR$10,0)+VLOOKUP($IF41,Data!$B:$CP,Daily!LQ$10,0))/(VLOOKUP($EG37,Data!$B:$CP,Daily!HR$10,0)+VLOOKUP($IF37,Data!$B:$CP,Daily!LQ$10,0))</f>
        <v>2.8431372549019606E-3</v>
      </c>
      <c r="DT41" s="12">
        <f>(VLOOKUP($EG41,Data!$B:$CP,Daily!HS$10,0)+VLOOKUP($IF41,Data!$B:$CP,Daily!LR$10,0))/(VLOOKUP($EG37,Data!$B:$CP,Daily!HS$10,0)+VLOOKUP($IF37,Data!$B:$CP,Daily!LR$10,0))</f>
        <v>2.6488495295326955E-3</v>
      </c>
      <c r="DU41" s="12">
        <f>(VLOOKUP($EG41,Data!$B:$CP,Daily!HT$10,0)+VLOOKUP($IF41,Data!$B:$CP,Daily!LS$10,0))/(VLOOKUP($EG37,Data!$B:$CP,Daily!HT$10,0)+VLOOKUP($IF37,Data!$B:$CP,Daily!LS$10,0))</f>
        <v>2.959830866807611E-3</v>
      </c>
      <c r="DV41" s="14"/>
      <c r="DW41" s="12">
        <f t="shared" si="259"/>
        <v>3.1390134529147981E-3</v>
      </c>
      <c r="DX41" s="12">
        <f t="shared" si="260"/>
        <v>3.5957749644168102E-3</v>
      </c>
      <c r="DY41" s="12">
        <f t="shared" si="277"/>
        <v>4.5676151150201216E-4</v>
      </c>
      <c r="DZ41" s="12">
        <f t="shared" si="278"/>
        <v>3.9383460980433197E-3</v>
      </c>
      <c r="EA41" s="12">
        <f t="shared" si="279"/>
        <v>2.7964423192882891E-3</v>
      </c>
      <c r="EB41" s="14"/>
      <c r="EC41" s="12">
        <f t="shared" si="261"/>
        <v>4.0625760875096455E-4</v>
      </c>
      <c r="ED41" s="12">
        <f t="shared" si="326"/>
        <v>3.1732613967340581E-3</v>
      </c>
      <c r="EE41" s="12">
        <f t="shared" si="314"/>
        <v>3.2341077783226329E-3</v>
      </c>
      <c r="EF41" s="1"/>
      <c r="EG41" s="7" t="s">
        <v>379</v>
      </c>
      <c r="EH41" s="7" t="s">
        <v>294</v>
      </c>
      <c r="EI41" s="12">
        <f>VLOOKUP($EG41,Data!$B:$CP,Daily!EI$10,0)/VLOOKUP($EG37,Data!$B:$CP,Daily!EI$10,0)</f>
        <v>3.5360678925035359E-5</v>
      </c>
      <c r="EJ41" s="12">
        <f>VLOOKUP($EG41,Data!$B:$CP,Daily!EJ$10,0)/VLOOKUP($EG37,Data!$B:$CP,Daily!EJ$10,0)</f>
        <v>9.0464990048851095E-5</v>
      </c>
      <c r="EK41" s="12">
        <f>VLOOKUP($EG41,Data!$B:$CP,Daily!EK$10,0)/VLOOKUP($EG37,Data!$B:$CP,Daily!EK$10,0)</f>
        <v>1.4863258026159333E-4</v>
      </c>
      <c r="EL41" s="12">
        <f>VLOOKUP($EG41,Data!$B:$CP,Daily!EL$10,0)/VLOOKUP($EG37,Data!$B:$CP,Daily!EL$10,0)</f>
        <v>1.0340192327577293E-4</v>
      </c>
      <c r="EM41" s="12">
        <f>VLOOKUP($EG41,Data!$B:$CP,Daily!EM$10,0)/VLOOKUP($EG37,Data!$B:$CP,Daily!EM$10,0)</f>
        <v>0</v>
      </c>
      <c r="EN41" s="12">
        <f>VLOOKUP($EG41,Data!$B:$CP,Daily!EN$10,0)/VLOOKUP($EG37,Data!$B:$CP,Daily!EN$10,0)</f>
        <v>4.3338822917569561E-5</v>
      </c>
      <c r="EO41" s="12">
        <f>VLOOKUP($EG41,Data!$B:$CP,Daily!EO$10,0)/VLOOKUP($EG37,Data!$B:$CP,Daily!EO$10,0)</f>
        <v>1.1720123451967028E-4</v>
      </c>
      <c r="EP41" s="12">
        <f>VLOOKUP($EG41,Data!$B:$CP,Daily!EP$10,0)/VLOOKUP($EG37,Data!$B:$CP,Daily!EP$10,0)</f>
        <v>6.3113383192906053E-5</v>
      </c>
      <c r="EQ41" s="12">
        <f>VLOOKUP($EG41,Data!$B:$CP,Daily!EQ$10,0)/VLOOKUP($EG37,Data!$B:$CP,Daily!EQ$10,0)</f>
        <v>1.1525384659713018E-4</v>
      </c>
      <c r="ER41" s="12">
        <f>VLOOKUP($EG41,Data!$B:$CP,Daily!ER$10,0)/VLOOKUP($EG37,Data!$B:$CP,Daily!ER$10,0)</f>
        <v>0</v>
      </c>
      <c r="ES41" s="12">
        <f>VLOOKUP($EG41,Data!$B:$CP,Daily!ES$10,0)/VLOOKUP($EG37,Data!$B:$CP,Daily!ES$10,0)</f>
        <v>0</v>
      </c>
      <c r="ET41" s="12">
        <f>VLOOKUP($EG41,Data!$B:$CP,Daily!ET$10,0)/VLOOKUP($EG37,Data!$B:$CP,Daily!ET$10,0)</f>
        <v>9.9349262331727183E-5</v>
      </c>
      <c r="EU41" s="12">
        <f>VLOOKUP($EG41,Data!$B:$CP,Daily!EU$10,0)/VLOOKUP($EG37,Data!$B:$CP,Daily!EU$10,0)</f>
        <v>4.7350726833656899E-5</v>
      </c>
      <c r="EV41" s="12">
        <f>VLOOKUP($EG41,Data!$B:$CP,Daily!EV$10,0)/VLOOKUP($EG37,Data!$B:$CP,Daily!EV$10,0)</f>
        <v>0</v>
      </c>
      <c r="EW41" s="12">
        <f>VLOOKUP($EG41,Data!$B:$CP,Daily!EW$10,0)/VLOOKUP($EG37,Data!$B:$CP,Daily!EW$10,0)</f>
        <v>3.2505525939409701E-5</v>
      </c>
      <c r="EX41" s="12">
        <f>VLOOKUP($EG41,Data!$B:$CP,Daily!EX$10,0)/VLOOKUP($EG37,Data!$B:$CP,Daily!EX$10,0)</f>
        <v>2.7358284088421974E-5</v>
      </c>
      <c r="EY41" s="12">
        <f>VLOOKUP($EG41,Data!$B:$CP,Daily!EY$10,0)/VLOOKUP($EG37,Data!$B:$CP,Daily!EY$10,0)</f>
        <v>1.0254832589857971E-4</v>
      </c>
      <c r="EZ41" s="12">
        <f>VLOOKUP($EG41,Data!$B:$CP,Daily!EZ$10,0)/VLOOKUP($EG37,Data!$B:$CP,Daily!EZ$10,0)</f>
        <v>0</v>
      </c>
      <c r="FA41" s="12">
        <f>VLOOKUP($EG41,Data!$B:$CP,Daily!FA$10,0)/VLOOKUP($EG37,Data!$B:$CP,Daily!FA$10,0)</f>
        <v>0</v>
      </c>
      <c r="FB41" s="12">
        <f>VLOOKUP($EG41,Data!$B:$CP,Daily!FB$10,0)/VLOOKUP($EG37,Data!$B:$CP,Daily!FB$10,0)</f>
        <v>5.1912993822353738E-5</v>
      </c>
      <c r="FC41" s="12">
        <f>VLOOKUP($EG41,Data!$B:$CP,Daily!FC$10,0)/VLOOKUP($EG37,Data!$B:$CP,Daily!FC$10,0)</f>
        <v>4.3226419987896602E-5</v>
      </c>
      <c r="FD41" s="12">
        <f>VLOOKUP($EG41,Data!$B:$CP,Daily!FD$10,0)/VLOOKUP($EG37,Data!$B:$CP,Daily!FD$10,0)</f>
        <v>1.5651289274954024E-4</v>
      </c>
      <c r="FE41" s="12">
        <f>VLOOKUP($EG41,Data!$B:$CP,Daily!FE$10,0)/VLOOKUP($EG37,Data!$B:$CP,Daily!FE$10,0)</f>
        <v>1.5908873969900411E-4</v>
      </c>
      <c r="FF41" s="12">
        <f>VLOOKUP($EG41,Data!$B:$CP,Daily!FF$10,0)/VLOOKUP($EG37,Data!$B:$CP,Daily!FF$10,0)</f>
        <v>5.7434954913560395E-5</v>
      </c>
      <c r="FG41" s="12">
        <f>VLOOKUP($EG41,Data!$B:$CP,Daily!FG$10,0)/VLOOKUP($EG37,Data!$B:$CP,Daily!FG$10,0)</f>
        <v>0</v>
      </c>
      <c r="FH41" s="12">
        <f>VLOOKUP($EG41,Data!$B:$CP,Daily!FH$10,0)/VLOOKUP($EG37,Data!$B:$CP,Daily!FH$10,0)</f>
        <v>5.1904910204505343E-5</v>
      </c>
      <c r="FI41" s="12">
        <f>VLOOKUP($EG41,Data!$B:$CP,Daily!FI$10,0)/VLOOKUP($EG37,Data!$B:$CP,Daily!FI$10,0)</f>
        <v>2.4512207079125406E-4</v>
      </c>
      <c r="FJ41" s="12">
        <f>VLOOKUP($EG41,Data!$B:$CP,Daily!FJ$10,0)/VLOOKUP($EG37,Data!$B:$CP,Daily!FJ$10,0)</f>
        <v>0</v>
      </c>
      <c r="FK41" s="12">
        <f>VLOOKUP($EG41,Data!$B:$CP,Daily!FK$10,0)/VLOOKUP($EG37,Data!$B:$CP,Daily!FK$10,0)</f>
        <v>7.9608327031007446E-5</v>
      </c>
      <c r="FL41" s="12">
        <f>VLOOKUP($EG41,Data!$B:$CP,Daily!FL$10,0)/VLOOKUP($EG37,Data!$B:$CP,Daily!FL$10,0)</f>
        <v>0</v>
      </c>
      <c r="FM41" s="12">
        <f>VLOOKUP($EG41,Data!$B:$CP,Daily!FM$10,0)/VLOOKUP($EG37,Data!$B:$CP,Daily!FM$10,0)</f>
        <v>9.4272920103700216E-5</v>
      </c>
      <c r="FN41" s="12">
        <f>VLOOKUP($EG41,Data!$B:$CP,Daily!FN$10,0)/VLOOKUP($EG37,Data!$B:$CP,Daily!FN$10,0)</f>
        <v>1.1532030213919161E-4</v>
      </c>
      <c r="FO41" s="12">
        <f>VLOOKUP($EG41,Data!$B:$CP,Daily!FO$10,0)/VLOOKUP($EG37,Data!$B:$CP,Daily!FO$10,0)</f>
        <v>0</v>
      </c>
      <c r="FP41" s="12">
        <f>VLOOKUP($EG41,Data!$B:$CP,Daily!FP$10,0)/VLOOKUP($EG37,Data!$B:$CP,Daily!FP$10,0)</f>
        <v>1.0228086325048584E-4</v>
      </c>
      <c r="FQ41" s="12">
        <f>VLOOKUP($EG41,Data!$B:$CP,Daily!FQ$10,0)/VLOOKUP($EG37,Data!$B:$CP,Daily!FQ$10,0)</f>
        <v>3.9936102236421726E-5</v>
      </c>
      <c r="FR41" s="12">
        <f>VLOOKUP($EG41,Data!$B:$CP,Daily!FR$10,0)/VLOOKUP($EG37,Data!$B:$CP,Daily!FR$10,0)</f>
        <v>6.7154657175475118E-5</v>
      </c>
      <c r="FS41" s="12">
        <f>VLOOKUP($EG41,Data!$B:$CP,Daily!FS$10,0)/VLOOKUP($EG37,Data!$B:$CP,Daily!FS$10,0)</f>
        <v>1.2347203358439315E-4</v>
      </c>
      <c r="FT41" s="12">
        <f>VLOOKUP($EG41,Data!$B:$CP,Daily!FT$10,0)/VLOOKUP($EG37,Data!$B:$CP,Daily!FT$10,0)</f>
        <v>1.4982769814713079E-4</v>
      </c>
      <c r="FU41" s="12">
        <f>VLOOKUP($EG41,Data!$B:$CP,Daily!FU$10,0)/VLOOKUP($EG37,Data!$B:$CP,Daily!FU$10,0)</f>
        <v>5.8606341206118502E-5</v>
      </c>
      <c r="FV41" s="12">
        <f>VLOOKUP($EG41,Data!$B:$CP,Daily!FV$10,0)/VLOOKUP($EG37,Data!$B:$CP,Daily!FV$10,0)</f>
        <v>0</v>
      </c>
      <c r="FW41" s="12">
        <f>VLOOKUP($EG41,Data!$B:$CP,Daily!FW$10,0)/VLOOKUP($EG37,Data!$B:$CP,Daily!FW$10,0)</f>
        <v>9.6153846153846154E-5</v>
      </c>
      <c r="FX41" s="12">
        <f>VLOOKUP($EG41,Data!$B:$CP,Daily!FX$10,0)/VLOOKUP($EG37,Data!$B:$CP,Daily!FX$10,0)</f>
        <v>0</v>
      </c>
      <c r="FY41" s="12">
        <f>VLOOKUP($EG41,Data!$B:$CP,Daily!FY$10,0)/VLOOKUP($EG37,Data!$B:$CP,Daily!FY$10,0)</f>
        <v>0</v>
      </c>
      <c r="FZ41" s="12">
        <f>VLOOKUP($EG41,Data!$B:$CP,Daily!FZ$10,0)/VLOOKUP($EG37,Data!$B:$CP,Daily!FZ$10,0)</f>
        <v>2.8151568042339957E-5</v>
      </c>
      <c r="GA41" s="12">
        <f>VLOOKUP($EG41,Data!$B:$CP,Daily!GA$10,0)/VLOOKUP($EG37,Data!$B:$CP,Daily!GA$10,0)</f>
        <v>9.863878477017163E-5</v>
      </c>
      <c r="GB41" s="12">
        <f>VLOOKUP($EG41,Data!$B:$CP,Daily!GB$10,0)/VLOOKUP($EG37,Data!$B:$CP,Daily!GB$10,0)</f>
        <v>1.7664723547076489E-4</v>
      </c>
      <c r="GC41" s="12">
        <f>VLOOKUP($EG41,Data!$B:$CP,Daily!GC$10,0)/VLOOKUP($EG37,Data!$B:$CP,Daily!GC$10,0)</f>
        <v>4.6943948924983567E-5</v>
      </c>
      <c r="GD41" s="12">
        <f>VLOOKUP($EG41,Data!$B:$CP,Daily!GD$10,0)/VLOOKUP($EG37,Data!$B:$CP,Daily!GD$10,0)</f>
        <v>2.1951005356045307E-4</v>
      </c>
      <c r="GE41" s="12">
        <f>VLOOKUP($EG41,Data!$B:$CP,Daily!GE$10,0)/VLOOKUP($EG37,Data!$B:$CP,Daily!GE$10,0)</f>
        <v>7.7095058206768947E-5</v>
      </c>
      <c r="GF41" s="12">
        <f>VLOOKUP($EG41,Data!$B:$CP,Daily!GF$10,0)/VLOOKUP($EG37,Data!$B:$CP,Daily!GF$10,0)</f>
        <v>1.3954786491766677E-4</v>
      </c>
      <c r="GG41" s="12">
        <f>VLOOKUP($EG41,Data!$B:$CP,Daily!GG$10,0)/VLOOKUP($EG37,Data!$B:$CP,Daily!GG$10,0)</f>
        <v>8.9823048594269285E-5</v>
      </c>
      <c r="GH41" s="12">
        <f>VLOOKUP($EG41,Data!$B:$CP,Daily!GH$10,0)/VLOOKUP($EG37,Data!$B:$CP,Daily!GH$10,0)</f>
        <v>1.590921143341995E-4</v>
      </c>
      <c r="GI41" s="12">
        <f>VLOOKUP($EG41,Data!$B:$CP,Daily!GI$10,0)/VLOOKUP($EG37,Data!$B:$CP,Daily!GI$10,0)</f>
        <v>2.3357664233576643E-4</v>
      </c>
      <c r="GJ41" s="12">
        <f>VLOOKUP($EG41,Data!$B:$CP,Daily!GJ$10,0)/VLOOKUP($EG37,Data!$B:$CP,Daily!GJ$10,0)</f>
        <v>2.4140594824256469E-4</v>
      </c>
      <c r="GK41" s="12">
        <f>VLOOKUP($EG41,Data!$B:$CP,Daily!GK$10,0)/VLOOKUP($EG37,Data!$B:$CP,Daily!GK$10,0)</f>
        <v>0</v>
      </c>
      <c r="GL41" s="12">
        <f>VLOOKUP($EG41,Data!$B:$CP,Daily!GL$10,0)/VLOOKUP($EG37,Data!$B:$CP,Daily!GL$10,0)</f>
        <v>4.2517006802721085E-5</v>
      </c>
      <c r="GM41" s="12">
        <f>VLOOKUP($EG41,Data!$B:$CP,Daily!GM$10,0)/VLOOKUP($EG37,Data!$B:$CP,Daily!GM$10,0)</f>
        <v>7.671358981243527E-5</v>
      </c>
      <c r="GN41" s="12">
        <f>VLOOKUP($EG41,Data!$B:$CP,Daily!GN$10,0)/VLOOKUP($EG37,Data!$B:$CP,Daily!GN$10,0)</f>
        <v>1.7224155155189639E-4</v>
      </c>
      <c r="GO41" s="12">
        <f>VLOOKUP($EG41,Data!$B:$CP,Daily!GO$10,0)/VLOOKUP($EG37,Data!$B:$CP,Daily!GO$10,0)</f>
        <v>1.2221950623319481E-4</v>
      </c>
      <c r="GP41" s="12">
        <f>VLOOKUP($EG41,Data!$B:$CP,Daily!GP$10,0)/VLOOKUP($EG37,Data!$B:$CP,Daily!GP$10,0)</f>
        <v>0</v>
      </c>
      <c r="GQ41" s="12">
        <f>VLOOKUP($EG41,Data!$B:$CP,Daily!GQ$10,0)/VLOOKUP($EG37,Data!$B:$CP,Daily!GQ$10,0)</f>
        <v>0</v>
      </c>
      <c r="GR41" s="12">
        <f>VLOOKUP($EG41,Data!$B:$CP,Daily!GR$10,0)/VLOOKUP($EG37,Data!$B:$CP,Daily!GR$10,0)</f>
        <v>5.3013836611355566E-5</v>
      </c>
      <c r="GS41" s="12">
        <f>VLOOKUP($EG41,Data!$B:$CP,Daily!GS$10,0)/VLOOKUP($EG37,Data!$B:$CP,Daily!GS$10,0)</f>
        <v>8.2559339525283804E-5</v>
      </c>
      <c r="GT41" s="12">
        <f>VLOOKUP($EG41,Data!$B:$CP,Daily!GT$10,0)/VLOOKUP($EG37,Data!$B:$CP,Daily!GT$10,0)</f>
        <v>0</v>
      </c>
      <c r="GU41" s="12">
        <f>VLOOKUP($EG41,Data!$B:$CP,Daily!GU$10,0)/VLOOKUP($EG37,Data!$B:$CP,Daily!GU$10,0)</f>
        <v>2.6197212616577597E-5</v>
      </c>
      <c r="GV41" s="12">
        <f>VLOOKUP($EG41,Data!$B:$CP,Daily!GV$10,0)/VLOOKUP($EG37,Data!$B:$CP,Daily!GV$10,0)</f>
        <v>1.3719303059404582E-4</v>
      </c>
      <c r="GW41" s="12">
        <f>VLOOKUP($EG41,Data!$B:$CP,Daily!GW$10,0)/VLOOKUP($EG37,Data!$B:$CP,Daily!GW$10,0)</f>
        <v>5.1054270689743199E-5</v>
      </c>
      <c r="GX41" s="12">
        <f>VLOOKUP($EG41,Data!$B:$CP,Daily!GX$10,0)/VLOOKUP($EG37,Data!$B:$CP,Daily!GX$10,0)</f>
        <v>1.4052180429996721E-4</v>
      </c>
      <c r="GY41" s="12">
        <f>VLOOKUP($EG41,Data!$B:$CP,Daily!GY$10,0)/VLOOKUP($EG37,Data!$B:$CP,Daily!GY$10,0)</f>
        <v>4.4573211499888568E-5</v>
      </c>
      <c r="GZ41" s="12">
        <f>VLOOKUP($EG41,Data!$B:$CP,Daily!GZ$10,0)/VLOOKUP($EG37,Data!$B:$CP,Daily!GZ$10,0)</f>
        <v>0</v>
      </c>
      <c r="HA41" s="12">
        <f>VLOOKUP($EG41,Data!$B:$CP,Daily!HA$10,0)/VLOOKUP($EG37,Data!$B:$CP,Daily!HA$10,0)</f>
        <v>0</v>
      </c>
      <c r="HB41" s="12">
        <f>VLOOKUP($EG41,Data!$B:$CP,Daily!HB$10,0)/VLOOKUP($EG37,Data!$B:$CP,Daily!HB$10,0)</f>
        <v>2.9150269639994171E-5</v>
      </c>
      <c r="HC41" s="12">
        <f>VLOOKUP($EG41,Data!$B:$CP,Daily!HC$10,0)/VLOOKUP($EG37,Data!$B:$CP,Daily!HC$10,0)</f>
        <v>5.1958848591915202E-5</v>
      </c>
      <c r="HD41" s="12">
        <f>VLOOKUP($EG41,Data!$B:$CP,Daily!HD$10,0)/VLOOKUP($EG37,Data!$B:$CP,Daily!HD$10,0)</f>
        <v>6.1432608428553881E-5</v>
      </c>
      <c r="HE41" s="12">
        <f>VLOOKUP($EG41,Data!$B:$CP,Daily!HE$10,0)/VLOOKUP($EG37,Data!$B:$CP,Daily!HE$10,0)</f>
        <v>1.0756736406174366E-4</v>
      </c>
      <c r="HF41" s="12">
        <f>VLOOKUP($EG41,Data!$B:$CP,Daily!HF$10,0)/VLOOKUP($EG37,Data!$B:$CP,Daily!HF$10,0)</f>
        <v>2.09885612341274E-4</v>
      </c>
      <c r="HG41" s="12">
        <f>VLOOKUP($EG41,Data!$B:$CP,Daily!HG$10,0)/VLOOKUP($EG37,Data!$B:$CP,Daily!HG$10,0)</f>
        <v>0</v>
      </c>
      <c r="HH41" s="12">
        <f>VLOOKUP($EG41,Data!$B:$CP,Daily!HH$10,0)/VLOOKUP($EG37,Data!$B:$CP,Daily!HH$10,0)</f>
        <v>6.2190988525762615E-5</v>
      </c>
      <c r="HI41" s="12">
        <f>VLOOKUP($EG41,Data!$B:$CP,Daily!HI$10,0)/VLOOKUP($EG37,Data!$B:$CP,Daily!HI$10,0)</f>
        <v>2.6287426723798008E-5</v>
      </c>
      <c r="HJ41" s="12">
        <f>VLOOKUP($EG41,Data!$B:$CP,Daily!HJ$10,0)/VLOOKUP($EG37,Data!$B:$CP,Daily!HJ$10,0)</f>
        <v>1.0530749789385004E-4</v>
      </c>
      <c r="HK41" s="12">
        <f>VLOOKUP($EG41,Data!$B:$CP,Daily!HK$10,0)/VLOOKUP($EG37,Data!$B:$CP,Daily!HK$10,0)</f>
        <v>1.2113870381586917E-4</v>
      </c>
      <c r="HL41" s="12">
        <f>VLOOKUP($EG41,Data!$B:$CP,Daily!HL$10,0)/VLOOKUP($EG37,Data!$B:$CP,Daily!HL$10,0)</f>
        <v>0</v>
      </c>
      <c r="HM41" s="12">
        <f>VLOOKUP($EG41,Data!$B:$CP,Daily!HM$10,0)/VLOOKUP($EG37,Data!$B:$CP,Daily!HM$10,0)</f>
        <v>4.8473097430925837E-5</v>
      </c>
      <c r="HN41" s="12">
        <f>VLOOKUP($EG41,Data!$B:$CP,Daily!HN$10,0)/VLOOKUP($EG37,Data!$B:$CP,Daily!HN$10,0)</f>
        <v>1.1810093693409968E-4</v>
      </c>
      <c r="HO41" s="12">
        <f>VLOOKUP($EG41,Data!$B:$CP,Daily!HO$10,0)/VLOOKUP($EG37,Data!$B:$CP,Daily!HO$10,0)</f>
        <v>1.6682654210284855E-4</v>
      </c>
      <c r="HP41" s="12">
        <f>VLOOKUP($EG41,Data!$B:$CP,Daily!HP$10,0)/VLOOKUP($EG37,Data!$B:$CP,Daily!HP$10,0)</f>
        <v>9.7213220998055731E-5</v>
      </c>
      <c r="HQ41" s="12">
        <f>VLOOKUP($EG41,Data!$B:$CP,Daily!HQ$10,0)/VLOOKUP($EG37,Data!$B:$CP,Daily!HQ$10,0)</f>
        <v>5.4162378811677407E-5</v>
      </c>
      <c r="HR41" s="12">
        <f>VLOOKUP($EG41,Data!$B:$CP,Daily!HR$10,0)/VLOOKUP($EG37,Data!$B:$CP,Daily!HR$10,0)</f>
        <v>0</v>
      </c>
      <c r="HS41" s="12">
        <f>VLOOKUP($EG41,Data!$B:$CP,Daily!HS$10,0)/VLOOKUP($EG37,Data!$B:$CP,Daily!HS$10,0)</f>
        <v>0</v>
      </c>
      <c r="HT41" s="12">
        <f>VLOOKUP($EG41,Data!$B:$CP,Daily!HT$10,0)/VLOOKUP($EG37,Data!$B:$CP,Daily!HT$10,0)</f>
        <v>1.8204988166757691E-4</v>
      </c>
      <c r="HU41" s="13"/>
      <c r="HV41" s="40">
        <f t="shared" si="262"/>
        <v>0</v>
      </c>
      <c r="HW41" s="40">
        <f t="shared" si="263"/>
        <v>1.1525384659713018E-4</v>
      </c>
      <c r="HX41" s="40">
        <f t="shared" si="315"/>
        <v>1.1525384659713018E-4</v>
      </c>
      <c r="HY41" s="40">
        <f t="shared" si="316"/>
        <v>2.0169423154497784E-4</v>
      </c>
      <c r="HZ41" s="40">
        <f t="shared" si="317"/>
        <v>-8.6440384947847638E-5</v>
      </c>
      <c r="IA41" s="43"/>
      <c r="IB41" s="12">
        <f t="shared" si="265"/>
        <v>6.6563384258403857E-5</v>
      </c>
      <c r="IC41" s="12">
        <f t="shared" si="318"/>
        <v>7.420575475713434E-5</v>
      </c>
      <c r="ID41" s="12">
        <f t="shared" si="319"/>
        <v>6.016837149780568E-5</v>
      </c>
      <c r="IE41" s="1"/>
      <c r="IF41" s="7" t="s">
        <v>380</v>
      </c>
      <c r="IG41" s="7" t="s">
        <v>294</v>
      </c>
      <c r="IH41" s="12">
        <f>VLOOKUP($IF41,Data!$B:$CP,Daily!IH$10,0)/VLOOKUP($IF37,Data!$B:$CP,Daily!IH$10,0)</f>
        <v>1.1190115398065043E-2</v>
      </c>
      <c r="II41" s="12">
        <f>VLOOKUP($IF41,Data!$B:$CP,Daily!II$10,0)/VLOOKUP($IF37,Data!$B:$CP,Daily!II$10,0)</f>
        <v>1.4212726428239666E-2</v>
      </c>
      <c r="IJ41" s="12">
        <f>VLOOKUP($IF41,Data!$B:$CP,Daily!IJ$10,0)/VLOOKUP($IF37,Data!$B:$CP,Daily!IJ$10,0)</f>
        <v>1.4276941971139085E-2</v>
      </c>
      <c r="IK41" s="12">
        <f>VLOOKUP($IF41,Data!$B:$CP,Daily!IK$10,0)/VLOOKUP($IF37,Data!$B:$CP,Daily!IK$10,0)</f>
        <v>1.1359839625793518E-2</v>
      </c>
      <c r="IL41" s="12">
        <f>VLOOKUP($IF41,Data!$B:$CP,Daily!IL$10,0)/VLOOKUP($IF37,Data!$B:$CP,Daily!IL$10,0)</f>
        <v>1.4718766427194673E-2</v>
      </c>
      <c r="IM41" s="12">
        <f>VLOOKUP($IF41,Data!$B:$CP,Daily!IM$10,0)/VLOOKUP($IF37,Data!$B:$CP,Daily!IM$10,0)</f>
        <v>1.493123772102161E-2</v>
      </c>
      <c r="IN41" s="12">
        <f>VLOOKUP($IF41,Data!$B:$CP,Daily!IN$10,0)/VLOOKUP($IF37,Data!$B:$CP,Daily!IN$10,0)</f>
        <v>1.6571143782706205E-2</v>
      </c>
      <c r="IO41" s="12">
        <f>VLOOKUP($IF41,Data!$B:$CP,Daily!IO$10,0)/VLOOKUP($IF37,Data!$B:$CP,Daily!IO$10,0)</f>
        <v>1.4769416256405104E-2</v>
      </c>
      <c r="IP41" s="12">
        <f>VLOOKUP($IF41,Data!$B:$CP,Daily!IP$10,0)/VLOOKUP($IF37,Data!$B:$CP,Daily!IP$10,0)</f>
        <v>1.5481861487724442E-2</v>
      </c>
      <c r="IQ41" s="12">
        <f>VLOOKUP($IF41,Data!$B:$CP,Daily!IQ$10,0)/VLOOKUP($IF37,Data!$B:$CP,Daily!IQ$10,0)</f>
        <v>1.7112299465240642E-2</v>
      </c>
      <c r="IR41" s="12">
        <f>VLOOKUP($IF41,Data!$B:$CP,Daily!IR$10,0)/VLOOKUP($IF37,Data!$B:$CP,Daily!IR$10,0)</f>
        <v>1.5670103092783504E-2</v>
      </c>
      <c r="IS41" s="12">
        <f>VLOOKUP($IF41,Data!$B:$CP,Daily!IS$10,0)/VLOOKUP($IF37,Data!$B:$CP,Daily!IS$10,0)</f>
        <v>1.4556533513879486E-2</v>
      </c>
      <c r="IT41" s="12">
        <f>VLOOKUP($IF41,Data!$B:$CP,Daily!IT$10,0)/VLOOKUP($IF37,Data!$B:$CP,Daily!IT$10,0)</f>
        <v>1.5852885225110969E-2</v>
      </c>
      <c r="IU41" s="12">
        <f>VLOOKUP($IF41,Data!$B:$CP,Daily!IU$10,0)/VLOOKUP($IF37,Data!$B:$CP,Daily!IU$10,0)</f>
        <v>1.3588001538264324E-2</v>
      </c>
      <c r="IV41" s="12">
        <f>VLOOKUP($IF41,Data!$B:$CP,Daily!IV$10,0)/VLOOKUP($IF37,Data!$B:$CP,Daily!IV$10,0)</f>
        <v>1.3517897696550233E-2</v>
      </c>
      <c r="IW41" s="12">
        <f>VLOOKUP($IF41,Data!$B:$CP,Daily!IW$10,0)/VLOOKUP($IF37,Data!$B:$CP,Daily!IW$10,0)</f>
        <v>1.2053571428571429E-2</v>
      </c>
      <c r="IX41" s="12">
        <f>VLOOKUP($IF41,Data!$B:$CP,Daily!IX$10,0)/VLOOKUP($IF37,Data!$B:$CP,Daily!IX$10,0)</f>
        <v>1.4766201804757998E-2</v>
      </c>
      <c r="IY41" s="12">
        <f>VLOOKUP($IF41,Data!$B:$CP,Daily!IY$10,0)/VLOOKUP($IF37,Data!$B:$CP,Daily!IY$10,0)</f>
        <v>1.3563262933540012E-2</v>
      </c>
      <c r="IZ41" s="12">
        <f>VLOOKUP($IF41,Data!$B:$CP,Daily!IZ$10,0)/VLOOKUP($IF37,Data!$B:$CP,Daily!IZ$10,0)</f>
        <v>1.4058577405857741E-2</v>
      </c>
      <c r="JA41" s="12">
        <f>VLOOKUP($IF41,Data!$B:$CP,Daily!JA$10,0)/VLOOKUP($IF37,Data!$B:$CP,Daily!JA$10,0)</f>
        <v>2.0107719928186715E-2</v>
      </c>
      <c r="JB41" s="12">
        <f>VLOOKUP($IF41,Data!$B:$CP,Daily!JB$10,0)/VLOOKUP($IF37,Data!$B:$CP,Daily!JB$10,0)</f>
        <v>1.4204545454545454E-2</v>
      </c>
      <c r="JC41" s="12">
        <f>VLOOKUP($IF41,Data!$B:$CP,Daily!JC$10,0)/VLOOKUP($IF37,Data!$B:$CP,Daily!JC$10,0)</f>
        <v>1.2953700141079903E-2</v>
      </c>
      <c r="JD41" s="12">
        <f>VLOOKUP($IF41,Data!$B:$CP,Daily!JD$10,0)/VLOOKUP($IF37,Data!$B:$CP,Daily!JD$10,0)</f>
        <v>1.1291826375220139E-2</v>
      </c>
      <c r="JE41" s="12">
        <f>VLOOKUP($IF41,Data!$B:$CP,Daily!JE$10,0)/VLOOKUP($IF37,Data!$B:$CP,Daily!JE$10,0)</f>
        <v>1.3804841149773071E-2</v>
      </c>
      <c r="JF41" s="12">
        <f>VLOOKUP($IF41,Data!$B:$CP,Daily!JF$10,0)/VLOOKUP($IF37,Data!$B:$CP,Daily!JF$10,0)</f>
        <v>1.6021639617145235E-2</v>
      </c>
      <c r="JG41" s="12">
        <f>VLOOKUP($IF41,Data!$B:$CP,Daily!JG$10,0)/VLOOKUP($IF37,Data!$B:$CP,Daily!JG$10,0)</f>
        <v>1.4118975903614458E-2</v>
      </c>
      <c r="JH41" s="12">
        <f>VLOOKUP($IF41,Data!$B:$CP,Daily!JH$10,0)/VLOOKUP($IF37,Data!$B:$CP,Daily!JH$10,0)</f>
        <v>1.9017980636237896E-2</v>
      </c>
      <c r="JI41" s="12">
        <f>VLOOKUP($IF41,Data!$B:$CP,Daily!JI$10,0)/VLOOKUP($IF37,Data!$B:$CP,Daily!JI$10,0)</f>
        <v>1.4951746635857006E-2</v>
      </c>
      <c r="JJ41" s="12">
        <f>VLOOKUP($IF41,Data!$B:$CP,Daily!JJ$10,0)/VLOOKUP($IF37,Data!$B:$CP,Daily!JJ$10,0)</f>
        <v>1.3581223628691984E-2</v>
      </c>
      <c r="JK41" s="12">
        <f>VLOOKUP($IF41,Data!$B:$CP,Daily!JK$10,0)/VLOOKUP($IF37,Data!$B:$CP,Daily!JK$10,0)</f>
        <v>1.1708132970938742E-2</v>
      </c>
      <c r="JL41" s="12">
        <f>VLOOKUP($IF41,Data!$B:$CP,Daily!JL$10,0)/VLOOKUP($IF37,Data!$B:$CP,Daily!JL$10,0)</f>
        <v>1.5410107705053853E-2</v>
      </c>
      <c r="JM41" s="12">
        <f>VLOOKUP($IF41,Data!$B:$CP,Daily!JM$10,0)/VLOOKUP($IF37,Data!$B:$CP,Daily!JM$10,0)</f>
        <v>1.3950667205822886E-2</v>
      </c>
      <c r="JN41" s="12">
        <f>VLOOKUP($IF41,Data!$B:$CP,Daily!JN$10,0)/VLOOKUP($IF37,Data!$B:$CP,Daily!JN$10,0)</f>
        <v>1.4555031882450791E-2</v>
      </c>
      <c r="JO41" s="12">
        <f>VLOOKUP($IF41,Data!$B:$CP,Daily!JO$10,0)/VLOOKUP($IF37,Data!$B:$CP,Daily!JO$10,0)</f>
        <v>1.4932902835233578E-2</v>
      </c>
      <c r="JP41" s="12">
        <f>VLOOKUP($IF41,Data!$B:$CP,Daily!JP$10,0)/VLOOKUP($IF37,Data!$B:$CP,Daily!JP$10,0)</f>
        <v>1.5149586250795672E-2</v>
      </c>
      <c r="JQ41" s="12">
        <f>VLOOKUP($IF41,Data!$B:$CP,Daily!JQ$10,0)/VLOOKUP($IF37,Data!$B:$CP,Daily!JQ$10,0)</f>
        <v>1.330975428145942E-2</v>
      </c>
      <c r="JR41" s="12">
        <f>VLOOKUP($IF41,Data!$B:$CP,Daily!JR$10,0)/VLOOKUP($IF37,Data!$B:$CP,Daily!JR$10,0)</f>
        <v>1.303024538710291E-2</v>
      </c>
      <c r="JS41" s="12">
        <f>VLOOKUP($IF41,Data!$B:$CP,Daily!JS$10,0)/VLOOKUP($IF37,Data!$B:$CP,Daily!JS$10,0)</f>
        <v>1.5490258703289683E-2</v>
      </c>
      <c r="JT41" s="12">
        <f>VLOOKUP($IF41,Data!$B:$CP,Daily!JT$10,0)/VLOOKUP($IF37,Data!$B:$CP,Daily!JT$10,0)</f>
        <v>1.5043547110055424E-2</v>
      </c>
      <c r="JU41" s="12">
        <f>VLOOKUP($IF41,Data!$B:$CP,Daily!JU$10,0)/VLOOKUP($IF37,Data!$B:$CP,Daily!JU$10,0)</f>
        <v>1.3612217795484728E-2</v>
      </c>
      <c r="JV41" s="12">
        <f>VLOOKUP($IF41,Data!$B:$CP,Daily!JV$10,0)/VLOOKUP($IF37,Data!$B:$CP,Daily!JV$10,0)</f>
        <v>1.4837268666241226E-2</v>
      </c>
      <c r="JW41" s="12">
        <f>VLOOKUP($IF41,Data!$B:$CP,Daily!JW$10,0)/VLOOKUP($IF37,Data!$B:$CP,Daily!JW$10,0)</f>
        <v>1.3819095477386936E-2</v>
      </c>
      <c r="JX41" s="12">
        <f>VLOOKUP($IF41,Data!$B:$CP,Daily!JX$10,0)/VLOOKUP($IF37,Data!$B:$CP,Daily!JX$10,0)</f>
        <v>1.1703922395613665E-2</v>
      </c>
      <c r="JY41" s="12">
        <f>VLOOKUP($IF41,Data!$B:$CP,Daily!JY$10,0)/VLOOKUP($IF37,Data!$B:$CP,Daily!JY$10,0)</f>
        <v>1.1339285714285715E-2</v>
      </c>
      <c r="JZ41" s="12">
        <f>VLOOKUP($IF41,Data!$B:$CP,Daily!JZ$10,0)/VLOOKUP($IF37,Data!$B:$CP,Daily!JZ$10,0)</f>
        <v>1.2510154346060114E-2</v>
      </c>
      <c r="KA41" s="12">
        <f>VLOOKUP($IF41,Data!$B:$CP,Daily!KA$10,0)/VLOOKUP($IF37,Data!$B:$CP,Daily!KA$10,0)</f>
        <v>1.5247001423053467E-2</v>
      </c>
      <c r="KB41" s="12">
        <f>VLOOKUP($IF41,Data!$B:$CP,Daily!KB$10,0)/VLOOKUP($IF37,Data!$B:$CP,Daily!KB$10,0)</f>
        <v>1.4112241549064654E-2</v>
      </c>
      <c r="KC41" s="12">
        <f>VLOOKUP($IF41,Data!$B:$CP,Daily!KC$10,0)/VLOOKUP($IF37,Data!$B:$CP,Daily!KC$10,0)</f>
        <v>1.5320974413972729E-2</v>
      </c>
      <c r="KD41" s="12">
        <f>VLOOKUP($IF41,Data!$B:$CP,Daily!KD$10,0)/VLOOKUP($IF37,Data!$B:$CP,Daily!KD$10,0)</f>
        <v>1.4359491119788386E-2</v>
      </c>
      <c r="KE41" s="12">
        <f>VLOOKUP($IF41,Data!$B:$CP,Daily!KE$10,0)/VLOOKUP($IF37,Data!$B:$CP,Daily!KE$10,0)</f>
        <v>1.0993992972911709E-2</v>
      </c>
      <c r="KF41" s="12">
        <f>VLOOKUP($IF41,Data!$B:$CP,Daily!KF$10,0)/VLOOKUP($IF37,Data!$B:$CP,Daily!KF$10,0)</f>
        <v>1.0455344928669142E-2</v>
      </c>
      <c r="KG41" s="12">
        <f>VLOOKUP($IF41,Data!$B:$CP,Daily!KG$10,0)/VLOOKUP($IF37,Data!$B:$CP,Daily!KG$10,0)</f>
        <v>1.6619519094766621E-2</v>
      </c>
      <c r="KH41" s="12">
        <f>VLOOKUP($IF41,Data!$B:$CP,Daily!KH$10,0)/VLOOKUP($IF37,Data!$B:$CP,Daily!KH$10,0)</f>
        <v>1.6287954956766538E-2</v>
      </c>
      <c r="KI41" s="12">
        <f>VLOOKUP($IF41,Data!$B:$CP,Daily!KI$10,0)/VLOOKUP($IF37,Data!$B:$CP,Daily!KI$10,0)</f>
        <v>1.4611722213101298E-2</v>
      </c>
      <c r="KJ41" s="12">
        <f>VLOOKUP($IF41,Data!$B:$CP,Daily!KJ$10,0)/VLOOKUP($IF37,Data!$B:$CP,Daily!KJ$10,0)</f>
        <v>1.3341804320203304E-2</v>
      </c>
      <c r="KK41" s="12">
        <f>VLOOKUP($IF41,Data!$B:$CP,Daily!KK$10,0)/VLOOKUP($IF37,Data!$B:$CP,Daily!KK$10,0)</f>
        <v>1.6446902027506025E-2</v>
      </c>
      <c r="KL41" s="12">
        <f>VLOOKUP($IF41,Data!$B:$CP,Daily!KL$10,0)/VLOOKUP($IF37,Data!$B:$CP,Daily!KL$10,0)</f>
        <v>1.2617114303560275E-2</v>
      </c>
      <c r="KM41" s="12">
        <f>VLOOKUP($IF41,Data!$B:$CP,Daily!KM$10,0)/VLOOKUP($IF37,Data!$B:$CP,Daily!KM$10,0)</f>
        <v>1.3871517907902217E-2</v>
      </c>
      <c r="KN41" s="12">
        <f>VLOOKUP($IF41,Data!$B:$CP,Daily!KN$10,0)/VLOOKUP($IF37,Data!$B:$CP,Daily!KN$10,0)</f>
        <v>1.6229956980836919E-2</v>
      </c>
      <c r="KO41" s="12">
        <f>VLOOKUP($IF41,Data!$B:$CP,Daily!KO$10,0)/VLOOKUP($IF37,Data!$B:$CP,Daily!KO$10,0)</f>
        <v>1.4415252266914671E-2</v>
      </c>
      <c r="KP41" s="12">
        <f>VLOOKUP($IF41,Data!$B:$CP,Daily!KP$10,0)/VLOOKUP($IF37,Data!$B:$CP,Daily!KP$10,0)</f>
        <v>1.5480427046263345E-2</v>
      </c>
      <c r="KQ41" s="12">
        <f>VLOOKUP($IF41,Data!$B:$CP,Daily!KQ$10,0)/VLOOKUP($IF37,Data!$B:$CP,Daily!KQ$10,0)</f>
        <v>1.1991657977059436E-2</v>
      </c>
      <c r="KR41" s="12">
        <f>VLOOKUP($IF41,Data!$B:$CP,Daily!KR$10,0)/VLOOKUP($IF37,Data!$B:$CP,Daily!KR$10,0)</f>
        <v>1.3859275053304905E-2</v>
      </c>
      <c r="KS41" s="12">
        <f>VLOOKUP($IF41,Data!$B:$CP,Daily!KS$10,0)/VLOOKUP($IF37,Data!$B:$CP,Daily!KS$10,0)</f>
        <v>1.4052838673412029E-2</v>
      </c>
      <c r="KT41" s="12">
        <f>VLOOKUP($IF41,Data!$B:$CP,Daily!KT$10,0)/VLOOKUP($IF37,Data!$B:$CP,Daily!KT$10,0)</f>
        <v>1.3512510208627218E-2</v>
      </c>
      <c r="KU41" s="12">
        <f>VLOOKUP($IF41,Data!$B:$CP,Daily!KU$10,0)/VLOOKUP($IF37,Data!$B:$CP,Daily!KU$10,0)</f>
        <v>1.4383465996369223E-2</v>
      </c>
      <c r="KV41" s="12">
        <f>VLOOKUP($IF41,Data!$B:$CP,Daily!KV$10,0)/VLOOKUP($IF37,Data!$B:$CP,Daily!KV$10,0)</f>
        <v>1.3591911155312449E-2</v>
      </c>
      <c r="KW41" s="12">
        <f>VLOOKUP($IF41,Data!$B:$CP,Daily!KW$10,0)/VLOOKUP($IF37,Data!$B:$CP,Daily!KW$10,0)</f>
        <v>1.567732115677321E-2</v>
      </c>
      <c r="KX41" s="12">
        <f>VLOOKUP($IF41,Data!$B:$CP,Daily!KX$10,0)/VLOOKUP($IF37,Data!$B:$CP,Daily!KX$10,0)</f>
        <v>1.2438916037316748E-2</v>
      </c>
      <c r="KY41" s="12">
        <f>VLOOKUP($IF41,Data!$B:$CP,Daily!KY$10,0)/VLOOKUP($IF37,Data!$B:$CP,Daily!KY$10,0)</f>
        <v>1.3966480446927373E-2</v>
      </c>
      <c r="KZ41" s="12">
        <f>VLOOKUP($IF41,Data!$B:$CP,Daily!KZ$10,0)/VLOOKUP($IF37,Data!$B:$CP,Daily!KZ$10,0)</f>
        <v>1.4762107051826678E-2</v>
      </c>
      <c r="LA41" s="12">
        <f>VLOOKUP($IF41,Data!$B:$CP,Daily!LA$10,0)/VLOOKUP($IF37,Data!$B:$CP,Daily!LA$10,0)</f>
        <v>1.3212533031332579E-2</v>
      </c>
      <c r="LB41" s="12">
        <f>VLOOKUP($IF41,Data!$B:$CP,Daily!LB$10,0)/VLOOKUP($IF37,Data!$B:$CP,Daily!LB$10,0)</f>
        <v>1.3953488372093023E-2</v>
      </c>
      <c r="LC41" s="12">
        <f>VLOOKUP($IF41,Data!$B:$CP,Daily!LC$10,0)/VLOOKUP($IF37,Data!$B:$CP,Daily!LC$10,0)</f>
        <v>1.6165336607325557E-2</v>
      </c>
      <c r="LD41" s="12">
        <f>VLOOKUP($IF41,Data!$B:$CP,Daily!LD$10,0)/VLOOKUP($IF37,Data!$B:$CP,Daily!LD$10,0)</f>
        <v>1.3308687615526803E-2</v>
      </c>
      <c r="LE41" s="12">
        <f>VLOOKUP($IF41,Data!$B:$CP,Daily!LE$10,0)/VLOOKUP($IF37,Data!$B:$CP,Daily!LE$10,0)</f>
        <v>1.33406432748538E-2</v>
      </c>
      <c r="LF41" s="12">
        <f>VLOOKUP($IF41,Data!$B:$CP,Daily!LF$10,0)/VLOOKUP($IF37,Data!$B:$CP,Daily!LF$10,0)</f>
        <v>1.2123532414497193E-2</v>
      </c>
      <c r="LG41" s="12">
        <f>VLOOKUP($IF41,Data!$B:$CP,Daily!LG$10,0)/VLOOKUP($IF37,Data!$B:$CP,Daily!LG$10,0)</f>
        <v>1.1785565289945765E-2</v>
      </c>
      <c r="LH41" s="12">
        <f>VLOOKUP($IF41,Data!$B:$CP,Daily!LH$10,0)/VLOOKUP($IF37,Data!$B:$CP,Daily!LH$10,0)</f>
        <v>1.0667132989420302E-2</v>
      </c>
      <c r="LI41" s="12">
        <f>VLOOKUP($IF41,Data!$B:$CP,Daily!LI$10,0)/VLOOKUP($IF37,Data!$B:$CP,Daily!LI$10,0)</f>
        <v>1.4809828340626052E-2</v>
      </c>
      <c r="LJ41" s="12">
        <f>VLOOKUP($IF41,Data!$B:$CP,Daily!LJ$10,0)/VLOOKUP($IF37,Data!$B:$CP,Daily!LJ$10,0)</f>
        <v>1.4961585119288313E-2</v>
      </c>
      <c r="LK41" s="12">
        <f>VLOOKUP($IF41,Data!$B:$CP,Daily!LK$10,0)/VLOOKUP($IF37,Data!$B:$CP,Daily!LK$10,0)</f>
        <v>1.4230498945888967E-2</v>
      </c>
      <c r="LL41" s="12">
        <f>VLOOKUP($IF41,Data!$B:$CP,Daily!LL$10,0)/VLOOKUP($IF37,Data!$B:$CP,Daily!LL$10,0)</f>
        <v>1.4247401944351324E-2</v>
      </c>
      <c r="LM41" s="12">
        <f>VLOOKUP($IF41,Data!$B:$CP,Daily!LM$10,0)/VLOOKUP($IF37,Data!$B:$CP,Daily!LM$10,0)</f>
        <v>1.2477255003899143E-2</v>
      </c>
      <c r="LN41" s="12">
        <f>VLOOKUP($IF41,Data!$B:$CP,Daily!LN$10,0)/VLOOKUP($IF37,Data!$B:$CP,Daily!LN$10,0)</f>
        <v>1.4657568865301996E-2</v>
      </c>
      <c r="LO41" s="12">
        <f>VLOOKUP($IF41,Data!$B:$CP,Daily!LO$10,0)/VLOOKUP($IF37,Data!$B:$CP,Daily!LO$10,0)</f>
        <v>1.3593622240392478E-2</v>
      </c>
      <c r="LP41" s="12">
        <f>VLOOKUP($IF41,Data!$B:$CP,Daily!LP$10,0)/VLOOKUP($IF37,Data!$B:$CP,Daily!LP$10,0)</f>
        <v>1.3790664780763792E-2</v>
      </c>
      <c r="LQ41" s="12">
        <f>VLOOKUP($IF41,Data!$B:$CP,Daily!LQ$10,0)/VLOOKUP($IF37,Data!$B:$CP,Daily!LQ$10,0)</f>
        <v>1.2644429910616961E-2</v>
      </c>
      <c r="LR41" s="12">
        <f>VLOOKUP($IF41,Data!$B:$CP,Daily!LR$10,0)/VLOOKUP($IF37,Data!$B:$CP,Daily!LR$10,0)</f>
        <v>1.1775043936731107E-2</v>
      </c>
      <c r="LS41" s="12">
        <f>VLOOKUP($IF41,Data!$B:$CP,Daily!LS$10,0)/VLOOKUP($IF37,Data!$B:$CP,Daily!LS$10,0)</f>
        <v>1.2484394506866416E-2</v>
      </c>
      <c r="LU41" s="40">
        <f t="shared" si="266"/>
        <v>1.3308687615526803E-2</v>
      </c>
      <c r="LV41" s="40">
        <f t="shared" si="267"/>
        <v>1.4951746635857006E-2</v>
      </c>
      <c r="LW41" s="40">
        <f t="shared" si="320"/>
        <v>1.6430590203302033E-3</v>
      </c>
      <c r="LX41" s="40">
        <f t="shared" si="321"/>
        <v>1.618404090110466E-2</v>
      </c>
      <c r="LY41" s="40">
        <f t="shared" si="322"/>
        <v>1.2076393350279151E-2</v>
      </c>
      <c r="LZ41" s="45"/>
      <c r="MA41" s="12">
        <f t="shared" si="323"/>
        <v>1.4527217697437849E-3</v>
      </c>
      <c r="MB41" s="12">
        <f t="shared" si="324"/>
        <v>1.3344813886190398E-2</v>
      </c>
      <c r="MC41" s="12">
        <f t="shared" si="325"/>
        <v>1.3550566151380516E-2</v>
      </c>
      <c r="MD41" s="1"/>
    </row>
    <row r="42" spans="4:342" x14ac:dyDescent="0.35">
      <c r="D42" s="89" t="s">
        <v>381</v>
      </c>
      <c r="E42" s="87" t="str">
        <f>VLOOKUP($D42,'Metric Nature'!$C:$D,2,0)&amp;IF(($F42&lt;(EA42)),"Below",IF(($F42&gt;(DZ42)),"Above","Within"))</f>
        <v>PositiveWithin</v>
      </c>
      <c r="F42" s="48">
        <f t="shared" si="269"/>
        <v>0</v>
      </c>
      <c r="G42" s="77">
        <f t="shared" si="191"/>
        <v>0</v>
      </c>
      <c r="H42" s="48">
        <f t="shared" ref="H42" si="327">IFERROR(((F42-G42)/G42),0)</f>
        <v>0</v>
      </c>
      <c r="I42" s="74">
        <f t="shared" si="270"/>
        <v>0</v>
      </c>
      <c r="J42" s="48">
        <f t="shared" ref="J42" si="328">IFERROR(((F42-I42)/I42),0)</f>
        <v>0</v>
      </c>
      <c r="K42" s="48">
        <f t="shared" si="249"/>
        <v>2.8852742188332881E-6</v>
      </c>
      <c r="L42" s="50"/>
      <c r="M42" s="53" t="str">
        <f>VLOOKUP($D42,'Metric Nature'!$C:$D,2,0)&amp;IF(($N42&lt;(HZ42)),"Below",IF(($N42&gt;(HY42)),"Above","Within"))</f>
        <v>PositiveWithin</v>
      </c>
      <c r="N42" s="48">
        <f t="shared" si="250"/>
        <v>0</v>
      </c>
      <c r="O42" s="49">
        <f t="shared" si="311"/>
        <v>0</v>
      </c>
      <c r="P42" s="55">
        <f t="shared" si="312"/>
        <v>0</v>
      </c>
      <c r="Q42" s="49">
        <f t="shared" si="313"/>
        <v>0</v>
      </c>
      <c r="R42" s="48">
        <f t="shared" ref="R42" si="329">IFERROR(((N42-Q42)/Q42),0)</f>
        <v>0</v>
      </c>
      <c r="S42" s="48">
        <f t="shared" si="273"/>
        <v>4.2339457341222457E-10</v>
      </c>
      <c r="T42" s="50"/>
      <c r="U42" s="53" t="str">
        <f>VLOOKUP($D42,'Metric Nature'!$C:$D,2,0)&amp;IF(($V42&lt;(LY42)),"Below",IF(($V42&gt;(LX42)),"Above","Within"))</f>
        <v>PositiveWithin</v>
      </c>
      <c r="V42" s="48">
        <f t="shared" si="253"/>
        <v>0</v>
      </c>
      <c r="W42" s="49">
        <f t="shared" si="274"/>
        <v>0</v>
      </c>
      <c r="X42" s="48">
        <f t="shared" ref="X42" si="330">IFERROR(((V42-W42)/W42),0)</f>
        <v>0</v>
      </c>
      <c r="Y42" s="49">
        <f t="shared" si="275"/>
        <v>0</v>
      </c>
      <c r="Z42" s="48">
        <f t="shared" ref="Z42" si="331">IFERROR(((V42-Y42)/Y42),0)</f>
        <v>0</v>
      </c>
      <c r="AA42" s="48">
        <f t="shared" si="276"/>
        <v>0</v>
      </c>
      <c r="AB42" s="50"/>
      <c r="AC42" s="46" t="s">
        <v>382</v>
      </c>
      <c r="AD42" s="1"/>
      <c r="AE42" s="1"/>
      <c r="AF42" s="1"/>
      <c r="AG42" s="1"/>
      <c r="AH42" s="1"/>
      <c r="AI42" s="7" t="s">
        <v>383</v>
      </c>
      <c r="AJ42" s="12">
        <f>(VLOOKUP($EG42,Data!$B:$CP,Daily!EI$10,0)+VLOOKUP($IF42,Data!$B:$CP,Daily!IH$10,0))/AJ$36</f>
        <v>0</v>
      </c>
      <c r="AK42" s="12">
        <f>(VLOOKUP($EG42,Data!$B:$CP,Daily!EJ$10,0)+VLOOKUP($IF42,Data!$B:$CP,Daily!II$10,0))/AK$36</f>
        <v>0</v>
      </c>
      <c r="AL42" s="12">
        <f>(VLOOKUP($EG42,Data!$B:$CP,Daily!EK$10,0)+VLOOKUP($IF42,Data!$B:$CP,Daily!IJ$10,0))/AL$36</f>
        <v>0</v>
      </c>
      <c r="AM42" s="12">
        <f>(VLOOKUP($EG42,Data!$B:$CP,Daily!EL$10,0)+VLOOKUP($IF42,Data!$B:$CP,Daily!IK$10,0))/AM$36</f>
        <v>0</v>
      </c>
      <c r="AN42" s="12">
        <f>(VLOOKUP($EG42,Data!$B:$CP,Daily!EM$10,0)+VLOOKUP($IF42,Data!$B:$CP,Daily!IL$10,0))/AN$36</f>
        <v>0</v>
      </c>
      <c r="AO42" s="12">
        <f>(VLOOKUP($EG42,Data!$B:$CP,Daily!EN$10,0)+VLOOKUP($IF42,Data!$B:$CP,Daily!IM$10,0))/AO$36</f>
        <v>0</v>
      </c>
      <c r="AP42" s="12">
        <f>(VLOOKUP($EG42,Data!$B:$CP,Daily!EO$10,0)+VLOOKUP($IF42,Data!$B:$CP,Daily!IN$10,0))/AP$36</f>
        <v>0</v>
      </c>
      <c r="AQ42" s="12">
        <f>(VLOOKUP($EG42,Data!$B:$CP,Daily!EP$10,0)+VLOOKUP($IF42,Data!$B:$CP,Daily!IO$10,0))/AQ$36</f>
        <v>0</v>
      </c>
      <c r="AR42" s="12">
        <f>(VLOOKUP($EG42,Data!$B:$CP,Daily!EQ$10,0)+VLOOKUP($IF42,Data!$B:$CP,Daily!IP$10,0))/AR$36</f>
        <v>0</v>
      </c>
      <c r="AS42" s="12">
        <f>(VLOOKUP($EG42,Data!$B:$CP,Daily!ER$10,0)+VLOOKUP($IF42,Data!$B:$CP,Daily!IQ$10,0))/AS$36</f>
        <v>0</v>
      </c>
      <c r="AT42" s="12">
        <f>(VLOOKUP($EG42,Data!$B:$CP,Daily!ES$10,0)+VLOOKUP($IF42,Data!$B:$CP,Daily!IR$10,0))/AT$36</f>
        <v>0</v>
      </c>
      <c r="AU42" s="12">
        <f>(VLOOKUP($EG42,Data!$B:$CP,Daily!ET$10,0)+VLOOKUP($IF42,Data!$B:$CP,Daily!IS$10,0))/AU$36</f>
        <v>0</v>
      </c>
      <c r="AV42" s="12">
        <f>(VLOOKUP($EG42,Data!$B:$CP,Daily!EU$10,0)+VLOOKUP($IF42,Data!$B:$CP,Daily!IT$10,0))/AV$36</f>
        <v>0</v>
      </c>
      <c r="AW42" s="12">
        <f>(VLOOKUP($EG42,Data!$B:$CP,Daily!EV$10,0)+VLOOKUP($IF42,Data!$B:$CP,Daily!IU$10,0))/AW$36</f>
        <v>1.1513176830882946E-5</v>
      </c>
      <c r="AX42" s="12">
        <f>(VLOOKUP($EG42,Data!$B:$CP,Daily!EW$10,0)+VLOOKUP($IF42,Data!$B:$CP,Daily!IV$10,0))/AX$36</f>
        <v>0</v>
      </c>
      <c r="AY42" s="12">
        <f>(VLOOKUP($EG42,Data!$B:$CP,Daily!EX$10,0)+VLOOKUP($IF42,Data!$B:$CP,Daily!IW$10,0))/AY$36</f>
        <v>0</v>
      </c>
      <c r="AZ42" s="12">
        <f>(VLOOKUP($EG42,Data!$B:$CP,Daily!EY$10,0)+VLOOKUP($IF42,Data!$B:$CP,Daily!IX$10,0))/AZ$36</f>
        <v>0</v>
      </c>
      <c r="BA42" s="12">
        <f>(VLOOKUP($EG42,Data!$B:$CP,Daily!EZ$10,0)+VLOOKUP($IF42,Data!$B:$CP,Daily!IY$10,0))/BA$36</f>
        <v>0</v>
      </c>
      <c r="BB42" s="12">
        <f>(VLOOKUP($EG42,Data!$B:$CP,Daily!FA$10,0)+VLOOKUP($IF42,Data!$B:$CP,Daily!IZ$10,0))/BB$36</f>
        <v>0</v>
      </c>
      <c r="BC42" s="12">
        <f>(VLOOKUP($EG42,Data!$B:$CP,Daily!FB$10,0)+VLOOKUP($IF42,Data!$B:$CP,Daily!JA$10,0))/BC$36</f>
        <v>0</v>
      </c>
      <c r="BD42" s="12">
        <f>(VLOOKUP($EG42,Data!$B:$CP,Daily!FC$10,0)+VLOOKUP($IF42,Data!$B:$CP,Daily!JB$10,0))/BD$36</f>
        <v>0</v>
      </c>
      <c r="BE42" s="12">
        <f>(VLOOKUP($EG42,Data!$B:$CP,Daily!FD$10,0)+VLOOKUP($IF42,Data!$B:$CP,Daily!JC$10,0))/BE$36</f>
        <v>0</v>
      </c>
      <c r="BF42" s="12">
        <f>(VLOOKUP($EG42,Data!$B:$CP,Daily!FE$10,0)+VLOOKUP($IF42,Data!$B:$CP,Daily!JD$10,0))/BF$36</f>
        <v>0</v>
      </c>
      <c r="BG42" s="12">
        <f>(VLOOKUP($EG42,Data!$B:$CP,Daily!FF$10,0)+VLOOKUP($IF42,Data!$B:$CP,Daily!JE$10,0))/BG$36</f>
        <v>0</v>
      </c>
      <c r="BH42" s="12">
        <f>(VLOOKUP($EG42,Data!$B:$CP,Daily!FG$10,0)+VLOOKUP($IF42,Data!$B:$CP,Daily!JF$10,0))/BH$36</f>
        <v>0</v>
      </c>
      <c r="BI42" s="12">
        <f>(VLOOKUP($EG42,Data!$B:$CP,Daily!FH$10,0)+VLOOKUP($IF42,Data!$B:$CP,Daily!JG$10,0))/BI$36</f>
        <v>0</v>
      </c>
      <c r="BJ42" s="12">
        <f>(VLOOKUP($EG42,Data!$B:$CP,Daily!FI$10,0)+VLOOKUP($IF42,Data!$B:$CP,Daily!JH$10,0))/BJ$36</f>
        <v>0</v>
      </c>
      <c r="BK42" s="12">
        <f>(VLOOKUP($EG42,Data!$B:$CP,Daily!FJ$10,0)+VLOOKUP($IF42,Data!$B:$CP,Daily!JI$10,0))/BK$36</f>
        <v>0</v>
      </c>
      <c r="BL42" s="12">
        <f>(VLOOKUP($EG42,Data!$B:$CP,Daily!FK$10,0)+VLOOKUP($IF42,Data!$B:$CP,Daily!JJ$10,0))/BL$36</f>
        <v>0</v>
      </c>
      <c r="BM42" s="12">
        <f>(VLOOKUP($EG42,Data!$B:$CP,Daily!FL$10,0)+VLOOKUP($IF42,Data!$B:$CP,Daily!JK$10,0))/BM$36</f>
        <v>0</v>
      </c>
      <c r="BN42" s="12">
        <f>(VLOOKUP($EG42,Data!$B:$CP,Daily!FM$10,0)+VLOOKUP($IF42,Data!$B:$CP,Daily!JL$10,0))/BN$36</f>
        <v>0</v>
      </c>
      <c r="BO42" s="12">
        <f>(VLOOKUP($EG42,Data!$B:$CP,Daily!FN$10,0)+VLOOKUP($IF42,Data!$B:$CP,Daily!JM$10,0))/BO$36</f>
        <v>0</v>
      </c>
      <c r="BP42" s="12">
        <f>(VLOOKUP($EG42,Data!$B:$CP,Daily!FO$10,0)+VLOOKUP($IF42,Data!$B:$CP,Daily!JN$10,0))/BP$36</f>
        <v>0</v>
      </c>
      <c r="BQ42" s="12">
        <f>(VLOOKUP($EG42,Data!$B:$CP,Daily!FP$10,0)+VLOOKUP($IF42,Data!$B:$CP,Daily!JO$10,0))/BQ$36</f>
        <v>0</v>
      </c>
      <c r="BR42" s="12">
        <f>(VLOOKUP($EG42,Data!$B:$CP,Daily!FQ$10,0)+VLOOKUP($IF42,Data!$B:$CP,Daily!JP$10,0))/BR$36</f>
        <v>0</v>
      </c>
      <c r="BS42" s="12">
        <f>(VLOOKUP($EG42,Data!$B:$CP,Daily!FR$10,0)+VLOOKUP($IF42,Data!$B:$CP,Daily!JQ$10,0))/BS$36</f>
        <v>0</v>
      </c>
      <c r="BT42" s="12">
        <f>(VLOOKUP($EG42,Data!$B:$CP,Daily!FS$10,0)+VLOOKUP($IF42,Data!$B:$CP,Daily!JR$10,0))/BT$36</f>
        <v>0</v>
      </c>
      <c r="BU42" s="12">
        <f>(VLOOKUP($EG42,Data!$B:$CP,Daily!FT$10,0)+VLOOKUP($IF42,Data!$B:$CP,Daily!JS$10,0))/BU$36</f>
        <v>0</v>
      </c>
      <c r="BV42" s="12">
        <f>(VLOOKUP($EG42,Data!$B:$CP,Daily!FU$10,0)+VLOOKUP($IF42,Data!$B:$CP,Daily!JT$10,0))/BV$36</f>
        <v>0</v>
      </c>
      <c r="BW42" s="12">
        <f>(VLOOKUP($EG42,Data!$B:$CP,Daily!FV$10,0)+VLOOKUP($IF42,Data!$B:$CP,Daily!JU$10,0))/BW$36</f>
        <v>0</v>
      </c>
      <c r="BX42" s="12">
        <f>(VLOOKUP($EG42,Data!$B:$CP,Daily!FW$10,0)+VLOOKUP($IF42,Data!$B:$CP,Daily!JV$10,0))/BX$36</f>
        <v>1.3107534210664289E-5</v>
      </c>
      <c r="BY42" s="12">
        <f>(VLOOKUP($EG42,Data!$B:$CP,Daily!FX$10,0)+VLOOKUP($IF42,Data!$B:$CP,Daily!JW$10,0))/BY$36</f>
        <v>0</v>
      </c>
      <c r="BZ42" s="12">
        <f>(VLOOKUP($EG42,Data!$B:$CP,Daily!FY$10,0)+VLOOKUP($IF42,Data!$B:$CP,Daily!JX$10,0))/BZ$36</f>
        <v>2.1648536017751801E-5</v>
      </c>
      <c r="CA42" s="12">
        <f>(VLOOKUP($EG42,Data!$B:$CP,Daily!FZ$10,0)+VLOOKUP($IF42,Data!$B:$CP,Daily!JY$10,0))/CA$36</f>
        <v>0</v>
      </c>
      <c r="CB42" s="12">
        <f>(VLOOKUP($EG42,Data!$B:$CP,Daily!GA$10,0)+VLOOKUP($IF42,Data!$B:$CP,Daily!JZ$10,0))/CB$36</f>
        <v>0</v>
      </c>
      <c r="CC42" s="12">
        <f>(VLOOKUP($EG42,Data!$B:$CP,Daily!GB$10,0)+VLOOKUP($IF42,Data!$B:$CP,Daily!KA$10,0))/CC$36</f>
        <v>0</v>
      </c>
      <c r="CD42" s="12">
        <f>(VLOOKUP($EG42,Data!$B:$CP,Daily!GC$10,0)+VLOOKUP($IF42,Data!$B:$CP,Daily!KB$10,0))/CD$36</f>
        <v>0</v>
      </c>
      <c r="CE42" s="12">
        <f>(VLOOKUP($EG42,Data!$B:$CP,Daily!GD$10,0)+VLOOKUP($IF42,Data!$B:$CP,Daily!KC$10,0))/CE$36</f>
        <v>0</v>
      </c>
      <c r="CF42" s="12">
        <f>(VLOOKUP($EG42,Data!$B:$CP,Daily!GE$10,0)+VLOOKUP($IF42,Data!$B:$CP,Daily!KD$10,0))/CF$36</f>
        <v>0</v>
      </c>
      <c r="CG42" s="12">
        <f>(VLOOKUP($EG42,Data!$B:$CP,Daily!GF$10,0)+VLOOKUP($IF42,Data!$B:$CP,Daily!KE$10,0))/CG$36</f>
        <v>0</v>
      </c>
      <c r="CH42" s="12">
        <f>(VLOOKUP($EG42,Data!$B:$CP,Daily!GG$10,0)+VLOOKUP($IF42,Data!$B:$CP,Daily!KF$10,0))/CH$36</f>
        <v>0</v>
      </c>
      <c r="CI42" s="12">
        <f>(VLOOKUP($EG42,Data!$B:$CP,Daily!GH$10,0)+VLOOKUP($IF42,Data!$B:$CP,Daily!KG$10,0))/CI$36</f>
        <v>0</v>
      </c>
      <c r="CJ42" s="12">
        <f>(VLOOKUP($EG42,Data!$B:$CP,Daily!GI$10,0)+VLOOKUP($IF42,Data!$B:$CP,Daily!KH$10,0))/CJ$36</f>
        <v>0</v>
      </c>
      <c r="CK42" s="12">
        <f>(VLOOKUP($EG42,Data!$B:$CP,Daily!GJ$10,0)+VLOOKUP($IF42,Data!$B:$CP,Daily!KI$10,0))/CK$36</f>
        <v>0</v>
      </c>
      <c r="CL42" s="12">
        <f>(VLOOKUP($EG42,Data!$B:$CP,Daily!GK$10,0)+VLOOKUP($IF42,Data!$B:$CP,Daily!KJ$10,0))/CL$36</f>
        <v>0</v>
      </c>
      <c r="CM42" s="12">
        <f>(VLOOKUP($EG42,Data!$B:$CP,Daily!GL$10,0)+VLOOKUP($IF42,Data!$B:$CP,Daily!KK$10,0))/CM$36</f>
        <v>0</v>
      </c>
      <c r="CN42" s="12">
        <f>(VLOOKUP($EG42,Data!$B:$CP,Daily!GM$10,0)+VLOOKUP($IF42,Data!$B:$CP,Daily!KL$10,0))/CN$36</f>
        <v>0</v>
      </c>
      <c r="CO42" s="12">
        <f>(VLOOKUP($EG42,Data!$B:$CP,Daily!GN$10,0)+VLOOKUP($IF42,Data!$B:$CP,Daily!KM$10,0))/CO$36</f>
        <v>0</v>
      </c>
      <c r="CP42" s="12">
        <f>(VLOOKUP($EG42,Data!$B:$CP,Daily!GO$10,0)+VLOOKUP($IF42,Data!$B:$CP,Daily!KN$10,0))/CP$36</f>
        <v>0</v>
      </c>
      <c r="CQ42" s="12">
        <f>(VLOOKUP($EG42,Data!$B:$CP,Daily!GP$10,0)+VLOOKUP($IF42,Data!$B:$CP,Daily!KO$10,0))/CQ$36</f>
        <v>0</v>
      </c>
      <c r="CR42" s="12">
        <f>(VLOOKUP($EG42,Data!$B:$CP,Daily!GQ$10,0)+VLOOKUP($IF42,Data!$B:$CP,Daily!KP$10,0))/CR$36</f>
        <v>0</v>
      </c>
      <c r="CS42" s="12">
        <f>(VLOOKUP($EG42,Data!$B:$CP,Daily!GR$10,0)+VLOOKUP($IF42,Data!$B:$CP,Daily!KQ$10,0))/CS$36</f>
        <v>0</v>
      </c>
      <c r="CT42" s="12">
        <f>(VLOOKUP($EG42,Data!$B:$CP,Daily!GS$10,0)+VLOOKUP($IF42,Data!$B:$CP,Daily!KR$10,0))/CT$36</f>
        <v>0</v>
      </c>
      <c r="CU42" s="12">
        <f>(VLOOKUP($EG42,Data!$B:$CP,Daily!GT$10,0)+VLOOKUP($IF42,Data!$B:$CP,Daily!KS$10,0))/CU$36</f>
        <v>0</v>
      </c>
      <c r="CV42" s="12">
        <f>(VLOOKUP($EG42,Data!$B:$CP,Daily!GU$10,0)+VLOOKUP($IF42,Data!$B:$CP,Daily!KT$10,0))/CV$36</f>
        <v>0</v>
      </c>
      <c r="CW42" s="12">
        <f>(VLOOKUP($EG42,Data!$B:$CP,Daily!GV$10,0)+VLOOKUP($IF42,Data!$B:$CP,Daily!KU$10,0))/CW$36</f>
        <v>0</v>
      </c>
      <c r="CX42" s="12">
        <f>(VLOOKUP($EG42,Data!$B:$CP,Daily!GW$10,0)+VLOOKUP($IF42,Data!$B:$CP,Daily!KV$10,0))/CX$36</f>
        <v>0</v>
      </c>
      <c r="CY42" s="12">
        <f>(VLOOKUP($EG42,Data!$B:$CP,Daily!GX$10,0)+VLOOKUP($IF42,Data!$B:$CP,Daily!KW$10,0))/CY$36</f>
        <v>0</v>
      </c>
      <c r="CZ42" s="12">
        <f>(VLOOKUP($EG42,Data!$B:$CP,Daily!GY$10,0)+VLOOKUP($IF42,Data!$B:$CP,Daily!KX$10,0))/CZ$36</f>
        <v>0</v>
      </c>
      <c r="DA42" s="12">
        <f>(VLOOKUP($EG42,Data!$B:$CP,Daily!GZ$10,0)+VLOOKUP($IF42,Data!$B:$CP,Daily!KY$10,0))/DA$36</f>
        <v>0</v>
      </c>
      <c r="DB42" s="12">
        <f>(VLOOKUP($EG42,Data!$B:$CP,Daily!HA$10,0)+VLOOKUP($IF42,Data!$B:$CP,Daily!KZ$10,0))/DB$36</f>
        <v>0</v>
      </c>
      <c r="DC42" s="12">
        <f>(VLOOKUP($EG42,Data!$B:$CP,Daily!HB$10,0)+VLOOKUP($IF42,Data!$B:$CP,Daily!LA$10,0))/DC$36</f>
        <v>0</v>
      </c>
      <c r="DD42" s="12">
        <f>(VLOOKUP($EG42,Data!$B:$CP,Daily!HC$10,0)+VLOOKUP($IF42,Data!$B:$CP,Daily!LB$10,0))/DD$36</f>
        <v>0</v>
      </c>
      <c r="DE42" s="12">
        <f>(VLOOKUP($EG42,Data!$B:$CP,Daily!HD$10,0)+VLOOKUP($IF42,Data!$B:$CP,Daily!LC$10,0))/DE$36</f>
        <v>0</v>
      </c>
      <c r="DF42" s="12">
        <f>(VLOOKUP($EG42,Data!$B:$CP,Daily!HE$10,0)+VLOOKUP($IF42,Data!$B:$CP,Daily!LD$10,0))/DF$36</f>
        <v>0</v>
      </c>
      <c r="DG42" s="12">
        <f>(VLOOKUP($EG42,Data!$B:$CP,Daily!HF$10,0)+VLOOKUP($IF42,Data!$B:$CP,Daily!LE$10,0))/DG$36</f>
        <v>0</v>
      </c>
      <c r="DH42" s="12">
        <f>(VLOOKUP($EG42,Data!$B:$CP,Daily!HG$10,0)+VLOOKUP($IF42,Data!$B:$CP,Daily!LF$10,0))/DH$36</f>
        <v>0</v>
      </c>
      <c r="DI42" s="12">
        <f>(VLOOKUP($EG42,Data!$B:$CP,Daily!HH$10,0)+VLOOKUP($IF42,Data!$B:$CP,Daily!LG$10,0))/DI$36</f>
        <v>0</v>
      </c>
      <c r="DJ42" s="12">
        <f>(VLOOKUP($EG42,Data!$B:$CP,Daily!HI$10,0)+VLOOKUP($IF42,Data!$B:$CP,Daily!LH$10,0))/DJ$36</f>
        <v>0</v>
      </c>
      <c r="DK42" s="12">
        <f>(VLOOKUP($EG42,Data!$B:$CP,Daily!HJ$10,0)+VLOOKUP($IF42,Data!$B:$CP,Daily!LI$10,0))/DK$36</f>
        <v>0</v>
      </c>
      <c r="DL42" s="12">
        <f>(VLOOKUP($EG42,Data!$B:$CP,Daily!HK$10,0)+VLOOKUP($IF42,Data!$B:$CP,Daily!LJ$10,0))/DL$36</f>
        <v>0</v>
      </c>
      <c r="DM42" s="12">
        <f>(VLOOKUP($EG42,Data!$B:$CP,Daily!HL$10,0)+VLOOKUP($IF42,Data!$B:$CP,Daily!LK$10,0))/DM$36</f>
        <v>0</v>
      </c>
      <c r="DN42" s="12">
        <f>(VLOOKUP($EG42,Data!$B:$CP,Daily!HM$10,0)+VLOOKUP($IF42,Data!$B:$CP,Daily!LL$10,0))/DN$36</f>
        <v>0</v>
      </c>
      <c r="DO42" s="12">
        <f>(VLOOKUP($EG42,Data!$B:$CP,Daily!HN$10,0)+VLOOKUP($IF42,Data!$B:$CP,Daily!LM$10,0))/DO$36</f>
        <v>0</v>
      </c>
      <c r="DP42" s="12">
        <f>(VLOOKUP($EG42,Data!$B:$CP,Daily!HO$10,0)+VLOOKUP($IF42,Data!$B:$CP,Daily!LN$10,0))/DP$36</f>
        <v>0</v>
      </c>
      <c r="DQ42" s="12">
        <f>(VLOOKUP($EG42,Data!$B:$CP,Daily!HP$10,0)+VLOOKUP($IF42,Data!$B:$CP,Daily!LO$10,0))/DQ$36</f>
        <v>0</v>
      </c>
      <c r="DR42" s="12">
        <f>(VLOOKUP($EG42,Data!$B:$CP,Daily!HQ$10,0)+VLOOKUP($IF42,Data!$B:$CP,Daily!LP$10,0))/DR$36</f>
        <v>0</v>
      </c>
      <c r="DS42" s="12">
        <f>(VLOOKUP($EG42,Data!$B:$CP,Daily!HR$10,0)+VLOOKUP($IF42,Data!$B:$CP,Daily!LQ$10,0))/DS$36</f>
        <v>0</v>
      </c>
      <c r="DT42" s="12">
        <f>(VLOOKUP($EG42,Data!$B:$CP,Daily!HS$10,0)+VLOOKUP($IF42,Data!$B:$CP,Daily!LR$10,0))/DT$36</f>
        <v>0</v>
      </c>
      <c r="DU42" s="12">
        <f>(VLOOKUP($EG42,Data!$B:$CP,Daily!HT$10,0)+VLOOKUP($IF42,Data!$B:$CP,Daily!LS$10,0))/DU$36</f>
        <v>0</v>
      </c>
      <c r="DV42" s="14"/>
      <c r="DW42" s="12">
        <f t="shared" si="259"/>
        <v>0</v>
      </c>
      <c r="DX42" s="12">
        <f t="shared" si="260"/>
        <v>0</v>
      </c>
      <c r="DY42" s="12">
        <f t="shared" ref="DY42" si="332">DX42-DW42</f>
        <v>0</v>
      </c>
      <c r="DZ42" s="12">
        <f t="shared" ref="DZ42" si="333">DX42+(0.75*DY42)</f>
        <v>0</v>
      </c>
      <c r="EA42" s="12">
        <f t="shared" ref="EA42" si="334">DW42-(0.75*DY42)</f>
        <v>0</v>
      </c>
      <c r="EB42" s="14"/>
      <c r="EC42" s="12">
        <f t="shared" ref="EC42" si="335">_xlfn.STDEV.P(AJ42:DU42)</f>
        <v>2.8852742188332881E-6</v>
      </c>
      <c r="ED42" s="12">
        <f t="shared" si="326"/>
        <v>0</v>
      </c>
      <c r="EE42" s="12">
        <f t="shared" si="314"/>
        <v>0</v>
      </c>
      <c r="EF42" s="1"/>
      <c r="EG42" s="7" t="s">
        <v>384</v>
      </c>
      <c r="EH42" s="7" t="s">
        <v>31</v>
      </c>
      <c r="EI42" s="12">
        <f>VLOOKUP($EG42,Data!$B:$CP,Daily!EI$10,0)/EI$36</f>
        <v>0</v>
      </c>
      <c r="EJ42" s="12">
        <f>VLOOKUP($EG42,Data!$B:$CP,Daily!EJ$10,0)/EJ$36</f>
        <v>0</v>
      </c>
      <c r="EK42" s="12">
        <f>VLOOKUP($EG42,Data!$B:$CP,Daily!EK$10,0)/EK$36</f>
        <v>0</v>
      </c>
      <c r="EL42" s="12">
        <f>VLOOKUP($EG42,Data!$B:$CP,Daily!EL$10,0)/EL$36</f>
        <v>0</v>
      </c>
      <c r="EM42" s="12">
        <f>VLOOKUP($EG42,Data!$B:$CP,Daily!EM$10,0)/EM$36</f>
        <v>0</v>
      </c>
      <c r="EN42" s="12">
        <f>VLOOKUP($EG42,Data!$B:$CP,Daily!EN$10,0)/EN$36</f>
        <v>0</v>
      </c>
      <c r="EO42" s="12">
        <f>VLOOKUP($EG42,Data!$B:$CP,Daily!EO$10,0)/EO$36</f>
        <v>0</v>
      </c>
      <c r="EP42" s="12">
        <f>VLOOKUP($EG42,Data!$B:$CP,Daily!EP$10,0)/EP$36</f>
        <v>0</v>
      </c>
      <c r="EQ42" s="12">
        <f>VLOOKUP($EG42,Data!$B:$CP,Daily!EQ$10,0)/EQ$36</f>
        <v>0</v>
      </c>
      <c r="ER42" s="12">
        <f>VLOOKUP($EG42,Data!$B:$CP,Daily!ER$10,0)/ER$36</f>
        <v>0</v>
      </c>
      <c r="ES42" s="12">
        <f>VLOOKUP($EG42,Data!$B:$CP,Daily!ES$10,0)/ES$36</f>
        <v>0</v>
      </c>
      <c r="ET42" s="12">
        <f>VLOOKUP($EG42,Data!$B:$CP,Daily!ET$10,0)/ET$36</f>
        <v>0</v>
      </c>
      <c r="EU42" s="12">
        <f>VLOOKUP($EG42,Data!$B:$CP,Daily!EU$10,0)/EU$36</f>
        <v>0</v>
      </c>
      <c r="EV42" s="12">
        <f>VLOOKUP($EG42,Data!$B:$CP,Daily!EV$10,0)/EV$36</f>
        <v>1.4955283701731822E-5</v>
      </c>
      <c r="EW42" s="12">
        <f>VLOOKUP($EG42,Data!$B:$CP,Daily!EW$10,0)/EW$36</f>
        <v>0</v>
      </c>
      <c r="EX42" s="12">
        <f>VLOOKUP($EG42,Data!$B:$CP,Daily!EX$10,0)/EX$36</f>
        <v>0</v>
      </c>
      <c r="EY42" s="12">
        <f>VLOOKUP($EG42,Data!$B:$CP,Daily!EY$10,0)/EY$36</f>
        <v>0</v>
      </c>
      <c r="EZ42" s="12">
        <f>VLOOKUP($EG42,Data!$B:$CP,Daily!EZ$10,0)/EZ$36</f>
        <v>0</v>
      </c>
      <c r="FA42" s="12">
        <f>VLOOKUP($EG42,Data!$B:$CP,Daily!FA$10,0)/FA$36</f>
        <v>0</v>
      </c>
      <c r="FB42" s="12">
        <f>VLOOKUP($EG42,Data!$B:$CP,Daily!FB$10,0)/FB$36</f>
        <v>0</v>
      </c>
      <c r="FC42" s="12">
        <f>VLOOKUP($EG42,Data!$B:$CP,Daily!FC$10,0)/FC$36</f>
        <v>0</v>
      </c>
      <c r="FD42" s="12">
        <f>VLOOKUP($EG42,Data!$B:$CP,Daily!FD$10,0)/FD$36</f>
        <v>0</v>
      </c>
      <c r="FE42" s="12">
        <f>VLOOKUP($EG42,Data!$B:$CP,Daily!FE$10,0)/FE$36</f>
        <v>0</v>
      </c>
      <c r="FF42" s="12">
        <f>VLOOKUP($EG42,Data!$B:$CP,Daily!FF$10,0)/FF$36</f>
        <v>0</v>
      </c>
      <c r="FG42" s="12">
        <f>VLOOKUP($EG42,Data!$B:$CP,Daily!FG$10,0)/FG$36</f>
        <v>0</v>
      </c>
      <c r="FH42" s="12">
        <f>VLOOKUP($EG42,Data!$B:$CP,Daily!FH$10,0)/FH$36</f>
        <v>0</v>
      </c>
      <c r="FI42" s="12">
        <f>VLOOKUP($EG42,Data!$B:$CP,Daily!FI$10,0)/FI$36</f>
        <v>0</v>
      </c>
      <c r="FJ42" s="12">
        <f>VLOOKUP($EG42,Data!$B:$CP,Daily!FJ$10,0)/FJ$36</f>
        <v>0</v>
      </c>
      <c r="FK42" s="12">
        <f>VLOOKUP($EG42,Data!$B:$CP,Daily!FK$10,0)/FK$36</f>
        <v>0</v>
      </c>
      <c r="FL42" s="12">
        <f>VLOOKUP($EG42,Data!$B:$CP,Daily!FL$10,0)/FL$36</f>
        <v>0</v>
      </c>
      <c r="FM42" s="12">
        <f>VLOOKUP($EG42,Data!$B:$CP,Daily!FM$10,0)/FM$36</f>
        <v>0</v>
      </c>
      <c r="FN42" s="12">
        <f>VLOOKUP($EG42,Data!$B:$CP,Daily!FN$10,0)/FN$36</f>
        <v>0</v>
      </c>
      <c r="FO42" s="12">
        <f>VLOOKUP($EG42,Data!$B:$CP,Daily!FO$10,0)/FO$36</f>
        <v>0</v>
      </c>
      <c r="FP42" s="12">
        <f>VLOOKUP($EG42,Data!$B:$CP,Daily!FP$10,0)/FP$36</f>
        <v>0</v>
      </c>
      <c r="FQ42" s="12">
        <f>VLOOKUP($EG42,Data!$B:$CP,Daily!FQ$10,0)/FQ$36</f>
        <v>0</v>
      </c>
      <c r="FR42" s="12">
        <f>VLOOKUP($EG42,Data!$B:$CP,Daily!FR$10,0)/FR$36</f>
        <v>0</v>
      </c>
      <c r="FS42" s="12">
        <f>VLOOKUP($EG42,Data!$B:$CP,Daily!FS$10,0)/FS$36</f>
        <v>0</v>
      </c>
      <c r="FT42" s="12">
        <f>VLOOKUP($EG42,Data!$B:$CP,Daily!FT$10,0)/FT$36</f>
        <v>0</v>
      </c>
      <c r="FU42" s="12">
        <f>VLOOKUP($EG42,Data!$B:$CP,Daily!FU$10,0)/FU$36</f>
        <v>0</v>
      </c>
      <c r="FV42" s="12">
        <f>VLOOKUP($EG42,Data!$B:$CP,Daily!FV$10,0)/FV$36</f>
        <v>0</v>
      </c>
      <c r="FW42" s="12">
        <f>VLOOKUP($EG42,Data!$B:$CP,Daily!FW$10,0)/FW$36</f>
        <v>1.7063681659954952E-5</v>
      </c>
      <c r="FX42" s="12">
        <f>VLOOKUP($EG42,Data!$B:$CP,Daily!FX$10,0)/FX$36</f>
        <v>0</v>
      </c>
      <c r="FY42" s="12">
        <f>VLOOKUP($EG42,Data!$B:$CP,Daily!FY$10,0)/FY$36</f>
        <v>2.8281342798156058E-5</v>
      </c>
      <c r="FZ42" s="12">
        <f>VLOOKUP($EG42,Data!$B:$CP,Daily!FZ$10,0)/FZ$36</f>
        <v>0</v>
      </c>
      <c r="GA42" s="12">
        <f>VLOOKUP($EG42,Data!$B:$CP,Daily!GA$10,0)/GA$36</f>
        <v>0</v>
      </c>
      <c r="GB42" s="12">
        <f>VLOOKUP($EG42,Data!$B:$CP,Daily!GB$10,0)/GB$36</f>
        <v>0</v>
      </c>
      <c r="GC42" s="12">
        <f>VLOOKUP($EG42,Data!$B:$CP,Daily!GC$10,0)/GC$36</f>
        <v>0</v>
      </c>
      <c r="GD42" s="12">
        <f>VLOOKUP($EG42,Data!$B:$CP,Daily!GD$10,0)/GD$36</f>
        <v>0</v>
      </c>
      <c r="GE42" s="12">
        <f>VLOOKUP($EG42,Data!$B:$CP,Daily!GE$10,0)/GE$36</f>
        <v>0</v>
      </c>
      <c r="GF42" s="12">
        <f>VLOOKUP($EG42,Data!$B:$CP,Daily!GF$10,0)/GF$36</f>
        <v>0</v>
      </c>
      <c r="GG42" s="12">
        <f>VLOOKUP($EG42,Data!$B:$CP,Daily!GG$10,0)/GG$36</f>
        <v>0</v>
      </c>
      <c r="GH42" s="12">
        <f>VLOOKUP($EG42,Data!$B:$CP,Daily!GH$10,0)/GH$36</f>
        <v>0</v>
      </c>
      <c r="GI42" s="12">
        <f>VLOOKUP($EG42,Data!$B:$CP,Daily!GI$10,0)/GI$36</f>
        <v>0</v>
      </c>
      <c r="GJ42" s="12">
        <f>VLOOKUP($EG42,Data!$B:$CP,Daily!GJ$10,0)/GJ$36</f>
        <v>0</v>
      </c>
      <c r="GK42" s="12">
        <f>VLOOKUP($EG42,Data!$B:$CP,Daily!GK$10,0)/GK$36</f>
        <v>0</v>
      </c>
      <c r="GL42" s="12">
        <f>VLOOKUP($EG42,Data!$B:$CP,Daily!GL$10,0)/GL$36</f>
        <v>0</v>
      </c>
      <c r="GM42" s="12">
        <f>VLOOKUP($EG42,Data!$B:$CP,Daily!GM$10,0)/GM$36</f>
        <v>0</v>
      </c>
      <c r="GN42" s="12">
        <f>VLOOKUP($EG42,Data!$B:$CP,Daily!GN$10,0)/GN$36</f>
        <v>0</v>
      </c>
      <c r="GO42" s="12">
        <f>VLOOKUP($EG42,Data!$B:$CP,Daily!GO$10,0)/GO$36</f>
        <v>0</v>
      </c>
      <c r="GP42" s="12">
        <f>VLOOKUP($EG42,Data!$B:$CP,Daily!GP$10,0)/GP$36</f>
        <v>0</v>
      </c>
      <c r="GQ42" s="12">
        <f>VLOOKUP($EG42,Data!$B:$CP,Daily!GQ$10,0)/GQ$36</f>
        <v>0</v>
      </c>
      <c r="GR42" s="12">
        <f>VLOOKUP($EG42,Data!$B:$CP,Daily!GR$10,0)/GR$36</f>
        <v>0</v>
      </c>
      <c r="GS42" s="12">
        <f>VLOOKUP($EG42,Data!$B:$CP,Daily!GS$10,0)/GS$36</f>
        <v>0</v>
      </c>
      <c r="GT42" s="12">
        <f>VLOOKUP($EG42,Data!$B:$CP,Daily!GT$10,0)/GT$36</f>
        <v>0</v>
      </c>
      <c r="GU42" s="12">
        <f>VLOOKUP($EG42,Data!$B:$CP,Daily!GU$10,0)/GU$36</f>
        <v>0</v>
      </c>
      <c r="GV42" s="12">
        <f>VLOOKUP($EG42,Data!$B:$CP,Daily!GV$10,0)/GV$36</f>
        <v>0</v>
      </c>
      <c r="GW42" s="12">
        <f>VLOOKUP($EG42,Data!$B:$CP,Daily!GW$10,0)/GW$36</f>
        <v>0</v>
      </c>
      <c r="GX42" s="12">
        <f>VLOOKUP($EG42,Data!$B:$CP,Daily!GX$10,0)/GX$36</f>
        <v>0</v>
      </c>
      <c r="GY42" s="12">
        <f>VLOOKUP($EG42,Data!$B:$CP,Daily!GY$10,0)/GY$36</f>
        <v>0</v>
      </c>
      <c r="GZ42" s="12">
        <f>VLOOKUP($EG42,Data!$B:$CP,Daily!GZ$10,0)/GZ$36</f>
        <v>0</v>
      </c>
      <c r="HA42" s="12">
        <f>VLOOKUP($EG42,Data!$B:$CP,Daily!HA$10,0)/HA$36</f>
        <v>0</v>
      </c>
      <c r="HB42" s="12">
        <f>VLOOKUP($EG42,Data!$B:$CP,Daily!HB$10,0)/HB$36</f>
        <v>0</v>
      </c>
      <c r="HC42" s="12">
        <f>VLOOKUP($EG42,Data!$B:$CP,Daily!HC$10,0)/HC$36</f>
        <v>0</v>
      </c>
      <c r="HD42" s="12">
        <f>VLOOKUP($EG42,Data!$B:$CP,Daily!HD$10,0)/HD$36</f>
        <v>0</v>
      </c>
      <c r="HE42" s="12">
        <f>VLOOKUP($EG42,Data!$B:$CP,Daily!HE$10,0)/HE$36</f>
        <v>0</v>
      </c>
      <c r="HF42" s="12">
        <f>VLOOKUP($EG42,Data!$B:$CP,Daily!HF$10,0)/HF$36</f>
        <v>0</v>
      </c>
      <c r="HG42" s="12">
        <f>VLOOKUP($EG42,Data!$B:$CP,Daily!HG$10,0)/HG$36</f>
        <v>0</v>
      </c>
      <c r="HH42" s="12">
        <f>VLOOKUP($EG42,Data!$B:$CP,Daily!HH$10,0)/HH$36</f>
        <v>0</v>
      </c>
      <c r="HI42" s="12">
        <f>VLOOKUP($EG42,Data!$B:$CP,Daily!HI$10,0)/HI$36</f>
        <v>0</v>
      </c>
      <c r="HJ42" s="12">
        <f>VLOOKUP($EG42,Data!$B:$CP,Daily!HJ$10,0)/HJ$36</f>
        <v>0</v>
      </c>
      <c r="HK42" s="12">
        <f>VLOOKUP($EG42,Data!$B:$CP,Daily!HK$10,0)/HK$36</f>
        <v>0</v>
      </c>
      <c r="HL42" s="12">
        <f>VLOOKUP($EG42,Data!$B:$CP,Daily!HL$10,0)/HL$36</f>
        <v>0</v>
      </c>
      <c r="HM42" s="12">
        <f>VLOOKUP($EG42,Data!$B:$CP,Daily!HM$10,0)/HM$36</f>
        <v>0</v>
      </c>
      <c r="HN42" s="12">
        <f>VLOOKUP($EG42,Data!$B:$CP,Daily!HN$10,0)/HN$36</f>
        <v>0</v>
      </c>
      <c r="HO42" s="12">
        <f>VLOOKUP($EG42,Data!$B:$CP,Daily!HO$10,0)/HO$36</f>
        <v>0</v>
      </c>
      <c r="HP42" s="12">
        <f>VLOOKUP($EG42,Data!$B:$CP,Daily!HP$10,0)/HP$36</f>
        <v>0</v>
      </c>
      <c r="HQ42" s="12">
        <f>VLOOKUP($EG42,Data!$B:$CP,Daily!HQ$10,0)/HQ$36</f>
        <v>0</v>
      </c>
      <c r="HR42" s="12">
        <f>VLOOKUP($EG42,Data!$B:$CP,Daily!HR$10,0)/HR$36</f>
        <v>0</v>
      </c>
      <c r="HS42" s="12">
        <f>VLOOKUP($EG42,Data!$B:$CP,Daily!HS$10,0)/HS$36</f>
        <v>0</v>
      </c>
      <c r="HT42" s="12">
        <f>VLOOKUP($EG42,Data!$B:$CP,Daily!HT$10,0)/HT$36</f>
        <v>0</v>
      </c>
      <c r="HU42" s="13"/>
      <c r="HV42" s="40">
        <f t="shared" si="262"/>
        <v>0</v>
      </c>
      <c r="HW42" s="40">
        <f t="shared" si="263"/>
        <v>0</v>
      </c>
      <c r="HX42" s="40">
        <f t="shared" ref="HX42" si="336">HW42-HV42</f>
        <v>0</v>
      </c>
      <c r="HY42" s="40">
        <f t="shared" ref="HY42" si="337">HW42+(0.75*HX42)</f>
        <v>0</v>
      </c>
      <c r="HZ42" s="40">
        <f t="shared" ref="HZ42" si="338">HV42-(0.75*HX42)</f>
        <v>0</v>
      </c>
      <c r="IA42" s="43"/>
      <c r="IB42" s="12">
        <f t="shared" ref="IB42" si="339">_xlfn.STDEV.P(FM42:HT42)</f>
        <v>4.1966932648230146E-6</v>
      </c>
      <c r="IC42" s="12">
        <f t="shared" si="318"/>
        <v>0</v>
      </c>
      <c r="ID42" s="12">
        <f t="shared" si="319"/>
        <v>0</v>
      </c>
      <c r="IE42" s="1"/>
      <c r="IF42" s="7" t="s">
        <v>385</v>
      </c>
      <c r="IG42" s="7" t="s">
        <v>31</v>
      </c>
      <c r="IH42" s="12">
        <f>VLOOKUP($IF42,Data!$B:$CP,Daily!IH$10,0)/IH$36</f>
        <v>0</v>
      </c>
      <c r="II42" s="12">
        <f>VLOOKUP($IF42,Data!$B:$CP,Daily!II$10,0)/II$36</f>
        <v>0</v>
      </c>
      <c r="IJ42" s="12">
        <f>VLOOKUP($IF42,Data!$B:$CP,Daily!IJ$10,0)/IJ$36</f>
        <v>0</v>
      </c>
      <c r="IK42" s="12">
        <f>VLOOKUP($IF42,Data!$B:$CP,Daily!IK$10,0)/IK$36</f>
        <v>0</v>
      </c>
      <c r="IL42" s="12">
        <f>VLOOKUP($IF42,Data!$B:$CP,Daily!IL$10,0)/IL$36</f>
        <v>0</v>
      </c>
      <c r="IM42" s="12">
        <f>VLOOKUP($IF42,Data!$B:$CP,Daily!IM$10,0)/IM$36</f>
        <v>0</v>
      </c>
      <c r="IN42" s="12">
        <f>VLOOKUP($IF42,Data!$B:$CP,Daily!IN$10,0)/IN$36</f>
        <v>0</v>
      </c>
      <c r="IO42" s="12">
        <f>VLOOKUP($IF42,Data!$B:$CP,Daily!IO$10,0)/IO$36</f>
        <v>0</v>
      </c>
      <c r="IP42" s="12">
        <f>VLOOKUP($IF42,Data!$B:$CP,Daily!IP$10,0)/IP$36</f>
        <v>0</v>
      </c>
      <c r="IQ42" s="12">
        <f>VLOOKUP($IF42,Data!$B:$CP,Daily!IQ$10,0)/IQ$36</f>
        <v>0</v>
      </c>
      <c r="IR42" s="12">
        <f>VLOOKUP($IF42,Data!$B:$CP,Daily!IR$10,0)/IR$36</f>
        <v>0</v>
      </c>
      <c r="IS42" s="12">
        <f>VLOOKUP($IF42,Data!$B:$CP,Daily!IS$10,0)/IS$36</f>
        <v>0</v>
      </c>
      <c r="IT42" s="12">
        <f>VLOOKUP($IF42,Data!$B:$CP,Daily!IT$10,0)/IT$36</f>
        <v>0</v>
      </c>
      <c r="IU42" s="12">
        <f>VLOOKUP($IF42,Data!$B:$CP,Daily!IU$10,0)/IU$36</f>
        <v>0</v>
      </c>
      <c r="IV42" s="12">
        <f>VLOOKUP($IF42,Data!$B:$CP,Daily!IV$10,0)/IV$36</f>
        <v>0</v>
      </c>
      <c r="IW42" s="12">
        <f>VLOOKUP($IF42,Data!$B:$CP,Daily!IW$10,0)/IW$36</f>
        <v>0</v>
      </c>
      <c r="IX42" s="12">
        <f>VLOOKUP($IF42,Data!$B:$CP,Daily!IX$10,0)/IX$36</f>
        <v>0</v>
      </c>
      <c r="IY42" s="12">
        <f>VLOOKUP($IF42,Data!$B:$CP,Daily!IY$10,0)/IY$36</f>
        <v>0</v>
      </c>
      <c r="IZ42" s="12">
        <f>VLOOKUP($IF42,Data!$B:$CP,Daily!IZ$10,0)/IZ$36</f>
        <v>0</v>
      </c>
      <c r="JA42" s="12">
        <f>VLOOKUP($IF42,Data!$B:$CP,Daily!JA$10,0)/JA$36</f>
        <v>0</v>
      </c>
      <c r="JB42" s="12">
        <f>VLOOKUP($IF42,Data!$B:$CP,Daily!JB$10,0)/JB$36</f>
        <v>0</v>
      </c>
      <c r="JC42" s="12">
        <f>VLOOKUP($IF42,Data!$B:$CP,Daily!JC$10,0)/JC$36</f>
        <v>0</v>
      </c>
      <c r="JD42" s="12">
        <f>VLOOKUP($IF42,Data!$B:$CP,Daily!JD$10,0)/JD$36</f>
        <v>0</v>
      </c>
      <c r="JE42" s="12">
        <f>VLOOKUP($IF42,Data!$B:$CP,Daily!JE$10,0)/JE$36</f>
        <v>0</v>
      </c>
      <c r="JF42" s="12">
        <f>VLOOKUP($IF42,Data!$B:$CP,Daily!JF$10,0)/JF$36</f>
        <v>0</v>
      </c>
      <c r="JG42" s="12">
        <f>VLOOKUP($IF42,Data!$B:$CP,Daily!JG$10,0)/JG$36</f>
        <v>0</v>
      </c>
      <c r="JH42" s="12">
        <f>VLOOKUP($IF42,Data!$B:$CP,Daily!JH$10,0)/JH$36</f>
        <v>0</v>
      </c>
      <c r="JI42" s="12">
        <f>VLOOKUP($IF42,Data!$B:$CP,Daily!JI$10,0)/JI$36</f>
        <v>0</v>
      </c>
      <c r="JJ42" s="12">
        <f>VLOOKUP($IF42,Data!$B:$CP,Daily!JJ$10,0)/JJ$36</f>
        <v>0</v>
      </c>
      <c r="JK42" s="12">
        <f>VLOOKUP($IF42,Data!$B:$CP,Daily!JK$10,0)/JK$36</f>
        <v>0</v>
      </c>
      <c r="JL42" s="12">
        <f>VLOOKUP($IF42,Data!$B:$CP,Daily!JL$10,0)/JL$36</f>
        <v>0</v>
      </c>
      <c r="JM42" s="12">
        <f>VLOOKUP($IF42,Data!$B:$CP,Daily!JM$10,0)/JM$36</f>
        <v>0</v>
      </c>
      <c r="JN42" s="12">
        <f>VLOOKUP($IF42,Data!$B:$CP,Daily!JN$10,0)/JN$36</f>
        <v>0</v>
      </c>
      <c r="JO42" s="12">
        <f>VLOOKUP($IF42,Data!$B:$CP,Daily!JO$10,0)/JO$36</f>
        <v>0</v>
      </c>
      <c r="JP42" s="12">
        <f>VLOOKUP($IF42,Data!$B:$CP,Daily!JP$10,0)/JP$36</f>
        <v>0</v>
      </c>
      <c r="JQ42" s="12">
        <f>VLOOKUP($IF42,Data!$B:$CP,Daily!JQ$10,0)/JQ$36</f>
        <v>0</v>
      </c>
      <c r="JR42" s="12">
        <f>VLOOKUP($IF42,Data!$B:$CP,Daily!JR$10,0)/JR$36</f>
        <v>0</v>
      </c>
      <c r="JS42" s="12">
        <f>VLOOKUP($IF42,Data!$B:$CP,Daily!JS$10,0)/JS$36</f>
        <v>0</v>
      </c>
      <c r="JT42" s="12">
        <f>VLOOKUP($IF42,Data!$B:$CP,Daily!JT$10,0)/JT$36</f>
        <v>0</v>
      </c>
      <c r="JU42" s="12">
        <f>VLOOKUP($IF42,Data!$B:$CP,Daily!JU$10,0)/JU$36</f>
        <v>0</v>
      </c>
      <c r="JV42" s="12">
        <f>VLOOKUP($IF42,Data!$B:$CP,Daily!JV$10,0)/JV$36</f>
        <v>0</v>
      </c>
      <c r="JW42" s="12">
        <f>VLOOKUP($IF42,Data!$B:$CP,Daily!JW$10,0)/JW$36</f>
        <v>0</v>
      </c>
      <c r="JX42" s="12">
        <f>VLOOKUP($IF42,Data!$B:$CP,Daily!JX$10,0)/JX$36</f>
        <v>0</v>
      </c>
      <c r="JY42" s="12">
        <f>VLOOKUP($IF42,Data!$B:$CP,Daily!JY$10,0)/JY$36</f>
        <v>0</v>
      </c>
      <c r="JZ42" s="12">
        <f>VLOOKUP($IF42,Data!$B:$CP,Daily!JZ$10,0)/JZ$36</f>
        <v>0</v>
      </c>
      <c r="KA42" s="12">
        <f>VLOOKUP($IF42,Data!$B:$CP,Daily!KA$10,0)/KA$36</f>
        <v>0</v>
      </c>
      <c r="KB42" s="12">
        <f>VLOOKUP($IF42,Data!$B:$CP,Daily!KB$10,0)/KB$36</f>
        <v>0</v>
      </c>
      <c r="KC42" s="12">
        <f>VLOOKUP($IF42,Data!$B:$CP,Daily!KC$10,0)/KC$36</f>
        <v>0</v>
      </c>
      <c r="KD42" s="12">
        <f>VLOOKUP($IF42,Data!$B:$CP,Daily!KD$10,0)/KD$36</f>
        <v>0</v>
      </c>
      <c r="KE42" s="12">
        <f>VLOOKUP($IF42,Data!$B:$CP,Daily!KE$10,0)/KE$36</f>
        <v>0</v>
      </c>
      <c r="KF42" s="12">
        <f>VLOOKUP($IF42,Data!$B:$CP,Daily!KF$10,0)/KF$36</f>
        <v>0</v>
      </c>
      <c r="KG42" s="12">
        <f>VLOOKUP($IF42,Data!$B:$CP,Daily!KG$10,0)/KG$36</f>
        <v>0</v>
      </c>
      <c r="KH42" s="12">
        <f>VLOOKUP($IF42,Data!$B:$CP,Daily!KH$10,0)/KH$36</f>
        <v>0</v>
      </c>
      <c r="KI42" s="12">
        <f>VLOOKUP($IF42,Data!$B:$CP,Daily!KI$10,0)/KI$36</f>
        <v>0</v>
      </c>
      <c r="KJ42" s="12">
        <f>VLOOKUP($IF42,Data!$B:$CP,Daily!KJ$10,0)/KJ$36</f>
        <v>0</v>
      </c>
      <c r="KK42" s="12">
        <f>VLOOKUP($IF42,Data!$B:$CP,Daily!KK$10,0)/KK$36</f>
        <v>0</v>
      </c>
      <c r="KL42" s="12">
        <f>VLOOKUP($IF42,Data!$B:$CP,Daily!KL$10,0)/KL$36</f>
        <v>0</v>
      </c>
      <c r="KM42" s="12">
        <f>VLOOKUP($IF42,Data!$B:$CP,Daily!KM$10,0)/KM$36</f>
        <v>0</v>
      </c>
      <c r="KN42" s="12">
        <f>VLOOKUP($IF42,Data!$B:$CP,Daily!KN$10,0)/KN$36</f>
        <v>0</v>
      </c>
      <c r="KO42" s="12">
        <f>VLOOKUP($IF42,Data!$B:$CP,Daily!KO$10,0)/KO$36</f>
        <v>0</v>
      </c>
      <c r="KP42" s="12">
        <f>VLOOKUP($IF42,Data!$B:$CP,Daily!KP$10,0)/KP$36</f>
        <v>0</v>
      </c>
      <c r="KQ42" s="12">
        <f>VLOOKUP($IF42,Data!$B:$CP,Daily!KQ$10,0)/KQ$36</f>
        <v>0</v>
      </c>
      <c r="KR42" s="12">
        <f>VLOOKUP($IF42,Data!$B:$CP,Daily!KR$10,0)/KR$36</f>
        <v>0</v>
      </c>
      <c r="KS42" s="12">
        <f>VLOOKUP($IF42,Data!$B:$CP,Daily!KS$10,0)/KS$36</f>
        <v>0</v>
      </c>
      <c r="KT42" s="12">
        <f>VLOOKUP($IF42,Data!$B:$CP,Daily!KT$10,0)/KT$36</f>
        <v>0</v>
      </c>
      <c r="KU42" s="12">
        <f>VLOOKUP($IF42,Data!$B:$CP,Daily!KU$10,0)/KU$36</f>
        <v>0</v>
      </c>
      <c r="KV42" s="12">
        <f>VLOOKUP($IF42,Data!$B:$CP,Daily!KV$10,0)/KV$36</f>
        <v>0</v>
      </c>
      <c r="KW42" s="12">
        <f>VLOOKUP($IF42,Data!$B:$CP,Daily!KW$10,0)/KW$36</f>
        <v>0</v>
      </c>
      <c r="KX42" s="12">
        <f>VLOOKUP($IF42,Data!$B:$CP,Daily!KX$10,0)/KX$36</f>
        <v>0</v>
      </c>
      <c r="KY42" s="12">
        <f>VLOOKUP($IF42,Data!$B:$CP,Daily!KY$10,0)/KY$36</f>
        <v>0</v>
      </c>
      <c r="KZ42" s="12">
        <f>VLOOKUP($IF42,Data!$B:$CP,Daily!KZ$10,0)/KZ$36</f>
        <v>0</v>
      </c>
      <c r="LA42" s="12">
        <f>VLOOKUP($IF42,Data!$B:$CP,Daily!LA$10,0)/LA$36</f>
        <v>0</v>
      </c>
      <c r="LB42" s="12">
        <f>VLOOKUP($IF42,Data!$B:$CP,Daily!LB$10,0)/LB$36</f>
        <v>0</v>
      </c>
      <c r="LC42" s="12">
        <f>VLOOKUP($IF42,Data!$B:$CP,Daily!LC$10,0)/LC$36</f>
        <v>0</v>
      </c>
      <c r="LD42" s="12">
        <f>VLOOKUP($IF42,Data!$B:$CP,Daily!LD$10,0)/LD$36</f>
        <v>0</v>
      </c>
      <c r="LE42" s="12">
        <f>VLOOKUP($IF42,Data!$B:$CP,Daily!LE$10,0)/LE$36</f>
        <v>0</v>
      </c>
      <c r="LF42" s="12">
        <f>VLOOKUP($IF42,Data!$B:$CP,Daily!LF$10,0)/LF$36</f>
        <v>0</v>
      </c>
      <c r="LG42" s="12">
        <f>VLOOKUP($IF42,Data!$B:$CP,Daily!LG$10,0)/LG$36</f>
        <v>0</v>
      </c>
      <c r="LH42" s="12">
        <f>VLOOKUP($IF42,Data!$B:$CP,Daily!LH$10,0)/LH$36</f>
        <v>0</v>
      </c>
      <c r="LI42" s="12">
        <f>VLOOKUP($IF42,Data!$B:$CP,Daily!LI$10,0)/LI$36</f>
        <v>0</v>
      </c>
      <c r="LJ42" s="12">
        <f>VLOOKUP($IF42,Data!$B:$CP,Daily!LJ$10,0)/LJ$36</f>
        <v>0</v>
      </c>
      <c r="LK42" s="12">
        <f>VLOOKUP($IF42,Data!$B:$CP,Daily!LK$10,0)/LK$36</f>
        <v>0</v>
      </c>
      <c r="LL42" s="12">
        <f>VLOOKUP($IF42,Data!$B:$CP,Daily!LL$10,0)/LL$36</f>
        <v>0</v>
      </c>
      <c r="LM42" s="12">
        <f>VLOOKUP($IF42,Data!$B:$CP,Daily!LM$10,0)/LM$36</f>
        <v>0</v>
      </c>
      <c r="LN42" s="12">
        <f>VLOOKUP($IF42,Data!$B:$CP,Daily!LN$10,0)/LN$36</f>
        <v>0</v>
      </c>
      <c r="LO42" s="12">
        <f>VLOOKUP($IF42,Data!$B:$CP,Daily!LO$10,0)/LO$36</f>
        <v>0</v>
      </c>
      <c r="LP42" s="12">
        <f>VLOOKUP($IF42,Data!$B:$CP,Daily!LP$10,0)/LP$36</f>
        <v>0</v>
      </c>
      <c r="LQ42" s="12">
        <f>VLOOKUP($IF42,Data!$B:$CP,Daily!LQ$10,0)/LQ$36</f>
        <v>0</v>
      </c>
      <c r="LR42" s="12">
        <f>VLOOKUP($IF42,Data!$B:$CP,Daily!LR$10,0)/LR$36</f>
        <v>0</v>
      </c>
      <c r="LS42" s="12">
        <f>VLOOKUP($IF42,Data!$B:$CP,Daily!LS$10,0)/LS$36</f>
        <v>0</v>
      </c>
      <c r="LU42" s="40">
        <f t="shared" si="266"/>
        <v>0</v>
      </c>
      <c r="LV42" s="40">
        <f t="shared" si="267"/>
        <v>0</v>
      </c>
      <c r="LW42" s="40">
        <f t="shared" ref="LW42" si="340">LV42-LU42</f>
        <v>0</v>
      </c>
      <c r="LX42" s="40">
        <f t="shared" ref="LX42" si="341">LV42+(0.75*LW42)</f>
        <v>0</v>
      </c>
      <c r="LY42" s="40">
        <f t="shared" ref="LY42" si="342">LU42-(0.75*LW42)</f>
        <v>0</v>
      </c>
      <c r="LZ42" s="45"/>
      <c r="MA42" s="12">
        <f t="shared" ref="MA42" si="343">_xlfn.STDEV.P(JL42:LS42)</f>
        <v>0</v>
      </c>
      <c r="MB42" s="12">
        <f t="shared" si="324"/>
        <v>0</v>
      </c>
      <c r="MC42" s="12">
        <f t="shared" si="325"/>
        <v>0</v>
      </c>
      <c r="MD42" s="1"/>
    </row>
    <row r="43" spans="4:342" x14ac:dyDescent="0.35">
      <c r="D43" s="89" t="s">
        <v>386</v>
      </c>
      <c r="E43" s="87"/>
      <c r="F43" s="48">
        <f t="shared" ref="F43" si="344">DU43</f>
        <v>5.6357218862733906E-2</v>
      </c>
      <c r="G43" s="77">
        <f t="shared" ref="G43" si="345">ED43</f>
        <v>5.425155551669008E-2</v>
      </c>
      <c r="H43" s="48">
        <f t="shared" ref="H43" si="346">IFERROR(((F43-G43)/G43),0)</f>
        <v>3.8812958006264629E-2</v>
      </c>
      <c r="I43" s="74">
        <f t="shared" ref="I43" si="347">EE43</f>
        <v>5.3906714640262053E-2</v>
      </c>
      <c r="J43" s="48">
        <f t="shared" ref="J43" si="348">IFERROR(((F43-I43)/I43),0)</f>
        <v>4.5458237231204048E-2</v>
      </c>
      <c r="K43" s="48"/>
      <c r="L43" s="50"/>
      <c r="M43" s="53" t="str">
        <f>VLOOKUP($D43,'Metric Nature'!$C:$D,2,0)&amp;IF(($N43&lt;(HZ43)),"Below",IF(($N43&gt;(HY43)),"Above","Within"))</f>
        <v>PositiveWithin</v>
      </c>
      <c r="N43" s="48">
        <f t="shared" ref="N43" si="349">HT43</f>
        <v>4.9495491267473435E-2</v>
      </c>
      <c r="O43" s="49">
        <f t="shared" ref="O43" si="350">IC43</f>
        <v>4.7171891061763865E-2</v>
      </c>
      <c r="P43" s="55">
        <f t="shared" ref="P43" si="351">IFERROR(((N43-O43)/O43),0)</f>
        <v>4.9258152544005403E-2</v>
      </c>
      <c r="Q43" s="49">
        <f t="shared" ref="Q43" si="352">ID43</f>
        <v>4.6886495771138126E-2</v>
      </c>
      <c r="R43" s="48">
        <f t="shared" ref="R43" si="353">IFERROR(((N43-Q43)/Q43),0)</f>
        <v>5.564492405383227E-2</v>
      </c>
      <c r="S43" s="48"/>
      <c r="T43" s="50"/>
      <c r="U43" s="53" t="str">
        <f>VLOOKUP($D43,'Metric Nature'!$C:$D,2,0)&amp;IF(($V43&lt;(LY43)),"Below",IF(($V43&gt;(LX43)),"Above","Within"))</f>
        <v>PositiveWithin</v>
      </c>
      <c r="V43" s="48">
        <f t="shared" ref="V43" si="354">LS43</f>
        <v>7.988505747126437E-2</v>
      </c>
      <c r="W43" s="49">
        <f t="shared" ref="W43" si="355">MB43</f>
        <v>7.761862716243173E-2</v>
      </c>
      <c r="X43" s="48">
        <f t="shared" ref="X43" si="356">IFERROR(((V43-W43)/W43),0)</f>
        <v>2.9199567058686874E-2</v>
      </c>
      <c r="Y43" s="49">
        <f t="shared" ref="Y43" si="357">MC43</f>
        <v>7.708862827336517E-2</v>
      </c>
      <c r="Z43" s="48">
        <f t="shared" ref="Z43" si="358">IFERROR(((V43-Y43)/Y43),0)</f>
        <v>3.627550860008482E-2</v>
      </c>
      <c r="AA43" s="48"/>
      <c r="AB43" s="50"/>
      <c r="AC43" s="46"/>
      <c r="AD43" s="1"/>
      <c r="AE43" s="1"/>
      <c r="AF43" s="1"/>
      <c r="AG43" s="1"/>
      <c r="AH43" s="1"/>
      <c r="AI43" s="7" t="s">
        <v>386</v>
      </c>
      <c r="AJ43" s="12">
        <f>(VLOOKUP($EG43,Data!$B:$CP,Daily!EI$10,0)+VLOOKUP($IF43,Data!$B:$CP,Daily!IH$10,0))/AJ$36</f>
        <v>4.8848104530215763E-2</v>
      </c>
      <c r="AK43" s="12">
        <f>(VLOOKUP($EG43,Data!$B:$CP,Daily!EJ$10,0)+VLOOKUP($IF43,Data!$B:$CP,Daily!II$10,0))/AK$36</f>
        <v>4.6313572073427622E-2</v>
      </c>
      <c r="AL43" s="12">
        <f>(VLOOKUP($EG43,Data!$B:$CP,Daily!EK$10,0)+VLOOKUP($IF43,Data!$B:$CP,Daily!IJ$10,0))/AL$36</f>
        <v>5.3157553002286653E-2</v>
      </c>
      <c r="AM43" s="12">
        <f>(VLOOKUP($EG43,Data!$B:$CP,Daily!EL$10,0)+VLOOKUP($IF43,Data!$B:$CP,Daily!IK$10,0))/AM$36</f>
        <v>5.3610023949997081E-2</v>
      </c>
      <c r="AN43" s="12">
        <f>(VLOOKUP($EG43,Data!$B:$CP,Daily!EM$10,0)+VLOOKUP($IF43,Data!$B:$CP,Daily!IL$10,0))/AN$36</f>
        <v>6.0245559998304533E-2</v>
      </c>
      <c r="AO43" s="12">
        <f>(VLOOKUP($EG43,Data!$B:$CP,Daily!EN$10,0)+VLOOKUP($IF43,Data!$B:$CP,Daily!IM$10,0))/AO$36</f>
        <v>5.9995305006874812E-2</v>
      </c>
      <c r="AP43" s="12">
        <f>(VLOOKUP($EG43,Data!$B:$CP,Daily!EO$10,0)+VLOOKUP($IF43,Data!$B:$CP,Daily!IN$10,0))/AP$36</f>
        <v>6.0942009256738358E-2</v>
      </c>
      <c r="AQ43" s="12">
        <f>(VLOOKUP($EG43,Data!$B:$CP,Daily!EP$10,0)+VLOOKUP($IF43,Data!$B:$CP,Daily!IO$10,0))/AQ$36</f>
        <v>5.8302016876899621E-2</v>
      </c>
      <c r="AR43" s="12">
        <f>(VLOOKUP($EG43,Data!$B:$CP,Daily!EQ$10,0)+VLOOKUP($IF43,Data!$B:$CP,Daily!IP$10,0))/AR$36</f>
        <v>5.6007938592650963E-2</v>
      </c>
      <c r="AS43" s="12">
        <f>(VLOOKUP($EG43,Data!$B:$CP,Daily!ER$10,0)+VLOOKUP($IF43,Data!$B:$CP,Daily!IQ$10,0))/AS$36</f>
        <v>5.4607508532423209E-2</v>
      </c>
      <c r="AT43" s="12">
        <f>(VLOOKUP($EG43,Data!$B:$CP,Daily!ES$10,0)+VLOOKUP($IF43,Data!$B:$CP,Daily!IR$10,0))/AT$36</f>
        <v>6.1856505877584109E-2</v>
      </c>
      <c r="AU43" s="12">
        <f>(VLOOKUP($EG43,Data!$B:$CP,Daily!ET$10,0)+VLOOKUP($IF43,Data!$B:$CP,Daily!IS$10,0))/AU$36</f>
        <v>6.4489922240705641E-2</v>
      </c>
      <c r="AV43" s="12">
        <f>(VLOOKUP($EG43,Data!$B:$CP,Daily!EU$10,0)+VLOOKUP($IF43,Data!$B:$CP,Daily!IT$10,0))/AV$36</f>
        <v>6.0221930618016895E-2</v>
      </c>
      <c r="AW43" s="12">
        <f>(VLOOKUP($EG43,Data!$B:$CP,Daily!EV$10,0)+VLOOKUP($IF43,Data!$B:$CP,Daily!IU$10,0))/AW$36</f>
        <v>5.5067524782113131E-2</v>
      </c>
      <c r="AX43" s="12">
        <f>(VLOOKUP($EG43,Data!$B:$CP,Daily!EW$10,0)+VLOOKUP($IF43,Data!$B:$CP,Daily!IV$10,0))/AX$36</f>
        <v>4.7334014300306433E-2</v>
      </c>
      <c r="AY43" s="12">
        <f>(VLOOKUP($EG43,Data!$B:$CP,Daily!EX$10,0)+VLOOKUP($IF43,Data!$B:$CP,Daily!IW$10,0))/AY$36</f>
        <v>4.5282357409264867E-2</v>
      </c>
      <c r="AZ43" s="12">
        <f>(VLOOKUP($EG43,Data!$B:$CP,Daily!EY$10,0)+VLOOKUP($IF43,Data!$B:$CP,Daily!IX$10,0))/AZ$36</f>
        <v>5.099125236274122E-2</v>
      </c>
      <c r="BA43" s="12">
        <f>(VLOOKUP($EG43,Data!$B:$CP,Daily!EZ$10,0)+VLOOKUP($IF43,Data!$B:$CP,Daily!IY$10,0))/BA$36</f>
        <v>5.9675449310766009E-2</v>
      </c>
      <c r="BB43" s="12">
        <f>(VLOOKUP($EG43,Data!$B:$CP,Daily!FA$10,0)+VLOOKUP($IF43,Data!$B:$CP,Daily!IZ$10,0))/BB$36</f>
        <v>5.8107708716156309E-2</v>
      </c>
      <c r="BC43" s="12">
        <f>(VLOOKUP($EG43,Data!$B:$CP,Daily!FB$10,0)+VLOOKUP($IF43,Data!$B:$CP,Daily!JA$10,0))/BC$36</f>
        <v>5.8988381900797214E-2</v>
      </c>
      <c r="BD43" s="12">
        <f>(VLOOKUP($EG43,Data!$B:$CP,Daily!FC$10,0)+VLOOKUP($IF43,Data!$B:$CP,Daily!JB$10,0))/BD$36</f>
        <v>5.3018594542381066E-2</v>
      </c>
      <c r="BE43" s="12">
        <f>(VLOOKUP($EG43,Data!$B:$CP,Daily!FD$10,0)+VLOOKUP($IF43,Data!$B:$CP,Daily!JC$10,0))/BE$36</f>
        <v>5.0449825333779966E-2</v>
      </c>
      <c r="BF43" s="12">
        <f>(VLOOKUP($EG43,Data!$B:$CP,Daily!FE$10,0)+VLOOKUP($IF43,Data!$B:$CP,Daily!JD$10,0))/BF$36</f>
        <v>4.8497187248861505E-2</v>
      </c>
      <c r="BG43" s="12">
        <f>(VLOOKUP($EG43,Data!$B:$CP,Daily!FF$10,0)+VLOOKUP($IF43,Data!$B:$CP,Daily!JE$10,0))/BG$36</f>
        <v>5.2291265479936747E-2</v>
      </c>
      <c r="BH43" s="12">
        <f>(VLOOKUP($EG43,Data!$B:$CP,Daily!FG$10,0)+VLOOKUP($IF43,Data!$B:$CP,Daily!JF$10,0))/BH$36</f>
        <v>5.9974633085703929E-2</v>
      </c>
      <c r="BI43" s="12">
        <f>(VLOOKUP($EG43,Data!$B:$CP,Daily!FH$10,0)+VLOOKUP($IF43,Data!$B:$CP,Daily!JG$10,0))/BI$36</f>
        <v>5.9443989089394404E-2</v>
      </c>
      <c r="BJ43" s="12">
        <f>(VLOOKUP($EG43,Data!$B:$CP,Daily!FI$10,0)+VLOOKUP($IF43,Data!$B:$CP,Daily!JH$10,0))/BJ$36</f>
        <v>5.8575823289121996E-2</v>
      </c>
      <c r="BK43" s="12">
        <f>(VLOOKUP($EG43,Data!$B:$CP,Daily!FJ$10,0)+VLOOKUP($IF43,Data!$B:$CP,Daily!JI$10,0))/BK$36</f>
        <v>5.4281417426449853E-2</v>
      </c>
      <c r="BL43" s="12">
        <f>(VLOOKUP($EG43,Data!$B:$CP,Daily!FK$10,0)+VLOOKUP($IF43,Data!$B:$CP,Daily!JJ$10,0))/BL$36</f>
        <v>5.0368826740234678E-2</v>
      </c>
      <c r="BM43" s="12">
        <f>(VLOOKUP($EG43,Data!$B:$CP,Daily!FL$10,0)+VLOOKUP($IF43,Data!$B:$CP,Daily!JK$10,0))/BM$36</f>
        <v>4.7361229010952605E-2</v>
      </c>
      <c r="BN43" s="12">
        <f>(VLOOKUP($EG43,Data!$B:$CP,Daily!FM$10,0)+VLOOKUP($IF43,Data!$B:$CP,Daily!JL$10,0))/BN$36</f>
        <v>5.1230807398627232E-2</v>
      </c>
      <c r="BO43" s="12">
        <f>(VLOOKUP($EG43,Data!$B:$CP,Daily!FN$10,0)+VLOOKUP($IF43,Data!$B:$CP,Daily!JM$10,0))/BO$36</f>
        <v>5.7380137523941097E-2</v>
      </c>
      <c r="BP43" s="12">
        <f>(VLOOKUP($EG43,Data!$B:$CP,Daily!FO$10,0)+VLOOKUP($IF43,Data!$B:$CP,Daily!JN$10,0))/BP$36</f>
        <v>5.5822086714791733E-2</v>
      </c>
      <c r="BQ43" s="12">
        <f>(VLOOKUP($EG43,Data!$B:$CP,Daily!FP$10,0)+VLOOKUP($IF43,Data!$B:$CP,Daily!JO$10,0))/BQ$36</f>
        <v>4.8664207080048663E-2</v>
      </c>
      <c r="BR43" s="12">
        <f>(VLOOKUP($EG43,Data!$B:$CP,Daily!FQ$10,0)+VLOOKUP($IF43,Data!$B:$CP,Daily!JP$10,0))/BR$36</f>
        <v>5.1858135216304821E-2</v>
      </c>
      <c r="BS43" s="12">
        <f>(VLOOKUP($EG43,Data!$B:$CP,Daily!FR$10,0)+VLOOKUP($IF43,Data!$B:$CP,Daily!JQ$10,0))/BS$36</f>
        <v>5.2570845034465151E-2</v>
      </c>
      <c r="BT43" s="12">
        <f>(VLOOKUP($EG43,Data!$B:$CP,Daily!FS$10,0)+VLOOKUP($IF43,Data!$B:$CP,Daily!JR$10,0))/BT$36</f>
        <v>5.1916227974540284E-2</v>
      </c>
      <c r="BU43" s="12">
        <f>(VLOOKUP($EG43,Data!$B:$CP,Daily!FT$10,0)+VLOOKUP($IF43,Data!$B:$CP,Daily!JS$10,0))/BU$36</f>
        <v>5.8558623162423808E-2</v>
      </c>
      <c r="BV43" s="12">
        <f>(VLOOKUP($EG43,Data!$B:$CP,Daily!FU$10,0)+VLOOKUP($IF43,Data!$B:$CP,Daily!JT$10,0))/BV$36</f>
        <v>6.0738265918453403E-2</v>
      </c>
      <c r="BW43" s="12">
        <f>(VLOOKUP($EG43,Data!$B:$CP,Daily!FV$10,0)+VLOOKUP($IF43,Data!$B:$CP,Daily!JU$10,0))/BW$36</f>
        <v>6.4315771076724523E-2</v>
      </c>
      <c r="BX43" s="12">
        <f>(VLOOKUP($EG43,Data!$B:$CP,Daily!FW$10,0)+VLOOKUP($IF43,Data!$B:$CP,Daily!JV$10,0))/BX$36</f>
        <v>5.9993184082210452E-2</v>
      </c>
      <c r="BY43" s="12">
        <f>(VLOOKUP($EG43,Data!$B:$CP,Daily!FX$10,0)+VLOOKUP($IF43,Data!$B:$CP,Daily!JW$10,0))/BY$36</f>
        <v>5.5809601777673822E-2</v>
      </c>
      <c r="BZ43" s="12">
        <f>(VLOOKUP($EG43,Data!$B:$CP,Daily!FY$10,0)+VLOOKUP($IF43,Data!$B:$CP,Daily!JX$10,0))/BZ$36</f>
        <v>5.152351572224928E-2</v>
      </c>
      <c r="CA43" s="12">
        <f>(VLOOKUP($EG43,Data!$B:$CP,Daily!FZ$10,0)+VLOOKUP($IF43,Data!$B:$CP,Daily!JY$10,0))/CA$36</f>
        <v>4.7667985010328755E-2</v>
      </c>
      <c r="CB43" s="12">
        <f>(VLOOKUP($EG43,Data!$B:$CP,Daily!GA$10,0)+VLOOKUP($IF43,Data!$B:$CP,Daily!JZ$10,0))/CB$36</f>
        <v>5.4694746445677789E-2</v>
      </c>
      <c r="CC43" s="12">
        <f>(VLOOKUP($EG43,Data!$B:$CP,Daily!GB$10,0)+VLOOKUP($IF43,Data!$B:$CP,Daily!KA$10,0))/CC$36</f>
        <v>6.148861488614886E-2</v>
      </c>
      <c r="CD43" s="12">
        <f>(VLOOKUP($EG43,Data!$B:$CP,Daily!GC$10,0)+VLOOKUP($IF43,Data!$B:$CP,Daily!KB$10,0))/CD$36</f>
        <v>6.2973306488276939E-2</v>
      </c>
      <c r="CE43" s="12">
        <f>(VLOOKUP($EG43,Data!$B:$CP,Daily!GD$10,0)+VLOOKUP($IF43,Data!$B:$CP,Daily!KC$10,0))/CE$36</f>
        <v>5.6810429303265977E-2</v>
      </c>
      <c r="CF43" s="12">
        <f>(VLOOKUP($EG43,Data!$B:$CP,Daily!GE$10,0)+VLOOKUP($IF43,Data!$B:$CP,Daily!KD$10,0))/CF$36</f>
        <v>5.3920994021802837E-2</v>
      </c>
      <c r="CG43" s="12">
        <f>(VLOOKUP($EG43,Data!$B:$CP,Daily!GF$10,0)+VLOOKUP($IF43,Data!$B:$CP,Daily!KE$10,0))/CG$36</f>
        <v>5.0754178556869138E-2</v>
      </c>
      <c r="CH43" s="12">
        <f>(VLOOKUP($EG43,Data!$B:$CP,Daily!GG$10,0)+VLOOKUP($IF43,Data!$B:$CP,Daily!KF$10,0))/CH$36</f>
        <v>4.7382042604021499E-2</v>
      </c>
      <c r="CI43" s="12">
        <f>(VLOOKUP($EG43,Data!$B:$CP,Daily!GH$10,0)+VLOOKUP($IF43,Data!$B:$CP,Daily!KG$10,0))/CI$36</f>
        <v>5.6945481702763256E-2</v>
      </c>
      <c r="CJ43" s="12">
        <f>(VLOOKUP($EG43,Data!$B:$CP,Daily!GI$10,0)+VLOOKUP($IF43,Data!$B:$CP,Daily!KH$10,0))/CJ$36</f>
        <v>6.2665606783253835E-2</v>
      </c>
      <c r="CK43" s="12">
        <f>(VLOOKUP($EG43,Data!$B:$CP,Daily!GJ$10,0)+VLOOKUP($IF43,Data!$B:$CP,Daily!KI$10,0))/CK$36</f>
        <v>6.1524925145768766E-2</v>
      </c>
      <c r="CL43" s="12">
        <f>(VLOOKUP($EG43,Data!$B:$CP,Daily!GK$10,0)+VLOOKUP($IF43,Data!$B:$CP,Daily!KJ$10,0))/CL$36</f>
        <v>5.6427758816837315E-2</v>
      </c>
      <c r="CM43" s="12">
        <f>(VLOOKUP($EG43,Data!$B:$CP,Daily!GL$10,0)+VLOOKUP($IF43,Data!$B:$CP,Daily!KK$10,0))/CM$36</f>
        <v>5.6529409556698322E-2</v>
      </c>
      <c r="CN43" s="12">
        <f>(VLOOKUP($EG43,Data!$B:$CP,Daily!GM$10,0)+VLOOKUP($IF43,Data!$B:$CP,Daily!KL$10,0))/CN$36</f>
        <v>5.0958162054625424E-2</v>
      </c>
      <c r="CO43" s="12">
        <f>(VLOOKUP($EG43,Data!$B:$CP,Daily!GN$10,0)+VLOOKUP($IF43,Data!$B:$CP,Daily!KM$10,0))/CO$36</f>
        <v>4.8729768135029286E-2</v>
      </c>
      <c r="CP43" s="12">
        <f>(VLOOKUP($EG43,Data!$B:$CP,Daily!GO$10,0)+VLOOKUP($IF43,Data!$B:$CP,Daily!KN$10,0))/CP$36</f>
        <v>5.803149074199216E-2</v>
      </c>
      <c r="CQ43" s="12">
        <f>(VLOOKUP($EG43,Data!$B:$CP,Daily!GP$10,0)+VLOOKUP($IF43,Data!$B:$CP,Daily!KO$10,0))/CQ$36</f>
        <v>5.5841666040147356E-2</v>
      </c>
      <c r="CR43" s="12">
        <f>(VLOOKUP($EG43,Data!$B:$CP,Daily!GQ$10,0)+VLOOKUP($IF43,Data!$B:$CP,Daily!KP$10,0))/CR$36</f>
        <v>5.3739152811333971E-2</v>
      </c>
      <c r="CS43" s="12">
        <f>(VLOOKUP($EG43,Data!$B:$CP,Daily!GR$10,0)+VLOOKUP($IF43,Data!$B:$CP,Daily!KQ$10,0))/CS$36</f>
        <v>5.9493338129695476E-2</v>
      </c>
      <c r="CT43" s="12">
        <f>(VLOOKUP($EG43,Data!$B:$CP,Daily!GS$10,0)+VLOOKUP($IF43,Data!$B:$CP,Daily!KR$10,0))/CT$36</f>
        <v>5.5600312333453146E-2</v>
      </c>
      <c r="CU43" s="12">
        <f>(VLOOKUP($EG43,Data!$B:$CP,Daily!GT$10,0)+VLOOKUP($IF43,Data!$B:$CP,Daily!KS$10,0))/CU$36</f>
        <v>5.1177312956311477E-2</v>
      </c>
      <c r="CV43" s="12">
        <f>(VLOOKUP($EG43,Data!$B:$CP,Daily!GU$10,0)+VLOOKUP($IF43,Data!$B:$CP,Daily!KT$10,0))/CV$36</f>
        <v>4.4129426447851276E-2</v>
      </c>
      <c r="CW43" s="12">
        <f>(VLOOKUP($EG43,Data!$B:$CP,Daily!GV$10,0)+VLOOKUP($IF43,Data!$B:$CP,Daily!KU$10,0))/CW$36</f>
        <v>5.4143375902729607E-2</v>
      </c>
      <c r="CX43" s="12">
        <f>(VLOOKUP($EG43,Data!$B:$CP,Daily!GW$10,0)+VLOOKUP($IF43,Data!$B:$CP,Daily!KV$10,0))/CX$36</f>
        <v>5.6047365574563773E-2</v>
      </c>
      <c r="CY43" s="12">
        <f>(VLOOKUP($EG43,Data!$B:$CP,Daily!GX$10,0)+VLOOKUP($IF43,Data!$B:$CP,Daily!KW$10,0))/CY$36</f>
        <v>5.9853399397251879E-2</v>
      </c>
      <c r="CZ43" s="12">
        <f>(VLOOKUP($EG43,Data!$B:$CP,Daily!GY$10,0)+VLOOKUP($IF43,Data!$B:$CP,Daily!KX$10,0))/CZ$36</f>
        <v>5.5139482281980394E-2</v>
      </c>
      <c r="DA43" s="12">
        <f>(VLOOKUP($EG43,Data!$B:$CP,Daily!GZ$10,0)+VLOOKUP($IF43,Data!$B:$CP,Daily!KY$10,0))/DA$36</f>
        <v>5.5293088363954503E-2</v>
      </c>
      <c r="DB43" s="12">
        <f>(VLOOKUP($EG43,Data!$B:$CP,Daily!HA$10,0)+VLOOKUP($IF43,Data!$B:$CP,Daily!KZ$10,0))/DB$36</f>
        <v>5.3038807809989215E-2</v>
      </c>
      <c r="DC43" s="12">
        <f>(VLOOKUP($EG43,Data!$B:$CP,Daily!HB$10,0)+VLOOKUP($IF43,Data!$B:$CP,Daily!LA$10,0))/DC$36</f>
        <v>4.8530509036644007E-2</v>
      </c>
      <c r="DD43" s="12">
        <f>(VLOOKUP($EG43,Data!$B:$CP,Daily!HC$10,0)+VLOOKUP($IF43,Data!$B:$CP,Daily!LB$10,0))/DD$36</f>
        <v>5.7160641899585529E-2</v>
      </c>
      <c r="DE43" s="12">
        <f>(VLOOKUP($EG43,Data!$B:$CP,Daily!HD$10,0)+VLOOKUP($IF43,Data!$B:$CP,Daily!LC$10,0))/DE$36</f>
        <v>6.4552343530732526E-2</v>
      </c>
      <c r="DF43" s="12">
        <f>(VLOOKUP($EG43,Data!$B:$CP,Daily!HE$10,0)+VLOOKUP($IF43,Data!$B:$CP,Daily!LD$10,0))/DF$36</f>
        <v>6.3061538244545051E-2</v>
      </c>
      <c r="DG43" s="12">
        <f>(VLOOKUP($EG43,Data!$B:$CP,Daily!HF$10,0)+VLOOKUP($IF43,Data!$B:$CP,Daily!LE$10,0))/DG$36</f>
        <v>5.8226834856054545E-2</v>
      </c>
      <c r="DH43" s="12">
        <f>(VLOOKUP($EG43,Data!$B:$CP,Daily!HG$10,0)+VLOOKUP($IF43,Data!$B:$CP,Daily!LF$10,0))/DH$36</f>
        <v>5.0439743285001191E-2</v>
      </c>
      <c r="DI43" s="12">
        <f>(VLOOKUP($EG43,Data!$B:$CP,Daily!HH$10,0)+VLOOKUP($IF43,Data!$B:$CP,Daily!LG$10,0))/DI$36</f>
        <v>4.7361451843031789E-2</v>
      </c>
      <c r="DJ43" s="12">
        <f>(VLOOKUP($EG43,Data!$B:$CP,Daily!HI$10,0)+VLOOKUP($IF43,Data!$B:$CP,Daily!LH$10,0))/DJ$36</f>
        <v>4.2452564607848658E-2</v>
      </c>
      <c r="DK43" s="12">
        <f>(VLOOKUP($EG43,Data!$B:$CP,Daily!HJ$10,0)+VLOOKUP($IF43,Data!$B:$CP,Daily!LI$10,0))/DK$36</f>
        <v>5.1883775469801725E-2</v>
      </c>
      <c r="DL43" s="12">
        <f>(VLOOKUP($EG43,Data!$B:$CP,Daily!HK$10,0)+VLOOKUP($IF43,Data!$B:$CP,Daily!LJ$10,0))/DL$36</f>
        <v>5.9795819154107921E-2</v>
      </c>
      <c r="DM43" s="12">
        <f>(VLOOKUP($EG43,Data!$B:$CP,Daily!HL$10,0)+VLOOKUP($IF43,Data!$B:$CP,Daily!LK$10,0))/DM$36</f>
        <v>6.0277606581098098E-2</v>
      </c>
      <c r="DN43" s="12">
        <f>(VLOOKUP($EG43,Data!$B:$CP,Daily!HM$10,0)+VLOOKUP($IF43,Data!$B:$CP,Daily!LL$10,0))/DN$36</f>
        <v>5.8930708870860486E-2</v>
      </c>
      <c r="DO43" s="12">
        <f>(VLOOKUP($EG43,Data!$B:$CP,Daily!HN$10,0)+VLOOKUP($IF43,Data!$B:$CP,Daily!LM$10,0))/DO$36</f>
        <v>5.4676360722576388E-2</v>
      </c>
      <c r="DP43" s="12">
        <f>(VLOOKUP($EG43,Data!$B:$CP,Daily!HO$10,0)+VLOOKUP($IF43,Data!$B:$CP,Daily!LN$10,0))/DP$36</f>
        <v>4.4515885022692887E-2</v>
      </c>
      <c r="DQ43" s="12">
        <f>(VLOOKUP($EG43,Data!$B:$CP,Daily!HP$10,0)+VLOOKUP($IF43,Data!$B:$CP,Daily!LO$10,0))/DQ$36</f>
        <v>4.7160415458196984E-2</v>
      </c>
      <c r="DR43" s="12">
        <f>(VLOOKUP($EG43,Data!$B:$CP,Daily!HQ$10,0)+VLOOKUP($IF43,Data!$B:$CP,Daily!LP$10,0))/DR$36</f>
        <v>5.6469436726446075E-2</v>
      </c>
      <c r="DS43" s="12">
        <f>(VLOOKUP($EG43,Data!$B:$CP,Daily!HR$10,0)+VLOOKUP($IF43,Data!$B:$CP,Daily!LQ$10,0))/DS$36</f>
        <v>6.4123262670223224E-2</v>
      </c>
      <c r="DT43" s="12">
        <f>(VLOOKUP($EG43,Data!$B:$CP,Daily!HS$10,0)+VLOOKUP($IF43,Data!$B:$CP,Daily!LR$10,0))/DT$36</f>
        <v>5.864382812395779E-2</v>
      </c>
      <c r="DU43" s="12">
        <f>(VLOOKUP($EG43,Data!$B:$CP,Daily!HT$10,0)+VLOOKUP($IF43,Data!$B:$CP,Daily!LS$10,0))/DU$36</f>
        <v>5.6357218862733906E-2</v>
      </c>
      <c r="DV43" s="14"/>
      <c r="DW43" s="12">
        <f t="shared" si="259"/>
        <v>5.1177312956311477E-2</v>
      </c>
      <c r="DX43" s="12">
        <f t="shared" si="260"/>
        <v>5.9443989089394404E-2</v>
      </c>
      <c r="DY43" s="12">
        <f t="shared" ref="DY43" si="359">DX43-DW43</f>
        <v>8.2666761330829272E-3</v>
      </c>
      <c r="DZ43" s="12">
        <f t="shared" ref="DZ43" si="360">DX43+(0.75*DY43)</f>
        <v>6.5643996189206605E-2</v>
      </c>
      <c r="EA43" s="12">
        <f t="shared" ref="EA43" si="361">DW43-(0.75*DY43)</f>
        <v>4.4977305856499283E-2</v>
      </c>
      <c r="EB43" s="14"/>
      <c r="EC43" s="12">
        <f t="shared" ref="EC43" si="362">_xlfn.STDEV.P(AJ43:DU43)</f>
        <v>5.2326735773570434E-3</v>
      </c>
      <c r="ED43" s="12">
        <f t="shared" ref="ED43" si="363">SUMPRODUCT(DN43:DT43,DN$36:DT$36)/SUM(DN$36:DT$36)</f>
        <v>5.425155551669008E-2</v>
      </c>
      <c r="EE43" s="12">
        <f t="shared" si="314"/>
        <v>5.3906714640262053E-2</v>
      </c>
      <c r="EF43" s="1"/>
      <c r="EG43" s="7" t="s">
        <v>387</v>
      </c>
      <c r="EH43" s="7" t="s">
        <v>32</v>
      </c>
      <c r="EI43" s="12">
        <f>VLOOKUP($EG43,Data!$B:$CP,Daily!EI$10,0)/EI$36</f>
        <v>4.212316355830615E-2</v>
      </c>
      <c r="EJ43" s="12">
        <f>VLOOKUP($EG43,Data!$B:$CP,Daily!EJ$10,0)/EJ$36</f>
        <v>3.9718768036098431E-2</v>
      </c>
      <c r="EK43" s="12">
        <f>VLOOKUP($EG43,Data!$B:$CP,Daily!EK$10,0)/EK$36</f>
        <v>4.5740042858198479E-2</v>
      </c>
      <c r="EL43" s="12">
        <f>VLOOKUP($EG43,Data!$B:$CP,Daily!EL$10,0)/EL$36</f>
        <v>4.5136512282302838E-2</v>
      </c>
      <c r="EM43" s="12">
        <f>VLOOKUP($EG43,Data!$B:$CP,Daily!EM$10,0)/EM$36</f>
        <v>5.1389424578030009E-2</v>
      </c>
      <c r="EN43" s="12">
        <f>VLOOKUP($EG43,Data!$B:$CP,Daily!EN$10,0)/EN$36</f>
        <v>5.093986610927588E-2</v>
      </c>
      <c r="EO43" s="12">
        <f>VLOOKUP($EG43,Data!$B:$CP,Daily!EO$10,0)/EO$36</f>
        <v>5.2220879823750975E-2</v>
      </c>
      <c r="EP43" s="12">
        <f>VLOOKUP($EG43,Data!$B:$CP,Daily!EP$10,0)/EP$36</f>
        <v>5.0593655856813753E-2</v>
      </c>
      <c r="EQ43" s="12">
        <f>VLOOKUP($EG43,Data!$B:$CP,Daily!EQ$10,0)/EQ$36</f>
        <v>4.8568884365856761E-2</v>
      </c>
      <c r="ER43" s="12">
        <f>VLOOKUP($EG43,Data!$B:$CP,Daily!ER$10,0)/ER$36</f>
        <v>4.7599402797422599E-2</v>
      </c>
      <c r="ES43" s="12">
        <f>VLOOKUP($EG43,Data!$B:$CP,Daily!ES$10,0)/ES$36</f>
        <v>5.3936842105263158E-2</v>
      </c>
      <c r="ET43" s="12">
        <f>VLOOKUP($EG43,Data!$B:$CP,Daily!ET$10,0)/ET$36</f>
        <v>5.5556483259580861E-2</v>
      </c>
      <c r="EU43" s="12">
        <f>VLOOKUP($EG43,Data!$B:$CP,Daily!EU$10,0)/EU$36</f>
        <v>5.2212082707635436E-2</v>
      </c>
      <c r="EV43" s="12">
        <f>VLOOKUP($EG43,Data!$B:$CP,Daily!EV$10,0)/EV$36</f>
        <v>4.7617623306314118E-2</v>
      </c>
      <c r="EW43" s="12">
        <f>VLOOKUP($EG43,Data!$B:$CP,Daily!EW$10,0)/EW$36</f>
        <v>4.0774370395751242E-2</v>
      </c>
      <c r="EX43" s="12">
        <f>VLOOKUP($EG43,Data!$B:$CP,Daily!EX$10,0)/EX$36</f>
        <v>3.9274044428683604E-2</v>
      </c>
      <c r="EY43" s="12">
        <f>VLOOKUP($EG43,Data!$B:$CP,Daily!EY$10,0)/EY$36</f>
        <v>4.3742359413202932E-2</v>
      </c>
      <c r="EZ43" s="12">
        <f>VLOOKUP($EG43,Data!$B:$CP,Daily!EZ$10,0)/EZ$36</f>
        <v>5.222782028156165E-2</v>
      </c>
      <c r="FA43" s="12">
        <f>VLOOKUP($EG43,Data!$B:$CP,Daily!FA$10,0)/FA$36</f>
        <v>4.9880723610098737E-2</v>
      </c>
      <c r="FB43" s="12">
        <f>VLOOKUP($EG43,Data!$B:$CP,Daily!FB$10,0)/FB$36</f>
        <v>5.1964912280701755E-2</v>
      </c>
      <c r="FC43" s="12">
        <f>VLOOKUP($EG43,Data!$B:$CP,Daily!FC$10,0)/FC$36</f>
        <v>4.6287457945387682E-2</v>
      </c>
      <c r="FD43" s="12">
        <f>VLOOKUP($EG43,Data!$B:$CP,Daily!FD$10,0)/FD$36</f>
        <v>4.4108527131782947E-2</v>
      </c>
      <c r="FE43" s="12">
        <f>VLOOKUP($EG43,Data!$B:$CP,Daily!FE$10,0)/FE$36</f>
        <v>4.1308377350075955E-2</v>
      </c>
      <c r="FF43" s="12">
        <f>VLOOKUP($EG43,Data!$B:$CP,Daily!FF$10,0)/FF$36</f>
        <v>4.4743594965581848E-2</v>
      </c>
      <c r="FG43" s="12">
        <f>VLOOKUP($EG43,Data!$B:$CP,Daily!FG$10,0)/FG$36</f>
        <v>5.2168166119472989E-2</v>
      </c>
      <c r="FH43" s="12">
        <f>VLOOKUP($EG43,Data!$B:$CP,Daily!FH$10,0)/FH$36</f>
        <v>5.1630341218193709E-2</v>
      </c>
      <c r="FI43" s="12">
        <f>VLOOKUP($EG43,Data!$B:$CP,Daily!FI$10,0)/FI$36</f>
        <v>5.0111159794232675E-2</v>
      </c>
      <c r="FJ43" s="12">
        <f>VLOOKUP($EG43,Data!$B:$CP,Daily!FJ$10,0)/FJ$36</f>
        <v>4.7103278412654701E-2</v>
      </c>
      <c r="FK43" s="12">
        <f>VLOOKUP($EG43,Data!$B:$CP,Daily!FK$10,0)/FK$36</f>
        <v>4.3080336507349541E-2</v>
      </c>
      <c r="FL43" s="12">
        <f>VLOOKUP($EG43,Data!$B:$CP,Daily!FL$10,0)/FL$36</f>
        <v>4.0892994196614914E-2</v>
      </c>
      <c r="FM43" s="12">
        <f>VLOOKUP($EG43,Data!$B:$CP,Daily!FM$10,0)/FM$36</f>
        <v>4.3839920031416228E-2</v>
      </c>
      <c r="FN43" s="12">
        <f>VLOOKUP($EG43,Data!$B:$CP,Daily!FN$10,0)/FN$36</f>
        <v>4.9824873969995749E-2</v>
      </c>
      <c r="FO43" s="12">
        <f>VLOOKUP($EG43,Data!$B:$CP,Daily!FO$10,0)/FO$36</f>
        <v>4.7824705338571756E-2</v>
      </c>
      <c r="FP43" s="12">
        <f>VLOOKUP($EG43,Data!$B:$CP,Daily!FP$10,0)/FP$36</f>
        <v>4.2648869306032525E-2</v>
      </c>
      <c r="FQ43" s="12">
        <f>VLOOKUP($EG43,Data!$B:$CP,Daily!FQ$10,0)/FQ$36</f>
        <v>4.4558312357665109E-2</v>
      </c>
      <c r="FR43" s="12">
        <f>VLOOKUP($EG43,Data!$B:$CP,Daily!FR$10,0)/FR$36</f>
        <v>4.5783590704749487E-2</v>
      </c>
      <c r="FS43" s="12">
        <f>VLOOKUP($EG43,Data!$B:$CP,Daily!FS$10,0)/FS$36</f>
        <v>4.6201147854605086E-2</v>
      </c>
      <c r="FT43" s="12">
        <f>VLOOKUP($EG43,Data!$B:$CP,Daily!FT$10,0)/FT$36</f>
        <v>5.1327900016939904E-2</v>
      </c>
      <c r="FU43" s="12">
        <f>VLOOKUP($EG43,Data!$B:$CP,Daily!FU$10,0)/FU$36</f>
        <v>5.3676253220152875E-2</v>
      </c>
      <c r="FV43" s="12">
        <f>VLOOKUP($EG43,Data!$B:$CP,Daily!FV$10,0)/FV$36</f>
        <v>5.6074277950040066E-2</v>
      </c>
      <c r="FW43" s="12">
        <f>VLOOKUP($EG43,Data!$B:$CP,Daily!FW$10,0)/FW$36</f>
        <v>5.25390758310013E-2</v>
      </c>
      <c r="FX43" s="12">
        <f>VLOOKUP($EG43,Data!$B:$CP,Daily!FX$10,0)/FX$36</f>
        <v>4.7794623869773421E-2</v>
      </c>
      <c r="FY43" s="12">
        <f>VLOOKUP($EG43,Data!$B:$CP,Daily!FY$10,0)/FY$36</f>
        <v>4.566022794762295E-2</v>
      </c>
      <c r="FZ43" s="12">
        <f>VLOOKUP($EG43,Data!$B:$CP,Daily!FZ$10,0)/FZ$36</f>
        <v>4.1008480776004552E-2</v>
      </c>
      <c r="GA43" s="12">
        <f>VLOOKUP($EG43,Data!$B:$CP,Daily!GA$10,0)/GA$36</f>
        <v>4.7763864042933812E-2</v>
      </c>
      <c r="GB43" s="12">
        <f>VLOOKUP($EG43,Data!$B:$CP,Daily!GB$10,0)/GB$36</f>
        <v>5.3294821923551748E-2</v>
      </c>
      <c r="GC43" s="12">
        <f>VLOOKUP($EG43,Data!$B:$CP,Daily!GC$10,0)/GC$36</f>
        <v>5.462628974079356E-2</v>
      </c>
      <c r="GD43" s="12">
        <f>VLOOKUP($EG43,Data!$B:$CP,Daily!GD$10,0)/GD$36</f>
        <v>4.9027012260770358E-2</v>
      </c>
      <c r="GE43" s="12">
        <f>VLOOKUP($EG43,Data!$B:$CP,Daily!GE$10,0)/GE$36</f>
        <v>4.7677801642066142E-2</v>
      </c>
      <c r="GF43" s="12">
        <f>VLOOKUP($EG43,Data!$B:$CP,Daily!GF$10,0)/GF$36</f>
        <v>4.3573338849569293E-2</v>
      </c>
      <c r="GG43" s="12">
        <f>VLOOKUP($EG43,Data!$B:$CP,Daily!GG$10,0)/GG$36</f>
        <v>4.1417615109582688E-2</v>
      </c>
      <c r="GH43" s="12">
        <f>VLOOKUP($EG43,Data!$B:$CP,Daily!GH$10,0)/GH$36</f>
        <v>4.9640200024393219E-2</v>
      </c>
      <c r="GI43" s="12">
        <f>VLOOKUP($EG43,Data!$B:$CP,Daily!GI$10,0)/GI$36</f>
        <v>5.3443313141727886E-2</v>
      </c>
      <c r="GJ43" s="12">
        <f>VLOOKUP($EG43,Data!$B:$CP,Daily!GJ$10,0)/GJ$36</f>
        <v>5.2941980922424699E-2</v>
      </c>
      <c r="GK43" s="12">
        <f>VLOOKUP($EG43,Data!$B:$CP,Daily!GK$10,0)/GK$36</f>
        <v>4.904636632686616E-2</v>
      </c>
      <c r="GL43" s="12">
        <f>VLOOKUP($EG43,Data!$B:$CP,Daily!GL$10,0)/GL$36</f>
        <v>4.9838366445198914E-2</v>
      </c>
      <c r="GM43" s="12">
        <f>VLOOKUP($EG43,Data!$B:$CP,Daily!GM$10,0)/GM$36</f>
        <v>4.4715383775861803E-2</v>
      </c>
      <c r="GN43" s="12">
        <f>VLOOKUP($EG43,Data!$B:$CP,Daily!GN$10,0)/GN$36</f>
        <v>4.1996604210178354E-2</v>
      </c>
      <c r="GO43" s="12">
        <f>VLOOKUP($EG43,Data!$B:$CP,Daily!GO$10,0)/GO$36</f>
        <v>4.9584401803873024E-2</v>
      </c>
      <c r="GP43" s="12">
        <f>VLOOKUP($EG43,Data!$B:$CP,Daily!GP$10,0)/GP$36</f>
        <v>4.8187174534875192E-2</v>
      </c>
      <c r="GQ43" s="12">
        <f>VLOOKUP($EG43,Data!$B:$CP,Daily!GQ$10,0)/GQ$36</f>
        <v>4.6746155560508137E-2</v>
      </c>
      <c r="GR43" s="12">
        <f>VLOOKUP($EG43,Data!$B:$CP,Daily!GR$10,0)/GR$36</f>
        <v>5.2030502499910078E-2</v>
      </c>
      <c r="GS43" s="12">
        <f>VLOOKUP($EG43,Data!$B:$CP,Daily!GS$10,0)/GS$36</f>
        <v>4.8827559586992184E-2</v>
      </c>
      <c r="GT43" s="12">
        <f>VLOOKUP($EG43,Data!$B:$CP,Daily!GT$10,0)/GT$36</f>
        <v>4.4444444444444446E-2</v>
      </c>
      <c r="GU43" s="12">
        <f>VLOOKUP($EG43,Data!$B:$CP,Daily!GU$10,0)/GU$36</f>
        <v>3.8845384254341545E-2</v>
      </c>
      <c r="GV43" s="12">
        <f>VLOOKUP($EG43,Data!$B:$CP,Daily!GV$10,0)/GV$36</f>
        <v>4.8459253426863746E-2</v>
      </c>
      <c r="GW43" s="12">
        <f>VLOOKUP($EG43,Data!$B:$CP,Daily!GW$10,0)/GW$36</f>
        <v>4.8948452842796947E-2</v>
      </c>
      <c r="GX43" s="12">
        <f>VLOOKUP($EG43,Data!$B:$CP,Daily!GX$10,0)/GX$36</f>
        <v>5.0938070728872652E-2</v>
      </c>
      <c r="GY43" s="12">
        <f>VLOOKUP($EG43,Data!$B:$CP,Daily!GY$10,0)/GY$36</f>
        <v>4.7760657505596313E-2</v>
      </c>
      <c r="GZ43" s="12">
        <f>VLOOKUP($EG43,Data!$B:$CP,Daily!GZ$10,0)/GZ$36</f>
        <v>4.7801740322922961E-2</v>
      </c>
      <c r="HA43" s="12">
        <f>VLOOKUP($EG43,Data!$B:$CP,Daily!HA$10,0)/HA$36</f>
        <v>4.5893997813201359E-2</v>
      </c>
      <c r="HB43" s="12">
        <f>VLOOKUP($EG43,Data!$B:$CP,Daily!HB$10,0)/HB$36</f>
        <v>4.1784348437141045E-2</v>
      </c>
      <c r="HC43" s="12">
        <f>VLOOKUP($EG43,Data!$B:$CP,Daily!HC$10,0)/HC$36</f>
        <v>4.9360109866050994E-2</v>
      </c>
      <c r="HD43" s="12">
        <f>VLOOKUP($EG43,Data!$B:$CP,Daily!HD$10,0)/HD$36</f>
        <v>5.692877050303833E-2</v>
      </c>
      <c r="HE43" s="12">
        <f>VLOOKUP($EG43,Data!$B:$CP,Daily!HE$10,0)/HE$36</f>
        <v>5.4928421628521927E-2</v>
      </c>
      <c r="HF43" s="12">
        <f>VLOOKUP($EG43,Data!$B:$CP,Daily!HF$10,0)/HF$36</f>
        <v>5.1241904490783571E-2</v>
      </c>
      <c r="HG43" s="12">
        <f>VLOOKUP($EG43,Data!$B:$CP,Daily!HG$10,0)/HG$36</f>
        <v>4.3871306712819878E-2</v>
      </c>
      <c r="HH43" s="12">
        <f>VLOOKUP($EG43,Data!$B:$CP,Daily!HH$10,0)/HH$36</f>
        <v>4.0500305712842598E-2</v>
      </c>
      <c r="HI43" s="12">
        <f>VLOOKUP($EG43,Data!$B:$CP,Daily!HI$10,0)/HI$36</f>
        <v>3.717494811378342E-2</v>
      </c>
      <c r="HJ43" s="12">
        <f>VLOOKUP($EG43,Data!$B:$CP,Daily!HJ$10,0)/HJ$36</f>
        <v>4.4520138639894825E-2</v>
      </c>
      <c r="HK43" s="12">
        <f>VLOOKUP($EG43,Data!$B:$CP,Daily!HK$10,0)/HK$36</f>
        <v>5.1760962426989798E-2</v>
      </c>
      <c r="HL43" s="12">
        <f>VLOOKUP($EG43,Data!$B:$CP,Daily!HL$10,0)/HL$36</f>
        <v>5.2185032226849372E-2</v>
      </c>
      <c r="HM43" s="12">
        <f>VLOOKUP($EG43,Data!$B:$CP,Daily!HM$10,0)/HM$36</f>
        <v>5.0590943448086304E-2</v>
      </c>
      <c r="HN43" s="12">
        <f>VLOOKUP($EG43,Data!$B:$CP,Daily!HN$10,0)/HN$36</f>
        <v>4.8001960514022272E-2</v>
      </c>
      <c r="HO43" s="12">
        <f>VLOOKUP($EG43,Data!$B:$CP,Daily!HO$10,0)/HO$36</f>
        <v>3.828761429758936E-2</v>
      </c>
      <c r="HP43" s="12">
        <f>VLOOKUP($EG43,Data!$B:$CP,Daily!HP$10,0)/HP$36</f>
        <v>4.0430725053840634E-2</v>
      </c>
      <c r="HQ43" s="12">
        <f>VLOOKUP($EG43,Data!$B:$CP,Daily!HQ$10,0)/HQ$36</f>
        <v>4.9282672510026049E-2</v>
      </c>
      <c r="HR43" s="12">
        <f>VLOOKUP($EG43,Data!$B:$CP,Daily!HR$10,0)/HR$36</f>
        <v>5.6807832422586524E-2</v>
      </c>
      <c r="HS43" s="12">
        <f>VLOOKUP($EG43,Data!$B:$CP,Daily!HS$10,0)/HS$36</f>
        <v>5.1049552649690293E-2</v>
      </c>
      <c r="HT43" s="12">
        <f>VLOOKUP($EG43,Data!$B:$CP,Daily!HT$10,0)/HT$36</f>
        <v>4.9495491267473435E-2</v>
      </c>
      <c r="HU43" s="13"/>
      <c r="HV43" s="40">
        <f t="shared" si="262"/>
        <v>4.4444444444444446E-2</v>
      </c>
      <c r="HW43" s="40">
        <f t="shared" si="263"/>
        <v>5.1327900016939904E-2</v>
      </c>
      <c r="HX43" s="40">
        <f t="shared" ref="HX43" si="364">HW43-HV43</f>
        <v>6.8834555724954574E-3</v>
      </c>
      <c r="HY43" s="40">
        <f t="shared" ref="HY43" si="365">HW43+(0.75*HX43)</f>
        <v>5.6490491696311498E-2</v>
      </c>
      <c r="HZ43" s="40">
        <f t="shared" ref="HZ43" si="366">HV43-(0.75*HX43)</f>
        <v>3.9281852765072851E-2</v>
      </c>
      <c r="IA43" s="43"/>
      <c r="IB43" s="12">
        <f t="shared" ref="IB43" si="367">_xlfn.STDEV.P(FM43:HT43)</f>
        <v>4.6372162342365585E-3</v>
      </c>
      <c r="IC43" s="12">
        <f>SUMPRODUCT(HM43:HS43,HM$36:HS$36)/SUM(HM$36:HS$36)</f>
        <v>4.7171891061763865E-2</v>
      </c>
      <c r="ID43" s="12">
        <f t="shared" ref="ID43" si="368">SUMPRODUCT(GQ43:HS43,GQ$36:HS$36)/SUM(GQ$36:HS$36)</f>
        <v>4.6886495771138126E-2</v>
      </c>
      <c r="IE43" s="1"/>
      <c r="IF43" s="7" t="s">
        <v>388</v>
      </c>
      <c r="IG43" s="7" t="s">
        <v>32</v>
      </c>
      <c r="IH43" s="12">
        <f>VLOOKUP($IF43,Data!$B:$CP,Daily!IH$10,0)/IH$36</f>
        <v>7.1475471344151581E-2</v>
      </c>
      <c r="II43" s="12">
        <f>VLOOKUP($IF43,Data!$B:$CP,Daily!II$10,0)/II$36</f>
        <v>6.7749637588471051E-2</v>
      </c>
      <c r="IJ43" s="12">
        <f>VLOOKUP($IF43,Data!$B:$CP,Daily!IJ$10,0)/IJ$36</f>
        <v>7.7180806509512978E-2</v>
      </c>
      <c r="IK43" s="12">
        <f>VLOOKUP($IF43,Data!$B:$CP,Daily!IK$10,0)/IK$36</f>
        <v>8.1675062972292198E-2</v>
      </c>
      <c r="IL43" s="12">
        <f>VLOOKUP($IF43,Data!$B:$CP,Daily!IL$10,0)/IL$36</f>
        <v>8.9773423147581133E-2</v>
      </c>
      <c r="IM43" s="12">
        <f>VLOOKUP($IF43,Data!$B:$CP,Daily!IM$10,0)/IM$36</f>
        <v>8.9435916931996387E-2</v>
      </c>
      <c r="IN43" s="12">
        <f>VLOOKUP($IF43,Data!$B:$CP,Daily!IN$10,0)/IN$36</f>
        <v>8.9520260829063808E-2</v>
      </c>
      <c r="IO43" s="12">
        <f>VLOOKUP($IF43,Data!$B:$CP,Daily!IO$10,0)/IO$36</f>
        <v>8.3698235956461906E-2</v>
      </c>
      <c r="IP43" s="12">
        <f>VLOOKUP($IF43,Data!$B:$CP,Daily!IP$10,0)/IP$36</f>
        <v>8.0193556391910337E-2</v>
      </c>
      <c r="IQ43" s="12">
        <f>VLOOKUP($IF43,Data!$B:$CP,Daily!IQ$10,0)/IQ$36</f>
        <v>7.7044025157232701E-2</v>
      </c>
      <c r="IR43" s="12">
        <f>VLOOKUP($IF43,Data!$B:$CP,Daily!IR$10,0)/IR$36</f>
        <v>8.8395061728395063E-2</v>
      </c>
      <c r="IS43" s="12">
        <f>VLOOKUP($IF43,Data!$B:$CP,Daily!IS$10,0)/IS$36</f>
        <v>9.4779753142339482E-2</v>
      </c>
      <c r="IT43" s="12">
        <f>VLOOKUP($IF43,Data!$B:$CP,Daily!IT$10,0)/IT$36</f>
        <v>8.7347714317648373E-2</v>
      </c>
      <c r="IU43" s="12">
        <f>VLOOKUP($IF43,Data!$B:$CP,Daily!IU$10,0)/IU$36</f>
        <v>7.9985993697163721E-2</v>
      </c>
      <c r="IV43" s="12">
        <f>VLOOKUP($IF43,Data!$B:$CP,Daily!IV$10,0)/IV$36</f>
        <v>6.9939597620237062E-2</v>
      </c>
      <c r="IW43" s="12">
        <f>VLOOKUP($IF43,Data!$B:$CP,Daily!IW$10,0)/IW$36</f>
        <v>6.5273271248577805E-2</v>
      </c>
      <c r="IX43" s="12">
        <f>VLOOKUP($IF43,Data!$B:$CP,Daily!IX$10,0)/IX$36</f>
        <v>7.4866310160427801E-2</v>
      </c>
      <c r="IY43" s="12">
        <f>VLOOKUP($IF43,Data!$B:$CP,Daily!IY$10,0)/IY$36</f>
        <v>8.392977717758271E-2</v>
      </c>
      <c r="IZ43" s="12">
        <f>VLOOKUP($IF43,Data!$B:$CP,Daily!IZ$10,0)/IZ$36</f>
        <v>8.6555536461018504E-2</v>
      </c>
      <c r="JA43" s="12">
        <f>VLOOKUP($IF43,Data!$B:$CP,Daily!JA$10,0)/JA$36</f>
        <v>8.3242457288258812E-2</v>
      </c>
      <c r="JB43" s="12">
        <f>VLOOKUP($IF43,Data!$B:$CP,Daily!JB$10,0)/JB$36</f>
        <v>7.5759978852762352E-2</v>
      </c>
      <c r="JC43" s="12">
        <f>VLOOKUP($IF43,Data!$B:$CP,Daily!JC$10,0)/JC$36</f>
        <v>7.1877619446772845E-2</v>
      </c>
      <c r="JD43" s="12">
        <f>VLOOKUP($IF43,Data!$B:$CP,Daily!JD$10,0)/JD$36</f>
        <v>7.2408677915816802E-2</v>
      </c>
      <c r="JE43" s="12">
        <f>VLOOKUP($IF43,Data!$B:$CP,Daily!JE$10,0)/JE$36</f>
        <v>7.7381355358472681E-2</v>
      </c>
      <c r="JF43" s="12">
        <f>VLOOKUP($IF43,Data!$B:$CP,Daily!JF$10,0)/JF$36</f>
        <v>8.6502934144751145E-2</v>
      </c>
      <c r="JG43" s="12">
        <f>VLOOKUP($IF43,Data!$B:$CP,Daily!JG$10,0)/JG$36</f>
        <v>8.7225316765624047E-2</v>
      </c>
      <c r="JH43" s="12">
        <f>VLOOKUP($IF43,Data!$B:$CP,Daily!JH$10,0)/JH$36</f>
        <v>8.8057423839936699E-2</v>
      </c>
      <c r="JI43" s="12">
        <f>VLOOKUP($IF43,Data!$B:$CP,Daily!JI$10,0)/JI$36</f>
        <v>7.8045074702456321E-2</v>
      </c>
      <c r="JJ43" s="12">
        <f>VLOOKUP($IF43,Data!$B:$CP,Daily!JJ$10,0)/JJ$36</f>
        <v>7.4558936333418563E-2</v>
      </c>
      <c r="JK43" s="12">
        <f>VLOOKUP($IF43,Data!$B:$CP,Daily!JK$10,0)/JK$36</f>
        <v>6.8872867314495545E-2</v>
      </c>
      <c r="JL43" s="12">
        <f>VLOOKUP($IF43,Data!$B:$CP,Daily!JL$10,0)/JL$36</f>
        <v>7.6276312605855309E-2</v>
      </c>
      <c r="JM43" s="12">
        <f>VLOOKUP($IF43,Data!$B:$CP,Daily!JM$10,0)/JM$36</f>
        <v>8.3467319119189101E-2</v>
      </c>
      <c r="JN43" s="12">
        <f>VLOOKUP($IF43,Data!$B:$CP,Daily!JN$10,0)/JN$36</f>
        <v>8.353353353353353E-2</v>
      </c>
      <c r="JO43" s="12">
        <f>VLOOKUP($IF43,Data!$B:$CP,Daily!JO$10,0)/JO$36</f>
        <v>6.8056483957219249E-2</v>
      </c>
      <c r="JP43" s="12">
        <f>VLOOKUP($IF43,Data!$B:$CP,Daily!JP$10,0)/JP$36</f>
        <v>7.5631892261149608E-2</v>
      </c>
      <c r="JQ43" s="12">
        <f>VLOOKUP($IF43,Data!$B:$CP,Daily!JQ$10,0)/JQ$36</f>
        <v>7.3139611458676326E-2</v>
      </c>
      <c r="JR43" s="12">
        <f>VLOOKUP($IF43,Data!$B:$CP,Daily!JR$10,0)/JR$36</f>
        <v>6.9998702927061271E-2</v>
      </c>
      <c r="JS43" s="12">
        <f>VLOOKUP($IF43,Data!$B:$CP,Daily!JS$10,0)/JS$36</f>
        <v>8.1706435285610987E-2</v>
      </c>
      <c r="JT43" s="12">
        <f>VLOOKUP($IF43,Data!$B:$CP,Daily!JT$10,0)/JT$36</f>
        <v>8.412587412587412E-2</v>
      </c>
      <c r="JU43" s="12">
        <f>VLOOKUP($IF43,Data!$B:$CP,Daily!JU$10,0)/JU$36</f>
        <v>9.2183542439771449E-2</v>
      </c>
      <c r="JV43" s="12">
        <f>VLOOKUP($IF43,Data!$B:$CP,Daily!JV$10,0)/JV$36</f>
        <v>8.4690185436454096E-2</v>
      </c>
      <c r="JW43" s="12">
        <f>VLOOKUP($IF43,Data!$B:$CP,Daily!JW$10,0)/JW$36</f>
        <v>8.1819084500049641E-2</v>
      </c>
      <c r="JX43" s="12">
        <f>VLOOKUP($IF43,Data!$B:$CP,Daily!JX$10,0)/JX$36</f>
        <v>7.0660451377671116E-2</v>
      </c>
      <c r="JY43" s="12">
        <f>VLOOKUP($IF43,Data!$B:$CP,Daily!JY$10,0)/JY$36</f>
        <v>6.9496869310360143E-2</v>
      </c>
      <c r="JZ43" s="12">
        <f>VLOOKUP($IF43,Data!$B:$CP,Daily!JZ$10,0)/JZ$36</f>
        <v>7.7256551277903596E-2</v>
      </c>
      <c r="KA43" s="12">
        <f>VLOOKUP($IF43,Data!$B:$CP,Daily!KA$10,0)/KA$36</f>
        <v>8.9353612167300381E-2</v>
      </c>
      <c r="KB43" s="12">
        <f>VLOOKUP($IF43,Data!$B:$CP,Daily!KB$10,0)/KB$36</f>
        <v>9.1599539700805518E-2</v>
      </c>
      <c r="KC43" s="12">
        <f>VLOOKUP($IF43,Data!$B:$CP,Daily!KC$10,0)/KC$36</f>
        <v>8.3152055688492502E-2</v>
      </c>
      <c r="KD43" s="12">
        <f>VLOOKUP($IF43,Data!$B:$CP,Daily!KD$10,0)/KD$36</f>
        <v>7.4767305833884343E-2</v>
      </c>
      <c r="KE43" s="12">
        <f>VLOOKUP($IF43,Data!$B:$CP,Daily!KE$10,0)/KE$36</f>
        <v>7.4312860536138448E-2</v>
      </c>
      <c r="KF43" s="12">
        <f>VLOOKUP($IF43,Data!$B:$CP,Daily!KF$10,0)/KF$36</f>
        <v>6.7105916331964444E-2</v>
      </c>
      <c r="KG43" s="12">
        <f>VLOOKUP($IF43,Data!$B:$CP,Daily!KG$10,0)/KG$36</f>
        <v>8.0779944289693595E-2</v>
      </c>
      <c r="KH43" s="12">
        <f>VLOOKUP($IF43,Data!$B:$CP,Daily!KH$10,0)/KH$36</f>
        <v>9.3709327548806939E-2</v>
      </c>
      <c r="KI43" s="12">
        <f>VLOOKUP($IF43,Data!$B:$CP,Daily!KI$10,0)/KI$36</f>
        <v>8.9971671388101984E-2</v>
      </c>
      <c r="KJ43" s="12">
        <f>VLOOKUP($IF43,Data!$B:$CP,Daily!KJ$10,0)/KJ$36</f>
        <v>8.0973209404045926E-2</v>
      </c>
      <c r="KK43" s="12">
        <f>VLOOKUP($IF43,Data!$B:$CP,Daily!KK$10,0)/KK$36</f>
        <v>7.8958832498366369E-2</v>
      </c>
      <c r="KL43" s="12">
        <f>VLOOKUP($IF43,Data!$B:$CP,Daily!KL$10,0)/KL$36</f>
        <v>7.1702414257589886E-2</v>
      </c>
      <c r="KM43" s="12">
        <f>VLOOKUP($IF43,Data!$B:$CP,Daily!KM$10,0)/KM$36</f>
        <v>7.1128661401579529E-2</v>
      </c>
      <c r="KN43" s="12">
        <f>VLOOKUP($IF43,Data!$B:$CP,Daily!KN$10,0)/KN$36</f>
        <v>8.5411292633992553E-2</v>
      </c>
      <c r="KO43" s="12">
        <f>VLOOKUP($IF43,Data!$B:$CP,Daily!KO$10,0)/KO$36</f>
        <v>8.1294203723274533E-2</v>
      </c>
      <c r="KP43" s="12">
        <f>VLOOKUP($IF43,Data!$B:$CP,Daily!KP$10,0)/KP$36</f>
        <v>7.7118907171685819E-2</v>
      </c>
      <c r="KQ43" s="12">
        <f>VLOOKUP($IF43,Data!$B:$CP,Daily!KQ$10,0)/KQ$36</f>
        <v>8.4377811094452776E-2</v>
      </c>
      <c r="KR43" s="12">
        <f>VLOOKUP($IF43,Data!$B:$CP,Daily!KR$10,0)/KR$36</f>
        <v>7.8357200756552281E-2</v>
      </c>
      <c r="KS43" s="12">
        <f>VLOOKUP($IF43,Data!$B:$CP,Daily!KS$10,0)/KS$36</f>
        <v>7.3270013568521031E-2</v>
      </c>
      <c r="KT43" s="12">
        <f>VLOOKUP($IF43,Data!$B:$CP,Daily!KT$10,0)/KT$36</f>
        <v>6.0331767913952429E-2</v>
      </c>
      <c r="KU43" s="12">
        <f>VLOOKUP($IF43,Data!$B:$CP,Daily!KU$10,0)/KU$36</f>
        <v>7.2145083593085857E-2</v>
      </c>
      <c r="KV43" s="12">
        <f>VLOOKUP($IF43,Data!$B:$CP,Daily!KV$10,0)/KV$36</f>
        <v>7.9382512660931118E-2</v>
      </c>
      <c r="KW43" s="12">
        <f>VLOOKUP($IF43,Data!$B:$CP,Daily!KW$10,0)/KW$36</f>
        <v>8.9556366854740568E-2</v>
      </c>
      <c r="KX43" s="12">
        <f>VLOOKUP($IF43,Data!$B:$CP,Daily!KX$10,0)/KX$36</f>
        <v>7.9710539202350508E-2</v>
      </c>
      <c r="KY43" s="12">
        <f>VLOOKUP($IF43,Data!$B:$CP,Daily!KY$10,0)/KY$36</f>
        <v>7.9756890760782642E-2</v>
      </c>
      <c r="KZ43" s="12">
        <f>VLOOKUP($IF43,Data!$B:$CP,Daily!KZ$10,0)/KZ$36</f>
        <v>7.6299765807962536E-2</v>
      </c>
      <c r="LA43" s="12">
        <f>VLOOKUP($IF43,Data!$B:$CP,Daily!LA$10,0)/LA$36</f>
        <v>7.0720540516513317E-2</v>
      </c>
      <c r="LB43" s="12">
        <f>VLOOKUP($IF43,Data!$B:$CP,Daily!LB$10,0)/LB$36</f>
        <v>8.2245263696876597E-2</v>
      </c>
      <c r="LC43" s="12">
        <f>VLOOKUP($IF43,Data!$B:$CP,Daily!LC$10,0)/LC$36</f>
        <v>8.9768777391567176E-2</v>
      </c>
      <c r="LD43" s="12">
        <f>VLOOKUP($IF43,Data!$B:$CP,Daily!LD$10,0)/LD$36</f>
        <v>9.0824203187250999E-2</v>
      </c>
      <c r="LE43" s="12">
        <f>VLOOKUP($IF43,Data!$B:$CP,Daily!LE$10,0)/LE$36</f>
        <v>8.237972191460563E-2</v>
      </c>
      <c r="LF43" s="12">
        <f>VLOOKUP($IF43,Data!$B:$CP,Daily!LF$10,0)/LF$36</f>
        <v>7.2318303479514109E-2</v>
      </c>
      <c r="LG43" s="12">
        <f>VLOOKUP($IF43,Data!$B:$CP,Daily!LG$10,0)/LG$36</f>
        <v>7.0626943705773645E-2</v>
      </c>
      <c r="LH43" s="12">
        <f>VLOOKUP($IF43,Data!$B:$CP,Daily!LH$10,0)/LH$36</f>
        <v>5.9985399091499025E-2</v>
      </c>
      <c r="LI43" s="12">
        <f>VLOOKUP($IF43,Data!$B:$CP,Daily!LI$10,0)/LI$36</f>
        <v>7.5788929125711335E-2</v>
      </c>
      <c r="LJ43" s="12">
        <f>VLOOKUP($IF43,Data!$B:$CP,Daily!LJ$10,0)/LJ$36</f>
        <v>8.6571283317597503E-2</v>
      </c>
      <c r="LK43" s="12">
        <f>VLOOKUP($IF43,Data!$B:$CP,Daily!LK$10,0)/LK$36</f>
        <v>8.8208981928788691E-2</v>
      </c>
      <c r="LL43" s="12">
        <f>VLOOKUP($IF43,Data!$B:$CP,Daily!LL$10,0)/LL$36</f>
        <v>8.7525032394863936E-2</v>
      </c>
      <c r="LM43" s="12">
        <f>VLOOKUP($IF43,Data!$B:$CP,Daily!LM$10,0)/LM$36</f>
        <v>7.6938796362521711E-2</v>
      </c>
      <c r="LN43" s="12">
        <f>VLOOKUP($IF43,Data!$B:$CP,Daily!LN$10,0)/LN$36</f>
        <v>6.4058424621804902E-2</v>
      </c>
      <c r="LO43" s="12">
        <f>VLOOKUP($IF43,Data!$B:$CP,Daily!LO$10,0)/LO$36</f>
        <v>6.8741654772319166E-2</v>
      </c>
      <c r="LP43" s="12">
        <f>VLOOKUP($IF43,Data!$B:$CP,Daily!LP$10,0)/LP$36</f>
        <v>7.9692718770875082E-2</v>
      </c>
      <c r="LQ43" s="12">
        <f>VLOOKUP($IF43,Data!$B:$CP,Daily!LQ$10,0)/LQ$36</f>
        <v>8.871708511941212E-2</v>
      </c>
      <c r="LR43" s="12">
        <f>VLOOKUP($IF43,Data!$B:$CP,Daily!LR$10,0)/LR$36</f>
        <v>8.4852443441600853E-2</v>
      </c>
      <c r="LS43" s="12">
        <f>VLOOKUP($IF43,Data!$B:$CP,Daily!LS$10,0)/LS$36</f>
        <v>7.988505747126437E-2</v>
      </c>
      <c r="LU43" s="40">
        <f t="shared" si="266"/>
        <v>7.3139611458676326E-2</v>
      </c>
      <c r="LV43" s="40">
        <f t="shared" si="267"/>
        <v>8.5411292633992553E-2</v>
      </c>
      <c r="LW43" s="40">
        <f t="shared" ref="LW43" si="369">LV43-LU43</f>
        <v>1.2271681175316226E-2</v>
      </c>
      <c r="LX43" s="40">
        <f t="shared" ref="LX43" si="370">LV43+(0.75*LW43)</f>
        <v>9.4615053515479719E-2</v>
      </c>
      <c r="LY43" s="40">
        <f t="shared" ref="LY43" si="371">LU43-(0.75*LW43)</f>
        <v>6.393585057718916E-2</v>
      </c>
      <c r="LZ43" s="45"/>
      <c r="MA43" s="12">
        <f t="shared" ref="MA43" si="372">_xlfn.STDEV.P(JL43:LS43)</f>
        <v>7.9228220592531852E-3</v>
      </c>
      <c r="MB43" s="12">
        <f t="shared" ref="MB43" si="373">SUMPRODUCT(LL43:LR43,LL$36:LR$36)/SUM(LL$36:LR$36)</f>
        <v>7.761862716243173E-2</v>
      </c>
      <c r="MC43" s="12">
        <f t="shared" ref="MC43" si="374">SUMPRODUCT(KP43:LR43,KP$36:LR$36)/SUM(KP$36:LR$36)</f>
        <v>7.708862827336517E-2</v>
      </c>
      <c r="MD43" s="1"/>
    </row>
    <row r="44" spans="4:342" x14ac:dyDescent="0.35">
      <c r="D44" s="103" t="s">
        <v>389</v>
      </c>
      <c r="E44" s="87"/>
      <c r="F44" s="48">
        <f t="shared" ref="F44:F45" si="375">DU44</f>
        <v>0.67764218282293343</v>
      </c>
      <c r="G44" s="77">
        <f t="shared" ref="G44:G45" si="376">ED44</f>
        <v>0.67458453386454276</v>
      </c>
      <c r="H44" s="48">
        <f t="shared" ref="H44:H45" si="377">IFERROR(((F44-G44)/G44),0)</f>
        <v>4.5326401731656772E-3</v>
      </c>
      <c r="I44" s="74">
        <f t="shared" ref="I44:I45" si="378">EE44</f>
        <v>0.67082776544115341</v>
      </c>
      <c r="J44" s="48">
        <f t="shared" ref="J44:J45" si="379">IFERROR(((F44-I44)/I44),0)</f>
        <v>1.0158222024842218E-2</v>
      </c>
      <c r="K44" s="48"/>
      <c r="L44" s="50"/>
      <c r="M44" s="53" t="str">
        <f>VLOOKUP($D44,'Metric Nature'!$C:$D,2,0)&amp;IF(($N44&lt;(HZ44)),"Below",IF(($N44&gt;(HY44)),"Above","Within"))</f>
        <v>PositiveWithin</v>
      </c>
      <c r="N44" s="48">
        <f t="shared" ref="N44:N45" si="380">HT44</f>
        <v>0.69420927869962745</v>
      </c>
      <c r="O44" s="49">
        <f t="shared" ref="O44:O45" si="381">IC44</f>
        <v>0.69766427909481388</v>
      </c>
      <c r="P44" s="55">
        <f t="shared" ref="P44:P45" si="382">IFERROR(((N44-O44)/O44),0)</f>
        <v>-4.9522392054658767E-3</v>
      </c>
      <c r="Q44" s="49">
        <f t="shared" ref="Q44:Q45" si="383">ID44</f>
        <v>0.69021159794530673</v>
      </c>
      <c r="R44" s="48">
        <f t="shared" ref="R44:R45" si="384">IFERROR(((N44-Q44)/Q44),0)</f>
        <v>5.7919640385954542E-3</v>
      </c>
      <c r="S44" s="48"/>
      <c r="T44" s="50"/>
      <c r="U44" s="53" t="str">
        <f>VLOOKUP($D44,'Metric Nature'!$C:$D,2,0)&amp;IF(($V44&lt;(LY44)),"Below",IF(($V44&gt;(LX44)),"Above","Within"))</f>
        <v>PositiveWithin</v>
      </c>
      <c r="V44" s="48">
        <f t="shared" ref="V44:V45" si="385">LS44</f>
        <v>0.64244604316546761</v>
      </c>
      <c r="W44" s="49">
        <f t="shared" ref="W44:W45" si="386">MB44</f>
        <v>0.62830764191294841</v>
      </c>
      <c r="X44" s="48">
        <f t="shared" ref="X44:X45" si="387">IFERROR(((V44-W44)/W44),0)</f>
        <v>2.250235443496016E-2</v>
      </c>
      <c r="Y44" s="49">
        <f t="shared" ref="Y44:Y45" si="388">MC44</f>
        <v>0.63195572465452732</v>
      </c>
      <c r="Z44" s="48">
        <f t="shared" ref="Z44:Z45" si="389">IFERROR(((V44-Y44)/Y44),0)</f>
        <v>1.6599768150965092E-2</v>
      </c>
      <c r="AA44" s="48"/>
      <c r="AB44" s="50"/>
      <c r="AC44" s="46"/>
      <c r="AD44" s="1"/>
      <c r="AE44" s="1"/>
      <c r="AF44" s="1"/>
      <c r="AG44" s="1"/>
      <c r="AH44" s="1"/>
      <c r="AI44" s="7" t="s">
        <v>389</v>
      </c>
      <c r="AJ44" s="12">
        <f>(VLOOKUP($EG44,Data!$B:$CP,Daily!EI$10,0)+VLOOKUP($IF44,Data!$B:$CP,Daily!IH$10,0))/(VLOOKUP($EG43,Data!$B:$CP,Daily!EI$10,0)+VLOOKUP($IF43,Data!$B:$CP,Daily!IH$10,0))</f>
        <v>0.6385833699956005</v>
      </c>
      <c r="AK44" s="12">
        <f>(VLOOKUP($EG44,Data!$B:$CP,Daily!EJ$10,0)+VLOOKUP($IF44,Data!$B:$CP,Daily!II$10,0))/(VLOOKUP($EG43,Data!$B:$CP,Daily!EJ$10,0)+VLOOKUP($IF43,Data!$B:$CP,Daily!II$10,0))</f>
        <v>0.62421485813298683</v>
      </c>
      <c r="AL44" s="12">
        <f>(VLOOKUP($EG44,Data!$B:$CP,Daily!EK$10,0)+VLOOKUP($IF44,Data!$B:$CP,Daily!IJ$10,0))/(VLOOKUP($EG43,Data!$B:$CP,Daily!EK$10,0)+VLOOKUP($IF43,Data!$B:$CP,Daily!IJ$10,0))</f>
        <v>0.67126925119490177</v>
      </c>
      <c r="AM44" s="12">
        <f>(VLOOKUP($EG44,Data!$B:$CP,Daily!EL$10,0)+VLOOKUP($IF44,Data!$B:$CP,Daily!IK$10,0))/(VLOOKUP($EG43,Data!$B:$CP,Daily!EL$10,0)+VLOOKUP($IF43,Data!$B:$CP,Daily!IK$10,0))</f>
        <v>0.67066194497412146</v>
      </c>
      <c r="AN44" s="12">
        <f>(VLOOKUP($EG44,Data!$B:$CP,Daily!EM$10,0)+VLOOKUP($IF44,Data!$B:$CP,Daily!IL$10,0))/(VLOOKUP($EG43,Data!$B:$CP,Daily!EM$10,0)+VLOOKUP($IF43,Data!$B:$CP,Daily!IL$10,0))</f>
        <v>0.68105065666041276</v>
      </c>
      <c r="AO44" s="12">
        <f>(VLOOKUP($EG44,Data!$B:$CP,Daily!EN$10,0)+VLOOKUP($IF44,Data!$B:$CP,Daily!IM$10,0))/(VLOOKUP($EG43,Data!$B:$CP,Daily!EN$10,0)+VLOOKUP($IF43,Data!$B:$CP,Daily!IM$10,0))</f>
        <v>0.6605179802496739</v>
      </c>
      <c r="AP44" s="12">
        <f>(VLOOKUP($EG44,Data!$B:$CP,Daily!EO$10,0)+VLOOKUP($IF44,Data!$B:$CP,Daily!IN$10,0))/(VLOOKUP($EG43,Data!$B:$CP,Daily!EO$10,0)+VLOOKUP($IF43,Data!$B:$CP,Daily!IN$10,0))</f>
        <v>0.67012151536812004</v>
      </c>
      <c r="AQ44" s="12">
        <f>(VLOOKUP($EG44,Data!$B:$CP,Daily!EP$10,0)+VLOOKUP($IF44,Data!$B:$CP,Daily!IO$10,0))/(VLOOKUP($EG43,Data!$B:$CP,Daily!EP$10,0)+VLOOKUP($IF43,Data!$B:$CP,Daily!IO$10,0))</f>
        <v>0.65489673550966021</v>
      </c>
      <c r="AR44" s="12">
        <f>(VLOOKUP($EG44,Data!$B:$CP,Daily!EQ$10,0)+VLOOKUP($IF44,Data!$B:$CP,Daily!IP$10,0))/(VLOOKUP($EG43,Data!$B:$CP,Daily!EQ$10,0)+VLOOKUP($IF43,Data!$B:$CP,Daily!IP$10,0))</f>
        <v>0.65693937814834114</v>
      </c>
      <c r="AS44" s="12">
        <f>(VLOOKUP($EG44,Data!$B:$CP,Daily!ER$10,0)+VLOOKUP($IF44,Data!$B:$CP,Daily!IQ$10,0))/(VLOOKUP($EG43,Data!$B:$CP,Daily!ER$10,0)+VLOOKUP($IF43,Data!$B:$CP,Daily!IQ$10,0))</f>
        <v>0.65542763157894735</v>
      </c>
      <c r="AT44" s="12">
        <f>(VLOOKUP($EG44,Data!$B:$CP,Daily!ES$10,0)+VLOOKUP($IF44,Data!$B:$CP,Daily!IR$10,0))/(VLOOKUP($EG43,Data!$B:$CP,Daily!ES$10,0)+VLOOKUP($IF43,Data!$B:$CP,Daily!IR$10,0))</f>
        <v>0.68650065530799476</v>
      </c>
      <c r="AU44" s="12">
        <f>(VLOOKUP($EG44,Data!$B:$CP,Daily!ET$10,0)+VLOOKUP($IF44,Data!$B:$CP,Daily!IS$10,0))/(VLOOKUP($EG43,Data!$B:$CP,Daily!ET$10,0)+VLOOKUP($IF43,Data!$B:$CP,Daily!IS$10,0))</f>
        <v>0.68206358728254346</v>
      </c>
      <c r="AV44" s="12">
        <f>(VLOOKUP($EG44,Data!$B:$CP,Daily!EU$10,0)+VLOOKUP($IF44,Data!$B:$CP,Daily!IT$10,0))/(VLOOKUP($EG43,Data!$B:$CP,Daily!EU$10,0)+VLOOKUP($IF43,Data!$B:$CP,Daily!IT$10,0))</f>
        <v>0.67273111910302519</v>
      </c>
      <c r="AW44" s="12">
        <f>(VLOOKUP($EG44,Data!$B:$CP,Daily!EV$10,0)+VLOOKUP($IF44,Data!$B:$CP,Daily!IU$10,0))/(VLOOKUP($EG43,Data!$B:$CP,Daily!EV$10,0)+VLOOKUP($IF43,Data!$B:$CP,Daily!IU$10,0))</f>
        <v>0.64582897762910307</v>
      </c>
      <c r="AX44" s="12">
        <f>(VLOOKUP($EG44,Data!$B:$CP,Daily!EW$10,0)+VLOOKUP($IF44,Data!$B:$CP,Daily!IV$10,0))/(VLOOKUP($EG43,Data!$B:$CP,Daily!EW$10,0)+VLOOKUP($IF43,Data!$B:$CP,Daily!IV$10,0))</f>
        <v>0.63703064307293911</v>
      </c>
      <c r="AY44" s="12">
        <f>(VLOOKUP($EG44,Data!$B:$CP,Daily!EX$10,0)+VLOOKUP($IF44,Data!$B:$CP,Daily!IW$10,0))/(VLOOKUP($EG43,Data!$B:$CP,Daily!EX$10,0)+VLOOKUP($IF43,Data!$B:$CP,Daily!IW$10,0))</f>
        <v>0.630752688172043</v>
      </c>
      <c r="AZ44" s="12">
        <f>(VLOOKUP($EG44,Data!$B:$CP,Daily!EY$10,0)+VLOOKUP($IF44,Data!$B:$CP,Daily!IX$10,0))/(VLOOKUP($EG43,Data!$B:$CP,Daily!EY$10,0)+VLOOKUP($IF43,Data!$B:$CP,Daily!IX$10,0))</f>
        <v>0.64626436781609198</v>
      </c>
      <c r="BA44" s="12">
        <f>(VLOOKUP($EG44,Data!$B:$CP,Daily!EZ$10,0)+VLOOKUP($IF44,Data!$B:$CP,Daily!IY$10,0))/(VLOOKUP($EG43,Data!$B:$CP,Daily!EZ$10,0)+VLOOKUP($IF43,Data!$B:$CP,Daily!IY$10,0))</f>
        <v>0.68447634237107924</v>
      </c>
      <c r="BB44" s="12">
        <f>(VLOOKUP($EG44,Data!$B:$CP,Daily!FA$10,0)+VLOOKUP($IF44,Data!$B:$CP,Daily!IZ$10,0))/(VLOOKUP($EG43,Data!$B:$CP,Daily!FA$10,0)+VLOOKUP($IF43,Data!$B:$CP,Daily!IZ$10,0))</f>
        <v>0.67624944714727997</v>
      </c>
      <c r="BC44" s="12">
        <f>(VLOOKUP($EG44,Data!$B:$CP,Daily!FB$10,0)+VLOOKUP($IF44,Data!$B:$CP,Daily!JA$10,0))/(VLOOKUP($EG43,Data!$B:$CP,Daily!FB$10,0)+VLOOKUP($IF43,Data!$B:$CP,Daily!JA$10,0))</f>
        <v>0.68588560885608851</v>
      </c>
      <c r="BD44" s="12">
        <f>(VLOOKUP($EG44,Data!$B:$CP,Daily!FC$10,0)+VLOOKUP($IF44,Data!$B:$CP,Daily!JB$10,0))/(VLOOKUP($EG43,Data!$B:$CP,Daily!FC$10,0)+VLOOKUP($IF43,Data!$B:$CP,Daily!JB$10,0))</f>
        <v>0.66180824413573214</v>
      </c>
      <c r="BE44" s="12">
        <f>(VLOOKUP($EG44,Data!$B:$CP,Daily!FD$10,0)+VLOOKUP($IF44,Data!$B:$CP,Daily!JC$10,0))/(VLOOKUP($EG43,Data!$B:$CP,Daily!FD$10,0)+VLOOKUP($IF43,Data!$B:$CP,Daily!JC$10,0))</f>
        <v>0.64643111216504623</v>
      </c>
      <c r="BF44" s="12">
        <f>(VLOOKUP($EG44,Data!$B:$CP,Daily!FE$10,0)+VLOOKUP($IF44,Data!$B:$CP,Daily!JD$10,0))/(VLOOKUP($EG43,Data!$B:$CP,Daily!FE$10,0)+VLOOKUP($IF43,Data!$B:$CP,Daily!JD$10,0))</f>
        <v>0.65753424657534243</v>
      </c>
      <c r="BG44" s="12">
        <f>(VLOOKUP($EG44,Data!$B:$CP,Daily!FF$10,0)+VLOOKUP($IF44,Data!$B:$CP,Daily!JE$10,0))/(VLOOKUP($EG43,Data!$B:$CP,Daily!FF$10,0)+VLOOKUP($IF43,Data!$B:$CP,Daily!JE$10,0))</f>
        <v>0.66946107784431141</v>
      </c>
      <c r="BH44" s="12">
        <f>(VLOOKUP($EG44,Data!$B:$CP,Daily!FG$10,0)+VLOOKUP($IF44,Data!$B:$CP,Daily!JF$10,0))/(VLOOKUP($EG43,Data!$B:$CP,Daily!FG$10,0)+VLOOKUP($IF43,Data!$B:$CP,Daily!JF$10,0))</f>
        <v>0.68827245262290582</v>
      </c>
      <c r="BI44" s="12">
        <f>(VLOOKUP($EG44,Data!$B:$CP,Daily!FH$10,0)+VLOOKUP($IF44,Data!$B:$CP,Daily!JG$10,0))/(VLOOKUP($EG43,Data!$B:$CP,Daily!FH$10,0)+VLOOKUP($IF43,Data!$B:$CP,Daily!JG$10,0))</f>
        <v>0.68060578661844484</v>
      </c>
      <c r="BJ44" s="12">
        <f>(VLOOKUP($EG44,Data!$B:$CP,Daily!FI$10,0)+VLOOKUP($IF44,Data!$B:$CP,Daily!JH$10,0))/(VLOOKUP($EG43,Data!$B:$CP,Daily!FI$10,0)+VLOOKUP($IF43,Data!$B:$CP,Daily!JH$10,0))</f>
        <v>0.67197589324149809</v>
      </c>
      <c r="BK44" s="12">
        <f>(VLOOKUP($EG44,Data!$B:$CP,Daily!FJ$10,0)+VLOOKUP($IF44,Data!$B:$CP,Daily!JI$10,0))/(VLOOKUP($EG43,Data!$B:$CP,Daily!FJ$10,0)+VLOOKUP($IF43,Data!$B:$CP,Daily!JI$10,0))</f>
        <v>0.64891774891774889</v>
      </c>
      <c r="BL44" s="12">
        <f>(VLOOKUP($EG44,Data!$B:$CP,Daily!FK$10,0)+VLOOKUP($IF44,Data!$B:$CP,Daily!JJ$10,0))/(VLOOKUP($EG43,Data!$B:$CP,Daily!FK$10,0)+VLOOKUP($IF43,Data!$B:$CP,Daily!JJ$10,0))</f>
        <v>0.64245416078984485</v>
      </c>
      <c r="BM44" s="12">
        <f>(VLOOKUP($EG44,Data!$B:$CP,Daily!FL$10,0)+VLOOKUP($IF44,Data!$B:$CP,Daily!JK$10,0))/(VLOOKUP($EG43,Data!$B:$CP,Daily!FL$10,0)+VLOOKUP($IF43,Data!$B:$CP,Daily!JK$10,0))</f>
        <v>0.6507103825136612</v>
      </c>
      <c r="BN44" s="12">
        <f>(VLOOKUP($EG44,Data!$B:$CP,Daily!FM$10,0)+VLOOKUP($IF44,Data!$B:$CP,Daily!JL$10,0))/(VLOOKUP($EG43,Data!$B:$CP,Daily!FM$10,0)+VLOOKUP($IF43,Data!$B:$CP,Daily!JL$10,0))</f>
        <v>0.67097121334409471</v>
      </c>
      <c r="BO44" s="12">
        <f>(VLOOKUP($EG44,Data!$B:$CP,Daily!FN$10,0)+VLOOKUP($IF44,Data!$B:$CP,Daily!JM$10,0))/(VLOOKUP($EG43,Data!$B:$CP,Daily!FN$10,0)+VLOOKUP($IF43,Data!$B:$CP,Daily!JM$10,0))</f>
        <v>0.69658002735978108</v>
      </c>
      <c r="BP44" s="12">
        <f>(VLOOKUP($EG44,Data!$B:$CP,Daily!FO$10,0)+VLOOKUP($IF44,Data!$B:$CP,Daily!JN$10,0))/(VLOOKUP($EG43,Data!$B:$CP,Daily!FO$10,0)+VLOOKUP($IF43,Data!$B:$CP,Daily!JN$10,0))</f>
        <v>0.65783132530120481</v>
      </c>
      <c r="BQ44" s="12">
        <f>(VLOOKUP($EG44,Data!$B:$CP,Daily!FP$10,0)+VLOOKUP($IF44,Data!$B:$CP,Daily!JO$10,0))/(VLOOKUP($EG43,Data!$B:$CP,Daily!FP$10,0)+VLOOKUP($IF43,Data!$B:$CP,Daily!JO$10,0))</f>
        <v>0.65142276422764223</v>
      </c>
      <c r="BR44" s="12">
        <f>(VLOOKUP($EG44,Data!$B:$CP,Daily!FQ$10,0)+VLOOKUP($IF44,Data!$B:$CP,Daily!JP$10,0))/(VLOOKUP($EG43,Data!$B:$CP,Daily!FQ$10,0)+VLOOKUP($IF43,Data!$B:$CP,Daily!JP$10,0))</f>
        <v>0.65804597701149425</v>
      </c>
      <c r="BS44" s="12">
        <f>(VLOOKUP($EG44,Data!$B:$CP,Daily!FR$10,0)+VLOOKUP($IF44,Data!$B:$CP,Daily!JQ$10,0))/(VLOOKUP($EG43,Data!$B:$CP,Daily!FR$10,0)+VLOOKUP($IF43,Data!$B:$CP,Daily!JQ$10,0))</f>
        <v>0.64083139083139085</v>
      </c>
      <c r="BT44" s="12">
        <f>(VLOOKUP($EG44,Data!$B:$CP,Daily!FS$10,0)+VLOOKUP($IF44,Data!$B:$CP,Daily!JR$10,0))/(VLOOKUP($EG43,Data!$B:$CP,Daily!FS$10,0)+VLOOKUP($IF43,Data!$B:$CP,Daily!JR$10,0))</f>
        <v>0.65800000000000003</v>
      </c>
      <c r="BU44" s="12">
        <f>(VLOOKUP($EG44,Data!$B:$CP,Daily!FT$10,0)+VLOOKUP($IF44,Data!$B:$CP,Daily!JS$10,0))/(VLOOKUP($EG43,Data!$B:$CP,Daily!FT$10,0)+VLOOKUP($IF43,Data!$B:$CP,Daily!JS$10,0))</f>
        <v>0.67719813862356115</v>
      </c>
      <c r="BV44" s="12">
        <f>(VLOOKUP($EG44,Data!$B:$CP,Daily!FU$10,0)+VLOOKUP($IF44,Data!$B:$CP,Daily!JT$10,0))/(VLOOKUP($EG43,Data!$B:$CP,Daily!FU$10,0)+VLOOKUP($IF43,Data!$B:$CP,Daily!JT$10,0))</f>
        <v>0.69105473965287045</v>
      </c>
      <c r="BW44" s="12">
        <f>(VLOOKUP($EG44,Data!$B:$CP,Daily!FV$10,0)+VLOOKUP($IF44,Data!$B:$CP,Daily!JU$10,0))/(VLOOKUP($EG43,Data!$B:$CP,Daily!FV$10,0)+VLOOKUP($IF43,Data!$B:$CP,Daily!JU$10,0))</f>
        <v>0.67913879598662208</v>
      </c>
      <c r="BX44" s="12">
        <f>(VLOOKUP($EG44,Data!$B:$CP,Daily!FW$10,0)+VLOOKUP($IF44,Data!$B:$CP,Daily!JV$10,0))/(VLOOKUP($EG43,Data!$B:$CP,Daily!FW$10,0)+VLOOKUP($IF43,Data!$B:$CP,Daily!JV$10,0))</f>
        <v>0.68341708542713564</v>
      </c>
      <c r="BY44" s="12">
        <f>(VLOOKUP($EG44,Data!$B:$CP,Daily!FX$10,0)+VLOOKUP($IF44,Data!$B:$CP,Daily!JW$10,0))/(VLOOKUP($EG43,Data!$B:$CP,Daily!FX$10,0)+VLOOKUP($IF43,Data!$B:$CP,Daily!JW$10,0))</f>
        <v>0.65255658005029338</v>
      </c>
      <c r="BZ44" s="12">
        <f>(VLOOKUP($EG44,Data!$B:$CP,Daily!FY$10,0)+VLOOKUP($IF44,Data!$B:$CP,Daily!JX$10,0))/(VLOOKUP($EG43,Data!$B:$CP,Daily!FY$10,0)+VLOOKUP($IF43,Data!$B:$CP,Daily!JX$10,0))</f>
        <v>0.64033613445378146</v>
      </c>
      <c r="CA44" s="12">
        <f>(VLOOKUP($EG44,Data!$B:$CP,Daily!FZ$10,0)+VLOOKUP($IF44,Data!$B:$CP,Daily!JY$10,0))/(VLOOKUP($EG43,Data!$B:$CP,Daily!FZ$10,0)+VLOOKUP($IF43,Data!$B:$CP,Daily!JY$10,0))</f>
        <v>0.63806620209059228</v>
      </c>
      <c r="CB44" s="12">
        <f>(VLOOKUP($EG44,Data!$B:$CP,Daily!GA$10,0)+VLOOKUP($IF44,Data!$B:$CP,Daily!JZ$10,0))/(VLOOKUP($EG43,Data!$B:$CP,Daily!GA$10,0)+VLOOKUP($IF43,Data!$B:$CP,Daily!JZ$10,0))</f>
        <v>0.66444259104809567</v>
      </c>
      <c r="CC44" s="12">
        <f>(VLOOKUP($EG44,Data!$B:$CP,Daily!GB$10,0)+VLOOKUP($IF44,Data!$B:$CP,Daily!KA$10,0))/(VLOOKUP($EG43,Data!$B:$CP,Daily!GB$10,0)+VLOOKUP($IF43,Data!$B:$CP,Daily!KA$10,0))</f>
        <v>0.6973067915690867</v>
      </c>
      <c r="CD44" s="12">
        <f>(VLOOKUP($EG44,Data!$B:$CP,Daily!GC$10,0)+VLOOKUP($IF44,Data!$B:$CP,Daily!KB$10,0))/(VLOOKUP($EG43,Data!$B:$CP,Daily!GC$10,0)+VLOOKUP($IF43,Data!$B:$CP,Daily!KB$10,0))</f>
        <v>0.67966171617161719</v>
      </c>
      <c r="CE44" s="12">
        <f>(VLOOKUP($EG44,Data!$B:$CP,Daily!GD$10,0)+VLOOKUP($IF44,Data!$B:$CP,Daily!KC$10,0))/(VLOOKUP($EG43,Data!$B:$CP,Daily!GD$10,0)+VLOOKUP($IF43,Data!$B:$CP,Daily!KC$10,0))</f>
        <v>0.67270742358078606</v>
      </c>
      <c r="CF44" s="12">
        <f>(VLOOKUP($EG44,Data!$B:$CP,Daily!GE$10,0)+VLOOKUP($IF44,Data!$B:$CP,Daily!KD$10,0))/(VLOOKUP($EG43,Data!$B:$CP,Daily!GE$10,0)+VLOOKUP($IF43,Data!$B:$CP,Daily!KD$10,0))</f>
        <v>0.6691304347826087</v>
      </c>
      <c r="CG44" s="12">
        <f>(VLOOKUP($EG44,Data!$B:$CP,Daily!GF$10,0)+VLOOKUP($IF44,Data!$B:$CP,Daily!KE$10,0))/(VLOOKUP($EG43,Data!$B:$CP,Daily!GF$10,0)+VLOOKUP($IF43,Data!$B:$CP,Daily!KE$10,0))</f>
        <v>0.65729585006693436</v>
      </c>
      <c r="CH44" s="12">
        <f>(VLOOKUP($EG44,Data!$B:$CP,Daily!GG$10,0)+VLOOKUP($IF44,Data!$B:$CP,Daily!KF$10,0))/(VLOOKUP($EG43,Data!$B:$CP,Daily!GG$10,0)+VLOOKUP($IF43,Data!$B:$CP,Daily!KF$10,0))</f>
        <v>0.64484741264927026</v>
      </c>
      <c r="CI44" s="12">
        <f>(VLOOKUP($EG44,Data!$B:$CP,Daily!GH$10,0)+VLOOKUP($IF44,Data!$B:$CP,Daily!KG$10,0))/(VLOOKUP($EG43,Data!$B:$CP,Daily!GH$10,0)+VLOOKUP($IF43,Data!$B:$CP,Daily!KG$10,0))</f>
        <v>0.66092896174863391</v>
      </c>
      <c r="CJ44" s="12">
        <f>(VLOOKUP($EG44,Data!$B:$CP,Daily!GI$10,0)+VLOOKUP($IF44,Data!$B:$CP,Daily!KH$10,0))/(VLOOKUP($EG43,Data!$B:$CP,Daily!GI$10,0)+VLOOKUP($IF43,Data!$B:$CP,Daily!KH$10,0))</f>
        <v>0.68868921775898517</v>
      </c>
      <c r="CK44" s="12">
        <f>(VLOOKUP($EG44,Data!$B:$CP,Daily!GJ$10,0)+VLOOKUP($IF44,Data!$B:$CP,Daily!KI$10,0))/(VLOOKUP($EG43,Data!$B:$CP,Daily!GJ$10,0)+VLOOKUP($IF43,Data!$B:$CP,Daily!KI$10,0))</f>
        <v>0.68068303094983995</v>
      </c>
      <c r="CL44" s="12">
        <f>(VLOOKUP($EG44,Data!$B:$CP,Daily!GK$10,0)+VLOOKUP($IF44,Data!$B:$CP,Daily!KJ$10,0))/(VLOOKUP($EG43,Data!$B:$CP,Daily!GK$10,0)+VLOOKUP($IF43,Data!$B:$CP,Daily!KJ$10,0))</f>
        <v>0.67114695340501795</v>
      </c>
      <c r="CM44" s="12">
        <f>(VLOOKUP($EG44,Data!$B:$CP,Daily!GL$10,0)+VLOOKUP($IF44,Data!$B:$CP,Daily!KK$10,0))/(VLOOKUP($EG43,Data!$B:$CP,Daily!GL$10,0)+VLOOKUP($IF43,Data!$B:$CP,Daily!KK$10,0))</f>
        <v>0.67529880478087645</v>
      </c>
      <c r="CN44" s="12">
        <f>(VLOOKUP($EG44,Data!$B:$CP,Daily!GM$10,0)+VLOOKUP($IF44,Data!$B:$CP,Daily!KL$10,0))/(VLOOKUP($EG43,Data!$B:$CP,Daily!GM$10,0)+VLOOKUP($IF43,Data!$B:$CP,Daily!KL$10,0))</f>
        <v>0.66533396048918159</v>
      </c>
      <c r="CO44" s="12">
        <f>(VLOOKUP($EG44,Data!$B:$CP,Daily!GN$10,0)+VLOOKUP($IF44,Data!$B:$CP,Daily!KM$10,0))/(VLOOKUP($EG43,Data!$B:$CP,Daily!GN$10,0)+VLOOKUP($IF43,Data!$B:$CP,Daily!KM$10,0))</f>
        <v>0.66927453769559031</v>
      </c>
      <c r="CP44" s="12">
        <f>(VLOOKUP($EG44,Data!$B:$CP,Daily!GO$10,0)+VLOOKUP($IF44,Data!$B:$CP,Daily!KN$10,0))/(VLOOKUP($EG43,Data!$B:$CP,Daily!GO$10,0)+VLOOKUP($IF43,Data!$B:$CP,Daily!KN$10,0))</f>
        <v>0.67190684133915579</v>
      </c>
      <c r="CQ44" s="12">
        <f>(VLOOKUP($EG44,Data!$B:$CP,Daily!GP$10,0)+VLOOKUP($IF44,Data!$B:$CP,Daily!KO$10,0))/(VLOOKUP($EG43,Data!$B:$CP,Daily!GP$10,0)+VLOOKUP($IF43,Data!$B:$CP,Daily!KO$10,0))</f>
        <v>0.69134971390104338</v>
      </c>
      <c r="CR44" s="12">
        <f>(VLOOKUP($EG44,Data!$B:$CP,Daily!GQ$10,0)+VLOOKUP($IF44,Data!$B:$CP,Daily!KP$10,0))/(VLOOKUP($EG43,Data!$B:$CP,Daily!GQ$10,0)+VLOOKUP($IF43,Data!$B:$CP,Daily!KP$10,0))</f>
        <v>0.66932694865655762</v>
      </c>
      <c r="CS44" s="12">
        <f>(VLOOKUP($EG44,Data!$B:$CP,Daily!GR$10,0)+VLOOKUP($IF44,Data!$B:$CP,Daily!KQ$10,0))/(VLOOKUP($EG43,Data!$B:$CP,Daily!GR$10,0)+VLOOKUP($IF43,Data!$B:$CP,Daily!KQ$10,0))</f>
        <v>0.67744186046511623</v>
      </c>
      <c r="CT44" s="12">
        <f>(VLOOKUP($EG44,Data!$B:$CP,Daily!GS$10,0)+VLOOKUP($IF44,Data!$B:$CP,Daily!KR$10,0))/(VLOOKUP($EG43,Data!$B:$CP,Daily!GS$10,0)+VLOOKUP($IF43,Data!$B:$CP,Daily!KR$10,0))</f>
        <v>0.65670976370931788</v>
      </c>
      <c r="CU44" s="12">
        <f>(VLOOKUP($EG44,Data!$B:$CP,Daily!GT$10,0)+VLOOKUP($IF44,Data!$B:$CP,Daily!KS$10,0))/(VLOOKUP($EG43,Data!$B:$CP,Daily!GT$10,0)+VLOOKUP($IF43,Data!$B:$CP,Daily!KS$10,0))</f>
        <v>0.65527522935779814</v>
      </c>
      <c r="CV44" s="12">
        <f>(VLOOKUP($EG44,Data!$B:$CP,Daily!GU$10,0)+VLOOKUP($IF44,Data!$B:$CP,Daily!KT$10,0))/(VLOOKUP($EG43,Data!$B:$CP,Daily!GU$10,0)+VLOOKUP($IF43,Data!$B:$CP,Daily!KT$10,0))</f>
        <v>0.65238497256226258</v>
      </c>
      <c r="CW44" s="12">
        <f>(VLOOKUP($EG44,Data!$B:$CP,Daily!GV$10,0)+VLOOKUP($IF44,Data!$B:$CP,Daily!KU$10,0))/(VLOOKUP($EG43,Data!$B:$CP,Daily!GV$10,0)+VLOOKUP($IF43,Data!$B:$CP,Daily!KU$10,0))</f>
        <v>0.66917859834212512</v>
      </c>
      <c r="CX44" s="12">
        <f>(VLOOKUP($EG44,Data!$B:$CP,Daily!GW$10,0)+VLOOKUP($IF44,Data!$B:$CP,Daily!KV$10,0))/(VLOOKUP($EG43,Data!$B:$CP,Daily!GW$10,0)+VLOOKUP($IF43,Data!$B:$CP,Daily!KV$10,0))</f>
        <v>0.68918232605383445</v>
      </c>
      <c r="CY44" s="12">
        <f>(VLOOKUP($EG44,Data!$B:$CP,Daily!GX$10,0)+VLOOKUP($IF44,Data!$B:$CP,Daily!KW$10,0))/(VLOOKUP($EG43,Data!$B:$CP,Daily!GX$10,0)+VLOOKUP($IF43,Data!$B:$CP,Daily!KW$10,0))</f>
        <v>0.67484531683379556</v>
      </c>
      <c r="CZ44" s="12">
        <f>(VLOOKUP($EG44,Data!$B:$CP,Daily!GY$10,0)+VLOOKUP($IF44,Data!$B:$CP,Daily!KX$10,0))/(VLOOKUP($EG43,Data!$B:$CP,Daily!GY$10,0)+VLOOKUP($IF43,Data!$B:$CP,Daily!KX$10,0))</f>
        <v>0.67525068368277119</v>
      </c>
      <c r="DA44" s="12">
        <f>(VLOOKUP($EG44,Data!$B:$CP,Daily!GZ$10,0)+VLOOKUP($IF44,Data!$B:$CP,Daily!KY$10,0))/(VLOOKUP($EG43,Data!$B:$CP,Daily!GZ$10,0)+VLOOKUP($IF43,Data!$B:$CP,Daily!KY$10,0))</f>
        <v>0.66207052441229652</v>
      </c>
      <c r="DB44" s="12">
        <f>(VLOOKUP($EG44,Data!$B:$CP,Daily!HA$10,0)+VLOOKUP($IF44,Data!$B:$CP,Daily!KZ$10,0))/(VLOOKUP($EG43,Data!$B:$CP,Daily!HA$10,0)+VLOOKUP($IF43,Data!$B:$CP,Daily!KZ$10,0))</f>
        <v>0.66154803901224324</v>
      </c>
      <c r="DC44" s="12">
        <f>(VLOOKUP($EG44,Data!$B:$CP,Daily!HB$10,0)+VLOOKUP($IF44,Data!$B:$CP,Daily!LA$10,0))/(VLOOKUP($EG43,Data!$B:$CP,Daily!HB$10,0)+VLOOKUP($IF43,Data!$B:$CP,Daily!LA$10,0))</f>
        <v>0.65001067691650649</v>
      </c>
      <c r="DD44" s="12">
        <f>(VLOOKUP($EG44,Data!$B:$CP,Daily!HC$10,0)+VLOOKUP($IF44,Data!$B:$CP,Daily!LB$10,0))/(VLOOKUP($EG43,Data!$B:$CP,Daily!HC$10,0)+VLOOKUP($IF43,Data!$B:$CP,Daily!LB$10,0))</f>
        <v>0.66826029216467464</v>
      </c>
      <c r="DE44" s="12">
        <f>(VLOOKUP($EG44,Data!$B:$CP,Daily!HD$10,0)+VLOOKUP($IF44,Data!$B:$CP,Daily!LC$10,0))/(VLOOKUP($EG43,Data!$B:$CP,Daily!HD$10,0)+VLOOKUP($IF43,Data!$B:$CP,Daily!LC$10,0))</f>
        <v>0.71005434782608701</v>
      </c>
      <c r="DF44" s="12">
        <f>(VLOOKUP($EG44,Data!$B:$CP,Daily!HE$10,0)+VLOOKUP($IF44,Data!$B:$CP,Daily!LD$10,0))/(VLOOKUP($EG43,Data!$B:$CP,Daily!HE$10,0)+VLOOKUP($IF43,Data!$B:$CP,Daily!LD$10,0))</f>
        <v>0.68977857302616863</v>
      </c>
      <c r="DG44" s="12">
        <f>(VLOOKUP($EG44,Data!$B:$CP,Daily!HF$10,0)+VLOOKUP($IF44,Data!$B:$CP,Daily!LE$10,0))/(VLOOKUP($EG43,Data!$B:$CP,Daily!HF$10,0)+VLOOKUP($IF43,Data!$B:$CP,Daily!LE$10,0))</f>
        <v>0.67859682389191756</v>
      </c>
      <c r="DH44" s="12">
        <f>(VLOOKUP($EG44,Data!$B:$CP,Daily!HG$10,0)+VLOOKUP($IF44,Data!$B:$CP,Daily!LF$10,0))/(VLOOKUP($EG43,Data!$B:$CP,Daily!HG$10,0)+VLOOKUP($IF43,Data!$B:$CP,Daily!LF$10,0))</f>
        <v>0.64514608859566447</v>
      </c>
      <c r="DI44" s="12">
        <f>(VLOOKUP($EG44,Data!$B:$CP,Daily!HH$10,0)+VLOOKUP($IF44,Data!$B:$CP,Daily!LG$10,0))/(VLOOKUP($EG43,Data!$B:$CP,Daily!HH$10,0)+VLOOKUP($IF43,Data!$B:$CP,Daily!LG$10,0))</f>
        <v>0.64781100996965757</v>
      </c>
      <c r="DJ44" s="12">
        <f>(VLOOKUP($EG44,Data!$B:$CP,Daily!HI$10,0)+VLOOKUP($IF44,Data!$B:$CP,Daily!LH$10,0))/(VLOOKUP($EG43,Data!$B:$CP,Daily!HI$10,0)+VLOOKUP($IF43,Data!$B:$CP,Daily!LH$10,0))</f>
        <v>0.64124668435013266</v>
      </c>
      <c r="DK44" s="12">
        <f>(VLOOKUP($EG44,Data!$B:$CP,Daily!HJ$10,0)+VLOOKUP($IF44,Data!$B:$CP,Daily!LI$10,0))/(VLOOKUP($EG43,Data!$B:$CP,Daily!HJ$10,0)+VLOOKUP($IF43,Data!$B:$CP,Daily!LI$10,0))</f>
        <v>0.6706780158497212</v>
      </c>
      <c r="DL44" s="12">
        <f>(VLOOKUP($EG44,Data!$B:$CP,Daily!HK$10,0)+VLOOKUP($IF44,Data!$B:$CP,Daily!LJ$10,0))/(VLOOKUP($EG43,Data!$B:$CP,Daily!HK$10,0)+VLOOKUP($IF43,Data!$B:$CP,Daily!LJ$10,0))</f>
        <v>0.68180543874404265</v>
      </c>
      <c r="DM44" s="12">
        <f>(VLOOKUP($EG44,Data!$B:$CP,Daily!HL$10,0)+VLOOKUP($IF44,Data!$B:$CP,Daily!LK$10,0))/(VLOOKUP($EG43,Data!$B:$CP,Daily!HL$10,0)+VLOOKUP($IF43,Data!$B:$CP,Daily!LK$10,0))</f>
        <v>0.67348299622138252</v>
      </c>
      <c r="DN44" s="12">
        <f>(VLOOKUP($EG44,Data!$B:$CP,Daily!HM$10,0)+VLOOKUP($IF44,Data!$B:$CP,Daily!LL$10,0))/(VLOOKUP($EG43,Data!$B:$CP,Daily!HM$10,0)+VLOOKUP($IF43,Data!$B:$CP,Daily!LL$10,0))</f>
        <v>0.67163168584969535</v>
      </c>
      <c r="DO44" s="12">
        <f>(VLOOKUP($EG44,Data!$B:$CP,Daily!HN$10,0)+VLOOKUP($IF44,Data!$B:$CP,Daily!LM$10,0))/(VLOOKUP($EG43,Data!$B:$CP,Daily!HN$10,0)+VLOOKUP($IF43,Data!$B:$CP,Daily!LM$10,0))</f>
        <v>0.65818965517241379</v>
      </c>
      <c r="DP44" s="12">
        <f>(VLOOKUP($EG44,Data!$B:$CP,Daily!HO$10,0)+VLOOKUP($IF44,Data!$B:$CP,Daily!LN$10,0))/(VLOOKUP($EG43,Data!$B:$CP,Daily!HO$10,0)+VLOOKUP($IF43,Data!$B:$CP,Daily!LN$10,0))</f>
        <v>0.63466440101954125</v>
      </c>
      <c r="DQ44" s="12">
        <f>(VLOOKUP($EG44,Data!$B:$CP,Daily!HP$10,0)+VLOOKUP($IF44,Data!$B:$CP,Daily!LO$10,0))/(VLOOKUP($EG43,Data!$B:$CP,Daily!HP$10,0)+VLOOKUP($IF43,Data!$B:$CP,Daily!LO$10,0))</f>
        <v>0.66581573450916687</v>
      </c>
      <c r="DR44" s="12">
        <f>(VLOOKUP($EG44,Data!$B:$CP,Daily!HQ$10,0)+VLOOKUP($IF44,Data!$B:$CP,Daily!LP$10,0))/(VLOOKUP($EG43,Data!$B:$CP,Daily!HQ$10,0)+VLOOKUP($IF43,Data!$B:$CP,Daily!LP$10,0))</f>
        <v>0.68912496505451493</v>
      </c>
      <c r="DS44" s="12">
        <f>(VLOOKUP($EG44,Data!$B:$CP,Daily!HR$10,0)+VLOOKUP($IF44,Data!$B:$CP,Daily!LQ$10,0))/(VLOOKUP($EG43,Data!$B:$CP,Daily!HR$10,0)+VLOOKUP($IF43,Data!$B:$CP,Daily!LQ$10,0))</f>
        <v>0.70087575259989054</v>
      </c>
      <c r="DT44" s="12">
        <f>(VLOOKUP($EG44,Data!$B:$CP,Daily!HS$10,0)+VLOOKUP($IF44,Data!$B:$CP,Daily!LR$10,0))/(VLOOKUP($EG43,Data!$B:$CP,Daily!HS$10,0)+VLOOKUP($IF43,Data!$B:$CP,Daily!LR$10,0))</f>
        <v>0.68744313011828939</v>
      </c>
      <c r="DU44" s="12">
        <f>(VLOOKUP($EG44,Data!$B:$CP,Daily!HT$10,0)+VLOOKUP($IF44,Data!$B:$CP,Daily!LS$10,0))/(VLOOKUP($EG43,Data!$B:$CP,Daily!HT$10,0)+VLOOKUP($IF43,Data!$B:$CP,Daily!LS$10,0))</f>
        <v>0.67764218282293343</v>
      </c>
      <c r="DV44" s="14"/>
      <c r="DW44" s="12">
        <f t="shared" si="259"/>
        <v>0.65489673550966021</v>
      </c>
      <c r="DX44" s="12">
        <f t="shared" si="260"/>
        <v>0.67913879598662208</v>
      </c>
      <c r="DY44" s="12">
        <f t="shared" ref="DY44:DY45" si="390">DX44-DW44</f>
        <v>2.4242060476961869E-2</v>
      </c>
      <c r="DZ44" s="12">
        <f t="shared" ref="DZ44:DZ45" si="391">DX44+(0.75*DY44)</f>
        <v>0.69732034134434351</v>
      </c>
      <c r="EA44" s="12">
        <f t="shared" ref="EA44:EA45" si="392">DW44-(0.75*DY44)</f>
        <v>0.63671519015193878</v>
      </c>
      <c r="EB44" s="14"/>
      <c r="EC44" s="12">
        <f t="shared" ref="EC44:EC45" si="393">_xlfn.STDEV.P(AJ44:DU44)</f>
        <v>1.7430440219388648E-2</v>
      </c>
      <c r="ED44" s="12">
        <f>SUMPRODUCT(DN44:DT44,DN$43:DT$43)/SUM(DN$43:DT$43)</f>
        <v>0.67458453386454276</v>
      </c>
      <c r="EE44" s="12">
        <f>SUMPRODUCT(CR44:DT44,CR$43:DT$43)/SUM(CR$43:DT$43)</f>
        <v>0.67082776544115341</v>
      </c>
      <c r="EF44" s="1"/>
      <c r="EG44" s="7" t="s">
        <v>390</v>
      </c>
      <c r="EH44" s="7" t="s">
        <v>33</v>
      </c>
      <c r="EI44" s="12">
        <f>IFERROR(VLOOKUP($EG44,Data!$B:$CP,Daily!EI$10,0)/VLOOKUP($EG43,Data!$B:$CP,Daily!EI$10,0),0)</f>
        <v>0.65155526141628062</v>
      </c>
      <c r="EJ44" s="12">
        <f>IFERROR(VLOOKUP($EG44,Data!$B:$CP,Daily!EJ$10,0)/VLOOKUP($EG43,Data!$B:$CP,Daily!EJ$10,0),0)</f>
        <v>0.64597093791281379</v>
      </c>
      <c r="EK44" s="12">
        <f>IFERROR(VLOOKUP($EG44,Data!$B:$CP,Daily!EK$10,0)/VLOOKUP($EG43,Data!$B:$CP,Daily!EK$10,0),0)</f>
        <v>0.70920840064620361</v>
      </c>
      <c r="EL44" s="12">
        <f>IFERROR(VLOOKUP($EG44,Data!$B:$CP,Daily!EL$10,0)/VLOOKUP($EG43,Data!$B:$CP,Daily!EL$10,0),0)</f>
        <v>0.70345408593091829</v>
      </c>
      <c r="EM44" s="12">
        <f>IFERROR(VLOOKUP($EG44,Data!$B:$CP,Daily!EM$10,0)/VLOOKUP($EG43,Data!$B:$CP,Daily!EM$10,0),0)</f>
        <v>0.69871336669049322</v>
      </c>
      <c r="EN44" s="12">
        <f>IFERROR(VLOOKUP($EG44,Data!$B:$CP,Daily!EN$10,0)/VLOOKUP($EG43,Data!$B:$CP,Daily!EN$10,0),0)</f>
        <v>0.68579626972740315</v>
      </c>
      <c r="EO44" s="12">
        <f>IFERROR(VLOOKUP($EG44,Data!$B:$CP,Daily!EO$10,0)/VLOOKUP($EG43,Data!$B:$CP,Daily!EO$10,0),0)</f>
        <v>0.68807838867719107</v>
      </c>
      <c r="EP44" s="12">
        <f>IFERROR(VLOOKUP($EG44,Data!$B:$CP,Daily!EP$10,0)/VLOOKUP($EG43,Data!$B:$CP,Daily!EP$10,0),0)</f>
        <v>0.67300475356517386</v>
      </c>
      <c r="EQ44" s="12">
        <f>IFERROR(VLOOKUP($EG44,Data!$B:$CP,Daily!EQ$10,0)/VLOOKUP($EG43,Data!$B:$CP,Daily!EQ$10,0),0)</f>
        <v>0.68229439497118916</v>
      </c>
      <c r="ER44" s="12">
        <f>IFERROR(VLOOKUP($EG44,Data!$B:$CP,Daily!ER$10,0)/VLOOKUP($EG43,Data!$B:$CP,Daily!ER$10,0),0)</f>
        <v>0.67932315311597191</v>
      </c>
      <c r="ES44" s="12">
        <f>IFERROR(VLOOKUP($EG44,Data!$B:$CP,Daily!ES$10,0)/VLOOKUP($EG43,Data!$B:$CP,Daily!ES$10,0),0)</f>
        <v>0.71311475409836067</v>
      </c>
      <c r="ET44" s="12">
        <f>IFERROR(VLOOKUP($EG44,Data!$B:$CP,Daily!ET$10,0)/VLOOKUP($EG43,Data!$B:$CP,Daily!ET$10,0),0)</f>
        <v>0.69161406672678083</v>
      </c>
      <c r="EU44" s="12">
        <f>IFERROR(VLOOKUP($EG44,Data!$B:$CP,Daily!EU$10,0)/VLOOKUP($EG43,Data!$B:$CP,Daily!EU$10,0),0)</f>
        <v>0.69848293299620734</v>
      </c>
      <c r="EV44" s="12">
        <f>IFERROR(VLOOKUP($EG44,Data!$B:$CP,Daily!EV$10,0)/VLOOKUP($EG43,Data!$B:$CP,Daily!EV$10,0),0)</f>
        <v>0.67399497487437188</v>
      </c>
      <c r="EW44" s="12">
        <f>IFERROR(VLOOKUP($EG44,Data!$B:$CP,Daily!EW$10,0)/VLOOKUP($EG43,Data!$B:$CP,Daily!EW$10,0),0)</f>
        <v>0.66031027795733677</v>
      </c>
      <c r="EX44" s="12">
        <f>IFERROR(VLOOKUP($EG44,Data!$B:$CP,Daily!EX$10,0)/VLOOKUP($EG43,Data!$B:$CP,Daily!EX$10,0),0)</f>
        <v>0.6459206707513705</v>
      </c>
      <c r="EY44" s="12">
        <f>IFERROR(VLOOKUP($EG44,Data!$B:$CP,Daily!EY$10,0)/VLOOKUP($EG43,Data!$B:$CP,Daily!EY$10,0),0)</f>
        <v>0.66375545851528384</v>
      </c>
      <c r="EZ44" s="12">
        <f>IFERROR(VLOOKUP($EG44,Data!$B:$CP,Daily!EZ$10,0)/VLOOKUP($EG43,Data!$B:$CP,Daily!EZ$10,0),0)</f>
        <v>0.69670504168320757</v>
      </c>
      <c r="FA44" s="12">
        <f>IFERROR(VLOOKUP($EG44,Data!$B:$CP,Daily!FA$10,0)/VLOOKUP($EG43,Data!$B:$CP,Daily!FA$10,0),0)</f>
        <v>0.69013616738625039</v>
      </c>
      <c r="FB44" s="12">
        <f>IFERROR(VLOOKUP($EG44,Data!$B:$CP,Daily!FB$10,0)/VLOOKUP($EG43,Data!$B:$CP,Daily!FB$10,0),0)</f>
        <v>0.69986495611073596</v>
      </c>
      <c r="FC44" s="12">
        <f>IFERROR(VLOOKUP($EG44,Data!$B:$CP,Daily!FC$10,0)/VLOOKUP($EG43,Data!$B:$CP,Daily!FC$10,0),0)</f>
        <v>0.67275185936443538</v>
      </c>
      <c r="FD44" s="12">
        <f>IFERROR(VLOOKUP($EG44,Data!$B:$CP,Daily!FD$10,0)/VLOOKUP($EG43,Data!$B:$CP,Daily!FD$10,0),0)</f>
        <v>0.66432337434094901</v>
      </c>
      <c r="FE44" s="12">
        <f>IFERROR(VLOOKUP($EG44,Data!$B:$CP,Daily!FE$10,0)/VLOOKUP($EG43,Data!$B:$CP,Daily!FE$10,0),0)</f>
        <v>0.67678812415654521</v>
      </c>
      <c r="FF44" s="12">
        <f>IFERROR(VLOOKUP($EG44,Data!$B:$CP,Daily!FF$10,0)/VLOOKUP($EG43,Data!$B:$CP,Daily!FF$10,0),0)</f>
        <v>0.68866636322257624</v>
      </c>
      <c r="FG44" s="12">
        <f>IFERROR(VLOOKUP($EG44,Data!$B:$CP,Daily!FG$10,0)/VLOOKUP($EG43,Data!$B:$CP,Daily!FG$10,0),0)</f>
        <v>0.70903146710257459</v>
      </c>
      <c r="FH44" s="12">
        <f>IFERROR(VLOOKUP($EG44,Data!$B:$CP,Daily!FH$10,0)/VLOOKUP($EG43,Data!$B:$CP,Daily!FH$10,0),0)</f>
        <v>0.6902300766922308</v>
      </c>
      <c r="FI44" s="12">
        <f>IFERROR(VLOOKUP($EG44,Data!$B:$CP,Daily!FI$10,0)/VLOOKUP($EG43,Data!$B:$CP,Daily!FI$10,0),0)</f>
        <v>0.69041450777202074</v>
      </c>
      <c r="FJ44" s="12">
        <f>IFERROR(VLOOKUP($EG44,Data!$B:$CP,Daily!FJ$10,0)/VLOOKUP($EG43,Data!$B:$CP,Daily!FJ$10,0),0)</f>
        <v>0.66904839233517377</v>
      </c>
      <c r="FK44" s="12">
        <f>IFERROR(VLOOKUP($EG44,Data!$B:$CP,Daily!FK$10,0)/VLOOKUP($EG43,Data!$B:$CP,Daily!FK$10,0),0)</f>
        <v>0.6613018597997139</v>
      </c>
      <c r="FL44" s="12">
        <f>IFERROR(VLOOKUP($EG44,Data!$B:$CP,Daily!FL$10,0)/VLOOKUP($EG43,Data!$B:$CP,Daily!FL$10,0),0)</f>
        <v>0.66875205795192627</v>
      </c>
      <c r="FM44" s="12">
        <f>IFERROR(VLOOKUP($EG44,Data!$B:$CP,Daily!FM$10,0)/VLOOKUP($EG43,Data!$B:$CP,Daily!FM$10,0),0)</f>
        <v>0.70643322475570036</v>
      </c>
      <c r="FN44" s="12">
        <f>IFERROR(VLOOKUP($EG44,Data!$B:$CP,Daily!FN$10,0)/VLOOKUP($EG43,Data!$B:$CP,Daily!FN$10,0),0)</f>
        <v>0.71353108492482731</v>
      </c>
      <c r="FO44" s="12">
        <f>IFERROR(VLOOKUP($EG44,Data!$B:$CP,Daily!FO$10,0)/VLOOKUP($EG43,Data!$B:$CP,Daily!FO$10,0),0)</f>
        <v>0.68106312292358806</v>
      </c>
      <c r="FP44" s="12">
        <f>IFERROR(VLOOKUP($EG44,Data!$B:$CP,Daily!FP$10,0)/VLOOKUP($EG43,Data!$B:$CP,Daily!FP$10,0),0)</f>
        <v>0.67152841081738068</v>
      </c>
      <c r="FQ44" s="12">
        <f>IFERROR(VLOOKUP($EG44,Data!$B:$CP,Daily!FQ$10,0)/VLOOKUP($EG43,Data!$B:$CP,Daily!FQ$10,0),0)</f>
        <v>0.67686617350369871</v>
      </c>
      <c r="FR44" s="12">
        <f>IFERROR(VLOOKUP($EG44,Data!$B:$CP,Daily!FR$10,0)/VLOOKUP($EG43,Data!$B:$CP,Daily!FR$10,0),0)</f>
        <v>0.66775437555621475</v>
      </c>
      <c r="FS44" s="12">
        <f>IFERROR(VLOOKUP($EG44,Data!$B:$CP,Daily!FS$10,0)/VLOOKUP($EG43,Data!$B:$CP,Daily!FS$10,0),0)</f>
        <v>0.67968056787932563</v>
      </c>
      <c r="FT44" s="12">
        <f>IFERROR(VLOOKUP($EG44,Data!$B:$CP,Daily!FT$10,0)/VLOOKUP($EG43,Data!$B:$CP,Daily!FT$10,0),0)</f>
        <v>0.69820315364869823</v>
      </c>
      <c r="FU44" s="12">
        <f>IFERROR(VLOOKUP($EG44,Data!$B:$CP,Daily!FU$10,0)/VLOOKUP($EG43,Data!$B:$CP,Daily!FU$10,0),0)</f>
        <v>0.70889063729346968</v>
      </c>
      <c r="FV44" s="12">
        <f>IFERROR(VLOOKUP($EG44,Data!$B:$CP,Daily!FV$10,0)/VLOOKUP($EG43,Data!$B:$CP,Daily!FV$10,0),0)</f>
        <v>0.69648959304131719</v>
      </c>
      <c r="FW44" s="12">
        <f>IFERROR(VLOOKUP($EG44,Data!$B:$CP,Daily!FW$10,0)/VLOOKUP($EG43,Data!$B:$CP,Daily!FW$10,0),0)</f>
        <v>0.71224423514127966</v>
      </c>
      <c r="FX44" s="12">
        <f>IFERROR(VLOOKUP($EG44,Data!$B:$CP,Daily!FX$10,0)/VLOOKUP($EG43,Data!$B:$CP,Daily!FX$10,0),0)</f>
        <v>0.67765685019206146</v>
      </c>
      <c r="FY44" s="12">
        <f>IFERROR(VLOOKUP($EG44,Data!$B:$CP,Daily!FY$10,0)/VLOOKUP($EG43,Data!$B:$CP,Daily!FY$10,0),0)</f>
        <v>0.65840817590585321</v>
      </c>
      <c r="FZ44" s="12">
        <f>IFERROR(VLOOKUP($EG44,Data!$B:$CP,Daily!FZ$10,0)/VLOOKUP($EG43,Data!$B:$CP,Daily!FZ$10,0),0)</f>
        <v>0.66831846712917076</v>
      </c>
      <c r="GA44" s="12">
        <f>IFERROR(VLOOKUP($EG44,Data!$B:$CP,Daily!GA$10,0)/VLOOKUP($EG43,Data!$B:$CP,Daily!GA$10,0),0)</f>
        <v>0.68331252600915526</v>
      </c>
      <c r="GB44" s="12">
        <f>IFERROR(VLOOKUP($EG44,Data!$B:$CP,Daily!GB$10,0)/VLOOKUP($EG43,Data!$B:$CP,Daily!GB$10,0),0)</f>
        <v>0.72071678321678323</v>
      </c>
      <c r="GC44" s="12">
        <f>IFERROR(VLOOKUP($EG44,Data!$B:$CP,Daily!GC$10,0)/VLOOKUP($EG43,Data!$B:$CP,Daily!GC$10,0),0)</f>
        <v>0.69164619164619168</v>
      </c>
      <c r="GD44" s="12">
        <f>IFERROR(VLOOKUP($EG44,Data!$B:$CP,Daily!GD$10,0)/VLOOKUP($EG43,Data!$B:$CP,Daily!GD$10,0),0)</f>
        <v>0.69321533923303835</v>
      </c>
      <c r="GE44" s="12">
        <f>IFERROR(VLOOKUP($EG44,Data!$B:$CP,Daily!GE$10,0)/VLOOKUP($EG43,Data!$B:$CP,Daily!GE$10,0),0)</f>
        <v>0.70223642172523959</v>
      </c>
      <c r="GF44" s="12">
        <f>IFERROR(VLOOKUP($EG44,Data!$B:$CP,Daily!GF$10,0)/VLOOKUP($EG43,Data!$B:$CP,Daily!GF$10,0),0)</f>
        <v>0.67717870464564256</v>
      </c>
      <c r="GG44" s="12">
        <f>IFERROR(VLOOKUP($EG44,Data!$B:$CP,Daily!GG$10,0)/VLOOKUP($EG43,Data!$B:$CP,Daily!GG$10,0),0)</f>
        <v>0.65667215815486002</v>
      </c>
      <c r="GH44" s="12">
        <f>IFERROR(VLOOKUP($EG44,Data!$B:$CP,Daily!GH$10,0)/VLOOKUP($EG43,Data!$B:$CP,Daily!GH$10,0),0)</f>
        <v>0.68304668304668303</v>
      </c>
      <c r="GI44" s="12">
        <f>IFERROR(VLOOKUP($EG44,Data!$B:$CP,Daily!GI$10,0)/VLOOKUP($EG43,Data!$B:$CP,Daily!GI$10,0),0)</f>
        <v>0.70860128617363349</v>
      </c>
      <c r="GJ44" s="12">
        <f>IFERROR(VLOOKUP($EG44,Data!$B:$CP,Daily!GJ$10,0)/VLOOKUP($EG43,Data!$B:$CP,Daily!GJ$10,0),0)</f>
        <v>0.7032612205360026</v>
      </c>
      <c r="GK44" s="12">
        <f>IFERROR(VLOOKUP($EG44,Data!$B:$CP,Daily!GK$10,0)/VLOOKUP($EG43,Data!$B:$CP,Daily!GK$10,0),0)</f>
        <v>0.68823332215890043</v>
      </c>
      <c r="GL44" s="12">
        <f>IFERROR(VLOOKUP($EG44,Data!$B:$CP,Daily!GL$10,0)/VLOOKUP($EG43,Data!$B:$CP,Daily!GL$10,0),0)</f>
        <v>0.69491525423728817</v>
      </c>
      <c r="GM44" s="12">
        <f>IFERROR(VLOOKUP($EG44,Data!$B:$CP,Daily!GM$10,0)/VLOOKUP($EG43,Data!$B:$CP,Daily!GM$10,0),0)</f>
        <v>0.68305439330543938</v>
      </c>
      <c r="GN44" s="12">
        <f>IFERROR(VLOOKUP($EG44,Data!$B:$CP,Daily!GN$10,0)/VLOOKUP($EG43,Data!$B:$CP,Daily!GN$10,0),0)</f>
        <v>0.68908765652951698</v>
      </c>
      <c r="GO44" s="12">
        <f>IFERROR(VLOOKUP($EG44,Data!$B:$CP,Daily!GO$10,0)/VLOOKUP($EG43,Data!$B:$CP,Daily!GO$10,0),0)</f>
        <v>0.68747213553276865</v>
      </c>
      <c r="GP44" s="12">
        <f>IFERROR(VLOOKUP($EG44,Data!$B:$CP,Daily!GP$10,0)/VLOOKUP($EG43,Data!$B:$CP,Daily!GP$10,0),0)</f>
        <v>0.71740233384068997</v>
      </c>
      <c r="GQ44" s="12">
        <f>IFERROR(VLOOKUP($EG44,Data!$B:$CP,Daily!GQ$10,0)/VLOOKUP($EG43,Data!$B:$CP,Daily!GQ$10,0),0)</f>
        <v>0.68891537544696069</v>
      </c>
      <c r="GR44" s="12">
        <f>IFERROR(VLOOKUP($EG44,Data!$B:$CP,Daily!GR$10,0)/VLOOKUP($EG43,Data!$B:$CP,Daily!GR$10,0),0)</f>
        <v>0.6975458002073972</v>
      </c>
      <c r="GS44" s="12">
        <f>IFERROR(VLOOKUP($EG44,Data!$B:$CP,Daily!GS$10,0)/VLOOKUP($EG43,Data!$B:$CP,Daily!GS$10,0),0)</f>
        <v>0.67523056653491431</v>
      </c>
      <c r="GT44" s="12">
        <f>IFERROR(VLOOKUP($EG44,Data!$B:$CP,Daily!GT$10,0)/VLOOKUP($EG43,Data!$B:$CP,Daily!GT$10,0),0)</f>
        <v>0.6712611991729841</v>
      </c>
      <c r="GU44" s="12">
        <f>IFERROR(VLOOKUP($EG44,Data!$B:$CP,Daily!GU$10,0)/VLOOKUP($EG43,Data!$B:$CP,Daily!GU$10,0),0)</f>
        <v>0.68267090620031801</v>
      </c>
      <c r="GV44" s="12">
        <f>IFERROR(VLOOKUP($EG44,Data!$B:$CP,Daily!GV$10,0)/VLOOKUP($EG43,Data!$B:$CP,Daily!GV$10,0),0)</f>
        <v>0.68648449039881831</v>
      </c>
      <c r="GW44" s="12">
        <f>IFERROR(VLOOKUP($EG44,Data!$B:$CP,Daily!GW$10,0)/VLOOKUP($EG43,Data!$B:$CP,Daily!GW$10,0),0)</f>
        <v>0.7049677664012135</v>
      </c>
      <c r="GX44" s="12">
        <f>IFERROR(VLOOKUP($EG44,Data!$B:$CP,Daily!GX$10,0)/VLOOKUP($EG43,Data!$B:$CP,Daily!GX$10,0),0)</f>
        <v>0.68904823989569752</v>
      </c>
      <c r="GY44" s="12">
        <f>IFERROR(VLOOKUP($EG44,Data!$B:$CP,Daily!GY$10,0)/VLOOKUP($EG43,Data!$B:$CP,Daily!GY$10,0),0)</f>
        <v>0.69449196031474514</v>
      </c>
      <c r="GZ44" s="12">
        <f>IFERROR(VLOOKUP($EG44,Data!$B:$CP,Daily!GZ$10,0)/VLOOKUP($EG43,Data!$B:$CP,Daily!GZ$10,0),0)</f>
        <v>0.68306010928961747</v>
      </c>
      <c r="HA44" s="12">
        <f>IFERROR(VLOOKUP($EG44,Data!$B:$CP,Daily!HA$10,0)/VLOOKUP($EG43,Data!$B:$CP,Daily!HA$10,0),0)</f>
        <v>0.67931034482758623</v>
      </c>
      <c r="HB44" s="12">
        <f>IFERROR(VLOOKUP($EG44,Data!$B:$CP,Daily!HB$10,0)/VLOOKUP($EG43,Data!$B:$CP,Daily!HB$10,0),0)</f>
        <v>0.66332470892626128</v>
      </c>
      <c r="HC44" s="12">
        <f>IFERROR(VLOOKUP($EG44,Data!$B:$CP,Daily!HC$10,0)/VLOOKUP($EG43,Data!$B:$CP,Daily!HC$10,0),0)</f>
        <v>0.6899193548387097</v>
      </c>
      <c r="HD44" s="12">
        <f>IFERROR(VLOOKUP($EG44,Data!$B:$CP,Daily!HD$10,0)/VLOOKUP($EG43,Data!$B:$CP,Daily!HD$10,0),0)</f>
        <v>0.7335473515248796</v>
      </c>
      <c r="HE44" s="12">
        <f>IFERROR(VLOOKUP($EG44,Data!$B:$CP,Daily!HE$10,0)/VLOOKUP($EG43,Data!$B:$CP,Daily!HE$10,0),0)</f>
        <v>0.6972111553784861</v>
      </c>
      <c r="HF44" s="12">
        <f>IFERROR(VLOOKUP($EG44,Data!$B:$CP,Daily!HF$10,0)/VLOOKUP($EG43,Data!$B:$CP,Daily!HF$10,0),0)</f>
        <v>0.69791666666666663</v>
      </c>
      <c r="HG44" s="12">
        <f>IFERROR(VLOOKUP($EG44,Data!$B:$CP,Daily!HG$10,0)/VLOOKUP($EG43,Data!$B:$CP,Daily!HG$10,0),0)</f>
        <v>0.66431842197957025</v>
      </c>
      <c r="HH44" s="12">
        <f>IFERROR(VLOOKUP($EG44,Data!$B:$CP,Daily!HH$10,0)/VLOOKUP($EG43,Data!$B:$CP,Daily!HH$10,0),0)</f>
        <v>0.66622907778142437</v>
      </c>
      <c r="HI44" s="12">
        <f>IFERROR(VLOOKUP($EG44,Data!$B:$CP,Daily!HI$10,0)/VLOOKUP($EG43,Data!$B:$CP,Daily!HI$10,0),0)</f>
        <v>0.65287356321839085</v>
      </c>
      <c r="HJ44" s="12">
        <f>IFERROR(VLOOKUP($EG44,Data!$B:$CP,Daily!HJ$10,0)/VLOOKUP($EG43,Data!$B:$CP,Daily!HJ$10,0),0)</f>
        <v>0.68635346756152127</v>
      </c>
      <c r="HK44" s="12">
        <f>IFERROR(VLOOKUP($EG44,Data!$B:$CP,Daily!HK$10,0)/VLOOKUP($EG43,Data!$B:$CP,Daily!HK$10,0),0)</f>
        <v>0.70484210526315794</v>
      </c>
      <c r="HL44" s="12">
        <f>IFERROR(VLOOKUP($EG44,Data!$B:$CP,Daily!HL$10,0)/VLOOKUP($EG43,Data!$B:$CP,Daily!HL$10,0),0)</f>
        <v>0.69039735099337751</v>
      </c>
      <c r="HM44" s="12">
        <f>IFERROR(VLOOKUP($EG44,Data!$B:$CP,Daily!HM$10,0)/VLOOKUP($EG43,Data!$B:$CP,Daily!HM$10,0),0)</f>
        <v>0.69507640067911713</v>
      </c>
      <c r="HN44" s="12">
        <f>IFERROR(VLOOKUP($EG44,Data!$B:$CP,Daily!HN$10,0)/VLOOKUP($EG43,Data!$B:$CP,Daily!HN$10,0),0)</f>
        <v>0.67836630504148054</v>
      </c>
      <c r="HO44" s="12">
        <f>IFERROR(VLOOKUP($EG44,Data!$B:$CP,Daily!HO$10,0)/VLOOKUP($EG43,Data!$B:$CP,Daily!HO$10,0),0)</f>
        <v>0.6539296569691706</v>
      </c>
      <c r="HP44" s="12">
        <f>IFERROR(VLOOKUP($EG44,Data!$B:$CP,Daily!HP$10,0)/VLOOKUP($EG43,Data!$B:$CP,Daily!HP$10,0),0)</f>
        <v>0.69815340909090906</v>
      </c>
      <c r="HQ44" s="12">
        <f>IFERROR(VLOOKUP($EG44,Data!$B:$CP,Daily!HQ$10,0)/VLOOKUP($EG43,Data!$B:$CP,Daily!HQ$10,0),0)</f>
        <v>0.71644295302013428</v>
      </c>
      <c r="HR44" s="12">
        <f>IFERROR(VLOOKUP($EG44,Data!$B:$CP,Daily!HR$10,0)/VLOOKUP($EG43,Data!$B:$CP,Daily!HR$10,0),0)</f>
        <v>0.72304609218436877</v>
      </c>
      <c r="HS44" s="12">
        <f>IFERROR(VLOOKUP($EG44,Data!$B:$CP,Daily!HS$10,0)/VLOOKUP($EG43,Data!$B:$CP,Daily!HS$10,0),0)</f>
        <v>0.7044152342433434</v>
      </c>
      <c r="HT44" s="12">
        <f>IFERROR(VLOOKUP($EG44,Data!$B:$CP,Daily!HT$10,0)/VLOOKUP($EG43,Data!$B:$CP,Daily!HT$10,0),0)</f>
        <v>0.69420927869962745</v>
      </c>
      <c r="HU44" s="13"/>
      <c r="HV44" s="40">
        <f t="shared" si="262"/>
        <v>0.67399497487437188</v>
      </c>
      <c r="HW44" s="40">
        <f t="shared" si="263"/>
        <v>0.69820315364869823</v>
      </c>
      <c r="HX44" s="40">
        <f t="shared" ref="HX44:HX45" si="394">HW44-HV44</f>
        <v>2.420817877432635E-2</v>
      </c>
      <c r="HY44" s="40">
        <f t="shared" ref="HY44:HY45" si="395">HW44+(0.75*HX44)</f>
        <v>0.71635928772944302</v>
      </c>
      <c r="HZ44" s="40">
        <f t="shared" ref="HZ44:HZ45" si="396">HV44-(0.75*HX44)</f>
        <v>0.65583884079362709</v>
      </c>
      <c r="IA44" s="43"/>
      <c r="IB44" s="12">
        <f t="shared" ref="IB44:IB45" si="397">_xlfn.STDEV.P(FM44:HT44)</f>
        <v>1.7611682550960024E-2</v>
      </c>
      <c r="IC44" s="12">
        <f>SUMPRODUCT(HM44:HS44,HM$43:HS$43)/SUM(HM$43:HS$43)</f>
        <v>0.69766427909481388</v>
      </c>
      <c r="ID44" s="12">
        <f>SUMPRODUCT(GQ44:HS44,GQ$43:HS$43)/SUM(GQ$43:HS$43)</f>
        <v>0.69021159794530673</v>
      </c>
      <c r="IE44" s="1"/>
      <c r="IF44" s="7" t="s">
        <v>391</v>
      </c>
      <c r="IG44" s="7" t="s">
        <v>33</v>
      </c>
      <c r="IH44" s="12">
        <f>VLOOKUP($IF44,Data!$B:$CP,Daily!IH$10,0)/VLOOKUP($IF43,Data!$B:$CP,Daily!IH$10,0)</f>
        <v>0.61286089238845143</v>
      </c>
      <c r="II44" s="12">
        <f>VLOOKUP($IF44,Data!$B:$CP,Daily!II$10,0)/VLOOKUP($IF43,Data!$B:$CP,Daily!II$10,0)</f>
        <v>0.5827564505978603</v>
      </c>
      <c r="IJ44" s="12">
        <f>VLOOKUP($IF44,Data!$B:$CP,Daily!IJ$10,0)/VLOOKUP($IF43,Data!$B:$CP,Daily!IJ$10,0)</f>
        <v>0.59844961240310079</v>
      </c>
      <c r="IK44" s="12">
        <f>VLOOKUP($IF44,Data!$B:$CP,Daily!IK$10,0)/VLOOKUP($IF43,Data!$B:$CP,Daily!IK$10,0)</f>
        <v>0.61063993831919816</v>
      </c>
      <c r="IL44" s="12">
        <f>VLOOKUP($IF44,Data!$B:$CP,Daily!IL$10,0)/VLOOKUP($IF43,Data!$B:$CP,Daily!IL$10,0)</f>
        <v>0.64733969986357431</v>
      </c>
      <c r="IM44" s="12">
        <f>VLOOKUP($IF44,Data!$B:$CP,Daily!IM$10,0)/VLOOKUP($IF43,Data!$B:$CP,Daily!IM$10,0)</f>
        <v>0.61370882040382568</v>
      </c>
      <c r="IN44" s="12">
        <f>VLOOKUP($IF44,Data!$B:$CP,Daily!IN$10,0)/VLOOKUP($IF43,Data!$B:$CP,Daily!IN$10,0)</f>
        <v>0.63579604578563997</v>
      </c>
      <c r="IO44" s="12">
        <f>VLOOKUP($IF44,Data!$B:$CP,Daily!IO$10,0)/VLOOKUP($IF43,Data!$B:$CP,Daily!IO$10,0)</f>
        <v>0.6188340807174888</v>
      </c>
      <c r="IP44" s="12">
        <f>VLOOKUP($IF44,Data!$B:$CP,Daily!IP$10,0)/VLOOKUP($IF43,Data!$B:$CP,Daily!IP$10,0)</f>
        <v>0.60701392470345539</v>
      </c>
      <c r="IQ44" s="12">
        <f>VLOOKUP($IF44,Data!$B:$CP,Daily!IQ$10,0)/VLOOKUP($IF43,Data!$B:$CP,Daily!IQ$10,0)</f>
        <v>0.60816326530612241</v>
      </c>
      <c r="IR44" s="12">
        <f>VLOOKUP($IF44,Data!$B:$CP,Daily!IR$10,0)/VLOOKUP($IF43,Data!$B:$CP,Daily!IR$10,0)</f>
        <v>0.63208300079808455</v>
      </c>
      <c r="IS44" s="12">
        <f>VLOOKUP($IF44,Data!$B:$CP,Daily!IS$10,0)/VLOOKUP($IF43,Data!$B:$CP,Daily!IS$10,0)</f>
        <v>0.6630824372759857</v>
      </c>
      <c r="IT44" s="12">
        <f>VLOOKUP($IF44,Data!$B:$CP,Daily!IT$10,0)/VLOOKUP($IF43,Data!$B:$CP,Daily!IT$10,0)</f>
        <v>0.62060140754958415</v>
      </c>
      <c r="IU44" s="12">
        <f>VLOOKUP($IF44,Data!$B:$CP,Daily!IU$10,0)/VLOOKUP($IF43,Data!$B:$CP,Daily!IU$10,0)</f>
        <v>0.58974358974358976</v>
      </c>
      <c r="IV44" s="12">
        <f>VLOOKUP($IF44,Data!$B:$CP,Daily!IV$10,0)/VLOOKUP($IF43,Data!$B:$CP,Daily!IV$10,0)</f>
        <v>0.59025974025974026</v>
      </c>
      <c r="IW44" s="12">
        <f>VLOOKUP($IF44,Data!$B:$CP,Daily!IW$10,0)/VLOOKUP($IF43,Data!$B:$CP,Daily!IW$10,0)</f>
        <v>0.60038734667527438</v>
      </c>
      <c r="IX44" s="12">
        <f>VLOOKUP($IF44,Data!$B:$CP,Daily!IX$10,0)/VLOOKUP($IF43,Data!$B:$CP,Daily!IX$10,0)</f>
        <v>0.61260504201680677</v>
      </c>
      <c r="IY44" s="12">
        <f>VLOOKUP($IF44,Data!$B:$CP,Daily!IY$10,0)/VLOOKUP($IF43,Data!$B:$CP,Daily!IY$10,0)</f>
        <v>0.65969428801287211</v>
      </c>
      <c r="IZ44" s="12">
        <f>VLOOKUP($IF44,Data!$B:$CP,Daily!IZ$10,0)/VLOOKUP($IF43,Data!$B:$CP,Daily!IZ$10,0)</f>
        <v>0.64857710125744539</v>
      </c>
      <c r="JA44" s="12">
        <f>VLOOKUP($IF44,Data!$B:$CP,Daily!JA$10,0)/VLOOKUP($IF43,Data!$B:$CP,Daily!JA$10,0)</f>
        <v>0.65574963609898107</v>
      </c>
      <c r="JB44" s="12">
        <f>VLOOKUP($IF44,Data!$B:$CP,Daily!JB$10,0)/VLOOKUP($IF43,Data!$B:$CP,Daily!JB$10,0)</f>
        <v>0.63921842288904396</v>
      </c>
      <c r="JC44" s="12">
        <f>VLOOKUP($IF44,Data!$B:$CP,Daily!JC$10,0)/VLOOKUP($IF43,Data!$B:$CP,Daily!JC$10,0)</f>
        <v>0.60932944606413997</v>
      </c>
      <c r="JD44" s="12">
        <f>VLOOKUP($IF44,Data!$B:$CP,Daily!JD$10,0)/VLOOKUP($IF43,Data!$B:$CP,Daily!JD$10,0)</f>
        <v>0.62099871959026887</v>
      </c>
      <c r="JE44" s="12">
        <f>VLOOKUP($IF44,Data!$B:$CP,Daily!JE$10,0)/VLOOKUP($IF43,Data!$B:$CP,Daily!JE$10,0)</f>
        <v>0.63254593175853013</v>
      </c>
      <c r="JF44" s="12">
        <f>VLOOKUP($IF44,Data!$B:$CP,Daily!JF$10,0)/VLOOKUP($IF43,Data!$B:$CP,Daily!JF$10,0)</f>
        <v>0.64572864321608037</v>
      </c>
      <c r="JG44" s="12">
        <f>VLOOKUP($IF44,Data!$B:$CP,Daily!JG$10,0)/VLOOKUP($IF43,Data!$B:$CP,Daily!JG$10,0)</f>
        <v>0.66035087719298247</v>
      </c>
      <c r="JH44" s="12">
        <f>VLOOKUP($IF44,Data!$B:$CP,Daily!JH$10,0)/VLOOKUP($IF43,Data!$B:$CP,Daily!JH$10,0)</f>
        <v>0.6354300385109114</v>
      </c>
      <c r="JI44" s="12">
        <f>VLOOKUP($IF44,Data!$B:$CP,Daily!JI$10,0)/VLOOKUP($IF43,Data!$B:$CP,Daily!JI$10,0)</f>
        <v>0.60869565217391308</v>
      </c>
      <c r="JJ44" s="12">
        <f>VLOOKUP($IF44,Data!$B:$CP,Daily!JJ$10,0)/VLOOKUP($IF43,Data!$B:$CP,Daily!JJ$10,0)</f>
        <v>0.6063100137174211</v>
      </c>
      <c r="JK44" s="12">
        <f>VLOOKUP($IF44,Data!$B:$CP,Daily!JK$10,0)/VLOOKUP($IF43,Data!$B:$CP,Daily!JK$10,0)</f>
        <v>0.61508452535760727</v>
      </c>
      <c r="JL44" s="12">
        <f>VLOOKUP($IF44,Data!$B:$CP,Daily!JL$10,0)/VLOOKUP($IF43,Data!$B:$CP,Daily!JL$10,0)</f>
        <v>0.60190325138778744</v>
      </c>
      <c r="JM44" s="12">
        <f>VLOOKUP($IF44,Data!$B:$CP,Daily!JM$10,0)/VLOOKUP($IF43,Data!$B:$CP,Daily!JM$10,0)</f>
        <v>0.66164154103852602</v>
      </c>
      <c r="JN44" s="12">
        <f>VLOOKUP($IF44,Data!$B:$CP,Daily!JN$10,0)/VLOOKUP($IF43,Data!$B:$CP,Daily!JN$10,0)</f>
        <v>0.61174355901737565</v>
      </c>
      <c r="JO44" s="12">
        <f>VLOOKUP($IF44,Data!$B:$CP,Daily!JO$10,0)/VLOOKUP($IF43,Data!$B:$CP,Daily!JO$10,0)</f>
        <v>0.61080417434008594</v>
      </c>
      <c r="JP44" s="12">
        <f>VLOOKUP($IF44,Data!$B:$CP,Daily!JP$10,0)/VLOOKUP($IF43,Data!$B:$CP,Daily!JP$10,0)</f>
        <v>0.62193548387096775</v>
      </c>
      <c r="JQ44" s="12">
        <f>VLOOKUP($IF44,Data!$B:$CP,Daily!JQ$10,0)/VLOOKUP($IF43,Data!$B:$CP,Daily!JQ$10,0)</f>
        <v>0.58975801913337089</v>
      </c>
      <c r="JR44" s="12">
        <f>VLOOKUP($IF44,Data!$B:$CP,Daily!JR$10,0)/VLOOKUP($IF43,Data!$B:$CP,Daily!JR$10,0)</f>
        <v>0.6127239036442248</v>
      </c>
      <c r="JS44" s="12">
        <f>VLOOKUP($IF44,Data!$B:$CP,Daily!JS$10,0)/VLOOKUP($IF43,Data!$B:$CP,Daily!JS$10,0)</f>
        <v>0.63495575221238942</v>
      </c>
      <c r="JT44" s="12">
        <f>VLOOKUP($IF44,Data!$B:$CP,Daily!JT$10,0)/VLOOKUP($IF43,Data!$B:$CP,Daily!JT$10,0)</f>
        <v>0.65336658354114718</v>
      </c>
      <c r="JU44" s="12">
        <f>VLOOKUP($IF44,Data!$B:$CP,Daily!JU$10,0)/VLOOKUP($IF43,Data!$B:$CP,Daily!JU$10,0)</f>
        <v>0.64345047923322685</v>
      </c>
      <c r="JV44" s="12">
        <f>VLOOKUP($IF44,Data!$B:$CP,Daily!JV$10,0)/VLOOKUP($IF43,Data!$B:$CP,Daily!JV$10,0)</f>
        <v>0.62416555407209617</v>
      </c>
      <c r="JW44" s="12">
        <f>VLOOKUP($IF44,Data!$B:$CP,Daily!JW$10,0)/VLOOKUP($IF43,Data!$B:$CP,Daily!JW$10,0)</f>
        <v>0.60497572815533984</v>
      </c>
      <c r="JX44" s="12">
        <f>VLOOKUP($IF44,Data!$B:$CP,Daily!JX$10,0)/VLOOKUP($IF43,Data!$B:$CP,Daily!JX$10,0)</f>
        <v>0.60222077073807967</v>
      </c>
      <c r="JY44" s="12">
        <f>VLOOKUP($IF44,Data!$B:$CP,Daily!JY$10,0)/VLOOKUP($IF43,Data!$B:$CP,Daily!JY$10,0)</f>
        <v>0.57955271565495203</v>
      </c>
      <c r="JZ44" s="12">
        <f>VLOOKUP($IF44,Data!$B:$CP,Daily!JZ$10,0)/VLOOKUP($IF43,Data!$B:$CP,Daily!JZ$10,0)</f>
        <v>0.62646566164154105</v>
      </c>
      <c r="KA44" s="12">
        <f>VLOOKUP($IF44,Data!$B:$CP,Daily!KA$10,0)/VLOOKUP($IF43,Data!$B:$CP,Daily!KA$10,0)</f>
        <v>0.64982269503546097</v>
      </c>
      <c r="KB44" s="12">
        <f>VLOOKUP($IF44,Data!$B:$CP,Daily!KB$10,0)/VLOOKUP($IF43,Data!$B:$CP,Daily!KB$10,0)</f>
        <v>0.65515075376884424</v>
      </c>
      <c r="KC44" s="12">
        <f>VLOOKUP($IF44,Data!$B:$CP,Daily!KC$10,0)/VLOOKUP($IF43,Data!$B:$CP,Daily!KC$10,0)</f>
        <v>0.63178548070634399</v>
      </c>
      <c r="KD44" s="12">
        <f>VLOOKUP($IF44,Data!$B:$CP,Daily!KD$10,0)/VLOOKUP($IF43,Data!$B:$CP,Daily!KD$10,0)</f>
        <v>0.59863945578231292</v>
      </c>
      <c r="KE44" s="12">
        <f>VLOOKUP($IF44,Data!$B:$CP,Daily!KE$10,0)/VLOOKUP($IF43,Data!$B:$CP,Daily!KE$10,0)</f>
        <v>0.61904761904761907</v>
      </c>
      <c r="KF44" s="12">
        <f>VLOOKUP($IF44,Data!$B:$CP,Daily!KF$10,0)/VLOOKUP($IF43,Data!$B:$CP,Daily!KF$10,0)</f>
        <v>0.62071284465366505</v>
      </c>
      <c r="KG44" s="12">
        <f>VLOOKUP($IF44,Data!$B:$CP,Daily!KG$10,0)/VLOOKUP($IF43,Data!$B:$CP,Daily!KG$10,0)</f>
        <v>0.6165845648604269</v>
      </c>
      <c r="KH44" s="12">
        <f>VLOOKUP($IF44,Data!$B:$CP,Daily!KH$10,0)/VLOOKUP($IF43,Data!$B:$CP,Daily!KH$10,0)</f>
        <v>0.65046296296296291</v>
      </c>
      <c r="KI44" s="12">
        <f>VLOOKUP($IF44,Data!$B:$CP,Daily!KI$10,0)/VLOOKUP($IF43,Data!$B:$CP,Daily!KI$10,0)</f>
        <v>0.63664987405541562</v>
      </c>
      <c r="KJ44" s="12">
        <f>VLOOKUP($IF44,Data!$B:$CP,Daily!KJ$10,0)/VLOOKUP($IF43,Data!$B:$CP,Daily!KJ$10,0)</f>
        <v>0.63673193787981097</v>
      </c>
      <c r="KK44" s="12">
        <f>VLOOKUP($IF44,Data!$B:$CP,Daily!KK$10,0)/VLOOKUP($IF43,Data!$B:$CP,Daily!KK$10,0)</f>
        <v>0.63379310344827589</v>
      </c>
      <c r="KL44" s="12">
        <f>VLOOKUP($IF44,Data!$B:$CP,Daily!KL$10,0)/VLOOKUP($IF43,Data!$B:$CP,Daily!KL$10,0)</f>
        <v>0.62861271676300579</v>
      </c>
      <c r="KM44" s="12">
        <f>VLOOKUP($IF44,Data!$B:$CP,Daily!KM$10,0)/VLOOKUP($IF43,Data!$B:$CP,Daily!KM$10,0)</f>
        <v>0.63035839775122982</v>
      </c>
      <c r="KN44" s="12">
        <f>VLOOKUP($IF44,Data!$B:$CP,Daily!KN$10,0)/VLOOKUP($IF43,Data!$B:$CP,Daily!KN$10,0)</f>
        <v>0.64261744966442957</v>
      </c>
      <c r="KO44" s="12">
        <f>VLOOKUP($IF44,Data!$B:$CP,Daily!KO$10,0)/VLOOKUP($IF43,Data!$B:$CP,Daily!KO$10,0)</f>
        <v>0.64</v>
      </c>
      <c r="KP44" s="12">
        <f>VLOOKUP($IF44,Data!$B:$CP,Daily!KP$10,0)/VLOOKUP($IF43,Data!$B:$CP,Daily!KP$10,0)</f>
        <v>0.62962962962962965</v>
      </c>
      <c r="KQ44" s="12">
        <f>VLOOKUP($IF44,Data!$B:$CP,Daily!KQ$10,0)/VLOOKUP($IF43,Data!$B:$CP,Daily!KQ$10,0)</f>
        <v>0.63610518834399432</v>
      </c>
      <c r="KR44" s="12">
        <f>VLOOKUP($IF44,Data!$B:$CP,Daily!KR$10,0)/VLOOKUP($IF43,Data!$B:$CP,Daily!KR$10,0)</f>
        <v>0.61793103448275866</v>
      </c>
      <c r="KS44" s="12">
        <f>VLOOKUP($IF44,Data!$B:$CP,Daily!KS$10,0)/VLOOKUP($IF43,Data!$B:$CP,Daily!KS$10,0)</f>
        <v>0.62345679012345678</v>
      </c>
      <c r="KT44" s="12">
        <f>VLOOKUP($IF44,Data!$B:$CP,Daily!KT$10,0)/VLOOKUP($IF43,Data!$B:$CP,Daily!KT$10,0)</f>
        <v>0.59259259259259256</v>
      </c>
      <c r="KU44" s="12">
        <f>VLOOKUP($IF44,Data!$B:$CP,Daily!KU$10,0)/VLOOKUP($IF43,Data!$B:$CP,Daily!KU$10,0)</f>
        <v>0.63236449332285938</v>
      </c>
      <c r="KV44" s="12">
        <f>VLOOKUP($IF44,Data!$B:$CP,Daily!KV$10,0)/VLOOKUP($IF43,Data!$B:$CP,Daily!KV$10,0)</f>
        <v>0.65718677940046122</v>
      </c>
      <c r="KW44" s="12">
        <f>VLOOKUP($IF44,Data!$B:$CP,Daily!KW$10,0)/VLOOKUP($IF43,Data!$B:$CP,Daily!KW$10,0)</f>
        <v>0.6479308214947499</v>
      </c>
      <c r="KX44" s="12">
        <f>VLOOKUP($IF44,Data!$B:$CP,Daily!KX$10,0)/VLOOKUP($IF43,Data!$B:$CP,Daily!KX$10,0)</f>
        <v>0.63686006825938568</v>
      </c>
      <c r="KY44" s="12">
        <f>VLOOKUP($IF44,Data!$B:$CP,Daily!KY$10,0)/VLOOKUP($IF43,Data!$B:$CP,Daily!KY$10,0)</f>
        <v>0.62098930481283421</v>
      </c>
      <c r="KZ44" s="12">
        <f>VLOOKUP($IF44,Data!$B:$CP,Daily!KZ$10,0)/VLOOKUP($IF43,Data!$B:$CP,Daily!KZ$10,0)</f>
        <v>0.62676488643339467</v>
      </c>
      <c r="LA44" s="12">
        <f>VLOOKUP($IF44,Data!$B:$CP,Daily!LA$10,0)/VLOOKUP($IF43,Data!$B:$CP,Daily!LA$10,0)</f>
        <v>0.62413576367064738</v>
      </c>
      <c r="LB44" s="12">
        <f>VLOOKUP($IF44,Data!$B:$CP,Daily!LB$10,0)/VLOOKUP($IF43,Data!$B:$CP,Daily!LB$10,0)</f>
        <v>0.62645914396887159</v>
      </c>
      <c r="LC44" s="12">
        <f>VLOOKUP($IF44,Data!$B:$CP,Daily!LC$10,0)/VLOOKUP($IF43,Data!$B:$CP,Daily!LC$10,0)</f>
        <v>0.66077441077441079</v>
      </c>
      <c r="LD44" s="12">
        <f>VLOOKUP($IF44,Data!$B:$CP,Daily!LD$10,0)/VLOOKUP($IF43,Data!$B:$CP,Daily!LD$10,0)</f>
        <v>0.67443454420836191</v>
      </c>
      <c r="LE44" s="12">
        <f>VLOOKUP($IF44,Data!$B:$CP,Daily!LE$10,0)/VLOOKUP($IF43,Data!$B:$CP,Daily!LE$10,0)</f>
        <v>0.637042569081404</v>
      </c>
      <c r="LF44" s="12">
        <f>VLOOKUP($IF44,Data!$B:$CP,Daily!LF$10,0)/VLOOKUP($IF43,Data!$B:$CP,Daily!LF$10,0)</f>
        <v>0.60640569395017796</v>
      </c>
      <c r="LG44" s="12">
        <f>VLOOKUP($IF44,Data!$B:$CP,Daily!LG$10,0)/VLOOKUP($IF43,Data!$B:$CP,Daily!LG$10,0)</f>
        <v>0.61199744735162731</v>
      </c>
      <c r="LH44" s="12">
        <f>VLOOKUP($IF44,Data!$B:$CP,Daily!LH$10,0)/VLOOKUP($IF43,Data!$B:$CP,Daily!LH$10,0)</f>
        <v>0.61730899256254224</v>
      </c>
      <c r="LI44" s="12">
        <f>VLOOKUP($IF44,Data!$B:$CP,Daily!LI$10,0)/VLOOKUP($IF43,Data!$B:$CP,Daily!LI$10,0)</f>
        <v>0.64078498293515362</v>
      </c>
      <c r="LJ44" s="12">
        <f>VLOOKUP($IF44,Data!$B:$CP,Daily!LJ$10,0)/VLOOKUP($IF43,Data!$B:$CP,Daily!LJ$10,0)</f>
        <v>0.63590604026845643</v>
      </c>
      <c r="LK44" s="12">
        <f>VLOOKUP($IF44,Data!$B:$CP,Daily!LK$10,0)/VLOOKUP($IF43,Data!$B:$CP,Daily!LK$10,0)</f>
        <v>0.63894523326572006</v>
      </c>
      <c r="LL44" s="12">
        <f>VLOOKUP($IF44,Data!$B:$CP,Daily!LL$10,0)/VLOOKUP($IF43,Data!$B:$CP,Daily!LL$10,0)</f>
        <v>0.62516823687752354</v>
      </c>
      <c r="LM44" s="12">
        <f>VLOOKUP($IF44,Data!$B:$CP,Daily!LM$10,0)/VLOOKUP($IF43,Data!$B:$CP,Daily!LM$10,0)</f>
        <v>0.61620185922974768</v>
      </c>
      <c r="LN44" s="12">
        <f>VLOOKUP($IF44,Data!$B:$CP,Daily!LN$10,0)/VLOOKUP($IF43,Data!$B:$CP,Daily!LN$10,0)</f>
        <v>0.59853420195439744</v>
      </c>
      <c r="LO44" s="12">
        <f>VLOOKUP($IF44,Data!$B:$CP,Daily!LO$10,0)/VLOOKUP($IF43,Data!$B:$CP,Daily!LO$10,0)</f>
        <v>0.6048225050234427</v>
      </c>
      <c r="LP44" s="12">
        <f>VLOOKUP($IF44,Data!$B:$CP,Daily!LP$10,0)/VLOOKUP($IF43,Data!$B:$CP,Daily!LP$10,0)</f>
        <v>0.6345347862531433</v>
      </c>
      <c r="LQ44" s="12">
        <f>VLOOKUP($IF44,Data!$B:$CP,Daily!LQ$10,0)/VLOOKUP($IF43,Data!$B:$CP,Daily!LQ$10,0)</f>
        <v>0.65314926660914585</v>
      </c>
      <c r="LR44" s="12">
        <f>VLOOKUP($IF44,Data!$B:$CP,Daily!LR$10,0)/VLOOKUP($IF43,Data!$B:$CP,Daily!LR$10,0)</f>
        <v>0.65220433869839045</v>
      </c>
      <c r="LS44" s="12">
        <f>VLOOKUP($IF44,Data!$B:$CP,Daily!LS$10,0)/VLOOKUP($IF43,Data!$B:$CP,Daily!LS$10,0)</f>
        <v>0.64244604316546761</v>
      </c>
      <c r="LU44" s="40">
        <f t="shared" si="266"/>
        <v>0.61174355901737565</v>
      </c>
      <c r="LV44" s="40">
        <f t="shared" si="267"/>
        <v>0.63921842288904396</v>
      </c>
      <c r="LW44" s="40">
        <f t="shared" ref="LW44:LW45" si="398">LV44-LU44</f>
        <v>2.7474863871668309E-2</v>
      </c>
      <c r="LX44" s="40">
        <f t="shared" ref="LX44:LX45" si="399">LV44+(0.75*LW44)</f>
        <v>0.65982457079279522</v>
      </c>
      <c r="LY44" s="40">
        <f t="shared" ref="LY44:LY45" si="400">LU44-(0.75*LW44)</f>
        <v>0.59113741111362439</v>
      </c>
      <c r="LZ44" s="45"/>
      <c r="MA44" s="12">
        <f t="shared" ref="MA44:MA45" si="401">_xlfn.STDEV.P(JL44:LS44)</f>
        <v>1.931037171246041E-2</v>
      </c>
      <c r="MB44" s="12">
        <f>SUMPRODUCT(LL44:LR44,LL$43:LR$43)/SUM(LL$43:LR$43)</f>
        <v>0.62830764191294841</v>
      </c>
      <c r="MC44" s="12">
        <f>SUMPRODUCT(KP44:LR44,KP$43:LR$43)/SUM(KP$43:LR$43)</f>
        <v>0.63195572465452732</v>
      </c>
      <c r="MD44" s="1"/>
    </row>
    <row r="45" spans="4:342" x14ac:dyDescent="0.35">
      <c r="D45" s="103" t="s">
        <v>392</v>
      </c>
      <c r="E45" s="87"/>
      <c r="F45" s="48">
        <f t="shared" si="375"/>
        <v>9.4404789316140922E-2</v>
      </c>
      <c r="G45" s="77">
        <f t="shared" si="376"/>
        <v>9.0968077768467728E-2</v>
      </c>
      <c r="H45" s="48">
        <f t="shared" si="377"/>
        <v>3.7779313710687872E-2</v>
      </c>
      <c r="I45" s="74">
        <f t="shared" si="378"/>
        <v>8.9660357572247634E-2</v>
      </c>
      <c r="J45" s="48">
        <f t="shared" si="379"/>
        <v>5.2915601413593076E-2</v>
      </c>
      <c r="K45" s="48"/>
      <c r="L45" s="50"/>
      <c r="M45" s="53" t="str">
        <f>VLOOKUP($D45,'Metric Nature'!$C:$D,2,0)&amp;IF(($N45&lt;(HZ45)),"Below",IF(($N45&gt;(HY45)),"Above","Within"))</f>
        <v>PositiveWithin</v>
      </c>
      <c r="N45" s="48">
        <f t="shared" si="380"/>
        <v>9.6173383000338633E-2</v>
      </c>
      <c r="O45" s="49">
        <f t="shared" si="381"/>
        <v>9.1114538756531041E-2</v>
      </c>
      <c r="P45" s="55">
        <f t="shared" si="382"/>
        <v>5.5521811478686511E-2</v>
      </c>
      <c r="Q45" s="49">
        <f t="shared" si="383"/>
        <v>9.0647608363761831E-2</v>
      </c>
      <c r="R45" s="48">
        <f t="shared" si="384"/>
        <v>6.095885745161965E-2</v>
      </c>
      <c r="S45" s="48"/>
      <c r="T45" s="50"/>
      <c r="U45" s="53" t="str">
        <f>VLOOKUP($D45,'Metric Nature'!$C:$D,2,0)&amp;IF(($V45&lt;(LY45)),"Below",IF(($V45&gt;(LX45)),"Above","Within"))</f>
        <v>PositiveWithin</v>
      </c>
      <c r="V45" s="48">
        <f t="shared" si="385"/>
        <v>9.0647482014388492E-2</v>
      </c>
      <c r="W45" s="49">
        <f t="shared" si="386"/>
        <v>9.0803824364899977E-2</v>
      </c>
      <c r="X45" s="48">
        <f t="shared" si="387"/>
        <v>-1.7217595360655151E-3</v>
      </c>
      <c r="Y45" s="49">
        <f t="shared" si="388"/>
        <v>8.77129547114196E-2</v>
      </c>
      <c r="Z45" s="48">
        <f t="shared" si="389"/>
        <v>3.3456030669855405E-2</v>
      </c>
      <c r="AA45" s="48"/>
      <c r="AB45" s="50"/>
      <c r="AC45" s="46"/>
      <c r="AD45" s="1"/>
      <c r="AE45" s="1"/>
      <c r="AF45" s="1"/>
      <c r="AG45" s="1"/>
      <c r="AH45" s="1"/>
      <c r="AI45" s="7" t="s">
        <v>392</v>
      </c>
      <c r="AJ45" s="12">
        <f>(VLOOKUP($EG45,Data!$B:$CP,Daily!EI$10,0)+VLOOKUP($IF45,Data!$B:$CP,Daily!IH$10,0))/(VLOOKUP($EG43,Data!$B:$CP,Daily!EI$10,0)+VLOOKUP($IF43,Data!$B:$CP,Daily!IH$10,0))</f>
        <v>7.3471183457985048E-2</v>
      </c>
      <c r="AK45" s="12">
        <f>(VLOOKUP($EG45,Data!$B:$CP,Daily!EJ$10,0)+VLOOKUP($IF45,Data!$B:$CP,Daily!II$10,0))/(VLOOKUP($EG43,Data!$B:$CP,Daily!EJ$10,0)+VLOOKUP($IF43,Data!$B:$CP,Daily!II$10,0))</f>
        <v>7.0175438596491224E-2</v>
      </c>
      <c r="AL45" s="12">
        <f>(VLOOKUP($EG45,Data!$B:$CP,Daily!EK$10,0)+VLOOKUP($IF45,Data!$B:$CP,Daily!IJ$10,0))/(VLOOKUP($EG43,Data!$B:$CP,Daily!EK$10,0)+VLOOKUP($IF43,Data!$B:$CP,Daily!IJ$10,0))</f>
        <v>7.8066914498141265E-2</v>
      </c>
      <c r="AM45" s="12">
        <f>(VLOOKUP($EG45,Data!$B:$CP,Daily!EL$10,0)+VLOOKUP($IF45,Data!$B:$CP,Daily!IK$10,0))/(VLOOKUP($EG43,Data!$B:$CP,Daily!EL$10,0)+VLOOKUP($IF43,Data!$B:$CP,Daily!IK$10,0))</f>
        <v>8.6624897847997817E-2</v>
      </c>
      <c r="AN45" s="12">
        <f>(VLOOKUP($EG45,Data!$B:$CP,Daily!EM$10,0)+VLOOKUP($IF45,Data!$B:$CP,Daily!IL$10,0))/(VLOOKUP($EG43,Data!$B:$CP,Daily!EM$10,0)+VLOOKUP($IF43,Data!$B:$CP,Daily!IL$10,0))</f>
        <v>8.1144465290806753E-2</v>
      </c>
      <c r="AO45" s="12">
        <f>(VLOOKUP($EG45,Data!$B:$CP,Daily!EN$10,0)+VLOOKUP($IF45,Data!$B:$CP,Daily!IM$10,0))/(VLOOKUP($EG43,Data!$B:$CP,Daily!EN$10,0)+VLOOKUP($IF43,Data!$B:$CP,Daily!IM$10,0))</f>
        <v>8.3845723868082728E-2</v>
      </c>
      <c r="AP45" s="12">
        <f>(VLOOKUP($EG45,Data!$B:$CP,Daily!EO$10,0)+VLOOKUP($IF45,Data!$B:$CP,Daily!IN$10,0))/(VLOOKUP($EG43,Data!$B:$CP,Daily!EO$10,0)+VLOOKUP($IF43,Data!$B:$CP,Daily!IN$10,0))</f>
        <v>8.3809864188706215E-2</v>
      </c>
      <c r="AQ45" s="12">
        <f>(VLOOKUP($EG45,Data!$B:$CP,Daily!EP$10,0)+VLOOKUP($IF45,Data!$B:$CP,Daily!IO$10,0))/(VLOOKUP($EG43,Data!$B:$CP,Daily!EP$10,0)+VLOOKUP($IF43,Data!$B:$CP,Daily!IO$10,0))</f>
        <v>7.1452365089940045E-2</v>
      </c>
      <c r="AR45" s="12">
        <f>(VLOOKUP($EG45,Data!$B:$CP,Daily!EQ$10,0)+VLOOKUP($IF45,Data!$B:$CP,Daily!IP$10,0))/(VLOOKUP($EG43,Data!$B:$CP,Daily!EQ$10,0)+VLOOKUP($IF43,Data!$B:$CP,Daily!IP$10,0))</f>
        <v>8.1292339760291821E-2</v>
      </c>
      <c r="AS45" s="12">
        <f>(VLOOKUP($EG45,Data!$B:$CP,Daily!ER$10,0)+VLOOKUP($IF45,Data!$B:$CP,Daily!IQ$10,0))/(VLOOKUP($EG43,Data!$B:$CP,Daily!ER$10,0)+VLOOKUP($IF43,Data!$B:$CP,Daily!IQ$10,0))</f>
        <v>7.209429824561403E-2</v>
      </c>
      <c r="AT45" s="12">
        <f>(VLOOKUP($EG45,Data!$B:$CP,Daily!ES$10,0)+VLOOKUP($IF45,Data!$B:$CP,Daily!IR$10,0))/(VLOOKUP($EG43,Data!$B:$CP,Daily!ES$10,0)+VLOOKUP($IF43,Data!$B:$CP,Daily!IR$10,0))</f>
        <v>9.5150720838794237E-2</v>
      </c>
      <c r="AU45" s="12">
        <f>(VLOOKUP($EG45,Data!$B:$CP,Daily!ET$10,0)+VLOOKUP($IF45,Data!$B:$CP,Daily!IS$10,0))/(VLOOKUP($EG43,Data!$B:$CP,Daily!ET$10,0)+VLOOKUP($IF43,Data!$B:$CP,Daily!IS$10,0))</f>
        <v>9.7780443911217763E-2</v>
      </c>
      <c r="AV45" s="12">
        <f>(VLOOKUP($EG45,Data!$B:$CP,Daily!EU$10,0)+VLOOKUP($IF45,Data!$B:$CP,Daily!IT$10,0))/(VLOOKUP($EG43,Data!$B:$CP,Daily!EU$10,0)+VLOOKUP($IF43,Data!$B:$CP,Daily!IT$10,0))</f>
        <v>9.3505394541992803E-2</v>
      </c>
      <c r="AW45" s="12">
        <f>(VLOOKUP($EG45,Data!$B:$CP,Daily!EV$10,0)+VLOOKUP($IF45,Data!$B:$CP,Daily!IU$10,0))/(VLOOKUP($EG43,Data!$B:$CP,Daily!EV$10,0)+VLOOKUP($IF43,Data!$B:$CP,Daily!IU$10,0))</f>
        <v>9.8264687434664433E-2</v>
      </c>
      <c r="AX45" s="12">
        <f>(VLOOKUP($EG45,Data!$B:$CP,Daily!EW$10,0)+VLOOKUP($IF45,Data!$B:$CP,Daily!IV$10,0))/(VLOOKUP($EG43,Data!$B:$CP,Daily!EW$10,0)+VLOOKUP($IF43,Data!$B:$CP,Daily!IV$10,0))</f>
        <v>8.4160552438498057E-2</v>
      </c>
      <c r="AY45" s="12">
        <f>(VLOOKUP($EG45,Data!$B:$CP,Daily!EX$10,0)+VLOOKUP($IF45,Data!$B:$CP,Daily!IW$10,0))/(VLOOKUP($EG43,Data!$B:$CP,Daily!EX$10,0)+VLOOKUP($IF43,Data!$B:$CP,Daily!IW$10,0))</f>
        <v>8.2150537634408605E-2</v>
      </c>
      <c r="AZ45" s="12">
        <f>(VLOOKUP($EG45,Data!$B:$CP,Daily!EY$10,0)+VLOOKUP($IF45,Data!$B:$CP,Daily!IX$10,0))/(VLOOKUP($EG43,Data!$B:$CP,Daily!EY$10,0)+VLOOKUP($IF43,Data!$B:$CP,Daily!IX$10,0))</f>
        <v>9.568965517241379E-2</v>
      </c>
      <c r="BA45" s="12">
        <f>(VLOOKUP($EG45,Data!$B:$CP,Daily!EZ$10,0)+VLOOKUP($IF45,Data!$B:$CP,Daily!IY$10,0))/(VLOOKUP($EG43,Data!$B:$CP,Daily!EZ$10,0)+VLOOKUP($IF43,Data!$B:$CP,Daily!IY$10,0))</f>
        <v>9.0377458798511431E-2</v>
      </c>
      <c r="BB45" s="12">
        <f>(VLOOKUP($EG45,Data!$B:$CP,Daily!FA$10,0)+VLOOKUP($IF45,Data!$B:$CP,Daily!IZ$10,0))/(VLOOKUP($EG43,Data!$B:$CP,Daily!FA$10,0)+VLOOKUP($IF43,Data!$B:$CP,Daily!IZ$10,0))</f>
        <v>9.5532950022114108E-2</v>
      </c>
      <c r="BC45" s="12">
        <f>(VLOOKUP($EG45,Data!$B:$CP,Daily!FB$10,0)+VLOOKUP($IF45,Data!$B:$CP,Daily!JA$10,0))/(VLOOKUP($EG43,Data!$B:$CP,Daily!FB$10,0)+VLOOKUP($IF43,Data!$B:$CP,Daily!JA$10,0))</f>
        <v>9.0636531365313647E-2</v>
      </c>
      <c r="BD45" s="12">
        <f>(VLOOKUP($EG45,Data!$B:$CP,Daily!FC$10,0)+VLOOKUP($IF45,Data!$B:$CP,Daily!JB$10,0))/(VLOOKUP($EG43,Data!$B:$CP,Daily!FC$10,0)+VLOOKUP($IF43,Data!$B:$CP,Daily!JB$10,0))</f>
        <v>8.471874288317012E-2</v>
      </c>
      <c r="BE45" s="12">
        <f>(VLOOKUP($EG45,Data!$B:$CP,Daily!FD$10,0)+VLOOKUP($IF45,Data!$B:$CP,Daily!JC$10,0))/(VLOOKUP($EG43,Data!$B:$CP,Daily!FD$10,0)+VLOOKUP($IF43,Data!$B:$CP,Daily!JC$10,0))</f>
        <v>8.0863172871709743E-2</v>
      </c>
      <c r="BF45" s="12">
        <f>(VLOOKUP($EG45,Data!$B:$CP,Daily!FE$10,0)+VLOOKUP($IF45,Data!$B:$CP,Daily!JD$10,0))/(VLOOKUP($EG43,Data!$B:$CP,Daily!FE$10,0)+VLOOKUP($IF43,Data!$B:$CP,Daily!JD$10,0))</f>
        <v>8.7715422006186483E-2</v>
      </c>
      <c r="BG45" s="12">
        <f>(VLOOKUP($EG45,Data!$B:$CP,Daily!FF$10,0)+VLOOKUP($IF45,Data!$B:$CP,Daily!JE$10,0))/(VLOOKUP($EG43,Data!$B:$CP,Daily!FF$10,0)+VLOOKUP($IF43,Data!$B:$CP,Daily!JE$10,0))</f>
        <v>8.3233532934131743E-2</v>
      </c>
      <c r="BH45" s="12">
        <f>(VLOOKUP($EG45,Data!$B:$CP,Daily!FG$10,0)+VLOOKUP($IF45,Data!$B:$CP,Daily!JF$10,0))/(VLOOKUP($EG43,Data!$B:$CP,Daily!FG$10,0)+VLOOKUP($IF43,Data!$B:$CP,Daily!JF$10,0))</f>
        <v>9.0634441087613288E-2</v>
      </c>
      <c r="BI45" s="12">
        <f>(VLOOKUP($EG45,Data!$B:$CP,Daily!FH$10,0)+VLOOKUP($IF45,Data!$B:$CP,Daily!JG$10,0))/(VLOOKUP($EG43,Data!$B:$CP,Daily!FH$10,0)+VLOOKUP($IF43,Data!$B:$CP,Daily!JG$10,0))</f>
        <v>9.5840867992766726E-2</v>
      </c>
      <c r="BJ45" s="12">
        <f>(VLOOKUP($EG45,Data!$B:$CP,Daily!FI$10,0)+VLOOKUP($IF45,Data!$B:$CP,Daily!JH$10,0))/(VLOOKUP($EG43,Data!$B:$CP,Daily!FI$10,0)+VLOOKUP($IF43,Data!$B:$CP,Daily!JH$10,0))</f>
        <v>9.8579423159707275E-2</v>
      </c>
      <c r="BK45" s="12">
        <f>(VLOOKUP($EG45,Data!$B:$CP,Daily!FJ$10,0)+VLOOKUP($IF45,Data!$B:$CP,Daily!JI$10,0))/(VLOOKUP($EG43,Data!$B:$CP,Daily!FJ$10,0)+VLOOKUP($IF43,Data!$B:$CP,Daily!JI$10,0))</f>
        <v>8.7012987012987014E-2</v>
      </c>
      <c r="BL45" s="12">
        <f>(VLOOKUP($EG45,Data!$B:$CP,Daily!FK$10,0)+VLOOKUP($IF45,Data!$B:$CP,Daily!JJ$10,0))/(VLOOKUP($EG43,Data!$B:$CP,Daily!FK$10,0)+VLOOKUP($IF43,Data!$B:$CP,Daily!JJ$10,0))</f>
        <v>9.2618711800658199E-2</v>
      </c>
      <c r="BM45" s="12">
        <f>(VLOOKUP($EG45,Data!$B:$CP,Daily!FL$10,0)+VLOOKUP($IF45,Data!$B:$CP,Daily!JK$10,0))/(VLOOKUP($EG43,Data!$B:$CP,Daily!FL$10,0)+VLOOKUP($IF43,Data!$B:$CP,Daily!JK$10,0))</f>
        <v>8.2841530054644813E-2</v>
      </c>
      <c r="BN45" s="12">
        <f>(VLOOKUP($EG45,Data!$B:$CP,Daily!FM$10,0)+VLOOKUP($IF45,Data!$B:$CP,Daily!JL$10,0))/(VLOOKUP($EG43,Data!$B:$CP,Daily!FM$10,0)+VLOOKUP($IF43,Data!$B:$CP,Daily!JL$10,0))</f>
        <v>8.2324455205811137E-2</v>
      </c>
      <c r="BO45" s="12">
        <f>(VLOOKUP($EG45,Data!$B:$CP,Daily!FN$10,0)+VLOOKUP($IF45,Data!$B:$CP,Daily!JM$10,0))/(VLOOKUP($EG43,Data!$B:$CP,Daily!FN$10,0)+VLOOKUP($IF43,Data!$B:$CP,Daily!JM$10,0))</f>
        <v>7.9890560875512995E-2</v>
      </c>
      <c r="BP45" s="12">
        <f>(VLOOKUP($EG45,Data!$B:$CP,Daily!FO$10,0)+VLOOKUP($IF45,Data!$B:$CP,Daily!JN$10,0))/(VLOOKUP($EG43,Data!$B:$CP,Daily!FO$10,0)+VLOOKUP($IF43,Data!$B:$CP,Daily!JN$10,0))</f>
        <v>9.3775100401606429E-2</v>
      </c>
      <c r="BQ45" s="12">
        <f>(VLOOKUP($EG45,Data!$B:$CP,Daily!FP$10,0)+VLOOKUP($IF45,Data!$B:$CP,Daily!JO$10,0))/(VLOOKUP($EG43,Data!$B:$CP,Daily!FP$10,0)+VLOOKUP($IF43,Data!$B:$CP,Daily!JO$10,0))</f>
        <v>8.5162601626016257E-2</v>
      </c>
      <c r="BR45" s="12">
        <f>(VLOOKUP($EG45,Data!$B:$CP,Daily!FQ$10,0)+VLOOKUP($IF45,Data!$B:$CP,Daily!JP$10,0))/(VLOOKUP($EG43,Data!$B:$CP,Daily!FQ$10,0)+VLOOKUP($IF43,Data!$B:$CP,Daily!JP$10,0))</f>
        <v>8.3775419982316537E-2</v>
      </c>
      <c r="BS45" s="12">
        <f>(VLOOKUP($EG45,Data!$B:$CP,Daily!FR$10,0)+VLOOKUP($IF45,Data!$B:$CP,Daily!JQ$10,0))/(VLOOKUP($EG43,Data!$B:$CP,Daily!FR$10,0)+VLOOKUP($IF43,Data!$B:$CP,Daily!JQ$10,0))</f>
        <v>9.4211344211344208E-2</v>
      </c>
      <c r="BT45" s="12">
        <f>(VLOOKUP($EG45,Data!$B:$CP,Daily!FS$10,0)+VLOOKUP($IF45,Data!$B:$CP,Daily!JR$10,0))/(VLOOKUP($EG43,Data!$B:$CP,Daily!FS$10,0)+VLOOKUP($IF43,Data!$B:$CP,Daily!JR$10,0))</f>
        <v>9.2399999999999996E-2</v>
      </c>
      <c r="BU45" s="12">
        <f>(VLOOKUP($EG45,Data!$B:$CP,Daily!FT$10,0)+VLOOKUP($IF45,Data!$B:$CP,Daily!JS$10,0))/(VLOOKUP($EG43,Data!$B:$CP,Daily!FT$10,0)+VLOOKUP($IF43,Data!$B:$CP,Daily!JS$10,0))</f>
        <v>0.10115111437668381</v>
      </c>
      <c r="BV45" s="12">
        <f>(VLOOKUP($EG45,Data!$B:$CP,Daily!FU$10,0)+VLOOKUP($IF45,Data!$B:$CP,Daily!JT$10,0))/(VLOOKUP($EG43,Data!$B:$CP,Daily!FU$10,0)+VLOOKUP($IF43,Data!$B:$CP,Daily!JT$10,0))</f>
        <v>9.9866488651535384E-2</v>
      </c>
      <c r="BW45" s="12">
        <f>(VLOOKUP($EG45,Data!$B:$CP,Daily!FV$10,0)+VLOOKUP($IF45,Data!$B:$CP,Daily!JU$10,0))/(VLOOKUP($EG43,Data!$B:$CP,Daily!FV$10,0)+VLOOKUP($IF43,Data!$B:$CP,Daily!JU$10,0))</f>
        <v>0.10618729096989966</v>
      </c>
      <c r="BX45" s="12">
        <f>(VLOOKUP($EG45,Data!$B:$CP,Daily!FW$10,0)+VLOOKUP($IF45,Data!$B:$CP,Daily!JV$10,0))/(VLOOKUP($EG43,Data!$B:$CP,Daily!FW$10,0)+VLOOKUP($IF43,Data!$B:$CP,Daily!JV$10,0))</f>
        <v>9.5914354380598643E-2</v>
      </c>
      <c r="BY45" s="12">
        <f>(VLOOKUP($EG45,Data!$B:$CP,Daily!FX$10,0)+VLOOKUP($IF45,Data!$B:$CP,Daily!JW$10,0))/(VLOOKUP($EG43,Data!$B:$CP,Daily!FX$10,0)+VLOOKUP($IF43,Data!$B:$CP,Daily!JW$10,0))</f>
        <v>8.1936295054484493E-2</v>
      </c>
      <c r="BZ45" s="12">
        <f>(VLOOKUP($EG45,Data!$B:$CP,Daily!FY$10,0)+VLOOKUP($IF45,Data!$B:$CP,Daily!JX$10,0))/(VLOOKUP($EG43,Data!$B:$CP,Daily!FY$10,0)+VLOOKUP($IF43,Data!$B:$CP,Daily!JX$10,0))</f>
        <v>9.2016806722689082E-2</v>
      </c>
      <c r="CA45" s="12">
        <f>(VLOOKUP($EG45,Data!$B:$CP,Daily!FZ$10,0)+VLOOKUP($IF45,Data!$B:$CP,Daily!JY$10,0))/(VLOOKUP($EG43,Data!$B:$CP,Daily!FZ$10,0)+VLOOKUP($IF43,Data!$B:$CP,Daily!JY$10,0))</f>
        <v>9.0592334494773524E-2</v>
      </c>
      <c r="CB45" s="12">
        <f>(VLOOKUP($EG45,Data!$B:$CP,Daily!GA$10,0)+VLOOKUP($IF45,Data!$B:$CP,Daily!JZ$10,0))/(VLOOKUP($EG43,Data!$B:$CP,Daily!GA$10,0)+VLOOKUP($IF43,Data!$B:$CP,Daily!JZ$10,0))</f>
        <v>9.452321378926884E-2</v>
      </c>
      <c r="CC45" s="12">
        <f>(VLOOKUP($EG45,Data!$B:$CP,Daily!GB$10,0)+VLOOKUP($IF45,Data!$B:$CP,Daily!KA$10,0))/(VLOOKUP($EG43,Data!$B:$CP,Daily!GB$10,0)+VLOOKUP($IF43,Data!$B:$CP,Daily!KA$10,0))</f>
        <v>0.10597189695550352</v>
      </c>
      <c r="CD45" s="12">
        <f>(VLOOKUP($EG45,Data!$B:$CP,Daily!GC$10,0)+VLOOKUP($IF45,Data!$B:$CP,Daily!KB$10,0))/(VLOOKUP($EG43,Data!$B:$CP,Daily!GC$10,0)+VLOOKUP($IF43,Data!$B:$CP,Daily!KB$10,0))</f>
        <v>9.6947194719471941E-2</v>
      </c>
      <c r="CE45" s="12">
        <f>(VLOOKUP($EG45,Data!$B:$CP,Daily!GD$10,0)+VLOOKUP($IF45,Data!$B:$CP,Daily!KC$10,0))/(VLOOKUP($EG43,Data!$B:$CP,Daily!GD$10,0)+VLOOKUP($IF43,Data!$B:$CP,Daily!KC$10,0))</f>
        <v>0.10786026200873362</v>
      </c>
      <c r="CF45" s="12">
        <f>(VLOOKUP($EG45,Data!$B:$CP,Daily!GE$10,0)+VLOOKUP($IF45,Data!$B:$CP,Daily!KD$10,0))/(VLOOKUP($EG43,Data!$B:$CP,Daily!GE$10,0)+VLOOKUP($IF43,Data!$B:$CP,Daily!KD$10,0))</f>
        <v>9.0652173913043477E-2</v>
      </c>
      <c r="CG45" s="12">
        <f>(VLOOKUP($EG45,Data!$B:$CP,Daily!GF$10,0)+VLOOKUP($IF45,Data!$B:$CP,Daily!KE$10,0))/(VLOOKUP($EG43,Data!$B:$CP,Daily!GF$10,0)+VLOOKUP($IF43,Data!$B:$CP,Daily!KE$10,0))</f>
        <v>9.170013386880857E-2</v>
      </c>
      <c r="CH45" s="12">
        <f>(VLOOKUP($EG45,Data!$B:$CP,Daily!GG$10,0)+VLOOKUP($IF45,Data!$B:$CP,Daily!KF$10,0))/(VLOOKUP($EG43,Data!$B:$CP,Daily!GG$10,0)+VLOOKUP($IF43,Data!$B:$CP,Daily!KF$10,0))</f>
        <v>8.3591331269349839E-2</v>
      </c>
      <c r="CI45" s="12">
        <f>(VLOOKUP($EG45,Data!$B:$CP,Daily!GH$10,0)+VLOOKUP($IF45,Data!$B:$CP,Daily!KG$10,0))/(VLOOKUP($EG43,Data!$B:$CP,Daily!GH$10,0)+VLOOKUP($IF43,Data!$B:$CP,Daily!KG$10,0))</f>
        <v>9.1530054644808748E-2</v>
      </c>
      <c r="CJ45" s="12">
        <f>(VLOOKUP($EG45,Data!$B:$CP,Daily!GI$10,0)+VLOOKUP($IF45,Data!$B:$CP,Daily!KH$10,0))/(VLOOKUP($EG43,Data!$B:$CP,Daily!GI$10,0)+VLOOKUP($IF43,Data!$B:$CP,Daily!KH$10,0))</f>
        <v>9.6194503171247364E-2</v>
      </c>
      <c r="CK45" s="12">
        <f>(VLOOKUP($EG45,Data!$B:$CP,Daily!GJ$10,0)+VLOOKUP($IF45,Data!$B:$CP,Daily!KI$10,0))/(VLOOKUP($EG43,Data!$B:$CP,Daily!GJ$10,0)+VLOOKUP($IF43,Data!$B:$CP,Daily!KI$10,0))</f>
        <v>0.103948772678762</v>
      </c>
      <c r="CL45" s="12">
        <f>(VLOOKUP($EG45,Data!$B:$CP,Daily!GK$10,0)+VLOOKUP($IF45,Data!$B:$CP,Daily!KJ$10,0))/(VLOOKUP($EG43,Data!$B:$CP,Daily!GK$10,0)+VLOOKUP($IF43,Data!$B:$CP,Daily!KJ$10,0))</f>
        <v>8.5797491039426521E-2</v>
      </c>
      <c r="CM45" s="12">
        <f>(VLOOKUP($EG45,Data!$B:$CP,Daily!GL$10,0)+VLOOKUP($IF45,Data!$B:$CP,Daily!KK$10,0))/(VLOOKUP($EG43,Data!$B:$CP,Daily!GL$10,0)+VLOOKUP($IF43,Data!$B:$CP,Daily!KK$10,0))</f>
        <v>8.9198760513501549E-2</v>
      </c>
      <c r="CN45" s="12">
        <f>(VLOOKUP($EG45,Data!$B:$CP,Daily!GM$10,0)+VLOOKUP($IF45,Data!$B:$CP,Daily!KL$10,0))/(VLOOKUP($EG43,Data!$B:$CP,Daily!GM$10,0)+VLOOKUP($IF43,Data!$B:$CP,Daily!KL$10,0))</f>
        <v>9.4778927563499524E-2</v>
      </c>
      <c r="CO45" s="12">
        <f>(VLOOKUP($EG45,Data!$B:$CP,Daily!GN$10,0)+VLOOKUP($IF45,Data!$B:$CP,Daily!KM$10,0))/(VLOOKUP($EG43,Data!$B:$CP,Daily!GN$10,0)+VLOOKUP($IF43,Data!$B:$CP,Daily!KM$10,0))</f>
        <v>7.5154101469890947E-2</v>
      </c>
      <c r="CP45" s="12">
        <f>(VLOOKUP($EG45,Data!$B:$CP,Daily!GO$10,0)+VLOOKUP($IF45,Data!$B:$CP,Daily!KN$10,0))/(VLOOKUP($EG43,Data!$B:$CP,Daily!GO$10,0)+VLOOKUP($IF43,Data!$B:$CP,Daily!KN$10,0))</f>
        <v>9.2867540029112086E-2</v>
      </c>
      <c r="CQ45" s="12">
        <f>(VLOOKUP($EG45,Data!$B:$CP,Daily!GP$10,0)+VLOOKUP($IF45,Data!$B:$CP,Daily!KO$10,0))/(VLOOKUP($EG43,Data!$B:$CP,Daily!GP$10,0)+VLOOKUP($IF43,Data!$B:$CP,Daily!KO$10,0))</f>
        <v>7.3039380679905758E-2</v>
      </c>
      <c r="CR45" s="12">
        <f>(VLOOKUP($EG45,Data!$B:$CP,Daily!GQ$10,0)+VLOOKUP($IF45,Data!$B:$CP,Daily!KP$10,0))/(VLOOKUP($EG43,Data!$B:$CP,Daily!GQ$10,0)+VLOOKUP($IF43,Data!$B:$CP,Daily!KP$10,0))</f>
        <v>7.2359670125033249E-2</v>
      </c>
      <c r="CS45" s="12">
        <f>(VLOOKUP($EG45,Data!$B:$CP,Daily!GR$10,0)+VLOOKUP($IF45,Data!$B:$CP,Daily!KQ$10,0))/(VLOOKUP($EG43,Data!$B:$CP,Daily!GR$10,0)+VLOOKUP($IF43,Data!$B:$CP,Daily!KQ$10,0))</f>
        <v>9.4418604651162794E-2</v>
      </c>
      <c r="CT45" s="12">
        <f>(VLOOKUP($EG45,Data!$B:$CP,Daily!GS$10,0)+VLOOKUP($IF45,Data!$B:$CP,Daily!KR$10,0))/(VLOOKUP($EG43,Data!$B:$CP,Daily!GS$10,0)+VLOOKUP($IF43,Data!$B:$CP,Daily!KR$10,0))</f>
        <v>8.5599643334819439E-2</v>
      </c>
      <c r="CU45" s="12">
        <f>(VLOOKUP($EG45,Data!$B:$CP,Daily!GT$10,0)+VLOOKUP($IF45,Data!$B:$CP,Daily!KS$10,0))/(VLOOKUP($EG43,Data!$B:$CP,Daily!GT$10,0)+VLOOKUP($IF43,Data!$B:$CP,Daily!KS$10,0))</f>
        <v>8.7844036697247704E-2</v>
      </c>
      <c r="CV45" s="12">
        <f>(VLOOKUP($EG45,Data!$B:$CP,Daily!GU$10,0)+VLOOKUP($IF45,Data!$B:$CP,Daily!KT$10,0))/(VLOOKUP($EG43,Data!$B:$CP,Daily!GU$10,0)+VLOOKUP($IF43,Data!$B:$CP,Daily!KT$10,0))</f>
        <v>7.3448712536935412E-2</v>
      </c>
      <c r="CW45" s="12">
        <f>(VLOOKUP($EG45,Data!$B:$CP,Daily!GV$10,0)+VLOOKUP($IF45,Data!$B:$CP,Daily!KU$10,0))/(VLOOKUP($EG43,Data!$B:$CP,Daily!GV$10,0)+VLOOKUP($IF43,Data!$B:$CP,Daily!KU$10,0))</f>
        <v>8.0884199949761371E-2</v>
      </c>
      <c r="CX45" s="12">
        <f>(VLOOKUP($EG45,Data!$B:$CP,Daily!GW$10,0)+VLOOKUP($IF45,Data!$B:$CP,Daily!KV$10,0))/(VLOOKUP($EG43,Data!$B:$CP,Daily!GW$10,0)+VLOOKUP($IF43,Data!$B:$CP,Daily!KV$10,0))</f>
        <v>8.3037074657186391E-2</v>
      </c>
      <c r="CY45" s="12">
        <f>(VLOOKUP($EG45,Data!$B:$CP,Daily!GX$10,0)+VLOOKUP($IF45,Data!$B:$CP,Daily!KW$10,0))/(VLOOKUP($EG43,Data!$B:$CP,Daily!GX$10,0)+VLOOKUP($IF43,Data!$B:$CP,Daily!KW$10,0))</f>
        <v>9.4516748453168334E-2</v>
      </c>
      <c r="CZ45" s="12">
        <f>(VLOOKUP($EG45,Data!$B:$CP,Daily!GY$10,0)+VLOOKUP($IF45,Data!$B:$CP,Daily!KX$10,0))/(VLOOKUP($EG43,Data!$B:$CP,Daily!GY$10,0)+VLOOKUP($IF43,Data!$B:$CP,Daily!KX$10,0))</f>
        <v>9.0929808568824072E-2</v>
      </c>
      <c r="DA45" s="12">
        <f>(VLOOKUP($EG45,Data!$B:$CP,Daily!GZ$10,0)+VLOOKUP($IF45,Data!$B:$CP,Daily!KY$10,0))/(VLOOKUP($EG43,Data!$B:$CP,Daily!GZ$10,0)+VLOOKUP($IF43,Data!$B:$CP,Daily!KY$10,0))</f>
        <v>9.3580470162748647E-2</v>
      </c>
      <c r="DB45" s="12">
        <f>(VLOOKUP($EG45,Data!$B:$CP,Daily!HA$10,0)+VLOOKUP($IF45,Data!$B:$CP,Daily!KZ$10,0))/(VLOOKUP($EG43,Data!$B:$CP,Daily!HA$10,0)+VLOOKUP($IF43,Data!$B:$CP,Daily!KZ$10,0))</f>
        <v>8.7985059140900601E-2</v>
      </c>
      <c r="DC45" s="12">
        <f>(VLOOKUP($EG45,Data!$B:$CP,Daily!HB$10,0)+VLOOKUP($IF45,Data!$B:$CP,Daily!LA$10,0))/(VLOOKUP($EG43,Data!$B:$CP,Daily!HB$10,0)+VLOOKUP($IF43,Data!$B:$CP,Daily!LA$10,0))</f>
        <v>8.5415332052103346E-2</v>
      </c>
      <c r="DD45" s="12">
        <f>(VLOOKUP($EG45,Data!$B:$CP,Daily!HC$10,0)+VLOOKUP($IF45,Data!$B:$CP,Daily!LB$10,0))/(VLOOKUP($EG43,Data!$B:$CP,Daily!HC$10,0)+VLOOKUP($IF43,Data!$B:$CP,Daily!LB$10,0))</f>
        <v>9.1899070385126166E-2</v>
      </c>
      <c r="DE45" s="12">
        <f>(VLOOKUP($EG45,Data!$B:$CP,Daily!HD$10,0)+VLOOKUP($IF45,Data!$B:$CP,Daily!LC$10,0))/(VLOOKUP($EG43,Data!$B:$CP,Daily!HD$10,0)+VLOOKUP($IF43,Data!$B:$CP,Daily!LC$10,0))</f>
        <v>0.10163043478260869</v>
      </c>
      <c r="DF45" s="12">
        <f>(VLOOKUP($EG45,Data!$B:$CP,Daily!HE$10,0)+VLOOKUP($IF45,Data!$B:$CP,Daily!LD$10,0))/(VLOOKUP($EG43,Data!$B:$CP,Daily!HE$10,0)+VLOOKUP($IF43,Data!$B:$CP,Daily!LD$10,0))</f>
        <v>0.10825318720644152</v>
      </c>
      <c r="DG45" s="12">
        <f>(VLOOKUP($EG45,Data!$B:$CP,Daily!HF$10,0)+VLOOKUP($IF45,Data!$B:$CP,Daily!LE$10,0))/(VLOOKUP($EG43,Data!$B:$CP,Daily!HF$10,0)+VLOOKUP($IF43,Data!$B:$CP,Daily!LE$10,0))</f>
        <v>9.954965631666271E-2</v>
      </c>
      <c r="DH45" s="12">
        <f>(VLOOKUP($EG45,Data!$B:$CP,Daily!HG$10,0)+VLOOKUP($IF45,Data!$B:$CP,Daily!LF$10,0))/(VLOOKUP($EG43,Data!$B:$CP,Daily!HG$10,0)+VLOOKUP($IF43,Data!$B:$CP,Daily!LF$10,0))</f>
        <v>9.0009425070688029E-2</v>
      </c>
      <c r="DI45" s="12">
        <f>(VLOOKUP($EG45,Data!$B:$CP,Daily!HH$10,0)+VLOOKUP($IF45,Data!$B:$CP,Daily!LG$10,0))/(VLOOKUP($EG43,Data!$B:$CP,Daily!HH$10,0)+VLOOKUP($IF43,Data!$B:$CP,Daily!LG$10,0))</f>
        <v>8.0190723883831819E-2</v>
      </c>
      <c r="DJ45" s="12">
        <f>(VLOOKUP($EG45,Data!$B:$CP,Daily!HI$10,0)+VLOOKUP($IF45,Data!$B:$CP,Daily!LH$10,0))/(VLOOKUP($EG43,Data!$B:$CP,Daily!HI$10,0)+VLOOKUP($IF43,Data!$B:$CP,Daily!LH$10,0))</f>
        <v>7.847038019451813E-2</v>
      </c>
      <c r="DK45" s="12">
        <f>(VLOOKUP($EG45,Data!$B:$CP,Daily!HJ$10,0)+VLOOKUP($IF45,Data!$B:$CP,Daily!LI$10,0))/(VLOOKUP($EG43,Data!$B:$CP,Daily!HJ$10,0)+VLOOKUP($IF43,Data!$B:$CP,Daily!LI$10,0))</f>
        <v>8.5999412973290279E-2</v>
      </c>
      <c r="DL45" s="12">
        <f>(VLOOKUP($EG45,Data!$B:$CP,Daily!HK$10,0)+VLOOKUP($IF45,Data!$B:$CP,Daily!LJ$10,0))/(VLOOKUP($EG43,Data!$B:$CP,Daily!HK$10,0)+VLOOKUP($IF43,Data!$B:$CP,Daily!LJ$10,0))</f>
        <v>8.6627417998317913E-2</v>
      </c>
      <c r="DM45" s="12">
        <f>(VLOOKUP($EG45,Data!$B:$CP,Daily!HL$10,0)+VLOOKUP($IF45,Data!$B:$CP,Daily!LK$10,0))/(VLOOKUP($EG43,Data!$B:$CP,Daily!HL$10,0)+VLOOKUP($IF43,Data!$B:$CP,Daily!LK$10,0))</f>
        <v>9.5799066459213156E-2</v>
      </c>
      <c r="DN45" s="12">
        <f>(VLOOKUP($EG45,Data!$B:$CP,Daily!HM$10,0)+VLOOKUP($IF45,Data!$B:$CP,Daily!LL$10,0))/(VLOOKUP($EG43,Data!$B:$CP,Daily!HM$10,0)+VLOOKUP($IF43,Data!$B:$CP,Daily!LL$10,0))</f>
        <v>0.1002031144211239</v>
      </c>
      <c r="DO45" s="12">
        <f>(VLOOKUP($EG45,Data!$B:$CP,Daily!HN$10,0)+VLOOKUP($IF45,Data!$B:$CP,Daily!LM$10,0))/(VLOOKUP($EG43,Data!$B:$CP,Daily!HN$10,0)+VLOOKUP($IF43,Data!$B:$CP,Daily!LM$10,0))</f>
        <v>8.9439655172413798E-2</v>
      </c>
      <c r="DP45" s="12">
        <f>(VLOOKUP($EG45,Data!$B:$CP,Daily!HO$10,0)+VLOOKUP($IF45,Data!$B:$CP,Daily!LN$10,0))/(VLOOKUP($EG43,Data!$B:$CP,Daily!HO$10,0)+VLOOKUP($IF43,Data!$B:$CP,Daily!LN$10,0))</f>
        <v>6.3721325403568396E-2</v>
      </c>
      <c r="DQ45" s="12">
        <f>(VLOOKUP($EG45,Data!$B:$CP,Daily!HP$10,0)+VLOOKUP($IF45,Data!$B:$CP,Daily!LO$10,0))/(VLOOKUP($EG43,Data!$B:$CP,Daily!HP$10,0)+VLOOKUP($IF43,Data!$B:$CP,Daily!LO$10,0))</f>
        <v>7.6119749361800881E-2</v>
      </c>
      <c r="DR45" s="12">
        <f>(VLOOKUP($EG45,Data!$B:$CP,Daily!HQ$10,0)+VLOOKUP($IF45,Data!$B:$CP,Daily!LP$10,0))/(VLOOKUP($EG43,Data!$B:$CP,Daily!HQ$10,0)+VLOOKUP($IF43,Data!$B:$CP,Daily!LP$10,0))</f>
        <v>9.3094772155437516E-2</v>
      </c>
      <c r="DS45" s="12">
        <f>(VLOOKUP($EG45,Data!$B:$CP,Daily!HR$10,0)+VLOOKUP($IF45,Data!$B:$CP,Daily!LQ$10,0))/(VLOOKUP($EG43,Data!$B:$CP,Daily!HR$10,0)+VLOOKUP($IF43,Data!$B:$CP,Daily!LQ$10,0))</f>
        <v>0.10673234811165845</v>
      </c>
      <c r="DT45" s="12">
        <f>(VLOOKUP($EG45,Data!$B:$CP,Daily!HS$10,0)+VLOOKUP($IF45,Data!$B:$CP,Daily!LR$10,0))/(VLOOKUP($EG43,Data!$B:$CP,Daily!HS$10,0)+VLOOKUP($IF43,Data!$B:$CP,Daily!LR$10,0))</f>
        <v>9.6451319381255687E-2</v>
      </c>
      <c r="DU45" s="12">
        <f>(VLOOKUP($EG45,Data!$B:$CP,Daily!HT$10,0)+VLOOKUP($IF45,Data!$B:$CP,Daily!LS$10,0))/(VLOOKUP($EG43,Data!$B:$CP,Daily!HT$10,0)+VLOOKUP($IF43,Data!$B:$CP,Daily!LS$10,0))</f>
        <v>9.4404789316140922E-2</v>
      </c>
      <c r="DV45" s="14"/>
      <c r="DW45" s="12">
        <f t="shared" si="259"/>
        <v>8.3037074657186391E-2</v>
      </c>
      <c r="DX45" s="12">
        <f t="shared" si="260"/>
        <v>9.5150720838794237E-2</v>
      </c>
      <c r="DY45" s="12">
        <f t="shared" si="390"/>
        <v>1.2113646181607846E-2</v>
      </c>
      <c r="DZ45" s="12">
        <f t="shared" si="391"/>
        <v>0.10423595547500011</v>
      </c>
      <c r="EA45" s="12">
        <f t="shared" si="392"/>
        <v>7.3951840020980514E-2</v>
      </c>
      <c r="EB45" s="14"/>
      <c r="EC45" s="12">
        <f t="shared" si="393"/>
        <v>9.2082751269499056E-3</v>
      </c>
      <c r="ED45" s="12">
        <f>SUMPRODUCT(DN45:DT45,DN$43:DT$43)/SUM(DN$43:DT$43)</f>
        <v>9.0968077768467728E-2</v>
      </c>
      <c r="EE45" s="12">
        <f>SUMPRODUCT(CR45:DT45,CR$43:DT$43)/SUM(CR$43:DT$43)</f>
        <v>8.9660357572247634E-2</v>
      </c>
      <c r="EF45" s="1"/>
      <c r="EG45" s="7" t="s">
        <v>393</v>
      </c>
      <c r="EH45" s="7" t="s">
        <v>34</v>
      </c>
      <c r="EI45" s="12">
        <f>IFERROR(VLOOKUP($EG45,Data!$B:$CP,Daily!EI$10,0)/VLOOKUP($EG43,Data!$B:$CP,Daily!EI$10,0),0)</f>
        <v>7.5115817339510255E-2</v>
      </c>
      <c r="EJ45" s="12">
        <f>IFERROR(VLOOKUP($EG45,Data!$B:$CP,Daily!EJ$10,0)/VLOOKUP($EG43,Data!$B:$CP,Daily!EJ$10,0),0)</f>
        <v>7.8929986789960369E-2</v>
      </c>
      <c r="EK45" s="12">
        <f>IFERROR(VLOOKUP($EG45,Data!$B:$CP,Daily!EK$10,0)/VLOOKUP($EG43,Data!$B:$CP,Daily!EK$10,0),0)</f>
        <v>7.6332794830371573E-2</v>
      </c>
      <c r="EL45" s="12">
        <f>IFERROR(VLOOKUP($EG45,Data!$B:$CP,Daily!EL$10,0)/VLOOKUP($EG43,Data!$B:$CP,Daily!EL$10,0),0)</f>
        <v>8.4245998315080034E-2</v>
      </c>
      <c r="EM45" s="12">
        <f>IFERROR(VLOOKUP($EG45,Data!$B:$CP,Daily!EM$10,0)/VLOOKUP($EG43,Data!$B:$CP,Daily!EM$10,0),0)</f>
        <v>8.9349535382416009E-2</v>
      </c>
      <c r="EN45" s="12">
        <f>IFERROR(VLOOKUP($EG45,Data!$B:$CP,Daily!EN$10,0)/VLOOKUP($EG43,Data!$B:$CP,Daily!EN$10,0),0)</f>
        <v>8.8665710186513633E-2</v>
      </c>
      <c r="EO45" s="12">
        <f>IFERROR(VLOOKUP($EG45,Data!$B:$CP,Daily!EO$10,0)/VLOOKUP($EG43,Data!$B:$CP,Daily!EO$10,0),0)</f>
        <v>8.927599346761024E-2</v>
      </c>
      <c r="EP45" s="12">
        <f>IFERROR(VLOOKUP($EG45,Data!$B:$CP,Daily!EP$10,0)/VLOOKUP($EG43,Data!$B:$CP,Daily!EP$10,0),0)</f>
        <v>7.5306479859894915E-2</v>
      </c>
      <c r="EQ45" s="12">
        <f>IFERROR(VLOOKUP($EG45,Data!$B:$CP,Daily!EQ$10,0)/VLOOKUP($EG43,Data!$B:$CP,Daily!EQ$10,0),0)</f>
        <v>8.4599266631744371E-2</v>
      </c>
      <c r="ER45" s="12">
        <f>IFERROR(VLOOKUP($EG45,Data!$B:$CP,Daily!ER$10,0)/VLOOKUP($EG43,Data!$B:$CP,Daily!ER$10,0),0)</f>
        <v>7.3875361122575325E-2</v>
      </c>
      <c r="ES45" s="12">
        <f>IFERROR(VLOOKUP($EG45,Data!$B:$CP,Daily!ES$10,0)/VLOOKUP($EG43,Data!$B:$CP,Daily!ES$10,0),0)</f>
        <v>8.9773614363778301E-2</v>
      </c>
      <c r="ET45" s="12">
        <f>IFERROR(VLOOKUP($EG45,Data!$B:$CP,Daily!ET$10,0)/VLOOKUP($EG43,Data!$B:$CP,Daily!ET$10,0),0)</f>
        <v>0.1003907424105801</v>
      </c>
      <c r="EU45" s="12">
        <f>IFERROR(VLOOKUP($EG45,Data!$B:$CP,Daily!EU$10,0)/VLOOKUP($EG43,Data!$B:$CP,Daily!EU$10,0),0)</f>
        <v>9.5448798988621991E-2</v>
      </c>
      <c r="EV45" s="12">
        <f>IFERROR(VLOOKUP($EG45,Data!$B:$CP,Daily!EV$10,0)/VLOOKUP($EG43,Data!$B:$CP,Daily!EV$10,0),0)</f>
        <v>9.8304020100502515E-2</v>
      </c>
      <c r="EW45" s="12">
        <f>IFERROR(VLOOKUP($EG45,Data!$B:$CP,Daily!EW$10,0)/VLOOKUP($EG43,Data!$B:$CP,Daily!EW$10,0),0)</f>
        <v>8.4680025856496449E-2</v>
      </c>
      <c r="EX45" s="12">
        <f>IFERROR(VLOOKUP($EG45,Data!$B:$CP,Daily!EX$10,0)/VLOOKUP($EG43,Data!$B:$CP,Daily!EX$10,0),0)</f>
        <v>8.35214446952596E-2</v>
      </c>
      <c r="EY45" s="12">
        <f>IFERROR(VLOOKUP($EG45,Data!$B:$CP,Daily!EY$10,0)/VLOOKUP($EG43,Data!$B:$CP,Daily!EY$10,0),0)</f>
        <v>9.4759825327510913E-2</v>
      </c>
      <c r="EZ45" s="12">
        <f>IFERROR(VLOOKUP($EG45,Data!$B:$CP,Daily!EZ$10,0)/VLOOKUP($EG43,Data!$B:$CP,Daily!EZ$10,0),0)</f>
        <v>9.5275903136165144E-2</v>
      </c>
      <c r="FA45" s="12">
        <f>IFERROR(VLOOKUP($EG45,Data!$B:$CP,Daily!FA$10,0)/VLOOKUP($EG43,Data!$B:$CP,Daily!FA$10,0),0)</f>
        <v>9.9966788442377941E-2</v>
      </c>
      <c r="FB45" s="12">
        <f>IFERROR(VLOOKUP($EG45,Data!$B:$CP,Daily!FB$10,0)/VLOOKUP($EG43,Data!$B:$CP,Daily!FB$10,0),0)</f>
        <v>9.6218771100607697E-2</v>
      </c>
      <c r="FC45" s="12">
        <f>IFERROR(VLOOKUP($EG45,Data!$B:$CP,Daily!FC$10,0)/VLOOKUP($EG43,Data!$B:$CP,Daily!FC$10,0),0)</f>
        <v>8.5868830290736983E-2</v>
      </c>
      <c r="FD45" s="12">
        <f>IFERROR(VLOOKUP($EG45,Data!$B:$CP,Daily!FD$10,0)/VLOOKUP($EG43,Data!$B:$CP,Daily!FD$10,0),0)</f>
        <v>8.6115992970123026E-2</v>
      </c>
      <c r="FE45" s="12">
        <f>IFERROR(VLOOKUP($EG45,Data!$B:$CP,Daily!FE$10,0)/VLOOKUP($EG43,Data!$B:$CP,Daily!FE$10,0),0)</f>
        <v>9.4466936572199733E-2</v>
      </c>
      <c r="FF45" s="12">
        <f>IFERROR(VLOOKUP($EG45,Data!$B:$CP,Daily!FF$10,0)/VLOOKUP($EG43,Data!$B:$CP,Daily!FF$10,0),0)</f>
        <v>8.6026399635867085E-2</v>
      </c>
      <c r="FG45" s="12">
        <f>IFERROR(VLOOKUP($EG45,Data!$B:$CP,Daily!FG$10,0)/VLOOKUP($EG43,Data!$B:$CP,Daily!FG$10,0),0)</f>
        <v>9.3583980384143853E-2</v>
      </c>
      <c r="FH45" s="12">
        <f>IFERROR(VLOOKUP($EG45,Data!$B:$CP,Daily!FH$10,0)/VLOOKUP($EG43,Data!$B:$CP,Daily!FH$10,0),0)</f>
        <v>9.903301100366789E-2</v>
      </c>
      <c r="FI45" s="12">
        <f>IFERROR(VLOOKUP($EG45,Data!$B:$CP,Daily!FI$10,0)/VLOOKUP($EG43,Data!$B:$CP,Daily!FI$10,0),0)</f>
        <v>0.101360103626943</v>
      </c>
      <c r="FJ45" s="12">
        <f>IFERROR(VLOOKUP($EG45,Data!$B:$CP,Daily!FJ$10,0)/VLOOKUP($EG43,Data!$B:$CP,Daily!FJ$10,0),0)</f>
        <v>8.4443000974342319E-2</v>
      </c>
      <c r="FK45" s="12">
        <f>IFERROR(VLOOKUP($EG45,Data!$B:$CP,Daily!FK$10,0)/VLOOKUP($EG43,Data!$B:$CP,Daily!FK$10,0),0)</f>
        <v>9.5851216022889846E-2</v>
      </c>
      <c r="FL45" s="12">
        <f>IFERROR(VLOOKUP($EG45,Data!$B:$CP,Daily!FL$10,0)/VLOOKUP($EG43,Data!$B:$CP,Daily!FL$10,0),0)</f>
        <v>8.659861705630556E-2</v>
      </c>
      <c r="FM45" s="12">
        <f>IFERROR(VLOOKUP($EG45,Data!$B:$CP,Daily!FM$10,0)/VLOOKUP($EG43,Data!$B:$CP,Daily!FM$10,0),0)</f>
        <v>8.4283387622149833E-2</v>
      </c>
      <c r="FN45" s="12">
        <f>IFERROR(VLOOKUP($EG45,Data!$B:$CP,Daily!FN$10,0)/VLOOKUP($EG43,Data!$B:$CP,Daily!FN$10,0),0)</f>
        <v>8.0861438439658678E-2</v>
      </c>
      <c r="FO45" s="12">
        <f>IFERROR(VLOOKUP($EG45,Data!$B:$CP,Daily!FO$10,0)/VLOOKUP($EG43,Data!$B:$CP,Daily!FO$10,0),0)</f>
        <v>9.634551495016612E-2</v>
      </c>
      <c r="FP45" s="12">
        <f>IFERROR(VLOOKUP($EG45,Data!$B:$CP,Daily!FP$10,0)/VLOOKUP($EG43,Data!$B:$CP,Daily!FP$10,0),0)</f>
        <v>8.4472804618656944E-2</v>
      </c>
      <c r="FQ45" s="12">
        <f>IFERROR(VLOOKUP($EG45,Data!$B:$CP,Daily!FQ$10,0)/VLOOKUP($EG43,Data!$B:$CP,Daily!FQ$10,0),0)</f>
        <v>8.9105581708137191E-2</v>
      </c>
      <c r="FR45" s="12">
        <f>IFERROR(VLOOKUP($EG45,Data!$B:$CP,Daily!FR$10,0)/VLOOKUP($EG43,Data!$B:$CP,Daily!FR$10,0),0)</f>
        <v>9.7893800059329572E-2</v>
      </c>
      <c r="FS45" s="12">
        <f>IFERROR(VLOOKUP($EG45,Data!$B:$CP,Daily!FS$10,0)/VLOOKUP($EG43,Data!$B:$CP,Daily!FS$10,0),0)</f>
        <v>0.10085773439810707</v>
      </c>
      <c r="FT45" s="12">
        <f>IFERROR(VLOOKUP($EG45,Data!$B:$CP,Daily!FT$10,0)/VLOOKUP($EG43,Data!$B:$CP,Daily!FT$10,0),0)</f>
        <v>0.10524385771910524</v>
      </c>
      <c r="FU45" s="12">
        <f>IFERROR(VLOOKUP($EG45,Data!$B:$CP,Daily!FU$10,0)/VLOOKUP($EG43,Data!$B:$CP,Daily!FU$10,0),0)</f>
        <v>0.10464201416207711</v>
      </c>
      <c r="FV45" s="12">
        <f>IFERROR(VLOOKUP($EG45,Data!$B:$CP,Daily!FV$10,0)/VLOOKUP($EG43,Data!$B:$CP,Daily!FV$10,0),0)</f>
        <v>0.10810810810810811</v>
      </c>
      <c r="FW45" s="12">
        <f>IFERROR(VLOOKUP($EG45,Data!$B:$CP,Daily!FW$10,0)/VLOOKUP($EG43,Data!$B:$CP,Daily!FW$10,0),0)</f>
        <v>9.3861643390711264E-2</v>
      </c>
      <c r="FX45" s="12">
        <f>IFERROR(VLOOKUP($EG45,Data!$B:$CP,Daily!FX$10,0)/VLOOKUP($EG43,Data!$B:$CP,Daily!FX$10,0),0)</f>
        <v>8.2586427656850189E-2</v>
      </c>
      <c r="FY45" s="12">
        <f>IFERROR(VLOOKUP($EG45,Data!$B:$CP,Daily!FY$10,0)/VLOOKUP($EG43,Data!$B:$CP,Daily!FY$10,0),0)</f>
        <v>9.6314648497986988E-2</v>
      </c>
      <c r="FZ45" s="12">
        <f>IFERROR(VLOOKUP($EG45,Data!$B:$CP,Daily!FZ$10,0)/VLOOKUP($EG43,Data!$B:$CP,Daily!FZ$10,0),0)</f>
        <v>9.2170465807730431E-2</v>
      </c>
      <c r="GA45" s="12">
        <f>IFERROR(VLOOKUP($EG45,Data!$B:$CP,Daily!GA$10,0)/VLOOKUP($EG43,Data!$B:$CP,Daily!GA$10,0),0)</f>
        <v>9.4049105285060344E-2</v>
      </c>
      <c r="GB45" s="12">
        <f>IFERROR(VLOOKUP($EG45,Data!$B:$CP,Daily!GB$10,0)/VLOOKUP($EG43,Data!$B:$CP,Daily!GB$10,0),0)</f>
        <v>0.10052447552447552</v>
      </c>
      <c r="GC45" s="12">
        <f>IFERROR(VLOOKUP($EG45,Data!$B:$CP,Daily!GC$10,0)/VLOOKUP($EG43,Data!$B:$CP,Daily!GC$10,0),0)</f>
        <v>9.5208845208845205E-2</v>
      </c>
      <c r="GD45" s="12">
        <f>IFERROR(VLOOKUP($EG45,Data!$B:$CP,Daily!GD$10,0)/VLOOKUP($EG43,Data!$B:$CP,Daily!GD$10,0),0)</f>
        <v>0.11012782694198624</v>
      </c>
      <c r="GE45" s="12">
        <f>IFERROR(VLOOKUP($EG45,Data!$B:$CP,Daily!GE$10,0)/VLOOKUP($EG43,Data!$B:$CP,Daily!GE$10,0),0)</f>
        <v>9.0415335463258792E-2</v>
      </c>
      <c r="GF45" s="12">
        <f>IFERROR(VLOOKUP($EG45,Data!$B:$CP,Daily!GF$10,0)/VLOOKUP($EG43,Data!$B:$CP,Daily!GF$10,0),0)</f>
        <v>9.3930145812139709E-2</v>
      </c>
      <c r="GG45" s="12">
        <f>IFERROR(VLOOKUP($EG45,Data!$B:$CP,Daily!GG$10,0)/VLOOKUP($EG43,Data!$B:$CP,Daily!GG$10,0),0)</f>
        <v>8.4678747940691926E-2</v>
      </c>
      <c r="GH45" s="12">
        <f>IFERROR(VLOOKUP($EG45,Data!$B:$CP,Daily!GH$10,0)/VLOOKUP($EG43,Data!$B:$CP,Daily!GH$10,0),0)</f>
        <v>9.0499590499590499E-2</v>
      </c>
      <c r="GI45" s="12">
        <f>IFERROR(VLOOKUP($EG45,Data!$B:$CP,Daily!GI$10,0)/VLOOKUP($EG43,Data!$B:$CP,Daily!GI$10,0),0)</f>
        <v>9.686495176848875E-2</v>
      </c>
      <c r="GJ45" s="12">
        <f>IFERROR(VLOOKUP($EG45,Data!$B:$CP,Daily!GJ$10,0)/VLOOKUP($EG43,Data!$B:$CP,Daily!GJ$10,0),0)</f>
        <v>0.10397158540523087</v>
      </c>
      <c r="GK45" s="12">
        <f>IFERROR(VLOOKUP($EG45,Data!$B:$CP,Daily!GK$10,0)/VLOOKUP($EG43,Data!$B:$CP,Daily!GK$10,0),0)</f>
        <v>8.5149178679182036E-2</v>
      </c>
      <c r="GL45" s="12">
        <f>IFERROR(VLOOKUP($EG45,Data!$B:$CP,Daily!GL$10,0)/VLOOKUP($EG43,Data!$B:$CP,Daily!GL$10,0),0)</f>
        <v>9.0938722294654495E-2</v>
      </c>
      <c r="GM45" s="12">
        <f>IFERROR(VLOOKUP($EG45,Data!$B:$CP,Daily!GM$10,0)/VLOOKUP($EG43,Data!$B:$CP,Daily!GM$10,0),0)</f>
        <v>0.10111576011157601</v>
      </c>
      <c r="GN45" s="12">
        <f>IFERROR(VLOOKUP($EG45,Data!$B:$CP,Daily!GN$10,0)/VLOOKUP($EG43,Data!$B:$CP,Daily!GN$10,0),0)</f>
        <v>7.441860465116279E-2</v>
      </c>
      <c r="GO45" s="12">
        <f>IFERROR(VLOOKUP($EG45,Data!$B:$CP,Daily!GO$10,0)/VLOOKUP($EG43,Data!$B:$CP,Daily!GO$10,0),0)</f>
        <v>9.1841283994650025E-2</v>
      </c>
      <c r="GP45" s="12">
        <f>IFERROR(VLOOKUP($EG45,Data!$B:$CP,Daily!GP$10,0)/VLOOKUP($EG43,Data!$B:$CP,Daily!GP$10,0),0)</f>
        <v>7.1537290715372903E-2</v>
      </c>
      <c r="GQ45" s="12">
        <f>IFERROR(VLOOKUP($EG45,Data!$B:$CP,Daily!GQ$10,0)/VLOOKUP($EG43,Data!$B:$CP,Daily!GQ$10,0),0)</f>
        <v>7.0719110051648784E-2</v>
      </c>
      <c r="GR45" s="12">
        <f>IFERROR(VLOOKUP($EG45,Data!$B:$CP,Daily!GR$10,0)/VLOOKUP($EG43,Data!$B:$CP,Daily!GR$10,0),0)</f>
        <v>9.5402696163152431E-2</v>
      </c>
      <c r="GS45" s="12">
        <f>IFERROR(VLOOKUP($EG45,Data!$B:$CP,Daily!GS$10,0)/VLOOKUP($EG43,Data!$B:$CP,Daily!GS$10,0),0)</f>
        <v>8.5309617918313568E-2</v>
      </c>
      <c r="GT45" s="12">
        <f>IFERROR(VLOOKUP($EG45,Data!$B:$CP,Daily!GT$10,0)/VLOOKUP($EG43,Data!$B:$CP,Daily!GT$10,0),0)</f>
        <v>8.7525844245348039E-2</v>
      </c>
      <c r="GU45" s="12">
        <f>IFERROR(VLOOKUP($EG45,Data!$B:$CP,Daily!GU$10,0)/VLOOKUP($EG43,Data!$B:$CP,Daily!GU$10,0),0)</f>
        <v>7.3449920508744035E-2</v>
      </c>
      <c r="GV45" s="12">
        <f>IFERROR(VLOOKUP($EG45,Data!$B:$CP,Daily!GV$10,0)/VLOOKUP($EG43,Data!$B:$CP,Daily!GV$10,0),0)</f>
        <v>8.3087149187592316E-2</v>
      </c>
      <c r="GW45" s="12">
        <f>IFERROR(VLOOKUP($EG45,Data!$B:$CP,Daily!GW$10,0)/VLOOKUP($EG43,Data!$B:$CP,Daily!GW$10,0),0)</f>
        <v>8.0773606370875994E-2</v>
      </c>
      <c r="GX45" s="12">
        <f>IFERROR(VLOOKUP($EG45,Data!$B:$CP,Daily!GX$10,0)/VLOOKUP($EG43,Data!$B:$CP,Daily!GX$10,0),0)</f>
        <v>9.7783572359843543E-2</v>
      </c>
      <c r="GY45" s="12">
        <f>IFERROR(VLOOKUP($EG45,Data!$B:$CP,Daily!GY$10,0)/VLOOKUP($EG43,Data!$B:$CP,Daily!GY$10,0),0)</f>
        <v>9.6818337324666437E-2</v>
      </c>
      <c r="GZ45" s="12">
        <f>IFERROR(VLOOKUP($EG45,Data!$B:$CP,Daily!GZ$10,0)/VLOOKUP($EG43,Data!$B:$CP,Daily!GZ$10,0),0)</f>
        <v>9.4603825136612016E-2</v>
      </c>
      <c r="HA45" s="12">
        <f>IFERROR(VLOOKUP($EG45,Data!$B:$CP,Daily!HA$10,0)/VLOOKUP($EG43,Data!$B:$CP,Daily!HA$10,0),0)</f>
        <v>8.6206896551724144E-2</v>
      </c>
      <c r="HB45" s="12">
        <f>IFERROR(VLOOKUP($EG45,Data!$B:$CP,Daily!HB$10,0)/VLOOKUP($EG43,Data!$B:$CP,Daily!HB$10,0),0)</f>
        <v>8.7968952134540757E-2</v>
      </c>
      <c r="HC45" s="12">
        <f>IFERROR(VLOOKUP($EG45,Data!$B:$CP,Daily!HC$10,0)/VLOOKUP($EG43,Data!$B:$CP,Daily!HC$10,0),0)</f>
        <v>9.1532258064516134E-2</v>
      </c>
      <c r="HD45" s="12">
        <f>IFERROR(VLOOKUP($EG45,Data!$B:$CP,Daily!HD$10,0)/VLOOKUP($EG43,Data!$B:$CP,Daily!HD$10,0),0)</f>
        <v>0.10634028892455859</v>
      </c>
      <c r="HE45" s="12">
        <f>IFERROR(VLOOKUP($EG45,Data!$B:$CP,Daily!HE$10,0)/VLOOKUP($EG43,Data!$B:$CP,Daily!HE$10,0),0)</f>
        <v>0.11221779548472775</v>
      </c>
      <c r="HF45" s="12">
        <f>IFERROR(VLOOKUP($EG45,Data!$B:$CP,Daily!HF$10,0)/VLOOKUP($EG43,Data!$B:$CP,Daily!HF$10,0),0)</f>
        <v>9.6875000000000003E-2</v>
      </c>
      <c r="HG45" s="12">
        <f>IFERROR(VLOOKUP($EG45,Data!$B:$CP,Daily!HG$10,0)/VLOOKUP($EG43,Data!$B:$CP,Daily!HG$10,0),0)</f>
        <v>9.2286016202888344E-2</v>
      </c>
      <c r="HH45" s="12">
        <f>IFERROR(VLOOKUP($EG45,Data!$B:$CP,Daily!HH$10,0)/VLOOKUP($EG43,Data!$B:$CP,Daily!HH$10,0),0)</f>
        <v>8.2047915982934039E-2</v>
      </c>
      <c r="HI45" s="12">
        <f>IFERROR(VLOOKUP($EG45,Data!$B:$CP,Daily!HI$10,0)/VLOOKUP($EG43,Data!$B:$CP,Daily!HI$10,0),0)</f>
        <v>7.8817733990147784E-2</v>
      </c>
      <c r="HJ45" s="12">
        <f>IFERROR(VLOOKUP($EG45,Data!$B:$CP,Daily!HJ$10,0)/VLOOKUP($EG43,Data!$B:$CP,Daily!HJ$10,0),0)</f>
        <v>8.7695749440715884E-2</v>
      </c>
      <c r="HK45" s="12">
        <f>IFERROR(VLOOKUP($EG45,Data!$B:$CP,Daily!HK$10,0)/VLOOKUP($EG43,Data!$B:$CP,Daily!HK$10,0),0)</f>
        <v>8.6736842105263154E-2</v>
      </c>
      <c r="HL45" s="12">
        <f>IFERROR(VLOOKUP($EG45,Data!$B:$CP,Daily!HL$10,0)/VLOOKUP($EG43,Data!$B:$CP,Daily!HL$10,0),0)</f>
        <v>0.10066225165562914</v>
      </c>
      <c r="HM45" s="12">
        <f>IFERROR(VLOOKUP($EG45,Data!$B:$CP,Daily!HM$10,0)/VLOOKUP($EG43,Data!$B:$CP,Daily!HM$10,0),0)</f>
        <v>0.10152801358234295</v>
      </c>
      <c r="HN45" s="12">
        <f>IFERROR(VLOOKUP($EG45,Data!$B:$CP,Daily!HN$10,0)/VLOOKUP($EG43,Data!$B:$CP,Daily!HN$10,0),0)</f>
        <v>8.4556477345245698E-2</v>
      </c>
      <c r="HO45" s="12">
        <f>IFERROR(VLOOKUP($EG45,Data!$B:$CP,Daily!HO$10,0)/VLOOKUP($EG43,Data!$B:$CP,Daily!HO$10,0),0)</f>
        <v>6.4264003473729917E-2</v>
      </c>
      <c r="HP45" s="12">
        <f>IFERROR(VLOOKUP($EG45,Data!$B:$CP,Daily!HP$10,0)/VLOOKUP($EG43,Data!$B:$CP,Daily!HP$10,0),0)</f>
        <v>8.1321022727272721E-2</v>
      </c>
      <c r="HQ45" s="12">
        <f>IFERROR(VLOOKUP($EG45,Data!$B:$CP,Daily!HQ$10,0)/VLOOKUP($EG43,Data!$B:$CP,Daily!HQ$10,0),0)</f>
        <v>9.2701342281879193E-2</v>
      </c>
      <c r="HR45" s="12">
        <f>IFERROR(VLOOKUP($EG45,Data!$B:$CP,Daily!HR$10,0)/VLOOKUP($EG43,Data!$B:$CP,Daily!HR$10,0),0)</f>
        <v>0.10420841683366733</v>
      </c>
      <c r="HS45" s="12">
        <f>IFERROR(VLOOKUP($EG45,Data!$B:$CP,Daily!HS$10,0)/VLOOKUP($EG43,Data!$B:$CP,Daily!HS$10,0),0)</f>
        <v>9.8752949106841931E-2</v>
      </c>
      <c r="HT45" s="12">
        <f>IFERROR(VLOOKUP($EG45,Data!$B:$CP,Daily!HT$10,0)/VLOOKUP($EG43,Data!$B:$CP,Daily!HT$10,0),0)</f>
        <v>9.6173383000338633E-2</v>
      </c>
      <c r="HU45" s="13"/>
      <c r="HV45" s="40">
        <f t="shared" si="262"/>
        <v>8.4556477345245698E-2</v>
      </c>
      <c r="HW45" s="40">
        <f t="shared" si="263"/>
        <v>9.686495176848875E-2</v>
      </c>
      <c r="HX45" s="40">
        <f t="shared" si="394"/>
        <v>1.2308474423243052E-2</v>
      </c>
      <c r="HY45" s="40">
        <f t="shared" si="395"/>
        <v>0.10609630758592103</v>
      </c>
      <c r="HZ45" s="40">
        <f t="shared" si="396"/>
        <v>7.5325121527813413E-2</v>
      </c>
      <c r="IA45" s="43"/>
      <c r="IB45" s="12">
        <f t="shared" si="397"/>
        <v>1.0035006783993461E-2</v>
      </c>
      <c r="IC45" s="12">
        <f>SUMPRODUCT(HM45:HS45,HM$43:HS$43)/SUM(HM$43:HS$43)</f>
        <v>9.1114538756531041E-2</v>
      </c>
      <c r="ID45" s="12">
        <f>SUMPRODUCT(GQ45:HS45,GQ$43:HS$43)/SUM(GQ$43:HS$43)</f>
        <v>9.0647608363761831E-2</v>
      </c>
      <c r="IE45" s="1"/>
      <c r="IF45" s="7" t="s">
        <v>394</v>
      </c>
      <c r="IG45" s="7" t="s">
        <v>34</v>
      </c>
      <c r="IH45" s="12">
        <f>VLOOKUP($IF45,Data!$B:$CP,Daily!IH$10,0)/VLOOKUP($IF43,Data!$B:$CP,Daily!IH$10,0)</f>
        <v>7.0209973753280835E-2</v>
      </c>
      <c r="II45" s="12">
        <f>VLOOKUP($IF45,Data!$B:$CP,Daily!II$10,0)/VLOOKUP($IF43,Data!$B:$CP,Daily!II$10,0)</f>
        <v>5.3492762743864067E-2</v>
      </c>
      <c r="IJ45" s="12">
        <f>VLOOKUP($IF45,Data!$B:$CP,Daily!IJ$10,0)/VLOOKUP($IF43,Data!$B:$CP,Daily!IJ$10,0)</f>
        <v>8.1395348837209308E-2</v>
      </c>
      <c r="IK45" s="12">
        <f>VLOOKUP($IF45,Data!$B:$CP,Daily!IK$10,0)/VLOOKUP($IF43,Data!$B:$CP,Daily!IK$10,0)</f>
        <v>9.0979182729375482E-2</v>
      </c>
      <c r="IL45" s="12">
        <f>VLOOKUP($IF45,Data!$B:$CP,Daily!IL$10,0)/VLOOKUP($IF43,Data!$B:$CP,Daily!IL$10,0)</f>
        <v>6.5484311050477487E-2</v>
      </c>
      <c r="IM45" s="12">
        <f>VLOOKUP($IF45,Data!$B:$CP,Daily!IM$10,0)/VLOOKUP($IF43,Data!$B:$CP,Daily!IM$10,0)</f>
        <v>7.4920297555791715E-2</v>
      </c>
      <c r="IN45" s="12">
        <f>VLOOKUP($IF45,Data!$B:$CP,Daily!IN$10,0)/VLOOKUP($IF43,Data!$B:$CP,Daily!IN$10,0)</f>
        <v>7.3361082206035377E-2</v>
      </c>
      <c r="IO45" s="12">
        <f>VLOOKUP($IF45,Data!$B:$CP,Daily!IO$10,0)/VLOOKUP($IF43,Data!$B:$CP,Daily!IO$10,0)</f>
        <v>6.3776781265570501E-2</v>
      </c>
      <c r="IP45" s="12">
        <f>VLOOKUP($IF45,Data!$B:$CP,Daily!IP$10,0)/VLOOKUP($IF43,Data!$B:$CP,Daily!IP$10,0)</f>
        <v>7.4780814853017019E-2</v>
      </c>
      <c r="IQ45" s="12">
        <f>VLOOKUP($IF45,Data!$B:$CP,Daily!IQ$10,0)/VLOOKUP($IF43,Data!$B:$CP,Daily!IQ$10,0)</f>
        <v>6.8571428571428575E-2</v>
      </c>
      <c r="IR45" s="12">
        <f>VLOOKUP($IF45,Data!$B:$CP,Daily!IR$10,0)/VLOOKUP($IF43,Data!$B:$CP,Daily!IR$10,0)</f>
        <v>0.10614525139664804</v>
      </c>
      <c r="IS45" s="12">
        <f>VLOOKUP($IF45,Data!$B:$CP,Daily!IS$10,0)/VLOOKUP($IF43,Data!$B:$CP,Daily!IS$10,0)</f>
        <v>9.2592592592592587E-2</v>
      </c>
      <c r="IT45" s="12">
        <f>VLOOKUP($IF45,Data!$B:$CP,Daily!IT$10,0)/VLOOKUP($IF43,Data!$B:$CP,Daily!IT$10,0)</f>
        <v>8.9571337172104928E-2</v>
      </c>
      <c r="IU45" s="12">
        <f>VLOOKUP($IF45,Data!$B:$CP,Daily!IU$10,0)/VLOOKUP($IF43,Data!$B:$CP,Daily!IU$10,0)</f>
        <v>9.8186366479049408E-2</v>
      </c>
      <c r="IV45" s="12">
        <f>VLOOKUP($IF45,Data!$B:$CP,Daily!IV$10,0)/VLOOKUP($IF43,Data!$B:$CP,Daily!IV$10,0)</f>
        <v>8.3116883116883117E-2</v>
      </c>
      <c r="IW45" s="12">
        <f>VLOOKUP($IF45,Data!$B:$CP,Daily!IW$10,0)/VLOOKUP($IF43,Data!$B:$CP,Daily!IW$10,0)</f>
        <v>7.9406068431245966E-2</v>
      </c>
      <c r="IX45" s="12">
        <f>VLOOKUP($IF45,Data!$B:$CP,Daily!IX$10,0)/VLOOKUP($IF43,Data!$B:$CP,Daily!IX$10,0)</f>
        <v>9.7478991596638656E-2</v>
      </c>
      <c r="IY45" s="12">
        <f>VLOOKUP($IF45,Data!$B:$CP,Daily!IY$10,0)/VLOOKUP($IF43,Data!$B:$CP,Daily!IY$10,0)</f>
        <v>8.0450522928399035E-2</v>
      </c>
      <c r="IZ45" s="12">
        <f>VLOOKUP($IF45,Data!$B:$CP,Daily!IZ$10,0)/VLOOKUP($IF43,Data!$B:$CP,Daily!IZ$10,0)</f>
        <v>8.6697551290536065E-2</v>
      </c>
      <c r="JA45" s="12">
        <f>VLOOKUP($IF45,Data!$B:$CP,Daily!JA$10,0)/VLOOKUP($IF43,Data!$B:$CP,Daily!JA$10,0)</f>
        <v>7.8602620087336247E-2</v>
      </c>
      <c r="JB45" s="12">
        <f>VLOOKUP($IF45,Data!$B:$CP,Daily!JB$10,0)/VLOOKUP($IF43,Data!$B:$CP,Daily!JB$10,0)</f>
        <v>8.2344731332868112E-2</v>
      </c>
      <c r="JC45" s="12">
        <f>VLOOKUP($IF45,Data!$B:$CP,Daily!JC$10,0)/VLOOKUP($IF43,Data!$B:$CP,Daily!JC$10,0)</f>
        <v>6.9970845481049565E-2</v>
      </c>
      <c r="JD45" s="12">
        <f>VLOOKUP($IF45,Data!$B:$CP,Daily!JD$10,0)/VLOOKUP($IF43,Data!$B:$CP,Daily!JD$10,0)</f>
        <v>7.4903969270166459E-2</v>
      </c>
      <c r="JE45" s="12">
        <f>VLOOKUP($IF45,Data!$B:$CP,Daily!JE$10,0)/VLOOKUP($IF43,Data!$B:$CP,Daily!JE$10,0)</f>
        <v>7.7865266841644798E-2</v>
      </c>
      <c r="JF45" s="12">
        <f>VLOOKUP($IF45,Data!$B:$CP,Daily!JF$10,0)/VLOOKUP($IF43,Data!$B:$CP,Daily!JF$10,0)</f>
        <v>8.458961474036851E-2</v>
      </c>
      <c r="JG45" s="12">
        <f>VLOOKUP($IF45,Data!$B:$CP,Daily!JG$10,0)/VLOOKUP($IF43,Data!$B:$CP,Daily!JG$10,0)</f>
        <v>8.9122807017543854E-2</v>
      </c>
      <c r="JH45" s="12">
        <f>VLOOKUP($IF45,Data!$B:$CP,Daily!JH$10,0)/VLOOKUP($IF43,Data!$B:$CP,Daily!JH$10,0)</f>
        <v>9.3068035943517327E-2</v>
      </c>
      <c r="JI45" s="12">
        <f>VLOOKUP($IF45,Data!$B:$CP,Daily!JI$10,0)/VLOOKUP($IF43,Data!$B:$CP,Daily!JI$10,0)</f>
        <v>9.214795587280987E-2</v>
      </c>
      <c r="JJ45" s="12">
        <f>VLOOKUP($IF45,Data!$B:$CP,Daily!JJ$10,0)/VLOOKUP($IF43,Data!$B:$CP,Daily!JJ$10,0)</f>
        <v>8.6419753086419748E-2</v>
      </c>
      <c r="JK45" s="12">
        <f>VLOOKUP($IF45,Data!$B:$CP,Daily!JK$10,0)/VLOOKUP($IF43,Data!$B:$CP,Daily!JK$10,0)</f>
        <v>7.5422626788036407E-2</v>
      </c>
      <c r="JL45" s="12">
        <f>VLOOKUP($IF45,Data!$B:$CP,Daily!JL$10,0)/VLOOKUP($IF43,Data!$B:$CP,Daily!JL$10,0)</f>
        <v>7.8509119746233147E-2</v>
      </c>
      <c r="JM45" s="12">
        <f>VLOOKUP($IF45,Data!$B:$CP,Daily!JM$10,0)/VLOOKUP($IF43,Data!$B:$CP,Daily!JM$10,0)</f>
        <v>7.7889447236180909E-2</v>
      </c>
      <c r="JN45" s="12">
        <f>VLOOKUP($IF45,Data!$B:$CP,Daily!JN$10,0)/VLOOKUP($IF43,Data!$B:$CP,Daily!JN$10,0)</f>
        <v>8.8675853804673452E-2</v>
      </c>
      <c r="JO45" s="12">
        <f>VLOOKUP($IF45,Data!$B:$CP,Daily!JO$10,0)/VLOOKUP($IF43,Data!$B:$CP,Daily!JO$10,0)</f>
        <v>8.6556169429097607E-2</v>
      </c>
      <c r="JP45" s="12">
        <f>VLOOKUP($IF45,Data!$B:$CP,Daily!JP$10,0)/VLOOKUP($IF43,Data!$B:$CP,Daily!JP$10,0)</f>
        <v>7.3548387096774193E-2</v>
      </c>
      <c r="JQ45" s="12">
        <f>VLOOKUP($IF45,Data!$B:$CP,Daily!JQ$10,0)/VLOOKUP($IF43,Data!$B:$CP,Daily!JQ$10,0)</f>
        <v>8.7225661226786724E-2</v>
      </c>
      <c r="JR45" s="12">
        <f>VLOOKUP($IF45,Data!$B:$CP,Daily!JR$10,0)/VLOOKUP($IF43,Data!$B:$CP,Daily!JR$10,0)</f>
        <v>7.4737492279184678E-2</v>
      </c>
      <c r="JS45" s="12">
        <f>VLOOKUP($IF45,Data!$B:$CP,Daily!JS$10,0)/VLOOKUP($IF43,Data!$B:$CP,Daily!JS$10,0)</f>
        <v>9.2920353982300891E-2</v>
      </c>
      <c r="JT45" s="12">
        <f>VLOOKUP($IF45,Data!$B:$CP,Daily!JT$10,0)/VLOOKUP($IF43,Data!$B:$CP,Daily!JT$10,0)</f>
        <v>8.9775561097256859E-2</v>
      </c>
      <c r="JU45" s="12">
        <f>VLOOKUP($IF45,Data!$B:$CP,Daily!JU$10,0)/VLOOKUP($IF43,Data!$B:$CP,Daily!JU$10,0)</f>
        <v>0.10223642172523961</v>
      </c>
      <c r="JV45" s="12">
        <f>VLOOKUP($IF45,Data!$B:$CP,Daily!JV$10,0)/VLOOKUP($IF43,Data!$B:$CP,Daily!JV$10,0)</f>
        <v>0.10013351134846461</v>
      </c>
      <c r="JW45" s="12">
        <f>VLOOKUP($IF45,Data!$B:$CP,Daily!JW$10,0)/VLOOKUP($IF43,Data!$B:$CP,Daily!JW$10,0)</f>
        <v>8.0703883495145637E-2</v>
      </c>
      <c r="JX45" s="12">
        <f>VLOOKUP($IF45,Data!$B:$CP,Daily!JX$10,0)/VLOOKUP($IF43,Data!$B:$CP,Daily!JX$10,0)</f>
        <v>8.29523187459177E-2</v>
      </c>
      <c r="JY45" s="12">
        <f>VLOOKUP($IF45,Data!$B:$CP,Daily!JY$10,0)/VLOOKUP($IF43,Data!$B:$CP,Daily!JY$10,0)</f>
        <v>8.7539936102236426E-2</v>
      </c>
      <c r="JZ45" s="12">
        <f>VLOOKUP($IF45,Data!$B:$CP,Daily!JZ$10,0)/VLOOKUP($IF43,Data!$B:$CP,Daily!JZ$10,0)</f>
        <v>9.5477386934673364E-2</v>
      </c>
      <c r="KA45" s="12">
        <f>VLOOKUP($IF45,Data!$B:$CP,Daily!KA$10,0)/VLOOKUP($IF43,Data!$B:$CP,Daily!KA$10,0)</f>
        <v>0.11702127659574468</v>
      </c>
      <c r="KB45" s="12">
        <f>VLOOKUP($IF45,Data!$B:$CP,Daily!KB$10,0)/VLOOKUP($IF43,Data!$B:$CP,Daily!KB$10,0)</f>
        <v>0.10050251256281408</v>
      </c>
      <c r="KC45" s="12">
        <f>VLOOKUP($IF45,Data!$B:$CP,Daily!KC$10,0)/VLOOKUP($IF43,Data!$B:$CP,Daily!KC$10,0)</f>
        <v>0.10333551340745585</v>
      </c>
      <c r="KD45" s="12">
        <f>VLOOKUP($IF45,Data!$B:$CP,Daily!KD$10,0)/VLOOKUP($IF43,Data!$B:$CP,Daily!KD$10,0)</f>
        <v>9.1156462585034015E-2</v>
      </c>
      <c r="KE45" s="12">
        <f>VLOOKUP($IF45,Data!$B:$CP,Daily!KE$10,0)/VLOOKUP($IF43,Data!$B:$CP,Daily!KE$10,0)</f>
        <v>8.7410306588388775E-2</v>
      </c>
      <c r="KF45" s="12">
        <f>VLOOKUP($IF45,Data!$B:$CP,Daily!KF$10,0)/VLOOKUP($IF43,Data!$B:$CP,Daily!KF$10,0)</f>
        <v>8.1371889710827164E-2</v>
      </c>
      <c r="KG45" s="12">
        <f>VLOOKUP($IF45,Data!$B:$CP,Daily!KG$10,0)/VLOOKUP($IF43,Data!$B:$CP,Daily!KG$10,0)</f>
        <v>9.3596059113300489E-2</v>
      </c>
      <c r="KH45" s="12">
        <f>VLOOKUP($IF45,Data!$B:$CP,Daily!KH$10,0)/VLOOKUP($IF43,Data!$B:$CP,Daily!KH$10,0)</f>
        <v>9.4907407407407413E-2</v>
      </c>
      <c r="KI45" s="12">
        <f>VLOOKUP($IF45,Data!$B:$CP,Daily!KI$10,0)/VLOOKUP($IF43,Data!$B:$CP,Daily!KI$10,0)</f>
        <v>0.10390428211586902</v>
      </c>
      <c r="KJ45" s="12">
        <f>VLOOKUP($IF45,Data!$B:$CP,Daily!KJ$10,0)/VLOOKUP($IF43,Data!$B:$CP,Daily!KJ$10,0)</f>
        <v>8.7103308575286975E-2</v>
      </c>
      <c r="KK45" s="12">
        <f>VLOOKUP($IF45,Data!$B:$CP,Daily!KK$10,0)/VLOOKUP($IF43,Data!$B:$CP,Daily!KK$10,0)</f>
        <v>8.5517241379310341E-2</v>
      </c>
      <c r="KL45" s="12">
        <f>VLOOKUP($IF45,Data!$B:$CP,Daily!KL$10,0)/VLOOKUP($IF43,Data!$B:$CP,Daily!KL$10,0)</f>
        <v>8.164739884393063E-2</v>
      </c>
      <c r="KM45" s="12">
        <f>VLOOKUP($IF45,Data!$B:$CP,Daily!KM$10,0)/VLOOKUP($IF43,Data!$B:$CP,Daily!KM$10,0)</f>
        <v>7.6598735066760362E-2</v>
      </c>
      <c r="KN45" s="12">
        <f>VLOOKUP($IF45,Data!$B:$CP,Daily!KN$10,0)/VLOOKUP($IF43,Data!$B:$CP,Daily!KN$10,0)</f>
        <v>9.4798657718120807E-2</v>
      </c>
      <c r="KO45" s="12">
        <f>VLOOKUP($IF45,Data!$B:$CP,Daily!KO$10,0)/VLOOKUP($IF43,Data!$B:$CP,Daily!KO$10,0)</f>
        <v>7.5999999999999998E-2</v>
      </c>
      <c r="KP45" s="12">
        <f>VLOOKUP($IF45,Data!$B:$CP,Daily!KP$10,0)/VLOOKUP($IF43,Data!$B:$CP,Daily!KP$10,0)</f>
        <v>7.5684380032206122E-2</v>
      </c>
      <c r="KQ45" s="12">
        <f>VLOOKUP($IF45,Data!$B:$CP,Daily!KQ$10,0)/VLOOKUP($IF43,Data!$B:$CP,Daily!KQ$10,0)</f>
        <v>9.2395167022032695E-2</v>
      </c>
      <c r="KR45" s="12">
        <f>VLOOKUP($IF45,Data!$B:$CP,Daily!KR$10,0)/VLOOKUP($IF43,Data!$B:$CP,Daily!KR$10,0)</f>
        <v>8.6206896551724144E-2</v>
      </c>
      <c r="KS45" s="12">
        <f>VLOOKUP($IF45,Data!$B:$CP,Daily!KS$10,0)/VLOOKUP($IF43,Data!$B:$CP,Daily!KS$10,0)</f>
        <v>8.8477366255144033E-2</v>
      </c>
      <c r="KT45" s="12">
        <f>VLOOKUP($IF45,Data!$B:$CP,Daily!KT$10,0)/VLOOKUP($IF43,Data!$B:$CP,Daily!KT$10,0)</f>
        <v>7.3446327683615822E-2</v>
      </c>
      <c r="KU45" s="12">
        <f>VLOOKUP($IF45,Data!$B:$CP,Daily!KU$10,0)/VLOOKUP($IF43,Data!$B:$CP,Daily!KU$10,0)</f>
        <v>7.6197957580518463E-2</v>
      </c>
      <c r="KV45" s="12">
        <f>VLOOKUP($IF45,Data!$B:$CP,Daily!KV$10,0)/VLOOKUP($IF43,Data!$B:$CP,Daily!KV$10,0)</f>
        <v>8.7624903920061489E-2</v>
      </c>
      <c r="KW45" s="12">
        <f>VLOOKUP($IF45,Data!$B:$CP,Daily!KW$10,0)/VLOOKUP($IF43,Data!$B:$CP,Daily!KW$10,0)</f>
        <v>8.8326127239036448E-2</v>
      </c>
      <c r="KX45" s="12">
        <f>VLOOKUP($IF45,Data!$B:$CP,Daily!KX$10,0)/VLOOKUP($IF43,Data!$B:$CP,Daily!KX$10,0)</f>
        <v>7.9180887372013647E-2</v>
      </c>
      <c r="KY45" s="12">
        <f>VLOOKUP($IF45,Data!$B:$CP,Daily!KY$10,0)/VLOOKUP($IF43,Data!$B:$CP,Daily!KY$10,0)</f>
        <v>9.1577540106951877E-2</v>
      </c>
      <c r="KZ45" s="12">
        <f>VLOOKUP($IF45,Data!$B:$CP,Daily!KZ$10,0)/VLOOKUP($IF43,Data!$B:$CP,Daily!KZ$10,0)</f>
        <v>9.1467157765500309E-2</v>
      </c>
      <c r="LA45" s="12">
        <f>VLOOKUP($IF45,Data!$B:$CP,Daily!LA$10,0)/VLOOKUP($IF43,Data!$B:$CP,Daily!LA$10,0)</f>
        <v>8.045254556882464E-2</v>
      </c>
      <c r="LB45" s="12">
        <f>VLOOKUP($IF45,Data!$B:$CP,Daily!LB$10,0)/VLOOKUP($IF43,Data!$B:$CP,Daily!LB$10,0)</f>
        <v>9.2607003891050588E-2</v>
      </c>
      <c r="LC45" s="12">
        <f>VLOOKUP($IF45,Data!$B:$CP,Daily!LC$10,0)/VLOOKUP($IF43,Data!$B:$CP,Daily!LC$10,0)</f>
        <v>9.175084175084175E-2</v>
      </c>
      <c r="LD45" s="12">
        <f>VLOOKUP($IF45,Data!$B:$CP,Daily!LD$10,0)/VLOOKUP($IF43,Data!$B:$CP,Daily!LD$10,0)</f>
        <v>0.10006854009595613</v>
      </c>
      <c r="LE45" s="12">
        <f>VLOOKUP($IF45,Data!$B:$CP,Daily!LE$10,0)/VLOOKUP($IF43,Data!$B:$CP,Daily!LE$10,0)</f>
        <v>0.1053024645257655</v>
      </c>
      <c r="LF45" s="12">
        <f>VLOOKUP($IF45,Data!$B:$CP,Daily!LF$10,0)/VLOOKUP($IF43,Data!$B:$CP,Daily!LF$10,0)</f>
        <v>8.5409252669039148E-2</v>
      </c>
      <c r="LG45" s="12">
        <f>VLOOKUP($IF45,Data!$B:$CP,Daily!LG$10,0)/VLOOKUP($IF43,Data!$B:$CP,Daily!LG$10,0)</f>
        <v>7.6579451180599875E-2</v>
      </c>
      <c r="LH45" s="12">
        <f>VLOOKUP($IF45,Data!$B:$CP,Daily!LH$10,0)/VLOOKUP($IF43,Data!$B:$CP,Daily!LH$10,0)</f>
        <v>7.77552400270453E-2</v>
      </c>
      <c r="LI45" s="12">
        <f>VLOOKUP($IF45,Data!$B:$CP,Daily!LI$10,0)/VLOOKUP($IF43,Data!$B:$CP,Daily!LI$10,0)</f>
        <v>8.2764505119453921E-2</v>
      </c>
      <c r="LJ45" s="12">
        <f>VLOOKUP($IF45,Data!$B:$CP,Daily!LJ$10,0)/VLOOKUP($IF43,Data!$B:$CP,Daily!LJ$10,0)</f>
        <v>8.6409395973154363E-2</v>
      </c>
      <c r="LK45" s="12">
        <f>VLOOKUP($IF45,Data!$B:$CP,Daily!LK$10,0)/VLOOKUP($IF43,Data!$B:$CP,Daily!LK$10,0)</f>
        <v>8.5868830290736983E-2</v>
      </c>
      <c r="LL45" s="12">
        <f>VLOOKUP($IF45,Data!$B:$CP,Daily!LL$10,0)/VLOOKUP($IF43,Data!$B:$CP,Daily!LL$10,0)</f>
        <v>9.7577388963660833E-2</v>
      </c>
      <c r="LM45" s="12">
        <f>VLOOKUP($IF45,Data!$B:$CP,Daily!LM$10,0)/VLOOKUP($IF43,Data!$B:$CP,Daily!LM$10,0)</f>
        <v>9.9601593625498003E-2</v>
      </c>
      <c r="LN45" s="12">
        <f>VLOOKUP($IF45,Data!$B:$CP,Daily!LN$10,0)/VLOOKUP($IF43,Data!$B:$CP,Daily!LN$10,0)</f>
        <v>6.2703583061889251E-2</v>
      </c>
      <c r="LO45" s="12">
        <f>VLOOKUP($IF45,Data!$B:$CP,Daily!LO$10,0)/VLOOKUP($IF43,Data!$B:$CP,Daily!LO$10,0)</f>
        <v>6.6309444072337576E-2</v>
      </c>
      <c r="LP45" s="12">
        <f>VLOOKUP($IF45,Data!$B:$CP,Daily!LP$10,0)/VLOOKUP($IF43,Data!$B:$CP,Daily!LP$10,0)</f>
        <v>9.388097233864208E-2</v>
      </c>
      <c r="LQ45" s="12">
        <f>VLOOKUP($IF45,Data!$B:$CP,Daily!LQ$10,0)/VLOOKUP($IF43,Data!$B:$CP,Daily!LQ$10,0)</f>
        <v>0.11216566005176877</v>
      </c>
      <c r="LR45" s="12">
        <f>VLOOKUP($IF45,Data!$B:$CP,Daily!LR$10,0)/VLOOKUP($IF43,Data!$B:$CP,Daily!LR$10,0)</f>
        <v>9.1672498250524842E-2</v>
      </c>
      <c r="LS45" s="12">
        <f>VLOOKUP($IF45,Data!$B:$CP,Daily!LS$10,0)/VLOOKUP($IF43,Data!$B:$CP,Daily!LS$10,0)</f>
        <v>9.0647482014388492E-2</v>
      </c>
      <c r="LU45" s="40">
        <f t="shared" si="266"/>
        <v>7.7865266841644798E-2</v>
      </c>
      <c r="LV45" s="40">
        <f t="shared" si="267"/>
        <v>9.2592592592592587E-2</v>
      </c>
      <c r="LW45" s="40">
        <f t="shared" si="398"/>
        <v>1.472732575094779E-2</v>
      </c>
      <c r="LX45" s="40">
        <f t="shared" si="399"/>
        <v>0.10363808690580342</v>
      </c>
      <c r="LY45" s="40">
        <f t="shared" si="400"/>
        <v>6.6819772528433963E-2</v>
      </c>
      <c r="LZ45" s="45"/>
      <c r="MA45" s="12">
        <f t="shared" si="401"/>
        <v>1.040634314139848E-2</v>
      </c>
      <c r="MB45" s="12">
        <f>SUMPRODUCT(LL45:LR45,LL$43:LR$43)/SUM(LL$43:LR$43)</f>
        <v>9.0803824364899977E-2</v>
      </c>
      <c r="MC45" s="12">
        <f>SUMPRODUCT(KP45:LR45,KP$43:LR$43)/SUM(KP$43:LR$43)</f>
        <v>8.77129547114196E-2</v>
      </c>
      <c r="MD45" s="1"/>
    </row>
    <row r="46" spans="4:342" x14ac:dyDescent="0.35">
      <c r="D46" s="89" t="s">
        <v>395</v>
      </c>
      <c r="E46" s="87" t="str">
        <f>VLOOKUP($D46,'Metric Nature'!$C:$D,2,0)&amp;IF(($F46&lt;(EA46)),"Below",IF(($F46&gt;(DZ46)),"Above","Within"))</f>
        <v>PositiveWithin</v>
      </c>
      <c r="F46" s="48">
        <f t="shared" si="269"/>
        <v>8.827956710181413E-2</v>
      </c>
      <c r="G46" s="77">
        <f t="shared" si="191"/>
        <v>8.1183428353081857E-2</v>
      </c>
      <c r="H46" s="48">
        <f t="shared" si="247"/>
        <v>8.7408710037100712E-2</v>
      </c>
      <c r="I46" s="74">
        <f t="shared" si="270"/>
        <v>7.8313553570931851E-2</v>
      </c>
      <c r="J46" s="48">
        <f t="shared" si="248"/>
        <v>0.12725783822152373</v>
      </c>
      <c r="K46" s="48">
        <f t="shared" si="249"/>
        <v>6.8627290938963938E-3</v>
      </c>
      <c r="L46" s="50"/>
      <c r="M46" s="53" t="str">
        <f>VLOOKUP($D46,'Metric Nature'!$C:$D,2,0)&amp;IF(($N46&lt;(HZ46)),"Below",IF(($N46&gt;(HY46)),"Above","Within"))</f>
        <v>PositiveWithin</v>
      </c>
      <c r="N46" s="48">
        <f t="shared" si="250"/>
        <v>9.8052361637223029E-2</v>
      </c>
      <c r="O46" s="49">
        <f t="shared" si="311"/>
        <v>9.1539823885661911E-2</v>
      </c>
      <c r="P46" s="55">
        <f t="shared" si="312"/>
        <v>7.1144311569745017E-2</v>
      </c>
      <c r="Q46" s="49">
        <f t="shared" si="313"/>
        <v>8.8504962290275435E-2</v>
      </c>
      <c r="R46" s="48">
        <f t="shared" si="252"/>
        <v>0.1078741699887332</v>
      </c>
      <c r="S46" s="48">
        <f t="shared" si="273"/>
        <v>8.0727418018426357E-7</v>
      </c>
      <c r="T46" s="50"/>
      <c r="U46" s="53" t="str">
        <f>VLOOKUP($D46,'Metric Nature'!$C:$D,2,0)&amp;IF(($V46&lt;(LY46)),"Below",IF(($V46&gt;(LX46)),"Above","Within"))</f>
        <v>PositiveAbove</v>
      </c>
      <c r="V46" s="48">
        <f t="shared" si="253"/>
        <v>5.4770114942528737E-2</v>
      </c>
      <c r="W46" s="49">
        <f t="shared" si="274"/>
        <v>4.7001209980705713E-2</v>
      </c>
      <c r="X46" s="48">
        <f t="shared" si="254"/>
        <v>0.16529159494004958</v>
      </c>
      <c r="Y46" s="49">
        <f t="shared" si="275"/>
        <v>4.4659851152824788E-2</v>
      </c>
      <c r="Z46" s="48">
        <f t="shared" si="255"/>
        <v>0.2263837323395213</v>
      </c>
      <c r="AA46" s="48">
        <f t="shared" si="276"/>
        <v>1.4454286121874935E-6</v>
      </c>
      <c r="AB46" s="50"/>
      <c r="AC46" s="46" t="s">
        <v>396</v>
      </c>
      <c r="AD46" s="1"/>
      <c r="AE46" s="1"/>
      <c r="AF46" s="1"/>
      <c r="AG46" s="1"/>
      <c r="AH46" s="1"/>
      <c r="AI46" s="7" t="s">
        <v>395</v>
      </c>
      <c r="AJ46" s="12">
        <f>(VLOOKUP($EG46,Data!$B:$CP,Daily!EI$10,0)+VLOOKUP($IF46,Data!$B:$CP,Daily!IH$10,0))/AJ$36</f>
        <v>7.9386228831771682E-2</v>
      </c>
      <c r="AK46" s="12">
        <f>(VLOOKUP($EG46,Data!$B:$CP,Daily!EJ$10,0)+VLOOKUP($IF46,Data!$B:$CP,Daily!II$10,0))/AK$36</f>
        <v>7.2314173939211551E-2</v>
      </c>
      <c r="AL46" s="12">
        <f>(VLOOKUP($EG46,Data!$B:$CP,Daily!EK$10,0)+VLOOKUP($IF46,Data!$B:$CP,Daily!IJ$10,0))/AL$36</f>
        <v>7.9101148971007534E-2</v>
      </c>
      <c r="AM46" s="12">
        <f>(VLOOKUP($EG46,Data!$B:$CP,Daily!EL$10,0)+VLOOKUP($IF46,Data!$B:$CP,Daily!IK$10,0))/AM$36</f>
        <v>7.382148489981892E-2</v>
      </c>
      <c r="AN46" s="12">
        <f>(VLOOKUP($EG46,Data!$B:$CP,Daily!EM$10,0)+VLOOKUP($IF46,Data!$B:$CP,Daily!IL$10,0))/AN$36</f>
        <v>8.2201845232208207E-2</v>
      </c>
      <c r="AO46" s="12">
        <f>(VLOOKUP($EG46,Data!$B:$CP,Daily!EN$10,0)+VLOOKUP($IF46,Data!$B:$CP,Daily!IM$10,0))/AO$36</f>
        <v>8.978615424170272E-2</v>
      </c>
      <c r="AP46" s="12">
        <f>(VLOOKUP($EG46,Data!$B:$CP,Daily!EO$10,0)+VLOOKUP($IF46,Data!$B:$CP,Daily!IN$10,0))/AP$36</f>
        <v>7.8802069153280696E-2</v>
      </c>
      <c r="AQ46" s="12">
        <f>(VLOOKUP($EG46,Data!$B:$CP,Daily!EP$10,0)+VLOOKUP($IF46,Data!$B:$CP,Daily!IO$10,0))/AQ$36</f>
        <v>8.6006156475466347E-2</v>
      </c>
      <c r="AR46" s="12">
        <f>(VLOOKUP($EG46,Data!$B:$CP,Daily!EQ$10,0)+VLOOKUP($IF46,Data!$B:$CP,Daily!IP$10,0))/AR$36</f>
        <v>7.5562560196129933E-2</v>
      </c>
      <c r="AS46" s="12">
        <f>(VLOOKUP($EG46,Data!$B:$CP,Daily!ER$10,0)+VLOOKUP($IF46,Data!$B:$CP,Daily!IQ$10,0))/AS$36</f>
        <v>8.3483024968564759E-2</v>
      </c>
      <c r="AT46" s="12">
        <f>(VLOOKUP($EG46,Data!$B:$CP,Daily!ES$10,0)+VLOOKUP($IF46,Data!$B:$CP,Daily!IR$10,0))/AT$36</f>
        <v>8.2156465342521287E-2</v>
      </c>
      <c r="AU46" s="12">
        <f>(VLOOKUP($EG46,Data!$B:$CP,Daily!ET$10,0)+VLOOKUP($IF46,Data!$B:$CP,Daily!IS$10,0))/AU$36</f>
        <v>9.0925503243194455E-2</v>
      </c>
      <c r="AV46" s="12">
        <f>(VLOOKUP($EG46,Data!$B:$CP,Daily!EU$10,0)+VLOOKUP($IF46,Data!$B:$CP,Daily!IT$10,0))/AV$36</f>
        <v>8.5854789599072528E-2</v>
      </c>
      <c r="AW46" s="12">
        <f>(VLOOKUP($EG46,Data!$B:$CP,Daily!EV$10,0)+VLOOKUP($IF46,Data!$B:$CP,Daily!IU$10,0))/AW$36</f>
        <v>8.0292895218577659E-2</v>
      </c>
      <c r="AX46" s="12">
        <f>(VLOOKUP($EG46,Data!$B:$CP,Daily!EW$10,0)+VLOOKUP($IF46,Data!$B:$CP,Daily!IV$10,0))/AX$36</f>
        <v>7.5617977528089894E-2</v>
      </c>
      <c r="AY46" s="12">
        <f>(VLOOKUP($EG46,Data!$B:$CP,Daily!EX$10,0)+VLOOKUP($IF46,Data!$B:$CP,Daily!IW$10,0))/AY$36</f>
        <v>6.9686139703376213E-2</v>
      </c>
      <c r="AZ46" s="12">
        <f>(VLOOKUP($EG46,Data!$B:$CP,Daily!EY$10,0)+VLOOKUP($IF46,Data!$B:$CP,Daily!IX$10,0))/AZ$36</f>
        <v>7.99595586619192E-2</v>
      </c>
      <c r="BA46" s="12">
        <f>(VLOOKUP($EG46,Data!$B:$CP,Daily!EZ$10,0)+VLOOKUP($IF46,Data!$B:$CP,Daily!IY$10,0))/BA$36</f>
        <v>7.9947970368490343E-2</v>
      </c>
      <c r="BB46" s="12">
        <f>(VLOOKUP($EG46,Data!$B:$CP,Daily!FA$10,0)+VLOOKUP($IF46,Data!$B:$CP,Daily!IZ$10,0))/BB$36</f>
        <v>8.6146412921961943E-2</v>
      </c>
      <c r="BC46" s="12">
        <f>(VLOOKUP($EG46,Data!$B:$CP,Daily!FB$10,0)+VLOOKUP($IF46,Data!$B:$CP,Daily!JA$10,0))/BC$36</f>
        <v>8.5149511604494868E-2</v>
      </c>
      <c r="BD46" s="12">
        <f>(VLOOKUP($EG46,Data!$B:$CP,Daily!FC$10,0)+VLOOKUP($IF46,Data!$B:$CP,Daily!JB$10,0))/BD$36</f>
        <v>8.0475730499879258E-2</v>
      </c>
      <c r="BE46" s="12">
        <f>(VLOOKUP($EG46,Data!$B:$CP,Daily!FD$10,0)+VLOOKUP($IF46,Data!$B:$CP,Daily!JC$10,0))/BE$36</f>
        <v>7.6362635785040919E-2</v>
      </c>
      <c r="BF46" s="12">
        <f>(VLOOKUP($EG46,Data!$B:$CP,Daily!FE$10,0)+VLOOKUP($IF46,Data!$B:$CP,Daily!JD$10,0))/BF$36</f>
        <v>6.8598982051968932E-2</v>
      </c>
      <c r="BG46" s="12">
        <f>(VLOOKUP($EG46,Data!$B:$CP,Daily!FF$10,0)+VLOOKUP($IF46,Data!$B:$CP,Daily!JE$10,0))/BG$36</f>
        <v>8.0018161038310401E-2</v>
      </c>
      <c r="BH46" s="12">
        <f>(VLOOKUP($EG46,Data!$B:$CP,Daily!FG$10,0)+VLOOKUP($IF46,Data!$B:$CP,Daily!JF$10,0))/BH$36</f>
        <v>8.2442471462221417E-2</v>
      </c>
      <c r="BI46" s="12">
        <f>(VLOOKUP($EG46,Data!$B:$CP,Daily!FH$10,0)+VLOOKUP($IF46,Data!$B:$CP,Daily!JG$10,0))/BI$36</f>
        <v>9.0187173320075781E-2</v>
      </c>
      <c r="BJ46" s="12">
        <f>(VLOOKUP($EG46,Data!$B:$CP,Daily!FI$10,0)+VLOOKUP($IF46,Data!$B:$CP,Daily!JH$10,0))/BJ$36</f>
        <v>8.8695849513339045E-2</v>
      </c>
      <c r="BK46" s="12">
        <f>(VLOOKUP($EG46,Data!$B:$CP,Daily!FJ$10,0)+VLOOKUP($IF46,Data!$B:$CP,Daily!JI$10,0))/BK$36</f>
        <v>8.8765391484162043E-2</v>
      </c>
      <c r="BL46" s="12">
        <f>(VLOOKUP($EG46,Data!$B:$CP,Daily!FK$10,0)+VLOOKUP($IF46,Data!$B:$CP,Daily!JJ$10,0))/BL$36</f>
        <v>7.931846975383923E-2</v>
      </c>
      <c r="BM46" s="12">
        <f>(VLOOKUP($EG46,Data!$B:$CP,Daily!FL$10,0)+VLOOKUP($IF46,Data!$B:$CP,Daily!JK$10,0))/BM$36</f>
        <v>7.1502515580032719E-2</v>
      </c>
      <c r="BN46" s="12">
        <f>(VLOOKUP($EG46,Data!$B:$CP,Daily!FM$10,0)+VLOOKUP($IF46,Data!$B:$CP,Daily!JL$10,0))/BN$36</f>
        <v>7.7528461559665904E-2</v>
      </c>
      <c r="BO46" s="12">
        <f>(VLOOKUP($EG46,Data!$B:$CP,Daily!FN$10,0)+VLOOKUP($IF46,Data!$B:$CP,Daily!JM$10,0))/BO$36</f>
        <v>7.8197117648905773E-2</v>
      </c>
      <c r="BP46" s="12">
        <f>(VLOOKUP($EG46,Data!$B:$CP,Daily!FO$10,0)+VLOOKUP($IF46,Data!$B:$CP,Daily!JN$10,0))/BP$36</f>
        <v>8.7376137739317586E-2</v>
      </c>
      <c r="BQ46" s="12">
        <f>(VLOOKUP($EG46,Data!$B:$CP,Daily!FP$10,0)+VLOOKUP($IF46,Data!$B:$CP,Daily!JO$10,0))/BQ$36</f>
        <v>7.9128792000079134E-2</v>
      </c>
      <c r="BR46" s="12">
        <f>(VLOOKUP($EG46,Data!$B:$CP,Daily!FQ$10,0)+VLOOKUP($IF46,Data!$B:$CP,Daily!JP$10,0))/BR$36</f>
        <v>8.1581420940415872E-2</v>
      </c>
      <c r="BS46" s="12">
        <f>(VLOOKUP($EG46,Data!$B:$CP,Daily!FR$10,0)+VLOOKUP($IF46,Data!$B:$CP,Daily!JQ$10,0))/BS$36</f>
        <v>8.1521572632116415E-2</v>
      </c>
      <c r="BT46" s="12">
        <f>(VLOOKUP($EG46,Data!$B:$CP,Daily!FS$10,0)+VLOOKUP($IF46,Data!$B:$CP,Daily!JR$10,0))/BT$36</f>
        <v>6.9837709871351586E-2</v>
      </c>
      <c r="BU46" s="12">
        <f>(VLOOKUP($EG46,Data!$B:$CP,Daily!FT$10,0)+VLOOKUP($IF46,Data!$B:$CP,Daily!JS$10,0))/BU$36</f>
        <v>8.1176048762997485E-2</v>
      </c>
      <c r="BV46" s="12">
        <f>(VLOOKUP($EG46,Data!$B:$CP,Daily!FU$10,0)+VLOOKUP($IF46,Data!$B:$CP,Daily!JT$10,0))/BV$36</f>
        <v>8.0832981932595929E-2</v>
      </c>
      <c r="BW46" s="12">
        <f>(VLOOKUP($EG46,Data!$B:$CP,Daily!FV$10,0)+VLOOKUP($IF46,Data!$B:$CP,Daily!JU$10,0))/BW$36</f>
        <v>8.2935617009262871E-2</v>
      </c>
      <c r="BX46" s="12">
        <f>(VLOOKUP($EG46,Data!$B:$CP,Daily!FW$10,0)+VLOOKUP($IF46,Data!$B:$CP,Daily!JV$10,0))/BX$36</f>
        <v>8.7584543595658787E-2</v>
      </c>
      <c r="BY46" s="12">
        <f>(VLOOKUP($EG46,Data!$B:$CP,Daily!FX$10,0)+VLOOKUP($IF46,Data!$B:$CP,Daily!JW$10,0))/BY$36</f>
        <v>7.8556809543301562E-2</v>
      </c>
      <c r="BZ46" s="12">
        <f>(VLOOKUP($EG46,Data!$B:$CP,Daily!FY$10,0)+VLOOKUP($IF46,Data!$B:$CP,Daily!JX$10,0))/BZ$36</f>
        <v>7.1916436650971471E-2</v>
      </c>
      <c r="CA46" s="12">
        <f>(VLOOKUP($EG46,Data!$B:$CP,Daily!FZ$10,0)+VLOOKUP($IF46,Data!$B:$CP,Daily!JY$10,0))/CA$36</f>
        <v>6.3789148059335846E-2</v>
      </c>
      <c r="CB46" s="12">
        <f>(VLOOKUP($EG46,Data!$B:$CP,Daily!GA$10,0)+VLOOKUP($IF46,Data!$B:$CP,Daily!JZ$10,0))/CB$36</f>
        <v>7.5861020299551427E-2</v>
      </c>
      <c r="CC46" s="12">
        <f>(VLOOKUP($EG46,Data!$B:$CP,Daily!GB$10,0)+VLOOKUP($IF46,Data!$B:$CP,Daily!KA$10,0))/CC$36</f>
        <v>7.4340743407434073E-2</v>
      </c>
      <c r="CD46" s="12">
        <f>(VLOOKUP($EG46,Data!$B:$CP,Daily!GC$10,0)+VLOOKUP($IF46,Data!$B:$CP,Daily!KB$10,0))/CD$36</f>
        <v>8.4990582581022281E-2</v>
      </c>
      <c r="CE46" s="12">
        <f>(VLOOKUP($EG46,Data!$B:$CP,Daily!GD$10,0)+VLOOKUP($IF46,Data!$B:$CP,Daily!KC$10,0))/CE$36</f>
        <v>8.9842344856671502E-2</v>
      </c>
      <c r="CF46" s="12">
        <f>(VLOOKUP($EG46,Data!$B:$CP,Daily!GE$10,0)+VLOOKUP($IF46,Data!$B:$CP,Daily!KD$10,0))/CF$36</f>
        <v>7.3004337123432184E-2</v>
      </c>
      <c r="CG46" s="12">
        <f>(VLOOKUP($EG46,Data!$B:$CP,Daily!GF$10,0)+VLOOKUP($IF46,Data!$B:$CP,Daily!KE$10,0))/CG$36</f>
        <v>7.5972731802328219E-2</v>
      </c>
      <c r="CH46" s="12">
        <f>(VLOOKUP($EG46,Data!$B:$CP,Daily!GG$10,0)+VLOOKUP($IF46,Data!$B:$CP,Daily!KF$10,0))/CH$36</f>
        <v>6.7520982428198706E-2</v>
      </c>
      <c r="CI46" s="12">
        <f>(VLOOKUP($EG46,Data!$B:$CP,Daily!GH$10,0)+VLOOKUP($IF46,Data!$B:$CP,Daily!KG$10,0))/CI$36</f>
        <v>7.6020662185710727E-2</v>
      </c>
      <c r="CJ46" s="12">
        <f>(VLOOKUP($EG46,Data!$B:$CP,Daily!GI$10,0)+VLOOKUP($IF46,Data!$B:$CP,Daily!KH$10,0))/CJ$36</f>
        <v>7.7404610492845791E-2</v>
      </c>
      <c r="CK46" s="12">
        <f>(VLOOKUP($EG46,Data!$B:$CP,Daily!GJ$10,0)+VLOOKUP($IF46,Data!$B:$CP,Daily!KI$10,0))/CK$36</f>
        <v>8.6935966801491835E-2</v>
      </c>
      <c r="CL46" s="12">
        <f>(VLOOKUP($EG46,Data!$B:$CP,Daily!GK$10,0)+VLOOKUP($IF46,Data!$B:$CP,Daily!KJ$10,0))/CL$36</f>
        <v>9.0544811022626723E-2</v>
      </c>
      <c r="CM46" s="12">
        <f>(VLOOKUP($EG46,Data!$B:$CP,Daily!GL$10,0)+VLOOKUP($IF46,Data!$B:$CP,Daily!KK$10,0))/CM$36</f>
        <v>8.1240694168136826E-2</v>
      </c>
      <c r="CN46" s="12">
        <f>(VLOOKUP($EG46,Data!$B:$CP,Daily!GM$10,0)+VLOOKUP($IF46,Data!$B:$CP,Daily!KL$10,0))/CN$36</f>
        <v>7.6029769537757211E-2</v>
      </c>
      <c r="CO46" s="12">
        <f>(VLOOKUP($EG46,Data!$B:$CP,Daily!GN$10,0)+VLOOKUP($IF46,Data!$B:$CP,Daily!KM$10,0))/CO$36</f>
        <v>7.1592786423133353E-2</v>
      </c>
      <c r="CP46" s="12">
        <f>(VLOOKUP($EG46,Data!$B:$CP,Daily!GO$10,0)+VLOOKUP($IF46,Data!$B:$CP,Daily!KN$10,0))/CP$36</f>
        <v>7.7105014191106908E-2</v>
      </c>
      <c r="CQ46" s="12">
        <f>(VLOOKUP($EG46,Data!$B:$CP,Daily!GP$10,0)+VLOOKUP($IF46,Data!$B:$CP,Daily!KO$10,0))/CQ$36</f>
        <v>8.0595443951582593E-2</v>
      </c>
      <c r="CR46" s="12">
        <f>(VLOOKUP($EG46,Data!$B:$CP,Daily!GQ$10,0)+VLOOKUP($IF46,Data!$B:$CP,Daily!KP$10,0))/CR$36</f>
        <v>8.6820397718337647E-2</v>
      </c>
      <c r="CS46" s="12">
        <f>(VLOOKUP($EG46,Data!$B:$CP,Daily!GR$10,0)+VLOOKUP($IF46,Data!$B:$CP,Daily!KQ$10,0))/CS$36</f>
        <v>8.4674239384589844E-2</v>
      </c>
      <c r="CT46" s="12">
        <f>(VLOOKUP($EG46,Data!$B:$CP,Daily!GS$10,0)+VLOOKUP($IF46,Data!$B:$CP,Daily!KR$10,0))/CT$36</f>
        <v>7.8504765563997367E-2</v>
      </c>
      <c r="CU46" s="12">
        <f>(VLOOKUP($EG46,Data!$B:$CP,Daily!GT$10,0)+VLOOKUP($IF46,Data!$B:$CP,Daily!KS$10,0))/CU$36</f>
        <v>7.2481630161748481E-2</v>
      </c>
      <c r="CV46" s="12">
        <f>(VLOOKUP($EG46,Data!$B:$CP,Daily!GU$10,0)+VLOOKUP($IF46,Data!$B:$CP,Daily!KT$10,0))/CV$36</f>
        <v>6.5514222379524242E-2</v>
      </c>
      <c r="CW46" s="12">
        <f>(VLOOKUP($EG46,Data!$B:$CP,Daily!GV$10,0)+VLOOKUP($IF46,Data!$B:$CP,Daily!KU$10,0))/CW$36</f>
        <v>7.5033661104084215E-2</v>
      </c>
      <c r="CX46" s="12">
        <f>(VLOOKUP($EG46,Data!$B:$CP,Daily!GW$10,0)+VLOOKUP($IF46,Data!$B:$CP,Daily!KV$10,0))/CX$36</f>
        <v>7.5033446244057958E-2</v>
      </c>
      <c r="CY46" s="12">
        <f>(VLOOKUP($EG46,Data!$B:$CP,Daily!GX$10,0)+VLOOKUP($IF46,Data!$B:$CP,Daily!KW$10,0))/CY$36</f>
        <v>8.3567451601368956E-2</v>
      </c>
      <c r="CZ46" s="12">
        <f>(VLOOKUP($EG46,Data!$B:$CP,Daily!GY$10,0)+VLOOKUP($IF46,Data!$B:$CP,Daily!KX$10,0))/CZ$36</f>
        <v>9.3302337270671026E-2</v>
      </c>
      <c r="DA46" s="12">
        <f>(VLOOKUP($EG46,Data!$B:$CP,Daily!GZ$10,0)+VLOOKUP($IF46,Data!$B:$CP,Daily!KY$10,0))/DA$36</f>
        <v>7.8202724659417577E-2</v>
      </c>
      <c r="DB46" s="12">
        <f>(VLOOKUP($EG46,Data!$B:$CP,Daily!HA$10,0)+VLOOKUP($IF46,Data!$B:$CP,Daily!KZ$10,0))/DB$36</f>
        <v>7.4930110722225884E-2</v>
      </c>
      <c r="DC46" s="12">
        <f>(VLOOKUP($EG46,Data!$B:$CP,Daily!HB$10,0)+VLOOKUP($IF46,Data!$B:$CP,Daily!LA$10,0))/DC$36</f>
        <v>6.7857735035649153E-2</v>
      </c>
      <c r="DD46" s="12">
        <f>(VLOOKUP($EG46,Data!$B:$CP,Daily!HC$10,0)+VLOOKUP($IF46,Data!$B:$CP,Daily!LB$10,0))/DD$36</f>
        <v>7.6350828184067895E-2</v>
      </c>
      <c r="DE46" s="12">
        <f>(VLOOKUP($EG46,Data!$B:$CP,Daily!HD$10,0)+VLOOKUP($IF46,Data!$B:$CP,Daily!LC$10,0))/DE$36</f>
        <v>7.9673028346898683E-2</v>
      </c>
      <c r="DF46" s="12">
        <f>(VLOOKUP($EG46,Data!$B:$CP,Daily!HE$10,0)+VLOOKUP($IF46,Data!$B:$CP,Daily!LD$10,0))/DF$36</f>
        <v>8.5600643168450896E-2</v>
      </c>
      <c r="DG46" s="12">
        <f>(VLOOKUP($EG46,Data!$B:$CP,Daily!HF$10,0)+VLOOKUP($IF46,Data!$B:$CP,Daily!LE$10,0))/DG$36</f>
        <v>8.6284468243672197E-2</v>
      </c>
      <c r="DH46" s="12">
        <f>(VLOOKUP($EG46,Data!$B:$CP,Daily!HG$10,0)+VLOOKUP($IF46,Data!$B:$CP,Daily!LF$10,0))/DH$36</f>
        <v>7.7929641074399814E-2</v>
      </c>
      <c r="DI46" s="12">
        <f>(VLOOKUP($EG46,Data!$B:$CP,Daily!HH$10,0)+VLOOKUP($IF46,Data!$B:$CP,Daily!LG$10,0))/DI$36</f>
        <v>7.2263680315332424E-2</v>
      </c>
      <c r="DJ46" s="12">
        <f>(VLOOKUP($EG46,Data!$B:$CP,Daily!HI$10,0)+VLOOKUP($IF46,Data!$B:$CP,Daily!LH$10,0))/DJ$36</f>
        <v>6.0779235403411971E-2</v>
      </c>
      <c r="DK46" s="12">
        <f>(VLOOKUP($EG46,Data!$B:$CP,Daily!HJ$10,0)+VLOOKUP($IF46,Data!$B:$CP,Daily!LI$10,0))/DK$36</f>
        <v>7.5929704870100201E-2</v>
      </c>
      <c r="DL46" s="12">
        <f>(VLOOKUP($EG46,Data!$B:$CP,Daily!HK$10,0)+VLOOKUP($IF46,Data!$B:$CP,Daily!LJ$10,0))/DL$36</f>
        <v>8.1622047508088449E-2</v>
      </c>
      <c r="DM46" s="12">
        <f>(VLOOKUP($EG46,Data!$B:$CP,Daily!HL$10,0)+VLOOKUP($IF46,Data!$B:$CP,Daily!LK$10,0))/DM$36</f>
        <v>9.024893485891905E-2</v>
      </c>
      <c r="DN46" s="12">
        <f>(VLOOKUP($EG46,Data!$B:$CP,Daily!HM$10,0)+VLOOKUP($IF46,Data!$B:$CP,Daily!LL$10,0))/DN$36</f>
        <v>8.654076339938821E-2</v>
      </c>
      <c r="DO46" s="12">
        <f>(VLOOKUP($EG46,Data!$B:$CP,Daily!HN$10,0)+VLOOKUP($IF46,Data!$B:$CP,Daily!LM$10,0))/DO$36</f>
        <v>8.8495575221238937E-2</v>
      </c>
      <c r="DP46" s="12">
        <f>(VLOOKUP($EG46,Data!$B:$CP,Daily!HO$10,0)+VLOOKUP($IF46,Data!$B:$CP,Daily!LN$10,0))/DP$36</f>
        <v>7.6134644478063535E-2</v>
      </c>
      <c r="DQ46" s="12">
        <f>(VLOOKUP($EG46,Data!$B:$CP,Daily!HP$10,0)+VLOOKUP($IF46,Data!$B:$CP,Daily!LO$10,0))/DQ$36</f>
        <v>7.3416585493985928E-2</v>
      </c>
      <c r="DR46" s="12">
        <f>(VLOOKUP($EG46,Data!$B:$CP,Daily!HQ$10,0)+VLOOKUP($IF46,Data!$B:$CP,Daily!LP$10,0))/DR$36</f>
        <v>7.2840363728214189E-2</v>
      </c>
      <c r="DS46" s="12">
        <f>(VLOOKUP($EG46,Data!$B:$CP,Daily!HR$10,0)+VLOOKUP($IF46,Data!$B:$CP,Daily!LQ$10,0))/DS$36</f>
        <v>7.474027797276428E-2</v>
      </c>
      <c r="DT46" s="12">
        <f>(VLOOKUP($EG46,Data!$B:$CP,Daily!HS$10,0)+VLOOKUP($IF46,Data!$B:$CP,Daily!LR$10,0))/DT$36</f>
        <v>9.4289030295753792E-2</v>
      </c>
      <c r="DU46" s="12">
        <f>(VLOOKUP($EG46,Data!$B:$CP,Daily!HT$10,0)+VLOOKUP($IF46,Data!$B:$CP,Daily!LS$10,0))/DU$36</f>
        <v>8.827956710181413E-2</v>
      </c>
      <c r="DV46" s="14"/>
      <c r="DW46" s="12">
        <f t="shared" si="259"/>
        <v>7.5033661104084215E-2</v>
      </c>
      <c r="DX46" s="12">
        <f t="shared" si="260"/>
        <v>8.4990582581022281E-2</v>
      </c>
      <c r="DY46" s="12">
        <f t="shared" si="277"/>
        <v>9.956921476938066E-3</v>
      </c>
      <c r="DZ46" s="12">
        <f t="shared" si="278"/>
        <v>9.2458273688725834E-2</v>
      </c>
      <c r="EA46" s="12">
        <f t="shared" si="279"/>
        <v>6.7565969996380662E-2</v>
      </c>
      <c r="EB46" s="14"/>
      <c r="EC46" s="12">
        <f t="shared" si="261"/>
        <v>6.8627290938963938E-3</v>
      </c>
      <c r="ED46" s="12">
        <f t="shared" si="326"/>
        <v>8.1183428353081857E-2</v>
      </c>
      <c r="EE46" s="12">
        <f t="shared" si="314"/>
        <v>7.8313553570931851E-2</v>
      </c>
      <c r="EF46" s="1"/>
      <c r="EG46" s="7" t="s">
        <v>397</v>
      </c>
      <c r="EH46" s="7" t="s">
        <v>398</v>
      </c>
      <c r="EI46" s="12">
        <f>VLOOKUP($EG46,Data!$B:$CP,Daily!EI$10,0)/EI$36</f>
        <v>8.9027347996989206E-2</v>
      </c>
      <c r="EJ46" s="12">
        <f>VLOOKUP($EG46,Data!$B:$CP,Daily!EJ$10,0)/EJ$36</f>
        <v>8.1824859646361298E-2</v>
      </c>
      <c r="EK46" s="12">
        <f>VLOOKUP($EG46,Data!$B:$CP,Daily!EK$10,0)/EK$36</f>
        <v>8.9152442178378782E-2</v>
      </c>
      <c r="EL46" s="12">
        <f>VLOOKUP($EG46,Data!$B:$CP,Daily!EL$10,0)/EL$36</f>
        <v>8.3599513270971176E-2</v>
      </c>
      <c r="EM46" s="12">
        <f>VLOOKUP($EG46,Data!$B:$CP,Daily!EM$10,0)/EM$36</f>
        <v>9.1887523646849226E-2</v>
      </c>
      <c r="EN46" s="12">
        <f>VLOOKUP($EG46,Data!$B:$CP,Daily!EN$10,0)/EN$36</f>
        <v>0.10190896600111088</v>
      </c>
      <c r="EO46" s="12">
        <f>VLOOKUP($EG46,Data!$B:$CP,Daily!EO$10,0)/EO$36</f>
        <v>8.9233174614455263E-2</v>
      </c>
      <c r="EP46" s="12">
        <f>VLOOKUP($EG46,Data!$B:$CP,Daily!EP$10,0)/EP$36</f>
        <v>9.7592466013518647E-2</v>
      </c>
      <c r="EQ46" s="12">
        <f>VLOOKUP($EG46,Data!$B:$CP,Daily!EQ$10,0)/EQ$36</f>
        <v>8.5472586184963742E-2</v>
      </c>
      <c r="ER46" s="12">
        <f>VLOOKUP($EG46,Data!$B:$CP,Daily!ER$10,0)/ER$36</f>
        <v>9.4688040232594695E-2</v>
      </c>
      <c r="ES46" s="12">
        <f>VLOOKUP($EG46,Data!$B:$CP,Daily!ES$10,0)/ES$36</f>
        <v>9.3178947368421056E-2</v>
      </c>
      <c r="ET46" s="12">
        <f>VLOOKUP($EG46,Data!$B:$CP,Daily!ET$10,0)/ET$36</f>
        <v>0.10309760374050263</v>
      </c>
      <c r="EU46" s="12">
        <f>VLOOKUP($EG46,Data!$B:$CP,Daily!EU$10,0)/EU$36</f>
        <v>9.6602254162609938E-2</v>
      </c>
      <c r="EV46" s="12">
        <f>VLOOKUP($EG46,Data!$B:$CP,Daily!EV$10,0)/EV$36</f>
        <v>9.0165405437741153E-2</v>
      </c>
      <c r="EW46" s="12">
        <f>VLOOKUP($EG46,Data!$B:$CP,Daily!EW$10,0)/EW$36</f>
        <v>8.4790659058262274E-2</v>
      </c>
      <c r="EX46" s="12">
        <f>VLOOKUP($EG46,Data!$B:$CP,Daily!EX$10,0)/EX$36</f>
        <v>7.8294789634995823E-2</v>
      </c>
      <c r="EY46" s="12">
        <f>VLOOKUP($EG46,Data!$B:$CP,Daily!EY$10,0)/EY$36</f>
        <v>8.9356662591687036E-2</v>
      </c>
      <c r="EZ46" s="12">
        <f>VLOOKUP($EG46,Data!$B:$CP,Daily!EZ$10,0)/EZ$36</f>
        <v>8.9340880346665014E-2</v>
      </c>
      <c r="FA46" s="12">
        <f>VLOOKUP($EG46,Data!$B:$CP,Daily!FA$10,0)/FA$36</f>
        <v>9.7259956265323702E-2</v>
      </c>
      <c r="FB46" s="12">
        <f>VLOOKUP($EG46,Data!$B:$CP,Daily!FB$10,0)/FB$36</f>
        <v>9.6298245614035091E-2</v>
      </c>
      <c r="FC46" s="12">
        <f>VLOOKUP($EG46,Data!$B:$CP,Daily!FC$10,0)/FC$36</f>
        <v>9.1870745638056486E-2</v>
      </c>
      <c r="FD46" s="12">
        <f>VLOOKUP($EG46,Data!$B:$CP,Daily!FD$10,0)/FD$36</f>
        <v>8.6232558139534884E-2</v>
      </c>
      <c r="FE46" s="12">
        <f>VLOOKUP($EG46,Data!$B:$CP,Daily!FE$10,0)/FE$36</f>
        <v>7.8017643861580707E-2</v>
      </c>
      <c r="FF46" s="12">
        <f>VLOOKUP($EG46,Data!$B:$CP,Daily!FF$10,0)/FF$36</f>
        <v>8.936499531587308E-2</v>
      </c>
      <c r="FG46" s="12">
        <f>VLOOKUP($EG46,Data!$B:$CP,Daily!FG$10,0)/FG$36</f>
        <v>9.2013814863770096E-2</v>
      </c>
      <c r="FH46" s="12">
        <f>VLOOKUP($EG46,Data!$B:$CP,Daily!FH$10,0)/FH$36</f>
        <v>0.1017801191336983</v>
      </c>
      <c r="FI46" s="12">
        <f>VLOOKUP($EG46,Data!$B:$CP,Daily!FI$10,0)/FI$36</f>
        <v>9.8226311604433403E-2</v>
      </c>
      <c r="FJ46" s="12">
        <f>VLOOKUP($EG46,Data!$B:$CP,Daily!FJ$10,0)/FJ$36</f>
        <v>9.9606835253262346E-2</v>
      </c>
      <c r="FK46" s="12">
        <f>VLOOKUP($EG46,Data!$B:$CP,Daily!FK$10,0)/FK$36</f>
        <v>8.9997226587778492E-2</v>
      </c>
      <c r="FL46" s="12">
        <f>VLOOKUP($EG46,Data!$B:$CP,Daily!FL$10,0)/FL$36</f>
        <v>8.0547214779107812E-2</v>
      </c>
      <c r="FM46" s="12">
        <f>VLOOKUP($EG46,Data!$B:$CP,Daily!FM$10,0)/FM$36</f>
        <v>8.7304987326407485E-2</v>
      </c>
      <c r="FN46" s="12">
        <f>VLOOKUP($EG46,Data!$B:$CP,Daily!FN$10,0)/FN$36</f>
        <v>8.7401048731601649E-2</v>
      </c>
      <c r="FO46" s="12">
        <f>VLOOKUP($EG46,Data!$B:$CP,Daily!FO$10,0)/FO$36</f>
        <v>9.7960480702565286E-2</v>
      </c>
      <c r="FP46" s="12">
        <f>VLOOKUP($EG46,Data!$B:$CP,Daily!FP$10,0)/FP$36</f>
        <v>9.074062074774833E-2</v>
      </c>
      <c r="FQ46" s="12">
        <f>VLOOKUP($EG46,Data!$B:$CP,Daily!FQ$10,0)/FQ$36</f>
        <v>9.1798513724080072E-2</v>
      </c>
      <c r="FR46" s="12">
        <f>VLOOKUP($EG46,Data!$B:$CP,Daily!FR$10,0)/FR$36</f>
        <v>9.3251300438685847E-2</v>
      </c>
      <c r="FS46" s="12">
        <f>VLOOKUP($EG46,Data!$B:$CP,Daily!FS$10,0)/FS$36</f>
        <v>7.9693905438644436E-2</v>
      </c>
      <c r="FT46" s="12">
        <f>VLOOKUP($EG46,Data!$B:$CP,Daily!FT$10,0)/FT$36</f>
        <v>9.0873157785766726E-2</v>
      </c>
      <c r="FU46" s="12">
        <f>VLOOKUP($EG46,Data!$B:$CP,Daily!FU$10,0)/FU$36</f>
        <v>9.1325647197939105E-2</v>
      </c>
      <c r="FV46" s="12">
        <f>VLOOKUP($EG46,Data!$B:$CP,Daily!FV$10,0)/FV$36</f>
        <v>9.3927464028150373E-2</v>
      </c>
      <c r="FW46" s="12">
        <f>VLOOKUP($EG46,Data!$B:$CP,Daily!FW$10,0)/FW$36</f>
        <v>9.8696334721179446E-2</v>
      </c>
      <c r="FX46" s="12">
        <f>VLOOKUP($EG46,Data!$B:$CP,Daily!FX$10,0)/FX$36</f>
        <v>8.940838088827012E-2</v>
      </c>
      <c r="FY46" s="12">
        <f>VLOOKUP($EG46,Data!$B:$CP,Daily!FY$10,0)/FY$36</f>
        <v>8.0927062416923559E-2</v>
      </c>
      <c r="FZ46" s="12">
        <f>VLOOKUP($EG46,Data!$B:$CP,Daily!FZ$10,0)/FZ$36</f>
        <v>7.2371094914243914E-2</v>
      </c>
      <c r="GA46" s="12">
        <f>VLOOKUP($EG46,Data!$B:$CP,Daily!GA$10,0)/GA$36</f>
        <v>8.4535877559133374E-2</v>
      </c>
      <c r="GB46" s="12">
        <f>VLOOKUP($EG46,Data!$B:$CP,Daily!GB$10,0)/GB$36</f>
        <v>8.3249866064149455E-2</v>
      </c>
      <c r="GC46" s="12">
        <f>VLOOKUP($EG46,Data!$B:$CP,Daily!GC$10,0)/GC$36</f>
        <v>9.6334200150994045E-2</v>
      </c>
      <c r="GD46" s="12">
        <f>VLOOKUP($EG46,Data!$B:$CP,Daily!GD$10,0)/GD$36</f>
        <v>0.10192669248445309</v>
      </c>
      <c r="GE46" s="12">
        <f>VLOOKUP($EG46,Data!$B:$CP,Daily!GE$10,0)/GE$36</f>
        <v>8.2956328352297826E-2</v>
      </c>
      <c r="GF46" s="12">
        <f>VLOOKUP($EG46,Data!$B:$CP,Daily!GF$10,0)/GF$36</f>
        <v>8.5757768288538538E-2</v>
      </c>
      <c r="GG46" s="12">
        <f>VLOOKUP($EG46,Data!$B:$CP,Daily!GG$10,0)/GG$36</f>
        <v>7.6653292939217771E-2</v>
      </c>
      <c r="GH46" s="12">
        <f>VLOOKUP($EG46,Data!$B:$CP,Daily!GH$10,0)/GH$36</f>
        <v>8.5620197585071348E-2</v>
      </c>
      <c r="GI46" s="12">
        <f>VLOOKUP($EG46,Data!$B:$CP,Daily!GI$10,0)/GI$36</f>
        <v>8.6501696954074836E-2</v>
      </c>
      <c r="GJ46" s="12">
        <f>VLOOKUP($EG46,Data!$B:$CP,Daily!GJ$10,0)/GJ$36</f>
        <v>9.803753974494854E-2</v>
      </c>
      <c r="GK46" s="12">
        <f>VLOOKUP($EG46,Data!$B:$CP,Daily!GK$10,0)/GK$36</f>
        <v>0.10218678066425518</v>
      </c>
      <c r="GL46" s="12">
        <f>VLOOKUP($EG46,Data!$B:$CP,Daily!GL$10,0)/GL$36</f>
        <v>9.2009291898828768E-2</v>
      </c>
      <c r="GM46" s="12">
        <f>VLOOKUP($EG46,Data!$B:$CP,Daily!GM$10,0)/GM$36</f>
        <v>8.7559830992064117E-2</v>
      </c>
      <c r="GN46" s="12">
        <f>VLOOKUP($EG46,Data!$B:$CP,Daily!GN$10,0)/GN$36</f>
        <v>8.0627469836070498E-2</v>
      </c>
      <c r="GO46" s="12">
        <f>VLOOKUP($EG46,Data!$B:$CP,Daily!GO$10,0)/GO$36</f>
        <v>8.7120877177469275E-2</v>
      </c>
      <c r="GP46" s="12">
        <f>VLOOKUP($EG46,Data!$B:$CP,Daily!GP$10,0)/GP$36</f>
        <v>9.0482360707038606E-2</v>
      </c>
      <c r="GQ46" s="12">
        <f>VLOOKUP($EG46,Data!$B:$CP,Daily!GQ$10,0)/GQ$36</f>
        <v>9.9379689473293217E-2</v>
      </c>
      <c r="GR46" s="12">
        <f>VLOOKUP($EG46,Data!$B:$CP,Daily!GR$10,0)/GR$36</f>
        <v>9.5482176900111501E-2</v>
      </c>
      <c r="GS46" s="12">
        <f>VLOOKUP($EG46,Data!$B:$CP,Daily!GS$10,0)/GS$36</f>
        <v>8.913120396281643E-2</v>
      </c>
      <c r="GT46" s="12">
        <f>VLOOKUP($EG46,Data!$B:$CP,Daily!GT$10,0)/GT$36</f>
        <v>8.153763687878092E-2</v>
      </c>
      <c r="GU46" s="12">
        <f>VLOOKUP($EG46,Data!$B:$CP,Daily!GU$10,0)/GU$36</f>
        <v>7.5134013487809098E-2</v>
      </c>
      <c r="GV46" s="12">
        <f>VLOOKUP($EG46,Data!$B:$CP,Daily!GV$10,0)/GV$36</f>
        <v>8.5179485344117969E-2</v>
      </c>
      <c r="GW46" s="12">
        <f>VLOOKUP($EG46,Data!$B:$CP,Daily!GW$10,0)/GW$36</f>
        <v>8.3956713010227751E-2</v>
      </c>
      <c r="GX46" s="12">
        <f>VLOOKUP($EG46,Data!$B:$CP,Daily!GX$10,0)/GX$36</f>
        <v>9.5019093475012459E-2</v>
      </c>
      <c r="GY46" s="12">
        <f>VLOOKUP($EG46,Data!$B:$CP,Daily!GY$10,0)/GY$36</f>
        <v>0.10496560513717096</v>
      </c>
      <c r="GZ46" s="12">
        <f>VLOOKUP($EG46,Data!$B:$CP,Daily!GZ$10,0)/GZ$36</f>
        <v>8.8583416322465844E-2</v>
      </c>
      <c r="HA46" s="12">
        <f>VLOOKUP($EG46,Data!$B:$CP,Daily!HA$10,0)/HA$36</f>
        <v>8.5385854865626984E-2</v>
      </c>
      <c r="HB46" s="12">
        <f>VLOOKUP($EG46,Data!$B:$CP,Daily!HB$10,0)/HB$36</f>
        <v>7.7163204908174438E-2</v>
      </c>
      <c r="HC46" s="12">
        <f>VLOOKUP($EG46,Data!$B:$CP,Daily!HC$10,0)/HC$36</f>
        <v>8.638019226558924E-2</v>
      </c>
      <c r="HD46" s="12">
        <f>VLOOKUP($EG46,Data!$B:$CP,Daily!HD$10,0)/HD$36</f>
        <v>8.9299584228080597E-2</v>
      </c>
      <c r="HE46" s="12">
        <f>VLOOKUP($EG46,Data!$B:$CP,Daily!HE$10,0)/HE$36</f>
        <v>9.6617124099571447E-2</v>
      </c>
      <c r="HF46" s="12">
        <f>VLOOKUP($EG46,Data!$B:$CP,Daily!HF$10,0)/HF$36</f>
        <v>9.687922567788769E-2</v>
      </c>
      <c r="HG46" s="12">
        <f>VLOOKUP($EG46,Data!$B:$CP,Daily!HG$10,0)/HG$36</f>
        <v>8.8268018296451978E-2</v>
      </c>
      <c r="HH46" s="12">
        <f>VLOOKUP($EG46,Data!$B:$CP,Daily!HH$10,0)/HH$36</f>
        <v>8.1253156817396394E-2</v>
      </c>
      <c r="HI46" s="12">
        <f>VLOOKUP($EG46,Data!$B:$CP,Daily!HI$10,0)/HI$36</f>
        <v>6.8489805884507385E-2</v>
      </c>
      <c r="HJ46" s="12">
        <f>VLOOKUP($EG46,Data!$B:$CP,Daily!HJ$10,0)/HJ$36</f>
        <v>8.5355165132863231E-2</v>
      </c>
      <c r="HK46" s="12">
        <f>VLOOKUP($EG46,Data!$B:$CP,Daily!HK$10,0)/HK$36</f>
        <v>9.1230058408159703E-2</v>
      </c>
      <c r="HL46" s="12">
        <f>VLOOKUP($EG46,Data!$B:$CP,Daily!HL$10,0)/HL$36</f>
        <v>0.10184721190233451</v>
      </c>
      <c r="HM46" s="12">
        <f>VLOOKUP($EG46,Data!$B:$CP,Daily!HM$10,0)/HM$36</f>
        <v>9.6337524908953476E-2</v>
      </c>
      <c r="HN46" s="12">
        <f>VLOOKUP($EG46,Data!$B:$CP,Daily!HN$10,0)/HN$36</f>
        <v>9.9940265588383953E-2</v>
      </c>
      <c r="HO46" s="12">
        <f>VLOOKUP($EG46,Data!$B:$CP,Daily!HO$10,0)/HO$36</f>
        <v>8.7098919368246056E-2</v>
      </c>
      <c r="HP46" s="12">
        <f>VLOOKUP($EG46,Data!$B:$CP,Daily!HP$10,0)/HP$36</f>
        <v>8.301507537688442E-2</v>
      </c>
      <c r="HQ46" s="12">
        <f>VLOOKUP($EG46,Data!$B:$CP,Daily!HQ$10,0)/HQ$36</f>
        <v>8.2771736883449784E-2</v>
      </c>
      <c r="HR46" s="12">
        <f>VLOOKUP($EG46,Data!$B:$CP,Daily!HR$10,0)/HR$36</f>
        <v>8.2695810564663019E-2</v>
      </c>
      <c r="HS46" s="12">
        <f>VLOOKUP($EG46,Data!$B:$CP,Daily!HS$10,0)/HS$36</f>
        <v>0.10609084652443221</v>
      </c>
      <c r="HT46" s="12">
        <f>VLOOKUP($EG46,Data!$B:$CP,Daily!HT$10,0)/HT$36</f>
        <v>9.8052361637223029E-2</v>
      </c>
      <c r="HU46" s="13"/>
      <c r="HV46" s="40">
        <f t="shared" si="262"/>
        <v>8.4790659058262274E-2</v>
      </c>
      <c r="HW46" s="40">
        <f t="shared" si="263"/>
        <v>9.6298245614035091E-2</v>
      </c>
      <c r="HX46" s="40">
        <f t="shared" si="315"/>
        <v>1.1507586555772817E-2</v>
      </c>
      <c r="HY46" s="40">
        <f t="shared" si="316"/>
        <v>0.1049289355308647</v>
      </c>
      <c r="HZ46" s="40">
        <f t="shared" si="317"/>
        <v>7.6159969141432665E-2</v>
      </c>
      <c r="IA46" s="43"/>
      <c r="IB46" s="12">
        <f t="shared" si="265"/>
        <v>8.0017135967076197E-3</v>
      </c>
      <c r="IC46" s="12">
        <f t="shared" si="318"/>
        <v>9.1539823885661911E-2</v>
      </c>
      <c r="ID46" s="12">
        <f t="shared" si="319"/>
        <v>8.8504962290275435E-2</v>
      </c>
      <c r="IE46" s="1"/>
      <c r="IF46" s="7" t="s">
        <v>399</v>
      </c>
      <c r="IG46" s="7" t="s">
        <v>398</v>
      </c>
      <c r="IH46" s="12">
        <f>VLOOKUP($IF46,Data!$B:$CP,Daily!IH$10,0)/IH$36</f>
        <v>4.6946815495732111E-2</v>
      </c>
      <c r="II46" s="12">
        <f>VLOOKUP($IF46,Data!$B:$CP,Daily!II$10,0)/II$36</f>
        <v>4.1400187601262045E-2</v>
      </c>
      <c r="IJ46" s="12">
        <f>VLOOKUP($IF46,Data!$B:$CP,Daily!IJ$10,0)/IJ$36</f>
        <v>4.6547804235969846E-2</v>
      </c>
      <c r="IK46" s="12">
        <f>VLOOKUP($IF46,Data!$B:$CP,Daily!IK$10,0)/IK$36</f>
        <v>4.1435768261964732E-2</v>
      </c>
      <c r="IL46" s="12">
        <f>VLOOKUP($IF46,Data!$B:$CP,Daily!IL$10,0)/IL$36</f>
        <v>4.9908144519289648E-2</v>
      </c>
      <c r="IM46" s="12">
        <f>VLOOKUP($IF46,Data!$B:$CP,Daily!IM$10,0)/IM$36</f>
        <v>5.037304566839329E-2</v>
      </c>
      <c r="IN46" s="12">
        <f>VLOOKUP($IF46,Data!$B:$CP,Daily!IN$10,0)/IN$36</f>
        <v>4.4620400558919422E-2</v>
      </c>
      <c r="IO46" s="12">
        <f>VLOOKUP($IF46,Data!$B:$CP,Daily!IO$10,0)/IO$36</f>
        <v>4.7833520997539514E-2</v>
      </c>
      <c r="IP46" s="12">
        <f>VLOOKUP($IF46,Data!$B:$CP,Daily!IP$10,0)/IP$36</f>
        <v>4.3343397162827244E-2</v>
      </c>
      <c r="IQ46" s="12">
        <f>VLOOKUP($IF46,Data!$B:$CP,Daily!IQ$10,0)/IQ$36</f>
        <v>4.7610062893081763E-2</v>
      </c>
      <c r="IR46" s="12">
        <f>VLOOKUP($IF46,Data!$B:$CP,Daily!IR$10,0)/IR$36</f>
        <v>4.5220458553791885E-2</v>
      </c>
      <c r="IS46" s="12">
        <f>VLOOKUP($IF46,Data!$B:$CP,Daily!IS$10,0)/IS$36</f>
        <v>4.9654625750198168E-2</v>
      </c>
      <c r="IT46" s="12">
        <f>VLOOKUP($IF46,Data!$B:$CP,Daily!IT$10,0)/IT$36</f>
        <v>4.9457918855482286E-2</v>
      </c>
      <c r="IU46" s="12">
        <f>VLOOKUP($IF46,Data!$B:$CP,Daily!IU$10,0)/IU$36</f>
        <v>4.7271272072432598E-2</v>
      </c>
      <c r="IV46" s="12">
        <f>VLOOKUP($IF46,Data!$B:$CP,Daily!IV$10,0)/IV$36</f>
        <v>4.4007448112993321E-2</v>
      </c>
      <c r="IW46" s="12">
        <f>VLOOKUP($IF46,Data!$B:$CP,Daily!IW$10,0)/IW$36</f>
        <v>4.1043361004593146E-2</v>
      </c>
      <c r="IX46" s="12">
        <f>VLOOKUP($IF46,Data!$B:$CP,Daily!IX$10,0)/IX$36</f>
        <v>4.9009122365523752E-2</v>
      </c>
      <c r="IY46" s="12">
        <f>VLOOKUP($IF46,Data!$B:$CP,Daily!IY$10,0)/IY$36</f>
        <v>4.9358541525995947E-2</v>
      </c>
      <c r="IZ46" s="12">
        <f>VLOOKUP($IF46,Data!$B:$CP,Daily!IZ$10,0)/IZ$36</f>
        <v>4.7717248095319929E-2</v>
      </c>
      <c r="JA46" s="12">
        <f>VLOOKUP($IF46,Data!$B:$CP,Daily!JA$10,0)/JA$36</f>
        <v>4.6649703138252757E-2</v>
      </c>
      <c r="JB46" s="12">
        <f>VLOOKUP($IF46,Data!$B:$CP,Daily!JB$10,0)/JB$36</f>
        <v>4.1977266719534757E-2</v>
      </c>
      <c r="JC46" s="12">
        <f>VLOOKUP($IF46,Data!$B:$CP,Daily!JC$10,0)/JC$36</f>
        <v>4.3011316010058677E-2</v>
      </c>
      <c r="JD46" s="12">
        <f>VLOOKUP($IF46,Data!$B:$CP,Daily!JD$10,0)/JD$36</f>
        <v>3.727053587984424E-2</v>
      </c>
      <c r="JE46" s="12">
        <f>VLOOKUP($IF46,Data!$B:$CP,Daily!JE$10,0)/JE$36</f>
        <v>4.8947261525963036E-2</v>
      </c>
      <c r="JF46" s="12">
        <f>VLOOKUP($IF46,Data!$B:$CP,Daily!JF$10,0)/JF$36</f>
        <v>4.9916684778671304E-2</v>
      </c>
      <c r="JG46" s="12">
        <f>VLOOKUP($IF46,Data!$B:$CP,Daily!JG$10,0)/JG$36</f>
        <v>4.8968598885964373E-2</v>
      </c>
      <c r="JH46" s="12">
        <f>VLOOKUP($IF46,Data!$B:$CP,Daily!JH$10,0)/JH$36</f>
        <v>5.5502176001808623E-2</v>
      </c>
      <c r="JI46" s="12">
        <f>VLOOKUP($IF46,Data!$B:$CP,Daily!JI$10,0)/JI$36</f>
        <v>5.2874145353253986E-2</v>
      </c>
      <c r="JJ46" s="12">
        <f>VLOOKUP($IF46,Data!$B:$CP,Daily!JJ$10,0)/JJ$36</f>
        <v>4.3876246484275121E-2</v>
      </c>
      <c r="JK46" s="12">
        <f>VLOOKUP($IF46,Data!$B:$CP,Daily!JK$10,0)/JK$36</f>
        <v>4.1422238144283731E-2</v>
      </c>
      <c r="JL46" s="12">
        <f>VLOOKUP($IF46,Data!$B:$CP,Daily!JL$10,0)/JL$36</f>
        <v>4.4398741834018873E-2</v>
      </c>
      <c r="JM46" s="12">
        <f>VLOOKUP($IF46,Data!$B:$CP,Daily!JM$10,0)/JM$36</f>
        <v>4.6417336595595944E-2</v>
      </c>
      <c r="JN46" s="12">
        <f>VLOOKUP($IF46,Data!$B:$CP,Daily!JN$10,0)/JN$36</f>
        <v>5.07007007007007E-2</v>
      </c>
      <c r="JO46" s="12">
        <f>VLOOKUP($IF46,Data!$B:$CP,Daily!JO$10,0)/JO$36</f>
        <v>4.169451871657754E-2</v>
      </c>
      <c r="JP46" s="12">
        <f>VLOOKUP($IF46,Data!$B:$CP,Daily!JP$10,0)/JP$36</f>
        <v>4.8306821508734263E-2</v>
      </c>
      <c r="JQ46" s="12">
        <f>VLOOKUP($IF46,Data!$B:$CP,Daily!JQ$10,0)/JQ$36</f>
        <v>4.5974646032268689E-2</v>
      </c>
      <c r="JR46" s="12">
        <f>VLOOKUP($IF46,Data!$B:$CP,Daily!JR$10,0)/JR$36</f>
        <v>3.8652773574300664E-2</v>
      </c>
      <c r="JS46" s="12">
        <f>VLOOKUP($IF46,Data!$B:$CP,Daily!JS$10,0)/JS$36</f>
        <v>5.0132562063147749E-2</v>
      </c>
      <c r="JT46" s="12">
        <f>VLOOKUP($IF46,Data!$B:$CP,Daily!JT$10,0)/JT$36</f>
        <v>4.6083916083916085E-2</v>
      </c>
      <c r="JU46" s="12">
        <f>VLOOKUP($IF46,Data!$B:$CP,Daily!JU$10,0)/JU$36</f>
        <v>4.5767803498851387E-2</v>
      </c>
      <c r="JV46" s="12">
        <f>VLOOKUP($IF46,Data!$B:$CP,Daily!JV$10,0)/JV$36</f>
        <v>5.0768882858435095E-2</v>
      </c>
      <c r="JW46" s="12">
        <f>VLOOKUP($IF46,Data!$B:$CP,Daily!JW$10,0)/JW$36</f>
        <v>4.3342269883824842E-2</v>
      </c>
      <c r="JX46" s="12">
        <f>VLOOKUP($IF46,Data!$B:$CP,Daily!JX$10,0)/JX$36</f>
        <v>4.2507038353256102E-2</v>
      </c>
      <c r="JY46" s="12">
        <f>VLOOKUP($IF46,Data!$B:$CP,Daily!JY$10,0)/JY$36</f>
        <v>3.565877703272792E-2</v>
      </c>
      <c r="JZ46" s="12">
        <f>VLOOKUP($IF46,Data!$B:$CP,Daily!JZ$10,0)/JZ$36</f>
        <v>4.76221287609188E-2</v>
      </c>
      <c r="KA46" s="12">
        <f>VLOOKUP($IF46,Data!$B:$CP,Daily!KA$10,0)/KA$36</f>
        <v>4.4043092522179972E-2</v>
      </c>
      <c r="KB46" s="12">
        <f>VLOOKUP($IF46,Data!$B:$CP,Daily!KB$10,0)/KB$36</f>
        <v>4.6087456846950516E-2</v>
      </c>
      <c r="KC46" s="12">
        <f>VLOOKUP($IF46,Data!$B:$CP,Daily!KC$10,0)/KC$36</f>
        <v>4.8944964107026319E-2</v>
      </c>
      <c r="KD46" s="12">
        <f>VLOOKUP($IF46,Data!$B:$CP,Daily!KD$10,0)/KD$36</f>
        <v>3.977417221911398E-2</v>
      </c>
      <c r="KE46" s="12">
        <f>VLOOKUP($IF46,Data!$B:$CP,Daily!KE$10,0)/KE$36</f>
        <v>4.387027970333026E-2</v>
      </c>
      <c r="KF46" s="12">
        <f>VLOOKUP($IF46,Data!$B:$CP,Daily!KF$10,0)/KF$36</f>
        <v>3.7321178753553862E-2</v>
      </c>
      <c r="KG46" s="12">
        <f>VLOOKUP($IF46,Data!$B:$CP,Daily!KG$10,0)/KG$36</f>
        <v>4.4700888712030776E-2</v>
      </c>
      <c r="KH46" s="12">
        <f>VLOOKUP($IF46,Data!$B:$CP,Daily!KH$10,0)/KH$36</f>
        <v>4.6782357194504701E-2</v>
      </c>
      <c r="KI46" s="12">
        <f>VLOOKUP($IF46,Data!$B:$CP,Daily!KI$10,0)/KI$36</f>
        <v>5.0141643059490086E-2</v>
      </c>
      <c r="KJ46" s="12">
        <f>VLOOKUP($IF46,Data!$B:$CP,Daily!KJ$10,0)/KJ$36</f>
        <v>5.1831601968288683E-2</v>
      </c>
      <c r="KK46" s="12">
        <f>VLOOKUP($IF46,Data!$B:$CP,Daily!KK$10,0)/KK$36</f>
        <v>4.5142670442169464E-2</v>
      </c>
      <c r="KL46" s="12">
        <f>VLOOKUP($IF46,Data!$B:$CP,Daily!KL$10,0)/KL$36</f>
        <v>3.7716298829136879E-2</v>
      </c>
      <c r="KM46" s="12">
        <f>VLOOKUP($IF46,Data!$B:$CP,Daily!KM$10,0)/KM$36</f>
        <v>4.1537538738378489E-2</v>
      </c>
      <c r="KN46" s="12">
        <f>VLOOKUP($IF46,Data!$B:$CP,Daily!KN$10,0)/KN$36</f>
        <v>4.4640298079678994E-2</v>
      </c>
      <c r="KO46" s="12">
        <f>VLOOKUP($IF46,Data!$B:$CP,Daily!KO$10,0)/KO$36</f>
        <v>4.7719697585562153E-2</v>
      </c>
      <c r="KP46" s="12">
        <f>VLOOKUP($IF46,Data!$B:$CP,Daily!KP$10,0)/KP$36</f>
        <v>4.4830797888854391E-2</v>
      </c>
      <c r="KQ46" s="12">
        <f>VLOOKUP($IF46,Data!$B:$CP,Daily!KQ$10,0)/KQ$36</f>
        <v>4.8635682158920543E-2</v>
      </c>
      <c r="KR46" s="12">
        <f>VLOOKUP($IF46,Data!$B:$CP,Daily!KR$10,0)/KR$36</f>
        <v>4.2799243447716837E-2</v>
      </c>
      <c r="KS46" s="12">
        <f>VLOOKUP($IF46,Data!$B:$CP,Daily!KS$10,0)/KS$36</f>
        <v>4.2765968139102467E-2</v>
      </c>
      <c r="KT46" s="12">
        <f>VLOOKUP($IF46,Data!$B:$CP,Daily!KT$10,0)/KT$36</f>
        <v>3.6017270110589306E-2</v>
      </c>
      <c r="KU46" s="12">
        <f>VLOOKUP($IF46,Data!$B:$CP,Daily!KU$10,0)/KU$36</f>
        <v>4.29016718617172E-2</v>
      </c>
      <c r="KV46" s="12">
        <f>VLOOKUP($IF46,Data!$B:$CP,Daily!KV$10,0)/KV$36</f>
        <v>4.570138507535542E-2</v>
      </c>
      <c r="KW46" s="12">
        <f>VLOOKUP($IF46,Data!$B:$CP,Daily!KW$10,0)/KW$36</f>
        <v>4.5414315742891911E-2</v>
      </c>
      <c r="KX46" s="12">
        <f>VLOOKUP($IF46,Data!$B:$CP,Daily!KX$10,0)/KX$36</f>
        <v>5.4464334294575333E-2</v>
      </c>
      <c r="KY46" s="12">
        <f>VLOOKUP($IF46,Data!$B:$CP,Daily!KY$10,0)/KY$36</f>
        <v>4.4303460041584475E-2</v>
      </c>
      <c r="KZ46" s="12">
        <f>VLOOKUP($IF46,Data!$B:$CP,Daily!KZ$10,0)/KZ$36</f>
        <v>4.088992974238876E-2</v>
      </c>
      <c r="LA46" s="12">
        <f>VLOOKUP($IF46,Data!$B:$CP,Daily!LA$10,0)/LA$36</f>
        <v>3.7249411032582121E-2</v>
      </c>
      <c r="LB46" s="12">
        <f>VLOOKUP($IF46,Data!$B:$CP,Daily!LB$10,0)/LB$36</f>
        <v>4.4098822324628778E-2</v>
      </c>
      <c r="LC46" s="12">
        <f>VLOOKUP($IF46,Data!$B:$CP,Daily!LC$10,0)/LC$36</f>
        <v>4.7831343509143115E-2</v>
      </c>
      <c r="LD46" s="12">
        <f>VLOOKUP($IF46,Data!$B:$CP,Daily!LD$10,0)/LD$36</f>
        <v>4.7995517928286852E-2</v>
      </c>
      <c r="LE46" s="12">
        <f>VLOOKUP($IF46,Data!$B:$CP,Daily!LE$10,0)/LE$36</f>
        <v>4.9649317091177557E-2</v>
      </c>
      <c r="LF46" s="12">
        <f>VLOOKUP($IF46,Data!$B:$CP,Daily!LF$10,0)/LF$36</f>
        <v>4.3493926291949765E-2</v>
      </c>
      <c r="LG46" s="12">
        <f>VLOOKUP($IF46,Data!$B:$CP,Daily!LG$10,0)/LG$36</f>
        <v>4.1781223238833549E-2</v>
      </c>
      <c r="LH46" s="12">
        <f>VLOOKUP($IF46,Data!$B:$CP,Daily!LH$10,0)/LH$36</f>
        <v>3.5163854639844255E-2</v>
      </c>
      <c r="LI46" s="12">
        <f>VLOOKUP($IF46,Data!$B:$CP,Daily!LI$10,0)/LI$36</f>
        <v>4.5331091567511639E-2</v>
      </c>
      <c r="LJ46" s="12">
        <f>VLOOKUP($IF46,Data!$B:$CP,Daily!LJ$10,0)/LJ$36</f>
        <v>4.960418331033481E-2</v>
      </c>
      <c r="LK46" s="12">
        <f>VLOOKUP($IF46,Data!$B:$CP,Daily!LK$10,0)/LK$36</f>
        <v>5.0217689509154888E-2</v>
      </c>
      <c r="LL46" s="12">
        <f>VLOOKUP($IF46,Data!$B:$CP,Daily!LL$10,0)/LL$36</f>
        <v>5.2950877606314055E-2</v>
      </c>
      <c r="LM46" s="12">
        <f>VLOOKUP($IF46,Data!$B:$CP,Daily!LM$10,0)/LM$36</f>
        <v>5.0321855522632061E-2</v>
      </c>
      <c r="LN46" s="12">
        <f>VLOOKUP($IF46,Data!$B:$CP,Daily!LN$10,0)/LN$36</f>
        <v>4.1731872717788214E-2</v>
      </c>
      <c r="LO46" s="12">
        <f>VLOOKUP($IF46,Data!$B:$CP,Daily!LO$10,0)/LO$36</f>
        <v>4.2635480454901238E-2</v>
      </c>
      <c r="LP46" s="12">
        <f>VLOOKUP($IF46,Data!$B:$CP,Daily!LP$10,0)/LP$36</f>
        <v>4.0748162992651972E-2</v>
      </c>
      <c r="LQ46" s="12">
        <f>VLOOKUP($IF46,Data!$B:$CP,Daily!LQ$10,0)/LQ$36</f>
        <v>4.7994488671157381E-2</v>
      </c>
      <c r="LR46" s="12">
        <f>VLOOKUP($IF46,Data!$B:$CP,Daily!LR$10,0)/LR$36</f>
        <v>5.3559764859568912E-2</v>
      </c>
      <c r="LS46" s="12">
        <f>VLOOKUP($IF46,Data!$B:$CP,Daily!LS$10,0)/LS$36</f>
        <v>5.4770114942528737E-2</v>
      </c>
      <c r="LU46" s="40">
        <f t="shared" si="266"/>
        <v>4.2765968139102467E-2</v>
      </c>
      <c r="LV46" s="40">
        <f t="shared" si="267"/>
        <v>4.8947261525963036E-2</v>
      </c>
      <c r="LW46" s="40">
        <f t="shared" si="320"/>
        <v>6.1812933868605688E-3</v>
      </c>
      <c r="LX46" s="40">
        <f t="shared" si="321"/>
        <v>5.3583231566108461E-2</v>
      </c>
      <c r="LY46" s="40">
        <f t="shared" si="322"/>
        <v>3.8129998098957042E-2</v>
      </c>
      <c r="LZ46" s="45"/>
      <c r="MA46" s="12">
        <f>_xlfn.STDEV.P(JL46:LS46)</f>
        <v>4.6369201090504042E-3</v>
      </c>
      <c r="MB46" s="12">
        <f t="shared" si="324"/>
        <v>4.7001209980705713E-2</v>
      </c>
      <c r="MC46" s="12">
        <f t="shared" si="325"/>
        <v>4.4659851152824788E-2</v>
      </c>
      <c r="MD46" s="1"/>
    </row>
    <row r="47" spans="4:342" x14ac:dyDescent="0.35">
      <c r="D47" s="89" t="s">
        <v>400</v>
      </c>
      <c r="E47" s="87" t="str">
        <f>VLOOKUP($D47,'Metric Nature'!$C:$D,2,0)&amp;IF(($F47&lt;(EA47)),"Below",IF(($F47&gt;(DZ47)),"Above","Within"))</f>
        <v>PositiveWithin</v>
      </c>
      <c r="F47" s="48">
        <f t="shared" si="269"/>
        <v>7.8430354779268643E-2</v>
      </c>
      <c r="G47" s="77">
        <f t="shared" si="191"/>
        <v>7.6894707726350722E-2</v>
      </c>
      <c r="H47" s="48">
        <f t="shared" si="247"/>
        <v>1.9970776901616034E-2</v>
      </c>
      <c r="I47" s="74">
        <f t="shared" si="270"/>
        <v>7.37066401984761E-2</v>
      </c>
      <c r="J47" s="48">
        <f t="shared" si="248"/>
        <v>6.4088046451074118E-2</v>
      </c>
      <c r="K47" s="48">
        <f t="shared" si="249"/>
        <v>5.1591995580171348E-3</v>
      </c>
      <c r="L47" s="50"/>
      <c r="M47" s="53" t="str">
        <f>VLOOKUP($D47,'Metric Nature'!$C:$D,2,0)&amp;IF(($N47&lt;(HZ47)),"Below",IF(($N47&gt;(HY47)),"Above","Within"))</f>
        <v>PositiveWithin</v>
      </c>
      <c r="N47" s="48">
        <f t="shared" si="250"/>
        <v>7.7654118199188757E-2</v>
      </c>
      <c r="O47" s="49">
        <f t="shared" si="311"/>
        <v>7.6801704172497931E-2</v>
      </c>
      <c r="P47" s="55">
        <f t="shared" si="312"/>
        <v>1.1098894690881983E-2</v>
      </c>
      <c r="Q47" s="49">
        <f t="shared" si="313"/>
        <v>7.338828389834165E-2</v>
      </c>
      <c r="R47" s="48">
        <f t="shared" si="252"/>
        <v>5.8126911739157072E-2</v>
      </c>
      <c r="S47" s="48">
        <f t="shared" si="273"/>
        <v>5.3427888840830628E-7</v>
      </c>
      <c r="T47" s="50"/>
      <c r="U47" s="53" t="str">
        <f>VLOOKUP($D47,'Metric Nature'!$C:$D,2,0)&amp;IF(($V47&lt;(LY47)),"Below",IF(($V47&gt;(LX47)),"Above","Within"))</f>
        <v>PositiveWithin</v>
      </c>
      <c r="V47" s="48">
        <f t="shared" si="253"/>
        <v>8.1091954022988508E-2</v>
      </c>
      <c r="W47" s="49">
        <f t="shared" si="274"/>
        <v>7.7201674351679253E-2</v>
      </c>
      <c r="X47" s="48">
        <f t="shared" si="254"/>
        <v>5.0391130813921721E-2</v>
      </c>
      <c r="Y47" s="49">
        <f t="shared" si="275"/>
        <v>7.4757904894329139E-2</v>
      </c>
      <c r="Z47" s="48">
        <f t="shared" si="255"/>
        <v>8.4727483168670861E-2</v>
      </c>
      <c r="AA47" s="48">
        <f t="shared" si="276"/>
        <v>1.7875236884528395E-6</v>
      </c>
      <c r="AB47" s="50"/>
      <c r="AC47" s="46" t="s">
        <v>401</v>
      </c>
      <c r="AD47" s="1"/>
      <c r="AE47" s="1"/>
      <c r="AF47" s="1"/>
      <c r="AG47" s="1"/>
      <c r="AH47" s="1"/>
      <c r="AI47" s="7" t="s">
        <v>400</v>
      </c>
      <c r="AJ47" s="12">
        <f>(VLOOKUP($EG47,Data!$B:$CP,Daily!EI$10,0)+VLOOKUP($IF47,Data!$B:$CP,Daily!IH$10,0))/AJ$36</f>
        <v>7.2552222126708504E-2</v>
      </c>
      <c r="AK47" s="12">
        <f>(VLOOKUP($EG47,Data!$B:$CP,Daily!EJ$10,0)+VLOOKUP($IF47,Data!$B:$CP,Daily!II$10,0))/AK$36</f>
        <v>6.8943725549202528E-2</v>
      </c>
      <c r="AL47" s="12">
        <f>(VLOOKUP($EG47,Data!$B:$CP,Daily!EK$10,0)+VLOOKUP($IF47,Data!$B:$CP,Daily!IJ$10,0))/AL$36</f>
        <v>7.6687462947802279E-2</v>
      </c>
      <c r="AM47" s="12">
        <f>(VLOOKUP($EG47,Data!$B:$CP,Daily!EL$10,0)+VLOOKUP($IF47,Data!$B:$CP,Daily!IK$10,0))/AM$36</f>
        <v>7.3383375197149367E-2</v>
      </c>
      <c r="AN47" s="12">
        <f>(VLOOKUP($EG47,Data!$B:$CP,Daily!EM$10,0)+VLOOKUP($IF47,Data!$B:$CP,Daily!IL$10,0))/AN$36</f>
        <v>7.9361939613151161E-2</v>
      </c>
      <c r="AO47" s="12">
        <f>(VLOOKUP($EG47,Data!$B:$CP,Daily!EN$10,0)+VLOOKUP($IF47,Data!$B:$CP,Daily!IM$10,0))/AO$36</f>
        <v>8.3414377857518138E-2</v>
      </c>
      <c r="AP47" s="12">
        <f>(VLOOKUP($EG47,Data!$B:$CP,Daily!EO$10,0)+VLOOKUP($IF47,Data!$B:$CP,Daily!IN$10,0))/AP$36</f>
        <v>7.7212088211271443E-2</v>
      </c>
      <c r="AQ47" s="12">
        <f>(VLOOKUP($EG47,Data!$B:$CP,Daily!EP$10,0)+VLOOKUP($IF47,Data!$B:$CP,Daily!IO$10,0))/AQ$36</f>
        <v>7.7781338305124251E-2</v>
      </c>
      <c r="AR47" s="12">
        <f>(VLOOKUP($EG47,Data!$B:$CP,Daily!EQ$10,0)+VLOOKUP($IF47,Data!$B:$CP,Daily!IP$10,0))/AR$36</f>
        <v>7.1846209224722485E-2</v>
      </c>
      <c r="AS47" s="12">
        <f>(VLOOKUP($EG47,Data!$B:$CP,Daily!ER$10,0)+VLOOKUP($IF47,Data!$B:$CP,Daily!IQ$10,0))/AS$36</f>
        <v>8.1656787018741392E-2</v>
      </c>
      <c r="AT47" s="12">
        <f>(VLOOKUP($EG47,Data!$B:$CP,Daily!ES$10,0)+VLOOKUP($IF47,Data!$B:$CP,Daily!IR$10,0))/AT$36</f>
        <v>7.8881232265910012E-2</v>
      </c>
      <c r="AU47" s="12">
        <f>(VLOOKUP($EG47,Data!$B:$CP,Daily!ET$10,0)+VLOOKUP($IF47,Data!$B:$CP,Daily!IS$10,0))/AU$36</f>
        <v>8.147317110913381E-2</v>
      </c>
      <c r="AV47" s="12">
        <f>(VLOOKUP($EG47,Data!$B:$CP,Daily!EU$10,0)+VLOOKUP($IF47,Data!$B:$CP,Daily!IT$10,0))/AV$36</f>
        <v>7.8312715783573059E-2</v>
      </c>
      <c r="AW47" s="12">
        <f>(VLOOKUP($EG47,Data!$B:$CP,Daily!EV$10,0)+VLOOKUP($IF47,Data!$B:$CP,Daily!IU$10,0))/AW$36</f>
        <v>7.3615252656665547E-2</v>
      </c>
      <c r="AX47" s="12">
        <f>(VLOOKUP($EG47,Data!$B:$CP,Daily!EW$10,0)+VLOOKUP($IF47,Data!$B:$CP,Daily!IV$10,0))/AX$36</f>
        <v>6.9427987742594482E-2</v>
      </c>
      <c r="AY47" s="12">
        <f>(VLOOKUP($EG47,Data!$B:$CP,Daily!EX$10,0)+VLOOKUP($IF47,Data!$B:$CP,Daily!IW$10,0))/AY$36</f>
        <v>6.6316742786471775E-2</v>
      </c>
      <c r="AZ47" s="12">
        <f>(VLOOKUP($EG47,Data!$B:$CP,Daily!EY$10,0)+VLOOKUP($IF47,Data!$B:$CP,Daily!IX$10,0))/AZ$36</f>
        <v>7.5783550925315399E-2</v>
      </c>
      <c r="BA47" s="12">
        <f>(VLOOKUP($EG47,Data!$B:$CP,Daily!EZ$10,0)+VLOOKUP($IF47,Data!$B:$CP,Daily!IY$10,0))/BA$36</f>
        <v>7.5078123760727145E-2</v>
      </c>
      <c r="BB47" s="12">
        <f>(VLOOKUP($EG47,Data!$B:$CP,Daily!FA$10,0)+VLOOKUP($IF47,Data!$B:$CP,Daily!IZ$10,0))/BB$36</f>
        <v>8.2214312332146849E-2</v>
      </c>
      <c r="BC47" s="12">
        <f>(VLOOKUP($EG47,Data!$B:$CP,Daily!FB$10,0)+VLOOKUP($IF47,Data!$B:$CP,Daily!JA$10,0))/BC$36</f>
        <v>8.1000190460642663E-2</v>
      </c>
      <c r="BD47" s="12">
        <f>(VLOOKUP($EG47,Data!$B:$CP,Daily!FC$10,0)+VLOOKUP($IF47,Data!$B:$CP,Daily!JB$10,0))/BD$36</f>
        <v>7.8797391934315383E-2</v>
      </c>
      <c r="BE47" s="12">
        <f>(VLOOKUP($EG47,Data!$B:$CP,Daily!FD$10,0)+VLOOKUP($IF47,Data!$B:$CP,Daily!JC$10,0))/BE$36</f>
        <v>7.3443556491362402E-2</v>
      </c>
      <c r="BF47" s="12">
        <f>(VLOOKUP($EG47,Data!$B:$CP,Daily!FE$10,0)+VLOOKUP($IF47,Data!$B:$CP,Daily!JD$10,0))/BF$36</f>
        <v>6.8009643718189128E-2</v>
      </c>
      <c r="BG47" s="12">
        <f>(VLOOKUP($EG47,Data!$B:$CP,Daily!FF$10,0)+VLOOKUP($IF47,Data!$B:$CP,Daily!JE$10,0))/BG$36</f>
        <v>7.6886947536517772E-2</v>
      </c>
      <c r="BH47" s="12">
        <f>(VLOOKUP($EG47,Data!$B:$CP,Daily!FG$10,0)+VLOOKUP($IF47,Data!$B:$CP,Daily!JF$10,0))/BH$36</f>
        <v>7.7006704113063956E-2</v>
      </c>
      <c r="BI47" s="12">
        <f>(VLOOKUP($EG47,Data!$B:$CP,Daily!FH$10,0)+VLOOKUP($IF47,Data!$B:$CP,Daily!JG$10,0))/BI$36</f>
        <v>8.2017655832202413E-2</v>
      </c>
      <c r="BJ47" s="12">
        <f>(VLOOKUP($EG47,Data!$B:$CP,Daily!FI$10,0)+VLOOKUP($IF47,Data!$B:$CP,Daily!JH$10,0))/BJ$36</f>
        <v>8.0803368803267939E-2</v>
      </c>
      <c r="BK47" s="12">
        <f>(VLOOKUP($EG47,Data!$B:$CP,Daily!FJ$10,0)+VLOOKUP($IF47,Data!$B:$CP,Daily!JI$10,0))/BK$36</f>
        <v>7.9272018046808918E-2</v>
      </c>
      <c r="BL47" s="12">
        <f>(VLOOKUP($EG47,Data!$B:$CP,Daily!FK$10,0)+VLOOKUP($IF47,Data!$B:$CP,Daily!JJ$10,0))/BL$36</f>
        <v>7.5813727695750496E-2</v>
      </c>
      <c r="BM47" s="12">
        <f>(VLOOKUP($EG47,Data!$B:$CP,Daily!FL$10,0)+VLOOKUP($IF47,Data!$B:$CP,Daily!JK$10,0))/BM$36</f>
        <v>6.7889604339634355E-2</v>
      </c>
      <c r="BN47" s="12">
        <f>(VLOOKUP($EG47,Data!$B:$CP,Daily!FM$10,0)+VLOOKUP($IF47,Data!$B:$CP,Daily!JL$10,0))/BN$36</f>
        <v>7.4441105934889881E-2</v>
      </c>
      <c r="BO47" s="12">
        <f>(VLOOKUP($EG47,Data!$B:$CP,Daily!FN$10,0)+VLOOKUP($IF47,Data!$B:$CP,Daily!JM$10,0))/BO$36</f>
        <v>7.2623944236867716E-2</v>
      </c>
      <c r="BP47" s="12">
        <f>(VLOOKUP($EG47,Data!$B:$CP,Daily!FO$10,0)+VLOOKUP($IF47,Data!$B:$CP,Daily!JN$10,0))/BP$36</f>
        <v>7.8745011881809629E-2</v>
      </c>
      <c r="BQ47" s="12">
        <f>(VLOOKUP($EG47,Data!$B:$CP,Daily!FP$10,0)+VLOOKUP($IF47,Data!$B:$CP,Daily!JO$10,0))/BQ$36</f>
        <v>7.3817271837073817E-2</v>
      </c>
      <c r="BR47" s="12">
        <f>(VLOOKUP($EG47,Data!$B:$CP,Daily!FQ$10,0)+VLOOKUP($IF47,Data!$B:$CP,Daily!JP$10,0))/BR$36</f>
        <v>7.8532290974116778E-2</v>
      </c>
      <c r="BS47" s="12">
        <f>(VLOOKUP($EG47,Data!$B:$CP,Daily!FR$10,0)+VLOOKUP($IF47,Data!$B:$CP,Daily!JQ$10,0))/BS$36</f>
        <v>7.4250702067909111E-2</v>
      </c>
      <c r="BT47" s="12">
        <f>(VLOOKUP($EG47,Data!$B:$CP,Daily!FS$10,0)+VLOOKUP($IF47,Data!$B:$CP,Daily!JR$10,0))/BT$36</f>
        <v>6.8207540312951023E-2</v>
      </c>
      <c r="BU47" s="12">
        <f>(VLOOKUP($EG47,Data!$B:$CP,Daily!FT$10,0)+VLOOKUP($IF47,Data!$B:$CP,Daily!JS$10,0))/BU$36</f>
        <v>7.5123700250986011E-2</v>
      </c>
      <c r="BV47" s="12">
        <f>(VLOOKUP($EG47,Data!$B:$CP,Daily!FU$10,0)+VLOOKUP($IF47,Data!$B:$CP,Daily!JT$10,0))/BV$36</f>
        <v>7.5205163968990241E-2</v>
      </c>
      <c r="BW47" s="12">
        <f>(VLOOKUP($EG47,Data!$B:$CP,Daily!FV$10,0)+VLOOKUP($IF47,Data!$B:$CP,Daily!JU$10,0))/BW$36</f>
        <v>7.8499119422448679E-2</v>
      </c>
      <c r="BX47" s="12">
        <f>(VLOOKUP($EG47,Data!$B:$CP,Daily!FW$10,0)+VLOOKUP($IF47,Data!$B:$CP,Daily!JV$10,0))/BX$36</f>
        <v>8.2760971006134332E-2</v>
      </c>
      <c r="BY47" s="12">
        <f>(VLOOKUP($EG47,Data!$B:$CP,Daily!FX$10,0)+VLOOKUP($IF47,Data!$B:$CP,Daily!JW$10,0))/BY$36</f>
        <v>7.5621308695397932E-2</v>
      </c>
      <c r="BZ47" s="12">
        <f>(VLOOKUP($EG47,Data!$B:$CP,Daily!FY$10,0)+VLOOKUP($IF47,Data!$B:$CP,Daily!JX$10,0))/BZ$36</f>
        <v>6.9416030740921147E-2</v>
      </c>
      <c r="CA47" s="12">
        <f>(VLOOKUP($EG47,Data!$B:$CP,Daily!FZ$10,0)+VLOOKUP($IF47,Data!$B:$CP,Daily!JY$10,0))/CA$36</f>
        <v>6.3259734462749004E-2</v>
      </c>
      <c r="CB47" s="12">
        <f>(VLOOKUP($EG47,Data!$B:$CP,Daily!GA$10,0)+VLOOKUP($IF47,Data!$B:$CP,Daily!JZ$10,0))/CB$36</f>
        <v>6.9717935071846732E-2</v>
      </c>
      <c r="CC47" s="12">
        <f>(VLOOKUP($EG47,Data!$B:$CP,Daily!GB$10,0)+VLOOKUP($IF47,Data!$B:$CP,Daily!KA$10,0))/CC$36</f>
        <v>6.9102691026910273E-2</v>
      </c>
      <c r="CD47" s="12">
        <f>(VLOOKUP($EG47,Data!$B:$CP,Daily!GC$10,0)+VLOOKUP($IF47,Data!$B:$CP,Daily!KB$10,0))/CD$36</f>
        <v>7.9483016171981558E-2</v>
      </c>
      <c r="CE47" s="12">
        <f>(VLOOKUP($EG47,Data!$B:$CP,Daily!GD$10,0)+VLOOKUP($IF47,Data!$B:$CP,Daily!KC$10,0))/CE$36</f>
        <v>8.0824619506567927E-2</v>
      </c>
      <c r="CF47" s="12">
        <f>(VLOOKUP($EG47,Data!$B:$CP,Daily!GE$10,0)+VLOOKUP($IF47,Data!$B:$CP,Daily!KD$10,0))/CF$36</f>
        <v>7.0695111944672373E-2</v>
      </c>
      <c r="CG47" s="12">
        <f>(VLOOKUP($EG47,Data!$B:$CP,Daily!GF$10,0)+VLOOKUP($IF47,Data!$B:$CP,Daily!KE$10,0))/CG$36</f>
        <v>7.1680934909634467E-2</v>
      </c>
      <c r="CH47" s="12">
        <f>(VLOOKUP($EG47,Data!$B:$CP,Daily!GG$10,0)+VLOOKUP($IF47,Data!$B:$CP,Daily!KF$10,0))/CH$36</f>
        <v>6.7206638934585117E-2</v>
      </c>
      <c r="CI47" s="12">
        <f>(VLOOKUP($EG47,Data!$B:$CP,Daily!GH$10,0)+VLOOKUP($IF47,Data!$B:$CP,Daily!KG$10,0))/CI$36</f>
        <v>7.3126711476226042E-2</v>
      </c>
      <c r="CJ47" s="12">
        <f>(VLOOKUP($EG47,Data!$B:$CP,Daily!GI$10,0)+VLOOKUP($IF47,Data!$B:$CP,Daily!KH$10,0))/CJ$36</f>
        <v>7.1724297827239006E-2</v>
      </c>
      <c r="CK47" s="12">
        <f>(VLOOKUP($EG47,Data!$B:$CP,Daily!GJ$10,0)+VLOOKUP($IF47,Data!$B:$CP,Daily!KI$10,0))/CK$36</f>
        <v>8.1013289909124334E-2</v>
      </c>
      <c r="CL47" s="12">
        <f>(VLOOKUP($EG47,Data!$B:$CP,Daily!GK$10,0)+VLOOKUP($IF47,Data!$B:$CP,Daily!KJ$10,0))/CL$36</f>
        <v>8.0609278220199726E-2</v>
      </c>
      <c r="CM47" s="12">
        <f>(VLOOKUP($EG47,Data!$B:$CP,Daily!GL$10,0)+VLOOKUP($IF47,Data!$B:$CP,Daily!KK$10,0))/CM$36</f>
        <v>7.5572738761057523E-2</v>
      </c>
      <c r="CN47" s="12">
        <f>(VLOOKUP($EG47,Data!$B:$CP,Daily!GM$10,0)+VLOOKUP($IF47,Data!$B:$CP,Daily!KL$10,0))/CN$36</f>
        <v>7.2566244412219413E-2</v>
      </c>
      <c r="CO47" s="12">
        <f>(VLOOKUP($EG47,Data!$B:$CP,Daily!GN$10,0)+VLOOKUP($IF47,Data!$B:$CP,Daily!KM$10,0))/CO$36</f>
        <v>6.9571044027772963E-2</v>
      </c>
      <c r="CP47" s="12">
        <f>(VLOOKUP($EG47,Data!$B:$CP,Daily!GO$10,0)+VLOOKUP($IF47,Data!$B:$CP,Daily!KN$10,0))/CP$36</f>
        <v>7.3050412217867275E-2</v>
      </c>
      <c r="CQ47" s="12">
        <f>(VLOOKUP($EG47,Data!$B:$CP,Daily!GP$10,0)+VLOOKUP($IF47,Data!$B:$CP,Daily!KO$10,0))/CQ$36</f>
        <v>7.3396737087437033E-2</v>
      </c>
      <c r="CR47" s="12">
        <f>(VLOOKUP($EG47,Data!$B:$CP,Daily!GQ$10,0)+VLOOKUP($IF47,Data!$B:$CP,Daily!KP$10,0))/CR$36</f>
        <v>8.0329954681267787E-2</v>
      </c>
      <c r="CS47" s="12">
        <f>(VLOOKUP($EG47,Data!$B:$CP,Daily!GR$10,0)+VLOOKUP($IF47,Data!$B:$CP,Daily!KQ$10,0))/CS$36</f>
        <v>8.0966282496506489E-2</v>
      </c>
      <c r="CT47" s="12">
        <f>(VLOOKUP($EG47,Data!$B:$CP,Daily!GS$10,0)+VLOOKUP($IF47,Data!$B:$CP,Daily!KR$10,0))/CT$36</f>
        <v>7.3906523059380544E-2</v>
      </c>
      <c r="CU47" s="12">
        <f>(VLOOKUP($EG47,Data!$B:$CP,Daily!GT$10,0)+VLOOKUP($IF47,Data!$B:$CP,Daily!KS$10,0))/CU$36</f>
        <v>6.7950794656900723E-2</v>
      </c>
      <c r="CV47" s="12">
        <f>(VLOOKUP($EG47,Data!$B:$CP,Daily!GU$10,0)+VLOOKUP($IF47,Data!$B:$CP,Daily!KT$10,0))/CV$36</f>
        <v>6.3521040180317789E-2</v>
      </c>
      <c r="CW47" s="12">
        <f>(VLOOKUP($EG47,Data!$B:$CP,Daily!GV$10,0)+VLOOKUP($IF47,Data!$B:$CP,Daily!KU$10,0))/CW$36</f>
        <v>7.3170399989119644E-2</v>
      </c>
      <c r="CX47" s="12">
        <f>(VLOOKUP($EG47,Data!$B:$CP,Daily!GW$10,0)+VLOOKUP($IF47,Data!$B:$CP,Daily!KV$10,0))/CX$36</f>
        <v>7.1930773391022176E-2</v>
      </c>
      <c r="CY47" s="12">
        <f>(VLOOKUP($EG47,Data!$B:$CP,Daily!GX$10,0)+VLOOKUP($IF47,Data!$B:$CP,Daily!KW$10,0))/CY$36</f>
        <v>7.865096797262093E-2</v>
      </c>
      <c r="CZ47" s="12">
        <f>(VLOOKUP($EG47,Data!$B:$CP,Daily!GY$10,0)+VLOOKUP($IF47,Data!$B:$CP,Daily!KX$10,0))/CZ$36</f>
        <v>8.1088213118874083E-2</v>
      </c>
      <c r="DA47" s="12">
        <f>(VLOOKUP($EG47,Data!$B:$CP,Daily!GZ$10,0)+VLOOKUP($IF47,Data!$B:$CP,Daily!KY$10,0))/DA$36</f>
        <v>7.2840894888138982E-2</v>
      </c>
      <c r="DB47" s="12">
        <f>(VLOOKUP($EG47,Data!$B:$CP,Daily!HA$10,0)+VLOOKUP($IF47,Data!$B:$CP,Daily!KZ$10,0))/DB$36</f>
        <v>6.8887714895771418E-2</v>
      </c>
      <c r="DC47" s="12">
        <f>(VLOOKUP($EG47,Data!$B:$CP,Daily!HB$10,0)+VLOOKUP($IF47,Data!$B:$CP,Daily!LA$10,0))/DC$36</f>
        <v>6.4261731056209581E-2</v>
      </c>
      <c r="DD47" s="12">
        <f>(VLOOKUP($EG47,Data!$B:$CP,Daily!HC$10,0)+VLOOKUP($IF47,Data!$B:$CP,Daily!LB$10,0))/DD$36</f>
        <v>7.0733447705224162E-2</v>
      </c>
      <c r="DE47" s="12">
        <f>(VLOOKUP($EG47,Data!$B:$CP,Daily!HD$10,0)+VLOOKUP($IF47,Data!$B:$CP,Daily!LC$10,0))/DE$36</f>
        <v>7.3024838619141177E-2</v>
      </c>
      <c r="DF47" s="12">
        <f>(VLOOKUP($EG47,Data!$B:$CP,Daily!HE$10,0)+VLOOKUP($IF47,Data!$B:$CP,Daily!LD$10,0))/DF$36</f>
        <v>8.0339638076700665E-2</v>
      </c>
      <c r="DG47" s="12">
        <f>(VLOOKUP($EG47,Data!$B:$CP,Daily!HF$10,0)+VLOOKUP($IF47,Data!$B:$CP,Daily!LE$10,0))/DG$36</f>
        <v>8.1771509012117369E-2</v>
      </c>
      <c r="DH47" s="12">
        <f>(VLOOKUP($EG47,Data!$B:$CP,Daily!HG$10,0)+VLOOKUP($IF47,Data!$B:$CP,Daily!LF$10,0))/DH$36</f>
        <v>7.3021155217494652E-2</v>
      </c>
      <c r="DI47" s="12">
        <f>(VLOOKUP($EG47,Data!$B:$CP,Daily!HH$10,0)+VLOOKUP($IF47,Data!$B:$CP,Daily!LG$10,0))/DI$36</f>
        <v>6.8937908664456329E-2</v>
      </c>
      <c r="DJ47" s="12">
        <f>(VLOOKUP($EG47,Data!$B:$CP,Daily!HI$10,0)+VLOOKUP($IF47,Data!$B:$CP,Daily!LH$10,0))/DJ$36</f>
        <v>6.0150517050466375E-2</v>
      </c>
      <c r="DK47" s="12">
        <f>(VLOOKUP($EG47,Data!$B:$CP,Daily!HJ$10,0)+VLOOKUP($IF47,Data!$B:$CP,Daily!LI$10,0))/DK$36</f>
        <v>7.2594645630920107E-2</v>
      </c>
      <c r="DL47" s="12">
        <f>(VLOOKUP($EG47,Data!$B:$CP,Daily!HK$10,0)+VLOOKUP($IF47,Data!$B:$CP,Daily!LJ$10,0))/DL$36</f>
        <v>7.6894707726350722E-2</v>
      </c>
      <c r="DM47" s="12">
        <f>(VLOOKUP($EG47,Data!$B:$CP,Daily!HL$10,0)+VLOOKUP($IF47,Data!$B:$CP,Daily!LK$10,0))/DM$36</f>
        <v>8.0950722152254878E-2</v>
      </c>
      <c r="DN47" s="12">
        <f>(VLOOKUP($EG47,Data!$B:$CP,Daily!HM$10,0)+VLOOKUP($IF47,Data!$B:$CP,Daily!LL$10,0))/DN$36</f>
        <v>7.9970740789998676E-2</v>
      </c>
      <c r="DO47" s="12">
        <f>(VLOOKUP($EG47,Data!$B:$CP,Daily!HN$10,0)+VLOOKUP($IF47,Data!$B:$CP,Daily!LM$10,0))/DO$36</f>
        <v>8.0376607001873601E-2</v>
      </c>
      <c r="DP47" s="12">
        <f>(VLOOKUP($EG47,Data!$B:$CP,Daily!HO$10,0)+VLOOKUP($IF47,Data!$B:$CP,Daily!LN$10,0))/DP$36</f>
        <v>7.5844679778113974E-2</v>
      </c>
      <c r="DQ47" s="12">
        <f>(VLOOKUP($EG47,Data!$B:$CP,Daily!HP$10,0)+VLOOKUP($IF47,Data!$B:$CP,Daily!LO$10,0))/DQ$36</f>
        <v>6.9815801858398363E-2</v>
      </c>
      <c r="DR47" s="12">
        <f>(VLOOKUP($EG47,Data!$B:$CP,Daily!HQ$10,0)+VLOOKUP($IF47,Data!$B:$CP,Daily!LP$10,0))/DR$36</f>
        <v>7.4198029805506438E-2</v>
      </c>
      <c r="DS47" s="12">
        <f>(VLOOKUP($EG47,Data!$B:$CP,Daily!HR$10,0)+VLOOKUP($IF47,Data!$B:$CP,Daily!LQ$10,0))/DS$36</f>
        <v>7.3897936262810618E-2</v>
      </c>
      <c r="DT47" s="12">
        <f>(VLOOKUP($EG47,Data!$B:$CP,Daily!HS$10,0)+VLOOKUP($IF47,Data!$B:$CP,Daily!LR$10,0))/DT$36</f>
        <v>8.4163765157882098E-2</v>
      </c>
      <c r="DU47" s="12">
        <f>(VLOOKUP($EG47,Data!$B:$CP,Daily!HT$10,0)+VLOOKUP($IF47,Data!$B:$CP,Daily!LS$10,0))/DU$36</f>
        <v>7.8430354779268643E-2</v>
      </c>
      <c r="DV47" s="14"/>
      <c r="DW47" s="12">
        <f t="shared" si="259"/>
        <v>7.1724297827239006E-2</v>
      </c>
      <c r="DX47" s="12">
        <f t="shared" si="260"/>
        <v>7.9272018046808918E-2</v>
      </c>
      <c r="DY47" s="12">
        <f t="shared" si="277"/>
        <v>7.5477202195699117E-3</v>
      </c>
      <c r="DZ47" s="12">
        <f t="shared" si="278"/>
        <v>8.4932808211486355E-2</v>
      </c>
      <c r="EA47" s="12">
        <f t="shared" si="279"/>
        <v>6.6063507662561569E-2</v>
      </c>
      <c r="EB47" s="14"/>
      <c r="EC47" s="12">
        <f t="shared" si="261"/>
        <v>5.1591995580171348E-3</v>
      </c>
      <c r="ED47" s="12">
        <f t="shared" si="326"/>
        <v>7.6894707726350722E-2</v>
      </c>
      <c r="EE47" s="12">
        <f t="shared" si="314"/>
        <v>7.37066401984761E-2</v>
      </c>
      <c r="EF47" s="1"/>
      <c r="EG47" s="7" t="s">
        <v>402</v>
      </c>
      <c r="EH47" s="7" t="s">
        <v>400</v>
      </c>
      <c r="EI47" s="12">
        <f>VLOOKUP($EG47,Data!$B:$CP,Daily!EI$10,0)/EI$36</f>
        <v>7.1241392768531683E-2</v>
      </c>
      <c r="EJ47" s="12">
        <f>VLOOKUP($EG47,Data!$B:$CP,Daily!EJ$10,0)/EJ$36</f>
        <v>6.8786400125924754E-2</v>
      </c>
      <c r="EK47" s="12">
        <f>VLOOKUP($EG47,Data!$B:$CP,Daily!EK$10,0)/EK$36</f>
        <v>7.5205054311682548E-2</v>
      </c>
      <c r="EL47" s="12">
        <f>VLOOKUP($EG47,Data!$B:$CP,Daily!EL$10,0)/EL$36</f>
        <v>7.1811544604152414E-2</v>
      </c>
      <c r="EM47" s="12">
        <f>VLOOKUP($EG47,Data!$B:$CP,Daily!EM$10,0)/EM$36</f>
        <v>7.8645288078314696E-2</v>
      </c>
      <c r="EN47" s="12">
        <f>VLOOKUP($EG47,Data!$B:$CP,Daily!EN$10,0)/EN$36</f>
        <v>8.2936241120238549E-2</v>
      </c>
      <c r="EO47" s="12">
        <f>VLOOKUP($EG47,Data!$B:$CP,Daily!EO$10,0)/EO$36</f>
        <v>7.727951105109801E-2</v>
      </c>
      <c r="EP47" s="12">
        <f>VLOOKUP($EG47,Data!$B:$CP,Daily!EP$10,0)/EP$36</f>
        <v>7.7770183033340934E-2</v>
      </c>
      <c r="EQ47" s="12">
        <f>VLOOKUP($EG47,Data!$B:$CP,Daily!EQ$10,0)/EQ$36</f>
        <v>7.2242717211550692E-2</v>
      </c>
      <c r="ER47" s="12">
        <f>VLOOKUP($EG47,Data!$B:$CP,Daily!ER$10,0)/ER$36</f>
        <v>8.1604589030331603E-2</v>
      </c>
      <c r="ES47" s="12">
        <f>VLOOKUP($EG47,Data!$B:$CP,Daily!ES$10,0)/ES$36</f>
        <v>7.8084210526315784E-2</v>
      </c>
      <c r="ET47" s="12">
        <f>VLOOKUP($EG47,Data!$B:$CP,Daily!ET$10,0)/ET$36</f>
        <v>8.1723302997411706E-2</v>
      </c>
      <c r="EU47" s="12">
        <f>VLOOKUP($EG47,Data!$B:$CP,Daily!EU$10,0)/EU$36</f>
        <v>7.8400633673822995E-2</v>
      </c>
      <c r="EV47" s="12">
        <f>VLOOKUP($EG47,Data!$B:$CP,Daily!EV$10,0)/EV$36</f>
        <v>7.3131337301468605E-2</v>
      </c>
      <c r="EW47" s="12">
        <f>VLOOKUP($EG47,Data!$B:$CP,Daily!EW$10,0)/EW$36</f>
        <v>6.9055494787891566E-2</v>
      </c>
      <c r="EX47" s="12">
        <f>VLOOKUP($EG47,Data!$B:$CP,Daily!EX$10,0)/EX$36</f>
        <v>6.5427189138529351E-2</v>
      </c>
      <c r="EY47" s="12">
        <f>VLOOKUP($EG47,Data!$B:$CP,Daily!EY$10,0)/EY$36</f>
        <v>7.420919926650367E-2</v>
      </c>
      <c r="EZ47" s="12">
        <f>VLOOKUP($EG47,Data!$B:$CP,Daily!EZ$10,0)/EZ$36</f>
        <v>7.4910327382803593E-2</v>
      </c>
      <c r="FA47" s="12">
        <f>VLOOKUP($EG47,Data!$B:$CP,Daily!FA$10,0)/FA$36</f>
        <v>8.1886554900271691E-2</v>
      </c>
      <c r="FB47" s="12">
        <f>VLOOKUP($EG47,Data!$B:$CP,Daily!FB$10,0)/FB$36</f>
        <v>8.064912280701754E-2</v>
      </c>
      <c r="FC47" s="12">
        <f>VLOOKUP($EG47,Data!$B:$CP,Daily!FC$10,0)/FC$36</f>
        <v>7.8444566152883186E-2</v>
      </c>
      <c r="FD47" s="12">
        <f>VLOOKUP($EG47,Data!$B:$CP,Daily!FD$10,0)/FD$36</f>
        <v>7.2139534883720935E-2</v>
      </c>
      <c r="FE47" s="12">
        <f>VLOOKUP($EG47,Data!$B:$CP,Daily!FE$10,0)/FE$36</f>
        <v>6.785778991819158E-2</v>
      </c>
      <c r="FF47" s="12">
        <f>VLOOKUP($EG47,Data!$B:$CP,Daily!FF$10,0)/FF$36</f>
        <v>7.6066148018410662E-2</v>
      </c>
      <c r="FG47" s="12">
        <f>VLOOKUP($EG47,Data!$B:$CP,Daily!FG$10,0)/FG$36</f>
        <v>7.7175627851447576E-2</v>
      </c>
      <c r="FH47" s="12">
        <f>VLOOKUP($EG47,Data!$B:$CP,Daily!FH$10,0)/FH$36</f>
        <v>8.2463932789312397E-2</v>
      </c>
      <c r="FI47" s="12">
        <f>VLOOKUP($EG47,Data!$B:$CP,Daily!FI$10,0)/FI$36</f>
        <v>7.9937685604400954E-2</v>
      </c>
      <c r="FJ47" s="12">
        <f>VLOOKUP($EG47,Data!$B:$CP,Daily!FJ$10,0)/FJ$36</f>
        <v>7.9229580675264283E-2</v>
      </c>
      <c r="FK47" s="12">
        <f>VLOOKUP($EG47,Data!$B:$CP,Daily!FK$10,0)/FK$36</f>
        <v>7.5775785029737142E-2</v>
      </c>
      <c r="FL47" s="12">
        <f>VLOOKUP($EG47,Data!$B:$CP,Daily!FL$10,0)/FL$36</f>
        <v>6.7876715095533682E-2</v>
      </c>
      <c r="FM47" s="12">
        <f>VLOOKUP($EG47,Data!$B:$CP,Daily!FM$10,0)/FM$36</f>
        <v>7.3631787512048838E-2</v>
      </c>
      <c r="FN47" s="12">
        <f>VLOOKUP($EG47,Data!$B:$CP,Daily!FN$10,0)/FN$36</f>
        <v>7.0920980705768022E-2</v>
      </c>
      <c r="FO47" s="12">
        <f>VLOOKUP($EG47,Data!$B:$CP,Daily!FO$10,0)/FO$36</f>
        <v>7.8417494800092441E-2</v>
      </c>
      <c r="FP47" s="12">
        <f>VLOOKUP($EG47,Data!$B:$CP,Daily!FP$10,0)/FP$36</f>
        <v>7.3634419749886604E-2</v>
      </c>
      <c r="FQ47" s="12">
        <f>VLOOKUP($EG47,Data!$B:$CP,Daily!FQ$10,0)/FQ$36</f>
        <v>7.864377322306125E-2</v>
      </c>
      <c r="FR47" s="12">
        <f>VLOOKUP($EG47,Data!$B:$CP,Daily!FR$10,0)/FR$36</f>
        <v>7.4209890124814951E-2</v>
      </c>
      <c r="FS47" s="12">
        <f>VLOOKUP($EG47,Data!$B:$CP,Daily!FS$10,0)/FS$36</f>
        <v>6.8051380158513253E-2</v>
      </c>
      <c r="FT47" s="12">
        <f>VLOOKUP($EG47,Data!$B:$CP,Daily!FT$10,0)/FT$36</f>
        <v>7.4704963390991738E-2</v>
      </c>
      <c r="FU47" s="12">
        <f>VLOOKUP($EG47,Data!$B:$CP,Daily!FU$10,0)/FU$36</f>
        <v>7.4559736475357907E-2</v>
      </c>
      <c r="FV47" s="12">
        <f>VLOOKUP($EG47,Data!$B:$CP,Daily!FV$10,0)/FV$36</f>
        <v>7.8998710936139083E-2</v>
      </c>
      <c r="FW47" s="12">
        <f>VLOOKUP($EG47,Data!$B:$CP,Daily!FW$10,0)/FW$36</f>
        <v>8.3270766500580171E-2</v>
      </c>
      <c r="FX47" s="12">
        <f>VLOOKUP($EG47,Data!$B:$CP,Daily!FX$10,0)/FX$36</f>
        <v>7.490476263329407E-2</v>
      </c>
      <c r="FY47" s="12">
        <f>VLOOKUP($EG47,Data!$B:$CP,Daily!FY$10,0)/FY$36</f>
        <v>6.9784213354450064E-2</v>
      </c>
      <c r="FZ47" s="12">
        <f>VLOOKUP($EG47,Data!$B:$CP,Daily!FZ$10,0)/FZ$36</f>
        <v>6.3497439510120032E-2</v>
      </c>
      <c r="GA47" s="12">
        <f>VLOOKUP($EG47,Data!$B:$CP,Daily!GA$10,0)/GA$36</f>
        <v>6.8197177499503076E-2</v>
      </c>
      <c r="GB47" s="12">
        <f>VLOOKUP($EG47,Data!$B:$CP,Daily!GB$10,0)/GB$36</f>
        <v>6.7853066548647825E-2</v>
      </c>
      <c r="GC47" s="12">
        <f>VLOOKUP($EG47,Data!$B:$CP,Daily!GC$10,0)/GC$36</f>
        <v>7.8584011408438889E-2</v>
      </c>
      <c r="GD47" s="12">
        <f>VLOOKUP($EG47,Data!$B:$CP,Daily!GD$10,0)/GD$36</f>
        <v>7.9831595185679158E-2</v>
      </c>
      <c r="GE47" s="12">
        <f>VLOOKUP($EG47,Data!$B:$CP,Daily!GE$10,0)/GE$36</f>
        <v>7.0602750993922228E-2</v>
      </c>
      <c r="GF47" s="12">
        <f>VLOOKUP($EG47,Data!$B:$CP,Daily!GF$10,0)/GF$36</f>
        <v>7.2075533030925398E-2</v>
      </c>
      <c r="GG47" s="12">
        <f>VLOOKUP($EG47,Data!$B:$CP,Daily!GG$10,0)/GG$36</f>
        <v>6.704604383307404E-2</v>
      </c>
      <c r="GH47" s="12">
        <f>VLOOKUP($EG47,Data!$B:$CP,Daily!GH$10,0)/GH$36</f>
        <v>7.3708175793795988E-2</v>
      </c>
      <c r="GI47" s="12">
        <f>VLOOKUP($EG47,Data!$B:$CP,Daily!GI$10,0)/GI$36</f>
        <v>7.0778021222666146E-2</v>
      </c>
      <c r="GJ47" s="12">
        <f>VLOOKUP($EG47,Data!$B:$CP,Daily!GJ$10,0)/GJ$36</f>
        <v>8.1216451844507501E-2</v>
      </c>
      <c r="GK47" s="12">
        <f>VLOOKUP($EG47,Data!$B:$CP,Daily!GK$10,0)/GK$36</f>
        <v>8.0730023018743838E-2</v>
      </c>
      <c r="GL47" s="12">
        <f>VLOOKUP($EG47,Data!$B:$CP,Daily!GL$10,0)/GL$36</f>
        <v>7.573222437011648E-2</v>
      </c>
      <c r="GM47" s="12">
        <f>VLOOKUP($EG47,Data!$B:$CP,Daily!GM$10,0)/GM$36</f>
        <v>7.3574580208609422E-2</v>
      </c>
      <c r="GN47" s="12">
        <f>VLOOKUP($EG47,Data!$B:$CP,Daily!GN$10,0)/GN$36</f>
        <v>6.9658768199780632E-2</v>
      </c>
      <c r="GO47" s="12">
        <f>VLOOKUP($EG47,Data!$B:$CP,Daily!GO$10,0)/GO$36</f>
        <v>7.348129808117429E-2</v>
      </c>
      <c r="GP47" s="12">
        <f>VLOOKUP($EG47,Data!$B:$CP,Daily!GP$10,0)/GP$36</f>
        <v>7.2464122436007139E-2</v>
      </c>
      <c r="GQ47" s="12">
        <f>VLOOKUP($EG47,Data!$B:$CP,Daily!GQ$10,0)/GQ$36</f>
        <v>8.0306069385632561E-2</v>
      </c>
      <c r="GR47" s="12">
        <f>VLOOKUP($EG47,Data!$B:$CP,Daily!GR$10,0)/GR$36</f>
        <v>8.0590626236466317E-2</v>
      </c>
      <c r="GS47" s="12">
        <f>VLOOKUP($EG47,Data!$B:$CP,Daily!GS$10,0)/GS$36</f>
        <v>7.4061565183827074E-2</v>
      </c>
      <c r="GT47" s="12">
        <f>VLOOKUP($EG47,Data!$B:$CP,Daily!GT$10,0)/GT$36</f>
        <v>6.7554942951221386E-2</v>
      </c>
      <c r="GU47" s="12">
        <f>VLOOKUP($EG47,Data!$B:$CP,Daily!GU$10,0)/GU$36</f>
        <v>6.3968281415972925E-2</v>
      </c>
      <c r="GV47" s="12">
        <f>VLOOKUP($EG47,Data!$B:$CP,Daily!GV$10,0)/GV$36</f>
        <v>7.2259403743602596E-2</v>
      </c>
      <c r="GW47" s="12">
        <f>VLOOKUP($EG47,Data!$B:$CP,Daily!GW$10,0)/GW$36</f>
        <v>7.0183579900877993E-2</v>
      </c>
      <c r="GX47" s="12">
        <f>VLOOKUP($EG47,Data!$B:$CP,Daily!GX$10,0)/GX$36</f>
        <v>7.8748132160053136E-2</v>
      </c>
      <c r="GY47" s="12">
        <f>VLOOKUP($EG47,Data!$B:$CP,Daily!GY$10,0)/GY$36</f>
        <v>7.9753598797405276E-2</v>
      </c>
      <c r="GZ47" s="12">
        <f>VLOOKUP($EG47,Data!$B:$CP,Daily!GZ$10,0)/GZ$36</f>
        <v>7.2241359606876401E-2</v>
      </c>
      <c r="HA47" s="12">
        <f>VLOOKUP($EG47,Data!$B:$CP,Daily!HA$10,0)/HA$36</f>
        <v>6.8812223053461477E-2</v>
      </c>
      <c r="HB47" s="12">
        <f>VLOOKUP($EG47,Data!$B:$CP,Daily!HB$10,0)/HB$36</f>
        <v>6.3811673130717977E-2</v>
      </c>
      <c r="HC47" s="12">
        <f>VLOOKUP($EG47,Data!$B:$CP,Daily!HC$10,0)/HC$36</f>
        <v>7.0039607507513479E-2</v>
      </c>
      <c r="HD47" s="12">
        <f>VLOOKUP($EG47,Data!$B:$CP,Daily!HD$10,0)/HD$36</f>
        <v>7.1526476904098329E-2</v>
      </c>
      <c r="HE47" s="12">
        <f>VLOOKUP($EG47,Data!$B:$CP,Daily!HE$10,0)/HE$36</f>
        <v>7.9310659250478713E-2</v>
      </c>
      <c r="HF47" s="12">
        <f>VLOOKUP($EG47,Data!$B:$CP,Daily!HF$10,0)/HF$36</f>
        <v>8.1951462529357338E-2</v>
      </c>
      <c r="HG47" s="12">
        <f>VLOOKUP($EG47,Data!$B:$CP,Daily!HG$10,0)/HG$36</f>
        <v>7.2521325256521205E-2</v>
      </c>
      <c r="HH47" s="12">
        <f>VLOOKUP($EG47,Data!$B:$CP,Daily!HH$10,0)/HH$36</f>
        <v>6.9197437328867267E-2</v>
      </c>
      <c r="HI47" s="12">
        <f>VLOOKUP($EG47,Data!$B:$CP,Daily!HI$10,0)/HI$36</f>
        <v>6.0126968624099622E-2</v>
      </c>
      <c r="HJ47" s="12">
        <f>VLOOKUP($EG47,Data!$B:$CP,Daily!HJ$10,0)/HJ$36</f>
        <v>7.0973267997290951E-2</v>
      </c>
      <c r="HK47" s="12">
        <f>VLOOKUP($EG47,Data!$B:$CP,Daily!HK$10,0)/HK$36</f>
        <v>7.7172870717461428E-2</v>
      </c>
      <c r="HL47" s="12">
        <f>VLOOKUP($EG47,Data!$B:$CP,Daily!HL$10,0)/HL$36</f>
        <v>8.0644882583677496E-2</v>
      </c>
      <c r="HM47" s="12">
        <f>VLOOKUP($EG47,Data!$B:$CP,Daily!HM$10,0)/HM$36</f>
        <v>7.9897615611901326E-2</v>
      </c>
      <c r="HN47" s="12">
        <f>VLOOKUP($EG47,Data!$B:$CP,Daily!HN$10,0)/HN$36</f>
        <v>8.1208166766224013E-2</v>
      </c>
      <c r="HO47" s="12">
        <f>VLOOKUP($EG47,Data!$B:$CP,Daily!HO$10,0)/HO$36</f>
        <v>7.586034912718205E-2</v>
      </c>
      <c r="HP47" s="12">
        <f>VLOOKUP($EG47,Data!$B:$CP,Daily!HP$10,0)/HP$36</f>
        <v>7.0050251256281407E-2</v>
      </c>
      <c r="HQ47" s="12">
        <f>VLOOKUP($EG47,Data!$B:$CP,Daily!HQ$10,0)/HQ$36</f>
        <v>7.3613924835655514E-2</v>
      </c>
      <c r="HR47" s="12">
        <f>VLOOKUP($EG47,Data!$B:$CP,Daily!HR$10,0)/HR$36</f>
        <v>7.3019125683060113E-2</v>
      </c>
      <c r="HS47" s="12">
        <f>VLOOKUP($EG47,Data!$B:$CP,Daily!HS$10,0)/HS$36</f>
        <v>8.3327598072952508E-2</v>
      </c>
      <c r="HT47" s="12">
        <f>VLOOKUP($EG47,Data!$B:$CP,Daily!HT$10,0)/HT$36</f>
        <v>7.7654118199188757E-2</v>
      </c>
      <c r="HU47" s="13"/>
      <c r="HV47" s="40">
        <f t="shared" si="262"/>
        <v>7.0778021222666146E-2</v>
      </c>
      <c r="HW47" s="40">
        <f t="shared" si="263"/>
        <v>7.8748132160053136E-2</v>
      </c>
      <c r="HX47" s="40">
        <f t="shared" si="315"/>
        <v>7.9701109373869899E-3</v>
      </c>
      <c r="HY47" s="40">
        <f t="shared" si="316"/>
        <v>8.4725715363093382E-2</v>
      </c>
      <c r="HZ47" s="40">
        <f t="shared" si="317"/>
        <v>6.48004380196259E-2</v>
      </c>
      <c r="IA47" s="43"/>
      <c r="IB47" s="12">
        <f t="shared" si="265"/>
        <v>5.2957802327268265E-3</v>
      </c>
      <c r="IC47" s="12">
        <f t="shared" si="318"/>
        <v>7.6801704172497931E-2</v>
      </c>
      <c r="ID47" s="12">
        <f t="shared" si="319"/>
        <v>7.338828389834165E-2</v>
      </c>
      <c r="IE47" s="1"/>
      <c r="IF47" s="7" t="s">
        <v>403</v>
      </c>
      <c r="IG47" s="7" t="s">
        <v>400</v>
      </c>
      <c r="IH47" s="12">
        <f>VLOOKUP($IF47,Data!$B:$CP,Daily!IH$10,0)/IH$36</f>
        <v>7.6962761467029364E-2</v>
      </c>
      <c r="II47" s="12">
        <f>VLOOKUP($IF47,Data!$B:$CP,Daily!II$10,0)/II$36</f>
        <v>6.9455103607060628E-2</v>
      </c>
      <c r="IJ47" s="12">
        <f>VLOOKUP($IF47,Data!$B:$CP,Daily!IJ$10,0)/IJ$36</f>
        <v>8.1488572454229982E-2</v>
      </c>
      <c r="IK47" s="12">
        <f>VLOOKUP($IF47,Data!$B:$CP,Daily!IK$10,0)/IK$36</f>
        <v>7.858942065491184E-2</v>
      </c>
      <c r="IL47" s="12">
        <f>VLOOKUP($IF47,Data!$B:$CP,Daily!IL$10,0)/IL$36</f>
        <v>8.1751377832210662E-2</v>
      </c>
      <c r="IM47" s="12">
        <f>VLOOKUP($IF47,Data!$B:$CP,Daily!IM$10,0)/IM$36</f>
        <v>8.4968873259516228E-2</v>
      </c>
      <c r="IN47" s="12">
        <f>VLOOKUP($IF47,Data!$B:$CP,Daily!IN$10,0)/IN$36</f>
        <v>7.6991150442477882E-2</v>
      </c>
      <c r="IO47" s="12">
        <f>VLOOKUP($IF47,Data!$B:$CP,Daily!IO$10,0)/IO$36</f>
        <v>7.7818090829475786E-2</v>
      </c>
      <c r="IP47" s="12">
        <f>VLOOKUP($IF47,Data!$B:$CP,Daily!IP$10,0)/IP$36</f>
        <v>7.0557094999793207E-2</v>
      </c>
      <c r="IQ47" s="12">
        <f>VLOOKUP($IF47,Data!$B:$CP,Daily!IQ$10,0)/IQ$36</f>
        <v>8.1823899371069181E-2</v>
      </c>
      <c r="IR47" s="12">
        <f>VLOOKUP($IF47,Data!$B:$CP,Daily!IR$10,0)/IR$36</f>
        <v>8.155202821869488E-2</v>
      </c>
      <c r="IS47" s="12">
        <f>VLOOKUP($IF47,Data!$B:$CP,Daily!IS$10,0)/IS$36</f>
        <v>8.0625070773411842E-2</v>
      </c>
      <c r="IT47" s="12">
        <f>VLOOKUP($IF47,Data!$B:$CP,Daily!IT$10,0)/IT$36</f>
        <v>7.8014977087291826E-2</v>
      </c>
      <c r="IU47" s="12">
        <f>VLOOKUP($IF47,Data!$B:$CP,Daily!IU$10,0)/IU$36</f>
        <v>7.5233855234855679E-2</v>
      </c>
      <c r="IV47" s="12">
        <f>VLOOKUP($IF47,Data!$B:$CP,Daily!IV$10,0)/IV$36</f>
        <v>7.071165811344747E-2</v>
      </c>
      <c r="IW47" s="12">
        <f>VLOOKUP($IF47,Data!$B:$CP,Daily!IW$10,0)/IW$36</f>
        <v>6.9276473810627445E-2</v>
      </c>
      <c r="IX47" s="12">
        <f>VLOOKUP($IF47,Data!$B:$CP,Daily!IX$10,0)/IX$36</f>
        <v>8.0968858131487895E-2</v>
      </c>
      <c r="IY47" s="12">
        <f>VLOOKUP($IF47,Data!$B:$CP,Daily!IY$10,0)/IY$36</f>
        <v>7.5624577987846053E-2</v>
      </c>
      <c r="IZ47" s="12">
        <f>VLOOKUP($IF47,Data!$B:$CP,Daily!IZ$10,0)/IZ$36</f>
        <v>8.3347654236123045E-2</v>
      </c>
      <c r="JA47" s="12">
        <f>VLOOKUP($IF47,Data!$B:$CP,Daily!JA$10,0)/JA$36</f>
        <v>8.2212528777414279E-2</v>
      </c>
      <c r="JB47" s="12">
        <f>VLOOKUP($IF47,Data!$B:$CP,Daily!JB$10,0)/JB$36</f>
        <v>7.9989426381178952E-2</v>
      </c>
      <c r="JC47" s="12">
        <f>VLOOKUP($IF47,Data!$B:$CP,Daily!JC$10,0)/JC$36</f>
        <v>7.7849958088851631E-2</v>
      </c>
      <c r="JD47" s="12">
        <f>VLOOKUP($IF47,Data!$B:$CP,Daily!JD$10,0)/JD$36</f>
        <v>6.8514741331355461E-2</v>
      </c>
      <c r="JE47" s="12">
        <f>VLOOKUP($IF47,Data!$B:$CP,Daily!JE$10,0)/JE$36</f>
        <v>7.9615462731027015E-2</v>
      </c>
      <c r="JF47" s="12">
        <f>VLOOKUP($IF47,Data!$B:$CP,Daily!JF$10,0)/JF$36</f>
        <v>7.6432659566760847E-2</v>
      </c>
      <c r="JG47" s="12">
        <f>VLOOKUP($IF47,Data!$B:$CP,Daily!JG$10,0)/JG$36</f>
        <v>8.0430923670196483E-2</v>
      </c>
      <c r="JH47" s="12">
        <f>VLOOKUP($IF47,Data!$B:$CP,Daily!JH$10,0)/JH$36</f>
        <v>8.3818459277680432E-2</v>
      </c>
      <c r="JI47" s="12">
        <f>VLOOKUP($IF47,Data!$B:$CP,Daily!JI$10,0)/JI$36</f>
        <v>7.9412509496074951E-2</v>
      </c>
      <c r="JJ47" s="12">
        <f>VLOOKUP($IF47,Data!$B:$CP,Daily!JJ$10,0)/JJ$36</f>
        <v>7.5939657376630013E-2</v>
      </c>
      <c r="JK47" s="12">
        <f>VLOOKUP($IF47,Data!$B:$CP,Daily!JK$10,0)/JK$36</f>
        <v>6.7932470556625324E-2</v>
      </c>
      <c r="JL47" s="12">
        <f>VLOOKUP($IF47,Data!$B:$CP,Daily!JL$10,0)/JL$36</f>
        <v>7.7183643842245339E-2</v>
      </c>
      <c r="JM47" s="12">
        <f>VLOOKUP($IF47,Data!$B:$CP,Daily!JM$10,0)/JM$36</f>
        <v>7.8504019573575667E-2</v>
      </c>
      <c r="JN47" s="12">
        <f>VLOOKUP($IF47,Data!$B:$CP,Daily!JN$10,0)/JN$36</f>
        <v>7.9879879879879878E-2</v>
      </c>
      <c r="JO47" s="12">
        <f>VLOOKUP($IF47,Data!$B:$CP,Daily!JO$10,0)/JO$36</f>
        <v>7.4406751336898391E-2</v>
      </c>
      <c r="JP47" s="12">
        <f>VLOOKUP($IF47,Data!$B:$CP,Daily!JP$10,0)/JP$36</f>
        <v>7.8169220259588168E-2</v>
      </c>
      <c r="JQ47" s="12">
        <f>VLOOKUP($IF47,Data!$B:$CP,Daily!JQ$10,0)/JQ$36</f>
        <v>7.4374382614422127E-2</v>
      </c>
      <c r="JR47" s="12">
        <f>VLOOKUP($IF47,Data!$B:$CP,Daily!JR$10,0)/JR$36</f>
        <v>6.8701629988326338E-2</v>
      </c>
      <c r="JS47" s="12">
        <f>VLOOKUP($IF47,Data!$B:$CP,Daily!JS$10,0)/JS$36</f>
        <v>7.646420824295011E-2</v>
      </c>
      <c r="JT47" s="12">
        <f>VLOOKUP($IF47,Data!$B:$CP,Daily!JT$10,0)/JT$36</f>
        <v>7.7342657342657342E-2</v>
      </c>
      <c r="JU47" s="12">
        <f>VLOOKUP($IF47,Data!$B:$CP,Daily!JU$10,0)/JU$36</f>
        <v>7.6809801496141833E-2</v>
      </c>
      <c r="JV47" s="12">
        <f>VLOOKUP($IF47,Data!$B:$CP,Daily!JV$10,0)/JV$36</f>
        <v>8.1071913161465406E-2</v>
      </c>
      <c r="JW47" s="12">
        <f>VLOOKUP($IF47,Data!$B:$CP,Daily!JW$10,0)/JW$36</f>
        <v>7.7946579287061862E-2</v>
      </c>
      <c r="JX47" s="12">
        <f>VLOOKUP($IF47,Data!$B:$CP,Daily!JX$10,0)/JX$36</f>
        <v>6.8214335164074394E-2</v>
      </c>
      <c r="JY47" s="12">
        <f>VLOOKUP($IF47,Data!$B:$CP,Daily!JY$10,0)/JY$36</f>
        <v>6.2480571961454769E-2</v>
      </c>
      <c r="JZ47" s="12">
        <f>VLOOKUP($IF47,Data!$B:$CP,Daily!JZ$10,0)/JZ$36</f>
        <v>7.466839210611452E-2</v>
      </c>
      <c r="KA47" s="12">
        <f>VLOOKUP($IF47,Data!$B:$CP,Daily!KA$10,0)/KA$36</f>
        <v>7.3352344740177433E-2</v>
      </c>
      <c r="KB47" s="12">
        <f>VLOOKUP($IF47,Data!$B:$CP,Daily!KB$10,0)/KB$36</f>
        <v>8.2566168009205979E-2</v>
      </c>
      <c r="KC47" s="12">
        <f>VLOOKUP($IF47,Data!$B:$CP,Daily!KC$10,0)/KC$36</f>
        <v>8.418533826408528E-2</v>
      </c>
      <c r="KD47" s="12">
        <f>VLOOKUP($IF47,Data!$B:$CP,Daily!KD$10,0)/KD$36</f>
        <v>7.1003509485784044E-2</v>
      </c>
      <c r="KE47" s="12">
        <f>VLOOKUP($IF47,Data!$B:$CP,Daily!KE$10,0)/KE$36</f>
        <v>7.0386349314072422E-2</v>
      </c>
      <c r="KF47" s="12">
        <f>VLOOKUP($IF47,Data!$B:$CP,Daily!KF$10,0)/KF$36</f>
        <v>6.7737713795748902E-2</v>
      </c>
      <c r="KG47" s="12">
        <f>VLOOKUP($IF47,Data!$B:$CP,Daily!KG$10,0)/KG$36</f>
        <v>7.1229606048547556E-2</v>
      </c>
      <c r="KH47" s="12">
        <f>VLOOKUP($IF47,Data!$B:$CP,Daily!KH$10,0)/KH$36</f>
        <v>7.4909616775126531E-2</v>
      </c>
      <c r="KI47" s="12">
        <f>VLOOKUP($IF47,Data!$B:$CP,Daily!KI$10,0)/KI$36</f>
        <v>8.0339943342776207E-2</v>
      </c>
      <c r="KJ47" s="12">
        <f>VLOOKUP($IF47,Data!$B:$CP,Daily!KJ$10,0)/KJ$36</f>
        <v>8.0207763805358115E-2</v>
      </c>
      <c r="KK47" s="12">
        <f>VLOOKUP($IF47,Data!$B:$CP,Daily!KK$10,0)/KK$36</f>
        <v>7.5038118057068171E-2</v>
      </c>
      <c r="KL47" s="12">
        <f>VLOOKUP($IF47,Data!$B:$CP,Daily!KL$10,0)/KL$36</f>
        <v>6.9215625323800642E-2</v>
      </c>
      <c r="KM47" s="12">
        <f>VLOOKUP($IF47,Data!$B:$CP,Daily!KM$10,0)/KM$36</f>
        <v>6.9279216235129462E-2</v>
      </c>
      <c r="KN47" s="12">
        <f>VLOOKUP($IF47,Data!$B:$CP,Daily!KN$10,0)/KN$36</f>
        <v>7.1653768988248781E-2</v>
      </c>
      <c r="KO47" s="12">
        <f>VLOOKUP($IF47,Data!$B:$CP,Daily!KO$10,0)/KO$36</f>
        <v>7.6497845703601339E-2</v>
      </c>
      <c r="KP47" s="12">
        <f>VLOOKUP($IF47,Data!$B:$CP,Daily!KP$10,0)/KP$36</f>
        <v>8.0409810617820557E-2</v>
      </c>
      <c r="KQ47" s="12">
        <f>VLOOKUP($IF47,Data!$B:$CP,Daily!KQ$10,0)/KQ$36</f>
        <v>8.2218890554722632E-2</v>
      </c>
      <c r="KR47" s="12">
        <f>VLOOKUP($IF47,Data!$B:$CP,Daily!KR$10,0)/KR$36</f>
        <v>7.3385571467171035E-2</v>
      </c>
      <c r="KS47" s="12">
        <f>VLOOKUP($IF47,Data!$B:$CP,Daily!KS$10,0)/KS$36</f>
        <v>6.9249711040755821E-2</v>
      </c>
      <c r="KT47" s="12">
        <f>VLOOKUP($IF47,Data!$B:$CP,Daily!KT$10,0)/KT$36</f>
        <v>6.2149674291773975E-2</v>
      </c>
      <c r="KU47" s="12">
        <f>VLOOKUP($IF47,Data!$B:$CP,Daily!KU$10,0)/KU$36</f>
        <v>7.6055539812978176E-2</v>
      </c>
      <c r="KV47" s="12">
        <f>VLOOKUP($IF47,Data!$B:$CP,Daily!KV$10,0)/KV$36</f>
        <v>7.7674049667459888E-2</v>
      </c>
      <c r="KW47" s="12">
        <f>VLOOKUP($IF47,Data!$B:$CP,Daily!KW$10,0)/KW$36</f>
        <v>7.832724858944573E-2</v>
      </c>
      <c r="KX47" s="12">
        <f>VLOOKUP($IF47,Data!$B:$CP,Daily!KX$10,0)/KX$36</f>
        <v>8.5532401109962464E-2</v>
      </c>
      <c r="KY47" s="12">
        <f>VLOOKUP($IF47,Data!$B:$CP,Daily!KY$10,0)/KY$36</f>
        <v>7.479874180306019E-2</v>
      </c>
      <c r="KZ47" s="12">
        <f>VLOOKUP($IF47,Data!$B:$CP,Daily!KZ$10,0)/KZ$36</f>
        <v>6.9133489461358319E-2</v>
      </c>
      <c r="LA47" s="12">
        <f>VLOOKUP($IF47,Data!$B:$CP,Daily!LA$10,0)/LA$36</f>
        <v>6.5742098946526203E-2</v>
      </c>
      <c r="LB47" s="12">
        <f>VLOOKUP($IF47,Data!$B:$CP,Daily!LB$10,0)/LB$36</f>
        <v>7.2964669738863286E-2</v>
      </c>
      <c r="LC47" s="12">
        <f>VLOOKUP($IF47,Data!$B:$CP,Daily!LC$10,0)/LC$36</f>
        <v>7.7980958138129067E-2</v>
      </c>
      <c r="LD47" s="12">
        <f>VLOOKUP($IF47,Data!$B:$CP,Daily!LD$10,0)/LD$36</f>
        <v>8.385209163346613E-2</v>
      </c>
      <c r="LE47" s="12">
        <f>VLOOKUP($IF47,Data!$B:$CP,Daily!LE$10,0)/LE$36</f>
        <v>8.1149255567860221E-2</v>
      </c>
      <c r="LF47" s="12">
        <f>VLOOKUP($IF47,Data!$B:$CP,Daily!LF$10,0)/LF$36</f>
        <v>7.4686020177064036E-2</v>
      </c>
      <c r="LG47" s="12">
        <f>VLOOKUP($IF47,Data!$B:$CP,Daily!LG$10,0)/LG$36</f>
        <v>6.80578717266868E-2</v>
      </c>
      <c r="LH47" s="12">
        <f>VLOOKUP($IF47,Data!$B:$CP,Daily!LH$10,0)/LH$36</f>
        <v>6.0228747566515251E-2</v>
      </c>
      <c r="LI47" s="12">
        <f>VLOOKUP($IF47,Data!$B:$CP,Daily!LI$10,0)/LI$36</f>
        <v>7.7858251422659078E-2</v>
      </c>
      <c r="LJ47" s="12">
        <f>VLOOKUP($IF47,Data!$B:$CP,Daily!LJ$10,0)/LJ$36</f>
        <v>7.5967753649502506E-2</v>
      </c>
      <c r="LK47" s="12">
        <f>VLOOKUP($IF47,Data!$B:$CP,Daily!LK$10,0)/LK$36</f>
        <v>8.200632194190971E-2</v>
      </c>
      <c r="LL47" s="12">
        <f>VLOOKUP($IF47,Data!$B:$CP,Daily!LL$10,0)/LL$36</f>
        <v>8.0221463069855101E-2</v>
      </c>
      <c r="LM47" s="12">
        <f>VLOOKUP($IF47,Data!$B:$CP,Daily!LM$10,0)/LM$36</f>
        <v>7.7602942679064063E-2</v>
      </c>
      <c r="LN47" s="12">
        <f>VLOOKUP($IF47,Data!$B:$CP,Daily!LN$10,0)/LN$36</f>
        <v>7.5795513823682839E-2</v>
      </c>
      <c r="LO47" s="12">
        <f>VLOOKUP($IF47,Data!$B:$CP,Daily!LO$10,0)/LO$36</f>
        <v>6.9063953220682359E-2</v>
      </c>
      <c r="LP47" s="12">
        <f>VLOOKUP($IF47,Data!$B:$CP,Daily!LP$10,0)/LP$36</f>
        <v>7.6085504342017371E-2</v>
      </c>
      <c r="LQ47" s="12">
        <f>VLOOKUP($IF47,Data!$B:$CP,Daily!LQ$10,0)/LQ$36</f>
        <v>7.6852418860992033E-2</v>
      </c>
      <c r="LR47" s="12">
        <f>VLOOKUP($IF47,Data!$B:$CP,Daily!LR$10,0)/LR$36</f>
        <v>8.7049462620984508E-2</v>
      </c>
      <c r="LS47" s="12">
        <f>VLOOKUP($IF47,Data!$B:$CP,Daily!LS$10,0)/LS$36</f>
        <v>8.1091954022988508E-2</v>
      </c>
      <c r="LU47" s="40">
        <f t="shared" si="266"/>
        <v>7.1653768988248781E-2</v>
      </c>
      <c r="LV47" s="40">
        <f t="shared" si="267"/>
        <v>8.0221463069855101E-2</v>
      </c>
      <c r="LW47" s="40">
        <f t="shared" si="320"/>
        <v>8.5676940816063196E-3</v>
      </c>
      <c r="LX47" s="40">
        <f t="shared" si="321"/>
        <v>8.6647233631059833E-2</v>
      </c>
      <c r="LY47" s="40">
        <f t="shared" si="322"/>
        <v>6.5227998427044048E-2</v>
      </c>
      <c r="LZ47" s="45"/>
      <c r="MA47" s="12">
        <f>_xlfn.STDEV.P(JL47:LS47)</f>
        <v>5.7343575922764196E-3</v>
      </c>
      <c r="MB47" s="12">
        <f t="shared" si="324"/>
        <v>7.7201674351679253E-2</v>
      </c>
      <c r="MC47" s="12">
        <f t="shared" si="325"/>
        <v>7.4757904894329139E-2</v>
      </c>
      <c r="MD47" s="1"/>
    </row>
    <row r="48" spans="4:342" x14ac:dyDescent="0.35">
      <c r="D48" s="89" t="s">
        <v>404</v>
      </c>
      <c r="E48" s="87" t="str">
        <f>VLOOKUP($D48,'Metric Nature'!$C:$D,2,0)&amp;IF(($F48&lt;(EA48)),"Below",IF(($F48&gt;(DZ48)),"Above","Within"))</f>
        <v>PositiveWithin</v>
      </c>
      <c r="F48" s="48">
        <f t="shared" si="269"/>
        <v>3.3726090680231503E-2</v>
      </c>
      <c r="G48" s="77">
        <f t="shared" si="191"/>
        <v>3.3509431953630112E-2</v>
      </c>
      <c r="H48" s="48">
        <f t="shared" si="247"/>
        <v>6.4656042782581646E-3</v>
      </c>
      <c r="I48" s="74">
        <f t="shared" si="270"/>
        <v>3.2762333339367559E-2</v>
      </c>
      <c r="J48" s="48">
        <f t="shared" si="248"/>
        <v>2.9416627041819486E-2</v>
      </c>
      <c r="K48" s="48">
        <f t="shared" si="249"/>
        <v>2.6331547010750244E-3</v>
      </c>
      <c r="L48" s="50"/>
      <c r="M48" s="53" t="str">
        <f>VLOOKUP($D48,'Metric Nature'!$C:$D,2,0)&amp;IF(($N48&lt;(HZ48)),"Below",IF(($N48&gt;(HY48)),"Above","Within"))</f>
        <v>PositiveWithin</v>
      </c>
      <c r="N48" s="48">
        <f t="shared" si="250"/>
        <v>3.4863061915457072E-2</v>
      </c>
      <c r="O48" s="49">
        <f t="shared" si="311"/>
        <v>3.3724285696592894E-2</v>
      </c>
      <c r="P48" s="55">
        <f t="shared" si="312"/>
        <v>3.3767245038468716E-2</v>
      </c>
      <c r="Q48" s="49">
        <f t="shared" si="313"/>
        <v>3.3229771325653142E-2</v>
      </c>
      <c r="R48" s="48">
        <f t="shared" si="252"/>
        <v>4.915142429954196E-2</v>
      </c>
      <c r="S48" s="48">
        <f t="shared" si="273"/>
        <v>2.6948134843043866E-7</v>
      </c>
      <c r="T48" s="50"/>
      <c r="U48" s="53" t="str">
        <f>VLOOKUP($D48,'Metric Nature'!$C:$D,2,0)&amp;IF(($V48&lt;(LY48)),"Below",IF(($V48&gt;(LX48)),"Above","Within"))</f>
        <v>PositiveWithin</v>
      </c>
      <c r="V48" s="48">
        <f t="shared" si="253"/>
        <v>2.9827586206896552E-2</v>
      </c>
      <c r="W48" s="49">
        <f t="shared" si="274"/>
        <v>3.2800287779194873E-2</v>
      </c>
      <c r="X48" s="48">
        <f t="shared" si="254"/>
        <v>-9.0630350328325379E-2</v>
      </c>
      <c r="Y48" s="49">
        <f t="shared" si="275"/>
        <v>3.1218776474700158E-2</v>
      </c>
      <c r="Z48" s="48">
        <f t="shared" si="255"/>
        <v>-4.4562613430127004E-2</v>
      </c>
      <c r="AA48" s="48">
        <f t="shared" si="276"/>
        <v>9.8600447314126073E-7</v>
      </c>
      <c r="AB48" s="50"/>
      <c r="AC48" s="46" t="s">
        <v>405</v>
      </c>
      <c r="AD48" s="1"/>
      <c r="AE48" s="1"/>
      <c r="AF48" s="1"/>
      <c r="AG48" s="1"/>
      <c r="AH48" s="1"/>
      <c r="AI48" s="7" t="s">
        <v>404</v>
      </c>
      <c r="AJ48" s="12">
        <f>(VLOOKUP($EG48,Data!$B:$CP,Daily!EI$10,0)+VLOOKUP($IF48,Data!$B:$CP,Daily!IH$10,0))/AJ$36</f>
        <v>3.310624946273532E-2</v>
      </c>
      <c r="AK48" s="12">
        <f>(VLOOKUP($EG48,Data!$B:$CP,Daily!EJ$10,0)+VLOOKUP($IF48,Data!$B:$CP,Daily!II$10,0))/AK$36</f>
        <v>3.1286989667970708E-2</v>
      </c>
      <c r="AL48" s="12">
        <f>(VLOOKUP($EG48,Data!$B:$CP,Daily!EK$10,0)+VLOOKUP($IF48,Data!$B:$CP,Daily!IJ$10,0))/AL$36</f>
        <v>3.397510092312904E-2</v>
      </c>
      <c r="AM48" s="12">
        <f>(VLOOKUP($EG48,Data!$B:$CP,Daily!EL$10,0)+VLOOKUP($IF48,Data!$B:$CP,Daily!IK$10,0))/AM$36</f>
        <v>3.2945849640750043E-2</v>
      </c>
      <c r="AN48" s="12">
        <f>(VLOOKUP($EG48,Data!$B:$CP,Daily!EM$10,0)+VLOOKUP($IF48,Data!$B:$CP,Daily!IL$10,0))/AN$36</f>
        <v>3.571781793520494E-2</v>
      </c>
      <c r="AO48" s="12">
        <f>(VLOOKUP($EG48,Data!$B:$CP,Daily!EN$10,0)+VLOOKUP($IF48,Data!$B:$CP,Daily!IM$10,0))/AO$36</f>
        <v>3.5838447522273269E-2</v>
      </c>
      <c r="AP48" s="12">
        <f>(VLOOKUP($EG48,Data!$B:$CP,Daily!EO$10,0)+VLOOKUP($IF48,Data!$B:$CP,Daily!IN$10,0))/AP$36</f>
        <v>3.5927035121154367E-2</v>
      </c>
      <c r="AQ48" s="12">
        <f>(VLOOKUP($EG48,Data!$B:$CP,Daily!EP$10,0)+VLOOKUP($IF48,Data!$B:$CP,Daily!IO$10,0))/AQ$36</f>
        <v>3.4317009933871295E-2</v>
      </c>
      <c r="AR48" s="12">
        <f>(VLOOKUP($EG48,Data!$B:$CP,Daily!EQ$10,0)+VLOOKUP($IF48,Data!$B:$CP,Daily!IP$10,0))/AR$36</f>
        <v>3.107336388134917E-2</v>
      </c>
      <c r="AS48" s="12">
        <f>(VLOOKUP($EG48,Data!$B:$CP,Daily!ER$10,0)+VLOOKUP($IF48,Data!$B:$CP,Daily!IQ$10,0))/AS$36</f>
        <v>3.4713490210167057E-2</v>
      </c>
      <c r="AT48" s="12">
        <f>(VLOOKUP($EG48,Data!$B:$CP,Daily!ES$10,0)+VLOOKUP($IF48,Data!$B:$CP,Daily!IR$10,0))/AT$36</f>
        <v>3.5573571139035268E-2</v>
      </c>
      <c r="AU48" s="12">
        <f>(VLOOKUP($EG48,Data!$B:$CP,Daily!ET$10,0)+VLOOKUP($IF48,Data!$B:$CP,Daily!IS$10,0))/AU$36</f>
        <v>3.5281829084297264E-2</v>
      </c>
      <c r="AV48" s="12">
        <f>(VLOOKUP($EG48,Data!$B:$CP,Daily!EU$10,0)+VLOOKUP($IF48,Data!$B:$CP,Daily!IT$10,0))/AV$36</f>
        <v>3.5149631177302437E-2</v>
      </c>
      <c r="AW48" s="12">
        <f>(VLOOKUP($EG48,Data!$B:$CP,Daily!EV$10,0)+VLOOKUP($IF48,Data!$B:$CP,Daily!IU$10,0))/AW$36</f>
        <v>3.2259921480134013E-2</v>
      </c>
      <c r="AX48" s="12">
        <f>(VLOOKUP($EG48,Data!$B:$CP,Daily!EW$10,0)+VLOOKUP($IF48,Data!$B:$CP,Daily!IV$10,0))/AX$36</f>
        <v>2.9765066394279876E-2</v>
      </c>
      <c r="AY48" s="12">
        <f>(VLOOKUP($EG48,Data!$B:$CP,Daily!EX$10,0)+VLOOKUP($IF48,Data!$B:$CP,Daily!IW$10,0))/AY$36</f>
        <v>2.7870560624799152E-2</v>
      </c>
      <c r="AZ48" s="12">
        <f>(VLOOKUP($EG48,Data!$B:$CP,Daily!EY$10,0)+VLOOKUP($IF48,Data!$B:$CP,Daily!IX$10,0))/AZ$36</f>
        <v>3.3554588480079708E-2</v>
      </c>
      <c r="BA48" s="12">
        <f>(VLOOKUP($EG48,Data!$B:$CP,Daily!EZ$10,0)+VLOOKUP($IF48,Data!$B:$CP,Daily!IY$10,0))/BA$36</f>
        <v>3.4453768182611318E-2</v>
      </c>
      <c r="BB48" s="12">
        <f>(VLOOKUP($EG48,Data!$B:$CP,Daily!FA$10,0)+VLOOKUP($IF48,Data!$B:$CP,Daily!IZ$10,0))/BB$36</f>
        <v>3.8331555749733362E-2</v>
      </c>
      <c r="BC48" s="12">
        <f>(VLOOKUP($EG48,Data!$B:$CP,Daily!FB$10,0)+VLOOKUP($IF48,Data!$B:$CP,Daily!JA$10,0))/BC$36</f>
        <v>3.662286071885288E-2</v>
      </c>
      <c r="BD48" s="12">
        <f>(VLOOKUP($EG48,Data!$B:$CP,Daily!FC$10,0)+VLOOKUP($IF48,Data!$B:$CP,Daily!JB$10,0))/BD$36</f>
        <v>3.3602994445786044E-2</v>
      </c>
      <c r="BE48" s="12">
        <f>(VLOOKUP($EG48,Data!$B:$CP,Daily!FD$10,0)+VLOOKUP($IF48,Data!$B:$CP,Daily!JC$10,0))/BE$36</f>
        <v>3.2217543188017415E-2</v>
      </c>
      <c r="BF48" s="12">
        <f>(VLOOKUP($EG48,Data!$B:$CP,Daily!FE$10,0)+VLOOKUP($IF48,Data!$B:$CP,Daily!JD$10,0))/BF$36</f>
        <v>3.2917224752210018E-2</v>
      </c>
      <c r="BG48" s="12">
        <f>(VLOOKUP($EG48,Data!$B:$CP,Daily!FF$10,0)+VLOOKUP($IF48,Data!$B:$CP,Daily!JE$10,0))/BG$36</f>
        <v>3.6838726848590173E-2</v>
      </c>
      <c r="BH48" s="12">
        <f>(VLOOKUP($EG48,Data!$B:$CP,Daily!FG$10,0)+VLOOKUP($IF48,Data!$B:$CP,Daily!JF$10,0))/BH$36</f>
        <v>3.8215091666803931E-2</v>
      </c>
      <c r="BI48" s="12">
        <f>(VLOOKUP($EG48,Data!$B:$CP,Daily!FH$10,0)+VLOOKUP($IF48,Data!$B:$CP,Daily!JG$10,0))/BI$36</f>
        <v>3.7165929887266032E-2</v>
      </c>
      <c r="BJ48" s="12">
        <f>(VLOOKUP($EG48,Data!$B:$CP,Daily!FI$10,0)+VLOOKUP($IF48,Data!$B:$CP,Daily!JH$10,0))/BJ$36</f>
        <v>3.6121337435069845E-2</v>
      </c>
      <c r="BK48" s="12">
        <f>(VLOOKUP($EG48,Data!$B:$CP,Daily!FJ$10,0)+VLOOKUP($IF48,Data!$B:$CP,Daily!JI$10,0))/BK$36</f>
        <v>3.4777704671491681E-2</v>
      </c>
      <c r="BL48" s="12">
        <f>(VLOOKUP($EG48,Data!$B:$CP,Daily!FK$10,0)+VLOOKUP($IF48,Data!$B:$CP,Daily!JJ$10,0))/BL$36</f>
        <v>3.1649241625916147E-2</v>
      </c>
      <c r="BM48" s="12">
        <f>(VLOOKUP($EG48,Data!$B:$CP,Daily!FL$10,0)+VLOOKUP($IF48,Data!$B:$CP,Daily!JK$10,0))/BM$36</f>
        <v>3.0073086399304335E-2</v>
      </c>
      <c r="BN48" s="12">
        <f>(VLOOKUP($EG48,Data!$B:$CP,Daily!FM$10,0)+VLOOKUP($IF48,Data!$B:$CP,Daily!JL$10,0))/BN$36</f>
        <v>3.2431016897758909E-2</v>
      </c>
      <c r="BO48" s="12">
        <f>(VLOOKUP($EG48,Data!$B:$CP,Daily!FN$10,0)+VLOOKUP($IF48,Data!$B:$CP,Daily!JM$10,0))/BO$36</f>
        <v>3.4679267794907216E-2</v>
      </c>
      <c r="BP48" s="12">
        <f>(VLOOKUP($EG48,Data!$B:$CP,Daily!FO$10,0)+VLOOKUP($IF48,Data!$B:$CP,Daily!JN$10,0))/BP$36</f>
        <v>3.4984082858808233E-2</v>
      </c>
      <c r="BQ48" s="12">
        <f>(VLOOKUP($EG48,Data!$B:$CP,Daily!FP$10,0)+VLOOKUP($IF48,Data!$B:$CP,Daily!JO$10,0))/BQ$36</f>
        <v>3.2967032967032968E-2</v>
      </c>
      <c r="BR48" s="12">
        <f>(VLOOKUP($EG48,Data!$B:$CP,Daily!FQ$10,0)+VLOOKUP($IF48,Data!$B:$CP,Daily!JP$10,0))/BR$36</f>
        <v>3.3208005685595725E-2</v>
      </c>
      <c r="BS48" s="12">
        <f>(VLOOKUP($EG48,Data!$B:$CP,Daily!FR$10,0)+VLOOKUP($IF48,Data!$B:$CP,Daily!JQ$10,0))/BS$36</f>
        <v>3.2085779933622667E-2</v>
      </c>
      <c r="BT48" s="12">
        <f>(VLOOKUP($EG48,Data!$B:$CP,Daily!FS$10,0)+VLOOKUP($IF48,Data!$B:$CP,Daily!JR$10,0))/BT$36</f>
        <v>3.0038729506069006E-2</v>
      </c>
      <c r="BU48" s="12">
        <f>(VLOOKUP($EG48,Data!$B:$CP,Daily!FT$10,0)+VLOOKUP($IF48,Data!$B:$CP,Daily!JS$10,0))/BU$36</f>
        <v>3.5898171387594123E-2</v>
      </c>
      <c r="BV48" s="12">
        <f>(VLOOKUP($EG48,Data!$B:$CP,Daily!FU$10,0)+VLOOKUP($IF48,Data!$B:$CP,Daily!JT$10,0))/BV$36</f>
        <v>3.6524052028933794E-2</v>
      </c>
      <c r="BW48" s="12">
        <f>(VLOOKUP($EG48,Data!$B:$CP,Daily!FV$10,0)+VLOOKUP($IF48,Data!$B:$CP,Daily!JU$10,0))/BW$36</f>
        <v>3.671537851390775E-2</v>
      </c>
      <c r="BX48" s="12">
        <f>(VLOOKUP($EG48,Data!$B:$CP,Daily!FW$10,0)+VLOOKUP($IF48,Data!$B:$CP,Daily!JV$10,0))/BX$36</f>
        <v>3.5141299218790958E-2</v>
      </c>
      <c r="BY48" s="12">
        <f>(VLOOKUP($EG48,Data!$B:$CP,Daily!FX$10,0)+VLOOKUP($IF48,Data!$B:$CP,Daily!JW$10,0))/BY$36</f>
        <v>3.3857669142155426E-2</v>
      </c>
      <c r="BZ48" s="12">
        <f>(VLOOKUP($EG48,Data!$B:$CP,Daily!FY$10,0)+VLOOKUP($IF48,Data!$B:$CP,Daily!JX$10,0))/BZ$36</f>
        <v>3.0578557125074415E-2</v>
      </c>
      <c r="CA48" s="12">
        <f>(VLOOKUP($EG48,Data!$B:$CP,Daily!FZ$10,0)+VLOOKUP($IF48,Data!$B:$CP,Daily!JY$10,0))/CA$36</f>
        <v>2.7934352714023232E-2</v>
      </c>
      <c r="CB48" s="12">
        <f>(VLOOKUP($EG48,Data!$B:$CP,Daily!GA$10,0)+VLOOKUP($IF48,Data!$B:$CP,Daily!JZ$10,0))/CB$36</f>
        <v>3.3406827339770392E-2</v>
      </c>
      <c r="CC48" s="12">
        <f>(VLOOKUP($EG48,Data!$B:$CP,Daily!GB$10,0)+VLOOKUP($IF48,Data!$B:$CP,Daily!KA$10,0))/CC$36</f>
        <v>3.5424354243542434E-2</v>
      </c>
      <c r="CD48" s="12">
        <f>(VLOOKUP($EG48,Data!$B:$CP,Daily!GC$10,0)+VLOOKUP($IF48,Data!$B:$CP,Daily!KB$10,0))/CD$36</f>
        <v>3.5123725401052151E-2</v>
      </c>
      <c r="CE48" s="12">
        <f>(VLOOKUP($EG48,Data!$B:$CP,Daily!GD$10,0)+VLOOKUP($IF48,Data!$B:$CP,Daily!KC$10,0))/CE$36</f>
        <v>3.4135873677420957E-2</v>
      </c>
      <c r="CF48" s="12">
        <f>(VLOOKUP($EG48,Data!$B:$CP,Daily!GE$10,0)+VLOOKUP($IF48,Data!$B:$CP,Daily!KD$10,0))/CF$36</f>
        <v>3.3384128472629233E-2</v>
      </c>
      <c r="CG48" s="12">
        <f>(VLOOKUP($EG48,Data!$B:$CP,Daily!GF$10,0)+VLOOKUP($IF48,Data!$B:$CP,Daily!KE$10,0))/CG$36</f>
        <v>3.1899714635140644E-2</v>
      </c>
      <c r="CH48" s="12">
        <f>(VLOOKUP($EG48,Data!$B:$CP,Daily!GG$10,0)+VLOOKUP($IF48,Data!$B:$CP,Daily!KF$10,0))/CH$36</f>
        <v>2.9495897817408342E-2</v>
      </c>
      <c r="CI48" s="12">
        <f>(VLOOKUP($EG48,Data!$B:$CP,Daily!GH$10,0)+VLOOKUP($IF48,Data!$B:$CP,Daily!KG$10,0))/CI$36</f>
        <v>3.5723176499875532E-2</v>
      </c>
      <c r="CJ48" s="12">
        <f>(VLOOKUP($EG48,Data!$B:$CP,Daily!GI$10,0)+VLOOKUP($IF48,Data!$B:$CP,Daily!KH$10,0))/CJ$36</f>
        <v>3.5804186539480656E-2</v>
      </c>
      <c r="CK48" s="12">
        <f>(VLOOKUP($EG48,Data!$B:$CP,Daily!GJ$10,0)+VLOOKUP($IF48,Data!$B:$CP,Daily!KI$10,0))/CK$36</f>
        <v>3.8976729526711142E-2</v>
      </c>
      <c r="CL48" s="12">
        <f>(VLOOKUP($EG48,Data!$B:$CP,Daily!GK$10,0)+VLOOKUP($IF48,Data!$B:$CP,Daily!KJ$10,0))/CL$36</f>
        <v>3.6506130704082922E-2</v>
      </c>
      <c r="CM48" s="12">
        <f>(VLOOKUP($EG48,Data!$B:$CP,Daily!GL$10,0)+VLOOKUP($IF48,Data!$B:$CP,Daily!KK$10,0))/CM$36</f>
        <v>3.3907636099746008E-2</v>
      </c>
      <c r="CN48" s="12">
        <f>(VLOOKUP($EG48,Data!$B:$CP,Daily!GM$10,0)+VLOOKUP($IF48,Data!$B:$CP,Daily!KL$10,0))/CN$36</f>
        <v>3.2010642250212724E-2</v>
      </c>
      <c r="CO48" s="12">
        <f>(VLOOKUP($EG48,Data!$B:$CP,Daily!GN$10,0)+VLOOKUP($IF48,Data!$B:$CP,Daily!KM$10,0))/CO$36</f>
        <v>2.9991104333460413E-2</v>
      </c>
      <c r="CP48" s="12">
        <f>(VLOOKUP($EG48,Data!$B:$CP,Daily!GO$10,0)+VLOOKUP($IF48,Data!$B:$CP,Daily!KN$10,0))/CP$36</f>
        <v>3.6525206108933637E-2</v>
      </c>
      <c r="CQ48" s="12">
        <f>(VLOOKUP($EG48,Data!$B:$CP,Daily!GP$10,0)+VLOOKUP($IF48,Data!$B:$CP,Daily!KO$10,0))/CQ$36</f>
        <v>3.8211412675738667E-2</v>
      </c>
      <c r="CR48" s="12">
        <f>(VLOOKUP($EG48,Data!$B:$CP,Daily!GQ$10,0)+VLOOKUP($IF48,Data!$B:$CP,Daily!KP$10,0))/CR$36</f>
        <v>3.5940470914523438E-2</v>
      </c>
      <c r="CS48" s="12">
        <f>(VLOOKUP($EG48,Data!$B:$CP,Daily!GR$10,0)+VLOOKUP($IF48,Data!$B:$CP,Daily!KQ$10,0))/CS$36</f>
        <v>3.7314775101346211E-2</v>
      </c>
      <c r="CT48" s="12">
        <f>(VLOOKUP($EG48,Data!$B:$CP,Daily!GS$10,0)+VLOOKUP($IF48,Data!$B:$CP,Daily!KR$10,0))/CT$36</f>
        <v>3.3823729905928142E-2</v>
      </c>
      <c r="CU48" s="12">
        <f>(VLOOKUP($EG48,Data!$B:$CP,Daily!GT$10,0)+VLOOKUP($IF48,Data!$B:$CP,Daily!KS$10,0))/CU$36</f>
        <v>3.1363711059464283E-2</v>
      </c>
      <c r="CV48" s="12">
        <f>(VLOOKUP($EG48,Data!$B:$CP,Daily!GU$10,0)+VLOOKUP($IF48,Data!$B:$CP,Daily!KT$10,0))/CV$36</f>
        <v>2.9078106663189465E-2</v>
      </c>
      <c r="CW48" s="12">
        <f>(VLOOKUP($EG48,Data!$B:$CP,Daily!GV$10,0)+VLOOKUP($IF48,Data!$B:$CP,Daily!KU$10,0))/CW$36</f>
        <v>3.2695472411495098E-2</v>
      </c>
      <c r="CX48" s="12">
        <f>(VLOOKUP($EG48,Data!$B:$CP,Daily!GW$10,0)+VLOOKUP($IF48,Data!$B:$CP,Daily!KV$10,0))/CX$36</f>
        <v>3.3858984942073948E-2</v>
      </c>
      <c r="CY48" s="12">
        <f>(VLOOKUP($EG48,Data!$B:$CP,Daily!GX$10,0)+VLOOKUP($IF48,Data!$B:$CP,Daily!KW$10,0))/CY$36</f>
        <v>3.5449762476375338E-2</v>
      </c>
      <c r="CZ48" s="12">
        <f>(VLOOKUP($EG48,Data!$B:$CP,Daily!GY$10,0)+VLOOKUP($IF48,Data!$B:$CP,Daily!KX$10,0))/CZ$36</f>
        <v>3.4078914300075397E-2</v>
      </c>
      <c r="DA48" s="12">
        <f>(VLOOKUP($EG48,Data!$B:$CP,Daily!GZ$10,0)+VLOOKUP($IF48,Data!$B:$CP,Daily!KY$10,0))/DA$36</f>
        <v>3.2670916135483064E-2</v>
      </c>
      <c r="DB48" s="12">
        <f>(VLOOKUP($EG48,Data!$B:$CP,Daily!HA$10,0)+VLOOKUP($IF48,Data!$B:$CP,Daily!KZ$10,0))/DB$36</f>
        <v>3.0377071914415903E-2</v>
      </c>
      <c r="DC48" s="12">
        <f>(VLOOKUP($EG48,Data!$B:$CP,Daily!HB$10,0)+VLOOKUP($IF48,Data!$B:$CP,Daily!LA$10,0))/DC$36</f>
        <v>2.9068562427458134E-2</v>
      </c>
      <c r="DD48" s="12">
        <f>(VLOOKUP($EG48,Data!$B:$CP,Daily!HC$10,0)+VLOOKUP($IF48,Data!$B:$CP,Daily!LB$10,0))/DD$36</f>
        <v>3.3491733341430456E-2</v>
      </c>
      <c r="DE48" s="12">
        <f>(VLOOKUP($EG48,Data!$B:$CP,Daily!HD$10,0)+VLOOKUP($IF48,Data!$B:$CP,Daily!LC$10,0))/DE$36</f>
        <v>3.5152960987931518E-2</v>
      </c>
      <c r="DF48" s="12">
        <f>(VLOOKUP($EG48,Data!$B:$CP,Daily!HE$10,0)+VLOOKUP($IF48,Data!$B:$CP,Daily!LD$10,0))/DF$36</f>
        <v>3.4824186518850761E-2</v>
      </c>
      <c r="DG48" s="12">
        <f>(VLOOKUP($EG48,Data!$B:$CP,Daily!HF$10,0)+VLOOKUP($IF48,Data!$B:$CP,Daily!LE$10,0))/DG$36</f>
        <v>3.4640757404289381E-2</v>
      </c>
      <c r="DH48" s="12">
        <f>(VLOOKUP($EG48,Data!$B:$CP,Daily!HG$10,0)+VLOOKUP($IF48,Data!$B:$CP,Daily!LF$10,0))/DH$36</f>
        <v>3.1411932493463274E-2</v>
      </c>
      <c r="DI48" s="12">
        <f>(VLOOKUP($EG48,Data!$B:$CP,Daily!HH$10,0)+VLOOKUP($IF48,Data!$B:$CP,Daily!LG$10,0))/DI$36</f>
        <v>2.8597530306607406E-2</v>
      </c>
      <c r="DJ48" s="12">
        <f>(VLOOKUP($EG48,Data!$B:$CP,Daily!HI$10,0)+VLOOKUP($IF48,Data!$B:$CP,Daily!LH$10,0))/DJ$36</f>
        <v>2.59275941669951E-2</v>
      </c>
      <c r="DK48" s="12">
        <f>(VLOOKUP($EG48,Data!$B:$CP,Daily!HJ$10,0)+VLOOKUP($IF48,Data!$B:$CP,Daily!LI$10,0))/DK$36</f>
        <v>3.4782079005878229E-2</v>
      </c>
      <c r="DL48" s="12">
        <f>(VLOOKUP($EG48,Data!$B:$CP,Daily!HK$10,0)+VLOOKUP($IF48,Data!$B:$CP,Daily!LJ$10,0))/DL$36</f>
        <v>3.5103012421839642E-2</v>
      </c>
      <c r="DM48" s="12">
        <f>(VLOOKUP($EG48,Data!$B:$CP,Daily!HL$10,0)+VLOOKUP($IF48,Data!$B:$CP,Daily!LK$10,0))/DM$36</f>
        <v>3.526353868002894E-2</v>
      </c>
      <c r="DN48" s="12">
        <f>(VLOOKUP($EG48,Data!$B:$CP,Daily!HM$10,0)+VLOOKUP($IF48,Data!$B:$CP,Daily!LL$10,0))/DN$36</f>
        <v>3.4313073547014232E-2</v>
      </c>
      <c r="DO48" s="12">
        <f>(VLOOKUP($EG48,Data!$B:$CP,Daily!HN$10,0)+VLOOKUP($IF48,Data!$B:$CP,Daily!LM$10,0))/DO$36</f>
        <v>3.5999198708506652E-2</v>
      </c>
      <c r="DP48" s="12">
        <f>(VLOOKUP($EG48,Data!$B:$CP,Daily!HO$10,0)+VLOOKUP($IF48,Data!$B:$CP,Daily!LN$10,0))/DP$36</f>
        <v>3.0143721633888048E-2</v>
      </c>
      <c r="DQ48" s="12">
        <f>(VLOOKUP($EG48,Data!$B:$CP,Daily!HP$10,0)+VLOOKUP($IF48,Data!$B:$CP,Daily!LO$10,0))/DQ$36</f>
        <v>2.927688822248246E-2</v>
      </c>
      <c r="DR48" s="12">
        <f>(VLOOKUP($EG48,Data!$B:$CP,Daily!HQ$10,0)+VLOOKUP($IF48,Data!$B:$CP,Daily!LP$10,0))/DR$36</f>
        <v>3.5362465269007326E-2</v>
      </c>
      <c r="DS48" s="12">
        <f>(VLOOKUP($EG48,Data!$B:$CP,Daily!HR$10,0)+VLOOKUP($IF48,Data!$B:$CP,Daily!LQ$10,0))/DS$36</f>
        <v>3.5904815386775236E-2</v>
      </c>
      <c r="DT48" s="12">
        <f>(VLOOKUP($EG48,Data!$B:$CP,Daily!HS$10,0)+VLOOKUP($IF48,Data!$B:$CP,Daily!LR$10,0))/DT$36</f>
        <v>3.521831352303198E-2</v>
      </c>
      <c r="DU48" s="12">
        <f>(VLOOKUP($EG48,Data!$B:$CP,Daily!HT$10,0)+VLOOKUP($IF48,Data!$B:$CP,Daily!LS$10,0))/DU$36</f>
        <v>3.3726090680231503E-2</v>
      </c>
      <c r="DV48" s="14"/>
      <c r="DW48" s="12">
        <f t="shared" si="259"/>
        <v>3.2085779933622667E-2</v>
      </c>
      <c r="DX48" s="12">
        <f t="shared" si="260"/>
        <v>3.5573571139035268E-2</v>
      </c>
      <c r="DY48" s="12">
        <f t="shared" si="277"/>
        <v>3.4877912054126006E-3</v>
      </c>
      <c r="DZ48" s="12">
        <f t="shared" si="278"/>
        <v>3.818941454309472E-2</v>
      </c>
      <c r="EA48" s="12">
        <f t="shared" si="279"/>
        <v>2.9469936529563215E-2</v>
      </c>
      <c r="EB48" s="14"/>
      <c r="EC48" s="12">
        <f t="shared" si="261"/>
        <v>2.6331547010750244E-3</v>
      </c>
      <c r="ED48" s="12">
        <f t="shared" si="326"/>
        <v>3.3509431953630112E-2</v>
      </c>
      <c r="EE48" s="12">
        <f t="shared" si="314"/>
        <v>3.2762333339367559E-2</v>
      </c>
      <c r="EF48" s="1"/>
      <c r="EG48" s="7" t="s">
        <v>406</v>
      </c>
      <c r="EH48" s="7" t="s">
        <v>407</v>
      </c>
      <c r="EI48" s="12">
        <f>VLOOKUP($EG48,Data!$B:$CP,Daily!EI$10,0)/EI$36</f>
        <v>3.4136210309163389E-2</v>
      </c>
      <c r="EJ48" s="12">
        <f>VLOOKUP($EG48,Data!$B:$CP,Daily!EJ$10,0)/EJ$36</f>
        <v>3.2018993651293355E-2</v>
      </c>
      <c r="EK48" s="12">
        <f>VLOOKUP($EG48,Data!$B:$CP,Daily!EK$10,0)/EK$36</f>
        <v>3.4268085420823172E-2</v>
      </c>
      <c r="EL48" s="12">
        <f>VLOOKUP($EG48,Data!$B:$CP,Daily!EL$10,0)/EL$36</f>
        <v>3.2778158034831549E-2</v>
      </c>
      <c r="EM48" s="12">
        <f>VLOOKUP($EG48,Data!$B:$CP,Daily!EM$10,0)/EM$36</f>
        <v>3.5906477859202528E-2</v>
      </c>
      <c r="EN48" s="12">
        <f>VLOOKUP($EG48,Data!$B:$CP,Daily!EN$10,0)/EN$36</f>
        <v>3.5869851200046772E-2</v>
      </c>
      <c r="EO48" s="12">
        <f>VLOOKUP($EG48,Data!$B:$CP,Daily!EO$10,0)/EO$36</f>
        <v>3.7040722052448301E-2</v>
      </c>
      <c r="EP48" s="12">
        <f>VLOOKUP($EG48,Data!$B:$CP,Daily!EP$10,0)/EP$36</f>
        <v>3.5100377205640361E-2</v>
      </c>
      <c r="EQ48" s="12">
        <f>VLOOKUP($EG48,Data!$B:$CP,Daily!EQ$10,0)/EQ$36</f>
        <v>3.1891616842640885E-2</v>
      </c>
      <c r="ER48" s="12">
        <f>VLOOKUP($EG48,Data!$B:$CP,Daily!ER$10,0)/ER$36</f>
        <v>3.5242809995285243E-2</v>
      </c>
      <c r="ES48" s="12">
        <f>VLOOKUP($EG48,Data!$B:$CP,Daily!ES$10,0)/ES$36</f>
        <v>3.568421052631579E-2</v>
      </c>
      <c r="ET48" s="12">
        <f>VLOOKUP($EG48,Data!$B:$CP,Daily!ET$10,0)/ET$36</f>
        <v>3.5801953744677296E-2</v>
      </c>
      <c r="EU48" s="12">
        <f>VLOOKUP($EG48,Data!$B:$CP,Daily!EU$10,0)/EU$36</f>
        <v>3.5198600636974206E-2</v>
      </c>
      <c r="EV48" s="12">
        <f>VLOOKUP($EG48,Data!$B:$CP,Daily!EV$10,0)/EV$36</f>
        <v>3.2796937157897887E-2</v>
      </c>
      <c r="EW48" s="12">
        <f>VLOOKUP($EG48,Data!$B:$CP,Daily!EW$10,0)/EW$36</f>
        <v>3.0284260882170767E-2</v>
      </c>
      <c r="EX48" s="12">
        <f>VLOOKUP($EG48,Data!$B:$CP,Daily!EX$10,0)/EX$36</f>
        <v>2.8597482205729628E-2</v>
      </c>
      <c r="EY48" s="12">
        <f>VLOOKUP($EG48,Data!$B:$CP,Daily!EY$10,0)/EY$36</f>
        <v>3.3637683374083127E-2</v>
      </c>
      <c r="EZ48" s="12">
        <f>VLOOKUP($EG48,Data!$B:$CP,Daily!EZ$10,0)/EZ$36</f>
        <v>3.4894569882440753E-2</v>
      </c>
      <c r="FA48" s="12">
        <f>VLOOKUP($EG48,Data!$B:$CP,Daily!FA$10,0)/FA$36</f>
        <v>3.8300974090517526E-2</v>
      </c>
      <c r="FB48" s="12">
        <f>VLOOKUP($EG48,Data!$B:$CP,Daily!FB$10,0)/FB$36</f>
        <v>3.7754385964912283E-2</v>
      </c>
      <c r="FC48" s="12">
        <f>VLOOKUP($EG48,Data!$B:$CP,Daily!FC$10,0)/FC$36</f>
        <v>3.4457397699710506E-2</v>
      </c>
      <c r="FD48" s="12">
        <f>VLOOKUP($EG48,Data!$B:$CP,Daily!FD$10,0)/FD$36</f>
        <v>3.3271317829457366E-2</v>
      </c>
      <c r="FE48" s="12">
        <f>VLOOKUP($EG48,Data!$B:$CP,Daily!FE$10,0)/FE$36</f>
        <v>3.3685002717656405E-2</v>
      </c>
      <c r="FF48" s="12">
        <f>VLOOKUP($EG48,Data!$B:$CP,Daily!FF$10,0)/FF$36</f>
        <v>3.7289723432854062E-2</v>
      </c>
      <c r="FG48" s="12">
        <f>VLOOKUP($EG48,Data!$B:$CP,Daily!FG$10,0)/FG$36</f>
        <v>3.9525860231100496E-2</v>
      </c>
      <c r="FH48" s="12">
        <f>VLOOKUP($EG48,Data!$B:$CP,Daily!FH$10,0)/FH$36</f>
        <v>3.7909306889784111E-2</v>
      </c>
      <c r="FI48" s="12">
        <f>VLOOKUP($EG48,Data!$B:$CP,Daily!FI$10,0)/FI$36</f>
        <v>3.6561024292877657E-2</v>
      </c>
      <c r="FJ48" s="12">
        <f>VLOOKUP($EG48,Data!$B:$CP,Daily!FJ$10,0)/FJ$36</f>
        <v>3.5660195511496628E-2</v>
      </c>
      <c r="FK48" s="12">
        <f>VLOOKUP($EG48,Data!$B:$CP,Daily!FK$10,0)/FK$36</f>
        <v>3.2279436689162118E-2</v>
      </c>
      <c r="FL48" s="12">
        <f>VLOOKUP($EG48,Data!$B:$CP,Daily!FL$10,0)/FL$36</f>
        <v>3.0902015700109066E-2</v>
      </c>
      <c r="FM48" s="12">
        <f>VLOOKUP($EG48,Data!$B:$CP,Daily!FM$10,0)/FM$36</f>
        <v>3.2772839241726463E-2</v>
      </c>
      <c r="FN48" s="12">
        <f>VLOOKUP($EG48,Data!$B:$CP,Daily!FN$10,0)/FN$36</f>
        <v>3.4842993946510636E-2</v>
      </c>
      <c r="FO48" s="12">
        <f>VLOOKUP($EG48,Data!$B:$CP,Daily!FO$10,0)/FO$36</f>
        <v>3.5359371388953086E-2</v>
      </c>
      <c r="FP48" s="12">
        <f>VLOOKUP($EG48,Data!$B:$CP,Daily!FP$10,0)/FP$36</f>
        <v>3.3214540270848185E-2</v>
      </c>
      <c r="FQ48" s="12">
        <f>VLOOKUP($EG48,Data!$B:$CP,Daily!FQ$10,0)/FQ$36</f>
        <v>3.3426225578329138E-2</v>
      </c>
      <c r="FR48" s="12">
        <f>VLOOKUP($EG48,Data!$B:$CP,Daily!FR$10,0)/FR$36</f>
        <v>3.2215567235735917E-2</v>
      </c>
      <c r="FS48" s="12">
        <f>VLOOKUP($EG48,Data!$B:$CP,Daily!FS$10,0)/FS$36</f>
        <v>3.0992074337250614E-2</v>
      </c>
      <c r="FT48" s="12">
        <f>VLOOKUP($EG48,Data!$B:$CP,Daily!FT$10,0)/FT$36</f>
        <v>3.647725347738523E-2</v>
      </c>
      <c r="FU48" s="12">
        <f>VLOOKUP($EG48,Data!$B:$CP,Daily!FU$10,0)/FU$36</f>
        <v>3.7776088517251574E-2</v>
      </c>
      <c r="FV48" s="12">
        <f>VLOOKUP($EG48,Data!$B:$CP,Daily!FV$10,0)/FV$36</f>
        <v>3.7226073929554404E-2</v>
      </c>
      <c r="FW48" s="12">
        <f>VLOOKUP($EG48,Data!$B:$CP,Daily!FW$10,0)/FW$36</f>
        <v>3.5884922530885266E-2</v>
      </c>
      <c r="FX48" s="12">
        <f>VLOOKUP($EG48,Data!$B:$CP,Daily!FX$10,0)/FX$36</f>
        <v>3.4912718204488775E-2</v>
      </c>
      <c r="FY48" s="12">
        <f>VLOOKUP($EG48,Data!$B:$CP,Daily!FY$10,0)/FY$36</f>
        <v>3.1533697219944E-2</v>
      </c>
      <c r="FZ48" s="12">
        <f>VLOOKUP($EG48,Data!$B:$CP,Daily!FZ$10,0)/FZ$36</f>
        <v>2.8490530251713768E-2</v>
      </c>
      <c r="GA48" s="12">
        <f>VLOOKUP($EG48,Data!$B:$CP,Daily!GA$10,0)/GA$36</f>
        <v>3.3790498906777974E-2</v>
      </c>
      <c r="GB48" s="12">
        <f>VLOOKUP($EG48,Data!$B:$CP,Daily!GB$10,0)/GB$36</f>
        <v>3.6570310498241367E-2</v>
      </c>
      <c r="GC48" s="12">
        <f>VLOOKUP($EG48,Data!$B:$CP,Daily!GC$10,0)/GC$36</f>
        <v>3.5282274976931469E-2</v>
      </c>
      <c r="GD48" s="12">
        <f>VLOOKUP($EG48,Data!$B:$CP,Daily!GD$10,0)/GD$36</f>
        <v>3.5143256576304412E-2</v>
      </c>
      <c r="GE48" s="12">
        <f>VLOOKUP($EG48,Data!$B:$CP,Daily!GE$10,0)/GE$36</f>
        <v>3.4577830583862663E-2</v>
      </c>
      <c r="GF48" s="12">
        <f>VLOOKUP($EG48,Data!$B:$CP,Daily!GF$10,0)/GF$36</f>
        <v>3.2122224028132806E-2</v>
      </c>
      <c r="GG48" s="12">
        <f>VLOOKUP($EG48,Data!$B:$CP,Daily!GG$10,0)/GG$36</f>
        <v>3.0336526651928274E-2</v>
      </c>
      <c r="GH48" s="12">
        <f>VLOOKUP($EG48,Data!$B:$CP,Daily!GH$10,0)/GH$36</f>
        <v>3.6183274383054846E-2</v>
      </c>
      <c r="GI48" s="12">
        <f>VLOOKUP($EG48,Data!$B:$CP,Daily!GI$10,0)/GI$36</f>
        <v>3.6087124629462557E-2</v>
      </c>
      <c r="GJ48" s="12">
        <f>VLOOKUP($EG48,Data!$B:$CP,Daily!GJ$10,0)/GJ$36</f>
        <v>3.8821840062908133E-2</v>
      </c>
      <c r="GK48" s="12">
        <f>VLOOKUP($EG48,Data!$B:$CP,Daily!GK$10,0)/GK$36</f>
        <v>3.7093061492929957E-2</v>
      </c>
      <c r="GL48" s="12">
        <f>VLOOKUP($EG48,Data!$B:$CP,Daily!GL$10,0)/GL$36</f>
        <v>3.4438506148572912E-2</v>
      </c>
      <c r="GM48" s="12">
        <f>VLOOKUP($EG48,Data!$B:$CP,Daily!GM$10,0)/GM$36</f>
        <v>3.197742403218011E-2</v>
      </c>
      <c r="GN48" s="12">
        <f>VLOOKUP($EG48,Data!$B:$CP,Daily!GN$10,0)/GN$36</f>
        <v>3.0306672877255723E-2</v>
      </c>
      <c r="GO48" s="12">
        <f>VLOOKUP($EG48,Data!$B:$CP,Daily!GO$10,0)/GO$36</f>
        <v>3.6961711910867452E-2</v>
      </c>
      <c r="GP48" s="12">
        <f>VLOOKUP($EG48,Data!$B:$CP,Daily!GP$10,0)/GP$36</f>
        <v>3.9116935188128012E-2</v>
      </c>
      <c r="GQ48" s="12">
        <f>VLOOKUP($EG48,Data!$B:$CP,Daily!GQ$10,0)/GQ$36</f>
        <v>3.6252878686576034E-2</v>
      </c>
      <c r="GR48" s="12">
        <f>VLOOKUP($EG48,Data!$B:$CP,Daily!GR$10,0)/GR$36</f>
        <v>3.7678500773353475E-2</v>
      </c>
      <c r="GS48" s="12">
        <f>VLOOKUP($EG48,Data!$B:$CP,Daily!GS$10,0)/GS$36</f>
        <v>3.3436263630222909E-2</v>
      </c>
      <c r="GT48" s="12">
        <f>VLOOKUP($EG48,Data!$B:$CP,Daily!GT$10,0)/GT$36</f>
        <v>3.1380657018148406E-2</v>
      </c>
      <c r="GU48" s="12">
        <f>VLOOKUP($EG48,Data!$B:$CP,Daily!GU$10,0)/GU$36</f>
        <v>2.9458264370939454E-2</v>
      </c>
      <c r="GV48" s="12">
        <f>VLOOKUP($EG48,Data!$B:$CP,Daily!GV$10,0)/GV$36</f>
        <v>3.3230736194123332E-2</v>
      </c>
      <c r="GW48" s="12">
        <f>VLOOKUP($EG48,Data!$B:$CP,Daily!GW$10,0)/GW$36</f>
        <v>3.4414270599372597E-2</v>
      </c>
      <c r="GX48" s="12">
        <f>VLOOKUP($EG48,Data!$B:$CP,Daily!GX$10,0)/GX$36</f>
        <v>3.6094969284409764E-2</v>
      </c>
      <c r="GY48" s="12">
        <f>VLOOKUP($EG48,Data!$B:$CP,Daily!GY$10,0)/GY$36</f>
        <v>3.5015767716213786E-2</v>
      </c>
      <c r="GZ48" s="12">
        <f>VLOOKUP($EG48,Data!$B:$CP,Daily!GZ$10,0)/GZ$36</f>
        <v>3.353305144237833E-2</v>
      </c>
      <c r="HA48" s="12">
        <f>VLOOKUP($EG48,Data!$B:$CP,Daily!HA$10,0)/HA$36</f>
        <v>3.0931691316107499E-2</v>
      </c>
      <c r="HB48" s="12">
        <f>VLOOKUP($EG48,Data!$B:$CP,Daily!HB$10,0)/HB$36</f>
        <v>2.9622021919215126E-2</v>
      </c>
      <c r="HC48" s="12">
        <f>VLOOKUP($EG48,Data!$B:$CP,Daily!HC$10,0)/HC$36</f>
        <v>3.3855462452480944E-2</v>
      </c>
      <c r="HD48" s="12">
        <f>VLOOKUP($EG48,Data!$B:$CP,Daily!HD$10,0)/HD$36</f>
        <v>3.582034997943985E-2</v>
      </c>
      <c r="HE48" s="12">
        <f>VLOOKUP($EG48,Data!$B:$CP,Daily!HE$10,0)/HE$36</f>
        <v>3.5451809975380687E-2</v>
      </c>
      <c r="HF48" s="12">
        <f>VLOOKUP($EG48,Data!$B:$CP,Daily!HF$10,0)/HF$36</f>
        <v>3.5709202192014802E-2</v>
      </c>
      <c r="HG48" s="12">
        <f>VLOOKUP($EG48,Data!$B:$CP,Daily!HG$10,0)/HG$36</f>
        <v>3.1879713190752876E-2</v>
      </c>
      <c r="HH48" s="12">
        <f>VLOOKUP($EG48,Data!$B:$CP,Daily!HH$10,0)/HH$36</f>
        <v>2.9122471223117209E-2</v>
      </c>
      <c r="HI48" s="12">
        <f>VLOOKUP($EG48,Data!$B:$CP,Daily!HI$10,0)/HI$36</f>
        <v>2.6846538884141131E-2</v>
      </c>
      <c r="HJ48" s="12">
        <f>VLOOKUP($EG48,Data!$B:$CP,Daily!HJ$10,0)/HJ$36</f>
        <v>3.5516513286323256E-2</v>
      </c>
      <c r="HK48" s="12">
        <f>VLOOKUP($EG48,Data!$B:$CP,Daily!HK$10,0)/HK$36</f>
        <v>3.5807688954755473E-2</v>
      </c>
      <c r="HL48" s="12">
        <f>VLOOKUP($EG48,Data!$B:$CP,Daily!HL$10,0)/HL$36</f>
        <v>3.5751931018990511E-2</v>
      </c>
      <c r="HM48" s="12">
        <f>VLOOKUP($EG48,Data!$B:$CP,Daily!HM$10,0)/HM$36</f>
        <v>3.3343640486497628E-2</v>
      </c>
      <c r="HN48" s="12">
        <f>VLOOKUP($EG48,Data!$B:$CP,Daily!HN$10,0)/HN$36</f>
        <v>3.5810013938029378E-2</v>
      </c>
      <c r="HO48" s="12">
        <f>VLOOKUP($EG48,Data!$B:$CP,Daily!HO$10,0)/HO$36</f>
        <v>3.0955943474646717E-2</v>
      </c>
      <c r="HP48" s="12">
        <f>VLOOKUP($EG48,Data!$B:$CP,Daily!HP$10,0)/HP$36</f>
        <v>3.0021536252692032E-2</v>
      </c>
      <c r="HQ48" s="12">
        <f>VLOOKUP($EG48,Data!$B:$CP,Daily!HQ$10,0)/HQ$36</f>
        <v>3.6362508785711331E-2</v>
      </c>
      <c r="HR48" s="12">
        <f>VLOOKUP($EG48,Data!$B:$CP,Daily!HR$10,0)/HR$36</f>
        <v>3.5632969034608379E-2</v>
      </c>
      <c r="HS48" s="12">
        <f>VLOOKUP($EG48,Data!$B:$CP,Daily!HS$10,0)/HS$36</f>
        <v>3.5426703372333106E-2</v>
      </c>
      <c r="HT48" s="12">
        <f>VLOOKUP($EG48,Data!$B:$CP,Daily!HT$10,0)/HT$36</f>
        <v>3.4863061915457072E-2</v>
      </c>
      <c r="HU48" s="13"/>
      <c r="HV48" s="40">
        <f t="shared" si="262"/>
        <v>3.2279436689162118E-2</v>
      </c>
      <c r="HW48" s="40">
        <f t="shared" si="263"/>
        <v>3.5884922530885266E-2</v>
      </c>
      <c r="HX48" s="40">
        <f t="shared" si="315"/>
        <v>3.6054858417231481E-3</v>
      </c>
      <c r="HY48" s="40">
        <f t="shared" si="316"/>
        <v>3.8589036912177625E-2</v>
      </c>
      <c r="HZ48" s="40">
        <f t="shared" si="317"/>
        <v>2.9575322307869759E-2</v>
      </c>
      <c r="IA48" s="43"/>
      <c r="IB48" s="12">
        <f t="shared" si="265"/>
        <v>2.6711031056421966E-3</v>
      </c>
      <c r="IC48" s="12">
        <f t="shared" si="318"/>
        <v>3.3724285696592894E-2</v>
      </c>
      <c r="ID48" s="12">
        <f t="shared" si="319"/>
        <v>3.3229771325653142E-2</v>
      </c>
      <c r="IE48" s="1"/>
      <c r="IF48" s="7" t="s">
        <v>408</v>
      </c>
      <c r="IG48" s="7" t="s">
        <v>407</v>
      </c>
      <c r="IH48" s="12">
        <f>VLOOKUP($IF48,Data!$B:$CP,Daily!IH$10,0)/IH$36</f>
        <v>2.9640746646656037E-2</v>
      </c>
      <c r="II48" s="12">
        <f>VLOOKUP($IF48,Data!$B:$CP,Daily!II$10,0)/II$36</f>
        <v>2.8907649015093375E-2</v>
      </c>
      <c r="IJ48" s="12">
        <f>VLOOKUP($IF48,Data!$B:$CP,Daily!IJ$10,0)/IJ$36</f>
        <v>3.3026205576163696E-2</v>
      </c>
      <c r="IK48" s="12">
        <f>VLOOKUP($IF48,Data!$B:$CP,Daily!IK$10,0)/IK$36</f>
        <v>3.3501259445843826E-2</v>
      </c>
      <c r="IL48" s="12">
        <f>VLOOKUP($IF48,Data!$B:$CP,Daily!IL$10,0)/IL$36</f>
        <v>3.5088793631353338E-2</v>
      </c>
      <c r="IM48" s="12">
        <f>VLOOKUP($IF48,Data!$B:$CP,Daily!IM$10,0)/IM$36</f>
        <v>3.5736349379841277E-2</v>
      </c>
      <c r="IN48" s="12">
        <f>VLOOKUP($IF48,Data!$B:$CP,Daily!IN$10,0)/IN$36</f>
        <v>3.2277596646483463E-2</v>
      </c>
      <c r="IO48" s="12">
        <f>VLOOKUP($IF48,Data!$B:$CP,Daily!IO$10,0)/IO$36</f>
        <v>3.1736102422953417E-2</v>
      </c>
      <c r="IP48" s="12">
        <f>VLOOKUP($IF48,Data!$B:$CP,Daily!IP$10,0)/IP$36</f>
        <v>2.8413085735555649E-2</v>
      </c>
      <c r="IQ48" s="12">
        <f>VLOOKUP($IF48,Data!$B:$CP,Daily!IQ$10,0)/IQ$36</f>
        <v>3.3018867924528301E-2</v>
      </c>
      <c r="IR48" s="12">
        <f>VLOOKUP($IF48,Data!$B:$CP,Daily!IR$10,0)/IR$36</f>
        <v>3.5202821869488539E-2</v>
      </c>
      <c r="IS48" s="12">
        <f>VLOOKUP($IF48,Data!$B:$CP,Daily!IS$10,0)/IS$36</f>
        <v>3.3518287849620652E-2</v>
      </c>
      <c r="IT48" s="12">
        <f>VLOOKUP($IF48,Data!$B:$CP,Daily!IT$10,0)/IT$36</f>
        <v>3.4983793450318545E-2</v>
      </c>
      <c r="IU48" s="12">
        <f>VLOOKUP($IF48,Data!$B:$CP,Daily!IU$10,0)/IU$36</f>
        <v>3.0463708668901007E-2</v>
      </c>
      <c r="IV48" s="12">
        <f>VLOOKUP($IF48,Data!$B:$CP,Daily!IV$10,0)/IV$36</f>
        <v>2.7975839048094826E-2</v>
      </c>
      <c r="IW48" s="12">
        <f>VLOOKUP($IF48,Data!$B:$CP,Daily!IW$10,0)/IW$36</f>
        <v>2.5451940499768236E-2</v>
      </c>
      <c r="IX48" s="12">
        <f>VLOOKUP($IF48,Data!$B:$CP,Daily!IX$10,0)/IX$36</f>
        <v>3.328090594526581E-2</v>
      </c>
      <c r="IY48" s="12">
        <f>VLOOKUP($IF48,Data!$B:$CP,Daily!IY$10,0)/IY$36</f>
        <v>3.3018230925050643E-2</v>
      </c>
      <c r="IZ48" s="12">
        <f>VLOOKUP($IF48,Data!$B:$CP,Daily!IZ$10,0)/IZ$36</f>
        <v>3.8437303087586638E-2</v>
      </c>
      <c r="JA48" s="12">
        <f>VLOOKUP($IF48,Data!$B:$CP,Daily!JA$10,0)/JA$36</f>
        <v>3.271537622682661E-2</v>
      </c>
      <c r="JB48" s="12">
        <f>VLOOKUP($IF48,Data!$B:$CP,Daily!JB$10,0)/JB$36</f>
        <v>3.071636267512556E-2</v>
      </c>
      <c r="JC48" s="12">
        <f>VLOOKUP($IF48,Data!$B:$CP,Daily!JC$10,0)/JC$36</f>
        <v>2.8656747694886839E-2</v>
      </c>
      <c r="JD48" s="12">
        <f>VLOOKUP($IF48,Data!$B:$CP,Daily!JD$10,0)/JD$36</f>
        <v>3.0363434081216393E-2</v>
      </c>
      <c r="JE48" s="12">
        <f>VLOOKUP($IF48,Data!$B:$CP,Daily!JE$10,0)/JE$36</f>
        <v>3.5339516620404847E-2</v>
      </c>
      <c r="JF48" s="12">
        <f>VLOOKUP($IF48,Data!$B:$CP,Daily!JF$10,0)/JF$36</f>
        <v>3.3760776642758818E-2</v>
      </c>
      <c r="JG48" s="12">
        <f>VLOOKUP($IF48,Data!$B:$CP,Daily!JG$10,0)/JG$36</f>
        <v>3.4522862214604884E-2</v>
      </c>
      <c r="JH48" s="12">
        <f>VLOOKUP($IF48,Data!$B:$CP,Daily!JH$10,0)/JH$36</f>
        <v>3.4589950828011078E-2</v>
      </c>
      <c r="JI48" s="12">
        <f>VLOOKUP($IF48,Data!$B:$CP,Daily!JI$10,0)/JI$36</f>
        <v>3.1856166118004556E-2</v>
      </c>
      <c r="JJ48" s="12">
        <f>VLOOKUP($IF48,Data!$B:$CP,Daily!JJ$10,0)/JJ$36</f>
        <v>2.9557657888008182E-2</v>
      </c>
      <c r="JK48" s="12">
        <f>VLOOKUP($IF48,Data!$B:$CP,Daily!JK$10,0)/JK$36</f>
        <v>2.7316286776230353E-2</v>
      </c>
      <c r="JL48" s="12">
        <f>VLOOKUP($IF48,Data!$B:$CP,Daily!JL$10,0)/JL$36</f>
        <v>3.1272683280909749E-2</v>
      </c>
      <c r="JM48" s="12">
        <f>VLOOKUP($IF48,Data!$B:$CP,Daily!JM$10,0)/JM$36</f>
        <v>3.4113946172666901E-2</v>
      </c>
      <c r="JN48" s="12">
        <f>VLOOKUP($IF48,Data!$B:$CP,Daily!JN$10,0)/JN$36</f>
        <v>3.3683683683683685E-2</v>
      </c>
      <c r="JO48" s="12">
        <f>VLOOKUP($IF48,Data!$B:$CP,Daily!JO$10,0)/JO$36</f>
        <v>3.216911764705882E-2</v>
      </c>
      <c r="JP48" s="12">
        <f>VLOOKUP($IF48,Data!$B:$CP,Daily!JP$10,0)/JP$36</f>
        <v>3.2497316287693957E-2</v>
      </c>
      <c r="JQ48" s="12">
        <f>VLOOKUP($IF48,Data!$B:$CP,Daily!JQ$10,0)/JQ$36</f>
        <v>3.1692459664142247E-2</v>
      </c>
      <c r="JR48" s="12">
        <f>VLOOKUP($IF48,Data!$B:$CP,Daily!JR$10,0)/JR$36</f>
        <v>2.7022352890310866E-2</v>
      </c>
      <c r="JS48" s="12">
        <f>VLOOKUP($IF48,Data!$B:$CP,Daily!JS$10,0)/JS$36</f>
        <v>3.4044348035671246E-2</v>
      </c>
      <c r="JT48" s="12">
        <f>VLOOKUP($IF48,Data!$B:$CP,Daily!JT$10,0)/JT$36</f>
        <v>3.237762237762238E-2</v>
      </c>
      <c r="JU48" s="12">
        <f>VLOOKUP($IF48,Data!$B:$CP,Daily!JU$10,0)/JU$36</f>
        <v>3.498851387170878E-2</v>
      </c>
      <c r="JV48" s="12">
        <f>VLOOKUP($IF48,Data!$B:$CP,Daily!JV$10,0)/JV$36</f>
        <v>3.267752148349163E-2</v>
      </c>
      <c r="JW48" s="12">
        <f>VLOOKUP($IF48,Data!$B:$CP,Daily!JW$10,0)/JW$36</f>
        <v>3.0433919173865554E-2</v>
      </c>
      <c r="JX48" s="12">
        <f>VLOOKUP($IF48,Data!$B:$CP,Daily!JX$10,0)/JX$36</f>
        <v>2.7461115982831033E-2</v>
      </c>
      <c r="JY48" s="12">
        <f>VLOOKUP($IF48,Data!$B:$CP,Daily!JY$10,0)/JY$36</f>
        <v>2.6111283804787069E-2</v>
      </c>
      <c r="JZ48" s="12">
        <f>VLOOKUP($IF48,Data!$B:$CP,Daily!JZ$10,0)/JZ$36</f>
        <v>3.215787770947913E-2</v>
      </c>
      <c r="KA48" s="12">
        <f>VLOOKUP($IF48,Data!$B:$CP,Daily!KA$10,0)/KA$36</f>
        <v>3.1527249683143216E-2</v>
      </c>
      <c r="KB48" s="12">
        <f>VLOOKUP($IF48,Data!$B:$CP,Daily!KB$10,0)/KB$36</f>
        <v>3.4579976985040277E-2</v>
      </c>
      <c r="KC48" s="12">
        <f>VLOOKUP($IF48,Data!$B:$CP,Daily!KC$10,0)/KC$36</f>
        <v>3.0726560800522079E-2</v>
      </c>
      <c r="KD48" s="12">
        <f>VLOOKUP($IF48,Data!$B:$CP,Daily!KD$10,0)/KD$36</f>
        <v>2.9398301205432072E-2</v>
      </c>
      <c r="KE48" s="12">
        <f>VLOOKUP($IF48,Data!$B:$CP,Daily!KE$10,0)/KE$36</f>
        <v>3.1169712540598186E-2</v>
      </c>
      <c r="KF48" s="12">
        <f>VLOOKUP($IF48,Data!$B:$CP,Daily!KF$10,0)/KF$36</f>
        <v>2.6716007040028883E-2</v>
      </c>
      <c r="KG48" s="12">
        <f>VLOOKUP($IF48,Data!$B:$CP,Daily!KG$10,0)/KG$36</f>
        <v>3.4222045364106647E-2</v>
      </c>
      <c r="KH48" s="12">
        <f>VLOOKUP($IF48,Data!$B:$CP,Daily!KH$10,0)/KH$36</f>
        <v>3.4851771511207517E-2</v>
      </c>
      <c r="KI48" s="12">
        <f>VLOOKUP($IF48,Data!$B:$CP,Daily!KI$10,0)/KI$36</f>
        <v>3.9490084985835693E-2</v>
      </c>
      <c r="KJ48" s="12">
        <f>VLOOKUP($IF48,Data!$B:$CP,Daily!KJ$10,0)/KJ$36</f>
        <v>3.4554401312192458E-2</v>
      </c>
      <c r="KK48" s="12">
        <f>VLOOKUP($IF48,Data!$B:$CP,Daily!KK$10,0)/KK$36</f>
        <v>3.2128076671749072E-2</v>
      </c>
      <c r="KL48" s="12">
        <f>VLOOKUP($IF48,Data!$B:$CP,Daily!KL$10,0)/KL$36</f>
        <v>3.2121023728111077E-2</v>
      </c>
      <c r="KM48" s="12">
        <f>VLOOKUP($IF48,Data!$B:$CP,Daily!KM$10,0)/KM$36</f>
        <v>2.8941317604718585E-2</v>
      </c>
      <c r="KN48" s="12">
        <f>VLOOKUP($IF48,Data!$B:$CP,Daily!KN$10,0)/KN$36</f>
        <v>3.5110346804241903E-2</v>
      </c>
      <c r="KO48" s="12">
        <f>VLOOKUP($IF48,Data!$B:$CP,Daily!KO$10,0)/KO$36</f>
        <v>3.5200390212177871E-2</v>
      </c>
      <c r="KP48" s="12">
        <f>VLOOKUP($IF48,Data!$B:$CP,Daily!KP$10,0)/KP$36</f>
        <v>3.4895995032598569E-2</v>
      </c>
      <c r="KQ48" s="12">
        <f>VLOOKUP($IF48,Data!$B:$CP,Daily!KQ$10,0)/KQ$36</f>
        <v>3.6101949025487259E-2</v>
      </c>
      <c r="KR48" s="12">
        <f>VLOOKUP($IF48,Data!$B:$CP,Daily!KR$10,0)/KR$36</f>
        <v>3.5125641718454469E-2</v>
      </c>
      <c r="KS48" s="12">
        <f>VLOOKUP($IF48,Data!$B:$CP,Daily!KS$10,0)/KS$36</f>
        <v>3.130810593497161E-2</v>
      </c>
      <c r="KT48" s="12">
        <f>VLOOKUP($IF48,Data!$B:$CP,Daily!KT$10,0)/KT$36</f>
        <v>2.7912437509468261E-2</v>
      </c>
      <c r="KU48" s="12">
        <f>VLOOKUP($IF48,Data!$B:$CP,Daily!KU$10,0)/KU$36</f>
        <v>3.1000283366392746E-2</v>
      </c>
      <c r="KV48" s="12">
        <f>VLOOKUP($IF48,Data!$B:$CP,Daily!KV$10,0)/KV$36</f>
        <v>3.2033681127585575E-2</v>
      </c>
      <c r="KW48" s="12">
        <f>VLOOKUP($IF48,Data!$B:$CP,Daily!KW$10,0)/KW$36</f>
        <v>3.3300143821219159E-2</v>
      </c>
      <c r="KX48" s="12">
        <f>VLOOKUP($IF48,Data!$B:$CP,Daily!KX$10,0)/KX$36</f>
        <v>3.0959246966646717E-2</v>
      </c>
      <c r="KY48" s="12">
        <f>VLOOKUP($IF48,Data!$B:$CP,Daily!KY$10,0)/KY$36</f>
        <v>2.9855520605640562E-2</v>
      </c>
      <c r="KZ48" s="12">
        <f>VLOOKUP($IF48,Data!$B:$CP,Daily!KZ$10,0)/KZ$36</f>
        <v>2.8571428571428571E-2</v>
      </c>
      <c r="LA48" s="12">
        <f>VLOOKUP($IF48,Data!$B:$CP,Daily!LA$10,0)/LA$36</f>
        <v>2.7248077521447304E-2</v>
      </c>
      <c r="LB48" s="12">
        <f>VLOOKUP($IF48,Data!$B:$CP,Daily!LB$10,0)/LB$36</f>
        <v>3.2322068612391196E-2</v>
      </c>
      <c r="LC48" s="12">
        <f>VLOOKUP($IF48,Data!$B:$CP,Daily!LC$10,0)/LC$36</f>
        <v>3.2945443554480883E-2</v>
      </c>
      <c r="LD48" s="12">
        <f>VLOOKUP($IF48,Data!$B:$CP,Daily!LD$10,0)/LD$36</f>
        <v>3.2681772908366533E-2</v>
      </c>
      <c r="LE48" s="12">
        <f>VLOOKUP($IF48,Data!$B:$CP,Daily!LE$10,0)/LE$36</f>
        <v>3.0946228620647224E-2</v>
      </c>
      <c r="LF48" s="12">
        <f>VLOOKUP($IF48,Data!$B:$CP,Daily!LF$10,0)/LF$36</f>
        <v>2.9853819229977353E-2</v>
      </c>
      <c r="LG48" s="12">
        <f>VLOOKUP($IF48,Data!$B:$CP,Daily!LG$10,0)/LG$36</f>
        <v>2.6817505746608374E-2</v>
      </c>
      <c r="LH48" s="12">
        <f>VLOOKUP($IF48,Data!$B:$CP,Daily!LH$10,0)/LH$36</f>
        <v>2.2874756651524983E-2</v>
      </c>
      <c r="LI48" s="12">
        <f>VLOOKUP($IF48,Data!$B:$CP,Daily!LI$10,0)/LI$36</f>
        <v>3.2397827211588202E-2</v>
      </c>
      <c r="LJ48" s="12">
        <f>VLOOKUP($IF48,Data!$B:$CP,Daily!LJ$10,0)/LJ$36</f>
        <v>3.2754738906238652E-2</v>
      </c>
      <c r="LK48" s="12">
        <f>VLOOKUP($IF48,Data!$B:$CP,Daily!LK$10,0)/LK$36</f>
        <v>3.3577861275123758E-2</v>
      </c>
      <c r="LL48" s="12">
        <f>VLOOKUP($IF48,Data!$B:$CP,Daily!LL$10,0)/LL$36</f>
        <v>3.7636941924843917E-2</v>
      </c>
      <c r="LM48" s="12">
        <f>VLOOKUP($IF48,Data!$B:$CP,Daily!LM$10,0)/LM$36</f>
        <v>3.6630223766220493E-2</v>
      </c>
      <c r="LN48" s="12">
        <f>VLOOKUP($IF48,Data!$B:$CP,Daily!LN$10,0)/LN$36</f>
        <v>2.7595200834637453E-2</v>
      </c>
      <c r="LO48" s="12">
        <f>VLOOKUP($IF48,Data!$B:$CP,Daily!LO$10,0)/LO$36</f>
        <v>2.6888899120585664E-2</v>
      </c>
      <c r="LP48" s="12">
        <f>VLOOKUP($IF48,Data!$B:$CP,Daily!LP$10,0)/LP$36</f>
        <v>3.2130928523714096E-2</v>
      </c>
      <c r="LQ48" s="12">
        <f>VLOOKUP($IF48,Data!$B:$CP,Daily!LQ$10,0)/LQ$36</f>
        <v>3.6818738518064914E-2</v>
      </c>
      <c r="LR48" s="12">
        <f>VLOOKUP($IF48,Data!$B:$CP,Daily!LR$10,0)/LR$36</f>
        <v>3.449913900599727E-2</v>
      </c>
      <c r="LS48" s="12">
        <f>VLOOKUP($IF48,Data!$B:$CP,Daily!LS$10,0)/LS$36</f>
        <v>2.9827586206896552E-2</v>
      </c>
      <c r="LU48" s="40">
        <f t="shared" si="266"/>
        <v>2.9855520605640562E-2</v>
      </c>
      <c r="LV48" s="40">
        <f t="shared" si="267"/>
        <v>3.4222045364106647E-2</v>
      </c>
      <c r="LW48" s="40">
        <f t="shared" si="320"/>
        <v>4.3665247584660852E-3</v>
      </c>
      <c r="LX48" s="40">
        <f t="shared" si="321"/>
        <v>3.7496938932956213E-2</v>
      </c>
      <c r="LY48" s="40">
        <f t="shared" si="322"/>
        <v>2.6580627036790996E-2</v>
      </c>
      <c r="LZ48" s="45"/>
      <c r="MA48" s="12">
        <f t="shared" si="283"/>
        <v>3.163092200176609E-3</v>
      </c>
      <c r="MB48" s="12">
        <f t="shared" si="324"/>
        <v>3.2800287779194873E-2</v>
      </c>
      <c r="MC48" s="12">
        <f t="shared" si="325"/>
        <v>3.1218776474700158E-2</v>
      </c>
      <c r="MD48" s="1"/>
    </row>
    <row r="49" spans="4:342" x14ac:dyDescent="0.35">
      <c r="D49" s="89" t="s">
        <v>409</v>
      </c>
      <c r="E49" s="87" t="str">
        <f>VLOOKUP($D49,'Metric Nature'!$C:$D,2,0)&amp;IF(($F49&lt;(EA49)),"Below",IF(($F49&gt;(DZ49)),"Above","Within"))</f>
        <v>PositiveWithin</v>
      </c>
      <c r="F49" s="48">
        <f t="shared" si="269"/>
        <v>3.9500661804780568E-2</v>
      </c>
      <c r="G49" s="77">
        <f t="shared" si="191"/>
        <v>3.8347549859228829E-2</v>
      </c>
      <c r="H49" s="48">
        <f t="shared" si="247"/>
        <v>3.0070029240061819E-2</v>
      </c>
      <c r="I49" s="74">
        <f t="shared" si="270"/>
        <v>3.7465500029361679E-2</v>
      </c>
      <c r="J49" s="48">
        <f t="shared" si="248"/>
        <v>5.4320955914746498E-2</v>
      </c>
      <c r="K49" s="48">
        <f t="shared" si="249"/>
        <v>2.7438262248934905E-3</v>
      </c>
      <c r="L49" s="50"/>
      <c r="M49" s="53" t="str">
        <f>VLOOKUP($D49,'Metric Nature'!$C:$D,2,0)&amp;IF(($N49&lt;(HZ49)),"Below",IF(($N49&gt;(HY49)),"Above","Within"))</f>
        <v>PositiveWithin</v>
      </c>
      <c r="N49" s="48">
        <f t="shared" si="250"/>
        <v>3.9723777278669839E-2</v>
      </c>
      <c r="O49" s="49">
        <f t="shared" si="311"/>
        <v>3.8554425770655043E-2</v>
      </c>
      <c r="P49" s="55">
        <f t="shared" si="312"/>
        <v>3.0329890398855978E-2</v>
      </c>
      <c r="Q49" s="49">
        <f t="shared" si="313"/>
        <v>3.7576269363228831E-2</v>
      </c>
      <c r="R49" s="48">
        <f t="shared" si="252"/>
        <v>5.7150641929943784E-2</v>
      </c>
      <c r="S49" s="48">
        <f t="shared" si="273"/>
        <v>2.7883465682719715E-7</v>
      </c>
      <c r="T49" s="50"/>
      <c r="U49" s="53" t="str">
        <f>VLOOKUP($D49,'Metric Nature'!$C:$D,2,0)&amp;IF(($V49&lt;(LY49)),"Below",IF(($V49&gt;(LX49)),"Above","Within"))</f>
        <v>PositiveWithin</v>
      </c>
      <c r="V49" s="48">
        <f t="shared" si="253"/>
        <v>3.8735632183908048E-2</v>
      </c>
      <c r="W49" s="49">
        <f t="shared" si="274"/>
        <v>3.7664737237973776E-2</v>
      </c>
      <c r="X49" s="48">
        <f t="shared" si="254"/>
        <v>2.8432295681983136E-2</v>
      </c>
      <c r="Y49" s="49">
        <f t="shared" si="275"/>
        <v>3.709972152889375E-2</v>
      </c>
      <c r="Z49" s="48">
        <f t="shared" si="255"/>
        <v>4.4094957794770198E-2</v>
      </c>
      <c r="AA49" s="48">
        <f t="shared" si="276"/>
        <v>9.1150058089636326E-7</v>
      </c>
      <c r="AB49" s="50"/>
      <c r="AC49" s="46" t="s">
        <v>410</v>
      </c>
      <c r="AD49" s="1"/>
      <c r="AE49" s="1"/>
      <c r="AF49" s="1"/>
      <c r="AG49" s="1"/>
      <c r="AH49" s="1"/>
      <c r="AI49" s="7" t="s">
        <v>409</v>
      </c>
      <c r="AJ49" s="12">
        <f>(VLOOKUP($EG49,Data!$B:$CP,Daily!EI$10,0)+VLOOKUP($IF49,Data!$B:$CP,Daily!IH$10,0))/AJ$36</f>
        <v>3.7372131006619104E-2</v>
      </c>
      <c r="AK49" s="12">
        <f>(VLOOKUP($EG49,Data!$B:$CP,Daily!EJ$10,0)+VLOOKUP($IF49,Data!$B:$CP,Daily!II$10,0))/AK$36</f>
        <v>3.6412879927776108E-2</v>
      </c>
      <c r="AL49" s="12">
        <f>(VLOOKUP($EG49,Data!$B:$CP,Daily!EK$10,0)+VLOOKUP($IF49,Data!$B:$CP,Daily!IJ$10,0))/AL$36</f>
        <v>3.963526522316009E-2</v>
      </c>
      <c r="AM49" s="12">
        <f>(VLOOKUP($EG49,Data!$B:$CP,Daily!EL$10,0)+VLOOKUP($IF49,Data!$B:$CP,Daily!IK$10,0))/AM$36</f>
        <v>3.960511712132718E-2</v>
      </c>
      <c r="AN49" s="12">
        <f>(VLOOKUP($EG49,Data!$B:$CP,Daily!EM$10,0)+VLOOKUP($IF49,Data!$B:$CP,Daily!IL$10,0))/AN$36</f>
        <v>4.2019300055102647E-2</v>
      </c>
      <c r="AO49" s="12">
        <f>(VLOOKUP($EG49,Data!$B:$CP,Daily!EN$10,0)+VLOOKUP($IF49,Data!$B:$CP,Daily!IM$10,0))/AO$36</f>
        <v>4.2903294320176172E-2</v>
      </c>
      <c r="AP49" s="12">
        <f>(VLOOKUP($EG49,Data!$B:$CP,Daily!EO$10,0)+VLOOKUP($IF49,Data!$B:$CP,Daily!IN$10,0))/AP$36</f>
        <v>4.0718758508031583E-2</v>
      </c>
      <c r="AQ49" s="12">
        <f>(VLOOKUP($EG49,Data!$B:$CP,Daily!EP$10,0)+VLOOKUP($IF49,Data!$B:$CP,Daily!IO$10,0))/AQ$36</f>
        <v>3.8482826929239378E-2</v>
      </c>
      <c r="AR49" s="12">
        <f>(VLOOKUP($EG49,Data!$B:$CP,Daily!EQ$10,0)+VLOOKUP($IF49,Data!$B:$CP,Daily!IP$10,0))/AR$36</f>
        <v>3.5957154948486704E-2</v>
      </c>
      <c r="AS49" s="12">
        <f>(VLOOKUP($EG49,Data!$B:$CP,Daily!ER$10,0)+VLOOKUP($IF49,Data!$B:$CP,Daily!IQ$10,0))/AS$36</f>
        <v>3.9922759116220584E-2</v>
      </c>
      <c r="AT49" s="12">
        <f>(VLOOKUP($EG49,Data!$B:$CP,Daily!ES$10,0)+VLOOKUP($IF49,Data!$B:$CP,Daily!IR$10,0))/AT$36</f>
        <v>3.9935143899473044E-2</v>
      </c>
      <c r="AU49" s="12">
        <f>(VLOOKUP($EG49,Data!$B:$CP,Daily!ET$10,0)+VLOOKUP($IF49,Data!$B:$CP,Daily!IS$10,0))/AU$36</f>
        <v>4.1987439875172478E-2</v>
      </c>
      <c r="AV49" s="12">
        <f>(VLOOKUP($EG49,Data!$B:$CP,Daily!EU$10,0)+VLOOKUP($IF49,Data!$B:$CP,Daily!IT$10,0))/AV$36</f>
        <v>4.034754691501153E-2</v>
      </c>
      <c r="AW49" s="12">
        <f>(VLOOKUP($EG49,Data!$B:$CP,Daily!EV$10,0)+VLOOKUP($IF49,Data!$B:$CP,Daily!IU$10,0))/AW$36</f>
        <v>3.7210587517413678E-2</v>
      </c>
      <c r="AX49" s="12">
        <f>(VLOOKUP($EG49,Data!$B:$CP,Daily!EW$10,0)+VLOOKUP($IF49,Data!$B:$CP,Daily!IV$10,0))/AX$36</f>
        <v>3.4177732379979571E-2</v>
      </c>
      <c r="AY49" s="12">
        <f>(VLOOKUP($EG49,Data!$B:$CP,Daily!EX$10,0)+VLOOKUP($IF49,Data!$B:$CP,Daily!IW$10,0))/AY$36</f>
        <v>3.2583821051914034E-2</v>
      </c>
      <c r="AZ49" s="12">
        <f>(VLOOKUP($EG49,Data!$B:$CP,Daily!EY$10,0)+VLOOKUP($IF49,Data!$B:$CP,Daily!IX$10,0))/AZ$36</f>
        <v>3.8008996732457105E-2</v>
      </c>
      <c r="BA49" s="12">
        <f>(VLOOKUP($EG49,Data!$B:$CP,Daily!EZ$10,0)+VLOOKUP($IF49,Data!$B:$CP,Daily!IY$10,0))/BA$36</f>
        <v>3.8229089005567804E-2</v>
      </c>
      <c r="BB49" s="12">
        <f>(VLOOKUP($EG49,Data!$B:$CP,Daily!FA$10,0)+VLOOKUP($IF49,Data!$B:$CP,Daily!IZ$10,0))/BB$36</f>
        <v>4.3420156513023479E-2</v>
      </c>
      <c r="BC49" s="12">
        <f>(VLOOKUP($EG49,Data!$B:$CP,Daily!FB$10,0)+VLOOKUP($IF49,Data!$B:$CP,Daily!JA$10,0))/BC$36</f>
        <v>4.2268658340815717E-2</v>
      </c>
      <c r="BD49" s="12">
        <f>(VLOOKUP($EG49,Data!$B:$CP,Daily!FC$10,0)+VLOOKUP($IF49,Data!$B:$CP,Daily!JB$10,0))/BD$36</f>
        <v>3.8638010142477662E-2</v>
      </c>
      <c r="BE49" s="12">
        <f>(VLOOKUP($EG49,Data!$B:$CP,Daily!FD$10,0)+VLOOKUP($IF49,Data!$B:$CP,Daily!JC$10,0))/BE$36</f>
        <v>3.6823467483370821E-2</v>
      </c>
      <c r="BF49" s="12">
        <f>(VLOOKUP($EG49,Data!$B:$CP,Daily!FE$10,0)+VLOOKUP($IF49,Data!$B:$CP,Daily!JD$10,0))/BF$36</f>
        <v>3.8178408786498794E-2</v>
      </c>
      <c r="BG49" s="12">
        <f>(VLOOKUP($EG49,Data!$B:$CP,Daily!FF$10,0)+VLOOKUP($IF49,Data!$B:$CP,Daily!JE$10,0))/BG$36</f>
        <v>3.9922972147855902E-2</v>
      </c>
      <c r="BH49" s="12">
        <f>(VLOOKUP($EG49,Data!$B:$CP,Daily!FG$10,0)+VLOOKUP($IF49,Data!$B:$CP,Daily!JF$10,0))/BH$36</f>
        <v>4.1838936566242241E-2</v>
      </c>
      <c r="BI49" s="12">
        <f>(VLOOKUP($EG49,Data!$B:$CP,Daily!FH$10,0)+VLOOKUP($IF49,Data!$B:$CP,Daily!JG$10,0))/BI$36</f>
        <v>4.2970587049702379E-2</v>
      </c>
      <c r="BJ49" s="12">
        <f>(VLOOKUP($EG49,Data!$B:$CP,Daily!FI$10,0)+VLOOKUP($IF49,Data!$B:$CP,Daily!JH$10,0))/BJ$36</f>
        <v>4.1353573049573857E-2</v>
      </c>
      <c r="BK49" s="12">
        <f>(VLOOKUP($EG49,Data!$B:$CP,Daily!FJ$10,0)+VLOOKUP($IF49,Data!$B:$CP,Daily!JI$10,0))/BK$36</f>
        <v>3.9829871228498917E-2</v>
      </c>
      <c r="BL49" s="12">
        <f>(VLOOKUP($EG49,Data!$B:$CP,Daily!FK$10,0)+VLOOKUP($IF49,Data!$B:$CP,Daily!JJ$10,0))/BL$36</f>
        <v>3.741548953905538E-2</v>
      </c>
      <c r="BM49" s="12">
        <f>(VLOOKUP($EG49,Data!$B:$CP,Daily!FL$10,0)+VLOOKUP($IF49,Data!$B:$CP,Daily!JK$10,0))/BM$36</f>
        <v>3.4576285223296546E-2</v>
      </c>
      <c r="BN49" s="12">
        <f>(VLOOKUP($EG49,Data!$B:$CP,Daily!FM$10,0)+VLOOKUP($IF49,Data!$B:$CP,Daily!JL$10,0))/BN$36</f>
        <v>3.693800479642749E-2</v>
      </c>
      <c r="BO49" s="12">
        <f>(VLOOKUP($EG49,Data!$B:$CP,Daily!FN$10,0)+VLOOKUP($IF49,Data!$B:$CP,Daily!JM$10,0))/BO$36</f>
        <v>3.9090709284435934E-2</v>
      </c>
      <c r="BP49" s="12">
        <f>(VLOOKUP($EG49,Data!$B:$CP,Daily!FO$10,0)+VLOOKUP($IF49,Data!$B:$CP,Daily!JN$10,0))/BP$36</f>
        <v>4.0588710039008206E-2</v>
      </c>
      <c r="BQ49" s="12">
        <f>(VLOOKUP($EG49,Data!$B:$CP,Daily!FP$10,0)+VLOOKUP($IF49,Data!$B:$CP,Daily!JO$10,0))/BQ$36</f>
        <v>3.8367573021038368E-2</v>
      </c>
      <c r="BR49" s="12">
        <f>(VLOOKUP($EG49,Data!$B:$CP,Daily!FQ$10,0)+VLOOKUP($IF49,Data!$B:$CP,Daily!JP$10,0))/BR$36</f>
        <v>4.0016965084023019E-2</v>
      </c>
      <c r="BS49" s="12">
        <f>(VLOOKUP($EG49,Data!$B:$CP,Daily!FR$10,0)+VLOOKUP($IF49,Data!$B:$CP,Daily!JQ$10,0))/BS$36</f>
        <v>3.7559356650497831E-2</v>
      </c>
      <c r="BT49" s="12">
        <f>(VLOOKUP($EG49,Data!$B:$CP,Daily!FS$10,0)+VLOOKUP($IF49,Data!$B:$CP,Daily!JR$10,0))/BT$36</f>
        <v>3.5915646512786968E-2</v>
      </c>
      <c r="BU49" s="12">
        <f>(VLOOKUP($EG49,Data!$B:$CP,Daily!FT$10,0)+VLOOKUP($IF49,Data!$B:$CP,Daily!JS$10,0))/BU$36</f>
        <v>3.9899605593402651E-2</v>
      </c>
      <c r="BV49" s="12">
        <f>(VLOOKUP($EG49,Data!$B:$CP,Daily!FU$10,0)+VLOOKUP($IF49,Data!$B:$CP,Daily!JT$10,0))/BV$36</f>
        <v>3.9281196276233415E-2</v>
      </c>
      <c r="BW49" s="12">
        <f>(VLOOKUP($EG49,Data!$B:$CP,Daily!FV$10,0)+VLOOKUP($IF49,Data!$B:$CP,Daily!JU$10,0))/BW$36</f>
        <v>4.0170469058790313E-2</v>
      </c>
      <c r="BX49" s="12">
        <f>(VLOOKUP($EG49,Data!$B:$CP,Daily!FW$10,0)+VLOOKUP($IF49,Data!$B:$CP,Daily!JV$10,0))/BX$36</f>
        <v>4.0895506737272581E-2</v>
      </c>
      <c r="BY49" s="12">
        <f>(VLOOKUP($EG49,Data!$B:$CP,Daily!FX$10,0)+VLOOKUP($IF49,Data!$B:$CP,Daily!JW$10,0))/BY$36</f>
        <v>3.7389626337641077E-2</v>
      </c>
      <c r="BZ49" s="12">
        <f>(VLOOKUP($EG49,Data!$B:$CP,Daily!FY$10,0)+VLOOKUP($IF49,Data!$B:$CP,Daily!JX$10,0))/BZ$36</f>
        <v>3.4919088596633653E-2</v>
      </c>
      <c r="CA49" s="12">
        <f>(VLOOKUP($EG49,Data!$B:$CP,Daily!FZ$10,0)+VLOOKUP($IF49,Data!$B:$CP,Daily!JY$10,0))/CA$36</f>
        <v>3.2180042145474555E-2</v>
      </c>
      <c r="CB49" s="12">
        <f>(VLOOKUP($EG49,Data!$B:$CP,Daily!GA$10,0)+VLOOKUP($IF49,Data!$B:$CP,Daily!JZ$10,0))/CB$36</f>
        <v>3.7633999847943432E-2</v>
      </c>
      <c r="CC49" s="12">
        <f>(VLOOKUP($EG49,Data!$B:$CP,Daily!GB$10,0)+VLOOKUP($IF49,Data!$B:$CP,Daily!KA$10,0))/CC$36</f>
        <v>3.8232382323823241E-2</v>
      </c>
      <c r="CD49" s="12">
        <f>(VLOOKUP($EG49,Data!$B:$CP,Daily!GC$10,0)+VLOOKUP($IF49,Data!$B:$CP,Daily!KB$10,0))/CD$36</f>
        <v>4.0059751899720726E-2</v>
      </c>
      <c r="CE49" s="12">
        <f>(VLOOKUP($EG49,Data!$B:$CP,Daily!GD$10,0)+VLOOKUP($IF49,Data!$B:$CP,Daily!KC$10,0))/CE$36</f>
        <v>3.9705280392959473E-2</v>
      </c>
      <c r="CF49" s="12">
        <f>(VLOOKUP($EG49,Data!$B:$CP,Daily!GE$10,0)+VLOOKUP($IF49,Data!$B:$CP,Daily!KD$10,0))/CF$36</f>
        <v>3.7732973860039855E-2</v>
      </c>
      <c r="CG49" s="12">
        <f>(VLOOKUP($EG49,Data!$B:$CP,Daily!GF$10,0)+VLOOKUP($IF49,Data!$B:$CP,Daily!KE$10,0))/CG$36</f>
        <v>3.6599175612628529E-2</v>
      </c>
      <c r="CH49" s="12">
        <f>(VLOOKUP($EG49,Data!$B:$CP,Daily!GG$10,0)+VLOOKUP($IF49,Data!$B:$CP,Daily!KF$10,0))/CH$36</f>
        <v>3.3655710049561492E-2</v>
      </c>
      <c r="CI49" s="12">
        <f>(VLOOKUP($EG49,Data!$B:$CP,Daily!GH$10,0)+VLOOKUP($IF49,Data!$B:$CP,Daily!KG$10,0))/CI$36</f>
        <v>4.0173014687577793E-2</v>
      </c>
      <c r="CJ49" s="12">
        <f>(VLOOKUP($EG49,Data!$B:$CP,Daily!GI$10,0)+VLOOKUP($IF49,Data!$B:$CP,Daily!KH$10,0))/CJ$36</f>
        <v>3.9960916799152091E-2</v>
      </c>
      <c r="CK49" s="12">
        <f>(VLOOKUP($EG49,Data!$B:$CP,Daily!GJ$10,0)+VLOOKUP($IF49,Data!$B:$CP,Daily!KI$10,0))/CK$36</f>
        <v>4.3664968219782531E-2</v>
      </c>
      <c r="CL49" s="12">
        <f>(VLOOKUP($EG49,Data!$B:$CP,Daily!GK$10,0)+VLOOKUP($IF49,Data!$B:$CP,Daily!KJ$10,0))/CL$36</f>
        <v>4.1372772089495642E-2</v>
      </c>
      <c r="CM49" s="12">
        <f>(VLOOKUP($EG49,Data!$B:$CP,Daily!GL$10,0)+VLOOKUP($IF49,Data!$B:$CP,Daily!KK$10,0))/CM$36</f>
        <v>3.9788296235126308E-2</v>
      </c>
      <c r="CN49" s="12">
        <f>(VLOOKUP($EG49,Data!$B:$CP,Daily!GM$10,0)+VLOOKUP($IF49,Data!$B:$CP,Daily!KL$10,0))/CN$36</f>
        <v>3.6636665428266678E-2</v>
      </c>
      <c r="CO49" s="12">
        <f>(VLOOKUP($EG49,Data!$B:$CP,Daily!GN$10,0)+VLOOKUP($IF49,Data!$B:$CP,Daily!KM$10,0))/CO$36</f>
        <v>3.5143659238207468E-2</v>
      </c>
      <c r="CP49" s="12">
        <f>(VLOOKUP($EG49,Data!$B:$CP,Daily!GO$10,0)+VLOOKUP($IF49,Data!$B:$CP,Daily!KN$10,0))/CP$36</f>
        <v>4.095147992972023E-2</v>
      </c>
      <c r="CQ49" s="12">
        <f>(VLOOKUP($EG49,Data!$B:$CP,Daily!GP$10,0)+VLOOKUP($IF49,Data!$B:$CP,Daily!KO$10,0))/CQ$36</f>
        <v>4.1481843470415759E-2</v>
      </c>
      <c r="CR49" s="12">
        <f>(VLOOKUP($EG49,Data!$B:$CP,Daily!GQ$10,0)+VLOOKUP($IF49,Data!$B:$CP,Daily!KP$10,0))/CR$36</f>
        <v>4.2488098471743702E-2</v>
      </c>
      <c r="CS49" s="12">
        <f>(VLOOKUP($EG49,Data!$B:$CP,Daily!GR$10,0)+VLOOKUP($IF49,Data!$B:$CP,Daily!KQ$10,0))/CS$36</f>
        <v>4.1105745949610528E-2</v>
      </c>
      <c r="CT49" s="12">
        <f>(VLOOKUP($EG49,Data!$B:$CP,Daily!GS$10,0)+VLOOKUP($IF49,Data!$B:$CP,Daily!KR$10,0))/CT$36</f>
        <v>4.0095187338100961E-2</v>
      </c>
      <c r="CU49" s="12">
        <f>(VLOOKUP($EG49,Data!$B:$CP,Daily!GT$10,0)+VLOOKUP($IF49,Data!$B:$CP,Daily!KS$10,0))/CU$36</f>
        <v>3.5918022395943376E-2</v>
      </c>
      <c r="CV49" s="12">
        <f>(VLOOKUP($EG49,Data!$B:$CP,Daily!GU$10,0)+VLOOKUP($IF49,Data!$B:$CP,Daily!KT$10,0))/CV$36</f>
        <v>3.4023806419164353E-2</v>
      </c>
      <c r="CW49" s="12">
        <f>(VLOOKUP($EG49,Data!$B:$CP,Daily!GV$10,0)+VLOOKUP($IF49,Data!$B:$CP,Daily!KU$10,0))/CW$36</f>
        <v>3.8938077168931141E-2</v>
      </c>
      <c r="CX49" s="12">
        <f>(VLOOKUP($EG49,Data!$B:$CP,Daily!GW$10,0)+VLOOKUP($IF49,Data!$B:$CP,Daily!KV$10,0))/CX$36</f>
        <v>3.8669551108707408E-2</v>
      </c>
      <c r="CY49" s="12">
        <f>(VLOOKUP($EG49,Data!$B:$CP,Daily!GX$10,0)+VLOOKUP($IF49,Data!$B:$CP,Daily!KW$10,0))/CY$36</f>
        <v>3.9932063135311849E-2</v>
      </c>
      <c r="CZ49" s="12">
        <f>(VLOOKUP($EG49,Data!$B:$CP,Daily!GY$10,0)+VLOOKUP($IF49,Data!$B:$CP,Daily!KX$10,0))/CZ$36</f>
        <v>3.9180698668007038E-2</v>
      </c>
      <c r="DA49" s="12">
        <f>(VLOOKUP($EG49,Data!$B:$CP,Daily!GZ$10,0)+VLOOKUP($IF49,Data!$B:$CP,Daily!KY$10,0))/DA$36</f>
        <v>3.6670416197975252E-2</v>
      </c>
      <c r="DB49" s="12">
        <f>(VLOOKUP($EG49,Data!$B:$CP,Daily!HA$10,0)+VLOOKUP($IF49,Data!$B:$CP,Daily!KZ$10,0))/DB$36</f>
        <v>3.4449360540623829E-2</v>
      </c>
      <c r="DC49" s="12">
        <f>(VLOOKUP($EG49,Data!$B:$CP,Daily!HB$10,0)+VLOOKUP($IF49,Data!$B:$CP,Daily!LA$10,0))/DC$36</f>
        <v>3.2550572044437072E-2</v>
      </c>
      <c r="DD49" s="12">
        <f>(VLOOKUP($EG49,Data!$B:$CP,Daily!HC$10,0)+VLOOKUP($IF49,Data!$B:$CP,Daily!LB$10,0))/DD$36</f>
        <v>3.7378353348414231E-2</v>
      </c>
      <c r="DE49" s="12">
        <f>(VLOOKUP($EG49,Data!$B:$CP,Daily!HD$10,0)+VLOOKUP($IF49,Data!$B:$CP,Daily!LC$10,0))/DE$36</f>
        <v>3.9292730844793712E-2</v>
      </c>
      <c r="DF49" s="12">
        <f>(VLOOKUP($EG49,Data!$B:$CP,Daily!HE$10,0)+VLOOKUP($IF49,Data!$B:$CP,Daily!LD$10,0))/DF$36</f>
        <v>3.8942721335984989E-2</v>
      </c>
      <c r="DG49" s="12">
        <f>(VLOOKUP($EG49,Data!$B:$CP,Daily!HF$10,0)+VLOOKUP($IF49,Data!$B:$CP,Daily!LE$10,0))/DG$36</f>
        <v>4.0147395732700326E-2</v>
      </c>
      <c r="DH49" s="12">
        <f>(VLOOKUP($EG49,Data!$B:$CP,Daily!HG$10,0)+VLOOKUP($IF49,Data!$B:$CP,Daily!LF$10,0))/DH$36</f>
        <v>3.7009745661991916E-2</v>
      </c>
      <c r="DI49" s="12">
        <f>(VLOOKUP($EG49,Data!$B:$CP,Daily!HH$10,0)+VLOOKUP($IF49,Data!$B:$CP,Daily!LG$10,0))/DI$36</f>
        <v>3.3421952145841247E-2</v>
      </c>
      <c r="DJ49" s="12">
        <f>(VLOOKUP($EG49,Data!$B:$CP,Daily!HI$10,0)+VLOOKUP($IF49,Data!$B:$CP,Daily!LH$10,0))/DJ$36</f>
        <v>2.979374284480979E-2</v>
      </c>
      <c r="DK49" s="12">
        <f>(VLOOKUP($EG49,Data!$B:$CP,Daily!HJ$10,0)+VLOOKUP($IF49,Data!$B:$CP,Daily!LI$10,0))/DK$36</f>
        <v>3.787348094904517E-2</v>
      </c>
      <c r="DL49" s="12">
        <f>(VLOOKUP($EG49,Data!$B:$CP,Daily!HK$10,0)+VLOOKUP($IF49,Data!$B:$CP,Daily!LJ$10,0))/DL$36</f>
        <v>3.9042462239954404E-2</v>
      </c>
      <c r="DM49" s="12">
        <f>(VLOOKUP($EG49,Data!$B:$CP,Daily!HL$10,0)+VLOOKUP($IF49,Data!$B:$CP,Daily!LK$10,0))/DM$36</f>
        <v>4.056914708325518E-2</v>
      </c>
      <c r="DN49" s="12">
        <f>(VLOOKUP($EG49,Data!$B:$CP,Daily!HM$10,0)+VLOOKUP($IF49,Data!$B:$CP,Daily!LL$10,0))/DN$36</f>
        <v>4.0191514829099613E-2</v>
      </c>
      <c r="DO49" s="12">
        <f>(VLOOKUP($EG49,Data!$B:$CP,Daily!HN$10,0)+VLOOKUP($IF49,Data!$B:$CP,Daily!LM$10,0))/DO$36</f>
        <v>4.0771596573300498E-2</v>
      </c>
      <c r="DP49" s="12">
        <f>(VLOOKUP($EG49,Data!$B:$CP,Daily!HO$10,0)+VLOOKUP($IF49,Data!$B:$CP,Daily!LN$10,0))/DP$36</f>
        <v>3.5476550680786686E-2</v>
      </c>
      <c r="DQ49" s="12">
        <f>(VLOOKUP($EG49,Data!$B:$CP,Daily!HP$10,0)+VLOOKUP($IF49,Data!$B:$CP,Daily!LO$10,0))/DQ$36</f>
        <v>3.434425242697195E-2</v>
      </c>
      <c r="DR49" s="12">
        <f>(VLOOKUP($EG49,Data!$B:$CP,Daily!HQ$10,0)+VLOOKUP($IF49,Data!$B:$CP,Daily!LP$10,0))/DR$36</f>
        <v>3.9135514018691586E-2</v>
      </c>
      <c r="DS49" s="12">
        <f>(VLOOKUP($EG49,Data!$B:$CP,Daily!HR$10,0)+VLOOKUP($IF49,Data!$B:$CP,Daily!LQ$10,0))/DS$36</f>
        <v>3.8695072300996773E-2</v>
      </c>
      <c r="DT49" s="12">
        <f>(VLOOKUP($EG49,Data!$B:$CP,Daily!HS$10,0)+VLOOKUP($IF49,Data!$B:$CP,Daily!LR$10,0))/DT$36</f>
        <v>4.0741185416416539E-2</v>
      </c>
      <c r="DU49" s="12">
        <f>(VLOOKUP($EG49,Data!$B:$CP,Daily!HT$10,0)+VLOOKUP($IF49,Data!$B:$CP,Daily!LS$10,0))/DU$36</f>
        <v>3.9500661804780568E-2</v>
      </c>
      <c r="DW49" s="34">
        <f t="shared" si="259"/>
        <v>3.693800479642749E-2</v>
      </c>
      <c r="DX49" s="34">
        <f t="shared" si="260"/>
        <v>4.0173014687577793E-2</v>
      </c>
      <c r="DY49" s="34">
        <f t="shared" si="277"/>
        <v>3.2350098911503034E-3</v>
      </c>
      <c r="DZ49" s="34">
        <f t="shared" si="278"/>
        <v>4.2599272105940521E-2</v>
      </c>
      <c r="EA49" s="34">
        <f t="shared" si="279"/>
        <v>3.4511747378064762E-2</v>
      </c>
      <c r="EB49" s="14"/>
      <c r="EC49" s="12">
        <f t="shared" si="261"/>
        <v>2.7438262248934905E-3</v>
      </c>
      <c r="ED49" s="12">
        <f t="shared" si="326"/>
        <v>3.8347549859228829E-2</v>
      </c>
      <c r="EE49" s="12">
        <f t="shared" si="314"/>
        <v>3.7465500029361679E-2</v>
      </c>
      <c r="EF49" s="1"/>
      <c r="EG49" s="7" t="s">
        <v>411</v>
      </c>
      <c r="EH49" s="7" t="s">
        <v>412</v>
      </c>
      <c r="EI49" s="12">
        <f>VLOOKUP($EG49,Data!$B:$CP,Daily!EI$10,0)/EI$36</f>
        <v>3.7286387332385491E-2</v>
      </c>
      <c r="EJ49" s="12">
        <f>VLOOKUP($EG49,Data!$B:$CP,Daily!EJ$10,0)/EJ$36</f>
        <v>3.6636234849677318E-2</v>
      </c>
      <c r="EK49" s="12">
        <f>VLOOKUP($EG49,Data!$B:$CP,Daily!EK$10,0)/EK$36</f>
        <v>3.9089632749575109E-2</v>
      </c>
      <c r="EL49" s="12">
        <f>VLOOKUP($EG49,Data!$B:$CP,Daily!EL$10,0)/EL$36</f>
        <v>3.8748193778994598E-2</v>
      </c>
      <c r="EM49" s="12">
        <f>VLOOKUP($EG49,Data!$B:$CP,Daily!EM$10,0)/EM$36</f>
        <v>4.1471522765257958E-2</v>
      </c>
      <c r="EN49" s="12">
        <f>VLOOKUP($EG49,Data!$B:$CP,Daily!EN$10,0)/EN$36</f>
        <v>4.2885959014236849E-2</v>
      </c>
      <c r="EO49" s="12">
        <f>VLOOKUP($EG49,Data!$B:$CP,Daily!EO$10,0)/EO$36</f>
        <v>4.1375879468410204E-2</v>
      </c>
      <c r="EP49" s="12">
        <f>VLOOKUP($EG49,Data!$B:$CP,Daily!EP$10,0)/EP$36</f>
        <v>3.9011670590617956E-2</v>
      </c>
      <c r="EQ49" s="12">
        <f>VLOOKUP($EG49,Data!$B:$CP,Daily!EQ$10,0)/EQ$36</f>
        <v>3.6547513039053556E-2</v>
      </c>
      <c r="ER49" s="12">
        <f>VLOOKUP($EG49,Data!$B:$CP,Daily!ER$10,0)/ER$36</f>
        <v>4.1038032374666036E-2</v>
      </c>
      <c r="ES49" s="12">
        <f>VLOOKUP($EG49,Data!$B:$CP,Daily!ES$10,0)/ES$36</f>
        <v>3.9768421052631578E-2</v>
      </c>
      <c r="ET49" s="12">
        <f>VLOOKUP($EG49,Data!$B:$CP,Daily!ET$10,0)/ET$36</f>
        <v>4.2681806796359689E-2</v>
      </c>
      <c r="EU49" s="12">
        <f>VLOOKUP($EG49,Data!$B:$CP,Daily!EU$10,0)/EU$36</f>
        <v>4.016567930163864E-2</v>
      </c>
      <c r="EV49" s="12">
        <f>VLOOKUP($EG49,Data!$B:$CP,Daily!EV$10,0)/EV$36</f>
        <v>3.7672359644662458E-2</v>
      </c>
      <c r="EW49" s="12">
        <f>VLOOKUP($EG49,Data!$B:$CP,Daily!EW$10,0)/EW$36</f>
        <v>3.425099827361263E-2</v>
      </c>
      <c r="EX49" s="12">
        <f>VLOOKUP($EG49,Data!$B:$CP,Daily!EX$10,0)/EX$36</f>
        <v>3.2941563869398921E-2</v>
      </c>
      <c r="EY49" s="12">
        <f>VLOOKUP($EG49,Data!$B:$CP,Daily!EY$10,0)/EY$36</f>
        <v>3.8011919315403424E-2</v>
      </c>
      <c r="EZ49" s="12">
        <f>VLOOKUP($EG49,Data!$B:$CP,Daily!EZ$10,0)/EZ$36</f>
        <v>3.8129004167444178E-2</v>
      </c>
      <c r="FA49" s="12">
        <f>VLOOKUP($EG49,Data!$B:$CP,Daily!FA$10,0)/FA$36</f>
        <v>4.3287389835000994E-2</v>
      </c>
      <c r="FB49" s="12">
        <f>VLOOKUP($EG49,Data!$B:$CP,Daily!FB$10,0)/FB$36</f>
        <v>4.3421052631578951E-2</v>
      </c>
      <c r="FC49" s="12">
        <f>VLOOKUP($EG49,Data!$B:$CP,Daily!FC$10,0)/FC$36</f>
        <v>3.9230107190360693E-2</v>
      </c>
      <c r="FD49" s="12">
        <f>VLOOKUP($EG49,Data!$B:$CP,Daily!FD$10,0)/FD$36</f>
        <v>3.6728682170542634E-2</v>
      </c>
      <c r="FE49" s="12">
        <f>VLOOKUP($EG49,Data!$B:$CP,Daily!FE$10,0)/FE$36</f>
        <v>3.7782392373838028E-2</v>
      </c>
      <c r="FF49" s="12">
        <f>VLOOKUP($EG49,Data!$B:$CP,Daily!FF$10,0)/FF$36</f>
        <v>3.9998370738462789E-2</v>
      </c>
      <c r="FG49" s="12">
        <f>VLOOKUP($EG49,Data!$B:$CP,Daily!FG$10,0)/FG$36</f>
        <v>4.1998891399820916E-2</v>
      </c>
      <c r="FH49" s="12">
        <f>VLOOKUP($EG49,Data!$B:$CP,Daily!FH$10,0)/FH$36</f>
        <v>4.2987983335054922E-2</v>
      </c>
      <c r="FI49" s="12">
        <f>VLOOKUP($EG49,Data!$B:$CP,Daily!FI$10,0)/FI$36</f>
        <v>4.1056099183746329E-2</v>
      </c>
      <c r="FJ49" s="12">
        <f>VLOOKUP($EG49,Data!$B:$CP,Daily!FJ$10,0)/FJ$36</f>
        <v>4.0601526764269431E-2</v>
      </c>
      <c r="FK49" s="12">
        <f>VLOOKUP($EG49,Data!$B:$CP,Daily!FK$10,0)/FK$36</f>
        <v>3.734861791624295E-2</v>
      </c>
      <c r="FL49" s="12">
        <f>VLOOKUP($EG49,Data!$B:$CP,Daily!FL$10,0)/FL$36</f>
        <v>3.5412767447183809E-2</v>
      </c>
      <c r="FM49" s="12">
        <f>VLOOKUP($EG49,Data!$B:$CP,Daily!FM$10,0)/FM$36</f>
        <v>3.6931919603013105E-2</v>
      </c>
      <c r="FN49" s="12">
        <f>VLOOKUP($EG49,Data!$B:$CP,Daily!FN$10,0)/FN$36</f>
        <v>3.8730184439090556E-2</v>
      </c>
      <c r="FO49" s="12">
        <f>VLOOKUP($EG49,Data!$B:$CP,Daily!FO$10,0)/FO$36</f>
        <v>4.0761497573376472E-2</v>
      </c>
      <c r="FP49" s="12">
        <f>VLOOKUP($EG49,Data!$B:$CP,Daily!FP$10,0)/FP$36</f>
        <v>3.8424156029287893E-2</v>
      </c>
      <c r="FQ49" s="12">
        <f>VLOOKUP($EG49,Data!$B:$CP,Daily!FQ$10,0)/FQ$36</f>
        <v>4.0408126573175114E-2</v>
      </c>
      <c r="FR49" s="12">
        <f>VLOOKUP($EG49,Data!$B:$CP,Daily!FR$10,0)/FR$36</f>
        <v>3.7023455431962948E-2</v>
      </c>
      <c r="FS49" s="12">
        <f>VLOOKUP($EG49,Data!$B:$CP,Daily!FS$10,0)/FS$36</f>
        <v>3.6130090188576117E-2</v>
      </c>
      <c r="FT49" s="12">
        <f>VLOOKUP($EG49,Data!$B:$CP,Daily!FT$10,0)/FT$36</f>
        <v>3.9865233676523178E-2</v>
      </c>
      <c r="FU49" s="12">
        <f>VLOOKUP($EG49,Data!$B:$CP,Daily!FU$10,0)/FU$36</f>
        <v>3.9845432661852274E-2</v>
      </c>
      <c r="FV49" s="12">
        <f>VLOOKUP($EG49,Data!$B:$CP,Daily!FV$10,0)/FV$36</f>
        <v>4.0675190746611856E-2</v>
      </c>
      <c r="FW49" s="12">
        <f>VLOOKUP($EG49,Data!$B:$CP,Daily!FW$10,0)/FW$36</f>
        <v>4.1908402156849364E-2</v>
      </c>
      <c r="FX49" s="12">
        <f>VLOOKUP($EG49,Data!$B:$CP,Daily!FX$10,0)/FX$36</f>
        <v>3.7834860701008215E-2</v>
      </c>
      <c r="FY49" s="12">
        <f>VLOOKUP($EG49,Data!$B:$CP,Daily!FY$10,0)/FY$36</f>
        <v>3.4828473655929185E-2</v>
      </c>
      <c r="FZ49" s="12">
        <f>VLOOKUP($EG49,Data!$B:$CP,Daily!FZ$10,0)/FZ$36</f>
        <v>3.2175468068388113E-2</v>
      </c>
      <c r="GA49" s="12">
        <f>VLOOKUP($EG49,Data!$B:$CP,Daily!GA$10,0)/GA$36</f>
        <v>3.7527330550586366E-2</v>
      </c>
      <c r="GB49" s="12">
        <f>VLOOKUP($EG49,Data!$B:$CP,Daily!GB$10,0)/GB$36</f>
        <v>3.8946216021057044E-2</v>
      </c>
      <c r="GC49" s="12">
        <f>VLOOKUP($EG49,Data!$B:$CP,Daily!GC$10,0)/GC$36</f>
        <v>4.0701283449375056E-2</v>
      </c>
      <c r="GD49" s="12">
        <f>VLOOKUP($EG49,Data!$B:$CP,Daily!GD$10,0)/GD$36</f>
        <v>4.0558564059713004E-2</v>
      </c>
      <c r="GE49" s="12">
        <f>VLOOKUP($EG49,Data!$B:$CP,Daily!GE$10,0)/GE$36</f>
        <v>3.8370729180947159E-2</v>
      </c>
      <c r="GF49" s="12">
        <f>VLOOKUP($EG49,Data!$B:$CP,Daily!GF$10,0)/GF$36</f>
        <v>3.6746996852790377E-2</v>
      </c>
      <c r="GG49" s="12">
        <f>VLOOKUP($EG49,Data!$B:$CP,Daily!GG$10,0)/GG$36</f>
        <v>3.4021125030704986E-2</v>
      </c>
      <c r="GH49" s="12">
        <f>VLOOKUP($EG49,Data!$B:$CP,Daily!GH$10,0)/GH$36</f>
        <v>3.9801601821360326E-2</v>
      </c>
      <c r="GI49" s="12">
        <f>VLOOKUP($EG49,Data!$B:$CP,Daily!GI$10,0)/GI$36</f>
        <v>4.0125445718950034E-2</v>
      </c>
      <c r="GJ49" s="12">
        <f>VLOOKUP($EG49,Data!$B:$CP,Daily!GJ$10,0)/GJ$36</f>
        <v>4.3249341857841295E-2</v>
      </c>
      <c r="GK49" s="12">
        <f>VLOOKUP($EG49,Data!$B:$CP,Daily!GK$10,0)/GK$36</f>
        <v>4.1614600460374879E-2</v>
      </c>
      <c r="GL49" s="12">
        <f>VLOOKUP($EG49,Data!$B:$CP,Daily!GL$10,0)/GL$36</f>
        <v>4.0562712194804985E-2</v>
      </c>
      <c r="GM49" s="12">
        <f>VLOOKUP($EG49,Data!$B:$CP,Daily!GM$10,0)/GM$36</f>
        <v>3.7418731193189794E-2</v>
      </c>
      <c r="GN49" s="12">
        <f>VLOOKUP($EG49,Data!$B:$CP,Daily!GN$10,0)/GN$36</f>
        <v>3.4964614668008959E-2</v>
      </c>
      <c r="GO49" s="12">
        <f>VLOOKUP($EG49,Data!$B:$CP,Daily!GO$10,0)/GO$36</f>
        <v>4.1382969316473603E-2</v>
      </c>
      <c r="GP49" s="12">
        <f>VLOOKUP($EG49,Data!$B:$CP,Daily!GP$10,0)/GP$36</f>
        <v>4.1781776397819229E-2</v>
      </c>
      <c r="GQ49" s="12">
        <f>VLOOKUP($EG49,Data!$B:$CP,Daily!GQ$10,0)/GQ$36</f>
        <v>4.2548844810935293E-2</v>
      </c>
      <c r="GR49" s="12">
        <f>VLOOKUP($EG49,Data!$B:$CP,Daily!GR$10,0)/GR$36</f>
        <v>4.0807884608467321E-2</v>
      </c>
      <c r="GS49" s="12">
        <f>VLOOKUP($EG49,Data!$B:$CP,Daily!GS$10,0)/GS$36</f>
        <v>3.975682717359838E-2</v>
      </c>
      <c r="GT49" s="12">
        <f>VLOOKUP($EG49,Data!$B:$CP,Daily!GT$10,0)/GT$36</f>
        <v>3.5454475840416569E-2</v>
      </c>
      <c r="GU49" s="12">
        <f>VLOOKUP($EG49,Data!$B:$CP,Daily!GU$10,0)/GU$36</f>
        <v>3.4003606630270994E-2</v>
      </c>
      <c r="GV49" s="12">
        <f>VLOOKUP($EG49,Data!$B:$CP,Daily!GV$10,0)/GV$36</f>
        <v>3.8724455101821695E-2</v>
      </c>
      <c r="GW49" s="12">
        <f>VLOOKUP($EG49,Data!$B:$CP,Daily!GW$10,0)/GW$36</f>
        <v>3.8405138009763702E-2</v>
      </c>
      <c r="GX49" s="12">
        <f>VLOOKUP($EG49,Data!$B:$CP,Daily!GX$10,0)/GX$36</f>
        <v>4.0162709613149591E-2</v>
      </c>
      <c r="GY49" s="12">
        <f>VLOOKUP($EG49,Data!$B:$CP,Daily!GY$10,0)/GY$36</f>
        <v>3.9737912779202952E-2</v>
      </c>
      <c r="GZ49" s="12">
        <f>VLOOKUP($EG49,Data!$B:$CP,Daily!GZ$10,0)/GZ$36</f>
        <v>3.7157363720960609E-2</v>
      </c>
      <c r="HA49" s="12">
        <f>VLOOKUP($EG49,Data!$B:$CP,Daily!HA$10,0)/HA$36</f>
        <v>3.5262128100362548E-2</v>
      </c>
      <c r="HB49" s="12">
        <f>VLOOKUP($EG49,Data!$B:$CP,Daily!HB$10,0)/HB$36</f>
        <v>3.2378815929945001E-2</v>
      </c>
      <c r="HC49" s="12">
        <f>VLOOKUP($EG49,Data!$B:$CP,Daily!HC$10,0)/HC$36</f>
        <v>3.7298728181040144E-2</v>
      </c>
      <c r="HD49" s="12">
        <f>VLOOKUP($EG49,Data!$B:$CP,Daily!HD$10,0)/HD$36</f>
        <v>3.9658244620094117E-2</v>
      </c>
      <c r="HE49" s="12">
        <f>VLOOKUP($EG49,Data!$B:$CP,Daily!HE$10,0)/HE$36</f>
        <v>3.9317953861584758E-2</v>
      </c>
      <c r="HF49" s="12">
        <f>VLOOKUP($EG49,Data!$B:$CP,Daily!HF$10,0)/HF$36</f>
        <v>4.0228453490854743E-2</v>
      </c>
      <c r="HG49" s="12">
        <f>VLOOKUP($EG49,Data!$B:$CP,Daily!HG$10,0)/HG$36</f>
        <v>3.6685622450241068E-2</v>
      </c>
      <c r="HH49" s="12">
        <f>VLOOKUP($EG49,Data!$B:$CP,Daily!HH$10,0)/HH$36</f>
        <v>3.356195337214557E-2</v>
      </c>
      <c r="HI49" s="12">
        <f>VLOOKUP($EG49,Data!$B:$CP,Daily!HI$10,0)/HI$36</f>
        <v>3.0118422659015993E-2</v>
      </c>
      <c r="HJ49" s="12">
        <f>VLOOKUP($EG49,Data!$B:$CP,Daily!HJ$10,0)/HJ$36</f>
        <v>3.764790247400502E-2</v>
      </c>
      <c r="HK49" s="12">
        <f>VLOOKUP($EG49,Data!$B:$CP,Daily!HK$10,0)/HK$36</f>
        <v>3.9011420102868101E-2</v>
      </c>
      <c r="HL49" s="12">
        <f>VLOOKUP($EG49,Data!$B:$CP,Daily!HL$10,0)/HL$36</f>
        <v>4.1091392925644968E-2</v>
      </c>
      <c r="HM49" s="12">
        <f>VLOOKUP($EG49,Data!$B:$CP,Daily!HM$10,0)/HM$36</f>
        <v>4.0129182986325847E-2</v>
      </c>
      <c r="HN49" s="12">
        <f>VLOOKUP($EG49,Data!$B:$CP,Daily!HN$10,0)/HN$36</f>
        <v>4.0680665962106941E-2</v>
      </c>
      <c r="HO49" s="12">
        <f>VLOOKUP($EG49,Data!$B:$CP,Daily!HO$10,0)/HO$36</f>
        <v>3.5710723192019948E-2</v>
      </c>
      <c r="HP49" s="12">
        <f>VLOOKUP($EG49,Data!$B:$CP,Daily!HP$10,0)/HP$36</f>
        <v>3.4630294328786788E-2</v>
      </c>
      <c r="HQ49" s="12">
        <f>VLOOKUP($EG49,Data!$B:$CP,Daily!HQ$10,0)/HQ$36</f>
        <v>3.9442675817587959E-2</v>
      </c>
      <c r="HR49" s="12">
        <f>VLOOKUP($EG49,Data!$B:$CP,Daily!HR$10,0)/HR$36</f>
        <v>3.888888888888889E-2</v>
      </c>
      <c r="HS49" s="12">
        <f>VLOOKUP($EG49,Data!$B:$CP,Daily!HS$10,0)/HS$36</f>
        <v>4.1242257398485895E-2</v>
      </c>
      <c r="HT49" s="12">
        <f>VLOOKUP($EG49,Data!$B:$CP,Daily!HT$10,0)/HT$36</f>
        <v>3.9723777278669839E-2</v>
      </c>
      <c r="HU49" s="13"/>
      <c r="HV49" s="40">
        <f t="shared" si="262"/>
        <v>3.7023455431962948E-2</v>
      </c>
      <c r="HW49" s="40">
        <f t="shared" si="263"/>
        <v>4.0675190746611856E-2</v>
      </c>
      <c r="HX49" s="40">
        <f t="shared" si="315"/>
        <v>3.6517353146489073E-3</v>
      </c>
      <c r="HY49" s="40">
        <f t="shared" si="316"/>
        <v>4.3413992232598536E-2</v>
      </c>
      <c r="HZ49" s="40">
        <f t="shared" si="317"/>
        <v>3.4284653945976268E-2</v>
      </c>
      <c r="IA49" s="44"/>
      <c r="IB49" s="12">
        <f t="shared" si="265"/>
        <v>2.7638132366109075E-3</v>
      </c>
      <c r="IC49" s="12">
        <f t="shared" si="318"/>
        <v>3.8554425770655043E-2</v>
      </c>
      <c r="ID49" s="12">
        <f t="shared" si="319"/>
        <v>3.7576269363228831E-2</v>
      </c>
      <c r="IE49" s="1"/>
      <c r="IF49" s="7" t="s">
        <v>413</v>
      </c>
      <c r="IG49" s="7" t="s">
        <v>412</v>
      </c>
      <c r="IH49" s="12">
        <f>VLOOKUP($IF49,Data!$B:$CP,Daily!IH$10,0)/IH$36</f>
        <v>3.7660632210862022E-2</v>
      </c>
      <c r="II49" s="12">
        <f>VLOOKUP($IF49,Data!$B:$CP,Daily!II$10,0)/II$36</f>
        <v>3.568687643898695E-2</v>
      </c>
      <c r="IJ49" s="12">
        <f>VLOOKUP($IF49,Data!$B:$CP,Daily!IJ$10,0)/IJ$36</f>
        <v>4.1402417135335649E-2</v>
      </c>
      <c r="IK49" s="12">
        <f>VLOOKUP($IF49,Data!$B:$CP,Daily!IK$10,0)/IK$36</f>
        <v>4.244332493702771E-2</v>
      </c>
      <c r="IL49" s="12">
        <f>VLOOKUP($IF49,Data!$B:$CP,Daily!IL$10,0)/IL$36</f>
        <v>4.3845682792406616E-2</v>
      </c>
      <c r="IM49" s="12">
        <f>VLOOKUP($IF49,Data!$B:$CP,Daily!IM$10,0)/IM$36</f>
        <v>4.2959654041724089E-2</v>
      </c>
      <c r="IN49" s="12">
        <f>VLOOKUP($IF49,Data!$B:$CP,Daily!IN$10,0)/IN$36</f>
        <v>3.8565440149045178E-2</v>
      </c>
      <c r="IO49" s="12">
        <f>VLOOKUP($IF49,Data!$B:$CP,Daily!IO$10,0)/IO$36</f>
        <v>3.6740481254430961E-2</v>
      </c>
      <c r="IP49" s="12">
        <f>VLOOKUP($IF49,Data!$B:$CP,Daily!IP$10,0)/IP$36</f>
        <v>3.4037801397907276E-2</v>
      </c>
      <c r="IQ49" s="12">
        <f>VLOOKUP($IF49,Data!$B:$CP,Daily!IQ$10,0)/IQ$36</f>
        <v>3.6352201257861635E-2</v>
      </c>
      <c r="IR49" s="12">
        <f>VLOOKUP($IF49,Data!$B:$CP,Daily!IR$10,0)/IR$36</f>
        <v>4.049382716049383E-2</v>
      </c>
      <c r="IS49" s="12">
        <f>VLOOKUP($IF49,Data!$B:$CP,Daily!IS$10,0)/IS$36</f>
        <v>3.9633110632997397E-2</v>
      </c>
      <c r="IT49" s="12">
        <f>VLOOKUP($IF49,Data!$B:$CP,Daily!IT$10,0)/IT$36</f>
        <v>4.0963451436235608E-2</v>
      </c>
      <c r="IU49" s="12">
        <f>VLOOKUP($IF49,Data!$B:$CP,Daily!IU$10,0)/IU$36</f>
        <v>3.5666049722375068E-2</v>
      </c>
      <c r="IV49" s="12">
        <f>VLOOKUP($IF49,Data!$B:$CP,Daily!IV$10,0)/IV$36</f>
        <v>3.3925246378127979E-2</v>
      </c>
      <c r="IW49" s="12">
        <f>VLOOKUP($IF49,Data!$B:$CP,Daily!IW$10,0)/IW$36</f>
        <v>3.139353588133665E-2</v>
      </c>
      <c r="IX49" s="12">
        <f>VLOOKUP($IF49,Data!$B:$CP,Daily!IX$10,0)/IX$36</f>
        <v>3.799937087134319E-2</v>
      </c>
      <c r="IY49" s="12">
        <f>VLOOKUP($IF49,Data!$B:$CP,Daily!IY$10,0)/IY$36</f>
        <v>3.8555030384875087E-2</v>
      </c>
      <c r="IZ49" s="12">
        <f>VLOOKUP($IF49,Data!$B:$CP,Daily!IZ$10,0)/IZ$36</f>
        <v>4.3879246147677152E-2</v>
      </c>
      <c r="JA49" s="12">
        <f>VLOOKUP($IF49,Data!$B:$CP,Daily!JA$10,0)/JA$36</f>
        <v>3.8289106991397065E-2</v>
      </c>
      <c r="JB49" s="12">
        <f>VLOOKUP($IF49,Data!$B:$CP,Daily!JB$10,0)/JB$36</f>
        <v>3.6637589214908804E-2</v>
      </c>
      <c r="JC49" s="12">
        <f>VLOOKUP($IF49,Data!$B:$CP,Daily!JC$10,0)/JC$36</f>
        <v>3.7143755238893544E-2</v>
      </c>
      <c r="JD49" s="12">
        <f>VLOOKUP($IF49,Data!$B:$CP,Daily!JD$10,0)/JD$36</f>
        <v>3.9495642499536437E-2</v>
      </c>
      <c r="JE49" s="12">
        <f>VLOOKUP($IF49,Data!$B:$CP,Daily!JE$10,0)/JE$36</f>
        <v>3.9672330918692031E-2</v>
      </c>
      <c r="JF49" s="12">
        <f>VLOOKUP($IF49,Data!$B:$CP,Daily!JF$10,0)/JF$36</f>
        <v>4.1295370571614864E-2</v>
      </c>
      <c r="JG49" s="12">
        <f>VLOOKUP($IF49,Data!$B:$CP,Daily!JG$10,0)/JG$36</f>
        <v>4.2908734773826285E-2</v>
      </c>
      <c r="JH49" s="12">
        <f>VLOOKUP($IF49,Data!$B:$CP,Daily!JH$10,0)/JH$36</f>
        <v>4.2389645622562595E-2</v>
      </c>
      <c r="JI49" s="12">
        <f>VLOOKUP($IF49,Data!$B:$CP,Daily!JI$10,0)/JI$36</f>
        <v>3.7275259559382122E-2</v>
      </c>
      <c r="JJ49" s="12">
        <f>VLOOKUP($IF49,Data!$B:$CP,Daily!JJ$10,0)/JJ$36</f>
        <v>3.7637432881615952E-2</v>
      </c>
      <c r="JK49" s="12">
        <f>VLOOKUP($IF49,Data!$B:$CP,Daily!JK$10,0)/JK$36</f>
        <v>3.1794366575612375E-2</v>
      </c>
      <c r="JL49" s="12">
        <f>VLOOKUP($IF49,Data!$B:$CP,Daily!JL$10,0)/JL$36</f>
        <v>3.6958625695620612E-2</v>
      </c>
      <c r="JM49" s="12">
        <f>VLOOKUP($IF49,Data!$B:$CP,Daily!JM$10,0)/JM$36</f>
        <v>4.0335547011534426E-2</v>
      </c>
      <c r="JN49" s="12">
        <f>VLOOKUP($IF49,Data!$B:$CP,Daily!JN$10,0)/JN$36</f>
        <v>3.9989989989989989E-2</v>
      </c>
      <c r="JO49" s="12">
        <f>VLOOKUP($IF49,Data!$B:$CP,Daily!JO$10,0)/JO$36</f>
        <v>3.8185160427807487E-2</v>
      </c>
      <c r="JP49" s="12">
        <f>VLOOKUP($IF49,Data!$B:$CP,Daily!JP$10,0)/JP$36</f>
        <v>3.8743046745388893E-2</v>
      </c>
      <c r="JQ49" s="12">
        <f>VLOOKUP($IF49,Data!$B:$CP,Daily!JQ$10,0)/JQ$36</f>
        <v>3.9183404675666778E-2</v>
      </c>
      <c r="JR49" s="12">
        <f>VLOOKUP($IF49,Data!$B:$CP,Daily!JR$10,0)/JR$36</f>
        <v>3.5237148168965365E-2</v>
      </c>
      <c r="JS49" s="12">
        <f>VLOOKUP($IF49,Data!$B:$CP,Daily!JS$10,0)/JS$36</f>
        <v>4.0009640877319834E-2</v>
      </c>
      <c r="JT49" s="12">
        <f>VLOOKUP($IF49,Data!$B:$CP,Daily!JT$10,0)/JT$36</f>
        <v>3.7412587412587413E-2</v>
      </c>
      <c r="JU49" s="12">
        <f>VLOOKUP($IF49,Data!$B:$CP,Daily!JU$10,0)/JU$36</f>
        <v>3.8463803970077162E-2</v>
      </c>
      <c r="JV49" s="12">
        <f>VLOOKUP($IF49,Data!$B:$CP,Daily!JV$10,0)/JV$36</f>
        <v>3.7539574853007691E-2</v>
      </c>
      <c r="JW49" s="12">
        <f>VLOOKUP($IF49,Data!$B:$CP,Daily!JW$10,0)/JW$36</f>
        <v>3.5944791976963555E-2</v>
      </c>
      <c r="JX49" s="12">
        <f>VLOOKUP($IF49,Data!$B:$CP,Daily!JX$10,0)/JX$36</f>
        <v>3.5214842848571563E-2</v>
      </c>
      <c r="JY49" s="12">
        <f>VLOOKUP($IF49,Data!$B:$CP,Daily!JY$10,0)/JY$36</f>
        <v>3.2195035303521469E-2</v>
      </c>
      <c r="JZ49" s="12">
        <f>VLOOKUP($IF49,Data!$B:$CP,Daily!JZ$10,0)/JZ$36</f>
        <v>3.7981235846004532E-2</v>
      </c>
      <c r="KA49" s="12">
        <f>VLOOKUP($IF49,Data!$B:$CP,Daily!KA$10,0)/KA$36</f>
        <v>3.5804816223067172E-2</v>
      </c>
      <c r="KB49" s="12">
        <f>VLOOKUP($IF49,Data!$B:$CP,Daily!KB$10,0)/KB$36</f>
        <v>3.7859608745684697E-2</v>
      </c>
      <c r="KC49" s="12">
        <f>VLOOKUP($IF49,Data!$B:$CP,Daily!KC$10,0)/KC$36</f>
        <v>3.6817489667174241E-2</v>
      </c>
      <c r="KD49" s="12">
        <f>VLOOKUP($IF49,Data!$B:$CP,Daily!KD$10,0)/KD$36</f>
        <v>3.5603478968516351E-2</v>
      </c>
      <c r="KE49" s="12">
        <f>VLOOKUP($IF49,Data!$B:$CP,Daily!KE$10,0)/KE$36</f>
        <v>3.6114208153570214E-2</v>
      </c>
      <c r="KF49" s="12">
        <f>VLOOKUP($IF49,Data!$B:$CP,Daily!KF$10,0)/KF$36</f>
        <v>3.2447312604359402E-2</v>
      </c>
      <c r="KG49" s="12">
        <f>VLOOKUP($IF49,Data!$B:$CP,Daily!KG$10,0)/KG$36</f>
        <v>4.1384799044966177E-2</v>
      </c>
      <c r="KH49" s="12">
        <f>VLOOKUP($IF49,Data!$B:$CP,Daily!KH$10,0)/KH$36</f>
        <v>3.9407086044830078E-2</v>
      </c>
      <c r="KI49" s="12">
        <f>VLOOKUP($IF49,Data!$B:$CP,Daily!KI$10,0)/KI$36</f>
        <v>4.5042492917847024E-2</v>
      </c>
      <c r="KJ49" s="12">
        <f>VLOOKUP($IF49,Data!$B:$CP,Daily!KJ$10,0)/KJ$36</f>
        <v>4.0568616730453796E-2</v>
      </c>
      <c r="KK49" s="12">
        <f>VLOOKUP($IF49,Data!$B:$CP,Daily!KK$10,0)/KK$36</f>
        <v>3.7192332825092572E-2</v>
      </c>
      <c r="KL49" s="12">
        <f>VLOOKUP($IF49,Data!$B:$CP,Daily!KL$10,0)/KL$36</f>
        <v>3.4037923531240286E-2</v>
      </c>
      <c r="KM49" s="12">
        <f>VLOOKUP($IF49,Data!$B:$CP,Daily!KM$10,0)/KM$36</f>
        <v>3.5739278216535039E-2</v>
      </c>
      <c r="KN49" s="12">
        <f>VLOOKUP($IF49,Data!$B:$CP,Daily!KN$10,0)/KN$36</f>
        <v>3.9552880481513328E-2</v>
      </c>
      <c r="KO49" s="12">
        <f>VLOOKUP($IF49,Data!$B:$CP,Daily!KO$10,0)/KO$36</f>
        <v>4.048451345419072E-2</v>
      </c>
      <c r="KP49" s="12">
        <f>VLOOKUP($IF49,Data!$B:$CP,Daily!KP$10,0)/KP$36</f>
        <v>4.2285004656938838E-2</v>
      </c>
      <c r="KQ49" s="12">
        <f>VLOOKUP($IF49,Data!$B:$CP,Daily!KQ$10,0)/KQ$36</f>
        <v>4.2098950524737631E-2</v>
      </c>
      <c r="KR49" s="12">
        <f>VLOOKUP($IF49,Data!$B:$CP,Daily!KR$10,0)/KR$36</f>
        <v>4.1232099432585788E-2</v>
      </c>
      <c r="KS49" s="12">
        <f>VLOOKUP($IF49,Data!$B:$CP,Daily!KS$10,0)/KS$36</f>
        <v>3.7439067289813562E-2</v>
      </c>
      <c r="KT49" s="12">
        <f>VLOOKUP($IF49,Data!$B:$CP,Daily!KT$10,0)/KT$36</f>
        <v>3.4085744584153914E-2</v>
      </c>
      <c r="KU49" s="12">
        <f>VLOOKUP($IF49,Data!$B:$CP,Daily!KU$10,0)/KU$36</f>
        <v>3.9614621705865681E-2</v>
      </c>
      <c r="KV49" s="12">
        <f>VLOOKUP($IF49,Data!$B:$CP,Daily!KV$10,0)/KV$36</f>
        <v>3.9538714991762765E-2</v>
      </c>
      <c r="KW49" s="12">
        <f>VLOOKUP($IF49,Data!$B:$CP,Daily!KW$10,0)/KW$36</f>
        <v>3.9163624294722865E-2</v>
      </c>
      <c r="KX49" s="12">
        <f>VLOOKUP($IF49,Data!$B:$CP,Daily!KX$10,0)/KX$36</f>
        <v>3.7325208117960716E-2</v>
      </c>
      <c r="KY49" s="12">
        <f>VLOOKUP($IF49,Data!$B:$CP,Daily!KY$10,0)/KY$36</f>
        <v>3.508023671162766E-2</v>
      </c>
      <c r="KZ49" s="12">
        <f>VLOOKUP($IF49,Data!$B:$CP,Daily!KZ$10,0)/KZ$36</f>
        <v>3.1803278688524589E-2</v>
      </c>
      <c r="LA49" s="12">
        <f>VLOOKUP($IF49,Data!$B:$CP,Daily!LA$10,0)/LA$36</f>
        <v>3.3115526514646394E-2</v>
      </c>
      <c r="LB49" s="12">
        <f>VLOOKUP($IF49,Data!$B:$CP,Daily!LB$10,0)/LB$36</f>
        <v>3.7634408602150539E-2</v>
      </c>
      <c r="LC49" s="12">
        <f>VLOOKUP($IF49,Data!$B:$CP,Daily!LC$10,0)/LC$36</f>
        <v>3.8083723741876983E-2</v>
      </c>
      <c r="LD49" s="12">
        <f>VLOOKUP($IF49,Data!$B:$CP,Daily!LD$10,0)/LD$36</f>
        <v>3.7661852589641436E-2</v>
      </c>
      <c r="LE49" s="12">
        <f>VLOOKUP($IF49,Data!$B:$CP,Daily!LE$10,0)/LE$36</f>
        <v>3.9867109634551492E-2</v>
      </c>
      <c r="LF49" s="12">
        <f>VLOOKUP($IF49,Data!$B:$CP,Daily!LF$10,0)/LF$36</f>
        <v>3.8089355569281447E-2</v>
      </c>
      <c r="LG49" s="12">
        <f>VLOOKUP($IF49,Data!$B:$CP,Daily!LG$10,0)/LG$36</f>
        <v>3.2947221345833146E-2</v>
      </c>
      <c r="LH49" s="12">
        <f>VLOOKUP($IF49,Data!$B:$CP,Daily!LH$10,0)/LH$36</f>
        <v>2.8715120051914341E-2</v>
      </c>
      <c r="LI49" s="12">
        <f>VLOOKUP($IF49,Data!$B:$CP,Daily!LI$10,0)/LI$36</f>
        <v>3.8605794102431451E-2</v>
      </c>
      <c r="LJ49" s="12">
        <f>VLOOKUP($IF49,Data!$B:$CP,Daily!LJ$10,0)/LJ$36</f>
        <v>3.9145907473309607E-2</v>
      </c>
      <c r="LK49" s="12">
        <f>VLOOKUP($IF49,Data!$B:$CP,Daily!LK$10,0)/LK$36</f>
        <v>3.8766624917993681E-2</v>
      </c>
      <c r="LL49" s="12">
        <f>VLOOKUP($IF49,Data!$B:$CP,Daily!LL$10,0)/LL$36</f>
        <v>4.0405230298032752E-2</v>
      </c>
      <c r="LM49" s="12">
        <f>VLOOKUP($IF49,Data!$B:$CP,Daily!LM$10,0)/LM$36</f>
        <v>4.1074895269234697E-2</v>
      </c>
      <c r="LN49" s="12">
        <f>VLOOKUP($IF49,Data!$B:$CP,Daily!LN$10,0)/LN$36</f>
        <v>3.4741784037558683E-2</v>
      </c>
      <c r="LO49" s="12">
        <f>VLOOKUP($IF49,Data!$B:$CP,Daily!LO$10,0)/LO$36</f>
        <v>3.3426953358810262E-2</v>
      </c>
      <c r="LP49" s="12">
        <f>VLOOKUP($IF49,Data!$B:$CP,Daily!LP$10,0)/LP$36</f>
        <v>3.8142952571810287E-2</v>
      </c>
      <c r="LQ49" s="12">
        <f>VLOOKUP($IF49,Data!$B:$CP,Daily!LQ$10,0)/LQ$36</f>
        <v>3.8043478260869568E-2</v>
      </c>
      <c r="LR49" s="12">
        <f>VLOOKUP($IF49,Data!$B:$CP,Daily!LR$10,0)/LR$36</f>
        <v>3.9011935158244762E-2</v>
      </c>
      <c r="LS49" s="12">
        <f>VLOOKUP($IF49,Data!$B:$CP,Daily!LS$10,0)/LS$36</f>
        <v>3.8735632183908048E-2</v>
      </c>
      <c r="LU49" s="40">
        <f t="shared" si="266"/>
        <v>3.5944791976963555E-2</v>
      </c>
      <c r="LV49" s="40">
        <f t="shared" si="267"/>
        <v>3.9867109634551492E-2</v>
      </c>
      <c r="LW49" s="40">
        <f t="shared" si="320"/>
        <v>3.922317657587937E-3</v>
      </c>
      <c r="LX49" s="40">
        <f t="shared" si="321"/>
        <v>4.2808847877742445E-2</v>
      </c>
      <c r="LY49" s="40">
        <f t="shared" si="322"/>
        <v>3.3003053733772603E-2</v>
      </c>
      <c r="LZ49" s="45"/>
      <c r="MA49" s="12">
        <f t="shared" si="283"/>
        <v>2.9240844807776815E-3</v>
      </c>
      <c r="MB49" s="12">
        <f t="shared" si="324"/>
        <v>3.7664737237973776E-2</v>
      </c>
      <c r="MC49" s="12">
        <f t="shared" si="325"/>
        <v>3.709972152889375E-2</v>
      </c>
      <c r="MD49" s="1"/>
    </row>
    <row r="50" spans="4:342" x14ac:dyDescent="0.35">
      <c r="D50" s="89" t="s">
        <v>414</v>
      </c>
      <c r="E50" s="87" t="str">
        <f>VLOOKUP($D50,'Metric Nature'!$C:$D,2,0)&amp;IF(($F50&lt;(EA50)),"Below",IF(($F50&gt;(DZ50)),"Above","Within"))</f>
        <v>PositiveWithin</v>
      </c>
      <c r="F50" s="48">
        <f t="shared" si="269"/>
        <v>3.0546832420648311E-2</v>
      </c>
      <c r="G50" s="77">
        <f t="shared" si="191"/>
        <v>2.9562896483287106E-2</v>
      </c>
      <c r="H50" s="48">
        <f t="shared" si="247"/>
        <v>3.3282798859626497E-2</v>
      </c>
      <c r="I50" s="74">
        <f t="shared" si="270"/>
        <v>2.8263594566897601E-2</v>
      </c>
      <c r="J50" s="48">
        <f t="shared" si="248"/>
        <v>8.0783703868468448E-2</v>
      </c>
      <c r="K50" s="48">
        <f t="shared" si="249"/>
        <v>2.7570704996649187E-3</v>
      </c>
      <c r="L50" s="50"/>
      <c r="M50" s="53" t="str">
        <f>VLOOKUP($D50,'Metric Nature'!$C:$D,2,0)&amp;IF(($N50&lt;(HZ50)),"Below",IF(($N50&gt;(HY50)),"Above","Within"))</f>
        <v>PositiveWithin</v>
      </c>
      <c r="N50" s="48">
        <f t="shared" si="250"/>
        <v>3.0387851563809461E-2</v>
      </c>
      <c r="O50" s="49">
        <f t="shared" si="311"/>
        <v>2.9171569052425596E-2</v>
      </c>
      <c r="P50" s="55">
        <f t="shared" si="312"/>
        <v>4.1694106655628518E-2</v>
      </c>
      <c r="Q50" s="49">
        <f t="shared" si="313"/>
        <v>2.7815056393453563E-2</v>
      </c>
      <c r="R50" s="48">
        <f t="shared" si="252"/>
        <v>9.2496493049045961E-2</v>
      </c>
      <c r="S50" s="48">
        <f t="shared" si="273"/>
        <v>2.6690041314954584E-7</v>
      </c>
      <c r="T50" s="50"/>
      <c r="U50" s="53" t="str">
        <f>VLOOKUP($D50,'Metric Nature'!$C:$D,2,0)&amp;IF(($V50&lt;(LY50)),"Below",IF(($V50&gt;(LX50)),"Above","Within"))</f>
        <v>PositiveWithin</v>
      </c>
      <c r="V50" s="48">
        <f t="shared" si="253"/>
        <v>3.1091954022988505E-2</v>
      </c>
      <c r="W50" s="49">
        <f t="shared" si="274"/>
        <v>3.0854507995683313E-2</v>
      </c>
      <c r="X50" s="48">
        <f t="shared" si="254"/>
        <v>7.695667269703714E-3</v>
      </c>
      <c r="Y50" s="49">
        <f t="shared" si="275"/>
        <v>2.9744741151039231E-2</v>
      </c>
      <c r="Z50" s="48">
        <f t="shared" si="255"/>
        <v>4.5292472545258783E-2</v>
      </c>
      <c r="AA50" s="48">
        <f t="shared" si="276"/>
        <v>9.2217275067246748E-7</v>
      </c>
      <c r="AB50" s="50"/>
      <c r="AC50" s="46" t="s">
        <v>415</v>
      </c>
      <c r="AD50" s="1"/>
      <c r="AE50" s="1"/>
      <c r="AF50" s="1"/>
      <c r="AG50" s="1"/>
      <c r="AH50" s="1"/>
      <c r="AI50" s="7" t="s">
        <v>414</v>
      </c>
      <c r="AJ50" s="12">
        <f>(VLOOKUP($EG50,Data!$B:$CP,Daily!EI$10,0)+VLOOKUP($IF50,Data!$B:$CP,Daily!IH$10,0))/AJ$36</f>
        <v>2.8711424396114502E-2</v>
      </c>
      <c r="AK50" s="12">
        <f>(VLOOKUP($EG50,Data!$B:$CP,Daily!EJ$10,0)+VLOOKUP($IF50,Data!$B:$CP,Daily!II$10,0))/AK$36</f>
        <v>2.6983649312869895E-2</v>
      </c>
      <c r="AL50" s="12">
        <f>(VLOOKUP($EG50,Data!$B:$CP,Daily!EK$10,0)+VLOOKUP($IF50,Data!$B:$CP,Daily!IJ$10,0))/AL$36</f>
        <v>3.1095615842813992E-2</v>
      </c>
      <c r="AM50" s="12">
        <f>(VLOOKUP($EG50,Data!$B:$CP,Daily!EL$10,0)+VLOOKUP($IF50,Data!$B:$CP,Daily!IK$10,0))/AM$36</f>
        <v>3.0331795081488405E-2</v>
      </c>
      <c r="AN50" s="12">
        <f>(VLOOKUP($EG50,Data!$B:$CP,Daily!EM$10,0)+VLOOKUP($IF50,Data!$B:$CP,Daily!IL$10,0))/AN$36</f>
        <v>3.4234285149130364E-2</v>
      </c>
      <c r="AO50" s="12">
        <f>(VLOOKUP($EG50,Data!$B:$CP,Daily!EN$10,0)+VLOOKUP($IF50,Data!$B:$CP,Daily!IM$10,0))/AO$36</f>
        <v>3.362509362039863E-2</v>
      </c>
      <c r="AP50" s="12">
        <f>(VLOOKUP($EG50,Data!$B:$CP,Daily!EO$10,0)+VLOOKUP($IF50,Data!$B:$CP,Daily!IN$10,0))/AP$36</f>
        <v>3.1952082766131228E-2</v>
      </c>
      <c r="AQ50" s="12">
        <f>(VLOOKUP($EG50,Data!$B:$CP,Daily!EP$10,0)+VLOOKUP($IF50,Data!$B:$CP,Daily!IO$10,0))/AQ$36</f>
        <v>3.1918509239568467E-2</v>
      </c>
      <c r="AR50" s="12">
        <f>(VLOOKUP($EG50,Data!$B:$CP,Daily!EQ$10,0)+VLOOKUP($IF50,Data!$B:$CP,Daily!IP$10,0))/AR$36</f>
        <v>3.0333985154053448E-2</v>
      </c>
      <c r="AS50" s="12">
        <f>(VLOOKUP($EG50,Data!$B:$CP,Daily!ER$10,0)+VLOOKUP($IF50,Data!$B:$CP,Daily!IQ$10,0))/AS$36</f>
        <v>3.3141728040237114E-2</v>
      </c>
      <c r="AT50" s="12">
        <f>(VLOOKUP($EG50,Data!$B:$CP,Daily!ES$10,0)+VLOOKUP($IF50,Data!$B:$CP,Daily!IR$10,0))/AT$36</f>
        <v>3.3822456424807461E-2</v>
      </c>
      <c r="AU50" s="12">
        <f>(VLOOKUP($EG50,Data!$B:$CP,Daily!ET$10,0)+VLOOKUP($IF50,Data!$B:$CP,Daily!IS$10,0))/AU$36</f>
        <v>3.4082556385159966E-2</v>
      </c>
      <c r="AV50" s="12">
        <f>(VLOOKUP($EG50,Data!$B:$CP,Daily!EU$10,0)+VLOOKUP($IF50,Data!$B:$CP,Daily!IT$10,0))/AV$36</f>
        <v>3.1990113768106711E-2</v>
      </c>
      <c r="AW50" s="12">
        <f>(VLOOKUP($EG50,Data!$B:$CP,Daily!EV$10,0)+VLOOKUP($IF50,Data!$B:$CP,Daily!IU$10,0))/AW$36</f>
        <v>2.8944126552839726E-2</v>
      </c>
      <c r="AX50" s="12">
        <f>(VLOOKUP($EG50,Data!$B:$CP,Daily!EW$10,0)+VLOOKUP($IF50,Data!$B:$CP,Daily!IV$10,0))/AX$36</f>
        <v>2.8110316649642492E-2</v>
      </c>
      <c r="AY50" s="12">
        <f>(VLOOKUP($EG50,Data!$B:$CP,Daily!EX$10,0)+VLOOKUP($IF50,Data!$B:$CP,Daily!IW$10,0))/AY$36</f>
        <v>2.5952146773266856E-2</v>
      </c>
      <c r="AZ50" s="12">
        <f>(VLOOKUP($EG50,Data!$B:$CP,Daily!EY$10,0)+VLOOKUP($IF50,Data!$B:$CP,Daily!IX$10,0))/AZ$36</f>
        <v>3.2265154512286252E-2</v>
      </c>
      <c r="BA50" s="12">
        <f>(VLOOKUP($EG50,Data!$B:$CP,Daily!EZ$10,0)+VLOOKUP($IF50,Data!$B:$CP,Daily!IY$10,0))/BA$36</f>
        <v>3.1677796989260959E-2</v>
      </c>
      <c r="BB50" s="12">
        <f>(VLOOKUP($EG50,Data!$B:$CP,Daily!FA$10,0)+VLOOKUP($IF50,Data!$B:$CP,Daily!IZ$10,0))/BB$36</f>
        <v>3.2317754847663228E-2</v>
      </c>
      <c r="BC50" s="12">
        <f>(VLOOKUP($EG50,Data!$B:$CP,Daily!FB$10,0)+VLOOKUP($IF50,Data!$B:$CP,Daily!JA$10,0))/BC$36</f>
        <v>3.2990504176529808E-2</v>
      </c>
      <c r="BD50" s="12">
        <f>(VLOOKUP($EG50,Data!$B:$CP,Daily!FC$10,0)+VLOOKUP($IF50,Data!$B:$CP,Daily!JB$10,0))/BD$36</f>
        <v>3.1985027771069791E-2</v>
      </c>
      <c r="BE50" s="12">
        <f>(VLOOKUP($EG50,Data!$B:$CP,Daily!FD$10,0)+VLOOKUP($IF50,Data!$B:$CP,Daily!JC$10,0))/BE$36</f>
        <v>2.9382207972436236E-2</v>
      </c>
      <c r="BF50" s="12">
        <f>(VLOOKUP($EG50,Data!$B:$CP,Daily!FE$10,0)+VLOOKUP($IF50,Data!$B:$CP,Daily!JD$10,0))/BF$36</f>
        <v>2.6370211626038038E-2</v>
      </c>
      <c r="BG50" s="12">
        <f>(VLOOKUP($EG50,Data!$B:$CP,Daily!FF$10,0)+VLOOKUP($IF50,Data!$B:$CP,Daily!JE$10,0))/BG$36</f>
        <v>3.2016658055829539E-2</v>
      </c>
      <c r="BH50" s="12">
        <f>(VLOOKUP($EG50,Data!$B:$CP,Daily!FG$10,0)+VLOOKUP($IF50,Data!$B:$CP,Daily!JF$10,0))/BH$36</f>
        <v>3.3207596896671007E-2</v>
      </c>
      <c r="BI50" s="12">
        <f>(VLOOKUP($EG50,Data!$B:$CP,Daily!FH$10,0)+VLOOKUP($IF50,Data!$B:$CP,Daily!JG$10,0))/BI$36</f>
        <v>3.3081171143329348E-2</v>
      </c>
      <c r="BJ50" s="12">
        <f>(VLOOKUP($EG50,Data!$B:$CP,Daily!FI$10,0)+VLOOKUP($IF50,Data!$B:$CP,Daily!JH$10,0))/BJ$36</f>
        <v>3.2124665893388471E-2</v>
      </c>
      <c r="BK50" s="12">
        <f>(VLOOKUP($EG50,Data!$B:$CP,Daily!FJ$10,0)+VLOOKUP($IF50,Data!$B:$CP,Daily!JI$10,0))/BK$36</f>
        <v>3.0359996240248145E-2</v>
      </c>
      <c r="BL50" s="12">
        <f>(VLOOKUP($EG50,Data!$B:$CP,Daily!FK$10,0)+VLOOKUP($IF50,Data!$B:$CP,Daily!JJ$10,0))/BL$36</f>
        <v>2.7884011982428927E-2</v>
      </c>
      <c r="BM50" s="12">
        <f>(VLOOKUP($EG50,Data!$B:$CP,Daily!FL$10,0)+VLOOKUP($IF50,Data!$B:$CP,Daily!JK$10,0))/BM$36</f>
        <v>2.6253131534814386E-2</v>
      </c>
      <c r="BN50" s="12">
        <f>(VLOOKUP($EG50,Data!$B:$CP,Daily!FM$10,0)+VLOOKUP($IF50,Data!$B:$CP,Daily!JL$10,0))/BN$36</f>
        <v>2.9054221683160127E-2</v>
      </c>
      <c r="BO50" s="12">
        <f>(VLOOKUP($EG50,Data!$B:$CP,Daily!FN$10,0)+VLOOKUP($IF50,Data!$B:$CP,Daily!JM$10,0))/BO$36</f>
        <v>3.0519011585921064E-2</v>
      </c>
      <c r="BP50" s="12">
        <f>(VLOOKUP($EG50,Data!$B:$CP,Daily!FO$10,0)+VLOOKUP($IF50,Data!$B:$CP,Daily!JN$10,0))/BP$36</f>
        <v>3.0534008877729453E-2</v>
      </c>
      <c r="BQ50" s="12">
        <f>(VLOOKUP($EG50,Data!$B:$CP,Daily!FP$10,0)+VLOOKUP($IF50,Data!$B:$CP,Daily!JO$10,0))/BQ$36</f>
        <v>2.634988773602635E-2</v>
      </c>
      <c r="BR50" s="12">
        <f>(VLOOKUP($EG50,Data!$B:$CP,Daily!FQ$10,0)+VLOOKUP($IF50,Data!$B:$CP,Daily!JP$10,0))/BR$36</f>
        <v>2.9345010201976204E-2</v>
      </c>
      <c r="BS50" s="12">
        <f>(VLOOKUP($EG50,Data!$B:$CP,Daily!FR$10,0)+VLOOKUP($IF50,Data!$B:$CP,Daily!JQ$10,0))/BS$36</f>
        <v>2.7745723768189942E-2</v>
      </c>
      <c r="BT50" s="12">
        <f>(VLOOKUP($EG50,Data!$B:$CP,Daily!FS$10,0)+VLOOKUP($IF50,Data!$B:$CP,Daily!JR$10,0))/BT$36</f>
        <v>2.585428153132106E-2</v>
      </c>
      <c r="BU50" s="12">
        <f>(VLOOKUP($EG50,Data!$B:$CP,Daily!FT$10,0)+VLOOKUP($IF50,Data!$B:$CP,Daily!JS$10,0))/BU$36</f>
        <v>2.9860164933667981E-2</v>
      </c>
      <c r="BV50" s="12">
        <f>(VLOOKUP($EG50,Data!$B:$CP,Daily!FU$10,0)+VLOOKUP($IF50,Data!$B:$CP,Daily!JT$10,0))/BV$36</f>
        <v>3.2274806188977913E-2</v>
      </c>
      <c r="BW50" s="12">
        <f>(VLOOKUP($EG50,Data!$B:$CP,Daily!FV$10,0)+VLOOKUP($IF50,Data!$B:$CP,Daily!JU$10,0))/BW$36</f>
        <v>3.2023446217549711E-2</v>
      </c>
      <c r="BX50" s="12">
        <f>(VLOOKUP($EG50,Data!$B:$CP,Daily!FW$10,0)+VLOOKUP($IF50,Data!$B:$CP,Daily!JV$10,0))/BX$36</f>
        <v>3.0475017039794473E-2</v>
      </c>
      <c r="BY50" s="12">
        <f>(VLOOKUP($EG50,Data!$B:$CP,Daily!FX$10,0)+VLOOKUP($IF50,Data!$B:$CP,Daily!JW$10,0))/BY$36</f>
        <v>2.895737091398164E-2</v>
      </c>
      <c r="BZ50" s="12">
        <f>(VLOOKUP($EG50,Data!$B:$CP,Daily!FY$10,0)+VLOOKUP($IF50,Data!$B:$CP,Daily!JX$10,0))/BZ$36</f>
        <v>2.6054013097364291E-2</v>
      </c>
      <c r="CA50" s="12">
        <f>(VLOOKUP($EG50,Data!$B:$CP,Daily!FZ$10,0)+VLOOKUP($IF50,Data!$B:$CP,Daily!JY$10,0))/CA$36</f>
        <v>2.3885895798947402E-2</v>
      </c>
      <c r="CB50" s="12">
        <f>(VLOOKUP($EG50,Data!$B:$CP,Daily!GA$10,0)+VLOOKUP($IF50,Data!$B:$CP,Daily!JZ$10,0))/CB$36</f>
        <v>2.8905953014521403E-2</v>
      </c>
      <c r="CC50" s="12">
        <f>(VLOOKUP($EG50,Data!$B:$CP,Daily!GB$10,0)+VLOOKUP($IF50,Data!$B:$CP,Daily!KA$10,0))/CC$36</f>
        <v>2.8440284402844029E-2</v>
      </c>
      <c r="CD50" s="12">
        <f>(VLOOKUP($EG50,Data!$B:$CP,Daily!GC$10,0)+VLOOKUP($IF50,Data!$B:$CP,Daily!KB$10,0))/CD$36</f>
        <v>3.0252646619471326E-2</v>
      </c>
      <c r="CE50" s="12">
        <f>(VLOOKUP($EG50,Data!$B:$CP,Daily!GD$10,0)+VLOOKUP($IF50,Data!$B:$CP,Daily!KC$10,0))/CE$36</f>
        <v>3.2300078145350353E-2</v>
      </c>
      <c r="CF50" s="12">
        <f>(VLOOKUP($EG50,Data!$B:$CP,Daily!GE$10,0)+VLOOKUP($IF50,Data!$B:$CP,Daily!KD$10,0))/CF$36</f>
        <v>2.9762044308990741E-2</v>
      </c>
      <c r="CG50" s="12">
        <f>(VLOOKUP($EG50,Data!$B:$CP,Daily!GF$10,0)+VLOOKUP($IF50,Data!$B:$CP,Daily!KE$10,0))/CG$36</f>
        <v>2.7573945735380714E-2</v>
      </c>
      <c r="CH50" s="12">
        <f>(VLOOKUP($EG50,Data!$B:$CP,Daily!GG$10,0)+VLOOKUP($IF50,Data!$B:$CP,Daily!KF$10,0))/CH$36</f>
        <v>2.4434967570229577E-2</v>
      </c>
      <c r="CI50" s="12">
        <f>(VLOOKUP($EG50,Data!$B:$CP,Daily!GH$10,0)+VLOOKUP($IF50,Data!$B:$CP,Daily!KG$10,0))/CI$36</f>
        <v>2.9172890216579535E-2</v>
      </c>
      <c r="CJ50" s="12">
        <f>(VLOOKUP($EG50,Data!$B:$CP,Daily!GI$10,0)+VLOOKUP($IF50,Data!$B:$CP,Daily!KH$10,0))/CJ$36</f>
        <v>2.9146793852676205E-2</v>
      </c>
      <c r="CK50" s="12">
        <f>(VLOOKUP($EG50,Data!$B:$CP,Daily!GJ$10,0)+VLOOKUP($IF50,Data!$B:$CP,Daily!KI$10,0))/CK$36</f>
        <v>2.979723695960498E-2</v>
      </c>
      <c r="CL50" s="12">
        <f>(VLOOKUP($EG50,Data!$B:$CP,Daily!GK$10,0)+VLOOKUP($IF50,Data!$B:$CP,Daily!KJ$10,0))/CL$36</f>
        <v>3.3851599039312348E-2</v>
      </c>
      <c r="CM50" s="12">
        <f>(VLOOKUP($EG50,Data!$B:$CP,Daily!GL$10,0)+VLOOKUP($IF50,Data!$B:$CP,Daily!KK$10,0))/CM$36</f>
        <v>2.8402337249602741E-2</v>
      </c>
      <c r="CN50" s="12">
        <f>(VLOOKUP($EG50,Data!$B:$CP,Daily!GM$10,0)+VLOOKUP($IF50,Data!$B:$CP,Daily!KL$10,0))/CN$36</f>
        <v>2.7300727460121525E-2</v>
      </c>
      <c r="CO50" s="12">
        <f>(VLOOKUP($EG50,Data!$B:$CP,Daily!GN$10,0)+VLOOKUP($IF50,Data!$B:$CP,Daily!KM$10,0))/CO$36</f>
        <v>2.6051594865929596E-2</v>
      </c>
      <c r="CP50" s="12">
        <f>(VLOOKUP($EG50,Data!$B:$CP,Daily!GO$10,0)+VLOOKUP($IF50,Data!$B:$CP,Daily!KN$10,0))/CP$36</f>
        <v>3.020678470063522E-2</v>
      </c>
      <c r="CQ50" s="12">
        <f>(VLOOKUP($EG50,Data!$B:$CP,Daily!GP$10,0)+VLOOKUP($IF50,Data!$B:$CP,Daily!KO$10,0))/CQ$36</f>
        <v>3.0486429591760018E-2</v>
      </c>
      <c r="CR50" s="12">
        <f>(VLOOKUP($EG50,Data!$B:$CP,Daily!GQ$10,0)+VLOOKUP($IF50,Data!$B:$CP,Daily!KP$10,0))/CR$36</f>
        <v>3.1808889333657379E-2</v>
      </c>
      <c r="CS50" s="12">
        <f>(VLOOKUP($EG50,Data!$B:$CP,Daily!GR$10,0)+VLOOKUP($IF50,Data!$B:$CP,Daily!KQ$10,0))/CS$36</f>
        <v>3.2804349931513481E-2</v>
      </c>
      <c r="CT50" s="12">
        <f>(VLOOKUP($EG50,Data!$B:$CP,Daily!GS$10,0)+VLOOKUP($IF50,Data!$B:$CP,Daily!KR$10,0))/CT$36</f>
        <v>2.7577060843052441E-2</v>
      </c>
      <c r="CU50" s="12">
        <f>(VLOOKUP($EG50,Data!$B:$CP,Daily!GT$10,0)+VLOOKUP($IF50,Data!$B:$CP,Daily!KS$10,0))/CU$36</f>
        <v>2.3921872432330914E-2</v>
      </c>
      <c r="CV50" s="12">
        <f>(VLOOKUP($EG50,Data!$B:$CP,Daily!GU$10,0)+VLOOKUP($IF50,Data!$B:$CP,Daily!KT$10,0))/CV$36</f>
        <v>2.1654900061471975E-2</v>
      </c>
      <c r="CW50" s="12">
        <f>(VLOOKUP($EG50,Data!$B:$CP,Daily!GV$10,0)+VLOOKUP($IF50,Data!$B:$CP,Daily!KU$10,0))/CW$36</f>
        <v>2.9104954642512275E-2</v>
      </c>
      <c r="CX50" s="12">
        <f>(VLOOKUP($EG50,Data!$B:$CP,Daily!GW$10,0)+VLOOKUP($IF50,Data!$B:$CP,Daily!KV$10,0))/CX$36</f>
        <v>2.7625174347442431E-2</v>
      </c>
      <c r="CY50" s="12">
        <f>(VLOOKUP($EG50,Data!$B:$CP,Daily!GX$10,0)+VLOOKUP($IF50,Data!$B:$CP,Daily!KW$10,0))/CY$36</f>
        <v>2.9779843694130868E-2</v>
      </c>
      <c r="CZ50" s="12">
        <f>(VLOOKUP($EG50,Data!$B:$CP,Daily!GY$10,0)+VLOOKUP($IF50,Data!$B:$CP,Daily!KX$10,0))/CZ$36</f>
        <v>2.8160341794420708E-2</v>
      </c>
      <c r="DA50" s="12">
        <f>(VLOOKUP($EG50,Data!$B:$CP,Daily!GZ$10,0)+VLOOKUP($IF50,Data!$B:$CP,Daily!KY$10,0))/DA$36</f>
        <v>2.7509061367329085E-2</v>
      </c>
      <c r="DB50" s="12">
        <f>(VLOOKUP($EG50,Data!$B:$CP,Daily!HA$10,0)+VLOOKUP($IF50,Data!$B:$CP,Daily!KZ$10,0))/DB$36</f>
        <v>2.6469876070351537E-2</v>
      </c>
      <c r="DC50" s="12">
        <f>(VLOOKUP($EG50,Data!$B:$CP,Daily!HB$10,0)+VLOOKUP($IF50,Data!$B:$CP,Daily!LA$10,0))/DC$36</f>
        <v>2.3358481180567069E-2</v>
      </c>
      <c r="DD50" s="12">
        <f>(VLOOKUP($EG50,Data!$B:$CP,Daily!HC$10,0)+VLOOKUP($IF50,Data!$B:$CP,Daily!LB$10,0))/DD$36</f>
        <v>2.9362199584010203E-2</v>
      </c>
      <c r="DE50" s="12">
        <f>(VLOOKUP($EG50,Data!$B:$CP,Daily!HD$10,0)+VLOOKUP($IF50,Data!$B:$CP,Daily!LC$10,0))/DE$36</f>
        <v>3.1574515857423519E-2</v>
      </c>
      <c r="DF50" s="12">
        <f>(VLOOKUP($EG50,Data!$B:$CP,Daily!HE$10,0)+VLOOKUP($IF50,Data!$B:$CP,Daily!LD$10,0))/DF$36</f>
        <v>3.2017376831831194E-2</v>
      </c>
      <c r="DG50" s="12">
        <f>(VLOOKUP($EG50,Data!$B:$CP,Daily!HF$10,0)+VLOOKUP($IF50,Data!$B:$CP,Daily!LE$10,0))/DG$36</f>
        <v>3.1894338789367635E-2</v>
      </c>
      <c r="DH50" s="12">
        <f>(VLOOKUP($EG50,Data!$B:$CP,Daily!HG$10,0)+VLOOKUP($IF50,Data!$B:$CP,Daily!LF$10,0))/DH$36</f>
        <v>2.86783931542667E-2</v>
      </c>
      <c r="DI50" s="12">
        <f>(VLOOKUP($EG50,Data!$B:$CP,Daily!HH$10,0)+VLOOKUP($IF50,Data!$B:$CP,Daily!LG$10,0))/DI$36</f>
        <v>2.5815789203559807E-2</v>
      </c>
      <c r="DJ50" s="12">
        <f>(VLOOKUP($EG50,Data!$B:$CP,Daily!HI$10,0)+VLOOKUP($IF50,Data!$B:$CP,Daily!LH$10,0))/DJ$36</f>
        <v>2.2718315410168347E-2</v>
      </c>
      <c r="DK50" s="12">
        <f>(VLOOKUP($EG50,Data!$B:$CP,Daily!HJ$10,0)+VLOOKUP($IF50,Data!$B:$CP,Daily!LI$10,0))/DK$36</f>
        <v>3.0335333353638107E-2</v>
      </c>
      <c r="DL50" s="12">
        <f>(VLOOKUP($EG50,Data!$B:$CP,Daily!HK$10,0)+VLOOKUP($IF50,Data!$B:$CP,Daily!LJ$10,0))/DL$36</f>
        <v>2.9923055001424906E-2</v>
      </c>
      <c r="DM50" s="12">
        <f>(VLOOKUP($EG50,Data!$B:$CP,Daily!HL$10,0)+VLOOKUP($IF50,Data!$B:$CP,Daily!LK$10,0))/DM$36</f>
        <v>3.1123556365390284E-2</v>
      </c>
      <c r="DN50" s="12">
        <f>(VLOOKUP($EG50,Data!$B:$CP,Daily!HM$10,0)+VLOOKUP($IF50,Data!$B:$CP,Daily!LL$10,0))/DN$36</f>
        <v>3.2491022742385953E-2</v>
      </c>
      <c r="DO50" s="12">
        <f>(VLOOKUP($EG50,Data!$B:$CP,Daily!HN$10,0)+VLOOKUP($IF50,Data!$B:$CP,Daily!LM$10,0))/DO$36</f>
        <v>2.9518164571132297E-2</v>
      </c>
      <c r="DP50" s="12">
        <f>(VLOOKUP($EG50,Data!$B:$CP,Daily!HO$10,0)+VLOOKUP($IF50,Data!$B:$CP,Daily!LN$10,0))/DP$36</f>
        <v>2.8013111447302067E-2</v>
      </c>
      <c r="DQ50" s="12">
        <f>(VLOOKUP($EG50,Data!$B:$CP,Daily!HP$10,0)+VLOOKUP($IF50,Data!$B:$CP,Daily!LO$10,0))/DQ$36</f>
        <v>2.5894997209119065E-2</v>
      </c>
      <c r="DR50" s="12">
        <f>(VLOOKUP($EG50,Data!$B:$CP,Daily!HQ$10,0)+VLOOKUP($IF50,Data!$B:$CP,Daily!LP$10,0))/DR$36</f>
        <v>2.9900227330133873E-2</v>
      </c>
      <c r="DS50" s="12">
        <f>(VLOOKUP($EG50,Data!$B:$CP,Daily!HR$10,0)+VLOOKUP($IF50,Data!$B:$CP,Daily!LQ$10,0))/DS$36</f>
        <v>3.1008704197669521E-2</v>
      </c>
      <c r="DT50" s="12">
        <f>(VLOOKUP($EG50,Data!$B:$CP,Daily!HS$10,0)+VLOOKUP($IF50,Data!$B:$CP,Daily!LR$10,0))/DT$36</f>
        <v>3.1402996224703515E-2</v>
      </c>
      <c r="DU50" s="12">
        <f>(VLOOKUP($EG50,Data!$B:$CP,Daily!HT$10,0)+VLOOKUP($IF50,Data!$B:$CP,Daily!LS$10,0))/DU$36</f>
        <v>3.0546832420648311E-2</v>
      </c>
      <c r="DV50" s="14"/>
      <c r="DW50" s="12">
        <f t="shared" si="259"/>
        <v>2.7745723768189942E-2</v>
      </c>
      <c r="DX50" s="12">
        <f t="shared" si="260"/>
        <v>3.1918509239568467E-2</v>
      </c>
      <c r="DY50" s="12">
        <f t="shared" si="277"/>
        <v>4.1727854713785248E-3</v>
      </c>
      <c r="DZ50" s="12">
        <f t="shared" si="278"/>
        <v>3.5048098343102359E-2</v>
      </c>
      <c r="EA50" s="12">
        <f t="shared" si="279"/>
        <v>2.461613466465605E-2</v>
      </c>
      <c r="EB50" s="14"/>
      <c r="EC50" s="12">
        <f>_xlfn.STDEV.P(AJ50:DU50)</f>
        <v>2.7570704996649187E-3</v>
      </c>
      <c r="ED50" s="12">
        <f t="shared" si="326"/>
        <v>2.9562896483287106E-2</v>
      </c>
      <c r="EE50" s="12">
        <f t="shared" si="314"/>
        <v>2.8263594566897601E-2</v>
      </c>
      <c r="EF50" s="1"/>
      <c r="EG50" s="7" t="s">
        <v>416</v>
      </c>
      <c r="EH50" s="7" t="s">
        <v>417</v>
      </c>
      <c r="EI50" s="12">
        <f>VLOOKUP($EG50,Data!$B:$CP,Daily!EI$10,0)/EI$36</f>
        <v>2.7947366953806695E-2</v>
      </c>
      <c r="EJ50" s="12">
        <f>VLOOKUP($EG50,Data!$B:$CP,Daily!EJ$10,0)/EJ$36</f>
        <v>2.6916417440579255E-2</v>
      </c>
      <c r="EK50" s="12">
        <f>VLOOKUP($EG50,Data!$B:$CP,Daily!EK$10,0)/EK$36</f>
        <v>3.0665779945318852E-2</v>
      </c>
      <c r="EL50" s="12">
        <f>VLOOKUP($EG50,Data!$B:$CP,Daily!EL$10,0)/EL$36</f>
        <v>2.9583998783177429E-2</v>
      </c>
      <c r="EM50" s="12">
        <f>VLOOKUP($EG50,Data!$B:$CP,Daily!EM$10,0)/EM$36</f>
        <v>3.3335169981817181E-2</v>
      </c>
      <c r="EN50" s="12">
        <f>VLOOKUP($EG50,Data!$B:$CP,Daily!EN$10,0)/EN$36</f>
        <v>3.3867337094746687E-2</v>
      </c>
      <c r="EO50" s="12">
        <f>VLOOKUP($EG50,Data!$B:$CP,Daily!EO$10,0)/EO$36</f>
        <v>3.2037523985502095E-2</v>
      </c>
      <c r="EP50" s="12">
        <f>VLOOKUP($EG50,Data!$B:$CP,Daily!EP$10,0)/EP$36</f>
        <v>3.213842687526898E-2</v>
      </c>
      <c r="EQ50" s="12">
        <f>VLOOKUP($EG50,Data!$B:$CP,Daily!EQ$10,0)/EQ$36</f>
        <v>3.0237883220964254E-2</v>
      </c>
      <c r="ER50" s="12">
        <f>VLOOKUP($EG50,Data!$B:$CP,Daily!ER$10,0)/ER$36</f>
        <v>3.3808738016658811E-2</v>
      </c>
      <c r="ES50" s="12">
        <f>VLOOKUP($EG50,Data!$B:$CP,Daily!ES$10,0)/ES$36</f>
        <v>3.3305263157894734E-2</v>
      </c>
      <c r="ET50" s="12">
        <f>VLOOKUP($EG50,Data!$B:$CP,Daily!ET$10,0)/ET$36</f>
        <v>3.3931702429656839E-2</v>
      </c>
      <c r="EU50" s="12">
        <f>VLOOKUP($EG50,Data!$B:$CP,Daily!EU$10,0)/EU$36</f>
        <v>3.1584679615175165E-2</v>
      </c>
      <c r="EV50" s="12">
        <f>VLOOKUP($EG50,Data!$B:$CP,Daily!EV$10,0)/EV$36</f>
        <v>2.8534681302904315E-2</v>
      </c>
      <c r="EW50" s="12">
        <f>VLOOKUP($EG50,Data!$B:$CP,Daily!EW$10,0)/EW$36</f>
        <v>2.720048496988706E-2</v>
      </c>
      <c r="EX50" s="12">
        <f>VLOOKUP($EG50,Data!$B:$CP,Daily!EX$10,0)/EX$36</f>
        <v>2.5431241926087287E-2</v>
      </c>
      <c r="EY50" s="12">
        <f>VLOOKUP($EG50,Data!$B:$CP,Daily!EY$10,0)/EY$36</f>
        <v>3.2472493887530561E-2</v>
      </c>
      <c r="EZ50" s="12">
        <f>VLOOKUP($EG50,Data!$B:$CP,Daily!EZ$10,0)/EZ$36</f>
        <v>3.0664925048205512E-2</v>
      </c>
      <c r="FA50" s="12">
        <f>VLOOKUP($EG50,Data!$B:$CP,Daily!FA$10,0)/FA$36</f>
        <v>3.1989265124908885E-2</v>
      </c>
      <c r="FB50" s="12">
        <f>VLOOKUP($EG50,Data!$B:$CP,Daily!FB$10,0)/FB$36</f>
        <v>3.2859649122807019E-2</v>
      </c>
      <c r="FC50" s="12">
        <f>VLOOKUP($EG50,Data!$B:$CP,Daily!FC$10,0)/FC$36</f>
        <v>3.2141459979657304E-2</v>
      </c>
      <c r="FD50" s="12">
        <f>VLOOKUP($EG50,Data!$B:$CP,Daily!FD$10,0)/FD$36</f>
        <v>2.9612403100775193E-2</v>
      </c>
      <c r="FE50" s="12">
        <f>VLOOKUP($EG50,Data!$B:$CP,Daily!FE$10,0)/FE$36</f>
        <v>2.6019817986704389E-2</v>
      </c>
      <c r="FF50" s="12">
        <f>VLOOKUP($EG50,Data!$B:$CP,Daily!FF$10,0)/FF$36</f>
        <v>3.1383650360474115E-2</v>
      </c>
      <c r="FG50" s="12">
        <f>VLOOKUP($EG50,Data!$B:$CP,Daily!FG$10,0)/FG$36</f>
        <v>3.2746343751332452E-2</v>
      </c>
      <c r="FH50" s="12">
        <f>VLOOKUP($EG50,Data!$B:$CP,Daily!FH$10,0)/FH$36</f>
        <v>3.284784629687016E-2</v>
      </c>
      <c r="FI50" s="12">
        <f>VLOOKUP($EG50,Data!$B:$CP,Daily!FI$10,0)/FI$36</f>
        <v>3.0913782191714131E-2</v>
      </c>
      <c r="FJ50" s="12">
        <f>VLOOKUP($EG50,Data!$B:$CP,Daily!FJ$10,0)/FJ$36</f>
        <v>3.0412899475270396E-2</v>
      </c>
      <c r="FK50" s="12">
        <f>VLOOKUP($EG50,Data!$B:$CP,Daily!FK$10,0)/FK$36</f>
        <v>2.7472188838556594E-2</v>
      </c>
      <c r="FL50" s="12">
        <f>VLOOKUP($EG50,Data!$B:$CP,Daily!FL$10,0)/FL$36</f>
        <v>2.5919991382444423E-2</v>
      </c>
      <c r="FM50" s="12">
        <f>VLOOKUP($EG50,Data!$B:$CP,Daily!FM$10,0)/FM$36</f>
        <v>2.820320588340295E-2</v>
      </c>
      <c r="FN50" s="12">
        <f>VLOOKUP($EG50,Data!$B:$CP,Daily!FN$10,0)/FN$36</f>
        <v>2.998400583078574E-2</v>
      </c>
      <c r="FO50" s="12">
        <f>VLOOKUP($EG50,Data!$B:$CP,Daily!FO$10,0)/FO$36</f>
        <v>3.0260573145366305E-2</v>
      </c>
      <c r="FP50" s="12">
        <f>VLOOKUP($EG50,Data!$B:$CP,Daily!FP$10,0)/FP$36</f>
        <v>2.6099915764919327E-2</v>
      </c>
      <c r="FQ50" s="12">
        <f>VLOOKUP($EG50,Data!$B:$CP,Daily!FQ$10,0)/FQ$36</f>
        <v>2.8766630708378281E-2</v>
      </c>
      <c r="FR50" s="12">
        <f>VLOOKUP($EG50,Data!$B:$CP,Daily!FR$10,0)/FR$36</f>
        <v>2.729902619891619E-2</v>
      </c>
      <c r="FS50" s="12">
        <f>VLOOKUP($EG50,Data!$B:$CP,Daily!FS$10,0)/FS$36</f>
        <v>2.5293796119158239E-2</v>
      </c>
      <c r="FT50" s="12">
        <f>VLOOKUP($EG50,Data!$B:$CP,Daily!FT$10,0)/FT$36</f>
        <v>2.8571966346063356E-2</v>
      </c>
      <c r="FU50" s="12">
        <f>VLOOKUP($EG50,Data!$B:$CP,Daily!FU$10,0)/FU$36</f>
        <v>3.2307107563664006E-2</v>
      </c>
      <c r="FV50" s="12">
        <f>VLOOKUP($EG50,Data!$B:$CP,Daily!FV$10,0)/FV$36</f>
        <v>3.1947880012542243E-2</v>
      </c>
      <c r="FW50" s="12">
        <f>VLOOKUP($EG50,Data!$B:$CP,Daily!FW$10,0)/FW$36</f>
        <v>3.0015016039860759E-2</v>
      </c>
      <c r="FX50" s="12">
        <f>VLOOKUP($EG50,Data!$B:$CP,Daily!FX$10,0)/FX$36</f>
        <v>2.8211679390480852E-2</v>
      </c>
      <c r="FY50" s="12">
        <f>VLOOKUP($EG50,Data!$B:$CP,Daily!FY$10,0)/FY$36</f>
        <v>2.5764303289120168E-2</v>
      </c>
      <c r="FZ50" s="12">
        <f>VLOOKUP($EG50,Data!$B:$CP,Daily!FZ$10,0)/FZ$36</f>
        <v>2.3301812664264232E-2</v>
      </c>
      <c r="GA50" s="12">
        <f>VLOOKUP($EG50,Data!$B:$CP,Daily!GA$10,0)/GA$36</f>
        <v>2.8225004969191017E-2</v>
      </c>
      <c r="GB50" s="12">
        <f>VLOOKUP($EG50,Data!$B:$CP,Daily!GB$10,0)/GB$36</f>
        <v>2.8138175211385712E-2</v>
      </c>
      <c r="GC50" s="12">
        <f>VLOOKUP($EG50,Data!$B:$CP,Daily!GC$10,0)/GC$36</f>
        <v>2.9594832648267764E-2</v>
      </c>
      <c r="GD50" s="12">
        <f>VLOOKUP($EG50,Data!$B:$CP,Daily!GD$10,0)/GD$36</f>
        <v>3.167231765518793E-2</v>
      </c>
      <c r="GE50" s="12">
        <f>VLOOKUP($EG50,Data!$B:$CP,Daily!GE$10,0)/GE$36</f>
        <v>2.9322609636094989E-2</v>
      </c>
      <c r="GF50" s="12">
        <f>VLOOKUP($EG50,Data!$B:$CP,Daily!GF$10,0)/GF$36</f>
        <v>2.734969488319863E-2</v>
      </c>
      <c r="GG50" s="12">
        <f>VLOOKUP($EG50,Data!$B:$CP,Daily!GG$10,0)/GG$36</f>
        <v>2.3649662927481645E-2</v>
      </c>
      <c r="GH50" s="12">
        <f>VLOOKUP($EG50,Data!$B:$CP,Daily!GH$10,0)/GH$36</f>
        <v>2.9434483880147987E-2</v>
      </c>
      <c r="GI50" s="12">
        <f>VLOOKUP($EG50,Data!$B:$CP,Daily!GI$10,0)/GI$36</f>
        <v>2.8869699703570048E-2</v>
      </c>
      <c r="GJ50" s="12">
        <f>VLOOKUP($EG50,Data!$B:$CP,Daily!GJ$10,0)/GJ$36</f>
        <v>2.9778795856268591E-2</v>
      </c>
      <c r="GK50" s="12">
        <f>VLOOKUP($EG50,Data!$B:$CP,Daily!GK$10,0)/GK$36</f>
        <v>3.3574482078263732E-2</v>
      </c>
      <c r="GL50" s="12">
        <f>VLOOKUP($EG50,Data!$B:$CP,Daily!GL$10,0)/GL$36</f>
        <v>2.7940674799785573E-2</v>
      </c>
      <c r="GM50" s="12">
        <f>VLOOKUP($EG50,Data!$B:$CP,Daily!GM$10,0)/GM$36</f>
        <v>2.7112988977065437E-2</v>
      </c>
      <c r="GN50" s="12">
        <f>VLOOKUP($EG50,Data!$B:$CP,Daily!GN$10,0)/GN$36</f>
        <v>2.5663756705182336E-2</v>
      </c>
      <c r="GO50" s="12">
        <f>VLOOKUP($EG50,Data!$B:$CP,Daily!GO$10,0)/GO$36</f>
        <v>2.9909806348925635E-2</v>
      </c>
      <c r="GP50" s="12">
        <f>VLOOKUP($EG50,Data!$B:$CP,Daily!GP$10,0)/GP$36</f>
        <v>2.9166564799647948E-2</v>
      </c>
      <c r="GQ50" s="12">
        <f>VLOOKUP($EG50,Data!$B:$CP,Daily!GQ$10,0)/GQ$36</f>
        <v>3.1331253250130003E-2</v>
      </c>
      <c r="GR50" s="12">
        <f>VLOOKUP($EG50,Data!$B:$CP,Daily!GR$10,0)/GR$36</f>
        <v>3.2211071544189056E-2</v>
      </c>
      <c r="GS50" s="12">
        <f>VLOOKUP($EG50,Data!$B:$CP,Daily!GS$10,0)/GS$36</f>
        <v>2.7067451510180449E-2</v>
      </c>
      <c r="GT50" s="12">
        <f>VLOOKUP($EG50,Data!$B:$CP,Daily!GT$10,0)/GT$36</f>
        <v>2.314112872348572E-2</v>
      </c>
      <c r="GU50" s="12">
        <f>VLOOKUP($EG50,Data!$B:$CP,Daily!GU$10,0)/GU$36</f>
        <v>2.1368049208270547E-2</v>
      </c>
      <c r="GV50" s="12">
        <f>VLOOKUP($EG50,Data!$B:$CP,Daily!GV$10,0)/GV$36</f>
        <v>2.8309652482015675E-2</v>
      </c>
      <c r="GW50" s="12">
        <f>VLOOKUP($EG50,Data!$B:$CP,Daily!GW$10,0)/GW$36</f>
        <v>2.6878027954634048E-2</v>
      </c>
      <c r="GX50" s="12">
        <f>VLOOKUP($EG50,Data!$B:$CP,Daily!GX$10,0)/GX$36</f>
        <v>2.995185123692512E-2</v>
      </c>
      <c r="GY50" s="12">
        <f>VLOOKUP($EG50,Data!$B:$CP,Daily!GY$10,0)/GY$36</f>
        <v>2.7515890263230994E-2</v>
      </c>
      <c r="GZ50" s="12">
        <f>VLOOKUP($EG50,Data!$B:$CP,Daily!GZ$10,0)/GZ$36</f>
        <v>2.6970107586567187E-2</v>
      </c>
      <c r="HA50" s="12">
        <f>VLOOKUP($EG50,Data!$B:$CP,Daily!HA$10,0)/HA$36</f>
        <v>2.6241583702595384E-2</v>
      </c>
      <c r="HB50" s="12">
        <f>VLOOKUP($EG50,Data!$B:$CP,Daily!HB$10,0)/HB$36</f>
        <v>2.2797605373045583E-2</v>
      </c>
      <c r="HC50" s="12">
        <f>VLOOKUP($EG50,Data!$B:$CP,Daily!HC$10,0)/HC$36</f>
        <v>2.909858089684135E-2</v>
      </c>
      <c r="HD50" s="12">
        <f>VLOOKUP($EG50,Data!$B:$CP,Daily!HD$10,0)/HD$36</f>
        <v>3.0246264906108648E-2</v>
      </c>
      <c r="HE50" s="12">
        <f>VLOOKUP($EG50,Data!$B:$CP,Daily!HE$10,0)/HE$36</f>
        <v>3.0910914561867422E-2</v>
      </c>
      <c r="HF50" s="12">
        <f>VLOOKUP($EG50,Data!$B:$CP,Daily!HF$10,0)/HF$36</f>
        <v>3.1528005124190447E-2</v>
      </c>
      <c r="HG50" s="12">
        <f>VLOOKUP($EG50,Data!$B:$CP,Daily!HG$10,0)/HG$36</f>
        <v>2.8510940783780442E-2</v>
      </c>
      <c r="HH50" s="12">
        <f>VLOOKUP($EG50,Data!$B:$CP,Daily!HH$10,0)/HH$36</f>
        <v>2.5493792700108993E-2</v>
      </c>
      <c r="HI50" s="12">
        <f>VLOOKUP($EG50,Data!$B:$CP,Daily!HI$10,0)/HI$36</f>
        <v>2.251251373458674E-2</v>
      </c>
      <c r="HJ50" s="12">
        <f>VLOOKUP($EG50,Data!$B:$CP,Daily!HJ$10,0)/HJ$36</f>
        <v>2.9719931476833591E-2</v>
      </c>
      <c r="HK50" s="12">
        <f>VLOOKUP($EG50,Data!$B:$CP,Daily!HK$10,0)/HK$36</f>
        <v>2.9530991195187865E-2</v>
      </c>
      <c r="HL50" s="12">
        <f>VLOOKUP($EG50,Data!$B:$CP,Daily!HL$10,0)/HL$36</f>
        <v>3.0879024036218485E-2</v>
      </c>
      <c r="HM50" s="12">
        <f>VLOOKUP($EG50,Data!$B:$CP,Daily!HM$10,0)/HM$36</f>
        <v>3.250188964474679E-2</v>
      </c>
      <c r="HN50" s="12">
        <f>VLOOKUP($EG50,Data!$B:$CP,Daily!HN$10,0)/HN$36</f>
        <v>2.9009480923279572E-2</v>
      </c>
      <c r="HO50" s="12">
        <f>VLOOKUP($EG50,Data!$B:$CP,Daily!HO$10,0)/HO$36</f>
        <v>2.7763923524522029E-2</v>
      </c>
      <c r="HP50" s="12">
        <f>VLOOKUP($EG50,Data!$B:$CP,Daily!HP$10,0)/HP$36</f>
        <v>2.5743000717875091E-2</v>
      </c>
      <c r="HQ50" s="12">
        <f>VLOOKUP($EG50,Data!$B:$CP,Daily!HQ$10,0)/HQ$36</f>
        <v>2.9706040434944393E-2</v>
      </c>
      <c r="HR50" s="12">
        <f>VLOOKUP($EG50,Data!$B:$CP,Daily!HR$10,0)/HR$36</f>
        <v>2.9895264116575591E-2</v>
      </c>
      <c r="HS50" s="12">
        <f>VLOOKUP($EG50,Data!$B:$CP,Daily!HS$10,0)/HS$36</f>
        <v>3.0591878871300757E-2</v>
      </c>
      <c r="HT50" s="12">
        <f>VLOOKUP($EG50,Data!$B:$CP,Daily!HT$10,0)/HT$36</f>
        <v>3.0387851563809461E-2</v>
      </c>
      <c r="HU50" s="13"/>
      <c r="HV50" s="40">
        <f t="shared" si="262"/>
        <v>2.729902619891619E-2</v>
      </c>
      <c r="HW50" s="40">
        <f t="shared" si="263"/>
        <v>3.1331253250130003E-2</v>
      </c>
      <c r="HX50" s="40">
        <f t="shared" si="315"/>
        <v>4.0322270512138138E-3</v>
      </c>
      <c r="HY50" s="40">
        <f t="shared" si="316"/>
        <v>3.4355423538540361E-2</v>
      </c>
      <c r="HZ50" s="40">
        <f t="shared" si="317"/>
        <v>2.4274855910505828E-2</v>
      </c>
      <c r="IA50" s="43"/>
      <c r="IB50" s="12">
        <f t="shared" si="265"/>
        <v>2.6455208370198698E-3</v>
      </c>
      <c r="IC50" s="12">
        <f t="shared" si="318"/>
        <v>2.9171569052425596E-2</v>
      </c>
      <c r="ID50" s="12">
        <f t="shared" si="319"/>
        <v>2.7815056393453563E-2</v>
      </c>
      <c r="IE50" s="1"/>
      <c r="IF50" s="7" t="s">
        <v>418</v>
      </c>
      <c r="IG50" s="7" t="s">
        <v>417</v>
      </c>
      <c r="IH50" s="12">
        <f>VLOOKUP($IF50,Data!$B:$CP,Daily!IH$10,0)/IH$36</f>
        <v>3.1282243691961358E-2</v>
      </c>
      <c r="II50" s="12">
        <f>VLOOKUP($IF50,Data!$B:$CP,Daily!II$10,0)/II$36</f>
        <v>2.7202182996503795E-2</v>
      </c>
      <c r="IJ50" s="12">
        <f>VLOOKUP($IF50,Data!$B:$CP,Daily!IJ$10,0)/IJ$36</f>
        <v>3.2487734833074072E-2</v>
      </c>
      <c r="IK50" s="12">
        <f>VLOOKUP($IF50,Data!$B:$CP,Daily!IK$10,0)/IK$36</f>
        <v>3.2808564231738037E-2</v>
      </c>
      <c r="IL50" s="12">
        <f>VLOOKUP($IF50,Data!$B:$CP,Daily!IL$10,0)/IL$36</f>
        <v>3.7232088181261482E-2</v>
      </c>
      <c r="IM50" s="12">
        <f>VLOOKUP($IF50,Data!$B:$CP,Daily!IM$10,0)/IM$36</f>
        <v>3.2837523166848834E-2</v>
      </c>
      <c r="IN50" s="12">
        <f>VLOOKUP($IF50,Data!$B:$CP,Daily!IN$10,0)/IN$36</f>
        <v>3.1672100605496044E-2</v>
      </c>
      <c r="IO50" s="12">
        <f>VLOOKUP($IF50,Data!$B:$CP,Daily!IO$10,0)/IO$36</f>
        <v>3.1193961382876684E-2</v>
      </c>
      <c r="IP50" s="12">
        <f>VLOOKUP($IF50,Data!$B:$CP,Daily!IP$10,0)/IP$36</f>
        <v>3.0646428719136441E-2</v>
      </c>
      <c r="IQ50" s="12">
        <f>VLOOKUP($IF50,Data!$B:$CP,Daily!IQ$10,0)/IQ$36</f>
        <v>3.1006289308176102E-2</v>
      </c>
      <c r="IR50" s="12">
        <f>VLOOKUP($IF50,Data!$B:$CP,Daily!IR$10,0)/IR$36</f>
        <v>3.5555555555555556E-2</v>
      </c>
      <c r="IS50" s="12">
        <f>VLOOKUP($IF50,Data!$B:$CP,Daily!IS$10,0)/IS$36</f>
        <v>3.4594043709659156E-2</v>
      </c>
      <c r="IT50" s="12">
        <f>VLOOKUP($IF50,Data!$B:$CP,Daily!IT$10,0)/IT$36</f>
        <v>3.3363138482172795E-2</v>
      </c>
      <c r="IU50" s="12">
        <f>VLOOKUP($IF50,Data!$B:$CP,Daily!IU$10,0)/IU$36</f>
        <v>3.0313641138512329E-2</v>
      </c>
      <c r="IV50" s="12">
        <f>VLOOKUP($IF50,Data!$B:$CP,Daily!IV$10,0)/IV$36</f>
        <v>3.1245742313456559E-2</v>
      </c>
      <c r="IW50" s="12">
        <f>VLOOKUP($IF50,Data!$B:$CP,Daily!IW$10,0)/IW$36</f>
        <v>2.768530613964856E-2</v>
      </c>
      <c r="IX50" s="12">
        <f>VLOOKUP($IF50,Data!$B:$CP,Daily!IX$10,0)/IX$36</f>
        <v>3.158225857187795E-2</v>
      </c>
      <c r="IY50" s="12">
        <f>VLOOKUP($IF50,Data!$B:$CP,Daily!IY$10,0)/IY$36</f>
        <v>3.4976367319378796E-2</v>
      </c>
      <c r="IZ50" s="12">
        <f>VLOOKUP($IF50,Data!$B:$CP,Daily!IZ$10,0)/IZ$36</f>
        <v>3.3453628916766912E-2</v>
      </c>
      <c r="JA50" s="12">
        <f>VLOOKUP($IF50,Data!$B:$CP,Daily!JA$10,0)/JA$36</f>
        <v>3.3442384587422755E-2</v>
      </c>
      <c r="JB50" s="12">
        <f>VLOOKUP($IF50,Data!$B:$CP,Daily!JB$10,0)/JB$36</f>
        <v>3.1456515992598466E-2</v>
      </c>
      <c r="JC50" s="12">
        <f>VLOOKUP($IF50,Data!$B:$CP,Daily!JC$10,0)/JC$36</f>
        <v>2.8604358759430008E-2</v>
      </c>
      <c r="JD50" s="12">
        <f>VLOOKUP($IF50,Data!$B:$CP,Daily!JD$10,0)/JD$36</f>
        <v>2.7535694418690894E-2</v>
      </c>
      <c r="JE50" s="12">
        <f>VLOOKUP($IF50,Data!$B:$CP,Daily!JE$10,0)/JE$36</f>
        <v>3.412091259901158E-2</v>
      </c>
      <c r="JF50" s="12">
        <f>VLOOKUP($IF50,Data!$B:$CP,Daily!JF$10,0)/JF$36</f>
        <v>3.4775048902412516E-2</v>
      </c>
      <c r="JG50" s="12">
        <f>VLOOKUP($IF50,Data!$B:$CP,Daily!JG$10,0)/JG$36</f>
        <v>3.3910754728530328E-2</v>
      </c>
      <c r="JH50" s="12">
        <f>VLOOKUP($IF50,Data!$B:$CP,Daily!JH$10,0)/JH$36</f>
        <v>3.634205618041033E-2</v>
      </c>
      <c r="JI50" s="12">
        <f>VLOOKUP($IF50,Data!$B:$CP,Daily!JI$10,0)/JI$36</f>
        <v>3.0184856925804002E-2</v>
      </c>
      <c r="JJ50" s="12">
        <f>VLOOKUP($IF50,Data!$B:$CP,Daily!JJ$10,0)/JJ$36</f>
        <v>2.9250830989516748E-2</v>
      </c>
      <c r="JK50" s="12">
        <f>VLOOKUP($IF50,Data!$B:$CP,Daily!JK$10,0)/JK$36</f>
        <v>2.7361067574224171E-2</v>
      </c>
      <c r="JL50" s="12">
        <f>VLOOKUP($IF50,Data!$B:$CP,Daily!JL$10,0)/JL$36</f>
        <v>3.193805952092911E-2</v>
      </c>
      <c r="JM50" s="12">
        <f>VLOOKUP($IF50,Data!$B:$CP,Daily!JM$10,0)/JM$36</f>
        <v>3.236630548759175E-2</v>
      </c>
      <c r="JN50" s="12">
        <f>VLOOKUP($IF50,Data!$B:$CP,Daily!JN$10,0)/JN$36</f>
        <v>3.1481481481481478E-2</v>
      </c>
      <c r="JO50" s="12">
        <f>VLOOKUP($IF50,Data!$B:$CP,Daily!JO$10,0)/JO$36</f>
        <v>2.7155748663101605E-2</v>
      </c>
      <c r="JP50" s="12">
        <f>VLOOKUP($IF50,Data!$B:$CP,Daily!JP$10,0)/JP$36</f>
        <v>3.1228652288474674E-2</v>
      </c>
      <c r="JQ50" s="12">
        <f>VLOOKUP($IF50,Data!$B:$CP,Daily!JQ$10,0)/JQ$36</f>
        <v>2.9099440237076061E-2</v>
      </c>
      <c r="JR50" s="12">
        <f>VLOOKUP($IF50,Data!$B:$CP,Daily!JR$10,0)/JR$36</f>
        <v>2.7627653595053828E-2</v>
      </c>
      <c r="JS50" s="12">
        <f>VLOOKUP($IF50,Data!$B:$CP,Daily!JS$10,0)/JS$36</f>
        <v>3.3984092552422268E-2</v>
      </c>
      <c r="JT50" s="12">
        <f>VLOOKUP($IF50,Data!$B:$CP,Daily!JT$10,0)/JT$36</f>
        <v>3.2167832167832165E-2</v>
      </c>
      <c r="JU50" s="12">
        <f>VLOOKUP($IF50,Data!$B:$CP,Daily!JU$10,0)/JU$36</f>
        <v>3.2278965659421573E-2</v>
      </c>
      <c r="JV50" s="12">
        <f>VLOOKUP($IF50,Data!$B:$CP,Daily!JV$10,0)/JV$36</f>
        <v>3.1999095431931253E-2</v>
      </c>
      <c r="JW50" s="12">
        <f>VLOOKUP($IF50,Data!$B:$CP,Daily!JW$10,0)/JW$36</f>
        <v>3.1377221725747195E-2</v>
      </c>
      <c r="JX50" s="12">
        <f>VLOOKUP($IF50,Data!$B:$CP,Daily!JX$10,0)/JX$36</f>
        <v>2.6999584621775048E-2</v>
      </c>
      <c r="JY50" s="12">
        <f>VLOOKUP($IF50,Data!$B:$CP,Daily!JY$10,0)/JY$36</f>
        <v>2.5800435188063412E-2</v>
      </c>
      <c r="JZ50" s="12">
        <f>VLOOKUP($IF50,Data!$B:$CP,Daily!JZ$10,0)/JZ$36</f>
        <v>3.1122614040763507E-2</v>
      </c>
      <c r="KA50" s="12">
        <f>VLOOKUP($IF50,Data!$B:$CP,Daily!KA$10,0)/KA$36</f>
        <v>2.9467680608365018E-2</v>
      </c>
      <c r="KB50" s="12">
        <f>VLOOKUP($IF50,Data!$B:$CP,Daily!KB$10,0)/KB$36</f>
        <v>3.2508630609896436E-2</v>
      </c>
      <c r="KC50" s="12">
        <f>VLOOKUP($IF50,Data!$B:$CP,Daily!KC$10,0)/KC$36</f>
        <v>3.4424624755275177E-2</v>
      </c>
      <c r="KD50" s="12">
        <f>VLOOKUP($IF50,Data!$B:$CP,Daily!KD$10,0)/KD$36</f>
        <v>3.1229337266670057E-2</v>
      </c>
      <c r="KE50" s="12">
        <f>VLOOKUP($IF50,Data!$B:$CP,Daily!KE$10,0)/KE$36</f>
        <v>2.8309661156624168E-2</v>
      </c>
      <c r="KF50" s="12">
        <f>VLOOKUP($IF50,Data!$B:$CP,Daily!KF$10,0)/KF$36</f>
        <v>2.7031905771921116E-2</v>
      </c>
      <c r="KG50" s="12">
        <f>VLOOKUP($IF50,Data!$B:$CP,Daily!KG$10,0)/KG$36</f>
        <v>2.8319405756731662E-2</v>
      </c>
      <c r="KH50" s="12">
        <f>VLOOKUP($IF50,Data!$B:$CP,Daily!KH$10,0)/KH$36</f>
        <v>3.0079537237888646E-2</v>
      </c>
      <c r="KI50" s="12">
        <f>VLOOKUP($IF50,Data!$B:$CP,Daily!KI$10,0)/KI$36</f>
        <v>2.9858356940509916E-2</v>
      </c>
      <c r="KJ50" s="12">
        <f>VLOOKUP($IF50,Data!$B:$CP,Daily!KJ$10,0)/KJ$36</f>
        <v>3.4773100054674683E-2</v>
      </c>
      <c r="KK50" s="12">
        <f>VLOOKUP($IF50,Data!$B:$CP,Daily!KK$10,0)/KK$36</f>
        <v>2.9949901982138968E-2</v>
      </c>
      <c r="KL50" s="12">
        <f>VLOOKUP($IF50,Data!$B:$CP,Daily!KL$10,0)/KL$36</f>
        <v>2.7924567402341727E-2</v>
      </c>
      <c r="KM50" s="12">
        <f>VLOOKUP($IF50,Data!$B:$CP,Daily!KM$10,0)/KM$36</f>
        <v>2.734179746076177E-2</v>
      </c>
      <c r="KN50" s="12">
        <f>VLOOKUP($IF50,Data!$B:$CP,Daily!KN$10,0)/KN$36</f>
        <v>3.1169389509888221E-2</v>
      </c>
      <c r="KO50" s="12">
        <f>VLOOKUP($IF50,Data!$B:$CP,Daily!KO$10,0)/KO$36</f>
        <v>3.4875213397284777E-2</v>
      </c>
      <c r="KP50" s="12">
        <f>VLOOKUP($IF50,Data!$B:$CP,Daily!KP$10,0)/KP$36</f>
        <v>3.34057746041602E-2</v>
      </c>
      <c r="KQ50" s="12">
        <f>VLOOKUP($IF50,Data!$B:$CP,Daily!KQ$10,0)/KQ$36</f>
        <v>3.4782608695652174E-2</v>
      </c>
      <c r="KR50" s="12">
        <f>VLOOKUP($IF50,Data!$B:$CP,Daily!KR$10,0)/KR$36</f>
        <v>2.9289381248311267E-2</v>
      </c>
      <c r="KS50" s="12">
        <f>VLOOKUP($IF50,Data!$B:$CP,Daily!KS$10,0)/KS$36</f>
        <v>2.648374290165335E-2</v>
      </c>
      <c r="KT50" s="12">
        <f>VLOOKUP($IF50,Data!$B:$CP,Daily!KT$10,0)/KT$36</f>
        <v>2.2534464475079532E-2</v>
      </c>
      <c r="KU50" s="12">
        <f>VLOOKUP($IF50,Data!$B:$CP,Daily!KU$10,0)/KU$36</f>
        <v>3.1623689430433553E-2</v>
      </c>
      <c r="KV50" s="12">
        <f>VLOOKUP($IF50,Data!$B:$CP,Daily!KV$10,0)/KV$36</f>
        <v>3.0081151992189883E-2</v>
      </c>
      <c r="KW50" s="12">
        <f>VLOOKUP($IF50,Data!$B:$CP,Daily!KW$10,0)/KW$36</f>
        <v>2.9206770660471292E-2</v>
      </c>
      <c r="KX50" s="12">
        <f>VLOOKUP($IF50,Data!$B:$CP,Daily!KX$10,0)/KX$36</f>
        <v>3.0306327874204255E-2</v>
      </c>
      <c r="KY50" s="12">
        <f>VLOOKUP($IF50,Data!$B:$CP,Daily!KY$10,0)/KY$36</f>
        <v>2.9269072879458336E-2</v>
      </c>
      <c r="KZ50" s="12">
        <f>VLOOKUP($IF50,Data!$B:$CP,Daily!KZ$10,0)/KZ$36</f>
        <v>2.721311475409836E-2</v>
      </c>
      <c r="LA50" s="12">
        <f>VLOOKUP($IF50,Data!$B:$CP,Daily!LA$10,0)/LA$36</f>
        <v>2.520336044805974E-2</v>
      </c>
      <c r="LB50" s="12">
        <f>VLOOKUP($IF50,Data!$B:$CP,Daily!LB$10,0)/LB$36</f>
        <v>3.0209933435739886E-2</v>
      </c>
      <c r="LC50" s="12">
        <f>VLOOKUP($IF50,Data!$B:$CP,Daily!LC$10,0)/LC$36</f>
        <v>3.5967961311772705E-2</v>
      </c>
      <c r="LD50" s="12">
        <f>VLOOKUP($IF50,Data!$B:$CP,Daily!LD$10,0)/LD$36</f>
        <v>3.579432270916335E-2</v>
      </c>
      <c r="LE50" s="12">
        <f>VLOOKUP($IF50,Data!$B:$CP,Daily!LE$10,0)/LE$36</f>
        <v>3.3161068044788973E-2</v>
      </c>
      <c r="LF50" s="12">
        <f>VLOOKUP($IF50,Data!$B:$CP,Daily!LF$10,0)/LF$36</f>
        <v>2.9236154004529544E-2</v>
      </c>
      <c r="LG50" s="12">
        <f>VLOOKUP($IF50,Data!$B:$CP,Daily!LG$10,0)/LG$36</f>
        <v>2.6907648623067562E-2</v>
      </c>
      <c r="LH50" s="12">
        <f>VLOOKUP($IF50,Data!$B:$CP,Daily!LH$10,0)/LH$36</f>
        <v>2.3402011680726802E-2</v>
      </c>
      <c r="LI50" s="12">
        <f>VLOOKUP($IF50,Data!$B:$CP,Daily!LI$10,0)/LI$36</f>
        <v>3.2333160889808588E-2</v>
      </c>
      <c r="LJ50" s="12">
        <f>VLOOKUP($IF50,Data!$B:$CP,Daily!LJ$10,0)/LJ$36</f>
        <v>3.1229573680005809E-2</v>
      </c>
      <c r="LK50" s="12">
        <f>VLOOKUP($IF50,Data!$B:$CP,Daily!LK$10,0)/LK$36</f>
        <v>3.1967555316991712E-2</v>
      </c>
      <c r="LL50" s="12">
        <f>VLOOKUP($IF50,Data!$B:$CP,Daily!LL$10,0)/LL$36</f>
        <v>3.2453763694192485E-2</v>
      </c>
      <c r="LM50" s="12">
        <f>VLOOKUP($IF50,Data!$B:$CP,Daily!LM$10,0)/LM$36</f>
        <v>3.1214876877490548E-2</v>
      </c>
      <c r="LN50" s="12">
        <f>VLOOKUP($IF50,Data!$B:$CP,Daily!LN$10,0)/LN$36</f>
        <v>2.8794992175273867E-2</v>
      </c>
      <c r="LO50" s="12">
        <f>VLOOKUP($IF50,Data!$B:$CP,Daily!LO$10,0)/LO$36</f>
        <v>2.6382430130300658E-2</v>
      </c>
      <c r="LP50" s="12">
        <f>VLOOKUP($IF50,Data!$B:$CP,Daily!LP$10,0)/LP$36</f>
        <v>3.0527722110888444E-2</v>
      </c>
      <c r="LQ50" s="12">
        <f>VLOOKUP($IF50,Data!$B:$CP,Daily!LQ$10,0)/LQ$36</f>
        <v>3.4751990202082056E-2</v>
      </c>
      <c r="LR50" s="12">
        <f>VLOOKUP($IF50,Data!$B:$CP,Daily!LR$10,0)/LR$36</f>
        <v>3.4202244522296775E-2</v>
      </c>
      <c r="LS50" s="12">
        <f>VLOOKUP($IF50,Data!$B:$CP,Daily!LS$10,0)/LS$36</f>
        <v>3.1091954022988505E-2</v>
      </c>
      <c r="LU50" s="40">
        <f t="shared" si="266"/>
        <v>2.9099440237076061E-2</v>
      </c>
      <c r="LV50" s="40">
        <f t="shared" si="267"/>
        <v>3.2837523166848834E-2</v>
      </c>
      <c r="LW50" s="40">
        <f t="shared" si="320"/>
        <v>3.7380829297727729E-3</v>
      </c>
      <c r="LX50" s="40">
        <f t="shared" si="321"/>
        <v>3.5641085364178413E-2</v>
      </c>
      <c r="LY50" s="40">
        <f t="shared" si="322"/>
        <v>2.6295878039746482E-2</v>
      </c>
      <c r="LZ50" s="45"/>
      <c r="MA50" s="12">
        <f t="shared" si="283"/>
        <v>2.9583206915630251E-3</v>
      </c>
      <c r="MB50" s="12">
        <f t="shared" si="324"/>
        <v>3.0854507995683313E-2</v>
      </c>
      <c r="MC50" s="12">
        <f t="shared" si="325"/>
        <v>2.9744741151039231E-2</v>
      </c>
      <c r="MD50" s="1"/>
    </row>
    <row r="51" spans="4:342" x14ac:dyDescent="0.35">
      <c r="D51" s="89" t="s">
        <v>419</v>
      </c>
      <c r="E51" s="87" t="str">
        <f>VLOOKUP($D51,'Metric Nature'!$C:$D,2,0)&amp;IF(($F51&lt;(EA51)),"Below",IF(($F51&gt;(DZ51)),"Above","Within"))</f>
        <v>PositiveWithin</v>
      </c>
      <c r="F51" s="48">
        <f t="shared" si="269"/>
        <v>1.1043056240429784E-2</v>
      </c>
      <c r="G51" s="77">
        <f t="shared" si="191"/>
        <v>1.1387161593138047E-2</v>
      </c>
      <c r="H51" s="48">
        <f t="shared" si="247"/>
        <v>-3.0218711651165298E-2</v>
      </c>
      <c r="I51" s="74">
        <f t="shared" si="270"/>
        <v>1.1570266908683418E-2</v>
      </c>
      <c r="J51" s="48">
        <f t="shared" si="248"/>
        <v>-4.5565990172444913E-2</v>
      </c>
      <c r="K51" s="48">
        <f t="shared" si="249"/>
        <v>1.0392079121318832E-3</v>
      </c>
      <c r="L51" s="50"/>
      <c r="M51" s="53" t="str">
        <f>VLOOKUP($D51,'Metric Nature'!$C:$D,2,0)&amp;IF(($N51&lt;(HZ51)),"Below",IF(($N51&gt;(HY51)),"Above","Within"))</f>
        <v>PositiveWithin</v>
      </c>
      <c r="N51" s="48">
        <f t="shared" si="250"/>
        <v>1.1028795548255171E-2</v>
      </c>
      <c r="O51" s="49">
        <f t="shared" si="311"/>
        <v>1.1245556890380591E-2</v>
      </c>
      <c r="P51" s="55">
        <f t="shared" si="312"/>
        <v>-1.9275287496952349E-2</v>
      </c>
      <c r="Q51" s="49">
        <f t="shared" si="313"/>
        <v>1.1387985925077556E-2</v>
      </c>
      <c r="R51" s="48">
        <f t="shared" si="252"/>
        <v>-3.1541167962932694E-2</v>
      </c>
      <c r="S51" s="48">
        <f t="shared" si="273"/>
        <v>1.0311567095873909E-7</v>
      </c>
      <c r="T51" s="50"/>
      <c r="U51" s="53" t="str">
        <f>VLOOKUP($D51,'Metric Nature'!$C:$D,2,0)&amp;IF(($V51&lt;(LY51)),"Below",IF(($V51&gt;(LX51)),"Above","Within"))</f>
        <v>PositiveWithin</v>
      </c>
      <c r="V51" s="48">
        <f t="shared" si="253"/>
        <v>1.1091954022988506E-2</v>
      </c>
      <c r="W51" s="49">
        <f t="shared" si="274"/>
        <v>1.1854540697864548E-2</v>
      </c>
      <c r="X51" s="48">
        <f t="shared" si="254"/>
        <v>-6.432865636147439E-2</v>
      </c>
      <c r="Y51" s="49">
        <f t="shared" si="275"/>
        <v>1.2172188600540226E-2</v>
      </c>
      <c r="Z51" s="48">
        <f t="shared" si="255"/>
        <v>-8.8746125532739153E-2</v>
      </c>
      <c r="AA51" s="48">
        <f t="shared" si="276"/>
        <v>4.3467773655320099E-7</v>
      </c>
      <c r="AB51" s="50"/>
      <c r="AC51" s="46" t="s">
        <v>420</v>
      </c>
      <c r="AD51" s="1"/>
      <c r="AE51" s="1"/>
      <c r="AF51" s="1"/>
      <c r="AG51" s="1"/>
      <c r="AH51" s="1"/>
      <c r="AI51" s="7" t="s">
        <v>419</v>
      </c>
      <c r="AJ51" s="12">
        <f>(VLOOKUP($EG51,Data!$B:$CP,Daily!EI$10,0)+VLOOKUP($IF51,Data!$B:$CP,Daily!IH$10,0))/AJ$36</f>
        <v>1.0831255909911458E-2</v>
      </c>
      <c r="AK51" s="12">
        <f>(VLOOKUP($EG51,Data!$B:$CP,Daily!EJ$10,0)+VLOOKUP($IF51,Data!$B:$CP,Daily!II$10,0))/AK$36</f>
        <v>9.8003811816631554E-3</v>
      </c>
      <c r="AL51" s="12">
        <f>(VLOOKUP($EG51,Data!$B:$CP,Daily!EK$10,0)+VLOOKUP($IF51,Data!$B:$CP,Daily!IJ$10,0))/AL$36</f>
        <v>1.1659091550687407E-2</v>
      </c>
      <c r="AM51" s="12">
        <f>(VLOOKUP($EG51,Data!$B:$CP,Daily!EL$10,0)+VLOOKUP($IF51,Data!$B:$CP,Daily!IK$10,0))/AM$36</f>
        <v>1.1449266896430867E-2</v>
      </c>
      <c r="AN51" s="12">
        <f>(VLOOKUP($EG51,Data!$B:$CP,Daily!EM$10,0)+VLOOKUP($IF51,Data!$B:$CP,Daily!IL$10,0))/AN$36</f>
        <v>1.1938906706981082E-2</v>
      </c>
      <c r="AO51" s="12">
        <f>(VLOOKUP($EG51,Data!$B:$CP,Daily!EN$10,0)+VLOOKUP($IF51,Data!$B:$CP,Daily!IM$10,0))/AO$36</f>
        <v>1.2631767217769431E-2</v>
      </c>
      <c r="AP51" s="12">
        <f>(VLOOKUP($EG51,Data!$B:$CP,Daily!EO$10,0)+VLOOKUP($IF51,Data!$B:$CP,Daily!IN$10,0))/AP$36</f>
        <v>1.2066430710590798E-2</v>
      </c>
      <c r="AQ51" s="12">
        <f>(VLOOKUP($EG51,Data!$B:$CP,Daily!EP$10,0)+VLOOKUP($IF51,Data!$B:$CP,Daily!IO$10,0))/AQ$36</f>
        <v>1.1594371777318146E-2</v>
      </c>
      <c r="AR51" s="12">
        <f>(VLOOKUP($EG51,Data!$B:$CP,Daily!EQ$10,0)+VLOOKUP($IF51,Data!$B:$CP,Daily!IP$10,0))/AR$36</f>
        <v>1.0234558172567104E-2</v>
      </c>
      <c r="AS51" s="12">
        <f>(VLOOKUP($EG51,Data!$B:$CP,Daily!ER$10,0)+VLOOKUP($IF51,Data!$B:$CP,Daily!IQ$10,0))/AS$36</f>
        <v>1.2529189868870128E-2</v>
      </c>
      <c r="AT51" s="12">
        <f>(VLOOKUP($EG51,Data!$B:$CP,Daily!ES$10,0)+VLOOKUP($IF51,Data!$B:$CP,Daily!IR$10,0))/AT$36</f>
        <v>1.1495743818402919E-2</v>
      </c>
      <c r="AU51" s="12">
        <f>(VLOOKUP($EG51,Data!$B:$CP,Daily!ET$10,0)+VLOOKUP($IF51,Data!$B:$CP,Daily!IS$10,0))/AU$36</f>
        <v>1.2340902936283801E-2</v>
      </c>
      <c r="AV51" s="12">
        <f>(VLOOKUP($EG51,Data!$B:$CP,Daily!EU$10,0)+VLOOKUP($IF51,Data!$B:$CP,Daily!IT$10,0))/AV$36</f>
        <v>1.2345049877059101E-2</v>
      </c>
      <c r="AW51" s="12">
        <f>(VLOOKUP($EG51,Data!$B:$CP,Daily!EV$10,0)+VLOOKUP($IF51,Data!$B:$CP,Daily!IU$10,0))/AW$36</f>
        <v>1.0891465282015267E-2</v>
      </c>
      <c r="AX51" s="12">
        <f>(VLOOKUP($EG51,Data!$B:$CP,Daily!EW$10,0)+VLOOKUP($IF51,Data!$B:$CP,Daily!IV$10,0))/AX$36</f>
        <v>9.8876404494382016E-3</v>
      </c>
      <c r="AY51" s="12">
        <f>(VLOOKUP($EG51,Data!$B:$CP,Daily!EX$10,0)+VLOOKUP($IF51,Data!$B:$CP,Daily!IW$10,0))/AY$36</f>
        <v>8.6279932612061665E-3</v>
      </c>
      <c r="AZ51" s="12">
        <f>(VLOOKUP($EG51,Data!$B:$CP,Daily!EY$10,0)+VLOOKUP($IF51,Data!$B:$CP,Daily!IX$10,0))/AZ$36</f>
        <v>1.1370463170542295E-2</v>
      </c>
      <c r="BA51" s="12">
        <f>(VLOOKUP($EG51,Data!$B:$CP,Daily!EZ$10,0)+VLOOKUP($IF51,Data!$B:$CP,Daily!IY$10,0))/BA$36</f>
        <v>1.0437651686997351E-2</v>
      </c>
      <c r="BB51" s="12">
        <f>(VLOOKUP($EG51,Data!$B:$CP,Daily!FA$10,0)+VLOOKUP($IF51,Data!$B:$CP,Daily!IZ$10,0))/BB$36</f>
        <v>1.2117551817632773E-2</v>
      </c>
      <c r="BC51" s="12">
        <f>(VLOOKUP($EG51,Data!$B:$CP,Daily!FB$10,0)+VLOOKUP($IF51,Data!$B:$CP,Daily!JA$10,0))/BC$36</f>
        <v>1.1808559845454793E-2</v>
      </c>
      <c r="BD51" s="12">
        <f>(VLOOKUP($EG51,Data!$B:$CP,Daily!FC$10,0)+VLOOKUP($IF51,Data!$B:$CP,Daily!JB$10,0))/BD$36</f>
        <v>1.1205022941318522E-2</v>
      </c>
      <c r="BE51" s="12">
        <f>(VLOOKUP($EG51,Data!$B:$CP,Daily!FD$10,0)+VLOOKUP($IF51,Data!$B:$CP,Daily!JC$10,0))/BE$36</f>
        <v>1.1616499976073121E-2</v>
      </c>
      <c r="BF51" s="12">
        <f>(VLOOKUP($EG51,Data!$B:$CP,Daily!FE$10,0)+VLOOKUP($IF51,Data!$B:$CP,Daily!JD$10,0))/BF$36</f>
        <v>1.0747388159657112E-2</v>
      </c>
      <c r="BG51" s="12">
        <f>(VLOOKUP($EG51,Data!$B:$CP,Daily!FF$10,0)+VLOOKUP($IF51,Data!$B:$CP,Daily!JE$10,0))/BG$36</f>
        <v>1.3245033112582781E-2</v>
      </c>
      <c r="BH51" s="12">
        <f>(VLOOKUP($EG51,Data!$B:$CP,Daily!FG$10,0)+VLOOKUP($IF51,Data!$B:$CP,Daily!JF$10,0))/BH$36</f>
        <v>1.2139880413118318E-2</v>
      </c>
      <c r="BI51" s="12">
        <f>(VLOOKUP($EG51,Data!$B:$CP,Daily!FH$10,0)+VLOOKUP($IF51,Data!$B:$CP,Daily!JG$10,0))/BI$36</f>
        <v>1.2388643295755345E-2</v>
      </c>
      <c r="BJ51" s="12">
        <f>(VLOOKUP($EG51,Data!$B:$CP,Daily!FI$10,0)+VLOOKUP($IF51,Data!$B:$CP,Daily!JH$10,0))/BJ$36</f>
        <v>1.2431287508195069E-2</v>
      </c>
      <c r="BK51" s="12">
        <f>(VLOOKUP($EG51,Data!$B:$CP,Daily!FJ$10,0)+VLOOKUP($IF51,Data!$B:$CP,Daily!JI$10,0))/BK$36</f>
        <v>1.2489425697903938E-2</v>
      </c>
      <c r="BL51" s="12">
        <f>(VLOOKUP($EG51,Data!$B:$CP,Daily!FK$10,0)+VLOOKUP($IF51,Data!$B:$CP,Daily!JJ$10,0))/BL$36</f>
        <v>1.1224646861716613E-2</v>
      </c>
      <c r="BM51" s="12">
        <f>(VLOOKUP($EG51,Data!$B:$CP,Daily!FL$10,0)+VLOOKUP($IF51,Data!$B:$CP,Daily!JK$10,0))/BM$36</f>
        <v>1.0010559224828672E-2</v>
      </c>
      <c r="BN51" s="12">
        <f>(VLOOKUP($EG51,Data!$B:$CP,Daily!FM$10,0)+VLOOKUP($IF51,Data!$B:$CP,Daily!JL$10,0))/BN$36</f>
        <v>1.1756760481848002E-2</v>
      </c>
      <c r="BO51" s="12">
        <f>(VLOOKUP($EG51,Data!$B:$CP,Daily!FN$10,0)+VLOOKUP($IF51,Data!$B:$CP,Daily!JM$10,0))/BO$36</f>
        <v>1.0392790982448429E-2</v>
      </c>
      <c r="BP51" s="12">
        <f>(VLOOKUP($EG51,Data!$B:$CP,Daily!FO$10,0)+VLOOKUP($IF51,Data!$B:$CP,Daily!JN$10,0))/BP$36</f>
        <v>1.1949065148186343E-2</v>
      </c>
      <c r="BQ51" s="12">
        <f>(VLOOKUP($EG51,Data!$B:$CP,Daily!FP$10,0)+VLOOKUP($IF51,Data!$B:$CP,Daily!JO$10,0))/BQ$36</f>
        <v>1.171106121601171E-2</v>
      </c>
      <c r="BR51" s="12">
        <f>(VLOOKUP($EG51,Data!$B:$CP,Daily!FQ$10,0)+VLOOKUP($IF51,Data!$B:$CP,Daily!JP$10,0))/BR$36</f>
        <v>1.208189091909489E-2</v>
      </c>
      <c r="BS51" s="12">
        <f>(VLOOKUP($EG51,Data!$B:$CP,Daily!FR$10,0)+VLOOKUP($IF51,Data!$B:$CP,Daily!JQ$10,0))/BS$36</f>
        <v>1.1580291039060506E-2</v>
      </c>
      <c r="BT51" s="12">
        <f>(VLOOKUP($EG51,Data!$B:$CP,Daily!FS$10,0)+VLOOKUP($IF51,Data!$B:$CP,Daily!JR$10,0))/BT$36</f>
        <v>1.0352095858123331E-2</v>
      </c>
      <c r="BU51" s="12">
        <f>(VLOOKUP($EG51,Data!$B:$CP,Daily!FT$10,0)+VLOOKUP($IF51,Data!$B:$CP,Daily!JS$10,0))/BU$36</f>
        <v>1.1086410899964145E-2</v>
      </c>
      <c r="BV51" s="12">
        <f>(VLOOKUP($EG51,Data!$B:$CP,Daily!FU$10,0)+VLOOKUP($IF51,Data!$B:$CP,Daily!JT$10,0))/BV$36</f>
        <v>1.1450257874079601E-2</v>
      </c>
      <c r="BW51" s="12">
        <f>(VLOOKUP($EG51,Data!$B:$CP,Daily!FV$10,0)+VLOOKUP($IF51,Data!$B:$CP,Daily!JU$10,0))/BW$36</f>
        <v>1.2664184020542328E-2</v>
      </c>
      <c r="BX51" s="12">
        <f>(VLOOKUP($EG51,Data!$B:$CP,Daily!FW$10,0)+VLOOKUP($IF51,Data!$B:$CP,Daily!JV$10,0))/BX$36</f>
        <v>1.2963351334346982E-2</v>
      </c>
      <c r="BY51" s="12">
        <f>(VLOOKUP($EG51,Data!$B:$CP,Daily!FX$10,0)+VLOOKUP($IF51,Data!$B:$CP,Daily!JW$10,0))/BY$36</f>
        <v>1.1777089059119349E-2</v>
      </c>
      <c r="BZ51" s="12">
        <f>(VLOOKUP($EG51,Data!$B:$CP,Daily!FY$10,0)+VLOOKUP($IF51,Data!$B:$CP,Daily!JX$10,0))/BZ$36</f>
        <v>1.0326351680467609E-2</v>
      </c>
      <c r="CA51" s="12">
        <f>(VLOOKUP($EG51,Data!$B:$CP,Daily!FZ$10,0)+VLOOKUP($IF51,Data!$B:$CP,Daily!JY$10,0))/CA$36</f>
        <v>9.1142183882989211E-3</v>
      </c>
      <c r="CB51" s="12">
        <f>(VLOOKUP($EG51,Data!$B:$CP,Daily!GA$10,0)+VLOOKUP($IF51,Data!$B:$CP,Daily!JZ$10,0))/CB$36</f>
        <v>1.1191363187105603E-2</v>
      </c>
      <c r="CC51" s="12">
        <f>(VLOOKUP($EG51,Data!$B:$CP,Daily!GB$10,0)+VLOOKUP($IF51,Data!$B:$CP,Daily!KA$10,0))/CC$36</f>
        <v>1.0116101161011611E-2</v>
      </c>
      <c r="CD51" s="12">
        <f>(VLOOKUP($EG51,Data!$B:$CP,Daily!GC$10,0)+VLOOKUP($IF51,Data!$B:$CP,Daily!KB$10,0))/CD$36</f>
        <v>1.187244268363967E-2</v>
      </c>
      <c r="CE51" s="12">
        <f>(VLOOKUP($EG51,Data!$B:$CP,Daily!GD$10,0)+VLOOKUP($IF51,Data!$B:$CP,Daily!KC$10,0))/CE$36</f>
        <v>1.1982287053920291E-2</v>
      </c>
      <c r="CF51" s="12">
        <f>(VLOOKUP($EG51,Data!$B:$CP,Daily!GE$10,0)+VLOOKUP($IF51,Data!$B:$CP,Daily!KD$10,0))/CF$36</f>
        <v>1.0737310983472043E-2</v>
      </c>
      <c r="CG51" s="12">
        <f>(VLOOKUP($EG51,Data!$B:$CP,Daily!GF$10,0)+VLOOKUP($IF51,Data!$B:$CP,Daily!KE$10,0))/CG$36</f>
        <v>1.0236898129274811E-2</v>
      </c>
      <c r="CH51" s="12">
        <f>(VLOOKUP($EG51,Data!$B:$CP,Daily!GG$10,0)+VLOOKUP($IF51,Data!$B:$CP,Daily!KF$10,0))/CH$36</f>
        <v>9.5350859729455041E-3</v>
      </c>
      <c r="CI51" s="12">
        <f>(VLOOKUP($EG51,Data!$B:$CP,Daily!GH$10,0)+VLOOKUP($IF51,Data!$B:$CP,Daily!KG$10,0))/CI$36</f>
        <v>1.1591361712720936E-2</v>
      </c>
      <c r="CJ51" s="12">
        <f>(VLOOKUP($EG51,Data!$B:$CP,Daily!GI$10,0)+VLOOKUP($IF51,Data!$B:$CP,Daily!KH$10,0))/CJ$36</f>
        <v>1.1244700582935876E-2</v>
      </c>
      <c r="CK51" s="12">
        <f>(VLOOKUP($EG51,Data!$B:$CP,Daily!GJ$10,0)+VLOOKUP($IF51,Data!$B:$CP,Daily!KI$10,0))/CK$36</f>
        <v>1.3408100015758786E-2</v>
      </c>
      <c r="CL51" s="12">
        <f>(VLOOKUP($EG51,Data!$B:$CP,Daily!GK$10,0)+VLOOKUP($IF51,Data!$B:$CP,Daily!KJ$10,0))/CL$36</f>
        <v>1.2097080015168753E-2</v>
      </c>
      <c r="CM51" s="12">
        <f>(VLOOKUP($EG51,Data!$B:$CP,Daily!GL$10,0)+VLOOKUP($IF51,Data!$B:$CP,Daily!KK$10,0))/CM$36</f>
        <v>1.1836392527808015E-2</v>
      </c>
      <c r="CN51" s="12">
        <f>(VLOOKUP($EG51,Data!$B:$CP,Daily!GM$10,0)+VLOOKUP($IF51,Data!$B:$CP,Daily!KL$10,0))/CN$36</f>
        <v>1.1133615368943325E-2</v>
      </c>
      <c r="CO51" s="12">
        <f>(VLOOKUP($EG51,Data!$B:$CP,Daily!GN$10,0)+VLOOKUP($IF51,Data!$B:$CP,Daily!KM$10,0))/CO$36</f>
        <v>1.1032937071823843E-2</v>
      </c>
      <c r="CP51" s="12">
        <f>(VLOOKUP($EG51,Data!$B:$CP,Daily!GO$10,0)+VLOOKUP($IF51,Data!$B:$CP,Daily!KN$10,0))/CP$36</f>
        <v>1.2332747668603865E-2</v>
      </c>
      <c r="CQ51" s="12">
        <f>(VLOOKUP($EG51,Data!$B:$CP,Daily!GP$10,0)+VLOOKUP($IF51,Data!$B:$CP,Daily!KO$10,0))/CQ$36</f>
        <v>1.2254717690399219E-2</v>
      </c>
      <c r="CR51" s="12">
        <f>(VLOOKUP($EG51,Data!$B:$CP,Daily!GQ$10,0)+VLOOKUP($IF51,Data!$B:$CP,Daily!KP$10,0))/CR$36</f>
        <v>1.3281104804929306E-2</v>
      </c>
      <c r="CS51" s="12">
        <f>(VLOOKUP($EG51,Data!$B:$CP,Daily!GR$10,0)+VLOOKUP($IF51,Data!$B:$CP,Daily!KQ$10,0))/CS$36</f>
        <v>1.3254562308894945E-2</v>
      </c>
      <c r="CT51" s="12">
        <f>(VLOOKUP($EG51,Data!$B:$CP,Daily!GS$10,0)+VLOOKUP($IF51,Data!$B:$CP,Daily!KR$10,0))/CT$36</f>
        <v>1.2109118401645948E-2</v>
      </c>
      <c r="CU51" s="12">
        <f>(VLOOKUP($EG51,Data!$B:$CP,Daily!GT$10,0)+VLOOKUP($IF51,Data!$B:$CP,Daily!KS$10,0))/CU$36</f>
        <v>1.0235462591262295E-2</v>
      </c>
      <c r="CV51" s="12">
        <f>(VLOOKUP($EG51,Data!$B:$CP,Daily!GU$10,0)+VLOOKUP($IF51,Data!$B:$CP,Daily!KT$10,0))/CV$36</f>
        <v>1.0366410222975617E-2</v>
      </c>
      <c r="CW51" s="12">
        <f>(VLOOKUP($EG51,Data!$B:$CP,Daily!GV$10,0)+VLOOKUP($IF51,Data!$B:$CP,Daily!KU$10,0))/CW$36</f>
        <v>1.229480326954724E-2</v>
      </c>
      <c r="CX51" s="12">
        <f>(VLOOKUP($EG51,Data!$B:$CP,Daily!GW$10,0)+VLOOKUP($IF51,Data!$B:$CP,Daily!KV$10,0))/CX$36</f>
        <v>1.1585209643904243E-2</v>
      </c>
      <c r="CY51" s="12">
        <f>(VLOOKUP($EG51,Data!$B:$CP,Daily!GX$10,0)+VLOOKUP($IF51,Data!$B:$CP,Daily!KW$10,0))/CY$36</f>
        <v>1.3165960055166777E-2</v>
      </c>
      <c r="CZ51" s="12">
        <f>(VLOOKUP($EG51,Data!$B:$CP,Daily!GY$10,0)+VLOOKUP($IF51,Data!$B:$CP,Daily!KX$10,0))/CZ$36</f>
        <v>1.2528273435536566E-2</v>
      </c>
      <c r="DA51" s="12">
        <f>(VLOOKUP($EG51,Data!$B:$CP,Daily!GZ$10,0)+VLOOKUP($IF51,Data!$B:$CP,Daily!KY$10,0))/DA$36</f>
        <v>1.1411073615798024E-2</v>
      </c>
      <c r="DB51" s="12">
        <f>(VLOOKUP($EG51,Data!$B:$CP,Daily!HA$10,0)+VLOOKUP($IF51,Data!$B:$CP,Daily!KZ$10,0))/DB$36</f>
        <v>1.094014836338022E-2</v>
      </c>
      <c r="DC51" s="12">
        <f>(VLOOKUP($EG51,Data!$B:$CP,Daily!HB$10,0)+VLOOKUP($IF51,Data!$B:$CP,Daily!LA$10,0))/DC$36</f>
        <v>9.9382357817940636E-3</v>
      </c>
      <c r="DD51" s="12">
        <f>(VLOOKUP($EG51,Data!$B:$CP,Daily!HC$10,0)+VLOOKUP($IF51,Data!$B:$CP,Daily!LB$10,0))/DD$36</f>
        <v>1.1842045333778676E-2</v>
      </c>
      <c r="DE51" s="12">
        <f>(VLOOKUP($EG51,Data!$B:$CP,Daily!HD$10,0)+VLOOKUP($IF51,Data!$B:$CP,Daily!LC$10,0))/DE$36</f>
        <v>1.2366685377490878E-2</v>
      </c>
      <c r="DF51" s="12">
        <f>(VLOOKUP($EG51,Data!$B:$CP,Daily!HE$10,0)+VLOOKUP($IF51,Data!$B:$CP,Daily!LD$10,0))/DF$36</f>
        <v>1.2962101016939591E-2</v>
      </c>
      <c r="DG51" s="12">
        <f>(VLOOKUP($EG51,Data!$B:$CP,Daily!HF$10,0)+VLOOKUP($IF51,Data!$B:$CP,Daily!LE$10,0))/DG$36</f>
        <v>1.3538877694664496E-2</v>
      </c>
      <c r="DH51" s="12">
        <f>(VLOOKUP($EG51,Data!$B:$CP,Daily!HG$10,0)+VLOOKUP($IF51,Data!$B:$CP,Daily!LF$10,0))/DH$36</f>
        <v>1.1706679343950558E-2</v>
      </c>
      <c r="DI51" s="12">
        <f>(VLOOKUP($EG51,Data!$B:$CP,Daily!HH$10,0)+VLOOKUP($IF51,Data!$B:$CP,Daily!LG$10,0))/DI$36</f>
        <v>1.0582933864361894E-2</v>
      </c>
      <c r="DJ51" s="12">
        <f>(VLOOKUP($EG51,Data!$B:$CP,Daily!HI$10,0)+VLOOKUP($IF51,Data!$B:$CP,Daily!LH$10,0))/DJ$36</f>
        <v>8.9615824934782193E-3</v>
      </c>
      <c r="DK51" s="12">
        <f>(VLOOKUP($EG51,Data!$B:$CP,Daily!HJ$10,0)+VLOOKUP($IF51,Data!$B:$CP,Daily!LI$10,0))/DK$36</f>
        <v>1.2167636219657052E-2</v>
      </c>
      <c r="DL51" s="12">
        <f>(VLOOKUP($EG51,Data!$B:$CP,Daily!HK$10,0)+VLOOKUP($IF51,Data!$B:$CP,Daily!LJ$10,0))/DL$36</f>
        <v>1.1013695874474042E-2</v>
      </c>
      <c r="DM51" s="12">
        <f>(VLOOKUP($EG51,Data!$B:$CP,Daily!HL$10,0)+VLOOKUP($IF51,Data!$B:$CP,Daily!LK$10,0))/DM$36</f>
        <v>1.2620916959189689E-2</v>
      </c>
      <c r="DN51" s="12">
        <f>(VLOOKUP($EG51,Data!$B:$CP,Daily!HM$10,0)+VLOOKUP($IF51,Data!$B:$CP,Daily!LL$10,0))/DN$36</f>
        <v>1.2874052400585183E-2</v>
      </c>
      <c r="DO51" s="12">
        <f>(VLOOKUP($EG51,Data!$B:$CP,Daily!HN$10,0)+VLOOKUP($IF51,Data!$B:$CP,Daily!LM$10,0))/DO$36</f>
        <v>1.1665861447273841E-2</v>
      </c>
      <c r="DP51" s="12">
        <f>(VLOOKUP($EG51,Data!$B:$CP,Daily!HO$10,0)+VLOOKUP($IF51,Data!$B:$CP,Daily!LN$10,0))/DP$36</f>
        <v>1.0854765506807867E-2</v>
      </c>
      <c r="DQ51" s="12">
        <f>(VLOOKUP($EG51,Data!$B:$CP,Daily!HP$10,0)+VLOOKUP($IF51,Data!$B:$CP,Daily!LO$10,0))/DQ$36</f>
        <v>1.0069060622311724E-2</v>
      </c>
      <c r="DR51" s="12">
        <f>(VLOOKUP($EG51,Data!$B:$CP,Daily!HQ$10,0)+VLOOKUP($IF51,Data!$B:$CP,Daily!LP$10,0))/DR$36</f>
        <v>1.1587522101540793E-2</v>
      </c>
      <c r="DS51" s="12">
        <f>(VLOOKUP($EG51,Data!$B:$CP,Daily!HR$10,0)+VLOOKUP($IF51,Data!$B:$CP,Daily!LQ$10,0))/DS$36</f>
        <v>1.1687491225607189E-2</v>
      </c>
      <c r="DT51" s="12">
        <f>(VLOOKUP($EG51,Data!$B:$CP,Daily!HS$10,0)+VLOOKUP($IF51,Data!$B:$CP,Daily!LR$10,0))/DT$36</f>
        <v>1.1352570003068262E-2</v>
      </c>
      <c r="DU51" s="12">
        <f>(VLOOKUP($EG51,Data!$B:$CP,Daily!HT$10,0)+VLOOKUP($IF51,Data!$B:$CP,Daily!LS$10,0))/DU$36</f>
        <v>1.1043056240429784E-2</v>
      </c>
      <c r="DV51" s="14"/>
      <c r="DW51" s="12">
        <f t="shared" si="259"/>
        <v>1.0854765506807867E-2</v>
      </c>
      <c r="DX51" s="12">
        <f t="shared" si="260"/>
        <v>1.2254717690399219E-2</v>
      </c>
      <c r="DY51" s="12">
        <f t="shared" si="277"/>
        <v>1.3999521835913516E-3</v>
      </c>
      <c r="DZ51" s="12">
        <f t="shared" si="278"/>
        <v>1.3304681828092732E-2</v>
      </c>
      <c r="EA51" s="12">
        <f t="shared" si="279"/>
        <v>9.8048013691143538E-3</v>
      </c>
      <c r="EB51" s="14"/>
      <c r="EC51" s="12">
        <f>_xlfn.STDEV.P(AJ51:DU51)</f>
        <v>1.0392079121318832E-3</v>
      </c>
      <c r="ED51" s="12">
        <f t="shared" si="326"/>
        <v>1.1387161593138047E-2</v>
      </c>
      <c r="EE51" s="12">
        <f t="shared" si="314"/>
        <v>1.1570266908683418E-2</v>
      </c>
      <c r="EF51" s="1"/>
      <c r="EG51" s="7" t="s">
        <v>421</v>
      </c>
      <c r="EH51" s="7" t="s">
        <v>422</v>
      </c>
      <c r="EI51" s="12">
        <f>VLOOKUP($EG51,Data!$B:$CP,Daily!EI$10,0)/EI$36</f>
        <v>1.0928047726575785E-2</v>
      </c>
      <c r="EJ51" s="12">
        <f>VLOOKUP($EG51,Data!$B:$CP,Daily!EJ$10,0)/EJ$36</f>
        <v>9.8641061965475622E-3</v>
      </c>
      <c r="EK51" s="12">
        <f>VLOOKUP($EG51,Data!$B:$CP,Daily!EK$10,0)/EK$36</f>
        <v>1.1601270967265204E-2</v>
      </c>
      <c r="EL51" s="12">
        <f>VLOOKUP($EG51,Data!$B:$CP,Daily!EL$10,0)/EL$36</f>
        <v>1.1331660202296753E-2</v>
      </c>
      <c r="EM51" s="12">
        <f>VLOOKUP($EG51,Data!$B:$CP,Daily!EM$10,0)/EM$36</f>
        <v>1.1772916781457197E-2</v>
      </c>
      <c r="EN51" s="12">
        <f>VLOOKUP($EG51,Data!$B:$CP,Daily!EN$10,0)/EN$36</f>
        <v>1.2438974478907825E-2</v>
      </c>
      <c r="EO51" s="12">
        <f>VLOOKUP($EG51,Data!$B:$CP,Daily!EO$10,0)/EO$36</f>
        <v>1.2081586241205316E-2</v>
      </c>
      <c r="EP51" s="12">
        <f>VLOOKUP($EG51,Data!$B:$CP,Daily!EP$10,0)/EP$36</f>
        <v>1.2050327839801525E-2</v>
      </c>
      <c r="EQ51" s="12">
        <f>VLOOKUP($EG51,Data!$B:$CP,Daily!EQ$10,0)/EQ$36</f>
        <v>1.068566340160285E-2</v>
      </c>
      <c r="ER51" s="12">
        <f>VLOOKUP($EG51,Data!$B:$CP,Daily!ER$10,0)/ER$36</f>
        <v>1.2690554769762691E-2</v>
      </c>
      <c r="ES51" s="12">
        <f>VLOOKUP($EG51,Data!$B:$CP,Daily!ES$10,0)/ES$36</f>
        <v>1.1347368421052632E-2</v>
      </c>
      <c r="ET51" s="12">
        <f>VLOOKUP($EG51,Data!$B:$CP,Daily!ET$10,0)/ET$36</f>
        <v>1.2173332220088503E-2</v>
      </c>
      <c r="EU51" s="12">
        <f>VLOOKUP($EG51,Data!$B:$CP,Daily!EU$10,0)/EU$36</f>
        <v>1.2277430320632353E-2</v>
      </c>
      <c r="EV51" s="12">
        <f>VLOOKUP($EG51,Data!$B:$CP,Daily!EV$10,0)/EV$36</f>
        <v>1.0977178237071157E-2</v>
      </c>
      <c r="EW51" s="12">
        <f>VLOOKUP($EG51,Data!$B:$CP,Daily!EW$10,0)/EW$36</f>
        <v>9.8970756842951466E-3</v>
      </c>
      <c r="EX51" s="12">
        <f>VLOOKUP($EG51,Data!$B:$CP,Daily!EX$10,0)/EX$36</f>
        <v>8.320879454900074E-3</v>
      </c>
      <c r="EY51" s="12">
        <f>VLOOKUP($EG51,Data!$B:$CP,Daily!EY$10,0)/EY$36</f>
        <v>1.1059749388753056E-2</v>
      </c>
      <c r="EZ51" s="12">
        <f>VLOOKUP($EG51,Data!$B:$CP,Daily!EZ$10,0)/EZ$36</f>
        <v>1.0511911426261119E-2</v>
      </c>
      <c r="FA51" s="12">
        <f>VLOOKUP($EG51,Data!$B:$CP,Daily!FA$10,0)/FA$36</f>
        <v>1.1844808163806243E-2</v>
      </c>
      <c r="FB51" s="12">
        <f>VLOOKUP($EG51,Data!$B:$CP,Daily!FB$10,0)/FB$36</f>
        <v>1.1964912280701755E-2</v>
      </c>
      <c r="FC51" s="12">
        <f>VLOOKUP($EG51,Data!$B:$CP,Daily!FC$10,0)/FC$36</f>
        <v>1.0875518347547141E-2</v>
      </c>
      <c r="FD51" s="12">
        <f>VLOOKUP($EG51,Data!$B:$CP,Daily!FD$10,0)/FD$36</f>
        <v>1.1317829457364341E-2</v>
      </c>
      <c r="FE51" s="12">
        <f>VLOOKUP($EG51,Data!$B:$CP,Daily!FE$10,0)/FE$36</f>
        <v>1.049433473164885E-2</v>
      </c>
      <c r="FF51" s="12">
        <f>VLOOKUP($EG51,Data!$B:$CP,Daily!FF$10,0)/FF$36</f>
        <v>1.2321290375137468E-2</v>
      </c>
      <c r="FG51" s="12">
        <f>VLOOKUP($EG51,Data!$B:$CP,Daily!FG$10,0)/FG$36</f>
        <v>1.1960090393553063E-2</v>
      </c>
      <c r="FH51" s="12">
        <f>VLOOKUP($EG51,Data!$B:$CP,Daily!FH$10,0)/FH$36</f>
        <v>1.2068312502151981E-2</v>
      </c>
      <c r="FI51" s="12">
        <f>VLOOKUP($EG51,Data!$B:$CP,Daily!FI$10,0)/FI$36</f>
        <v>1.158658293169758E-2</v>
      </c>
      <c r="FJ51" s="12">
        <f>VLOOKUP($EG51,Data!$B:$CP,Daily!FJ$10,0)/FJ$36</f>
        <v>1.2192696620618967E-2</v>
      </c>
      <c r="FK51" s="12">
        <f>VLOOKUP($EG51,Data!$B:$CP,Daily!FK$10,0)/FK$36</f>
        <v>1.0893346892237527E-2</v>
      </c>
      <c r="FL51" s="12">
        <f>VLOOKUP($EG51,Data!$B:$CP,Daily!FL$10,0)/FL$36</f>
        <v>9.9371187741527194E-3</v>
      </c>
      <c r="FM51" s="12">
        <f>VLOOKUP($EG51,Data!$B:$CP,Daily!FM$10,0)/FM$36</f>
        <v>1.1459783656420692E-2</v>
      </c>
      <c r="FN51" s="12">
        <f>VLOOKUP($EG51,Data!$B:$CP,Daily!FN$10,0)/FN$36</f>
        <v>1.0244366610653331E-2</v>
      </c>
      <c r="FO51" s="12">
        <f>VLOOKUP($EG51,Data!$B:$CP,Daily!FO$10,0)/FO$36</f>
        <v>1.1483129188814421E-2</v>
      </c>
      <c r="FP51" s="12">
        <f>VLOOKUP($EG51,Data!$B:$CP,Daily!FP$10,0)/FP$36</f>
        <v>1.143005248493488E-2</v>
      </c>
      <c r="FQ51" s="12">
        <f>VLOOKUP($EG51,Data!$B:$CP,Daily!FQ$10,0)/FQ$36</f>
        <v>1.1761356826081745E-2</v>
      </c>
      <c r="FR51" s="12">
        <f>VLOOKUP($EG51,Data!$B:$CP,Daily!FR$10,0)/FR$36</f>
        <v>1.1490037892678157E-2</v>
      </c>
      <c r="FS51" s="12">
        <f>VLOOKUP($EG51,Data!$B:$CP,Daily!FS$10,0)/FS$36</f>
        <v>1.0153047280677781E-2</v>
      </c>
      <c r="FT51" s="12">
        <f>VLOOKUP($EG51,Data!$B:$CP,Daily!FT$10,0)/FT$36</f>
        <v>1.0766248188371699E-2</v>
      </c>
      <c r="FU51" s="12">
        <f>VLOOKUP($EG51,Data!$B:$CP,Daily!FU$10,0)/FU$36</f>
        <v>1.1360277038726297E-2</v>
      </c>
      <c r="FV51" s="12">
        <f>VLOOKUP($EG51,Data!$B:$CP,Daily!FV$10,0)/FV$36</f>
        <v>1.2681601226352646E-2</v>
      </c>
      <c r="FW51" s="12">
        <f>VLOOKUP($EG51,Data!$B:$CP,Daily!FW$10,0)/FW$36</f>
        <v>1.2558869701726845E-2</v>
      </c>
      <c r="FX51" s="12">
        <f>VLOOKUP($EG51,Data!$B:$CP,Daily!FX$10,0)/FX$36</f>
        <v>1.1673270810703303E-2</v>
      </c>
      <c r="FY51" s="12">
        <f>VLOOKUP($EG51,Data!$B:$CP,Daily!FY$10,0)/FY$36</f>
        <v>1.0421674821120507E-2</v>
      </c>
      <c r="FZ51" s="12">
        <f>VLOOKUP($EG51,Data!$B:$CP,Daily!FZ$10,0)/FZ$36</f>
        <v>9.144606714173463E-3</v>
      </c>
      <c r="GA51" s="12">
        <f>VLOOKUP($EG51,Data!$B:$CP,Daily!GA$10,0)/GA$36</f>
        <v>1.0952096998608626E-2</v>
      </c>
      <c r="GB51" s="12">
        <f>VLOOKUP($EG51,Data!$B:$CP,Daily!GB$10,0)/GB$36</f>
        <v>1.022571102466749E-2</v>
      </c>
      <c r="GC51" s="12">
        <f>VLOOKUP($EG51,Data!$B:$CP,Daily!GC$10,0)/GC$36</f>
        <v>1.1777535441657579E-2</v>
      </c>
      <c r="GD51" s="12">
        <f>VLOOKUP($EG51,Data!$B:$CP,Daily!GD$10,0)/GD$36</f>
        <v>1.1618003888737124E-2</v>
      </c>
      <c r="GE51" s="12">
        <f>VLOOKUP($EG51,Data!$B:$CP,Daily!GE$10,0)/GE$36</f>
        <v>1.0373349175158799E-2</v>
      </c>
      <c r="GF51" s="12">
        <f>VLOOKUP($EG51,Data!$B:$CP,Daily!GF$10,0)/GF$36</f>
        <v>1.0357718051389648E-2</v>
      </c>
      <c r="GG51" s="12">
        <f>VLOOKUP($EG51,Data!$B:$CP,Daily!GG$10,0)/GG$36</f>
        <v>9.6891290701165422E-3</v>
      </c>
      <c r="GH51" s="12">
        <f>VLOOKUP($EG51,Data!$B:$CP,Daily!GH$10,0)/GH$36</f>
        <v>1.1688417286660976E-2</v>
      </c>
      <c r="GI51" s="12">
        <f>VLOOKUP($EG51,Data!$B:$CP,Daily!GI$10,0)/GI$36</f>
        <v>1.0611333075568158E-2</v>
      </c>
      <c r="GJ51" s="12">
        <f>VLOOKUP($EG51,Data!$B:$CP,Daily!GJ$10,0)/GJ$36</f>
        <v>1.3436356798523027E-2</v>
      </c>
      <c r="GK51" s="12">
        <f>VLOOKUP($EG51,Data!$B:$CP,Daily!GK$10,0)/GK$36</f>
        <v>1.2167050312397237E-2</v>
      </c>
      <c r="GL51" s="12">
        <f>VLOOKUP($EG51,Data!$B:$CP,Daily!GL$10,0)/GL$36</f>
        <v>1.1826053054792963E-2</v>
      </c>
      <c r="GM51" s="12">
        <f>VLOOKUP($EG51,Data!$B:$CP,Daily!GM$10,0)/GM$36</f>
        <v>1.0851432046025039E-2</v>
      </c>
      <c r="GN51" s="12">
        <f>VLOOKUP($EG51,Data!$B:$CP,Daily!GN$10,0)/GN$36</f>
        <v>1.0773368593451835E-2</v>
      </c>
      <c r="GO51" s="12">
        <f>VLOOKUP($EG51,Data!$B:$CP,Daily!GO$10,0)/GO$36</f>
        <v>1.2025820143248741E-2</v>
      </c>
      <c r="GP51" s="12">
        <f>VLOOKUP($EG51,Data!$B:$CP,Daily!GP$10,0)/GP$36</f>
        <v>1.1490599711512603E-2</v>
      </c>
      <c r="GQ51" s="12">
        <f>VLOOKUP($EG51,Data!$B:$CP,Daily!GQ$10,0)/GQ$36</f>
        <v>1.301909219225912E-2</v>
      </c>
      <c r="GR51" s="12">
        <f>VLOOKUP($EG51,Data!$B:$CP,Daily!GR$10,0)/GR$36</f>
        <v>1.3039099312974353E-2</v>
      </c>
      <c r="GS51" s="12">
        <f>VLOOKUP($EG51,Data!$B:$CP,Daily!GS$10,0)/GS$36</f>
        <v>1.1885232718968124E-2</v>
      </c>
      <c r="GT51" s="12">
        <f>VLOOKUP($EG51,Data!$B:$CP,Daily!GT$10,0)/GT$36</f>
        <v>9.5872578298491461E-3</v>
      </c>
      <c r="GU51" s="12">
        <f>VLOOKUP($EG51,Data!$B:$CP,Daily!GU$10,0)/GU$36</f>
        <v>1.0078802401126455E-2</v>
      </c>
      <c r="GV51" s="12">
        <f>VLOOKUP($EG51,Data!$B:$CP,Daily!GV$10,0)/GV$36</f>
        <v>1.2222182455889194E-2</v>
      </c>
      <c r="GW51" s="12">
        <f>VLOOKUP($EG51,Data!$B:$CP,Daily!GW$10,0)/GW$36</f>
        <v>1.126723961910419E-2</v>
      </c>
      <c r="GX51" s="12">
        <f>VLOOKUP($EG51,Data!$B:$CP,Daily!GX$10,0)/GX$36</f>
        <v>1.3000166030217499E-2</v>
      </c>
      <c r="GY51" s="12">
        <f>VLOOKUP($EG51,Data!$B:$CP,Daily!GY$10,0)/GY$36</f>
        <v>1.2303720527442361E-2</v>
      </c>
      <c r="GZ51" s="12">
        <f>VLOOKUP($EG51,Data!$B:$CP,Daily!GZ$10,0)/GZ$36</f>
        <v>1.1215777186423522E-2</v>
      </c>
      <c r="HA51" s="12">
        <f>VLOOKUP($EG51,Data!$B:$CP,Daily!HA$10,0)/HA$36</f>
        <v>1.0775738044541636E-2</v>
      </c>
      <c r="HB51" s="12">
        <f>VLOOKUP($EG51,Data!$B:$CP,Daily!HB$10,0)/HB$36</f>
        <v>9.6893201259476477E-3</v>
      </c>
      <c r="HC51" s="12">
        <f>VLOOKUP($EG51,Data!$B:$CP,Daily!HC$10,0)/HC$36</f>
        <v>1.1484186851899766E-2</v>
      </c>
      <c r="HD51" s="12">
        <f>VLOOKUP($EG51,Data!$B:$CP,Daily!HD$10,0)/HD$36</f>
        <v>1.1833508475350665E-2</v>
      </c>
      <c r="HE51" s="12">
        <f>VLOOKUP($EG51,Data!$B:$CP,Daily!HE$10,0)/HE$36</f>
        <v>1.2765569435579466E-2</v>
      </c>
      <c r="HF51" s="12">
        <f>VLOOKUP($EG51,Data!$B:$CP,Daily!HF$10,0)/HF$36</f>
        <v>1.3237491993452423E-2</v>
      </c>
      <c r="HG51" s="12">
        <f>VLOOKUP($EG51,Data!$B:$CP,Daily!HG$10,0)/HG$36</f>
        <v>1.1852515762146125E-2</v>
      </c>
      <c r="HH51" s="12">
        <f>VLOOKUP($EG51,Data!$B:$CP,Daily!HH$10,0)/HH$36</f>
        <v>1.0527155275540314E-2</v>
      </c>
      <c r="HI51" s="12">
        <f>VLOOKUP($EG51,Data!$B:$CP,Daily!HI$10,0)/HI$36</f>
        <v>9.0098889024539126E-3</v>
      </c>
      <c r="HJ51" s="12">
        <f>VLOOKUP($EG51,Data!$B:$CP,Daily!HJ$10,0)/HJ$36</f>
        <v>1.2091151746942353E-2</v>
      </c>
      <c r="HK51" s="12">
        <f>VLOOKUP($EG51,Data!$B:$CP,Daily!HK$10,0)/HK$36</f>
        <v>1.0679103827042105E-2</v>
      </c>
      <c r="HL51" s="12">
        <f>VLOOKUP($EG51,Data!$B:$CP,Daily!HL$10,0)/HL$36</f>
        <v>1.2752501252786369E-2</v>
      </c>
      <c r="HM51" s="12">
        <f>VLOOKUP($EG51,Data!$B:$CP,Daily!HM$10,0)/HM$36</f>
        <v>1.2334226619940906E-2</v>
      </c>
      <c r="HN51" s="12">
        <f>VLOOKUP($EG51,Data!$B:$CP,Daily!HN$10,0)/HN$36</f>
        <v>1.1824350196817228E-2</v>
      </c>
      <c r="HO51" s="12">
        <f>VLOOKUP($EG51,Data!$B:$CP,Daily!HO$10,0)/HO$36</f>
        <v>1.0955943474646717E-2</v>
      </c>
      <c r="HP51" s="12">
        <f>VLOOKUP($EG51,Data!$B:$CP,Daily!HP$10,0)/HP$36</f>
        <v>9.8923187365398419E-3</v>
      </c>
      <c r="HQ51" s="12">
        <f>VLOOKUP($EG51,Data!$B:$CP,Daily!HQ$10,0)/HQ$36</f>
        <v>1.1576466696985983E-2</v>
      </c>
      <c r="HR51" s="12">
        <f>VLOOKUP($EG51,Data!$B:$CP,Daily!HR$10,0)/HR$36</f>
        <v>1.1361566484517305E-2</v>
      </c>
      <c r="HS51" s="12">
        <f>VLOOKUP($EG51,Data!$B:$CP,Daily!HS$10,0)/HS$36</f>
        <v>1.1063317274604268E-2</v>
      </c>
      <c r="HT51" s="12">
        <f>VLOOKUP($EG51,Data!$B:$CP,Daily!HT$10,0)/HT$36</f>
        <v>1.1028795548255171E-2</v>
      </c>
      <c r="HU51" s="13"/>
      <c r="HV51" s="40">
        <f t="shared" si="262"/>
        <v>1.068566340160285E-2</v>
      </c>
      <c r="HW51" s="40">
        <f t="shared" si="263"/>
        <v>1.2050327839801525E-2</v>
      </c>
      <c r="HX51" s="40">
        <f t="shared" si="315"/>
        <v>1.3646644381986751E-3</v>
      </c>
      <c r="HY51" s="40">
        <f t="shared" si="316"/>
        <v>1.3073826168450531E-2</v>
      </c>
      <c r="HZ51" s="40">
        <f t="shared" si="317"/>
        <v>9.662165072953843E-3</v>
      </c>
      <c r="IA51" s="43"/>
      <c r="IB51" s="12">
        <f t="shared" si="265"/>
        <v>1.022084053469713E-3</v>
      </c>
      <c r="IC51" s="12">
        <f t="shared" si="318"/>
        <v>1.1245556890380591E-2</v>
      </c>
      <c r="ID51" s="12">
        <f t="shared" si="319"/>
        <v>1.1387985925077556E-2</v>
      </c>
      <c r="IE51" s="1"/>
      <c r="IF51" s="7" t="s">
        <v>423</v>
      </c>
      <c r="IG51" s="7" t="s">
        <v>422</v>
      </c>
      <c r="IH51" s="12">
        <f>VLOOKUP($IF51,Data!$B:$CP,Daily!IH$10,0)/IH$36</f>
        <v>1.0505581089954037E-2</v>
      </c>
      <c r="II51" s="12">
        <f>VLOOKUP($IF51,Data!$B:$CP,Daily!II$10,0)/II$36</f>
        <v>9.5932463545663847E-3</v>
      </c>
      <c r="IJ51" s="12">
        <f>VLOOKUP($IF51,Data!$B:$CP,Daily!IJ$10,0)/IJ$36</f>
        <v>1.184635634797176E-2</v>
      </c>
      <c r="IK51" s="12">
        <f>VLOOKUP($IF51,Data!$B:$CP,Daily!IK$10,0)/IK$36</f>
        <v>1.1838790931989925E-2</v>
      </c>
      <c r="IL51" s="12">
        <f>VLOOKUP($IF51,Data!$B:$CP,Daily!IL$10,0)/IL$36</f>
        <v>1.2492345376607471E-2</v>
      </c>
      <c r="IM51" s="12">
        <f>VLOOKUP($IF51,Data!$B:$CP,Daily!IM$10,0)/IM$36</f>
        <v>1.3258565793850687E-2</v>
      </c>
      <c r="IN51" s="12">
        <f>VLOOKUP($IF51,Data!$B:$CP,Daily!IN$10,0)/IN$36</f>
        <v>1.2016767582673497E-2</v>
      </c>
      <c r="IO51" s="12">
        <f>VLOOKUP($IF51,Data!$B:$CP,Daily!IO$10,0)/IO$36</f>
        <v>1.0092163976813045E-2</v>
      </c>
      <c r="IP51" s="12">
        <f>VLOOKUP($IF51,Data!$B:$CP,Daily!IP$10,0)/IP$36</f>
        <v>8.7679391207245959E-3</v>
      </c>
      <c r="IQ51" s="12">
        <f>VLOOKUP($IF51,Data!$B:$CP,Daily!IQ$10,0)/IQ$36</f>
        <v>1.2012578616352201E-2</v>
      </c>
      <c r="IR51" s="12">
        <f>VLOOKUP($IF51,Data!$B:$CP,Daily!IR$10,0)/IR$36</f>
        <v>1.199294532627866E-2</v>
      </c>
      <c r="IS51" s="12">
        <f>VLOOKUP($IF51,Data!$B:$CP,Daily!IS$10,0)/IS$36</f>
        <v>1.2909070320462009E-2</v>
      </c>
      <c r="IT51" s="12">
        <f>VLOOKUP($IF51,Data!$B:$CP,Daily!IT$10,0)/IT$36</f>
        <v>1.2574047166648039E-2</v>
      </c>
      <c r="IU51" s="12">
        <f>VLOOKUP($IF51,Data!$B:$CP,Daily!IU$10,0)/IU$36</f>
        <v>1.060477214746636E-2</v>
      </c>
      <c r="IV51" s="12">
        <f>VLOOKUP($IF51,Data!$B:$CP,Daily!IV$10,0)/IV$36</f>
        <v>9.8551251192152238E-3</v>
      </c>
      <c r="IW51" s="12">
        <f>VLOOKUP($IF51,Data!$B:$CP,Daily!IW$10,0)/IW$36</f>
        <v>9.6498251232564995E-3</v>
      </c>
      <c r="IX51" s="12">
        <f>VLOOKUP($IF51,Data!$B:$CP,Daily!IX$10,0)/IX$36</f>
        <v>1.2393834539163259E-2</v>
      </c>
      <c r="IY51" s="12">
        <f>VLOOKUP($IF51,Data!$B:$CP,Daily!IY$10,0)/IY$36</f>
        <v>1.0195813639432815E-2</v>
      </c>
      <c r="IZ51" s="12">
        <f>VLOOKUP($IF51,Data!$B:$CP,Daily!IZ$10,0)/IZ$36</f>
        <v>1.3060663344217219E-2</v>
      </c>
      <c r="JA51" s="12">
        <f>VLOOKUP($IF51,Data!$B:$CP,Daily!JA$10,0)/JA$36</f>
        <v>1.1268629589240277E-2</v>
      </c>
      <c r="JB51" s="12">
        <f>VLOOKUP($IF51,Data!$B:$CP,Daily!JB$10,0)/JB$36</f>
        <v>1.2318265926513349E-2</v>
      </c>
      <c r="JC51" s="12">
        <f>VLOOKUP($IF51,Data!$B:$CP,Daily!JC$10,0)/JC$36</f>
        <v>1.2625733445096396E-2</v>
      </c>
      <c r="JD51" s="12">
        <f>VLOOKUP($IF51,Data!$B:$CP,Daily!JD$10,0)/JD$36</f>
        <v>1.1589096977563508E-2</v>
      </c>
      <c r="JE51" s="12">
        <f>VLOOKUP($IF51,Data!$B:$CP,Daily!JE$10,0)/JE$36</f>
        <v>1.631575384198768E-2</v>
      </c>
      <c r="JF51" s="12">
        <f>VLOOKUP($IF51,Data!$B:$CP,Daily!JF$10,0)/JF$36</f>
        <v>1.2750851264217924E-2</v>
      </c>
      <c r="JG51" s="12">
        <f>VLOOKUP($IF51,Data!$B:$CP,Daily!JG$10,0)/JG$36</f>
        <v>1.3527575442247659E-2</v>
      </c>
      <c r="JH51" s="12">
        <f>VLOOKUP($IF51,Data!$B:$CP,Daily!JH$10,0)/JH$36</f>
        <v>1.5373311479116034E-2</v>
      </c>
      <c r="JI51" s="12">
        <f>VLOOKUP($IF51,Data!$B:$CP,Daily!JI$10,0)/JI$36</f>
        <v>1.347176500379843E-2</v>
      </c>
      <c r="JJ51" s="12">
        <f>VLOOKUP($IF51,Data!$B:$CP,Daily!JJ$10,0)/JJ$36</f>
        <v>1.2324213756072617E-2</v>
      </c>
      <c r="JK51" s="12">
        <f>VLOOKUP($IF51,Data!$B:$CP,Daily!JK$10,0)/JK$36</f>
        <v>1.0254802740584837E-2</v>
      </c>
      <c r="JL51" s="12">
        <f>VLOOKUP($IF51,Data!$B:$CP,Daily!JL$10,0)/JL$36</f>
        <v>1.276312605855311E-2</v>
      </c>
      <c r="JM51" s="12">
        <f>VLOOKUP($IF51,Data!$B:$CP,Daily!JM$10,0)/JM$36</f>
        <v>1.0905277874868927E-2</v>
      </c>
      <c r="JN51" s="12">
        <f>VLOOKUP($IF51,Data!$B:$CP,Daily!JN$10,0)/JN$36</f>
        <v>1.3563563563563563E-2</v>
      </c>
      <c r="JO51" s="12">
        <f>VLOOKUP($IF51,Data!$B:$CP,Daily!JO$10,0)/JO$36</f>
        <v>1.2616978609625669E-2</v>
      </c>
      <c r="JP51" s="12">
        <f>VLOOKUP($IF51,Data!$B:$CP,Daily!JP$10,0)/JP$36</f>
        <v>1.3125792914999513E-2</v>
      </c>
      <c r="JQ51" s="12">
        <f>VLOOKUP($IF51,Data!$B:$CP,Daily!JQ$10,0)/JQ$36</f>
        <v>1.1853803095159697E-2</v>
      </c>
      <c r="JR51" s="12">
        <f>VLOOKUP($IF51,Data!$B:$CP,Daily!JR$10,0)/JR$36</f>
        <v>1.0981884214622336E-2</v>
      </c>
      <c r="JS51" s="12">
        <f>VLOOKUP($IF51,Data!$B:$CP,Daily!JS$10,0)/JS$36</f>
        <v>1.2111352133044108E-2</v>
      </c>
      <c r="JT51" s="12">
        <f>VLOOKUP($IF51,Data!$B:$CP,Daily!JT$10,0)/JT$36</f>
        <v>1.1748251748251748E-2</v>
      </c>
      <c r="JU51" s="12">
        <f>VLOOKUP($IF51,Data!$B:$CP,Daily!JU$10,0)/JU$36</f>
        <v>1.260528950933616E-2</v>
      </c>
      <c r="JV51" s="12">
        <f>VLOOKUP($IF51,Data!$B:$CP,Daily!JV$10,0)/JV$36</f>
        <v>1.4303482587064677E-2</v>
      </c>
      <c r="JW51" s="12">
        <f>VLOOKUP($IF51,Data!$B:$CP,Daily!JW$10,0)/JW$36</f>
        <v>1.2113990666269487E-2</v>
      </c>
      <c r="JX51" s="12">
        <f>VLOOKUP($IF51,Data!$B:$CP,Daily!JX$10,0)/JX$36</f>
        <v>1.0015230534914847E-2</v>
      </c>
      <c r="JY51" s="12">
        <f>VLOOKUP($IF51,Data!$B:$CP,Daily!JY$10,0)/JY$36</f>
        <v>9.0146098849860114E-3</v>
      </c>
      <c r="JZ51" s="12">
        <f>VLOOKUP($IF51,Data!$B:$CP,Daily!JZ$10,0)/JZ$36</f>
        <v>1.1970236169524426E-2</v>
      </c>
      <c r="KA51" s="12">
        <f>VLOOKUP($IF51,Data!$B:$CP,Daily!KA$10,0)/KA$36</f>
        <v>9.7433460076045628E-3</v>
      </c>
      <c r="KB51" s="12">
        <f>VLOOKUP($IF51,Data!$B:$CP,Daily!KB$10,0)/KB$36</f>
        <v>1.2197928653624856E-2</v>
      </c>
      <c r="KC51" s="12">
        <f>VLOOKUP($IF51,Data!$B:$CP,Daily!KC$10,0)/KC$36</f>
        <v>1.3215140308897106E-2</v>
      </c>
      <c r="KD51" s="12">
        <f>VLOOKUP($IF51,Data!$B:$CP,Daily!KD$10,0)/KD$36</f>
        <v>1.1952596510859061E-2</v>
      </c>
      <c r="KE51" s="12">
        <f>VLOOKUP($IF51,Data!$B:$CP,Daily!KE$10,0)/KE$36</f>
        <v>9.8405157787580591E-3</v>
      </c>
      <c r="KF51" s="12">
        <f>VLOOKUP($IF51,Data!$B:$CP,Daily!KF$10,0)/KF$36</f>
        <v>9.0256780540638112E-3</v>
      </c>
      <c r="KG51" s="12">
        <f>VLOOKUP($IF51,Data!$B:$CP,Daily!KG$10,0)/KG$36</f>
        <v>1.1274704868019632E-2</v>
      </c>
      <c r="KH51" s="12">
        <f>VLOOKUP($IF51,Data!$B:$CP,Daily!KH$10,0)/KH$36</f>
        <v>1.3376717281272595E-2</v>
      </c>
      <c r="KI51" s="12">
        <f>VLOOKUP($IF51,Data!$B:$CP,Daily!KI$10,0)/KI$36</f>
        <v>1.3314447592067988E-2</v>
      </c>
      <c r="KJ51" s="12">
        <f>VLOOKUP($IF51,Data!$B:$CP,Daily!KJ$10,0)/KJ$36</f>
        <v>1.1864406779661017E-2</v>
      </c>
      <c r="KK51" s="12">
        <f>VLOOKUP($IF51,Data!$B:$CP,Daily!KK$10,0)/KK$36</f>
        <v>1.1871052058375083E-2</v>
      </c>
      <c r="KL51" s="12">
        <f>VLOOKUP($IF51,Data!$B:$CP,Daily!KL$10,0)/KL$36</f>
        <v>1.2071287949435293E-2</v>
      </c>
      <c r="KM51" s="12">
        <f>VLOOKUP($IF51,Data!$B:$CP,Daily!KM$10,0)/KM$36</f>
        <v>1.1896431070678797E-2</v>
      </c>
      <c r="KN51" s="12">
        <f>VLOOKUP($IF51,Data!$B:$CP,Daily!KN$10,0)/KN$36</f>
        <v>1.3327601031814273E-2</v>
      </c>
      <c r="KO51" s="12">
        <f>VLOOKUP($IF51,Data!$B:$CP,Daily!KO$10,0)/KO$36</f>
        <v>1.4795545077635964E-2</v>
      </c>
      <c r="KP51" s="12">
        <f>VLOOKUP($IF51,Data!$B:$CP,Daily!KP$10,0)/KP$36</f>
        <v>1.4157094070164545E-2</v>
      </c>
      <c r="KQ51" s="12">
        <f>VLOOKUP($IF51,Data!$B:$CP,Daily!KQ$10,0)/KQ$36</f>
        <v>1.3973013493253373E-2</v>
      </c>
      <c r="KR51" s="12">
        <f>VLOOKUP($IF51,Data!$B:$CP,Daily!KR$10,0)/KR$36</f>
        <v>1.2861388813834099E-2</v>
      </c>
      <c r="KS51" s="12">
        <f>VLOOKUP($IF51,Data!$B:$CP,Daily!KS$10,0)/KS$36</f>
        <v>1.2362430272878033E-2</v>
      </c>
      <c r="KT51" s="12">
        <f>VLOOKUP($IF51,Data!$B:$CP,Daily!KT$10,0)/KT$36</f>
        <v>1.1248295712770792E-2</v>
      </c>
      <c r="KU51" s="12">
        <f>VLOOKUP($IF51,Data!$B:$CP,Daily!KU$10,0)/KU$36</f>
        <v>1.252479455936526E-2</v>
      </c>
      <c r="KV51" s="12">
        <f>VLOOKUP($IF51,Data!$B:$CP,Daily!KV$10,0)/KV$36</f>
        <v>1.2630422844590884E-2</v>
      </c>
      <c r="KW51" s="12">
        <f>VLOOKUP($IF51,Data!$B:$CP,Daily!KW$10,0)/KW$36</f>
        <v>1.3718331673857727E-2</v>
      </c>
      <c r="KX51" s="12">
        <f>VLOOKUP($IF51,Data!$B:$CP,Daily!KX$10,0)/KX$36</f>
        <v>1.3276021546330051E-2</v>
      </c>
      <c r="KY51" s="12">
        <f>VLOOKUP($IF51,Data!$B:$CP,Daily!KY$10,0)/KY$36</f>
        <v>1.2048835101562084E-2</v>
      </c>
      <c r="KZ51" s="12">
        <f>VLOOKUP($IF51,Data!$B:$CP,Daily!KZ$10,0)/KZ$36</f>
        <v>1.1475409836065573E-2</v>
      </c>
      <c r="LA51" s="12">
        <f>VLOOKUP($IF51,Data!$B:$CP,Daily!LA$10,0)/LA$36</f>
        <v>1.0756989820865004E-2</v>
      </c>
      <c r="LB51" s="12">
        <f>VLOOKUP($IF51,Data!$B:$CP,Daily!LB$10,0)/LB$36</f>
        <v>1.2992831541218637E-2</v>
      </c>
      <c r="LC51" s="12">
        <f>VLOOKUP($IF51,Data!$B:$CP,Daily!LC$10,0)/LC$36</f>
        <v>1.4130270515339277E-2</v>
      </c>
      <c r="LD51" s="12">
        <f>VLOOKUP($IF51,Data!$B:$CP,Daily!LD$10,0)/LD$36</f>
        <v>1.363296812749004E-2</v>
      </c>
      <c r="LE51" s="12">
        <f>VLOOKUP($IF51,Data!$B:$CP,Daily!LE$10,0)/LE$36</f>
        <v>1.4581026208933185E-2</v>
      </c>
      <c r="LF51" s="12">
        <f>VLOOKUP($IF51,Data!$B:$CP,Daily!LF$10,0)/LF$36</f>
        <v>1.1220918262301833E-2</v>
      </c>
      <c r="LG51" s="12">
        <f>VLOOKUP($IF51,Data!$B:$CP,Daily!LG$10,0)/LG$36</f>
        <v>1.0772073736872943E-2</v>
      </c>
      <c r="LH51" s="12">
        <f>VLOOKUP($IF51,Data!$B:$CP,Daily!LH$10,0)/LH$36</f>
        <v>8.8011031797534077E-3</v>
      </c>
      <c r="LI51" s="12">
        <f>VLOOKUP($IF51,Data!$B:$CP,Daily!LI$10,0)/LI$36</f>
        <v>1.2415933781686497E-2</v>
      </c>
      <c r="LJ51" s="12">
        <f>VLOOKUP($IF51,Data!$B:$CP,Daily!LJ$10,0)/LJ$36</f>
        <v>1.2128694894327838E-2</v>
      </c>
      <c r="LK51" s="12">
        <f>VLOOKUP($IF51,Data!$B:$CP,Daily!LK$10,0)/LK$36</f>
        <v>1.2166756128108785E-2</v>
      </c>
      <c r="LL51" s="12">
        <f>VLOOKUP($IF51,Data!$B:$CP,Daily!LL$10,0)/LL$36</f>
        <v>1.4724938155259748E-2</v>
      </c>
      <c r="LM51" s="12">
        <f>VLOOKUP($IF51,Data!$B:$CP,Daily!LM$10,0)/LM$36</f>
        <v>1.1137222846633288E-2</v>
      </c>
      <c r="LN51" s="12">
        <f>VLOOKUP($IF51,Data!$B:$CP,Daily!LN$10,0)/LN$36</f>
        <v>1.0537297861241524E-2</v>
      </c>
      <c r="LO51" s="12">
        <f>VLOOKUP($IF51,Data!$B:$CP,Daily!LO$10,0)/LO$36</f>
        <v>1.0635848795985081E-2</v>
      </c>
      <c r="LP51" s="12">
        <f>VLOOKUP($IF51,Data!$B:$CP,Daily!LP$10,0)/LP$36</f>
        <v>1.1623246492985972E-2</v>
      </c>
      <c r="LQ51" s="12">
        <f>VLOOKUP($IF51,Data!$B:$CP,Daily!LQ$10,0)/LQ$36</f>
        <v>1.2783221065523577E-2</v>
      </c>
      <c r="LR51" s="12">
        <f>VLOOKUP($IF51,Data!$B:$CP,Daily!LR$10,0)/LR$36</f>
        <v>1.2350810521940501E-2</v>
      </c>
      <c r="LS51" s="12">
        <f>VLOOKUP($IF51,Data!$B:$CP,Daily!LS$10,0)/LS$36</f>
        <v>1.1091954022988506E-2</v>
      </c>
      <c r="LU51" s="40">
        <f t="shared" si="266"/>
        <v>1.1220918262301833E-2</v>
      </c>
      <c r="LV51" s="40">
        <f t="shared" si="267"/>
        <v>1.2992831541218637E-2</v>
      </c>
      <c r="LW51" s="40">
        <f t="shared" si="320"/>
        <v>1.7719132789168045E-3</v>
      </c>
      <c r="LX51" s="40">
        <f t="shared" si="321"/>
        <v>1.432176650040624E-2</v>
      </c>
      <c r="LY51" s="40">
        <f t="shared" si="322"/>
        <v>9.8919833031142299E-3</v>
      </c>
      <c r="LZ51" s="45"/>
      <c r="MA51" s="12">
        <f t="shared" si="283"/>
        <v>1.3944417044088532E-3</v>
      </c>
      <c r="MB51" s="12">
        <f t="shared" si="324"/>
        <v>1.1854540697864548E-2</v>
      </c>
      <c r="MC51" s="12">
        <f t="shared" si="325"/>
        <v>1.2172188600540226E-2</v>
      </c>
      <c r="MD51" s="1"/>
    </row>
    <row r="52" spans="4:342" x14ac:dyDescent="0.35">
      <c r="D52" s="89" t="s">
        <v>424</v>
      </c>
      <c r="E52" s="87" t="str">
        <f>VLOOKUP($D52,'Metric Nature'!$C:$D,2,0)&amp;IF(($F52&lt;(EA52)),"Below",IF(($F52&gt;(DZ52)),"Above","Within"))</f>
        <v>PositiveWithin</v>
      </c>
      <c r="F52" s="48">
        <f t="shared" ref="F52:F53" si="402">DU52</f>
        <v>1.8037424411512808E-3</v>
      </c>
      <c r="G52" s="77">
        <f t="shared" ref="G52:G53" si="403">ED52</f>
        <v>1.710925781940608E-3</v>
      </c>
      <c r="H52" s="48">
        <f t="shared" ref="H52:H53" si="404">IFERROR(((F52-G52)/G52),0)</f>
        <v>5.4249377845832641E-2</v>
      </c>
      <c r="I52" s="74">
        <f t="shared" ref="I52:I53" si="405">EE52</f>
        <v>1.7758295556849727E-3</v>
      </c>
      <c r="J52" s="48">
        <f t="shared" ref="J52:J53" si="406">IFERROR(((F52-I52)/I52),0)</f>
        <v>1.5718223281592766E-2</v>
      </c>
      <c r="K52" s="48">
        <f t="shared" ref="K52:K53" si="407">EC52</f>
        <v>2.6689144870221655E-4</v>
      </c>
      <c r="L52" s="50"/>
      <c r="M52" s="53" t="str">
        <f>VLOOKUP($D52,'Metric Nature'!$C:$D,2,0)&amp;IF(($N52&lt;(HZ52)),"Below",IF(($N52&gt;(HY52)),"Above","Within"))</f>
        <v>PositiveWithin</v>
      </c>
      <c r="N52" s="48">
        <f t="shared" ref="N52:N53" si="408">HT52</f>
        <v>1.8940028829070429E-3</v>
      </c>
      <c r="O52" s="49">
        <f t="shared" ref="O52:O53" si="409">IC52</f>
        <v>1.6571095946397831E-3</v>
      </c>
      <c r="P52" s="55">
        <f t="shared" ref="P52:P53" si="410">IFERROR(((N52-O52)/O52),0)</f>
        <v>0.1429557158039115</v>
      </c>
      <c r="Q52" s="49">
        <f t="shared" ref="Q52:Q53" si="411">ID52</f>
        <v>1.7585024485003834E-3</v>
      </c>
      <c r="R52" s="48">
        <f t="shared" ref="R52:R53" si="412">IFERROR(((N52-Q52)/Q52),0)</f>
        <v>7.7054447391990633E-2</v>
      </c>
      <c r="S52" s="48">
        <f t="shared" ref="S52:S53" si="413">IB52/S$36</f>
        <v>2.9554542306708048E-8</v>
      </c>
      <c r="T52" s="50"/>
      <c r="U52" s="53" t="str">
        <f>VLOOKUP($D52,'Metric Nature'!$C:$D,2,0)&amp;IF(($V52&lt;(LY52)),"Below",IF(($V52&gt;(LX52)),"Above","Within"))</f>
        <v>PositiveWithin</v>
      </c>
      <c r="V52" s="48">
        <f t="shared" ref="V52:V53" si="414">LS52</f>
        <v>1.4942528735632185E-3</v>
      </c>
      <c r="W52" s="49">
        <f t="shared" ref="W52:W53" si="415">MB52</f>
        <v>1.8885509663494554E-3</v>
      </c>
      <c r="X52" s="48">
        <f t="shared" ref="X52:X53" si="416">IFERROR(((V52-W52)/W52),0)</f>
        <v>-0.20878340050753838</v>
      </c>
      <c r="Y52" s="49">
        <f t="shared" ref="Y52:Y53" si="417">MC52</f>
        <v>1.8330465042948375E-3</v>
      </c>
      <c r="Z52" s="48">
        <f t="shared" ref="Z52:Z53" si="418">IFERROR(((V52-Y52)/Y52),0)</f>
        <v>-0.18482544220117919</v>
      </c>
      <c r="AA52" s="48">
        <f t="shared" ref="AA52:AA53" si="419">MA52/AA$36</f>
        <v>1.1504668166555343E-7</v>
      </c>
      <c r="AB52" s="50"/>
      <c r="AC52" s="46" t="s">
        <v>425</v>
      </c>
      <c r="AD52" s="1"/>
      <c r="AE52" s="1"/>
      <c r="AF52" s="1"/>
      <c r="AG52" s="1"/>
      <c r="AH52" s="1"/>
      <c r="AI52" s="7" t="s">
        <v>424</v>
      </c>
      <c r="AJ52" s="12">
        <f>(VLOOKUP($EG52,Data!$B:$CP,Daily!EI$10,0)+VLOOKUP($IF52,Data!$B:$CP,Daily!IH$10,0))/AJ$36</f>
        <v>1.9234075474941976E-3</v>
      </c>
      <c r="AK52" s="12">
        <f>(VLOOKUP($EG52,Data!$B:$CP,Daily!EJ$10,0)+VLOOKUP($IF52,Data!$B:$CP,Daily!II$10,0))/AK$36</f>
        <v>1.8557528337847327E-3</v>
      </c>
      <c r="AL52" s="12">
        <f>(VLOOKUP($EG52,Data!$B:$CP,Daily!EK$10,0)+VLOOKUP($IF52,Data!$B:$CP,Daily!IJ$10,0))/AL$36</f>
        <v>2.3148801626062163E-3</v>
      </c>
      <c r="AM52" s="12">
        <f>(VLOOKUP($EG52,Data!$B:$CP,Daily!EL$10,0)+VLOOKUP($IF52,Data!$B:$CP,Daily!IK$10,0))/AM$36</f>
        <v>2.0299082890355745E-3</v>
      </c>
      <c r="AN52" s="12">
        <f>(VLOOKUP($EG52,Data!$B:$CP,Daily!EM$10,0)+VLOOKUP($IF52,Data!$B:$CP,Daily!IL$10,0))/AN$36</f>
        <v>2.1899769699196066E-3</v>
      </c>
      <c r="AO52" s="12">
        <f>(VLOOKUP($EG52,Data!$B:$CP,Daily!EN$10,0)+VLOOKUP($IF52,Data!$B:$CP,Daily!IM$10,0))/AO$36</f>
        <v>2.3027823423544271E-3</v>
      </c>
      <c r="AP52" s="12">
        <f>(VLOOKUP($EG52,Data!$B:$CP,Daily!EO$10,0)+VLOOKUP($IF52,Data!$B:$CP,Daily!IN$10,0))/AP$36</f>
        <v>2.0147018785733732E-3</v>
      </c>
      <c r="AQ52" s="12">
        <f>(VLOOKUP($EG52,Data!$B:$CP,Daily!EP$10,0)+VLOOKUP($IF52,Data!$B:$CP,Daily!IO$10,0))/AQ$36</f>
        <v>1.7673163010652451E-3</v>
      </c>
      <c r="AR52" s="12">
        <f>(VLOOKUP($EG52,Data!$B:$CP,Daily!EQ$10,0)+VLOOKUP($IF52,Data!$B:$CP,Daily!IP$10,0))/AR$36</f>
        <v>1.5468581268423664E-3</v>
      </c>
      <c r="AS52" s="12">
        <f>(VLOOKUP($EG52,Data!$B:$CP,Daily!ER$10,0)+VLOOKUP($IF52,Data!$B:$CP,Daily!IQ$10,0))/AS$36</f>
        <v>2.0807137297167836E-3</v>
      </c>
      <c r="AT52" s="12">
        <f>(VLOOKUP($EG52,Data!$B:$CP,Daily!ES$10,0)+VLOOKUP($IF52,Data!$B:$CP,Daily!IR$10,0))/AT$36</f>
        <v>1.8483988650182409E-3</v>
      </c>
      <c r="AU52" s="12">
        <f>(VLOOKUP($EG52,Data!$B:$CP,Daily!ET$10,0)+VLOOKUP($IF52,Data!$B:$CP,Daily!IS$10,0))/AU$36</f>
        <v>2.2438005338697824E-3</v>
      </c>
      <c r="AV52" s="12">
        <f>(VLOOKUP($EG52,Data!$B:$CP,Daily!EU$10,0)+VLOOKUP($IF52,Data!$B:$CP,Daily!IT$10,0))/AV$36</f>
        <v>2.0893582867262048E-3</v>
      </c>
      <c r="AW52" s="12">
        <f>(VLOOKUP($EG52,Data!$B:$CP,Daily!EV$10,0)+VLOOKUP($IF52,Data!$B:$CP,Daily!IU$10,0))/AW$36</f>
        <v>1.8190819392795055E-3</v>
      </c>
      <c r="AX52" s="12">
        <f>(VLOOKUP($EG52,Data!$B:$CP,Daily!EW$10,0)+VLOOKUP($IF52,Data!$B:$CP,Daily!IV$10,0))/AX$36</f>
        <v>1.5015321756894791E-3</v>
      </c>
      <c r="AY52" s="12">
        <f>(VLOOKUP($EG52,Data!$B:$CP,Daily!EX$10,0)+VLOOKUP($IF52,Data!$B:$CP,Daily!IW$10,0))/AY$36</f>
        <v>1.5191500550204987E-3</v>
      </c>
      <c r="AZ52" s="12">
        <f>(VLOOKUP($EG52,Data!$B:$CP,Daily!EY$10,0)+VLOOKUP($IF52,Data!$B:$CP,Daily!IX$10,0))/AZ$36</f>
        <v>2.0660248802145151E-3</v>
      </c>
      <c r="BA52" s="12">
        <f>(VLOOKUP($EG52,Data!$B:$CP,Daily!EZ$10,0)+VLOOKUP($IF52,Data!$B:$CP,Daily!IY$10,0))/BA$36</f>
        <v>1.9669738741453975E-3</v>
      </c>
      <c r="BB52" s="12">
        <f>(VLOOKUP($EG52,Data!$B:$CP,Daily!FA$10,0)+VLOOKUP($IF52,Data!$B:$CP,Daily!IZ$10,0))/BB$36</f>
        <v>2.1074003161100476E-3</v>
      </c>
      <c r="BC52" s="12">
        <f>(VLOOKUP($EG52,Data!$B:$CP,Daily!FB$10,0)+VLOOKUP($IF52,Data!$B:$CP,Daily!JA$10,0))/BC$36</f>
        <v>1.8637934318286942E-3</v>
      </c>
      <c r="BD52" s="12">
        <f>(VLOOKUP($EG52,Data!$B:$CP,Daily!FC$10,0)+VLOOKUP($IF52,Data!$B:$CP,Daily!JB$10,0))/BD$36</f>
        <v>1.6662641873943492E-3</v>
      </c>
      <c r="BE52" s="12">
        <f>(VLOOKUP($EG52,Data!$B:$CP,Daily!FD$10,0)+VLOOKUP($IF52,Data!$B:$CP,Daily!JC$10,0))/BE$36</f>
        <v>1.7227353208594536E-3</v>
      </c>
      <c r="BF52" s="12">
        <f>(VLOOKUP($EG52,Data!$B:$CP,Daily!FE$10,0)+VLOOKUP($IF52,Data!$B:$CP,Daily!JD$10,0))/BF$36</f>
        <v>1.5537101526922046E-3</v>
      </c>
      <c r="BG52" s="12">
        <f>(VLOOKUP($EG52,Data!$B:$CP,Daily!FF$10,0)+VLOOKUP($IF52,Data!$B:$CP,Daily!JE$10,0))/BG$36</f>
        <v>2.1292251812189814E-3</v>
      </c>
      <c r="BH52" s="12">
        <f>(VLOOKUP($EG52,Data!$B:$CP,Daily!FG$10,0)+VLOOKUP($IF52,Data!$B:$CP,Daily!JF$10,0))/BH$36</f>
        <v>2.091946828312112E-3</v>
      </c>
      <c r="BI52" s="12">
        <f>(VLOOKUP($EG52,Data!$B:$CP,Daily!FH$10,0)+VLOOKUP($IF52,Data!$B:$CP,Daily!JG$10,0))/BI$36</f>
        <v>2.0961261975464573E-3</v>
      </c>
      <c r="BJ52" s="12">
        <f>(VLOOKUP($EG52,Data!$B:$CP,Daily!FI$10,0)+VLOOKUP($IF52,Data!$B:$CP,Daily!JH$10,0))/BJ$36</f>
        <v>1.9794240758485046E-3</v>
      </c>
      <c r="BK52" s="12">
        <f>(VLOOKUP($EG52,Data!$B:$CP,Daily!FJ$10,0)+VLOOKUP($IF52,Data!$B:$CP,Daily!JI$10,0))/BK$36</f>
        <v>2.1266096437635115E-3</v>
      </c>
      <c r="BL52" s="12">
        <f>(VLOOKUP($EG52,Data!$B:$CP,Daily!FK$10,0)+VLOOKUP($IF52,Data!$B:$CP,Daily!JJ$10,0))/BL$36</f>
        <v>1.6694886155084836E-3</v>
      </c>
      <c r="BM52" s="12">
        <f>(VLOOKUP($EG52,Data!$B:$CP,Daily!FL$10,0)+VLOOKUP($IF52,Data!$B:$CP,Daily!JK$10,0))/BM$36</f>
        <v>1.5735315430961303E-3</v>
      </c>
      <c r="BN52" s="12">
        <f>(VLOOKUP($EG52,Data!$B:$CP,Daily!FM$10,0)+VLOOKUP($IF52,Data!$B:$CP,Daily!JL$10,0))/BN$36</f>
        <v>2.3292995561926288E-3</v>
      </c>
      <c r="BO52" s="12">
        <f>(VLOOKUP($EG52,Data!$B:$CP,Daily!FN$10,0)+VLOOKUP($IF52,Data!$B:$CP,Daily!JM$10,0))/BO$36</f>
        <v>2.0094822443404818E-3</v>
      </c>
      <c r="BP52" s="12">
        <f>(VLOOKUP($EG52,Data!$B:$CP,Daily!FO$10,0)+VLOOKUP($IF52,Data!$B:$CP,Daily!JN$10,0))/BP$36</f>
        <v>2.2754786351611889E-3</v>
      </c>
      <c r="BQ52" s="12">
        <f>(VLOOKUP($EG52,Data!$B:$CP,Daily!FP$10,0)+VLOOKUP($IF52,Data!$B:$CP,Daily!JO$10,0))/BQ$36</f>
        <v>2.0969129880020971E-3</v>
      </c>
      <c r="BR52" s="12">
        <f>(VLOOKUP($EG52,Data!$B:$CP,Daily!FQ$10,0)+VLOOKUP($IF52,Data!$B:$CP,Daily!JP$10,0))/BR$36</f>
        <v>1.8684518214539536E-3</v>
      </c>
      <c r="BS52" s="12">
        <f>(VLOOKUP($EG52,Data!$B:$CP,Daily!FR$10,0)+VLOOKUP($IF52,Data!$B:$CP,Daily!JQ$10,0))/BS$36</f>
        <v>1.6543272912943579E-3</v>
      </c>
      <c r="BT52" s="12">
        <f>(VLOOKUP($EG52,Data!$B:$CP,Daily!FS$10,0)+VLOOKUP($IF52,Data!$B:$CP,Daily!JR$10,0))/BT$36</f>
        <v>1.5471035936413004E-3</v>
      </c>
      <c r="BU52" s="12">
        <f>(VLOOKUP($EG52,Data!$B:$CP,Daily!FT$10,0)+VLOOKUP($IF52,Data!$B:$CP,Daily!JS$10,0))/BU$36</f>
        <v>1.9361778415202581E-3</v>
      </c>
      <c r="BV52" s="12">
        <f>(VLOOKUP($EG52,Data!$B:$CP,Daily!FU$10,0)+VLOOKUP($IF52,Data!$B:$CP,Daily!JT$10,0))/BV$36</f>
        <v>1.5407570793733174E-3</v>
      </c>
      <c r="BW52" s="12">
        <f>(VLOOKUP($EG52,Data!$B:$CP,Daily!FV$10,0)+VLOOKUP($IF52,Data!$B:$CP,Daily!JU$10,0))/BW$36</f>
        <v>2.0434776763507789E-3</v>
      </c>
      <c r="BX52" s="12">
        <f>(VLOOKUP($EG52,Data!$B:$CP,Daily!FW$10,0)+VLOOKUP($IF52,Data!$B:$CP,Daily!JV$10,0))/BX$36</f>
        <v>1.7433020500183505E-3</v>
      </c>
      <c r="BY52" s="12">
        <f>(VLOOKUP($EG52,Data!$B:$CP,Daily!FX$10,0)+VLOOKUP($IF52,Data!$B:$CP,Daily!JW$10,0))/BY$36</f>
        <v>1.5554645927138764E-3</v>
      </c>
      <c r="BZ52" s="12">
        <f>(VLOOKUP($EG52,Data!$B:$CP,Daily!FY$10,0)+VLOOKUP($IF52,Data!$B:$CP,Daily!JX$10,0))/BZ$36</f>
        <v>1.1906694809763489E-3</v>
      </c>
      <c r="CA52" s="12">
        <f>(VLOOKUP($EG52,Data!$B:$CP,Daily!FZ$10,0)+VLOOKUP($IF52,Data!$B:$CP,Daily!JY$10,0))/CA$36</f>
        <v>1.4221502496548431E-3</v>
      </c>
      <c r="CB52" s="12">
        <f>(VLOOKUP($EG52,Data!$B:$CP,Daily!GA$10,0)+VLOOKUP($IF52,Data!$B:$CP,Daily!JZ$10,0))/CB$36</f>
        <v>1.7486504979852505E-3</v>
      </c>
      <c r="CC52" s="12">
        <f>(VLOOKUP($EG52,Data!$B:$CP,Daily!GB$10,0)+VLOOKUP($IF52,Data!$B:$CP,Daily!KA$10,0))/CC$36</f>
        <v>1.6020160201602016E-3</v>
      </c>
      <c r="CD52" s="12">
        <f>(VLOOKUP($EG52,Data!$B:$CP,Daily!GC$10,0)+VLOOKUP($IF52,Data!$B:$CP,Daily!KB$10,0))/CD$36</f>
        <v>1.84451516529194E-3</v>
      </c>
      <c r="CE52" s="12">
        <f>(VLOOKUP($EG52,Data!$B:$CP,Daily!GD$10,0)+VLOOKUP($IF52,Data!$B:$CP,Daily!KC$10,0))/CE$36</f>
        <v>1.8481995559359455E-3</v>
      </c>
      <c r="CF52" s="12">
        <f>(VLOOKUP($EG52,Data!$B:$CP,Daily!GE$10,0)+VLOOKUP($IF52,Data!$B:$CP,Daily!KD$10,0))/CF$36</f>
        <v>1.5355761340991678E-3</v>
      </c>
      <c r="CG52" s="12">
        <f>(VLOOKUP($EG52,Data!$B:$CP,Daily!GF$10,0)+VLOOKUP($IF52,Data!$B:$CP,Daily!KE$10,0))/CG$36</f>
        <v>1.6080083344657335E-3</v>
      </c>
      <c r="CH52" s="12">
        <f>(VLOOKUP($EG52,Data!$B:$CP,Daily!GG$10,0)+VLOOKUP($IF52,Data!$B:$CP,Daily!KF$10,0))/CH$36</f>
        <v>1.4145457212611462E-3</v>
      </c>
      <c r="CI52" s="12">
        <f>(VLOOKUP($EG52,Data!$B:$CP,Daily!GH$10,0)+VLOOKUP($IF52,Data!$B:$CP,Daily!KG$10,0))/CI$36</f>
        <v>1.7425939756036844E-3</v>
      </c>
      <c r="CJ52" s="12">
        <f>(VLOOKUP($EG52,Data!$B:$CP,Daily!GI$10,0)+VLOOKUP($IF52,Data!$B:$CP,Daily!KH$10,0))/CJ$36</f>
        <v>1.7388712241653418E-3</v>
      </c>
      <c r="CK52" s="12">
        <f>(VLOOKUP($EG52,Data!$B:$CP,Daily!GJ$10,0)+VLOOKUP($IF52,Data!$B:$CP,Daily!KI$10,0))/CK$36</f>
        <v>1.8122603351368389E-3</v>
      </c>
      <c r="CL52" s="12">
        <f>(VLOOKUP($EG52,Data!$B:$CP,Daily!GK$10,0)+VLOOKUP($IF52,Data!$B:$CP,Daily!KJ$10,0))/CL$36</f>
        <v>1.8960940462646946E-3</v>
      </c>
      <c r="CM52" s="12">
        <f>(VLOOKUP($EG52,Data!$B:$CP,Daily!GL$10,0)+VLOOKUP($IF52,Data!$B:$CP,Daily!KK$10,0))/CM$36</f>
        <v>1.7892221262965605E-3</v>
      </c>
      <c r="CN52" s="12">
        <f>(VLOOKUP($EG52,Data!$B:$CP,Daily!GM$10,0)+VLOOKUP($IF52,Data!$B:$CP,Daily!KL$10,0))/CN$36</f>
        <v>1.6658477247396364E-3</v>
      </c>
      <c r="CO52" s="12">
        <f>(VLOOKUP($EG52,Data!$B:$CP,Daily!GN$10,0)+VLOOKUP($IF52,Data!$B:$CP,Daily!KM$10,0))/CO$36</f>
        <v>1.7098164257905012E-3</v>
      </c>
      <c r="CP52" s="12">
        <f>(VLOOKUP($EG52,Data!$B:$CP,Daily!GO$10,0)+VLOOKUP($IF52,Data!$B:$CP,Daily!KN$10,0))/CP$36</f>
        <v>1.976618461954318E-3</v>
      </c>
      <c r="CQ52" s="12">
        <f>(VLOOKUP($EG52,Data!$B:$CP,Daily!GP$10,0)+VLOOKUP($IF52,Data!$B:$CP,Daily!KO$10,0))/CQ$36</f>
        <v>2.0863093000526274E-3</v>
      </c>
      <c r="CR52" s="12">
        <f>(VLOOKUP($EG52,Data!$B:$CP,Daily!GQ$10,0)+VLOOKUP($IF52,Data!$B:$CP,Daily!KP$10,0))/CR$36</f>
        <v>2.2730846759782125E-3</v>
      </c>
      <c r="CS52" s="12">
        <f>(VLOOKUP($EG52,Data!$B:$CP,Daily!GR$10,0)+VLOOKUP($IF52,Data!$B:$CP,Daily!KQ$10,0))/CS$36</f>
        <v>2.1721986247353929E-3</v>
      </c>
      <c r="CT52" s="12">
        <f>(VLOOKUP($EG52,Data!$B:$CP,Daily!GS$10,0)+VLOOKUP($IF52,Data!$B:$CP,Daily!KR$10,0))/CT$36</f>
        <v>1.7227916661502424E-3</v>
      </c>
      <c r="CU52" s="12">
        <f>(VLOOKUP($EG52,Data!$B:$CP,Daily!GT$10,0)+VLOOKUP($IF52,Data!$B:$CP,Daily!KS$10,0))/CU$36</f>
        <v>1.9954456886635209E-3</v>
      </c>
      <c r="CV52" s="12">
        <f>(VLOOKUP($EG52,Data!$B:$CP,Daily!GU$10,0)+VLOOKUP($IF52,Data!$B:$CP,Daily!KT$10,0))/CV$36</f>
        <v>1.574055101242479E-3</v>
      </c>
      <c r="CW52" s="12">
        <f>(VLOOKUP($EG52,Data!$B:$CP,Daily!GV$10,0)+VLOOKUP($IF52,Data!$B:$CP,Daily!KU$10,0))/CW$36</f>
        <v>2.0672678063840492E-3</v>
      </c>
      <c r="CX52" s="12">
        <f>(VLOOKUP($EG52,Data!$B:$CP,Daily!GW$10,0)+VLOOKUP($IF52,Data!$B:$CP,Daily!KV$10,0))/CX$36</f>
        <v>1.8359853121175031E-3</v>
      </c>
      <c r="CY52" s="12">
        <f>(VLOOKUP($EG52,Data!$B:$CP,Daily!GX$10,0)+VLOOKUP($IF52,Data!$B:$CP,Daily!KW$10,0))/CY$36</f>
        <v>2.3113858098789395E-3</v>
      </c>
      <c r="CZ52" s="12">
        <f>(VLOOKUP($EG52,Data!$B:$CP,Daily!GY$10,0)+VLOOKUP($IF52,Data!$B:$CP,Daily!KX$10,0))/CZ$36</f>
        <v>1.7466700175923599E-3</v>
      </c>
      <c r="DA52" s="12">
        <f>(VLOOKUP($EG52,Data!$B:$CP,Daily!GZ$10,0)+VLOOKUP($IF52,Data!$B:$CP,Daily!KY$10,0))/DA$36</f>
        <v>1.8622672165979253E-3</v>
      </c>
      <c r="DB52" s="12">
        <f>(VLOOKUP($EG52,Data!$B:$CP,Daily!HA$10,0)+VLOOKUP($IF52,Data!$B:$CP,Daily!KZ$10,0))/DB$36</f>
        <v>1.5848907085782209E-3</v>
      </c>
      <c r="DC52" s="12">
        <f>(VLOOKUP($EG52,Data!$B:$CP,Daily!HB$10,0)+VLOOKUP($IF52,Data!$B:$CP,Daily!LA$10,0))/DC$36</f>
        <v>1.2746642347869343E-3</v>
      </c>
      <c r="DD52" s="12">
        <f>(VLOOKUP($EG52,Data!$B:$CP,Daily!HC$10,0)+VLOOKUP($IF52,Data!$B:$CP,Daily!LB$10,0))/DD$36</f>
        <v>1.9433100034918851E-3</v>
      </c>
      <c r="DE52" s="12">
        <f>(VLOOKUP($EG52,Data!$B:$CP,Daily!HD$10,0)+VLOOKUP($IF52,Data!$B:$CP,Daily!LC$10,0))/DE$36</f>
        <v>1.7716811675554309E-3</v>
      </c>
      <c r="DF52" s="12">
        <f>(VLOOKUP($EG52,Data!$B:$CP,Daily!HE$10,0)+VLOOKUP($IF52,Data!$B:$CP,Daily!LD$10,0))/DF$36</f>
        <v>2.0874765511502279E-3</v>
      </c>
      <c r="DG52" s="12">
        <f>(VLOOKUP($EG52,Data!$B:$CP,Daily!HF$10,0)+VLOOKUP($IF52,Data!$B:$CP,Daily!LE$10,0))/DG$36</f>
        <v>2.1253691793866793E-3</v>
      </c>
      <c r="DH52" s="12">
        <f>(VLOOKUP($EG52,Data!$B:$CP,Daily!HG$10,0)+VLOOKUP($IF52,Data!$B:$CP,Daily!LF$10,0))/DH$36</f>
        <v>1.5806988352745424E-3</v>
      </c>
      <c r="DI52" s="12">
        <f>(VLOOKUP($EG52,Data!$B:$CP,Daily!HH$10,0)+VLOOKUP($IF52,Data!$B:$CP,Daily!LG$10,0))/DI$36</f>
        <v>1.5191796429927839E-3</v>
      </c>
      <c r="DJ52" s="12">
        <f>(VLOOKUP($EG52,Data!$B:$CP,Daily!HI$10,0)+VLOOKUP($IF52,Data!$B:$CP,Daily!LH$10,0))/DJ$36</f>
        <v>1.1823658577782782E-3</v>
      </c>
      <c r="DK52" s="12">
        <f>(VLOOKUP($EG52,Data!$B:$CP,Daily!HJ$10,0)+VLOOKUP($IF52,Data!$B:$CP,Daily!LI$10,0))/DK$36</f>
        <v>1.8731154631011482E-3</v>
      </c>
      <c r="DL52" s="12">
        <f>(VLOOKUP($EG52,Data!$B:$CP,Daily!HK$10,0)+VLOOKUP($IF52,Data!$B:$CP,Daily!LJ$10,0))/DL$36</f>
        <v>1.8607614034499523E-3</v>
      </c>
      <c r="DM52" s="12">
        <f>(VLOOKUP($EG52,Data!$B:$CP,Daily!HL$10,0)+VLOOKUP($IF52,Data!$B:$CP,Daily!LK$10,0))/DM$36</f>
        <v>1.8623221415364829E-3</v>
      </c>
      <c r="DN52" s="12">
        <f>(VLOOKUP($EG52,Data!$B:$CP,Daily!HM$10,0)+VLOOKUP($IF52,Data!$B:$CP,Daily!LL$10,0))/DN$36</f>
        <v>1.8486500864476659E-3</v>
      </c>
      <c r="DO52" s="12">
        <f>(VLOOKUP($EG52,Data!$B:$CP,Daily!HN$10,0)+VLOOKUP($IF52,Data!$B:$CP,Daily!LM$10,0))/DO$36</f>
        <v>1.5436644945382558E-3</v>
      </c>
      <c r="DP52" s="12">
        <f>(VLOOKUP($EG52,Data!$B:$CP,Daily!HO$10,0)+VLOOKUP($IF52,Data!$B:$CP,Daily!LN$10,0))/DP$36</f>
        <v>1.5128593040847202E-3</v>
      </c>
      <c r="DQ52" s="12">
        <f>(VLOOKUP($EG52,Data!$B:$CP,Daily!HP$10,0)+VLOOKUP($IF52,Data!$B:$CP,Daily!LO$10,0))/DQ$36</f>
        <v>1.3461896266786328E-3</v>
      </c>
      <c r="DR52" s="12">
        <f>(VLOOKUP($EG52,Data!$B:$CP,Daily!HQ$10,0)+VLOOKUP($IF52,Data!$B:$CP,Daily!LP$10,0))/DR$36</f>
        <v>1.7839100783026017E-3</v>
      </c>
      <c r="DS52" s="12">
        <f>(VLOOKUP($EG52,Data!$B:$CP,Daily!HR$10,0)+VLOOKUP($IF52,Data!$B:$CP,Daily!LQ$10,0))/DS$36</f>
        <v>1.7899761336515514E-3</v>
      </c>
      <c r="DT52" s="12">
        <f>(VLOOKUP($EG52,Data!$B:$CP,Daily!HS$10,0)+VLOOKUP($IF52,Data!$B:$CP,Daily!LR$10,0))/DT$36</f>
        <v>2.2945264871066288E-3</v>
      </c>
      <c r="DU52" s="12">
        <f>(VLOOKUP($EG52,Data!$B:$CP,Daily!HT$10,0)+VLOOKUP($IF52,Data!$B:$CP,Daily!LS$10,0))/DU$36</f>
        <v>1.8037424411512808E-3</v>
      </c>
      <c r="DV52" s="14"/>
      <c r="DW52" s="12">
        <f t="shared" si="259"/>
        <v>1.6080083344657335E-3</v>
      </c>
      <c r="DX52" s="12">
        <f t="shared" si="260"/>
        <v>2.0660248802145151E-3</v>
      </c>
      <c r="DY52" s="12">
        <f t="shared" ref="DY52:DY53" si="420">DX52-DW52</f>
        <v>4.5801654574878156E-4</v>
      </c>
      <c r="DZ52" s="12">
        <f t="shared" ref="DZ52:DZ53" si="421">DX52+(0.75*DY52)</f>
        <v>2.4095372895261012E-3</v>
      </c>
      <c r="EA52" s="12">
        <f t="shared" ref="EA52:EA53" si="422">DW52-(0.75*DY52)</f>
        <v>1.2644959251541473E-3</v>
      </c>
      <c r="EB52" s="14"/>
      <c r="EC52" s="12">
        <f>_xlfn.STDEV.P(AJ52:DU52)</f>
        <v>2.6689144870221655E-4</v>
      </c>
      <c r="ED52" s="12">
        <f t="shared" ref="ED52:ED53" si="423">SUMPRODUCT(DN52:DT52,DN$36:DT$36)/SUM(DN$36:DT$36)</f>
        <v>1.710925781940608E-3</v>
      </c>
      <c r="EE52" s="12">
        <f t="shared" ref="EE52:EE53" si="424">SUMPRODUCT(CR52:DT52,CR$36:DT$36)/SUM(CR$36:DT$36)</f>
        <v>1.7758295556849727E-3</v>
      </c>
      <c r="EF52" s="1"/>
      <c r="EG52" s="7" t="s">
        <v>426</v>
      </c>
      <c r="EH52" s="7" t="s">
        <v>427</v>
      </c>
      <c r="EI52" s="12">
        <f>VLOOKUP($EG52,Data!$B:$CP,Daily!EI$10,0)/EI$36</f>
        <v>1.9096205848735748E-3</v>
      </c>
      <c r="EJ52" s="12">
        <f>VLOOKUP($EG52,Data!$B:$CP,Daily!EJ$10,0)/EJ$36</f>
        <v>1.8757542368434861E-3</v>
      </c>
      <c r="EK52" s="12">
        <f>VLOOKUP($EG52,Data!$B:$CP,Daily!EK$10,0)/EK$36</f>
        <v>2.4200103450823913E-3</v>
      </c>
      <c r="EL52" s="12">
        <f>VLOOKUP($EG52,Data!$B:$CP,Daily!EL$10,0)/EL$36</f>
        <v>2.0724009430374934E-3</v>
      </c>
      <c r="EM52" s="12">
        <f>VLOOKUP($EG52,Data!$B:$CP,Daily!EM$10,0)/EM$36</f>
        <v>2.3509100593237459E-3</v>
      </c>
      <c r="EN52" s="12">
        <f>VLOOKUP($EG52,Data!$B:$CP,Daily!EN$10,0)/EN$36</f>
        <v>2.3094688221709007E-3</v>
      </c>
      <c r="EO52" s="12">
        <f>VLOOKUP($EG52,Data!$B:$CP,Daily!EO$10,0)/EO$36</f>
        <v>2.0325492146968942E-3</v>
      </c>
      <c r="EP52" s="12">
        <f>VLOOKUP($EG52,Data!$B:$CP,Daily!EP$10,0)/EP$36</f>
        <v>1.7847649426596796E-3</v>
      </c>
      <c r="EQ52" s="12">
        <f>VLOOKUP($EG52,Data!$B:$CP,Daily!EQ$10,0)/EQ$36</f>
        <v>1.6537336216766315E-3</v>
      </c>
      <c r="ER52" s="12">
        <f>VLOOKUP($EG52,Data!$B:$CP,Daily!ER$10,0)/ER$36</f>
        <v>2.1805752003771807E-3</v>
      </c>
      <c r="ES52" s="12">
        <f>VLOOKUP($EG52,Data!$B:$CP,Daily!ES$10,0)/ES$36</f>
        <v>1.7473684210526316E-3</v>
      </c>
      <c r="ET52" s="12">
        <f>VLOOKUP($EG52,Data!$B:$CP,Daily!ET$10,0)/ET$36</f>
        <v>2.2877181264089504E-3</v>
      </c>
      <c r="EU52" s="12">
        <f>VLOOKUP($EG52,Data!$B:$CP,Daily!EU$10,0)/EU$36</f>
        <v>2.1782537665638048E-3</v>
      </c>
      <c r="EV52" s="12">
        <f>VLOOKUP($EG52,Data!$B:$CP,Daily!EV$10,0)/EV$36</f>
        <v>1.6600364908922322E-3</v>
      </c>
      <c r="EW52" s="12">
        <f>VLOOKUP($EG52,Data!$B:$CP,Daily!EW$10,0)/EW$36</f>
        <v>1.5418879561418537E-3</v>
      </c>
      <c r="EX52" s="12">
        <f>VLOOKUP($EG52,Data!$B:$CP,Daily!EX$10,0)/EX$36</f>
        <v>1.5831201398211708E-3</v>
      </c>
      <c r="EY52" s="12">
        <f>VLOOKUP($EG52,Data!$B:$CP,Daily!EY$10,0)/EY$36</f>
        <v>2.2539731051344743E-3</v>
      </c>
      <c r="EZ52" s="12">
        <f>VLOOKUP($EG52,Data!$B:$CP,Daily!EZ$10,0)/EZ$36</f>
        <v>1.9904210984636435E-3</v>
      </c>
      <c r="FA52" s="12">
        <f>VLOOKUP($EG52,Data!$B:$CP,Daily!FA$10,0)/FA$36</f>
        <v>1.9548075011596314E-3</v>
      </c>
      <c r="FB52" s="12">
        <f>VLOOKUP($EG52,Data!$B:$CP,Daily!FB$10,0)/FB$36</f>
        <v>1.9298245614035089E-3</v>
      </c>
      <c r="FC52" s="12">
        <f>VLOOKUP($EG52,Data!$B:$CP,Daily!FC$10,0)/FC$36</f>
        <v>1.5491745559815351E-3</v>
      </c>
      <c r="FD52" s="12">
        <f>VLOOKUP($EG52,Data!$B:$CP,Daily!FD$10,0)/FD$36</f>
        <v>1.7209302325581395E-3</v>
      </c>
      <c r="FE52" s="12">
        <f>VLOOKUP($EG52,Data!$B:$CP,Daily!FE$10,0)/FE$36</f>
        <v>1.5887837442336906E-3</v>
      </c>
      <c r="FF52" s="12">
        <f>VLOOKUP($EG52,Data!$B:$CP,Daily!FF$10,0)/FF$36</f>
        <v>2.3013319213066679E-3</v>
      </c>
      <c r="FG52" s="12">
        <f>VLOOKUP($EG52,Data!$B:$CP,Daily!FG$10,0)/FG$36</f>
        <v>2.0466464844582782E-3</v>
      </c>
      <c r="FH52" s="12">
        <f>VLOOKUP($EG52,Data!$B:$CP,Daily!FH$10,0)/FH$36</f>
        <v>2.0831181351788726E-3</v>
      </c>
      <c r="FI52" s="12">
        <f>VLOOKUP($EG52,Data!$B:$CP,Daily!FI$10,0)/FI$36</f>
        <v>1.736364669035912E-3</v>
      </c>
      <c r="FJ52" s="12">
        <f>VLOOKUP($EG52,Data!$B:$CP,Daily!FJ$10,0)/FJ$36</f>
        <v>2.2335429192099987E-3</v>
      </c>
      <c r="FK52" s="12">
        <f>VLOOKUP($EG52,Data!$B:$CP,Daily!FK$10,0)/FK$36</f>
        <v>1.6486394872268959E-3</v>
      </c>
      <c r="FL52" s="12">
        <f>VLOOKUP($EG52,Data!$B:$CP,Daily!FL$10,0)/FL$36</f>
        <v>1.5350020870642412E-3</v>
      </c>
      <c r="FM52" s="12">
        <f>VLOOKUP($EG52,Data!$B:$CP,Daily!FM$10,0)/FM$36</f>
        <v>2.3383670700796114E-3</v>
      </c>
      <c r="FN52" s="12">
        <f>VLOOKUP($EG52,Data!$B:$CP,Daily!FN$10,0)/FN$36</f>
        <v>2.1460530844451642E-3</v>
      </c>
      <c r="FO52" s="12">
        <f>VLOOKUP($EG52,Data!$B:$CP,Daily!FO$10,0)/FO$36</f>
        <v>2.1666281488329098E-3</v>
      </c>
      <c r="FP52" s="12">
        <f>VLOOKUP($EG52,Data!$B:$CP,Daily!FP$10,0)/FP$36</f>
        <v>2.1901120974535085E-3</v>
      </c>
      <c r="FQ52" s="12">
        <f>VLOOKUP($EG52,Data!$B:$CP,Daily!FQ$10,0)/FQ$36</f>
        <v>1.9926884813616205E-3</v>
      </c>
      <c r="FR52" s="12">
        <f>VLOOKUP($EG52,Data!$B:$CP,Daily!FR$10,0)/FR$36</f>
        <v>1.6026293987423433E-3</v>
      </c>
      <c r="FS52" s="12">
        <f>VLOOKUP($EG52,Data!$B:$CP,Daily!FS$10,0)/FS$36</f>
        <v>1.5031429352282044E-3</v>
      </c>
      <c r="FT52" s="12">
        <f>VLOOKUP($EG52,Data!$B:$CP,Daily!FT$10,0)/FT$36</f>
        <v>1.863389109525871E-3</v>
      </c>
      <c r="FU52" s="12">
        <f>VLOOKUP($EG52,Data!$B:$CP,Daily!FU$10,0)/FU$36</f>
        <v>1.689260526204654E-3</v>
      </c>
      <c r="FV52" s="12">
        <f>VLOOKUP($EG52,Data!$B:$CP,Daily!FV$10,0)/FV$36</f>
        <v>1.9684353551893529E-3</v>
      </c>
      <c r="FW52" s="12">
        <f>VLOOKUP($EG52,Data!$B:$CP,Daily!FW$10,0)/FW$36</f>
        <v>1.72343184765545E-3</v>
      </c>
      <c r="FX52" s="12">
        <f>VLOOKUP($EG52,Data!$B:$CP,Daily!FX$10,0)/FX$36</f>
        <v>1.6064134143169682E-3</v>
      </c>
      <c r="FY52" s="12">
        <f>VLOOKUP($EG52,Data!$B:$CP,Daily!FY$10,0)/FY$36</f>
        <v>1.3150824401142566E-3</v>
      </c>
      <c r="FZ52" s="12">
        <f>VLOOKUP($EG52,Data!$B:$CP,Daily!FZ$10,0)/FZ$36</f>
        <v>1.395399246755358E-3</v>
      </c>
      <c r="GA52" s="12">
        <f>VLOOKUP($EG52,Data!$B:$CP,Daily!GA$10,0)/GA$36</f>
        <v>1.868415821904194E-3</v>
      </c>
      <c r="GB52" s="12">
        <f>VLOOKUP($EG52,Data!$B:$CP,Daily!GB$10,0)/GB$36</f>
        <v>1.3742982926090704E-3</v>
      </c>
      <c r="GC52" s="12">
        <f>VLOOKUP($EG52,Data!$B:$CP,Daily!GC$10,0)/GC$36</f>
        <v>1.8119285294857814E-3</v>
      </c>
      <c r="GD52" s="12">
        <f>VLOOKUP($EG52,Data!$B:$CP,Daily!GD$10,0)/GD$36</f>
        <v>1.7997461072455851E-3</v>
      </c>
      <c r="GE52" s="12">
        <f>VLOOKUP($EG52,Data!$B:$CP,Daily!GE$10,0)/GE$36</f>
        <v>1.4775548751694619E-3</v>
      </c>
      <c r="GF52" s="12">
        <f>VLOOKUP($EG52,Data!$B:$CP,Daily!GF$10,0)/GF$36</f>
        <v>1.5662169949319583E-3</v>
      </c>
      <c r="GG52" s="12">
        <f>VLOOKUP($EG52,Data!$B:$CP,Daily!GG$10,0)/GG$36</f>
        <v>1.4465460301864134E-3</v>
      </c>
      <c r="GH52" s="12">
        <f>VLOOKUP($EG52,Data!$B:$CP,Daily!GH$10,0)/GH$36</f>
        <v>1.7481806724397285E-3</v>
      </c>
      <c r="GI52" s="12">
        <f>VLOOKUP($EG52,Data!$B:$CP,Daily!GI$10,0)/GI$36</f>
        <v>1.4606693302401511E-3</v>
      </c>
      <c r="GJ52" s="12">
        <f>VLOOKUP($EG52,Data!$B:$CP,Daily!GJ$10,0)/GJ$36</f>
        <v>1.8120277616328763E-3</v>
      </c>
      <c r="GK52" s="12">
        <f>VLOOKUP($EG52,Data!$B:$CP,Daily!GK$10,0)/GK$36</f>
        <v>1.9565932259125287E-3</v>
      </c>
      <c r="GL52" s="12">
        <f>VLOOKUP($EG52,Data!$B:$CP,Daily!GL$10,0)/GL$36</f>
        <v>1.8356373560324242E-3</v>
      </c>
      <c r="GM52" s="12">
        <f>VLOOKUP($EG52,Data!$B:$CP,Daily!GM$10,0)/GM$36</f>
        <v>1.6682517656963782E-3</v>
      </c>
      <c r="GN52" s="12">
        <f>VLOOKUP($EG52,Data!$B:$CP,Daily!GN$10,0)/GN$36</f>
        <v>1.57768996138416E-3</v>
      </c>
      <c r="GO52" s="12">
        <f>VLOOKUP($EG52,Data!$B:$CP,Daily!GO$10,0)/GO$36</f>
        <v>2.0779909806348928E-3</v>
      </c>
      <c r="GP52" s="12">
        <f>VLOOKUP($EG52,Data!$B:$CP,Daily!GP$10,0)/GP$36</f>
        <v>1.9802948438989807E-3</v>
      </c>
      <c r="GQ52" s="12">
        <f>VLOOKUP($EG52,Data!$B:$CP,Daily!GQ$10,0)/GQ$36</f>
        <v>2.3958101181190106E-3</v>
      </c>
      <c r="GR52" s="12">
        <f>VLOOKUP($EG52,Data!$B:$CP,Daily!GR$10,0)/GR$36</f>
        <v>2.212150642063235E-3</v>
      </c>
      <c r="GS52" s="12">
        <f>VLOOKUP($EG52,Data!$B:$CP,Daily!GS$10,0)/GS$36</f>
        <v>1.6082858888996107E-3</v>
      </c>
      <c r="GT52" s="12">
        <f>VLOOKUP($EG52,Data!$B:$CP,Daily!GT$10,0)/GT$36</f>
        <v>1.8837583275901678E-3</v>
      </c>
      <c r="GU52" s="12">
        <f>VLOOKUP($EG52,Data!$B:$CP,Daily!GU$10,0)/GU$36</f>
        <v>1.5562856648798202E-3</v>
      </c>
      <c r="GV52" s="12">
        <f>VLOOKUP($EG52,Data!$B:$CP,Daily!GV$10,0)/GV$36</f>
        <v>2.07580258401632E-3</v>
      </c>
      <c r="GW52" s="12">
        <f>VLOOKUP($EG52,Data!$B:$CP,Daily!GW$10,0)/GW$36</f>
        <v>1.8376552261800902E-3</v>
      </c>
      <c r="GX52" s="12">
        <f>VLOOKUP($EG52,Data!$B:$CP,Daily!GX$10,0)/GX$36</f>
        <v>2.2912170014942721E-3</v>
      </c>
      <c r="GY52" s="12">
        <f>VLOOKUP($EG52,Data!$B:$CP,Daily!GY$10,0)/GY$36</f>
        <v>1.7319978431724972E-3</v>
      </c>
      <c r="GZ52" s="12">
        <f>VLOOKUP($EG52,Data!$B:$CP,Daily!GZ$10,0)/GZ$36</f>
        <v>1.8284818702757415E-3</v>
      </c>
      <c r="HA52" s="12">
        <f>VLOOKUP($EG52,Data!$B:$CP,Daily!HA$10,0)/HA$36</f>
        <v>1.5825516487310814E-3</v>
      </c>
      <c r="HB52" s="12">
        <f>VLOOKUP($EG52,Data!$B:$CP,Daily!HB$10,0)/HB$36</f>
        <v>1.1756915633995054E-3</v>
      </c>
      <c r="HC52" s="12">
        <f>VLOOKUP($EG52,Data!$B:$CP,Daily!HC$10,0)/HC$36</f>
        <v>1.9505204705133053E-3</v>
      </c>
      <c r="HD52" s="12">
        <f>VLOOKUP($EG52,Data!$B:$CP,Daily!HD$10,0)/HD$36</f>
        <v>1.7361904326769315E-3</v>
      </c>
      <c r="HE52" s="12">
        <f>VLOOKUP($EG52,Data!$B:$CP,Daily!HE$10,0)/HE$36</f>
        <v>2.1154372207531687E-3</v>
      </c>
      <c r="HF52" s="12">
        <f>VLOOKUP($EG52,Data!$B:$CP,Daily!HF$10,0)/HF$36</f>
        <v>2.1528716817308378E-3</v>
      </c>
      <c r="HG52" s="12">
        <f>VLOOKUP($EG52,Data!$B:$CP,Daily!HG$10,0)/HG$36</f>
        <v>1.5453084435653357E-3</v>
      </c>
      <c r="HH52" s="12">
        <f>VLOOKUP($EG52,Data!$B:$CP,Daily!HH$10,0)/HH$36</f>
        <v>1.5551479384320918E-3</v>
      </c>
      <c r="HI52" s="12">
        <f>VLOOKUP($EG52,Data!$B:$CP,Daily!HI$10,0)/HI$36</f>
        <v>1.1720180686118911E-3</v>
      </c>
      <c r="HJ52" s="12">
        <f>VLOOKUP($EG52,Data!$B:$CP,Daily!HJ$10,0)/HJ$36</f>
        <v>1.9122744113780328E-3</v>
      </c>
      <c r="HK52" s="12">
        <f>VLOOKUP($EG52,Data!$B:$CP,Daily!HK$10,0)/HK$36</f>
        <v>1.9614680498648766E-3</v>
      </c>
      <c r="HL52" s="12">
        <f>VLOOKUP($EG52,Data!$B:$CP,Daily!HL$10,0)/HL$36</f>
        <v>1.8834995075253582E-3</v>
      </c>
      <c r="HM52" s="12">
        <f>VLOOKUP($EG52,Data!$B:$CP,Daily!HM$10,0)/HM$36</f>
        <v>1.7350374493231636E-3</v>
      </c>
      <c r="HN52" s="12">
        <f>VLOOKUP($EG52,Data!$B:$CP,Daily!HN$10,0)/HN$36</f>
        <v>1.5622846114965768E-3</v>
      </c>
      <c r="HO52" s="12">
        <f>VLOOKUP($EG52,Data!$B:$CP,Daily!HO$10,0)/HO$36</f>
        <v>1.5295095594347464E-3</v>
      </c>
      <c r="HP52" s="12">
        <f>VLOOKUP($EG52,Data!$B:$CP,Daily!HP$10,0)/HP$36</f>
        <v>1.1342426417803302E-3</v>
      </c>
      <c r="HQ52" s="12">
        <f>VLOOKUP($EG52,Data!$B:$CP,Daily!HQ$10,0)/HQ$36</f>
        <v>1.715797742588994E-3</v>
      </c>
      <c r="HR52" s="12">
        <f>VLOOKUP($EG52,Data!$B:$CP,Daily!HR$10,0)/HR$36</f>
        <v>1.7987249544626593E-3</v>
      </c>
      <c r="HS52" s="12">
        <f>VLOOKUP($EG52,Data!$B:$CP,Daily!HS$10,0)/HS$36</f>
        <v>2.2883688919476943E-3</v>
      </c>
      <c r="HT52" s="12">
        <f>VLOOKUP($EG52,Data!$B:$CP,Daily!HT$10,0)/HT$36</f>
        <v>1.8940028829070429E-3</v>
      </c>
      <c r="HU52" s="13"/>
      <c r="HV52" s="40">
        <f t="shared" si="262"/>
        <v>1.5887837442336906E-3</v>
      </c>
      <c r="HW52" s="40">
        <f t="shared" si="263"/>
        <v>2.0724009430374934E-3</v>
      </c>
      <c r="HX52" s="40">
        <f t="shared" ref="HX52:HX53" si="425">HW52-HV52</f>
        <v>4.8361719880380283E-4</v>
      </c>
      <c r="HY52" s="40">
        <f t="shared" ref="HY52:HY53" si="426">HW52+(0.75*HX52)</f>
        <v>2.4351138421403453E-3</v>
      </c>
      <c r="HZ52" s="40">
        <f t="shared" ref="HZ52:HZ53" si="427">HV52-(0.75*HX52)</f>
        <v>1.2260708451308385E-3</v>
      </c>
      <c r="IA52" s="43"/>
      <c r="IB52" s="12">
        <f t="shared" ref="IB52:IB53" si="428">_xlfn.STDEV.P(FM52:HT52)</f>
        <v>2.9294505983837766E-4</v>
      </c>
      <c r="IC52" s="12">
        <f t="shared" ref="IC52:IC53" si="429">SUMPRODUCT(HM52:HS52,HM$36:HS$36)/SUM(HM$36:HS$36)</f>
        <v>1.6571095946397831E-3</v>
      </c>
      <c r="ID52" s="12">
        <f t="shared" ref="ID52:ID53" si="430">SUMPRODUCT(GQ52:HS52,GQ$36:HS$36)/SUM(GQ$36:HS$36)</f>
        <v>1.7585024485003834E-3</v>
      </c>
      <c r="IE52" s="1"/>
      <c r="IF52" s="7" t="s">
        <v>428</v>
      </c>
      <c r="IG52" s="7" t="s">
        <v>427</v>
      </c>
      <c r="IH52" s="12">
        <f>VLOOKUP($IF52,Data!$B:$CP,Daily!IH$10,0)/IH$36</f>
        <v>1.969796454366382E-3</v>
      </c>
      <c r="II52" s="12">
        <f>VLOOKUP($IF52,Data!$B:$CP,Daily!II$10,0)/II$36</f>
        <v>1.7907393195190585E-3</v>
      </c>
      <c r="IJ52" s="12">
        <f>VLOOKUP($IF52,Data!$B:$CP,Daily!IJ$10,0)/IJ$36</f>
        <v>1.9743927246619599E-3</v>
      </c>
      <c r="IK52" s="12">
        <f>VLOOKUP($IF52,Data!$B:$CP,Daily!IK$10,0)/IK$36</f>
        <v>1.889168765743073E-3</v>
      </c>
      <c r="IL52" s="12">
        <f>VLOOKUP($IF52,Data!$B:$CP,Daily!IL$10,0)/IL$36</f>
        <v>1.6533986527862829E-3</v>
      </c>
      <c r="IM52" s="12">
        <f>VLOOKUP($IF52,Data!$B:$CP,Daily!IM$10,0)/IM$36</f>
        <v>2.2810435774366774E-3</v>
      </c>
      <c r="IN52" s="12">
        <f>VLOOKUP($IF52,Data!$B:$CP,Daily!IN$10,0)/IN$36</f>
        <v>1.9562179785747556E-3</v>
      </c>
      <c r="IO52" s="12">
        <f>VLOOKUP($IF52,Data!$B:$CP,Daily!IO$10,0)/IO$36</f>
        <v>1.7098294340881605E-3</v>
      </c>
      <c r="IP52" s="12">
        <f>VLOOKUP($IF52,Data!$B:$CP,Daily!IP$10,0)/IP$36</f>
        <v>1.1993878985896852E-3</v>
      </c>
      <c r="IQ52" s="12">
        <f>VLOOKUP($IF52,Data!$B:$CP,Daily!IQ$10,0)/IQ$36</f>
        <v>1.761006289308176E-3</v>
      </c>
      <c r="IR52" s="12">
        <f>VLOOKUP($IF52,Data!$B:$CP,Daily!IR$10,0)/IR$36</f>
        <v>2.1869488536155205E-3</v>
      </c>
      <c r="IS52" s="12">
        <f>VLOOKUP($IF52,Data!$B:$CP,Daily!IS$10,0)/IS$36</f>
        <v>2.0948929906012908E-3</v>
      </c>
      <c r="IT52" s="12">
        <f>VLOOKUP($IF52,Data!$B:$CP,Daily!IT$10,0)/IT$36</f>
        <v>1.788308930367721E-3</v>
      </c>
      <c r="IU52" s="12">
        <f>VLOOKUP($IF52,Data!$B:$CP,Daily!IU$10,0)/IU$36</f>
        <v>2.35105797608924E-3</v>
      </c>
      <c r="IV52" s="12">
        <f>VLOOKUP($IF52,Data!$B:$CP,Daily!IV$10,0)/IV$36</f>
        <v>1.3624596939007221E-3</v>
      </c>
      <c r="IW52" s="12">
        <f>VLOOKUP($IF52,Data!$B:$CP,Daily!IW$10,0)/IW$36</f>
        <v>1.3063082044583035E-3</v>
      </c>
      <c r="IX52" s="12">
        <f>VLOOKUP($IF52,Data!$B:$CP,Daily!IX$10,0)/IX$36</f>
        <v>1.4469959106637308E-3</v>
      </c>
      <c r="IY52" s="12">
        <f>VLOOKUP($IF52,Data!$B:$CP,Daily!IY$10,0)/IY$36</f>
        <v>1.8906144496961513E-3</v>
      </c>
      <c r="IZ52" s="12">
        <f>VLOOKUP($IF52,Data!$B:$CP,Daily!IZ$10,0)/IZ$36</f>
        <v>2.635046113306983E-3</v>
      </c>
      <c r="JA52" s="12">
        <f>VLOOKUP($IF52,Data!$B:$CP,Daily!JA$10,0)/JA$36</f>
        <v>1.6357688113413304E-3</v>
      </c>
      <c r="JB52" s="12">
        <f>VLOOKUP($IF52,Data!$B:$CP,Daily!JB$10,0)/JB$36</f>
        <v>2.0618556701030928E-3</v>
      </c>
      <c r="JC52" s="12">
        <f>VLOOKUP($IF52,Data!$B:$CP,Daily!JC$10,0)/JC$36</f>
        <v>1.7288348700754401E-3</v>
      </c>
      <c r="JD52" s="12">
        <f>VLOOKUP($IF52,Data!$B:$CP,Daily!JD$10,0)/JD$36</f>
        <v>1.4370480252178751E-3</v>
      </c>
      <c r="JE52" s="12">
        <f>VLOOKUP($IF52,Data!$B:$CP,Daily!JE$10,0)/JE$36</f>
        <v>1.5571051384469568E-3</v>
      </c>
      <c r="JF52" s="12">
        <f>VLOOKUP($IF52,Data!$B:$CP,Daily!JF$10,0)/JF$36</f>
        <v>2.2458885749474752E-3</v>
      </c>
      <c r="JG52" s="12">
        <f>VLOOKUP($IF52,Data!$B:$CP,Daily!JG$10,0)/JG$36</f>
        <v>2.1423762012609416E-3</v>
      </c>
      <c r="JH52" s="12">
        <f>VLOOKUP($IF52,Data!$B:$CP,Daily!JH$10,0)/JH$36</f>
        <v>2.8259763748375065E-3</v>
      </c>
      <c r="JI52" s="12">
        <f>VLOOKUP($IF52,Data!$B:$CP,Daily!JI$10,0)/JI$36</f>
        <v>1.7726006583945303E-3</v>
      </c>
      <c r="JJ52" s="12">
        <f>VLOOKUP($IF52,Data!$B:$CP,Daily!JJ$10,0)/JJ$36</f>
        <v>1.7386857581181284E-3</v>
      </c>
      <c r="JK52" s="12">
        <f>VLOOKUP($IF52,Data!$B:$CP,Daily!JK$10,0)/JK$36</f>
        <v>1.7016703237651696E-3</v>
      </c>
      <c r="JL52" s="12">
        <f>VLOOKUP($IF52,Data!$B:$CP,Daily!JL$10,0)/JL$36</f>
        <v>2.2985724655214131E-3</v>
      </c>
      <c r="JM52" s="12">
        <f>VLOOKUP($IF52,Data!$B:$CP,Daily!JM$10,0)/JM$36</f>
        <v>1.5379238028661306E-3</v>
      </c>
      <c r="JN52" s="12">
        <f>VLOOKUP($IF52,Data!$B:$CP,Daily!JN$10,0)/JN$36</f>
        <v>2.6526526526526525E-3</v>
      </c>
      <c r="JO52" s="12">
        <f>VLOOKUP($IF52,Data!$B:$CP,Daily!JO$10,0)/JO$36</f>
        <v>1.7964572192513369E-3</v>
      </c>
      <c r="JP52" s="12">
        <f>VLOOKUP($IF52,Data!$B:$CP,Daily!JP$10,0)/JP$36</f>
        <v>1.4638430760222504E-3</v>
      </c>
      <c r="JQ52" s="12">
        <f>VLOOKUP($IF52,Data!$B:$CP,Daily!JQ$10,0)/JQ$36</f>
        <v>1.8109976950938427E-3</v>
      </c>
      <c r="JR52" s="12">
        <f>VLOOKUP($IF52,Data!$B:$CP,Daily!JR$10,0)/JR$36</f>
        <v>1.686194820355398E-3</v>
      </c>
      <c r="JS52" s="12">
        <f>VLOOKUP($IF52,Data!$B:$CP,Daily!JS$10,0)/JS$36</f>
        <v>2.1691973969631237E-3</v>
      </c>
      <c r="JT52" s="12">
        <f>VLOOKUP($IF52,Data!$B:$CP,Daily!JT$10,0)/JT$36</f>
        <v>1.048951048951049E-3</v>
      </c>
      <c r="JU52" s="12">
        <f>VLOOKUP($IF52,Data!$B:$CP,Daily!JU$10,0)/JU$36</f>
        <v>2.2972256582435061E-3</v>
      </c>
      <c r="JV52" s="12">
        <f>VLOOKUP($IF52,Data!$B:$CP,Daily!JV$10,0)/JV$36</f>
        <v>1.8091361374943465E-3</v>
      </c>
      <c r="JW52" s="12">
        <f>VLOOKUP($IF52,Data!$B:$CP,Daily!JW$10,0)/JW$36</f>
        <v>1.3901300764571542E-3</v>
      </c>
      <c r="JX52" s="12">
        <f>VLOOKUP($IF52,Data!$B:$CP,Daily!JX$10,0)/JX$36</f>
        <v>7.8460331379517239E-4</v>
      </c>
      <c r="JY52" s="12">
        <f>VLOOKUP($IF52,Data!$B:$CP,Daily!JY$10,0)/JY$36</f>
        <v>1.5098361383720413E-3</v>
      </c>
      <c r="JZ52" s="12">
        <f>VLOOKUP($IF52,Data!$B:$CP,Daily!JZ$10,0)/JZ$36</f>
        <v>1.3587835651892592E-3</v>
      </c>
      <c r="KA52" s="12">
        <f>VLOOKUP($IF52,Data!$B:$CP,Daily!KA$10,0)/KA$36</f>
        <v>2.3764258555133079E-3</v>
      </c>
      <c r="KB52" s="12">
        <f>VLOOKUP($IF52,Data!$B:$CP,Daily!KB$10,0)/KB$36</f>
        <v>1.956271576524741E-3</v>
      </c>
      <c r="KC52" s="12">
        <f>VLOOKUP($IF52,Data!$B:$CP,Daily!KC$10,0)/KC$36</f>
        <v>2.0121818577333041E-3</v>
      </c>
      <c r="KD52" s="12">
        <f>VLOOKUP($IF52,Data!$B:$CP,Daily!KD$10,0)/KD$36</f>
        <v>1.7293118356136515E-3</v>
      </c>
      <c r="KE52" s="12">
        <f>VLOOKUP($IF52,Data!$B:$CP,Daily!KE$10,0)/KE$36</f>
        <v>1.7451160986960105E-3</v>
      </c>
      <c r="KF52" s="12">
        <f>VLOOKUP($IF52,Data!$B:$CP,Daily!KF$10,0)/KF$36</f>
        <v>1.3087233178392527E-3</v>
      </c>
      <c r="KG52" s="12">
        <f>VLOOKUP($IF52,Data!$B:$CP,Daily!KG$10,0)/KG$36</f>
        <v>1.7243666268735908E-3</v>
      </c>
      <c r="KH52" s="12">
        <f>VLOOKUP($IF52,Data!$B:$CP,Daily!KH$10,0)/KH$36</f>
        <v>2.6753434562545191E-3</v>
      </c>
      <c r="KI52" s="12">
        <f>VLOOKUP($IF52,Data!$B:$CP,Daily!KI$10,0)/KI$36</f>
        <v>1.8130311614730878E-3</v>
      </c>
      <c r="KJ52" s="12">
        <f>VLOOKUP($IF52,Data!$B:$CP,Daily!KJ$10,0)/KJ$36</f>
        <v>1.6949152542372881E-3</v>
      </c>
      <c r="KK52" s="12">
        <f>VLOOKUP($IF52,Data!$B:$CP,Daily!KK$10,0)/KK$36</f>
        <v>1.63363101720758E-3</v>
      </c>
      <c r="KL52" s="12">
        <f>VLOOKUP($IF52,Data!$B:$CP,Daily!KL$10,0)/KL$36</f>
        <v>1.6578592891928299E-3</v>
      </c>
      <c r="KM52" s="12">
        <f>VLOOKUP($IF52,Data!$B:$CP,Daily!KM$10,0)/KM$36</f>
        <v>2.1493551934419672E-3</v>
      </c>
      <c r="KN52" s="12">
        <f>VLOOKUP($IF52,Data!$B:$CP,Daily!KN$10,0)/KN$36</f>
        <v>1.648036686729722E-3</v>
      </c>
      <c r="KO52" s="12">
        <f>VLOOKUP($IF52,Data!$B:$CP,Daily!KO$10,0)/KO$36</f>
        <v>2.438826111698236E-3</v>
      </c>
      <c r="KP52" s="12">
        <f>VLOOKUP($IF52,Data!$B:$CP,Daily!KP$10,0)/KP$36</f>
        <v>1.8627755355479665E-3</v>
      </c>
      <c r="KQ52" s="12">
        <f>VLOOKUP($IF52,Data!$B:$CP,Daily!KQ$10,0)/KQ$36</f>
        <v>2.0389805097451273E-3</v>
      </c>
      <c r="KR52" s="12">
        <f>VLOOKUP($IF52,Data!$B:$CP,Daily!KR$10,0)/KR$36</f>
        <v>2.1075385031072685E-3</v>
      </c>
      <c r="KS52" s="12">
        <f>VLOOKUP($IF52,Data!$B:$CP,Daily!KS$10,0)/KS$36</f>
        <v>2.3619277350620635E-3</v>
      </c>
      <c r="KT52" s="12">
        <f>VLOOKUP($IF52,Data!$B:$CP,Daily!KT$10,0)/KT$36</f>
        <v>1.6285411301317982E-3</v>
      </c>
      <c r="KU52" s="12">
        <f>VLOOKUP($IF52,Data!$B:$CP,Daily!KU$10,0)/KU$36</f>
        <v>2.0402380277699064E-3</v>
      </c>
      <c r="KV52" s="12">
        <f>VLOOKUP($IF52,Data!$B:$CP,Daily!KV$10,0)/KV$36</f>
        <v>1.8304960644334614E-3</v>
      </c>
      <c r="KW52" s="12">
        <f>VLOOKUP($IF52,Data!$B:$CP,Daily!KW$10,0)/KW$36</f>
        <v>2.3785817015156544E-3</v>
      </c>
      <c r="KX52" s="12">
        <f>VLOOKUP($IF52,Data!$B:$CP,Daily!KX$10,0)/KX$36</f>
        <v>1.7955275042167691E-3</v>
      </c>
      <c r="KY52" s="12">
        <f>VLOOKUP($IF52,Data!$B:$CP,Daily!KY$10,0)/KY$36</f>
        <v>1.9725968971583941E-3</v>
      </c>
      <c r="KZ52" s="12">
        <f>VLOOKUP($IF52,Data!$B:$CP,Daily!KZ$10,0)/KZ$36</f>
        <v>1.5925058548009368E-3</v>
      </c>
      <c r="LA52" s="12">
        <f>VLOOKUP($IF52,Data!$B:$CP,Daily!LA$10,0)/LA$36</f>
        <v>1.6002133617815709E-3</v>
      </c>
      <c r="LB52" s="12">
        <f>VLOOKUP($IF52,Data!$B:$CP,Daily!LB$10,0)/LB$36</f>
        <v>1.9201228878648233E-3</v>
      </c>
      <c r="LC52" s="12">
        <f>VLOOKUP($IF52,Data!$B:$CP,Daily!LC$10,0)/LC$36</f>
        <v>1.88907359830739E-3</v>
      </c>
      <c r="LD52" s="12">
        <f>VLOOKUP($IF52,Data!$B:$CP,Daily!LD$10,0)/LD$36</f>
        <v>1.9920318725099601E-3</v>
      </c>
      <c r="LE52" s="12">
        <f>VLOOKUP($IF52,Data!$B:$CP,Daily!LE$10,0)/LE$36</f>
        <v>2.0302694721299371E-3</v>
      </c>
      <c r="LF52" s="12">
        <f>VLOOKUP($IF52,Data!$B:$CP,Daily!LF$10,0)/LF$36</f>
        <v>1.6985793699814701E-3</v>
      </c>
      <c r="LG52" s="12">
        <f>VLOOKUP($IF52,Data!$B:$CP,Daily!LG$10,0)/LG$36</f>
        <v>1.397214585117411E-3</v>
      </c>
      <c r="LH52" s="12">
        <f>VLOOKUP($IF52,Data!$B:$CP,Daily!LH$10,0)/LH$36</f>
        <v>1.2167423750811162E-3</v>
      </c>
      <c r="LI52" s="12">
        <f>VLOOKUP($IF52,Data!$B:$CP,Daily!LI$10,0)/LI$36</f>
        <v>1.7459906880496637E-3</v>
      </c>
      <c r="LJ52" s="12">
        <f>VLOOKUP($IF52,Data!$B:$CP,Daily!LJ$10,0)/LJ$36</f>
        <v>1.5251652262328419E-3</v>
      </c>
      <c r="LK52" s="12">
        <f>VLOOKUP($IF52,Data!$B:$CP,Daily!LK$10,0)/LK$36</f>
        <v>1.7892288423689391E-3</v>
      </c>
      <c r="LL52" s="12">
        <f>VLOOKUP($IF52,Data!$B:$CP,Daily!LL$10,0)/LL$36</f>
        <v>2.2381905995994818E-3</v>
      </c>
      <c r="LM52" s="12">
        <f>VLOOKUP($IF52,Data!$B:$CP,Daily!LM$10,0)/LM$36</f>
        <v>1.4815571676714007E-3</v>
      </c>
      <c r="LN52" s="12">
        <f>VLOOKUP($IF52,Data!$B:$CP,Daily!LN$10,0)/LN$36</f>
        <v>1.4606155451225874E-3</v>
      </c>
      <c r="LO52" s="12">
        <f>VLOOKUP($IF52,Data!$B:$CP,Daily!LO$10,0)/LO$36</f>
        <v>2.0258759611400156E-3</v>
      </c>
      <c r="LP52" s="12">
        <f>VLOOKUP($IF52,Data!$B:$CP,Daily!LP$10,0)/LP$36</f>
        <v>2.004008016032064E-3</v>
      </c>
      <c r="LQ52" s="12">
        <f>VLOOKUP($IF52,Data!$B:$CP,Daily!LQ$10,0)/LQ$36</f>
        <v>1.7605633802816902E-3</v>
      </c>
      <c r="LR52" s="12">
        <f>VLOOKUP($IF52,Data!$B:$CP,Daily!LR$10,0)/LR$36</f>
        <v>2.315776972863844E-3</v>
      </c>
      <c r="LS52" s="12">
        <f>VLOOKUP($IF52,Data!$B:$CP,Daily!LS$10,0)/LS$36</f>
        <v>1.4942528735632185E-3</v>
      </c>
      <c r="LU52" s="40">
        <f t="shared" si="266"/>
        <v>1.63363101720758E-3</v>
      </c>
      <c r="LV52" s="40">
        <f t="shared" si="267"/>
        <v>2.0402380277699064E-3</v>
      </c>
      <c r="LW52" s="40">
        <f t="shared" ref="LW52:LW53" si="431">LV52-LU52</f>
        <v>4.0660701056232642E-4</v>
      </c>
      <c r="LX52" s="40">
        <f t="shared" ref="LX52:LX53" si="432">LV52+(0.75*LW52)</f>
        <v>2.3451932856916511E-3</v>
      </c>
      <c r="LY52" s="40">
        <f t="shared" ref="LY52:LY53" si="433">LU52-(0.75*LW52)</f>
        <v>1.3286757592858352E-3</v>
      </c>
      <c r="LZ52" s="45"/>
      <c r="MA52" s="12">
        <f t="shared" si="283"/>
        <v>3.6906857052399844E-4</v>
      </c>
      <c r="MB52" s="12">
        <f t="shared" ref="MB52:MB53" si="434">SUMPRODUCT(LL52:LR52,LL$36:LR$36)/SUM(LL$36:LR$36)</f>
        <v>1.8885509663494554E-3</v>
      </c>
      <c r="MC52" s="12">
        <f t="shared" ref="MC52:MC53" si="435">SUMPRODUCT(KP52:LR52,KP$36:LR$36)/SUM(KP$36:LR$36)</f>
        <v>1.8330465042948375E-3</v>
      </c>
      <c r="MD52" s="1"/>
    </row>
    <row r="53" spans="4:342" x14ac:dyDescent="0.35">
      <c r="D53" s="90" t="s">
        <v>429</v>
      </c>
      <c r="E53" s="87" t="str">
        <f>VLOOKUP($D53,'Metric Nature'!$C:$D,2,0)&amp;IF(($F53&lt;(EA53)),"Below",IF(($F53&gt;(DZ53)),"Above","Within"))</f>
        <v>PositiveWithin</v>
      </c>
      <c r="F53" s="78">
        <f t="shared" si="402"/>
        <v>8.8889465625081095E-3</v>
      </c>
      <c r="G53" s="77">
        <f t="shared" si="403"/>
        <v>7.7409886489579515E-3</v>
      </c>
      <c r="H53" s="78">
        <f t="shared" si="404"/>
        <v>0.14829603369909214</v>
      </c>
      <c r="I53" s="74">
        <f t="shared" si="405"/>
        <v>7.7951941336693665E-3</v>
      </c>
      <c r="J53" s="78">
        <f t="shared" si="406"/>
        <v>0.14031112119639927</v>
      </c>
      <c r="K53" s="48">
        <f t="shared" si="407"/>
        <v>1.2391681894082412E-3</v>
      </c>
      <c r="L53" s="50"/>
      <c r="M53" s="53" t="str">
        <f>VLOOKUP($D53,'Metric Nature'!$C:$D,2,0)&amp;IF(($N53&lt;(HZ53)),"Below",IF(($N53&gt;(HY53)),"Above","Within"))</f>
        <v>PositiveWithin</v>
      </c>
      <c r="N53" s="78">
        <f t="shared" si="408"/>
        <v>9.2185981026448992E-3</v>
      </c>
      <c r="O53" s="49">
        <f t="shared" si="409"/>
        <v>8.1839911818981214E-3</v>
      </c>
      <c r="P53" s="55">
        <f t="shared" si="410"/>
        <v>0.12641838166140598</v>
      </c>
      <c r="Q53" s="49">
        <f t="shared" si="411"/>
        <v>8.2949314057492729E-3</v>
      </c>
      <c r="R53" s="78">
        <f t="shared" si="412"/>
        <v>0.11135314467524429</v>
      </c>
      <c r="S53" s="48">
        <f t="shared" si="413"/>
        <v>1.3089477461630248E-7</v>
      </c>
      <c r="T53" s="50"/>
      <c r="U53" s="53" t="str">
        <f>VLOOKUP($D53,'Metric Nature'!$C:$D,2,0)&amp;IF(($V53&lt;(LY53)),"Below",IF(($V53&gt;(LX53)),"Above","Within"))</f>
        <v>PositiveWithin</v>
      </c>
      <c r="V53" s="78">
        <f t="shared" si="414"/>
        <v>7.7586206896551723E-3</v>
      </c>
      <c r="W53" s="49">
        <f t="shared" si="415"/>
        <v>6.2788187972137744E-3</v>
      </c>
      <c r="X53" s="78">
        <f t="shared" si="416"/>
        <v>0.23568157327586201</v>
      </c>
      <c r="Y53" s="49">
        <f t="shared" si="417"/>
        <v>6.1449797320142999E-3</v>
      </c>
      <c r="Z53" s="78">
        <f t="shared" si="418"/>
        <v>0.26259500079944564</v>
      </c>
      <c r="AA53" s="48">
        <f t="shared" si="419"/>
        <v>3.3668658229643371E-7</v>
      </c>
      <c r="AB53" s="50"/>
      <c r="AC53" s="46" t="s">
        <v>430</v>
      </c>
      <c r="AI53" s="7" t="s">
        <v>429</v>
      </c>
      <c r="AJ53" s="12">
        <f>(VLOOKUP($EG53,Data!$B:$CP,Daily!EI$10,0)+VLOOKUP($IF53,Data!$B:$CP,Daily!IH$10,0))/AJ$36</f>
        <v>1.0326227112524714E-2</v>
      </c>
      <c r="AK53" s="12">
        <f>(VLOOKUP($EG53,Data!$B:$CP,Daily!EJ$10,0)+VLOOKUP($IF53,Data!$B:$CP,Daily!II$10,0))/AK$36</f>
        <v>9.2787641689236634E-3</v>
      </c>
      <c r="AL53" s="12">
        <f>(VLOOKUP($EG53,Data!$B:$CP,Daily!EK$10,0)+VLOOKUP($IF53,Data!$B:$CP,Daily!IJ$10,0))/AL$36</f>
        <v>1.2110775484854473E-2</v>
      </c>
      <c r="AM53" s="12">
        <f>(VLOOKUP($EG53,Data!$B:$CP,Daily!EL$10,0)+VLOOKUP($IF53,Data!$B:$CP,Daily!IK$10,0))/AM$36</f>
        <v>1.039780361002395E-2</v>
      </c>
      <c r="AN53" s="12">
        <f>(VLOOKUP($EG53,Data!$B:$CP,Daily!EM$10,0)+VLOOKUP($IF53,Data!$B:$CP,Daily!IL$10,0))/AN$36</f>
        <v>9.3957076451389576E-3</v>
      </c>
      <c r="AO53" s="12">
        <f>(VLOOKUP($EG53,Data!$B:$CP,Daily!EN$10,0)+VLOOKUP($IF53,Data!$B:$CP,Daily!IM$10,0))/AO$36</f>
        <v>1.0306627765295059E-2</v>
      </c>
      <c r="AP53" s="12">
        <f>(VLOOKUP($EG53,Data!$B:$CP,Daily!EO$10,0)+VLOOKUP($IF53,Data!$B:$CP,Daily!IN$10,0))/AP$36</f>
        <v>8.8864688265722844E-3</v>
      </c>
      <c r="AQ53" s="12">
        <f>(VLOOKUP($EG53,Data!$B:$CP,Daily!EP$10,0)+VLOOKUP($IF53,Data!$B:$CP,Daily!IO$10,0))/AQ$36</f>
        <v>7.418844252823336E-3</v>
      </c>
      <c r="AR53" s="12">
        <f>(VLOOKUP($EG53,Data!$B:$CP,Daily!EQ$10,0)+VLOOKUP($IF53,Data!$B:$CP,Daily!IP$10,0))/AR$36</f>
        <v>7.3159579332418836E-3</v>
      </c>
      <c r="AS53" s="12">
        <f>(VLOOKUP($EG53,Data!$B:$CP,Daily!ER$10,0)+VLOOKUP($IF53,Data!$B:$CP,Daily!IQ$10,0))/AS$36</f>
        <v>8.6372073528531226E-3</v>
      </c>
      <c r="AT53" s="12">
        <f>(VLOOKUP($EG53,Data!$B:$CP,Daily!ES$10,0)+VLOOKUP($IF53,Data!$B:$CP,Daily!IR$10,0))/AT$36</f>
        <v>7.8313741386299152E-3</v>
      </c>
      <c r="AU53" s="12">
        <f>(VLOOKUP($EG53,Data!$B:$CP,Daily!ET$10,0)+VLOOKUP($IF53,Data!$B:$CP,Daily!IS$10,0))/AU$36</f>
        <v>9.2202148374534148E-3</v>
      </c>
      <c r="AV53" s="12">
        <f>(VLOOKUP($EG53,Data!$B:$CP,Daily!EU$10,0)+VLOOKUP($IF53,Data!$B:$CP,Daily!IT$10,0))/AV$36</f>
        <v>7.9879734498617717E-3</v>
      </c>
      <c r="AW53" s="12">
        <f>(VLOOKUP($EG53,Data!$B:$CP,Daily!EV$10,0)+VLOOKUP($IF53,Data!$B:$CP,Daily!IU$10,0))/AW$36</f>
        <v>7.2302750497944901E-3</v>
      </c>
      <c r="AX53" s="12">
        <f>(VLOOKUP($EG53,Data!$B:$CP,Daily!EW$10,0)+VLOOKUP($IF53,Data!$B:$CP,Daily!IV$10,0))/AX$36</f>
        <v>6.7313585291113379E-3</v>
      </c>
      <c r="AY53" s="12">
        <f>(VLOOKUP($EG53,Data!$B:$CP,Daily!EX$10,0)+VLOOKUP($IF53,Data!$B:$CP,Daily!IW$10,0))/AY$36</f>
        <v>6.9530329441322833E-3</v>
      </c>
      <c r="AZ53" s="12">
        <f>(VLOOKUP($EG53,Data!$B:$CP,Daily!EY$10,0)+VLOOKUP($IF53,Data!$B:$CP,Daily!IX$10,0))/AZ$36</f>
        <v>8.6450686477061271E-3</v>
      </c>
      <c r="BA53" s="12">
        <f>(VLOOKUP($EG53,Data!$B:$CP,Daily!EZ$10,0)+VLOOKUP($IF53,Data!$B:$CP,Daily!IY$10,0))/BA$36</f>
        <v>8.4706778128519535E-3</v>
      </c>
      <c r="BB53" s="12">
        <f>(VLOOKUP($EG53,Data!$B:$CP,Daily!FA$10,0)+VLOOKUP($IF53,Data!$B:$CP,Daily!IZ$10,0))/BB$36</f>
        <v>9.8688014803202228E-3</v>
      </c>
      <c r="BC53" s="12">
        <f>(VLOOKUP($EG53,Data!$B:$CP,Daily!FB$10,0)+VLOOKUP($IF53,Data!$B:$CP,Daily!JA$10,0))/BC$36</f>
        <v>8.3258509509427803E-3</v>
      </c>
      <c r="BD53" s="12">
        <f>(VLOOKUP($EG53,Data!$B:$CP,Daily!FC$10,0)+VLOOKUP($IF53,Data!$B:$CP,Daily!JB$10,0))/BD$36</f>
        <v>7.4257425742574254E-3</v>
      </c>
      <c r="BE53" s="12">
        <f>(VLOOKUP($EG53,Data!$B:$CP,Daily!FD$10,0)+VLOOKUP($IF53,Data!$B:$CP,Daily!JC$10,0))/BE$36</f>
        <v>7.991577738431354E-3</v>
      </c>
      <c r="BF53" s="12">
        <f>(VLOOKUP($EG53,Data!$B:$CP,Daily!FE$10,0)+VLOOKUP($IF53,Data!$B:$CP,Daily!JD$10,0))/BF$36</f>
        <v>7.436378248057862E-3</v>
      </c>
      <c r="BG53" s="12">
        <f>(VLOOKUP($EG53,Data!$B:$CP,Daily!FF$10,0)+VLOOKUP($IF53,Data!$B:$CP,Daily!JE$10,0))/BG$36</f>
        <v>9.3153601678330443E-3</v>
      </c>
      <c r="BH53" s="12">
        <f>(VLOOKUP($EG53,Data!$B:$CP,Daily!FG$10,0)+VLOOKUP($IF53,Data!$B:$CP,Daily!JF$10,0))/BH$36</f>
        <v>8.8948920258940193E-3</v>
      </c>
      <c r="BI53" s="12">
        <f>(VLOOKUP($EG53,Data!$B:$CP,Daily!FH$10,0)+VLOOKUP($IF53,Data!$B:$CP,Daily!JG$10,0))/BI$36</f>
        <v>9.4056944761700019E-3</v>
      </c>
      <c r="BJ53" s="12">
        <f>(VLOOKUP($EG53,Data!$B:$CP,Daily!FI$10,0)+VLOOKUP($IF53,Data!$B:$CP,Daily!JH$10,0))/BJ$36</f>
        <v>8.8002420696958999E-3</v>
      </c>
      <c r="BK53" s="12">
        <f>(VLOOKUP($EG53,Data!$B:$CP,Daily!FJ$10,0)+VLOOKUP($IF53,Data!$B:$CP,Daily!JI$10,0))/BK$36</f>
        <v>8.4124447786446087E-3</v>
      </c>
      <c r="BL53" s="12">
        <f>(VLOOKUP($EG53,Data!$B:$CP,Daily!FK$10,0)+VLOOKUP($IF53,Data!$B:$CP,Daily!JJ$10,0))/BL$36</f>
        <v>8.0987958369347721E-3</v>
      </c>
      <c r="BM53" s="12">
        <f>(VLOOKUP($EG53,Data!$B:$CP,Daily!FL$10,0)+VLOOKUP($IF53,Data!$B:$CP,Daily!JK$10,0))/BM$36</f>
        <v>8.6854800306424562E-3</v>
      </c>
      <c r="BN53" s="12">
        <f>(VLOOKUP($EG53,Data!$B:$CP,Daily!FM$10,0)+VLOOKUP($IF53,Data!$B:$CP,Daily!JL$10,0))/BN$36</f>
        <v>1.0571436447335778E-2</v>
      </c>
      <c r="BO53" s="12">
        <f>(VLOOKUP($EG53,Data!$B:$CP,Daily!FN$10,0)+VLOOKUP($IF53,Data!$B:$CP,Daily!JM$10,0))/BO$36</f>
        <v>1.0408490062482338E-2</v>
      </c>
      <c r="BP53" s="12">
        <f>(VLOOKUP($EG53,Data!$B:$CP,Daily!FO$10,0)+VLOOKUP($IF53,Data!$B:$CP,Daily!JN$10,0))/BP$36</f>
        <v>1.1489485719409945E-2</v>
      </c>
      <c r="BQ53" s="12">
        <f>(VLOOKUP($EG53,Data!$B:$CP,Daily!FP$10,0)+VLOOKUP($IF53,Data!$B:$CP,Daily!JO$10,0))/BQ$36</f>
        <v>9.4756728420094753E-3</v>
      </c>
      <c r="BR53" s="12">
        <f>(VLOOKUP($EG53,Data!$B:$CP,Daily!FQ$10,0)+VLOOKUP($IF53,Data!$B:$CP,Daily!JP$10,0))/BR$36</f>
        <v>8.5627822737797746E-3</v>
      </c>
      <c r="BS53" s="12">
        <f>(VLOOKUP($EG53,Data!$B:$CP,Daily!FR$10,0)+VLOOKUP($IF53,Data!$B:$CP,Daily!JQ$10,0))/BS$36</f>
        <v>7.6384988511616035E-3</v>
      </c>
      <c r="BT53" s="12">
        <f>(VLOOKUP($EG53,Data!$B:$CP,Daily!FS$10,0)+VLOOKUP($IF53,Data!$B:$CP,Daily!JR$10,0))/BT$36</f>
        <v>7.5070865651185245E-3</v>
      </c>
      <c r="BU53" s="12">
        <f>(VLOOKUP($EG53,Data!$B:$CP,Daily!FT$10,0)+VLOOKUP($IF53,Data!$B:$CP,Daily!JS$10,0))/BU$36</f>
        <v>7.6873431337396913E-3</v>
      </c>
      <c r="BV53" s="12">
        <f>(VLOOKUP($EG53,Data!$B:$CP,Daily!FU$10,0)+VLOOKUP($IF53,Data!$B:$CP,Daily!JT$10,0))/BV$36</f>
        <v>7.8335333614453929E-3</v>
      </c>
      <c r="BW53" s="12">
        <f>(VLOOKUP($EG53,Data!$B:$CP,Daily!FV$10,0)+VLOOKUP($IF53,Data!$B:$CP,Daily!JU$10,0))/BW$36</f>
        <v>8.5637847357595154E-3</v>
      </c>
      <c r="BX53" s="12">
        <f>(VLOOKUP($EG53,Data!$B:$CP,Daily!FW$10,0)+VLOOKUP($IF53,Data!$B:$CP,Daily!JV$10,0))/BX$36</f>
        <v>7.943165731662559E-3</v>
      </c>
      <c r="BY53" s="12">
        <f>(VLOOKUP($EG53,Data!$B:$CP,Daily!FX$10,0)+VLOOKUP($IF53,Data!$B:$CP,Daily!JW$10,0))/BY$36</f>
        <v>6.3622010408748023E-3</v>
      </c>
      <c r="BZ53" s="12">
        <f>(VLOOKUP($EG53,Data!$B:$CP,Daily!FY$10,0)+VLOOKUP($IF53,Data!$B:$CP,Daily!JX$10,0))/BZ$36</f>
        <v>6.3105482491746497E-3</v>
      </c>
      <c r="CA53" s="12">
        <f>(VLOOKUP($EG53,Data!$B:$CP,Daily!FZ$10,0)+VLOOKUP($IF53,Data!$B:$CP,Daily!JY$10,0))/CA$36</f>
        <v>6.6020989692005851E-3</v>
      </c>
      <c r="CB53" s="12">
        <f>(VLOOKUP($EG53,Data!$B:$CP,Daily!GA$10,0)+VLOOKUP($IF53,Data!$B:$CP,Daily!JZ$10,0))/CB$36</f>
        <v>7.313920778529613E-3</v>
      </c>
      <c r="CC53" s="12">
        <f>(VLOOKUP($EG53,Data!$B:$CP,Daily!GB$10,0)+VLOOKUP($IF53,Data!$B:$CP,Daily!KA$10,0))/CC$36</f>
        <v>7.6680766807668077E-3</v>
      </c>
      <c r="CD53" s="12">
        <f>(VLOOKUP($EG53,Data!$B:$CP,Daily!GC$10,0)+VLOOKUP($IF53,Data!$B:$CP,Daily!KB$10,0))/CD$36</f>
        <v>8.2743391569786318E-3</v>
      </c>
      <c r="CE53" s="12">
        <f>(VLOOKUP($EG53,Data!$B:$CP,Daily!GD$10,0)+VLOOKUP($IF53,Data!$B:$CP,Daily!KC$10,0))/CE$36</f>
        <v>7.8269390590307488E-3</v>
      </c>
      <c r="CF53" s="12">
        <f>(VLOOKUP($EG53,Data!$B:$CP,Daily!GE$10,0)+VLOOKUP($IF53,Data!$B:$CP,Daily!KD$10,0))/CF$36</f>
        <v>7.1269487750556795E-3</v>
      </c>
      <c r="CG53" s="12">
        <f>(VLOOKUP($EG53,Data!$B:$CP,Daily!GF$10,0)+VLOOKUP($IF53,Data!$B:$CP,Daily!KE$10,0))/CG$36</f>
        <v>6.4546813425737188E-3</v>
      </c>
      <c r="CH53" s="12">
        <f>(VLOOKUP($EG53,Data!$B:$CP,Daily!GG$10,0)+VLOOKUP($IF53,Data!$B:$CP,Daily!KF$10,0))/CH$36</f>
        <v>6.475475968439913E-3</v>
      </c>
      <c r="CI53" s="12">
        <f>(VLOOKUP($EG53,Data!$B:$CP,Daily!GH$10,0)+VLOOKUP($IF53,Data!$B:$CP,Daily!KG$10,0))/CI$36</f>
        <v>8.510704505850137E-3</v>
      </c>
      <c r="CJ53" s="12">
        <f>(VLOOKUP($EG53,Data!$B:$CP,Daily!GI$10,0)+VLOOKUP($IF53,Data!$B:$CP,Daily!KH$10,0))/CJ$36</f>
        <v>7.4854266030736621E-3</v>
      </c>
      <c r="CK53" s="12">
        <f>(VLOOKUP($EG53,Data!$B:$CP,Daily!GJ$10,0)+VLOOKUP($IF53,Data!$B:$CP,Daily!KI$10,0))/CK$36</f>
        <v>8.6935966801491831E-3</v>
      </c>
      <c r="CL53" s="12">
        <f>(VLOOKUP($EG53,Data!$B:$CP,Daily!GK$10,0)+VLOOKUP($IF53,Data!$B:$CP,Daily!KJ$10,0))/CL$36</f>
        <v>7.7613449627101502E-3</v>
      </c>
      <c r="CM53" s="12">
        <f>(VLOOKUP($EG53,Data!$B:$CP,Daily!GL$10,0)+VLOOKUP($IF53,Data!$B:$CP,Daily!KK$10,0))/CM$36</f>
        <v>7.8950990328190886E-3</v>
      </c>
      <c r="CN53" s="12">
        <f>(VLOOKUP($EG53,Data!$B:$CP,Daily!GM$10,0)+VLOOKUP($IF53,Data!$B:$CP,Daily!KL$10,0))/CN$36</f>
        <v>7.3584928272671709E-3</v>
      </c>
      <c r="CO53" s="12">
        <f>(VLOOKUP($EG53,Data!$B:$CP,Daily!GN$10,0)+VLOOKUP($IF53,Data!$B:$CP,Daily!KM$10,0))/CO$36</f>
        <v>7.3706951327995934E-3</v>
      </c>
      <c r="CP53" s="12">
        <f>(VLOOKUP($EG53,Data!$B:$CP,Daily!GO$10,0)+VLOOKUP($IF53,Data!$B:$CP,Daily!KN$10,0))/CP$36</f>
        <v>9.6465738613326132E-3</v>
      </c>
      <c r="CQ53" s="12">
        <f>(VLOOKUP($EG53,Data!$B:$CP,Daily!GP$10,0)+VLOOKUP($IF53,Data!$B:$CP,Daily!KO$10,0))/CQ$36</f>
        <v>8.8527178407638522E-3</v>
      </c>
      <c r="CR53" s="12">
        <f>(VLOOKUP($EG53,Data!$B:$CP,Daily!GQ$10,0)+VLOOKUP($IF53,Data!$B:$CP,Daily!KP$10,0))/CR$36</f>
        <v>1.1150981429327082E-2</v>
      </c>
      <c r="CS53" s="12">
        <f>(VLOOKUP($EG53,Data!$B:$CP,Daily!GR$10,0)+VLOOKUP($IF53,Data!$B:$CP,Daily!KQ$10,0))/CS$36</f>
        <v>9.6019480609322461E-3</v>
      </c>
      <c r="CT53" s="12">
        <f>(VLOOKUP($EG53,Data!$B:$CP,Daily!GS$10,0)+VLOOKUP($IF53,Data!$B:$CP,Daily!KR$10,0))/CT$36</f>
        <v>8.4652281149684566E-3</v>
      </c>
      <c r="CU53" s="12">
        <f>(VLOOKUP($EG53,Data!$B:$CP,Daily!GT$10,0)+VLOOKUP($IF53,Data!$B:$CP,Daily!KS$10,0))/CU$36</f>
        <v>8.6860577035941505E-3</v>
      </c>
      <c r="CV53" s="12">
        <f>(VLOOKUP($EG53,Data!$B:$CP,Daily!GU$10,0)+VLOOKUP($IF53,Data!$B:$CP,Daily!KT$10,0))/CV$36</f>
        <v>7.5722295698824578E-3</v>
      </c>
      <c r="CW53" s="12">
        <f>(VLOOKUP($EG53,Data!$B:$CP,Daily!GV$10,0)+VLOOKUP($IF53,Data!$B:$CP,Daily!KU$10,0))/CW$36</f>
        <v>9.6155153889047554E-3</v>
      </c>
      <c r="CX53" s="12">
        <f>(VLOOKUP($EG53,Data!$B:$CP,Daily!GW$10,0)+VLOOKUP($IF53,Data!$B:$CP,Daily!KV$10,0))/CX$36</f>
        <v>8.0840283510290063E-3</v>
      </c>
      <c r="CY53" s="12">
        <f>(VLOOKUP($EG53,Data!$B:$CP,Daily!GX$10,0)+VLOOKUP($IF53,Data!$B:$CP,Daily!KW$10,0))/CY$36</f>
        <v>9.1561526280839762E-3</v>
      </c>
      <c r="CZ53" s="12">
        <f>(VLOOKUP($EG53,Data!$B:$CP,Daily!GY$10,0)+VLOOKUP($IF53,Data!$B:$CP,Daily!KX$10,0))/CZ$36</f>
        <v>7.5772807237999501E-3</v>
      </c>
      <c r="DA53" s="12">
        <f>(VLOOKUP($EG53,Data!$B:$CP,Daily!GZ$10,0)+VLOOKUP($IF53,Data!$B:$CP,Daily!KY$10,0))/DA$36</f>
        <v>7.0741157355330587E-3</v>
      </c>
      <c r="DB53" s="12">
        <f>(VLOOKUP($EG53,Data!$B:$CP,Daily!HA$10,0)+VLOOKUP($IF53,Data!$B:$CP,Daily!KZ$10,0))/DB$36</f>
        <v>6.8128288097911022E-3</v>
      </c>
      <c r="DC53" s="12">
        <f>(VLOOKUP($EG53,Data!$B:$CP,Daily!HB$10,0)+VLOOKUP($IF53,Data!$B:$CP,Daily!LA$10,0))/DC$36</f>
        <v>5.9691593433924724E-3</v>
      </c>
      <c r="DD53" s="12">
        <f>(VLOOKUP($EG53,Data!$B:$CP,Daily!HC$10,0)+VLOOKUP($IF53,Data!$B:$CP,Daily!LB$10,0))/DD$36</f>
        <v>7.3785051695082517E-3</v>
      </c>
      <c r="DE53" s="12">
        <f>(VLOOKUP($EG53,Data!$B:$CP,Daily!HD$10,0)+VLOOKUP($IF53,Data!$B:$CP,Daily!LC$10,0))/DE$36</f>
        <v>7.3673870333988214E-3</v>
      </c>
      <c r="DF53" s="12">
        <f>(VLOOKUP($EG53,Data!$B:$CP,Daily!HE$10,0)+VLOOKUP($IF53,Data!$B:$CP,Daily!LD$10,0))/DF$36</f>
        <v>8.0396056361866884E-3</v>
      </c>
      <c r="DG53" s="12">
        <f>(VLOOKUP($EG53,Data!$B:$CP,Daily!HF$10,0)+VLOOKUP($IF53,Data!$B:$CP,Daily!LE$10,0))/DG$36</f>
        <v>7.7700184934720801E-3</v>
      </c>
      <c r="DH53" s="12">
        <f>(VLOOKUP($EG53,Data!$B:$CP,Daily!HG$10,0)+VLOOKUP($IF53,Data!$B:$CP,Daily!LF$10,0))/DH$36</f>
        <v>7.1666270501545047E-3</v>
      </c>
      <c r="DI53" s="12">
        <f>(VLOOKUP($EG53,Data!$B:$CP,Daily!HH$10,0)+VLOOKUP($IF53,Data!$B:$CP,Daily!LG$10,0))/DI$36</f>
        <v>6.0767185719711354E-3</v>
      </c>
      <c r="DJ53" s="12">
        <f>(VLOOKUP($EG53,Data!$B:$CP,Daily!HI$10,0)+VLOOKUP($IF53,Data!$B:$CP,Daily!LH$10,0))/DJ$36</f>
        <v>5.8742938648349381E-3</v>
      </c>
      <c r="DK53" s="12">
        <f>(VLOOKUP($EG53,Data!$B:$CP,Daily!HJ$10,0)+VLOOKUP($IF53,Data!$B:$CP,Daily!LI$10,0))/DK$36</f>
        <v>8.3909481314531111E-3</v>
      </c>
      <c r="DL53" s="12">
        <f>(VLOOKUP($EG53,Data!$B:$CP,Daily!HK$10,0)+VLOOKUP($IF53,Data!$B:$CP,Daily!LJ$10,0))/DL$36</f>
        <v>7.5603909275308873E-3</v>
      </c>
      <c r="DM53" s="12">
        <f>(VLOOKUP($EG53,Data!$B:$CP,Daily!HL$10,0)+VLOOKUP($IF53,Data!$B:$CP,Daily!LK$10,0))/DM$36</f>
        <v>8.7756906669524907E-3</v>
      </c>
      <c r="DN53" s="12">
        <f>(VLOOKUP($EG53,Data!$B:$CP,Daily!HM$10,0)+VLOOKUP($IF53,Data!$B:$CP,Daily!LL$10,0))/DN$36</f>
        <v>7.554196036707009E-3</v>
      </c>
      <c r="DO53" s="12">
        <f>(VLOOKUP($EG53,Data!$B:$CP,Daily!HN$10,0)+VLOOKUP($IF53,Data!$B:$CP,Daily!LM$10,0))/DO$36</f>
        <v>6.9052472809115872E-3</v>
      </c>
      <c r="DP53" s="12">
        <f>(VLOOKUP($EG53,Data!$B:$CP,Daily!HO$10,0)+VLOOKUP($IF53,Data!$B:$CP,Daily!LN$10,0))/DP$36</f>
        <v>7.3121533030761476E-3</v>
      </c>
      <c r="DQ53" s="12">
        <f>(VLOOKUP($EG53,Data!$B:$CP,Daily!HP$10,0)+VLOOKUP($IF53,Data!$B:$CP,Daily!LO$10,0))/DQ$36</f>
        <v>6.7418927645043723E-3</v>
      </c>
      <c r="DR53" s="12">
        <f>(VLOOKUP($EG53,Data!$B:$CP,Daily!HQ$10,0)+VLOOKUP($IF53,Data!$B:$CP,Daily!LP$10,0))/DR$36</f>
        <v>8.4301591310937101E-3</v>
      </c>
      <c r="DS53" s="12">
        <f>(VLOOKUP($EG53,Data!$B:$CP,Daily!HR$10,0)+VLOOKUP($IF53,Data!$B:$CP,Daily!LQ$10,0))/DS$36</f>
        <v>8.6691000982731994E-3</v>
      </c>
      <c r="DT53" s="12">
        <f>(VLOOKUP($EG53,Data!$B:$CP,Daily!HS$10,0)+VLOOKUP($IF53,Data!$B:$CP,Daily!LR$10,0))/DT$36</f>
        <v>9.2581475700697705E-3</v>
      </c>
      <c r="DU53" s="12">
        <f>(VLOOKUP($EG53,Data!$B:$CP,Daily!HT$10,0)+VLOOKUP($IF53,Data!$B:$CP,Daily!LS$10,0))/DU$36</f>
        <v>8.8889465625081095E-3</v>
      </c>
      <c r="DV53" s="14"/>
      <c r="DW53" s="12">
        <f t="shared" si="259"/>
        <v>7.3706951327995934E-3</v>
      </c>
      <c r="DX53" s="12">
        <f t="shared" si="260"/>
        <v>8.8527178407638522E-3</v>
      </c>
      <c r="DY53" s="12">
        <f t="shared" si="420"/>
        <v>1.4820227079642588E-3</v>
      </c>
      <c r="DZ53" s="12">
        <f t="shared" si="421"/>
        <v>9.964234871737046E-3</v>
      </c>
      <c r="EA53" s="12">
        <f t="shared" si="422"/>
        <v>6.2591781018263995E-3</v>
      </c>
      <c r="EB53" s="14"/>
      <c r="EC53" s="12">
        <f>_xlfn.STDEV.P(AJ53:DU53)</f>
        <v>1.2391681894082412E-3</v>
      </c>
      <c r="ED53" s="12">
        <f t="shared" si="423"/>
        <v>7.7409886489579515E-3</v>
      </c>
      <c r="EE53" s="12">
        <f t="shared" si="424"/>
        <v>7.7951941336693665E-3</v>
      </c>
      <c r="EF53" s="1"/>
      <c r="EG53" s="7" t="s">
        <v>431</v>
      </c>
      <c r="EH53" s="7" t="s">
        <v>432</v>
      </c>
      <c r="EI53" s="12">
        <f>VLOOKUP($EG53,Data!$B:$CP,Daily!EI$10,0)/EI$36</f>
        <v>1.0872292381032031E-2</v>
      </c>
      <c r="EJ53" s="12">
        <f>VLOOKUP($EG53,Data!$B:$CP,Daily!EJ$10,0)/EJ$36</f>
        <v>1.0047746471483288E-2</v>
      </c>
      <c r="EK53" s="12">
        <f>VLOOKUP($EG53,Data!$B:$CP,Daily!EK$10,0)/EK$36</f>
        <v>1.2894406266164192E-2</v>
      </c>
      <c r="EL53" s="12">
        <f>VLOOKUP($EG53,Data!$B:$CP,Daily!EL$10,0)/EL$36</f>
        <v>1.1236595938854666E-2</v>
      </c>
      <c r="EM53" s="12">
        <f>VLOOKUP($EG53,Data!$B:$CP,Daily!EM$10,0)/EM$36</f>
        <v>1.0211765570187522E-2</v>
      </c>
      <c r="EN53" s="12">
        <f>VLOOKUP($EG53,Data!$B:$CP,Daily!EN$10,0)/EN$36</f>
        <v>1.1401175198058876E-2</v>
      </c>
      <c r="EO53" s="12">
        <f>VLOOKUP($EG53,Data!$B:$CP,Daily!EO$10,0)/EO$36</f>
        <v>9.7221235164522777E-3</v>
      </c>
      <c r="EP53" s="12">
        <f>VLOOKUP($EG53,Data!$B:$CP,Daily!EP$10,0)/EP$36</f>
        <v>7.987139566086935E-3</v>
      </c>
      <c r="EQ53" s="12">
        <f>VLOOKUP($EG53,Data!$B:$CP,Daily!EQ$10,0)/EQ$36</f>
        <v>7.8743162447525768E-3</v>
      </c>
      <c r="ER53" s="12">
        <f>VLOOKUP($EG53,Data!$B:$CP,Daily!ER$10,0)/ER$36</f>
        <v>9.3705799151343697E-3</v>
      </c>
      <c r="ES53" s="12">
        <f>VLOOKUP($EG53,Data!$B:$CP,Daily!ES$10,0)/ES$36</f>
        <v>8.2105263157894737E-3</v>
      </c>
      <c r="ET53" s="12">
        <f>VLOOKUP($EG53,Data!$B:$CP,Daily!ET$10,0)/ET$36</f>
        <v>9.8021207314018532E-3</v>
      </c>
      <c r="EU53" s="12">
        <f>VLOOKUP($EG53,Data!$B:$CP,Daily!EU$10,0)/EU$36</f>
        <v>8.3664746943018856E-3</v>
      </c>
      <c r="EV53" s="12">
        <f>VLOOKUP($EG53,Data!$B:$CP,Daily!EV$10,0)/EV$36</f>
        <v>7.5374629856728385E-3</v>
      </c>
      <c r="EW53" s="12">
        <f>VLOOKUP($EG53,Data!$B:$CP,Daily!EW$10,0)/EW$36</f>
        <v>7.0768703628049179E-3</v>
      </c>
      <c r="EX53" s="12">
        <f>VLOOKUP($EG53,Data!$B:$CP,Daily!EX$10,0)/EX$36</f>
        <v>7.3836723321259404E-3</v>
      </c>
      <c r="EY53" s="12">
        <f>VLOOKUP($EG53,Data!$B:$CP,Daily!EY$10,0)/EY$36</f>
        <v>9.3788202933985324E-3</v>
      </c>
      <c r="EZ53" s="12">
        <f>VLOOKUP($EG53,Data!$B:$CP,Daily!EZ$10,0)/EZ$36</f>
        <v>9.1849640272853566E-3</v>
      </c>
      <c r="FA53" s="12">
        <f>VLOOKUP($EG53,Data!$B:$CP,Daily!FA$10,0)/FA$36</f>
        <v>1.0502948777417004E-2</v>
      </c>
      <c r="FB53" s="12">
        <f>VLOOKUP($EG53,Data!$B:$CP,Daily!FB$10,0)/FB$36</f>
        <v>8.7543859649122802E-3</v>
      </c>
      <c r="FC53" s="12">
        <f>VLOOKUP($EG53,Data!$B:$CP,Daily!FC$10,0)/FC$36</f>
        <v>7.9492997418042412E-3</v>
      </c>
      <c r="FD53" s="12">
        <f>VLOOKUP($EG53,Data!$B:$CP,Daily!FD$10,0)/FD$36</f>
        <v>8.4031007751937982E-3</v>
      </c>
      <c r="FE53" s="12">
        <f>VLOOKUP($EG53,Data!$B:$CP,Daily!FE$10,0)/FE$36</f>
        <v>7.9857288197009192E-3</v>
      </c>
      <c r="FF53" s="12">
        <f>VLOOKUP($EG53,Data!$B:$CP,Daily!FF$10,0)/FF$36</f>
        <v>9.8773980693250777E-3</v>
      </c>
      <c r="FG53" s="12">
        <f>VLOOKUP($EG53,Data!$B:$CP,Daily!FG$10,0)/FG$36</f>
        <v>9.423101522193323E-3</v>
      </c>
      <c r="FH53" s="12">
        <f>VLOOKUP($EG53,Data!$B:$CP,Daily!FH$10,0)/FH$36</f>
        <v>9.8474675481183081E-3</v>
      </c>
      <c r="FI53" s="12">
        <f>VLOOKUP($EG53,Data!$B:$CP,Daily!FI$10,0)/FI$36</f>
        <v>9.1199714392353505E-3</v>
      </c>
      <c r="FJ53" s="12">
        <f>VLOOKUP($EG53,Data!$B:$CP,Daily!FJ$10,0)/FJ$36</f>
        <v>9.2248382211207493E-3</v>
      </c>
      <c r="FK53" s="12">
        <f>VLOOKUP($EG53,Data!$B:$CP,Daily!FK$10,0)/FK$36</f>
        <v>8.8286955717851532E-3</v>
      </c>
      <c r="FL53" s="12">
        <f>VLOOKUP($EG53,Data!$B:$CP,Daily!FL$10,0)/FL$36</f>
        <v>8.8464593965018115E-3</v>
      </c>
      <c r="FM53" s="12">
        <f>VLOOKUP($EG53,Data!$B:$CP,Daily!FM$10,0)/FM$36</f>
        <v>1.1566884438256399E-2</v>
      </c>
      <c r="FN53" s="12">
        <f>VLOOKUP($EG53,Data!$B:$CP,Daily!FN$10,0)/FN$36</f>
        <v>1.0973214828012067E-2</v>
      </c>
      <c r="FO53" s="12">
        <f>VLOOKUP($EG53,Data!$B:$CP,Daily!FO$10,0)/FO$36</f>
        <v>1.2060896695169864E-2</v>
      </c>
      <c r="FP53" s="12">
        <f>VLOOKUP($EG53,Data!$B:$CP,Daily!FP$10,0)/FP$36</f>
        <v>1.0250761355536837E-2</v>
      </c>
      <c r="FQ53" s="12">
        <f>VLOOKUP($EG53,Data!$B:$CP,Daily!FQ$10,0)/FQ$36</f>
        <v>8.9895720963682132E-3</v>
      </c>
      <c r="FR53" s="12">
        <f>VLOOKUP($EG53,Data!$B:$CP,Daily!FR$10,0)/FR$36</f>
        <v>8.2032894647489432E-3</v>
      </c>
      <c r="FS53" s="12">
        <f>VLOOKUP($EG53,Data!$B:$CP,Daily!FS$10,0)/FS$36</f>
        <v>7.8983328778354737E-3</v>
      </c>
      <c r="FT53" s="12">
        <f>VLOOKUP($EG53,Data!$B:$CP,Daily!FT$10,0)/FT$36</f>
        <v>8.1876188145833719E-3</v>
      </c>
      <c r="FU53" s="12">
        <f>VLOOKUP($EG53,Data!$B:$CP,Daily!FU$10,0)/FU$36</f>
        <v>8.2562608218252464E-3</v>
      </c>
      <c r="FV53" s="12">
        <f>VLOOKUP($EG53,Data!$B:$CP,Daily!FV$10,0)/FV$36</f>
        <v>9.3021635369125184E-3</v>
      </c>
      <c r="FW53" s="12">
        <f>VLOOKUP($EG53,Data!$B:$CP,Daily!FW$10,0)/FW$36</f>
        <v>8.4123950583577904E-3</v>
      </c>
      <c r="FX53" s="12">
        <f>VLOOKUP($EG53,Data!$B:$CP,Daily!FX$10,0)/FX$36</f>
        <v>6.7775346908801612E-3</v>
      </c>
      <c r="FY53" s="12">
        <f>VLOOKUP($EG53,Data!$B:$CP,Daily!FY$10,0)/FY$36</f>
        <v>6.4622868293786589E-3</v>
      </c>
      <c r="FZ53" s="12">
        <f>VLOOKUP($EG53,Data!$B:$CP,Daily!FZ$10,0)/FZ$36</f>
        <v>7.3563280678462083E-3</v>
      </c>
      <c r="GA53" s="12">
        <f>VLOOKUP($EG53,Data!$B:$CP,Daily!GA$10,0)/GA$36</f>
        <v>7.61280063605645E-3</v>
      </c>
      <c r="GB53" s="12">
        <f>VLOOKUP($EG53,Data!$B:$CP,Daily!GB$10,0)/GB$36</f>
        <v>8.0128578416528845E-3</v>
      </c>
      <c r="GC53" s="12">
        <f>VLOOKUP($EG53,Data!$B:$CP,Daily!GC$10,0)/GC$36</f>
        <v>8.7408774431675194E-3</v>
      </c>
      <c r="GD53" s="12">
        <f>VLOOKUP($EG53,Data!$B:$CP,Daily!GD$10,0)/GD$36</f>
        <v>8.4523790393855151E-3</v>
      </c>
      <c r="GE53" s="12">
        <f>VLOOKUP($EG53,Data!$B:$CP,Daily!GE$10,0)/GE$36</f>
        <v>7.5857971941689899E-3</v>
      </c>
      <c r="GF53" s="12">
        <f>VLOOKUP($EG53,Data!$B:$CP,Daily!GF$10,0)/GF$36</f>
        <v>6.8115663647512524E-3</v>
      </c>
      <c r="GG53" s="12">
        <f>VLOOKUP($EG53,Data!$B:$CP,Daily!GG$10,0)/GG$36</f>
        <v>6.9325036163650757E-3</v>
      </c>
      <c r="GH53" s="12">
        <f>VLOOKUP($EG53,Data!$B:$CP,Daily!GH$10,0)/GH$36</f>
        <v>9.3507338293287792E-3</v>
      </c>
      <c r="GI53" s="12">
        <f>VLOOKUP($EG53,Data!$B:$CP,Daily!GI$10,0)/GI$36</f>
        <v>7.9047987283584649E-3</v>
      </c>
      <c r="GJ53" s="12">
        <f>VLOOKUP($EG53,Data!$B:$CP,Daily!GJ$10,0)/GJ$36</f>
        <v>9.2994632295121202E-3</v>
      </c>
      <c r="GK53" s="12">
        <f>VLOOKUP($EG53,Data!$B:$CP,Daily!GK$10,0)/GK$36</f>
        <v>8.1716540611640916E-3</v>
      </c>
      <c r="GL53" s="12">
        <f>VLOOKUP($EG53,Data!$B:$CP,Daily!GL$10,0)/GL$36</f>
        <v>7.943598823892525E-3</v>
      </c>
      <c r="GM53" s="12">
        <f>VLOOKUP($EG53,Data!$B:$CP,Daily!GM$10,0)/GM$36</f>
        <v>7.7799778605840437E-3</v>
      </c>
      <c r="GN53" s="12">
        <f>VLOOKUP($EG53,Data!$B:$CP,Daily!GN$10,0)/GN$36</f>
        <v>7.8433729508812517E-3</v>
      </c>
      <c r="GO53" s="12">
        <f>VLOOKUP($EG53,Data!$B:$CP,Daily!GO$10,0)/GO$36</f>
        <v>1.0080466884782032E-2</v>
      </c>
      <c r="GP53" s="12">
        <f>VLOOKUP($EG53,Data!$B:$CP,Daily!GP$10,0)/GP$36</f>
        <v>9.6325452900765229E-3</v>
      </c>
      <c r="GQ53" s="12">
        <f>VLOOKUP($EG53,Data!$B:$CP,Daily!GQ$10,0)/GQ$36</f>
        <v>1.2016194933511627E-2</v>
      </c>
      <c r="GR53" s="12">
        <f>VLOOKUP($EG53,Data!$B:$CP,Daily!GR$10,0)/GR$36</f>
        <v>1.0431279450379484E-2</v>
      </c>
      <c r="GS53" s="12">
        <f>VLOOKUP($EG53,Data!$B:$CP,Daily!GS$10,0)/GS$36</f>
        <v>9.1511467078387847E-3</v>
      </c>
      <c r="GT53" s="12">
        <f>VLOOKUP($EG53,Data!$B:$CP,Daily!GT$10,0)/GT$36</f>
        <v>9.1737499042805724E-3</v>
      </c>
      <c r="GU53" s="12">
        <f>VLOOKUP($EG53,Data!$B:$CP,Daily!GU$10,0)/GU$36</f>
        <v>8.2507843185692046E-3</v>
      </c>
      <c r="GV53" s="12">
        <f>VLOOKUP($EG53,Data!$B:$CP,Daily!GV$10,0)/GV$36</f>
        <v>1.0200064421459504E-2</v>
      </c>
      <c r="GW53" s="12">
        <f>VLOOKUP($EG53,Data!$B:$CP,Daily!GW$10,0)/GW$36</f>
        <v>8.5200378668349643E-3</v>
      </c>
      <c r="GX53" s="12">
        <f>VLOOKUP($EG53,Data!$B:$CP,Daily!GX$10,0)/GX$36</f>
        <v>9.6795616802258008E-3</v>
      </c>
      <c r="GY53" s="12">
        <f>VLOOKUP($EG53,Data!$B:$CP,Daily!GY$10,0)/GY$36</f>
        <v>7.924707112628878E-3</v>
      </c>
      <c r="GZ53" s="12">
        <f>VLOOKUP($EG53,Data!$B:$CP,Daily!GZ$10,0)/GZ$36</f>
        <v>7.6730935627642724E-3</v>
      </c>
      <c r="HA53" s="12">
        <f>VLOOKUP($EG53,Data!$B:$CP,Daily!HA$10,0)/HA$36</f>
        <v>7.3948322495252343E-3</v>
      </c>
      <c r="HB53" s="12">
        <f>VLOOKUP($EG53,Data!$B:$CP,Daily!HB$10,0)/HB$36</f>
        <v>6.3514371815835352E-3</v>
      </c>
      <c r="HC53" s="12">
        <f>VLOOKUP($EG53,Data!$B:$CP,Daily!HC$10,0)/HC$36</f>
        <v>7.9215015026968937E-3</v>
      </c>
      <c r="HD53" s="12">
        <f>VLOOKUP($EG53,Data!$B:$CP,Daily!HD$10,0)/HD$36</f>
        <v>7.6986338922648149E-3</v>
      </c>
      <c r="HE53" s="12">
        <f>VLOOKUP($EG53,Data!$B:$CP,Daily!HE$10,0)/HE$36</f>
        <v>8.4252758274824466E-3</v>
      </c>
      <c r="HF53" s="12">
        <f>VLOOKUP($EG53,Data!$B:$CP,Daily!HF$10,0)/HF$36</f>
        <v>8.2378478400113864E-3</v>
      </c>
      <c r="HG53" s="12">
        <f>VLOOKUP($EG53,Data!$B:$CP,Daily!HG$10,0)/HG$36</f>
        <v>7.6183706267771044E-3</v>
      </c>
      <c r="HH53" s="12">
        <f>VLOOKUP($EG53,Data!$B:$CP,Daily!HH$10,0)/HH$36</f>
        <v>6.3933859691097114E-3</v>
      </c>
      <c r="HI53" s="12">
        <f>VLOOKUP($EG53,Data!$B:$CP,Daily!HI$10,0)/HI$36</f>
        <v>6.4338908558173608E-3</v>
      </c>
      <c r="HJ53" s="12">
        <f>VLOOKUP($EG53,Data!$B:$CP,Daily!HJ$10,0)/HJ$36</f>
        <v>8.8841082028604437E-3</v>
      </c>
      <c r="HK53" s="12">
        <f>VLOOKUP($EG53,Data!$B:$CP,Daily!HK$10,0)/HK$36</f>
        <v>8.0420190044459949E-3</v>
      </c>
      <c r="HL53" s="12">
        <f>VLOOKUP($EG53,Data!$B:$CP,Daily!HL$10,0)/HL$36</f>
        <v>9.0891811097095262E-3</v>
      </c>
      <c r="HM53" s="12">
        <f>VLOOKUP($EG53,Data!$B:$CP,Daily!HM$10,0)/HM$36</f>
        <v>8.1598295884010175E-3</v>
      </c>
      <c r="HN53" s="12">
        <f>VLOOKUP($EG53,Data!$B:$CP,Daily!HN$10,0)/HN$36</f>
        <v>7.4438266783072183E-3</v>
      </c>
      <c r="HO53" s="12">
        <f>VLOOKUP($EG53,Data!$B:$CP,Daily!HO$10,0)/HO$36</f>
        <v>7.8470490440565258E-3</v>
      </c>
      <c r="HP53" s="12">
        <f>VLOOKUP($EG53,Data!$B:$CP,Daily!HP$10,0)/HP$36</f>
        <v>7.049533381191673E-3</v>
      </c>
      <c r="HQ53" s="12">
        <f>VLOOKUP($EG53,Data!$B:$CP,Daily!HQ$10,0)/HQ$36</f>
        <v>8.5789887129449696E-3</v>
      </c>
      <c r="HR53" s="12">
        <f>VLOOKUP($EG53,Data!$B:$CP,Daily!HR$10,0)/HR$36</f>
        <v>8.9253187613843356E-3</v>
      </c>
      <c r="HS53" s="12">
        <f>VLOOKUP($EG53,Data!$B:$CP,Daily!HS$10,0)/HS$36</f>
        <v>9.8589125946317961E-3</v>
      </c>
      <c r="HT53" s="12">
        <f>VLOOKUP($EG53,Data!$B:$CP,Daily!HT$10,0)/HT$36</f>
        <v>9.2185981026448992E-3</v>
      </c>
      <c r="HU53" s="13"/>
      <c r="HV53" s="40">
        <f t="shared" si="262"/>
        <v>7.8743162447525768E-3</v>
      </c>
      <c r="HW53" s="40">
        <f t="shared" si="263"/>
        <v>9.423101522193323E-3</v>
      </c>
      <c r="HX53" s="40">
        <f t="shared" si="425"/>
        <v>1.5487852774407462E-3</v>
      </c>
      <c r="HY53" s="40">
        <f t="shared" si="426"/>
        <v>1.0584690480273882E-2</v>
      </c>
      <c r="HZ53" s="40">
        <f t="shared" si="427"/>
        <v>6.7127272866720177E-3</v>
      </c>
      <c r="IA53" s="43"/>
      <c r="IB53" s="12">
        <f t="shared" si="428"/>
        <v>1.29743093919612E-3</v>
      </c>
      <c r="IC53" s="12">
        <f t="shared" si="429"/>
        <v>8.1839911818981214E-3</v>
      </c>
      <c r="ID53" s="12">
        <f t="shared" si="430"/>
        <v>8.2949314057492729E-3</v>
      </c>
      <c r="IE53" s="1"/>
      <c r="IF53" s="7" t="s">
        <v>433</v>
      </c>
      <c r="IG53" s="7" t="s">
        <v>432</v>
      </c>
      <c r="IH53" s="12">
        <f>VLOOKUP($IF53,Data!$B:$CP,Daily!IH$10,0)/IH$36</f>
        <v>8.4888847200075036E-3</v>
      </c>
      <c r="II53" s="12">
        <f>VLOOKUP($IF53,Data!$B:$CP,Daily!II$10,0)/II$36</f>
        <v>6.7792274238935787E-3</v>
      </c>
      <c r="IJ53" s="12">
        <f>VLOOKUP($IF53,Data!$B:$CP,Daily!IJ$10,0)/IJ$36</f>
        <v>9.5728132104822301E-3</v>
      </c>
      <c r="IK53" s="12">
        <f>VLOOKUP($IF53,Data!$B:$CP,Daily!IK$10,0)/IK$36</f>
        <v>7.6196473551637276E-3</v>
      </c>
      <c r="IL53" s="12">
        <f>VLOOKUP($IF53,Data!$B:$CP,Daily!IL$10,0)/IL$36</f>
        <v>6.674831598285364E-3</v>
      </c>
      <c r="IM53" s="12">
        <f>VLOOKUP($IF53,Data!$B:$CP,Daily!IM$10,0)/IM$36</f>
        <v>6.7480872499168371E-3</v>
      </c>
      <c r="IN53" s="12">
        <f>VLOOKUP($IF53,Data!$B:$CP,Daily!IN$10,0)/IN$36</f>
        <v>6.1481136469492314E-3</v>
      </c>
      <c r="IO53" s="12">
        <f>VLOOKUP($IF53,Data!$B:$CP,Daily!IO$10,0)/IO$36</f>
        <v>5.5465198715542764E-3</v>
      </c>
      <c r="IP53" s="12">
        <f>VLOOKUP($IF53,Data!$B:$CP,Daily!IP$10,0)/IP$36</f>
        <v>5.5006410521526942E-3</v>
      </c>
      <c r="IQ53" s="12">
        <f>VLOOKUP($IF53,Data!$B:$CP,Daily!IQ$10,0)/IQ$36</f>
        <v>6.2893081761006293E-3</v>
      </c>
      <c r="IR53" s="12">
        <f>VLOOKUP($IF53,Data!$B:$CP,Daily!IR$10,0)/IR$36</f>
        <v>6.5608465608465606E-3</v>
      </c>
      <c r="IS53" s="12">
        <f>VLOOKUP($IF53,Data!$B:$CP,Daily!IS$10,0)/IS$36</f>
        <v>7.247197372890952E-3</v>
      </c>
      <c r="IT53" s="12">
        <f>VLOOKUP($IF53,Data!$B:$CP,Daily!IT$10,0)/IT$36</f>
        <v>6.7061584888789541E-3</v>
      </c>
      <c r="IU53" s="12">
        <f>VLOOKUP($IF53,Data!$B:$CP,Daily!IU$10,0)/IU$36</f>
        <v>6.202791256065229E-3</v>
      </c>
      <c r="IV53" s="12">
        <f>VLOOKUP($IF53,Data!$B:$CP,Daily!IV$10,0)/IV$36</f>
        <v>5.5406694218629367E-3</v>
      </c>
      <c r="IW53" s="12">
        <f>VLOOKUP($IF53,Data!$B:$CP,Daily!IW$10,0)/IW$36</f>
        <v>5.5202056381947664E-3</v>
      </c>
      <c r="IX53" s="12">
        <f>VLOOKUP($IF53,Data!$B:$CP,Daily!IX$10,0)/IX$36</f>
        <v>6.2283737024221453E-3</v>
      </c>
      <c r="IY53" s="12">
        <f>VLOOKUP($IF53,Data!$B:$CP,Daily!IY$10,0)/IY$36</f>
        <v>6.1444969615124913E-3</v>
      </c>
      <c r="IZ53" s="12">
        <f>VLOOKUP($IF53,Data!$B:$CP,Daily!IZ$10,0)/IZ$36</f>
        <v>7.676003895285559E-3</v>
      </c>
      <c r="JA53" s="12">
        <f>VLOOKUP($IF53,Data!$B:$CP,Daily!JA$10,0)/JA$36</f>
        <v>6.845995395613716E-3</v>
      </c>
      <c r="JB53" s="12">
        <f>VLOOKUP($IF53,Data!$B:$CP,Daily!JB$10,0)/JB$36</f>
        <v>5.6568860692572031E-3</v>
      </c>
      <c r="JC53" s="12">
        <f>VLOOKUP($IF53,Data!$B:$CP,Daily!JC$10,0)/JC$36</f>
        <v>6.6010058675607716E-3</v>
      </c>
      <c r="JD53" s="12">
        <f>VLOOKUP($IF53,Data!$B:$CP,Daily!JD$10,0)/JD$36</f>
        <v>5.6091229371407376E-3</v>
      </c>
      <c r="JE53" s="12">
        <f>VLOOKUP($IF53,Data!$B:$CP,Daily!JE$10,0)/JE$36</f>
        <v>7.4470245751810981E-3</v>
      </c>
      <c r="JF53" s="12">
        <f>VLOOKUP($IF53,Data!$B:$CP,Daily!JF$10,0)/JF$36</f>
        <v>7.099905817575889E-3</v>
      </c>
      <c r="JG53" s="12">
        <f>VLOOKUP($IF53,Data!$B:$CP,Daily!JG$10,0)/JG$36</f>
        <v>7.8349758217542993E-3</v>
      </c>
      <c r="JH53" s="12">
        <f>VLOOKUP($IF53,Data!$B:$CP,Daily!JH$10,0)/JH$36</f>
        <v>7.686655739558017E-3</v>
      </c>
      <c r="JI53" s="12">
        <f>VLOOKUP($IF53,Data!$B:$CP,Daily!JI$10,0)/JI$36</f>
        <v>5.7229678399594837E-3</v>
      </c>
      <c r="JJ53" s="12">
        <f>VLOOKUP($IF53,Data!$B:$CP,Daily!JJ$10,0)/JJ$36</f>
        <v>5.6762976220915366E-3</v>
      </c>
      <c r="JK53" s="12">
        <f>VLOOKUP($IF53,Data!$B:$CP,Daily!JK$10,0)/JK$36</f>
        <v>8.1501052348752854E-3</v>
      </c>
      <c r="JL53" s="12">
        <f>VLOOKUP($IF53,Data!$B:$CP,Daily!JL$10,0)/JL$36</f>
        <v>7.1981611420275831E-3</v>
      </c>
      <c r="JM53" s="12">
        <f>VLOOKUP($IF53,Data!$B:$CP,Daily!JM$10,0)/JM$36</f>
        <v>8.4585809157637186E-3</v>
      </c>
      <c r="JN53" s="12">
        <f>VLOOKUP($IF53,Data!$B:$CP,Daily!JN$10,0)/JN$36</f>
        <v>9.5095095095095103E-3</v>
      </c>
      <c r="JO53" s="12">
        <f>VLOOKUP($IF53,Data!$B:$CP,Daily!JO$10,0)/JO$36</f>
        <v>6.9769385026737969E-3</v>
      </c>
      <c r="JP53" s="12">
        <f>VLOOKUP($IF53,Data!$B:$CP,Daily!JP$10,0)/JP$36</f>
        <v>7.1728310725090267E-3</v>
      </c>
      <c r="JQ53" s="12">
        <f>VLOOKUP($IF53,Data!$B:$CP,Daily!JQ$10,0)/JQ$36</f>
        <v>5.9269015475798487E-3</v>
      </c>
      <c r="JR53" s="12">
        <f>VLOOKUP($IF53,Data!$B:$CP,Daily!JR$10,0)/JR$36</f>
        <v>6.2691858705521209E-3</v>
      </c>
      <c r="JS53" s="12">
        <f>VLOOKUP($IF53,Data!$B:$CP,Daily!JS$10,0)/JS$36</f>
        <v>6.0858038081465417E-3</v>
      </c>
      <c r="JT53" s="12">
        <f>VLOOKUP($IF53,Data!$B:$CP,Daily!JT$10,0)/JT$36</f>
        <v>6.4335664335664336E-3</v>
      </c>
      <c r="JU53" s="12">
        <f>VLOOKUP($IF53,Data!$B:$CP,Daily!JU$10,0)/JU$36</f>
        <v>6.067031866643105E-3</v>
      </c>
      <c r="JV53" s="12">
        <f>VLOOKUP($IF53,Data!$B:$CP,Daily!JV$10,0)/JV$36</f>
        <v>6.3885119855269113E-3</v>
      </c>
      <c r="JW53" s="12">
        <f>VLOOKUP($IF53,Data!$B:$CP,Daily!JW$10,0)/JW$36</f>
        <v>5.0143977757918781E-3</v>
      </c>
      <c r="JX53" s="12">
        <f>VLOOKUP($IF53,Data!$B:$CP,Daily!JX$10,0)/JX$36</f>
        <v>5.8152951493053951E-3</v>
      </c>
      <c r="JY53" s="12">
        <f>VLOOKUP($IF53,Data!$B:$CP,Daily!JY$10,0)/JY$36</f>
        <v>4.1298459078999957E-3</v>
      </c>
      <c r="JZ53" s="12">
        <f>VLOOKUP($IF53,Data!$B:$CP,Daily!JZ$10,0)/JZ$36</f>
        <v>6.3409899708832089E-3</v>
      </c>
      <c r="KA53" s="12">
        <f>VLOOKUP($IF53,Data!$B:$CP,Daily!KA$10,0)/KA$36</f>
        <v>6.4955640050697082E-3</v>
      </c>
      <c r="KB53" s="12">
        <f>VLOOKUP($IF53,Data!$B:$CP,Daily!KB$10,0)/KB$36</f>
        <v>6.6743383199079406E-3</v>
      </c>
      <c r="KC53" s="12">
        <f>VLOOKUP($IF53,Data!$B:$CP,Daily!KC$10,0)/KC$36</f>
        <v>5.7102458124864038E-3</v>
      </c>
      <c r="KD53" s="12">
        <f>VLOOKUP($IF53,Data!$B:$CP,Daily!KD$10,0)/KD$36</f>
        <v>5.5948324093382839E-3</v>
      </c>
      <c r="KE53" s="12">
        <f>VLOOKUP($IF53,Data!$B:$CP,Daily!KE$10,0)/KE$36</f>
        <v>5.2838237432740317E-3</v>
      </c>
      <c r="KF53" s="12">
        <f>VLOOKUP($IF53,Data!$B:$CP,Daily!KF$10,0)/KF$36</f>
        <v>4.9641229297350967E-3</v>
      </c>
      <c r="KG53" s="12">
        <f>VLOOKUP($IF53,Data!$B:$CP,Daily!KG$10,0)/KG$36</f>
        <v>5.7699960206923995E-3</v>
      </c>
      <c r="KH53" s="12">
        <f>VLOOKUP($IF53,Data!$B:$CP,Daily!KH$10,0)/KH$36</f>
        <v>6.073752711496746E-3</v>
      </c>
      <c r="KI53" s="12">
        <f>VLOOKUP($IF53,Data!$B:$CP,Daily!KI$10,0)/KI$36</f>
        <v>6.6855524079320111E-3</v>
      </c>
      <c r="KJ53" s="12">
        <f>VLOOKUP($IF53,Data!$B:$CP,Daily!KJ$10,0)/KJ$36</f>
        <v>6.3969382176052485E-3</v>
      </c>
      <c r="KK53" s="12">
        <f>VLOOKUP($IF53,Data!$B:$CP,Daily!KK$10,0)/KK$36</f>
        <v>7.7325201481158786E-3</v>
      </c>
      <c r="KL53" s="12">
        <f>VLOOKUP($IF53,Data!$B:$CP,Daily!KL$10,0)/KL$36</f>
        <v>5.957931820536732E-3</v>
      </c>
      <c r="KM53" s="12">
        <f>VLOOKUP($IF53,Data!$B:$CP,Daily!KM$10,0)/KM$36</f>
        <v>5.7982605218434473E-3</v>
      </c>
      <c r="KN53" s="12">
        <f>VLOOKUP($IF53,Data!$B:$CP,Daily!KN$10,0)/KN$36</f>
        <v>8.24018343364861E-3</v>
      </c>
      <c r="KO53" s="12">
        <f>VLOOKUP($IF53,Data!$B:$CP,Daily!KO$10,0)/KO$36</f>
        <v>6.2596536866921385E-3</v>
      </c>
      <c r="KP53" s="12">
        <f>VLOOKUP($IF53,Data!$B:$CP,Daily!KP$10,0)/KP$36</f>
        <v>8.2583048742626512E-3</v>
      </c>
      <c r="KQ53" s="12">
        <f>VLOOKUP($IF53,Data!$B:$CP,Daily!KQ$10,0)/KQ$36</f>
        <v>6.8365817091454277E-3</v>
      </c>
      <c r="KR53" s="12">
        <f>VLOOKUP($IF53,Data!$B:$CP,Daily!KR$10,0)/KR$36</f>
        <v>6.1604971629289377E-3</v>
      </c>
      <c r="KS53" s="12">
        <f>VLOOKUP($IF53,Data!$B:$CP,Daily!KS$10,0)/KS$36</f>
        <v>7.0857832051861901E-3</v>
      </c>
      <c r="KT53" s="12">
        <f>VLOOKUP($IF53,Data!$B:$CP,Daily!KT$10,0)/KT$36</f>
        <v>5.4915921830025758E-3</v>
      </c>
      <c r="KU53" s="12">
        <f>VLOOKUP($IF53,Data!$B:$CP,Daily!KU$10,0)/KU$36</f>
        <v>7.7642391612354773E-3</v>
      </c>
      <c r="KV53" s="12">
        <f>VLOOKUP($IF53,Data!$B:$CP,Daily!KV$10,0)/KV$36</f>
        <v>6.6508023674415771E-3</v>
      </c>
      <c r="KW53" s="12">
        <f>VLOOKUP($IF53,Data!$B:$CP,Daily!KW$10,0)/KW$36</f>
        <v>7.4123243721650623E-3</v>
      </c>
      <c r="KX53" s="12">
        <f>VLOOKUP($IF53,Data!$B:$CP,Daily!KX$10,0)/KX$36</f>
        <v>6.4203710756842048E-3</v>
      </c>
      <c r="KY53" s="12">
        <f>VLOOKUP($IF53,Data!$B:$CP,Daily!KY$10,0)/KY$36</f>
        <v>5.1180892466812389E-3</v>
      </c>
      <c r="KZ53" s="12">
        <f>VLOOKUP($IF53,Data!$B:$CP,Daily!KZ$10,0)/KZ$36</f>
        <v>4.9180327868852463E-3</v>
      </c>
      <c r="LA53" s="12">
        <f>VLOOKUP($IF53,Data!$B:$CP,Daily!LA$10,0)/LA$36</f>
        <v>4.7117393430235145E-3</v>
      </c>
      <c r="LB53" s="12">
        <f>VLOOKUP($IF53,Data!$B:$CP,Daily!LB$10,0)/LB$36</f>
        <v>5.6323604710701485E-3</v>
      </c>
      <c r="LC53" s="12">
        <f>VLOOKUP($IF53,Data!$B:$CP,Daily!LC$10,0)/LC$36</f>
        <v>6.2717243463805347E-3</v>
      </c>
      <c r="LD53" s="12">
        <f>VLOOKUP($IF53,Data!$B:$CP,Daily!LD$10,0)/LD$36</f>
        <v>6.7231075697211156E-3</v>
      </c>
      <c r="LE53" s="12">
        <f>VLOOKUP($IF53,Data!$B:$CP,Daily!LE$10,0)/LE$36</f>
        <v>6.1523317337270822E-3</v>
      </c>
      <c r="LF53" s="12">
        <f>VLOOKUP($IF53,Data!$B:$CP,Daily!LF$10,0)/LF$36</f>
        <v>5.6619312332715664E-3</v>
      </c>
      <c r="LG53" s="12">
        <f>VLOOKUP($IF53,Data!$B:$CP,Daily!LG$10,0)/LG$36</f>
        <v>5.0029296434849239E-3</v>
      </c>
      <c r="LH53" s="12">
        <f>VLOOKUP($IF53,Data!$B:$CP,Daily!LH$10,0)/LH$36</f>
        <v>4.0152498377676836E-3</v>
      </c>
      <c r="LI53" s="12">
        <f>VLOOKUP($IF53,Data!$B:$CP,Daily!LI$10,0)/LI$36</f>
        <v>6.7899637868598034E-3</v>
      </c>
      <c r="LJ53" s="12">
        <f>VLOOKUP($IF53,Data!$B:$CP,Daily!LJ$10,0)/LJ$36</f>
        <v>5.9554070738615733E-3</v>
      </c>
      <c r="LK53" s="12">
        <f>VLOOKUP($IF53,Data!$B:$CP,Daily!LK$10,0)/LK$36</f>
        <v>7.6936840221864377E-3</v>
      </c>
      <c r="LL53" s="12">
        <f>VLOOKUP($IF53,Data!$B:$CP,Daily!LL$10,0)/LL$36</f>
        <v>5.4776769937566264E-3</v>
      </c>
      <c r="LM53" s="12">
        <f>VLOOKUP($IF53,Data!$B:$CP,Daily!LM$10,0)/LM$36</f>
        <v>5.1088178195565544E-3</v>
      </c>
      <c r="LN53" s="12">
        <f>VLOOKUP($IF53,Data!$B:$CP,Daily!LN$10,0)/LN$36</f>
        <v>5.6338028169014088E-3</v>
      </c>
      <c r="LO53" s="12">
        <f>VLOOKUP($IF53,Data!$B:$CP,Daily!LO$10,0)/LO$36</f>
        <v>5.7553294350568629E-3</v>
      </c>
      <c r="LP53" s="12">
        <f>VLOOKUP($IF53,Data!$B:$CP,Daily!LP$10,0)/LP$36</f>
        <v>7.9492317969271885E-3</v>
      </c>
      <c r="LQ53" s="12">
        <f>VLOOKUP($IF53,Data!$B:$CP,Daily!LQ$10,0)/LQ$36</f>
        <v>7.8077158603796692E-3</v>
      </c>
      <c r="LR53" s="12">
        <f>VLOOKUP($IF53,Data!$B:$CP,Daily!LR$10,0)/LR$36</f>
        <v>7.1848465055519267E-3</v>
      </c>
      <c r="LS53" s="12">
        <f>VLOOKUP($IF53,Data!$B:$CP,Daily!LS$10,0)/LS$36</f>
        <v>7.7586206896551723E-3</v>
      </c>
      <c r="LU53" s="40">
        <f t="shared" si="266"/>
        <v>5.6762976220915366E-3</v>
      </c>
      <c r="LV53" s="40">
        <f t="shared" si="267"/>
        <v>7.099905817575889E-3</v>
      </c>
      <c r="LW53" s="40">
        <f t="shared" si="431"/>
        <v>1.4236081954843525E-3</v>
      </c>
      <c r="LX53" s="40">
        <f t="shared" si="432"/>
        <v>8.1676119641891538E-3</v>
      </c>
      <c r="LY53" s="40">
        <f t="shared" si="433"/>
        <v>4.6085914754782718E-3</v>
      </c>
      <c r="LZ53" s="45"/>
      <c r="MA53" s="12">
        <f t="shared" si="283"/>
        <v>1.0800870902473031E-3</v>
      </c>
      <c r="MB53" s="12">
        <f t="shared" si="434"/>
        <v>6.2788187972137744E-3</v>
      </c>
      <c r="MC53" s="12">
        <f t="shared" si="435"/>
        <v>6.1449797320142999E-3</v>
      </c>
    </row>
    <row r="54" spans="4:342" x14ac:dyDescent="0.35">
      <c r="D54" s="90" t="s">
        <v>434</v>
      </c>
      <c r="E54" s="87" t="str">
        <f>VLOOKUP($D54,'Metric Nature'!$C:$D,2,0)&amp;IF(($F54&lt;(EA54)),"Below",IF(($F54&gt;(DZ54)),"Above","Within"))</f>
        <v>NegativeWithin</v>
      </c>
      <c r="F54" s="78">
        <f t="shared" si="269"/>
        <v>3.3998598531052922E-2</v>
      </c>
      <c r="G54" s="77">
        <f t="shared" si="191"/>
        <v>3.3049383021152748E-2</v>
      </c>
      <c r="H54" s="78">
        <f t="shared" si="247"/>
        <v>2.8721126481926856E-2</v>
      </c>
      <c r="I54" s="74">
        <f t="shared" si="270"/>
        <v>3.1983917748449463E-2</v>
      </c>
      <c r="J54" s="78">
        <f t="shared" si="248"/>
        <v>6.2990431580294076E-2</v>
      </c>
      <c r="K54" s="48">
        <f t="shared" si="249"/>
        <v>3.3059111531386636E-3</v>
      </c>
      <c r="L54" s="50"/>
      <c r="M54" s="53" t="str">
        <f>VLOOKUP($D54,'Metric Nature'!$C:$D,2,0)&amp;IF(($N54&lt;(HZ54)),"Below",IF(($N54&gt;(HY54)),"Above","Within"))</f>
        <v>NegativeWithin</v>
      </c>
      <c r="N54" s="78">
        <f t="shared" si="250"/>
        <v>3.4511079078810632E-2</v>
      </c>
      <c r="O54" s="49">
        <f t="shared" si="311"/>
        <v>3.3124852928427234E-2</v>
      </c>
      <c r="P54" s="55">
        <f t="shared" si="312"/>
        <v>4.1848522418457587E-2</v>
      </c>
      <c r="Q54" s="49">
        <f t="shared" si="313"/>
        <v>3.2070091595140619E-2</v>
      </c>
      <c r="R54" s="78">
        <f t="shared" si="252"/>
        <v>7.6114141315389322E-2</v>
      </c>
      <c r="S54" s="48">
        <f t="shared" si="273"/>
        <v>3.0209028120420311E-7</v>
      </c>
      <c r="T54" s="50"/>
      <c r="U54" s="53" t="str">
        <f>VLOOKUP($D54,'Metric Nature'!$C:$D,2,0)&amp;IF(($V54&lt;(LY54)),"Below",IF(($V54&gt;(LX54)),"Above","Within"))</f>
        <v>NegativeWithin</v>
      </c>
      <c r="V54" s="78">
        <f t="shared" si="253"/>
        <v>3.2241379310344827E-2</v>
      </c>
      <c r="W54" s="49">
        <f t="shared" si="274"/>
        <v>3.2800287779194873E-2</v>
      </c>
      <c r="X54" s="78">
        <f t="shared" si="254"/>
        <v>-1.7039742840444221E-2</v>
      </c>
      <c r="Y54" s="49">
        <f t="shared" si="275"/>
        <v>3.1699357578934974E-2</v>
      </c>
      <c r="Z54" s="78">
        <f t="shared" si="255"/>
        <v>1.7098823850299105E-2</v>
      </c>
      <c r="AA54" s="48">
        <f t="shared" si="276"/>
        <v>1.0494524658836387E-6</v>
      </c>
      <c r="AB54" s="50"/>
      <c r="AC54" s="46" t="s">
        <v>430</v>
      </c>
      <c r="AI54" s="7" t="s">
        <v>435</v>
      </c>
      <c r="AJ54" s="12">
        <f>(VLOOKUP($EG54,Data!$B:$CP,Daily!EI$10,0)+VLOOKUP($IF54,Data!$B:$CP,Daily!IH$10,0))/AJ$36</f>
        <v>3.0570360182240179E-2</v>
      </c>
      <c r="AK54" s="12">
        <f>(VLOOKUP($EG54,Data!$B:$CP,Daily!EJ$10,0)+VLOOKUP($IF54,Data!$B:$CP,Daily!II$10,0))/AK$36</f>
        <v>3.1156585414785835E-2</v>
      </c>
      <c r="AL54" s="12">
        <f>(VLOOKUP($EG54,Data!$B:$CP,Daily!EK$10,0)+VLOOKUP($IF54,Data!$B:$CP,Daily!IJ$10,0))/AL$36</f>
        <v>3.7249809445840276E-2</v>
      </c>
      <c r="AM54" s="12">
        <f>(VLOOKUP($EG54,Data!$B:$CP,Daily!EL$10,0)+VLOOKUP($IF54,Data!$B:$CP,Daily!IK$10,0))/AM$36</f>
        <v>3.2960453297505694E-2</v>
      </c>
      <c r="AN54" s="12">
        <f>(VLOOKUP($EG54,Data!$B:$CP,Daily!EM$10,0)+VLOOKUP($IF54,Data!$B:$CP,Daily!IL$10,0))/AN$36</f>
        <v>3.2411659154810181E-2</v>
      </c>
      <c r="AO54" s="12">
        <f>(VLOOKUP($EG54,Data!$B:$CP,Daily!EN$10,0)+VLOOKUP($IF54,Data!$B:$CP,Daily!IM$10,0))/AO$36</f>
        <v>3.7995908648848047E-2</v>
      </c>
      <c r="AP54" s="12">
        <f>(VLOOKUP($EG54,Data!$B:$CP,Daily!EO$10,0)+VLOOKUP($IF54,Data!$B:$CP,Daily!IN$10,0))/AP$36</f>
        <v>3.5447862782466651E-2</v>
      </c>
      <c r="AQ54" s="12">
        <f>(VLOOKUP($EG54,Data!$B:$CP,Daily!EP$10,0)+VLOOKUP($IF54,Data!$B:$CP,Daily!IO$10,0))/AQ$36</f>
        <v>4.0959011856556066E-2</v>
      </c>
      <c r="AR54" s="12">
        <f>(VLOOKUP($EG54,Data!$B:$CP,Daily!EQ$10,0)+VLOOKUP($IF54,Data!$B:$CP,Daily!IP$10,0))/AR$36</f>
        <v>3.7202424383932134E-2</v>
      </c>
      <c r="AS54" s="12">
        <f>(VLOOKUP($EG54,Data!$B:$CP,Daily!ER$10,0)+VLOOKUP($IF54,Data!$B:$CP,Daily!IQ$10,0))/AS$36</f>
        <v>4.1299922160349681E-2</v>
      </c>
      <c r="AT54" s="12">
        <f>(VLOOKUP($EG54,Data!$B:$CP,Daily!ES$10,0)+VLOOKUP($IF54,Data!$B:$CP,Daily!IR$10,0))/AT$36</f>
        <v>3.700040535062829E-2</v>
      </c>
      <c r="AU54" s="12">
        <f>(VLOOKUP($EG54,Data!$B:$CP,Daily!ET$10,0)+VLOOKUP($IF54,Data!$B:$CP,Daily!IS$10,0))/AU$36</f>
        <v>3.7886700968444945E-2</v>
      </c>
      <c r="AV54" s="12">
        <f>(VLOOKUP($EG54,Data!$B:$CP,Daily!EU$10,0)+VLOOKUP($IF54,Data!$B:$CP,Daily!IT$10,0))/AV$36</f>
        <v>3.6410890143070085E-2</v>
      </c>
      <c r="AW54" s="12">
        <f>(VLOOKUP($EG54,Data!$B:$CP,Daily!EV$10,0)+VLOOKUP($IF54,Data!$B:$CP,Daily!IU$10,0))/AW$36</f>
        <v>3.3134922919281121E-2</v>
      </c>
      <c r="AX54" s="12">
        <f>(VLOOKUP($EG54,Data!$B:$CP,Daily!EW$10,0)+VLOOKUP($IF54,Data!$B:$CP,Daily!IV$10,0))/AX$36</f>
        <v>3.0623084780388152E-2</v>
      </c>
      <c r="AY54" s="12">
        <f>(VLOOKUP($EG54,Data!$B:$CP,Daily!EX$10,0)+VLOOKUP($IF54,Data!$B:$CP,Daily!IW$10,0))/AY$36</f>
        <v>2.8484063531634352E-2</v>
      </c>
      <c r="AZ54" s="12">
        <f>(VLOOKUP($EG54,Data!$B:$CP,Daily!EY$10,0)+VLOOKUP($IF54,Data!$B:$CP,Daily!IX$10,0))/AZ$36</f>
        <v>3.5137075622371679E-2</v>
      </c>
      <c r="BA54" s="12">
        <f>(VLOOKUP($EG54,Data!$B:$CP,Daily!EZ$10,0)+VLOOKUP($IF54,Data!$B:$CP,Daily!IY$10,0))/BA$36</f>
        <v>3.7673894766897732E-2</v>
      </c>
      <c r="BB54" s="12">
        <f>(VLOOKUP($EG54,Data!$B:$CP,Daily!FA$10,0)+VLOOKUP($IF54,Data!$B:$CP,Daily!IZ$10,0))/BB$36</f>
        <v>3.7881805682270855E-2</v>
      </c>
      <c r="BC54" s="12">
        <f>(VLOOKUP($EG54,Data!$B:$CP,Daily!FB$10,0)+VLOOKUP($IF54,Data!$B:$CP,Daily!JA$10,0))/BC$36</f>
        <v>3.7670394253530325E-2</v>
      </c>
      <c r="BD54" s="12">
        <f>(VLOOKUP($EG54,Data!$B:$CP,Daily!FC$10,0)+VLOOKUP($IF54,Data!$B:$CP,Daily!JB$10,0))/BD$36</f>
        <v>3.4194638976092734E-2</v>
      </c>
      <c r="BE54" s="12">
        <f>(VLOOKUP($EG54,Data!$B:$CP,Daily!FD$10,0)+VLOOKUP($IF54,Data!$B:$CP,Daily!JC$10,0))/BE$36</f>
        <v>3.1439919605685027E-2</v>
      </c>
      <c r="BF54" s="12">
        <f>(VLOOKUP($EG54,Data!$B:$CP,Daily!FE$10,0)+VLOOKUP($IF54,Data!$B:$CP,Daily!JD$10,0))/BF$36</f>
        <v>2.9199035628181089E-2</v>
      </c>
      <c r="BG54" s="12">
        <f>(VLOOKUP($EG54,Data!$B:$CP,Daily!FF$10,0)+VLOOKUP($IF54,Data!$B:$CP,Daily!JE$10,0))/BG$36</f>
        <v>3.5758458190471715E-2</v>
      </c>
      <c r="BH54" s="12">
        <f>(VLOOKUP($EG54,Data!$B:$CP,Daily!FG$10,0)+VLOOKUP($IF54,Data!$B:$CP,Daily!JF$10,0))/BH$36</f>
        <v>3.6106672816221645E-2</v>
      </c>
      <c r="BI54" s="12">
        <f>(VLOOKUP($EG54,Data!$B:$CP,Daily!FH$10,0)+VLOOKUP($IF54,Data!$B:$CP,Daily!JG$10,0))/BI$36</f>
        <v>3.7609341198285476E-2</v>
      </c>
      <c r="BJ54" s="12">
        <f>(VLOOKUP($EG54,Data!$B:$CP,Daily!FI$10,0)+VLOOKUP($IF54,Data!$B:$CP,Daily!JH$10,0))/BJ$36</f>
        <v>3.6915628624741542E-2</v>
      </c>
      <c r="BK54" s="12">
        <f>(VLOOKUP($EG54,Data!$B:$CP,Daily!FJ$10,0)+VLOOKUP($IF54,Data!$B:$CP,Daily!JI$10,0))/BK$36</f>
        <v>3.4190243443932698E-2</v>
      </c>
      <c r="BL54" s="12">
        <f>(VLOOKUP($EG54,Data!$B:$CP,Daily!FK$10,0)+VLOOKUP($IF54,Data!$B:$CP,Daily!JJ$10,0))/BL$36</f>
        <v>3.06664930082764E-2</v>
      </c>
      <c r="BM54" s="12">
        <f>(VLOOKUP($EG54,Data!$B:$CP,Daily!FL$10,0)+VLOOKUP($IF54,Data!$B:$CP,Daily!JK$10,0))/BM$36</f>
        <v>3.0528582372305844E-2</v>
      </c>
      <c r="BN54" s="12">
        <f>(VLOOKUP($EG54,Data!$B:$CP,Daily!FM$10,0)+VLOOKUP($IF54,Data!$B:$CP,Daily!JL$10,0))/BN$36</f>
        <v>3.4512225376960609E-2</v>
      </c>
      <c r="BO54" s="12">
        <f>(VLOOKUP($EG54,Data!$B:$CP,Daily!FN$10,0)+VLOOKUP($IF54,Data!$B:$CP,Daily!JM$10,0))/BO$36</f>
        <v>3.494615215548369E-2</v>
      </c>
      <c r="BP54" s="12">
        <f>(VLOOKUP($EG54,Data!$B:$CP,Daily!FO$10,0)+VLOOKUP($IF54,Data!$B:$CP,Daily!JN$10,0))/BP$36</f>
        <v>3.4580549701833836E-2</v>
      </c>
      <c r="BQ54" s="12">
        <f>(VLOOKUP($EG54,Data!$B:$CP,Daily!FP$10,0)+VLOOKUP($IF54,Data!$B:$CP,Daily!JO$10,0))/BQ$36</f>
        <v>3.1295437236031294E-2</v>
      </c>
      <c r="BR54" s="12">
        <f>(VLOOKUP($EG54,Data!$B:$CP,Daily!FQ$10,0)+VLOOKUP($IF54,Data!$B:$CP,Daily!JP$10,0))/BR$36</f>
        <v>3.4251129095119098E-2</v>
      </c>
      <c r="BS54" s="12">
        <f>(VLOOKUP($EG54,Data!$B:$CP,Daily!FR$10,0)+VLOOKUP($IF54,Data!$B:$CP,Daily!JQ$10,0))/BS$36</f>
        <v>3.0012764871074803E-2</v>
      </c>
      <c r="BT54" s="12">
        <f>(VLOOKUP($EG54,Data!$B:$CP,Daily!FS$10,0)+VLOOKUP($IF54,Data!$B:$CP,Daily!JR$10,0))/BT$36</f>
        <v>2.9259986086450904E-2</v>
      </c>
      <c r="BU54" s="12">
        <f>(VLOOKUP($EG54,Data!$B:$CP,Daily!FT$10,0)+VLOOKUP($IF54,Data!$B:$CP,Daily!JS$10,0))/BU$36</f>
        <v>3.5037647902474003E-2</v>
      </c>
      <c r="BV54" s="12">
        <f>(VLOOKUP($EG54,Data!$B:$CP,Daily!FU$10,0)+VLOOKUP($IF54,Data!$B:$CP,Daily!JT$10,0))/BV$36</f>
        <v>3.4594051055824061E-2</v>
      </c>
      <c r="BW54" s="12">
        <f>(VLOOKUP($EG54,Data!$B:$CP,Daily!FV$10,0)+VLOOKUP($IF54,Data!$B:$CP,Daily!JU$10,0))/BW$36</f>
        <v>3.6836373902639045E-2</v>
      </c>
      <c r="BX54" s="12">
        <f>(VLOOKUP($EG54,Data!$B:$CP,Daily!FW$10,0)+VLOOKUP($IF54,Data!$B:$CP,Daily!JV$10,0))/BX$36</f>
        <v>3.7172967021443924E-2</v>
      </c>
      <c r="BY54" s="12">
        <f>(VLOOKUP($EG54,Data!$B:$CP,Daily!FX$10,0)+VLOOKUP($IF54,Data!$B:$CP,Daily!JW$10,0))/BY$36</f>
        <v>3.1705748201859542E-2</v>
      </c>
      <c r="BZ54" s="12">
        <f>(VLOOKUP($EG54,Data!$B:$CP,Daily!FY$10,0)+VLOOKUP($IF54,Data!$B:$CP,Daily!JX$10,0))/BZ$36</f>
        <v>2.9290469232018185E-2</v>
      </c>
      <c r="CA54" s="12">
        <f>(VLOOKUP($EG54,Data!$B:$CP,Daily!FZ$10,0)+VLOOKUP($IF54,Data!$B:$CP,Daily!JY$10,0))/CA$36</f>
        <v>2.7010474084685415E-2</v>
      </c>
      <c r="CB54" s="12">
        <f>(VLOOKUP($EG54,Data!$B:$CP,Daily!GA$10,0)+VLOOKUP($IF54,Data!$B:$CP,Daily!JZ$10,0))/CB$36</f>
        <v>3.4653691173116397E-2</v>
      </c>
      <c r="CC54" s="12">
        <f>(VLOOKUP($EG54,Data!$B:$CP,Daily!GB$10,0)+VLOOKUP($IF54,Data!$B:$CP,Daily!KA$10,0))/CC$36</f>
        <v>3.2598325983259832E-2</v>
      </c>
      <c r="CD54" s="12">
        <f>(VLOOKUP($EG54,Data!$B:$CP,Daily!GC$10,0)+VLOOKUP($IF54,Data!$B:$CP,Daily!KB$10,0))/CD$36</f>
        <v>3.604598298369812E-2</v>
      </c>
      <c r="CE54" s="12">
        <f>(VLOOKUP($EG54,Data!$B:$CP,Daily!GD$10,0)+VLOOKUP($IF54,Data!$B:$CP,Daily!KC$10,0))/CE$36</f>
        <v>3.4718862799092025E-2</v>
      </c>
      <c r="CF54" s="12">
        <f>(VLOOKUP($EG54,Data!$B:$CP,Daily!GE$10,0)+VLOOKUP($IF54,Data!$B:$CP,Daily!KD$10,0))/CF$36</f>
        <v>3.074668854764975E-2</v>
      </c>
      <c r="CG54" s="12">
        <f>(VLOOKUP($EG54,Data!$B:$CP,Daily!GF$10,0)+VLOOKUP($IF54,Data!$B:$CP,Daily!KE$10,0))/CG$36</f>
        <v>2.9725506182905287E-2</v>
      </c>
      <c r="CH54" s="12">
        <f>(VLOOKUP($EG54,Data!$B:$CP,Daily!GG$10,0)+VLOOKUP($IF54,Data!$B:$CP,Daily!KF$10,0))/CH$36</f>
        <v>2.7767008602533609E-2</v>
      </c>
      <c r="CI54" s="12">
        <f>(VLOOKUP($EG54,Data!$B:$CP,Daily!GH$10,0)+VLOOKUP($IF54,Data!$B:$CP,Daily!KG$10,0))/CI$36</f>
        <v>3.4758526263380635E-2</v>
      </c>
      <c r="CJ54" s="12">
        <f>(VLOOKUP($EG54,Data!$B:$CP,Daily!GI$10,0)+VLOOKUP($IF54,Data!$B:$CP,Daily!KH$10,0))/CJ$36</f>
        <v>3.2044912559618444E-2</v>
      </c>
      <c r="CK54" s="12">
        <f>(VLOOKUP($EG54,Data!$B:$CP,Daily!GJ$10,0)+VLOOKUP($IF54,Data!$B:$CP,Daily!KI$10,0))/CK$36</f>
        <v>3.4577401901560119E-2</v>
      </c>
      <c r="CL54" s="12">
        <f>(VLOOKUP($EG54,Data!$B:$CP,Daily!GK$10,0)+VLOOKUP($IF54,Data!$B:$CP,Daily!KJ$10,0))/CL$36</f>
        <v>3.4963974213120974E-2</v>
      </c>
      <c r="CM54" s="12">
        <f>(VLOOKUP($EG54,Data!$B:$CP,Daily!GL$10,0)+VLOOKUP($IF54,Data!$B:$CP,Daily!KK$10,0))/CM$36</f>
        <v>3.1430251617181534E-2</v>
      </c>
      <c r="CN54" s="12">
        <f>(VLOOKUP($EG54,Data!$B:$CP,Daily!GM$10,0)+VLOOKUP($IF54,Data!$B:$CP,Daily!KL$10,0))/CN$36</f>
        <v>2.9937320981292169E-2</v>
      </c>
      <c r="CO54" s="12">
        <f>(VLOOKUP($EG54,Data!$B:$CP,Daily!GN$10,0)+VLOOKUP($IF54,Data!$B:$CP,Daily!KM$10,0))/CO$36</f>
        <v>2.8258182280294367E-2</v>
      </c>
      <c r="CP54" s="12">
        <f>(VLOOKUP($EG54,Data!$B:$CP,Daily!GO$10,0)+VLOOKUP($IF54,Data!$B:$CP,Daily!KN$10,0))/CP$36</f>
        <v>3.3872820651439386E-2</v>
      </c>
      <c r="CQ54" s="12">
        <f>(VLOOKUP($EG54,Data!$B:$CP,Daily!GP$10,0)+VLOOKUP($IF54,Data!$B:$CP,Daily!KO$10,0))/CQ$36</f>
        <v>3.3061423953086234E-2</v>
      </c>
      <c r="CR54" s="12">
        <f>(VLOOKUP($EG54,Data!$B:$CP,Daily!GQ$10,0)+VLOOKUP($IF54,Data!$B:$CP,Daily!KP$10,0))/CR$36</f>
        <v>3.532573732290669E-2</v>
      </c>
      <c r="CS54" s="12">
        <f>(VLOOKUP($EG54,Data!$B:$CP,Daily!GR$10,0)+VLOOKUP($IF54,Data!$B:$CP,Daily!KQ$10,0))/CS$36</f>
        <v>3.5654495897726804E-2</v>
      </c>
      <c r="CT54" s="12">
        <f>(VLOOKUP($EG54,Data!$B:$CP,Daily!GS$10,0)+VLOOKUP($IF54,Data!$B:$CP,Daily!KR$10,0))/CT$36</f>
        <v>3.0911096513515857E-2</v>
      </c>
      <c r="CU54" s="12">
        <f>(VLOOKUP($EG54,Data!$B:$CP,Daily!GT$10,0)+VLOOKUP($IF54,Data!$B:$CP,Daily!KS$10,0))/CU$36</f>
        <v>2.8781369580017372E-2</v>
      </c>
      <c r="CV54" s="12">
        <f>(VLOOKUP($EG54,Data!$B:$CP,Daily!GU$10,0)+VLOOKUP($IF54,Data!$B:$CP,Daily!KT$10,0))/CV$36</f>
        <v>2.6060391557848853E-2</v>
      </c>
      <c r="CW54" s="12">
        <f>(VLOOKUP($EG54,Data!$B:$CP,Daily!GV$10,0)+VLOOKUP($IF54,Data!$B:$CP,Daily!KU$10,0))/CW$36</f>
        <v>3.364750363811933E-2</v>
      </c>
      <c r="CX54" s="12">
        <f>(VLOOKUP($EG54,Data!$B:$CP,Daily!GW$10,0)+VLOOKUP($IF54,Data!$B:$CP,Daily!KV$10,0))/CX$36</f>
        <v>3.2634994733995615E-2</v>
      </c>
      <c r="CY54" s="12">
        <f>(VLOOKUP($EG54,Data!$B:$CP,Daily!GX$10,0)+VLOOKUP($IF54,Data!$B:$CP,Daily!KW$10,0))/CY$36</f>
        <v>3.4734637584921083E-2</v>
      </c>
      <c r="CZ54" s="12">
        <f>(VLOOKUP($EG54,Data!$B:$CP,Daily!GY$10,0)+VLOOKUP($IF54,Data!$B:$CP,Daily!KX$10,0))/CZ$36</f>
        <v>3.0711233978386529E-2</v>
      </c>
      <c r="DA54" s="12">
        <f>(VLOOKUP($EG54,Data!$B:$CP,Daily!GZ$10,0)+VLOOKUP($IF54,Data!$B:$CP,Daily!KY$10,0))/DA$36</f>
        <v>3.1271091113610795E-2</v>
      </c>
      <c r="DB54" s="12">
        <f>(VLOOKUP($EG54,Data!$B:$CP,Daily!HA$10,0)+VLOOKUP($IF54,Data!$B:$CP,Daily!KZ$10,0))/DB$36</f>
        <v>2.8946267802505008E-2</v>
      </c>
      <c r="DC54" s="12">
        <f>(VLOOKUP($EG54,Data!$B:$CP,Daily!HB$10,0)+VLOOKUP($IF54,Data!$B:$CP,Daily!LA$10,0))/DC$36</f>
        <v>2.745191510528934E-2</v>
      </c>
      <c r="DD54" s="12">
        <f>(VLOOKUP($EG54,Data!$B:$CP,Daily!HC$10,0)+VLOOKUP($IF54,Data!$B:$CP,Daily!LB$10,0))/DD$36</f>
        <v>3.6148602486829523E-2</v>
      </c>
      <c r="DE54" s="12">
        <f>(VLOOKUP($EG54,Data!$B:$CP,Daily!HD$10,0)+VLOOKUP($IF54,Data!$B:$CP,Daily!LC$10,0))/DE$36</f>
        <v>3.5240667976424361E-2</v>
      </c>
      <c r="DF54" s="12">
        <f>(VLOOKUP($EG54,Data!$B:$CP,Daily!HE$10,0)+VLOOKUP($IF54,Data!$B:$CP,Daily!LD$10,0))/DF$36</f>
        <v>3.6234643648006319E-2</v>
      </c>
      <c r="DG54" s="12">
        <f>(VLOOKUP($EG54,Data!$B:$CP,Daily!HF$10,0)+VLOOKUP($IF54,Data!$B:$CP,Daily!LE$10,0))/DG$36</f>
        <v>3.6296889232382896E-2</v>
      </c>
      <c r="DH54" s="12">
        <f>(VLOOKUP($EG54,Data!$B:$CP,Daily!HG$10,0)+VLOOKUP($IF54,Data!$B:$CP,Daily!LF$10,0))/DH$36</f>
        <v>2.9748038982647967E-2</v>
      </c>
      <c r="DI54" s="12">
        <f>(VLOOKUP($EG54,Data!$B:$CP,Daily!HH$10,0)+VLOOKUP($IF54,Data!$B:$CP,Daily!LG$10,0))/DI$36</f>
        <v>2.9767709220804548E-2</v>
      </c>
      <c r="DJ54" s="12">
        <f>(VLOOKUP($EG54,Data!$B:$CP,Daily!HI$10,0)+VLOOKUP($IF54,Data!$B:$CP,Daily!LH$10,0))/DJ$36</f>
        <v>2.5814987894825742E-2</v>
      </c>
      <c r="DK54" s="12">
        <f>(VLOOKUP($EG54,Data!$B:$CP,Daily!HJ$10,0)+VLOOKUP($IF54,Data!$B:$CP,Daily!LI$10,0))/DK$36</f>
        <v>3.3472421039807514E-2</v>
      </c>
      <c r="DL54" s="12">
        <f>(VLOOKUP($EG54,Data!$B:$CP,Daily!HK$10,0)+VLOOKUP($IF54,Data!$B:$CP,Daily!LJ$10,0))/DL$36</f>
        <v>3.3057851239669422E-2</v>
      </c>
      <c r="DM54" s="12">
        <f>(VLOOKUP($EG54,Data!$B:$CP,Daily!HL$10,0)+VLOOKUP($IF54,Data!$B:$CP,Daily!LK$10,0))/DM$36</f>
        <v>3.5330528685120183E-2</v>
      </c>
      <c r="DN54" s="12">
        <f>(VLOOKUP($EG54,Data!$B:$CP,Daily!HM$10,0)+VLOOKUP($IF54,Data!$B:$CP,Daily!LL$10,0))/DN$36</f>
        <v>3.4419470674291797E-2</v>
      </c>
      <c r="DO54" s="12">
        <f>(VLOOKUP($EG54,Data!$B:$CP,Daily!HN$10,0)+VLOOKUP($IF54,Data!$B:$CP,Daily!LM$10,0))/DO$36</f>
        <v>3.2087010829218859E-2</v>
      </c>
      <c r="DP54" s="12">
        <f>(VLOOKUP($EG54,Data!$B:$CP,Daily!HO$10,0)+VLOOKUP($IF54,Data!$B:$CP,Daily!LN$10,0))/DP$36</f>
        <v>3.0118507312153302E-2</v>
      </c>
      <c r="DQ54" s="12">
        <f>(VLOOKUP($EG54,Data!$B:$CP,Daily!HP$10,0)+VLOOKUP($IF54,Data!$B:$CP,Daily!LO$10,0))/DQ$36</f>
        <v>2.8565487200253915E-2</v>
      </c>
      <c r="DR54" s="12">
        <f>(VLOOKUP($EG54,Data!$B:$CP,Daily!HQ$10,0)+VLOOKUP($IF54,Data!$B:$CP,Daily!LP$10,0))/DR$36</f>
        <v>3.5125663046223797E-2</v>
      </c>
      <c r="DS54" s="12">
        <f>(VLOOKUP($EG54,Data!$B:$CP,Daily!HR$10,0)+VLOOKUP($IF54,Data!$B:$CP,Daily!LQ$10,0))/DS$36</f>
        <v>3.667696195423277E-2</v>
      </c>
      <c r="DT54" s="12">
        <f>(VLOOKUP($EG54,Data!$B:$CP,Daily!HS$10,0)+VLOOKUP($IF54,Data!$B:$CP,Daily!LR$10,0))/DT$36</f>
        <v>3.6819145955897067E-2</v>
      </c>
      <c r="DU54" s="12">
        <f>(VLOOKUP($EG54,Data!$B:$CP,Daily!HT$10,0)+VLOOKUP($IF54,Data!$B:$CP,Daily!LS$10,0))/DU$36</f>
        <v>3.3998598531052922E-2</v>
      </c>
      <c r="DV54" s="14"/>
      <c r="DW54" s="12">
        <f t="shared" si="259"/>
        <v>3.06664930082764E-2</v>
      </c>
      <c r="DX54" s="12">
        <f t="shared" si="260"/>
        <v>3.5758458190471715E-2</v>
      </c>
      <c r="DY54" s="12">
        <f t="shared" si="277"/>
        <v>5.0919651821953148E-3</v>
      </c>
      <c r="DZ54" s="12">
        <f t="shared" si="278"/>
        <v>3.9577432077118203E-2</v>
      </c>
      <c r="EA54" s="12">
        <f t="shared" si="279"/>
        <v>2.6847519121629915E-2</v>
      </c>
      <c r="EB54" s="14"/>
      <c r="EC54" s="12">
        <f>_xlfn.STDEV.P(AJ54:DU54)</f>
        <v>3.3059111531386636E-3</v>
      </c>
      <c r="ED54" s="12">
        <f t="shared" si="326"/>
        <v>3.3049383021152748E-2</v>
      </c>
      <c r="EE54" s="12">
        <f t="shared" si="314"/>
        <v>3.1983917748449463E-2</v>
      </c>
      <c r="EF54" s="1"/>
      <c r="EG54" s="7" t="s">
        <v>436</v>
      </c>
      <c r="EH54" s="7" t="s">
        <v>43</v>
      </c>
      <c r="EI54" s="12">
        <f>VLOOKUP($EG54,Data!$B:$CP,Daily!EI$10,0)/EI$36</f>
        <v>3.1167238158958489E-2</v>
      </c>
      <c r="EJ54" s="12">
        <f>VLOOKUP($EG54,Data!$B:$CP,Daily!EJ$10,0)/EJ$36</f>
        <v>3.1677947426412716E-2</v>
      </c>
      <c r="EK54" s="12">
        <f>VLOOKUP($EG54,Data!$B:$CP,Daily!EK$10,0)/EK$36</f>
        <v>3.7002142909923888E-2</v>
      </c>
      <c r="EL54" s="12">
        <f>VLOOKUP($EG54,Data!$B:$CP,Daily!EL$10,0)/EL$36</f>
        <v>3.2569016655258957E-2</v>
      </c>
      <c r="EM54" s="12">
        <f>VLOOKUP($EG54,Data!$B:$CP,Daily!EM$10,0)/EM$36</f>
        <v>3.2563777618601575E-2</v>
      </c>
      <c r="EN54" s="12">
        <f>VLOOKUP($EG54,Data!$B:$CP,Daily!EN$10,0)/EN$36</f>
        <v>3.8647060543163678E-2</v>
      </c>
      <c r="EO54" s="12">
        <f>VLOOKUP($EG54,Data!$B:$CP,Daily!EO$10,0)/EO$36</f>
        <v>3.5505649918271626E-2</v>
      </c>
      <c r="EP54" s="12">
        <f>VLOOKUP($EG54,Data!$B:$CP,Daily!EP$10,0)/EP$36</f>
        <v>4.1176172755120123E-2</v>
      </c>
      <c r="EQ54" s="12">
        <f>VLOOKUP($EG54,Data!$B:$CP,Daily!EQ$10,0)/EQ$36</f>
        <v>3.7666963490650046E-2</v>
      </c>
      <c r="ER54" s="12">
        <f>VLOOKUP($EG54,Data!$B:$CP,Daily!ER$10,0)/ER$36</f>
        <v>4.1725601131541723E-2</v>
      </c>
      <c r="ES54" s="12">
        <f>VLOOKUP($EG54,Data!$B:$CP,Daily!ES$10,0)/ES$36</f>
        <v>3.7031578947368422E-2</v>
      </c>
      <c r="ET54" s="12">
        <f>VLOOKUP($EG54,Data!$B:$CP,Daily!ET$10,0)/ET$36</f>
        <v>3.783919178425315E-2</v>
      </c>
      <c r="EU54" s="12">
        <f>VLOOKUP($EG54,Data!$B:$CP,Daily!EU$10,0)/EU$36</f>
        <v>3.714582748890246E-2</v>
      </c>
      <c r="EV54" s="12">
        <f>VLOOKUP($EG54,Data!$B:$CP,Daily!EV$10,0)/EV$36</f>
        <v>3.3380193222265424E-2</v>
      </c>
      <c r="EW54" s="12">
        <f>VLOOKUP($EG54,Data!$B:$CP,Daily!EW$10,0)/EW$36</f>
        <v>3.0521474413884898E-2</v>
      </c>
      <c r="EX54" s="12">
        <f>VLOOKUP($EG54,Data!$B:$CP,Daily!EX$10,0)/EX$36</f>
        <v>2.9180070417183818E-2</v>
      </c>
      <c r="EY54" s="12">
        <f>VLOOKUP($EG54,Data!$B:$CP,Daily!EY$10,0)/EY$36</f>
        <v>3.537591687041565E-2</v>
      </c>
      <c r="EZ54" s="12">
        <f>VLOOKUP($EG54,Data!$B:$CP,Daily!EZ$10,0)/EZ$36</f>
        <v>3.7237461383757338E-2</v>
      </c>
      <c r="FA54" s="12">
        <f>VLOOKUP($EG54,Data!$B:$CP,Daily!FA$10,0)/FA$36</f>
        <v>3.7456099662050227E-2</v>
      </c>
      <c r="FB54" s="12">
        <f>VLOOKUP($EG54,Data!$B:$CP,Daily!FB$10,0)/FB$36</f>
        <v>3.8052631578947366E-2</v>
      </c>
      <c r="FC54" s="12">
        <f>VLOOKUP($EG54,Data!$B:$CP,Daily!FC$10,0)/FC$36</f>
        <v>3.4942492762694628E-2</v>
      </c>
      <c r="FD54" s="12">
        <f>VLOOKUP($EG54,Data!$B:$CP,Daily!FD$10,0)/FD$36</f>
        <v>3.1457364341085273E-2</v>
      </c>
      <c r="FE54" s="12">
        <f>VLOOKUP($EG54,Data!$B:$CP,Daily!FE$10,0)/FE$36</f>
        <v>2.9782726854626289E-2</v>
      </c>
      <c r="FF54" s="12">
        <f>VLOOKUP($EG54,Data!$B:$CP,Daily!FF$10,0)/FF$36</f>
        <v>3.5986314203087448E-2</v>
      </c>
      <c r="FG54" s="12">
        <f>VLOOKUP($EG54,Data!$B:$CP,Daily!FG$10,0)/FG$36</f>
        <v>3.6711721314970365E-2</v>
      </c>
      <c r="FH54" s="12">
        <f>VLOOKUP($EG54,Data!$B:$CP,Daily!FH$10,0)/FH$36</f>
        <v>3.7960954446854663E-2</v>
      </c>
      <c r="FI54" s="12">
        <f>VLOOKUP($EG54,Data!$B:$CP,Daily!FI$10,0)/FI$36</f>
        <v>3.724258799474222E-2</v>
      </c>
      <c r="FJ54" s="12">
        <f>VLOOKUP($EG54,Data!$B:$CP,Daily!FJ$10,0)/FJ$36</f>
        <v>3.4558722291064298E-2</v>
      </c>
      <c r="FK54" s="12">
        <f>VLOOKUP($EG54,Data!$B:$CP,Daily!FK$10,0)/FK$36</f>
        <v>3.0892730578410528E-2</v>
      </c>
      <c r="FL54" s="12">
        <f>VLOOKUP($EG54,Data!$B:$CP,Daily!FL$10,0)/FL$36</f>
        <v>3.0578857365990277E-2</v>
      </c>
      <c r="FM54" s="12">
        <f>VLOOKUP($EG54,Data!$B:$CP,Daily!FM$10,0)/FM$36</f>
        <v>3.4040198493449005E-2</v>
      </c>
      <c r="FN54" s="12">
        <f>VLOOKUP($EG54,Data!$B:$CP,Daily!FN$10,0)/FN$36</f>
        <v>3.4842993946510636E-2</v>
      </c>
      <c r="FO54" s="12">
        <f>VLOOKUP($EG54,Data!$B:$CP,Daily!FO$10,0)/FO$36</f>
        <v>3.4853824820892075E-2</v>
      </c>
      <c r="FP54" s="12">
        <f>VLOOKUP($EG54,Data!$B:$CP,Daily!FP$10,0)/FP$36</f>
        <v>3.1905656709648157E-2</v>
      </c>
      <c r="FQ54" s="12">
        <f>VLOOKUP($EG54,Data!$B:$CP,Daily!FQ$10,0)/FQ$36</f>
        <v>3.4370130648447801E-2</v>
      </c>
      <c r="FR54" s="12">
        <f>VLOOKUP($EG54,Data!$B:$CP,Daily!FR$10,0)/FR$36</f>
        <v>3.0653682652215838E-2</v>
      </c>
      <c r="FS54" s="12">
        <f>VLOOKUP($EG54,Data!$B:$CP,Daily!FS$10,0)/FS$36</f>
        <v>2.9297622301175184E-2</v>
      </c>
      <c r="FT54" s="12">
        <f>VLOOKUP($EG54,Data!$B:$CP,Daily!FT$10,0)/FT$36</f>
        <v>3.5234994071034649E-2</v>
      </c>
      <c r="FU54" s="12">
        <f>VLOOKUP($EG54,Data!$B:$CP,Daily!FU$10,0)/FU$36</f>
        <v>3.4207525655644243E-2</v>
      </c>
      <c r="FV54" s="12">
        <f>VLOOKUP($EG54,Data!$B:$CP,Daily!FV$10,0)/FV$36</f>
        <v>3.6703480472424485E-2</v>
      </c>
      <c r="FW54" s="12">
        <f>VLOOKUP($EG54,Data!$B:$CP,Daily!FW$10,0)/FW$36</f>
        <v>3.6874616067162649E-2</v>
      </c>
      <c r="FX54" s="12">
        <f>VLOOKUP($EG54,Data!$B:$CP,Daily!FX$10,0)/FX$36</f>
        <v>3.2220063338586048E-2</v>
      </c>
      <c r="FY54" s="12">
        <f>VLOOKUP($EG54,Data!$B:$CP,Daily!FY$10,0)/FY$36</f>
        <v>2.961056590966939E-2</v>
      </c>
      <c r="FZ54" s="12">
        <f>VLOOKUP($EG54,Data!$B:$CP,Daily!FZ$10,0)/FZ$36</f>
        <v>2.7068035873953452E-2</v>
      </c>
      <c r="GA54" s="12">
        <f>VLOOKUP($EG54,Data!$B:$CP,Daily!GA$10,0)/GA$36</f>
        <v>3.4168157423971376E-2</v>
      </c>
      <c r="GB54" s="12">
        <f>VLOOKUP($EG54,Data!$B:$CP,Daily!GB$10,0)/GB$36</f>
        <v>3.2703640725815844E-2</v>
      </c>
      <c r="GC54" s="12">
        <f>VLOOKUP($EG54,Data!$B:$CP,Daily!GC$10,0)/GC$36</f>
        <v>3.580236557335794E-2</v>
      </c>
      <c r="GD54" s="12">
        <f>VLOOKUP($EG54,Data!$B:$CP,Daily!GD$10,0)/GD$36</f>
        <v>3.4854011666211375E-2</v>
      </c>
      <c r="GE54" s="12">
        <f>VLOOKUP($EG54,Data!$B:$CP,Daily!GE$10,0)/GE$36</f>
        <v>3.0861094609209584E-2</v>
      </c>
      <c r="GF54" s="12">
        <f>VLOOKUP($EG54,Data!$B:$CP,Daily!GF$10,0)/GF$36</f>
        <v>2.9506937159236985E-2</v>
      </c>
      <c r="GG54" s="12">
        <f>VLOOKUP($EG54,Data!$B:$CP,Daily!GG$10,0)/GG$36</f>
        <v>2.7716367804798164E-2</v>
      </c>
      <c r="GH54" s="12">
        <f>VLOOKUP($EG54,Data!$B:$CP,Daily!GH$10,0)/GH$36</f>
        <v>3.5187217953408956E-2</v>
      </c>
      <c r="GI54" s="12">
        <f>VLOOKUP($EG54,Data!$B:$CP,Daily!GI$10,0)/GI$36</f>
        <v>3.2499892597843368E-2</v>
      </c>
      <c r="GJ54" s="12">
        <f>VLOOKUP($EG54,Data!$B:$CP,Daily!GJ$10,0)/GJ$36</f>
        <v>3.5009743922869159E-2</v>
      </c>
      <c r="GK54" s="12">
        <f>VLOOKUP($EG54,Data!$B:$CP,Daily!GK$10,0)/GK$36</f>
        <v>3.4610325550805655E-2</v>
      </c>
      <c r="GL54" s="12">
        <f>VLOOKUP($EG54,Data!$B:$CP,Daily!GL$10,0)/GL$36</f>
        <v>3.1498237463246641E-2</v>
      </c>
      <c r="GM54" s="12">
        <f>VLOOKUP($EG54,Data!$B:$CP,Daily!GM$10,0)/GM$36</f>
        <v>3.0683359578415628E-2</v>
      </c>
      <c r="GN54" s="12">
        <f>VLOOKUP($EG54,Data!$B:$CP,Daily!GN$10,0)/GN$36</f>
        <v>2.8203086262076842E-2</v>
      </c>
      <c r="GO54" s="12">
        <f>VLOOKUP($EG54,Data!$B:$CP,Daily!GO$10,0)/GO$36</f>
        <v>3.3115217967990093E-2</v>
      </c>
      <c r="GP54" s="12">
        <f>VLOOKUP($EG54,Data!$B:$CP,Daily!GP$10,0)/GP$36</f>
        <v>3.3616116177297511E-2</v>
      </c>
      <c r="GQ54" s="12">
        <f>VLOOKUP($EG54,Data!$B:$CP,Daily!GQ$10,0)/GQ$36</f>
        <v>3.6141445657826315E-2</v>
      </c>
      <c r="GR54" s="12">
        <f>VLOOKUP($EG54,Data!$B:$CP,Daily!GR$10,0)/GR$36</f>
        <v>3.5502320060429478E-2</v>
      </c>
      <c r="GS54" s="12">
        <f>VLOOKUP($EG54,Data!$B:$CP,Daily!GS$10,0)/GS$36</f>
        <v>3.0380520441313646E-2</v>
      </c>
      <c r="GT54" s="12">
        <f>VLOOKUP($EG54,Data!$B:$CP,Daily!GT$10,0)/GT$36</f>
        <v>2.8179799372080556E-2</v>
      </c>
      <c r="GU54" s="12">
        <f>VLOOKUP($EG54,Data!$B:$CP,Daily!GU$10,0)/GU$36</f>
        <v>2.6382747461772188E-2</v>
      </c>
      <c r="GV54" s="12">
        <f>VLOOKUP($EG54,Data!$B:$CP,Daily!GV$10,0)/GV$36</f>
        <v>3.3499158942056476E-2</v>
      </c>
      <c r="GW54" s="12">
        <f>VLOOKUP($EG54,Data!$B:$CP,Daily!GW$10,0)/GW$36</f>
        <v>3.3114918419245264E-2</v>
      </c>
      <c r="GX54" s="12">
        <f>VLOOKUP($EG54,Data!$B:$CP,Daily!GX$10,0)/GX$36</f>
        <v>3.5613481653660968E-2</v>
      </c>
      <c r="GY54" s="12">
        <f>VLOOKUP($EG54,Data!$B:$CP,Daily!GY$10,0)/GY$36</f>
        <v>3.0947206744987826E-2</v>
      </c>
      <c r="GZ54" s="12">
        <f>VLOOKUP($EG54,Data!$B:$CP,Daily!GZ$10,0)/GZ$36</f>
        <v>3.1018888870749189E-2</v>
      </c>
      <c r="HA54" s="12">
        <f>VLOOKUP($EG54,Data!$B:$CP,Daily!HA$10,0)/HA$36</f>
        <v>2.9061403003970764E-2</v>
      </c>
      <c r="HB54" s="12">
        <f>VLOOKUP($EG54,Data!$B:$CP,Daily!HB$10,0)/HB$36</f>
        <v>2.8081460560277841E-2</v>
      </c>
      <c r="HC54" s="12">
        <f>VLOOKUP($EG54,Data!$B:$CP,Daily!HC$10,0)/HC$36</f>
        <v>3.6562307187070833E-2</v>
      </c>
      <c r="HD54" s="12">
        <f>VLOOKUP($EG54,Data!$B:$CP,Daily!HD$10,0)/HD$36</f>
        <v>3.4838031708320005E-2</v>
      </c>
      <c r="HE54" s="12">
        <f>VLOOKUP($EG54,Data!$B:$CP,Daily!HE$10,0)/HE$36</f>
        <v>3.6473055530227047E-2</v>
      </c>
      <c r="HF54" s="12">
        <f>VLOOKUP($EG54,Data!$B:$CP,Daily!HF$10,0)/HF$36</f>
        <v>3.6581026261476052E-2</v>
      </c>
      <c r="HG54" s="12">
        <f>VLOOKUP($EG54,Data!$B:$CP,Daily!HG$10,0)/HG$36</f>
        <v>2.9855359129682284E-2</v>
      </c>
      <c r="HH54" s="12">
        <f>VLOOKUP($EG54,Data!$B:$CP,Daily!HH$10,0)/HH$36</f>
        <v>2.9321849163941836E-2</v>
      </c>
      <c r="HI54" s="12">
        <f>VLOOKUP($EG54,Data!$B:$CP,Daily!HI$10,0)/HI$36</f>
        <v>2.5821023074105727E-2</v>
      </c>
      <c r="HJ54" s="12">
        <f>VLOOKUP($EG54,Data!$B:$CP,Daily!HJ$10,0)/HJ$36</f>
        <v>3.3325365523285924E-2</v>
      </c>
      <c r="HK54" s="12">
        <f>VLOOKUP($EG54,Data!$B:$CP,Daily!HK$10,0)/HK$36</f>
        <v>3.3105221863830532E-2</v>
      </c>
      <c r="HL54" s="12">
        <f>VLOOKUP($EG54,Data!$B:$CP,Daily!HL$10,0)/HL$36</f>
        <v>3.5198977035129857E-2</v>
      </c>
      <c r="HM54" s="12">
        <f>VLOOKUP($EG54,Data!$B:$CP,Daily!HM$10,0)/HM$36</f>
        <v>3.4065141207998348E-2</v>
      </c>
      <c r="HN54" s="12">
        <f>VLOOKUP($EG54,Data!$B:$CP,Daily!HN$10,0)/HN$36</f>
        <v>3.2440380462252449E-2</v>
      </c>
      <c r="HO54" s="12">
        <f>VLOOKUP($EG54,Data!$B:$CP,Daily!HO$10,0)/HO$36</f>
        <v>3.062344139650873E-2</v>
      </c>
      <c r="HP54" s="12">
        <f>VLOOKUP($EG54,Data!$B:$CP,Daily!HP$10,0)/HP$36</f>
        <v>2.8169418521177315E-2</v>
      </c>
      <c r="HQ54" s="12">
        <f>VLOOKUP($EG54,Data!$B:$CP,Daily!HQ$10,0)/HQ$36</f>
        <v>3.5742340926944227E-2</v>
      </c>
      <c r="HR54" s="12">
        <f>VLOOKUP($EG54,Data!$B:$CP,Daily!HR$10,0)/HR$36</f>
        <v>3.5951730418943534E-2</v>
      </c>
      <c r="HS54" s="12">
        <f>VLOOKUP($EG54,Data!$B:$CP,Daily!HS$10,0)/HS$36</f>
        <v>3.7164487267721952E-2</v>
      </c>
      <c r="HT54" s="12">
        <f>VLOOKUP($EG54,Data!$B:$CP,Daily!HT$10,0)/HT$36</f>
        <v>3.4511079078810632E-2</v>
      </c>
      <c r="HU54" s="13"/>
      <c r="HV54" s="40">
        <f t="shared" si="262"/>
        <v>3.0861094609209584E-2</v>
      </c>
      <c r="HW54" s="40">
        <f t="shared" si="263"/>
        <v>3.5951730418943534E-2</v>
      </c>
      <c r="HX54" s="40">
        <f t="shared" si="315"/>
        <v>5.0906358097339496E-3</v>
      </c>
      <c r="HY54" s="40">
        <f t="shared" si="316"/>
        <v>3.9769707276243994E-2</v>
      </c>
      <c r="HZ54" s="40">
        <f t="shared" si="317"/>
        <v>2.7043117751909124E-2</v>
      </c>
      <c r="IA54" s="43"/>
      <c r="IB54" s="12">
        <f t="shared" si="265"/>
        <v>2.9943233289006664E-3</v>
      </c>
      <c r="IC54" s="12">
        <f t="shared" si="318"/>
        <v>3.3124852928427234E-2</v>
      </c>
      <c r="ID54" s="12">
        <f t="shared" si="319"/>
        <v>3.2070091595140619E-2</v>
      </c>
      <c r="IE54" s="1"/>
      <c r="IF54" s="7" t="s">
        <v>437</v>
      </c>
      <c r="IG54" s="7" t="s">
        <v>43</v>
      </c>
      <c r="IH54" s="12">
        <f>VLOOKUP($IF54,Data!$B:$CP,Daily!IH$10,0)/IH$36</f>
        <v>2.8562048588312541E-2</v>
      </c>
      <c r="II54" s="12">
        <f>VLOOKUP($IF54,Data!$B:$CP,Daily!II$10,0)/II$36</f>
        <v>2.9461925471134989E-2</v>
      </c>
      <c r="IJ54" s="12">
        <f>VLOOKUP($IF54,Data!$B:$CP,Daily!IJ$10,0)/IJ$36</f>
        <v>3.8051932511666865E-2</v>
      </c>
      <c r="IK54" s="12">
        <f>VLOOKUP($IF54,Data!$B:$CP,Daily!IK$10,0)/IK$36</f>
        <v>3.425692695214106E-2</v>
      </c>
      <c r="IL54" s="12">
        <f>VLOOKUP($IF54,Data!$B:$CP,Daily!IL$10,0)/IL$36</f>
        <v>3.1904470300061237E-2</v>
      </c>
      <c r="IM54" s="12">
        <f>VLOOKUP($IF54,Data!$B:$CP,Daily!IM$10,0)/IM$36</f>
        <v>3.5878914603431067E-2</v>
      </c>
      <c r="IN54" s="12">
        <f>VLOOKUP($IF54,Data!$B:$CP,Daily!IN$10,0)/IN$36</f>
        <v>3.5258500232883093E-2</v>
      </c>
      <c r="IO54" s="12">
        <f>VLOOKUP($IF54,Data!$B:$CP,Daily!IO$10,0)/IO$36</f>
        <v>4.0243546436465237E-2</v>
      </c>
      <c r="IP54" s="12">
        <f>VLOOKUP($IF54,Data!$B:$CP,Daily!IP$10,0)/IP$36</f>
        <v>3.5692129533893051E-2</v>
      </c>
      <c r="IQ54" s="12">
        <f>VLOOKUP($IF54,Data!$B:$CP,Daily!IQ$10,0)/IQ$36</f>
        <v>3.9937106918238992E-2</v>
      </c>
      <c r="IR54" s="12">
        <f>VLOOKUP($IF54,Data!$B:$CP,Daily!IR$10,0)/IR$36</f>
        <v>3.689594356261023E-2</v>
      </c>
      <c r="IS54" s="12">
        <f>VLOOKUP($IF54,Data!$B:$CP,Daily!IS$10,0)/IS$36</f>
        <v>3.80477862076775E-2</v>
      </c>
      <c r="IT54" s="12">
        <f>VLOOKUP($IF54,Data!$B:$CP,Daily!IT$10,0)/IT$36</f>
        <v>3.3921985022912708E-2</v>
      </c>
      <c r="IU54" s="12">
        <f>VLOOKUP($IF54,Data!$B:$CP,Daily!IU$10,0)/IU$36</f>
        <v>3.2314541543694661E-2</v>
      </c>
      <c r="IV54" s="12">
        <f>VLOOKUP($IF54,Data!$B:$CP,Daily!IV$10,0)/IV$36</f>
        <v>3.0973250374676416E-2</v>
      </c>
      <c r="IW54" s="12">
        <f>VLOOKUP($IF54,Data!$B:$CP,Daily!IW$10,0)/IW$36</f>
        <v>2.6168303063503436E-2</v>
      </c>
      <c r="IX54" s="12">
        <f>VLOOKUP($IF54,Data!$B:$CP,Daily!IX$10,0)/IX$36</f>
        <v>3.4350424661843348E-2</v>
      </c>
      <c r="IY54" s="12">
        <f>VLOOKUP($IF54,Data!$B:$CP,Daily!IY$10,0)/IY$36</f>
        <v>3.9095205941931124E-2</v>
      </c>
      <c r="IZ54" s="12">
        <f>VLOOKUP($IF54,Data!$B:$CP,Daily!IZ$10,0)/IZ$36</f>
        <v>3.9353840866128198E-2</v>
      </c>
      <c r="JA54" s="12">
        <f>VLOOKUP($IF54,Data!$B:$CP,Daily!JA$10,0)/JA$36</f>
        <v>3.635041802980734E-2</v>
      </c>
      <c r="JB54" s="12">
        <f>VLOOKUP($IF54,Data!$B:$CP,Daily!JB$10,0)/JB$36</f>
        <v>3.1667988369019295E-2</v>
      </c>
      <c r="JC54" s="12">
        <f>VLOOKUP($IF54,Data!$B:$CP,Daily!JC$10,0)/JC$36</f>
        <v>3.138097233864208E-2</v>
      </c>
      <c r="JD54" s="12">
        <f>VLOOKUP($IF54,Data!$B:$CP,Daily!JD$10,0)/JD$36</f>
        <v>2.725755609122937E-2</v>
      </c>
      <c r="JE54" s="12">
        <f>VLOOKUP($IF54,Data!$B:$CP,Daily!JE$10,0)/JE$36</f>
        <v>3.5001015503351163E-2</v>
      </c>
      <c r="JF54" s="12">
        <f>VLOOKUP($IF54,Data!$B:$CP,Daily!JF$10,0)/JF$36</f>
        <v>3.405056871694559E-2</v>
      </c>
      <c r="JG54" s="12">
        <f>VLOOKUP($IF54,Data!$B:$CP,Daily!JG$10,0)/JG$36</f>
        <v>3.6359184672828546E-2</v>
      </c>
      <c r="JH54" s="12">
        <f>VLOOKUP($IF54,Data!$B:$CP,Daily!JH$10,0)/JH$36</f>
        <v>3.5776860905442832E-2</v>
      </c>
      <c r="JI54" s="12">
        <f>VLOOKUP($IF54,Data!$B:$CP,Daily!JI$10,0)/JI$36</f>
        <v>3.297037224613826E-2</v>
      </c>
      <c r="JJ54" s="12">
        <f>VLOOKUP($IF54,Data!$B:$CP,Daily!JJ$10,0)/JJ$36</f>
        <v>2.9915622602914856E-2</v>
      </c>
      <c r="JK54" s="12">
        <f>VLOOKUP($IF54,Data!$B:$CP,Daily!JK$10,0)/JK$36</f>
        <v>3.0361381039810131E-2</v>
      </c>
      <c r="JL54" s="12">
        <f>VLOOKUP($IF54,Data!$B:$CP,Daily!JL$10,0)/JL$36</f>
        <v>3.6111783208323249E-2</v>
      </c>
      <c r="JM54" s="12">
        <f>VLOOKUP($IF54,Data!$B:$CP,Daily!JM$10,0)/JM$36</f>
        <v>3.5302341838517999E-2</v>
      </c>
      <c r="JN54" s="12">
        <f>VLOOKUP($IF54,Data!$B:$CP,Daily!JN$10,0)/JN$36</f>
        <v>3.3633633633633635E-2</v>
      </c>
      <c r="JO54" s="12">
        <f>VLOOKUP($IF54,Data!$B:$CP,Daily!JO$10,0)/JO$36</f>
        <v>2.9328208556149732E-2</v>
      </c>
      <c r="JP54" s="12">
        <f>VLOOKUP($IF54,Data!$B:$CP,Daily!JP$10,0)/JP$36</f>
        <v>3.3863569825314729E-2</v>
      </c>
      <c r="JQ54" s="12">
        <f>VLOOKUP($IF54,Data!$B:$CP,Daily!JQ$10,0)/JQ$36</f>
        <v>2.807046427395456E-2</v>
      </c>
      <c r="JR54" s="12">
        <f>VLOOKUP($IF54,Data!$B:$CP,Daily!JR$10,0)/JR$36</f>
        <v>2.9140905356911238E-2</v>
      </c>
      <c r="JS54" s="12">
        <f>VLOOKUP($IF54,Data!$B:$CP,Daily!JS$10,0)/JS$36</f>
        <v>3.4405880935165098E-2</v>
      </c>
      <c r="JT54" s="12">
        <f>VLOOKUP($IF54,Data!$B:$CP,Daily!JT$10,0)/JT$36</f>
        <v>3.5874125874125876E-2</v>
      </c>
      <c r="JU54" s="12">
        <f>VLOOKUP($IF54,Data!$B:$CP,Daily!JU$10,0)/JU$36</f>
        <v>3.7285739529952289E-2</v>
      </c>
      <c r="JV54" s="12">
        <f>VLOOKUP($IF54,Data!$B:$CP,Daily!JV$10,0)/JV$36</f>
        <v>3.816146540027137E-2</v>
      </c>
      <c r="JW54" s="12">
        <f>VLOOKUP($IF54,Data!$B:$CP,Daily!JW$10,0)/JW$36</f>
        <v>3.0036739152020653E-2</v>
      </c>
      <c r="JX54" s="12">
        <f>VLOOKUP($IF54,Data!$B:$CP,Daily!JX$10,0)/JX$36</f>
        <v>2.8245719296626205E-2</v>
      </c>
      <c r="JY54" s="12">
        <f>VLOOKUP($IF54,Data!$B:$CP,Daily!JY$10,0)/JY$36</f>
        <v>2.6821794928726852E-2</v>
      </c>
      <c r="JZ54" s="12">
        <f>VLOOKUP($IF54,Data!$B:$CP,Daily!JZ$10,0)/JZ$36</f>
        <v>3.6234228405046913E-2</v>
      </c>
      <c r="KA54" s="12">
        <f>VLOOKUP($IF54,Data!$B:$CP,Daily!KA$10,0)/KA$36</f>
        <v>3.2240177439797214E-2</v>
      </c>
      <c r="KB54" s="12">
        <f>VLOOKUP($IF54,Data!$B:$CP,Daily!KB$10,0)/KB$36</f>
        <v>3.6881472957422327E-2</v>
      </c>
      <c r="KC54" s="12">
        <f>VLOOKUP($IF54,Data!$B:$CP,Daily!KC$10,0)/KC$36</f>
        <v>3.4261474874918423E-2</v>
      </c>
      <c r="KD54" s="12">
        <f>VLOOKUP($IF54,Data!$B:$CP,Daily!KD$10,0)/KD$36</f>
        <v>3.0364681348863231E-2</v>
      </c>
      <c r="KE54" s="12">
        <f>VLOOKUP($IF54,Data!$B:$CP,Daily!KE$10,0)/KE$36</f>
        <v>3.0442580832808184E-2</v>
      </c>
      <c r="KF54" s="12">
        <f>VLOOKUP($IF54,Data!$B:$CP,Daily!KF$10,0)/KF$36</f>
        <v>2.7934473577327496E-2</v>
      </c>
      <c r="KG54" s="12">
        <f>VLOOKUP($IF54,Data!$B:$CP,Daily!KG$10,0)/KG$36</f>
        <v>3.3359862050669847E-2</v>
      </c>
      <c r="KH54" s="12">
        <f>VLOOKUP($IF54,Data!$B:$CP,Daily!KH$10,0)/KH$36</f>
        <v>3.0513376717281271E-2</v>
      </c>
      <c r="KI54" s="12">
        <f>VLOOKUP($IF54,Data!$B:$CP,Daily!KI$10,0)/KI$36</f>
        <v>3.3144475920679886E-2</v>
      </c>
      <c r="KJ54" s="12">
        <f>VLOOKUP($IF54,Data!$B:$CP,Daily!KJ$10,0)/KJ$36</f>
        <v>3.6139967195188624E-2</v>
      </c>
      <c r="KK54" s="12">
        <f>VLOOKUP($IF54,Data!$B:$CP,Daily!KK$10,0)/KK$36</f>
        <v>3.120235242866478E-2</v>
      </c>
      <c r="KL54" s="12">
        <f>VLOOKUP($IF54,Data!$B:$CP,Daily!KL$10,0)/KL$36</f>
        <v>2.7458294477256243E-2</v>
      </c>
      <c r="KM54" s="12">
        <f>VLOOKUP($IF54,Data!$B:$CP,Daily!KM$10,0)/KM$36</f>
        <v>2.8441467559732082E-2</v>
      </c>
      <c r="KN54" s="12">
        <f>VLOOKUP($IF54,Data!$B:$CP,Daily!KN$10,0)/KN$36</f>
        <v>3.6328460877042133E-2</v>
      </c>
      <c r="KO54" s="12">
        <f>VLOOKUP($IF54,Data!$B:$CP,Daily!KO$10,0)/KO$36</f>
        <v>3.1216974229737418E-2</v>
      </c>
      <c r="KP54" s="12">
        <f>VLOOKUP($IF54,Data!$B:$CP,Daily!KP$10,0)/KP$36</f>
        <v>3.2598571872089414E-2</v>
      </c>
      <c r="KQ54" s="12">
        <f>VLOOKUP($IF54,Data!$B:$CP,Daily!KQ$10,0)/KQ$36</f>
        <v>3.6161919040479759E-2</v>
      </c>
      <c r="KR54" s="12">
        <f>VLOOKUP($IF54,Data!$B:$CP,Daily!KR$10,0)/KR$36</f>
        <v>3.2693866522561468E-2</v>
      </c>
      <c r="KS54" s="12">
        <f>VLOOKUP($IF54,Data!$B:$CP,Daily!KS$10,0)/KS$36</f>
        <v>3.0755314337403888E-2</v>
      </c>
      <c r="KT54" s="12">
        <f>VLOOKUP($IF54,Data!$B:$CP,Daily!KT$10,0)/KT$36</f>
        <v>2.5071958794122103E-2</v>
      </c>
      <c r="KU54" s="12">
        <f>VLOOKUP($IF54,Data!$B:$CP,Daily!KU$10,0)/KU$36</f>
        <v>3.4117313686596769E-2</v>
      </c>
      <c r="KV54" s="12">
        <f>VLOOKUP($IF54,Data!$B:$CP,Daily!KV$10,0)/KV$36</f>
        <v>3.1057416559887731E-2</v>
      </c>
      <c r="KW54" s="12">
        <f>VLOOKUP($IF54,Data!$B:$CP,Daily!KW$10,0)/KW$36</f>
        <v>3.1806615776081425E-2</v>
      </c>
      <c r="KX54" s="12">
        <f>VLOOKUP($IF54,Data!$B:$CP,Daily!KX$10,0)/KX$36</f>
        <v>2.9925458403612819E-2</v>
      </c>
      <c r="KY54" s="12">
        <f>VLOOKUP($IF54,Data!$B:$CP,Daily!KY$10,0)/KY$36</f>
        <v>3.2094684651063604E-2</v>
      </c>
      <c r="KZ54" s="12">
        <f>VLOOKUP($IF54,Data!$B:$CP,Daily!KZ$10,0)/KZ$36</f>
        <v>2.8571428571428571E-2</v>
      </c>
      <c r="LA54" s="12">
        <f>VLOOKUP($IF54,Data!$B:$CP,Daily!LA$10,0)/LA$36</f>
        <v>2.5381161932702137E-2</v>
      </c>
      <c r="LB54" s="12">
        <f>VLOOKUP($IF54,Data!$B:$CP,Daily!LB$10,0)/LB$36</f>
        <v>3.4818228366615467E-2</v>
      </c>
      <c r="LC54" s="12">
        <f>VLOOKUP($IF54,Data!$B:$CP,Daily!LC$10,0)/LC$36</f>
        <v>3.6572464863231069E-2</v>
      </c>
      <c r="LD54" s="12">
        <f>VLOOKUP($IF54,Data!$B:$CP,Daily!LD$10,0)/LD$36</f>
        <v>3.5420816733067732E-2</v>
      </c>
      <c r="LE54" s="12">
        <f>VLOOKUP($IF54,Data!$B:$CP,Daily!LE$10,0)/LE$36</f>
        <v>3.5314384151593457E-2</v>
      </c>
      <c r="LF54" s="12">
        <f>VLOOKUP($IF54,Data!$B:$CP,Daily!LF$10,0)/LF$36</f>
        <v>2.9390570310891498E-2</v>
      </c>
      <c r="LG54" s="12">
        <f>VLOOKUP($IF54,Data!$B:$CP,Daily!LG$10,0)/LG$36</f>
        <v>3.1279578131338172E-2</v>
      </c>
      <c r="LH54" s="12">
        <f>VLOOKUP($IF54,Data!$B:$CP,Daily!LH$10,0)/LH$36</f>
        <v>2.5794938351719664E-2</v>
      </c>
      <c r="LI54" s="12">
        <f>VLOOKUP($IF54,Data!$B:$CP,Daily!LI$10,0)/LI$36</f>
        <v>3.394981893429902E-2</v>
      </c>
      <c r="LJ54" s="12">
        <f>VLOOKUP($IF54,Data!$B:$CP,Daily!LJ$10,0)/LJ$36</f>
        <v>3.2899992737308446E-2</v>
      </c>
      <c r="LK54" s="12">
        <f>VLOOKUP($IF54,Data!$B:$CP,Daily!LK$10,0)/LK$36</f>
        <v>3.5784576847378777E-2</v>
      </c>
      <c r="LL54" s="12">
        <f>VLOOKUP($IF54,Data!$B:$CP,Daily!LL$10,0)/LL$36</f>
        <v>3.5634350335728593E-2</v>
      </c>
      <c r="LM54" s="12">
        <f>VLOOKUP($IF54,Data!$B:$CP,Daily!LM$10,0)/LM$36</f>
        <v>3.0908347808317155E-2</v>
      </c>
      <c r="LN54" s="12">
        <f>VLOOKUP($IF54,Data!$B:$CP,Daily!LN$10,0)/LN$36</f>
        <v>2.8534167970787689E-2</v>
      </c>
      <c r="LO54" s="12">
        <f>VLOOKUP($IF54,Data!$B:$CP,Daily!LO$10,0)/LO$36</f>
        <v>2.9835627791334775E-2</v>
      </c>
      <c r="LP54" s="12">
        <f>VLOOKUP($IF54,Data!$B:$CP,Daily!LP$10,0)/LP$36</f>
        <v>3.3132932531730129E-2</v>
      </c>
      <c r="LQ54" s="12">
        <f>VLOOKUP($IF54,Data!$B:$CP,Daily!LQ$10,0)/LQ$36</f>
        <v>3.9115125535823636E-2</v>
      </c>
      <c r="LR54" s="12">
        <f>VLOOKUP($IF54,Data!$B:$CP,Daily!LR$10,0)/LR$36</f>
        <v>3.562733804405914E-2</v>
      </c>
      <c r="LS54" s="12">
        <f>VLOOKUP($IF54,Data!$B:$CP,Daily!LS$10,0)/LS$36</f>
        <v>3.2241379310344827E-2</v>
      </c>
      <c r="LU54" s="40">
        <f t="shared" si="266"/>
        <v>3.0361381039810131E-2</v>
      </c>
      <c r="LV54" s="40">
        <f t="shared" si="267"/>
        <v>3.5776860905442832E-2</v>
      </c>
      <c r="LW54" s="40">
        <f t="shared" si="320"/>
        <v>5.4154798656327018E-3</v>
      </c>
      <c r="LX54" s="40">
        <f t="shared" si="321"/>
        <v>3.9838470804667361E-2</v>
      </c>
      <c r="LY54" s="40">
        <f t="shared" si="322"/>
        <v>2.6299771140585605E-2</v>
      </c>
      <c r="LZ54" s="45"/>
      <c r="MA54" s="12">
        <f t="shared" ref="MA54" si="436">_xlfn.STDEV.P(JL54:LS54)</f>
        <v>3.3666327077778611E-3</v>
      </c>
      <c r="MB54" s="12">
        <f t="shared" si="324"/>
        <v>3.2800287779194873E-2</v>
      </c>
      <c r="MC54" s="12">
        <f t="shared" si="325"/>
        <v>3.1699357578934974E-2</v>
      </c>
    </row>
    <row r="55" spans="4:342" x14ac:dyDescent="0.35">
      <c r="D55" s="68" t="s">
        <v>438</v>
      </c>
      <c r="E55" s="66"/>
      <c r="F55" s="64"/>
      <c r="G55" s="64"/>
      <c r="H55" s="65"/>
      <c r="I55" s="64"/>
      <c r="J55" s="65"/>
      <c r="K55" s="64"/>
      <c r="L55" s="64"/>
      <c r="M55" s="66"/>
      <c r="N55" s="64"/>
      <c r="O55" s="64"/>
      <c r="P55" s="64"/>
      <c r="Q55" s="64"/>
      <c r="R55" s="64"/>
      <c r="S55" s="64"/>
      <c r="T55" s="64"/>
      <c r="U55" s="66"/>
      <c r="V55" s="64"/>
      <c r="W55" s="64"/>
      <c r="X55" s="64"/>
      <c r="Y55" s="64"/>
      <c r="Z55" s="64"/>
      <c r="AA55" s="64"/>
      <c r="AB55" s="62"/>
      <c r="AC55" s="46"/>
      <c r="AD55" s="1"/>
      <c r="AE55" s="1"/>
      <c r="AF55" s="1"/>
      <c r="AG55" s="1"/>
      <c r="AH55" s="1"/>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37"/>
      <c r="BI55" s="37"/>
      <c r="BJ55" s="37"/>
      <c r="BK55" s="37"/>
      <c r="BL55" s="37"/>
      <c r="BM55" s="37"/>
      <c r="BN55" s="37"/>
      <c r="BO55" s="37"/>
      <c r="BP55" s="37"/>
      <c r="BQ55" s="37"/>
      <c r="BR55" s="37"/>
      <c r="BS55" s="37"/>
      <c r="BT55" s="37"/>
      <c r="BU55" s="37"/>
      <c r="BV55" s="37"/>
      <c r="BW55" s="37"/>
      <c r="BX55" s="37"/>
      <c r="BY55" s="37"/>
      <c r="BZ55" s="37"/>
      <c r="CA55" s="37"/>
      <c r="CB55" s="37"/>
      <c r="CC55" s="37"/>
      <c r="CD55" s="37"/>
      <c r="CE55" s="37"/>
      <c r="CF55" s="37"/>
      <c r="CG55" s="37"/>
      <c r="CH55" s="37"/>
      <c r="CI55" s="37"/>
      <c r="CJ55" s="37"/>
      <c r="CK55" s="37"/>
      <c r="CL55" s="37"/>
      <c r="CM55" s="37"/>
      <c r="CN55" s="37"/>
      <c r="CO55" s="37"/>
      <c r="CP55" s="37"/>
      <c r="CQ55" s="37"/>
      <c r="CR55" s="37"/>
      <c r="CS55" s="37"/>
      <c r="CT55" s="37"/>
      <c r="CU55" s="37"/>
      <c r="CV55" s="37"/>
      <c r="CW55" s="37"/>
      <c r="CX55" s="37"/>
      <c r="CY55" s="37"/>
      <c r="CZ55" s="37"/>
      <c r="DA55" s="37"/>
      <c r="DB55" s="37"/>
      <c r="DC55" s="37"/>
      <c r="DD55" s="37"/>
      <c r="DE55" s="37"/>
      <c r="DF55" s="37"/>
      <c r="DG55" s="37"/>
      <c r="DH55" s="37"/>
      <c r="DI55" s="37"/>
      <c r="DJ55" s="37"/>
      <c r="DK55" s="37"/>
      <c r="DL55" s="37"/>
      <c r="DM55" s="37"/>
      <c r="DN55" s="37"/>
      <c r="DO55" s="37"/>
      <c r="DP55" s="37"/>
      <c r="DQ55" s="37"/>
      <c r="DR55" s="37"/>
      <c r="DS55" s="37"/>
      <c r="DT55" s="37"/>
      <c r="DU55" s="37"/>
      <c r="DW55" s="37"/>
      <c r="DX55" s="37"/>
      <c r="DY55" s="37"/>
      <c r="DZ55" s="37"/>
      <c r="EA55" s="37"/>
      <c r="EC55" s="37"/>
      <c r="ED55" s="37"/>
      <c r="EE55" s="38"/>
      <c r="EG55" s="38"/>
      <c r="EH55" s="38"/>
      <c r="EI55" s="37"/>
      <c r="EJ55" s="37"/>
      <c r="EK55" s="37"/>
      <c r="EL55" s="37"/>
      <c r="EM55" s="37"/>
      <c r="EN55" s="37"/>
      <c r="EO55" s="37"/>
      <c r="EP55" s="37"/>
      <c r="EQ55" s="37"/>
      <c r="ER55" s="37"/>
      <c r="ES55" s="37"/>
      <c r="ET55" s="37"/>
      <c r="EU55" s="37"/>
      <c r="EV55" s="37"/>
      <c r="EW55" s="37"/>
      <c r="EX55" s="37"/>
      <c r="EY55" s="37"/>
      <c r="EZ55" s="37"/>
      <c r="FA55" s="37"/>
      <c r="FB55" s="37"/>
      <c r="FC55" s="37"/>
      <c r="FD55" s="37"/>
      <c r="FE55" s="37"/>
      <c r="FF55" s="37"/>
      <c r="FG55" s="37"/>
      <c r="FH55" s="37"/>
      <c r="FI55" s="37"/>
      <c r="FJ55" s="37"/>
      <c r="FK55" s="37"/>
      <c r="FL55" s="37"/>
      <c r="FM55" s="37"/>
      <c r="FN55" s="37"/>
      <c r="FO55" s="37"/>
      <c r="FP55" s="37"/>
      <c r="FQ55" s="37"/>
      <c r="FR55" s="37"/>
      <c r="FS55" s="37"/>
      <c r="FT55" s="37"/>
      <c r="FU55" s="37"/>
      <c r="FV55" s="37"/>
      <c r="FW55" s="37"/>
      <c r="FX55" s="37"/>
      <c r="FY55" s="37"/>
      <c r="FZ55" s="37"/>
      <c r="GA55" s="37"/>
      <c r="GB55" s="37"/>
      <c r="GC55" s="37"/>
      <c r="GD55" s="37"/>
      <c r="GE55" s="37"/>
      <c r="GF55" s="37"/>
      <c r="GG55" s="37"/>
      <c r="GH55" s="37"/>
      <c r="GI55" s="37"/>
      <c r="GJ55" s="37"/>
      <c r="GK55" s="37"/>
      <c r="GL55" s="37"/>
      <c r="GM55" s="37"/>
      <c r="GN55" s="37"/>
      <c r="GO55" s="37"/>
      <c r="GP55" s="37"/>
      <c r="GQ55" s="37"/>
      <c r="GR55" s="37"/>
      <c r="GS55" s="37"/>
      <c r="GT55" s="37"/>
      <c r="GU55" s="37"/>
      <c r="GV55" s="37"/>
      <c r="GW55" s="37"/>
      <c r="GX55" s="37"/>
      <c r="GY55" s="37"/>
      <c r="GZ55" s="37"/>
      <c r="HA55" s="37"/>
      <c r="HB55" s="37"/>
      <c r="HC55" s="37"/>
      <c r="HD55" s="37"/>
      <c r="HE55" s="37"/>
      <c r="HF55" s="37"/>
      <c r="HG55" s="37"/>
      <c r="HH55" s="37"/>
      <c r="HI55" s="37"/>
      <c r="HJ55" s="37"/>
      <c r="HK55" s="37"/>
      <c r="HL55" s="37"/>
      <c r="HM55" s="37"/>
      <c r="HN55" s="37"/>
      <c r="HO55" s="37"/>
      <c r="HP55" s="37"/>
      <c r="HQ55" s="37"/>
      <c r="HR55" s="37"/>
      <c r="HS55" s="37"/>
      <c r="HT55" s="37"/>
      <c r="HV55" s="37"/>
      <c r="HW55" s="37"/>
      <c r="HX55" s="37"/>
      <c r="HY55" s="37"/>
      <c r="HZ55" s="37"/>
      <c r="IB55" s="37"/>
      <c r="IC55" s="37"/>
      <c r="ID55" s="38"/>
      <c r="IF55" s="38"/>
      <c r="IG55" s="38"/>
      <c r="IH55" s="38"/>
      <c r="II55" s="39"/>
      <c r="IJ55" s="39"/>
      <c r="IK55" s="39"/>
      <c r="IL55" s="39"/>
      <c r="IM55" s="39"/>
      <c r="IN55" s="39"/>
      <c r="IO55" s="39"/>
      <c r="IP55" s="39"/>
      <c r="IQ55" s="39"/>
      <c r="IR55" s="39"/>
      <c r="IS55" s="39"/>
      <c r="IT55" s="39"/>
      <c r="IU55" s="39"/>
      <c r="IV55" s="39"/>
      <c r="IW55" s="39"/>
      <c r="IX55" s="39"/>
      <c r="IY55" s="39"/>
      <c r="IZ55" s="39"/>
      <c r="JA55" s="39"/>
      <c r="JB55" s="39"/>
      <c r="JC55" s="39"/>
      <c r="JD55" s="39"/>
      <c r="JE55" s="39"/>
      <c r="JF55" s="39"/>
      <c r="JG55" s="39"/>
      <c r="JH55" s="39"/>
      <c r="JI55" s="39"/>
      <c r="JJ55" s="39"/>
      <c r="JK55" s="39"/>
      <c r="JL55" s="39"/>
      <c r="JM55" s="39"/>
      <c r="JN55" s="39"/>
      <c r="JO55" s="39"/>
      <c r="JP55" s="39"/>
      <c r="JQ55" s="39"/>
      <c r="JR55" s="39"/>
      <c r="JS55" s="39"/>
      <c r="JT55" s="39"/>
      <c r="JU55" s="39"/>
      <c r="JV55" s="39"/>
      <c r="JW55" s="39"/>
      <c r="JX55" s="39"/>
      <c r="JY55" s="39"/>
      <c r="JZ55" s="39"/>
      <c r="KA55" s="39"/>
      <c r="KB55" s="39"/>
      <c r="KC55" s="39"/>
      <c r="KD55" s="39"/>
      <c r="KE55" s="39"/>
      <c r="KF55" s="39"/>
      <c r="KG55" s="39"/>
      <c r="KH55" s="39"/>
      <c r="KI55" s="39"/>
      <c r="KJ55" s="39"/>
      <c r="KK55" s="39"/>
      <c r="KL55" s="39"/>
      <c r="KM55" s="39"/>
      <c r="KN55" s="39"/>
      <c r="KO55" s="39"/>
      <c r="KP55" s="39"/>
      <c r="KQ55" s="39"/>
      <c r="KR55" s="39"/>
      <c r="KS55" s="39"/>
      <c r="KT55" s="39"/>
      <c r="KU55" s="39"/>
      <c r="KV55" s="39"/>
      <c r="KW55" s="39"/>
      <c r="KX55" s="39"/>
      <c r="KY55" s="39"/>
      <c r="KZ55" s="39"/>
      <c r="LA55" s="39"/>
      <c r="LB55" s="39"/>
      <c r="LC55" s="39"/>
      <c r="LD55" s="39"/>
      <c r="LE55" s="39"/>
      <c r="LF55" s="39"/>
      <c r="LG55" s="39"/>
      <c r="LH55" s="39"/>
      <c r="LI55" s="39"/>
      <c r="LJ55" s="39"/>
      <c r="LK55" s="39"/>
      <c r="LL55" s="39"/>
      <c r="LM55" s="39"/>
      <c r="LN55" s="39"/>
      <c r="LO55" s="39"/>
      <c r="LP55" s="39"/>
      <c r="LQ55" s="39"/>
      <c r="LR55" s="39"/>
      <c r="LS55" s="39"/>
      <c r="LU55" s="37"/>
      <c r="LV55" s="37"/>
      <c r="LW55" s="37"/>
      <c r="LX55" s="37"/>
      <c r="LY55" s="37"/>
      <c r="MA55" s="39"/>
      <c r="MB55" s="37"/>
      <c r="MC55" s="38"/>
      <c r="MD55" s="1"/>
    </row>
    <row r="56" spans="4:342" x14ac:dyDescent="0.35">
      <c r="D56" s="89" t="s">
        <v>439</v>
      </c>
      <c r="E56" s="53" t="str">
        <f>VLOOKUP($D56,'Metric Nature'!$C:$D,2,0)&amp;IF(($F56&lt;(EA56)),"Below",IF(($F56&gt;(DZ56)),"Above","Within"))</f>
        <v>PositiveWithin</v>
      </c>
      <c r="F56" s="54">
        <f t="shared" ref="F56:F57" si="437">DU56</f>
        <v>3634</v>
      </c>
      <c r="G56" s="54">
        <f t="shared" ref="G56:G69" si="438">ED56</f>
        <v>3628.2857142857142</v>
      </c>
      <c r="H56" s="55">
        <f t="shared" ref="H56:H57" si="439">IFERROR(((F56-G56)/G56),0)</f>
        <v>1.5749271596188857E-3</v>
      </c>
      <c r="I56" s="28">
        <f>EE56</f>
        <v>3005.5</v>
      </c>
      <c r="J56" s="55">
        <f t="shared" ref="J56:J57" si="440">IFERROR(((F56-I56)/I56),0)</f>
        <v>0.20911661953086008</v>
      </c>
      <c r="K56" s="54">
        <f t="shared" ref="K56:K57" si="441">EC56</f>
        <v>532.89247010195038</v>
      </c>
      <c r="L56" s="56"/>
      <c r="M56" s="53" t="str">
        <f>VLOOKUP($D56,'Metric Nature'!$C:$D,2,0)&amp;IF(($N56&lt;(HZ56)),"Below",IF(($N56&gt;(HY56)),"Above","Within"))</f>
        <v>PositiveWithin</v>
      </c>
      <c r="N56" s="54">
        <f t="shared" ref="N56:N57" si="442">HT56</f>
        <v>2935</v>
      </c>
      <c r="O56" s="54">
        <f>IC56</f>
        <v>2922.4285714285716</v>
      </c>
      <c r="P56" s="55">
        <f>IFERROR(((N56-O56)/O56),0)</f>
        <v>4.3017060175000775E-3</v>
      </c>
      <c r="Q56" s="54">
        <f t="shared" ref="Q56:Q57" si="443">ID56</f>
        <v>2478.7333333333331</v>
      </c>
      <c r="R56" s="55">
        <f t="shared" ref="R56:R57" si="444">IFERROR(((N56-Q56)/Q56),0)</f>
        <v>0.18407251015303525</v>
      </c>
      <c r="S56" s="54">
        <f t="shared" ref="S56:S57" si="445">IB56</f>
        <v>407.9607671087993</v>
      </c>
      <c r="T56" s="56"/>
      <c r="U56" s="53" t="str">
        <f>VLOOKUP($D56,'Metric Nature'!$C:$D,2,0)&amp;IF(($V56&lt;(LY56)),"Below",IF(($V56&gt;(LX56)),"Above","Within"))</f>
        <v>PositiveAbove</v>
      </c>
      <c r="V56" s="54">
        <f t="shared" ref="V56:V57" si="446">LS56</f>
        <v>699</v>
      </c>
      <c r="W56" s="54">
        <f>MB56</f>
        <v>705.85714285714289</v>
      </c>
      <c r="X56" s="55">
        <f t="shared" ref="X56:X57" si="447">IFERROR(((V56-W56)/W56),0)</f>
        <v>-9.7146326654523833E-3</v>
      </c>
      <c r="Y56" s="54">
        <f>MC56</f>
        <v>526.76666666666665</v>
      </c>
      <c r="Z56" s="55">
        <f t="shared" ref="Z56:Z57" si="448">IFERROR(((V56-Y56)/Y56),0)</f>
        <v>0.32696323482883</v>
      </c>
      <c r="AA56" s="54">
        <f t="shared" ref="AA56:AA57" si="449">MA56</f>
        <v>142.78163591847363</v>
      </c>
      <c r="AB56" s="50"/>
      <c r="AC56" s="46" t="s">
        <v>440</v>
      </c>
      <c r="AD56" s="47"/>
      <c r="AE56" s="47"/>
      <c r="AI56" s="7" t="s">
        <v>439</v>
      </c>
      <c r="AJ56" s="8">
        <f t="shared" ref="AJ56:BO56" si="450">EI56+IH56</f>
        <v>2535</v>
      </c>
      <c r="AK56" s="8">
        <f t="shared" si="450"/>
        <v>2836</v>
      </c>
      <c r="AL56" s="8">
        <f t="shared" si="450"/>
        <v>2789</v>
      </c>
      <c r="AM56" s="8">
        <f t="shared" si="450"/>
        <v>2227</v>
      </c>
      <c r="AN56" s="8">
        <f t="shared" si="450"/>
        <v>2212</v>
      </c>
      <c r="AO56" s="8">
        <f t="shared" si="450"/>
        <v>2428</v>
      </c>
      <c r="AP56" s="8">
        <f t="shared" si="450"/>
        <v>3188</v>
      </c>
      <c r="AQ56" s="8">
        <f t="shared" si="450"/>
        <v>3047</v>
      </c>
      <c r="AR56" s="8">
        <f t="shared" si="450"/>
        <v>2699</v>
      </c>
      <c r="AS56" s="8">
        <f t="shared" si="450"/>
        <v>2599</v>
      </c>
      <c r="AT56" s="8">
        <f t="shared" si="450"/>
        <v>1719</v>
      </c>
      <c r="AU56" s="8">
        <f t="shared" si="450"/>
        <v>1985</v>
      </c>
      <c r="AV56" s="8">
        <f t="shared" si="450"/>
        <v>2094</v>
      </c>
      <c r="AW56" s="8">
        <f t="shared" si="450"/>
        <v>2430</v>
      </c>
      <c r="AX56" s="8">
        <f t="shared" si="450"/>
        <v>2198</v>
      </c>
      <c r="AY56" s="8">
        <f t="shared" si="450"/>
        <v>2308</v>
      </c>
      <c r="AZ56" s="8">
        <f t="shared" si="450"/>
        <v>2337</v>
      </c>
      <c r="BA56" s="8">
        <f t="shared" si="450"/>
        <v>1694</v>
      </c>
      <c r="BB56" s="8">
        <f t="shared" si="450"/>
        <v>2006</v>
      </c>
      <c r="BC56" s="8">
        <f t="shared" si="450"/>
        <v>2469</v>
      </c>
      <c r="BD56" s="8">
        <f t="shared" si="450"/>
        <v>2472</v>
      </c>
      <c r="BE56" s="8">
        <f t="shared" si="450"/>
        <v>2227</v>
      </c>
      <c r="BF56" s="8">
        <f t="shared" si="450"/>
        <v>2688</v>
      </c>
      <c r="BG56" s="8">
        <f t="shared" si="450"/>
        <v>2851</v>
      </c>
      <c r="BH56" s="8">
        <f t="shared" si="450"/>
        <v>1871</v>
      </c>
      <c r="BI56" s="8">
        <f t="shared" si="450"/>
        <v>2136</v>
      </c>
      <c r="BJ56" s="8">
        <f t="shared" si="450"/>
        <v>2676</v>
      </c>
      <c r="BK56" s="8">
        <f t="shared" si="450"/>
        <v>2838</v>
      </c>
      <c r="BL56" s="8">
        <f t="shared" si="450"/>
        <v>2525</v>
      </c>
      <c r="BM56" s="8">
        <f t="shared" si="450"/>
        <v>2933</v>
      </c>
      <c r="BN56" s="8">
        <f t="shared" si="450"/>
        <v>2868</v>
      </c>
      <c r="BO56" s="8">
        <f t="shared" si="450"/>
        <v>2011</v>
      </c>
      <c r="BP56" s="8">
        <f t="shared" ref="BP56:CU56" si="451">FO56+JN56</f>
        <v>2430</v>
      </c>
      <c r="BQ56" s="8">
        <f t="shared" si="451"/>
        <v>3207</v>
      </c>
      <c r="BR56" s="8">
        <f t="shared" si="451"/>
        <v>3344</v>
      </c>
      <c r="BS56" s="8">
        <f t="shared" si="451"/>
        <v>3222</v>
      </c>
      <c r="BT56" s="8">
        <f t="shared" si="451"/>
        <v>3119</v>
      </c>
      <c r="BU56" s="8">
        <f t="shared" si="451"/>
        <v>2977</v>
      </c>
      <c r="BV56" s="8">
        <f t="shared" si="451"/>
        <v>1940</v>
      </c>
      <c r="BW56" s="8">
        <f t="shared" si="451"/>
        <v>2300</v>
      </c>
      <c r="BX56" s="8">
        <f t="shared" si="451"/>
        <v>2707</v>
      </c>
      <c r="BY56" s="8">
        <f t="shared" si="451"/>
        <v>2810</v>
      </c>
      <c r="BZ56" s="8">
        <f t="shared" si="451"/>
        <v>2650</v>
      </c>
      <c r="CA56" s="8">
        <f t="shared" si="451"/>
        <v>2734</v>
      </c>
      <c r="CB56" s="8">
        <f t="shared" si="451"/>
        <v>2611</v>
      </c>
      <c r="CC56" s="8">
        <f t="shared" si="451"/>
        <v>1677</v>
      </c>
      <c r="CD56" s="8">
        <f t="shared" si="451"/>
        <v>2441</v>
      </c>
      <c r="CE56" s="8">
        <f t="shared" si="451"/>
        <v>2993</v>
      </c>
      <c r="CF56" s="8">
        <f t="shared" si="451"/>
        <v>2945</v>
      </c>
      <c r="CG56" s="8">
        <f t="shared" si="451"/>
        <v>2755</v>
      </c>
      <c r="CH56" s="8">
        <f t="shared" si="451"/>
        <v>2946</v>
      </c>
      <c r="CI56" s="8">
        <f t="shared" si="451"/>
        <v>2800</v>
      </c>
      <c r="CJ56" s="8">
        <f t="shared" si="451"/>
        <v>2095</v>
      </c>
      <c r="CK56" s="8">
        <f t="shared" si="451"/>
        <v>2320</v>
      </c>
      <c r="CL56" s="8">
        <f t="shared" si="451"/>
        <v>2881</v>
      </c>
      <c r="CM56" s="8">
        <f t="shared" si="451"/>
        <v>2773</v>
      </c>
      <c r="CN56" s="8">
        <f t="shared" si="451"/>
        <v>2795</v>
      </c>
      <c r="CO56" s="8">
        <f t="shared" si="451"/>
        <v>2811</v>
      </c>
      <c r="CP56" s="8">
        <f t="shared" si="451"/>
        <v>2700</v>
      </c>
      <c r="CQ56" s="8">
        <f t="shared" si="451"/>
        <v>2038</v>
      </c>
      <c r="CR56" s="8">
        <f t="shared" si="451"/>
        <v>2152</v>
      </c>
      <c r="CS56" s="8">
        <f t="shared" si="451"/>
        <v>2562</v>
      </c>
      <c r="CT56" s="8">
        <f t="shared" si="451"/>
        <v>2701</v>
      </c>
      <c r="CU56" s="8">
        <f t="shared" si="451"/>
        <v>2639</v>
      </c>
      <c r="CV56" s="8">
        <f t="shared" ref="CV56:DU56" si="452">GU56+KT56</f>
        <v>3082</v>
      </c>
      <c r="CW56" s="8">
        <f t="shared" si="452"/>
        <v>3079</v>
      </c>
      <c r="CX56" s="8">
        <f t="shared" si="452"/>
        <v>2275</v>
      </c>
      <c r="CY56" s="8">
        <f t="shared" si="452"/>
        <v>2631</v>
      </c>
      <c r="CZ56" s="8">
        <f t="shared" si="452"/>
        <v>2900</v>
      </c>
      <c r="DA56" s="8">
        <f t="shared" si="452"/>
        <v>2859</v>
      </c>
      <c r="DB56" s="8">
        <f t="shared" si="452"/>
        <v>2823</v>
      </c>
      <c r="DC56" s="8">
        <f t="shared" si="452"/>
        <v>2751</v>
      </c>
      <c r="DD56" s="8">
        <f t="shared" si="452"/>
        <v>2969</v>
      </c>
      <c r="DE56" s="8">
        <f t="shared" si="452"/>
        <v>2114</v>
      </c>
      <c r="DF56" s="8">
        <f t="shared" si="452"/>
        <v>2562</v>
      </c>
      <c r="DG56" s="8">
        <f t="shared" si="452"/>
        <v>3002</v>
      </c>
      <c r="DH56" s="8">
        <f t="shared" si="452"/>
        <v>3032</v>
      </c>
      <c r="DI56" s="8">
        <f t="shared" si="452"/>
        <v>3057</v>
      </c>
      <c r="DJ56" s="8">
        <f t="shared" si="452"/>
        <v>3716</v>
      </c>
      <c r="DK56" s="8">
        <f t="shared" si="452"/>
        <v>4321</v>
      </c>
      <c r="DL56" s="8">
        <f t="shared" si="452"/>
        <v>2555</v>
      </c>
      <c r="DM56" s="8">
        <f t="shared" si="452"/>
        <v>2947</v>
      </c>
      <c r="DN56" s="8">
        <f t="shared" si="452"/>
        <v>3565</v>
      </c>
      <c r="DO56" s="8">
        <f t="shared" si="452"/>
        <v>3647</v>
      </c>
      <c r="DP56" s="8">
        <f t="shared" si="452"/>
        <v>3507</v>
      </c>
      <c r="DQ56" s="8">
        <f t="shared" si="452"/>
        <v>4012</v>
      </c>
      <c r="DR56" s="8">
        <f t="shared" si="452"/>
        <v>4631</v>
      </c>
      <c r="DS56" s="8">
        <f t="shared" si="452"/>
        <v>2752</v>
      </c>
      <c r="DT56" s="8">
        <f t="shared" si="452"/>
        <v>3284</v>
      </c>
      <c r="DU56" s="8">
        <f t="shared" si="452"/>
        <v>3634</v>
      </c>
      <c r="DV56" s="14"/>
      <c r="DW56" s="8">
        <f t="shared" ref="DW56:DW70" si="453">_xlfn.QUARTILE.INC($AJ56:$DT56,1)</f>
        <v>2337</v>
      </c>
      <c r="DX56" s="8">
        <f t="shared" ref="DX56:DX70" si="454">_xlfn.QUARTILE.INC($AJ56:$DT56,3)</f>
        <v>2947</v>
      </c>
      <c r="DY56" s="8">
        <f>DX56-DW56</f>
        <v>610</v>
      </c>
      <c r="DZ56" s="8">
        <f>DX56+(1.25*DY56)</f>
        <v>3709.5</v>
      </c>
      <c r="EA56" s="8">
        <f>DW56-(1.25*DY56)</f>
        <v>1574.5</v>
      </c>
      <c r="EB56" s="14"/>
      <c r="EC56" s="9">
        <f t="shared" ref="EC56:EC57" si="455">_xlfn.STDEV.P(AJ56:DU56)</f>
        <v>532.89247010195038</v>
      </c>
      <c r="ED56" s="9">
        <f>AVERAGE(DN56:DT56)</f>
        <v>3628.2857142857142</v>
      </c>
      <c r="EE56" s="9">
        <f>AVERAGE(CQ56:DT56)</f>
        <v>3005.5</v>
      </c>
      <c r="EF56" s="1"/>
      <c r="EG56" s="7" t="s">
        <v>441</v>
      </c>
      <c r="EH56" s="7" t="s">
        <v>44</v>
      </c>
      <c r="EI56" s="8">
        <f>VLOOKUP($EG56,Data!$B:$CP,Daily!EI$10,0)</f>
        <v>2116</v>
      </c>
      <c r="EJ56" s="8">
        <f>VLOOKUP($EG56,Data!$B:$CP,Daily!EJ$10,0)</f>
        <v>2297</v>
      </c>
      <c r="EK56" s="8">
        <f>VLOOKUP($EG56,Data!$B:$CP,Daily!EK$10,0)</f>
        <v>2264</v>
      </c>
      <c r="EL56" s="8">
        <f>VLOOKUP($EG56,Data!$B:$CP,Daily!EL$10,0)</f>
        <v>1859</v>
      </c>
      <c r="EM56" s="8">
        <f>VLOOKUP($EG56,Data!$B:$CP,Daily!EM$10,0)</f>
        <v>1865</v>
      </c>
      <c r="EN56" s="8">
        <f>VLOOKUP($EG56,Data!$B:$CP,Daily!EN$10,0)</f>
        <v>2023</v>
      </c>
      <c r="EO56" s="8">
        <f>VLOOKUP($EG56,Data!$B:$CP,Daily!EO$10,0)</f>
        <v>2548</v>
      </c>
      <c r="EP56" s="8">
        <f>VLOOKUP($EG56,Data!$B:$CP,Daily!EP$10,0)</f>
        <v>2501</v>
      </c>
      <c r="EQ56" s="8">
        <f>VLOOKUP($EG56,Data!$B:$CP,Daily!EQ$10,0)</f>
        <v>2161</v>
      </c>
      <c r="ER56" s="8">
        <f>VLOOKUP($EG56,Data!$B:$CP,Daily!ER$10,0)</f>
        <v>2117</v>
      </c>
      <c r="ES56" s="8">
        <f>VLOOKUP($EG56,Data!$B:$CP,Daily!ES$10,0)</f>
        <v>1430</v>
      </c>
      <c r="ET56" s="8">
        <f>VLOOKUP($EG56,Data!$B:$CP,Daily!ET$10,0)</f>
        <v>1655</v>
      </c>
      <c r="EU56" s="8">
        <f>VLOOKUP($EG56,Data!$B:$CP,Daily!EU$10,0)</f>
        <v>1707</v>
      </c>
      <c r="EV56" s="8">
        <f>VLOOKUP($EG56,Data!$B:$CP,Daily!EV$10,0)</f>
        <v>1984</v>
      </c>
      <c r="EW56" s="8">
        <f>VLOOKUP($EG56,Data!$B:$CP,Daily!EW$10,0)</f>
        <v>1802</v>
      </c>
      <c r="EX56" s="8">
        <f>VLOOKUP($EG56,Data!$B:$CP,Daily!EX$10,0)</f>
        <v>1918</v>
      </c>
      <c r="EY56" s="8">
        <f>VLOOKUP($EG56,Data!$B:$CP,Daily!EY$10,0)</f>
        <v>1943</v>
      </c>
      <c r="EZ56" s="8">
        <f>VLOOKUP($EG56,Data!$B:$CP,Daily!EZ$10,0)</f>
        <v>1377</v>
      </c>
      <c r="FA56" s="8">
        <f>VLOOKUP($EG56,Data!$B:$CP,Daily!FA$10,0)</f>
        <v>1683</v>
      </c>
      <c r="FB56" s="8">
        <f>VLOOKUP($EG56,Data!$B:$CP,Daily!FB$10,0)</f>
        <v>2025</v>
      </c>
      <c r="FC56" s="8">
        <f>VLOOKUP($EG56,Data!$B:$CP,Daily!FC$10,0)</f>
        <v>2008</v>
      </c>
      <c r="FD56" s="8">
        <f>VLOOKUP($EG56,Data!$B:$CP,Daily!FD$10,0)</f>
        <v>1869</v>
      </c>
      <c r="FE56" s="8">
        <f>VLOOKUP($EG56,Data!$B:$CP,Daily!FE$10,0)</f>
        <v>2249</v>
      </c>
      <c r="FF56" s="8">
        <f>VLOOKUP($EG56,Data!$B:$CP,Daily!FF$10,0)</f>
        <v>2309</v>
      </c>
      <c r="FG56" s="8">
        <f>VLOOKUP($EG56,Data!$B:$CP,Daily!FG$10,0)</f>
        <v>1552</v>
      </c>
      <c r="FH56" s="8">
        <f>VLOOKUP($EG56,Data!$B:$CP,Daily!FH$10,0)</f>
        <v>1856</v>
      </c>
      <c r="FI56" s="8">
        <f>VLOOKUP($EG56,Data!$B:$CP,Daily!FI$10,0)</f>
        <v>2227</v>
      </c>
      <c r="FJ56" s="8">
        <f>VLOOKUP($EG56,Data!$B:$CP,Daily!FJ$10,0)</f>
        <v>2375</v>
      </c>
      <c r="FK56" s="8">
        <f>VLOOKUP($EG56,Data!$B:$CP,Daily!FK$10,0)</f>
        <v>2153</v>
      </c>
      <c r="FL56" s="8">
        <f>VLOOKUP($EG56,Data!$B:$CP,Daily!FL$10,0)</f>
        <v>2487</v>
      </c>
      <c r="FM56" s="8">
        <f>VLOOKUP($EG56,Data!$B:$CP,Daily!FM$10,0)</f>
        <v>2422</v>
      </c>
      <c r="FN56" s="8">
        <f>VLOOKUP($EG56,Data!$B:$CP,Daily!FN$10,0)</f>
        <v>1752</v>
      </c>
      <c r="FO56" s="8">
        <f>VLOOKUP($EG56,Data!$B:$CP,Daily!FO$10,0)</f>
        <v>2104</v>
      </c>
      <c r="FP56" s="8">
        <f>VLOOKUP($EG56,Data!$B:$CP,Daily!FP$10,0)</f>
        <v>2672</v>
      </c>
      <c r="FQ56" s="8">
        <f>VLOOKUP($EG56,Data!$B:$CP,Daily!FQ$10,0)</f>
        <v>2774</v>
      </c>
      <c r="FR56" s="8">
        <f>VLOOKUP($EG56,Data!$B:$CP,Daily!FR$10,0)</f>
        <v>2687</v>
      </c>
      <c r="FS56" s="8">
        <f>VLOOKUP($EG56,Data!$B:$CP,Daily!FS$10,0)</f>
        <v>2623</v>
      </c>
      <c r="FT56" s="8">
        <f>VLOOKUP($EG56,Data!$B:$CP,Daily!FT$10,0)</f>
        <v>2466</v>
      </c>
      <c r="FU56" s="8">
        <f>VLOOKUP($EG56,Data!$B:$CP,Daily!FU$10,0)</f>
        <v>1642</v>
      </c>
      <c r="FV56" s="8">
        <f>VLOOKUP($EG56,Data!$B:$CP,Daily!FV$10,0)</f>
        <v>1922</v>
      </c>
      <c r="FW56" s="8">
        <f>VLOOKUP($EG56,Data!$B:$CP,Daily!FW$10,0)</f>
        <v>2264</v>
      </c>
      <c r="FX56" s="8">
        <f>VLOOKUP($EG56,Data!$B:$CP,Daily!FX$10,0)</f>
        <v>2357</v>
      </c>
      <c r="FY56" s="8">
        <f>VLOOKUP($EG56,Data!$B:$CP,Daily!FY$10,0)</f>
        <v>2245</v>
      </c>
      <c r="FZ56" s="8">
        <f>VLOOKUP($EG56,Data!$B:$CP,Daily!FZ$10,0)</f>
        <v>2302</v>
      </c>
      <c r="GA56" s="8">
        <f>VLOOKUP($EG56,Data!$B:$CP,Daily!GA$10,0)</f>
        <v>2168</v>
      </c>
      <c r="GB56" s="8">
        <f>VLOOKUP($EG56,Data!$B:$CP,Daily!GB$10,0)</f>
        <v>1442</v>
      </c>
      <c r="GC56" s="8">
        <f>VLOOKUP($EG56,Data!$B:$CP,Daily!GC$10,0)</f>
        <v>2074</v>
      </c>
      <c r="GD56" s="8">
        <f>VLOOKUP($EG56,Data!$B:$CP,Daily!GD$10,0)</f>
        <v>2515</v>
      </c>
      <c r="GE56" s="8">
        <f>VLOOKUP($EG56,Data!$B:$CP,Daily!GE$10,0)</f>
        <v>2512</v>
      </c>
      <c r="GF56" s="8">
        <f>VLOOKUP($EG56,Data!$B:$CP,Daily!GF$10,0)</f>
        <v>2346</v>
      </c>
      <c r="GG56" s="8">
        <f>VLOOKUP($EG56,Data!$B:$CP,Daily!GG$10,0)</f>
        <v>2483</v>
      </c>
      <c r="GH56" s="8">
        <f>VLOOKUP($EG56,Data!$B:$CP,Daily!GH$10,0)</f>
        <v>2308</v>
      </c>
      <c r="GI56" s="8">
        <f>VLOOKUP($EG56,Data!$B:$CP,Daily!GI$10,0)</f>
        <v>1749</v>
      </c>
      <c r="GJ56" s="8">
        <f>VLOOKUP($EG56,Data!$B:$CP,Daily!GJ$10,0)</f>
        <v>1981</v>
      </c>
      <c r="GK56" s="8">
        <f>VLOOKUP($EG56,Data!$B:$CP,Daily!GK$10,0)</f>
        <v>2396</v>
      </c>
      <c r="GL56" s="8">
        <f>VLOOKUP($EG56,Data!$B:$CP,Daily!GL$10,0)</f>
        <v>2345</v>
      </c>
      <c r="GM56" s="8">
        <f>VLOOKUP($EG56,Data!$B:$CP,Daily!GM$10,0)</f>
        <v>2332</v>
      </c>
      <c r="GN56" s="8">
        <f>VLOOKUP($EG56,Data!$B:$CP,Daily!GN$10,0)</f>
        <v>2314</v>
      </c>
      <c r="GO56" s="8">
        <f>VLOOKUP($EG56,Data!$B:$CP,Daily!GO$10,0)</f>
        <v>2291</v>
      </c>
      <c r="GP56" s="8">
        <f>VLOOKUP($EG56,Data!$B:$CP,Daily!GP$10,0)</f>
        <v>1739</v>
      </c>
      <c r="GQ56" s="8">
        <f>VLOOKUP($EG56,Data!$B:$CP,Daily!GQ$10,0)</f>
        <v>1855</v>
      </c>
      <c r="GR56" s="8">
        <f>VLOOKUP($EG56,Data!$B:$CP,Daily!GR$10,0)</f>
        <v>2140</v>
      </c>
      <c r="GS56" s="8">
        <f>VLOOKUP($EG56,Data!$B:$CP,Daily!GS$10,0)</f>
        <v>2229</v>
      </c>
      <c r="GT56" s="8">
        <f>VLOOKUP($EG56,Data!$B:$CP,Daily!GT$10,0)</f>
        <v>2226</v>
      </c>
      <c r="GU56" s="8">
        <f>VLOOKUP($EG56,Data!$B:$CP,Daily!GU$10,0)</f>
        <v>2605</v>
      </c>
      <c r="GV56" s="8">
        <f>VLOOKUP($EG56,Data!$B:$CP,Daily!GV$10,0)</f>
        <v>2517</v>
      </c>
      <c r="GW56" s="8">
        <f>VLOOKUP($EG56,Data!$B:$CP,Daily!GW$10,0)</f>
        <v>1919</v>
      </c>
      <c r="GX56" s="8">
        <f>VLOOKUP($EG56,Data!$B:$CP,Daily!GX$10,0)</f>
        <v>2299</v>
      </c>
      <c r="GY56" s="8">
        <f>VLOOKUP($EG56,Data!$B:$CP,Daily!GY$10,0)</f>
        <v>2374</v>
      </c>
      <c r="GZ56" s="8">
        <f>VLOOKUP($EG56,Data!$B:$CP,Daily!GZ$10,0)</f>
        <v>2352</v>
      </c>
      <c r="HA56" s="8">
        <f>VLOOKUP($EG56,Data!$B:$CP,Daily!HA$10,0)</f>
        <v>2383</v>
      </c>
      <c r="HB56" s="8">
        <f>VLOOKUP($EG56,Data!$B:$CP,Daily!HB$10,0)</f>
        <v>2329</v>
      </c>
      <c r="HC56" s="8">
        <f>VLOOKUP($EG56,Data!$B:$CP,Daily!HC$10,0)</f>
        <v>2400</v>
      </c>
      <c r="HD56" s="8">
        <f>VLOOKUP($EG56,Data!$B:$CP,Daily!HD$10,0)</f>
        <v>1786</v>
      </c>
      <c r="HE56" s="8">
        <f>VLOOKUP($EG56,Data!$B:$CP,Daily!HE$10,0)</f>
        <v>2113</v>
      </c>
      <c r="HF56" s="8">
        <f>VLOOKUP($EG56,Data!$B:$CP,Daily!HF$10,0)</f>
        <v>2483</v>
      </c>
      <c r="HG56" s="8">
        <f>VLOOKUP($EG56,Data!$B:$CP,Daily!HG$10,0)</f>
        <v>2549</v>
      </c>
      <c r="HH56" s="8">
        <f>VLOOKUP($EG56,Data!$B:$CP,Daily!HH$10,0)</f>
        <v>2561</v>
      </c>
      <c r="HI56" s="8">
        <f>VLOOKUP($EG56,Data!$B:$CP,Daily!HI$10,0)</f>
        <v>3054</v>
      </c>
      <c r="HJ56" s="8">
        <f>VLOOKUP($EG56,Data!$B:$CP,Daily!HJ$10,0)</f>
        <v>3456</v>
      </c>
      <c r="HK56" s="8">
        <f>VLOOKUP($EG56,Data!$B:$CP,Daily!HK$10,0)</f>
        <v>2118</v>
      </c>
      <c r="HL56" s="8">
        <f>VLOOKUP($EG56,Data!$B:$CP,Daily!HL$10,0)</f>
        <v>2418</v>
      </c>
      <c r="HM56" s="8">
        <f>VLOOKUP($EG56,Data!$B:$CP,Daily!HM$10,0)</f>
        <v>2852</v>
      </c>
      <c r="HN56" s="8">
        <f>VLOOKUP($EG56,Data!$B:$CP,Daily!HN$10,0)</f>
        <v>2993</v>
      </c>
      <c r="HO56" s="8">
        <f>VLOOKUP($EG56,Data!$B:$CP,Daily!HO$10,0)</f>
        <v>2866</v>
      </c>
      <c r="HP56" s="8">
        <f>VLOOKUP($EG56,Data!$B:$CP,Daily!HP$10,0)</f>
        <v>3258</v>
      </c>
      <c r="HQ56" s="8">
        <f>VLOOKUP($EG56,Data!$B:$CP,Daily!HQ$10,0)</f>
        <v>3548</v>
      </c>
      <c r="HR56" s="8">
        <f>VLOOKUP($EG56,Data!$B:$CP,Daily!HR$10,0)</f>
        <v>2225</v>
      </c>
      <c r="HS56" s="8">
        <f>VLOOKUP($EG56,Data!$B:$CP,Daily!HS$10,0)</f>
        <v>2715</v>
      </c>
      <c r="HT56" s="8">
        <f>VLOOKUP($EG56,Data!$B:$CP,Daily!HT$10,0)</f>
        <v>2935</v>
      </c>
      <c r="HU56" s="13"/>
      <c r="HV56" s="8">
        <f t="shared" ref="HV56:HV70" si="456">_xlfn.QUARTILE.INC($EI56:$HS56,1)</f>
        <v>1981</v>
      </c>
      <c r="HW56" s="8">
        <f t="shared" ref="HW56:HW70" si="457">_xlfn.QUARTILE.INC($EI56:$HS56,3)</f>
        <v>2483</v>
      </c>
      <c r="HX56" s="8">
        <f t="shared" ref="HX56:HX57" si="458">HW56-HV56</f>
        <v>502</v>
      </c>
      <c r="HY56" s="8">
        <f>HW56+(1.25*HX56)</f>
        <v>3110.5</v>
      </c>
      <c r="HZ56" s="8">
        <f>HV56-(1.25*HX56)</f>
        <v>1353.5</v>
      </c>
      <c r="IA56" s="41"/>
      <c r="IB56" s="9">
        <f t="shared" ref="IB56:IB57" si="459">_xlfn.STDEV.P(FM56:HT56)</f>
        <v>407.9607671087993</v>
      </c>
      <c r="IC56" s="9">
        <f>AVERAGE(HM56:HS56)</f>
        <v>2922.4285714285716</v>
      </c>
      <c r="ID56" s="9">
        <f>AVERAGE(GP56:HS56)</f>
        <v>2478.7333333333331</v>
      </c>
      <c r="IE56" s="1"/>
      <c r="IF56" s="7" t="s">
        <v>442</v>
      </c>
      <c r="IG56" s="7" t="s">
        <v>44</v>
      </c>
      <c r="IH56" s="8">
        <f>VLOOKUP($IF56,Data!$B:$CP,Daily!IH$10,0)</f>
        <v>419</v>
      </c>
      <c r="II56" s="8">
        <f>VLOOKUP($IF56,Data!$B:$CP,Daily!II$10,0)</f>
        <v>539</v>
      </c>
      <c r="IJ56" s="8">
        <f>VLOOKUP($IF56,Data!$B:$CP,Daily!IJ$10,0)</f>
        <v>525</v>
      </c>
      <c r="IK56" s="8">
        <f>VLOOKUP($IF56,Data!$B:$CP,Daily!IK$10,0)</f>
        <v>368</v>
      </c>
      <c r="IL56" s="8">
        <f>VLOOKUP($IF56,Data!$B:$CP,Daily!IL$10,0)</f>
        <v>347</v>
      </c>
      <c r="IM56" s="8">
        <f>VLOOKUP($IF56,Data!$B:$CP,Daily!IM$10,0)</f>
        <v>405</v>
      </c>
      <c r="IN56" s="8">
        <f>VLOOKUP($IF56,Data!$B:$CP,Daily!IN$10,0)</f>
        <v>640</v>
      </c>
      <c r="IO56" s="8">
        <f>VLOOKUP($IF56,Data!$B:$CP,Daily!IO$10,0)</f>
        <v>546</v>
      </c>
      <c r="IP56" s="8">
        <f>VLOOKUP($IF56,Data!$B:$CP,Daily!IP$10,0)</f>
        <v>538</v>
      </c>
      <c r="IQ56" s="8">
        <f>VLOOKUP($IF56,Data!$B:$CP,Daily!IQ$10,0)</f>
        <v>482</v>
      </c>
      <c r="IR56" s="8">
        <f>VLOOKUP($IF56,Data!$B:$CP,Daily!IR$10,0)</f>
        <v>289</v>
      </c>
      <c r="IS56" s="8">
        <f>VLOOKUP($IF56,Data!$B:$CP,Daily!IS$10,0)</f>
        <v>330</v>
      </c>
      <c r="IT56" s="8">
        <f>VLOOKUP($IF56,Data!$B:$CP,Daily!IT$10,0)</f>
        <v>387</v>
      </c>
      <c r="IU56" s="8">
        <f>VLOOKUP($IF56,Data!$B:$CP,Daily!IU$10,0)</f>
        <v>446</v>
      </c>
      <c r="IV56" s="8">
        <f>VLOOKUP($IF56,Data!$B:$CP,Daily!IV$10,0)</f>
        <v>396</v>
      </c>
      <c r="IW56" s="8">
        <f>VLOOKUP($IF56,Data!$B:$CP,Daily!IW$10,0)</f>
        <v>390</v>
      </c>
      <c r="IX56" s="8">
        <f>VLOOKUP($IF56,Data!$B:$CP,Daily!IX$10,0)</f>
        <v>394</v>
      </c>
      <c r="IY56" s="8">
        <f>VLOOKUP($IF56,Data!$B:$CP,Daily!IY$10,0)</f>
        <v>317</v>
      </c>
      <c r="IZ56" s="8">
        <f>VLOOKUP($IF56,Data!$B:$CP,Daily!IZ$10,0)</f>
        <v>323</v>
      </c>
      <c r="JA56" s="8">
        <f>VLOOKUP($IF56,Data!$B:$CP,Daily!JA$10,0)</f>
        <v>444</v>
      </c>
      <c r="JB56" s="8">
        <f>VLOOKUP($IF56,Data!$B:$CP,Daily!JB$10,0)</f>
        <v>464</v>
      </c>
      <c r="JC56" s="8">
        <f>VLOOKUP($IF56,Data!$B:$CP,Daily!JC$10,0)</f>
        <v>358</v>
      </c>
      <c r="JD56" s="8">
        <f>VLOOKUP($IF56,Data!$B:$CP,Daily!JD$10,0)</f>
        <v>439</v>
      </c>
      <c r="JE56" s="8">
        <f>VLOOKUP($IF56,Data!$B:$CP,Daily!JE$10,0)</f>
        <v>542</v>
      </c>
      <c r="JF56" s="8">
        <f>VLOOKUP($IF56,Data!$B:$CP,Daily!JF$10,0)</f>
        <v>319</v>
      </c>
      <c r="JG56" s="8">
        <f>VLOOKUP($IF56,Data!$B:$CP,Daily!JG$10,0)</f>
        <v>280</v>
      </c>
      <c r="JH56" s="8">
        <f>VLOOKUP($IF56,Data!$B:$CP,Daily!JH$10,0)</f>
        <v>449</v>
      </c>
      <c r="JI56" s="8">
        <f>VLOOKUP($IF56,Data!$B:$CP,Daily!JI$10,0)</f>
        <v>463</v>
      </c>
      <c r="JJ56" s="8">
        <f>VLOOKUP($IF56,Data!$B:$CP,Daily!JJ$10,0)</f>
        <v>372</v>
      </c>
      <c r="JK56" s="8">
        <f>VLOOKUP($IF56,Data!$B:$CP,Daily!JK$10,0)</f>
        <v>446</v>
      </c>
      <c r="JL56" s="8">
        <f>VLOOKUP($IF56,Data!$B:$CP,Daily!JL$10,0)</f>
        <v>446</v>
      </c>
      <c r="JM56" s="8">
        <f>VLOOKUP($IF56,Data!$B:$CP,Daily!JM$10,0)</f>
        <v>259</v>
      </c>
      <c r="JN56" s="8">
        <f>VLOOKUP($IF56,Data!$B:$CP,Daily!JN$10,0)</f>
        <v>326</v>
      </c>
      <c r="JO56" s="8">
        <f>VLOOKUP($IF56,Data!$B:$CP,Daily!JO$10,0)</f>
        <v>535</v>
      </c>
      <c r="JP56" s="8">
        <f>VLOOKUP($IF56,Data!$B:$CP,Daily!JP$10,0)</f>
        <v>570</v>
      </c>
      <c r="JQ56" s="8">
        <f>VLOOKUP($IF56,Data!$B:$CP,Daily!JQ$10,0)</f>
        <v>535</v>
      </c>
      <c r="JR56" s="8">
        <f>VLOOKUP($IF56,Data!$B:$CP,Daily!JR$10,0)</f>
        <v>496</v>
      </c>
      <c r="JS56" s="8">
        <f>VLOOKUP($IF56,Data!$B:$CP,Daily!JS$10,0)</f>
        <v>511</v>
      </c>
      <c r="JT56" s="8">
        <f>VLOOKUP($IF56,Data!$B:$CP,Daily!JT$10,0)</f>
        <v>298</v>
      </c>
      <c r="JU56" s="8">
        <f>VLOOKUP($IF56,Data!$B:$CP,Daily!JU$10,0)</f>
        <v>378</v>
      </c>
      <c r="JV56" s="8">
        <f>VLOOKUP($IF56,Data!$B:$CP,Daily!JV$10,0)</f>
        <v>443</v>
      </c>
      <c r="JW56" s="8">
        <f>VLOOKUP($IF56,Data!$B:$CP,Daily!JW$10,0)</f>
        <v>453</v>
      </c>
      <c r="JX56" s="8">
        <f>VLOOKUP($IF56,Data!$B:$CP,Daily!JX$10,0)</f>
        <v>405</v>
      </c>
      <c r="JY56" s="8">
        <f>VLOOKUP($IF56,Data!$B:$CP,Daily!JY$10,0)</f>
        <v>432</v>
      </c>
      <c r="JZ56" s="8">
        <f>VLOOKUP($IF56,Data!$B:$CP,Daily!JZ$10,0)</f>
        <v>443</v>
      </c>
      <c r="KA56" s="8">
        <f>VLOOKUP($IF56,Data!$B:$CP,Daily!KA$10,0)</f>
        <v>235</v>
      </c>
      <c r="KB56" s="8">
        <f>VLOOKUP($IF56,Data!$B:$CP,Daily!KB$10,0)</f>
        <v>367</v>
      </c>
      <c r="KC56" s="8">
        <f>VLOOKUP($IF56,Data!$B:$CP,Daily!KC$10,0)</f>
        <v>478</v>
      </c>
      <c r="KD56" s="8">
        <f>VLOOKUP($IF56,Data!$B:$CP,Daily!KD$10,0)</f>
        <v>433</v>
      </c>
      <c r="KE56" s="8">
        <f>VLOOKUP($IF56,Data!$B:$CP,Daily!KE$10,0)</f>
        <v>409</v>
      </c>
      <c r="KF56" s="8">
        <f>VLOOKUP($IF56,Data!$B:$CP,Daily!KF$10,0)</f>
        <v>463</v>
      </c>
      <c r="KG56" s="8">
        <f>VLOOKUP($IF56,Data!$B:$CP,Daily!KG$10,0)</f>
        <v>492</v>
      </c>
      <c r="KH56" s="8">
        <f>VLOOKUP($IF56,Data!$B:$CP,Daily!KH$10,0)</f>
        <v>346</v>
      </c>
      <c r="KI56" s="8">
        <f>VLOOKUP($IF56,Data!$B:$CP,Daily!KI$10,0)</f>
        <v>339</v>
      </c>
      <c r="KJ56" s="8">
        <f>VLOOKUP($IF56,Data!$B:$CP,Daily!KJ$10,0)</f>
        <v>485</v>
      </c>
      <c r="KK56" s="8">
        <f>VLOOKUP($IF56,Data!$B:$CP,Daily!KK$10,0)</f>
        <v>428</v>
      </c>
      <c r="KL56" s="8">
        <f>VLOOKUP($IF56,Data!$B:$CP,Daily!KL$10,0)</f>
        <v>463</v>
      </c>
      <c r="KM56" s="8">
        <f>VLOOKUP($IF56,Data!$B:$CP,Daily!KM$10,0)</f>
        <v>497</v>
      </c>
      <c r="KN56" s="8">
        <f>VLOOKUP($IF56,Data!$B:$CP,Daily!KN$10,0)</f>
        <v>409</v>
      </c>
      <c r="KO56" s="8">
        <f>VLOOKUP($IF56,Data!$B:$CP,Daily!KO$10,0)</f>
        <v>299</v>
      </c>
      <c r="KP56" s="8">
        <f>VLOOKUP($IF56,Data!$B:$CP,Daily!KP$10,0)</f>
        <v>297</v>
      </c>
      <c r="KQ56" s="8">
        <f>VLOOKUP($IF56,Data!$B:$CP,Daily!KQ$10,0)</f>
        <v>422</v>
      </c>
      <c r="KR56" s="8">
        <f>VLOOKUP($IF56,Data!$B:$CP,Daily!KR$10,0)</f>
        <v>472</v>
      </c>
      <c r="KS56" s="8">
        <f>VLOOKUP($IF56,Data!$B:$CP,Daily!KS$10,0)</f>
        <v>413</v>
      </c>
      <c r="KT56" s="8">
        <f>VLOOKUP($IF56,Data!$B:$CP,Daily!KT$10,0)</f>
        <v>477</v>
      </c>
      <c r="KU56" s="8">
        <f>VLOOKUP($IF56,Data!$B:$CP,Daily!KU$10,0)</f>
        <v>562</v>
      </c>
      <c r="KV56" s="8">
        <f>VLOOKUP($IF56,Data!$B:$CP,Daily!KV$10,0)</f>
        <v>356</v>
      </c>
      <c r="KW56" s="8">
        <f>VLOOKUP($IF56,Data!$B:$CP,Daily!KW$10,0)</f>
        <v>332</v>
      </c>
      <c r="KX56" s="8">
        <f>VLOOKUP($IF56,Data!$B:$CP,Daily!KX$10,0)</f>
        <v>526</v>
      </c>
      <c r="KY56" s="8">
        <f>VLOOKUP($IF56,Data!$B:$CP,Daily!KY$10,0)</f>
        <v>507</v>
      </c>
      <c r="KZ56" s="8">
        <f>VLOOKUP($IF56,Data!$B:$CP,Daily!KZ$10,0)</f>
        <v>440</v>
      </c>
      <c r="LA56" s="8">
        <f>VLOOKUP($IF56,Data!$B:$CP,Daily!LA$10,0)</f>
        <v>422</v>
      </c>
      <c r="LB56" s="8">
        <f>VLOOKUP($IF56,Data!$B:$CP,Daily!LB$10,0)</f>
        <v>569</v>
      </c>
      <c r="LC56" s="8">
        <f>VLOOKUP($IF56,Data!$B:$CP,Daily!LC$10,0)</f>
        <v>328</v>
      </c>
      <c r="LD56" s="8">
        <f>VLOOKUP($IF56,Data!$B:$CP,Daily!LD$10,0)</f>
        <v>449</v>
      </c>
      <c r="LE56" s="8">
        <f>VLOOKUP($IF56,Data!$B:$CP,Daily!LE$10,0)</f>
        <v>519</v>
      </c>
      <c r="LF56" s="8">
        <f>VLOOKUP($IF56,Data!$B:$CP,Daily!LF$10,0)</f>
        <v>483</v>
      </c>
      <c r="LG56" s="8">
        <f>VLOOKUP($IF56,Data!$B:$CP,Daily!LG$10,0)</f>
        <v>496</v>
      </c>
      <c r="LH56" s="8">
        <f>VLOOKUP($IF56,Data!$B:$CP,Daily!LH$10,0)</f>
        <v>662</v>
      </c>
      <c r="LI56" s="8">
        <f>VLOOKUP($IF56,Data!$B:$CP,Daily!LI$10,0)</f>
        <v>865</v>
      </c>
      <c r="LJ56" s="8">
        <f>VLOOKUP($IF56,Data!$B:$CP,Daily!LJ$10,0)</f>
        <v>437</v>
      </c>
      <c r="LK56" s="8">
        <f>VLOOKUP($IF56,Data!$B:$CP,Daily!LK$10,0)</f>
        <v>529</v>
      </c>
      <c r="LL56" s="8">
        <f>VLOOKUP($IF56,Data!$B:$CP,Daily!LL$10,0)</f>
        <v>713</v>
      </c>
      <c r="LM56" s="8">
        <f>VLOOKUP($IF56,Data!$B:$CP,Daily!LM$10,0)</f>
        <v>654</v>
      </c>
      <c r="LN56" s="8">
        <f>VLOOKUP($IF56,Data!$B:$CP,Daily!LN$10,0)</f>
        <v>641</v>
      </c>
      <c r="LO56" s="8">
        <f>VLOOKUP($IF56,Data!$B:$CP,Daily!LO$10,0)</f>
        <v>754</v>
      </c>
      <c r="LP56" s="8">
        <f>VLOOKUP($IF56,Data!$B:$CP,Daily!LP$10,0)</f>
        <v>1083</v>
      </c>
      <c r="LQ56" s="8">
        <f>VLOOKUP($IF56,Data!$B:$CP,Daily!LQ$10,0)</f>
        <v>527</v>
      </c>
      <c r="LR56" s="8">
        <f>VLOOKUP($IF56,Data!$B:$CP,Daily!LR$10,0)</f>
        <v>569</v>
      </c>
      <c r="LS56" s="8">
        <f>VLOOKUP($IF56,Data!$B:$CP,Daily!LS$10,0)</f>
        <v>699</v>
      </c>
      <c r="LU56" s="8">
        <f t="shared" ref="LU56:LU70" si="460">_xlfn.QUARTILE.INC($IH56:$LR56,1)</f>
        <v>378</v>
      </c>
      <c r="LV56" s="8">
        <f t="shared" ref="LV56:LV70" si="461">_xlfn.QUARTILE.INC($IH56:$LR56,3)</f>
        <v>519</v>
      </c>
      <c r="LW56" s="8">
        <f t="shared" ref="LW56:LW57" si="462">LV56-LU56</f>
        <v>141</v>
      </c>
      <c r="LX56" s="8">
        <f>LV56+(1.25*LW56)</f>
        <v>695.25</v>
      </c>
      <c r="LY56" s="8">
        <f>LU56-(1.25*LW56)</f>
        <v>201.75</v>
      </c>
      <c r="LZ56" s="41"/>
      <c r="MA56" s="9">
        <f>_xlfn.STDEV.P(JL56:LS56)</f>
        <v>142.78163591847363</v>
      </c>
      <c r="MB56" s="9">
        <f>AVERAGE(LL56:LR56)</f>
        <v>705.85714285714289</v>
      </c>
      <c r="MC56" s="9">
        <f>AVERAGE(KO56:LR56)</f>
        <v>526.76666666666665</v>
      </c>
      <c r="MD56" s="1"/>
    </row>
    <row r="57" spans="4:342" x14ac:dyDescent="0.35">
      <c r="D57" s="114" t="s">
        <v>443</v>
      </c>
      <c r="E57" s="53" t="str">
        <f>VLOOKUP($D57,'Metric Nature'!$C:$D,2,0)&amp;IF(($F57&lt;(EA57)),"Below",IF(($F57&gt;(DZ57)),"Above","Within"))</f>
        <v>PositiveAbove</v>
      </c>
      <c r="F57" s="48">
        <f t="shared" si="437"/>
        <v>0.42102366538249864</v>
      </c>
      <c r="G57" s="77">
        <f t="shared" si="438"/>
        <v>0.38676273722340343</v>
      </c>
      <c r="H57" s="48">
        <f t="shared" si="439"/>
        <v>8.8583839293973329E-2</v>
      </c>
      <c r="I57" s="74">
        <f t="shared" ref="I57:I69" si="463">EE57</f>
        <v>0.34285746706457726</v>
      </c>
      <c r="J57" s="48">
        <f t="shared" si="440"/>
        <v>0.22798452951062245</v>
      </c>
      <c r="K57" s="48">
        <f t="shared" si="441"/>
        <v>5.0456872840060903E-2</v>
      </c>
      <c r="L57" s="50"/>
      <c r="M57" s="53" t="str">
        <f>VLOOKUP($D57,'Metric Nature'!$C:$D,2,0)&amp;IF(($N57&lt;(HZ57)),"Below",IF(($N57&gt;(HY57)),"Above","Within"))</f>
        <v>PositiveAbove</v>
      </c>
      <c r="N57" s="48">
        <f t="shared" si="442"/>
        <v>0.39522998296422485</v>
      </c>
      <c r="O57" s="49">
        <f t="shared" ref="O57" si="464">IC57</f>
        <v>0.35953463362174315</v>
      </c>
      <c r="P57" s="55">
        <f t="shared" ref="P57" si="465">IFERROR(((N57-O57)/O57),0)</f>
        <v>9.9282088579081995E-2</v>
      </c>
      <c r="Q57" s="49">
        <f t="shared" si="443"/>
        <v>0.31658014678545365</v>
      </c>
      <c r="R57" s="48">
        <f t="shared" si="444"/>
        <v>0.24843578151497978</v>
      </c>
      <c r="S57" s="48">
        <f t="shared" si="445"/>
        <v>4.4986198083592353E-2</v>
      </c>
      <c r="T57" s="50"/>
      <c r="U57" s="53" t="str">
        <f>VLOOKUP($D57,'Metric Nature'!$C:$D,2,0)&amp;IF(($V57&lt;(LY57)),"Below",IF(($V57&gt;(LX57)),"Above","Within"))</f>
        <v>PositiveAbove</v>
      </c>
      <c r="V57" s="48">
        <f t="shared" si="446"/>
        <v>0.52932761087267521</v>
      </c>
      <c r="W57" s="49">
        <f t="shared" ref="W57:W69" si="466">MB57</f>
        <v>0.49949402954867433</v>
      </c>
      <c r="X57" s="48">
        <f t="shared" si="447"/>
        <v>5.9727603452953144E-2</v>
      </c>
      <c r="Y57" s="49">
        <f t="shared" ref="Y57" si="467">MC57</f>
        <v>0.46594427244582043</v>
      </c>
      <c r="Z57" s="48">
        <f t="shared" si="448"/>
        <v>0.13603201536128967</v>
      </c>
      <c r="AA57" s="48">
        <f t="shared" si="449"/>
        <v>4.9162195896771857E-2</v>
      </c>
      <c r="AB57" s="50"/>
      <c r="AC57" s="46" t="s">
        <v>444</v>
      </c>
      <c r="AD57" s="47"/>
      <c r="AE57" s="47"/>
      <c r="AI57" s="7" t="s">
        <v>445</v>
      </c>
      <c r="AJ57" s="12">
        <f>(VLOOKUP($EG57,Data!$B:$CP,Daily!EI$10,0)+VLOOKUP($IF57,Data!$B:$CP,Daily!IH$10,0))/AJ$56</f>
        <v>0.27928994082840236</v>
      </c>
      <c r="AK57" s="12">
        <f>(VLOOKUP($EG57,Data!$B:$CP,Daily!EJ$10,0)+VLOOKUP($IF57,Data!$B:$CP,Daily!II$10,0))/AK$56</f>
        <v>0.28208744710860367</v>
      </c>
      <c r="AL57" s="12">
        <f>(VLOOKUP($EG57,Data!$B:$CP,Daily!EK$10,0)+VLOOKUP($IF57,Data!$B:$CP,Daily!IJ$10,0))/AL$56</f>
        <v>0.38687701685191828</v>
      </c>
      <c r="AM57" s="12">
        <f>(VLOOKUP($EG57,Data!$B:$CP,Daily!EL$10,0)+VLOOKUP($IF57,Data!$B:$CP,Daily!IK$10,0))/AM$56</f>
        <v>0.34979793444095197</v>
      </c>
      <c r="AN57" s="12">
        <f>(VLOOKUP($EG57,Data!$B:$CP,Daily!EM$10,0)+VLOOKUP($IF57,Data!$B:$CP,Daily!IL$10,0))/AN$56</f>
        <v>0.34810126582278483</v>
      </c>
      <c r="AO57" s="12">
        <f>(VLOOKUP($EG57,Data!$B:$CP,Daily!EN$10,0)+VLOOKUP($IF57,Data!$B:$CP,Daily!IM$10,0))/AO$56</f>
        <v>0.31342668863261947</v>
      </c>
      <c r="AP57" s="12">
        <f>(VLOOKUP($EG57,Data!$B:$CP,Daily!EO$10,0)+VLOOKUP($IF57,Data!$B:$CP,Daily!IN$10,0))/AP$56</f>
        <v>0.35100376411543288</v>
      </c>
      <c r="AQ57" s="12">
        <f>(VLOOKUP($EG57,Data!$B:$CP,Daily!EP$10,0)+VLOOKUP($IF57,Data!$B:$CP,Daily!IO$10,0))/AQ$56</f>
        <v>0.35313423039054809</v>
      </c>
      <c r="AR57" s="12">
        <f>(VLOOKUP($EG57,Data!$B:$CP,Daily!EQ$10,0)+VLOOKUP($IF57,Data!$B:$CP,Daily!IP$10,0))/AR$56</f>
        <v>0.35198221563542054</v>
      </c>
      <c r="AS57" s="12">
        <f>(VLOOKUP($EG57,Data!$B:$CP,Daily!ER$10,0)+VLOOKUP($IF57,Data!$B:$CP,Daily!IQ$10,0))/AS$56</f>
        <v>0.400538668718738</v>
      </c>
      <c r="AT57" s="12">
        <f>(VLOOKUP($EG57,Data!$B:$CP,Daily!ES$10,0)+VLOOKUP($IF57,Data!$B:$CP,Daily!IR$10,0))/AT$56</f>
        <v>0.3368237347294939</v>
      </c>
      <c r="AU57" s="12">
        <f>(VLOOKUP($EG57,Data!$B:$CP,Daily!ET$10,0)+VLOOKUP($IF57,Data!$B:$CP,Daily!IS$10,0))/AU$56</f>
        <v>0.31435768261964736</v>
      </c>
      <c r="AV57" s="12">
        <f>(VLOOKUP($EG57,Data!$B:$CP,Daily!EU$10,0)+VLOOKUP($IF57,Data!$B:$CP,Daily!IT$10,0))/AV$56</f>
        <v>7.4021012416427889E-2</v>
      </c>
      <c r="AW57" s="12">
        <f>(VLOOKUP($EG57,Data!$B:$CP,Daily!EV$10,0)+VLOOKUP($IF57,Data!$B:$CP,Daily!IU$10,0))/AW$56</f>
        <v>0.3362139917695473</v>
      </c>
      <c r="AX57" s="12">
        <f>(VLOOKUP($EG57,Data!$B:$CP,Daily!EW$10,0)+VLOOKUP($IF57,Data!$B:$CP,Daily!IV$10,0))/AX$56</f>
        <v>0.30664240218380345</v>
      </c>
      <c r="AY57" s="12">
        <f>(VLOOKUP($EG57,Data!$B:$CP,Daily!EX$10,0)+VLOOKUP($IF57,Data!$B:$CP,Daily!IW$10,0))/AY$56</f>
        <v>0.35095320623916809</v>
      </c>
      <c r="AZ57" s="12">
        <f>(VLOOKUP($EG57,Data!$B:$CP,Daily!EY$10,0)+VLOOKUP($IF57,Data!$B:$CP,Daily!IX$10,0))/AZ$56</f>
        <v>0.40949935815147626</v>
      </c>
      <c r="BA57" s="12">
        <f>(VLOOKUP($EG57,Data!$B:$CP,Daily!EZ$10,0)+VLOOKUP($IF57,Data!$B:$CP,Daily!IY$10,0))/BA$56</f>
        <v>0.34415584415584416</v>
      </c>
      <c r="BB57" s="12">
        <f>(VLOOKUP($EG57,Data!$B:$CP,Daily!FA$10,0)+VLOOKUP($IF57,Data!$B:$CP,Daily!IZ$10,0))/BB$56</f>
        <v>0.33150548354935194</v>
      </c>
      <c r="BC57" s="12">
        <f>(VLOOKUP($EG57,Data!$B:$CP,Daily!FB$10,0)+VLOOKUP($IF57,Data!$B:$CP,Daily!JA$10,0))/BC$56</f>
        <v>0.3823410287565816</v>
      </c>
      <c r="BD57" s="12">
        <f>(VLOOKUP($EG57,Data!$B:$CP,Daily!FC$10,0)+VLOOKUP($IF57,Data!$B:$CP,Daily!JB$10,0))/BD$56</f>
        <v>0.37783171521035597</v>
      </c>
      <c r="BE57" s="12">
        <f>(VLOOKUP($EG57,Data!$B:$CP,Daily!FD$10,0)+VLOOKUP($IF57,Data!$B:$CP,Daily!JC$10,0))/BE$56</f>
        <v>0.36461607543780872</v>
      </c>
      <c r="BF57" s="12">
        <f>(VLOOKUP($EG57,Data!$B:$CP,Daily!FE$10,0)+VLOOKUP($IF57,Data!$B:$CP,Daily!JD$10,0))/BF$56</f>
        <v>0.33370535714285715</v>
      </c>
      <c r="BG57" s="12">
        <f>(VLOOKUP($EG57,Data!$B:$CP,Daily!FF$10,0)+VLOOKUP($IF57,Data!$B:$CP,Daily!JE$10,0))/BG$56</f>
        <v>0.37600841809891267</v>
      </c>
      <c r="BH57" s="12">
        <f>(VLOOKUP($EG57,Data!$B:$CP,Daily!FG$10,0)+VLOOKUP($IF57,Data!$B:$CP,Daily!JF$10,0))/BH$56</f>
        <v>0.30678781400320682</v>
      </c>
      <c r="BI57" s="12">
        <f>(VLOOKUP($EG57,Data!$B:$CP,Daily!FH$10,0)+VLOOKUP($IF57,Data!$B:$CP,Daily!JG$10,0))/BI$56</f>
        <v>0.2907303370786517</v>
      </c>
      <c r="BJ57" s="12">
        <f>(VLOOKUP($EG57,Data!$B:$CP,Daily!FI$10,0)+VLOOKUP($IF57,Data!$B:$CP,Daily!JH$10,0))/BJ$56</f>
        <v>0.32286995515695066</v>
      </c>
      <c r="BK57" s="12">
        <f>(VLOOKUP($EG57,Data!$B:$CP,Daily!FJ$10,0)+VLOOKUP($IF57,Data!$B:$CP,Daily!JI$10,0))/BK$56</f>
        <v>0.30338266384778012</v>
      </c>
      <c r="BL57" s="12">
        <f>(VLOOKUP($EG57,Data!$B:$CP,Daily!FK$10,0)+VLOOKUP($IF57,Data!$B:$CP,Daily!JJ$10,0))/BL$56</f>
        <v>0.28277227722772275</v>
      </c>
      <c r="BM57" s="12">
        <f>(VLOOKUP($EG57,Data!$B:$CP,Daily!FL$10,0)+VLOOKUP($IF57,Data!$B:$CP,Daily!JK$10,0))/BM$56</f>
        <v>0.29628366859870442</v>
      </c>
      <c r="BN57" s="12">
        <f>(VLOOKUP($EG57,Data!$B:$CP,Daily!FM$10,0)+VLOOKUP($IF57,Data!$B:$CP,Daily!JL$10,0))/BN$56</f>
        <v>0.3423988842398884</v>
      </c>
      <c r="BO57" s="12">
        <f>(VLOOKUP($EG57,Data!$B:$CP,Daily!FN$10,0)+VLOOKUP($IF57,Data!$B:$CP,Daily!JM$10,0))/BO$56</f>
        <v>0.30034808552958725</v>
      </c>
      <c r="BP57" s="12">
        <f>(VLOOKUP($EG57,Data!$B:$CP,Daily!FO$10,0)+VLOOKUP($IF57,Data!$B:$CP,Daily!JN$10,0))/BP$56</f>
        <v>0.26666666666666666</v>
      </c>
      <c r="BQ57" s="12">
        <f>(VLOOKUP($EG57,Data!$B:$CP,Daily!FP$10,0)+VLOOKUP($IF57,Data!$B:$CP,Daily!JO$10,0))/BQ$56</f>
        <v>0.31836607421265983</v>
      </c>
      <c r="BR57" s="12">
        <f>(VLOOKUP($EG57,Data!$B:$CP,Daily!FQ$10,0)+VLOOKUP($IF57,Data!$B:$CP,Daily!JP$10,0))/BR$56</f>
        <v>0.3319377990430622</v>
      </c>
      <c r="BS57" s="12">
        <f>(VLOOKUP($EG57,Data!$B:$CP,Daily!FR$10,0)+VLOOKUP($IF57,Data!$B:$CP,Daily!JQ$10,0))/BS$56</f>
        <v>0.32278088144009931</v>
      </c>
      <c r="BT57" s="12">
        <f>(VLOOKUP($EG57,Data!$B:$CP,Daily!FS$10,0)+VLOOKUP($IF57,Data!$B:$CP,Daily!JR$10,0))/BT$56</f>
        <v>0.32157742866303302</v>
      </c>
      <c r="BU57" s="12">
        <f>(VLOOKUP($EG57,Data!$B:$CP,Daily!FT$10,0)+VLOOKUP($IF57,Data!$B:$CP,Daily!JS$10,0))/BU$56</f>
        <v>0.35606315082297613</v>
      </c>
      <c r="BV57" s="12">
        <f>(VLOOKUP($EG57,Data!$B:$CP,Daily!FU$10,0)+VLOOKUP($IF57,Data!$B:$CP,Daily!JT$10,0))/BV$56</f>
        <v>0.30360824742268039</v>
      </c>
      <c r="BW57" s="12">
        <f>(VLOOKUP($EG57,Data!$B:$CP,Daily!FV$10,0)+VLOOKUP($IF57,Data!$B:$CP,Daily!JU$10,0))/BW$56</f>
        <v>0.2847826086956522</v>
      </c>
      <c r="BX57" s="12">
        <f>(VLOOKUP($EG57,Data!$B:$CP,Daily!FW$10,0)+VLOOKUP($IF57,Data!$B:$CP,Daily!JV$10,0))/BX$56</f>
        <v>0.29922423346878463</v>
      </c>
      <c r="BY57" s="12">
        <f>(VLOOKUP($EG57,Data!$B:$CP,Daily!FX$10,0)+VLOOKUP($IF57,Data!$B:$CP,Daily!JW$10,0))/BY$56</f>
        <v>0.29252669039145907</v>
      </c>
      <c r="BZ57" s="12">
        <f>(VLOOKUP($EG57,Data!$B:$CP,Daily!FY$10,0)+VLOOKUP($IF57,Data!$B:$CP,Daily!JX$10,0))/BZ$56</f>
        <v>0.28905660377358489</v>
      </c>
      <c r="CA57" s="12">
        <f>(VLOOKUP($EG57,Data!$B:$CP,Daily!FZ$10,0)+VLOOKUP($IF57,Data!$B:$CP,Daily!JY$10,0))/CA$56</f>
        <v>0.3200438917337235</v>
      </c>
      <c r="CB57" s="12">
        <f>(VLOOKUP($EG57,Data!$B:$CP,Daily!GA$10,0)+VLOOKUP($IF57,Data!$B:$CP,Daily!JZ$10,0))/CB$56</f>
        <v>0.33665262351589431</v>
      </c>
      <c r="CC57" s="12">
        <f>(VLOOKUP($EG57,Data!$B:$CP,Daily!GB$10,0)+VLOOKUP($IF57,Data!$B:$CP,Daily!KA$10,0))/CC$56</f>
        <v>0.27906976744186046</v>
      </c>
      <c r="CD57" s="12">
        <f>(VLOOKUP($EG57,Data!$B:$CP,Daily!GC$10,0)+VLOOKUP($IF57,Data!$B:$CP,Daily!KB$10,0))/CD$56</f>
        <v>0.27242933224088489</v>
      </c>
      <c r="CE57" s="12">
        <f>(VLOOKUP($EG57,Data!$B:$CP,Daily!GD$10,0)+VLOOKUP($IF57,Data!$B:$CP,Daily!KC$10,0))/CE$56</f>
        <v>0.28265953892415635</v>
      </c>
      <c r="CF57" s="12">
        <f>(VLOOKUP($EG57,Data!$B:$CP,Daily!GE$10,0)+VLOOKUP($IF57,Data!$B:$CP,Daily!KD$10,0))/CF$56</f>
        <v>0.31714770797962649</v>
      </c>
      <c r="CG57" s="12">
        <f>(VLOOKUP($EG57,Data!$B:$CP,Daily!GF$10,0)+VLOOKUP($IF57,Data!$B:$CP,Daily!KE$10,0))/CG$56</f>
        <v>0.2813067150635209</v>
      </c>
      <c r="CH57" s="12">
        <f>(VLOOKUP($EG57,Data!$B:$CP,Daily!GG$10,0)+VLOOKUP($IF57,Data!$B:$CP,Daily!KF$10,0))/CH$56</f>
        <v>0.33231500339443315</v>
      </c>
      <c r="CI57" s="12">
        <f>(VLOOKUP($EG57,Data!$B:$CP,Daily!GH$10,0)+VLOOKUP($IF57,Data!$B:$CP,Daily!KG$10,0))/CI$56</f>
        <v>0.34964285714285714</v>
      </c>
      <c r="CJ57" s="12">
        <f>(VLOOKUP($EG57,Data!$B:$CP,Daily!GI$10,0)+VLOOKUP($IF57,Data!$B:$CP,Daily!KH$10,0))/CJ$56</f>
        <v>0.29451073985680193</v>
      </c>
      <c r="CK57" s="12">
        <f>(VLOOKUP($EG57,Data!$B:$CP,Daily!GJ$10,0)+VLOOKUP($IF57,Data!$B:$CP,Daily!KI$10,0))/CK$56</f>
        <v>0.24913793103448276</v>
      </c>
      <c r="CL57" s="12">
        <f>(VLOOKUP($EG57,Data!$B:$CP,Daily!GK$10,0)+VLOOKUP($IF57,Data!$B:$CP,Daily!KJ$10,0))/CL$56</f>
        <v>0.31204442901770219</v>
      </c>
      <c r="CM57" s="12">
        <f>(VLOOKUP($EG57,Data!$B:$CP,Daily!GL$10,0)+VLOOKUP($IF57,Data!$B:$CP,Daily!KK$10,0))/CM$56</f>
        <v>0.31085467003245582</v>
      </c>
      <c r="CN57" s="12">
        <f>(VLOOKUP($EG57,Data!$B:$CP,Daily!GM$10,0)+VLOOKUP($IF57,Data!$B:$CP,Daily!KL$10,0))/CN$56</f>
        <v>0.29230769230769232</v>
      </c>
      <c r="CO57" s="12">
        <f>(VLOOKUP($EG57,Data!$B:$CP,Daily!GN$10,0)+VLOOKUP($IF57,Data!$B:$CP,Daily!KM$10,0))/CO$56</f>
        <v>0.3094983991462113</v>
      </c>
      <c r="CP57" s="12">
        <f>(VLOOKUP($EG57,Data!$B:$CP,Daily!GO$10,0)+VLOOKUP($IF57,Data!$B:$CP,Daily!KN$10,0))/CP$56</f>
        <v>0.35296296296296298</v>
      </c>
      <c r="CQ57" s="12">
        <f>(VLOOKUP($EG57,Data!$B:$CP,Daily!GP$10,0)+VLOOKUP($IF57,Data!$B:$CP,Daily!KO$10,0))/CQ$56</f>
        <v>0.30765456329735036</v>
      </c>
      <c r="CR57" s="12">
        <f>(VLOOKUP($EG57,Data!$B:$CP,Daily!GQ$10,0)+VLOOKUP($IF57,Data!$B:$CP,Daily!KP$10,0))/CR$56</f>
        <v>0.25604089219330856</v>
      </c>
      <c r="CS57" s="12">
        <f>(VLOOKUP($EG57,Data!$B:$CP,Daily!GR$10,0)+VLOOKUP($IF57,Data!$B:$CP,Daily!KQ$10,0))/CS$56</f>
        <v>0.32006245120999222</v>
      </c>
      <c r="CT57" s="12">
        <f>(VLOOKUP($EG57,Data!$B:$CP,Daily!GS$10,0)+VLOOKUP($IF57,Data!$B:$CP,Daily!KR$10,0))/CT$56</f>
        <v>0.34690855238800444</v>
      </c>
      <c r="CU57" s="12">
        <f>(VLOOKUP($EG57,Data!$B:$CP,Daily!GT$10,0)+VLOOKUP($IF57,Data!$B:$CP,Daily!KS$10,0))/CU$56</f>
        <v>0.32398635846911711</v>
      </c>
      <c r="CV57" s="12">
        <f>(VLOOKUP($EG57,Data!$B:$CP,Daily!GU$10,0)+VLOOKUP($IF57,Data!$B:$CP,Daily!KT$10,0))/CV$56</f>
        <v>0.32284231018818949</v>
      </c>
      <c r="CW57" s="12">
        <f>(VLOOKUP($EG57,Data!$B:$CP,Daily!GV$10,0)+VLOOKUP($IF57,Data!$B:$CP,Daily!KU$10,0))/CW$56</f>
        <v>0.38454043520623576</v>
      </c>
      <c r="CX57" s="12">
        <f>(VLOOKUP($EG57,Data!$B:$CP,Daily!GW$10,0)+VLOOKUP($IF57,Data!$B:$CP,Daily!KV$10,0))/CX$56</f>
        <v>0.30637362637362636</v>
      </c>
      <c r="CY57" s="12">
        <f>(VLOOKUP($EG57,Data!$B:$CP,Daily!GX$10,0)+VLOOKUP($IF57,Data!$B:$CP,Daily!KW$10,0))/CY$56</f>
        <v>0.27556062333713416</v>
      </c>
      <c r="CZ57" s="12">
        <f>(VLOOKUP($EG57,Data!$B:$CP,Daily!GY$10,0)+VLOOKUP($IF57,Data!$B:$CP,Daily!KX$10,0))/CZ$56</f>
        <v>0.33793103448275863</v>
      </c>
      <c r="DA57" s="12">
        <f>(VLOOKUP($EG57,Data!$B:$CP,Daily!GZ$10,0)+VLOOKUP($IF57,Data!$B:$CP,Daily!KY$10,0))/DA$56</f>
        <v>0.31654424623994404</v>
      </c>
      <c r="DB57" s="12">
        <f>(VLOOKUP($EG57,Data!$B:$CP,Daily!HA$10,0)+VLOOKUP($IF57,Data!$B:$CP,Daily!KZ$10,0))/DB$56</f>
        <v>0.29295076160113354</v>
      </c>
      <c r="DC57" s="12">
        <f>(VLOOKUP($EG57,Data!$B:$CP,Daily!HB$10,0)+VLOOKUP($IF57,Data!$B:$CP,Daily!LA$10,0))/DC$56</f>
        <v>0.30498000727008362</v>
      </c>
      <c r="DD57" s="12">
        <f>(VLOOKUP($EG57,Data!$B:$CP,Daily!HC$10,0)+VLOOKUP($IF57,Data!$B:$CP,Daily!LB$10,0))/DD$56</f>
        <v>0.34119232064668237</v>
      </c>
      <c r="DE57" s="12">
        <f>(VLOOKUP($EG57,Data!$B:$CP,Daily!HD$10,0)+VLOOKUP($IF57,Data!$B:$CP,Daily!LC$10,0))/DE$56</f>
        <v>0.2729422894985809</v>
      </c>
      <c r="DF57" s="12">
        <f>(VLOOKUP($EG57,Data!$B:$CP,Daily!HE$10,0)+VLOOKUP($IF57,Data!$B:$CP,Daily!LD$10,0))/DF$56</f>
        <v>0.27712724434035907</v>
      </c>
      <c r="DG57" s="12">
        <f>(VLOOKUP($EG57,Data!$B:$CP,Daily!HF$10,0)+VLOOKUP($IF57,Data!$B:$CP,Daily!LE$10,0))/DG$56</f>
        <v>0.30646235842771485</v>
      </c>
      <c r="DH57" s="12">
        <f>(VLOOKUP($EG57,Data!$B:$CP,Daily!HG$10,0)+VLOOKUP($IF57,Data!$B:$CP,Daily!LF$10,0))/DH$56</f>
        <v>0.2895778364116095</v>
      </c>
      <c r="DI57" s="12">
        <f>(VLOOKUP($EG57,Data!$B:$CP,Daily!HH$10,0)+VLOOKUP($IF57,Data!$B:$CP,Daily!LG$10,0))/DI$56</f>
        <v>0.29342492639842982</v>
      </c>
      <c r="DJ57" s="12">
        <f>(VLOOKUP($EG57,Data!$B:$CP,Daily!HI$10,0)+VLOOKUP($IF57,Data!$B:$CP,Daily!LH$10,0))/DJ$56</f>
        <v>0.31377825618945104</v>
      </c>
      <c r="DK57" s="12">
        <f>(VLOOKUP($EG57,Data!$B:$CP,Daily!HJ$10,0)+VLOOKUP($IF57,Data!$B:$CP,Daily!LI$10,0))/DK$56</f>
        <v>0.46308724832214765</v>
      </c>
      <c r="DL57" s="12">
        <f>(VLOOKUP($EG57,Data!$B:$CP,Daily!HK$10,0)+VLOOKUP($IF57,Data!$B:$CP,Daily!LJ$10,0))/DL$56</f>
        <v>0.39960861056751468</v>
      </c>
      <c r="DM57" s="12">
        <f>(VLOOKUP($EG57,Data!$B:$CP,Daily!HL$10,0)+VLOOKUP($IF57,Data!$B:$CP,Daily!LK$10,0))/DM$56</f>
        <v>0.3033593484899898</v>
      </c>
      <c r="DN57" s="12">
        <f>(VLOOKUP($EG57,Data!$B:$CP,Daily!HM$10,0)+VLOOKUP($IF57,Data!$B:$CP,Daily!LL$10,0))/DN$56</f>
        <v>0.37054698457223001</v>
      </c>
      <c r="DO57" s="12">
        <f>(VLOOKUP($EG57,Data!$B:$CP,Daily!HN$10,0)+VLOOKUP($IF57,Data!$B:$CP,Daily!LM$10,0))/DO$56</f>
        <v>0.34521524540718401</v>
      </c>
      <c r="DP57" s="12">
        <f>(VLOOKUP($EG57,Data!$B:$CP,Daily!HO$10,0)+VLOOKUP($IF57,Data!$B:$CP,Daily!LN$10,0))/DP$56</f>
        <v>0.36555460507556314</v>
      </c>
      <c r="DQ57" s="12">
        <f>(VLOOKUP($EG57,Data!$B:$CP,Daily!HP$10,0)+VLOOKUP($IF57,Data!$B:$CP,Daily!LO$10,0))/DQ$56</f>
        <v>0.33549351944167499</v>
      </c>
      <c r="DR57" s="12">
        <f>(VLOOKUP($EG57,Data!$B:$CP,Daily!HQ$10,0)+VLOOKUP($IF57,Data!$B:$CP,Daily!LP$10,0))/DR$56</f>
        <v>0.48283308140790326</v>
      </c>
      <c r="DS57" s="12">
        <f>(VLOOKUP($EG57,Data!$B:$CP,Daily!HR$10,0)+VLOOKUP($IF57,Data!$B:$CP,Daily!LQ$10,0))/DS$56</f>
        <v>0.41969476744186046</v>
      </c>
      <c r="DT57" s="12">
        <f>(VLOOKUP($EG57,Data!$B:$CP,Daily!HS$10,0)+VLOOKUP($IF57,Data!$B:$CP,Daily!LR$10,0))/DT$56</f>
        <v>0.37271619975639464</v>
      </c>
      <c r="DU57" s="12">
        <f>(VLOOKUP($EG57,Data!$B:$CP,Daily!HT$10,0)+VLOOKUP($IF57,Data!$B:$CP,Daily!LS$10,0))/DU$56</f>
        <v>0.42102366538249864</v>
      </c>
      <c r="DV57" s="14"/>
      <c r="DW57" s="12">
        <f t="shared" si="453"/>
        <v>0.29451073985680193</v>
      </c>
      <c r="DX57" s="12">
        <f t="shared" si="454"/>
        <v>0.34964285714285714</v>
      </c>
      <c r="DY57" s="12">
        <f t="shared" ref="DY57" si="468">DX57-DW57</f>
        <v>5.5132117286055216E-2</v>
      </c>
      <c r="DZ57" s="12">
        <f>DX57+(0.75*DY57)</f>
        <v>0.39099194510739854</v>
      </c>
      <c r="EA57" s="12">
        <f>DW57-(0.75*DY57)</f>
        <v>0.25316165189226053</v>
      </c>
      <c r="EB57" s="14"/>
      <c r="EC57" s="12">
        <f t="shared" si="455"/>
        <v>5.0456872840060903E-2</v>
      </c>
      <c r="ED57" s="12">
        <f>SUMPRODUCT(DN57:DT57,DN$56:DT$56)/SUM(DN$56:DT$56)</f>
        <v>0.38676273722340343</v>
      </c>
      <c r="EE57" s="12">
        <f>SUMPRODUCT(CR57:DT57,CR$56:DT$56)/SUM(CR$56:DT$56)</f>
        <v>0.34285746706457726</v>
      </c>
      <c r="EF57" s="1"/>
      <c r="EG57" s="7" t="s">
        <v>446</v>
      </c>
      <c r="EH57" s="7" t="s">
        <v>45</v>
      </c>
      <c r="EI57" s="12">
        <f>VLOOKUP($EG57,Data!$B:$CP,Daily!EI$10,0)/EI$56</f>
        <v>0.2603969754253308</v>
      </c>
      <c r="EJ57" s="12">
        <f>VLOOKUP($EG57,Data!$B:$CP,Daily!EJ$10,0)/EJ$56</f>
        <v>0.25903352198519808</v>
      </c>
      <c r="EK57" s="12">
        <f>VLOOKUP($EG57,Data!$B:$CP,Daily!EK$10,0)/EK$56</f>
        <v>0.35998233215547704</v>
      </c>
      <c r="EL57" s="12">
        <f>VLOOKUP($EG57,Data!$B:$CP,Daily!EL$10,0)/EL$56</f>
        <v>0.33781603012372241</v>
      </c>
      <c r="EM57" s="12">
        <f>VLOOKUP($EG57,Data!$B:$CP,Daily!EM$10,0)/EM$56</f>
        <v>0.34101876675603215</v>
      </c>
      <c r="EN57" s="12">
        <f>VLOOKUP($EG57,Data!$B:$CP,Daily!EN$10,0)/EN$56</f>
        <v>0.29658922392486409</v>
      </c>
      <c r="EO57" s="12">
        <f>VLOOKUP($EG57,Data!$B:$CP,Daily!EO$10,0)/EO$56</f>
        <v>0.3390894819466248</v>
      </c>
      <c r="EP57" s="12">
        <f>VLOOKUP($EG57,Data!$B:$CP,Daily!EP$10,0)/EP$56</f>
        <v>0.33066773290683726</v>
      </c>
      <c r="EQ57" s="12">
        <f>VLOOKUP($EG57,Data!$B:$CP,Daily!EQ$10,0)/EQ$56</f>
        <v>0.34012031466913467</v>
      </c>
      <c r="ER57" s="12">
        <f>VLOOKUP($EG57,Data!$B:$CP,Daily!ER$10,0)/ER$56</f>
        <v>0.38356164383561642</v>
      </c>
      <c r="ES57" s="12">
        <f>VLOOKUP($EG57,Data!$B:$CP,Daily!ES$10,0)/ES$56</f>
        <v>0.3111888111888112</v>
      </c>
      <c r="ET57" s="12">
        <f>VLOOKUP($EG57,Data!$B:$CP,Daily!ET$10,0)/ET$56</f>
        <v>0.29003021148036257</v>
      </c>
      <c r="EU57" s="12">
        <f>VLOOKUP($EG57,Data!$B:$CP,Daily!EU$10,0)/EU$56</f>
        <v>7.2642062097246635E-2</v>
      </c>
      <c r="EV57" s="12">
        <f>VLOOKUP($EG57,Data!$B:$CP,Daily!EV$10,0)/EV$56</f>
        <v>0.30594758064516131</v>
      </c>
      <c r="EW57" s="12">
        <f>VLOOKUP($EG57,Data!$B:$CP,Daily!EW$10,0)/EW$56</f>
        <v>0.27913429522752498</v>
      </c>
      <c r="EX57" s="12">
        <f>VLOOKUP($EG57,Data!$B:$CP,Daily!EX$10,0)/EX$56</f>
        <v>0.3164754953076121</v>
      </c>
      <c r="EY57" s="12">
        <f>VLOOKUP($EG57,Data!$B:$CP,Daily!EY$10,0)/EY$56</f>
        <v>0.39989706639217704</v>
      </c>
      <c r="EZ57" s="12">
        <f>VLOOKUP($EG57,Data!$B:$CP,Daily!EZ$10,0)/EZ$56</f>
        <v>0.32534495279593317</v>
      </c>
      <c r="FA57" s="12">
        <f>VLOOKUP($EG57,Data!$B:$CP,Daily!FA$10,0)/FA$56</f>
        <v>0.31372549019607843</v>
      </c>
      <c r="FB57" s="12">
        <f>VLOOKUP($EG57,Data!$B:$CP,Daily!FB$10,0)/FB$56</f>
        <v>0.36938271604938272</v>
      </c>
      <c r="FC57" s="12">
        <f>VLOOKUP($EG57,Data!$B:$CP,Daily!FC$10,0)/FC$56</f>
        <v>0.35209163346613548</v>
      </c>
      <c r="FD57" s="12">
        <f>VLOOKUP($EG57,Data!$B:$CP,Daily!FD$10,0)/FD$56</f>
        <v>0.33868378812199035</v>
      </c>
      <c r="FE57" s="12">
        <f>VLOOKUP($EG57,Data!$B:$CP,Daily!FE$10,0)/FE$56</f>
        <v>0.31747443308136952</v>
      </c>
      <c r="FF57" s="12">
        <f>VLOOKUP($EG57,Data!$B:$CP,Daily!FF$10,0)/FF$56</f>
        <v>0.33824166305760067</v>
      </c>
      <c r="FG57" s="12">
        <f>VLOOKUP($EG57,Data!$B:$CP,Daily!FG$10,0)/FG$56</f>
        <v>0.29768041237113402</v>
      </c>
      <c r="FH57" s="12">
        <f>VLOOKUP($EG57,Data!$B:$CP,Daily!FH$10,0)/FH$56</f>
        <v>0.27047413793103448</v>
      </c>
      <c r="FI57" s="12">
        <f>VLOOKUP($EG57,Data!$B:$CP,Daily!FI$10,0)/FI$56</f>
        <v>0.30175123484508309</v>
      </c>
      <c r="FJ57" s="12">
        <f>VLOOKUP($EG57,Data!$B:$CP,Daily!FJ$10,0)/FJ$56</f>
        <v>0.27705263157894738</v>
      </c>
      <c r="FK57" s="12">
        <f>VLOOKUP($EG57,Data!$B:$CP,Daily!FK$10,0)/FK$56</f>
        <v>0.26010218300046445</v>
      </c>
      <c r="FL57" s="12">
        <f>VLOOKUP($EG57,Data!$B:$CP,Daily!FL$10,0)/FL$56</f>
        <v>0.27744270205066346</v>
      </c>
      <c r="FM57" s="12">
        <f>VLOOKUP($EG57,Data!$B:$CP,Daily!FM$10,0)/FM$56</f>
        <v>0.31502890173410403</v>
      </c>
      <c r="FN57" s="12">
        <f>VLOOKUP($EG57,Data!$B:$CP,Daily!FN$10,0)/FN$56</f>
        <v>0.28538812785388129</v>
      </c>
      <c r="FO57" s="12">
        <f>VLOOKUP($EG57,Data!$B:$CP,Daily!FO$10,0)/FO$56</f>
        <v>0.25570342205323193</v>
      </c>
      <c r="FP57" s="12">
        <f>VLOOKUP($EG57,Data!$B:$CP,Daily!FP$10,0)/FP$56</f>
        <v>0.29154191616766467</v>
      </c>
      <c r="FQ57" s="12">
        <f>VLOOKUP($EG57,Data!$B:$CP,Daily!FQ$10,0)/FQ$56</f>
        <v>0.3035328046142754</v>
      </c>
      <c r="FR57" s="12">
        <f>VLOOKUP($EG57,Data!$B:$CP,Daily!FR$10,0)/FR$56</f>
        <v>0.30591737997767027</v>
      </c>
      <c r="FS57" s="12">
        <f>VLOOKUP($EG57,Data!$B:$CP,Daily!FS$10,0)/FS$56</f>
        <v>0.30080060998856273</v>
      </c>
      <c r="FT57" s="12">
        <f>VLOOKUP($EG57,Data!$B:$CP,Daily!FT$10,0)/FT$56</f>
        <v>0.33090024330900242</v>
      </c>
      <c r="FU57" s="12">
        <f>VLOOKUP($EG57,Data!$B:$CP,Daily!FU$10,0)/FU$56</f>
        <v>0.27283800243605361</v>
      </c>
      <c r="FV57" s="12">
        <f>VLOOKUP($EG57,Data!$B:$CP,Daily!FV$10,0)/FV$56</f>
        <v>0.26274713839750258</v>
      </c>
      <c r="FW57" s="12">
        <f>VLOOKUP($EG57,Data!$B:$CP,Daily!FW$10,0)/FW$56</f>
        <v>0.28047703180212014</v>
      </c>
      <c r="FX57" s="12">
        <f>VLOOKUP($EG57,Data!$B:$CP,Daily!FX$10,0)/FX$56</f>
        <v>0.27577428935086973</v>
      </c>
      <c r="FY57" s="12">
        <f>VLOOKUP($EG57,Data!$B:$CP,Daily!FY$10,0)/FY$56</f>
        <v>0.25657015590200444</v>
      </c>
      <c r="FZ57" s="12">
        <f>VLOOKUP($EG57,Data!$B:$CP,Daily!FZ$10,0)/FZ$56</f>
        <v>0.29713292788879236</v>
      </c>
      <c r="GA57" s="12">
        <f>VLOOKUP($EG57,Data!$B:$CP,Daily!GA$10,0)/GA$56</f>
        <v>0.3081180811808118</v>
      </c>
      <c r="GB57" s="12">
        <f>VLOOKUP($EG57,Data!$B:$CP,Daily!GB$10,0)/GB$56</f>
        <v>0.25104022191400832</v>
      </c>
      <c r="GC57" s="12">
        <f>VLOOKUP($EG57,Data!$B:$CP,Daily!GC$10,0)/GC$56</f>
        <v>0.25168756027000966</v>
      </c>
      <c r="GD57" s="12">
        <f>VLOOKUP($EG57,Data!$B:$CP,Daily!GD$10,0)/GD$56</f>
        <v>0.26520874751491053</v>
      </c>
      <c r="GE57" s="12">
        <f>VLOOKUP($EG57,Data!$B:$CP,Daily!GE$10,0)/GE$56</f>
        <v>0.29378980891719747</v>
      </c>
      <c r="GF57" s="12">
        <f>VLOOKUP($EG57,Data!$B:$CP,Daily!GF$10,0)/GF$56</f>
        <v>0.25447570332480818</v>
      </c>
      <c r="GG57" s="12">
        <f>VLOOKUP($EG57,Data!$B:$CP,Daily!GG$10,0)/GG$56</f>
        <v>0.30608135320177204</v>
      </c>
      <c r="GH57" s="12">
        <f>VLOOKUP($EG57,Data!$B:$CP,Daily!GH$10,0)/GH$56</f>
        <v>0.32495667244367415</v>
      </c>
      <c r="GI57" s="12">
        <f>VLOOKUP($EG57,Data!$B:$CP,Daily!GI$10,0)/GI$56</f>
        <v>0.26014865637507145</v>
      </c>
      <c r="GJ57" s="12">
        <f>VLOOKUP($EG57,Data!$B:$CP,Daily!GJ$10,0)/GJ$56</f>
        <v>0.22059565875820292</v>
      </c>
      <c r="GK57" s="12">
        <f>VLOOKUP($EG57,Data!$B:$CP,Daily!GK$10,0)/GK$56</f>
        <v>0.27545909849749584</v>
      </c>
      <c r="GL57" s="12">
        <f>VLOOKUP($EG57,Data!$B:$CP,Daily!GL$10,0)/GL$56</f>
        <v>0.27547974413646054</v>
      </c>
      <c r="GM57" s="12">
        <f>VLOOKUP($EG57,Data!$B:$CP,Daily!GM$10,0)/GM$56</f>
        <v>0.2585763293310463</v>
      </c>
      <c r="GN57" s="12">
        <f>VLOOKUP($EG57,Data!$B:$CP,Daily!GN$10,0)/GN$56</f>
        <v>0.28003457216940364</v>
      </c>
      <c r="GO57" s="12">
        <f>VLOOKUP($EG57,Data!$B:$CP,Daily!GO$10,0)/GO$56</f>
        <v>0.32824094281972938</v>
      </c>
      <c r="GP57" s="12">
        <f>VLOOKUP($EG57,Data!$B:$CP,Daily!GP$10,0)/GP$56</f>
        <v>0.27429557216791262</v>
      </c>
      <c r="GQ57" s="12">
        <f>VLOOKUP($EG57,Data!$B:$CP,Daily!GQ$10,0)/GQ$56</f>
        <v>0.231266846361186</v>
      </c>
      <c r="GR57" s="12">
        <f>VLOOKUP($EG57,Data!$B:$CP,Daily!GR$10,0)/GR$56</f>
        <v>0.2911214953271028</v>
      </c>
      <c r="GS57" s="12">
        <f>VLOOKUP($EG57,Data!$B:$CP,Daily!GS$10,0)/GS$56</f>
        <v>0.3243606998654105</v>
      </c>
      <c r="GT57" s="12">
        <f>VLOOKUP($EG57,Data!$B:$CP,Daily!GT$10,0)/GT$56</f>
        <v>0.29874213836477986</v>
      </c>
      <c r="GU57" s="12">
        <f>VLOOKUP($EG57,Data!$B:$CP,Daily!GU$10,0)/GU$56</f>
        <v>0.29404990403071019</v>
      </c>
      <c r="GV57" s="12">
        <f>VLOOKUP($EG57,Data!$B:$CP,Daily!GV$10,0)/GV$56</f>
        <v>0.35319825188716725</v>
      </c>
      <c r="GW57" s="12">
        <f>VLOOKUP($EG57,Data!$B:$CP,Daily!GW$10,0)/GW$56</f>
        <v>0.2688900468994268</v>
      </c>
      <c r="GX57" s="12">
        <f>VLOOKUP($EG57,Data!$B:$CP,Daily!GX$10,0)/GX$56</f>
        <v>0.25967812092214004</v>
      </c>
      <c r="GY57" s="12">
        <f>VLOOKUP($EG57,Data!$B:$CP,Daily!GY$10,0)/GY$56</f>
        <v>0.31634372367312552</v>
      </c>
      <c r="GZ57" s="12">
        <f>VLOOKUP($EG57,Data!$B:$CP,Daily!GZ$10,0)/GZ$56</f>
        <v>0.29421768707482993</v>
      </c>
      <c r="HA57" s="12">
        <f>VLOOKUP($EG57,Data!$B:$CP,Daily!HA$10,0)/HA$56</f>
        <v>0.27444397817876626</v>
      </c>
      <c r="HB57" s="12">
        <f>VLOOKUP($EG57,Data!$B:$CP,Daily!HB$10,0)/HB$56</f>
        <v>0.28681837698583085</v>
      </c>
      <c r="HC57" s="12">
        <f>VLOOKUP($EG57,Data!$B:$CP,Daily!HC$10,0)/HC$56</f>
        <v>0.31333333333333335</v>
      </c>
      <c r="HD57" s="12">
        <f>VLOOKUP($EG57,Data!$B:$CP,Daily!HD$10,0)/HD$56</f>
        <v>0.25475923852183652</v>
      </c>
      <c r="HE57" s="12">
        <f>VLOOKUP($EG57,Data!$B:$CP,Daily!HE$10,0)/HE$56</f>
        <v>0.2513014671083767</v>
      </c>
      <c r="HF57" s="12">
        <f>VLOOKUP($EG57,Data!$B:$CP,Daily!HF$10,0)/HF$56</f>
        <v>0.2819170358437374</v>
      </c>
      <c r="HG57" s="12">
        <f>VLOOKUP($EG57,Data!$B:$CP,Daily!HG$10,0)/HG$56</f>
        <v>0.25970969007453903</v>
      </c>
      <c r="HH57" s="12">
        <f>VLOOKUP($EG57,Data!$B:$CP,Daily!HH$10,0)/HH$56</f>
        <v>0.26825458805154234</v>
      </c>
      <c r="HI57" s="12">
        <f>VLOOKUP($EG57,Data!$B:$CP,Daily!HI$10,0)/HI$56</f>
        <v>0.28978388998035365</v>
      </c>
      <c r="HJ57" s="12">
        <f>VLOOKUP($EG57,Data!$B:$CP,Daily!HJ$10,0)/HJ$56</f>
        <v>0.4314236111111111</v>
      </c>
      <c r="HK57" s="12">
        <f>VLOOKUP($EG57,Data!$B:$CP,Daily!HK$10,0)/HK$56</f>
        <v>0.38101983002832862</v>
      </c>
      <c r="HL57" s="12">
        <f>VLOOKUP($EG57,Data!$B:$CP,Daily!HL$10,0)/HL$56</f>
        <v>0.28660049627791562</v>
      </c>
      <c r="HM57" s="12">
        <f>VLOOKUP($EG57,Data!$B:$CP,Daily!HM$10,0)/HM$56</f>
        <v>0.34712482468443195</v>
      </c>
      <c r="HN57" s="12">
        <f>VLOOKUP($EG57,Data!$B:$CP,Daily!HN$10,0)/HN$56</f>
        <v>0.32108252589375208</v>
      </c>
      <c r="HO57" s="12">
        <f>VLOOKUP($EG57,Data!$B:$CP,Daily!HO$10,0)/HO$56</f>
        <v>0.34193998604326586</v>
      </c>
      <c r="HP57" s="12">
        <f>VLOOKUP($EG57,Data!$B:$CP,Daily!HP$10,0)/HP$56</f>
        <v>0.30325352977286679</v>
      </c>
      <c r="HQ57" s="12">
        <f>VLOOKUP($EG57,Data!$B:$CP,Daily!HQ$10,0)/HQ$56</f>
        <v>0.44983089064261556</v>
      </c>
      <c r="HR57" s="12">
        <f>VLOOKUP($EG57,Data!$B:$CP,Daily!HR$10,0)/HR$56</f>
        <v>0.39685393258426965</v>
      </c>
      <c r="HS57" s="12">
        <f>VLOOKUP($EG57,Data!$B:$CP,Daily!HS$10,0)/HS$56</f>
        <v>0.35248618784530389</v>
      </c>
      <c r="HT57" s="12">
        <f>VLOOKUP($EG57,Data!$B:$CP,Daily!HT$10,0)/HT$56</f>
        <v>0.39522998296422485</v>
      </c>
      <c r="HU57" s="13"/>
      <c r="HV57" s="40">
        <f t="shared" si="456"/>
        <v>0.27283800243605361</v>
      </c>
      <c r="HW57" s="40">
        <f t="shared" si="457"/>
        <v>0.32534495279593317</v>
      </c>
      <c r="HX57" s="40">
        <f t="shared" si="458"/>
        <v>5.2506950359879567E-2</v>
      </c>
      <c r="HY57" s="40">
        <f t="shared" ref="HY57" si="469">HW57+(0.75*HX57)</f>
        <v>0.36472516556584283</v>
      </c>
      <c r="HZ57" s="40">
        <f t="shared" ref="HZ57" si="470">HV57-(0.75*HX57)</f>
        <v>0.23345778966614394</v>
      </c>
      <c r="IA57" s="43"/>
      <c r="IB57" s="12">
        <f t="shared" si="459"/>
        <v>4.4986198083592353E-2</v>
      </c>
      <c r="IC57" s="12">
        <f>SUMPRODUCT(HM57:HS57,HM$56:HS$56)/SUM(HM$56:HS$56)</f>
        <v>0.35953463362174315</v>
      </c>
      <c r="ID57" s="12">
        <f>SUMPRODUCT(GQ57:HS57,GQ$56:HS$56)/SUM(GQ$56:HS$56)</f>
        <v>0.31658014678545365</v>
      </c>
      <c r="IE57" s="1"/>
      <c r="IF57" s="7" t="s">
        <v>447</v>
      </c>
      <c r="IG57" s="7" t="s">
        <v>45</v>
      </c>
      <c r="IH57" s="12">
        <f>VLOOKUP($IF57,Data!$B:$CP,Daily!IH$10,0)/IH$56</f>
        <v>0.37470167064439142</v>
      </c>
      <c r="II57" s="12">
        <f>VLOOKUP($IF57,Data!$B:$CP,Daily!II$10,0)/II$56</f>
        <v>0.38033395176252321</v>
      </c>
      <c r="IJ57" s="12">
        <f>VLOOKUP($IF57,Data!$B:$CP,Daily!IJ$10,0)/IJ$56</f>
        <v>0.50285714285714289</v>
      </c>
      <c r="IK57" s="12">
        <f>VLOOKUP($IF57,Data!$B:$CP,Daily!IK$10,0)/IK$56</f>
        <v>0.41032608695652173</v>
      </c>
      <c r="IL57" s="12">
        <f>VLOOKUP($IF57,Data!$B:$CP,Daily!IL$10,0)/IL$56</f>
        <v>0.3861671469740634</v>
      </c>
      <c r="IM57" s="12">
        <f>VLOOKUP($IF57,Data!$B:$CP,Daily!IM$10,0)/IM$56</f>
        <v>0.39753086419753086</v>
      </c>
      <c r="IN57" s="12">
        <f>VLOOKUP($IF57,Data!$B:$CP,Daily!IN$10,0)/IN$56</f>
        <v>0.3984375</v>
      </c>
      <c r="IO57" s="12">
        <f>VLOOKUP($IF57,Data!$B:$CP,Daily!IO$10,0)/IO$56</f>
        <v>0.45604395604395603</v>
      </c>
      <c r="IP57" s="12">
        <f>VLOOKUP($IF57,Data!$B:$CP,Daily!IP$10,0)/IP$56</f>
        <v>0.3996282527881041</v>
      </c>
      <c r="IQ57" s="12">
        <f>VLOOKUP($IF57,Data!$B:$CP,Daily!IQ$10,0)/IQ$56</f>
        <v>0.475103734439834</v>
      </c>
      <c r="IR57" s="12">
        <f>VLOOKUP($IF57,Data!$B:$CP,Daily!IR$10,0)/IR$56</f>
        <v>0.46366782006920415</v>
      </c>
      <c r="IS57" s="12">
        <f>VLOOKUP($IF57,Data!$B:$CP,Daily!IS$10,0)/IS$56</f>
        <v>0.43636363636363634</v>
      </c>
      <c r="IT57" s="12">
        <f>VLOOKUP($IF57,Data!$B:$CP,Daily!IT$10,0)/IT$56</f>
        <v>8.0103359173126609E-2</v>
      </c>
      <c r="IU57" s="12">
        <f>VLOOKUP($IF57,Data!$B:$CP,Daily!IU$10,0)/IU$56</f>
        <v>0.47085201793721976</v>
      </c>
      <c r="IV57" s="12">
        <f>VLOOKUP($IF57,Data!$B:$CP,Daily!IV$10,0)/IV$56</f>
        <v>0.43181818181818182</v>
      </c>
      <c r="IW57" s="12">
        <f>VLOOKUP($IF57,Data!$B:$CP,Daily!IW$10,0)/IW$56</f>
        <v>0.52051282051282055</v>
      </c>
      <c r="IX57" s="12">
        <f>VLOOKUP($IF57,Data!$B:$CP,Daily!IX$10,0)/IX$56</f>
        <v>0.45685279187817257</v>
      </c>
      <c r="IY57" s="12">
        <f>VLOOKUP($IF57,Data!$B:$CP,Daily!IY$10,0)/IY$56</f>
        <v>0.42586750788643535</v>
      </c>
      <c r="IZ57" s="12">
        <f>VLOOKUP($IF57,Data!$B:$CP,Daily!IZ$10,0)/IZ$56</f>
        <v>0.42414860681114552</v>
      </c>
      <c r="JA57" s="12">
        <f>VLOOKUP($IF57,Data!$B:$CP,Daily!JA$10,0)/JA$56</f>
        <v>0.44144144144144143</v>
      </c>
      <c r="JB57" s="12">
        <f>VLOOKUP($IF57,Data!$B:$CP,Daily!JB$10,0)/JB$56</f>
        <v>0.48922413793103448</v>
      </c>
      <c r="JC57" s="12">
        <f>VLOOKUP($IF57,Data!$B:$CP,Daily!JC$10,0)/JC$56</f>
        <v>0.5</v>
      </c>
      <c r="JD57" s="12">
        <f>VLOOKUP($IF57,Data!$B:$CP,Daily!JD$10,0)/JD$56</f>
        <v>0.41685649202733488</v>
      </c>
      <c r="JE57" s="12">
        <f>VLOOKUP($IF57,Data!$B:$CP,Daily!JE$10,0)/JE$56</f>
        <v>0.53690036900369009</v>
      </c>
      <c r="JF57" s="12">
        <f>VLOOKUP($IF57,Data!$B:$CP,Daily!JF$10,0)/JF$56</f>
        <v>0.35109717868338558</v>
      </c>
      <c r="JG57" s="12">
        <f>VLOOKUP($IF57,Data!$B:$CP,Daily!JG$10,0)/JG$56</f>
        <v>0.42499999999999999</v>
      </c>
      <c r="JH57" s="12">
        <f>VLOOKUP($IF57,Data!$B:$CP,Daily!JH$10,0)/JH$56</f>
        <v>0.42761692650334077</v>
      </c>
      <c r="JI57" s="12">
        <f>VLOOKUP($IF57,Data!$B:$CP,Daily!JI$10,0)/JI$56</f>
        <v>0.43844492440604754</v>
      </c>
      <c r="JJ57" s="12">
        <f>VLOOKUP($IF57,Data!$B:$CP,Daily!JJ$10,0)/JJ$56</f>
        <v>0.41397849462365593</v>
      </c>
      <c r="JK57" s="12">
        <f>VLOOKUP($IF57,Data!$B:$CP,Daily!JK$10,0)/JK$56</f>
        <v>0.40134529147982062</v>
      </c>
      <c r="JL57" s="12">
        <f>VLOOKUP($IF57,Data!$B:$CP,Daily!JL$10,0)/JL$56</f>
        <v>0.49103139013452912</v>
      </c>
      <c r="JM57" s="12">
        <f>VLOOKUP($IF57,Data!$B:$CP,Daily!JM$10,0)/JM$56</f>
        <v>0.40154440154440152</v>
      </c>
      <c r="JN57" s="12">
        <f>VLOOKUP($IF57,Data!$B:$CP,Daily!JN$10,0)/JN$56</f>
        <v>0.33742331288343558</v>
      </c>
      <c r="JO57" s="12">
        <f>VLOOKUP($IF57,Data!$B:$CP,Daily!JO$10,0)/JO$56</f>
        <v>0.45233644859813082</v>
      </c>
      <c r="JP57" s="12">
        <f>VLOOKUP($IF57,Data!$B:$CP,Daily!JP$10,0)/JP$56</f>
        <v>0.47017543859649125</v>
      </c>
      <c r="JQ57" s="12">
        <f>VLOOKUP($IF57,Data!$B:$CP,Daily!JQ$10,0)/JQ$56</f>
        <v>0.40747663551401869</v>
      </c>
      <c r="JR57" s="12">
        <f>VLOOKUP($IF57,Data!$B:$CP,Daily!JR$10,0)/JR$56</f>
        <v>0.43145161290322581</v>
      </c>
      <c r="JS57" s="12">
        <f>VLOOKUP($IF57,Data!$B:$CP,Daily!JS$10,0)/JS$56</f>
        <v>0.47749510763209391</v>
      </c>
      <c r="JT57" s="12">
        <f>VLOOKUP($IF57,Data!$B:$CP,Daily!JT$10,0)/JT$56</f>
        <v>0.47315436241610737</v>
      </c>
      <c r="JU57" s="12">
        <f>VLOOKUP($IF57,Data!$B:$CP,Daily!JU$10,0)/JU$56</f>
        <v>0.3968253968253968</v>
      </c>
      <c r="JV57" s="12">
        <f>VLOOKUP($IF57,Data!$B:$CP,Daily!JV$10,0)/JV$56</f>
        <v>0.39503386004514673</v>
      </c>
      <c r="JW57" s="12">
        <f>VLOOKUP($IF57,Data!$B:$CP,Daily!JW$10,0)/JW$56</f>
        <v>0.37969094922737306</v>
      </c>
      <c r="JX57" s="12">
        <f>VLOOKUP($IF57,Data!$B:$CP,Daily!JX$10,0)/JX$56</f>
        <v>0.46913580246913578</v>
      </c>
      <c r="JY57" s="12">
        <f>VLOOKUP($IF57,Data!$B:$CP,Daily!JY$10,0)/JY$56</f>
        <v>0.44212962962962965</v>
      </c>
      <c r="JZ57" s="12">
        <f>VLOOKUP($IF57,Data!$B:$CP,Daily!JZ$10,0)/JZ$56</f>
        <v>0.47629796839729122</v>
      </c>
      <c r="KA57" s="12">
        <f>VLOOKUP($IF57,Data!$B:$CP,Daily!KA$10,0)/KA$56</f>
        <v>0.45106382978723403</v>
      </c>
      <c r="KB57" s="12">
        <f>VLOOKUP($IF57,Data!$B:$CP,Daily!KB$10,0)/KB$56</f>
        <v>0.38964577656675747</v>
      </c>
      <c r="KC57" s="12">
        <f>VLOOKUP($IF57,Data!$B:$CP,Daily!KC$10,0)/KC$56</f>
        <v>0.37447698744769875</v>
      </c>
      <c r="KD57" s="12">
        <f>VLOOKUP($IF57,Data!$B:$CP,Daily!KD$10,0)/KD$56</f>
        <v>0.45265588914549654</v>
      </c>
      <c r="KE57" s="12">
        <f>VLOOKUP($IF57,Data!$B:$CP,Daily!KE$10,0)/KE$56</f>
        <v>0.4352078239608802</v>
      </c>
      <c r="KF57" s="12">
        <f>VLOOKUP($IF57,Data!$B:$CP,Daily!KF$10,0)/KF$56</f>
        <v>0.47300215982721383</v>
      </c>
      <c r="KG57" s="12">
        <f>VLOOKUP($IF57,Data!$B:$CP,Daily!KG$10,0)/KG$56</f>
        <v>0.46544715447154472</v>
      </c>
      <c r="KH57" s="12">
        <f>VLOOKUP($IF57,Data!$B:$CP,Daily!KH$10,0)/KH$56</f>
        <v>0.46820809248554912</v>
      </c>
      <c r="KI57" s="12">
        <f>VLOOKUP($IF57,Data!$B:$CP,Daily!KI$10,0)/KI$56</f>
        <v>0.41592920353982299</v>
      </c>
      <c r="KJ57" s="12">
        <f>VLOOKUP($IF57,Data!$B:$CP,Daily!KJ$10,0)/KJ$56</f>
        <v>0.4927835051546392</v>
      </c>
      <c r="KK57" s="12">
        <f>VLOOKUP($IF57,Data!$B:$CP,Daily!KK$10,0)/KK$56</f>
        <v>0.50467289719626163</v>
      </c>
      <c r="KL57" s="12">
        <f>VLOOKUP($IF57,Data!$B:$CP,Daily!KL$10,0)/KL$56</f>
        <v>0.46220302375809935</v>
      </c>
      <c r="KM57" s="12">
        <f>VLOOKUP($IF57,Data!$B:$CP,Daily!KM$10,0)/KM$56</f>
        <v>0.44668008048289737</v>
      </c>
      <c r="KN57" s="12">
        <f>VLOOKUP($IF57,Data!$B:$CP,Daily!KN$10,0)/KN$56</f>
        <v>0.49144254278728605</v>
      </c>
      <c r="KO57" s="12">
        <f>VLOOKUP($IF57,Data!$B:$CP,Daily!KO$10,0)/KO$56</f>
        <v>0.50167224080267558</v>
      </c>
      <c r="KP57" s="12">
        <f>VLOOKUP($IF57,Data!$B:$CP,Daily!KP$10,0)/KP$56</f>
        <v>0.41077441077441079</v>
      </c>
      <c r="KQ57" s="12">
        <f>VLOOKUP($IF57,Data!$B:$CP,Daily!KQ$10,0)/KQ$56</f>
        <v>0.46682464454976302</v>
      </c>
      <c r="KR57" s="12">
        <f>VLOOKUP($IF57,Data!$B:$CP,Daily!KR$10,0)/KR$56</f>
        <v>0.45338983050847459</v>
      </c>
      <c r="KS57" s="12">
        <f>VLOOKUP($IF57,Data!$B:$CP,Daily!KS$10,0)/KS$56</f>
        <v>0.46004842615012109</v>
      </c>
      <c r="KT57" s="12">
        <f>VLOOKUP($IF57,Data!$B:$CP,Daily!KT$10,0)/KT$56</f>
        <v>0.48008385744234799</v>
      </c>
      <c r="KU57" s="12">
        <f>VLOOKUP($IF57,Data!$B:$CP,Daily!KU$10,0)/KU$56</f>
        <v>0.52491103202846978</v>
      </c>
      <c r="KV57" s="12">
        <f>VLOOKUP($IF57,Data!$B:$CP,Daily!KV$10,0)/KV$56</f>
        <v>0.5084269662921348</v>
      </c>
      <c r="KW57" s="12">
        <f>VLOOKUP($IF57,Data!$B:$CP,Daily!KW$10,0)/KW$56</f>
        <v>0.38554216867469882</v>
      </c>
      <c r="KX57" s="12">
        <f>VLOOKUP($IF57,Data!$B:$CP,Daily!KX$10,0)/KX$56</f>
        <v>0.43536121673003803</v>
      </c>
      <c r="KY57" s="12">
        <f>VLOOKUP($IF57,Data!$B:$CP,Daily!KY$10,0)/KY$56</f>
        <v>0.42011834319526625</v>
      </c>
      <c r="KZ57" s="12">
        <f>VLOOKUP($IF57,Data!$B:$CP,Daily!KZ$10,0)/KZ$56</f>
        <v>0.39318181818181819</v>
      </c>
      <c r="LA57" s="12">
        <f>VLOOKUP($IF57,Data!$B:$CP,Daily!LA$10,0)/LA$56</f>
        <v>0.40521327014218012</v>
      </c>
      <c r="LB57" s="12">
        <f>VLOOKUP($IF57,Data!$B:$CP,Daily!LB$10,0)/LB$56</f>
        <v>0.45869947275922673</v>
      </c>
      <c r="LC57" s="12">
        <f>VLOOKUP($IF57,Data!$B:$CP,Daily!LC$10,0)/LC$56</f>
        <v>0.37195121951219512</v>
      </c>
      <c r="LD57" s="12">
        <f>VLOOKUP($IF57,Data!$B:$CP,Daily!LD$10,0)/LD$56</f>
        <v>0.39866369710467708</v>
      </c>
      <c r="LE57" s="12">
        <f>VLOOKUP($IF57,Data!$B:$CP,Daily!LE$10,0)/LE$56</f>
        <v>0.4238921001926782</v>
      </c>
      <c r="LF57" s="12">
        <f>VLOOKUP($IF57,Data!$B:$CP,Daily!LF$10,0)/LF$56</f>
        <v>0.44720496894409939</v>
      </c>
      <c r="LG57" s="12">
        <f>VLOOKUP($IF57,Data!$B:$CP,Daily!LG$10,0)/LG$56</f>
        <v>0.42338709677419356</v>
      </c>
      <c r="LH57" s="12">
        <f>VLOOKUP($IF57,Data!$B:$CP,Daily!LH$10,0)/LH$56</f>
        <v>0.42447129909365561</v>
      </c>
      <c r="LI57" s="12">
        <f>VLOOKUP($IF57,Data!$B:$CP,Daily!LI$10,0)/LI$56</f>
        <v>0.58959537572254339</v>
      </c>
      <c r="LJ57" s="12">
        <f>VLOOKUP($IF57,Data!$B:$CP,Daily!LJ$10,0)/LJ$56</f>
        <v>0.48970251716247137</v>
      </c>
      <c r="LK57" s="12">
        <f>VLOOKUP($IF57,Data!$B:$CP,Daily!LK$10,0)/LK$56</f>
        <v>0.37996219281663518</v>
      </c>
      <c r="LL57" s="12">
        <f>VLOOKUP($IF57,Data!$B:$CP,Daily!LL$10,0)/LL$56</f>
        <v>0.46423562412342217</v>
      </c>
      <c r="LM57" s="12">
        <f>VLOOKUP($IF57,Data!$B:$CP,Daily!LM$10,0)/LM$56</f>
        <v>0.45565749235474007</v>
      </c>
      <c r="LN57" s="12">
        <f>VLOOKUP($IF57,Data!$B:$CP,Daily!LN$10,0)/LN$56</f>
        <v>0.47113884555382213</v>
      </c>
      <c r="LO57" s="12">
        <f>VLOOKUP($IF57,Data!$B:$CP,Daily!LO$10,0)/LO$56</f>
        <v>0.47480106100795755</v>
      </c>
      <c r="LP57" s="12">
        <f>VLOOKUP($IF57,Data!$B:$CP,Daily!LP$10,0)/LP$56</f>
        <v>0.59095106186518931</v>
      </c>
      <c r="LQ57" s="12">
        <f>VLOOKUP($IF57,Data!$B:$CP,Daily!LQ$10,0)/LQ$56</f>
        <v>0.5161290322580645</v>
      </c>
      <c r="LR57" s="12">
        <f>VLOOKUP($IF57,Data!$B:$CP,Daily!LR$10,0)/LR$56</f>
        <v>0.46924428822495606</v>
      </c>
      <c r="LS57" s="12">
        <f>VLOOKUP($IF57,Data!$B:$CP,Daily!LS$10,0)/LS$56</f>
        <v>0.52932761087267521</v>
      </c>
      <c r="LU57" s="40">
        <f t="shared" si="460"/>
        <v>0.40747663551401869</v>
      </c>
      <c r="LV57" s="40">
        <f t="shared" si="461"/>
        <v>0.47300215982721383</v>
      </c>
      <c r="LW57" s="40">
        <f t="shared" si="462"/>
        <v>6.5525524313195138E-2</v>
      </c>
      <c r="LX57" s="40">
        <f t="shared" ref="LX57" si="471">LV57+(0.75*LW57)</f>
        <v>0.52214630306211018</v>
      </c>
      <c r="LY57" s="40">
        <f>LU57-(0.75*LW57)</f>
        <v>0.35833249227912234</v>
      </c>
      <c r="LZ57" s="43"/>
      <c r="MA57" s="12">
        <f t="shared" ref="MA57" si="472">_xlfn.STDEV.P(JL57:LS57)</f>
        <v>4.9162195896771857E-2</v>
      </c>
      <c r="MB57" s="12">
        <f>SUMPRODUCT(LL57:LR57,LL$56:LR$56)/SUM(LL$56:LR$56)</f>
        <v>0.49949402954867433</v>
      </c>
      <c r="MC57" s="12">
        <f>SUMPRODUCT(KP57:LR57,KP$56:LR$56)/SUM(KP$56:LR$56)</f>
        <v>0.46594427244582043</v>
      </c>
      <c r="MD57" s="1"/>
    </row>
    <row r="58" spans="4:342" x14ac:dyDescent="0.35">
      <c r="D58" s="115" t="s">
        <v>448</v>
      </c>
      <c r="E58" s="53" t="str">
        <f>VLOOKUP($D58,'Metric Nature'!$C:$D,2,0)&amp;IF(($F58&lt;(EA58)),"Below",IF(($F58&gt;(DZ58)),"Above","Within"))</f>
        <v>NegativeWithin</v>
      </c>
      <c r="F58" s="48">
        <f t="shared" ref="F58:F69" si="473">DU58</f>
        <v>5.5035773252614197E-4</v>
      </c>
      <c r="G58" s="77">
        <f t="shared" si="438"/>
        <v>4.3704228679423574E-3</v>
      </c>
      <c r="H58" s="48">
        <f t="shared" ref="H58:H69" si="474">IFERROR(((F58-G58)/G58),0)</f>
        <v>-0.87407220098469418</v>
      </c>
      <c r="I58" s="74">
        <f t="shared" si="463"/>
        <v>3.7060151826341529E-2</v>
      </c>
      <c r="J58" s="48">
        <f t="shared" ref="J58:J69" si="475">IFERROR(((F58-I58)/I58),0)</f>
        <v>-0.9851496093403761</v>
      </c>
      <c r="K58" s="48">
        <f t="shared" ref="K58:K69" si="476">EC58</f>
        <v>4.2520927375945455E-2</v>
      </c>
      <c r="L58" s="50"/>
      <c r="M58" s="53" t="str">
        <f>VLOOKUP($D58,'Metric Nature'!$C:$D,2,0)&amp;IF(($N58&lt;(HZ58)),"Below",IF(($N58&gt;(HY58)),"Above","Within"))</f>
        <v>NegativeWithin</v>
      </c>
      <c r="N58" s="48">
        <f t="shared" ref="N58:N69" si="477">HT58</f>
        <v>0</v>
      </c>
      <c r="O58" s="49">
        <f t="shared" ref="O58:O69" si="478">IC58</f>
        <v>0</v>
      </c>
      <c r="P58" s="55">
        <f t="shared" ref="P58:P69" si="479">IFERROR(((N58-O58)/O58),0)</f>
        <v>0</v>
      </c>
      <c r="Q58" s="49">
        <f t="shared" ref="Q58:Q69" si="480">ID58</f>
        <v>3.4327967723723887E-2</v>
      </c>
      <c r="R58" s="48">
        <f t="shared" ref="R58:R69" si="481">IFERROR(((N58-Q58)/Q58),0)</f>
        <v>-1</v>
      </c>
      <c r="S58" s="48">
        <f t="shared" ref="S58:S69" si="482">IB58</f>
        <v>4.9496863907750599E-2</v>
      </c>
      <c r="T58" s="50"/>
      <c r="U58" s="53" t="str">
        <f>VLOOKUP($D58,'Metric Nature'!$C:$D,2,0)&amp;IF(($V58&lt;(LY58)),"Below",IF(($V58&gt;(LX58)),"Above","Within"))</f>
        <v>NegativeWithin</v>
      </c>
      <c r="V58" s="48">
        <f t="shared" ref="V58:V69" si="483">LS58</f>
        <v>2.8612303290414878E-3</v>
      </c>
      <c r="W58" s="49">
        <f t="shared" si="466"/>
        <v>2.2465088038858532E-2</v>
      </c>
      <c r="X58" s="48">
        <f t="shared" ref="X58:X69" si="484">IFERROR(((V58-W58)/W58),0)</f>
        <v>-0.87263658508293707</v>
      </c>
      <c r="Y58" s="48">
        <f t="shared" ref="Y58:Y69" si="485">MC58</f>
        <v>4.9858101135190916E-2</v>
      </c>
      <c r="Z58" s="48">
        <f t="shared" ref="Z58:Z69" si="486">IFERROR(((V58-Y58)/Y58),0)</f>
        <v>-0.9426125290796129</v>
      </c>
      <c r="AA58" s="48">
        <f t="shared" ref="AA58:AA69" si="487">MA58</f>
        <v>6.0175660784265866E-2</v>
      </c>
      <c r="AB58" s="50"/>
      <c r="AC58" s="46" t="s">
        <v>449</v>
      </c>
      <c r="AD58" s="47"/>
      <c r="AE58" s="47"/>
      <c r="AI58" s="7" t="s">
        <v>450</v>
      </c>
      <c r="AJ58" s="12">
        <f>(VLOOKUP($EG58,Data!$B:$CP,Daily!EI$10,0)+VLOOKUP($IF58,Data!$B:$CP,Daily!IH$10,0))/AJ$56</f>
        <v>7.8895463510848124E-4</v>
      </c>
      <c r="AK58" s="12">
        <f>(VLOOKUP($EG58,Data!$B:$CP,Daily!EJ$10,0)+VLOOKUP($IF58,Data!$B:$CP,Daily!II$10,0))/AK$56</f>
        <v>7.0521861777150916E-4</v>
      </c>
      <c r="AL58" s="12">
        <f>(VLOOKUP($EG58,Data!$B:$CP,Daily!EK$10,0)+VLOOKUP($IF58,Data!$B:$CP,Daily!IJ$10,0))/AL$56</f>
        <v>1.0756543564001434E-3</v>
      </c>
      <c r="AM58" s="12">
        <f>(VLOOKUP($EG58,Data!$B:$CP,Daily!EL$10,0)+VLOOKUP($IF58,Data!$B:$CP,Daily!IK$10,0))/AM$56</f>
        <v>8.9806915132465196E-4</v>
      </c>
      <c r="AN58" s="12">
        <f>(VLOOKUP($EG58,Data!$B:$CP,Daily!EM$10,0)+VLOOKUP($IF58,Data!$B:$CP,Daily!IL$10,0))/AN$56</f>
        <v>0</v>
      </c>
      <c r="AO58" s="12">
        <f>(VLOOKUP($EG58,Data!$B:$CP,Daily!EN$10,0)+VLOOKUP($IF58,Data!$B:$CP,Daily!IM$10,0))/AO$56</f>
        <v>0</v>
      </c>
      <c r="AP58" s="12">
        <f>(VLOOKUP($EG58,Data!$B:$CP,Daily!EO$10,0)+VLOOKUP($IF58,Data!$B:$CP,Daily!IN$10,0))/AP$56</f>
        <v>9.4102885821831868E-4</v>
      </c>
      <c r="AQ58" s="12">
        <f>(VLOOKUP($EG58,Data!$B:$CP,Daily!EP$10,0)+VLOOKUP($IF58,Data!$B:$CP,Daily!IO$10,0))/AQ$56</f>
        <v>3.2819166393173612E-4</v>
      </c>
      <c r="AR58" s="12">
        <f>(VLOOKUP($EG58,Data!$B:$CP,Daily!EQ$10,0)+VLOOKUP($IF58,Data!$B:$CP,Daily!IP$10,0))/AR$56</f>
        <v>1.1115227862171174E-3</v>
      </c>
      <c r="AS58" s="12">
        <f>(VLOOKUP($EG58,Data!$B:$CP,Daily!ER$10,0)+VLOOKUP($IF58,Data!$B:$CP,Daily!IQ$10,0))/AS$56</f>
        <v>3.8476337052712584E-4</v>
      </c>
      <c r="AT58" s="12">
        <f>(VLOOKUP($EG58,Data!$B:$CP,Daily!ES$10,0)+VLOOKUP($IF58,Data!$B:$CP,Daily!IR$10,0))/AT$56</f>
        <v>0</v>
      </c>
      <c r="AU58" s="12">
        <f>(VLOOKUP($EG58,Data!$B:$CP,Daily!ET$10,0)+VLOOKUP($IF58,Data!$B:$CP,Daily!IS$10,0))/AU$56</f>
        <v>5.0377833753148613E-4</v>
      </c>
      <c r="AV58" s="12">
        <f>(VLOOKUP($EG58,Data!$B:$CP,Daily!EU$10,0)+VLOOKUP($IF58,Data!$B:$CP,Daily!IT$10,0))/AV$56</f>
        <v>1.4326647564469914E-3</v>
      </c>
      <c r="AW58" s="12">
        <f>(VLOOKUP($EG58,Data!$B:$CP,Daily!EV$10,0)+VLOOKUP($IF58,Data!$B:$CP,Daily!IU$10,0))/AW$56</f>
        <v>2.05761316872428E-3</v>
      </c>
      <c r="AX58" s="12">
        <f>(VLOOKUP($EG58,Data!$B:$CP,Daily!EW$10,0)+VLOOKUP($IF58,Data!$B:$CP,Daily!IV$10,0))/AX$56</f>
        <v>3.1847133757961785E-3</v>
      </c>
      <c r="AY58" s="12">
        <f>(VLOOKUP($EG58,Data!$B:$CP,Daily!EX$10,0)+VLOOKUP($IF58,Data!$B:$CP,Daily!IW$10,0))/AY$56</f>
        <v>5.1993067590987872E-3</v>
      </c>
      <c r="AZ58" s="12">
        <f>(VLOOKUP($EG58,Data!$B:$CP,Daily!EY$10,0)+VLOOKUP($IF58,Data!$B:$CP,Daily!IX$10,0))/AZ$56</f>
        <v>5.1347881899871627E-3</v>
      </c>
      <c r="BA58" s="12">
        <f>(VLOOKUP($EG58,Data!$B:$CP,Daily!EZ$10,0)+VLOOKUP($IF58,Data!$B:$CP,Daily!IY$10,0))/BA$56</f>
        <v>2.9515938606847697E-3</v>
      </c>
      <c r="BB58" s="12">
        <f>(VLOOKUP($EG58,Data!$B:$CP,Daily!FA$10,0)+VLOOKUP($IF58,Data!$B:$CP,Daily!IZ$10,0))/BB$56</f>
        <v>2.4925224327018943E-3</v>
      </c>
      <c r="BC58" s="12">
        <f>(VLOOKUP($EG58,Data!$B:$CP,Daily!FB$10,0)+VLOOKUP($IF58,Data!$B:$CP,Daily!JA$10,0))/BC$56</f>
        <v>2.025111381125962E-3</v>
      </c>
      <c r="BD58" s="12">
        <f>(VLOOKUP($EG58,Data!$B:$CP,Daily!FC$10,0)+VLOOKUP($IF58,Data!$B:$CP,Daily!JB$10,0))/BD$56</f>
        <v>3.2362459546925568E-3</v>
      </c>
      <c r="BE58" s="12">
        <f>(VLOOKUP($EG58,Data!$B:$CP,Daily!FD$10,0)+VLOOKUP($IF58,Data!$B:$CP,Daily!JC$10,0))/BE$56</f>
        <v>1.7961383026493039E-3</v>
      </c>
      <c r="BF58" s="12">
        <f>(VLOOKUP($EG58,Data!$B:$CP,Daily!FE$10,0)+VLOOKUP($IF58,Data!$B:$CP,Daily!JD$10,0))/BF$56</f>
        <v>1.1160714285714285E-3</v>
      </c>
      <c r="BG58" s="12">
        <f>(VLOOKUP($EG58,Data!$B:$CP,Daily!FF$10,0)+VLOOKUP($IF58,Data!$B:$CP,Daily!JE$10,0))/BG$56</f>
        <v>6.3135741844966677E-3</v>
      </c>
      <c r="BH58" s="12">
        <f>(VLOOKUP($EG58,Data!$B:$CP,Daily!FG$10,0)+VLOOKUP($IF58,Data!$B:$CP,Daily!JF$10,0))/BH$56</f>
        <v>9.6205237840726876E-3</v>
      </c>
      <c r="BI58" s="12">
        <f>(VLOOKUP($EG58,Data!$B:$CP,Daily!FH$10,0)+VLOOKUP($IF58,Data!$B:$CP,Daily!JG$10,0))/BI$56</f>
        <v>7.0224719101123594E-3</v>
      </c>
      <c r="BJ58" s="12">
        <f>(VLOOKUP($EG58,Data!$B:$CP,Daily!FI$10,0)+VLOOKUP($IF58,Data!$B:$CP,Daily!JH$10,0))/BJ$56</f>
        <v>5.6053811659192822E-3</v>
      </c>
      <c r="BK58" s="12">
        <f>(VLOOKUP($EG58,Data!$B:$CP,Daily!FJ$10,0)+VLOOKUP($IF58,Data!$B:$CP,Daily!JI$10,0))/BK$56</f>
        <v>3.5236081747709656E-3</v>
      </c>
      <c r="BL58" s="12">
        <f>(VLOOKUP($EG58,Data!$B:$CP,Daily!FK$10,0)+VLOOKUP($IF58,Data!$B:$CP,Daily!JJ$10,0))/BL$56</f>
        <v>0</v>
      </c>
      <c r="BM58" s="12">
        <f>(VLOOKUP($EG58,Data!$B:$CP,Daily!FL$10,0)+VLOOKUP($IF58,Data!$B:$CP,Daily!JK$10,0))/BM$56</f>
        <v>6.8189566996249571E-4</v>
      </c>
      <c r="BN58" s="12">
        <f>(VLOOKUP($EG58,Data!$B:$CP,Daily!FM$10,0)+VLOOKUP($IF58,Data!$B:$CP,Daily!JL$10,0))/BN$56</f>
        <v>3.4867503486750347E-4</v>
      </c>
      <c r="BO58" s="12">
        <f>(VLOOKUP($EG58,Data!$B:$CP,Daily!FN$10,0)+VLOOKUP($IF58,Data!$B:$CP,Daily!JM$10,0))/BO$56</f>
        <v>0</v>
      </c>
      <c r="BP58" s="12">
        <f>(VLOOKUP($EG58,Data!$B:$CP,Daily!FO$10,0)+VLOOKUP($IF58,Data!$B:$CP,Daily!JN$10,0))/BP$56</f>
        <v>0</v>
      </c>
      <c r="BQ58" s="12">
        <f>(VLOOKUP($EG58,Data!$B:$CP,Daily!FP$10,0)+VLOOKUP($IF58,Data!$B:$CP,Daily!JO$10,0))/BQ$56</f>
        <v>0</v>
      </c>
      <c r="BR58" s="12">
        <f>(VLOOKUP($EG58,Data!$B:$CP,Daily!FQ$10,0)+VLOOKUP($IF58,Data!$B:$CP,Daily!JP$10,0))/BR$56</f>
        <v>0</v>
      </c>
      <c r="BS58" s="12">
        <f>(VLOOKUP($EG58,Data!$B:$CP,Daily!FR$10,0)+VLOOKUP($IF58,Data!$B:$CP,Daily!JQ$10,0))/BS$56</f>
        <v>3.1036623215394165E-4</v>
      </c>
      <c r="BT58" s="12">
        <f>(VLOOKUP($EG58,Data!$B:$CP,Daily!FS$10,0)+VLOOKUP($IF58,Data!$B:$CP,Daily!JR$10,0))/BT$56</f>
        <v>6.4123116383456237E-4</v>
      </c>
      <c r="BU58" s="12">
        <f>(VLOOKUP($EG58,Data!$B:$CP,Daily!FT$10,0)+VLOOKUP($IF58,Data!$B:$CP,Daily!JS$10,0))/BU$56</f>
        <v>3.3590863285186428E-4</v>
      </c>
      <c r="BV58" s="12">
        <f>(VLOOKUP($EG58,Data!$B:$CP,Daily!FU$10,0)+VLOOKUP($IF58,Data!$B:$CP,Daily!JT$10,0))/BV$56</f>
        <v>0</v>
      </c>
      <c r="BW58" s="12">
        <f>(VLOOKUP($EG58,Data!$B:$CP,Daily!FV$10,0)+VLOOKUP($IF58,Data!$B:$CP,Daily!JU$10,0))/BW$56</f>
        <v>8.6956521739130438E-4</v>
      </c>
      <c r="BX58" s="12">
        <f>(VLOOKUP($EG58,Data!$B:$CP,Daily!FW$10,0)+VLOOKUP($IF58,Data!$B:$CP,Daily!JV$10,0))/BX$56</f>
        <v>7.3882526782415958E-4</v>
      </c>
      <c r="BY58" s="12">
        <f>(VLOOKUP($EG58,Data!$B:$CP,Daily!FX$10,0)+VLOOKUP($IF58,Data!$B:$CP,Daily!JW$10,0))/BY$56</f>
        <v>7.1174377224199293E-4</v>
      </c>
      <c r="BZ58" s="12">
        <f>(VLOOKUP($EG58,Data!$B:$CP,Daily!FY$10,0)+VLOOKUP($IF58,Data!$B:$CP,Daily!JX$10,0))/BZ$56</f>
        <v>0</v>
      </c>
      <c r="CA58" s="12">
        <f>(VLOOKUP($EG58,Data!$B:$CP,Daily!FZ$10,0)+VLOOKUP($IF58,Data!$B:$CP,Daily!JY$10,0))/CA$56</f>
        <v>0</v>
      </c>
      <c r="CB58" s="12">
        <f>(VLOOKUP($EG58,Data!$B:$CP,Daily!GA$10,0)+VLOOKUP($IF58,Data!$B:$CP,Daily!JZ$10,0))/CB$56</f>
        <v>3.8299502106472615E-4</v>
      </c>
      <c r="CC58" s="12">
        <f>(VLOOKUP($EG58,Data!$B:$CP,Daily!GB$10,0)+VLOOKUP($IF58,Data!$B:$CP,Daily!KA$10,0))/CC$56</f>
        <v>5.963029218843172E-4</v>
      </c>
      <c r="CD58" s="12">
        <f>(VLOOKUP($EG58,Data!$B:$CP,Daily!GC$10,0)+VLOOKUP($IF58,Data!$B:$CP,Daily!KB$10,0))/CD$56</f>
        <v>8.1933633756657109E-4</v>
      </c>
      <c r="CE58" s="12">
        <f>(VLOOKUP($EG58,Data!$B:$CP,Daily!GD$10,0)+VLOOKUP($IF58,Data!$B:$CP,Daily!KC$10,0))/CE$56</f>
        <v>3.3411293017039759E-4</v>
      </c>
      <c r="CF58" s="12">
        <f>(VLOOKUP($EG58,Data!$B:$CP,Daily!GE$10,0)+VLOOKUP($IF58,Data!$B:$CP,Daily!KD$10,0))/CF$56</f>
        <v>6.7911714770797966E-4</v>
      </c>
      <c r="CG58" s="12">
        <f>(VLOOKUP($EG58,Data!$B:$CP,Daily!GF$10,0)+VLOOKUP($IF58,Data!$B:$CP,Daily!KE$10,0))/CG$56</f>
        <v>1.088929219600726E-3</v>
      </c>
      <c r="CH58" s="12">
        <f>(VLOOKUP($EG58,Data!$B:$CP,Daily!GG$10,0)+VLOOKUP($IF58,Data!$B:$CP,Daily!KF$10,0))/CH$56</f>
        <v>3.3944331296673454E-4</v>
      </c>
      <c r="CI58" s="12">
        <f>(VLOOKUP($EG58,Data!$B:$CP,Daily!GH$10,0)+VLOOKUP($IF58,Data!$B:$CP,Daily!KG$10,0))/CI$56</f>
        <v>3.5714285714285714E-4</v>
      </c>
      <c r="CJ58" s="12">
        <f>(VLOOKUP($EG58,Data!$B:$CP,Daily!GI$10,0)+VLOOKUP($IF58,Data!$B:$CP,Daily!KH$10,0))/CJ$56</f>
        <v>4.7732696897374703E-4</v>
      </c>
      <c r="CK58" s="12">
        <f>(VLOOKUP($EG58,Data!$B:$CP,Daily!GJ$10,0)+VLOOKUP($IF58,Data!$B:$CP,Daily!KI$10,0))/CK$56</f>
        <v>4.3103448275862068E-4</v>
      </c>
      <c r="CL58" s="12">
        <f>(VLOOKUP($EG58,Data!$B:$CP,Daily!GK$10,0)+VLOOKUP($IF58,Data!$B:$CP,Daily!KJ$10,0))/CL$56</f>
        <v>0</v>
      </c>
      <c r="CM58" s="12">
        <f>(VLOOKUP($EG58,Data!$B:$CP,Daily!GL$10,0)+VLOOKUP($IF58,Data!$B:$CP,Daily!KK$10,0))/CM$56</f>
        <v>3.6062026685899749E-4</v>
      </c>
      <c r="CN58" s="12">
        <f>(VLOOKUP($EG58,Data!$B:$CP,Daily!GM$10,0)+VLOOKUP($IF58,Data!$B:$CP,Daily!KL$10,0))/CN$56</f>
        <v>0</v>
      </c>
      <c r="CO58" s="12">
        <f>(VLOOKUP($EG58,Data!$B:$CP,Daily!GN$10,0)+VLOOKUP($IF58,Data!$B:$CP,Daily!KM$10,0))/CO$56</f>
        <v>7.1149057274991104E-4</v>
      </c>
      <c r="CP58" s="12">
        <f>(VLOOKUP($EG58,Data!$B:$CP,Daily!GO$10,0)+VLOOKUP($IF58,Data!$B:$CP,Daily!KN$10,0))/CP$56</f>
        <v>0</v>
      </c>
      <c r="CQ58" s="12">
        <f>(VLOOKUP($EG58,Data!$B:$CP,Daily!GP$10,0)+VLOOKUP($IF58,Data!$B:$CP,Daily!KO$10,0))/CQ$56</f>
        <v>4.906771344455348E-4</v>
      </c>
      <c r="CR58" s="12">
        <f>(VLOOKUP($EG58,Data!$B:$CP,Daily!GQ$10,0)+VLOOKUP($IF58,Data!$B:$CP,Daily!KP$10,0))/CR$56</f>
        <v>9.2936802973977691E-4</v>
      </c>
      <c r="CS58" s="12">
        <f>(VLOOKUP($EG58,Data!$B:$CP,Daily!GR$10,0)+VLOOKUP($IF58,Data!$B:$CP,Daily!KQ$10,0))/CS$56</f>
        <v>7.8064012490241998E-4</v>
      </c>
      <c r="CT58" s="12">
        <f>(VLOOKUP($EG58,Data!$B:$CP,Daily!GS$10,0)+VLOOKUP($IF58,Data!$B:$CP,Daily!KR$10,0))/CT$56</f>
        <v>7.4046649389115145E-4</v>
      </c>
      <c r="CU58" s="12">
        <f>(VLOOKUP($EG58,Data!$B:$CP,Daily!GT$10,0)+VLOOKUP($IF58,Data!$B:$CP,Daily!KS$10,0))/CU$56</f>
        <v>3.7893141341417203E-4</v>
      </c>
      <c r="CV58" s="12">
        <f>(VLOOKUP($EG58,Data!$B:$CP,Daily!GU$10,0)+VLOOKUP($IF58,Data!$B:$CP,Daily!KT$10,0))/CV$56</f>
        <v>3.2446463335496429E-4</v>
      </c>
      <c r="CW58" s="12">
        <f>(VLOOKUP($EG58,Data!$B:$CP,Daily!GV$10,0)+VLOOKUP($IF58,Data!$B:$CP,Daily!KU$10,0))/CW$56</f>
        <v>0</v>
      </c>
      <c r="CX58" s="12">
        <f>(VLOOKUP($EG58,Data!$B:$CP,Daily!GW$10,0)+VLOOKUP($IF58,Data!$B:$CP,Daily!KV$10,0))/CX$56</f>
        <v>4.3956043956043956E-4</v>
      </c>
      <c r="CY58" s="12">
        <f>(VLOOKUP($EG58,Data!$B:$CP,Daily!GX$10,0)+VLOOKUP($IF58,Data!$B:$CP,Daily!KW$10,0))/CY$56</f>
        <v>0</v>
      </c>
      <c r="CZ58" s="12">
        <f>(VLOOKUP($EG58,Data!$B:$CP,Daily!GY$10,0)+VLOOKUP($IF58,Data!$B:$CP,Daily!KX$10,0))/CZ$56</f>
        <v>3.4482758620689653E-4</v>
      </c>
      <c r="DA58" s="12">
        <f>(VLOOKUP($EG58,Data!$B:$CP,Daily!GZ$10,0)+VLOOKUP($IF58,Data!$B:$CP,Daily!KY$10,0))/DA$56</f>
        <v>6.9954529555788739E-4</v>
      </c>
      <c r="DB58" s="12">
        <f>(VLOOKUP($EG58,Data!$B:$CP,Daily!HA$10,0)+VLOOKUP($IF58,Data!$B:$CP,Daily!KZ$10,0))/DB$56</f>
        <v>3.5423308537017357E-4</v>
      </c>
      <c r="DC58" s="12">
        <f>(VLOOKUP($EG58,Data!$B:$CP,Daily!HB$10,0)+VLOOKUP($IF58,Data!$B:$CP,Daily!LA$10,0))/DC$56</f>
        <v>0.15667030170846966</v>
      </c>
      <c r="DD58" s="12">
        <f>(VLOOKUP($EG58,Data!$B:$CP,Daily!HC$10,0)+VLOOKUP($IF58,Data!$B:$CP,Daily!LB$10,0))/DD$56</f>
        <v>0.16268103738632536</v>
      </c>
      <c r="DE58" s="12">
        <f>(VLOOKUP($EG58,Data!$B:$CP,Daily!HD$10,0)+VLOOKUP($IF58,Data!$B:$CP,Daily!LC$10,0))/DE$56</f>
        <v>0.16745506149479658</v>
      </c>
      <c r="DF58" s="12">
        <f>(VLOOKUP($EG58,Data!$B:$CP,Daily!HE$10,0)+VLOOKUP($IF58,Data!$B:$CP,Daily!LD$10,0))/DF$56</f>
        <v>0.17135050741608118</v>
      </c>
      <c r="DG58" s="12">
        <f>(VLOOKUP($EG58,Data!$B:$CP,Daily!HF$10,0)+VLOOKUP($IF58,Data!$B:$CP,Daily!LE$10,0))/DG$56</f>
        <v>0.16622251832111926</v>
      </c>
      <c r="DH58" s="12">
        <f>(VLOOKUP($EG58,Data!$B:$CP,Daily!HG$10,0)+VLOOKUP($IF58,Data!$B:$CP,Daily!LF$10,0))/DH$56</f>
        <v>0.14841688654353563</v>
      </c>
      <c r="DI58" s="12">
        <f>(VLOOKUP($EG58,Data!$B:$CP,Daily!HH$10,0)+VLOOKUP($IF58,Data!$B:$CP,Daily!LG$10,0))/DI$56</f>
        <v>0.14622178606476938</v>
      </c>
      <c r="DJ58" s="12">
        <f>(VLOOKUP($EG58,Data!$B:$CP,Daily!HI$10,0)+VLOOKUP($IF58,Data!$B:$CP,Daily!LH$10,0))/DJ$56</f>
        <v>1.3455328310010765E-3</v>
      </c>
      <c r="DK58" s="12">
        <f>(VLOOKUP($EG58,Data!$B:$CP,Daily!HJ$10,0)+VLOOKUP($IF58,Data!$B:$CP,Daily!LI$10,0))/DK$56</f>
        <v>1.6199953714417959E-3</v>
      </c>
      <c r="DL58" s="12">
        <f>(VLOOKUP($EG58,Data!$B:$CP,Daily!HK$10,0)+VLOOKUP($IF58,Data!$B:$CP,Daily!LJ$10,0))/DL$56</f>
        <v>6.2622309197651665E-3</v>
      </c>
      <c r="DM58" s="12">
        <f>(VLOOKUP($EG58,Data!$B:$CP,Daily!HL$10,0)+VLOOKUP($IF58,Data!$B:$CP,Daily!LK$10,0))/DM$56</f>
        <v>3.7326094333220224E-3</v>
      </c>
      <c r="DN58" s="12">
        <f>(VLOOKUP($EG58,Data!$B:$CP,Daily!HM$10,0)+VLOOKUP($IF58,Data!$B:$CP,Daily!LL$10,0))/DN$56</f>
        <v>5.8906030855539974E-3</v>
      </c>
      <c r="DO58" s="12">
        <f>(VLOOKUP($EG58,Data!$B:$CP,Daily!HN$10,0)+VLOOKUP($IF58,Data!$B:$CP,Daily!LM$10,0))/DO$56</f>
        <v>4.935563476830271E-3</v>
      </c>
      <c r="DP58" s="12">
        <f>(VLOOKUP($EG58,Data!$B:$CP,Daily!HO$10,0)+VLOOKUP($IF58,Data!$B:$CP,Daily!LN$10,0))/DP$56</f>
        <v>3.7068719703450244E-3</v>
      </c>
      <c r="DQ58" s="12">
        <f>(VLOOKUP($EG58,Data!$B:$CP,Daily!HP$10,0)+VLOOKUP($IF58,Data!$B:$CP,Daily!LO$10,0))/DQ$56</f>
        <v>6.4805583250249254E-3</v>
      </c>
      <c r="DR58" s="12">
        <f>(VLOOKUP($EG58,Data!$B:$CP,Daily!HQ$10,0)+VLOOKUP($IF58,Data!$B:$CP,Daily!LP$10,0))/DR$56</f>
        <v>6.2621464046642194E-3</v>
      </c>
      <c r="DS58" s="12">
        <f>(VLOOKUP($EG58,Data!$B:$CP,Daily!HR$10,0)+VLOOKUP($IF58,Data!$B:$CP,Daily!LQ$10,0))/DS$56</f>
        <v>1.0901162790697674E-3</v>
      </c>
      <c r="DT58" s="12">
        <f>(VLOOKUP($EG58,Data!$B:$CP,Daily!HS$10,0)+VLOOKUP($IF58,Data!$B:$CP,Daily!LR$10,0))/DT$56</f>
        <v>3.0450669914738123E-4</v>
      </c>
      <c r="DU58" s="12">
        <f>(VLOOKUP($EG58,Data!$B:$CP,Daily!HT$10,0)+VLOOKUP($IF58,Data!$B:$CP,Daily!LS$10,0))/DU$56</f>
        <v>5.5035773252614197E-4</v>
      </c>
      <c r="DV58" s="14"/>
      <c r="DW58" s="12">
        <f t="shared" si="453"/>
        <v>3.3944331296673454E-4</v>
      </c>
      <c r="DX58" s="12">
        <f t="shared" si="454"/>
        <v>3.1847133757961785E-3</v>
      </c>
      <c r="DY58" s="12">
        <f t="shared" ref="DY58:DY69" si="488">DX58-DW58</f>
        <v>2.8452700628294439E-3</v>
      </c>
      <c r="DZ58" s="12">
        <f t="shared" ref="DZ58:DZ69" si="489">DX58+(0.75*DY58)</f>
        <v>5.3186659229182611E-3</v>
      </c>
      <c r="EA58" s="12">
        <f t="shared" ref="EA58:EA69" si="490">DW58-(0.75*DY58)</f>
        <v>-1.7945092341553484E-3</v>
      </c>
      <c r="EB58" s="14"/>
      <c r="EC58" s="12">
        <f t="shared" ref="EC58:EC69" si="491">_xlfn.STDEV.P(AJ58:DU58)</f>
        <v>4.2520927375945455E-2</v>
      </c>
      <c r="ED58" s="12">
        <f t="shared" ref="ED58:ED69" si="492">SUMPRODUCT(DN58:DT58,DN$56:DT$56)/SUM(DN$56:DT$56)</f>
        <v>4.3704228679423574E-3</v>
      </c>
      <c r="EE58" s="12">
        <f t="shared" ref="EE58:EE69" si="493">SUMPRODUCT(CR58:DT58,CR$56:DT$56)/SUM(CR$56:DT$56)</f>
        <v>3.7060151826341529E-2</v>
      </c>
      <c r="EF58" s="1"/>
      <c r="EG58" s="7" t="s">
        <v>451</v>
      </c>
      <c r="EH58" s="7" t="s">
        <v>46</v>
      </c>
      <c r="EI58" s="12">
        <f>VLOOKUP($EG58,Data!$B:$CP,Daily!EI$10,0)/EI$56</f>
        <v>0</v>
      </c>
      <c r="EJ58" s="12">
        <f>VLOOKUP($EG58,Data!$B:$CP,Daily!EJ$10,0)/EJ$56</f>
        <v>0</v>
      </c>
      <c r="EK58" s="12">
        <f>VLOOKUP($EG58,Data!$B:$CP,Daily!EK$10,0)/EK$56</f>
        <v>0</v>
      </c>
      <c r="EL58" s="12">
        <f>VLOOKUP($EG58,Data!$B:$CP,Daily!EL$10,0)/EL$56</f>
        <v>0</v>
      </c>
      <c r="EM58" s="12">
        <f>VLOOKUP($EG58,Data!$B:$CP,Daily!EM$10,0)/EM$56</f>
        <v>0</v>
      </c>
      <c r="EN58" s="12">
        <f>VLOOKUP($EG58,Data!$B:$CP,Daily!EN$10,0)/EN$56</f>
        <v>0</v>
      </c>
      <c r="EO58" s="12">
        <f>VLOOKUP($EG58,Data!$B:$CP,Daily!EO$10,0)/EO$56</f>
        <v>0</v>
      </c>
      <c r="EP58" s="12">
        <f>VLOOKUP($EG58,Data!$B:$CP,Daily!EP$10,0)/EP$56</f>
        <v>0</v>
      </c>
      <c r="EQ58" s="12">
        <f>VLOOKUP($EG58,Data!$B:$CP,Daily!EQ$10,0)/EQ$56</f>
        <v>0</v>
      </c>
      <c r="ER58" s="12">
        <f>VLOOKUP($EG58,Data!$B:$CP,Daily!ER$10,0)/ER$56</f>
        <v>0</v>
      </c>
      <c r="ES58" s="12">
        <f>VLOOKUP($EG58,Data!$B:$CP,Daily!ES$10,0)/ES$56</f>
        <v>0</v>
      </c>
      <c r="ET58" s="12">
        <f>VLOOKUP($EG58,Data!$B:$CP,Daily!ET$10,0)/ET$56</f>
        <v>0</v>
      </c>
      <c r="EU58" s="12">
        <f>VLOOKUP($EG58,Data!$B:$CP,Daily!EU$10,0)/EU$56</f>
        <v>0</v>
      </c>
      <c r="EV58" s="12">
        <f>VLOOKUP($EG58,Data!$B:$CP,Daily!EV$10,0)/EV$56</f>
        <v>0</v>
      </c>
      <c r="EW58" s="12">
        <f>VLOOKUP($EG58,Data!$B:$CP,Daily!EW$10,0)/EW$56</f>
        <v>0</v>
      </c>
      <c r="EX58" s="12">
        <f>VLOOKUP($EG58,Data!$B:$CP,Daily!EX$10,0)/EX$56</f>
        <v>0</v>
      </c>
      <c r="EY58" s="12">
        <f>VLOOKUP($EG58,Data!$B:$CP,Daily!EY$10,0)/EY$56</f>
        <v>0</v>
      </c>
      <c r="EZ58" s="12">
        <f>VLOOKUP($EG58,Data!$B:$CP,Daily!EZ$10,0)/EZ$56</f>
        <v>0</v>
      </c>
      <c r="FA58" s="12">
        <f>VLOOKUP($EG58,Data!$B:$CP,Daily!FA$10,0)/FA$56</f>
        <v>0</v>
      </c>
      <c r="FB58" s="12">
        <f>VLOOKUP($EG58,Data!$B:$CP,Daily!FB$10,0)/FB$56</f>
        <v>0</v>
      </c>
      <c r="FC58" s="12">
        <f>VLOOKUP($EG58,Data!$B:$CP,Daily!FC$10,0)/FC$56</f>
        <v>0</v>
      </c>
      <c r="FD58" s="12">
        <f>VLOOKUP($EG58,Data!$B:$CP,Daily!FD$10,0)/FD$56</f>
        <v>0</v>
      </c>
      <c r="FE58" s="12">
        <f>VLOOKUP($EG58,Data!$B:$CP,Daily!FE$10,0)/FE$56</f>
        <v>0</v>
      </c>
      <c r="FF58" s="12">
        <f>VLOOKUP($EG58,Data!$B:$CP,Daily!FF$10,0)/FF$56</f>
        <v>0</v>
      </c>
      <c r="FG58" s="12">
        <f>VLOOKUP($EG58,Data!$B:$CP,Daily!FG$10,0)/FG$56</f>
        <v>0</v>
      </c>
      <c r="FH58" s="12">
        <f>VLOOKUP($EG58,Data!$B:$CP,Daily!FH$10,0)/FH$56</f>
        <v>0</v>
      </c>
      <c r="FI58" s="12">
        <f>VLOOKUP($EG58,Data!$B:$CP,Daily!FI$10,0)/FI$56</f>
        <v>0</v>
      </c>
      <c r="FJ58" s="12">
        <f>VLOOKUP($EG58,Data!$B:$CP,Daily!FJ$10,0)/FJ$56</f>
        <v>0</v>
      </c>
      <c r="FK58" s="12">
        <f>VLOOKUP($EG58,Data!$B:$CP,Daily!FK$10,0)/FK$56</f>
        <v>0</v>
      </c>
      <c r="FL58" s="12">
        <f>VLOOKUP($EG58,Data!$B:$CP,Daily!FL$10,0)/FL$56</f>
        <v>0</v>
      </c>
      <c r="FM58" s="12">
        <f>VLOOKUP($EG58,Data!$B:$CP,Daily!FM$10,0)/FM$56</f>
        <v>0</v>
      </c>
      <c r="FN58" s="12">
        <f>VLOOKUP($EG58,Data!$B:$CP,Daily!FN$10,0)/FN$56</f>
        <v>0</v>
      </c>
      <c r="FO58" s="12">
        <f>VLOOKUP($EG58,Data!$B:$CP,Daily!FO$10,0)/FO$56</f>
        <v>0</v>
      </c>
      <c r="FP58" s="12">
        <f>VLOOKUP($EG58,Data!$B:$CP,Daily!FP$10,0)/FP$56</f>
        <v>0</v>
      </c>
      <c r="FQ58" s="12">
        <f>VLOOKUP($EG58,Data!$B:$CP,Daily!FQ$10,0)/FQ$56</f>
        <v>0</v>
      </c>
      <c r="FR58" s="12">
        <f>VLOOKUP($EG58,Data!$B:$CP,Daily!FR$10,0)/FR$56</f>
        <v>0</v>
      </c>
      <c r="FS58" s="12">
        <f>VLOOKUP($EG58,Data!$B:$CP,Daily!FS$10,0)/FS$56</f>
        <v>0</v>
      </c>
      <c r="FT58" s="12">
        <f>VLOOKUP($EG58,Data!$B:$CP,Daily!FT$10,0)/FT$56</f>
        <v>0</v>
      </c>
      <c r="FU58" s="12">
        <f>VLOOKUP($EG58,Data!$B:$CP,Daily!FU$10,0)/FU$56</f>
        <v>0</v>
      </c>
      <c r="FV58" s="12">
        <f>VLOOKUP($EG58,Data!$B:$CP,Daily!FV$10,0)/FV$56</f>
        <v>0</v>
      </c>
      <c r="FW58" s="12">
        <f>VLOOKUP($EG58,Data!$B:$CP,Daily!FW$10,0)/FW$56</f>
        <v>0</v>
      </c>
      <c r="FX58" s="12">
        <f>VLOOKUP($EG58,Data!$B:$CP,Daily!FX$10,0)/FX$56</f>
        <v>0</v>
      </c>
      <c r="FY58" s="12">
        <f>VLOOKUP($EG58,Data!$B:$CP,Daily!FY$10,0)/FY$56</f>
        <v>0</v>
      </c>
      <c r="FZ58" s="12">
        <f>VLOOKUP($EG58,Data!$B:$CP,Daily!FZ$10,0)/FZ$56</f>
        <v>0</v>
      </c>
      <c r="GA58" s="12">
        <f>VLOOKUP($EG58,Data!$B:$CP,Daily!GA$10,0)/GA$56</f>
        <v>0</v>
      </c>
      <c r="GB58" s="12">
        <f>VLOOKUP($EG58,Data!$B:$CP,Daily!GB$10,0)/GB$56</f>
        <v>0</v>
      </c>
      <c r="GC58" s="12">
        <f>VLOOKUP($EG58,Data!$B:$CP,Daily!GC$10,0)/GC$56</f>
        <v>4.8216007714561236E-4</v>
      </c>
      <c r="GD58" s="12">
        <f>VLOOKUP($EG58,Data!$B:$CP,Daily!GD$10,0)/GD$56</f>
        <v>0</v>
      </c>
      <c r="GE58" s="12">
        <f>VLOOKUP($EG58,Data!$B:$CP,Daily!GE$10,0)/GE$56</f>
        <v>0</v>
      </c>
      <c r="GF58" s="12">
        <f>VLOOKUP($EG58,Data!$B:$CP,Daily!GF$10,0)/GF$56</f>
        <v>0</v>
      </c>
      <c r="GG58" s="12">
        <f>VLOOKUP($EG58,Data!$B:$CP,Daily!GG$10,0)/GG$56</f>
        <v>0</v>
      </c>
      <c r="GH58" s="12">
        <f>VLOOKUP($EG58,Data!$B:$CP,Daily!GH$10,0)/GH$56</f>
        <v>0</v>
      </c>
      <c r="GI58" s="12">
        <f>VLOOKUP($EG58,Data!$B:$CP,Daily!GI$10,0)/GI$56</f>
        <v>0</v>
      </c>
      <c r="GJ58" s="12">
        <f>VLOOKUP($EG58,Data!$B:$CP,Daily!GJ$10,0)/GJ$56</f>
        <v>0</v>
      </c>
      <c r="GK58" s="12">
        <f>VLOOKUP($EG58,Data!$B:$CP,Daily!GK$10,0)/GK$56</f>
        <v>0</v>
      </c>
      <c r="GL58" s="12">
        <f>VLOOKUP($EG58,Data!$B:$CP,Daily!GL$10,0)/GL$56</f>
        <v>0</v>
      </c>
      <c r="GM58" s="12">
        <f>VLOOKUP($EG58,Data!$B:$CP,Daily!GM$10,0)/GM$56</f>
        <v>0</v>
      </c>
      <c r="GN58" s="12">
        <f>VLOOKUP($EG58,Data!$B:$CP,Daily!GN$10,0)/GN$56</f>
        <v>0</v>
      </c>
      <c r="GO58" s="12">
        <f>VLOOKUP($EG58,Data!$B:$CP,Daily!GO$10,0)/GO$56</f>
        <v>0</v>
      </c>
      <c r="GP58" s="12">
        <f>VLOOKUP($EG58,Data!$B:$CP,Daily!GP$10,0)/GP$56</f>
        <v>0</v>
      </c>
      <c r="GQ58" s="12">
        <f>VLOOKUP($EG58,Data!$B:$CP,Daily!GQ$10,0)/GQ$56</f>
        <v>0</v>
      </c>
      <c r="GR58" s="12">
        <f>VLOOKUP($EG58,Data!$B:$CP,Daily!GR$10,0)/GR$56</f>
        <v>0</v>
      </c>
      <c r="GS58" s="12">
        <f>VLOOKUP($EG58,Data!$B:$CP,Daily!GS$10,0)/GS$56</f>
        <v>0</v>
      </c>
      <c r="GT58" s="12">
        <f>VLOOKUP($EG58,Data!$B:$CP,Daily!GT$10,0)/GT$56</f>
        <v>4.4923629829290209E-4</v>
      </c>
      <c r="GU58" s="12">
        <f>VLOOKUP($EG58,Data!$B:$CP,Daily!GU$10,0)/GU$56</f>
        <v>0</v>
      </c>
      <c r="GV58" s="12">
        <f>VLOOKUP($EG58,Data!$B:$CP,Daily!GV$10,0)/GV$56</f>
        <v>0</v>
      </c>
      <c r="GW58" s="12">
        <f>VLOOKUP($EG58,Data!$B:$CP,Daily!GW$10,0)/GW$56</f>
        <v>0</v>
      </c>
      <c r="GX58" s="12">
        <f>VLOOKUP($EG58,Data!$B:$CP,Daily!GX$10,0)/GX$56</f>
        <v>0</v>
      </c>
      <c r="GY58" s="12">
        <f>VLOOKUP($EG58,Data!$B:$CP,Daily!GY$10,0)/GY$56</f>
        <v>4.2122999157540015E-4</v>
      </c>
      <c r="GZ58" s="12">
        <f>VLOOKUP($EG58,Data!$B:$CP,Daily!GZ$10,0)/GZ$56</f>
        <v>0</v>
      </c>
      <c r="HA58" s="12">
        <f>VLOOKUP($EG58,Data!$B:$CP,Daily!HA$10,0)/HA$56</f>
        <v>0</v>
      </c>
      <c r="HB58" s="12">
        <f>VLOOKUP($EG58,Data!$B:$CP,Daily!HB$10,0)/HB$56</f>
        <v>0.14684413911550021</v>
      </c>
      <c r="HC58" s="12">
        <f>VLOOKUP($EG58,Data!$B:$CP,Daily!HC$10,0)/HC$56</f>
        <v>0.1575</v>
      </c>
      <c r="HD58" s="12">
        <f>VLOOKUP($EG58,Data!$B:$CP,Daily!HD$10,0)/HD$56</f>
        <v>0.15957446808510639</v>
      </c>
      <c r="HE58" s="12">
        <f>VLOOKUP($EG58,Data!$B:$CP,Daily!HE$10,0)/HE$56</f>
        <v>0.16658778987221959</v>
      </c>
      <c r="HF58" s="12">
        <f>VLOOKUP($EG58,Data!$B:$CP,Daily!HF$10,0)/HF$56</f>
        <v>0.1598872331856625</v>
      </c>
      <c r="HG58" s="12">
        <f>VLOOKUP($EG58,Data!$B:$CP,Daily!HG$10,0)/HG$56</f>
        <v>0.14005492349941154</v>
      </c>
      <c r="HH58" s="12">
        <f>VLOOKUP($EG58,Data!$B:$CP,Daily!HH$10,0)/HH$56</f>
        <v>0.14720812182741116</v>
      </c>
      <c r="HI58" s="12">
        <f>VLOOKUP($EG58,Data!$B:$CP,Daily!HI$10,0)/HI$56</f>
        <v>9.8231827111984276E-4</v>
      </c>
      <c r="HJ58" s="12">
        <f>VLOOKUP($EG58,Data!$B:$CP,Daily!HJ$10,0)/HJ$56</f>
        <v>0</v>
      </c>
      <c r="HK58" s="12">
        <f>VLOOKUP($EG58,Data!$B:$CP,Daily!HK$10,0)/HK$56</f>
        <v>0</v>
      </c>
      <c r="HL58" s="12">
        <f>VLOOKUP($EG58,Data!$B:$CP,Daily!HL$10,0)/HL$56</f>
        <v>0</v>
      </c>
      <c r="HM58" s="12">
        <f>VLOOKUP($EG58,Data!$B:$CP,Daily!HM$10,0)/HM$56</f>
        <v>0</v>
      </c>
      <c r="HN58" s="12">
        <f>VLOOKUP($EG58,Data!$B:$CP,Daily!HN$10,0)/HN$56</f>
        <v>0</v>
      </c>
      <c r="HO58" s="12">
        <f>VLOOKUP($EG58,Data!$B:$CP,Daily!HO$10,0)/HO$56</f>
        <v>0</v>
      </c>
      <c r="HP58" s="12">
        <f>VLOOKUP($EG58,Data!$B:$CP,Daily!HP$10,0)/HP$56</f>
        <v>0</v>
      </c>
      <c r="HQ58" s="12">
        <f>VLOOKUP($EG58,Data!$B:$CP,Daily!HQ$10,0)/HQ$56</f>
        <v>0</v>
      </c>
      <c r="HR58" s="12">
        <f>VLOOKUP($EG58,Data!$B:$CP,Daily!HR$10,0)/HR$56</f>
        <v>0</v>
      </c>
      <c r="HS58" s="12">
        <f>VLOOKUP($EG58,Data!$B:$CP,Daily!HS$10,0)/HS$56</f>
        <v>0</v>
      </c>
      <c r="HT58" s="12">
        <f>VLOOKUP($EG58,Data!$B:$CP,Daily!HT$10,0)/HT$56</f>
        <v>0</v>
      </c>
      <c r="HU58" s="13"/>
      <c r="HV58" s="40">
        <f t="shared" si="456"/>
        <v>0</v>
      </c>
      <c r="HW58" s="40">
        <f t="shared" si="457"/>
        <v>0</v>
      </c>
      <c r="HX58" s="40">
        <f t="shared" ref="HX58:HX69" si="494">HW58-HV58</f>
        <v>0</v>
      </c>
      <c r="HY58" s="40">
        <f t="shared" ref="HY58:HY69" si="495">HW58+(0.75*HX58)</f>
        <v>0</v>
      </c>
      <c r="HZ58" s="40">
        <f t="shared" ref="HZ58:HZ69" si="496">HV58-(0.75*HX58)</f>
        <v>0</v>
      </c>
      <c r="IA58" s="43"/>
      <c r="IB58" s="12">
        <f t="shared" ref="IB58:IB69" si="497">_xlfn.STDEV.P(FM58:HT58)</f>
        <v>4.9496863907750599E-2</v>
      </c>
      <c r="IC58" s="12">
        <f t="shared" ref="IC58:IC69" si="498">SUMPRODUCT(HM58:HS58,HM$56:HS$56)/SUM(HM$56:HS$56)</f>
        <v>0</v>
      </c>
      <c r="ID58" s="12">
        <f t="shared" ref="ID58:ID69" si="499">SUMPRODUCT(GQ58:HS58,GQ$56:HS$56)/SUM(GQ$56:HS$56)</f>
        <v>3.4327967723723887E-2</v>
      </c>
      <c r="IE58" s="1"/>
      <c r="IF58" s="7" t="s">
        <v>452</v>
      </c>
      <c r="IG58" s="7" t="s">
        <v>46</v>
      </c>
      <c r="IH58" s="12">
        <f>VLOOKUP($IF58,Data!$B:$CP,Daily!IH$10,0)/IH$56</f>
        <v>4.7732696897374704E-3</v>
      </c>
      <c r="II58" s="12">
        <f>VLOOKUP($IF58,Data!$B:$CP,Daily!II$10,0)/II$56</f>
        <v>3.7105751391465678E-3</v>
      </c>
      <c r="IJ58" s="12">
        <f>VLOOKUP($IF58,Data!$B:$CP,Daily!IJ$10,0)/IJ$56</f>
        <v>5.7142857142857143E-3</v>
      </c>
      <c r="IK58" s="12">
        <f>VLOOKUP($IF58,Data!$B:$CP,Daily!IK$10,0)/IK$56</f>
        <v>5.434782608695652E-3</v>
      </c>
      <c r="IL58" s="12">
        <f>VLOOKUP($IF58,Data!$B:$CP,Daily!IL$10,0)/IL$56</f>
        <v>0</v>
      </c>
      <c r="IM58" s="12">
        <f>VLOOKUP($IF58,Data!$B:$CP,Daily!IM$10,0)/IM$56</f>
        <v>0</v>
      </c>
      <c r="IN58" s="12">
        <f>VLOOKUP($IF58,Data!$B:$CP,Daily!IN$10,0)/IN$56</f>
        <v>4.6874999999999998E-3</v>
      </c>
      <c r="IO58" s="12">
        <f>VLOOKUP($IF58,Data!$B:$CP,Daily!IO$10,0)/IO$56</f>
        <v>1.8315018315018315E-3</v>
      </c>
      <c r="IP58" s="12">
        <f>VLOOKUP($IF58,Data!$B:$CP,Daily!IP$10,0)/IP$56</f>
        <v>5.5762081784386614E-3</v>
      </c>
      <c r="IQ58" s="12">
        <f>VLOOKUP($IF58,Data!$B:$CP,Daily!IQ$10,0)/IQ$56</f>
        <v>2.0746887966804979E-3</v>
      </c>
      <c r="IR58" s="12">
        <f>VLOOKUP($IF58,Data!$B:$CP,Daily!IR$10,0)/IR$56</f>
        <v>0</v>
      </c>
      <c r="IS58" s="12">
        <f>VLOOKUP($IF58,Data!$B:$CP,Daily!IS$10,0)/IS$56</f>
        <v>3.0303030303030303E-3</v>
      </c>
      <c r="IT58" s="12">
        <f>VLOOKUP($IF58,Data!$B:$CP,Daily!IT$10,0)/IT$56</f>
        <v>7.7519379844961239E-3</v>
      </c>
      <c r="IU58" s="12">
        <f>VLOOKUP($IF58,Data!$B:$CP,Daily!IU$10,0)/IU$56</f>
        <v>1.1210762331838564E-2</v>
      </c>
      <c r="IV58" s="12">
        <f>VLOOKUP($IF58,Data!$B:$CP,Daily!IV$10,0)/IV$56</f>
        <v>1.7676767676767676E-2</v>
      </c>
      <c r="IW58" s="12">
        <f>VLOOKUP($IF58,Data!$B:$CP,Daily!IW$10,0)/IW$56</f>
        <v>3.0769230769230771E-2</v>
      </c>
      <c r="IX58" s="12">
        <f>VLOOKUP($IF58,Data!$B:$CP,Daily!IX$10,0)/IX$56</f>
        <v>3.0456852791878174E-2</v>
      </c>
      <c r="IY58" s="12">
        <f>VLOOKUP($IF58,Data!$B:$CP,Daily!IY$10,0)/IY$56</f>
        <v>1.5772870662460567E-2</v>
      </c>
      <c r="IZ58" s="12">
        <f>VLOOKUP($IF58,Data!$B:$CP,Daily!IZ$10,0)/IZ$56</f>
        <v>1.5479876160990712E-2</v>
      </c>
      <c r="JA58" s="12">
        <f>VLOOKUP($IF58,Data!$B:$CP,Daily!JA$10,0)/JA$56</f>
        <v>1.1261261261261261E-2</v>
      </c>
      <c r="JB58" s="12">
        <f>VLOOKUP($IF58,Data!$B:$CP,Daily!JB$10,0)/JB$56</f>
        <v>1.7241379310344827E-2</v>
      </c>
      <c r="JC58" s="12">
        <f>VLOOKUP($IF58,Data!$B:$CP,Daily!JC$10,0)/JC$56</f>
        <v>1.11731843575419E-2</v>
      </c>
      <c r="JD58" s="12">
        <f>VLOOKUP($IF58,Data!$B:$CP,Daily!JD$10,0)/JD$56</f>
        <v>6.8337129840546698E-3</v>
      </c>
      <c r="JE58" s="12">
        <f>VLOOKUP($IF58,Data!$B:$CP,Daily!JE$10,0)/JE$56</f>
        <v>3.3210332103321034E-2</v>
      </c>
      <c r="JF58" s="12">
        <f>VLOOKUP($IF58,Data!$B:$CP,Daily!JF$10,0)/JF$56</f>
        <v>5.6426332288401257E-2</v>
      </c>
      <c r="JG58" s="12">
        <f>VLOOKUP($IF58,Data!$B:$CP,Daily!JG$10,0)/JG$56</f>
        <v>5.3571428571428568E-2</v>
      </c>
      <c r="JH58" s="12">
        <f>VLOOKUP($IF58,Data!$B:$CP,Daily!JH$10,0)/JH$56</f>
        <v>3.34075723830735E-2</v>
      </c>
      <c r="JI58" s="12">
        <f>VLOOKUP($IF58,Data!$B:$CP,Daily!JI$10,0)/JI$56</f>
        <v>2.159827213822894E-2</v>
      </c>
      <c r="JJ58" s="12">
        <f>VLOOKUP($IF58,Data!$B:$CP,Daily!JJ$10,0)/JJ$56</f>
        <v>0</v>
      </c>
      <c r="JK58" s="12">
        <f>VLOOKUP($IF58,Data!$B:$CP,Daily!JK$10,0)/JK$56</f>
        <v>4.4843049327354259E-3</v>
      </c>
      <c r="JL58" s="12">
        <f>VLOOKUP($IF58,Data!$B:$CP,Daily!JL$10,0)/JL$56</f>
        <v>2.242152466367713E-3</v>
      </c>
      <c r="JM58" s="12">
        <f>VLOOKUP($IF58,Data!$B:$CP,Daily!JM$10,0)/JM$56</f>
        <v>0</v>
      </c>
      <c r="JN58" s="12">
        <f>VLOOKUP($IF58,Data!$B:$CP,Daily!JN$10,0)/JN$56</f>
        <v>0</v>
      </c>
      <c r="JO58" s="12">
        <f>VLOOKUP($IF58,Data!$B:$CP,Daily!JO$10,0)/JO$56</f>
        <v>0</v>
      </c>
      <c r="JP58" s="12">
        <f>VLOOKUP($IF58,Data!$B:$CP,Daily!JP$10,0)/JP$56</f>
        <v>0</v>
      </c>
      <c r="JQ58" s="12">
        <f>VLOOKUP($IF58,Data!$B:$CP,Daily!JQ$10,0)/JQ$56</f>
        <v>1.869158878504673E-3</v>
      </c>
      <c r="JR58" s="12">
        <f>VLOOKUP($IF58,Data!$B:$CP,Daily!JR$10,0)/JR$56</f>
        <v>4.0322580645161289E-3</v>
      </c>
      <c r="JS58" s="12">
        <f>VLOOKUP($IF58,Data!$B:$CP,Daily!JS$10,0)/JS$56</f>
        <v>1.9569471624266144E-3</v>
      </c>
      <c r="JT58" s="12">
        <f>VLOOKUP($IF58,Data!$B:$CP,Daily!JT$10,0)/JT$56</f>
        <v>0</v>
      </c>
      <c r="JU58" s="12">
        <f>VLOOKUP($IF58,Data!$B:$CP,Daily!JU$10,0)/JU$56</f>
        <v>5.2910052910052907E-3</v>
      </c>
      <c r="JV58" s="12">
        <f>VLOOKUP($IF58,Data!$B:$CP,Daily!JV$10,0)/JV$56</f>
        <v>4.5146726862302479E-3</v>
      </c>
      <c r="JW58" s="12">
        <f>VLOOKUP($IF58,Data!$B:$CP,Daily!JW$10,0)/JW$56</f>
        <v>4.4150110375275938E-3</v>
      </c>
      <c r="JX58" s="12">
        <f>VLOOKUP($IF58,Data!$B:$CP,Daily!JX$10,0)/JX$56</f>
        <v>0</v>
      </c>
      <c r="JY58" s="12">
        <f>VLOOKUP($IF58,Data!$B:$CP,Daily!JY$10,0)/JY$56</f>
        <v>0</v>
      </c>
      <c r="JZ58" s="12">
        <f>VLOOKUP($IF58,Data!$B:$CP,Daily!JZ$10,0)/JZ$56</f>
        <v>2.257336343115124E-3</v>
      </c>
      <c r="KA58" s="12">
        <f>VLOOKUP($IF58,Data!$B:$CP,Daily!KA$10,0)/KA$56</f>
        <v>4.2553191489361703E-3</v>
      </c>
      <c r="KB58" s="12">
        <f>VLOOKUP($IF58,Data!$B:$CP,Daily!KB$10,0)/KB$56</f>
        <v>2.7247956403269754E-3</v>
      </c>
      <c r="KC58" s="12">
        <f>VLOOKUP($IF58,Data!$B:$CP,Daily!KC$10,0)/KC$56</f>
        <v>2.0920502092050207E-3</v>
      </c>
      <c r="KD58" s="12">
        <f>VLOOKUP($IF58,Data!$B:$CP,Daily!KD$10,0)/KD$56</f>
        <v>4.6189376443418013E-3</v>
      </c>
      <c r="KE58" s="12">
        <f>VLOOKUP($IF58,Data!$B:$CP,Daily!KE$10,0)/KE$56</f>
        <v>7.3349633251833741E-3</v>
      </c>
      <c r="KF58" s="12">
        <f>VLOOKUP($IF58,Data!$B:$CP,Daily!KF$10,0)/KF$56</f>
        <v>2.1598272138228943E-3</v>
      </c>
      <c r="KG58" s="12">
        <f>VLOOKUP($IF58,Data!$B:$CP,Daily!KG$10,0)/KG$56</f>
        <v>2.0325203252032522E-3</v>
      </c>
      <c r="KH58" s="12">
        <f>VLOOKUP($IF58,Data!$B:$CP,Daily!KH$10,0)/KH$56</f>
        <v>2.8901734104046241E-3</v>
      </c>
      <c r="KI58" s="12">
        <f>VLOOKUP($IF58,Data!$B:$CP,Daily!KI$10,0)/KI$56</f>
        <v>2.9498525073746312E-3</v>
      </c>
      <c r="KJ58" s="12">
        <f>VLOOKUP($IF58,Data!$B:$CP,Daily!KJ$10,0)/KJ$56</f>
        <v>0</v>
      </c>
      <c r="KK58" s="12">
        <f>VLOOKUP($IF58,Data!$B:$CP,Daily!KK$10,0)/KK$56</f>
        <v>2.3364485981308409E-3</v>
      </c>
      <c r="KL58" s="12">
        <f>VLOOKUP($IF58,Data!$B:$CP,Daily!KL$10,0)/KL$56</f>
        <v>0</v>
      </c>
      <c r="KM58" s="12">
        <f>VLOOKUP($IF58,Data!$B:$CP,Daily!KM$10,0)/KM$56</f>
        <v>4.0241448692152921E-3</v>
      </c>
      <c r="KN58" s="12">
        <f>VLOOKUP($IF58,Data!$B:$CP,Daily!KN$10,0)/KN$56</f>
        <v>0</v>
      </c>
      <c r="KO58" s="12">
        <f>VLOOKUP($IF58,Data!$B:$CP,Daily!KO$10,0)/KO$56</f>
        <v>3.3444816053511705E-3</v>
      </c>
      <c r="KP58" s="12">
        <f>VLOOKUP($IF58,Data!$B:$CP,Daily!KP$10,0)/KP$56</f>
        <v>6.7340067340067337E-3</v>
      </c>
      <c r="KQ58" s="12">
        <f>VLOOKUP($IF58,Data!$B:$CP,Daily!KQ$10,0)/KQ$56</f>
        <v>4.7393364928909956E-3</v>
      </c>
      <c r="KR58" s="12">
        <f>VLOOKUP($IF58,Data!$B:$CP,Daily!KR$10,0)/KR$56</f>
        <v>4.2372881355932203E-3</v>
      </c>
      <c r="KS58" s="12">
        <f>VLOOKUP($IF58,Data!$B:$CP,Daily!KS$10,0)/KS$56</f>
        <v>0</v>
      </c>
      <c r="KT58" s="12">
        <f>VLOOKUP($IF58,Data!$B:$CP,Daily!KT$10,0)/KT$56</f>
        <v>2.0964360587002098E-3</v>
      </c>
      <c r="KU58" s="12">
        <f>VLOOKUP($IF58,Data!$B:$CP,Daily!KU$10,0)/KU$56</f>
        <v>0</v>
      </c>
      <c r="KV58" s="12">
        <f>VLOOKUP($IF58,Data!$B:$CP,Daily!KV$10,0)/KV$56</f>
        <v>2.8089887640449437E-3</v>
      </c>
      <c r="KW58" s="12">
        <f>VLOOKUP($IF58,Data!$B:$CP,Daily!KW$10,0)/KW$56</f>
        <v>0</v>
      </c>
      <c r="KX58" s="12">
        <f>VLOOKUP($IF58,Data!$B:$CP,Daily!KX$10,0)/KX$56</f>
        <v>0</v>
      </c>
      <c r="KY58" s="12">
        <f>VLOOKUP($IF58,Data!$B:$CP,Daily!KY$10,0)/KY$56</f>
        <v>3.9447731755424065E-3</v>
      </c>
      <c r="KZ58" s="12">
        <f>VLOOKUP($IF58,Data!$B:$CP,Daily!KZ$10,0)/KZ$56</f>
        <v>2.2727272727272726E-3</v>
      </c>
      <c r="LA58" s="12">
        <f>VLOOKUP($IF58,Data!$B:$CP,Daily!LA$10,0)/LA$56</f>
        <v>0.2109004739336493</v>
      </c>
      <c r="LB58" s="12">
        <f>VLOOKUP($IF58,Data!$B:$CP,Daily!LB$10,0)/LB$56</f>
        <v>0.18453427065026362</v>
      </c>
      <c r="LC58" s="12">
        <f>VLOOKUP($IF58,Data!$B:$CP,Daily!LC$10,0)/LC$56</f>
        <v>0.21036585365853658</v>
      </c>
      <c r="LD58" s="12">
        <f>VLOOKUP($IF58,Data!$B:$CP,Daily!LD$10,0)/LD$56</f>
        <v>0.19376391982182628</v>
      </c>
      <c r="LE58" s="12">
        <f>VLOOKUP($IF58,Data!$B:$CP,Daily!LE$10,0)/LE$56</f>
        <v>0.19653179190751446</v>
      </c>
      <c r="LF58" s="12">
        <f>VLOOKUP($IF58,Data!$B:$CP,Daily!LF$10,0)/LF$56</f>
        <v>0.19254658385093168</v>
      </c>
      <c r="LG58" s="12">
        <f>VLOOKUP($IF58,Data!$B:$CP,Daily!LG$10,0)/LG$56</f>
        <v>0.14112903225806453</v>
      </c>
      <c r="LH58" s="12">
        <f>VLOOKUP($IF58,Data!$B:$CP,Daily!LH$10,0)/LH$56</f>
        <v>3.0211480362537764E-3</v>
      </c>
      <c r="LI58" s="12">
        <f>VLOOKUP($IF58,Data!$B:$CP,Daily!LI$10,0)/LI$56</f>
        <v>8.0924855491329474E-3</v>
      </c>
      <c r="LJ58" s="12">
        <f>VLOOKUP($IF58,Data!$B:$CP,Daily!LJ$10,0)/LJ$56</f>
        <v>3.6613272311212815E-2</v>
      </c>
      <c r="LK58" s="12">
        <f>VLOOKUP($IF58,Data!$B:$CP,Daily!LK$10,0)/LK$56</f>
        <v>2.0793950850661626E-2</v>
      </c>
      <c r="LL58" s="12">
        <f>VLOOKUP($IF58,Data!$B:$CP,Daily!LL$10,0)/LL$56</f>
        <v>2.9453015427769985E-2</v>
      </c>
      <c r="LM58" s="12">
        <f>VLOOKUP($IF58,Data!$B:$CP,Daily!LM$10,0)/LM$56</f>
        <v>2.7522935779816515E-2</v>
      </c>
      <c r="LN58" s="12">
        <f>VLOOKUP($IF58,Data!$B:$CP,Daily!LN$10,0)/LN$56</f>
        <v>2.0280811232449299E-2</v>
      </c>
      <c r="LO58" s="12">
        <f>VLOOKUP($IF58,Data!$B:$CP,Daily!LO$10,0)/LO$56</f>
        <v>3.4482758620689655E-2</v>
      </c>
      <c r="LP58" s="12">
        <f>VLOOKUP($IF58,Data!$B:$CP,Daily!LP$10,0)/LP$56</f>
        <v>2.6777469990766391E-2</v>
      </c>
      <c r="LQ58" s="12">
        <f>VLOOKUP($IF58,Data!$B:$CP,Daily!LQ$10,0)/LQ$56</f>
        <v>5.6925996204933585E-3</v>
      </c>
      <c r="LR58" s="12">
        <f>VLOOKUP($IF58,Data!$B:$CP,Daily!LR$10,0)/LR$56</f>
        <v>1.7574692442882249E-3</v>
      </c>
      <c r="LS58" s="12">
        <f>VLOOKUP($IF58,Data!$B:$CP,Daily!LS$10,0)/LS$56</f>
        <v>2.8612303290414878E-3</v>
      </c>
      <c r="LU58" s="40">
        <f t="shared" si="460"/>
        <v>2.0325203252032522E-3</v>
      </c>
      <c r="LV58" s="40">
        <f t="shared" si="461"/>
        <v>1.7241379310344827E-2</v>
      </c>
      <c r="LW58" s="40">
        <f t="shared" ref="LW58:LW69" si="500">LV58-LU58</f>
        <v>1.5208858985141575E-2</v>
      </c>
      <c r="LX58" s="40">
        <f t="shared" ref="LX58:LX69" si="501">LV58+(0.75*LW58)</f>
        <v>2.8648023549201009E-2</v>
      </c>
      <c r="LY58" s="40">
        <f t="shared" ref="LY58:LY69" si="502">LU58-(0.75*LW58)</f>
        <v>-9.3741239136529292E-3</v>
      </c>
      <c r="LZ58" s="43"/>
      <c r="MA58" s="12">
        <f t="shared" ref="MA58:MA69" si="503">_xlfn.STDEV.P(JL58:LS58)</f>
        <v>6.0175660784265866E-2</v>
      </c>
      <c r="MB58" s="12">
        <f t="shared" ref="MB58:MB69" si="504">SUMPRODUCT(LL58:LR58,LL$56:LR$56)/SUM(LL$56:LR$56)</f>
        <v>2.2465088038858532E-2</v>
      </c>
      <c r="MC58" s="12">
        <f t="shared" ref="MC58:MC69" si="505">SUMPRODUCT(KP58:LR58,KP$56:LR$56)/SUM(KP$56:LR$56)</f>
        <v>4.9858101135190916E-2</v>
      </c>
      <c r="MD58" s="1"/>
    </row>
    <row r="59" spans="4:342" x14ac:dyDescent="0.35">
      <c r="D59" s="114" t="s">
        <v>453</v>
      </c>
      <c r="E59" s="53" t="str">
        <f>VLOOKUP($D59,'Metric Nature'!$C:$D,2,0)&amp;IF(($F59&lt;(EA59)),"Below",IF(($F59&gt;(DZ59)),"Above","Within"))</f>
        <v>NegativeWithin</v>
      </c>
      <c r="F59" s="48">
        <f t="shared" si="473"/>
        <v>7.3197578425976892E-2</v>
      </c>
      <c r="G59" s="77">
        <f t="shared" si="438"/>
        <v>9.949602330892196E-2</v>
      </c>
      <c r="H59" s="48">
        <f t="shared" si="474"/>
        <v>-0.26431654259479181</v>
      </c>
      <c r="I59" s="74">
        <f t="shared" si="463"/>
        <v>7.5901823504714791E-2</v>
      </c>
      <c r="J59" s="48">
        <f t="shared" si="475"/>
        <v>-3.5628196449982781E-2</v>
      </c>
      <c r="K59" s="48">
        <f t="shared" si="476"/>
        <v>3.3210405757884538E-2</v>
      </c>
      <c r="L59" s="50"/>
      <c r="M59" s="53" t="str">
        <f>VLOOKUP($D59,'Metric Nature'!$C:$D,2,0)&amp;IF(($N59&lt;(HZ59)),"Below",IF(($N59&gt;(HY59)),"Above","Within"))</f>
        <v>NegativeWithin</v>
      </c>
      <c r="N59" s="48">
        <f t="shared" si="477"/>
        <v>7.7342419080068142E-2</v>
      </c>
      <c r="O59" s="49">
        <f t="shared" si="478"/>
        <v>0.10294764628244611</v>
      </c>
      <c r="P59" s="55">
        <f t="shared" si="479"/>
        <v>-0.24872086081626121</v>
      </c>
      <c r="Q59" s="49">
        <f t="shared" si="480"/>
        <v>7.6077826583864611E-2</v>
      </c>
      <c r="R59" s="48">
        <f t="shared" si="481"/>
        <v>1.6622353095346439E-2</v>
      </c>
      <c r="S59" s="48">
        <f t="shared" si="482"/>
        <v>2.7965667796172981E-2</v>
      </c>
      <c r="T59" s="50"/>
      <c r="U59" s="53" t="str">
        <f>VLOOKUP($D59,'Metric Nature'!$C:$D,2,0)&amp;IF(($V59&lt;(LY59)),"Below",IF(($V59&gt;(LX59)),"Above","Within"))</f>
        <v>NegativeBelow</v>
      </c>
      <c r="V59" s="48">
        <f t="shared" si="483"/>
        <v>5.5793991416309016E-2</v>
      </c>
      <c r="W59" s="49">
        <f t="shared" si="466"/>
        <v>8.5205424003238217E-2</v>
      </c>
      <c r="X59" s="48">
        <f t="shared" si="484"/>
        <v>-0.34518263280764172</v>
      </c>
      <c r="Y59" s="48">
        <f t="shared" si="485"/>
        <v>7.507739938080496E-2</v>
      </c>
      <c r="Z59" s="48">
        <f t="shared" si="486"/>
        <v>-0.25684704216627585</v>
      </c>
      <c r="AA59" s="48">
        <f t="shared" si="487"/>
        <v>3.3597151300588032E-2</v>
      </c>
      <c r="AB59" s="50"/>
      <c r="AC59" s="46" t="s">
        <v>454</v>
      </c>
      <c r="AD59" s="47"/>
      <c r="AE59" s="47"/>
      <c r="AI59" s="7" t="s">
        <v>455</v>
      </c>
      <c r="AJ59" s="12">
        <f>(VLOOKUP($EG59,Data!$B:$CP,Daily!EI$10,0)+VLOOKUP($IF59,Data!$B:$CP,Daily!IH$10,0))/AJ$56</f>
        <v>0.14832347140039448</v>
      </c>
      <c r="AK59" s="12">
        <f>(VLOOKUP($EG59,Data!$B:$CP,Daily!EJ$10,0)+VLOOKUP($IF59,Data!$B:$CP,Daily!II$10,0))/AK$56</f>
        <v>0.16325811001410437</v>
      </c>
      <c r="AL59" s="12">
        <f>(VLOOKUP($EG59,Data!$B:$CP,Daily!EK$10,0)+VLOOKUP($IF59,Data!$B:$CP,Daily!IJ$10,0))/AL$56</f>
        <v>0.11832197920401577</v>
      </c>
      <c r="AM59" s="12">
        <f>(VLOOKUP($EG59,Data!$B:$CP,Daily!EL$10,0)+VLOOKUP($IF59,Data!$B:$CP,Daily!IK$10,0))/AM$56</f>
        <v>0.14009878760664571</v>
      </c>
      <c r="AN59" s="12">
        <f>(VLOOKUP($EG59,Data!$B:$CP,Daily!EM$10,0)+VLOOKUP($IF59,Data!$B:$CP,Daily!IL$10,0))/AN$56</f>
        <v>0.11844484629294756</v>
      </c>
      <c r="AO59" s="12">
        <f>(VLOOKUP($EG59,Data!$B:$CP,Daily!EN$10,0)+VLOOKUP($IF59,Data!$B:$CP,Daily!IM$10,0))/AO$56</f>
        <v>0.12026359143327842</v>
      </c>
      <c r="AP59" s="12">
        <f>(VLOOKUP($EG59,Data!$B:$CP,Daily!EO$10,0)+VLOOKUP($IF59,Data!$B:$CP,Daily!IN$10,0))/AP$56</f>
        <v>0.10319949811794228</v>
      </c>
      <c r="AQ59" s="12">
        <f>(VLOOKUP($EG59,Data!$B:$CP,Daily!EP$10,0)+VLOOKUP($IF59,Data!$B:$CP,Daily!IO$10,0))/AQ$56</f>
        <v>9.2550049228749584E-2</v>
      </c>
      <c r="AR59" s="12">
        <f>(VLOOKUP($EG59,Data!$B:$CP,Daily!EQ$10,0)+VLOOKUP($IF59,Data!$B:$CP,Daily!IP$10,0))/AR$56</f>
        <v>7.7806595035198226E-2</v>
      </c>
      <c r="AS59" s="12">
        <f>(VLOOKUP($EG59,Data!$B:$CP,Daily!ER$10,0)+VLOOKUP($IF59,Data!$B:$CP,Daily!IQ$10,0))/AS$56</f>
        <v>0.10080800307810696</v>
      </c>
      <c r="AT59" s="12">
        <f>(VLOOKUP($EG59,Data!$B:$CP,Daily!ES$10,0)+VLOOKUP($IF59,Data!$B:$CP,Daily!IR$10,0))/AT$56</f>
        <v>0.10936591041303083</v>
      </c>
      <c r="AU59" s="12">
        <f>(VLOOKUP($EG59,Data!$B:$CP,Daily!ET$10,0)+VLOOKUP($IF59,Data!$B:$CP,Daily!IS$10,0))/AU$56</f>
        <v>9.219143576826197E-2</v>
      </c>
      <c r="AV59" s="12">
        <f>(VLOOKUP($EG59,Data!$B:$CP,Daily!EU$10,0)+VLOOKUP($IF59,Data!$B:$CP,Daily!IT$10,0))/AV$56</f>
        <v>0.25978987583572111</v>
      </c>
      <c r="AW59" s="12">
        <f>(VLOOKUP($EG59,Data!$B:$CP,Daily!EV$10,0)+VLOOKUP($IF59,Data!$B:$CP,Daily!IU$10,0))/AW$56</f>
        <v>0.11275720164609053</v>
      </c>
      <c r="AX59" s="12">
        <f>(VLOOKUP($EG59,Data!$B:$CP,Daily!EW$10,0)+VLOOKUP($IF59,Data!$B:$CP,Daily!IV$10,0))/AX$56</f>
        <v>0.1078252957233849</v>
      </c>
      <c r="AY59" s="12">
        <f>(VLOOKUP($EG59,Data!$B:$CP,Daily!EX$10,0)+VLOOKUP($IF59,Data!$B:$CP,Daily!IW$10,0))/AY$56</f>
        <v>8.1889081455805895E-2</v>
      </c>
      <c r="AZ59" s="12">
        <f>(VLOOKUP($EG59,Data!$B:$CP,Daily!EY$10,0)+VLOOKUP($IF59,Data!$B:$CP,Daily!IX$10,0))/AZ$56</f>
        <v>0.10997004706889174</v>
      </c>
      <c r="BA59" s="12">
        <f>(VLOOKUP($EG59,Data!$B:$CP,Daily!EZ$10,0)+VLOOKUP($IF59,Data!$B:$CP,Daily!IY$10,0))/BA$56</f>
        <v>8.9138134592680052E-2</v>
      </c>
      <c r="BB59" s="12">
        <f>(VLOOKUP($EG59,Data!$B:$CP,Daily!FA$10,0)+VLOOKUP($IF59,Data!$B:$CP,Daily!IZ$10,0))/BB$56</f>
        <v>9.8205383848454633E-2</v>
      </c>
      <c r="BC59" s="12">
        <f>(VLOOKUP($EG59,Data!$B:$CP,Daily!FB$10,0)+VLOOKUP($IF59,Data!$B:$CP,Daily!JA$10,0))/BC$56</f>
        <v>8.910490076954232E-2</v>
      </c>
      <c r="BD59" s="12">
        <f>(VLOOKUP($EG59,Data!$B:$CP,Daily!FC$10,0)+VLOOKUP($IF59,Data!$B:$CP,Daily!JB$10,0))/BD$56</f>
        <v>7.0388349514563103E-2</v>
      </c>
      <c r="BE59" s="12">
        <f>(VLOOKUP($EG59,Data!$B:$CP,Daily!FD$10,0)+VLOOKUP($IF59,Data!$B:$CP,Daily!JC$10,0))/BE$56</f>
        <v>8.3969465648854963E-2</v>
      </c>
      <c r="BF59" s="12">
        <f>(VLOOKUP($EG59,Data!$B:$CP,Daily!FE$10,0)+VLOOKUP($IF59,Data!$B:$CP,Daily!JD$10,0))/BF$56</f>
        <v>8.4077380952380959E-2</v>
      </c>
      <c r="BG59" s="12">
        <f>(VLOOKUP($EG59,Data!$B:$CP,Daily!FF$10,0)+VLOOKUP($IF59,Data!$B:$CP,Daily!JE$10,0))/BG$56</f>
        <v>8.9442300947036132E-2</v>
      </c>
      <c r="BH59" s="12">
        <f>(VLOOKUP($EG59,Data!$B:$CP,Daily!FG$10,0)+VLOOKUP($IF59,Data!$B:$CP,Daily!JF$10,0))/BH$56</f>
        <v>8.2843399251737032E-2</v>
      </c>
      <c r="BI59" s="12">
        <f>(VLOOKUP($EG59,Data!$B:$CP,Daily!FH$10,0)+VLOOKUP($IF59,Data!$B:$CP,Daily!JG$10,0))/BI$56</f>
        <v>7.6779026217228458E-2</v>
      </c>
      <c r="BJ59" s="12">
        <f>(VLOOKUP($EG59,Data!$B:$CP,Daily!FI$10,0)+VLOOKUP($IF59,Data!$B:$CP,Daily!JH$10,0))/BJ$56</f>
        <v>7.2496263079222717E-2</v>
      </c>
      <c r="BK59" s="12">
        <f>(VLOOKUP($EG59,Data!$B:$CP,Daily!FJ$10,0)+VLOOKUP($IF59,Data!$B:$CP,Daily!JI$10,0))/BK$56</f>
        <v>6.765327695560254E-2</v>
      </c>
      <c r="BL59" s="12">
        <f>(VLOOKUP($EG59,Data!$B:$CP,Daily!FK$10,0)+VLOOKUP($IF59,Data!$B:$CP,Daily!JJ$10,0))/BL$56</f>
        <v>7.6435643564356434E-2</v>
      </c>
      <c r="BM59" s="12">
        <f>(VLOOKUP($EG59,Data!$B:$CP,Daily!FL$10,0)+VLOOKUP($IF59,Data!$B:$CP,Daily!JK$10,0))/BM$56</f>
        <v>8.2850323900443237E-2</v>
      </c>
      <c r="BN59" s="12">
        <f>(VLOOKUP($EG59,Data!$B:$CP,Daily!FM$10,0)+VLOOKUP($IF59,Data!$B:$CP,Daily!JL$10,0))/BN$56</f>
        <v>9.4490934449093442E-2</v>
      </c>
      <c r="BO59" s="12">
        <f>(VLOOKUP($EG59,Data!$B:$CP,Daily!FN$10,0)+VLOOKUP($IF59,Data!$B:$CP,Daily!JM$10,0))/BO$56</f>
        <v>9.1994032819492796E-2</v>
      </c>
      <c r="BP59" s="12">
        <f>(VLOOKUP($EG59,Data!$B:$CP,Daily!FO$10,0)+VLOOKUP($IF59,Data!$B:$CP,Daily!JN$10,0))/BP$56</f>
        <v>9.8353909465020581E-2</v>
      </c>
      <c r="BQ59" s="12">
        <f>(VLOOKUP($EG59,Data!$B:$CP,Daily!FP$10,0)+VLOOKUP($IF59,Data!$B:$CP,Daily!JO$10,0))/BQ$56</f>
        <v>8.6373557842220144E-2</v>
      </c>
      <c r="BR59" s="12">
        <f>(VLOOKUP($EG59,Data!$B:$CP,Daily!FQ$10,0)+VLOOKUP($IF59,Data!$B:$CP,Daily!JP$10,0))/BR$56</f>
        <v>8.7619617224880389E-2</v>
      </c>
      <c r="BS59" s="12">
        <f>(VLOOKUP($EG59,Data!$B:$CP,Daily!FR$10,0)+VLOOKUP($IF59,Data!$B:$CP,Daily!JQ$10,0))/BS$56</f>
        <v>8.9075108628181257E-2</v>
      </c>
      <c r="BT59" s="12">
        <f>(VLOOKUP($EG59,Data!$B:$CP,Daily!FS$10,0)+VLOOKUP($IF59,Data!$B:$CP,Daily!JR$10,0))/BT$56</f>
        <v>8.8169285027252325E-2</v>
      </c>
      <c r="BU59" s="12">
        <f>(VLOOKUP($EG59,Data!$B:$CP,Daily!FT$10,0)+VLOOKUP($IF59,Data!$B:$CP,Daily!JS$10,0))/BU$56</f>
        <v>9.606986899563319E-2</v>
      </c>
      <c r="BV59" s="12">
        <f>(VLOOKUP($EG59,Data!$B:$CP,Daily!FU$10,0)+VLOOKUP($IF59,Data!$B:$CP,Daily!JT$10,0))/BV$56</f>
        <v>9.5876288659793821E-2</v>
      </c>
      <c r="BW59" s="12">
        <f>(VLOOKUP($EG59,Data!$B:$CP,Daily!FV$10,0)+VLOOKUP($IF59,Data!$B:$CP,Daily!JU$10,0))/BW$56</f>
        <v>7.6956521739130437E-2</v>
      </c>
      <c r="BX59" s="12">
        <f>(VLOOKUP($EG59,Data!$B:$CP,Daily!FW$10,0)+VLOOKUP($IF59,Data!$B:$CP,Daily!JV$10,0))/BX$56</f>
        <v>9.4200221647580351E-2</v>
      </c>
      <c r="BY59" s="12">
        <f>(VLOOKUP($EG59,Data!$B:$CP,Daily!FX$10,0)+VLOOKUP($IF59,Data!$B:$CP,Daily!JW$10,0))/BY$56</f>
        <v>7.4733096085409248E-2</v>
      </c>
      <c r="BZ59" s="12">
        <f>(VLOOKUP($EG59,Data!$B:$CP,Daily!FY$10,0)+VLOOKUP($IF59,Data!$B:$CP,Daily!JX$10,0))/BZ$56</f>
        <v>8.0754716981132069E-2</v>
      </c>
      <c r="CA59" s="12">
        <f>(VLOOKUP($EG59,Data!$B:$CP,Daily!FZ$10,0)+VLOOKUP($IF59,Data!$B:$CP,Daily!JY$10,0))/CA$56</f>
        <v>9.5098756400877837E-2</v>
      </c>
      <c r="CB59" s="12">
        <f>(VLOOKUP($EG59,Data!$B:$CP,Daily!GA$10,0)+VLOOKUP($IF59,Data!$B:$CP,Daily!JZ$10,0))/CB$56</f>
        <v>0.10187667560321716</v>
      </c>
      <c r="CC59" s="12">
        <f>(VLOOKUP($EG59,Data!$B:$CP,Daily!GB$10,0)+VLOOKUP($IF59,Data!$B:$CP,Daily!KA$10,0))/CC$56</f>
        <v>7.573047107930829E-2</v>
      </c>
      <c r="CD59" s="12">
        <f>(VLOOKUP($EG59,Data!$B:$CP,Daily!GC$10,0)+VLOOKUP($IF59,Data!$B:$CP,Daily!KB$10,0))/CD$56</f>
        <v>8.3572306431790255E-2</v>
      </c>
      <c r="CE59" s="12">
        <f>(VLOOKUP($EG59,Data!$B:$CP,Daily!GD$10,0)+VLOOKUP($IF59,Data!$B:$CP,Daily!KC$10,0))/CE$56</f>
        <v>8.5198797193451387E-2</v>
      </c>
      <c r="CF59" s="12">
        <f>(VLOOKUP($EG59,Data!$B:$CP,Daily!GE$10,0)+VLOOKUP($IF59,Data!$B:$CP,Daily!KD$10,0))/CF$56</f>
        <v>7.843803056027164E-2</v>
      </c>
      <c r="CG59" s="12">
        <f>(VLOOKUP($EG59,Data!$B:$CP,Daily!GF$10,0)+VLOOKUP($IF59,Data!$B:$CP,Daily!KE$10,0))/CG$56</f>
        <v>7.6950998185117969E-2</v>
      </c>
      <c r="CH59" s="12">
        <f>(VLOOKUP($EG59,Data!$B:$CP,Daily!GG$10,0)+VLOOKUP($IF59,Data!$B:$CP,Daily!KF$10,0))/CH$56</f>
        <v>8.3503054989816694E-2</v>
      </c>
      <c r="CI59" s="12">
        <f>(VLOOKUP($EG59,Data!$B:$CP,Daily!GH$10,0)+VLOOKUP($IF59,Data!$B:$CP,Daily!KG$10,0))/CI$56</f>
        <v>9.678571428571428E-2</v>
      </c>
      <c r="CJ59" s="12">
        <f>(VLOOKUP($EG59,Data!$B:$CP,Daily!GI$10,0)+VLOOKUP($IF59,Data!$B:$CP,Daily!KH$10,0))/CJ$56</f>
        <v>8.5918854415274457E-2</v>
      </c>
      <c r="CK59" s="12">
        <f>(VLOOKUP($EG59,Data!$B:$CP,Daily!GJ$10,0)+VLOOKUP($IF59,Data!$B:$CP,Daily!KI$10,0))/CK$56</f>
        <v>7.586206896551724E-2</v>
      </c>
      <c r="CL59" s="12">
        <f>(VLOOKUP($EG59,Data!$B:$CP,Daily!GK$10,0)+VLOOKUP($IF59,Data!$B:$CP,Daily!KJ$10,0))/CL$56</f>
        <v>7.7750780978826803E-2</v>
      </c>
      <c r="CM59" s="12">
        <f>(VLOOKUP($EG59,Data!$B:$CP,Daily!GL$10,0)+VLOOKUP($IF59,Data!$B:$CP,Daily!KK$10,0))/CM$56</f>
        <v>6.9239091236927522E-2</v>
      </c>
      <c r="CN59" s="12">
        <f>(VLOOKUP($EG59,Data!$B:$CP,Daily!GM$10,0)+VLOOKUP($IF59,Data!$B:$CP,Daily!KL$10,0))/CN$56</f>
        <v>6.9767441860465115E-2</v>
      </c>
      <c r="CO59" s="12">
        <f>(VLOOKUP($EG59,Data!$B:$CP,Daily!GN$10,0)+VLOOKUP($IF59,Data!$B:$CP,Daily!KM$10,0))/CO$56</f>
        <v>8.1465670579864813E-2</v>
      </c>
      <c r="CP59" s="12">
        <f>(VLOOKUP($EG59,Data!$B:$CP,Daily!GO$10,0)+VLOOKUP($IF59,Data!$B:$CP,Daily!KN$10,0))/CP$56</f>
        <v>8.7037037037037038E-2</v>
      </c>
      <c r="CQ59" s="12">
        <f>(VLOOKUP($EG59,Data!$B:$CP,Daily!GP$10,0)+VLOOKUP($IF59,Data!$B:$CP,Daily!KO$10,0))/CQ$56</f>
        <v>8.1943081452404323E-2</v>
      </c>
      <c r="CR59" s="12">
        <f>(VLOOKUP($EG59,Data!$B:$CP,Daily!GQ$10,0)+VLOOKUP($IF59,Data!$B:$CP,Daily!KP$10,0))/CR$56</f>
        <v>8.4107806691449807E-2</v>
      </c>
      <c r="CS59" s="12">
        <f>(VLOOKUP($EG59,Data!$B:$CP,Daily!GR$10,0)+VLOOKUP($IF59,Data!$B:$CP,Daily!KQ$10,0))/CS$56</f>
        <v>6.9476971116315372E-2</v>
      </c>
      <c r="CT59" s="12">
        <f>(VLOOKUP($EG59,Data!$B:$CP,Daily!GS$10,0)+VLOOKUP($IF59,Data!$B:$CP,Daily!KR$10,0))/CT$56</f>
        <v>6.6641984450203626E-2</v>
      </c>
      <c r="CU59" s="12">
        <f>(VLOOKUP($EG59,Data!$B:$CP,Daily!GT$10,0)+VLOOKUP($IF59,Data!$B:$CP,Daily!KS$10,0))/CU$56</f>
        <v>7.31337627889352E-2</v>
      </c>
      <c r="CV59" s="12">
        <f>(VLOOKUP($EG59,Data!$B:$CP,Daily!GU$10,0)+VLOOKUP($IF59,Data!$B:$CP,Daily!KT$10,0))/CV$56</f>
        <v>9.1823491239454894E-2</v>
      </c>
      <c r="CW59" s="12">
        <f>(VLOOKUP($EG59,Data!$B:$CP,Daily!GV$10,0)+VLOOKUP($IF59,Data!$B:$CP,Daily!KU$10,0))/CW$56</f>
        <v>0.10490418967197142</v>
      </c>
      <c r="CX59" s="12">
        <f>(VLOOKUP($EG59,Data!$B:$CP,Daily!GW$10,0)+VLOOKUP($IF59,Data!$B:$CP,Daily!KV$10,0))/CX$56</f>
        <v>8.4835164835164831E-2</v>
      </c>
      <c r="CY59" s="12">
        <f>(VLOOKUP($EG59,Data!$B:$CP,Daily!GX$10,0)+VLOOKUP($IF59,Data!$B:$CP,Daily!KW$10,0))/CY$56</f>
        <v>8.2098061573546183E-2</v>
      </c>
      <c r="CZ59" s="12">
        <f>(VLOOKUP($EG59,Data!$B:$CP,Daily!GY$10,0)+VLOOKUP($IF59,Data!$B:$CP,Daily!KX$10,0))/CZ$56</f>
        <v>8.7241379310344827E-2</v>
      </c>
      <c r="DA59" s="12">
        <f>(VLOOKUP($EG59,Data!$B:$CP,Daily!GZ$10,0)+VLOOKUP($IF59,Data!$B:$CP,Daily!KY$10,0))/DA$56</f>
        <v>9.7936341378104239E-2</v>
      </c>
      <c r="DB59" s="12">
        <f>(VLOOKUP($EG59,Data!$B:$CP,Daily!HA$10,0)+VLOOKUP($IF59,Data!$B:$CP,Daily!KZ$10,0))/DB$56</f>
        <v>7.4388947927736454E-2</v>
      </c>
      <c r="DC59" s="12">
        <f>(VLOOKUP($EG59,Data!$B:$CP,Daily!HB$10,0)+VLOOKUP($IF59,Data!$B:$CP,Daily!LA$10,0))/DC$56</f>
        <v>1.5267175572519083E-2</v>
      </c>
      <c r="DD59" s="12">
        <f>(VLOOKUP($EG59,Data!$B:$CP,Daily!HC$10,0)+VLOOKUP($IF59,Data!$B:$CP,Daily!LB$10,0))/DD$56</f>
        <v>8.4203435500168414E-3</v>
      </c>
      <c r="DE59" s="12">
        <f>(VLOOKUP($EG59,Data!$B:$CP,Daily!HD$10,0)+VLOOKUP($IF59,Data!$B:$CP,Daily!LC$10,0))/DE$56</f>
        <v>1.1352885525070956E-2</v>
      </c>
      <c r="DF59" s="12">
        <f>(VLOOKUP($EG59,Data!$B:$CP,Daily!HE$10,0)+VLOOKUP($IF59,Data!$B:$CP,Daily!LD$10,0))/DF$56</f>
        <v>1.3270882123341141E-2</v>
      </c>
      <c r="DG59" s="12">
        <f>(VLOOKUP($EG59,Data!$B:$CP,Daily!HF$10,0)+VLOOKUP($IF59,Data!$B:$CP,Daily!LE$10,0))/DG$56</f>
        <v>1.0992671552298468E-2</v>
      </c>
      <c r="DH59" s="12">
        <f>(VLOOKUP($EG59,Data!$B:$CP,Daily!HG$10,0)+VLOOKUP($IF59,Data!$B:$CP,Daily!LF$10,0))/DH$56</f>
        <v>1.1873350923482849E-2</v>
      </c>
      <c r="DI59" s="12">
        <f>(VLOOKUP($EG59,Data!$B:$CP,Daily!HH$10,0)+VLOOKUP($IF59,Data!$B:$CP,Daily!LG$10,0))/DI$56</f>
        <v>8.5050703303892698E-3</v>
      </c>
      <c r="DJ59" s="12">
        <f>(VLOOKUP($EG59,Data!$B:$CP,Daily!HI$10,0)+VLOOKUP($IF59,Data!$B:$CP,Daily!LH$10,0))/DJ$56</f>
        <v>0.12298170075349839</v>
      </c>
      <c r="DK59" s="12">
        <f>(VLOOKUP($EG59,Data!$B:$CP,Daily!HJ$10,0)+VLOOKUP($IF59,Data!$B:$CP,Daily!LI$10,0))/DK$56</f>
        <v>0.10136542467021523</v>
      </c>
      <c r="DL59" s="12">
        <f>(VLOOKUP($EG59,Data!$B:$CP,Daily!HK$10,0)+VLOOKUP($IF59,Data!$B:$CP,Daily!LJ$10,0))/DL$56</f>
        <v>7.9452054794520555E-2</v>
      </c>
      <c r="DM59" s="12">
        <f>(VLOOKUP($EG59,Data!$B:$CP,Daily!HL$10,0)+VLOOKUP($IF59,Data!$B:$CP,Daily!LK$10,0))/DM$56</f>
        <v>0.12012215812690873</v>
      </c>
      <c r="DN59" s="12">
        <f>(VLOOKUP($EG59,Data!$B:$CP,Daily!HM$10,0)+VLOOKUP($IF59,Data!$B:$CP,Daily!LL$10,0))/DN$56</f>
        <v>0.1032258064516129</v>
      </c>
      <c r="DO59" s="12">
        <f>(VLOOKUP($EG59,Data!$B:$CP,Daily!HN$10,0)+VLOOKUP($IF59,Data!$B:$CP,Daily!LM$10,0))/DO$56</f>
        <v>0.11598574170551137</v>
      </c>
      <c r="DP59" s="12">
        <f>(VLOOKUP($EG59,Data!$B:$CP,Daily!HO$10,0)+VLOOKUP($IF59,Data!$B:$CP,Daily!LN$10,0))/DP$56</f>
        <v>8.6683775306529792E-2</v>
      </c>
      <c r="DQ59" s="12">
        <f>(VLOOKUP($EG59,Data!$B:$CP,Daily!HP$10,0)+VLOOKUP($IF59,Data!$B:$CP,Daily!LO$10,0))/DQ$56</f>
        <v>0.13185443668993022</v>
      </c>
      <c r="DR59" s="12">
        <f>(VLOOKUP($EG59,Data!$B:$CP,Daily!HQ$10,0)+VLOOKUP($IF59,Data!$B:$CP,Daily!LP$10,0))/DR$56</f>
        <v>8.637443316778233E-2</v>
      </c>
      <c r="DS59" s="12">
        <f>(VLOOKUP($EG59,Data!$B:$CP,Daily!HR$10,0)+VLOOKUP($IF59,Data!$B:$CP,Daily!LQ$10,0))/DS$56</f>
        <v>8.4302325581395346E-2</v>
      </c>
      <c r="DT59" s="12">
        <f>(VLOOKUP($EG59,Data!$B:$CP,Daily!HS$10,0)+VLOOKUP($IF59,Data!$B:$CP,Daily!LR$10,0))/DT$56</f>
        <v>8.2521315468940315E-2</v>
      </c>
      <c r="DU59" s="12">
        <f>(VLOOKUP($EG59,Data!$B:$CP,Daily!HT$10,0)+VLOOKUP($IF59,Data!$B:$CP,Daily!LS$10,0))/DU$56</f>
        <v>7.3197578425976892E-2</v>
      </c>
      <c r="DV59" s="14"/>
      <c r="DW59" s="12">
        <f t="shared" si="453"/>
        <v>7.6956521739130437E-2</v>
      </c>
      <c r="DX59" s="12">
        <f t="shared" si="454"/>
        <v>9.8205383848454633E-2</v>
      </c>
      <c r="DY59" s="12">
        <f t="shared" si="488"/>
        <v>2.1248862109324196E-2</v>
      </c>
      <c r="DZ59" s="12">
        <f t="shared" si="489"/>
        <v>0.11414203043044778</v>
      </c>
      <c r="EA59" s="12">
        <f t="shared" si="490"/>
        <v>6.101987515713729E-2</v>
      </c>
      <c r="EB59" s="14"/>
      <c r="EC59" s="12">
        <f t="shared" si="491"/>
        <v>3.3210405757884538E-2</v>
      </c>
      <c r="ED59" s="12">
        <f t="shared" si="492"/>
        <v>9.949602330892196E-2</v>
      </c>
      <c r="EE59" s="12">
        <f t="shared" si="493"/>
        <v>7.5901823504714791E-2</v>
      </c>
      <c r="EF59" s="1"/>
      <c r="EG59" s="7" t="s">
        <v>456</v>
      </c>
      <c r="EH59" s="7" t="s">
        <v>47</v>
      </c>
      <c r="EI59" s="12">
        <f>VLOOKUP($EG59,Data!$B:$CP,Daily!EI$10,0)/EI$56</f>
        <v>0.14508506616257089</v>
      </c>
      <c r="EJ59" s="12">
        <f>VLOOKUP($EG59,Data!$B:$CP,Daily!EJ$10,0)/EJ$56</f>
        <v>0.16195037004788854</v>
      </c>
      <c r="EK59" s="12">
        <f>VLOOKUP($EG59,Data!$B:$CP,Daily!EK$10,0)/EK$56</f>
        <v>0.11307420494699646</v>
      </c>
      <c r="EL59" s="12">
        <f>VLOOKUP($EG59,Data!$B:$CP,Daily!EL$10,0)/EL$56</f>
        <v>0.13770844540075308</v>
      </c>
      <c r="EM59" s="12">
        <f>VLOOKUP($EG59,Data!$B:$CP,Daily!EM$10,0)/EM$56</f>
        <v>0.12278820375335121</v>
      </c>
      <c r="EN59" s="12">
        <f>VLOOKUP($EG59,Data!$B:$CP,Daily!EN$10,0)/EN$56</f>
        <v>0.12259021255561048</v>
      </c>
      <c r="EO59" s="12">
        <f>VLOOKUP($EG59,Data!$B:$CP,Daily!EO$10,0)/EO$56</f>
        <v>0.10596546310832025</v>
      </c>
      <c r="EP59" s="12">
        <f>VLOOKUP($EG59,Data!$B:$CP,Daily!EP$10,0)/EP$56</f>
        <v>9.8360655737704916E-2</v>
      </c>
      <c r="EQ59" s="12">
        <f>VLOOKUP($EG59,Data!$B:$CP,Daily!EQ$10,0)/EQ$56</f>
        <v>7.4502545118000932E-2</v>
      </c>
      <c r="ER59" s="12">
        <f>VLOOKUP($EG59,Data!$B:$CP,Daily!ER$10,0)/ER$56</f>
        <v>9.9196976854038735E-2</v>
      </c>
      <c r="ES59" s="12">
        <f>VLOOKUP($EG59,Data!$B:$CP,Daily!ES$10,0)/ES$56</f>
        <v>0.11118881118881119</v>
      </c>
      <c r="ET59" s="12">
        <f>VLOOKUP($EG59,Data!$B:$CP,Daily!ET$10,0)/ET$56</f>
        <v>8.8821752265861031E-2</v>
      </c>
      <c r="EU59" s="12">
        <f>VLOOKUP($EG59,Data!$B:$CP,Daily!EU$10,0)/EU$56</f>
        <v>0.25717633274751023</v>
      </c>
      <c r="EV59" s="12">
        <f>VLOOKUP($EG59,Data!$B:$CP,Daily!EV$10,0)/EV$56</f>
        <v>0.10836693548387097</v>
      </c>
      <c r="EW59" s="12">
        <f>VLOOKUP($EG59,Data!$B:$CP,Daily!EW$10,0)/EW$56</f>
        <v>0.10876803551609324</v>
      </c>
      <c r="EX59" s="12">
        <f>VLOOKUP($EG59,Data!$B:$CP,Daily!EX$10,0)/EX$56</f>
        <v>8.6548488008342028E-2</v>
      </c>
      <c r="EY59" s="12">
        <f>VLOOKUP($EG59,Data!$B:$CP,Daily!EY$10,0)/EY$56</f>
        <v>0.1080802882141019</v>
      </c>
      <c r="EZ59" s="12">
        <f>VLOOKUP($EG59,Data!$B:$CP,Daily!EZ$10,0)/EZ$56</f>
        <v>8.2062454611474225E-2</v>
      </c>
      <c r="FA59" s="12">
        <f>VLOOKUP($EG59,Data!$B:$CP,Daily!FA$10,0)/FA$56</f>
        <v>9.9227569815805106E-2</v>
      </c>
      <c r="FB59" s="12">
        <f>VLOOKUP($EG59,Data!$B:$CP,Daily!FB$10,0)/FB$56</f>
        <v>8.8395061728395063E-2</v>
      </c>
      <c r="FC59" s="12">
        <f>VLOOKUP($EG59,Data!$B:$CP,Daily!FC$10,0)/FC$56</f>
        <v>7.320717131474104E-2</v>
      </c>
      <c r="FD59" s="12">
        <f>VLOOKUP($EG59,Data!$B:$CP,Daily!FD$10,0)/FD$56</f>
        <v>8.5072231139646876E-2</v>
      </c>
      <c r="FE59" s="12">
        <f>VLOOKUP($EG59,Data!$B:$CP,Daily!FE$10,0)/FE$56</f>
        <v>8.3148065807025343E-2</v>
      </c>
      <c r="FF59" s="12">
        <f>VLOOKUP($EG59,Data!$B:$CP,Daily!FF$10,0)/FF$56</f>
        <v>9.5279341706366386E-2</v>
      </c>
      <c r="FG59" s="12">
        <f>VLOOKUP($EG59,Data!$B:$CP,Daily!FG$10,0)/FG$56</f>
        <v>7.9896907216494839E-2</v>
      </c>
      <c r="FH59" s="12">
        <f>VLOOKUP($EG59,Data!$B:$CP,Daily!FH$10,0)/FH$56</f>
        <v>7.9741379310344834E-2</v>
      </c>
      <c r="FI59" s="12">
        <f>VLOOKUP($EG59,Data!$B:$CP,Daily!FI$10,0)/FI$56</f>
        <v>7.229456668163449E-2</v>
      </c>
      <c r="FJ59" s="12">
        <f>VLOOKUP($EG59,Data!$B:$CP,Daily!FJ$10,0)/FJ$56</f>
        <v>6.5684210526315789E-2</v>
      </c>
      <c r="FK59" s="12">
        <f>VLOOKUP($EG59,Data!$B:$CP,Daily!FK$10,0)/FK$56</f>
        <v>7.2921504876915927E-2</v>
      </c>
      <c r="FL59" s="12">
        <f>VLOOKUP($EG59,Data!$B:$CP,Daily!FL$10,0)/FL$56</f>
        <v>7.840772014475271E-2</v>
      </c>
      <c r="FM59" s="12">
        <f>VLOOKUP($EG59,Data!$B:$CP,Daily!FM$10,0)/FM$56</f>
        <v>9.2072667217175885E-2</v>
      </c>
      <c r="FN59" s="12">
        <f>VLOOKUP($EG59,Data!$B:$CP,Daily!FN$10,0)/FN$56</f>
        <v>8.5616438356164379E-2</v>
      </c>
      <c r="FO59" s="12">
        <f>VLOOKUP($EG59,Data!$B:$CP,Daily!FO$10,0)/FO$56</f>
        <v>8.9353612167300381E-2</v>
      </c>
      <c r="FP59" s="12">
        <f>VLOOKUP($EG59,Data!$B:$CP,Daily!FP$10,0)/FP$56</f>
        <v>8.720059880239521E-2</v>
      </c>
      <c r="FQ59" s="12">
        <f>VLOOKUP($EG59,Data!$B:$CP,Daily!FQ$10,0)/FQ$56</f>
        <v>8.3633741888968993E-2</v>
      </c>
      <c r="FR59" s="12">
        <f>VLOOKUP($EG59,Data!$B:$CP,Daily!FR$10,0)/FR$56</f>
        <v>8.3736509117975436E-2</v>
      </c>
      <c r="FS59" s="12">
        <f>VLOOKUP($EG59,Data!$B:$CP,Daily!FS$10,0)/FS$56</f>
        <v>8.9210827296988177E-2</v>
      </c>
      <c r="FT59" s="12">
        <f>VLOOKUP($EG59,Data!$B:$CP,Daily!FT$10,0)/FT$56</f>
        <v>9.3673965936739656E-2</v>
      </c>
      <c r="FU59" s="12">
        <f>VLOOKUP($EG59,Data!$B:$CP,Daily!FU$10,0)/FU$56</f>
        <v>9.6833130328867228E-2</v>
      </c>
      <c r="FV59" s="12">
        <f>VLOOKUP($EG59,Data!$B:$CP,Daily!FV$10,0)/FV$56</f>
        <v>7.1279916753381897E-2</v>
      </c>
      <c r="FW59" s="12">
        <f>VLOOKUP($EG59,Data!$B:$CP,Daily!FW$10,0)/FW$56</f>
        <v>9.187279151943463E-2</v>
      </c>
      <c r="FX59" s="12">
        <f>VLOOKUP($EG59,Data!$B:$CP,Daily!FX$10,0)/FX$56</f>
        <v>6.9155706406448872E-2</v>
      </c>
      <c r="FY59" s="12">
        <f>VLOOKUP($EG59,Data!$B:$CP,Daily!FY$10,0)/FY$56</f>
        <v>7.8841870824053459E-2</v>
      </c>
      <c r="FZ59" s="12">
        <f>VLOOKUP($EG59,Data!$B:$CP,Daily!FZ$10,0)/FZ$56</f>
        <v>8.774978279756733E-2</v>
      </c>
      <c r="GA59" s="12">
        <f>VLOOKUP($EG59,Data!$B:$CP,Daily!GA$10,0)/GA$56</f>
        <v>0.10239852398523985</v>
      </c>
      <c r="GB59" s="12">
        <f>VLOOKUP($EG59,Data!$B:$CP,Daily!GB$10,0)/GB$56</f>
        <v>7.1428571428571425E-2</v>
      </c>
      <c r="GC59" s="12">
        <f>VLOOKUP($EG59,Data!$B:$CP,Daily!GC$10,0)/GC$56</f>
        <v>8.1002892960462869E-2</v>
      </c>
      <c r="GD59" s="12">
        <f>VLOOKUP($EG59,Data!$B:$CP,Daily!GD$10,0)/GD$56</f>
        <v>7.9125248508946325E-2</v>
      </c>
      <c r="GE59" s="12">
        <f>VLOOKUP($EG59,Data!$B:$CP,Daily!GE$10,0)/GE$56</f>
        <v>7.6831210191082799E-2</v>
      </c>
      <c r="GF59" s="12">
        <f>VLOOKUP($EG59,Data!$B:$CP,Daily!GF$10,0)/GF$56</f>
        <v>7.9710144927536225E-2</v>
      </c>
      <c r="GG59" s="12">
        <f>VLOOKUP($EG59,Data!$B:$CP,Daily!GG$10,0)/GG$56</f>
        <v>8.1353201772049938E-2</v>
      </c>
      <c r="GH59" s="12">
        <f>VLOOKUP($EG59,Data!$B:$CP,Daily!GH$10,0)/GH$56</f>
        <v>9.4020797227036393E-2</v>
      </c>
      <c r="GI59" s="12">
        <f>VLOOKUP($EG59,Data!$B:$CP,Daily!GI$10,0)/GI$56</f>
        <v>8.4619782732990284E-2</v>
      </c>
      <c r="GJ59" s="12">
        <f>VLOOKUP($EG59,Data!$B:$CP,Daily!GJ$10,0)/GJ$56</f>
        <v>7.2185764765270069E-2</v>
      </c>
      <c r="GK59" s="12">
        <f>VLOOKUP($EG59,Data!$B:$CP,Daily!GK$10,0)/GK$56</f>
        <v>7.8464106844741241E-2</v>
      </c>
      <c r="GL59" s="12">
        <f>VLOOKUP($EG59,Data!$B:$CP,Daily!GL$10,0)/GL$56</f>
        <v>6.8230277185501065E-2</v>
      </c>
      <c r="GM59" s="12">
        <f>VLOOKUP($EG59,Data!$B:$CP,Daily!GM$10,0)/GM$56</f>
        <v>6.5180102915951971E-2</v>
      </c>
      <c r="GN59" s="12">
        <f>VLOOKUP($EG59,Data!$B:$CP,Daily!GN$10,0)/GN$56</f>
        <v>7.9083837510803806E-2</v>
      </c>
      <c r="GO59" s="12">
        <f>VLOOKUP($EG59,Data!$B:$CP,Daily!GO$10,0)/GO$56</f>
        <v>8.3369707551287642E-2</v>
      </c>
      <c r="GP59" s="12">
        <f>VLOOKUP($EG59,Data!$B:$CP,Daily!GP$10,0)/GP$56</f>
        <v>7.9930994824611842E-2</v>
      </c>
      <c r="GQ59" s="12">
        <f>VLOOKUP($EG59,Data!$B:$CP,Daily!GQ$10,0)/GQ$56</f>
        <v>8.2479784366576825E-2</v>
      </c>
      <c r="GR59" s="12">
        <f>VLOOKUP($EG59,Data!$B:$CP,Daily!GR$10,0)/GR$56</f>
        <v>6.6822429906542052E-2</v>
      </c>
      <c r="GS59" s="12">
        <f>VLOOKUP($EG59,Data!$B:$CP,Daily!GS$10,0)/GS$56</f>
        <v>5.6976222521310002E-2</v>
      </c>
      <c r="GT59" s="12">
        <f>VLOOKUP($EG59,Data!$B:$CP,Daily!GT$10,0)/GT$56</f>
        <v>7.2327044025157231E-2</v>
      </c>
      <c r="GU59" s="12">
        <f>VLOOKUP($EG59,Data!$B:$CP,Daily!GU$10,0)/GU$56</f>
        <v>8.829174664107485E-2</v>
      </c>
      <c r="GV59" s="12">
        <f>VLOOKUP($EG59,Data!$B:$CP,Daily!GV$10,0)/GV$56</f>
        <v>0.11005164878823996</v>
      </c>
      <c r="GW59" s="12">
        <f>VLOOKUP($EG59,Data!$B:$CP,Daily!GW$10,0)/GW$56</f>
        <v>8.181344450234497E-2</v>
      </c>
      <c r="GX59" s="12">
        <f>VLOOKUP($EG59,Data!$B:$CP,Daily!GX$10,0)/GX$56</f>
        <v>8.3949543279686817E-2</v>
      </c>
      <c r="GY59" s="12">
        <f>VLOOKUP($EG59,Data!$B:$CP,Daily!GY$10,0)/GY$56</f>
        <v>8.2561078348778433E-2</v>
      </c>
      <c r="GZ59" s="12">
        <f>VLOOKUP($EG59,Data!$B:$CP,Daily!GZ$10,0)/GZ$56</f>
        <v>9.438775510204081E-2</v>
      </c>
      <c r="HA59" s="12">
        <f>VLOOKUP($EG59,Data!$B:$CP,Daily!HA$10,0)/HA$56</f>
        <v>6.8820814099874103E-2</v>
      </c>
      <c r="HB59" s="12">
        <f>VLOOKUP($EG59,Data!$B:$CP,Daily!HB$10,0)/HB$56</f>
        <v>1.6745384285100903E-2</v>
      </c>
      <c r="HC59" s="12">
        <f>VLOOKUP($EG59,Data!$B:$CP,Daily!HC$10,0)/HC$56</f>
        <v>8.3333333333333332E-3</v>
      </c>
      <c r="HD59" s="12">
        <f>VLOOKUP($EG59,Data!$B:$CP,Daily!HD$10,0)/HD$56</f>
        <v>1.0638297872340425E-2</v>
      </c>
      <c r="HE59" s="12">
        <f>VLOOKUP($EG59,Data!$B:$CP,Daily!HE$10,0)/HE$56</f>
        <v>1.3724562233790819E-2</v>
      </c>
      <c r="HF59" s="12">
        <f>VLOOKUP($EG59,Data!$B:$CP,Daily!HF$10,0)/HF$56</f>
        <v>1.2887635924285139E-2</v>
      </c>
      <c r="HG59" s="12">
        <f>VLOOKUP($EG59,Data!$B:$CP,Daily!HG$10,0)/HG$56</f>
        <v>1.2946253432718713E-2</v>
      </c>
      <c r="HH59" s="12">
        <f>VLOOKUP($EG59,Data!$B:$CP,Daily!HH$10,0)/HH$56</f>
        <v>8.5903943771964072E-3</v>
      </c>
      <c r="HI59" s="12">
        <f>VLOOKUP($EG59,Data!$B:$CP,Daily!HI$10,0)/HI$56</f>
        <v>0.12704649639816634</v>
      </c>
      <c r="HJ59" s="12">
        <f>VLOOKUP($EG59,Data!$B:$CP,Daily!HJ$10,0)/HJ$56</f>
        <v>0.10416666666666667</v>
      </c>
      <c r="HK59" s="12">
        <f>VLOOKUP($EG59,Data!$B:$CP,Daily!HK$10,0)/HK$56</f>
        <v>7.7431539187913123E-2</v>
      </c>
      <c r="HL59" s="12">
        <f>VLOOKUP($EG59,Data!$B:$CP,Daily!HL$10,0)/HL$56</f>
        <v>0.11993382961124896</v>
      </c>
      <c r="HM59" s="12">
        <f>VLOOKUP($EG59,Data!$B:$CP,Daily!HM$10,0)/HM$56</f>
        <v>0.10799438990182328</v>
      </c>
      <c r="HN59" s="12">
        <f>VLOOKUP($EG59,Data!$B:$CP,Daily!HN$10,0)/HN$56</f>
        <v>0.11660541262946876</v>
      </c>
      <c r="HO59" s="12">
        <f>VLOOKUP($EG59,Data!$B:$CP,Daily!HO$10,0)/HO$56</f>
        <v>8.5484996510816466E-2</v>
      </c>
      <c r="HP59" s="12">
        <f>VLOOKUP($EG59,Data!$B:$CP,Daily!HP$10,0)/HP$56</f>
        <v>0.13750767341927564</v>
      </c>
      <c r="HQ59" s="12">
        <f>VLOOKUP($EG59,Data!$B:$CP,Daily!HQ$10,0)/HQ$56</f>
        <v>9.329199549041714E-2</v>
      </c>
      <c r="HR59" s="12">
        <f>VLOOKUP($EG59,Data!$B:$CP,Daily!HR$10,0)/HR$56</f>
        <v>8.8988764044943824E-2</v>
      </c>
      <c r="HS59" s="12">
        <f>VLOOKUP($EG59,Data!$B:$CP,Daily!HS$10,0)/HS$56</f>
        <v>8.3609576427255985E-2</v>
      </c>
      <c r="HT59" s="12">
        <f>VLOOKUP($EG59,Data!$B:$CP,Daily!HT$10,0)/HT$56</f>
        <v>7.7342419080068142E-2</v>
      </c>
      <c r="HU59" s="13"/>
      <c r="HV59" s="40">
        <f t="shared" si="456"/>
        <v>7.6831210191082799E-2</v>
      </c>
      <c r="HW59" s="40">
        <f t="shared" si="457"/>
        <v>9.8360655737704916E-2</v>
      </c>
      <c r="HX59" s="40">
        <f t="shared" si="494"/>
        <v>2.1529445546622117E-2</v>
      </c>
      <c r="HY59" s="40">
        <f t="shared" si="495"/>
        <v>0.1145077398976715</v>
      </c>
      <c r="HZ59" s="40">
        <f t="shared" si="496"/>
        <v>6.0684126031116212E-2</v>
      </c>
      <c r="IA59" s="43"/>
      <c r="IB59" s="12">
        <f t="shared" si="497"/>
        <v>2.7965667796172981E-2</v>
      </c>
      <c r="IC59" s="12">
        <f t="shared" si="498"/>
        <v>0.10294764628244611</v>
      </c>
      <c r="ID59" s="12">
        <f t="shared" si="499"/>
        <v>7.6077826583864611E-2</v>
      </c>
      <c r="IE59" s="1"/>
      <c r="IF59" s="7" t="s">
        <v>457</v>
      </c>
      <c r="IG59" s="7" t="s">
        <v>47</v>
      </c>
      <c r="IH59" s="12">
        <f>VLOOKUP($IF59,Data!$B:$CP,Daily!IH$10,0)/IH$56</f>
        <v>0.16467780429594273</v>
      </c>
      <c r="II59" s="12">
        <f>VLOOKUP($IF59,Data!$B:$CP,Daily!II$10,0)/II$56</f>
        <v>0.16883116883116883</v>
      </c>
      <c r="IJ59" s="12">
        <f>VLOOKUP($IF59,Data!$B:$CP,Daily!IJ$10,0)/IJ$56</f>
        <v>0.14095238095238094</v>
      </c>
      <c r="IK59" s="12">
        <f>VLOOKUP($IF59,Data!$B:$CP,Daily!IK$10,0)/IK$56</f>
        <v>0.15217391304347827</v>
      </c>
      <c r="IL59" s="12">
        <f>VLOOKUP($IF59,Data!$B:$CP,Daily!IL$10,0)/IL$56</f>
        <v>9.5100864553314124E-2</v>
      </c>
      <c r="IM59" s="12">
        <f>VLOOKUP($IF59,Data!$B:$CP,Daily!IM$10,0)/IM$56</f>
        <v>0.10864197530864197</v>
      </c>
      <c r="IN59" s="12">
        <f>VLOOKUP($IF59,Data!$B:$CP,Daily!IN$10,0)/IN$56</f>
        <v>9.2187500000000006E-2</v>
      </c>
      <c r="IO59" s="12">
        <f>VLOOKUP($IF59,Data!$B:$CP,Daily!IO$10,0)/IO$56</f>
        <v>6.5934065934065936E-2</v>
      </c>
      <c r="IP59" s="12">
        <f>VLOOKUP($IF59,Data!$B:$CP,Daily!IP$10,0)/IP$56</f>
        <v>9.1078066914498143E-2</v>
      </c>
      <c r="IQ59" s="12">
        <f>VLOOKUP($IF59,Data!$B:$CP,Daily!IQ$10,0)/IQ$56</f>
        <v>0.1078838174273859</v>
      </c>
      <c r="IR59" s="12">
        <f>VLOOKUP($IF59,Data!$B:$CP,Daily!IR$10,0)/IR$56</f>
        <v>0.10034602076124567</v>
      </c>
      <c r="IS59" s="12">
        <f>VLOOKUP($IF59,Data!$B:$CP,Daily!IS$10,0)/IS$56</f>
        <v>0.10909090909090909</v>
      </c>
      <c r="IT59" s="12">
        <f>VLOOKUP($IF59,Data!$B:$CP,Daily!IT$10,0)/IT$56</f>
        <v>0.27131782945736432</v>
      </c>
      <c r="IU59" s="12">
        <f>VLOOKUP($IF59,Data!$B:$CP,Daily!IU$10,0)/IU$56</f>
        <v>0.13228699551569506</v>
      </c>
      <c r="IV59" s="12">
        <f>VLOOKUP($IF59,Data!$B:$CP,Daily!IV$10,0)/IV$56</f>
        <v>0.10353535353535354</v>
      </c>
      <c r="IW59" s="12">
        <f>VLOOKUP($IF59,Data!$B:$CP,Daily!IW$10,0)/IW$56</f>
        <v>5.8974358974358973E-2</v>
      </c>
      <c r="IX59" s="12">
        <f>VLOOKUP($IF59,Data!$B:$CP,Daily!IX$10,0)/IX$56</f>
        <v>0.11928934010152284</v>
      </c>
      <c r="IY59" s="12">
        <f>VLOOKUP($IF59,Data!$B:$CP,Daily!IY$10,0)/IY$56</f>
        <v>0.11987381703470032</v>
      </c>
      <c r="IZ59" s="12">
        <f>VLOOKUP($IF59,Data!$B:$CP,Daily!IZ$10,0)/IZ$56</f>
        <v>9.2879256965944276E-2</v>
      </c>
      <c r="JA59" s="12">
        <f>VLOOKUP($IF59,Data!$B:$CP,Daily!JA$10,0)/JA$56</f>
        <v>9.2342342342342343E-2</v>
      </c>
      <c r="JB59" s="12">
        <f>VLOOKUP($IF59,Data!$B:$CP,Daily!JB$10,0)/JB$56</f>
        <v>5.8189655172413791E-2</v>
      </c>
      <c r="JC59" s="12">
        <f>VLOOKUP($IF59,Data!$B:$CP,Daily!JC$10,0)/JC$56</f>
        <v>7.8212290502793297E-2</v>
      </c>
      <c r="JD59" s="12">
        <f>VLOOKUP($IF59,Data!$B:$CP,Daily!JD$10,0)/JD$56</f>
        <v>8.8838268792710701E-2</v>
      </c>
      <c r="JE59" s="12">
        <f>VLOOKUP($IF59,Data!$B:$CP,Daily!JE$10,0)/JE$56</f>
        <v>6.4575645756457564E-2</v>
      </c>
      <c r="JF59" s="12">
        <f>VLOOKUP($IF59,Data!$B:$CP,Daily!JF$10,0)/JF$56</f>
        <v>9.7178683385579931E-2</v>
      </c>
      <c r="JG59" s="12">
        <f>VLOOKUP($IF59,Data!$B:$CP,Daily!JG$10,0)/JG$56</f>
        <v>5.7142857142857141E-2</v>
      </c>
      <c r="JH59" s="12">
        <f>VLOOKUP($IF59,Data!$B:$CP,Daily!JH$10,0)/JH$56</f>
        <v>7.3496659242761692E-2</v>
      </c>
      <c r="JI59" s="12">
        <f>VLOOKUP($IF59,Data!$B:$CP,Daily!JI$10,0)/JI$56</f>
        <v>7.775377969762419E-2</v>
      </c>
      <c r="JJ59" s="12">
        <f>VLOOKUP($IF59,Data!$B:$CP,Daily!JJ$10,0)/JJ$56</f>
        <v>9.6774193548387094E-2</v>
      </c>
      <c r="JK59" s="12">
        <f>VLOOKUP($IF59,Data!$B:$CP,Daily!JK$10,0)/JK$56</f>
        <v>0.10762331838565023</v>
      </c>
      <c r="JL59" s="12">
        <f>VLOOKUP($IF59,Data!$B:$CP,Daily!JL$10,0)/JL$56</f>
        <v>0.10762331838565023</v>
      </c>
      <c r="JM59" s="12">
        <f>VLOOKUP($IF59,Data!$B:$CP,Daily!JM$10,0)/JM$56</f>
        <v>0.13513513513513514</v>
      </c>
      <c r="JN59" s="12">
        <f>VLOOKUP($IF59,Data!$B:$CP,Daily!JN$10,0)/JN$56</f>
        <v>0.15644171779141106</v>
      </c>
      <c r="JO59" s="12">
        <f>VLOOKUP($IF59,Data!$B:$CP,Daily!JO$10,0)/JO$56</f>
        <v>8.2242990654205608E-2</v>
      </c>
      <c r="JP59" s="12">
        <f>VLOOKUP($IF59,Data!$B:$CP,Daily!JP$10,0)/JP$56</f>
        <v>0.10701754385964912</v>
      </c>
      <c r="JQ59" s="12">
        <f>VLOOKUP($IF59,Data!$B:$CP,Daily!JQ$10,0)/JQ$56</f>
        <v>0.11588785046728972</v>
      </c>
      <c r="JR59" s="12">
        <f>VLOOKUP($IF59,Data!$B:$CP,Daily!JR$10,0)/JR$56</f>
        <v>8.2661290322580641E-2</v>
      </c>
      <c r="JS59" s="12">
        <f>VLOOKUP($IF59,Data!$B:$CP,Daily!JS$10,0)/JS$56</f>
        <v>0.10763209393346379</v>
      </c>
      <c r="JT59" s="12">
        <f>VLOOKUP($IF59,Data!$B:$CP,Daily!JT$10,0)/JT$56</f>
        <v>9.0604026845637578E-2</v>
      </c>
      <c r="JU59" s="12">
        <f>VLOOKUP($IF59,Data!$B:$CP,Daily!JU$10,0)/JU$56</f>
        <v>0.10582010582010581</v>
      </c>
      <c r="JV59" s="12">
        <f>VLOOKUP($IF59,Data!$B:$CP,Daily!JV$10,0)/JV$56</f>
        <v>0.10609480812641084</v>
      </c>
      <c r="JW59" s="12">
        <f>VLOOKUP($IF59,Data!$B:$CP,Daily!JW$10,0)/JW$56</f>
        <v>0.10375275938189846</v>
      </c>
      <c r="JX59" s="12">
        <f>VLOOKUP($IF59,Data!$B:$CP,Daily!JX$10,0)/JX$56</f>
        <v>9.1358024691358022E-2</v>
      </c>
      <c r="JY59" s="12">
        <f>VLOOKUP($IF59,Data!$B:$CP,Daily!JY$10,0)/JY$56</f>
        <v>0.13425925925925927</v>
      </c>
      <c r="JZ59" s="12">
        <f>VLOOKUP($IF59,Data!$B:$CP,Daily!JZ$10,0)/JZ$56</f>
        <v>9.9322799097065456E-2</v>
      </c>
      <c r="KA59" s="12">
        <f>VLOOKUP($IF59,Data!$B:$CP,Daily!KA$10,0)/KA$56</f>
        <v>0.10212765957446808</v>
      </c>
      <c r="KB59" s="12">
        <f>VLOOKUP($IF59,Data!$B:$CP,Daily!KB$10,0)/KB$56</f>
        <v>9.8092643051771122E-2</v>
      </c>
      <c r="KC59" s="12">
        <f>VLOOKUP($IF59,Data!$B:$CP,Daily!KC$10,0)/KC$56</f>
        <v>0.11715481171548117</v>
      </c>
      <c r="KD59" s="12">
        <f>VLOOKUP($IF59,Data!$B:$CP,Daily!KD$10,0)/KD$56</f>
        <v>8.7759815242494224E-2</v>
      </c>
      <c r="KE59" s="12">
        <f>VLOOKUP($IF59,Data!$B:$CP,Daily!KE$10,0)/KE$56</f>
        <v>6.1124694376528114E-2</v>
      </c>
      <c r="KF59" s="12">
        <f>VLOOKUP($IF59,Data!$B:$CP,Daily!KF$10,0)/KF$56</f>
        <v>9.5032397408207347E-2</v>
      </c>
      <c r="KG59" s="12">
        <f>VLOOKUP($IF59,Data!$B:$CP,Daily!KG$10,0)/KG$56</f>
        <v>0.10975609756097561</v>
      </c>
      <c r="KH59" s="12">
        <f>VLOOKUP($IF59,Data!$B:$CP,Daily!KH$10,0)/KH$56</f>
        <v>9.2485549132947972E-2</v>
      </c>
      <c r="KI59" s="12">
        <f>VLOOKUP($IF59,Data!$B:$CP,Daily!KI$10,0)/KI$56</f>
        <v>9.7345132743362831E-2</v>
      </c>
      <c r="KJ59" s="12">
        <f>VLOOKUP($IF59,Data!$B:$CP,Daily!KJ$10,0)/KJ$56</f>
        <v>7.422680412371134E-2</v>
      </c>
      <c r="KK59" s="12">
        <f>VLOOKUP($IF59,Data!$B:$CP,Daily!KK$10,0)/KK$56</f>
        <v>7.476635514018691E-2</v>
      </c>
      <c r="KL59" s="12">
        <f>VLOOKUP($IF59,Data!$B:$CP,Daily!KL$10,0)/KL$56</f>
        <v>9.2872570194384454E-2</v>
      </c>
      <c r="KM59" s="12">
        <f>VLOOKUP($IF59,Data!$B:$CP,Daily!KM$10,0)/KM$56</f>
        <v>9.2555331991951706E-2</v>
      </c>
      <c r="KN59" s="12">
        <f>VLOOKUP($IF59,Data!$B:$CP,Daily!KN$10,0)/KN$56</f>
        <v>0.10757946210268948</v>
      </c>
      <c r="KO59" s="12">
        <f>VLOOKUP($IF59,Data!$B:$CP,Daily!KO$10,0)/KO$56</f>
        <v>9.3645484949832769E-2</v>
      </c>
      <c r="KP59" s="12">
        <f>VLOOKUP($IF59,Data!$B:$CP,Daily!KP$10,0)/KP$56</f>
        <v>9.4276094276094277E-2</v>
      </c>
      <c r="KQ59" s="12">
        <f>VLOOKUP($IF59,Data!$B:$CP,Daily!KQ$10,0)/KQ$56</f>
        <v>8.2938388625592413E-2</v>
      </c>
      <c r="KR59" s="12">
        <f>VLOOKUP($IF59,Data!$B:$CP,Daily!KR$10,0)/KR$56</f>
        <v>0.11228813559322035</v>
      </c>
      <c r="KS59" s="12">
        <f>VLOOKUP($IF59,Data!$B:$CP,Daily!KS$10,0)/KS$56</f>
        <v>7.7481840193704604E-2</v>
      </c>
      <c r="KT59" s="12">
        <f>VLOOKUP($IF59,Data!$B:$CP,Daily!KT$10,0)/KT$56</f>
        <v>0.1111111111111111</v>
      </c>
      <c r="KU59" s="12">
        <f>VLOOKUP($IF59,Data!$B:$CP,Daily!KU$10,0)/KU$56</f>
        <v>8.1850533807829182E-2</v>
      </c>
      <c r="KV59" s="12">
        <f>VLOOKUP($IF59,Data!$B:$CP,Daily!KV$10,0)/KV$56</f>
        <v>0.10112359550561797</v>
      </c>
      <c r="KW59" s="12">
        <f>VLOOKUP($IF59,Data!$B:$CP,Daily!KW$10,0)/KW$56</f>
        <v>6.9277108433734941E-2</v>
      </c>
      <c r="KX59" s="12">
        <f>VLOOKUP($IF59,Data!$B:$CP,Daily!KX$10,0)/KX$56</f>
        <v>0.10836501901140684</v>
      </c>
      <c r="KY59" s="12">
        <f>VLOOKUP($IF59,Data!$B:$CP,Daily!KY$10,0)/KY$56</f>
        <v>0.11439842209072978</v>
      </c>
      <c r="KZ59" s="12">
        <f>VLOOKUP($IF59,Data!$B:$CP,Daily!KZ$10,0)/KZ$56</f>
        <v>0.10454545454545454</v>
      </c>
      <c r="LA59" s="12">
        <f>VLOOKUP($IF59,Data!$B:$CP,Daily!LA$10,0)/LA$56</f>
        <v>7.1090047393364926E-3</v>
      </c>
      <c r="LB59" s="12">
        <f>VLOOKUP($IF59,Data!$B:$CP,Daily!LB$10,0)/LB$56</f>
        <v>8.7873462214411256E-3</v>
      </c>
      <c r="LC59" s="12">
        <f>VLOOKUP($IF59,Data!$B:$CP,Daily!LC$10,0)/LC$56</f>
        <v>1.524390243902439E-2</v>
      </c>
      <c r="LD59" s="12">
        <f>VLOOKUP($IF59,Data!$B:$CP,Daily!LD$10,0)/LD$56</f>
        <v>1.1135857461024499E-2</v>
      </c>
      <c r="LE59" s="12">
        <f>VLOOKUP($IF59,Data!$B:$CP,Daily!LE$10,0)/LE$56</f>
        <v>1.9267822736030828E-3</v>
      </c>
      <c r="LF59" s="12">
        <f>VLOOKUP($IF59,Data!$B:$CP,Daily!LF$10,0)/LF$56</f>
        <v>6.2111801242236021E-3</v>
      </c>
      <c r="LG59" s="12">
        <f>VLOOKUP($IF59,Data!$B:$CP,Daily!LG$10,0)/LG$56</f>
        <v>8.0645161290322578E-3</v>
      </c>
      <c r="LH59" s="12">
        <f>VLOOKUP($IF59,Data!$B:$CP,Daily!LH$10,0)/LH$56</f>
        <v>0.10422960725075529</v>
      </c>
      <c r="LI59" s="12">
        <f>VLOOKUP($IF59,Data!$B:$CP,Daily!LI$10,0)/LI$56</f>
        <v>9.0173410404624274E-2</v>
      </c>
      <c r="LJ59" s="12">
        <f>VLOOKUP($IF59,Data!$B:$CP,Daily!LJ$10,0)/LJ$56</f>
        <v>8.924485125858124E-2</v>
      </c>
      <c r="LK59" s="12">
        <f>VLOOKUP($IF59,Data!$B:$CP,Daily!LK$10,0)/LK$56</f>
        <v>0.12098298676748583</v>
      </c>
      <c r="LL59" s="12">
        <f>VLOOKUP($IF59,Data!$B:$CP,Daily!LL$10,0)/LL$56</f>
        <v>8.4151472650771386E-2</v>
      </c>
      <c r="LM59" s="12">
        <f>VLOOKUP($IF59,Data!$B:$CP,Daily!LM$10,0)/LM$56</f>
        <v>0.11314984709480122</v>
      </c>
      <c r="LN59" s="12">
        <f>VLOOKUP($IF59,Data!$B:$CP,Daily!LN$10,0)/LN$56</f>
        <v>9.2043681747269887E-2</v>
      </c>
      <c r="LO59" s="12">
        <f>VLOOKUP($IF59,Data!$B:$CP,Daily!LO$10,0)/LO$56</f>
        <v>0.10742705570291777</v>
      </c>
      <c r="LP59" s="12">
        <f>VLOOKUP($IF59,Data!$B:$CP,Daily!LP$10,0)/LP$56</f>
        <v>6.3711911357340723E-2</v>
      </c>
      <c r="LQ59" s="12">
        <f>VLOOKUP($IF59,Data!$B:$CP,Daily!LQ$10,0)/LQ$56</f>
        <v>6.4516129032258063E-2</v>
      </c>
      <c r="LR59" s="12">
        <f>VLOOKUP($IF59,Data!$B:$CP,Daily!LR$10,0)/LR$56</f>
        <v>7.7328646748681895E-2</v>
      </c>
      <c r="LS59" s="12">
        <f>VLOOKUP($IF59,Data!$B:$CP,Daily!LS$10,0)/LS$56</f>
        <v>5.5793991416309016E-2</v>
      </c>
      <c r="LU59" s="40">
        <f t="shared" si="460"/>
        <v>7.8212290502793297E-2</v>
      </c>
      <c r="LV59" s="40">
        <f t="shared" si="461"/>
        <v>0.1078838174273859</v>
      </c>
      <c r="LW59" s="40">
        <f t="shared" si="500"/>
        <v>2.9671526924592601E-2</v>
      </c>
      <c r="LX59" s="40">
        <f t="shared" si="501"/>
        <v>0.13013746262083034</v>
      </c>
      <c r="LY59" s="40">
        <f t="shared" si="502"/>
        <v>5.5958645309348846E-2</v>
      </c>
      <c r="LZ59" s="43"/>
      <c r="MA59" s="12">
        <f t="shared" si="503"/>
        <v>3.3597151300588032E-2</v>
      </c>
      <c r="MB59" s="12">
        <f t="shared" si="504"/>
        <v>8.5205424003238217E-2</v>
      </c>
      <c r="MC59" s="12">
        <f t="shared" si="505"/>
        <v>7.507739938080496E-2</v>
      </c>
      <c r="MD59" s="1"/>
    </row>
    <row r="60" spans="4:342" x14ac:dyDescent="0.35">
      <c r="D60" s="115" t="s">
        <v>458</v>
      </c>
      <c r="E60" s="53" t="str">
        <f>VLOOKUP($D60,'Metric Nature'!$C:$D,2,0)&amp;IF(($F60&lt;(EA60)),"Below",IF(($F60&gt;(DZ60)),"Above","Within"))</f>
        <v>NegativeWithin</v>
      </c>
      <c r="F60" s="48">
        <f t="shared" si="473"/>
        <v>0.50550357732526141</v>
      </c>
      <c r="G60" s="77">
        <f t="shared" si="438"/>
        <v>0.50956768249468465</v>
      </c>
      <c r="H60" s="48">
        <f t="shared" si="474"/>
        <v>-7.9755944284508884E-3</v>
      </c>
      <c r="I60" s="74">
        <f t="shared" si="463"/>
        <v>0.54441885006865087</v>
      </c>
      <c r="J60" s="48">
        <f t="shared" si="475"/>
        <v>-7.1480391868287196E-2</v>
      </c>
      <c r="K60" s="48">
        <f t="shared" si="476"/>
        <v>4.9723191821880029E-2</v>
      </c>
      <c r="L60" s="50"/>
      <c r="M60" s="53" t="str">
        <f>VLOOKUP($D60,'Metric Nature'!$C:$D,2,0)&amp;IF(($N60&lt;(HZ60)),"Below",IF(($N60&gt;(HY60)),"Above","Within"))</f>
        <v>NegativeWithin</v>
      </c>
      <c r="N60" s="48">
        <f t="shared" si="477"/>
        <v>0.52742759795570704</v>
      </c>
      <c r="O60" s="49">
        <f t="shared" si="478"/>
        <v>0.53751772009581078</v>
      </c>
      <c r="P60" s="55">
        <f t="shared" si="479"/>
        <v>-1.8771701402337415E-2</v>
      </c>
      <c r="Q60" s="49">
        <f t="shared" si="480"/>
        <v>0.57301405890695789</v>
      </c>
      <c r="R60" s="48">
        <f t="shared" si="481"/>
        <v>-7.9555571530318892E-2</v>
      </c>
      <c r="S60" s="48">
        <f t="shared" si="482"/>
        <v>5.2716023521806855E-2</v>
      </c>
      <c r="T60" s="50"/>
      <c r="U60" s="53" t="str">
        <f>VLOOKUP($D60,'Metric Nature'!$C:$D,2,0)&amp;IF(($V60&lt;(LY60)),"Below",IF(($V60&gt;(LX60)),"Above","Within"))</f>
        <v>NegativeWithin</v>
      </c>
      <c r="V60" s="48">
        <f t="shared" si="483"/>
        <v>0.413447782546495</v>
      </c>
      <c r="W60" s="49">
        <f t="shared" si="466"/>
        <v>0.39384739931188018</v>
      </c>
      <c r="X60" s="48">
        <f t="shared" si="484"/>
        <v>4.9766440679461385E-2</v>
      </c>
      <c r="Y60" s="48">
        <f t="shared" si="485"/>
        <v>0.41047471620227038</v>
      </c>
      <c r="Z60" s="48">
        <f t="shared" si="486"/>
        <v>7.2429950661311235E-3</v>
      </c>
      <c r="AA60" s="48">
        <f t="shared" si="487"/>
        <v>4.6794490735965401E-2</v>
      </c>
      <c r="AB60" s="50"/>
      <c r="AC60" s="46" t="s">
        <v>459</v>
      </c>
      <c r="AD60" s="47"/>
      <c r="AE60" s="47"/>
      <c r="AI60" s="7" t="s">
        <v>460</v>
      </c>
      <c r="AJ60" s="12">
        <f>(VLOOKUP($EG60,Data!$B:$CP,Daily!EI$10,0)+VLOOKUP($IF60,Data!$B:$CP,Daily!IH$10,0))/AJ$56</f>
        <v>0.57159763313609468</v>
      </c>
      <c r="AK60" s="12">
        <f>(VLOOKUP($EG60,Data!$B:$CP,Daily!EJ$10,0)+VLOOKUP($IF60,Data!$B:$CP,Daily!II$10,0))/AK$56</f>
        <v>0.55394922425952042</v>
      </c>
      <c r="AL60" s="12">
        <f>(VLOOKUP($EG60,Data!$B:$CP,Daily!EK$10,0)+VLOOKUP($IF60,Data!$B:$CP,Daily!IJ$10,0))/AL$56</f>
        <v>0.49408390103979921</v>
      </c>
      <c r="AM60" s="12">
        <f>(VLOOKUP($EG60,Data!$B:$CP,Daily!EL$10,0)+VLOOKUP($IF60,Data!$B:$CP,Daily!IK$10,0))/AM$56</f>
        <v>0.50920520880107767</v>
      </c>
      <c r="AN60" s="12">
        <f>(VLOOKUP($EG60,Data!$B:$CP,Daily!EM$10,0)+VLOOKUP($IF60,Data!$B:$CP,Daily!IL$10,0))/AN$56</f>
        <v>0.53345388788426762</v>
      </c>
      <c r="AO60" s="12">
        <f>(VLOOKUP($EG60,Data!$B:$CP,Daily!EN$10,0)+VLOOKUP($IF60,Data!$B:$CP,Daily!IM$10,0))/AO$56</f>
        <v>0.56630971993410217</v>
      </c>
      <c r="AP60" s="12">
        <f>(VLOOKUP($EG60,Data!$B:$CP,Daily!EO$10,0)+VLOOKUP($IF60,Data!$B:$CP,Daily!IN$10,0))/AP$56</f>
        <v>0.54485570890840651</v>
      </c>
      <c r="AQ60" s="12">
        <f>(VLOOKUP($EG60,Data!$B:$CP,Daily!EP$10,0)+VLOOKUP($IF60,Data!$B:$CP,Daily!IO$10,0))/AQ$56</f>
        <v>0.55398752871677059</v>
      </c>
      <c r="AR60" s="12">
        <f>(VLOOKUP($EG60,Data!$B:$CP,Daily!EQ$10,0)+VLOOKUP($IF60,Data!$B:$CP,Daily!IP$10,0))/AR$56</f>
        <v>0.56909966654316413</v>
      </c>
      <c r="AS60" s="12">
        <f>(VLOOKUP($EG60,Data!$B:$CP,Daily!ER$10,0)+VLOOKUP($IF60,Data!$B:$CP,Daily!IQ$10,0))/AS$56</f>
        <v>0.49826856483262794</v>
      </c>
      <c r="AT60" s="12">
        <f>(VLOOKUP($EG60,Data!$B:$CP,Daily!ES$10,0)+VLOOKUP($IF60,Data!$B:$CP,Daily!IR$10,0))/AT$56</f>
        <v>0.55381035485747532</v>
      </c>
      <c r="AU60" s="12">
        <f>(VLOOKUP($EG60,Data!$B:$CP,Daily!ET$10,0)+VLOOKUP($IF60,Data!$B:$CP,Daily!IS$10,0))/AU$56</f>
        <v>0.59294710327455924</v>
      </c>
      <c r="AV60" s="12">
        <f>(VLOOKUP($EG60,Data!$B:$CP,Daily!EU$10,0)+VLOOKUP($IF60,Data!$B:$CP,Daily!IT$10,0))/AV$56</f>
        <v>0.66475644699140402</v>
      </c>
      <c r="AW60" s="12">
        <f>(VLOOKUP($EG60,Data!$B:$CP,Daily!EV$10,0)+VLOOKUP($IF60,Data!$B:$CP,Daily!IU$10,0))/AW$56</f>
        <v>0.54938271604938271</v>
      </c>
      <c r="AX60" s="12">
        <f>(VLOOKUP($EG60,Data!$B:$CP,Daily!EW$10,0)+VLOOKUP($IF60,Data!$B:$CP,Daily!IV$10,0))/AX$56</f>
        <v>0.58234758871701542</v>
      </c>
      <c r="AY60" s="12">
        <f>(VLOOKUP($EG60,Data!$B:$CP,Daily!EX$10,0)+VLOOKUP($IF60,Data!$B:$CP,Daily!IW$10,0))/AY$56</f>
        <v>0.56195840554592724</v>
      </c>
      <c r="AZ60" s="12">
        <f>(VLOOKUP($EG60,Data!$B:$CP,Daily!EY$10,0)+VLOOKUP($IF60,Data!$B:$CP,Daily!IX$10,0))/AZ$56</f>
        <v>0.47539580658964486</v>
      </c>
      <c r="BA60" s="12">
        <f>(VLOOKUP($EG60,Data!$B:$CP,Daily!EZ$10,0)+VLOOKUP($IF60,Data!$B:$CP,Daily!IY$10,0))/BA$56</f>
        <v>0.56375442739079107</v>
      </c>
      <c r="BB60" s="12">
        <f>(VLOOKUP($EG60,Data!$B:$CP,Daily!FA$10,0)+VLOOKUP($IF60,Data!$B:$CP,Daily!IZ$10,0))/BB$56</f>
        <v>0.56779661016949157</v>
      </c>
      <c r="BC60" s="12">
        <f>(VLOOKUP($EG60,Data!$B:$CP,Daily!FB$10,0)+VLOOKUP($IF60,Data!$B:$CP,Daily!JA$10,0))/BC$56</f>
        <v>0.5265289590927501</v>
      </c>
      <c r="BD60" s="12">
        <f>(VLOOKUP($EG60,Data!$B:$CP,Daily!FC$10,0)+VLOOKUP($IF60,Data!$B:$CP,Daily!JB$10,0))/BD$56</f>
        <v>0.54894822006472488</v>
      </c>
      <c r="BE60" s="12">
        <f>(VLOOKUP($EG60,Data!$B:$CP,Daily!FD$10,0)+VLOOKUP($IF60,Data!$B:$CP,Daily!JC$10,0))/BE$56</f>
        <v>0.54961832061068705</v>
      </c>
      <c r="BF60" s="12">
        <f>(VLOOKUP($EG60,Data!$B:$CP,Daily!FE$10,0)+VLOOKUP($IF60,Data!$B:$CP,Daily!JD$10,0))/BF$56</f>
        <v>0.58110119047619047</v>
      </c>
      <c r="BG60" s="12">
        <f>(VLOOKUP($EG60,Data!$B:$CP,Daily!FF$10,0)+VLOOKUP($IF60,Data!$B:$CP,Daily!JE$10,0))/BG$56</f>
        <v>0.52858646089091543</v>
      </c>
      <c r="BH60" s="12">
        <f>(VLOOKUP($EG60,Data!$B:$CP,Daily!FG$10,0)+VLOOKUP($IF60,Data!$B:$CP,Daily!JF$10,0))/BH$56</f>
        <v>0.60074826296098338</v>
      </c>
      <c r="BI60" s="12">
        <f>(VLOOKUP($EG60,Data!$B:$CP,Daily!FH$10,0)+VLOOKUP($IF60,Data!$B:$CP,Daily!JG$10,0))/BI$56</f>
        <v>0.62593632958801493</v>
      </c>
      <c r="BJ60" s="12">
        <f>(VLOOKUP($EG60,Data!$B:$CP,Daily!FI$10,0)+VLOOKUP($IF60,Data!$B:$CP,Daily!JH$10,0))/BJ$56</f>
        <v>0.5990284005979073</v>
      </c>
      <c r="BK60" s="12">
        <f>(VLOOKUP($EG60,Data!$B:$CP,Daily!FJ$10,0)+VLOOKUP($IF60,Data!$B:$CP,Daily!JI$10,0))/BK$56</f>
        <v>0.62544045102184642</v>
      </c>
      <c r="BL60" s="12">
        <f>(VLOOKUP($EG60,Data!$B:$CP,Daily!FK$10,0)+VLOOKUP($IF60,Data!$B:$CP,Daily!JJ$10,0))/BL$56</f>
        <v>0.64079207920792081</v>
      </c>
      <c r="BM60" s="12">
        <f>(VLOOKUP($EG60,Data!$B:$CP,Daily!FL$10,0)+VLOOKUP($IF60,Data!$B:$CP,Daily!JK$10,0))/BM$56</f>
        <v>0.62018411183088984</v>
      </c>
      <c r="BN60" s="12">
        <f>(VLOOKUP($EG60,Data!$B:$CP,Daily!FM$10,0)+VLOOKUP($IF60,Data!$B:$CP,Daily!JL$10,0))/BN$56</f>
        <v>0.56276150627615062</v>
      </c>
      <c r="BO60" s="12">
        <f>(VLOOKUP($EG60,Data!$B:$CP,Daily!FN$10,0)+VLOOKUP($IF60,Data!$B:$CP,Daily!JM$10,0))/BO$56</f>
        <v>0.60765788165091994</v>
      </c>
      <c r="BP60" s="12">
        <f>(VLOOKUP($EG60,Data!$B:$CP,Daily!FO$10,0)+VLOOKUP($IF60,Data!$B:$CP,Daily!JN$10,0))/BP$56</f>
        <v>0.63497942386831274</v>
      </c>
      <c r="BQ60" s="12">
        <f>(VLOOKUP($EG60,Data!$B:$CP,Daily!FP$10,0)+VLOOKUP($IF60,Data!$B:$CP,Daily!JO$10,0))/BQ$56</f>
        <v>0.59526036794512005</v>
      </c>
      <c r="BR60" s="12">
        <f>(VLOOKUP($EG60,Data!$B:$CP,Daily!FQ$10,0)+VLOOKUP($IF60,Data!$B:$CP,Daily!JP$10,0))/BR$56</f>
        <v>0.58044258373205737</v>
      </c>
      <c r="BS60" s="12">
        <f>(VLOOKUP($EG60,Data!$B:$CP,Daily!FR$10,0)+VLOOKUP($IF60,Data!$B:$CP,Daily!JQ$10,0))/BS$56</f>
        <v>0.58783364369956548</v>
      </c>
      <c r="BT60" s="12">
        <f>(VLOOKUP($EG60,Data!$B:$CP,Daily!FS$10,0)+VLOOKUP($IF60,Data!$B:$CP,Daily!JR$10,0))/BT$56</f>
        <v>0.58961205514588011</v>
      </c>
      <c r="BU60" s="12">
        <f>(VLOOKUP($EG60,Data!$B:$CP,Daily!FT$10,0)+VLOOKUP($IF60,Data!$B:$CP,Daily!JS$10,0))/BU$56</f>
        <v>0.54753107154853875</v>
      </c>
      <c r="BV60" s="12">
        <f>(VLOOKUP($EG60,Data!$B:$CP,Daily!FU$10,0)+VLOOKUP($IF60,Data!$B:$CP,Daily!JT$10,0))/BV$56</f>
        <v>0.60051546391752575</v>
      </c>
      <c r="BW60" s="12">
        <f>(VLOOKUP($EG60,Data!$B:$CP,Daily!FV$10,0)+VLOOKUP($IF60,Data!$B:$CP,Daily!JU$10,0))/BW$56</f>
        <v>0.63739130434782609</v>
      </c>
      <c r="BX60" s="12">
        <f>(VLOOKUP($EG60,Data!$B:$CP,Daily!FW$10,0)+VLOOKUP($IF60,Data!$B:$CP,Daily!JV$10,0))/BX$56</f>
        <v>0.60620613224972297</v>
      </c>
      <c r="BY60" s="12">
        <f>(VLOOKUP($EG60,Data!$B:$CP,Daily!FX$10,0)+VLOOKUP($IF60,Data!$B:$CP,Daily!JW$10,0))/BY$56</f>
        <v>0.63202846975088967</v>
      </c>
      <c r="BZ60" s="12">
        <f>(VLOOKUP($EG60,Data!$B:$CP,Daily!FY$10,0)+VLOOKUP($IF60,Data!$B:$CP,Daily!JX$10,0))/BZ$56</f>
        <v>0.63018867924528299</v>
      </c>
      <c r="CA60" s="12">
        <f>(VLOOKUP($EG60,Data!$B:$CP,Daily!FZ$10,0)+VLOOKUP($IF60,Data!$B:$CP,Daily!JY$10,0))/CA$56</f>
        <v>0.58485735186539867</v>
      </c>
      <c r="CB60" s="12">
        <f>(VLOOKUP($EG60,Data!$B:$CP,Daily!GA$10,0)+VLOOKUP($IF60,Data!$B:$CP,Daily!JZ$10,0))/CB$56</f>
        <v>0.56108770585982382</v>
      </c>
      <c r="CC60" s="12">
        <f>(VLOOKUP($EG60,Data!$B:$CP,Daily!GB$10,0)+VLOOKUP($IF60,Data!$B:$CP,Daily!KA$10,0))/CC$56</f>
        <v>0.6446034585569469</v>
      </c>
      <c r="CD60" s="12">
        <f>(VLOOKUP($EG60,Data!$B:$CP,Daily!GC$10,0)+VLOOKUP($IF60,Data!$B:$CP,Daily!KB$10,0))/CD$56</f>
        <v>0.64317902498975832</v>
      </c>
      <c r="CE60" s="12">
        <f>(VLOOKUP($EG60,Data!$B:$CP,Daily!GD$10,0)+VLOOKUP($IF60,Data!$B:$CP,Daily!KC$10,0))/CE$56</f>
        <v>0.63180755095222185</v>
      </c>
      <c r="CF60" s="12">
        <f>(VLOOKUP($EG60,Data!$B:$CP,Daily!GE$10,0)+VLOOKUP($IF60,Data!$B:$CP,Daily!KD$10,0))/CF$56</f>
        <v>0.60373514431239383</v>
      </c>
      <c r="CG60" s="12">
        <f>(VLOOKUP($EG60,Data!$B:$CP,Daily!GF$10,0)+VLOOKUP($IF60,Data!$B:$CP,Daily!KE$10,0))/CG$56</f>
        <v>0.64065335753176045</v>
      </c>
      <c r="CH60" s="12">
        <f>(VLOOKUP($EG60,Data!$B:$CP,Daily!GG$10,0)+VLOOKUP($IF60,Data!$B:$CP,Daily!KF$10,0))/CH$56</f>
        <v>0.58384249830278345</v>
      </c>
      <c r="CI60" s="12">
        <f>(VLOOKUP($EG60,Data!$B:$CP,Daily!GH$10,0)+VLOOKUP($IF60,Data!$B:$CP,Daily!KG$10,0))/CI$56</f>
        <v>0.55321428571428577</v>
      </c>
      <c r="CJ60" s="12">
        <f>(VLOOKUP($EG60,Data!$B:$CP,Daily!GI$10,0)+VLOOKUP($IF60,Data!$B:$CP,Daily!KH$10,0))/CJ$56</f>
        <v>0.61909307875894992</v>
      </c>
      <c r="CK60" s="12">
        <f>(VLOOKUP($EG60,Data!$B:$CP,Daily!GJ$10,0)+VLOOKUP($IF60,Data!$B:$CP,Daily!KI$10,0))/CK$56</f>
        <v>0.67456896551724133</v>
      </c>
      <c r="CL60" s="12">
        <f>(VLOOKUP($EG60,Data!$B:$CP,Daily!GK$10,0)+VLOOKUP($IF60,Data!$B:$CP,Daily!KJ$10,0))/CL$56</f>
        <v>0.61020479000347105</v>
      </c>
      <c r="CM60" s="12">
        <f>(VLOOKUP($EG60,Data!$B:$CP,Daily!GL$10,0)+VLOOKUP($IF60,Data!$B:$CP,Daily!KK$10,0))/CM$56</f>
        <v>0.61954561846375766</v>
      </c>
      <c r="CN60" s="12">
        <f>(VLOOKUP($EG60,Data!$B:$CP,Daily!GM$10,0)+VLOOKUP($IF60,Data!$B:$CP,Daily!KL$10,0))/CN$56</f>
        <v>0.6379248658318426</v>
      </c>
      <c r="CO60" s="12">
        <f>(VLOOKUP($EG60,Data!$B:$CP,Daily!GN$10,0)+VLOOKUP($IF60,Data!$B:$CP,Daily!KM$10,0))/CO$56</f>
        <v>0.608324439701174</v>
      </c>
      <c r="CP60" s="12">
        <f>(VLOOKUP($EG60,Data!$B:$CP,Daily!GO$10,0)+VLOOKUP($IF60,Data!$B:$CP,Daily!KN$10,0))/CP$56</f>
        <v>0.56000000000000005</v>
      </c>
      <c r="CQ60" s="12">
        <f>(VLOOKUP($EG60,Data!$B:$CP,Daily!GP$10,0)+VLOOKUP($IF60,Data!$B:$CP,Daily!KO$10,0))/CQ$56</f>
        <v>0.60991167811579983</v>
      </c>
      <c r="CR60" s="12">
        <f>(VLOOKUP($EG60,Data!$B:$CP,Daily!GQ$10,0)+VLOOKUP($IF60,Data!$B:$CP,Daily!KP$10,0))/CR$56</f>
        <v>0.65892193308550184</v>
      </c>
      <c r="CS60" s="12">
        <f>(VLOOKUP($EG60,Data!$B:$CP,Daily!GR$10,0)+VLOOKUP($IF60,Data!$B:$CP,Daily!KQ$10,0))/CS$56</f>
        <v>0.60967993754879002</v>
      </c>
      <c r="CT60" s="12">
        <f>(VLOOKUP($EG60,Data!$B:$CP,Daily!GS$10,0)+VLOOKUP($IF60,Data!$B:$CP,Daily!KR$10,0))/CT$56</f>
        <v>0.58570899666790077</v>
      </c>
      <c r="CU60" s="12">
        <f>(VLOOKUP($EG60,Data!$B:$CP,Daily!GT$10,0)+VLOOKUP($IF60,Data!$B:$CP,Daily!KS$10,0))/CU$56</f>
        <v>0.60250094732853354</v>
      </c>
      <c r="CV60" s="12">
        <f>(VLOOKUP($EG60,Data!$B:$CP,Daily!GU$10,0)+VLOOKUP($IF60,Data!$B:$CP,Daily!KT$10,0))/CV$56</f>
        <v>0.58500973393900069</v>
      </c>
      <c r="CW60" s="12">
        <f>(VLOOKUP($EG60,Data!$B:$CP,Daily!GV$10,0)+VLOOKUP($IF60,Data!$B:$CP,Daily!KU$10,0))/CW$56</f>
        <v>0.51055537512179283</v>
      </c>
      <c r="CX60" s="12">
        <f>(VLOOKUP($EG60,Data!$B:$CP,Daily!GW$10,0)+VLOOKUP($IF60,Data!$B:$CP,Daily!KV$10,0))/CX$56</f>
        <v>0.60835164835164834</v>
      </c>
      <c r="CY60" s="12">
        <f>(VLOOKUP($EG60,Data!$B:$CP,Daily!GX$10,0)+VLOOKUP($IF60,Data!$B:$CP,Daily!KW$10,0))/CY$56</f>
        <v>0.64234131508931969</v>
      </c>
      <c r="CZ60" s="12">
        <f>(VLOOKUP($EG60,Data!$B:$CP,Daily!GY$10,0)+VLOOKUP($IF60,Data!$B:$CP,Daily!KX$10,0))/CZ$56</f>
        <v>0.57448275862068965</v>
      </c>
      <c r="DA60" s="12">
        <f>(VLOOKUP($EG60,Data!$B:$CP,Daily!GZ$10,0)+VLOOKUP($IF60,Data!$B:$CP,Daily!KY$10,0))/DA$56</f>
        <v>0.58481986708639389</v>
      </c>
      <c r="DB60" s="12">
        <f>(VLOOKUP($EG60,Data!$B:$CP,Daily!HA$10,0)+VLOOKUP($IF60,Data!$B:$CP,Daily!KZ$10,0))/DB$56</f>
        <v>0.63230605738575985</v>
      </c>
      <c r="DC60" s="12">
        <f>(VLOOKUP($EG60,Data!$B:$CP,Daily!HB$10,0)+VLOOKUP($IF60,Data!$B:$CP,Daily!LA$10,0))/DC$56</f>
        <v>0.52344601962922577</v>
      </c>
      <c r="DD60" s="12">
        <f>(VLOOKUP($EG60,Data!$B:$CP,Daily!HC$10,0)+VLOOKUP($IF60,Data!$B:$CP,Daily!LB$10,0))/DD$56</f>
        <v>0.48837992590097679</v>
      </c>
      <c r="DE60" s="12">
        <f>(VLOOKUP($EG60,Data!$B:$CP,Daily!HD$10,0)+VLOOKUP($IF60,Data!$B:$CP,Daily!LC$10,0))/DE$56</f>
        <v>0.54919583727530752</v>
      </c>
      <c r="DF60" s="12">
        <f>(VLOOKUP($EG60,Data!$B:$CP,Daily!HE$10,0)+VLOOKUP($IF60,Data!$B:$CP,Daily!LD$10,0))/DF$56</f>
        <v>0.53942232630757225</v>
      </c>
      <c r="DG60" s="12">
        <f>(VLOOKUP($EG60,Data!$B:$CP,Daily!HF$10,0)+VLOOKUP($IF60,Data!$B:$CP,Daily!LE$10,0))/DG$56</f>
        <v>0.51765489673550968</v>
      </c>
      <c r="DH60" s="12">
        <f>(VLOOKUP($EG60,Data!$B:$CP,Daily!HG$10,0)+VLOOKUP($IF60,Data!$B:$CP,Daily!LF$10,0))/DH$56</f>
        <v>0.55112137203166223</v>
      </c>
      <c r="DI60" s="12">
        <f>(VLOOKUP($EG60,Data!$B:$CP,Daily!HH$10,0)+VLOOKUP($IF60,Data!$B:$CP,Daily!LG$10,0))/DI$56</f>
        <v>0.5521753352960419</v>
      </c>
      <c r="DJ60" s="12">
        <f>(VLOOKUP($EG60,Data!$B:$CP,Daily!HI$10,0)+VLOOKUP($IF60,Data!$B:$CP,Daily!LH$10,0))/DJ$56</f>
        <v>0.56189451022604953</v>
      </c>
      <c r="DK60" s="12">
        <f>(VLOOKUP($EG60,Data!$B:$CP,Daily!HJ$10,0)+VLOOKUP($IF60,Data!$B:$CP,Daily!LI$10,0))/DK$56</f>
        <v>0.43392733163619535</v>
      </c>
      <c r="DL60" s="12">
        <f>(VLOOKUP($EG60,Data!$B:$CP,Daily!HK$10,0)+VLOOKUP($IF60,Data!$B:$CP,Daily!LJ$10,0))/DL$56</f>
        <v>0.51467710371819964</v>
      </c>
      <c r="DM60" s="12">
        <f>(VLOOKUP($EG60,Data!$B:$CP,Daily!HL$10,0)+VLOOKUP($IF60,Data!$B:$CP,Daily!LK$10,0))/DM$56</f>
        <v>0.57278588394977947</v>
      </c>
      <c r="DN60" s="12">
        <f>(VLOOKUP($EG60,Data!$B:$CP,Daily!HM$10,0)+VLOOKUP($IF60,Data!$B:$CP,Daily!LL$10,0))/DN$56</f>
        <v>0.52061711079943895</v>
      </c>
      <c r="DO60" s="12">
        <f>(VLOOKUP($EG60,Data!$B:$CP,Daily!HN$10,0)+VLOOKUP($IF60,Data!$B:$CP,Daily!LM$10,0))/DO$56</f>
        <v>0.53441184535234443</v>
      </c>
      <c r="DP60" s="12">
        <f>(VLOOKUP($EG60,Data!$B:$CP,Daily!HO$10,0)+VLOOKUP($IF60,Data!$B:$CP,Daily!LN$10,0))/DP$56</f>
        <v>0.54433989164528085</v>
      </c>
      <c r="DQ60" s="12">
        <f>(VLOOKUP($EG60,Data!$B:$CP,Daily!HP$10,0)+VLOOKUP($IF60,Data!$B:$CP,Daily!LO$10,0))/DQ$56</f>
        <v>0.52642073778664011</v>
      </c>
      <c r="DR60" s="12">
        <f>(VLOOKUP($EG60,Data!$B:$CP,Daily!HQ$10,0)+VLOOKUP($IF60,Data!$B:$CP,Daily!LP$10,0))/DR$56</f>
        <v>0.4245303390196502</v>
      </c>
      <c r="DS60" s="12">
        <f>(VLOOKUP($EG60,Data!$B:$CP,Daily!HR$10,0)+VLOOKUP($IF60,Data!$B:$CP,Daily!LQ$10,0))/DS$56</f>
        <v>0.49491279069767441</v>
      </c>
      <c r="DT60" s="12">
        <f>(VLOOKUP($EG60,Data!$B:$CP,Daily!HS$10,0)+VLOOKUP($IF60,Data!$B:$CP,Daily!LR$10,0))/DT$56</f>
        <v>0.54445797807551766</v>
      </c>
      <c r="DU60" s="12">
        <f>(VLOOKUP($EG60,Data!$B:$CP,Daily!HT$10,0)+VLOOKUP($IF60,Data!$B:$CP,Daily!LS$10,0))/DU$56</f>
        <v>0.50550357732526141</v>
      </c>
      <c r="DV60" s="14"/>
      <c r="DW60" s="12">
        <f t="shared" si="453"/>
        <v>0.54753107154853875</v>
      </c>
      <c r="DX60" s="12">
        <f t="shared" si="454"/>
        <v>0.60967993754879002</v>
      </c>
      <c r="DY60" s="12">
        <f t="shared" si="488"/>
        <v>6.2148866000251268E-2</v>
      </c>
      <c r="DZ60" s="12">
        <f t="shared" si="489"/>
        <v>0.6562915870489785</v>
      </c>
      <c r="EA60" s="12">
        <f t="shared" si="490"/>
        <v>0.50091942204835027</v>
      </c>
      <c r="EB60" s="14"/>
      <c r="EC60" s="12">
        <f t="shared" si="491"/>
        <v>4.9723191821880029E-2</v>
      </c>
      <c r="ED60" s="12">
        <f t="shared" si="492"/>
        <v>0.50956768249468465</v>
      </c>
      <c r="EE60" s="12">
        <f t="shared" si="493"/>
        <v>0.54441885006865087</v>
      </c>
      <c r="EF60" s="1"/>
      <c r="EG60" s="7" t="s">
        <v>461</v>
      </c>
      <c r="EH60" s="7" t="s">
        <v>48</v>
      </c>
      <c r="EI60" s="12">
        <f>VLOOKUP($EG60,Data!$B:$CP,Daily!EI$10,0)/EI$56</f>
        <v>0.59451795841209831</v>
      </c>
      <c r="EJ60" s="12">
        <f>VLOOKUP($EG60,Data!$B:$CP,Daily!EJ$10,0)/EJ$56</f>
        <v>0.57901610796691338</v>
      </c>
      <c r="EK60" s="12">
        <f>VLOOKUP($EG60,Data!$B:$CP,Daily!EK$10,0)/EK$56</f>
        <v>0.52694346289752647</v>
      </c>
      <c r="EL60" s="12">
        <f>VLOOKUP($EG60,Data!$B:$CP,Daily!EL$10,0)/EL$56</f>
        <v>0.52447552447552448</v>
      </c>
      <c r="EM60" s="12">
        <f>VLOOKUP($EG60,Data!$B:$CP,Daily!EM$10,0)/EM$56</f>
        <v>0.53619302949061665</v>
      </c>
      <c r="EN60" s="12">
        <f>VLOOKUP($EG60,Data!$B:$CP,Daily!EN$10,0)/EN$56</f>
        <v>0.58082056351952549</v>
      </c>
      <c r="EO60" s="12">
        <f>VLOOKUP($EG60,Data!$B:$CP,Daily!EO$10,0)/EO$56</f>
        <v>0.55494505494505497</v>
      </c>
      <c r="EP60" s="12">
        <f>VLOOKUP($EG60,Data!$B:$CP,Daily!EP$10,0)/EP$56</f>
        <v>0.57097161135545782</v>
      </c>
      <c r="EQ60" s="12">
        <f>VLOOKUP($EG60,Data!$B:$CP,Daily!EQ$10,0)/EQ$56</f>
        <v>0.58537714021286447</v>
      </c>
      <c r="ER60" s="12">
        <f>VLOOKUP($EG60,Data!$B:$CP,Daily!ER$10,0)/ER$56</f>
        <v>0.51724137931034486</v>
      </c>
      <c r="ES60" s="12">
        <f>VLOOKUP($EG60,Data!$B:$CP,Daily!ES$10,0)/ES$56</f>
        <v>0.57762237762237767</v>
      </c>
      <c r="ET60" s="12">
        <f>VLOOKUP($EG60,Data!$B:$CP,Daily!ET$10,0)/ET$56</f>
        <v>0.62114803625377646</v>
      </c>
      <c r="EU60" s="12">
        <f>VLOOKUP($EG60,Data!$B:$CP,Daily!EU$10,0)/EU$56</f>
        <v>0.67018160515524317</v>
      </c>
      <c r="EV60" s="12">
        <f>VLOOKUP($EG60,Data!$B:$CP,Daily!EV$10,0)/EV$56</f>
        <v>0.58568548387096775</v>
      </c>
      <c r="EW60" s="12">
        <f>VLOOKUP($EG60,Data!$B:$CP,Daily!EW$10,0)/EW$56</f>
        <v>0.61209766925638176</v>
      </c>
      <c r="EX60" s="12">
        <f>VLOOKUP($EG60,Data!$B:$CP,Daily!EX$10,0)/EX$56</f>
        <v>0.59697601668404587</v>
      </c>
      <c r="EY60" s="12">
        <f>VLOOKUP($EG60,Data!$B:$CP,Daily!EY$10,0)/EY$56</f>
        <v>0.49202264539372104</v>
      </c>
      <c r="EZ60" s="12">
        <f>VLOOKUP($EG60,Data!$B:$CP,Daily!EZ$10,0)/EZ$56</f>
        <v>0.59259259259259256</v>
      </c>
      <c r="FA60" s="12">
        <f>VLOOKUP($EG60,Data!$B:$CP,Daily!FA$10,0)/FA$56</f>
        <v>0.58704693998811641</v>
      </c>
      <c r="FB60" s="12">
        <f>VLOOKUP($EG60,Data!$B:$CP,Daily!FB$10,0)/FB$56</f>
        <v>0.54222222222222227</v>
      </c>
      <c r="FC60" s="12">
        <f>VLOOKUP($EG60,Data!$B:$CP,Daily!FC$10,0)/FC$56</f>
        <v>0.57470119521912355</v>
      </c>
      <c r="FD60" s="12">
        <f>VLOOKUP($EG60,Data!$B:$CP,Daily!FD$10,0)/FD$56</f>
        <v>0.5762439807383628</v>
      </c>
      <c r="FE60" s="12">
        <f>VLOOKUP($EG60,Data!$B:$CP,Daily!FE$10,0)/FE$56</f>
        <v>0.59937750111160515</v>
      </c>
      <c r="FF60" s="12">
        <f>VLOOKUP($EG60,Data!$B:$CP,Daily!FF$10,0)/FF$56</f>
        <v>0.56647899523603296</v>
      </c>
      <c r="FG60" s="12">
        <f>VLOOKUP($EG60,Data!$B:$CP,Daily!FG$10,0)/FG$56</f>
        <v>0.62242268041237114</v>
      </c>
      <c r="FH60" s="12">
        <f>VLOOKUP($EG60,Data!$B:$CP,Daily!FH$10,0)/FH$56</f>
        <v>0.64978448275862066</v>
      </c>
      <c r="FI60" s="12">
        <f>VLOOKUP($EG60,Data!$B:$CP,Daily!FI$10,0)/FI$56</f>
        <v>0.62595419847328249</v>
      </c>
      <c r="FJ60" s="12">
        <f>VLOOKUP($EG60,Data!$B:$CP,Daily!FJ$10,0)/FJ$56</f>
        <v>0.65726315789473688</v>
      </c>
      <c r="FK60" s="12">
        <f>VLOOKUP($EG60,Data!$B:$CP,Daily!FK$10,0)/FK$56</f>
        <v>0.66697631212261965</v>
      </c>
      <c r="FL60" s="12">
        <f>VLOOKUP($EG60,Data!$B:$CP,Daily!FL$10,0)/FL$56</f>
        <v>0.64414957780458382</v>
      </c>
      <c r="FM60" s="12">
        <f>VLOOKUP($EG60,Data!$B:$CP,Daily!FM$10,0)/FM$56</f>
        <v>0.59289843104872009</v>
      </c>
      <c r="FN60" s="12">
        <f>VLOOKUP($EG60,Data!$B:$CP,Daily!FN$10,0)/FN$56</f>
        <v>0.62899543378995437</v>
      </c>
      <c r="FO60" s="12">
        <f>VLOOKUP($EG60,Data!$B:$CP,Daily!FO$10,0)/FO$56</f>
        <v>0.65494296577946765</v>
      </c>
      <c r="FP60" s="12">
        <f>VLOOKUP($EG60,Data!$B:$CP,Daily!FP$10,0)/FP$56</f>
        <v>0.62125748502994016</v>
      </c>
      <c r="FQ60" s="12">
        <f>VLOOKUP($EG60,Data!$B:$CP,Daily!FQ$10,0)/FQ$56</f>
        <v>0.61283345349675555</v>
      </c>
      <c r="FR60" s="12">
        <f>VLOOKUP($EG60,Data!$B:$CP,Daily!FR$10,0)/FR$56</f>
        <v>0.61034611090435431</v>
      </c>
      <c r="FS60" s="12">
        <f>VLOOKUP($EG60,Data!$B:$CP,Daily!FS$10,0)/FS$56</f>
        <v>0.60998856271444912</v>
      </c>
      <c r="FT60" s="12">
        <f>VLOOKUP($EG60,Data!$B:$CP,Daily!FT$10,0)/FT$56</f>
        <v>0.57542579075425793</v>
      </c>
      <c r="FU60" s="12">
        <f>VLOOKUP($EG60,Data!$B:$CP,Daily!FU$10,0)/FU$56</f>
        <v>0.63032886723507919</v>
      </c>
      <c r="FV60" s="12">
        <f>VLOOKUP($EG60,Data!$B:$CP,Daily!FV$10,0)/FV$56</f>
        <v>0.66597294484911551</v>
      </c>
      <c r="FW60" s="12">
        <f>VLOOKUP($EG60,Data!$B:$CP,Daily!FW$10,0)/FW$56</f>
        <v>0.62765017667844525</v>
      </c>
      <c r="FX60" s="12">
        <f>VLOOKUP($EG60,Data!$B:$CP,Daily!FX$10,0)/FX$56</f>
        <v>0.65507000424268136</v>
      </c>
      <c r="FY60" s="12">
        <f>VLOOKUP($EG60,Data!$B:$CP,Daily!FY$10,0)/FY$56</f>
        <v>0.66458797327394215</v>
      </c>
      <c r="FZ60" s="12">
        <f>VLOOKUP($EG60,Data!$B:$CP,Daily!FZ$10,0)/FZ$56</f>
        <v>0.61511728931364029</v>
      </c>
      <c r="GA60" s="12">
        <f>VLOOKUP($EG60,Data!$B:$CP,Daily!GA$10,0)/GA$56</f>
        <v>0.58948339483394829</v>
      </c>
      <c r="GB60" s="12">
        <f>VLOOKUP($EG60,Data!$B:$CP,Daily!GB$10,0)/GB$56</f>
        <v>0.67753120665742028</v>
      </c>
      <c r="GC60" s="12">
        <f>VLOOKUP($EG60,Data!$B:$CP,Daily!GC$10,0)/GC$56</f>
        <v>0.66682738669238184</v>
      </c>
      <c r="GD60" s="12">
        <f>VLOOKUP($EG60,Data!$B:$CP,Daily!GD$10,0)/GD$56</f>
        <v>0.65566600397614316</v>
      </c>
      <c r="GE60" s="12">
        <f>VLOOKUP($EG60,Data!$B:$CP,Daily!GE$10,0)/GE$56</f>
        <v>0.62937898089171973</v>
      </c>
      <c r="GF60" s="12">
        <f>VLOOKUP($EG60,Data!$B:$CP,Daily!GF$10,0)/GF$56</f>
        <v>0.66581415174765557</v>
      </c>
      <c r="GG60" s="12">
        <f>VLOOKUP($EG60,Data!$B:$CP,Daily!GG$10,0)/GG$56</f>
        <v>0.61256544502617805</v>
      </c>
      <c r="GH60" s="12">
        <f>VLOOKUP($EG60,Data!$B:$CP,Daily!GH$10,0)/GH$56</f>
        <v>0.58102253032928941</v>
      </c>
      <c r="GI60" s="12">
        <f>VLOOKUP($EG60,Data!$B:$CP,Daily!GI$10,0)/GI$56</f>
        <v>0.65523156089193824</v>
      </c>
      <c r="GJ60" s="12">
        <f>VLOOKUP($EG60,Data!$B:$CP,Daily!GJ$10,0)/GJ$56</f>
        <v>0.70721857647652697</v>
      </c>
      <c r="GK60" s="12">
        <f>VLOOKUP($EG60,Data!$B:$CP,Daily!GK$10,0)/GK$56</f>
        <v>0.64607679465776291</v>
      </c>
      <c r="GL60" s="12">
        <f>VLOOKUP($EG60,Data!$B:$CP,Daily!GL$10,0)/GL$56</f>
        <v>0.6562899786780384</v>
      </c>
      <c r="GM60" s="12">
        <f>VLOOKUP($EG60,Data!$B:$CP,Daily!GM$10,0)/GM$56</f>
        <v>0.67624356775300176</v>
      </c>
      <c r="GN60" s="12">
        <f>VLOOKUP($EG60,Data!$B:$CP,Daily!GN$10,0)/GN$56</f>
        <v>0.64088159031979253</v>
      </c>
      <c r="GO60" s="12">
        <f>VLOOKUP($EG60,Data!$B:$CP,Daily!GO$10,0)/GO$56</f>
        <v>0.58838934962898293</v>
      </c>
      <c r="GP60" s="12">
        <f>VLOOKUP($EG60,Data!$B:$CP,Daily!GP$10,0)/GP$56</f>
        <v>0.64577343300747558</v>
      </c>
      <c r="GQ60" s="12">
        <f>VLOOKUP($EG60,Data!$B:$CP,Daily!GQ$10,0)/GQ$56</f>
        <v>0.68625336927223723</v>
      </c>
      <c r="GR60" s="12">
        <f>VLOOKUP($EG60,Data!$B:$CP,Daily!GR$10,0)/GR$56</f>
        <v>0.64205607476635518</v>
      </c>
      <c r="GS60" s="12">
        <f>VLOOKUP($EG60,Data!$B:$CP,Daily!GS$10,0)/GS$56</f>
        <v>0.61866307761327954</v>
      </c>
      <c r="GT60" s="12">
        <f>VLOOKUP($EG60,Data!$B:$CP,Daily!GT$10,0)/GT$56</f>
        <v>0.62848158131177001</v>
      </c>
      <c r="GU60" s="12">
        <f>VLOOKUP($EG60,Data!$B:$CP,Daily!GU$10,0)/GU$56</f>
        <v>0.61765834932821495</v>
      </c>
      <c r="GV60" s="12">
        <f>VLOOKUP($EG60,Data!$B:$CP,Daily!GV$10,0)/GV$56</f>
        <v>0.53675009932459272</v>
      </c>
      <c r="GW60" s="12">
        <f>VLOOKUP($EG60,Data!$B:$CP,Daily!GW$10,0)/GW$56</f>
        <v>0.64929650859822829</v>
      </c>
      <c r="GX60" s="12">
        <f>VLOOKUP($EG60,Data!$B:$CP,Daily!GX$10,0)/GX$56</f>
        <v>0.65637233579817311</v>
      </c>
      <c r="GY60" s="12">
        <f>VLOOKUP($EG60,Data!$B:$CP,Daily!GY$10,0)/GY$56</f>
        <v>0.60067396798652062</v>
      </c>
      <c r="GZ60" s="12">
        <f>VLOOKUP($EG60,Data!$B:$CP,Daily!GZ$10,0)/GZ$56</f>
        <v>0.61139455782312924</v>
      </c>
      <c r="HA60" s="12">
        <f>VLOOKUP($EG60,Data!$B:$CP,Daily!HA$10,0)/HA$56</f>
        <v>0.65673520772135963</v>
      </c>
      <c r="HB60" s="12">
        <f>VLOOKUP($EG60,Data!$B:$CP,Daily!HB$10,0)/HB$56</f>
        <v>0.54959209961356803</v>
      </c>
      <c r="HC60" s="12">
        <f>VLOOKUP($EG60,Data!$B:$CP,Daily!HC$10,0)/HC$56</f>
        <v>0.52083333333333337</v>
      </c>
      <c r="HD60" s="12">
        <f>VLOOKUP($EG60,Data!$B:$CP,Daily!HD$10,0)/HD$56</f>
        <v>0.57502799552071671</v>
      </c>
      <c r="HE60" s="12">
        <f>VLOOKUP($EG60,Data!$B:$CP,Daily!HE$10,0)/HE$56</f>
        <v>0.56838618078561287</v>
      </c>
      <c r="HF60" s="12">
        <f>VLOOKUP($EG60,Data!$B:$CP,Daily!HF$10,0)/HF$56</f>
        <v>0.54530809504631494</v>
      </c>
      <c r="HG60" s="12">
        <f>VLOOKUP($EG60,Data!$B:$CP,Daily!HG$10,0)/HG$56</f>
        <v>0.58728913299333074</v>
      </c>
      <c r="HH60" s="12">
        <f>VLOOKUP($EG60,Data!$B:$CP,Daily!HH$10,0)/HH$56</f>
        <v>0.57594689574385005</v>
      </c>
      <c r="HI60" s="12">
        <f>VLOOKUP($EG60,Data!$B:$CP,Daily!HI$10,0)/HI$56</f>
        <v>0.58218729535036018</v>
      </c>
      <c r="HJ60" s="12">
        <f>VLOOKUP($EG60,Data!$B:$CP,Daily!HJ$10,0)/HJ$56</f>
        <v>0.46440972222222221</v>
      </c>
      <c r="HK60" s="12">
        <f>VLOOKUP($EG60,Data!$B:$CP,Daily!HK$10,0)/HK$56</f>
        <v>0.54154863078375826</v>
      </c>
      <c r="HL60" s="12">
        <f>VLOOKUP($EG60,Data!$B:$CP,Daily!HL$10,0)/HL$56</f>
        <v>0.5934656741108354</v>
      </c>
      <c r="HM60" s="12">
        <f>VLOOKUP($EG60,Data!$B:$CP,Daily!HM$10,0)/HM$56</f>
        <v>0.54488078541374474</v>
      </c>
      <c r="HN60" s="12">
        <f>VLOOKUP($EG60,Data!$B:$CP,Daily!HN$10,0)/HN$56</f>
        <v>0.56231206147677915</v>
      </c>
      <c r="HO60" s="12">
        <f>VLOOKUP($EG60,Data!$B:$CP,Daily!HO$10,0)/HO$56</f>
        <v>0.57257501744591766</v>
      </c>
      <c r="HP60" s="12">
        <f>VLOOKUP($EG60,Data!$B:$CP,Daily!HP$10,0)/HP$56</f>
        <v>0.5592387968078576</v>
      </c>
      <c r="HQ60" s="12">
        <f>VLOOKUP($EG60,Data!$B:$CP,Daily!HQ$10,0)/HQ$56</f>
        <v>0.45687711386696733</v>
      </c>
      <c r="HR60" s="12">
        <f>VLOOKUP($EG60,Data!$B:$CP,Daily!HR$10,0)/HR$56</f>
        <v>0.51415730337078647</v>
      </c>
      <c r="HS60" s="12">
        <f>VLOOKUP($EG60,Data!$B:$CP,Daily!HS$10,0)/HS$56</f>
        <v>0.5639042357274402</v>
      </c>
      <c r="HT60" s="12">
        <f>VLOOKUP($EG60,Data!$B:$CP,Daily!HT$10,0)/HT$56</f>
        <v>0.52742759795570704</v>
      </c>
      <c r="HU60" s="13"/>
      <c r="HV60" s="40">
        <f t="shared" si="456"/>
        <v>0.57257501744591766</v>
      </c>
      <c r="HW60" s="40">
        <f t="shared" si="457"/>
        <v>0.64414957780458382</v>
      </c>
      <c r="HX60" s="40">
        <f t="shared" si="494"/>
        <v>7.1574560358666162E-2</v>
      </c>
      <c r="HY60" s="40">
        <f t="shared" si="495"/>
        <v>0.69783049807358344</v>
      </c>
      <c r="HZ60" s="40">
        <f t="shared" si="496"/>
        <v>0.51889409717691803</v>
      </c>
      <c r="IA60" s="43"/>
      <c r="IB60" s="12">
        <f t="shared" si="497"/>
        <v>5.2716023521806855E-2</v>
      </c>
      <c r="IC60" s="12">
        <f t="shared" si="498"/>
        <v>0.53751772009581078</v>
      </c>
      <c r="ID60" s="12">
        <f t="shared" si="499"/>
        <v>0.57301405890695789</v>
      </c>
      <c r="IE60" s="1"/>
      <c r="IF60" s="7" t="s">
        <v>462</v>
      </c>
      <c r="IG60" s="7" t="s">
        <v>48</v>
      </c>
      <c r="IH60" s="12">
        <f>VLOOKUP($IF60,Data!$B:$CP,Daily!IH$10,0)/IH$56</f>
        <v>0.45584725536992843</v>
      </c>
      <c r="II60" s="12">
        <f>VLOOKUP($IF60,Data!$B:$CP,Daily!II$10,0)/II$56</f>
        <v>0.44712430426716143</v>
      </c>
      <c r="IJ60" s="12">
        <f>VLOOKUP($IF60,Data!$B:$CP,Daily!IJ$10,0)/IJ$56</f>
        <v>0.35238095238095241</v>
      </c>
      <c r="IK60" s="12">
        <f>VLOOKUP($IF60,Data!$B:$CP,Daily!IK$10,0)/IK$56</f>
        <v>0.43206521739130432</v>
      </c>
      <c r="IL60" s="12">
        <f>VLOOKUP($IF60,Data!$B:$CP,Daily!IL$10,0)/IL$56</f>
        <v>0.51873198847262247</v>
      </c>
      <c r="IM60" s="12">
        <f>VLOOKUP($IF60,Data!$B:$CP,Daily!IM$10,0)/IM$56</f>
        <v>0.49382716049382713</v>
      </c>
      <c r="IN60" s="12">
        <f>VLOOKUP($IF60,Data!$B:$CP,Daily!IN$10,0)/IN$56</f>
        <v>0.50468749999999996</v>
      </c>
      <c r="IO60" s="12">
        <f>VLOOKUP($IF60,Data!$B:$CP,Daily!IO$10,0)/IO$56</f>
        <v>0.47619047619047616</v>
      </c>
      <c r="IP60" s="12">
        <f>VLOOKUP($IF60,Data!$B:$CP,Daily!IP$10,0)/IP$56</f>
        <v>0.50371747211895912</v>
      </c>
      <c r="IQ60" s="12">
        <f>VLOOKUP($IF60,Data!$B:$CP,Daily!IQ$10,0)/IQ$56</f>
        <v>0.41493775933609961</v>
      </c>
      <c r="IR60" s="12">
        <f>VLOOKUP($IF60,Data!$B:$CP,Daily!IR$10,0)/IR$56</f>
        <v>0.43598615916955019</v>
      </c>
      <c r="IS60" s="12">
        <f>VLOOKUP($IF60,Data!$B:$CP,Daily!IS$10,0)/IS$56</f>
        <v>0.45151515151515154</v>
      </c>
      <c r="IT60" s="12">
        <f>VLOOKUP($IF60,Data!$B:$CP,Daily!IT$10,0)/IT$56</f>
        <v>0.64082687338501287</v>
      </c>
      <c r="IU60" s="12">
        <f>VLOOKUP($IF60,Data!$B:$CP,Daily!IU$10,0)/IU$56</f>
        <v>0.38789237668161436</v>
      </c>
      <c r="IV60" s="12">
        <f>VLOOKUP($IF60,Data!$B:$CP,Daily!IV$10,0)/IV$56</f>
        <v>0.44696969696969696</v>
      </c>
      <c r="IW60" s="12">
        <f>VLOOKUP($IF60,Data!$B:$CP,Daily!IW$10,0)/IW$56</f>
        <v>0.38974358974358975</v>
      </c>
      <c r="IX60" s="12">
        <f>VLOOKUP($IF60,Data!$B:$CP,Daily!IX$10,0)/IX$56</f>
        <v>0.39340101522842641</v>
      </c>
      <c r="IY60" s="12">
        <f>VLOOKUP($IF60,Data!$B:$CP,Daily!IY$10,0)/IY$56</f>
        <v>0.43848580441640378</v>
      </c>
      <c r="IZ60" s="12">
        <f>VLOOKUP($IF60,Data!$B:$CP,Daily!IZ$10,0)/IZ$56</f>
        <v>0.46749226006191952</v>
      </c>
      <c r="JA60" s="12">
        <f>VLOOKUP($IF60,Data!$B:$CP,Daily!JA$10,0)/JA$56</f>
        <v>0.45495495495495497</v>
      </c>
      <c r="JB60" s="12">
        <f>VLOOKUP($IF60,Data!$B:$CP,Daily!JB$10,0)/JB$56</f>
        <v>0.4375</v>
      </c>
      <c r="JC60" s="12">
        <f>VLOOKUP($IF60,Data!$B:$CP,Daily!JC$10,0)/JC$56</f>
        <v>0.41061452513966479</v>
      </c>
      <c r="JD60" s="12">
        <f>VLOOKUP($IF60,Data!$B:$CP,Daily!JD$10,0)/JD$56</f>
        <v>0.48747152619589978</v>
      </c>
      <c r="JE60" s="12">
        <f>VLOOKUP($IF60,Data!$B:$CP,Daily!JE$10,0)/JE$56</f>
        <v>0.36715867158671589</v>
      </c>
      <c r="JF60" s="12">
        <f>VLOOKUP($IF60,Data!$B:$CP,Daily!JF$10,0)/JF$56</f>
        <v>0.4952978056426332</v>
      </c>
      <c r="JG60" s="12">
        <f>VLOOKUP($IF60,Data!$B:$CP,Daily!JG$10,0)/JG$56</f>
        <v>0.46785714285714286</v>
      </c>
      <c r="JH60" s="12">
        <f>VLOOKUP($IF60,Data!$B:$CP,Daily!JH$10,0)/JH$56</f>
        <v>0.46547884187082406</v>
      </c>
      <c r="JI60" s="12">
        <f>VLOOKUP($IF60,Data!$B:$CP,Daily!JI$10,0)/JI$56</f>
        <v>0.46220302375809935</v>
      </c>
      <c r="JJ60" s="12">
        <f>VLOOKUP($IF60,Data!$B:$CP,Daily!JJ$10,0)/JJ$56</f>
        <v>0.489247311827957</v>
      </c>
      <c r="JK60" s="12">
        <f>VLOOKUP($IF60,Data!$B:$CP,Daily!JK$10,0)/JK$56</f>
        <v>0.48654708520179374</v>
      </c>
      <c r="JL60" s="12">
        <f>VLOOKUP($IF60,Data!$B:$CP,Daily!JL$10,0)/JL$56</f>
        <v>0.3991031390134529</v>
      </c>
      <c r="JM60" s="12">
        <f>VLOOKUP($IF60,Data!$B:$CP,Daily!JM$10,0)/JM$56</f>
        <v>0.46332046332046334</v>
      </c>
      <c r="JN60" s="12">
        <f>VLOOKUP($IF60,Data!$B:$CP,Daily!JN$10,0)/JN$56</f>
        <v>0.50613496932515334</v>
      </c>
      <c r="JO60" s="12">
        <f>VLOOKUP($IF60,Data!$B:$CP,Daily!JO$10,0)/JO$56</f>
        <v>0.46542056074766353</v>
      </c>
      <c r="JP60" s="12">
        <f>VLOOKUP($IF60,Data!$B:$CP,Daily!JP$10,0)/JP$56</f>
        <v>0.42280701754385963</v>
      </c>
      <c r="JQ60" s="12">
        <f>VLOOKUP($IF60,Data!$B:$CP,Daily!JQ$10,0)/JQ$56</f>
        <v>0.47476635514018689</v>
      </c>
      <c r="JR60" s="12">
        <f>VLOOKUP($IF60,Data!$B:$CP,Daily!JR$10,0)/JR$56</f>
        <v>0.48185483870967744</v>
      </c>
      <c r="JS60" s="12">
        <f>VLOOKUP($IF60,Data!$B:$CP,Daily!JS$10,0)/JS$56</f>
        <v>0.41291585127201563</v>
      </c>
      <c r="JT60" s="12">
        <f>VLOOKUP($IF60,Data!$B:$CP,Daily!JT$10,0)/JT$56</f>
        <v>0.43624161073825501</v>
      </c>
      <c r="JU60" s="12">
        <f>VLOOKUP($IF60,Data!$B:$CP,Daily!JU$10,0)/JU$56</f>
        <v>0.49206349206349204</v>
      </c>
      <c r="JV60" s="12">
        <f>VLOOKUP($IF60,Data!$B:$CP,Daily!JV$10,0)/JV$56</f>
        <v>0.49661399548532731</v>
      </c>
      <c r="JW60" s="12">
        <f>VLOOKUP($IF60,Data!$B:$CP,Daily!JW$10,0)/JW$56</f>
        <v>0.51214128035320083</v>
      </c>
      <c r="JX60" s="12">
        <f>VLOOKUP($IF60,Data!$B:$CP,Daily!JX$10,0)/JX$56</f>
        <v>0.43950617283950616</v>
      </c>
      <c r="JY60" s="12">
        <f>VLOOKUP($IF60,Data!$B:$CP,Daily!JY$10,0)/JY$56</f>
        <v>0.4236111111111111</v>
      </c>
      <c r="JZ60" s="12">
        <f>VLOOKUP($IF60,Data!$B:$CP,Daily!JZ$10,0)/JZ$56</f>
        <v>0.42212189616252821</v>
      </c>
      <c r="KA60" s="12">
        <f>VLOOKUP($IF60,Data!$B:$CP,Daily!KA$10,0)/KA$56</f>
        <v>0.44255319148936167</v>
      </c>
      <c r="KB60" s="12">
        <f>VLOOKUP($IF60,Data!$B:$CP,Daily!KB$10,0)/KB$56</f>
        <v>0.50953678474114439</v>
      </c>
      <c r="KC60" s="12">
        <f>VLOOKUP($IF60,Data!$B:$CP,Daily!KC$10,0)/KC$56</f>
        <v>0.50627615062761511</v>
      </c>
      <c r="KD60" s="12">
        <f>VLOOKUP($IF60,Data!$B:$CP,Daily!KD$10,0)/KD$56</f>
        <v>0.45496535796766746</v>
      </c>
      <c r="KE60" s="12">
        <f>VLOOKUP($IF60,Data!$B:$CP,Daily!KE$10,0)/KE$56</f>
        <v>0.49633251833740832</v>
      </c>
      <c r="KF60" s="12">
        <f>VLOOKUP($IF60,Data!$B:$CP,Daily!KF$10,0)/KF$56</f>
        <v>0.42980561555075592</v>
      </c>
      <c r="KG60" s="12">
        <f>VLOOKUP($IF60,Data!$B:$CP,Daily!KG$10,0)/KG$56</f>
        <v>0.42276422764227645</v>
      </c>
      <c r="KH60" s="12">
        <f>VLOOKUP($IF60,Data!$B:$CP,Daily!KH$10,0)/KH$56</f>
        <v>0.43641618497109824</v>
      </c>
      <c r="KI60" s="12">
        <f>VLOOKUP($IF60,Data!$B:$CP,Daily!KI$10,0)/KI$56</f>
        <v>0.48377581120943952</v>
      </c>
      <c r="KJ60" s="12">
        <f>VLOOKUP($IF60,Data!$B:$CP,Daily!KJ$10,0)/KJ$56</f>
        <v>0.4329896907216495</v>
      </c>
      <c r="KK60" s="12">
        <f>VLOOKUP($IF60,Data!$B:$CP,Daily!KK$10,0)/KK$56</f>
        <v>0.41822429906542058</v>
      </c>
      <c r="KL60" s="12">
        <f>VLOOKUP($IF60,Data!$B:$CP,Daily!KL$10,0)/KL$56</f>
        <v>0.44492440604751621</v>
      </c>
      <c r="KM60" s="12">
        <f>VLOOKUP($IF60,Data!$B:$CP,Daily!KM$10,0)/KM$56</f>
        <v>0.45674044265593561</v>
      </c>
      <c r="KN60" s="12">
        <f>VLOOKUP($IF60,Data!$B:$CP,Daily!KN$10,0)/KN$56</f>
        <v>0.40097799511002447</v>
      </c>
      <c r="KO60" s="12">
        <f>VLOOKUP($IF60,Data!$B:$CP,Daily!KO$10,0)/KO$56</f>
        <v>0.40133779264214048</v>
      </c>
      <c r="KP60" s="12">
        <f>VLOOKUP($IF60,Data!$B:$CP,Daily!KP$10,0)/KP$56</f>
        <v>0.48821548821548821</v>
      </c>
      <c r="KQ60" s="12">
        <f>VLOOKUP($IF60,Data!$B:$CP,Daily!KQ$10,0)/KQ$56</f>
        <v>0.44549763033175355</v>
      </c>
      <c r="KR60" s="12">
        <f>VLOOKUP($IF60,Data!$B:$CP,Daily!KR$10,0)/KR$56</f>
        <v>0.43008474576271188</v>
      </c>
      <c r="KS60" s="12">
        <f>VLOOKUP($IF60,Data!$B:$CP,Daily!KS$10,0)/KS$56</f>
        <v>0.46246973365617433</v>
      </c>
      <c r="KT60" s="12">
        <f>VLOOKUP($IF60,Data!$B:$CP,Daily!KT$10,0)/KT$56</f>
        <v>0.40670859538784065</v>
      </c>
      <c r="KU60" s="12">
        <f>VLOOKUP($IF60,Data!$B:$CP,Daily!KU$10,0)/KU$56</f>
        <v>0.39323843416370108</v>
      </c>
      <c r="KV60" s="12">
        <f>VLOOKUP($IF60,Data!$B:$CP,Daily!KV$10,0)/KV$56</f>
        <v>0.38764044943820225</v>
      </c>
      <c r="KW60" s="12">
        <f>VLOOKUP($IF60,Data!$B:$CP,Daily!KW$10,0)/KW$56</f>
        <v>0.54518072289156627</v>
      </c>
      <c r="KX60" s="12">
        <f>VLOOKUP($IF60,Data!$B:$CP,Daily!KX$10,0)/KX$56</f>
        <v>0.45627376425855515</v>
      </c>
      <c r="KY60" s="12">
        <f>VLOOKUP($IF60,Data!$B:$CP,Daily!KY$10,0)/KY$56</f>
        <v>0.46153846153846156</v>
      </c>
      <c r="KZ60" s="12">
        <f>VLOOKUP($IF60,Data!$B:$CP,Daily!KZ$10,0)/KZ$56</f>
        <v>0.5</v>
      </c>
      <c r="LA60" s="12">
        <f>VLOOKUP($IF60,Data!$B:$CP,Daily!LA$10,0)/LA$56</f>
        <v>0.37914691943127959</v>
      </c>
      <c r="LB60" s="12">
        <f>VLOOKUP($IF60,Data!$B:$CP,Daily!LB$10,0)/LB$56</f>
        <v>0.35149384885764501</v>
      </c>
      <c r="LC60" s="12">
        <f>VLOOKUP($IF60,Data!$B:$CP,Daily!LC$10,0)/LC$56</f>
        <v>0.40853658536585363</v>
      </c>
      <c r="LD60" s="12">
        <f>VLOOKUP($IF60,Data!$B:$CP,Daily!LD$10,0)/LD$56</f>
        <v>0.40311804008908686</v>
      </c>
      <c r="LE60" s="12">
        <f>VLOOKUP($IF60,Data!$B:$CP,Daily!LE$10,0)/LE$56</f>
        <v>0.38535645472061658</v>
      </c>
      <c r="LF60" s="12">
        <f>VLOOKUP($IF60,Data!$B:$CP,Daily!LF$10,0)/LF$56</f>
        <v>0.36024844720496896</v>
      </c>
      <c r="LG60" s="12">
        <f>VLOOKUP($IF60,Data!$B:$CP,Daily!LG$10,0)/LG$56</f>
        <v>0.42943548387096775</v>
      </c>
      <c r="LH60" s="12">
        <f>VLOOKUP($IF60,Data!$B:$CP,Daily!LH$10,0)/LH$56</f>
        <v>0.46827794561933533</v>
      </c>
      <c r="LI60" s="12">
        <f>VLOOKUP($IF60,Data!$B:$CP,Daily!LI$10,0)/LI$56</f>
        <v>0.31213872832369943</v>
      </c>
      <c r="LJ60" s="12">
        <f>VLOOKUP($IF60,Data!$B:$CP,Daily!LJ$10,0)/LJ$56</f>
        <v>0.38443935926773454</v>
      </c>
      <c r="LK60" s="12">
        <f>VLOOKUP($IF60,Data!$B:$CP,Daily!LK$10,0)/LK$56</f>
        <v>0.47826086956521741</v>
      </c>
      <c r="LL60" s="12">
        <f>VLOOKUP($IF60,Data!$B:$CP,Daily!LL$10,0)/LL$56</f>
        <v>0.42356241234221598</v>
      </c>
      <c r="LM60" s="12">
        <f>VLOOKUP($IF60,Data!$B:$CP,Daily!LM$10,0)/LM$56</f>
        <v>0.40672782874617736</v>
      </c>
      <c r="LN60" s="12">
        <f>VLOOKUP($IF60,Data!$B:$CP,Daily!LN$10,0)/LN$56</f>
        <v>0.41809672386895474</v>
      </c>
      <c r="LO60" s="12">
        <f>VLOOKUP($IF60,Data!$B:$CP,Daily!LO$10,0)/LO$56</f>
        <v>0.38461538461538464</v>
      </c>
      <c r="LP60" s="12">
        <f>VLOOKUP($IF60,Data!$B:$CP,Daily!LP$10,0)/LP$56</f>
        <v>0.31855955678670361</v>
      </c>
      <c r="LQ60" s="12">
        <f>VLOOKUP($IF60,Data!$B:$CP,Daily!LQ$10,0)/LQ$56</f>
        <v>0.41366223908918404</v>
      </c>
      <c r="LR60" s="12">
        <f>VLOOKUP($IF60,Data!$B:$CP,Daily!LR$10,0)/LR$56</f>
        <v>0.45166959578207383</v>
      </c>
      <c r="LS60" s="12">
        <f>VLOOKUP($IF60,Data!$B:$CP,Daily!LS$10,0)/LS$56</f>
        <v>0.413447782546495</v>
      </c>
      <c r="LU60" s="40">
        <f t="shared" si="460"/>
        <v>0.41061452513966479</v>
      </c>
      <c r="LV60" s="40">
        <f t="shared" si="461"/>
        <v>0.47619047619047616</v>
      </c>
      <c r="LW60" s="40">
        <f t="shared" si="500"/>
        <v>6.5575951050811376E-2</v>
      </c>
      <c r="LX60" s="40">
        <f t="shared" si="501"/>
        <v>0.5253724394785847</v>
      </c>
      <c r="LY60" s="40">
        <f t="shared" si="502"/>
        <v>0.36143256185155626</v>
      </c>
      <c r="LZ60" s="43"/>
      <c r="MA60" s="12">
        <f t="shared" si="503"/>
        <v>4.6794490735965401E-2</v>
      </c>
      <c r="MB60" s="12">
        <f t="shared" si="504"/>
        <v>0.39384739931188018</v>
      </c>
      <c r="MC60" s="12">
        <f t="shared" si="505"/>
        <v>0.41047471620227038</v>
      </c>
      <c r="MD60" s="1"/>
    </row>
    <row r="61" spans="4:342" x14ac:dyDescent="0.35">
      <c r="D61" s="112" t="s">
        <v>463</v>
      </c>
      <c r="E61" s="53" t="str">
        <f>VLOOKUP($D61,'Metric Nature'!$C:$D,2,0)&amp;IF(($F61&lt;(EA61)),"Below",IF(($F61&gt;(DZ61)),"Above","Within"))</f>
        <v>PositiveWithin</v>
      </c>
      <c r="F61" s="48">
        <f t="shared" si="473"/>
        <v>0.29361585030269677</v>
      </c>
      <c r="G61" s="77">
        <f t="shared" si="438"/>
        <v>0.32758484920072445</v>
      </c>
      <c r="H61" s="48">
        <f t="shared" si="474"/>
        <v>-0.10369526851107057</v>
      </c>
      <c r="I61" s="74">
        <f t="shared" si="463"/>
        <v>0.27685045445777118</v>
      </c>
      <c r="J61" s="48">
        <f t="shared" si="475"/>
        <v>6.0557588311572978E-2</v>
      </c>
      <c r="K61" s="48">
        <f t="shared" si="476"/>
        <v>3.7620504229863232E-2</v>
      </c>
      <c r="L61" s="50"/>
      <c r="M61" s="53" t="str">
        <f>VLOOKUP($D61,'Metric Nature'!$C:$D,2,0)&amp;IF(($N61&lt;(HZ61)),"Below",IF(($N61&gt;(HY61)),"Above","Within"))</f>
        <v>PositiveWithin</v>
      </c>
      <c r="N61" s="48">
        <f t="shared" si="477"/>
        <v>0.27189097103918231</v>
      </c>
      <c r="O61" s="49">
        <f t="shared" si="478"/>
        <v>0.30160825145426995</v>
      </c>
      <c r="P61" s="55">
        <f t="shared" si="479"/>
        <v>-9.852940120769009E-2</v>
      </c>
      <c r="Q61" s="49">
        <f t="shared" si="480"/>
        <v>0.25288131859052915</v>
      </c>
      <c r="R61" s="48">
        <f t="shared" si="481"/>
        <v>7.5172229228344045E-2</v>
      </c>
      <c r="S61" s="48">
        <f t="shared" si="482"/>
        <v>3.7253924053216911E-2</v>
      </c>
      <c r="T61" s="50"/>
      <c r="U61" s="53" t="str">
        <f>VLOOKUP($D61,'Metric Nature'!$C:$D,2,0)&amp;IF(($V61&lt;(LY61)),"Below",IF(($V61&gt;(LX61)),"Above","Within"))</f>
        <v>PositiveWithin</v>
      </c>
      <c r="V61" s="48">
        <f t="shared" si="483"/>
        <v>0.38483547925608014</v>
      </c>
      <c r="W61" s="49">
        <f t="shared" si="466"/>
        <v>0.43513458814005262</v>
      </c>
      <c r="X61" s="48">
        <f t="shared" si="484"/>
        <v>-0.11559437069567817</v>
      </c>
      <c r="Y61" s="48">
        <f t="shared" si="485"/>
        <v>0.38912538699690402</v>
      </c>
      <c r="Z61" s="48">
        <f t="shared" si="486"/>
        <v>-1.1024486924205785E-2</v>
      </c>
      <c r="AA61" s="48">
        <f t="shared" si="487"/>
        <v>4.3938790114526692E-2</v>
      </c>
      <c r="AB61" s="50"/>
      <c r="AC61" s="46" t="s">
        <v>464</v>
      </c>
      <c r="AI61" s="7" t="s">
        <v>463</v>
      </c>
      <c r="AJ61" s="12">
        <f>(VLOOKUP($EG61,Data!$B:$CP,Daily!EI$10,0)+VLOOKUP($IF61,Data!$B:$CP,Daily!IH$10,0))/AJ$56</f>
        <v>0.28402366863905326</v>
      </c>
      <c r="AK61" s="12">
        <f>(VLOOKUP($EG61,Data!$B:$CP,Daily!EJ$10,0)+VLOOKUP($IF61,Data!$B:$CP,Daily!II$10,0))/AK$56</f>
        <v>0.32052186177715092</v>
      </c>
      <c r="AL61" s="12">
        <f>(VLOOKUP($EG61,Data!$B:$CP,Daily!EK$10,0)+VLOOKUP($IF61,Data!$B:$CP,Daily!IJ$10,0))/AL$56</f>
        <v>0.32341340982430977</v>
      </c>
      <c r="AM61" s="12">
        <f>(VLOOKUP($EG61,Data!$B:$CP,Daily!EL$10,0)+VLOOKUP($IF61,Data!$B:$CP,Daily!IK$10,0))/AM$56</f>
        <v>0.3039964077233947</v>
      </c>
      <c r="AN61" s="12">
        <f>(VLOOKUP($EG61,Data!$B:$CP,Daily!EM$10,0)+VLOOKUP($IF61,Data!$B:$CP,Daily!IL$10,0))/AN$56</f>
        <v>0.32007233273056057</v>
      </c>
      <c r="AO61" s="12">
        <f>(VLOOKUP($EG61,Data!$B:$CP,Daily!EN$10,0)+VLOOKUP($IF61,Data!$B:$CP,Daily!IM$10,0))/AO$56</f>
        <v>0.27059308072487642</v>
      </c>
      <c r="AP61" s="12">
        <f>(VLOOKUP($EG61,Data!$B:$CP,Daily!EO$10,0)+VLOOKUP($IF61,Data!$B:$CP,Daily!IN$10,0))/AP$56</f>
        <v>0.28575909661229609</v>
      </c>
      <c r="AQ61" s="12">
        <f>(VLOOKUP($EG61,Data!$B:$CP,Daily!EP$10,0)+VLOOKUP($IF61,Data!$B:$CP,Daily!IO$10,0))/AQ$56</f>
        <v>0.26550705612077452</v>
      </c>
      <c r="AR61" s="12">
        <f>(VLOOKUP($EG61,Data!$B:$CP,Daily!EQ$10,0)+VLOOKUP($IF61,Data!$B:$CP,Daily!IP$10,0))/AR$56</f>
        <v>0.2612078547610226</v>
      </c>
      <c r="AS61" s="12">
        <f>(VLOOKUP($EG61,Data!$B:$CP,Daily!ER$10,0)+VLOOKUP($IF61,Data!$B:$CP,Daily!IQ$10,0))/AS$56</f>
        <v>0.28972681800692573</v>
      </c>
      <c r="AT61" s="12">
        <f>(VLOOKUP($EG61,Data!$B:$CP,Daily!ES$10,0)+VLOOKUP($IF61,Data!$B:$CP,Daily!IR$10,0))/AT$56</f>
        <v>0.25363583478766727</v>
      </c>
      <c r="AU61" s="12">
        <f>(VLOOKUP($EG61,Data!$B:$CP,Daily!ET$10,0)+VLOOKUP($IF61,Data!$B:$CP,Daily!IS$10,0))/AU$56</f>
        <v>0.23778337531486146</v>
      </c>
      <c r="AV61" s="12">
        <f>(VLOOKUP($EG61,Data!$B:$CP,Daily!EU$10,0)+VLOOKUP($IF61,Data!$B:$CP,Daily!IT$10,0))/AV$56</f>
        <v>0.3347659980897803</v>
      </c>
      <c r="AW61" s="12">
        <f>(VLOOKUP($EG61,Data!$B:$CP,Daily!EV$10,0)+VLOOKUP($IF61,Data!$B:$CP,Daily!IU$10,0))/AW$56</f>
        <v>0.26707818930041155</v>
      </c>
      <c r="AX61" s="12">
        <f>(VLOOKUP($EG61,Data!$B:$CP,Daily!EW$10,0)+VLOOKUP($IF61,Data!$B:$CP,Daily!IV$10,0))/AX$56</f>
        <v>0.24795268425841674</v>
      </c>
      <c r="AY61" s="12">
        <f>(VLOOKUP($EG61,Data!$B:$CP,Daily!EX$10,0)+VLOOKUP($IF61,Data!$B:$CP,Daily!IW$10,0))/AY$56</f>
        <v>0.25173310225303291</v>
      </c>
      <c r="AZ61" s="12">
        <f>(VLOOKUP($EG61,Data!$B:$CP,Daily!EY$10,0)+VLOOKUP($IF61,Data!$B:$CP,Daily!IX$10,0))/AZ$56</f>
        <v>0.29952931108258452</v>
      </c>
      <c r="BA61" s="12">
        <f>(VLOOKUP($EG61,Data!$B:$CP,Daily!EZ$10,0)+VLOOKUP($IF61,Data!$B:$CP,Daily!IY$10,0))/BA$56</f>
        <v>0.25206611570247933</v>
      </c>
      <c r="BB61" s="12">
        <f>(VLOOKUP($EG61,Data!$B:$CP,Daily!FA$10,0)+VLOOKUP($IF61,Data!$B:$CP,Daily!IZ$10,0))/BB$56</f>
        <v>0.24576271186440679</v>
      </c>
      <c r="BC61" s="12">
        <f>(VLOOKUP($EG61,Data!$B:$CP,Daily!FB$10,0)+VLOOKUP($IF61,Data!$B:$CP,Daily!JA$10,0))/BC$56</f>
        <v>0.26933981368975296</v>
      </c>
      <c r="BD61" s="12">
        <f>(VLOOKUP($EG61,Data!$B:$CP,Daily!FC$10,0)+VLOOKUP($IF61,Data!$B:$CP,Daily!JB$10,0))/BD$56</f>
        <v>0.23584142394822005</v>
      </c>
      <c r="BE61" s="12">
        <f>(VLOOKUP($EG61,Data!$B:$CP,Daily!FD$10,0)+VLOOKUP($IF61,Data!$B:$CP,Daily!JC$10,0))/BE$56</f>
        <v>0.24247867085765604</v>
      </c>
      <c r="BF61" s="12">
        <f>(VLOOKUP($EG61,Data!$B:$CP,Daily!FE$10,0)+VLOOKUP($IF61,Data!$B:$CP,Daily!JD$10,0))/BF$56</f>
        <v>0.22470238095238096</v>
      </c>
      <c r="BG61" s="12">
        <f>(VLOOKUP($EG61,Data!$B:$CP,Daily!FF$10,0)+VLOOKUP($IF61,Data!$B:$CP,Daily!JE$10,0))/BG$56</f>
        <v>0.26727464047702559</v>
      </c>
      <c r="BH61" s="12">
        <f>(VLOOKUP($EG61,Data!$B:$CP,Daily!FG$10,0)+VLOOKUP($IF61,Data!$B:$CP,Daily!JF$10,0))/BH$56</f>
        <v>0.22608230892570819</v>
      </c>
      <c r="BI61" s="12">
        <f>(VLOOKUP($EG61,Data!$B:$CP,Daily!FH$10,0)+VLOOKUP($IF61,Data!$B:$CP,Daily!JG$10,0))/BI$56</f>
        <v>0.21114232209737827</v>
      </c>
      <c r="BJ61" s="12">
        <f>(VLOOKUP($EG61,Data!$B:$CP,Daily!FI$10,0)+VLOOKUP($IF61,Data!$B:$CP,Daily!JH$10,0))/BJ$56</f>
        <v>0.226457399103139</v>
      </c>
      <c r="BK61" s="12">
        <f>(VLOOKUP($EG61,Data!$B:$CP,Daily!FJ$10,0)+VLOOKUP($IF61,Data!$B:$CP,Daily!JI$10,0))/BK$56</f>
        <v>0.22198731501057081</v>
      </c>
      <c r="BL61" s="12">
        <f>(VLOOKUP($EG61,Data!$B:$CP,Daily!FK$10,0)+VLOOKUP($IF61,Data!$B:$CP,Daily!JJ$10,0))/BL$56</f>
        <v>0.20514851485148514</v>
      </c>
      <c r="BM61" s="12">
        <f>(VLOOKUP($EG61,Data!$B:$CP,Daily!FL$10,0)+VLOOKUP($IF61,Data!$B:$CP,Daily!JK$10,0))/BM$56</f>
        <v>0.23116263211728605</v>
      </c>
      <c r="BN61" s="12">
        <f>(VLOOKUP($EG61,Data!$B:$CP,Daily!FM$10,0)+VLOOKUP($IF61,Data!$B:$CP,Daily!JL$10,0))/BN$56</f>
        <v>0.25732217573221755</v>
      </c>
      <c r="BO61" s="12">
        <f>(VLOOKUP($EG61,Data!$B:$CP,Daily!FN$10,0)+VLOOKUP($IF61,Data!$B:$CP,Daily!JM$10,0))/BO$56</f>
        <v>0.23272003978120337</v>
      </c>
      <c r="BP61" s="12">
        <f>(VLOOKUP($EG61,Data!$B:$CP,Daily!FO$10,0)+VLOOKUP($IF61,Data!$B:$CP,Daily!JN$10,0))/BP$56</f>
        <v>0.22880658436213991</v>
      </c>
      <c r="BQ61" s="12">
        <f>(VLOOKUP($EG61,Data!$B:$CP,Daily!FP$10,0)+VLOOKUP($IF61,Data!$B:$CP,Daily!JO$10,0))/BQ$56</f>
        <v>0.25350795135640786</v>
      </c>
      <c r="BR61" s="12">
        <f>(VLOOKUP($EG61,Data!$B:$CP,Daily!FQ$10,0)+VLOOKUP($IF61,Data!$B:$CP,Daily!JP$10,0))/BR$56</f>
        <v>0.25239234449760767</v>
      </c>
      <c r="BS61" s="12">
        <f>(VLOOKUP($EG61,Data!$B:$CP,Daily!FR$10,0)+VLOOKUP($IF61,Data!$B:$CP,Daily!JQ$10,0))/BS$56</f>
        <v>0.24581005586592178</v>
      </c>
      <c r="BT61" s="12">
        <f>(VLOOKUP($EG61,Data!$B:$CP,Daily!FS$10,0)+VLOOKUP($IF61,Data!$B:$CP,Daily!JR$10,0))/BT$56</f>
        <v>0.24142353318371274</v>
      </c>
      <c r="BU61" s="12">
        <f>(VLOOKUP($EG61,Data!$B:$CP,Daily!FT$10,0)+VLOOKUP($IF61,Data!$B:$CP,Daily!JS$10,0))/BU$56</f>
        <v>0.27410144440712125</v>
      </c>
      <c r="BV61" s="12">
        <f>(VLOOKUP($EG61,Data!$B:$CP,Daily!FU$10,0)+VLOOKUP($IF61,Data!$B:$CP,Daily!JT$10,0))/BV$56</f>
        <v>0.2381443298969072</v>
      </c>
      <c r="BW61" s="12">
        <f>(VLOOKUP($EG61,Data!$B:$CP,Daily!FV$10,0)+VLOOKUP($IF61,Data!$B:$CP,Daily!JU$10,0))/BW$56</f>
        <v>0.21478260869565216</v>
      </c>
      <c r="BX61" s="12">
        <f>(VLOOKUP($EG61,Data!$B:$CP,Daily!FW$10,0)+VLOOKUP($IF61,Data!$B:$CP,Daily!JV$10,0))/BX$56</f>
        <v>0.24787587735500555</v>
      </c>
      <c r="BY61" s="12">
        <f>(VLOOKUP($EG61,Data!$B:$CP,Daily!FX$10,0)+VLOOKUP($IF61,Data!$B:$CP,Daily!JW$10,0))/BY$56</f>
        <v>0.2291814946619217</v>
      </c>
      <c r="BZ61" s="12">
        <f>(VLOOKUP($EG61,Data!$B:$CP,Daily!FY$10,0)+VLOOKUP($IF61,Data!$B:$CP,Daily!JX$10,0))/BZ$56</f>
        <v>0.21660377358490565</v>
      </c>
      <c r="CA61" s="12">
        <f>(VLOOKUP($EG61,Data!$B:$CP,Daily!FZ$10,0)+VLOOKUP($IF61,Data!$B:$CP,Daily!JY$10,0))/CA$56</f>
        <v>0.26225310899780541</v>
      </c>
      <c r="CB61" s="12">
        <f>(VLOOKUP($EG61,Data!$B:$CP,Daily!GA$10,0)+VLOOKUP($IF61,Data!$B:$CP,Daily!JZ$10,0))/CB$56</f>
        <v>0.2738414400612792</v>
      </c>
      <c r="CC61" s="12">
        <f>(VLOOKUP($EG61,Data!$B:$CP,Daily!GB$10,0)+VLOOKUP($IF61,Data!$B:$CP,Daily!KA$10,0))/CC$56</f>
        <v>0.22182468694096602</v>
      </c>
      <c r="CD61" s="12">
        <f>(VLOOKUP($EG61,Data!$B:$CP,Daily!GC$10,0)+VLOOKUP($IF61,Data!$B:$CP,Daily!KB$10,0))/CD$56</f>
        <v>0.21384678410487507</v>
      </c>
      <c r="CE61" s="12">
        <f>(VLOOKUP($EG61,Data!$B:$CP,Daily!GD$10,0)+VLOOKUP($IF61,Data!$B:$CP,Daily!KC$10,0))/CE$56</f>
        <v>0.23922485800200469</v>
      </c>
      <c r="CF61" s="12">
        <f>(VLOOKUP($EG61,Data!$B:$CP,Daily!GE$10,0)+VLOOKUP($IF61,Data!$B:$CP,Daily!KD$10,0))/CF$56</f>
        <v>0.2169779286926995</v>
      </c>
      <c r="CG61" s="12">
        <f>(VLOOKUP($EG61,Data!$B:$CP,Daily!GF$10,0)+VLOOKUP($IF61,Data!$B:$CP,Daily!KE$10,0))/CG$56</f>
        <v>0.21669691470054447</v>
      </c>
      <c r="CH61" s="12">
        <f>(VLOOKUP($EG61,Data!$B:$CP,Daily!GG$10,0)+VLOOKUP($IF61,Data!$B:$CP,Daily!KF$10,0))/CH$56</f>
        <v>0.24270196877121522</v>
      </c>
      <c r="CI61" s="12">
        <f>(VLOOKUP($EG61,Data!$B:$CP,Daily!GH$10,0)+VLOOKUP($IF61,Data!$B:$CP,Daily!KG$10,0))/CI$56</f>
        <v>0.27250000000000002</v>
      </c>
      <c r="CJ61" s="12">
        <f>(VLOOKUP($EG61,Data!$B:$CP,Daily!GI$10,0)+VLOOKUP($IF61,Data!$B:$CP,Daily!KH$10,0))/CJ$56</f>
        <v>0.23436754176610977</v>
      </c>
      <c r="CK61" s="12">
        <f>(VLOOKUP($EG61,Data!$B:$CP,Daily!GJ$10,0)+VLOOKUP($IF61,Data!$B:$CP,Daily!KI$10,0))/CK$56</f>
        <v>0.21594827586206897</v>
      </c>
      <c r="CL61" s="12">
        <f>(VLOOKUP($EG61,Data!$B:$CP,Daily!GK$10,0)+VLOOKUP($IF61,Data!$B:$CP,Daily!KJ$10,0))/CL$56</f>
        <v>0.22353349531412703</v>
      </c>
      <c r="CM61" s="12">
        <f>(VLOOKUP($EG61,Data!$B:$CP,Daily!GL$10,0)+VLOOKUP($IF61,Data!$B:$CP,Daily!KK$10,0))/CM$56</f>
        <v>0.20735665344392354</v>
      </c>
      <c r="CN61" s="12">
        <f>(VLOOKUP($EG61,Data!$B:$CP,Daily!GM$10,0)+VLOOKUP($IF61,Data!$B:$CP,Daily!KL$10,0))/CN$56</f>
        <v>0.20715563506261181</v>
      </c>
      <c r="CO61" s="12">
        <f>(VLOOKUP($EG61,Data!$B:$CP,Daily!GN$10,0)+VLOOKUP($IF61,Data!$B:$CP,Daily!KM$10,0))/CO$56</f>
        <v>0.23906083244397011</v>
      </c>
      <c r="CP61" s="12">
        <f>(VLOOKUP($EG61,Data!$B:$CP,Daily!GO$10,0)+VLOOKUP($IF61,Data!$B:$CP,Daily!KN$10,0))/CP$56</f>
        <v>0.25481481481481483</v>
      </c>
      <c r="CQ61" s="12">
        <f>(VLOOKUP($EG61,Data!$B:$CP,Daily!GP$10,0)+VLOOKUP($IF61,Data!$B:$CP,Daily!KO$10,0))/CQ$56</f>
        <v>0.23552502453385674</v>
      </c>
      <c r="CR61" s="12">
        <f>(VLOOKUP($EG61,Data!$B:$CP,Daily!GQ$10,0)+VLOOKUP($IF61,Data!$B:$CP,Daily!KP$10,0))/CR$56</f>
        <v>0.21886617100371747</v>
      </c>
      <c r="CS61" s="12">
        <f>(VLOOKUP($EG61,Data!$B:$CP,Daily!GR$10,0)+VLOOKUP($IF61,Data!$B:$CP,Daily!KQ$10,0))/CS$56</f>
        <v>0.2263856362217018</v>
      </c>
      <c r="CT61" s="12">
        <f>(VLOOKUP($EG61,Data!$B:$CP,Daily!GS$10,0)+VLOOKUP($IF61,Data!$B:$CP,Daily!KR$10,0))/CT$56</f>
        <v>0.22473158089596446</v>
      </c>
      <c r="CU61" s="12">
        <f>(VLOOKUP($EG61,Data!$B:$CP,Daily!GT$10,0)+VLOOKUP($IF61,Data!$B:$CP,Daily!KS$10,0))/CU$56</f>
        <v>0.23076923076923078</v>
      </c>
      <c r="CV61" s="12">
        <f>(VLOOKUP($EG61,Data!$B:$CP,Daily!GU$10,0)+VLOOKUP($IF61,Data!$B:$CP,Daily!KT$10,0))/CV$56</f>
        <v>0.263789746917586</v>
      </c>
      <c r="CW61" s="12">
        <f>(VLOOKUP($EG61,Data!$B:$CP,Daily!GV$10,0)+VLOOKUP($IF61,Data!$B:$CP,Daily!KU$10,0))/CW$56</f>
        <v>0.28288405326404675</v>
      </c>
      <c r="CX61" s="12">
        <f>(VLOOKUP($EG61,Data!$B:$CP,Daily!GW$10,0)+VLOOKUP($IF61,Data!$B:$CP,Daily!KV$10,0))/CX$56</f>
        <v>0.24</v>
      </c>
      <c r="CY61" s="12">
        <f>(VLOOKUP($EG61,Data!$B:$CP,Daily!GX$10,0)+VLOOKUP($IF61,Data!$B:$CP,Daily!KW$10,0))/CY$56</f>
        <v>0.21816799695933106</v>
      </c>
      <c r="CZ61" s="12">
        <f>(VLOOKUP($EG61,Data!$B:$CP,Daily!GY$10,0)+VLOOKUP($IF61,Data!$B:$CP,Daily!KX$10,0))/CZ$56</f>
        <v>0.25862068965517243</v>
      </c>
      <c r="DA61" s="12">
        <f>(VLOOKUP($EG61,Data!$B:$CP,Daily!GZ$10,0)+VLOOKUP($IF61,Data!$B:$CP,Daily!KY$10,0))/DA$56</f>
        <v>0.27142357467646028</v>
      </c>
      <c r="DB61" s="12">
        <f>(VLOOKUP($EG61,Data!$B:$CP,Daily!HA$10,0)+VLOOKUP($IF61,Data!$B:$CP,Daily!KZ$10,0))/DB$56</f>
        <v>0.23060573857598299</v>
      </c>
      <c r="DC61" s="12">
        <f>(VLOOKUP($EG61,Data!$B:$CP,Daily!HB$10,0)+VLOOKUP($IF61,Data!$B:$CP,Daily!LA$10,0))/DC$56</f>
        <v>0.2340966921119593</v>
      </c>
      <c r="DD61" s="12">
        <f>(VLOOKUP($EG61,Data!$B:$CP,Daily!HC$10,0)+VLOOKUP($IF61,Data!$B:$CP,Daily!LB$10,0))/DD$56</f>
        <v>0.26372515998652746</v>
      </c>
      <c r="DE61" s="12">
        <f>(VLOOKUP($EG61,Data!$B:$CP,Daily!HD$10,0)+VLOOKUP($IF61,Data!$B:$CP,Daily!LC$10,0))/DE$56</f>
        <v>0.23793755912961212</v>
      </c>
      <c r="DF61" s="12">
        <f>(VLOOKUP($EG61,Data!$B:$CP,Daily!HE$10,0)+VLOOKUP($IF61,Data!$B:$CP,Daily!LD$10,0))/DF$56</f>
        <v>0.23575331772053085</v>
      </c>
      <c r="DG61" s="12">
        <f>(VLOOKUP($EG61,Data!$B:$CP,Daily!HF$10,0)+VLOOKUP($IF61,Data!$B:$CP,Daily!LE$10,0))/DG$56</f>
        <v>0.24250499666888742</v>
      </c>
      <c r="DH61" s="12">
        <f>(VLOOKUP($EG61,Data!$B:$CP,Daily!HG$10,0)+VLOOKUP($IF61,Data!$B:$CP,Daily!LF$10,0))/DH$56</f>
        <v>0.22031662269129287</v>
      </c>
      <c r="DI61" s="12">
        <f>(VLOOKUP($EG61,Data!$B:$CP,Daily!HH$10,0)+VLOOKUP($IF61,Data!$B:$CP,Daily!LG$10,0))/DI$56</f>
        <v>0.20837422309453713</v>
      </c>
      <c r="DJ61" s="12">
        <f>(VLOOKUP($EG61,Data!$B:$CP,Daily!HI$10,0)+VLOOKUP($IF61,Data!$B:$CP,Daily!LH$10,0))/DJ$56</f>
        <v>0.2814854682454252</v>
      </c>
      <c r="DK61" s="12">
        <f>(VLOOKUP($EG61,Data!$B:$CP,Daily!HJ$10,0)+VLOOKUP($IF61,Data!$B:$CP,Daily!LI$10,0))/DK$56</f>
        <v>0.36218467947234434</v>
      </c>
      <c r="DL61" s="12">
        <f>(VLOOKUP($EG61,Data!$B:$CP,Daily!HK$10,0)+VLOOKUP($IF61,Data!$B:$CP,Daily!LJ$10,0))/DL$56</f>
        <v>0.29354207436399216</v>
      </c>
      <c r="DM61" s="12">
        <f>(VLOOKUP($EG61,Data!$B:$CP,Daily!HL$10,0)+VLOOKUP($IF61,Data!$B:$CP,Daily!LK$10,0))/DM$56</f>
        <v>0.30607397353240584</v>
      </c>
      <c r="DN61" s="12">
        <f>(VLOOKUP($EG61,Data!$B:$CP,Daily!HM$10,0)+VLOOKUP($IF61,Data!$B:$CP,Daily!LL$10,0))/DN$56</f>
        <v>0.33015427769985972</v>
      </c>
      <c r="DO61" s="12">
        <f>(VLOOKUP($EG61,Data!$B:$CP,Daily!HN$10,0)+VLOOKUP($IF61,Data!$B:$CP,Daily!LM$10,0))/DO$56</f>
        <v>0.32026323005209761</v>
      </c>
      <c r="DP61" s="12">
        <f>(VLOOKUP($EG61,Data!$B:$CP,Daily!HO$10,0)+VLOOKUP($IF61,Data!$B:$CP,Daily!LN$10,0))/DP$56</f>
        <v>0.2917023096663815</v>
      </c>
      <c r="DQ61" s="12">
        <f>(VLOOKUP($EG61,Data!$B:$CP,Daily!HP$10,0)+VLOOKUP($IF61,Data!$B:$CP,Daily!LO$10,0))/DQ$56</f>
        <v>0.33898305084745761</v>
      </c>
      <c r="DR61" s="12">
        <f>(VLOOKUP($EG61,Data!$B:$CP,Daily!HQ$10,0)+VLOOKUP($IF61,Data!$B:$CP,Daily!LP$10,0))/DR$56</f>
        <v>0.36860289354351111</v>
      </c>
      <c r="DS61" s="12">
        <f>(VLOOKUP($EG61,Data!$B:$CP,Daily!HR$10,0)+VLOOKUP($IF61,Data!$B:$CP,Daily!LQ$10,0))/DS$56</f>
        <v>0.34265988372093026</v>
      </c>
      <c r="DT61" s="12">
        <f>(VLOOKUP($EG61,Data!$B:$CP,Daily!HS$10,0)+VLOOKUP($IF61,Data!$B:$CP,Daily!LR$10,0))/DT$56</f>
        <v>0.2868453105968331</v>
      </c>
      <c r="DU61" s="12">
        <f>(VLOOKUP($EG61,Data!$B:$CP,Daily!HT$10,0)+VLOOKUP($IF61,Data!$B:$CP,Daily!LS$10,0))/DU$56</f>
        <v>0.29361585030269677</v>
      </c>
      <c r="DV61" s="14"/>
      <c r="DW61" s="12">
        <f t="shared" si="453"/>
        <v>0.22880658436213991</v>
      </c>
      <c r="DX61" s="12">
        <f t="shared" si="454"/>
        <v>0.2738414400612792</v>
      </c>
      <c r="DY61" s="12">
        <f t="shared" si="488"/>
        <v>4.5034855699139287E-2</v>
      </c>
      <c r="DZ61" s="12">
        <f t="shared" si="489"/>
        <v>0.30761758183563365</v>
      </c>
      <c r="EA61" s="12">
        <f t="shared" si="490"/>
        <v>0.19503044258778546</v>
      </c>
      <c r="EB61" s="14"/>
      <c r="EC61" s="12">
        <f t="shared" si="491"/>
        <v>3.7620504229863232E-2</v>
      </c>
      <c r="ED61" s="12">
        <f t="shared" si="492"/>
        <v>0.32758484920072445</v>
      </c>
      <c r="EE61" s="12">
        <f t="shared" si="493"/>
        <v>0.27685045445777118</v>
      </c>
      <c r="EF61" s="1"/>
      <c r="EG61" s="7" t="s">
        <v>465</v>
      </c>
      <c r="EH61" s="7" t="s">
        <v>49</v>
      </c>
      <c r="EI61" s="12">
        <f>VLOOKUP($EG61,Data!$B:$CP,Daily!EI$10,0)/EI$56</f>
        <v>0.26228733459357279</v>
      </c>
      <c r="EJ61" s="12">
        <f>VLOOKUP($EG61,Data!$B:$CP,Daily!EJ$10,0)/EJ$56</f>
        <v>0.30039181541140619</v>
      </c>
      <c r="EK61" s="12">
        <f>VLOOKUP($EG61,Data!$B:$CP,Daily!EK$10,0)/EK$56</f>
        <v>0.30167844522968196</v>
      </c>
      <c r="EL61" s="12">
        <f>VLOOKUP($EG61,Data!$B:$CP,Daily!EL$10,0)/EL$56</f>
        <v>0.28940290478752018</v>
      </c>
      <c r="EM61" s="12">
        <f>VLOOKUP($EG61,Data!$B:$CP,Daily!EM$10,0)/EM$56</f>
        <v>0.31528150134048255</v>
      </c>
      <c r="EN61" s="12">
        <f>VLOOKUP($EG61,Data!$B:$CP,Daily!EN$10,0)/EN$56</f>
        <v>0.25803262481463174</v>
      </c>
      <c r="EO61" s="12">
        <f>VLOOKUP($EG61,Data!$B:$CP,Daily!EO$10,0)/EO$56</f>
        <v>0.27433281004709575</v>
      </c>
      <c r="EP61" s="12">
        <f>VLOOKUP($EG61,Data!$B:$CP,Daily!EP$10,0)/EP$56</f>
        <v>0.25869652139144345</v>
      </c>
      <c r="EQ61" s="12">
        <f>VLOOKUP($EG61,Data!$B:$CP,Daily!EQ$10,0)/EQ$56</f>
        <v>0.24016658954187875</v>
      </c>
      <c r="ER61" s="12">
        <f>VLOOKUP($EG61,Data!$B:$CP,Daily!ER$10,0)/ER$56</f>
        <v>0.27397260273972601</v>
      </c>
      <c r="ES61" s="12">
        <f>VLOOKUP($EG61,Data!$B:$CP,Daily!ES$10,0)/ES$56</f>
        <v>0.24685314685314685</v>
      </c>
      <c r="ET61" s="12">
        <f>VLOOKUP($EG61,Data!$B:$CP,Daily!ET$10,0)/ET$56</f>
        <v>0.21268882175226586</v>
      </c>
      <c r="EU61" s="12">
        <f>VLOOKUP($EG61,Data!$B:$CP,Daily!EU$10,0)/EU$56</f>
        <v>0.31282952548330406</v>
      </c>
      <c r="EV61" s="12">
        <f>VLOOKUP($EG61,Data!$B:$CP,Daily!EV$10,0)/EV$56</f>
        <v>0.23941532258064516</v>
      </c>
      <c r="EW61" s="12">
        <f>VLOOKUP($EG61,Data!$B:$CP,Daily!EW$10,0)/EW$56</f>
        <v>0.22586015538290788</v>
      </c>
      <c r="EX61" s="12">
        <f>VLOOKUP($EG61,Data!$B:$CP,Daily!EX$10,0)/EX$56</f>
        <v>0.23774765380604795</v>
      </c>
      <c r="EY61" s="12">
        <f>VLOOKUP($EG61,Data!$B:$CP,Daily!EY$10,0)/EY$56</f>
        <v>0.28718476582604219</v>
      </c>
      <c r="EZ61" s="12">
        <f>VLOOKUP($EG61,Data!$B:$CP,Daily!EZ$10,0)/EZ$56</f>
        <v>0.23093681917211328</v>
      </c>
      <c r="FA61" s="12">
        <f>VLOOKUP($EG61,Data!$B:$CP,Daily!FA$10,0)/FA$56</f>
        <v>0.22935234699940582</v>
      </c>
      <c r="FB61" s="12">
        <f>VLOOKUP($EG61,Data!$B:$CP,Daily!FB$10,0)/FB$56</f>
        <v>0.25432098765432098</v>
      </c>
      <c r="FC61" s="12">
        <f>VLOOKUP($EG61,Data!$B:$CP,Daily!FC$10,0)/FC$56</f>
        <v>0.21713147410358566</v>
      </c>
      <c r="FD61" s="12">
        <f>VLOOKUP($EG61,Data!$B:$CP,Daily!FD$10,0)/FD$56</f>
        <v>0.22364901016586411</v>
      </c>
      <c r="FE61" s="12">
        <f>VLOOKUP($EG61,Data!$B:$CP,Daily!FE$10,0)/FE$56</f>
        <v>0.20542463317029791</v>
      </c>
      <c r="FF61" s="12">
        <f>VLOOKUP($EG61,Data!$B:$CP,Daily!FF$10,0)/FF$56</f>
        <v>0.25162407968817668</v>
      </c>
      <c r="FG61" s="12">
        <f>VLOOKUP($EG61,Data!$B:$CP,Daily!FG$10,0)/FG$56</f>
        <v>0.20618556701030927</v>
      </c>
      <c r="FH61" s="12">
        <f>VLOOKUP($EG61,Data!$B:$CP,Daily!FH$10,0)/FH$56</f>
        <v>0.19073275862068967</v>
      </c>
      <c r="FI61" s="12">
        <f>VLOOKUP($EG61,Data!$B:$CP,Daily!FI$10,0)/FI$56</f>
        <v>0.21104625056129322</v>
      </c>
      <c r="FJ61" s="12">
        <f>VLOOKUP($EG61,Data!$B:$CP,Daily!FJ$10,0)/FJ$56</f>
        <v>0.19242105263157894</v>
      </c>
      <c r="FK61" s="12">
        <f>VLOOKUP($EG61,Data!$B:$CP,Daily!FK$10,0)/FK$56</f>
        <v>0.18950301904319555</v>
      </c>
      <c r="FL61" s="12">
        <f>VLOOKUP($EG61,Data!$B:$CP,Daily!FL$10,0)/FL$56</f>
        <v>0.21069561720948934</v>
      </c>
      <c r="FM61" s="12">
        <f>VLOOKUP($EG61,Data!$B:$CP,Daily!FM$10,0)/FM$56</f>
        <v>0.23740710156895128</v>
      </c>
      <c r="FN61" s="12">
        <f>VLOOKUP($EG61,Data!$B:$CP,Daily!FN$10,0)/FN$56</f>
        <v>0.21518264840182649</v>
      </c>
      <c r="FO61" s="12">
        <f>VLOOKUP($EG61,Data!$B:$CP,Daily!FO$10,0)/FO$56</f>
        <v>0.20532319391634982</v>
      </c>
      <c r="FP61" s="12">
        <f>VLOOKUP($EG61,Data!$B:$CP,Daily!FP$10,0)/FP$56</f>
        <v>0.23278443113772454</v>
      </c>
      <c r="FQ61" s="12">
        <f>VLOOKUP($EG61,Data!$B:$CP,Daily!FQ$10,0)/FQ$56</f>
        <v>0.23251622206200431</v>
      </c>
      <c r="FR61" s="12">
        <f>VLOOKUP($EG61,Data!$B:$CP,Daily!FR$10,0)/FR$56</f>
        <v>0.22925195385187941</v>
      </c>
      <c r="FS61" s="12">
        <f>VLOOKUP($EG61,Data!$B:$CP,Daily!FS$10,0)/FS$56</f>
        <v>0.22264582539077393</v>
      </c>
      <c r="FT61" s="12">
        <f>VLOOKUP($EG61,Data!$B:$CP,Daily!FT$10,0)/FT$56</f>
        <v>0.2518248175182482</v>
      </c>
      <c r="FU61" s="12">
        <f>VLOOKUP($EG61,Data!$B:$CP,Daily!FU$10,0)/FU$56</f>
        <v>0.2174177831912302</v>
      </c>
      <c r="FV61" s="12">
        <f>VLOOKUP($EG61,Data!$B:$CP,Daily!FV$10,0)/FV$56</f>
        <v>0.19510926118626432</v>
      </c>
      <c r="FW61" s="12">
        <f>VLOOKUP($EG61,Data!$B:$CP,Daily!FW$10,0)/FW$56</f>
        <v>0.22570671378091872</v>
      </c>
      <c r="FX61" s="12">
        <f>VLOOKUP($EG61,Data!$B:$CP,Daily!FX$10,0)/FX$56</f>
        <v>0.20534577853203226</v>
      </c>
      <c r="FY61" s="12">
        <f>VLOOKUP($EG61,Data!$B:$CP,Daily!FY$10,0)/FY$56</f>
        <v>0.19420935412026727</v>
      </c>
      <c r="FZ61" s="12">
        <f>VLOOKUP($EG61,Data!$B:$CP,Daily!FZ$10,0)/FZ$56</f>
        <v>0.24543874891398784</v>
      </c>
      <c r="GA61" s="12">
        <f>VLOOKUP($EG61,Data!$B:$CP,Daily!GA$10,0)/GA$56</f>
        <v>0.2587638376383764</v>
      </c>
      <c r="GB61" s="12">
        <f>VLOOKUP($EG61,Data!$B:$CP,Daily!GB$10,0)/GB$56</f>
        <v>0.20527045769764216</v>
      </c>
      <c r="GC61" s="12">
        <f>VLOOKUP($EG61,Data!$B:$CP,Daily!GC$10,0)/GC$56</f>
        <v>0.20106075216972036</v>
      </c>
      <c r="GD61" s="12">
        <f>VLOOKUP($EG61,Data!$B:$CP,Daily!GD$10,0)/GD$56</f>
        <v>0.21829025844930416</v>
      </c>
      <c r="GE61" s="12">
        <f>VLOOKUP($EG61,Data!$B:$CP,Daily!GE$10,0)/GE$56</f>
        <v>0.20342356687898089</v>
      </c>
      <c r="GF61" s="12">
        <f>VLOOKUP($EG61,Data!$B:$CP,Daily!GF$10,0)/GF$56</f>
        <v>0.20289855072463769</v>
      </c>
      <c r="GG61" s="12">
        <f>VLOOKUP($EG61,Data!$B:$CP,Daily!GG$10,0)/GG$56</f>
        <v>0.220700765203383</v>
      </c>
      <c r="GH61" s="12">
        <f>VLOOKUP($EG61,Data!$B:$CP,Daily!GH$10,0)/GH$56</f>
        <v>0.25433275563258234</v>
      </c>
      <c r="GI61" s="12">
        <f>VLOOKUP($EG61,Data!$B:$CP,Daily!GI$10,0)/GI$56</f>
        <v>0.21040594625500286</v>
      </c>
      <c r="GJ61" s="12">
        <f>VLOOKUP($EG61,Data!$B:$CP,Daily!GJ$10,0)/GJ$56</f>
        <v>0.19182231196365471</v>
      </c>
      <c r="GK61" s="12">
        <f>VLOOKUP($EG61,Data!$B:$CP,Daily!GK$10,0)/GK$56</f>
        <v>0.20909849749582637</v>
      </c>
      <c r="GL61" s="12">
        <f>VLOOKUP($EG61,Data!$B:$CP,Daily!GL$10,0)/GL$56</f>
        <v>0.19019189765458422</v>
      </c>
      <c r="GM61" s="12">
        <f>VLOOKUP($EG61,Data!$B:$CP,Daily!GM$10,0)/GM$56</f>
        <v>0.19596912521440824</v>
      </c>
      <c r="GN61" s="12">
        <f>VLOOKUP($EG61,Data!$B:$CP,Daily!GN$10,0)/GN$56</f>
        <v>0.21694036300777875</v>
      </c>
      <c r="GO61" s="12">
        <f>VLOOKUP($EG61,Data!$B:$CP,Daily!GO$10,0)/GO$56</f>
        <v>0.23876036665211697</v>
      </c>
      <c r="GP61" s="12">
        <f>VLOOKUP($EG61,Data!$B:$CP,Daily!GP$10,0)/GP$56</f>
        <v>0.21046578493387005</v>
      </c>
      <c r="GQ61" s="12">
        <f>VLOOKUP($EG61,Data!$B:$CP,Daily!GQ$10,0)/GQ$56</f>
        <v>0.19245283018867926</v>
      </c>
      <c r="GR61" s="12">
        <f>VLOOKUP($EG61,Data!$B:$CP,Daily!GR$10,0)/GR$56</f>
        <v>0.20794392523364486</v>
      </c>
      <c r="GS61" s="12">
        <f>VLOOKUP($EG61,Data!$B:$CP,Daily!GS$10,0)/GS$56</f>
        <v>0.20233288470165994</v>
      </c>
      <c r="GT61" s="12">
        <f>VLOOKUP($EG61,Data!$B:$CP,Daily!GT$10,0)/GT$56</f>
        <v>0.21159029649595687</v>
      </c>
      <c r="GU61" s="12">
        <f>VLOOKUP($EG61,Data!$B:$CP,Daily!GU$10,0)/GU$56</f>
        <v>0.23723608445297506</v>
      </c>
      <c r="GV61" s="12">
        <f>VLOOKUP($EG61,Data!$B:$CP,Daily!GV$10,0)/GV$56</f>
        <v>0.27056019070321813</v>
      </c>
      <c r="GW61" s="12">
        <f>VLOOKUP($EG61,Data!$B:$CP,Daily!GW$10,0)/GW$56</f>
        <v>0.21573736321000522</v>
      </c>
      <c r="GX61" s="12">
        <f>VLOOKUP($EG61,Data!$B:$CP,Daily!GX$10,0)/GX$56</f>
        <v>0.20313179643323184</v>
      </c>
      <c r="GY61" s="12">
        <f>VLOOKUP($EG61,Data!$B:$CP,Daily!GY$10,0)/GY$56</f>
        <v>0.23631002527379949</v>
      </c>
      <c r="GZ61" s="12">
        <f>VLOOKUP($EG61,Data!$B:$CP,Daily!GZ$10,0)/GZ$56</f>
        <v>0.25170068027210885</v>
      </c>
      <c r="HA61" s="12">
        <f>VLOOKUP($EG61,Data!$B:$CP,Daily!HA$10,0)/HA$56</f>
        <v>0.20520352496852706</v>
      </c>
      <c r="HB61" s="12">
        <f>VLOOKUP($EG61,Data!$B:$CP,Daily!HB$10,0)/HB$56</f>
        <v>0.21339630742808072</v>
      </c>
      <c r="HC61" s="12">
        <f>VLOOKUP($EG61,Data!$B:$CP,Daily!HC$10,0)/HC$56</f>
        <v>0.23833333333333334</v>
      </c>
      <c r="HD61" s="12">
        <f>VLOOKUP($EG61,Data!$B:$CP,Daily!HD$10,0)/HD$56</f>
        <v>0.21780515117581187</v>
      </c>
      <c r="HE61" s="12">
        <f>VLOOKUP($EG61,Data!$B:$CP,Daily!HE$10,0)/HE$56</f>
        <v>0.21438712730714624</v>
      </c>
      <c r="HF61" s="12">
        <f>VLOOKUP($EG61,Data!$B:$CP,Daily!HF$10,0)/HF$56</f>
        <v>0.21667337897704389</v>
      </c>
      <c r="HG61" s="12">
        <f>VLOOKUP($EG61,Data!$B:$CP,Daily!HG$10,0)/HG$56</f>
        <v>0.19576304433111025</v>
      </c>
      <c r="HH61" s="12">
        <f>VLOOKUP($EG61,Data!$B:$CP,Daily!HH$10,0)/HH$56</f>
        <v>0.19016009371339321</v>
      </c>
      <c r="HI61" s="12">
        <f>VLOOKUP($EG61,Data!$B:$CP,Daily!HI$10,0)/HI$56</f>
        <v>0.26129666011787817</v>
      </c>
      <c r="HJ61" s="12">
        <f>VLOOKUP($EG61,Data!$B:$CP,Daily!HJ$10,0)/HJ$56</f>
        <v>0.34143518518518517</v>
      </c>
      <c r="HK61" s="12">
        <f>VLOOKUP($EG61,Data!$B:$CP,Daily!HK$10,0)/HK$56</f>
        <v>0.26959395656279511</v>
      </c>
      <c r="HL61" s="12">
        <f>VLOOKUP($EG61,Data!$B:$CP,Daily!HL$10,0)/HL$56</f>
        <v>0.27502067824648468</v>
      </c>
      <c r="HM61" s="12">
        <f>VLOOKUP($EG61,Data!$B:$CP,Daily!HM$10,0)/HM$56</f>
        <v>0.3068022440392707</v>
      </c>
      <c r="HN61" s="12">
        <f>VLOOKUP($EG61,Data!$B:$CP,Daily!HN$10,0)/HN$56</f>
        <v>0.2890076845973939</v>
      </c>
      <c r="HO61" s="12">
        <f>VLOOKUP($EG61,Data!$B:$CP,Daily!HO$10,0)/HO$56</f>
        <v>0.26343335659455686</v>
      </c>
      <c r="HP61" s="12">
        <f>VLOOKUP($EG61,Data!$B:$CP,Daily!HP$10,0)/HP$56</f>
        <v>0.3060159607120933</v>
      </c>
      <c r="HQ61" s="12">
        <f>VLOOKUP($EG61,Data!$B:$CP,Daily!HQ$10,0)/HQ$56</f>
        <v>0.34695603156708005</v>
      </c>
      <c r="HR61" s="12">
        <f>VLOOKUP($EG61,Data!$B:$CP,Daily!HR$10,0)/HR$56</f>
        <v>0.31820224719101126</v>
      </c>
      <c r="HS61" s="12">
        <f>VLOOKUP($EG61,Data!$B:$CP,Daily!HS$10,0)/HS$56</f>
        <v>0.27219152854511969</v>
      </c>
      <c r="HT61" s="12">
        <f>VLOOKUP($EG61,Data!$B:$CP,Daily!HT$10,0)/HT$56</f>
        <v>0.27189097103918231</v>
      </c>
      <c r="HU61" s="13"/>
      <c r="HV61" s="40">
        <f t="shared" si="456"/>
        <v>0.20794392523364486</v>
      </c>
      <c r="HW61" s="40">
        <f t="shared" si="457"/>
        <v>0.25869652139144345</v>
      </c>
      <c r="HX61" s="40">
        <f t="shared" si="494"/>
        <v>5.0752596157798591E-2</v>
      </c>
      <c r="HY61" s="40">
        <f t="shared" si="495"/>
        <v>0.29676096850979239</v>
      </c>
      <c r="HZ61" s="40">
        <f t="shared" si="496"/>
        <v>0.16987947811529591</v>
      </c>
      <c r="IA61" s="43"/>
      <c r="IB61" s="12">
        <f t="shared" si="497"/>
        <v>3.7253924053216911E-2</v>
      </c>
      <c r="IC61" s="12">
        <f t="shared" si="498"/>
        <v>0.30160825145426995</v>
      </c>
      <c r="ID61" s="12">
        <f t="shared" si="499"/>
        <v>0.25288131859052915</v>
      </c>
      <c r="IE61" s="1"/>
      <c r="IF61" s="7" t="s">
        <v>466</v>
      </c>
      <c r="IG61" s="7" t="s">
        <v>49</v>
      </c>
      <c r="IH61" s="12">
        <f>VLOOKUP($IF61,Data!$B:$CP,Daily!IH$10,0)/IH$56</f>
        <v>0.3937947494033413</v>
      </c>
      <c r="II61" s="12">
        <f>VLOOKUP($IF61,Data!$B:$CP,Daily!II$10,0)/II$56</f>
        <v>0.40630797773654914</v>
      </c>
      <c r="IJ61" s="12">
        <f>VLOOKUP($IF61,Data!$B:$CP,Daily!IJ$10,0)/IJ$56</f>
        <v>0.41714285714285715</v>
      </c>
      <c r="IK61" s="12">
        <f>VLOOKUP($IF61,Data!$B:$CP,Daily!IK$10,0)/IK$56</f>
        <v>0.37771739130434784</v>
      </c>
      <c r="IL61" s="12">
        <f>VLOOKUP($IF61,Data!$B:$CP,Daily!IL$10,0)/IL$56</f>
        <v>0.345821325648415</v>
      </c>
      <c r="IM61" s="12">
        <f>VLOOKUP($IF61,Data!$B:$CP,Daily!IM$10,0)/IM$56</f>
        <v>0.33333333333333331</v>
      </c>
      <c r="IN61" s="12">
        <f>VLOOKUP($IF61,Data!$B:$CP,Daily!IN$10,0)/IN$56</f>
        <v>0.33124999999999999</v>
      </c>
      <c r="IO61" s="12">
        <f>VLOOKUP($IF61,Data!$B:$CP,Daily!IO$10,0)/IO$56</f>
        <v>0.2967032967032967</v>
      </c>
      <c r="IP61" s="12">
        <f>VLOOKUP($IF61,Data!$B:$CP,Daily!IP$10,0)/IP$56</f>
        <v>0.34572490706319703</v>
      </c>
      <c r="IQ61" s="12">
        <f>VLOOKUP($IF61,Data!$B:$CP,Daily!IQ$10,0)/IQ$56</f>
        <v>0.35892116182572614</v>
      </c>
      <c r="IR61" s="12">
        <f>VLOOKUP($IF61,Data!$B:$CP,Daily!IR$10,0)/IR$56</f>
        <v>0.28719723183391005</v>
      </c>
      <c r="IS61" s="12">
        <f>VLOOKUP($IF61,Data!$B:$CP,Daily!IS$10,0)/IS$56</f>
        <v>0.36363636363636365</v>
      </c>
      <c r="IT61" s="12">
        <f>VLOOKUP($IF61,Data!$B:$CP,Daily!IT$10,0)/IT$56</f>
        <v>0.4315245478036176</v>
      </c>
      <c r="IU61" s="12">
        <f>VLOOKUP($IF61,Data!$B:$CP,Daily!IU$10,0)/IU$56</f>
        <v>0.39013452914798208</v>
      </c>
      <c r="IV61" s="12">
        <f>VLOOKUP($IF61,Data!$B:$CP,Daily!IV$10,0)/IV$56</f>
        <v>0.34848484848484851</v>
      </c>
      <c r="IW61" s="12">
        <f>VLOOKUP($IF61,Data!$B:$CP,Daily!IW$10,0)/IW$56</f>
        <v>0.32051282051282054</v>
      </c>
      <c r="IX61" s="12">
        <f>VLOOKUP($IF61,Data!$B:$CP,Daily!IX$10,0)/IX$56</f>
        <v>0.3604060913705584</v>
      </c>
      <c r="IY61" s="12">
        <f>VLOOKUP($IF61,Data!$B:$CP,Daily!IY$10,0)/IY$56</f>
        <v>0.34384858044164041</v>
      </c>
      <c r="IZ61" s="12">
        <f>VLOOKUP($IF61,Data!$B:$CP,Daily!IZ$10,0)/IZ$56</f>
        <v>0.33126934984520123</v>
      </c>
      <c r="JA61" s="12">
        <f>VLOOKUP($IF61,Data!$B:$CP,Daily!JA$10,0)/JA$56</f>
        <v>0.33783783783783783</v>
      </c>
      <c r="JB61" s="12">
        <f>VLOOKUP($IF61,Data!$B:$CP,Daily!JB$10,0)/JB$56</f>
        <v>0.31681034482758619</v>
      </c>
      <c r="JC61" s="12">
        <f>VLOOKUP($IF61,Data!$B:$CP,Daily!JC$10,0)/JC$56</f>
        <v>0.34078212290502791</v>
      </c>
      <c r="JD61" s="12">
        <f>VLOOKUP($IF61,Data!$B:$CP,Daily!JD$10,0)/JD$56</f>
        <v>0.32346241457858771</v>
      </c>
      <c r="JE61" s="12">
        <f>VLOOKUP($IF61,Data!$B:$CP,Daily!JE$10,0)/JE$56</f>
        <v>0.33394833948339481</v>
      </c>
      <c r="JF61" s="12">
        <f>VLOOKUP($IF61,Data!$B:$CP,Daily!JF$10,0)/JF$56</f>
        <v>0.32288401253918497</v>
      </c>
      <c r="JG61" s="12">
        <f>VLOOKUP($IF61,Data!$B:$CP,Daily!JG$10,0)/JG$56</f>
        <v>0.34642857142857142</v>
      </c>
      <c r="JH61" s="12">
        <f>VLOOKUP($IF61,Data!$B:$CP,Daily!JH$10,0)/JH$56</f>
        <v>0.30289532293986637</v>
      </c>
      <c r="JI61" s="12">
        <f>VLOOKUP($IF61,Data!$B:$CP,Daily!JI$10,0)/JI$56</f>
        <v>0.37365010799136067</v>
      </c>
      <c r="JJ61" s="12">
        <f>VLOOKUP($IF61,Data!$B:$CP,Daily!JJ$10,0)/JJ$56</f>
        <v>0.29569892473118281</v>
      </c>
      <c r="JK61" s="12">
        <f>VLOOKUP($IF61,Data!$B:$CP,Daily!JK$10,0)/JK$56</f>
        <v>0.3452914798206278</v>
      </c>
      <c r="JL61" s="12">
        <f>VLOOKUP($IF61,Data!$B:$CP,Daily!JL$10,0)/JL$56</f>
        <v>0.36547085201793722</v>
      </c>
      <c r="JM61" s="12">
        <f>VLOOKUP($IF61,Data!$B:$CP,Daily!JM$10,0)/JM$56</f>
        <v>0.35135135135135137</v>
      </c>
      <c r="JN61" s="12">
        <f>VLOOKUP($IF61,Data!$B:$CP,Daily!JN$10,0)/JN$56</f>
        <v>0.38036809815950923</v>
      </c>
      <c r="JO61" s="12">
        <f>VLOOKUP($IF61,Data!$B:$CP,Daily!JO$10,0)/JO$56</f>
        <v>0.35700934579439253</v>
      </c>
      <c r="JP61" s="12">
        <f>VLOOKUP($IF61,Data!$B:$CP,Daily!JP$10,0)/JP$56</f>
        <v>0.34912280701754383</v>
      </c>
      <c r="JQ61" s="12">
        <f>VLOOKUP($IF61,Data!$B:$CP,Daily!JQ$10,0)/JQ$56</f>
        <v>0.32897196261682243</v>
      </c>
      <c r="JR61" s="12">
        <f>VLOOKUP($IF61,Data!$B:$CP,Daily!JR$10,0)/JR$56</f>
        <v>0.34072580645161288</v>
      </c>
      <c r="JS61" s="12">
        <f>VLOOKUP($IF61,Data!$B:$CP,Daily!JS$10,0)/JS$56</f>
        <v>0.3816046966731898</v>
      </c>
      <c r="JT61" s="12">
        <f>VLOOKUP($IF61,Data!$B:$CP,Daily!JT$10,0)/JT$56</f>
        <v>0.3523489932885906</v>
      </c>
      <c r="JU61" s="12">
        <f>VLOOKUP($IF61,Data!$B:$CP,Daily!JU$10,0)/JU$56</f>
        <v>0.31481481481481483</v>
      </c>
      <c r="JV61" s="12">
        <f>VLOOKUP($IF61,Data!$B:$CP,Daily!JV$10,0)/JV$56</f>
        <v>0.36117381489841988</v>
      </c>
      <c r="JW61" s="12">
        <f>VLOOKUP($IF61,Data!$B:$CP,Daily!JW$10,0)/JW$56</f>
        <v>0.35320088300220753</v>
      </c>
      <c r="JX61" s="12">
        <f>VLOOKUP($IF61,Data!$B:$CP,Daily!JX$10,0)/JX$56</f>
        <v>0.34074074074074073</v>
      </c>
      <c r="JY61" s="12">
        <f>VLOOKUP($IF61,Data!$B:$CP,Daily!JY$10,0)/JY$56</f>
        <v>0.35185185185185186</v>
      </c>
      <c r="JZ61" s="12">
        <f>VLOOKUP($IF61,Data!$B:$CP,Daily!JZ$10,0)/JZ$56</f>
        <v>0.34762979683972911</v>
      </c>
      <c r="KA61" s="12">
        <f>VLOOKUP($IF61,Data!$B:$CP,Daily!KA$10,0)/KA$56</f>
        <v>0.32340425531914896</v>
      </c>
      <c r="KB61" s="12">
        <f>VLOOKUP($IF61,Data!$B:$CP,Daily!KB$10,0)/KB$56</f>
        <v>0.28610354223433243</v>
      </c>
      <c r="KC61" s="12">
        <f>VLOOKUP($IF61,Data!$B:$CP,Daily!KC$10,0)/KC$56</f>
        <v>0.34937238493723849</v>
      </c>
      <c r="KD61" s="12">
        <f>VLOOKUP($IF61,Data!$B:$CP,Daily!KD$10,0)/KD$56</f>
        <v>0.29561200923787528</v>
      </c>
      <c r="KE61" s="12">
        <f>VLOOKUP($IF61,Data!$B:$CP,Daily!KE$10,0)/KE$56</f>
        <v>0.29584352078239606</v>
      </c>
      <c r="KF61" s="12">
        <f>VLOOKUP($IF61,Data!$B:$CP,Daily!KF$10,0)/KF$56</f>
        <v>0.36069114470842334</v>
      </c>
      <c r="KG61" s="12">
        <f>VLOOKUP($IF61,Data!$B:$CP,Daily!KG$10,0)/KG$56</f>
        <v>0.35772357723577236</v>
      </c>
      <c r="KH61" s="12">
        <f>VLOOKUP($IF61,Data!$B:$CP,Daily!KH$10,0)/KH$56</f>
        <v>0.3554913294797688</v>
      </c>
      <c r="KI61" s="12">
        <f>VLOOKUP($IF61,Data!$B:$CP,Daily!KI$10,0)/KI$56</f>
        <v>0.35693215339233036</v>
      </c>
      <c r="KJ61" s="12">
        <f>VLOOKUP($IF61,Data!$B:$CP,Daily!KJ$10,0)/KJ$56</f>
        <v>0.29484536082474228</v>
      </c>
      <c r="KK61" s="12">
        <f>VLOOKUP($IF61,Data!$B:$CP,Daily!KK$10,0)/KK$56</f>
        <v>0.30140186915887851</v>
      </c>
      <c r="KL61" s="12">
        <f>VLOOKUP($IF61,Data!$B:$CP,Daily!KL$10,0)/KL$56</f>
        <v>0.26349892008639308</v>
      </c>
      <c r="KM61" s="12">
        <f>VLOOKUP($IF61,Data!$B:$CP,Daily!KM$10,0)/KM$56</f>
        <v>0.34205231388329982</v>
      </c>
      <c r="KN61" s="12">
        <f>VLOOKUP($IF61,Data!$B:$CP,Daily!KN$10,0)/KN$56</f>
        <v>0.34474327628361856</v>
      </c>
      <c r="KO61" s="12">
        <f>VLOOKUP($IF61,Data!$B:$CP,Daily!KO$10,0)/KO$56</f>
        <v>0.38127090301003347</v>
      </c>
      <c r="KP61" s="12">
        <f>VLOOKUP($IF61,Data!$B:$CP,Daily!KP$10,0)/KP$56</f>
        <v>0.38383838383838381</v>
      </c>
      <c r="KQ61" s="12">
        <f>VLOOKUP($IF61,Data!$B:$CP,Daily!KQ$10,0)/KQ$56</f>
        <v>0.31990521327014215</v>
      </c>
      <c r="KR61" s="12">
        <f>VLOOKUP($IF61,Data!$B:$CP,Daily!KR$10,0)/KR$56</f>
        <v>0.33050847457627119</v>
      </c>
      <c r="KS61" s="12">
        <f>VLOOKUP($IF61,Data!$B:$CP,Daily!KS$10,0)/KS$56</f>
        <v>0.33414043583535108</v>
      </c>
      <c r="KT61" s="12">
        <f>VLOOKUP($IF61,Data!$B:$CP,Daily!KT$10,0)/KT$56</f>
        <v>0.4088050314465409</v>
      </c>
      <c r="KU61" s="12">
        <f>VLOOKUP($IF61,Data!$B:$CP,Daily!KU$10,0)/KU$56</f>
        <v>0.33807829181494664</v>
      </c>
      <c r="KV61" s="12">
        <f>VLOOKUP($IF61,Data!$B:$CP,Daily!KV$10,0)/KV$56</f>
        <v>0.3707865168539326</v>
      </c>
      <c r="KW61" s="12">
        <f>VLOOKUP($IF61,Data!$B:$CP,Daily!KW$10,0)/KW$56</f>
        <v>0.32228915662650603</v>
      </c>
      <c r="KX61" s="12">
        <f>VLOOKUP($IF61,Data!$B:$CP,Daily!KX$10,0)/KX$56</f>
        <v>0.35931558935361219</v>
      </c>
      <c r="KY61" s="12">
        <f>VLOOKUP($IF61,Data!$B:$CP,Daily!KY$10,0)/KY$56</f>
        <v>0.3629191321499014</v>
      </c>
      <c r="KZ61" s="12">
        <f>VLOOKUP($IF61,Data!$B:$CP,Daily!KZ$10,0)/KZ$56</f>
        <v>0.36818181818181817</v>
      </c>
      <c r="LA61" s="12">
        <f>VLOOKUP($IF61,Data!$B:$CP,Daily!LA$10,0)/LA$56</f>
        <v>0.34834123222748814</v>
      </c>
      <c r="LB61" s="12">
        <f>VLOOKUP($IF61,Data!$B:$CP,Daily!LB$10,0)/LB$56</f>
        <v>0.37082601054481545</v>
      </c>
      <c r="LC61" s="12">
        <f>VLOOKUP($IF61,Data!$B:$CP,Daily!LC$10,0)/LC$56</f>
        <v>0.34756097560975607</v>
      </c>
      <c r="LD61" s="12">
        <f>VLOOKUP($IF61,Data!$B:$CP,Daily!LD$10,0)/LD$56</f>
        <v>0.33630289532293989</v>
      </c>
      <c r="LE61" s="12">
        <f>VLOOKUP($IF61,Data!$B:$CP,Daily!LE$10,0)/LE$56</f>
        <v>0.36608863198458574</v>
      </c>
      <c r="LF61" s="12">
        <f>VLOOKUP($IF61,Data!$B:$CP,Daily!LF$10,0)/LF$56</f>
        <v>0.34989648033126292</v>
      </c>
      <c r="LG61" s="12">
        <f>VLOOKUP($IF61,Data!$B:$CP,Daily!LG$10,0)/LG$56</f>
        <v>0.30241935483870969</v>
      </c>
      <c r="LH61" s="12">
        <f>VLOOKUP($IF61,Data!$B:$CP,Daily!LH$10,0)/LH$56</f>
        <v>0.37462235649546827</v>
      </c>
      <c r="LI61" s="12">
        <f>VLOOKUP($IF61,Data!$B:$CP,Daily!LI$10,0)/LI$56</f>
        <v>0.44508670520231214</v>
      </c>
      <c r="LJ61" s="12">
        <f>VLOOKUP($IF61,Data!$B:$CP,Daily!LJ$10,0)/LJ$56</f>
        <v>0.40961098398169338</v>
      </c>
      <c r="LK61" s="12">
        <f>VLOOKUP($IF61,Data!$B:$CP,Daily!LK$10,0)/LK$56</f>
        <v>0.44801512287334594</v>
      </c>
      <c r="LL61" s="12">
        <f>VLOOKUP($IF61,Data!$B:$CP,Daily!LL$10,0)/LL$56</f>
        <v>0.42356241234221598</v>
      </c>
      <c r="LM61" s="12">
        <f>VLOOKUP($IF61,Data!$B:$CP,Daily!LM$10,0)/LM$56</f>
        <v>0.46330275229357798</v>
      </c>
      <c r="LN61" s="12">
        <f>VLOOKUP($IF61,Data!$B:$CP,Daily!LN$10,0)/LN$56</f>
        <v>0.41809672386895474</v>
      </c>
      <c r="LO61" s="12">
        <f>VLOOKUP($IF61,Data!$B:$CP,Daily!LO$10,0)/LO$56</f>
        <v>0.48143236074270557</v>
      </c>
      <c r="LP61" s="12">
        <f>VLOOKUP($IF61,Data!$B:$CP,Daily!LP$10,0)/LP$56</f>
        <v>0.43951985226223456</v>
      </c>
      <c r="LQ61" s="12">
        <f>VLOOKUP($IF61,Data!$B:$CP,Daily!LQ$10,0)/LQ$56</f>
        <v>0.4459203036053131</v>
      </c>
      <c r="LR61" s="12">
        <f>VLOOKUP($IF61,Data!$B:$CP,Daily!LR$10,0)/LR$56</f>
        <v>0.35676625659050965</v>
      </c>
      <c r="LS61" s="12">
        <f>VLOOKUP($IF61,Data!$B:$CP,Daily!LS$10,0)/LS$56</f>
        <v>0.38483547925608014</v>
      </c>
      <c r="LU61" s="40">
        <f t="shared" si="460"/>
        <v>0.33126934984520123</v>
      </c>
      <c r="LV61" s="40">
        <f t="shared" si="461"/>
        <v>0.37082601054481545</v>
      </c>
      <c r="LW61" s="40">
        <f t="shared" si="500"/>
        <v>3.9556660699614221E-2</v>
      </c>
      <c r="LX61" s="40">
        <f t="shared" si="501"/>
        <v>0.40049350606952611</v>
      </c>
      <c r="LY61" s="40">
        <f t="shared" si="502"/>
        <v>0.30160185432049058</v>
      </c>
      <c r="LZ61" s="43"/>
      <c r="MA61" s="12">
        <f t="shared" si="503"/>
        <v>4.3938790114526692E-2</v>
      </c>
      <c r="MB61" s="12">
        <f t="shared" si="504"/>
        <v>0.43513458814005262</v>
      </c>
      <c r="MC61" s="12">
        <f t="shared" si="505"/>
        <v>0.38912538699690402</v>
      </c>
      <c r="MD61" s="1"/>
    </row>
    <row r="62" spans="4:342" x14ac:dyDescent="0.35">
      <c r="D62" s="115" t="s">
        <v>445</v>
      </c>
      <c r="E62" s="53" t="str">
        <f>VLOOKUP($D62,'Metric Nature'!$C:$D,2,0)&amp;IF(($F62&lt;(EA62)),"Below",IF(($F62&gt;(DZ62)),"Above","Within"))</f>
        <v>PositiveAbove</v>
      </c>
      <c r="F62" s="48">
        <f t="shared" si="473"/>
        <v>0.6026241799437676</v>
      </c>
      <c r="G62" s="77">
        <f t="shared" si="438"/>
        <v>0.5218781468148237</v>
      </c>
      <c r="H62" s="48">
        <f t="shared" si="474"/>
        <v>0.1547220047855247</v>
      </c>
      <c r="I62" s="74">
        <f t="shared" si="463"/>
        <v>0.48628716010826883</v>
      </c>
      <c r="J62" s="48">
        <f t="shared" si="475"/>
        <v>0.23923522843909151</v>
      </c>
      <c r="K62" s="48">
        <f t="shared" si="476"/>
        <v>7.07829457332569E-2</v>
      </c>
      <c r="L62" s="50"/>
      <c r="M62" s="53" t="str">
        <f>VLOOKUP($D62,'Metric Nature'!$C:$D,2,0)&amp;IF(($N62&lt;(HZ62)),"Below",IF(($N62&gt;(HY62)),"Above","Within"))</f>
        <v>PositiveAbove</v>
      </c>
      <c r="N62" s="48">
        <f t="shared" si="477"/>
        <v>0.57894736842105265</v>
      </c>
      <c r="O62" s="49">
        <f t="shared" si="478"/>
        <v>0.51081053181313463</v>
      </c>
      <c r="P62" s="55">
        <f t="shared" si="479"/>
        <v>0.13338964716734528</v>
      </c>
      <c r="Q62" s="49">
        <f t="shared" si="480"/>
        <v>0.48155311374280868</v>
      </c>
      <c r="R62" s="48">
        <f t="shared" si="481"/>
        <v>0.20225028537612363</v>
      </c>
      <c r="S62" s="48">
        <f t="shared" si="482"/>
        <v>5.1684383555003661E-2</v>
      </c>
      <c r="T62" s="50"/>
      <c r="U62" s="53" t="str">
        <f>VLOOKUP($D62,'Metric Nature'!$C:$D,2,0)&amp;IF(($V62&lt;(LY62)),"Below",IF(($V62&gt;(LX62)),"Above","Within"))</f>
        <v>PositiveAbove</v>
      </c>
      <c r="V62" s="48">
        <f t="shared" si="483"/>
        <v>0.67286245353159846</v>
      </c>
      <c r="W62" s="49">
        <f t="shared" si="466"/>
        <v>0.55369548281095238</v>
      </c>
      <c r="X62" s="48">
        <f t="shared" si="484"/>
        <v>0.21522113584107588</v>
      </c>
      <c r="Y62" s="48">
        <f t="shared" si="485"/>
        <v>0.50332253525461068</v>
      </c>
      <c r="Z62" s="48">
        <f t="shared" si="486"/>
        <v>0.33684150102920452</v>
      </c>
      <c r="AA62" s="48">
        <f t="shared" si="487"/>
        <v>5.978967423399649E-2</v>
      </c>
      <c r="AB62" s="50"/>
      <c r="AC62" s="46" t="s">
        <v>467</v>
      </c>
      <c r="AI62" s="7" t="s">
        <v>445</v>
      </c>
      <c r="AJ62" s="12">
        <f>(VLOOKUP($EG62,Data!$B:$CP,Daily!EI$10,0)+VLOOKUP($IF62,Data!$B:$CP,Daily!IH$10,0))/(VLOOKUP($EG61,Data!$B:$CP,Daily!EI$10,0)+VLOOKUP($IF61,Data!$B:$CP,Daily!IH$10,0))</f>
        <v>0.29583333333333334</v>
      </c>
      <c r="AK62" s="12">
        <f>(VLOOKUP($EG62,Data!$B:$CP,Daily!EJ$10,0)+VLOOKUP($IF62,Data!$B:$CP,Daily!II$10,0))/(VLOOKUP($EG61,Data!$B:$CP,Daily!EJ$10,0)+VLOOKUP($IF61,Data!$B:$CP,Daily!II$10,0))</f>
        <v>0.30033003300330036</v>
      </c>
      <c r="AL62" s="12">
        <f>(VLOOKUP($EG62,Data!$B:$CP,Daily!EK$10,0)+VLOOKUP($IF62,Data!$B:$CP,Daily!IJ$10,0))/(VLOOKUP($EG61,Data!$B:$CP,Daily!EK$10,0)+VLOOKUP($IF61,Data!$B:$CP,Daily!IJ$10,0))</f>
        <v>0.44567627494456763</v>
      </c>
      <c r="AM62" s="12">
        <f>(VLOOKUP($EG62,Data!$B:$CP,Daily!EL$10,0)+VLOOKUP($IF62,Data!$B:$CP,Daily!IK$10,0))/(VLOOKUP($EG61,Data!$B:$CP,Daily!EL$10,0)+VLOOKUP($IF61,Data!$B:$CP,Daily!IK$10,0))</f>
        <v>0.37813884785819796</v>
      </c>
      <c r="AN62" s="12">
        <f>(VLOOKUP($EG62,Data!$B:$CP,Daily!EM$10,0)+VLOOKUP($IF62,Data!$B:$CP,Daily!IL$10,0))/(VLOOKUP($EG61,Data!$B:$CP,Daily!EM$10,0)+VLOOKUP($IF61,Data!$B:$CP,Daily!IL$10,0))</f>
        <v>0.49293785310734461</v>
      </c>
      <c r="AO62" s="12">
        <f>(VLOOKUP($EG62,Data!$B:$CP,Daily!EN$10,0)+VLOOKUP($IF62,Data!$B:$CP,Daily!IM$10,0))/(VLOOKUP($EG61,Data!$B:$CP,Daily!EN$10,0)+VLOOKUP($IF61,Data!$B:$CP,Daily!IM$10,0))</f>
        <v>0.39269406392694062</v>
      </c>
      <c r="AP62" s="12">
        <f>(VLOOKUP($EG62,Data!$B:$CP,Daily!EO$10,0)+VLOOKUP($IF62,Data!$B:$CP,Daily!IN$10,0))/(VLOOKUP($EG61,Data!$B:$CP,Daily!EO$10,0)+VLOOKUP($IF61,Data!$B:$CP,Daily!IN$10,0))</f>
        <v>0.48298572996706918</v>
      </c>
      <c r="AQ62" s="12">
        <f>(VLOOKUP($EG62,Data!$B:$CP,Daily!EP$10,0)+VLOOKUP($IF62,Data!$B:$CP,Daily!IO$10,0))/(VLOOKUP($EG61,Data!$B:$CP,Daily!EP$10,0)+VLOOKUP($IF61,Data!$B:$CP,Daily!IO$10,0))</f>
        <v>0.46353522867737951</v>
      </c>
      <c r="AR62" s="12">
        <f>(VLOOKUP($EG62,Data!$B:$CP,Daily!EQ$10,0)+VLOOKUP($IF62,Data!$B:$CP,Daily!IP$10,0))/(VLOOKUP($EG61,Data!$B:$CP,Daily!EQ$10,0)+VLOOKUP($IF61,Data!$B:$CP,Daily!IP$10,0))</f>
        <v>0.49503546099290779</v>
      </c>
      <c r="AS62" s="12">
        <f>(VLOOKUP($EG62,Data!$B:$CP,Daily!ER$10,0)+VLOOKUP($IF62,Data!$B:$CP,Daily!IQ$10,0))/(VLOOKUP($EG61,Data!$B:$CP,Daily!ER$10,0)+VLOOKUP($IF61,Data!$B:$CP,Daily!IQ$10,0))</f>
        <v>0.47011952191235062</v>
      </c>
      <c r="AT62" s="12">
        <f>(VLOOKUP($EG62,Data!$B:$CP,Daily!ES$10,0)+VLOOKUP($IF62,Data!$B:$CP,Daily!IR$10,0))/(VLOOKUP($EG61,Data!$B:$CP,Daily!ES$10,0)+VLOOKUP($IF61,Data!$B:$CP,Daily!IR$10,0))</f>
        <v>0.37155963302752293</v>
      </c>
      <c r="AU62" s="12">
        <f>(VLOOKUP($EG62,Data!$B:$CP,Daily!ET$10,0)+VLOOKUP($IF62,Data!$B:$CP,Daily!IS$10,0))/(VLOOKUP($EG61,Data!$B:$CP,Daily!ET$10,0)+VLOOKUP($IF61,Data!$B:$CP,Daily!IS$10,0))</f>
        <v>0.42584745762711862</v>
      </c>
      <c r="AV62" s="12">
        <f>(VLOOKUP($EG62,Data!$B:$CP,Daily!EU$10,0)+VLOOKUP($IF62,Data!$B:$CP,Daily!IT$10,0))/(VLOOKUP($EG61,Data!$B:$CP,Daily!EU$10,0)+VLOOKUP($IF61,Data!$B:$CP,Daily!IT$10,0))</f>
        <v>8.5592011412268191E-3</v>
      </c>
      <c r="AW62" s="12">
        <f>(VLOOKUP($EG62,Data!$B:$CP,Daily!EV$10,0)+VLOOKUP($IF62,Data!$B:$CP,Daily!IU$10,0))/(VLOOKUP($EG61,Data!$B:$CP,Daily!EV$10,0)+VLOOKUP($IF61,Data!$B:$CP,Daily!IU$10,0))</f>
        <v>0.37904468412942988</v>
      </c>
      <c r="AX62" s="12">
        <f>(VLOOKUP($EG62,Data!$B:$CP,Daily!EW$10,0)+VLOOKUP($IF62,Data!$B:$CP,Daily!IV$10,0))/(VLOOKUP($EG61,Data!$B:$CP,Daily!EW$10,0)+VLOOKUP($IF61,Data!$B:$CP,Daily!IV$10,0))</f>
        <v>0.41284403669724773</v>
      </c>
      <c r="AY62" s="12">
        <f>(VLOOKUP($EG62,Data!$B:$CP,Daily!EX$10,0)+VLOOKUP($IF62,Data!$B:$CP,Daily!IW$10,0))/(VLOOKUP($EG61,Data!$B:$CP,Daily!EX$10,0)+VLOOKUP($IF61,Data!$B:$CP,Daily!IW$10,0))</f>
        <v>0.49225473321858865</v>
      </c>
      <c r="AZ62" s="12">
        <f>(VLOOKUP($EG62,Data!$B:$CP,Daily!EY$10,0)+VLOOKUP($IF62,Data!$B:$CP,Daily!IX$10,0))/(VLOOKUP($EG61,Data!$B:$CP,Daily!EY$10,0)+VLOOKUP($IF61,Data!$B:$CP,Daily!IX$10,0))</f>
        <v>0.47428571428571431</v>
      </c>
      <c r="BA62" s="12">
        <f>(VLOOKUP($EG62,Data!$B:$CP,Daily!EZ$10,0)+VLOOKUP($IF62,Data!$B:$CP,Daily!IY$10,0))/(VLOOKUP($EG61,Data!$B:$CP,Daily!EZ$10,0)+VLOOKUP($IF61,Data!$B:$CP,Daily!IY$10,0))</f>
        <v>0.45433255269320844</v>
      </c>
      <c r="BB62" s="12">
        <f>(VLOOKUP($EG62,Data!$B:$CP,Daily!FA$10,0)+VLOOKUP($IF62,Data!$B:$CP,Daily!IZ$10,0))/(VLOOKUP($EG61,Data!$B:$CP,Daily!FA$10,0)+VLOOKUP($IF61,Data!$B:$CP,Daily!IZ$10,0))</f>
        <v>0.43813387423935091</v>
      </c>
      <c r="BC62" s="12">
        <f>(VLOOKUP($EG62,Data!$B:$CP,Daily!FB$10,0)+VLOOKUP($IF62,Data!$B:$CP,Daily!JA$10,0))/(VLOOKUP($EG61,Data!$B:$CP,Daily!FB$10,0)+VLOOKUP($IF61,Data!$B:$CP,Daily!JA$10,0))</f>
        <v>0.47969924812030074</v>
      </c>
      <c r="BD62" s="12">
        <f>(VLOOKUP($EG62,Data!$B:$CP,Daily!FC$10,0)+VLOOKUP($IF62,Data!$B:$CP,Daily!JB$10,0))/(VLOOKUP($EG61,Data!$B:$CP,Daily!FC$10,0)+VLOOKUP($IF61,Data!$B:$CP,Daily!JB$10,0))</f>
        <v>0.51801029159519729</v>
      </c>
      <c r="BE62" s="12">
        <f>(VLOOKUP($EG62,Data!$B:$CP,Daily!FD$10,0)+VLOOKUP($IF62,Data!$B:$CP,Daily!JC$10,0))/(VLOOKUP($EG61,Data!$B:$CP,Daily!FD$10,0)+VLOOKUP($IF61,Data!$B:$CP,Daily!JC$10,0))</f>
        <v>0.48148148148148145</v>
      </c>
      <c r="BF62" s="12">
        <f>(VLOOKUP($EG62,Data!$B:$CP,Daily!FE$10,0)+VLOOKUP($IF62,Data!$B:$CP,Daily!JD$10,0))/(VLOOKUP($EG61,Data!$B:$CP,Daily!FE$10,0)+VLOOKUP($IF61,Data!$B:$CP,Daily!JD$10,0))</f>
        <v>0.44536423841059603</v>
      </c>
      <c r="BG62" s="12">
        <f>(VLOOKUP($EG62,Data!$B:$CP,Daily!FF$10,0)+VLOOKUP($IF62,Data!$B:$CP,Daily!JE$10,0))/(VLOOKUP($EG61,Data!$B:$CP,Daily!FF$10,0)+VLOOKUP($IF61,Data!$B:$CP,Daily!JE$10,0))</f>
        <v>0.46062992125984253</v>
      </c>
      <c r="BH62" s="12">
        <f>(VLOOKUP($EG62,Data!$B:$CP,Daily!FG$10,0)+VLOOKUP($IF62,Data!$B:$CP,Daily!JF$10,0))/(VLOOKUP($EG61,Data!$B:$CP,Daily!FG$10,0)+VLOOKUP($IF61,Data!$B:$CP,Daily!JF$10,0))</f>
        <v>0.39243498817966904</v>
      </c>
      <c r="BI62" s="12">
        <f>(VLOOKUP($EG62,Data!$B:$CP,Daily!FH$10,0)+VLOOKUP($IF62,Data!$B:$CP,Daily!JG$10,0))/(VLOOKUP($EG61,Data!$B:$CP,Daily!FH$10,0)+VLOOKUP($IF61,Data!$B:$CP,Daily!JG$10,0))</f>
        <v>0.44124168514412415</v>
      </c>
      <c r="BJ62" s="12">
        <f>(VLOOKUP($EG62,Data!$B:$CP,Daily!FI$10,0)+VLOOKUP($IF62,Data!$B:$CP,Daily!JH$10,0))/(VLOOKUP($EG61,Data!$B:$CP,Daily!FI$10,0)+VLOOKUP($IF61,Data!$B:$CP,Daily!JH$10,0))</f>
        <v>0.49669966996699672</v>
      </c>
      <c r="BK62" s="12">
        <f>(VLOOKUP($EG62,Data!$B:$CP,Daily!FJ$10,0)+VLOOKUP($IF62,Data!$B:$CP,Daily!JI$10,0))/(VLOOKUP($EG61,Data!$B:$CP,Daily!FJ$10,0)+VLOOKUP($IF61,Data!$B:$CP,Daily!JI$10,0))</f>
        <v>0.46825396825396826</v>
      </c>
      <c r="BL62" s="12">
        <f>(VLOOKUP($EG62,Data!$B:$CP,Daily!FK$10,0)+VLOOKUP($IF62,Data!$B:$CP,Daily!JJ$10,0))/(VLOOKUP($EG61,Data!$B:$CP,Daily!FK$10,0)+VLOOKUP($IF61,Data!$B:$CP,Daily!JJ$10,0))</f>
        <v>0.46525096525096526</v>
      </c>
      <c r="BM62" s="12">
        <f>(VLOOKUP($EG62,Data!$B:$CP,Daily!FL$10,0)+VLOOKUP($IF62,Data!$B:$CP,Daily!JK$10,0))/(VLOOKUP($EG61,Data!$B:$CP,Daily!FL$10,0)+VLOOKUP($IF61,Data!$B:$CP,Daily!JK$10,0))</f>
        <v>0.46902654867256638</v>
      </c>
      <c r="BN62" s="12">
        <f>(VLOOKUP($EG62,Data!$B:$CP,Daily!FM$10,0)+VLOOKUP($IF62,Data!$B:$CP,Daily!JL$10,0))/(VLOOKUP($EG61,Data!$B:$CP,Daily!FM$10,0)+VLOOKUP($IF61,Data!$B:$CP,Daily!JL$10,0))</f>
        <v>0.44308943089430897</v>
      </c>
      <c r="BO62" s="12">
        <f>(VLOOKUP($EG62,Data!$B:$CP,Daily!FN$10,0)+VLOOKUP($IF62,Data!$B:$CP,Daily!JM$10,0))/(VLOOKUP($EG61,Data!$B:$CP,Daily!FN$10,0)+VLOOKUP($IF61,Data!$B:$CP,Daily!JM$10,0))</f>
        <v>0.40598290598290598</v>
      </c>
      <c r="BP62" s="12">
        <f>(VLOOKUP($EG62,Data!$B:$CP,Daily!FO$10,0)+VLOOKUP($IF62,Data!$B:$CP,Daily!JN$10,0))/(VLOOKUP($EG61,Data!$B:$CP,Daily!FO$10,0)+VLOOKUP($IF61,Data!$B:$CP,Daily!JN$10,0))</f>
        <v>0.40467625899280574</v>
      </c>
      <c r="BQ62" s="12">
        <f>(VLOOKUP($EG62,Data!$B:$CP,Daily!FP$10,0)+VLOOKUP($IF62,Data!$B:$CP,Daily!JO$10,0))/(VLOOKUP($EG61,Data!$B:$CP,Daily!FP$10,0)+VLOOKUP($IF61,Data!$B:$CP,Daily!JO$10,0))</f>
        <v>0.4821648216482165</v>
      </c>
      <c r="BR62" s="12">
        <f>(VLOOKUP($EG62,Data!$B:$CP,Daily!FQ$10,0)+VLOOKUP($IF62,Data!$B:$CP,Daily!JP$10,0))/(VLOOKUP($EG61,Data!$B:$CP,Daily!FQ$10,0)+VLOOKUP($IF61,Data!$B:$CP,Daily!JP$10,0))</f>
        <v>0.49526066350710901</v>
      </c>
      <c r="BS62" s="12">
        <f>(VLOOKUP($EG62,Data!$B:$CP,Daily!FR$10,0)+VLOOKUP($IF62,Data!$B:$CP,Daily!JQ$10,0))/(VLOOKUP($EG61,Data!$B:$CP,Daily!FR$10,0)+VLOOKUP($IF61,Data!$B:$CP,Daily!JQ$10,0))</f>
        <v>0.43686868686868685</v>
      </c>
      <c r="BT62" s="12">
        <f>(VLOOKUP($EG62,Data!$B:$CP,Daily!FS$10,0)+VLOOKUP($IF62,Data!$B:$CP,Daily!JR$10,0))/(VLOOKUP($EG61,Data!$B:$CP,Daily!FS$10,0)+VLOOKUP($IF61,Data!$B:$CP,Daily!JR$10,0))</f>
        <v>0.44621513944223107</v>
      </c>
      <c r="BU62" s="12">
        <f>(VLOOKUP($EG62,Data!$B:$CP,Daily!FT$10,0)+VLOOKUP($IF62,Data!$B:$CP,Daily!JS$10,0))/(VLOOKUP($EG61,Data!$B:$CP,Daily!FT$10,0)+VLOOKUP($IF61,Data!$B:$CP,Daily!JS$10,0))</f>
        <v>0.47794117647058826</v>
      </c>
      <c r="BV62" s="12">
        <f>(VLOOKUP($EG62,Data!$B:$CP,Daily!FU$10,0)+VLOOKUP($IF62,Data!$B:$CP,Daily!JT$10,0))/(VLOOKUP($EG61,Data!$B:$CP,Daily!FU$10,0)+VLOOKUP($IF61,Data!$B:$CP,Daily!JT$10,0))</f>
        <v>0.37662337662337664</v>
      </c>
      <c r="BW62" s="12">
        <f>(VLOOKUP($EG62,Data!$B:$CP,Daily!FV$10,0)+VLOOKUP($IF62,Data!$B:$CP,Daily!JU$10,0))/(VLOOKUP($EG61,Data!$B:$CP,Daily!FV$10,0)+VLOOKUP($IF61,Data!$B:$CP,Daily!JU$10,0))</f>
        <v>0.44534412955465585</v>
      </c>
      <c r="BX62" s="12">
        <f>(VLOOKUP($EG62,Data!$B:$CP,Daily!FW$10,0)+VLOOKUP($IF62,Data!$B:$CP,Daily!JV$10,0))/(VLOOKUP($EG61,Data!$B:$CP,Daily!FW$10,0)+VLOOKUP($IF61,Data!$B:$CP,Daily!JV$10,0))</f>
        <v>0.45156482861400893</v>
      </c>
      <c r="BY62" s="12">
        <f>(VLOOKUP($EG62,Data!$B:$CP,Daily!FX$10,0)+VLOOKUP($IF62,Data!$B:$CP,Daily!JW$10,0))/(VLOOKUP($EG61,Data!$B:$CP,Daily!FX$10,0)+VLOOKUP($IF61,Data!$B:$CP,Daily!JW$10,0))</f>
        <v>0.50155279503105588</v>
      </c>
      <c r="BZ62" s="12">
        <f>(VLOOKUP($EG62,Data!$B:$CP,Daily!FY$10,0)+VLOOKUP($IF62,Data!$B:$CP,Daily!JX$10,0))/(VLOOKUP($EG61,Data!$B:$CP,Daily!FY$10,0)+VLOOKUP($IF61,Data!$B:$CP,Daily!JX$10,0))</f>
        <v>0.45818815331010454</v>
      </c>
      <c r="CA62" s="12">
        <f>(VLOOKUP($EG62,Data!$B:$CP,Daily!FZ$10,0)+VLOOKUP($IF62,Data!$B:$CP,Daily!JY$10,0))/(VLOOKUP($EG61,Data!$B:$CP,Daily!FZ$10,0)+VLOOKUP($IF61,Data!$B:$CP,Daily!JY$10,0))</f>
        <v>0.45467224546722457</v>
      </c>
      <c r="CB62" s="12">
        <f>(VLOOKUP($EG62,Data!$B:$CP,Daily!GA$10,0)+VLOOKUP($IF62,Data!$B:$CP,Daily!JZ$10,0))/(VLOOKUP($EG61,Data!$B:$CP,Daily!GA$10,0)+VLOOKUP($IF61,Data!$B:$CP,Daily!JZ$10,0))</f>
        <v>0.45034965034965035</v>
      </c>
      <c r="CC62" s="12">
        <f>(VLOOKUP($EG62,Data!$B:$CP,Daily!GB$10,0)+VLOOKUP($IF62,Data!$B:$CP,Daily!KA$10,0))/(VLOOKUP($EG61,Data!$B:$CP,Daily!GB$10,0)+VLOOKUP($IF61,Data!$B:$CP,Daily!KA$10,0))</f>
        <v>0.4731182795698925</v>
      </c>
      <c r="CD62" s="12">
        <f>(VLOOKUP($EG62,Data!$B:$CP,Daily!GC$10,0)+VLOOKUP($IF62,Data!$B:$CP,Daily!KB$10,0))/(VLOOKUP($EG61,Data!$B:$CP,Daily!GC$10,0)+VLOOKUP($IF61,Data!$B:$CP,Daily!KB$10,0))</f>
        <v>0.43486590038314177</v>
      </c>
      <c r="CE62" s="12">
        <f>(VLOOKUP($EG62,Data!$B:$CP,Daily!GD$10,0)+VLOOKUP($IF62,Data!$B:$CP,Daily!KC$10,0))/(VLOOKUP($EG61,Data!$B:$CP,Daily!GD$10,0)+VLOOKUP($IF61,Data!$B:$CP,Daily!KC$10,0))</f>
        <v>0.46508379888268159</v>
      </c>
      <c r="CF62" s="12">
        <f>(VLOOKUP($EG62,Data!$B:$CP,Daily!GE$10,0)+VLOOKUP($IF62,Data!$B:$CP,Daily!KD$10,0))/(VLOOKUP($EG61,Data!$B:$CP,Daily!GE$10,0)+VLOOKUP($IF61,Data!$B:$CP,Daily!KD$10,0))</f>
        <v>0.47574334898278559</v>
      </c>
      <c r="CG62" s="12">
        <f>(VLOOKUP($EG62,Data!$B:$CP,Daily!GF$10,0)+VLOOKUP($IF62,Data!$B:$CP,Daily!KE$10,0))/(VLOOKUP($EG61,Data!$B:$CP,Daily!GF$10,0)+VLOOKUP($IF61,Data!$B:$CP,Daily!KE$10,0))</f>
        <v>0.47236180904522612</v>
      </c>
      <c r="CH62" s="12">
        <f>(VLOOKUP($EG62,Data!$B:$CP,Daily!GG$10,0)+VLOOKUP($IF62,Data!$B:$CP,Daily!KF$10,0))/(VLOOKUP($EG61,Data!$B:$CP,Daily!GG$10,0)+VLOOKUP($IF61,Data!$B:$CP,Daily!KF$10,0))</f>
        <v>0.49650349650349651</v>
      </c>
      <c r="CI62" s="12">
        <f>(VLOOKUP($EG62,Data!$B:$CP,Daily!GH$10,0)+VLOOKUP($IF62,Data!$B:$CP,Daily!KG$10,0))/(VLOOKUP($EG61,Data!$B:$CP,Daily!GH$10,0)+VLOOKUP($IF61,Data!$B:$CP,Daily!KG$10,0))</f>
        <v>0.49017038007863695</v>
      </c>
      <c r="CJ62" s="12">
        <f>(VLOOKUP($EG62,Data!$B:$CP,Daily!GI$10,0)+VLOOKUP($IF62,Data!$B:$CP,Daily!KH$10,0))/(VLOOKUP($EG61,Data!$B:$CP,Daily!GI$10,0)+VLOOKUP($IF61,Data!$B:$CP,Daily!KH$10,0))</f>
        <v>0.46435845213849286</v>
      </c>
      <c r="CK62" s="12">
        <f>(VLOOKUP($EG62,Data!$B:$CP,Daily!GJ$10,0)+VLOOKUP($IF62,Data!$B:$CP,Daily!KI$10,0))/(VLOOKUP($EG61,Data!$B:$CP,Daily!GJ$10,0)+VLOOKUP($IF61,Data!$B:$CP,Daily!KI$10,0))</f>
        <v>0.41916167664670656</v>
      </c>
      <c r="CL62" s="12">
        <f>(VLOOKUP($EG62,Data!$B:$CP,Daily!GK$10,0)+VLOOKUP($IF62,Data!$B:$CP,Daily!KJ$10,0))/(VLOOKUP($EG61,Data!$B:$CP,Daily!GK$10,0)+VLOOKUP($IF61,Data!$B:$CP,Daily!KJ$10,0))</f>
        <v>0.50155279503105588</v>
      </c>
      <c r="CM62" s="12">
        <f>(VLOOKUP($EG62,Data!$B:$CP,Daily!GL$10,0)+VLOOKUP($IF62,Data!$B:$CP,Daily!KK$10,0))/(VLOOKUP($EG61,Data!$B:$CP,Daily!GL$10,0)+VLOOKUP($IF61,Data!$B:$CP,Daily!KK$10,0))</f>
        <v>0.49391304347826087</v>
      </c>
      <c r="CN62" s="12">
        <f>(VLOOKUP($EG62,Data!$B:$CP,Daily!GM$10,0)+VLOOKUP($IF62,Data!$B:$CP,Daily!KL$10,0))/(VLOOKUP($EG61,Data!$B:$CP,Daily!GM$10,0)+VLOOKUP($IF61,Data!$B:$CP,Daily!KL$10,0))</f>
        <v>0.46977547495682209</v>
      </c>
      <c r="CO62" s="12">
        <f>(VLOOKUP($EG62,Data!$B:$CP,Daily!GN$10,0)+VLOOKUP($IF62,Data!$B:$CP,Daily!KM$10,0))/(VLOOKUP($EG61,Data!$B:$CP,Daily!GN$10,0)+VLOOKUP($IF61,Data!$B:$CP,Daily!KM$10,0))</f>
        <v>0.46726190476190477</v>
      </c>
      <c r="CP62" s="12">
        <f>(VLOOKUP($EG62,Data!$B:$CP,Daily!GO$10,0)+VLOOKUP($IF62,Data!$B:$CP,Daily!KN$10,0))/(VLOOKUP($EG61,Data!$B:$CP,Daily!GO$10,0)+VLOOKUP($IF61,Data!$B:$CP,Daily!KN$10,0))</f>
        <v>0.47674418604651164</v>
      </c>
      <c r="CQ62" s="12">
        <f>(VLOOKUP($EG62,Data!$B:$CP,Daily!GP$10,0)+VLOOKUP($IF62,Data!$B:$CP,Daily!KO$10,0))/(VLOOKUP($EG61,Data!$B:$CP,Daily!GP$10,0)+VLOOKUP($IF61,Data!$B:$CP,Daily!KO$10,0))</f>
        <v>0.42083333333333334</v>
      </c>
      <c r="CR62" s="12">
        <f>(VLOOKUP($EG62,Data!$B:$CP,Daily!GQ$10,0)+VLOOKUP($IF62,Data!$B:$CP,Daily!KP$10,0))/(VLOOKUP($EG61,Data!$B:$CP,Daily!GQ$10,0)+VLOOKUP($IF61,Data!$B:$CP,Daily!KP$10,0))</f>
        <v>0.44585987261146498</v>
      </c>
      <c r="CS62" s="12">
        <f>(VLOOKUP($EG62,Data!$B:$CP,Daily!GR$10,0)+VLOOKUP($IF62,Data!$B:$CP,Daily!KQ$10,0))/(VLOOKUP($EG61,Data!$B:$CP,Daily!GR$10,0)+VLOOKUP($IF61,Data!$B:$CP,Daily!KQ$10,0))</f>
        <v>0.52586206896551724</v>
      </c>
      <c r="CT62" s="12">
        <f>(VLOOKUP($EG62,Data!$B:$CP,Daily!GS$10,0)+VLOOKUP($IF62,Data!$B:$CP,Daily!KR$10,0))/(VLOOKUP($EG61,Data!$B:$CP,Daily!GS$10,0)+VLOOKUP($IF61,Data!$B:$CP,Daily!KR$10,0))</f>
        <v>0.51729818780889625</v>
      </c>
      <c r="CU62" s="12">
        <f>(VLOOKUP($EG62,Data!$B:$CP,Daily!GT$10,0)+VLOOKUP($IF62,Data!$B:$CP,Daily!KS$10,0))/(VLOOKUP($EG61,Data!$B:$CP,Daily!GT$10,0)+VLOOKUP($IF61,Data!$B:$CP,Daily!KS$10,0))</f>
        <v>0.51067323481116589</v>
      </c>
      <c r="CV62" s="12">
        <f>(VLOOKUP($EG62,Data!$B:$CP,Daily!GU$10,0)+VLOOKUP($IF62,Data!$B:$CP,Daily!KT$10,0))/(VLOOKUP($EG61,Data!$B:$CP,Daily!GU$10,0)+VLOOKUP($IF61,Data!$B:$CP,Daily!KT$10,0))</f>
        <v>0.4735547355473555</v>
      </c>
      <c r="CW62" s="12">
        <f>(VLOOKUP($EG62,Data!$B:$CP,Daily!GV$10,0)+VLOOKUP($IF62,Data!$B:$CP,Daily!KU$10,0))/(VLOOKUP($EG61,Data!$B:$CP,Daily!GV$10,0)+VLOOKUP($IF61,Data!$B:$CP,Daily!KU$10,0))</f>
        <v>0.46039035591274396</v>
      </c>
      <c r="CX62" s="12">
        <f>(VLOOKUP($EG62,Data!$B:$CP,Daily!GW$10,0)+VLOOKUP($IF62,Data!$B:$CP,Daily!KV$10,0))/(VLOOKUP($EG61,Data!$B:$CP,Daily!GW$10,0)+VLOOKUP($IF61,Data!$B:$CP,Daily!KV$10,0))</f>
        <v>0.46520146520146521</v>
      </c>
      <c r="CY62" s="12">
        <f>(VLOOKUP($EG62,Data!$B:$CP,Daily!GX$10,0)+VLOOKUP($IF62,Data!$B:$CP,Daily!KW$10,0))/(VLOOKUP($EG61,Data!$B:$CP,Daily!GX$10,0)+VLOOKUP($IF61,Data!$B:$CP,Daily!KW$10,0))</f>
        <v>0.40766550522648082</v>
      </c>
      <c r="CZ62" s="12">
        <f>(VLOOKUP($EG62,Data!$B:$CP,Daily!GY$10,0)+VLOOKUP($IF62,Data!$B:$CP,Daily!KX$10,0))/(VLOOKUP($EG61,Data!$B:$CP,Daily!GY$10,0)+VLOOKUP($IF61,Data!$B:$CP,Daily!KX$10,0))</f>
        <v>0.49466666666666664</v>
      </c>
      <c r="DA62" s="12">
        <f>(VLOOKUP($EG62,Data!$B:$CP,Daily!GZ$10,0)+VLOOKUP($IF62,Data!$B:$CP,Daily!KY$10,0))/(VLOOKUP($EG61,Data!$B:$CP,Daily!GZ$10,0)+VLOOKUP($IF61,Data!$B:$CP,Daily!KY$10,0))</f>
        <v>0.44587628865979384</v>
      </c>
      <c r="DB62" s="12">
        <f>(VLOOKUP($EG62,Data!$B:$CP,Daily!HA$10,0)+VLOOKUP($IF62,Data!$B:$CP,Daily!KZ$10,0))/(VLOOKUP($EG61,Data!$B:$CP,Daily!HA$10,0)+VLOOKUP($IF61,Data!$B:$CP,Daily!KZ$10,0))</f>
        <v>0.48540706605222733</v>
      </c>
      <c r="DC62" s="12">
        <f>(VLOOKUP($EG62,Data!$B:$CP,Daily!HB$10,0)+VLOOKUP($IF62,Data!$B:$CP,Daily!LA$10,0))/(VLOOKUP($EG61,Data!$B:$CP,Daily!HB$10,0)+VLOOKUP($IF61,Data!$B:$CP,Daily!LA$10,0))</f>
        <v>0.46583850931677018</v>
      </c>
      <c r="DD62" s="12">
        <f>(VLOOKUP($EG62,Data!$B:$CP,Daily!HC$10,0)+VLOOKUP($IF62,Data!$B:$CP,Daily!LB$10,0))/(VLOOKUP($EG61,Data!$B:$CP,Daily!HC$10,0)+VLOOKUP($IF61,Data!$B:$CP,Daily!LB$10,0))</f>
        <v>0.49169859514687103</v>
      </c>
      <c r="DE62" s="12">
        <f>(VLOOKUP($EG62,Data!$B:$CP,Daily!HD$10,0)+VLOOKUP($IF62,Data!$B:$CP,Daily!LC$10,0))/(VLOOKUP($EG61,Data!$B:$CP,Daily!HD$10,0)+VLOOKUP($IF61,Data!$B:$CP,Daily!LC$10,0))</f>
        <v>0.39165009940357853</v>
      </c>
      <c r="DF62" s="12">
        <f>(VLOOKUP($EG62,Data!$B:$CP,Daily!HE$10,0)+VLOOKUP($IF62,Data!$B:$CP,Daily!LD$10,0))/(VLOOKUP($EG61,Data!$B:$CP,Daily!HE$10,0)+VLOOKUP($IF61,Data!$B:$CP,Daily!LD$10,0))</f>
        <v>0.40894039735099336</v>
      </c>
      <c r="DG62" s="12">
        <f>(VLOOKUP($EG62,Data!$B:$CP,Daily!HF$10,0)+VLOOKUP($IF62,Data!$B:$CP,Daily!LE$10,0))/(VLOOKUP($EG61,Data!$B:$CP,Daily!HF$10,0)+VLOOKUP($IF61,Data!$B:$CP,Daily!LE$10,0))</f>
        <v>0.47115384615384615</v>
      </c>
      <c r="DH62" s="12">
        <f>(VLOOKUP($EG62,Data!$B:$CP,Daily!HG$10,0)+VLOOKUP($IF62,Data!$B:$CP,Daily!LF$10,0))/(VLOOKUP($EG61,Data!$B:$CP,Daily!HG$10,0)+VLOOKUP($IF61,Data!$B:$CP,Daily!LF$10,0))</f>
        <v>0.46706586826347307</v>
      </c>
      <c r="DI62" s="12">
        <f>(VLOOKUP($EG62,Data!$B:$CP,Daily!HH$10,0)+VLOOKUP($IF62,Data!$B:$CP,Daily!LG$10,0))/(VLOOKUP($EG61,Data!$B:$CP,Daily!HH$10,0)+VLOOKUP($IF61,Data!$B:$CP,Daily!LG$10,0))</f>
        <v>0.47095761381475665</v>
      </c>
      <c r="DJ62" s="12">
        <f>(VLOOKUP($EG62,Data!$B:$CP,Daily!HI$10,0)+VLOOKUP($IF62,Data!$B:$CP,Daily!LH$10,0))/(VLOOKUP($EG61,Data!$B:$CP,Daily!HI$10,0)+VLOOKUP($IF61,Data!$B:$CP,Daily!LH$10,0))</f>
        <v>0.39292543021032506</v>
      </c>
      <c r="DK62" s="12">
        <f>(VLOOKUP($EG62,Data!$B:$CP,Daily!HJ$10,0)+VLOOKUP($IF62,Data!$B:$CP,Daily!LI$10,0))/(VLOOKUP($EG61,Data!$B:$CP,Daily!HJ$10,0)+VLOOKUP($IF61,Data!$B:$CP,Daily!LI$10,0))</f>
        <v>0.55718849840255591</v>
      </c>
      <c r="DL62" s="12">
        <f>(VLOOKUP($EG62,Data!$B:$CP,Daily!HK$10,0)+VLOOKUP($IF62,Data!$B:$CP,Daily!LJ$10,0))/(VLOOKUP($EG61,Data!$B:$CP,Daily!HK$10,0)+VLOOKUP($IF61,Data!$B:$CP,Daily!LJ$10,0))</f>
        <v>0.54</v>
      </c>
      <c r="DM62" s="12">
        <f>(VLOOKUP($EG62,Data!$B:$CP,Daily!HL$10,0)+VLOOKUP($IF62,Data!$B:$CP,Daily!LK$10,0))/(VLOOKUP($EG61,Data!$B:$CP,Daily!HL$10,0)+VLOOKUP($IF61,Data!$B:$CP,Daily!LK$10,0))</f>
        <v>0.45011086474501111</v>
      </c>
      <c r="DN62" s="12">
        <f>(VLOOKUP($EG62,Data!$B:$CP,Daily!HM$10,0)+VLOOKUP($IF62,Data!$B:$CP,Daily!LL$10,0))/(VLOOKUP($EG61,Data!$B:$CP,Daily!HM$10,0)+VLOOKUP($IF61,Data!$B:$CP,Daily!LL$10,0))</f>
        <v>0.51062022090059478</v>
      </c>
      <c r="DO62" s="12">
        <f>(VLOOKUP($EG62,Data!$B:$CP,Daily!HN$10,0)+VLOOKUP($IF62,Data!$B:$CP,Daily!LM$10,0))/(VLOOKUP($EG61,Data!$B:$CP,Daily!HN$10,0)+VLOOKUP($IF61,Data!$B:$CP,Daily!LM$10,0))</f>
        <v>0.43664383561643838</v>
      </c>
      <c r="DP62" s="12">
        <f>(VLOOKUP($EG62,Data!$B:$CP,Daily!HO$10,0)+VLOOKUP($IF62,Data!$B:$CP,Daily!LN$10,0))/(VLOOKUP($EG61,Data!$B:$CP,Daily!HO$10,0)+VLOOKUP($IF61,Data!$B:$CP,Daily!LN$10,0))</f>
        <v>0.54643206256109478</v>
      </c>
      <c r="DQ62" s="12">
        <f>(VLOOKUP($EG62,Data!$B:$CP,Daily!HP$10,0)+VLOOKUP($IF62,Data!$B:$CP,Daily!LO$10,0))/(VLOOKUP($EG61,Data!$B:$CP,Daily!HP$10,0)+VLOOKUP($IF61,Data!$B:$CP,Daily!LO$10,0))</f>
        <v>0.42205882352941176</v>
      </c>
      <c r="DR62" s="12">
        <f>(VLOOKUP($EG62,Data!$B:$CP,Daily!HQ$10,0)+VLOOKUP($IF62,Data!$B:$CP,Daily!LP$10,0))/(VLOOKUP($EG61,Data!$B:$CP,Daily!HQ$10,0)+VLOOKUP($IF61,Data!$B:$CP,Daily!LP$10,0))</f>
        <v>0.5975395430579965</v>
      </c>
      <c r="DS62" s="12">
        <f>(VLOOKUP($EG62,Data!$B:$CP,Daily!HR$10,0)+VLOOKUP($IF62,Data!$B:$CP,Daily!LQ$10,0))/(VLOOKUP($EG61,Data!$B:$CP,Daily!HR$10,0)+VLOOKUP($IF61,Data!$B:$CP,Daily!LQ$10,0))</f>
        <v>0.58642629904559918</v>
      </c>
      <c r="DT62" s="12">
        <f>(VLOOKUP($EG62,Data!$B:$CP,Daily!HS$10,0)+VLOOKUP($IF62,Data!$B:$CP,Daily!LR$10,0))/(VLOOKUP($EG61,Data!$B:$CP,Daily!HS$10,0)+VLOOKUP($IF61,Data!$B:$CP,Daily!LR$10,0))</f>
        <v>0.56369426751592355</v>
      </c>
      <c r="DU62" s="12">
        <f>(VLOOKUP($EG62,Data!$B:$CP,Daily!HT$10,0)+VLOOKUP($IF62,Data!$B:$CP,Daily!LS$10,0))/(VLOOKUP($EG61,Data!$B:$CP,Daily!HT$10,0)+VLOOKUP($IF61,Data!$B:$CP,Daily!LS$10,0))</f>
        <v>0.6026241799437676</v>
      </c>
      <c r="DV62" s="14"/>
      <c r="DW62" s="12">
        <f t="shared" si="453"/>
        <v>0.43686868686868685</v>
      </c>
      <c r="DX62" s="12">
        <f t="shared" si="454"/>
        <v>0.49017038007863695</v>
      </c>
      <c r="DY62" s="12">
        <f t="shared" si="488"/>
        <v>5.3301693209950096E-2</v>
      </c>
      <c r="DZ62" s="12">
        <f t="shared" si="489"/>
        <v>0.53014664998609951</v>
      </c>
      <c r="EA62" s="12">
        <f t="shared" si="490"/>
        <v>0.39689241696122429</v>
      </c>
      <c r="EB62" s="14"/>
      <c r="EC62" s="12">
        <f t="shared" si="491"/>
        <v>7.07829457332569E-2</v>
      </c>
      <c r="ED62" s="12">
        <f t="shared" si="492"/>
        <v>0.5218781468148237</v>
      </c>
      <c r="EE62" s="12">
        <f t="shared" si="493"/>
        <v>0.48628716010826883</v>
      </c>
      <c r="EF62" s="1"/>
      <c r="EG62" s="7" t="s">
        <v>468</v>
      </c>
      <c r="EH62" s="7" t="s">
        <v>50</v>
      </c>
      <c r="EI62" s="12">
        <f>VLOOKUP($EG62,Data!$B:$CP,Daily!EI$10,0)/VLOOKUP($EG61,Data!$B:$CP,Daily!EI$10,0)</f>
        <v>0.28468468468468466</v>
      </c>
      <c r="EJ62" s="12">
        <f>VLOOKUP($EG62,Data!$B:$CP,Daily!EJ$10,0)/VLOOKUP($EG61,Data!$B:$CP,Daily!EJ$10,0)</f>
        <v>0.30144927536231886</v>
      </c>
      <c r="EK62" s="12">
        <f>VLOOKUP($EG62,Data!$B:$CP,Daily!EK$10,0)/VLOOKUP($EG61,Data!$B:$CP,Daily!EK$10,0)</f>
        <v>0.44802342606149342</v>
      </c>
      <c r="EL62" s="12">
        <f>VLOOKUP($EG62,Data!$B:$CP,Daily!EL$10,0)/VLOOKUP($EG61,Data!$B:$CP,Daily!EL$10,0)</f>
        <v>0.40520446096654272</v>
      </c>
      <c r="EM62" s="12">
        <f>VLOOKUP($EG62,Data!$B:$CP,Daily!EM$10,0)/VLOOKUP($EG61,Data!$B:$CP,Daily!EM$10,0)</f>
        <v>0.49659863945578231</v>
      </c>
      <c r="EN62" s="12">
        <f>VLOOKUP($EG62,Data!$B:$CP,Daily!EN$10,0)/VLOOKUP($EG61,Data!$B:$CP,Daily!EN$10,0)</f>
        <v>0.38122605363984674</v>
      </c>
      <c r="EO62" s="12">
        <f>VLOOKUP($EG62,Data!$B:$CP,Daily!EO$10,0)/VLOOKUP($EG61,Data!$B:$CP,Daily!EO$10,0)</f>
        <v>0.47353361945636624</v>
      </c>
      <c r="EP62" s="12">
        <f>VLOOKUP($EG62,Data!$B:$CP,Daily!EP$10,0)/VLOOKUP($EG61,Data!$B:$CP,Daily!EP$10,0)</f>
        <v>0.46522411128284391</v>
      </c>
      <c r="EQ62" s="12">
        <f>VLOOKUP($EG62,Data!$B:$CP,Daily!EQ$10,0)/VLOOKUP($EG61,Data!$B:$CP,Daily!EQ$10,0)</f>
        <v>0.52023121387283233</v>
      </c>
      <c r="ER62" s="12">
        <f>VLOOKUP($EG62,Data!$B:$CP,Daily!ER$10,0)/VLOOKUP($EG61,Data!$B:$CP,Daily!ER$10,0)</f>
        <v>0.48103448275862071</v>
      </c>
      <c r="ES62" s="12">
        <f>VLOOKUP($EG62,Data!$B:$CP,Daily!ES$10,0)/VLOOKUP($EG61,Data!$B:$CP,Daily!ES$10,0)</f>
        <v>0.37677053824362605</v>
      </c>
      <c r="ET62" s="12">
        <f>VLOOKUP($EG62,Data!$B:$CP,Daily!ET$10,0)/VLOOKUP($EG61,Data!$B:$CP,Daily!ET$10,0)</f>
        <v>0.41477272727272729</v>
      </c>
      <c r="EU62" s="12">
        <f>VLOOKUP($EG62,Data!$B:$CP,Daily!EU$10,0)/VLOOKUP($EG61,Data!$B:$CP,Daily!EU$10,0)</f>
        <v>9.3632958801498131E-3</v>
      </c>
      <c r="EV62" s="12">
        <f>VLOOKUP($EG62,Data!$B:$CP,Daily!EV$10,0)/VLOOKUP($EG61,Data!$B:$CP,Daily!EV$10,0)</f>
        <v>0.38947368421052631</v>
      </c>
      <c r="EW62" s="12">
        <f>VLOOKUP($EG62,Data!$B:$CP,Daily!EW$10,0)/VLOOKUP($EG61,Data!$B:$CP,Daily!EW$10,0)</f>
        <v>0.39066339066339067</v>
      </c>
      <c r="EX62" s="12">
        <f>VLOOKUP($EG62,Data!$B:$CP,Daily!EX$10,0)/VLOOKUP($EG61,Data!$B:$CP,Daily!EX$10,0)</f>
        <v>0.47807017543859648</v>
      </c>
      <c r="EY62" s="12">
        <f>VLOOKUP($EG62,Data!$B:$CP,Daily!EY$10,0)/VLOOKUP($EG61,Data!$B:$CP,Daily!EY$10,0)</f>
        <v>0.48745519713261648</v>
      </c>
      <c r="EZ62" s="12">
        <f>VLOOKUP($EG62,Data!$B:$CP,Daily!EZ$10,0)/VLOOKUP($EG61,Data!$B:$CP,Daily!EZ$10,0)</f>
        <v>0.48742138364779874</v>
      </c>
      <c r="FA62" s="12">
        <f>VLOOKUP($EG62,Data!$B:$CP,Daily!FA$10,0)/VLOOKUP($EG61,Data!$B:$CP,Daily!FA$10,0)</f>
        <v>0.45336787564766839</v>
      </c>
      <c r="FB62" s="12">
        <f>VLOOKUP($EG62,Data!$B:$CP,Daily!FB$10,0)/VLOOKUP($EG61,Data!$B:$CP,Daily!FB$10,0)</f>
        <v>0.4854368932038835</v>
      </c>
      <c r="FC62" s="12">
        <f>VLOOKUP($EG62,Data!$B:$CP,Daily!FC$10,0)/VLOOKUP($EG61,Data!$B:$CP,Daily!FC$10,0)</f>
        <v>0.52752293577981646</v>
      </c>
      <c r="FD62" s="12">
        <f>VLOOKUP($EG62,Data!$B:$CP,Daily!FD$10,0)/VLOOKUP($EG61,Data!$B:$CP,Daily!FD$10,0)</f>
        <v>0.47607655502392343</v>
      </c>
      <c r="FE62" s="12">
        <f>VLOOKUP($EG62,Data!$B:$CP,Daily!FE$10,0)/VLOOKUP($EG61,Data!$B:$CP,Daily!FE$10,0)</f>
        <v>0.45021645021645024</v>
      </c>
      <c r="FF62" s="12">
        <f>VLOOKUP($EG62,Data!$B:$CP,Daily!FF$10,0)/VLOOKUP($EG61,Data!$B:$CP,Daily!FF$10,0)</f>
        <v>0.44234079173838209</v>
      </c>
      <c r="FG62" s="12">
        <f>VLOOKUP($EG62,Data!$B:$CP,Daily!FG$10,0)/VLOOKUP($EG61,Data!$B:$CP,Daily!FG$10,0)</f>
        <v>0.44062499999999999</v>
      </c>
      <c r="FH62" s="12">
        <f>VLOOKUP($EG62,Data!$B:$CP,Daily!FH$10,0)/VLOOKUP($EG61,Data!$B:$CP,Daily!FH$10,0)</f>
        <v>0.44067796610169491</v>
      </c>
      <c r="FI62" s="12">
        <f>VLOOKUP($EG62,Data!$B:$CP,Daily!FI$10,0)/VLOOKUP($EG61,Data!$B:$CP,Daily!FI$10,0)</f>
        <v>0.50638297872340421</v>
      </c>
      <c r="FJ62" s="12">
        <f>VLOOKUP($EG62,Data!$B:$CP,Daily!FJ$10,0)/VLOOKUP($EG61,Data!$B:$CP,Daily!FJ$10,0)</f>
        <v>0.46389496717724288</v>
      </c>
      <c r="FK62" s="12">
        <f>VLOOKUP($EG62,Data!$B:$CP,Daily!FK$10,0)/VLOOKUP($EG61,Data!$B:$CP,Daily!FK$10,0)</f>
        <v>0.47794117647058826</v>
      </c>
      <c r="FL62" s="12">
        <f>VLOOKUP($EG62,Data!$B:$CP,Daily!FL$10,0)/VLOOKUP($EG61,Data!$B:$CP,Daily!FL$10,0)</f>
        <v>0.48473282442748089</v>
      </c>
      <c r="FM62" s="12">
        <f>VLOOKUP($EG62,Data!$B:$CP,Daily!FM$10,0)/VLOOKUP($EG61,Data!$B:$CP,Daily!FM$10,0)</f>
        <v>0.44173913043478263</v>
      </c>
      <c r="FN62" s="12">
        <f>VLOOKUP($EG62,Data!$B:$CP,Daily!FN$10,0)/VLOOKUP($EG61,Data!$B:$CP,Daily!FN$10,0)</f>
        <v>0.40848806366047746</v>
      </c>
      <c r="FO62" s="12">
        <f>VLOOKUP($EG62,Data!$B:$CP,Daily!FO$10,0)/VLOOKUP($EG61,Data!$B:$CP,Daily!FO$10,0)</f>
        <v>0.40046296296296297</v>
      </c>
      <c r="FP62" s="12">
        <f>VLOOKUP($EG62,Data!$B:$CP,Daily!FP$10,0)/VLOOKUP($EG61,Data!$B:$CP,Daily!FP$10,0)</f>
        <v>0.48553054662379419</v>
      </c>
      <c r="FQ62" s="12">
        <f>VLOOKUP($EG62,Data!$B:$CP,Daily!FQ$10,0)/VLOOKUP($EG61,Data!$B:$CP,Daily!FQ$10,0)</f>
        <v>0.50232558139534889</v>
      </c>
      <c r="FR62" s="12">
        <f>VLOOKUP($EG62,Data!$B:$CP,Daily!FR$10,0)/VLOOKUP($EG61,Data!$B:$CP,Daily!FR$10,0)</f>
        <v>0.44642857142857145</v>
      </c>
      <c r="FS62" s="12">
        <f>VLOOKUP($EG62,Data!$B:$CP,Daily!FS$10,0)/VLOOKUP($EG61,Data!$B:$CP,Daily!FS$10,0)</f>
        <v>0.43835616438356162</v>
      </c>
      <c r="FT62" s="12">
        <f>VLOOKUP($EG62,Data!$B:$CP,Daily!FT$10,0)/VLOOKUP($EG61,Data!$B:$CP,Daily!FT$10,0)</f>
        <v>0.47665056360708535</v>
      </c>
      <c r="FU62" s="12">
        <f>VLOOKUP($EG62,Data!$B:$CP,Daily!FU$10,0)/VLOOKUP($EG61,Data!$B:$CP,Daily!FU$10,0)</f>
        <v>0.36974789915966388</v>
      </c>
      <c r="FV62" s="12">
        <f>VLOOKUP($EG62,Data!$B:$CP,Daily!FV$10,0)/VLOOKUP($EG61,Data!$B:$CP,Daily!FV$10,0)</f>
        <v>0.45600000000000002</v>
      </c>
      <c r="FW62" s="12">
        <f>VLOOKUP($EG62,Data!$B:$CP,Daily!FW$10,0)/VLOOKUP($EG61,Data!$B:$CP,Daily!FW$10,0)</f>
        <v>0.45988258317025438</v>
      </c>
      <c r="FX62" s="12">
        <f>VLOOKUP($EG62,Data!$B:$CP,Daily!FX$10,0)/VLOOKUP($EG61,Data!$B:$CP,Daily!FX$10,0)</f>
        <v>0.52272727272727271</v>
      </c>
      <c r="FY62" s="12">
        <f>VLOOKUP($EG62,Data!$B:$CP,Daily!FY$10,0)/VLOOKUP($EG61,Data!$B:$CP,Daily!FY$10,0)</f>
        <v>0.43807339449541283</v>
      </c>
      <c r="FZ62" s="12">
        <f>VLOOKUP($EG62,Data!$B:$CP,Daily!FZ$10,0)/VLOOKUP($EG61,Data!$B:$CP,Daily!FZ$10,0)</f>
        <v>0.46902654867256638</v>
      </c>
      <c r="GA62" s="12">
        <f>VLOOKUP($EG62,Data!$B:$CP,Daily!GA$10,0)/VLOOKUP($EG61,Data!$B:$CP,Daily!GA$10,0)</f>
        <v>0.45098039215686275</v>
      </c>
      <c r="GB62" s="12">
        <f>VLOOKUP($EG62,Data!$B:$CP,Daily!GB$10,0)/VLOOKUP($EG61,Data!$B:$CP,Daily!GB$10,0)</f>
        <v>0.48310810810810811</v>
      </c>
      <c r="GC62" s="12">
        <f>VLOOKUP($EG62,Data!$B:$CP,Daily!GC$10,0)/VLOOKUP($EG61,Data!$B:$CP,Daily!GC$10,0)</f>
        <v>0.43884892086330934</v>
      </c>
      <c r="GD62" s="12">
        <f>VLOOKUP($EG62,Data!$B:$CP,Daily!GD$10,0)/VLOOKUP($EG61,Data!$B:$CP,Daily!GD$10,0)</f>
        <v>0.48451730418943534</v>
      </c>
      <c r="GE62" s="12">
        <f>VLOOKUP($EG62,Data!$B:$CP,Daily!GE$10,0)/VLOOKUP($EG61,Data!$B:$CP,Daily!GE$10,0)</f>
        <v>0.47749510763209391</v>
      </c>
      <c r="GF62" s="12">
        <f>VLOOKUP($EG62,Data!$B:$CP,Daily!GF$10,0)/VLOOKUP($EG61,Data!$B:$CP,Daily!GF$10,0)</f>
        <v>0.45378151260504201</v>
      </c>
      <c r="GG62" s="12">
        <f>VLOOKUP($EG62,Data!$B:$CP,Daily!GG$10,0)/VLOOKUP($EG61,Data!$B:$CP,Daily!GG$10,0)</f>
        <v>0.48905109489051096</v>
      </c>
      <c r="GH62" s="12">
        <f>VLOOKUP($EG62,Data!$B:$CP,Daily!GH$10,0)/VLOOKUP($EG61,Data!$B:$CP,Daily!GH$10,0)</f>
        <v>0.50085178875638836</v>
      </c>
      <c r="GI62" s="12">
        <f>VLOOKUP($EG62,Data!$B:$CP,Daily!GI$10,0)/VLOOKUP($EG61,Data!$B:$CP,Daily!GI$10,0)</f>
        <v>0.45380434782608697</v>
      </c>
      <c r="GJ62" s="12">
        <f>VLOOKUP($EG62,Data!$B:$CP,Daily!GJ$10,0)/VLOOKUP($EG61,Data!$B:$CP,Daily!GJ$10,0)</f>
        <v>0.41052631578947368</v>
      </c>
      <c r="GK62" s="12">
        <f>VLOOKUP($EG62,Data!$B:$CP,Daily!GK$10,0)/VLOOKUP($EG61,Data!$B:$CP,Daily!GK$10,0)</f>
        <v>0.49301397205588821</v>
      </c>
      <c r="GL62" s="12">
        <f>VLOOKUP($EG62,Data!$B:$CP,Daily!GL$10,0)/VLOOKUP($EG61,Data!$B:$CP,Daily!GL$10,0)</f>
        <v>0.49103139013452912</v>
      </c>
      <c r="GM62" s="12">
        <f>VLOOKUP($EG62,Data!$B:$CP,Daily!GM$10,0)/VLOOKUP($EG61,Data!$B:$CP,Daily!GM$10,0)</f>
        <v>0.48358862144420134</v>
      </c>
      <c r="GN62" s="12">
        <f>VLOOKUP($EG62,Data!$B:$CP,Daily!GN$10,0)/VLOOKUP($EG61,Data!$B:$CP,Daily!GN$10,0)</f>
        <v>0.47011952191235062</v>
      </c>
      <c r="GO62" s="12">
        <f>VLOOKUP($EG62,Data!$B:$CP,Daily!GO$10,0)/VLOOKUP($EG61,Data!$B:$CP,Daily!GO$10,0)</f>
        <v>0.47531992687385738</v>
      </c>
      <c r="GP62" s="12">
        <f>VLOOKUP($EG62,Data!$B:$CP,Daily!GP$10,0)/VLOOKUP($EG61,Data!$B:$CP,Daily!GP$10,0)</f>
        <v>0.41530054644808745</v>
      </c>
      <c r="GQ62" s="12">
        <f>VLOOKUP($EG62,Data!$B:$CP,Daily!GQ$10,0)/VLOOKUP($EG61,Data!$B:$CP,Daily!GQ$10,0)</f>
        <v>0.43137254901960786</v>
      </c>
      <c r="GR62" s="12">
        <f>VLOOKUP($EG62,Data!$B:$CP,Daily!GR$10,0)/VLOOKUP($EG61,Data!$B:$CP,Daily!GR$10,0)</f>
        <v>0.53483146067415732</v>
      </c>
      <c r="GS62" s="12">
        <f>VLOOKUP($EG62,Data!$B:$CP,Daily!GS$10,0)/VLOOKUP($EG61,Data!$B:$CP,Daily!GS$10,0)</f>
        <v>0.56319290465631933</v>
      </c>
      <c r="GT62" s="12">
        <f>VLOOKUP($EG62,Data!$B:$CP,Daily!GT$10,0)/VLOOKUP($EG61,Data!$B:$CP,Daily!GT$10,0)</f>
        <v>0.52441613588110403</v>
      </c>
      <c r="GU62" s="12">
        <f>VLOOKUP($EG62,Data!$B:$CP,Daily!GU$10,0)/VLOOKUP($EG61,Data!$B:$CP,Daily!GU$10,0)</f>
        <v>0.4773462783171521</v>
      </c>
      <c r="GV62" s="12">
        <f>VLOOKUP($EG62,Data!$B:$CP,Daily!GV$10,0)/VLOOKUP($EG61,Data!$B:$CP,Daily!GV$10,0)</f>
        <v>0.44346549192364171</v>
      </c>
      <c r="GW62" s="12">
        <f>VLOOKUP($EG62,Data!$B:$CP,Daily!GW$10,0)/VLOOKUP($EG61,Data!$B:$CP,Daily!GW$10,0)</f>
        <v>0.46376811594202899</v>
      </c>
      <c r="GX62" s="12">
        <f>VLOOKUP($EG62,Data!$B:$CP,Daily!GX$10,0)/VLOOKUP($EG61,Data!$B:$CP,Daily!GX$10,0)</f>
        <v>0.38329764453961457</v>
      </c>
      <c r="GY62" s="12">
        <f>VLOOKUP($EG62,Data!$B:$CP,Daily!GY$10,0)/VLOOKUP($EG61,Data!$B:$CP,Daily!GY$10,0)</f>
        <v>0.50802139037433158</v>
      </c>
      <c r="GZ62" s="12">
        <f>VLOOKUP($EG62,Data!$B:$CP,Daily!GZ$10,0)/VLOOKUP($EG61,Data!$B:$CP,Daily!GZ$10,0)</f>
        <v>0.45439189189189189</v>
      </c>
      <c r="HA62" s="12">
        <f>VLOOKUP($EG62,Data!$B:$CP,Daily!HA$10,0)/VLOOKUP($EG61,Data!$B:$CP,Daily!HA$10,0)</f>
        <v>0.49897750511247446</v>
      </c>
      <c r="HB62" s="12">
        <f>VLOOKUP($EG62,Data!$B:$CP,Daily!HB$10,0)/VLOOKUP($EG61,Data!$B:$CP,Daily!HB$10,0)</f>
        <v>0.47283702213279677</v>
      </c>
      <c r="HC62" s="12">
        <f>VLOOKUP($EG62,Data!$B:$CP,Daily!HC$10,0)/VLOOKUP($EG61,Data!$B:$CP,Daily!HC$10,0)</f>
        <v>0.48951048951048953</v>
      </c>
      <c r="HD62" s="12">
        <f>VLOOKUP($EG62,Data!$B:$CP,Daily!HD$10,0)/VLOOKUP($EG61,Data!$B:$CP,Daily!HD$10,0)</f>
        <v>0.38817480719794345</v>
      </c>
      <c r="HE62" s="12">
        <f>VLOOKUP($EG62,Data!$B:$CP,Daily!HE$10,0)/VLOOKUP($EG61,Data!$B:$CP,Daily!HE$10,0)</f>
        <v>0.40176600441501104</v>
      </c>
      <c r="HF62" s="12">
        <f>VLOOKUP($EG62,Data!$B:$CP,Daily!HF$10,0)/VLOOKUP($EG61,Data!$B:$CP,Daily!HF$10,0)</f>
        <v>0.46468401486988847</v>
      </c>
      <c r="HG62" s="12">
        <f>VLOOKUP($EG62,Data!$B:$CP,Daily!HG$10,0)/VLOOKUP($EG61,Data!$B:$CP,Daily!HG$10,0)</f>
        <v>0.46092184368737477</v>
      </c>
      <c r="HH62" s="12">
        <f>VLOOKUP($EG62,Data!$B:$CP,Daily!HH$10,0)/VLOOKUP($EG61,Data!$B:$CP,Daily!HH$10,0)</f>
        <v>0.46201232032854211</v>
      </c>
      <c r="HI62" s="12">
        <f>VLOOKUP($EG62,Data!$B:$CP,Daily!HI$10,0)/VLOOKUP($EG61,Data!$B:$CP,Daily!HI$10,0)</f>
        <v>0.36967418546365916</v>
      </c>
      <c r="HJ62" s="12">
        <f>VLOOKUP($EG62,Data!$B:$CP,Daily!HJ$10,0)/VLOOKUP($EG61,Data!$B:$CP,Daily!HJ$10,0)</f>
        <v>0.53813559322033899</v>
      </c>
      <c r="HK62" s="12">
        <f>VLOOKUP($EG62,Data!$B:$CP,Daily!HK$10,0)/VLOOKUP($EG61,Data!$B:$CP,Daily!HK$10,0)</f>
        <v>0.55166374781085814</v>
      </c>
      <c r="HL62" s="12">
        <f>VLOOKUP($EG62,Data!$B:$CP,Daily!HL$10,0)/VLOOKUP($EG61,Data!$B:$CP,Daily!HL$10,0)</f>
        <v>0.44360902255639095</v>
      </c>
      <c r="HM62" s="12">
        <f>VLOOKUP($EG62,Data!$B:$CP,Daily!HM$10,0)/VLOOKUP($EG61,Data!$B:$CP,Daily!HM$10,0)</f>
        <v>0.50171428571428567</v>
      </c>
      <c r="HN62" s="12">
        <f>VLOOKUP($EG62,Data!$B:$CP,Daily!HN$10,0)/VLOOKUP($EG61,Data!$B:$CP,Daily!HN$10,0)</f>
        <v>0.42427745664739885</v>
      </c>
      <c r="HO62" s="12">
        <f>VLOOKUP($EG62,Data!$B:$CP,Daily!HO$10,0)/VLOOKUP($EG61,Data!$B:$CP,Daily!HO$10,0)</f>
        <v>0.54701986754966891</v>
      </c>
      <c r="HP62" s="12">
        <f>VLOOKUP($EG62,Data!$B:$CP,Daily!HP$10,0)/VLOOKUP($EG61,Data!$B:$CP,Daily!HP$10,0)</f>
        <v>0.39317953861584753</v>
      </c>
      <c r="HQ62" s="12">
        <f>VLOOKUP($EG62,Data!$B:$CP,Daily!HQ$10,0)/VLOOKUP($EG61,Data!$B:$CP,Daily!HQ$10,0)</f>
        <v>0.5922014622258327</v>
      </c>
      <c r="HR62" s="12">
        <f>VLOOKUP($EG62,Data!$B:$CP,Daily!HR$10,0)/VLOOKUP($EG61,Data!$B:$CP,Daily!HR$10,0)</f>
        <v>0.56779661016949157</v>
      </c>
      <c r="HS62" s="12">
        <f>VLOOKUP($EG62,Data!$B:$CP,Daily!HS$10,0)/VLOOKUP($EG61,Data!$B:$CP,Daily!HS$10,0)</f>
        <v>0.56562922868741539</v>
      </c>
      <c r="HT62" s="12">
        <f>VLOOKUP($EG62,Data!$B:$CP,Daily!HT$10,0)/VLOOKUP($EG61,Data!$B:$CP,Daily!HT$10,0)</f>
        <v>0.57894736842105265</v>
      </c>
      <c r="HU62" s="13"/>
      <c r="HV62" s="40">
        <f t="shared" si="456"/>
        <v>0.43835616438356162</v>
      </c>
      <c r="HW62" s="40">
        <f t="shared" si="457"/>
        <v>0.48905109489051096</v>
      </c>
      <c r="HX62" s="40">
        <f t="shared" si="494"/>
        <v>5.0694930506949343E-2</v>
      </c>
      <c r="HY62" s="40">
        <f t="shared" si="495"/>
        <v>0.52707229277072298</v>
      </c>
      <c r="HZ62" s="40">
        <f t="shared" si="496"/>
        <v>0.4003349665033496</v>
      </c>
      <c r="IA62" s="43"/>
      <c r="IB62" s="12">
        <f t="shared" si="497"/>
        <v>5.1684383555003661E-2</v>
      </c>
      <c r="IC62" s="12">
        <f t="shared" si="498"/>
        <v>0.51081053181313463</v>
      </c>
      <c r="ID62" s="12">
        <f t="shared" si="499"/>
        <v>0.48155311374280868</v>
      </c>
      <c r="IE62" s="1"/>
      <c r="IF62" s="7" t="s">
        <v>469</v>
      </c>
      <c r="IG62" s="7" t="s">
        <v>50</v>
      </c>
      <c r="IH62" s="12">
        <f>VLOOKUP($IF62,Data!$B:$CP,Daily!IH$10,0)/VLOOKUP($IF61,Data!$B:$CP,Daily!IH$10,0)</f>
        <v>0.33333333333333331</v>
      </c>
      <c r="II62" s="12">
        <f>VLOOKUP($IF62,Data!$B:$CP,Daily!II$10,0)/VLOOKUP($IF61,Data!$B:$CP,Daily!II$10,0)</f>
        <v>0.29680365296803651</v>
      </c>
      <c r="IJ62" s="12">
        <f>VLOOKUP($IF62,Data!$B:$CP,Daily!IJ$10,0)/VLOOKUP($IF61,Data!$B:$CP,Daily!IJ$10,0)</f>
        <v>0.43835616438356162</v>
      </c>
      <c r="IK62" s="12">
        <f>VLOOKUP($IF62,Data!$B:$CP,Daily!IK$10,0)/VLOOKUP($IF61,Data!$B:$CP,Daily!IK$10,0)</f>
        <v>0.2733812949640288</v>
      </c>
      <c r="IL62" s="12">
        <f>VLOOKUP($IF62,Data!$B:$CP,Daily!IL$10,0)/VLOOKUP($IF61,Data!$B:$CP,Daily!IL$10,0)</f>
        <v>0.47499999999999998</v>
      </c>
      <c r="IM62" s="12">
        <f>VLOOKUP($IF62,Data!$B:$CP,Daily!IM$10,0)/VLOOKUP($IF61,Data!$B:$CP,Daily!IM$10,0)</f>
        <v>0.43703703703703706</v>
      </c>
      <c r="IN62" s="12">
        <f>VLOOKUP($IF62,Data!$B:$CP,Daily!IN$10,0)/VLOOKUP($IF61,Data!$B:$CP,Daily!IN$10,0)</f>
        <v>0.51415094339622647</v>
      </c>
      <c r="IO62" s="12">
        <f>VLOOKUP($IF62,Data!$B:$CP,Daily!IO$10,0)/VLOOKUP($IF61,Data!$B:$CP,Daily!IO$10,0)</f>
        <v>0.4567901234567901</v>
      </c>
      <c r="IP62" s="12">
        <f>VLOOKUP($IF62,Data!$B:$CP,Daily!IP$10,0)/VLOOKUP($IF61,Data!$B:$CP,Daily!IP$10,0)</f>
        <v>0.42473118279569894</v>
      </c>
      <c r="IQ62" s="12">
        <f>VLOOKUP($IF62,Data!$B:$CP,Daily!IQ$10,0)/VLOOKUP($IF61,Data!$B:$CP,Daily!IQ$10,0)</f>
        <v>0.43352601156069365</v>
      </c>
      <c r="IR62" s="12">
        <f>VLOOKUP($IF62,Data!$B:$CP,Daily!IR$10,0)/VLOOKUP($IF61,Data!$B:$CP,Daily!IR$10,0)</f>
        <v>0.3493975903614458</v>
      </c>
      <c r="IS62" s="12">
        <f>VLOOKUP($IF62,Data!$B:$CP,Daily!IS$10,0)/VLOOKUP($IF61,Data!$B:$CP,Daily!IS$10,0)</f>
        <v>0.45833333333333331</v>
      </c>
      <c r="IT62" s="12">
        <f>VLOOKUP($IF62,Data!$B:$CP,Daily!IT$10,0)/VLOOKUP($IF61,Data!$B:$CP,Daily!IT$10,0)</f>
        <v>5.9880239520958087E-3</v>
      </c>
      <c r="IU62" s="12">
        <f>VLOOKUP($IF62,Data!$B:$CP,Daily!IU$10,0)/VLOOKUP($IF61,Data!$B:$CP,Daily!IU$10,0)</f>
        <v>0.35057471264367818</v>
      </c>
      <c r="IV62" s="12">
        <f>VLOOKUP($IF62,Data!$B:$CP,Daily!IV$10,0)/VLOOKUP($IF61,Data!$B:$CP,Daily!IV$10,0)</f>
        <v>0.47826086956521741</v>
      </c>
      <c r="IW62" s="12">
        <f>VLOOKUP($IF62,Data!$B:$CP,Daily!IW$10,0)/VLOOKUP($IF61,Data!$B:$CP,Daily!IW$10,0)</f>
        <v>0.54400000000000004</v>
      </c>
      <c r="IX62" s="12">
        <f>VLOOKUP($IF62,Data!$B:$CP,Daily!IX$10,0)/VLOOKUP($IF61,Data!$B:$CP,Daily!IX$10,0)</f>
        <v>0.42253521126760563</v>
      </c>
      <c r="IY62" s="12">
        <f>VLOOKUP($IF62,Data!$B:$CP,Daily!IY$10,0)/VLOOKUP($IF61,Data!$B:$CP,Daily!IY$10,0)</f>
        <v>0.3577981651376147</v>
      </c>
      <c r="IZ62" s="12">
        <f>VLOOKUP($IF62,Data!$B:$CP,Daily!IZ$10,0)/VLOOKUP($IF61,Data!$B:$CP,Daily!IZ$10,0)</f>
        <v>0.38317757009345793</v>
      </c>
      <c r="JA62" s="12">
        <f>VLOOKUP($IF62,Data!$B:$CP,Daily!JA$10,0)/VLOOKUP($IF61,Data!$B:$CP,Daily!JA$10,0)</f>
        <v>0.46</v>
      </c>
      <c r="JB62" s="12">
        <f>VLOOKUP($IF62,Data!$B:$CP,Daily!JB$10,0)/VLOOKUP($IF61,Data!$B:$CP,Daily!JB$10,0)</f>
        <v>0.48979591836734693</v>
      </c>
      <c r="JC62" s="12">
        <f>VLOOKUP($IF62,Data!$B:$CP,Daily!JC$10,0)/VLOOKUP($IF61,Data!$B:$CP,Daily!JC$10,0)</f>
        <v>0.5</v>
      </c>
      <c r="JD62" s="12">
        <f>VLOOKUP($IF62,Data!$B:$CP,Daily!JD$10,0)/VLOOKUP($IF61,Data!$B:$CP,Daily!JD$10,0)</f>
        <v>0.42957746478873238</v>
      </c>
      <c r="JE62" s="12">
        <f>VLOOKUP($IF62,Data!$B:$CP,Daily!JE$10,0)/VLOOKUP($IF61,Data!$B:$CP,Daily!JE$10,0)</f>
        <v>0.51933701657458564</v>
      </c>
      <c r="JF62" s="12">
        <f>VLOOKUP($IF62,Data!$B:$CP,Daily!JF$10,0)/VLOOKUP($IF61,Data!$B:$CP,Daily!JF$10,0)</f>
        <v>0.24271844660194175</v>
      </c>
      <c r="JG62" s="12">
        <f>VLOOKUP($IF62,Data!$B:$CP,Daily!JG$10,0)/VLOOKUP($IF61,Data!$B:$CP,Daily!JG$10,0)</f>
        <v>0.44329896907216493</v>
      </c>
      <c r="JH62" s="12">
        <f>VLOOKUP($IF62,Data!$B:$CP,Daily!JH$10,0)/VLOOKUP($IF61,Data!$B:$CP,Daily!JH$10,0)</f>
        <v>0.46323529411764708</v>
      </c>
      <c r="JI62" s="12">
        <f>VLOOKUP($IF62,Data!$B:$CP,Daily!JI$10,0)/VLOOKUP($IF61,Data!$B:$CP,Daily!JI$10,0)</f>
        <v>0.47976878612716761</v>
      </c>
      <c r="JJ62" s="12">
        <f>VLOOKUP($IF62,Data!$B:$CP,Daily!JJ$10,0)/VLOOKUP($IF61,Data!$B:$CP,Daily!JJ$10,0)</f>
        <v>0.41818181818181815</v>
      </c>
      <c r="JK62" s="12">
        <f>VLOOKUP($IF62,Data!$B:$CP,Daily!JK$10,0)/VLOOKUP($IF61,Data!$B:$CP,Daily!JK$10,0)</f>
        <v>0.41558441558441561</v>
      </c>
      <c r="JL62" s="12">
        <f>VLOOKUP($IF62,Data!$B:$CP,Daily!JL$10,0)/VLOOKUP($IF61,Data!$B:$CP,Daily!JL$10,0)</f>
        <v>0.44785276073619634</v>
      </c>
      <c r="JM62" s="12">
        <f>VLOOKUP($IF62,Data!$B:$CP,Daily!JM$10,0)/VLOOKUP($IF61,Data!$B:$CP,Daily!JM$10,0)</f>
        <v>0.39560439560439559</v>
      </c>
      <c r="JN62" s="12">
        <f>VLOOKUP($IF62,Data!$B:$CP,Daily!JN$10,0)/VLOOKUP($IF61,Data!$B:$CP,Daily!JN$10,0)</f>
        <v>0.41935483870967744</v>
      </c>
      <c r="JO62" s="12">
        <f>VLOOKUP($IF62,Data!$B:$CP,Daily!JO$10,0)/VLOOKUP($IF61,Data!$B:$CP,Daily!JO$10,0)</f>
        <v>0.47120418848167539</v>
      </c>
      <c r="JP62" s="12">
        <f>VLOOKUP($IF62,Data!$B:$CP,Daily!JP$10,0)/VLOOKUP($IF61,Data!$B:$CP,Daily!JP$10,0)</f>
        <v>0.47236180904522612</v>
      </c>
      <c r="JQ62" s="12">
        <f>VLOOKUP($IF62,Data!$B:$CP,Daily!JQ$10,0)/VLOOKUP($IF61,Data!$B:$CP,Daily!JQ$10,0)</f>
        <v>0.40340909090909088</v>
      </c>
      <c r="JR62" s="12">
        <f>VLOOKUP($IF62,Data!$B:$CP,Daily!JR$10,0)/VLOOKUP($IF61,Data!$B:$CP,Daily!JR$10,0)</f>
        <v>0.47337278106508873</v>
      </c>
      <c r="JS62" s="12">
        <f>VLOOKUP($IF62,Data!$B:$CP,Daily!JS$10,0)/VLOOKUP($IF61,Data!$B:$CP,Daily!JS$10,0)</f>
        <v>0.48205128205128206</v>
      </c>
      <c r="JT62" s="12">
        <f>VLOOKUP($IF62,Data!$B:$CP,Daily!JT$10,0)/VLOOKUP($IF61,Data!$B:$CP,Daily!JT$10,0)</f>
        <v>0.4</v>
      </c>
      <c r="JU62" s="12">
        <f>VLOOKUP($IF62,Data!$B:$CP,Daily!JU$10,0)/VLOOKUP($IF61,Data!$B:$CP,Daily!JU$10,0)</f>
        <v>0.41176470588235292</v>
      </c>
      <c r="JV62" s="12">
        <f>VLOOKUP($IF62,Data!$B:$CP,Daily!JV$10,0)/VLOOKUP($IF61,Data!$B:$CP,Daily!JV$10,0)</f>
        <v>0.42499999999999999</v>
      </c>
      <c r="JW62" s="12">
        <f>VLOOKUP($IF62,Data!$B:$CP,Daily!JW$10,0)/VLOOKUP($IF61,Data!$B:$CP,Daily!JW$10,0)</f>
        <v>0.4375</v>
      </c>
      <c r="JX62" s="12">
        <f>VLOOKUP($IF62,Data!$B:$CP,Daily!JX$10,0)/VLOOKUP($IF61,Data!$B:$CP,Daily!JX$10,0)</f>
        <v>0.52173913043478259</v>
      </c>
      <c r="JY62" s="12">
        <f>VLOOKUP($IF62,Data!$B:$CP,Daily!JY$10,0)/VLOOKUP($IF61,Data!$B:$CP,Daily!JY$10,0)</f>
        <v>0.40131578947368424</v>
      </c>
      <c r="JZ62" s="12">
        <f>VLOOKUP($IF62,Data!$B:$CP,Daily!JZ$10,0)/VLOOKUP($IF61,Data!$B:$CP,Daily!JZ$10,0)</f>
        <v>0.44805194805194803</v>
      </c>
      <c r="KA62" s="12">
        <f>VLOOKUP($IF62,Data!$B:$CP,Daily!KA$10,0)/VLOOKUP($IF61,Data!$B:$CP,Daily!KA$10,0)</f>
        <v>0.43421052631578949</v>
      </c>
      <c r="KB62" s="12">
        <f>VLOOKUP($IF62,Data!$B:$CP,Daily!KB$10,0)/VLOOKUP($IF61,Data!$B:$CP,Daily!KB$10,0)</f>
        <v>0.41904761904761906</v>
      </c>
      <c r="KC62" s="12">
        <f>VLOOKUP($IF62,Data!$B:$CP,Daily!KC$10,0)/VLOOKUP($IF61,Data!$B:$CP,Daily!KC$10,0)</f>
        <v>0.40119760479041916</v>
      </c>
      <c r="KD62" s="12">
        <f>VLOOKUP($IF62,Data!$B:$CP,Daily!KD$10,0)/VLOOKUP($IF61,Data!$B:$CP,Daily!KD$10,0)</f>
        <v>0.46875</v>
      </c>
      <c r="KE62" s="12">
        <f>VLOOKUP($IF62,Data!$B:$CP,Daily!KE$10,0)/VLOOKUP($IF61,Data!$B:$CP,Daily!KE$10,0)</f>
        <v>0.54545454545454541</v>
      </c>
      <c r="KF62" s="12">
        <f>VLOOKUP($IF62,Data!$B:$CP,Daily!KF$10,0)/VLOOKUP($IF61,Data!$B:$CP,Daily!KF$10,0)</f>
        <v>0.52095808383233533</v>
      </c>
      <c r="KG62" s="12">
        <f>VLOOKUP($IF62,Data!$B:$CP,Daily!KG$10,0)/VLOOKUP($IF61,Data!$B:$CP,Daily!KG$10,0)</f>
        <v>0.45454545454545453</v>
      </c>
      <c r="KH62" s="12">
        <f>VLOOKUP($IF62,Data!$B:$CP,Daily!KH$10,0)/VLOOKUP($IF61,Data!$B:$CP,Daily!KH$10,0)</f>
        <v>0.49593495934959347</v>
      </c>
      <c r="KI62" s="12">
        <f>VLOOKUP($IF62,Data!$B:$CP,Daily!KI$10,0)/VLOOKUP($IF61,Data!$B:$CP,Daily!KI$10,0)</f>
        <v>0.4462809917355372</v>
      </c>
      <c r="KJ62" s="12">
        <f>VLOOKUP($IF62,Data!$B:$CP,Daily!KJ$10,0)/VLOOKUP($IF61,Data!$B:$CP,Daily!KJ$10,0)</f>
        <v>0.53146853146853146</v>
      </c>
      <c r="KK62" s="12">
        <f>VLOOKUP($IF62,Data!$B:$CP,Daily!KK$10,0)/VLOOKUP($IF61,Data!$B:$CP,Daily!KK$10,0)</f>
        <v>0.50387596899224807</v>
      </c>
      <c r="KL62" s="12">
        <f>VLOOKUP($IF62,Data!$B:$CP,Daily!KL$10,0)/VLOOKUP($IF61,Data!$B:$CP,Daily!KL$10,0)</f>
        <v>0.41803278688524592</v>
      </c>
      <c r="KM62" s="12">
        <f>VLOOKUP($IF62,Data!$B:$CP,Daily!KM$10,0)/VLOOKUP($IF61,Data!$B:$CP,Daily!KM$10,0)</f>
        <v>0.45882352941176469</v>
      </c>
      <c r="KN62" s="12">
        <f>VLOOKUP($IF62,Data!$B:$CP,Daily!KN$10,0)/VLOOKUP($IF61,Data!$B:$CP,Daily!KN$10,0)</f>
        <v>0.48226950354609927</v>
      </c>
      <c r="KO62" s="12">
        <f>VLOOKUP($IF62,Data!$B:$CP,Daily!KO$10,0)/VLOOKUP($IF61,Data!$B:$CP,Daily!KO$10,0)</f>
        <v>0.43859649122807015</v>
      </c>
      <c r="KP62" s="12">
        <f>VLOOKUP($IF62,Data!$B:$CP,Daily!KP$10,0)/VLOOKUP($IF61,Data!$B:$CP,Daily!KP$10,0)</f>
        <v>0.49122807017543857</v>
      </c>
      <c r="KQ62" s="12">
        <f>VLOOKUP($IF62,Data!$B:$CP,Daily!KQ$10,0)/VLOOKUP($IF61,Data!$B:$CP,Daily!KQ$10,0)</f>
        <v>0.49629629629629629</v>
      </c>
      <c r="KR62" s="12">
        <f>VLOOKUP($IF62,Data!$B:$CP,Daily!KR$10,0)/VLOOKUP($IF61,Data!$B:$CP,Daily!KR$10,0)</f>
        <v>0.38461538461538464</v>
      </c>
      <c r="KS62" s="12">
        <f>VLOOKUP($IF62,Data!$B:$CP,Daily!KS$10,0)/VLOOKUP($IF61,Data!$B:$CP,Daily!KS$10,0)</f>
        <v>0.46376811594202899</v>
      </c>
      <c r="KT62" s="12">
        <f>VLOOKUP($IF62,Data!$B:$CP,Daily!KT$10,0)/VLOOKUP($IF61,Data!$B:$CP,Daily!KT$10,0)</f>
        <v>0.46153846153846156</v>
      </c>
      <c r="KU62" s="12">
        <f>VLOOKUP($IF62,Data!$B:$CP,Daily!KU$10,0)/VLOOKUP($IF61,Data!$B:$CP,Daily!KU$10,0)</f>
        <v>0.52105263157894732</v>
      </c>
      <c r="KV62" s="12">
        <f>VLOOKUP($IF62,Data!$B:$CP,Daily!KV$10,0)/VLOOKUP($IF61,Data!$B:$CP,Daily!KV$10,0)</f>
        <v>0.46969696969696972</v>
      </c>
      <c r="KW62" s="12">
        <f>VLOOKUP($IF62,Data!$B:$CP,Daily!KW$10,0)/VLOOKUP($IF61,Data!$B:$CP,Daily!KW$10,0)</f>
        <v>0.51401869158878499</v>
      </c>
      <c r="KX62" s="12">
        <f>VLOOKUP($IF62,Data!$B:$CP,Daily!KX$10,0)/VLOOKUP($IF61,Data!$B:$CP,Daily!KX$10,0)</f>
        <v>0.455026455026455</v>
      </c>
      <c r="KY62" s="12">
        <f>VLOOKUP($IF62,Data!$B:$CP,Daily!KY$10,0)/VLOOKUP($IF61,Data!$B:$CP,Daily!KY$10,0)</f>
        <v>0.41847826086956524</v>
      </c>
      <c r="KZ62" s="12">
        <f>VLOOKUP($IF62,Data!$B:$CP,Daily!KZ$10,0)/VLOOKUP($IF61,Data!$B:$CP,Daily!KZ$10,0)</f>
        <v>0.44444444444444442</v>
      </c>
      <c r="LA62" s="12">
        <f>VLOOKUP($IF62,Data!$B:$CP,Daily!LA$10,0)/VLOOKUP($IF61,Data!$B:$CP,Daily!LA$10,0)</f>
        <v>0.44217687074829931</v>
      </c>
      <c r="LB62" s="12">
        <f>VLOOKUP($IF62,Data!$B:$CP,Daily!LB$10,0)/VLOOKUP($IF61,Data!$B:$CP,Daily!LB$10,0)</f>
        <v>0.49763033175355448</v>
      </c>
      <c r="LC62" s="12">
        <f>VLOOKUP($IF62,Data!$B:$CP,Daily!LC$10,0)/VLOOKUP($IF61,Data!$B:$CP,Daily!LC$10,0)</f>
        <v>0.40350877192982454</v>
      </c>
      <c r="LD62" s="12">
        <f>VLOOKUP($IF62,Data!$B:$CP,Daily!LD$10,0)/VLOOKUP($IF61,Data!$B:$CP,Daily!LD$10,0)</f>
        <v>0.43046357615894038</v>
      </c>
      <c r="LE62" s="12">
        <f>VLOOKUP($IF62,Data!$B:$CP,Daily!LE$10,0)/VLOOKUP($IF61,Data!$B:$CP,Daily!LE$10,0)</f>
        <v>0.48947368421052634</v>
      </c>
      <c r="LF62" s="12">
        <f>VLOOKUP($IF62,Data!$B:$CP,Daily!LF$10,0)/VLOOKUP($IF61,Data!$B:$CP,Daily!LF$10,0)</f>
        <v>0.48520710059171596</v>
      </c>
      <c r="LG62" s="12">
        <f>VLOOKUP($IF62,Data!$B:$CP,Daily!LG$10,0)/VLOOKUP($IF61,Data!$B:$CP,Daily!LG$10,0)</f>
        <v>0.5</v>
      </c>
      <c r="LH62" s="12">
        <f>VLOOKUP($IF62,Data!$B:$CP,Daily!LH$10,0)/VLOOKUP($IF61,Data!$B:$CP,Daily!LH$10,0)</f>
        <v>0.46774193548387094</v>
      </c>
      <c r="LI62" s="12">
        <f>VLOOKUP($IF62,Data!$B:$CP,Daily!LI$10,0)/VLOOKUP($IF61,Data!$B:$CP,Daily!LI$10,0)</f>
        <v>0.61558441558441557</v>
      </c>
      <c r="LJ62" s="12">
        <f>VLOOKUP($IF62,Data!$B:$CP,Daily!LJ$10,0)/VLOOKUP($IF61,Data!$B:$CP,Daily!LJ$10,0)</f>
        <v>0.5027932960893855</v>
      </c>
      <c r="LK62" s="12">
        <f>VLOOKUP($IF62,Data!$B:$CP,Daily!LK$10,0)/VLOOKUP($IF61,Data!$B:$CP,Daily!LK$10,0)</f>
        <v>0.46835443037974683</v>
      </c>
      <c r="LL62" s="12">
        <f>VLOOKUP($IF62,Data!$B:$CP,Daily!LL$10,0)/VLOOKUP($IF61,Data!$B:$CP,Daily!LL$10,0)</f>
        <v>0.53642384105960261</v>
      </c>
      <c r="LM62" s="12">
        <f>VLOOKUP($IF62,Data!$B:$CP,Daily!LM$10,0)/VLOOKUP($IF61,Data!$B:$CP,Daily!LM$10,0)</f>
        <v>0.47194719471947194</v>
      </c>
      <c r="LN62" s="12">
        <f>VLOOKUP($IF62,Data!$B:$CP,Daily!LN$10,0)/VLOOKUP($IF61,Data!$B:$CP,Daily!LN$10,0)</f>
        <v>0.54477611940298509</v>
      </c>
      <c r="LO62" s="12">
        <f>VLOOKUP($IF62,Data!$B:$CP,Daily!LO$10,0)/VLOOKUP($IF61,Data!$B:$CP,Daily!LO$10,0)</f>
        <v>0.50137741046831952</v>
      </c>
      <c r="LP62" s="12">
        <f>VLOOKUP($IF62,Data!$B:$CP,Daily!LP$10,0)/VLOOKUP($IF61,Data!$B:$CP,Daily!LP$10,0)</f>
        <v>0.6113445378151261</v>
      </c>
      <c r="LQ62" s="12">
        <f>VLOOKUP($IF62,Data!$B:$CP,Daily!LQ$10,0)/VLOOKUP($IF61,Data!$B:$CP,Daily!LQ$10,0)</f>
        <v>0.64255319148936174</v>
      </c>
      <c r="LR62" s="12">
        <f>VLOOKUP($IF62,Data!$B:$CP,Daily!LR$10,0)/VLOOKUP($IF61,Data!$B:$CP,Daily!LR$10,0)</f>
        <v>0.55665024630541871</v>
      </c>
      <c r="LS62" s="12">
        <f>VLOOKUP($IF62,Data!$B:$CP,Daily!LS$10,0)/VLOOKUP($IF61,Data!$B:$CP,Daily!LS$10,0)</f>
        <v>0.67286245353159846</v>
      </c>
      <c r="LU62" s="40">
        <f t="shared" si="460"/>
        <v>0.41935483870967744</v>
      </c>
      <c r="LV62" s="40">
        <f t="shared" si="461"/>
        <v>0.49593495934959347</v>
      </c>
      <c r="LW62" s="40">
        <f t="shared" si="500"/>
        <v>7.6580120639916038E-2</v>
      </c>
      <c r="LX62" s="40">
        <f t="shared" si="501"/>
        <v>0.55337004982953053</v>
      </c>
      <c r="LY62" s="40">
        <f t="shared" si="502"/>
        <v>0.36191974822974038</v>
      </c>
      <c r="LZ62" s="43"/>
      <c r="MA62" s="12">
        <f t="shared" si="503"/>
        <v>5.978967423399649E-2</v>
      </c>
      <c r="MB62" s="12">
        <f t="shared" si="504"/>
        <v>0.55369548281095238</v>
      </c>
      <c r="MC62" s="12">
        <f t="shared" si="505"/>
        <v>0.50332253525461068</v>
      </c>
      <c r="MD62" s="1"/>
    </row>
    <row r="63" spans="4:342" x14ac:dyDescent="0.35">
      <c r="D63" s="114" t="s">
        <v>450</v>
      </c>
      <c r="E63" s="53" t="str">
        <f>VLOOKUP($D63,'Metric Nature'!$C:$D,2,0)&amp;IF(($F63&lt;(EA63)),"Below",IF(($F63&gt;(DZ63)),"Above","Within"))</f>
        <v>NegativeWithin</v>
      </c>
      <c r="F63" s="48">
        <f t="shared" si="473"/>
        <v>1.8744142455482662E-3</v>
      </c>
      <c r="G63" s="77">
        <f t="shared" si="438"/>
        <v>1.307162246041696E-2</v>
      </c>
      <c r="H63" s="48">
        <f t="shared" si="474"/>
        <v>-0.85660431585870045</v>
      </c>
      <c r="I63" s="74">
        <f t="shared" si="463"/>
        <v>9.1246415909590692E-2</v>
      </c>
      <c r="J63" s="48">
        <f t="shared" si="475"/>
        <v>-0.97945766716573845</v>
      </c>
      <c r="K63" s="48">
        <f t="shared" si="476"/>
        <v>0.10304193931132513</v>
      </c>
      <c r="L63" s="50"/>
      <c r="M63" s="53" t="str">
        <f>VLOOKUP($D63,'Metric Nature'!$C:$D,2,0)&amp;IF(($N63&lt;(HZ63)),"Below",IF(($N63&gt;(HY63)),"Above","Within"))</f>
        <v>NegativeWithin</v>
      </c>
      <c r="N63" s="48">
        <f t="shared" si="477"/>
        <v>0</v>
      </c>
      <c r="O63" s="49">
        <f t="shared" si="478"/>
        <v>0</v>
      </c>
      <c r="P63" s="55">
        <f t="shared" si="479"/>
        <v>0</v>
      </c>
      <c r="Q63" s="49">
        <f t="shared" si="480"/>
        <v>8.5952874782014507E-2</v>
      </c>
      <c r="R63" s="48">
        <f t="shared" si="481"/>
        <v>-1</v>
      </c>
      <c r="S63" s="48">
        <f t="shared" si="482"/>
        <v>0.12410594077795976</v>
      </c>
      <c r="T63" s="50"/>
      <c r="U63" s="53" t="str">
        <f>VLOOKUP($D63,'Metric Nature'!$C:$D,2,0)&amp;IF(($V63&lt;(LY63)),"Below",IF(($V63&gt;(LX63)),"Above","Within"))</f>
        <v>NegativeWithin</v>
      </c>
      <c r="V63" s="48">
        <f t="shared" si="483"/>
        <v>7.4349442379182153E-3</v>
      </c>
      <c r="W63" s="49">
        <f t="shared" si="466"/>
        <v>5.0403047206561566E-2</v>
      </c>
      <c r="X63" s="48">
        <f t="shared" si="484"/>
        <v>-0.8524901836302009</v>
      </c>
      <c r="Y63" s="48">
        <f t="shared" si="485"/>
        <v>0.10652703563431642</v>
      </c>
      <c r="Z63" s="48">
        <f t="shared" si="486"/>
        <v>-0.93020603461227702</v>
      </c>
      <c r="AA63" s="48">
        <f t="shared" si="487"/>
        <v>0.12526007185329355</v>
      </c>
      <c r="AB63" s="50"/>
      <c r="AC63" s="46" t="s">
        <v>470</v>
      </c>
      <c r="AI63" s="7" t="s">
        <v>450</v>
      </c>
      <c r="AJ63" s="12">
        <f>(VLOOKUP($EG63,Data!$B:$CP,Daily!EI$10,0)+VLOOKUP($IF63,Data!$B:$CP,Daily!IH$10,0))/(VLOOKUP($EG61,Data!$B:$CP,Daily!EI$10,0)+VLOOKUP($IF61,Data!$B:$CP,Daily!IH$10,0))</f>
        <v>2.7777777777777779E-3</v>
      </c>
      <c r="AK63" s="12">
        <f>(VLOOKUP($EG63,Data!$B:$CP,Daily!EJ$10,0)+VLOOKUP($IF63,Data!$B:$CP,Daily!II$10,0))/(VLOOKUP($EG61,Data!$B:$CP,Daily!EJ$10,0)+VLOOKUP($IF61,Data!$B:$CP,Daily!II$10,0))</f>
        <v>2.2002200220022001E-3</v>
      </c>
      <c r="AL63" s="12">
        <f>(VLOOKUP($EG63,Data!$B:$CP,Daily!EK$10,0)+VLOOKUP($IF63,Data!$B:$CP,Daily!IJ$10,0))/(VLOOKUP($EG61,Data!$B:$CP,Daily!EK$10,0)+VLOOKUP($IF61,Data!$B:$CP,Daily!IJ$10,0))</f>
        <v>3.3259423503325942E-3</v>
      </c>
      <c r="AM63" s="12">
        <f>(VLOOKUP($EG63,Data!$B:$CP,Daily!EL$10,0)+VLOOKUP($IF63,Data!$B:$CP,Daily!IK$10,0))/(VLOOKUP($EG61,Data!$B:$CP,Daily!EL$10,0)+VLOOKUP($IF61,Data!$B:$CP,Daily!IK$10,0))</f>
        <v>2.9542097488921715E-3</v>
      </c>
      <c r="AN63" s="12">
        <f>(VLOOKUP($EG63,Data!$B:$CP,Daily!EM$10,0)+VLOOKUP($IF63,Data!$B:$CP,Daily!IL$10,0))/(VLOOKUP($EG61,Data!$B:$CP,Daily!EM$10,0)+VLOOKUP($IF61,Data!$B:$CP,Daily!IL$10,0))</f>
        <v>0</v>
      </c>
      <c r="AO63" s="12">
        <f>(VLOOKUP($EG63,Data!$B:$CP,Daily!EN$10,0)+VLOOKUP($IF63,Data!$B:$CP,Daily!IM$10,0))/(VLOOKUP($EG61,Data!$B:$CP,Daily!EN$10,0)+VLOOKUP($IF61,Data!$B:$CP,Daily!IM$10,0))</f>
        <v>0</v>
      </c>
      <c r="AP63" s="12">
        <f>(VLOOKUP($EG63,Data!$B:$CP,Daily!EO$10,0)+VLOOKUP($IF63,Data!$B:$CP,Daily!IN$10,0))/(VLOOKUP($EG61,Data!$B:$CP,Daily!EO$10,0)+VLOOKUP($IF61,Data!$B:$CP,Daily!IN$10,0))</f>
        <v>3.2930845225027441E-3</v>
      </c>
      <c r="AQ63" s="12">
        <f>(VLOOKUP($EG63,Data!$B:$CP,Daily!EP$10,0)+VLOOKUP($IF63,Data!$B:$CP,Daily!IO$10,0))/(VLOOKUP($EG61,Data!$B:$CP,Daily!EP$10,0)+VLOOKUP($IF61,Data!$B:$CP,Daily!IO$10,0))</f>
        <v>1.2360939431396785E-3</v>
      </c>
      <c r="AR63" s="12">
        <f>(VLOOKUP($EG63,Data!$B:$CP,Daily!EQ$10,0)+VLOOKUP($IF63,Data!$B:$CP,Daily!IP$10,0))/(VLOOKUP($EG61,Data!$B:$CP,Daily!EQ$10,0)+VLOOKUP($IF61,Data!$B:$CP,Daily!IP$10,0))</f>
        <v>4.2553191489361703E-3</v>
      </c>
      <c r="AS63" s="12">
        <f>(VLOOKUP($EG63,Data!$B:$CP,Daily!ER$10,0)+VLOOKUP($IF63,Data!$B:$CP,Daily!IQ$10,0))/(VLOOKUP($EG61,Data!$B:$CP,Daily!ER$10,0)+VLOOKUP($IF61,Data!$B:$CP,Daily!IQ$10,0))</f>
        <v>1.3280212483399733E-3</v>
      </c>
      <c r="AT63" s="12">
        <f>(VLOOKUP($EG63,Data!$B:$CP,Daily!ES$10,0)+VLOOKUP($IF63,Data!$B:$CP,Daily!IR$10,0))/(VLOOKUP($EG61,Data!$B:$CP,Daily!ES$10,0)+VLOOKUP($IF61,Data!$B:$CP,Daily!IR$10,0))</f>
        <v>0</v>
      </c>
      <c r="AU63" s="12">
        <f>(VLOOKUP($EG63,Data!$B:$CP,Daily!ET$10,0)+VLOOKUP($IF63,Data!$B:$CP,Daily!IS$10,0))/(VLOOKUP($EG61,Data!$B:$CP,Daily!ET$10,0)+VLOOKUP($IF61,Data!$B:$CP,Daily!IS$10,0))</f>
        <v>2.1186440677966102E-3</v>
      </c>
      <c r="AV63" s="12">
        <f>(VLOOKUP($EG63,Data!$B:$CP,Daily!EU$10,0)+VLOOKUP($IF63,Data!$B:$CP,Daily!IT$10,0))/(VLOOKUP($EG61,Data!$B:$CP,Daily!EU$10,0)+VLOOKUP($IF61,Data!$B:$CP,Daily!IT$10,0))</f>
        <v>4.2796005706134095E-3</v>
      </c>
      <c r="AW63" s="12">
        <f>(VLOOKUP($EG63,Data!$B:$CP,Daily!EV$10,0)+VLOOKUP($IF63,Data!$B:$CP,Daily!IU$10,0))/(VLOOKUP($EG61,Data!$B:$CP,Daily!EV$10,0)+VLOOKUP($IF61,Data!$B:$CP,Daily!IU$10,0))</f>
        <v>7.7041602465331279E-3</v>
      </c>
      <c r="AX63" s="12">
        <f>(VLOOKUP($EG63,Data!$B:$CP,Daily!EW$10,0)+VLOOKUP($IF63,Data!$B:$CP,Daily!IV$10,0))/(VLOOKUP($EG61,Data!$B:$CP,Daily!EW$10,0)+VLOOKUP($IF61,Data!$B:$CP,Daily!IV$10,0))</f>
        <v>1.2844036697247707E-2</v>
      </c>
      <c r="AY63" s="12">
        <f>(VLOOKUP($EG63,Data!$B:$CP,Daily!EX$10,0)+VLOOKUP($IF63,Data!$B:$CP,Daily!IW$10,0))/(VLOOKUP($EG61,Data!$B:$CP,Daily!EX$10,0)+VLOOKUP($IF61,Data!$B:$CP,Daily!IW$10,0))</f>
        <v>2.0654044750430294E-2</v>
      </c>
      <c r="AZ63" s="12">
        <f>(VLOOKUP($EG63,Data!$B:$CP,Daily!EY$10,0)+VLOOKUP($IF63,Data!$B:$CP,Daily!IX$10,0))/(VLOOKUP($EG61,Data!$B:$CP,Daily!EY$10,0)+VLOOKUP($IF61,Data!$B:$CP,Daily!IX$10,0))</f>
        <v>1.7142857142857144E-2</v>
      </c>
      <c r="BA63" s="12">
        <f>(VLOOKUP($EG63,Data!$B:$CP,Daily!EZ$10,0)+VLOOKUP($IF63,Data!$B:$CP,Daily!IY$10,0))/(VLOOKUP($EG61,Data!$B:$CP,Daily!EZ$10,0)+VLOOKUP($IF61,Data!$B:$CP,Daily!IY$10,0))</f>
        <v>1.1709601873536301E-2</v>
      </c>
      <c r="BB63" s="12">
        <f>(VLOOKUP($EG63,Data!$B:$CP,Daily!FA$10,0)+VLOOKUP($IF63,Data!$B:$CP,Daily!IZ$10,0))/(VLOOKUP($EG61,Data!$B:$CP,Daily!FA$10,0)+VLOOKUP($IF61,Data!$B:$CP,Daily!IZ$10,0))</f>
        <v>1.0141987829614604E-2</v>
      </c>
      <c r="BC63" s="12">
        <f>(VLOOKUP($EG63,Data!$B:$CP,Daily!FB$10,0)+VLOOKUP($IF63,Data!$B:$CP,Daily!JA$10,0))/(VLOOKUP($EG61,Data!$B:$CP,Daily!FB$10,0)+VLOOKUP($IF61,Data!$B:$CP,Daily!JA$10,0))</f>
        <v>7.5187969924812026E-3</v>
      </c>
      <c r="BD63" s="12">
        <f>(VLOOKUP($EG63,Data!$B:$CP,Daily!FC$10,0)+VLOOKUP($IF63,Data!$B:$CP,Daily!JB$10,0))/(VLOOKUP($EG61,Data!$B:$CP,Daily!FC$10,0)+VLOOKUP($IF61,Data!$B:$CP,Daily!JB$10,0))</f>
        <v>1.3722126929674099E-2</v>
      </c>
      <c r="BE63" s="12">
        <f>(VLOOKUP($EG63,Data!$B:$CP,Daily!FD$10,0)+VLOOKUP($IF63,Data!$B:$CP,Daily!JC$10,0))/(VLOOKUP($EG61,Data!$B:$CP,Daily!FD$10,0)+VLOOKUP($IF61,Data!$B:$CP,Daily!JC$10,0))</f>
        <v>7.4074074074074077E-3</v>
      </c>
      <c r="BF63" s="12">
        <f>(VLOOKUP($EG63,Data!$B:$CP,Daily!FE$10,0)+VLOOKUP($IF63,Data!$B:$CP,Daily!JD$10,0))/(VLOOKUP($EG61,Data!$B:$CP,Daily!FE$10,0)+VLOOKUP($IF61,Data!$B:$CP,Daily!JD$10,0))</f>
        <v>4.9668874172185433E-3</v>
      </c>
      <c r="BG63" s="12">
        <f>(VLOOKUP($EG63,Data!$B:$CP,Daily!FF$10,0)+VLOOKUP($IF63,Data!$B:$CP,Daily!JE$10,0))/(VLOOKUP($EG61,Data!$B:$CP,Daily!FF$10,0)+VLOOKUP($IF61,Data!$B:$CP,Daily!JE$10,0))</f>
        <v>2.3622047244094488E-2</v>
      </c>
      <c r="BH63" s="12">
        <f>(VLOOKUP($EG63,Data!$B:$CP,Daily!FG$10,0)+VLOOKUP($IF63,Data!$B:$CP,Daily!JF$10,0))/(VLOOKUP($EG61,Data!$B:$CP,Daily!FG$10,0)+VLOOKUP($IF61,Data!$B:$CP,Daily!JF$10,0))</f>
        <v>4.2553191489361701E-2</v>
      </c>
      <c r="BI63" s="12">
        <f>(VLOOKUP($EG63,Data!$B:$CP,Daily!FH$10,0)+VLOOKUP($IF63,Data!$B:$CP,Daily!JG$10,0))/(VLOOKUP($EG61,Data!$B:$CP,Daily!FH$10,0)+VLOOKUP($IF61,Data!$B:$CP,Daily!JG$10,0))</f>
        <v>3.325942350332594E-2</v>
      </c>
      <c r="BJ63" s="12">
        <f>(VLOOKUP($EG63,Data!$B:$CP,Daily!FI$10,0)+VLOOKUP($IF63,Data!$B:$CP,Daily!JH$10,0))/(VLOOKUP($EG61,Data!$B:$CP,Daily!FI$10,0)+VLOOKUP($IF61,Data!$B:$CP,Daily!JH$10,0))</f>
        <v>2.1452145214521452E-2</v>
      </c>
      <c r="BK63" s="12">
        <f>(VLOOKUP($EG63,Data!$B:$CP,Daily!FJ$10,0)+VLOOKUP($IF63,Data!$B:$CP,Daily!JI$10,0))/(VLOOKUP($EG61,Data!$B:$CP,Daily!FJ$10,0)+VLOOKUP($IF61,Data!$B:$CP,Daily!JI$10,0))</f>
        <v>1.5873015873015872E-2</v>
      </c>
      <c r="BL63" s="12">
        <f>(VLOOKUP($EG63,Data!$B:$CP,Daily!FK$10,0)+VLOOKUP($IF63,Data!$B:$CP,Daily!JJ$10,0))/(VLOOKUP($EG61,Data!$B:$CP,Daily!FK$10,0)+VLOOKUP($IF61,Data!$B:$CP,Daily!JJ$10,0))</f>
        <v>0</v>
      </c>
      <c r="BM63" s="12">
        <f>(VLOOKUP($EG63,Data!$B:$CP,Daily!FL$10,0)+VLOOKUP($IF63,Data!$B:$CP,Daily!JK$10,0))/(VLOOKUP($EG61,Data!$B:$CP,Daily!FL$10,0)+VLOOKUP($IF61,Data!$B:$CP,Daily!JK$10,0))</f>
        <v>2.9498525073746312E-3</v>
      </c>
      <c r="BN63" s="12">
        <f>(VLOOKUP($EG63,Data!$B:$CP,Daily!FM$10,0)+VLOOKUP($IF63,Data!$B:$CP,Daily!JL$10,0))/(VLOOKUP($EG61,Data!$B:$CP,Daily!FM$10,0)+VLOOKUP($IF61,Data!$B:$CP,Daily!JL$10,0))</f>
        <v>1.3550135501355014E-3</v>
      </c>
      <c r="BO63" s="12">
        <f>(VLOOKUP($EG63,Data!$B:$CP,Daily!FN$10,0)+VLOOKUP($IF63,Data!$B:$CP,Daily!JM$10,0))/(VLOOKUP($EG61,Data!$B:$CP,Daily!FN$10,0)+VLOOKUP($IF61,Data!$B:$CP,Daily!JM$10,0))</f>
        <v>0</v>
      </c>
      <c r="BP63" s="12">
        <f>(VLOOKUP($EG63,Data!$B:$CP,Daily!FO$10,0)+VLOOKUP($IF63,Data!$B:$CP,Daily!JN$10,0))/(VLOOKUP($EG61,Data!$B:$CP,Daily!FO$10,0)+VLOOKUP($IF61,Data!$B:$CP,Daily!JN$10,0))</f>
        <v>0</v>
      </c>
      <c r="BQ63" s="12">
        <f>(VLOOKUP($EG63,Data!$B:$CP,Daily!FP$10,0)+VLOOKUP($IF63,Data!$B:$CP,Daily!JO$10,0))/(VLOOKUP($EG61,Data!$B:$CP,Daily!FP$10,0)+VLOOKUP($IF61,Data!$B:$CP,Daily!JO$10,0))</f>
        <v>0</v>
      </c>
      <c r="BR63" s="12">
        <f>(VLOOKUP($EG63,Data!$B:$CP,Daily!FQ$10,0)+VLOOKUP($IF63,Data!$B:$CP,Daily!JP$10,0))/(VLOOKUP($EG61,Data!$B:$CP,Daily!FQ$10,0)+VLOOKUP($IF61,Data!$B:$CP,Daily!JP$10,0))</f>
        <v>0</v>
      </c>
      <c r="BS63" s="12">
        <f>(VLOOKUP($EG63,Data!$B:$CP,Daily!FR$10,0)+VLOOKUP($IF63,Data!$B:$CP,Daily!JQ$10,0))/(VLOOKUP($EG61,Data!$B:$CP,Daily!FR$10,0)+VLOOKUP($IF61,Data!$B:$CP,Daily!JQ$10,0))</f>
        <v>1.2626262626262627E-3</v>
      </c>
      <c r="BT63" s="12">
        <f>(VLOOKUP($EG63,Data!$B:$CP,Daily!FS$10,0)+VLOOKUP($IF63,Data!$B:$CP,Daily!JR$10,0))/(VLOOKUP($EG61,Data!$B:$CP,Daily!FS$10,0)+VLOOKUP($IF61,Data!$B:$CP,Daily!JR$10,0))</f>
        <v>2.6560424966799467E-3</v>
      </c>
      <c r="BU63" s="12">
        <f>(VLOOKUP($EG63,Data!$B:$CP,Daily!FT$10,0)+VLOOKUP($IF63,Data!$B:$CP,Daily!JS$10,0))/(VLOOKUP($EG61,Data!$B:$CP,Daily!FT$10,0)+VLOOKUP($IF61,Data!$B:$CP,Daily!JS$10,0))</f>
        <v>1.2254901960784314E-3</v>
      </c>
      <c r="BV63" s="12">
        <f>(VLOOKUP($EG63,Data!$B:$CP,Daily!FU$10,0)+VLOOKUP($IF63,Data!$B:$CP,Daily!JT$10,0))/(VLOOKUP($EG61,Data!$B:$CP,Daily!FU$10,0)+VLOOKUP($IF61,Data!$B:$CP,Daily!JT$10,0))</f>
        <v>0</v>
      </c>
      <c r="BW63" s="12">
        <f>(VLOOKUP($EG63,Data!$B:$CP,Daily!FV$10,0)+VLOOKUP($IF63,Data!$B:$CP,Daily!JU$10,0))/(VLOOKUP($EG61,Data!$B:$CP,Daily!FV$10,0)+VLOOKUP($IF61,Data!$B:$CP,Daily!JU$10,0))</f>
        <v>4.048582995951417E-3</v>
      </c>
      <c r="BX63" s="12">
        <f>(VLOOKUP($EG63,Data!$B:$CP,Daily!FW$10,0)+VLOOKUP($IF63,Data!$B:$CP,Daily!JV$10,0))/(VLOOKUP($EG61,Data!$B:$CP,Daily!FW$10,0)+VLOOKUP($IF61,Data!$B:$CP,Daily!JV$10,0))</f>
        <v>2.9806259314456036E-3</v>
      </c>
      <c r="BY63" s="12">
        <f>(VLOOKUP($EG63,Data!$B:$CP,Daily!FX$10,0)+VLOOKUP($IF63,Data!$B:$CP,Daily!JW$10,0))/(VLOOKUP($EG61,Data!$B:$CP,Daily!FX$10,0)+VLOOKUP($IF61,Data!$B:$CP,Daily!JW$10,0))</f>
        <v>3.105590062111801E-3</v>
      </c>
      <c r="BZ63" s="12">
        <f>(VLOOKUP($EG63,Data!$B:$CP,Daily!FY$10,0)+VLOOKUP($IF63,Data!$B:$CP,Daily!JX$10,0))/(VLOOKUP($EG61,Data!$B:$CP,Daily!FY$10,0)+VLOOKUP($IF61,Data!$B:$CP,Daily!JX$10,0))</f>
        <v>0</v>
      </c>
      <c r="CA63" s="12">
        <f>(VLOOKUP($EG63,Data!$B:$CP,Daily!FZ$10,0)+VLOOKUP($IF63,Data!$B:$CP,Daily!JY$10,0))/(VLOOKUP($EG61,Data!$B:$CP,Daily!FZ$10,0)+VLOOKUP($IF61,Data!$B:$CP,Daily!JY$10,0))</f>
        <v>0</v>
      </c>
      <c r="CB63" s="12">
        <f>(VLOOKUP($EG63,Data!$B:$CP,Daily!GA$10,0)+VLOOKUP($IF63,Data!$B:$CP,Daily!JZ$10,0))/(VLOOKUP($EG61,Data!$B:$CP,Daily!GA$10,0)+VLOOKUP($IF61,Data!$B:$CP,Daily!JZ$10,0))</f>
        <v>1.3986013986013986E-3</v>
      </c>
      <c r="CC63" s="12">
        <f>(VLOOKUP($EG63,Data!$B:$CP,Daily!GB$10,0)+VLOOKUP($IF63,Data!$B:$CP,Daily!KA$10,0))/(VLOOKUP($EG61,Data!$B:$CP,Daily!GB$10,0)+VLOOKUP($IF61,Data!$B:$CP,Daily!KA$10,0))</f>
        <v>2.6881720430107529E-3</v>
      </c>
      <c r="CD63" s="12">
        <f>(VLOOKUP($EG63,Data!$B:$CP,Daily!GC$10,0)+VLOOKUP($IF63,Data!$B:$CP,Daily!KB$10,0))/(VLOOKUP($EG61,Data!$B:$CP,Daily!GC$10,0)+VLOOKUP($IF61,Data!$B:$CP,Daily!KB$10,0))</f>
        <v>3.8314176245210726E-3</v>
      </c>
      <c r="CE63" s="12">
        <f>(VLOOKUP($EG63,Data!$B:$CP,Daily!GD$10,0)+VLOOKUP($IF63,Data!$B:$CP,Daily!KC$10,0))/(VLOOKUP($EG61,Data!$B:$CP,Daily!GD$10,0)+VLOOKUP($IF61,Data!$B:$CP,Daily!KC$10,0))</f>
        <v>1.3966480446927375E-3</v>
      </c>
      <c r="CF63" s="12">
        <f>(VLOOKUP($EG63,Data!$B:$CP,Daily!GE$10,0)+VLOOKUP($IF63,Data!$B:$CP,Daily!KD$10,0))/(VLOOKUP($EG61,Data!$B:$CP,Daily!GE$10,0)+VLOOKUP($IF61,Data!$B:$CP,Daily!KD$10,0))</f>
        <v>3.1298904538341159E-3</v>
      </c>
      <c r="CG63" s="12">
        <f>(VLOOKUP($EG63,Data!$B:$CP,Daily!GF$10,0)+VLOOKUP($IF63,Data!$B:$CP,Daily!KE$10,0))/(VLOOKUP($EG61,Data!$B:$CP,Daily!GF$10,0)+VLOOKUP($IF61,Data!$B:$CP,Daily!KE$10,0))</f>
        <v>5.0251256281407036E-3</v>
      </c>
      <c r="CH63" s="12">
        <f>(VLOOKUP($EG63,Data!$B:$CP,Daily!GG$10,0)+VLOOKUP($IF63,Data!$B:$CP,Daily!KF$10,0))/(VLOOKUP($EG61,Data!$B:$CP,Daily!GG$10,0)+VLOOKUP($IF61,Data!$B:$CP,Daily!KF$10,0))</f>
        <v>1.3986013986013986E-3</v>
      </c>
      <c r="CI63" s="12">
        <f>(VLOOKUP($EG63,Data!$B:$CP,Daily!GH$10,0)+VLOOKUP($IF63,Data!$B:$CP,Daily!KG$10,0))/(VLOOKUP($EG61,Data!$B:$CP,Daily!GH$10,0)+VLOOKUP($IF61,Data!$B:$CP,Daily!KG$10,0))</f>
        <v>1.3106159895150721E-3</v>
      </c>
      <c r="CJ63" s="12">
        <f>(VLOOKUP($EG63,Data!$B:$CP,Daily!GI$10,0)+VLOOKUP($IF63,Data!$B:$CP,Daily!KH$10,0))/(VLOOKUP($EG61,Data!$B:$CP,Daily!GI$10,0)+VLOOKUP($IF61,Data!$B:$CP,Daily!KH$10,0))</f>
        <v>2.0366598778004071E-3</v>
      </c>
      <c r="CK63" s="12">
        <f>(VLOOKUP($EG63,Data!$B:$CP,Daily!GJ$10,0)+VLOOKUP($IF63,Data!$B:$CP,Daily!KI$10,0))/(VLOOKUP($EG61,Data!$B:$CP,Daily!GJ$10,0)+VLOOKUP($IF61,Data!$B:$CP,Daily!KI$10,0))</f>
        <v>0</v>
      </c>
      <c r="CL63" s="12">
        <f>(VLOOKUP($EG63,Data!$B:$CP,Daily!GK$10,0)+VLOOKUP($IF63,Data!$B:$CP,Daily!KJ$10,0))/(VLOOKUP($EG61,Data!$B:$CP,Daily!GK$10,0)+VLOOKUP($IF61,Data!$B:$CP,Daily!KJ$10,0))</f>
        <v>0</v>
      </c>
      <c r="CM63" s="12">
        <f>(VLOOKUP($EG63,Data!$B:$CP,Daily!GL$10,0)+VLOOKUP($IF63,Data!$B:$CP,Daily!KK$10,0))/(VLOOKUP($EG61,Data!$B:$CP,Daily!GL$10,0)+VLOOKUP($IF61,Data!$B:$CP,Daily!KK$10,0))</f>
        <v>1.7391304347826088E-3</v>
      </c>
      <c r="CN63" s="12">
        <f>(VLOOKUP($EG63,Data!$B:$CP,Daily!GM$10,0)+VLOOKUP($IF63,Data!$B:$CP,Daily!KL$10,0))/(VLOOKUP($EG61,Data!$B:$CP,Daily!GM$10,0)+VLOOKUP($IF61,Data!$B:$CP,Daily!KL$10,0))</f>
        <v>0</v>
      </c>
      <c r="CO63" s="12">
        <f>(VLOOKUP($EG63,Data!$B:$CP,Daily!GN$10,0)+VLOOKUP($IF63,Data!$B:$CP,Daily!KM$10,0))/(VLOOKUP($EG61,Data!$B:$CP,Daily!GN$10,0)+VLOOKUP($IF61,Data!$B:$CP,Daily!KM$10,0))</f>
        <v>2.976190476190476E-3</v>
      </c>
      <c r="CP63" s="12">
        <f>(VLOOKUP($EG63,Data!$B:$CP,Daily!GO$10,0)+VLOOKUP($IF63,Data!$B:$CP,Daily!KN$10,0))/(VLOOKUP($EG61,Data!$B:$CP,Daily!GO$10,0)+VLOOKUP($IF61,Data!$B:$CP,Daily!KN$10,0))</f>
        <v>0</v>
      </c>
      <c r="CQ63" s="12">
        <f>(VLOOKUP($EG63,Data!$B:$CP,Daily!GP$10,0)+VLOOKUP($IF63,Data!$B:$CP,Daily!KO$10,0))/(VLOOKUP($EG61,Data!$B:$CP,Daily!GP$10,0)+VLOOKUP($IF61,Data!$B:$CP,Daily!KO$10,0))</f>
        <v>2.0833333333333333E-3</v>
      </c>
      <c r="CR63" s="12">
        <f>(VLOOKUP($EG63,Data!$B:$CP,Daily!GQ$10,0)+VLOOKUP($IF63,Data!$B:$CP,Daily!KP$10,0))/(VLOOKUP($EG61,Data!$B:$CP,Daily!GQ$10,0)+VLOOKUP($IF61,Data!$B:$CP,Daily!KP$10,0))</f>
        <v>4.246284501061571E-3</v>
      </c>
      <c r="CS63" s="12">
        <f>(VLOOKUP($EG63,Data!$B:$CP,Daily!GR$10,0)+VLOOKUP($IF63,Data!$B:$CP,Daily!KQ$10,0))/(VLOOKUP($EG61,Data!$B:$CP,Daily!GR$10,0)+VLOOKUP($IF61,Data!$B:$CP,Daily!KQ$10,0))</f>
        <v>3.4482758620689655E-3</v>
      </c>
      <c r="CT63" s="12">
        <f>(VLOOKUP($EG63,Data!$B:$CP,Daily!GS$10,0)+VLOOKUP($IF63,Data!$B:$CP,Daily!KR$10,0))/(VLOOKUP($EG61,Data!$B:$CP,Daily!GS$10,0)+VLOOKUP($IF61,Data!$B:$CP,Daily!KR$10,0))</f>
        <v>3.2948929159802307E-3</v>
      </c>
      <c r="CU63" s="12">
        <f>(VLOOKUP($EG63,Data!$B:$CP,Daily!GT$10,0)+VLOOKUP($IF63,Data!$B:$CP,Daily!KS$10,0))/(VLOOKUP($EG61,Data!$B:$CP,Daily!GT$10,0)+VLOOKUP($IF61,Data!$B:$CP,Daily!KS$10,0))</f>
        <v>0</v>
      </c>
      <c r="CV63" s="12">
        <f>(VLOOKUP($EG63,Data!$B:$CP,Daily!GU$10,0)+VLOOKUP($IF63,Data!$B:$CP,Daily!KT$10,0))/(VLOOKUP($EG61,Data!$B:$CP,Daily!GU$10,0)+VLOOKUP($IF61,Data!$B:$CP,Daily!KT$10,0))</f>
        <v>1.2300123001230013E-3</v>
      </c>
      <c r="CW63" s="12">
        <f>(VLOOKUP($EG63,Data!$B:$CP,Daily!GV$10,0)+VLOOKUP($IF63,Data!$B:$CP,Daily!KU$10,0))/(VLOOKUP($EG61,Data!$B:$CP,Daily!GV$10,0)+VLOOKUP($IF61,Data!$B:$CP,Daily!KU$10,0))</f>
        <v>0</v>
      </c>
      <c r="CX63" s="12">
        <f>(VLOOKUP($EG63,Data!$B:$CP,Daily!GW$10,0)+VLOOKUP($IF63,Data!$B:$CP,Daily!KV$10,0))/(VLOOKUP($EG61,Data!$B:$CP,Daily!GW$10,0)+VLOOKUP($IF61,Data!$B:$CP,Daily!KV$10,0))</f>
        <v>1.8315018315018315E-3</v>
      </c>
      <c r="CY63" s="12">
        <f>(VLOOKUP($EG63,Data!$B:$CP,Daily!GX$10,0)+VLOOKUP($IF63,Data!$B:$CP,Daily!KW$10,0))/(VLOOKUP($EG61,Data!$B:$CP,Daily!GX$10,0)+VLOOKUP($IF61,Data!$B:$CP,Daily!KW$10,0))</f>
        <v>0</v>
      </c>
      <c r="CZ63" s="12">
        <f>(VLOOKUP($EG63,Data!$B:$CP,Daily!GY$10,0)+VLOOKUP($IF63,Data!$B:$CP,Daily!KX$10,0))/(VLOOKUP($EG61,Data!$B:$CP,Daily!GY$10,0)+VLOOKUP($IF61,Data!$B:$CP,Daily!KX$10,0))</f>
        <v>0</v>
      </c>
      <c r="DA63" s="12">
        <f>(VLOOKUP($EG63,Data!$B:$CP,Daily!GZ$10,0)+VLOOKUP($IF63,Data!$B:$CP,Daily!KY$10,0))/(VLOOKUP($EG61,Data!$B:$CP,Daily!GZ$10,0)+VLOOKUP($IF61,Data!$B:$CP,Daily!KY$10,0))</f>
        <v>2.5773195876288659E-3</v>
      </c>
      <c r="DB63" s="12">
        <f>(VLOOKUP($EG63,Data!$B:$CP,Daily!HA$10,0)+VLOOKUP($IF63,Data!$B:$CP,Daily!KZ$10,0))/(VLOOKUP($EG61,Data!$B:$CP,Daily!HA$10,0)+VLOOKUP($IF61,Data!$B:$CP,Daily!KZ$10,0))</f>
        <v>1.5360983102918587E-3</v>
      </c>
      <c r="DC63" s="12">
        <f>(VLOOKUP($EG63,Data!$B:$CP,Daily!HB$10,0)+VLOOKUP($IF63,Data!$B:$CP,Daily!LA$10,0))/(VLOOKUP($EG61,Data!$B:$CP,Daily!HB$10,0)+VLOOKUP($IF61,Data!$B:$CP,Daily!LA$10,0))</f>
        <v>0.37111801242236025</v>
      </c>
      <c r="DD63" s="12">
        <f>(VLOOKUP($EG63,Data!$B:$CP,Daily!HC$10,0)+VLOOKUP($IF63,Data!$B:$CP,Daily!LB$10,0))/(VLOOKUP($EG61,Data!$B:$CP,Daily!HC$10,0)+VLOOKUP($IF61,Data!$B:$CP,Daily!LB$10,0))</f>
        <v>0.37420178799489145</v>
      </c>
      <c r="DE63" s="12">
        <f>(VLOOKUP($EG63,Data!$B:$CP,Daily!HD$10,0)+VLOOKUP($IF63,Data!$B:$CP,Daily!LC$10,0))/(VLOOKUP($EG61,Data!$B:$CP,Daily!HD$10,0)+VLOOKUP($IF61,Data!$B:$CP,Daily!LC$10,0))</f>
        <v>0.4234592445328032</v>
      </c>
      <c r="DF63" s="12">
        <f>(VLOOKUP($EG63,Data!$B:$CP,Daily!HE$10,0)+VLOOKUP($IF63,Data!$B:$CP,Daily!LD$10,0))/(VLOOKUP($EG61,Data!$B:$CP,Daily!HE$10,0)+VLOOKUP($IF61,Data!$B:$CP,Daily!LD$10,0))</f>
        <v>0.41390728476821192</v>
      </c>
      <c r="DG63" s="12">
        <f>(VLOOKUP($EG63,Data!$B:$CP,Daily!HF$10,0)+VLOOKUP($IF63,Data!$B:$CP,Daily!LE$10,0))/(VLOOKUP($EG61,Data!$B:$CP,Daily!HF$10,0)+VLOOKUP($IF61,Data!$B:$CP,Daily!LE$10,0))</f>
        <v>0.38736263736263737</v>
      </c>
      <c r="DH63" s="12">
        <f>(VLOOKUP($EG63,Data!$B:$CP,Daily!HG$10,0)+VLOOKUP($IF63,Data!$B:$CP,Daily!LF$10,0))/(VLOOKUP($EG61,Data!$B:$CP,Daily!HG$10,0)+VLOOKUP($IF61,Data!$B:$CP,Daily!LF$10,0))</f>
        <v>0.36377245508982037</v>
      </c>
      <c r="DI63" s="12">
        <f>(VLOOKUP($EG63,Data!$B:$CP,Daily!HH$10,0)+VLOOKUP($IF63,Data!$B:$CP,Daily!LG$10,0))/(VLOOKUP($EG61,Data!$B:$CP,Daily!HH$10,0)+VLOOKUP($IF61,Data!$B:$CP,Daily!LG$10,0))</f>
        <v>0.38775510204081631</v>
      </c>
      <c r="DJ63" s="12">
        <f>(VLOOKUP($EG63,Data!$B:$CP,Daily!HI$10,0)+VLOOKUP($IF63,Data!$B:$CP,Daily!LH$10,0))/(VLOOKUP($EG61,Data!$B:$CP,Daily!HI$10,0)+VLOOKUP($IF61,Data!$B:$CP,Daily!LH$10,0))</f>
        <v>3.8240917782026767E-3</v>
      </c>
      <c r="DK63" s="12">
        <f>(VLOOKUP($EG63,Data!$B:$CP,Daily!HJ$10,0)+VLOOKUP($IF63,Data!$B:$CP,Daily!LI$10,0))/(VLOOKUP($EG61,Data!$B:$CP,Daily!HJ$10,0)+VLOOKUP($IF61,Data!$B:$CP,Daily!LI$10,0))</f>
        <v>4.4728434504792336E-3</v>
      </c>
      <c r="DL63" s="12">
        <f>(VLOOKUP($EG63,Data!$B:$CP,Daily!HK$10,0)+VLOOKUP($IF63,Data!$B:$CP,Daily!LJ$10,0))/(VLOOKUP($EG61,Data!$B:$CP,Daily!HK$10,0)+VLOOKUP($IF61,Data!$B:$CP,Daily!LJ$10,0))</f>
        <v>2.1333333333333333E-2</v>
      </c>
      <c r="DM63" s="12">
        <f>(VLOOKUP($EG63,Data!$B:$CP,Daily!HL$10,0)+VLOOKUP($IF63,Data!$B:$CP,Daily!LK$10,0))/(VLOOKUP($EG61,Data!$B:$CP,Daily!HL$10,0)+VLOOKUP($IF61,Data!$B:$CP,Daily!LK$10,0))</f>
        <v>1.2195121951219513E-2</v>
      </c>
      <c r="DN63" s="12">
        <f>(VLOOKUP($EG63,Data!$B:$CP,Daily!HM$10,0)+VLOOKUP($IF63,Data!$B:$CP,Daily!LL$10,0))/(VLOOKUP($EG61,Data!$B:$CP,Daily!HM$10,0)+VLOOKUP($IF61,Data!$B:$CP,Daily!LL$10,0))</f>
        <v>1.784197111299915E-2</v>
      </c>
      <c r="DO63" s="12">
        <f>(VLOOKUP($EG63,Data!$B:$CP,Daily!HN$10,0)+VLOOKUP($IF63,Data!$B:$CP,Daily!LM$10,0))/(VLOOKUP($EG61,Data!$B:$CP,Daily!HN$10,0)+VLOOKUP($IF61,Data!$B:$CP,Daily!LM$10,0))</f>
        <v>1.5410958904109588E-2</v>
      </c>
      <c r="DP63" s="12">
        <f>(VLOOKUP($EG63,Data!$B:$CP,Daily!HO$10,0)+VLOOKUP($IF63,Data!$B:$CP,Daily!LN$10,0))/(VLOOKUP($EG61,Data!$B:$CP,Daily!HO$10,0)+VLOOKUP($IF61,Data!$B:$CP,Daily!LN$10,0))</f>
        <v>1.2707722385141741E-2</v>
      </c>
      <c r="DQ63" s="12">
        <f>(VLOOKUP($EG63,Data!$B:$CP,Daily!HP$10,0)+VLOOKUP($IF63,Data!$B:$CP,Daily!LO$10,0))/(VLOOKUP($EG61,Data!$B:$CP,Daily!HP$10,0)+VLOOKUP($IF61,Data!$B:$CP,Daily!LO$10,0))</f>
        <v>1.9117647058823531E-2</v>
      </c>
      <c r="DR63" s="12">
        <f>(VLOOKUP($EG63,Data!$B:$CP,Daily!HQ$10,0)+VLOOKUP($IF63,Data!$B:$CP,Daily!LP$10,0))/(VLOOKUP($EG61,Data!$B:$CP,Daily!HQ$10,0)+VLOOKUP($IF61,Data!$B:$CP,Daily!LP$10,0))</f>
        <v>1.698886936145284E-2</v>
      </c>
      <c r="DS63" s="12">
        <f>(VLOOKUP($EG63,Data!$B:$CP,Daily!HR$10,0)+VLOOKUP($IF63,Data!$B:$CP,Daily!LQ$10,0))/(VLOOKUP($EG61,Data!$B:$CP,Daily!HR$10,0)+VLOOKUP($IF61,Data!$B:$CP,Daily!LQ$10,0))</f>
        <v>3.1813361611876989E-3</v>
      </c>
      <c r="DT63" s="12">
        <f>(VLOOKUP($EG63,Data!$B:$CP,Daily!HS$10,0)+VLOOKUP($IF63,Data!$B:$CP,Daily!LR$10,0))/(VLOOKUP($EG61,Data!$B:$CP,Daily!HS$10,0)+VLOOKUP($IF61,Data!$B:$CP,Daily!LR$10,0))</f>
        <v>1.0615711252653928E-3</v>
      </c>
      <c r="DU63" s="12">
        <f>(VLOOKUP($EG63,Data!$B:$CP,Daily!HT$10,0)+VLOOKUP($IF63,Data!$B:$CP,Daily!LS$10,0))/(VLOOKUP($EG61,Data!$B:$CP,Daily!HT$10,0)+VLOOKUP($IF61,Data!$B:$CP,Daily!LS$10,0))</f>
        <v>1.8744142455482662E-3</v>
      </c>
      <c r="DV63" s="14"/>
      <c r="DW63" s="12">
        <f t="shared" si="453"/>
        <v>1.2360939431396785E-3</v>
      </c>
      <c r="DX63" s="12">
        <f t="shared" si="454"/>
        <v>1.2195121951219513E-2</v>
      </c>
      <c r="DY63" s="12">
        <f t="shared" si="488"/>
        <v>1.0959028008079835E-2</v>
      </c>
      <c r="DZ63" s="12">
        <f t="shared" si="489"/>
        <v>2.0414392957279388E-2</v>
      </c>
      <c r="EA63" s="12">
        <f t="shared" si="490"/>
        <v>-6.983177062920197E-3</v>
      </c>
      <c r="EB63" s="14"/>
      <c r="EC63" s="12">
        <f t="shared" si="491"/>
        <v>0.10304193931132513</v>
      </c>
      <c r="ED63" s="12">
        <f t="shared" si="492"/>
        <v>1.307162246041696E-2</v>
      </c>
      <c r="EE63" s="12">
        <f t="shared" si="493"/>
        <v>9.1246415909590692E-2</v>
      </c>
      <c r="EF63" s="1"/>
      <c r="EG63" s="7" t="s">
        <v>471</v>
      </c>
      <c r="EH63" s="7" t="s">
        <v>51</v>
      </c>
      <c r="EI63" s="12">
        <f>VLOOKUP($EG63,Data!$B:$CP,Daily!EI$10,0)/VLOOKUP($EG61,Data!$B:$CP,Daily!EI$10,0)</f>
        <v>0</v>
      </c>
      <c r="EJ63" s="12">
        <f>VLOOKUP($EG63,Data!$B:$CP,Daily!EJ$10,0)/VLOOKUP($EG61,Data!$B:$CP,Daily!EJ$10,0)</f>
        <v>0</v>
      </c>
      <c r="EK63" s="12">
        <f>VLOOKUP($EG63,Data!$B:$CP,Daily!EK$10,0)/VLOOKUP($EG61,Data!$B:$CP,Daily!EK$10,0)</f>
        <v>0</v>
      </c>
      <c r="EL63" s="12">
        <f>VLOOKUP($EG63,Data!$B:$CP,Daily!EL$10,0)/VLOOKUP($EG61,Data!$B:$CP,Daily!EL$10,0)</f>
        <v>0</v>
      </c>
      <c r="EM63" s="12">
        <f>VLOOKUP($EG63,Data!$B:$CP,Daily!EM$10,0)/VLOOKUP($EG61,Data!$B:$CP,Daily!EM$10,0)</f>
        <v>0</v>
      </c>
      <c r="EN63" s="12">
        <f>VLOOKUP($EG63,Data!$B:$CP,Daily!EN$10,0)/VLOOKUP($EG61,Data!$B:$CP,Daily!EN$10,0)</f>
        <v>0</v>
      </c>
      <c r="EO63" s="12">
        <f>VLOOKUP($EG63,Data!$B:$CP,Daily!EO$10,0)/VLOOKUP($EG61,Data!$B:$CP,Daily!EO$10,0)</f>
        <v>0</v>
      </c>
      <c r="EP63" s="12">
        <f>VLOOKUP($EG63,Data!$B:$CP,Daily!EP$10,0)/VLOOKUP($EG61,Data!$B:$CP,Daily!EP$10,0)</f>
        <v>0</v>
      </c>
      <c r="EQ63" s="12">
        <f>VLOOKUP($EG63,Data!$B:$CP,Daily!EQ$10,0)/VLOOKUP($EG61,Data!$B:$CP,Daily!EQ$10,0)</f>
        <v>0</v>
      </c>
      <c r="ER63" s="12">
        <f>VLOOKUP($EG63,Data!$B:$CP,Daily!ER$10,0)/VLOOKUP($EG61,Data!$B:$CP,Daily!ER$10,0)</f>
        <v>0</v>
      </c>
      <c r="ES63" s="12">
        <f>VLOOKUP($EG63,Data!$B:$CP,Daily!ES$10,0)/VLOOKUP($EG61,Data!$B:$CP,Daily!ES$10,0)</f>
        <v>0</v>
      </c>
      <c r="ET63" s="12">
        <f>VLOOKUP($EG63,Data!$B:$CP,Daily!ET$10,0)/VLOOKUP($EG61,Data!$B:$CP,Daily!ET$10,0)</f>
        <v>0</v>
      </c>
      <c r="EU63" s="12">
        <f>VLOOKUP($EG63,Data!$B:$CP,Daily!EU$10,0)/VLOOKUP($EG61,Data!$B:$CP,Daily!EU$10,0)</f>
        <v>0</v>
      </c>
      <c r="EV63" s="12">
        <f>VLOOKUP($EG63,Data!$B:$CP,Daily!EV$10,0)/VLOOKUP($EG61,Data!$B:$CP,Daily!EV$10,0)</f>
        <v>0</v>
      </c>
      <c r="EW63" s="12">
        <f>VLOOKUP($EG63,Data!$B:$CP,Daily!EW$10,0)/VLOOKUP($EG61,Data!$B:$CP,Daily!EW$10,0)</f>
        <v>0</v>
      </c>
      <c r="EX63" s="12">
        <f>VLOOKUP($EG63,Data!$B:$CP,Daily!EX$10,0)/VLOOKUP($EG61,Data!$B:$CP,Daily!EX$10,0)</f>
        <v>0</v>
      </c>
      <c r="EY63" s="12">
        <f>VLOOKUP($EG63,Data!$B:$CP,Daily!EY$10,0)/VLOOKUP($EG61,Data!$B:$CP,Daily!EY$10,0)</f>
        <v>0</v>
      </c>
      <c r="EZ63" s="12">
        <f>VLOOKUP($EG63,Data!$B:$CP,Daily!EZ$10,0)/VLOOKUP($EG61,Data!$B:$CP,Daily!EZ$10,0)</f>
        <v>0</v>
      </c>
      <c r="FA63" s="12">
        <f>VLOOKUP($EG63,Data!$B:$CP,Daily!FA$10,0)/VLOOKUP($EG61,Data!$B:$CP,Daily!FA$10,0)</f>
        <v>0</v>
      </c>
      <c r="FB63" s="12">
        <f>VLOOKUP($EG63,Data!$B:$CP,Daily!FB$10,0)/VLOOKUP($EG61,Data!$B:$CP,Daily!FB$10,0)</f>
        <v>0</v>
      </c>
      <c r="FC63" s="12">
        <f>VLOOKUP($EG63,Data!$B:$CP,Daily!FC$10,0)/VLOOKUP($EG61,Data!$B:$CP,Daily!FC$10,0)</f>
        <v>0</v>
      </c>
      <c r="FD63" s="12">
        <f>VLOOKUP($EG63,Data!$B:$CP,Daily!FD$10,0)/VLOOKUP($EG61,Data!$B:$CP,Daily!FD$10,0)</f>
        <v>0</v>
      </c>
      <c r="FE63" s="12">
        <f>VLOOKUP($EG63,Data!$B:$CP,Daily!FE$10,0)/VLOOKUP($EG61,Data!$B:$CP,Daily!FE$10,0)</f>
        <v>0</v>
      </c>
      <c r="FF63" s="12">
        <f>VLOOKUP($EG63,Data!$B:$CP,Daily!FF$10,0)/VLOOKUP($EG61,Data!$B:$CP,Daily!FF$10,0)</f>
        <v>0</v>
      </c>
      <c r="FG63" s="12">
        <f>VLOOKUP($EG63,Data!$B:$CP,Daily!FG$10,0)/VLOOKUP($EG61,Data!$B:$CP,Daily!FG$10,0)</f>
        <v>0</v>
      </c>
      <c r="FH63" s="12">
        <f>VLOOKUP($EG63,Data!$B:$CP,Daily!FH$10,0)/VLOOKUP($EG61,Data!$B:$CP,Daily!FH$10,0)</f>
        <v>0</v>
      </c>
      <c r="FI63" s="12">
        <f>VLOOKUP($EG63,Data!$B:$CP,Daily!FI$10,0)/VLOOKUP($EG61,Data!$B:$CP,Daily!FI$10,0)</f>
        <v>0</v>
      </c>
      <c r="FJ63" s="12">
        <f>VLOOKUP($EG63,Data!$B:$CP,Daily!FJ$10,0)/VLOOKUP($EG61,Data!$B:$CP,Daily!FJ$10,0)</f>
        <v>0</v>
      </c>
      <c r="FK63" s="12">
        <f>VLOOKUP($EG63,Data!$B:$CP,Daily!FK$10,0)/VLOOKUP($EG61,Data!$B:$CP,Daily!FK$10,0)</f>
        <v>0</v>
      </c>
      <c r="FL63" s="12">
        <f>VLOOKUP($EG63,Data!$B:$CP,Daily!FL$10,0)/VLOOKUP($EG61,Data!$B:$CP,Daily!FL$10,0)</f>
        <v>0</v>
      </c>
      <c r="FM63" s="12">
        <f>VLOOKUP($EG63,Data!$B:$CP,Daily!FM$10,0)/VLOOKUP($EG61,Data!$B:$CP,Daily!FM$10,0)</f>
        <v>0</v>
      </c>
      <c r="FN63" s="12">
        <f>VLOOKUP($EG63,Data!$B:$CP,Daily!FN$10,0)/VLOOKUP($EG61,Data!$B:$CP,Daily!FN$10,0)</f>
        <v>0</v>
      </c>
      <c r="FO63" s="12">
        <f>VLOOKUP($EG63,Data!$B:$CP,Daily!FO$10,0)/VLOOKUP($EG61,Data!$B:$CP,Daily!FO$10,0)</f>
        <v>0</v>
      </c>
      <c r="FP63" s="12">
        <f>VLOOKUP($EG63,Data!$B:$CP,Daily!FP$10,0)/VLOOKUP($EG61,Data!$B:$CP,Daily!FP$10,0)</f>
        <v>0</v>
      </c>
      <c r="FQ63" s="12">
        <f>VLOOKUP($EG63,Data!$B:$CP,Daily!FQ$10,0)/VLOOKUP($EG61,Data!$B:$CP,Daily!FQ$10,0)</f>
        <v>0</v>
      </c>
      <c r="FR63" s="12">
        <f>VLOOKUP($EG63,Data!$B:$CP,Daily!FR$10,0)/VLOOKUP($EG61,Data!$B:$CP,Daily!FR$10,0)</f>
        <v>0</v>
      </c>
      <c r="FS63" s="12">
        <f>VLOOKUP($EG63,Data!$B:$CP,Daily!FS$10,0)/VLOOKUP($EG61,Data!$B:$CP,Daily!FS$10,0)</f>
        <v>0</v>
      </c>
      <c r="FT63" s="12">
        <f>VLOOKUP($EG63,Data!$B:$CP,Daily!FT$10,0)/VLOOKUP($EG61,Data!$B:$CP,Daily!FT$10,0)</f>
        <v>0</v>
      </c>
      <c r="FU63" s="12">
        <f>VLOOKUP($EG63,Data!$B:$CP,Daily!FU$10,0)/VLOOKUP($EG61,Data!$B:$CP,Daily!FU$10,0)</f>
        <v>0</v>
      </c>
      <c r="FV63" s="12">
        <f>VLOOKUP($EG63,Data!$B:$CP,Daily!FV$10,0)/VLOOKUP($EG61,Data!$B:$CP,Daily!FV$10,0)</f>
        <v>0</v>
      </c>
      <c r="FW63" s="12">
        <f>VLOOKUP($EG63,Data!$B:$CP,Daily!FW$10,0)/VLOOKUP($EG61,Data!$B:$CP,Daily!FW$10,0)</f>
        <v>0</v>
      </c>
      <c r="FX63" s="12">
        <f>VLOOKUP($EG63,Data!$B:$CP,Daily!FX$10,0)/VLOOKUP($EG61,Data!$B:$CP,Daily!FX$10,0)</f>
        <v>0</v>
      </c>
      <c r="FY63" s="12">
        <f>VLOOKUP($EG63,Data!$B:$CP,Daily!FY$10,0)/VLOOKUP($EG61,Data!$B:$CP,Daily!FY$10,0)</f>
        <v>0</v>
      </c>
      <c r="FZ63" s="12">
        <f>VLOOKUP($EG63,Data!$B:$CP,Daily!FZ$10,0)/VLOOKUP($EG61,Data!$B:$CP,Daily!FZ$10,0)</f>
        <v>0</v>
      </c>
      <c r="GA63" s="12">
        <f>VLOOKUP($EG63,Data!$B:$CP,Daily!GA$10,0)/VLOOKUP($EG61,Data!$B:$CP,Daily!GA$10,0)</f>
        <v>0</v>
      </c>
      <c r="GB63" s="12">
        <f>VLOOKUP($EG63,Data!$B:$CP,Daily!GB$10,0)/VLOOKUP($EG61,Data!$B:$CP,Daily!GB$10,0)</f>
        <v>0</v>
      </c>
      <c r="GC63" s="12">
        <f>VLOOKUP($EG63,Data!$B:$CP,Daily!GC$10,0)/VLOOKUP($EG61,Data!$B:$CP,Daily!GC$10,0)</f>
        <v>2.3980815347721821E-3</v>
      </c>
      <c r="GD63" s="12">
        <f>VLOOKUP($EG63,Data!$B:$CP,Daily!GD$10,0)/VLOOKUP($EG61,Data!$B:$CP,Daily!GD$10,0)</f>
        <v>0</v>
      </c>
      <c r="GE63" s="12">
        <f>VLOOKUP($EG63,Data!$B:$CP,Daily!GE$10,0)/VLOOKUP($EG61,Data!$B:$CP,Daily!GE$10,0)</f>
        <v>0</v>
      </c>
      <c r="GF63" s="12">
        <f>VLOOKUP($EG63,Data!$B:$CP,Daily!GF$10,0)/VLOOKUP($EG61,Data!$B:$CP,Daily!GF$10,0)</f>
        <v>0</v>
      </c>
      <c r="GG63" s="12">
        <f>VLOOKUP($EG63,Data!$B:$CP,Daily!GG$10,0)/VLOOKUP($EG61,Data!$B:$CP,Daily!GG$10,0)</f>
        <v>0</v>
      </c>
      <c r="GH63" s="12">
        <f>VLOOKUP($EG63,Data!$B:$CP,Daily!GH$10,0)/VLOOKUP($EG61,Data!$B:$CP,Daily!GH$10,0)</f>
        <v>0</v>
      </c>
      <c r="GI63" s="12">
        <f>VLOOKUP($EG63,Data!$B:$CP,Daily!GI$10,0)/VLOOKUP($EG61,Data!$B:$CP,Daily!GI$10,0)</f>
        <v>0</v>
      </c>
      <c r="GJ63" s="12">
        <f>VLOOKUP($EG63,Data!$B:$CP,Daily!GJ$10,0)/VLOOKUP($EG61,Data!$B:$CP,Daily!GJ$10,0)</f>
        <v>0</v>
      </c>
      <c r="GK63" s="12">
        <f>VLOOKUP($EG63,Data!$B:$CP,Daily!GK$10,0)/VLOOKUP($EG61,Data!$B:$CP,Daily!GK$10,0)</f>
        <v>0</v>
      </c>
      <c r="GL63" s="12">
        <f>VLOOKUP($EG63,Data!$B:$CP,Daily!GL$10,0)/VLOOKUP($EG61,Data!$B:$CP,Daily!GL$10,0)</f>
        <v>0</v>
      </c>
      <c r="GM63" s="12">
        <f>VLOOKUP($EG63,Data!$B:$CP,Daily!GM$10,0)/VLOOKUP($EG61,Data!$B:$CP,Daily!GM$10,0)</f>
        <v>0</v>
      </c>
      <c r="GN63" s="12">
        <f>VLOOKUP($EG63,Data!$B:$CP,Daily!GN$10,0)/VLOOKUP($EG61,Data!$B:$CP,Daily!GN$10,0)</f>
        <v>0</v>
      </c>
      <c r="GO63" s="12">
        <f>VLOOKUP($EG63,Data!$B:$CP,Daily!GO$10,0)/VLOOKUP($EG61,Data!$B:$CP,Daily!GO$10,0)</f>
        <v>0</v>
      </c>
      <c r="GP63" s="12">
        <f>VLOOKUP($EG63,Data!$B:$CP,Daily!GP$10,0)/VLOOKUP($EG61,Data!$B:$CP,Daily!GP$10,0)</f>
        <v>0</v>
      </c>
      <c r="GQ63" s="12">
        <f>VLOOKUP($EG63,Data!$B:$CP,Daily!GQ$10,0)/VLOOKUP($EG61,Data!$B:$CP,Daily!GQ$10,0)</f>
        <v>0</v>
      </c>
      <c r="GR63" s="12">
        <f>VLOOKUP($EG63,Data!$B:$CP,Daily!GR$10,0)/VLOOKUP($EG61,Data!$B:$CP,Daily!GR$10,0)</f>
        <v>0</v>
      </c>
      <c r="GS63" s="12">
        <f>VLOOKUP($EG63,Data!$B:$CP,Daily!GS$10,0)/VLOOKUP($EG61,Data!$B:$CP,Daily!GS$10,0)</f>
        <v>0</v>
      </c>
      <c r="GT63" s="12">
        <f>VLOOKUP($EG63,Data!$B:$CP,Daily!GT$10,0)/VLOOKUP($EG61,Data!$B:$CP,Daily!GT$10,0)</f>
        <v>0</v>
      </c>
      <c r="GU63" s="12">
        <f>VLOOKUP($EG63,Data!$B:$CP,Daily!GU$10,0)/VLOOKUP($EG61,Data!$B:$CP,Daily!GU$10,0)</f>
        <v>0</v>
      </c>
      <c r="GV63" s="12">
        <f>VLOOKUP($EG63,Data!$B:$CP,Daily!GV$10,0)/VLOOKUP($EG61,Data!$B:$CP,Daily!GV$10,0)</f>
        <v>0</v>
      </c>
      <c r="GW63" s="12">
        <f>VLOOKUP($EG63,Data!$B:$CP,Daily!GW$10,0)/VLOOKUP($EG61,Data!$B:$CP,Daily!GW$10,0)</f>
        <v>0</v>
      </c>
      <c r="GX63" s="12">
        <f>VLOOKUP($EG63,Data!$B:$CP,Daily!GX$10,0)/VLOOKUP($EG61,Data!$B:$CP,Daily!GX$10,0)</f>
        <v>0</v>
      </c>
      <c r="GY63" s="12">
        <f>VLOOKUP($EG63,Data!$B:$CP,Daily!GY$10,0)/VLOOKUP($EG61,Data!$B:$CP,Daily!GY$10,0)</f>
        <v>0</v>
      </c>
      <c r="GZ63" s="12">
        <f>VLOOKUP($EG63,Data!$B:$CP,Daily!GZ$10,0)/VLOOKUP($EG61,Data!$B:$CP,Daily!GZ$10,0)</f>
        <v>0</v>
      </c>
      <c r="HA63" s="12">
        <f>VLOOKUP($EG63,Data!$B:$CP,Daily!HA$10,0)/VLOOKUP($EG61,Data!$B:$CP,Daily!HA$10,0)</f>
        <v>0</v>
      </c>
      <c r="HB63" s="12">
        <f>VLOOKUP($EG63,Data!$B:$CP,Daily!HB$10,0)/VLOOKUP($EG61,Data!$B:$CP,Daily!HB$10,0)</f>
        <v>0.352112676056338</v>
      </c>
      <c r="HC63" s="12">
        <f>VLOOKUP($EG63,Data!$B:$CP,Daily!HC$10,0)/VLOOKUP($EG61,Data!$B:$CP,Daily!HC$10,0)</f>
        <v>0.37062937062937062</v>
      </c>
      <c r="HD63" s="12">
        <f>VLOOKUP($EG63,Data!$B:$CP,Daily!HD$10,0)/VLOOKUP($EG61,Data!$B:$CP,Daily!HD$10,0)</f>
        <v>0.42159383033419023</v>
      </c>
      <c r="HE63" s="12">
        <f>VLOOKUP($EG63,Data!$B:$CP,Daily!HE$10,0)/VLOOKUP($EG61,Data!$B:$CP,Daily!HE$10,0)</f>
        <v>0.4083885209713024</v>
      </c>
      <c r="HF63" s="12">
        <f>VLOOKUP($EG63,Data!$B:$CP,Daily!HF$10,0)/VLOOKUP($EG61,Data!$B:$CP,Daily!HF$10,0)</f>
        <v>0.38661710037174724</v>
      </c>
      <c r="HG63" s="12">
        <f>VLOOKUP($EG63,Data!$B:$CP,Daily!HG$10,0)/VLOOKUP($EG61,Data!$B:$CP,Daily!HG$10,0)</f>
        <v>0.35671342685370744</v>
      </c>
      <c r="HH63" s="12">
        <f>VLOOKUP($EG63,Data!$B:$CP,Daily!HH$10,0)/VLOOKUP($EG61,Data!$B:$CP,Daily!HH$10,0)</f>
        <v>0.40451745379876797</v>
      </c>
      <c r="HI63" s="12">
        <f>VLOOKUP($EG63,Data!$B:$CP,Daily!HI$10,0)/VLOOKUP($EG61,Data!$B:$CP,Daily!HI$10,0)</f>
        <v>3.7593984962406013E-3</v>
      </c>
      <c r="HJ63" s="12">
        <f>VLOOKUP($EG63,Data!$B:$CP,Daily!HJ$10,0)/VLOOKUP($EG61,Data!$B:$CP,Daily!HJ$10,0)</f>
        <v>0</v>
      </c>
      <c r="HK63" s="12">
        <f>VLOOKUP($EG63,Data!$B:$CP,Daily!HK$10,0)/VLOOKUP($EG61,Data!$B:$CP,Daily!HK$10,0)</f>
        <v>0</v>
      </c>
      <c r="HL63" s="12">
        <f>VLOOKUP($EG63,Data!$B:$CP,Daily!HL$10,0)/VLOOKUP($EG61,Data!$B:$CP,Daily!HL$10,0)</f>
        <v>0</v>
      </c>
      <c r="HM63" s="12">
        <f>VLOOKUP($EG63,Data!$B:$CP,Daily!HM$10,0)/VLOOKUP($EG61,Data!$B:$CP,Daily!HM$10,0)</f>
        <v>0</v>
      </c>
      <c r="HN63" s="12">
        <f>VLOOKUP($EG63,Data!$B:$CP,Daily!HN$10,0)/VLOOKUP($EG61,Data!$B:$CP,Daily!HN$10,0)</f>
        <v>0</v>
      </c>
      <c r="HO63" s="12">
        <f>VLOOKUP($EG63,Data!$B:$CP,Daily!HO$10,0)/VLOOKUP($EG61,Data!$B:$CP,Daily!HO$10,0)</f>
        <v>0</v>
      </c>
      <c r="HP63" s="12">
        <f>VLOOKUP($EG63,Data!$B:$CP,Daily!HP$10,0)/VLOOKUP($EG61,Data!$B:$CP,Daily!HP$10,0)</f>
        <v>0</v>
      </c>
      <c r="HQ63" s="12">
        <f>VLOOKUP($EG63,Data!$B:$CP,Daily!HQ$10,0)/VLOOKUP($EG61,Data!$B:$CP,Daily!HQ$10,0)</f>
        <v>0</v>
      </c>
      <c r="HR63" s="12">
        <f>VLOOKUP($EG63,Data!$B:$CP,Daily!HR$10,0)/VLOOKUP($EG61,Data!$B:$CP,Daily!HR$10,0)</f>
        <v>0</v>
      </c>
      <c r="HS63" s="12">
        <f>VLOOKUP($EG63,Data!$B:$CP,Daily!HS$10,0)/VLOOKUP($EG61,Data!$B:$CP,Daily!HS$10,0)</f>
        <v>0</v>
      </c>
      <c r="HT63" s="12">
        <f>VLOOKUP($EG63,Data!$B:$CP,Daily!HT$10,0)/VLOOKUP($EG61,Data!$B:$CP,Daily!HT$10,0)</f>
        <v>0</v>
      </c>
      <c r="HU63" s="13"/>
      <c r="HV63" s="40">
        <f t="shared" si="456"/>
        <v>0</v>
      </c>
      <c r="HW63" s="40">
        <f t="shared" si="457"/>
        <v>0</v>
      </c>
      <c r="HX63" s="40">
        <f t="shared" si="494"/>
        <v>0</v>
      </c>
      <c r="HY63" s="40">
        <f t="shared" si="495"/>
        <v>0</v>
      </c>
      <c r="HZ63" s="40">
        <f t="shared" si="496"/>
        <v>0</v>
      </c>
      <c r="IA63" s="43"/>
      <c r="IB63" s="12">
        <f t="shared" si="497"/>
        <v>0.12410594077795976</v>
      </c>
      <c r="IC63" s="12">
        <f t="shared" si="498"/>
        <v>0</v>
      </c>
      <c r="ID63" s="12">
        <f t="shared" si="499"/>
        <v>8.5952874782014507E-2</v>
      </c>
      <c r="IE63" s="1"/>
      <c r="IF63" s="7" t="s">
        <v>472</v>
      </c>
      <c r="IG63" s="7" t="s">
        <v>51</v>
      </c>
      <c r="IH63" s="12">
        <f>VLOOKUP($IF63,Data!$B:$CP,Daily!IH$10,0)/VLOOKUP($IF61,Data!$B:$CP,Daily!IH$10,0)</f>
        <v>1.2121212121212121E-2</v>
      </c>
      <c r="II63" s="12">
        <f>VLOOKUP($IF63,Data!$B:$CP,Daily!II$10,0)/VLOOKUP($IF61,Data!$B:$CP,Daily!II$10,0)</f>
        <v>9.1324200913242004E-3</v>
      </c>
      <c r="IJ63" s="12">
        <f>VLOOKUP($IF63,Data!$B:$CP,Daily!IJ$10,0)/VLOOKUP($IF61,Data!$B:$CP,Daily!IJ$10,0)</f>
        <v>1.3698630136986301E-2</v>
      </c>
      <c r="IK63" s="12">
        <f>VLOOKUP($IF63,Data!$B:$CP,Daily!IK$10,0)/VLOOKUP($IF61,Data!$B:$CP,Daily!IK$10,0)</f>
        <v>1.4388489208633094E-2</v>
      </c>
      <c r="IL63" s="12">
        <f>VLOOKUP($IF63,Data!$B:$CP,Daily!IL$10,0)/VLOOKUP($IF61,Data!$B:$CP,Daily!IL$10,0)</f>
        <v>0</v>
      </c>
      <c r="IM63" s="12">
        <f>VLOOKUP($IF63,Data!$B:$CP,Daily!IM$10,0)/VLOOKUP($IF61,Data!$B:$CP,Daily!IM$10,0)</f>
        <v>0</v>
      </c>
      <c r="IN63" s="12">
        <f>VLOOKUP($IF63,Data!$B:$CP,Daily!IN$10,0)/VLOOKUP($IF61,Data!$B:$CP,Daily!IN$10,0)</f>
        <v>1.4150943396226415E-2</v>
      </c>
      <c r="IO63" s="12">
        <f>VLOOKUP($IF63,Data!$B:$CP,Daily!IO$10,0)/VLOOKUP($IF61,Data!$B:$CP,Daily!IO$10,0)</f>
        <v>6.1728395061728392E-3</v>
      </c>
      <c r="IP63" s="12">
        <f>VLOOKUP($IF63,Data!$B:$CP,Daily!IP$10,0)/VLOOKUP($IF61,Data!$B:$CP,Daily!IP$10,0)</f>
        <v>1.6129032258064516E-2</v>
      </c>
      <c r="IQ63" s="12">
        <f>VLOOKUP($IF63,Data!$B:$CP,Daily!IQ$10,0)/VLOOKUP($IF61,Data!$B:$CP,Daily!IQ$10,0)</f>
        <v>5.7803468208092483E-3</v>
      </c>
      <c r="IR63" s="12">
        <f>VLOOKUP($IF63,Data!$B:$CP,Daily!IR$10,0)/VLOOKUP($IF61,Data!$B:$CP,Daily!IR$10,0)</f>
        <v>0</v>
      </c>
      <c r="IS63" s="12">
        <f>VLOOKUP($IF63,Data!$B:$CP,Daily!IS$10,0)/VLOOKUP($IF61,Data!$B:$CP,Daily!IS$10,0)</f>
        <v>8.3333333333333332E-3</v>
      </c>
      <c r="IT63" s="12">
        <f>VLOOKUP($IF63,Data!$B:$CP,Daily!IT$10,0)/VLOOKUP($IF61,Data!$B:$CP,Daily!IT$10,0)</f>
        <v>1.7964071856287425E-2</v>
      </c>
      <c r="IU63" s="12">
        <f>VLOOKUP($IF63,Data!$B:$CP,Daily!IU$10,0)/VLOOKUP($IF61,Data!$B:$CP,Daily!IU$10,0)</f>
        <v>2.8735632183908046E-2</v>
      </c>
      <c r="IV63" s="12">
        <f>VLOOKUP($IF63,Data!$B:$CP,Daily!IV$10,0)/VLOOKUP($IF61,Data!$B:$CP,Daily!IV$10,0)</f>
        <v>5.0724637681159424E-2</v>
      </c>
      <c r="IW63" s="12">
        <f>VLOOKUP($IF63,Data!$B:$CP,Daily!IW$10,0)/VLOOKUP($IF61,Data!$B:$CP,Daily!IW$10,0)</f>
        <v>9.6000000000000002E-2</v>
      </c>
      <c r="IX63" s="12">
        <f>VLOOKUP($IF63,Data!$B:$CP,Daily!IX$10,0)/VLOOKUP($IF61,Data!$B:$CP,Daily!IX$10,0)</f>
        <v>8.4507042253521125E-2</v>
      </c>
      <c r="IY63" s="12">
        <f>VLOOKUP($IF63,Data!$B:$CP,Daily!IY$10,0)/VLOOKUP($IF61,Data!$B:$CP,Daily!IY$10,0)</f>
        <v>4.5871559633027525E-2</v>
      </c>
      <c r="IZ63" s="12">
        <f>VLOOKUP($IF63,Data!$B:$CP,Daily!IZ$10,0)/VLOOKUP($IF61,Data!$B:$CP,Daily!IZ$10,0)</f>
        <v>4.6728971962616821E-2</v>
      </c>
      <c r="JA63" s="12">
        <f>VLOOKUP($IF63,Data!$B:$CP,Daily!JA$10,0)/VLOOKUP($IF61,Data!$B:$CP,Daily!JA$10,0)</f>
        <v>3.3333333333333333E-2</v>
      </c>
      <c r="JB63" s="12">
        <f>VLOOKUP($IF63,Data!$B:$CP,Daily!JB$10,0)/VLOOKUP($IF61,Data!$B:$CP,Daily!JB$10,0)</f>
        <v>5.4421768707482991E-2</v>
      </c>
      <c r="JC63" s="12">
        <f>VLOOKUP($IF63,Data!$B:$CP,Daily!JC$10,0)/VLOOKUP($IF61,Data!$B:$CP,Daily!JC$10,0)</f>
        <v>3.2786885245901641E-2</v>
      </c>
      <c r="JD63" s="12">
        <f>VLOOKUP($IF63,Data!$B:$CP,Daily!JD$10,0)/VLOOKUP($IF61,Data!$B:$CP,Daily!JD$10,0)</f>
        <v>2.1126760563380281E-2</v>
      </c>
      <c r="JE63" s="12">
        <f>VLOOKUP($IF63,Data!$B:$CP,Daily!JE$10,0)/VLOOKUP($IF61,Data!$B:$CP,Daily!JE$10,0)</f>
        <v>9.9447513812154692E-2</v>
      </c>
      <c r="JF63" s="12">
        <f>VLOOKUP($IF63,Data!$B:$CP,Daily!JF$10,0)/VLOOKUP($IF61,Data!$B:$CP,Daily!JF$10,0)</f>
        <v>0.17475728155339806</v>
      </c>
      <c r="JG63" s="12">
        <f>VLOOKUP($IF63,Data!$B:$CP,Daily!JG$10,0)/VLOOKUP($IF61,Data!$B:$CP,Daily!JG$10,0)</f>
        <v>0.15463917525773196</v>
      </c>
      <c r="JH63" s="12">
        <f>VLOOKUP($IF63,Data!$B:$CP,Daily!JH$10,0)/VLOOKUP($IF61,Data!$B:$CP,Daily!JH$10,0)</f>
        <v>9.5588235294117641E-2</v>
      </c>
      <c r="JI63" s="12">
        <f>VLOOKUP($IF63,Data!$B:$CP,Daily!JI$10,0)/VLOOKUP($IF61,Data!$B:$CP,Daily!JI$10,0)</f>
        <v>5.7803468208092484E-2</v>
      </c>
      <c r="JJ63" s="12">
        <f>VLOOKUP($IF63,Data!$B:$CP,Daily!JJ$10,0)/VLOOKUP($IF61,Data!$B:$CP,Daily!JJ$10,0)</f>
        <v>0</v>
      </c>
      <c r="JK63" s="12">
        <f>VLOOKUP($IF63,Data!$B:$CP,Daily!JK$10,0)/VLOOKUP($IF61,Data!$B:$CP,Daily!JK$10,0)</f>
        <v>1.2987012987012988E-2</v>
      </c>
      <c r="JL63" s="12">
        <f>VLOOKUP($IF63,Data!$B:$CP,Daily!JL$10,0)/VLOOKUP($IF61,Data!$B:$CP,Daily!JL$10,0)</f>
        <v>6.1349693251533744E-3</v>
      </c>
      <c r="JM63" s="12">
        <f>VLOOKUP($IF63,Data!$B:$CP,Daily!JM$10,0)/VLOOKUP($IF61,Data!$B:$CP,Daily!JM$10,0)</f>
        <v>0</v>
      </c>
      <c r="JN63" s="12">
        <f>VLOOKUP($IF63,Data!$B:$CP,Daily!JN$10,0)/VLOOKUP($IF61,Data!$B:$CP,Daily!JN$10,0)</f>
        <v>0</v>
      </c>
      <c r="JO63" s="12">
        <f>VLOOKUP($IF63,Data!$B:$CP,Daily!JO$10,0)/VLOOKUP($IF61,Data!$B:$CP,Daily!JO$10,0)</f>
        <v>0</v>
      </c>
      <c r="JP63" s="12">
        <f>VLOOKUP($IF63,Data!$B:$CP,Daily!JP$10,0)/VLOOKUP($IF61,Data!$B:$CP,Daily!JP$10,0)</f>
        <v>0</v>
      </c>
      <c r="JQ63" s="12">
        <f>VLOOKUP($IF63,Data!$B:$CP,Daily!JQ$10,0)/VLOOKUP($IF61,Data!$B:$CP,Daily!JQ$10,0)</f>
        <v>5.681818181818182E-3</v>
      </c>
      <c r="JR63" s="12">
        <f>VLOOKUP($IF63,Data!$B:$CP,Daily!JR$10,0)/VLOOKUP($IF61,Data!$B:$CP,Daily!JR$10,0)</f>
        <v>1.1834319526627219E-2</v>
      </c>
      <c r="JS63" s="12">
        <f>VLOOKUP($IF63,Data!$B:$CP,Daily!JS$10,0)/VLOOKUP($IF61,Data!$B:$CP,Daily!JS$10,0)</f>
        <v>5.1282051282051282E-3</v>
      </c>
      <c r="JT63" s="12">
        <f>VLOOKUP($IF63,Data!$B:$CP,Daily!JT$10,0)/VLOOKUP($IF61,Data!$B:$CP,Daily!JT$10,0)</f>
        <v>0</v>
      </c>
      <c r="JU63" s="12">
        <f>VLOOKUP($IF63,Data!$B:$CP,Daily!JU$10,0)/VLOOKUP($IF61,Data!$B:$CP,Daily!JU$10,0)</f>
        <v>1.680672268907563E-2</v>
      </c>
      <c r="JV63" s="12">
        <f>VLOOKUP($IF63,Data!$B:$CP,Daily!JV$10,0)/VLOOKUP($IF61,Data!$B:$CP,Daily!JV$10,0)</f>
        <v>1.2500000000000001E-2</v>
      </c>
      <c r="JW63" s="12">
        <f>VLOOKUP($IF63,Data!$B:$CP,Daily!JW$10,0)/VLOOKUP($IF61,Data!$B:$CP,Daily!JW$10,0)</f>
        <v>1.2500000000000001E-2</v>
      </c>
      <c r="JX63" s="12">
        <f>VLOOKUP($IF63,Data!$B:$CP,Daily!JX$10,0)/VLOOKUP($IF61,Data!$B:$CP,Daily!JX$10,0)</f>
        <v>0</v>
      </c>
      <c r="JY63" s="12">
        <f>VLOOKUP($IF63,Data!$B:$CP,Daily!JY$10,0)/VLOOKUP($IF61,Data!$B:$CP,Daily!JY$10,0)</f>
        <v>0</v>
      </c>
      <c r="JZ63" s="12">
        <f>VLOOKUP($IF63,Data!$B:$CP,Daily!JZ$10,0)/VLOOKUP($IF61,Data!$B:$CP,Daily!JZ$10,0)</f>
        <v>6.4935064935064939E-3</v>
      </c>
      <c r="KA63" s="12">
        <f>VLOOKUP($IF63,Data!$B:$CP,Daily!KA$10,0)/VLOOKUP($IF61,Data!$B:$CP,Daily!KA$10,0)</f>
        <v>1.3157894736842105E-2</v>
      </c>
      <c r="KB63" s="12">
        <f>VLOOKUP($IF63,Data!$B:$CP,Daily!KB$10,0)/VLOOKUP($IF61,Data!$B:$CP,Daily!KB$10,0)</f>
        <v>9.5238095238095247E-3</v>
      </c>
      <c r="KC63" s="12">
        <f>VLOOKUP($IF63,Data!$B:$CP,Daily!KC$10,0)/VLOOKUP($IF61,Data!$B:$CP,Daily!KC$10,0)</f>
        <v>5.9880239520958087E-3</v>
      </c>
      <c r="KD63" s="12">
        <f>VLOOKUP($IF63,Data!$B:$CP,Daily!KD$10,0)/VLOOKUP($IF61,Data!$B:$CP,Daily!KD$10,0)</f>
        <v>1.5625E-2</v>
      </c>
      <c r="KE63" s="12">
        <f>VLOOKUP($IF63,Data!$B:$CP,Daily!KE$10,0)/VLOOKUP($IF61,Data!$B:$CP,Daily!KE$10,0)</f>
        <v>2.4793388429752067E-2</v>
      </c>
      <c r="KF63" s="12">
        <f>VLOOKUP($IF63,Data!$B:$CP,Daily!KF$10,0)/VLOOKUP($IF61,Data!$B:$CP,Daily!KF$10,0)</f>
        <v>5.9880239520958087E-3</v>
      </c>
      <c r="KG63" s="12">
        <f>VLOOKUP($IF63,Data!$B:$CP,Daily!KG$10,0)/VLOOKUP($IF61,Data!$B:$CP,Daily!KG$10,0)</f>
        <v>5.681818181818182E-3</v>
      </c>
      <c r="KH63" s="12">
        <f>VLOOKUP($IF63,Data!$B:$CP,Daily!KH$10,0)/VLOOKUP($IF61,Data!$B:$CP,Daily!KH$10,0)</f>
        <v>8.130081300813009E-3</v>
      </c>
      <c r="KI63" s="12">
        <f>VLOOKUP($IF63,Data!$B:$CP,Daily!KI$10,0)/VLOOKUP($IF61,Data!$B:$CP,Daily!KI$10,0)</f>
        <v>0</v>
      </c>
      <c r="KJ63" s="12">
        <f>VLOOKUP($IF63,Data!$B:$CP,Daily!KJ$10,0)/VLOOKUP($IF61,Data!$B:$CP,Daily!KJ$10,0)</f>
        <v>0</v>
      </c>
      <c r="KK63" s="12">
        <f>VLOOKUP($IF63,Data!$B:$CP,Daily!KK$10,0)/VLOOKUP($IF61,Data!$B:$CP,Daily!KK$10,0)</f>
        <v>7.7519379844961239E-3</v>
      </c>
      <c r="KL63" s="12">
        <f>VLOOKUP($IF63,Data!$B:$CP,Daily!KL$10,0)/VLOOKUP($IF61,Data!$B:$CP,Daily!KL$10,0)</f>
        <v>0</v>
      </c>
      <c r="KM63" s="12">
        <f>VLOOKUP($IF63,Data!$B:$CP,Daily!KM$10,0)/VLOOKUP($IF61,Data!$B:$CP,Daily!KM$10,0)</f>
        <v>1.1764705882352941E-2</v>
      </c>
      <c r="KN63" s="12">
        <f>VLOOKUP($IF63,Data!$B:$CP,Daily!KN$10,0)/VLOOKUP($IF61,Data!$B:$CP,Daily!KN$10,0)</f>
        <v>0</v>
      </c>
      <c r="KO63" s="12">
        <f>VLOOKUP($IF63,Data!$B:$CP,Daily!KO$10,0)/VLOOKUP($IF61,Data!$B:$CP,Daily!KO$10,0)</f>
        <v>8.771929824561403E-3</v>
      </c>
      <c r="KP63" s="12">
        <f>VLOOKUP($IF63,Data!$B:$CP,Daily!KP$10,0)/VLOOKUP($IF61,Data!$B:$CP,Daily!KP$10,0)</f>
        <v>1.7543859649122806E-2</v>
      </c>
      <c r="KQ63" s="12">
        <f>VLOOKUP($IF63,Data!$B:$CP,Daily!KQ$10,0)/VLOOKUP($IF61,Data!$B:$CP,Daily!KQ$10,0)</f>
        <v>1.4814814814814815E-2</v>
      </c>
      <c r="KR63" s="12">
        <f>VLOOKUP($IF63,Data!$B:$CP,Daily!KR$10,0)/VLOOKUP($IF61,Data!$B:$CP,Daily!KR$10,0)</f>
        <v>1.282051282051282E-2</v>
      </c>
      <c r="KS63" s="12">
        <f>VLOOKUP($IF63,Data!$B:$CP,Daily!KS$10,0)/VLOOKUP($IF61,Data!$B:$CP,Daily!KS$10,0)</f>
        <v>0</v>
      </c>
      <c r="KT63" s="12">
        <f>VLOOKUP($IF63,Data!$B:$CP,Daily!KT$10,0)/VLOOKUP($IF61,Data!$B:$CP,Daily!KT$10,0)</f>
        <v>5.1282051282051282E-3</v>
      </c>
      <c r="KU63" s="12">
        <f>VLOOKUP($IF63,Data!$B:$CP,Daily!KU$10,0)/VLOOKUP($IF61,Data!$B:$CP,Daily!KU$10,0)</f>
        <v>0</v>
      </c>
      <c r="KV63" s="12">
        <f>VLOOKUP($IF63,Data!$B:$CP,Daily!KV$10,0)/VLOOKUP($IF61,Data!$B:$CP,Daily!KV$10,0)</f>
        <v>7.575757575757576E-3</v>
      </c>
      <c r="KW63" s="12">
        <f>VLOOKUP($IF63,Data!$B:$CP,Daily!KW$10,0)/VLOOKUP($IF61,Data!$B:$CP,Daily!KW$10,0)</f>
        <v>0</v>
      </c>
      <c r="KX63" s="12">
        <f>VLOOKUP($IF63,Data!$B:$CP,Daily!KX$10,0)/VLOOKUP($IF61,Data!$B:$CP,Daily!KX$10,0)</f>
        <v>0</v>
      </c>
      <c r="KY63" s="12">
        <f>VLOOKUP($IF63,Data!$B:$CP,Daily!KY$10,0)/VLOOKUP($IF61,Data!$B:$CP,Daily!KY$10,0)</f>
        <v>1.0869565217391304E-2</v>
      </c>
      <c r="KZ63" s="12">
        <f>VLOOKUP($IF63,Data!$B:$CP,Daily!KZ$10,0)/VLOOKUP($IF61,Data!$B:$CP,Daily!KZ$10,0)</f>
        <v>6.1728395061728392E-3</v>
      </c>
      <c r="LA63" s="12">
        <f>VLOOKUP($IF63,Data!$B:$CP,Daily!LA$10,0)/VLOOKUP($IF61,Data!$B:$CP,Daily!LA$10,0)</f>
        <v>0.43537414965986393</v>
      </c>
      <c r="LB63" s="12">
        <f>VLOOKUP($IF63,Data!$B:$CP,Daily!LB$10,0)/VLOOKUP($IF61,Data!$B:$CP,Daily!LB$10,0)</f>
        <v>0.38388625592417064</v>
      </c>
      <c r="LC63" s="12">
        <f>VLOOKUP($IF63,Data!$B:$CP,Daily!LC$10,0)/VLOOKUP($IF61,Data!$B:$CP,Daily!LC$10,0)</f>
        <v>0.42982456140350878</v>
      </c>
      <c r="LD63" s="12">
        <f>VLOOKUP($IF63,Data!$B:$CP,Daily!LD$10,0)/VLOOKUP($IF61,Data!$B:$CP,Daily!LD$10,0)</f>
        <v>0.43046357615894038</v>
      </c>
      <c r="LE63" s="12">
        <f>VLOOKUP($IF63,Data!$B:$CP,Daily!LE$10,0)/VLOOKUP($IF61,Data!$B:$CP,Daily!LE$10,0)</f>
        <v>0.38947368421052631</v>
      </c>
      <c r="LF63" s="12">
        <f>VLOOKUP($IF63,Data!$B:$CP,Daily!LF$10,0)/VLOOKUP($IF61,Data!$B:$CP,Daily!LF$10,0)</f>
        <v>0.38461538461538464</v>
      </c>
      <c r="LG63" s="12">
        <f>VLOOKUP($IF63,Data!$B:$CP,Daily!LG$10,0)/VLOOKUP($IF61,Data!$B:$CP,Daily!LG$10,0)</f>
        <v>0.33333333333333331</v>
      </c>
      <c r="LH63" s="12">
        <f>VLOOKUP($IF63,Data!$B:$CP,Daily!LH$10,0)/VLOOKUP($IF61,Data!$B:$CP,Daily!LH$10,0)</f>
        <v>4.0322580645161289E-3</v>
      </c>
      <c r="LI63" s="12">
        <f>VLOOKUP($IF63,Data!$B:$CP,Daily!LI$10,0)/VLOOKUP($IF61,Data!$B:$CP,Daily!LI$10,0)</f>
        <v>1.8181818181818181E-2</v>
      </c>
      <c r="LJ63" s="12">
        <f>VLOOKUP($IF63,Data!$B:$CP,Daily!LJ$10,0)/VLOOKUP($IF61,Data!$B:$CP,Daily!LJ$10,0)</f>
        <v>8.9385474860335198E-2</v>
      </c>
      <c r="LK63" s="12">
        <f>VLOOKUP($IF63,Data!$B:$CP,Daily!LK$10,0)/VLOOKUP($IF61,Data!$B:$CP,Daily!LK$10,0)</f>
        <v>4.6413502109704644E-2</v>
      </c>
      <c r="LL63" s="12">
        <f>VLOOKUP($IF63,Data!$B:$CP,Daily!LL$10,0)/VLOOKUP($IF61,Data!$B:$CP,Daily!LL$10,0)</f>
        <v>6.9536423841059597E-2</v>
      </c>
      <c r="LM63" s="12">
        <f>VLOOKUP($IF63,Data!$B:$CP,Daily!LM$10,0)/VLOOKUP($IF61,Data!$B:$CP,Daily!LM$10,0)</f>
        <v>5.9405940594059403E-2</v>
      </c>
      <c r="LN63" s="12">
        <f>VLOOKUP($IF63,Data!$B:$CP,Daily!LN$10,0)/VLOOKUP($IF61,Data!$B:$CP,Daily!LN$10,0)</f>
        <v>4.8507462686567165E-2</v>
      </c>
      <c r="LO63" s="12">
        <f>VLOOKUP($IF63,Data!$B:$CP,Daily!LO$10,0)/VLOOKUP($IF61,Data!$B:$CP,Daily!LO$10,0)</f>
        <v>7.1625344352617082E-2</v>
      </c>
      <c r="LP63" s="12">
        <f>VLOOKUP($IF63,Data!$B:$CP,Daily!LP$10,0)/VLOOKUP($IF61,Data!$B:$CP,Daily!LP$10,0)</f>
        <v>6.0924369747899158E-2</v>
      </c>
      <c r="LQ63" s="12">
        <f>VLOOKUP($IF63,Data!$B:$CP,Daily!LQ$10,0)/VLOOKUP($IF61,Data!$B:$CP,Daily!LQ$10,0)</f>
        <v>1.276595744680851E-2</v>
      </c>
      <c r="LR63" s="12">
        <f>VLOOKUP($IF63,Data!$B:$CP,Daily!LR$10,0)/VLOOKUP($IF61,Data!$B:$CP,Daily!LR$10,0)</f>
        <v>4.9261083743842365E-3</v>
      </c>
      <c r="LS63" s="12">
        <f>VLOOKUP($IF63,Data!$B:$CP,Daily!LS$10,0)/VLOOKUP($IF61,Data!$B:$CP,Daily!LS$10,0)</f>
        <v>7.4349442379182153E-3</v>
      </c>
      <c r="LU63" s="40">
        <f t="shared" si="460"/>
        <v>5.1282051282051282E-3</v>
      </c>
      <c r="LV63" s="40">
        <f t="shared" si="461"/>
        <v>4.6728971962616821E-2</v>
      </c>
      <c r="LW63" s="40">
        <f t="shared" si="500"/>
        <v>4.160076683441169E-2</v>
      </c>
      <c r="LX63" s="40">
        <f t="shared" si="501"/>
        <v>7.7929547088425588E-2</v>
      </c>
      <c r="LY63" s="40">
        <f t="shared" si="502"/>
        <v>-2.607236999760364E-2</v>
      </c>
      <c r="LZ63" s="43"/>
      <c r="MA63" s="12">
        <f t="shared" si="503"/>
        <v>0.12526007185329355</v>
      </c>
      <c r="MB63" s="12">
        <f t="shared" si="504"/>
        <v>5.0403047206561566E-2</v>
      </c>
      <c r="MC63" s="12">
        <f t="shared" si="505"/>
        <v>0.10652703563431642</v>
      </c>
      <c r="MD63" s="1"/>
    </row>
    <row r="64" spans="4:342" x14ac:dyDescent="0.35">
      <c r="D64" s="115" t="s">
        <v>455</v>
      </c>
      <c r="E64" s="53" t="str">
        <f>VLOOKUP($D64,'Metric Nature'!$C:$D,2,0)&amp;IF(($F64&lt;(EA64)),"Below",IF(($F64&gt;(DZ64)),"Above","Within"))</f>
        <v>NegativeBelow</v>
      </c>
      <c r="F64" s="48">
        <f t="shared" si="473"/>
        <v>0.23711340206185566</v>
      </c>
      <c r="G64" s="77">
        <f t="shared" si="438"/>
        <v>0.29246185046579959</v>
      </c>
      <c r="H64" s="48">
        <f t="shared" si="474"/>
        <v>-0.18925014772282706</v>
      </c>
      <c r="I64" s="74">
        <f t="shared" si="463"/>
        <v>0.25664770634444961</v>
      </c>
      <c r="J64" s="48">
        <f t="shared" si="475"/>
        <v>-7.6113301618120646E-2</v>
      </c>
      <c r="K64" s="48">
        <f t="shared" si="476"/>
        <v>0.1015191296834292</v>
      </c>
      <c r="L64" s="50"/>
      <c r="M64" s="53" t="str">
        <f>VLOOKUP($D64,'Metric Nature'!$C:$D,2,0)&amp;IF(($N64&lt;(HZ64)),"Below",IF(($N64&gt;(HY64)),"Above","Within"))</f>
        <v>NegativeBelow</v>
      </c>
      <c r="N64" s="48">
        <f t="shared" si="477"/>
        <v>0.27318295739348369</v>
      </c>
      <c r="O64" s="49">
        <f t="shared" si="478"/>
        <v>0.32854866209491462</v>
      </c>
      <c r="P64" s="55">
        <f t="shared" si="479"/>
        <v>-0.16851599500787587</v>
      </c>
      <c r="Q64" s="49">
        <f t="shared" si="480"/>
        <v>0.27989879208454738</v>
      </c>
      <c r="R64" s="48">
        <f t="shared" si="481"/>
        <v>-2.3993796618583012E-2</v>
      </c>
      <c r="S64" s="48">
        <f t="shared" si="482"/>
        <v>0.10504623331285447</v>
      </c>
      <c r="T64" s="50"/>
      <c r="U64" s="53" t="str">
        <f>VLOOKUP($D64,'Metric Nature'!$C:$D,2,0)&amp;IF(($V64&lt;(LY64)),"Below",IF(($V64&gt;(LX64)),"Above","Within"))</f>
        <v>NegativeBelow</v>
      </c>
      <c r="V64" s="48">
        <f t="shared" si="483"/>
        <v>0.13011152416356878</v>
      </c>
      <c r="W64" s="49">
        <f t="shared" si="466"/>
        <v>0.18910112995729422</v>
      </c>
      <c r="X64" s="48">
        <f t="shared" si="484"/>
        <v>-0.31194739982276892</v>
      </c>
      <c r="Y64" s="48">
        <f t="shared" si="485"/>
        <v>0.18433593939479442</v>
      </c>
      <c r="Z64" s="48">
        <f t="shared" si="486"/>
        <v>-0.29416084247734559</v>
      </c>
      <c r="AA64" s="48">
        <f t="shared" si="487"/>
        <v>9.3134570453324197E-2</v>
      </c>
      <c r="AB64" s="50"/>
      <c r="AC64" s="46" t="s">
        <v>473</v>
      </c>
      <c r="AI64" s="7" t="s">
        <v>455</v>
      </c>
      <c r="AJ64" s="12">
        <f>(VLOOKUP($EG64,Data!$B:$CP,Daily!EI$10,0)+VLOOKUP($IF64,Data!$B:$CP,Daily!IH$10,0))/(VLOOKUP($EG61,Data!$B:$CP,Daily!EI$10,0)+VLOOKUP($IF61,Data!$B:$CP,Daily!IH$10,0))</f>
        <v>0.49861111111111112</v>
      </c>
      <c r="AK64" s="12">
        <f>(VLOOKUP($EG64,Data!$B:$CP,Daily!EJ$10,0)+VLOOKUP($IF64,Data!$B:$CP,Daily!II$10,0))/(VLOOKUP($EG61,Data!$B:$CP,Daily!EJ$10,0)+VLOOKUP($IF61,Data!$B:$CP,Daily!II$10,0))</f>
        <v>0.49504950495049505</v>
      </c>
      <c r="AL64" s="12">
        <f>(VLOOKUP($EG64,Data!$B:$CP,Daily!EK$10,0)+VLOOKUP($IF64,Data!$B:$CP,Daily!IJ$10,0))/(VLOOKUP($EG61,Data!$B:$CP,Daily!EK$10,0)+VLOOKUP($IF61,Data!$B:$CP,Daily!IJ$10,0))</f>
        <v>0.35254988913525498</v>
      </c>
      <c r="AM64" s="12">
        <f>(VLOOKUP($EG64,Data!$B:$CP,Daily!EL$10,0)+VLOOKUP($IF64,Data!$B:$CP,Daily!IK$10,0))/(VLOOKUP($EG61,Data!$B:$CP,Daily!EL$10,0)+VLOOKUP($IF61,Data!$B:$CP,Daily!IK$10,0))</f>
        <v>0.43131462333825704</v>
      </c>
      <c r="AN64" s="12">
        <f>(VLOOKUP($EG64,Data!$B:$CP,Daily!EM$10,0)+VLOOKUP($IF64,Data!$B:$CP,Daily!IL$10,0))/(VLOOKUP($EG61,Data!$B:$CP,Daily!EM$10,0)+VLOOKUP($IF61,Data!$B:$CP,Daily!IL$10,0))</f>
        <v>0.35451977401129942</v>
      </c>
      <c r="AO64" s="12">
        <f>(VLOOKUP($EG64,Data!$B:$CP,Daily!EN$10,0)+VLOOKUP($IF64,Data!$B:$CP,Daily!IM$10,0))/(VLOOKUP($EG61,Data!$B:$CP,Daily!EN$10,0)+VLOOKUP($IF61,Data!$B:$CP,Daily!IM$10,0))</f>
        <v>0.42313546423135462</v>
      </c>
      <c r="AP64" s="12">
        <f>(VLOOKUP($EG64,Data!$B:$CP,Daily!EO$10,0)+VLOOKUP($IF64,Data!$B:$CP,Daily!IN$10,0))/(VLOOKUP($EG61,Data!$B:$CP,Daily!EO$10,0)+VLOOKUP($IF61,Data!$B:$CP,Daily!IN$10,0))</f>
        <v>0.34357848518111966</v>
      </c>
      <c r="AQ64" s="12">
        <f>(VLOOKUP($EG64,Data!$B:$CP,Daily!EP$10,0)+VLOOKUP($IF64,Data!$B:$CP,Daily!IO$10,0))/(VLOOKUP($EG61,Data!$B:$CP,Daily!EP$10,0)+VLOOKUP($IF61,Data!$B:$CP,Daily!IO$10,0))</f>
        <v>0.32756489493201485</v>
      </c>
      <c r="AR64" s="12">
        <f>(VLOOKUP($EG64,Data!$B:$CP,Daily!EQ$10,0)+VLOOKUP($IF64,Data!$B:$CP,Daily!IP$10,0))/(VLOOKUP($EG61,Data!$B:$CP,Daily!EQ$10,0)+VLOOKUP($IF61,Data!$B:$CP,Daily!IP$10,0))</f>
        <v>0.29078014184397161</v>
      </c>
      <c r="AS64" s="12">
        <f>(VLOOKUP($EG64,Data!$B:$CP,Daily!ER$10,0)+VLOOKUP($IF64,Data!$B:$CP,Daily!IQ$10,0))/(VLOOKUP($EG61,Data!$B:$CP,Daily!ER$10,0)+VLOOKUP($IF61,Data!$B:$CP,Daily!IQ$10,0))</f>
        <v>0.33598937583001326</v>
      </c>
      <c r="AT64" s="12">
        <f>(VLOOKUP($EG64,Data!$B:$CP,Daily!ES$10,0)+VLOOKUP($IF64,Data!$B:$CP,Daily!IR$10,0))/(VLOOKUP($EG61,Data!$B:$CP,Daily!ES$10,0)+VLOOKUP($IF61,Data!$B:$CP,Daily!IR$10,0))</f>
        <v>0.41284403669724773</v>
      </c>
      <c r="AU64" s="12">
        <f>(VLOOKUP($EG64,Data!$B:$CP,Daily!ET$10,0)+VLOOKUP($IF64,Data!$B:$CP,Daily!IS$10,0))/(VLOOKUP($EG61,Data!$B:$CP,Daily!ET$10,0)+VLOOKUP($IF61,Data!$B:$CP,Daily!IS$10,0))</f>
        <v>0.36652542372881358</v>
      </c>
      <c r="AV64" s="12">
        <f>(VLOOKUP($EG64,Data!$B:$CP,Daily!EU$10,0)+VLOOKUP($IF64,Data!$B:$CP,Daily!IT$10,0))/(VLOOKUP($EG61,Data!$B:$CP,Daily!EU$10,0)+VLOOKUP($IF61,Data!$B:$CP,Daily!IT$10,0))</f>
        <v>0.74322396576319538</v>
      </c>
      <c r="AW64" s="12">
        <f>(VLOOKUP($EG64,Data!$B:$CP,Daily!EV$10,0)+VLOOKUP($IF64,Data!$B:$CP,Daily!IU$10,0))/(VLOOKUP($EG61,Data!$B:$CP,Daily!EV$10,0)+VLOOKUP($IF61,Data!$B:$CP,Daily!IU$10,0))</f>
        <v>0.39907550077041604</v>
      </c>
      <c r="AX64" s="12">
        <f>(VLOOKUP($EG64,Data!$B:$CP,Daily!EW$10,0)+VLOOKUP($IF64,Data!$B:$CP,Daily!IV$10,0))/(VLOOKUP($EG61,Data!$B:$CP,Daily!EW$10,0)+VLOOKUP($IF61,Data!$B:$CP,Daily!IV$10,0))</f>
        <v>0.41651376146788993</v>
      </c>
      <c r="AY64" s="12">
        <f>(VLOOKUP($EG64,Data!$B:$CP,Daily!EX$10,0)+VLOOKUP($IF64,Data!$B:$CP,Daily!IW$10,0))/(VLOOKUP($EG61,Data!$B:$CP,Daily!EX$10,0)+VLOOKUP($IF61,Data!$B:$CP,Daily!IW$10,0))</f>
        <v>0.32013769363166955</v>
      </c>
      <c r="AZ64" s="12">
        <f>(VLOOKUP($EG64,Data!$B:$CP,Daily!EY$10,0)+VLOOKUP($IF64,Data!$B:$CP,Daily!IX$10,0))/(VLOOKUP($EG61,Data!$B:$CP,Daily!EY$10,0)+VLOOKUP($IF61,Data!$B:$CP,Daily!IX$10,0))</f>
        <v>0.34</v>
      </c>
      <c r="BA64" s="12">
        <f>(VLOOKUP($EG64,Data!$B:$CP,Daily!EZ$10,0)+VLOOKUP($IF64,Data!$B:$CP,Daily!IY$10,0))/(VLOOKUP($EG61,Data!$B:$CP,Daily!EZ$10,0)+VLOOKUP($IF61,Data!$B:$CP,Daily!IY$10,0))</f>
        <v>0.34192037470725994</v>
      </c>
      <c r="BB64" s="12">
        <f>(VLOOKUP($EG64,Data!$B:$CP,Daily!FA$10,0)+VLOOKUP($IF64,Data!$B:$CP,Daily!IZ$10,0))/(VLOOKUP($EG61,Data!$B:$CP,Daily!FA$10,0)+VLOOKUP($IF61,Data!$B:$CP,Daily!IZ$10,0))</f>
        <v>0.38133874239350912</v>
      </c>
      <c r="BC64" s="12">
        <f>(VLOOKUP($EG64,Data!$B:$CP,Daily!FB$10,0)+VLOOKUP($IF64,Data!$B:$CP,Daily!JA$10,0))/(VLOOKUP($EG61,Data!$B:$CP,Daily!FB$10,0)+VLOOKUP($IF61,Data!$B:$CP,Daily!JA$10,0))</f>
        <v>0.32030075187969925</v>
      </c>
      <c r="BD64" s="12">
        <f>(VLOOKUP($EG64,Data!$B:$CP,Daily!FC$10,0)+VLOOKUP($IF64,Data!$B:$CP,Daily!JB$10,0))/(VLOOKUP($EG61,Data!$B:$CP,Daily!FC$10,0)+VLOOKUP($IF61,Data!$B:$CP,Daily!JB$10,0))</f>
        <v>0.27958833619210977</v>
      </c>
      <c r="BE64" s="12">
        <f>(VLOOKUP($EG64,Data!$B:$CP,Daily!FD$10,0)+VLOOKUP($IF64,Data!$B:$CP,Daily!JC$10,0))/(VLOOKUP($EG61,Data!$B:$CP,Daily!FD$10,0)+VLOOKUP($IF61,Data!$B:$CP,Daily!JC$10,0))</f>
        <v>0.32962962962962961</v>
      </c>
      <c r="BF64" s="12">
        <f>(VLOOKUP($EG64,Data!$B:$CP,Daily!FE$10,0)+VLOOKUP($IF64,Data!$B:$CP,Daily!JD$10,0))/(VLOOKUP($EG61,Data!$B:$CP,Daily!FE$10,0)+VLOOKUP($IF61,Data!$B:$CP,Daily!JD$10,0))</f>
        <v>0.35596026490066224</v>
      </c>
      <c r="BG64" s="12">
        <f>(VLOOKUP($EG64,Data!$B:$CP,Daily!FF$10,0)+VLOOKUP($IF64,Data!$B:$CP,Daily!JE$10,0))/(VLOOKUP($EG61,Data!$B:$CP,Daily!FF$10,0)+VLOOKUP($IF61,Data!$B:$CP,Daily!JE$10,0))</f>
        <v>0.32283464566929132</v>
      </c>
      <c r="BH64" s="12">
        <f>(VLOOKUP($EG64,Data!$B:$CP,Daily!FG$10,0)+VLOOKUP($IF64,Data!$B:$CP,Daily!JF$10,0))/(VLOOKUP($EG61,Data!$B:$CP,Daily!FG$10,0)+VLOOKUP($IF61,Data!$B:$CP,Daily!JF$10,0))</f>
        <v>0.35697399527186763</v>
      </c>
      <c r="BI64" s="12">
        <f>(VLOOKUP($EG64,Data!$B:$CP,Daily!FH$10,0)+VLOOKUP($IF64,Data!$B:$CP,Daily!JG$10,0))/(VLOOKUP($EG61,Data!$B:$CP,Daily!FH$10,0)+VLOOKUP($IF61,Data!$B:$CP,Daily!JG$10,0))</f>
        <v>0.34811529933481156</v>
      </c>
      <c r="BJ64" s="12">
        <f>(VLOOKUP($EG64,Data!$B:$CP,Daily!FI$10,0)+VLOOKUP($IF64,Data!$B:$CP,Daily!JH$10,0))/(VLOOKUP($EG61,Data!$B:$CP,Daily!FI$10,0)+VLOOKUP($IF61,Data!$B:$CP,Daily!JH$10,0))</f>
        <v>0.30693069306930693</v>
      </c>
      <c r="BK64" s="12">
        <f>(VLOOKUP($EG64,Data!$B:$CP,Daily!FJ$10,0)+VLOOKUP($IF64,Data!$B:$CP,Daily!JI$10,0))/(VLOOKUP($EG61,Data!$B:$CP,Daily!FJ$10,0)+VLOOKUP($IF61,Data!$B:$CP,Daily!JI$10,0))</f>
        <v>0.29841269841269841</v>
      </c>
      <c r="BL64" s="12">
        <f>(VLOOKUP($EG64,Data!$B:$CP,Daily!FK$10,0)+VLOOKUP($IF64,Data!$B:$CP,Daily!JJ$10,0))/(VLOOKUP($EG61,Data!$B:$CP,Daily!FK$10,0)+VLOOKUP($IF61,Data!$B:$CP,Daily!JJ$10,0))</f>
        <v>0.34555984555984554</v>
      </c>
      <c r="BM64" s="12">
        <f>(VLOOKUP($EG64,Data!$B:$CP,Daily!FL$10,0)+VLOOKUP($IF64,Data!$B:$CP,Daily!JK$10,0))/(VLOOKUP($EG61,Data!$B:$CP,Daily!FL$10,0)+VLOOKUP($IF61,Data!$B:$CP,Daily!JK$10,0))</f>
        <v>0.34955752212389379</v>
      </c>
      <c r="BN64" s="12">
        <f>(VLOOKUP($EG64,Data!$B:$CP,Daily!FM$10,0)+VLOOKUP($IF64,Data!$B:$CP,Daily!JL$10,0))/(VLOOKUP($EG61,Data!$B:$CP,Daily!FM$10,0)+VLOOKUP($IF61,Data!$B:$CP,Daily!JL$10,0))</f>
        <v>0.35907859078590787</v>
      </c>
      <c r="BO64" s="12">
        <f>(VLOOKUP($EG64,Data!$B:$CP,Daily!FN$10,0)+VLOOKUP($IF64,Data!$B:$CP,Daily!JM$10,0))/(VLOOKUP($EG61,Data!$B:$CP,Daily!FN$10,0)+VLOOKUP($IF61,Data!$B:$CP,Daily!JM$10,0))</f>
        <v>0.37820512820512819</v>
      </c>
      <c r="BP64" s="12">
        <f>(VLOOKUP($EG64,Data!$B:$CP,Daily!FO$10,0)+VLOOKUP($IF64,Data!$B:$CP,Daily!JN$10,0))/(VLOOKUP($EG61,Data!$B:$CP,Daily!FO$10,0)+VLOOKUP($IF61,Data!$B:$CP,Daily!JN$10,0))</f>
        <v>0.41007194244604317</v>
      </c>
      <c r="BQ64" s="12">
        <f>(VLOOKUP($EG64,Data!$B:$CP,Daily!FP$10,0)+VLOOKUP($IF64,Data!$B:$CP,Daily!JO$10,0))/(VLOOKUP($EG61,Data!$B:$CP,Daily!FP$10,0)+VLOOKUP($IF61,Data!$B:$CP,Daily!JO$10,0))</f>
        <v>0.32718327183271834</v>
      </c>
      <c r="BR64" s="12">
        <f>(VLOOKUP($EG64,Data!$B:$CP,Daily!FQ$10,0)+VLOOKUP($IF64,Data!$B:$CP,Daily!JP$10,0))/(VLOOKUP($EG61,Data!$B:$CP,Daily!FQ$10,0)+VLOOKUP($IF61,Data!$B:$CP,Daily!JP$10,0))</f>
        <v>0.32938388625592419</v>
      </c>
      <c r="BS64" s="12">
        <f>(VLOOKUP($EG64,Data!$B:$CP,Daily!FR$10,0)+VLOOKUP($IF64,Data!$B:$CP,Daily!JQ$10,0))/(VLOOKUP($EG61,Data!$B:$CP,Daily!FR$10,0)+VLOOKUP($IF61,Data!$B:$CP,Daily!JQ$10,0))</f>
        <v>0.34722222222222221</v>
      </c>
      <c r="BT64" s="12">
        <f>(VLOOKUP($EG64,Data!$B:$CP,Daily!FS$10,0)+VLOOKUP($IF64,Data!$B:$CP,Daily!JR$10,0))/(VLOOKUP($EG61,Data!$B:$CP,Daily!FS$10,0)+VLOOKUP($IF61,Data!$B:$CP,Daily!JR$10,0))</f>
        <v>0.35458167330677293</v>
      </c>
      <c r="BU64" s="12">
        <f>(VLOOKUP($EG64,Data!$B:$CP,Daily!FT$10,0)+VLOOKUP($IF64,Data!$B:$CP,Daily!JS$10,0))/(VLOOKUP($EG61,Data!$B:$CP,Daily!FT$10,0)+VLOOKUP($IF61,Data!$B:$CP,Daily!JS$10,0))</f>
        <v>0.33455882352941174</v>
      </c>
      <c r="BV64" s="12">
        <f>(VLOOKUP($EG64,Data!$B:$CP,Daily!FU$10,0)+VLOOKUP($IF64,Data!$B:$CP,Daily!JT$10,0))/(VLOOKUP($EG61,Data!$B:$CP,Daily!FU$10,0)+VLOOKUP($IF61,Data!$B:$CP,Daily!JT$10,0))</f>
        <v>0.38744588744588743</v>
      </c>
      <c r="BW64" s="12">
        <f>(VLOOKUP($EG64,Data!$B:$CP,Daily!FV$10,0)+VLOOKUP($IF64,Data!$B:$CP,Daily!JU$10,0))/(VLOOKUP($EG61,Data!$B:$CP,Daily!FV$10,0)+VLOOKUP($IF61,Data!$B:$CP,Daily!JU$10,0))</f>
        <v>0.34412955465587042</v>
      </c>
      <c r="BX64" s="12">
        <f>(VLOOKUP($EG64,Data!$B:$CP,Daily!FW$10,0)+VLOOKUP($IF64,Data!$B:$CP,Daily!JV$10,0))/(VLOOKUP($EG61,Data!$B:$CP,Daily!FW$10,0)+VLOOKUP($IF61,Data!$B:$CP,Daily!JV$10,0))</f>
        <v>0.36214605067064082</v>
      </c>
      <c r="BY64" s="12">
        <f>(VLOOKUP($EG64,Data!$B:$CP,Daily!FX$10,0)+VLOOKUP($IF64,Data!$B:$CP,Daily!JW$10,0))/(VLOOKUP($EG61,Data!$B:$CP,Daily!FX$10,0)+VLOOKUP($IF61,Data!$B:$CP,Daily!JW$10,0))</f>
        <v>0.32298136645962733</v>
      </c>
      <c r="BZ64" s="12">
        <f>(VLOOKUP($EG64,Data!$B:$CP,Daily!FY$10,0)+VLOOKUP($IF64,Data!$B:$CP,Daily!JX$10,0))/(VLOOKUP($EG61,Data!$B:$CP,Daily!FY$10,0)+VLOOKUP($IF61,Data!$B:$CP,Daily!JX$10,0))</f>
        <v>0.35365853658536583</v>
      </c>
      <c r="CA64" s="12">
        <f>(VLOOKUP($EG64,Data!$B:$CP,Daily!FZ$10,0)+VLOOKUP($IF64,Data!$B:$CP,Daily!JY$10,0))/(VLOOKUP($EG61,Data!$B:$CP,Daily!FZ$10,0)+VLOOKUP($IF61,Data!$B:$CP,Daily!JY$10,0))</f>
        <v>0.35146443514644349</v>
      </c>
      <c r="CB64" s="12">
        <f>(VLOOKUP($EG64,Data!$B:$CP,Daily!GA$10,0)+VLOOKUP($IF64,Data!$B:$CP,Daily!JZ$10,0))/(VLOOKUP($EG61,Data!$B:$CP,Daily!GA$10,0)+VLOOKUP($IF61,Data!$B:$CP,Daily!JZ$10,0))</f>
        <v>0.35664335664335667</v>
      </c>
      <c r="CC64" s="12">
        <f>(VLOOKUP($EG64,Data!$B:$CP,Daily!GB$10,0)+VLOOKUP($IF64,Data!$B:$CP,Daily!KA$10,0))/(VLOOKUP($EG61,Data!$B:$CP,Daily!GB$10,0)+VLOOKUP($IF61,Data!$B:$CP,Daily!KA$10,0))</f>
        <v>0.32795698924731181</v>
      </c>
      <c r="CD64" s="12">
        <f>(VLOOKUP($EG64,Data!$B:$CP,Daily!GC$10,0)+VLOOKUP($IF64,Data!$B:$CP,Daily!KB$10,0))/(VLOOKUP($EG61,Data!$B:$CP,Daily!GC$10,0)+VLOOKUP($IF61,Data!$B:$CP,Daily!KB$10,0))</f>
        <v>0.37164750957854409</v>
      </c>
      <c r="CE64" s="12">
        <f>(VLOOKUP($EG64,Data!$B:$CP,Daily!GD$10,0)+VLOOKUP($IF64,Data!$B:$CP,Daily!KC$10,0))/(VLOOKUP($EG61,Data!$B:$CP,Daily!GD$10,0)+VLOOKUP($IF61,Data!$B:$CP,Daily!KC$10,0))</f>
        <v>0.34217877094972066</v>
      </c>
      <c r="CF64" s="12">
        <f>(VLOOKUP($EG64,Data!$B:$CP,Daily!GE$10,0)+VLOOKUP($IF64,Data!$B:$CP,Daily!KD$10,0))/(VLOOKUP($EG61,Data!$B:$CP,Daily!GE$10,0)+VLOOKUP($IF61,Data!$B:$CP,Daily!KD$10,0))</f>
        <v>0.35054773082942098</v>
      </c>
      <c r="CG64" s="12">
        <f>(VLOOKUP($EG64,Data!$B:$CP,Daily!GF$10,0)+VLOOKUP($IF64,Data!$B:$CP,Daily!KE$10,0))/(VLOOKUP($EG61,Data!$B:$CP,Daily!GF$10,0)+VLOOKUP($IF61,Data!$B:$CP,Daily!KE$10,0))</f>
        <v>0.33668341708542715</v>
      </c>
      <c r="CH64" s="12">
        <f>(VLOOKUP($EG64,Data!$B:$CP,Daily!GG$10,0)+VLOOKUP($IF64,Data!$B:$CP,Daily!KF$10,0))/(VLOOKUP($EG61,Data!$B:$CP,Daily!GG$10,0)+VLOOKUP($IF61,Data!$B:$CP,Daily!KF$10,0))</f>
        <v>0.32867132867132864</v>
      </c>
      <c r="CI64" s="12">
        <f>(VLOOKUP($EG64,Data!$B:$CP,Daily!GH$10,0)+VLOOKUP($IF64,Data!$B:$CP,Daily!KG$10,0))/(VLOOKUP($EG61,Data!$B:$CP,Daily!GH$10,0)+VLOOKUP($IF61,Data!$B:$CP,Daily!KG$10,0))</f>
        <v>0.34076015727391873</v>
      </c>
      <c r="CJ64" s="12">
        <f>(VLOOKUP($EG64,Data!$B:$CP,Daily!GI$10,0)+VLOOKUP($IF64,Data!$B:$CP,Daily!KH$10,0))/(VLOOKUP($EG61,Data!$B:$CP,Daily!GI$10,0)+VLOOKUP($IF61,Data!$B:$CP,Daily!KH$10,0))</f>
        <v>0.34012219959266804</v>
      </c>
      <c r="CK64" s="12">
        <f>(VLOOKUP($EG64,Data!$B:$CP,Daily!GJ$10,0)+VLOOKUP($IF64,Data!$B:$CP,Daily!KI$10,0))/(VLOOKUP($EG61,Data!$B:$CP,Daily!GJ$10,0)+VLOOKUP($IF61,Data!$B:$CP,Daily!KI$10,0))</f>
        <v>0.34331337325349304</v>
      </c>
      <c r="CL64" s="12">
        <f>(VLOOKUP($EG64,Data!$B:$CP,Daily!GK$10,0)+VLOOKUP($IF64,Data!$B:$CP,Daily!KJ$10,0))/(VLOOKUP($EG61,Data!$B:$CP,Daily!GK$10,0)+VLOOKUP($IF61,Data!$B:$CP,Daily!KJ$10,0))</f>
        <v>0.33540372670807456</v>
      </c>
      <c r="CM64" s="12">
        <f>(VLOOKUP($EG64,Data!$B:$CP,Daily!GL$10,0)+VLOOKUP($IF64,Data!$B:$CP,Daily!KK$10,0))/(VLOOKUP($EG61,Data!$B:$CP,Daily!GL$10,0)+VLOOKUP($IF61,Data!$B:$CP,Daily!KK$10,0))</f>
        <v>0.31478260869565217</v>
      </c>
      <c r="CN64" s="12">
        <f>(VLOOKUP($EG64,Data!$B:$CP,Daily!GM$10,0)+VLOOKUP($IF64,Data!$B:$CP,Daily!KL$10,0))/(VLOOKUP($EG61,Data!$B:$CP,Daily!GM$10,0)+VLOOKUP($IF61,Data!$B:$CP,Daily!KL$10,0))</f>
        <v>0.3229706390328152</v>
      </c>
      <c r="CO64" s="12">
        <f>(VLOOKUP($EG64,Data!$B:$CP,Daily!GN$10,0)+VLOOKUP($IF64,Data!$B:$CP,Daily!KM$10,0))/(VLOOKUP($EG61,Data!$B:$CP,Daily!GN$10,0)+VLOOKUP($IF61,Data!$B:$CP,Daily!KM$10,0))</f>
        <v>0.32886904761904762</v>
      </c>
      <c r="CP64" s="12">
        <f>(VLOOKUP($EG64,Data!$B:$CP,Daily!GO$10,0)+VLOOKUP($IF64,Data!$B:$CP,Daily!KN$10,0))/(VLOOKUP($EG61,Data!$B:$CP,Daily!GO$10,0)+VLOOKUP($IF61,Data!$B:$CP,Daily!KN$10,0))</f>
        <v>0.32412790697674421</v>
      </c>
      <c r="CQ64" s="12">
        <f>(VLOOKUP($EG64,Data!$B:$CP,Daily!GP$10,0)+VLOOKUP($IF64,Data!$B:$CP,Daily!KO$10,0))/(VLOOKUP($EG61,Data!$B:$CP,Daily!GP$10,0)+VLOOKUP($IF61,Data!$B:$CP,Daily!KO$10,0))</f>
        <v>0.33750000000000002</v>
      </c>
      <c r="CR64" s="12">
        <f>(VLOOKUP($EG64,Data!$B:$CP,Daily!GQ$10,0)+VLOOKUP($IF64,Data!$B:$CP,Daily!KP$10,0))/(VLOOKUP($EG61,Data!$B:$CP,Daily!GQ$10,0)+VLOOKUP($IF61,Data!$B:$CP,Daily!KP$10,0))</f>
        <v>0.37367303609341823</v>
      </c>
      <c r="CS64" s="12">
        <f>(VLOOKUP($EG64,Data!$B:$CP,Daily!GR$10,0)+VLOOKUP($IF64,Data!$B:$CP,Daily!KQ$10,0))/(VLOOKUP($EG61,Data!$B:$CP,Daily!GR$10,0)+VLOOKUP($IF61,Data!$B:$CP,Daily!KQ$10,0))</f>
        <v>0.30172413793103448</v>
      </c>
      <c r="CT64" s="12">
        <f>(VLOOKUP($EG64,Data!$B:$CP,Daily!GS$10,0)+VLOOKUP($IF64,Data!$B:$CP,Daily!KR$10,0))/(VLOOKUP($EG61,Data!$B:$CP,Daily!GS$10,0)+VLOOKUP($IF61,Data!$B:$CP,Daily!KR$10,0))</f>
        <v>0.28665568369028005</v>
      </c>
      <c r="CU64" s="12">
        <f>(VLOOKUP($EG64,Data!$B:$CP,Daily!GT$10,0)+VLOOKUP($IF64,Data!$B:$CP,Daily!KS$10,0))/(VLOOKUP($EG61,Data!$B:$CP,Daily!GT$10,0)+VLOOKUP($IF61,Data!$B:$CP,Daily!KS$10,0))</f>
        <v>0.30870279146141216</v>
      </c>
      <c r="CV64" s="12">
        <f>(VLOOKUP($EG64,Data!$B:$CP,Daily!GU$10,0)+VLOOKUP($IF64,Data!$B:$CP,Daily!KT$10,0))/(VLOOKUP($EG61,Data!$B:$CP,Daily!GU$10,0)+VLOOKUP($IF61,Data!$B:$CP,Daily!KT$10,0))</f>
        <v>0.33579335793357934</v>
      </c>
      <c r="CW64" s="12">
        <f>(VLOOKUP($EG64,Data!$B:$CP,Daily!GV$10,0)+VLOOKUP($IF64,Data!$B:$CP,Daily!KU$10,0))/(VLOOKUP($EG61,Data!$B:$CP,Daily!GV$10,0)+VLOOKUP($IF61,Data!$B:$CP,Daily!KU$10,0))</f>
        <v>0.35591274397244549</v>
      </c>
      <c r="CX64" s="12">
        <f>(VLOOKUP($EG64,Data!$B:$CP,Daily!GW$10,0)+VLOOKUP($IF64,Data!$B:$CP,Daily!KV$10,0))/(VLOOKUP($EG61,Data!$B:$CP,Daily!GW$10,0)+VLOOKUP($IF61,Data!$B:$CP,Daily!KV$10,0))</f>
        <v>0.33333333333333331</v>
      </c>
      <c r="CY64" s="12">
        <f>(VLOOKUP($EG64,Data!$B:$CP,Daily!GX$10,0)+VLOOKUP($IF64,Data!$B:$CP,Daily!KW$10,0))/(VLOOKUP($EG61,Data!$B:$CP,Daily!GX$10,0)+VLOOKUP($IF61,Data!$B:$CP,Daily!KW$10,0))</f>
        <v>0.3623693379790941</v>
      </c>
      <c r="CZ64" s="12">
        <f>(VLOOKUP($EG64,Data!$B:$CP,Daily!GY$10,0)+VLOOKUP($IF64,Data!$B:$CP,Daily!KX$10,0))/(VLOOKUP($EG61,Data!$B:$CP,Daily!GY$10,0)+VLOOKUP($IF61,Data!$B:$CP,Daily!KX$10,0))</f>
        <v>0.32933333333333331</v>
      </c>
      <c r="DA64" s="12">
        <f>(VLOOKUP($EG64,Data!$B:$CP,Daily!GZ$10,0)+VLOOKUP($IF64,Data!$B:$CP,Daily!KY$10,0))/(VLOOKUP($EG61,Data!$B:$CP,Daily!GZ$10,0)+VLOOKUP($IF61,Data!$B:$CP,Daily!KY$10,0))</f>
        <v>0.34793814432989689</v>
      </c>
      <c r="DB64" s="12">
        <f>(VLOOKUP($EG64,Data!$B:$CP,Daily!HA$10,0)+VLOOKUP($IF64,Data!$B:$CP,Daily!KZ$10,0))/(VLOOKUP($EG61,Data!$B:$CP,Daily!HA$10,0)+VLOOKUP($IF61,Data!$B:$CP,Daily!KZ$10,0))</f>
        <v>0.30875576036866359</v>
      </c>
      <c r="DC64" s="12">
        <f>(VLOOKUP($EG64,Data!$B:$CP,Daily!HB$10,0)+VLOOKUP($IF64,Data!$B:$CP,Daily!LA$10,0))/(VLOOKUP($EG61,Data!$B:$CP,Daily!HB$10,0)+VLOOKUP($IF61,Data!$B:$CP,Daily!LA$10,0))</f>
        <v>6.3664596273291921E-2</v>
      </c>
      <c r="DD64" s="12">
        <f>(VLOOKUP($EG64,Data!$B:$CP,Daily!HC$10,0)+VLOOKUP($IF64,Data!$B:$CP,Daily!LB$10,0))/(VLOOKUP($EG61,Data!$B:$CP,Daily!HC$10,0)+VLOOKUP($IF61,Data!$B:$CP,Daily!LB$10,0))</f>
        <v>2.9374201787994891E-2</v>
      </c>
      <c r="DE64" s="12">
        <f>(VLOOKUP($EG64,Data!$B:$CP,Daily!HD$10,0)+VLOOKUP($IF64,Data!$B:$CP,Daily!LC$10,0))/(VLOOKUP($EG61,Data!$B:$CP,Daily!HD$10,0)+VLOOKUP($IF61,Data!$B:$CP,Daily!LC$10,0))</f>
        <v>4.37375745526839E-2</v>
      </c>
      <c r="DF64" s="12">
        <f>(VLOOKUP($EG64,Data!$B:$CP,Daily!HE$10,0)+VLOOKUP($IF64,Data!$B:$CP,Daily!LD$10,0))/(VLOOKUP($EG61,Data!$B:$CP,Daily!HE$10,0)+VLOOKUP($IF61,Data!$B:$CP,Daily!LD$10,0))</f>
        <v>5.1324503311258277E-2</v>
      </c>
      <c r="DG64" s="12">
        <f>(VLOOKUP($EG64,Data!$B:$CP,Daily!HF$10,0)+VLOOKUP($IF64,Data!$B:$CP,Daily!LE$10,0))/(VLOOKUP($EG61,Data!$B:$CP,Daily!HF$10,0)+VLOOKUP($IF61,Data!$B:$CP,Daily!LE$10,0))</f>
        <v>4.2582417582417584E-2</v>
      </c>
      <c r="DH64" s="12">
        <f>(VLOOKUP($EG64,Data!$B:$CP,Daily!HG$10,0)+VLOOKUP($IF64,Data!$B:$CP,Daily!LF$10,0))/(VLOOKUP($EG61,Data!$B:$CP,Daily!HG$10,0)+VLOOKUP($IF61,Data!$B:$CP,Daily!LF$10,0))</f>
        <v>5.3892215568862277E-2</v>
      </c>
      <c r="DI64" s="12">
        <f>(VLOOKUP($EG64,Data!$B:$CP,Daily!HH$10,0)+VLOOKUP($IF64,Data!$B:$CP,Daily!LG$10,0))/(VLOOKUP($EG61,Data!$B:$CP,Daily!HH$10,0)+VLOOKUP($IF61,Data!$B:$CP,Daily!LG$10,0))</f>
        <v>3.453689167974882E-2</v>
      </c>
      <c r="DJ64" s="12">
        <f>(VLOOKUP($EG64,Data!$B:$CP,Daily!HI$10,0)+VLOOKUP($IF64,Data!$B:$CP,Daily!LH$10,0))/(VLOOKUP($EG61,Data!$B:$CP,Daily!HI$10,0)+VLOOKUP($IF61,Data!$B:$CP,Daily!LH$10,0))</f>
        <v>0.4254302103250478</v>
      </c>
      <c r="DK64" s="12">
        <f>(VLOOKUP($EG64,Data!$B:$CP,Daily!HJ$10,0)+VLOOKUP($IF64,Data!$B:$CP,Daily!LI$10,0))/(VLOOKUP($EG61,Data!$B:$CP,Daily!HJ$10,0)+VLOOKUP($IF61,Data!$B:$CP,Daily!LI$10,0))</f>
        <v>0.27156549520766771</v>
      </c>
      <c r="DL64" s="12">
        <f>(VLOOKUP($EG64,Data!$B:$CP,Daily!HK$10,0)+VLOOKUP($IF64,Data!$B:$CP,Daily!LJ$10,0))/(VLOOKUP($EG61,Data!$B:$CP,Daily!HK$10,0)+VLOOKUP($IF61,Data!$B:$CP,Daily!LJ$10,0))</f>
        <v>0.25333333333333335</v>
      </c>
      <c r="DM64" s="12">
        <f>(VLOOKUP($EG64,Data!$B:$CP,Daily!HL$10,0)+VLOOKUP($IF64,Data!$B:$CP,Daily!LK$10,0))/(VLOOKUP($EG61,Data!$B:$CP,Daily!HL$10,0)+VLOOKUP($IF61,Data!$B:$CP,Daily!LK$10,0))</f>
        <v>0.3647450110864745</v>
      </c>
      <c r="DN64" s="12">
        <f>(VLOOKUP($EG64,Data!$B:$CP,Daily!HM$10,0)+VLOOKUP($IF64,Data!$B:$CP,Daily!LL$10,0))/(VLOOKUP($EG61,Data!$B:$CP,Daily!HM$10,0)+VLOOKUP($IF61,Data!$B:$CP,Daily!LL$10,0))</f>
        <v>0.30416312659303313</v>
      </c>
      <c r="DO64" s="12">
        <f>(VLOOKUP($EG64,Data!$B:$CP,Daily!HN$10,0)+VLOOKUP($IF64,Data!$B:$CP,Daily!LM$10,0))/(VLOOKUP($EG61,Data!$B:$CP,Daily!HN$10,0)+VLOOKUP($IF61,Data!$B:$CP,Daily!LM$10,0))</f>
        <v>0.3476027397260274</v>
      </c>
      <c r="DP64" s="12">
        <f>(VLOOKUP($EG64,Data!$B:$CP,Daily!HO$10,0)+VLOOKUP($IF64,Data!$B:$CP,Daily!LN$10,0))/(VLOOKUP($EG61,Data!$B:$CP,Daily!HO$10,0)+VLOOKUP($IF61,Data!$B:$CP,Daily!LN$10,0))</f>
        <v>0.28543499511241449</v>
      </c>
      <c r="DQ64" s="12">
        <f>(VLOOKUP($EG64,Data!$B:$CP,Daily!HP$10,0)+VLOOKUP($IF64,Data!$B:$CP,Daily!LO$10,0))/(VLOOKUP($EG61,Data!$B:$CP,Daily!HP$10,0)+VLOOKUP($IF61,Data!$B:$CP,Daily!LO$10,0))</f>
        <v>0.37794117647058822</v>
      </c>
      <c r="DR64" s="12">
        <f>(VLOOKUP($EG64,Data!$B:$CP,Daily!HQ$10,0)+VLOOKUP($IF64,Data!$B:$CP,Daily!LP$10,0))/(VLOOKUP($EG61,Data!$B:$CP,Daily!HQ$10,0)+VLOOKUP($IF61,Data!$B:$CP,Daily!LP$10,0))</f>
        <v>0.22202694786174576</v>
      </c>
      <c r="DS64" s="12">
        <f>(VLOOKUP($EG64,Data!$B:$CP,Daily!HR$10,0)+VLOOKUP($IF64,Data!$B:$CP,Daily!LQ$10,0))/(VLOOKUP($EG61,Data!$B:$CP,Daily!HR$10,0)+VLOOKUP($IF61,Data!$B:$CP,Daily!LQ$10,0))</f>
        <v>0.22799575821845175</v>
      </c>
      <c r="DT64" s="12">
        <f>(VLOOKUP($EG64,Data!$B:$CP,Daily!HS$10,0)+VLOOKUP($IF64,Data!$B:$CP,Daily!LR$10,0))/(VLOOKUP($EG61,Data!$B:$CP,Daily!HS$10,0)+VLOOKUP($IF61,Data!$B:$CP,Daily!LR$10,0))</f>
        <v>0.27494692144373672</v>
      </c>
      <c r="DU64" s="12">
        <f>(VLOOKUP($EG64,Data!$B:$CP,Daily!HT$10,0)+VLOOKUP($IF64,Data!$B:$CP,Daily!LS$10,0))/(VLOOKUP($EG61,Data!$B:$CP,Daily!HT$10,0)+VLOOKUP($IF61,Data!$B:$CP,Daily!LS$10,0))</f>
        <v>0.23711340206185566</v>
      </c>
      <c r="DV64" s="14"/>
      <c r="DW64" s="12">
        <f t="shared" si="453"/>
        <v>0.31478260869565217</v>
      </c>
      <c r="DX64" s="12">
        <f t="shared" si="454"/>
        <v>0.35664335664335667</v>
      </c>
      <c r="DY64" s="12">
        <f t="shared" si="488"/>
        <v>4.1860747947704502E-2</v>
      </c>
      <c r="DZ64" s="12">
        <f t="shared" si="489"/>
        <v>0.38803891760413506</v>
      </c>
      <c r="EA64" s="12">
        <f t="shared" si="490"/>
        <v>0.28338704773487378</v>
      </c>
      <c r="EB64" s="14"/>
      <c r="EC64" s="12">
        <f t="shared" si="491"/>
        <v>0.1015191296834292</v>
      </c>
      <c r="ED64" s="12">
        <f t="shared" si="492"/>
        <v>0.29246185046579959</v>
      </c>
      <c r="EE64" s="12">
        <f t="shared" si="493"/>
        <v>0.25664770634444961</v>
      </c>
      <c r="EF64" s="1"/>
      <c r="EG64" s="7" t="s">
        <v>474</v>
      </c>
      <c r="EH64" s="7" t="s">
        <v>52</v>
      </c>
      <c r="EI64" s="12">
        <f>VLOOKUP($EG64,Data!$B:$CP,Daily!EI$10,0)/VLOOKUP($EG61,Data!$B:$CP,Daily!EI$10,0)</f>
        <v>0.52792792792792798</v>
      </c>
      <c r="EJ64" s="12">
        <f>VLOOKUP($EG64,Data!$B:$CP,Daily!EJ$10,0)/VLOOKUP($EG61,Data!$B:$CP,Daily!EJ$10,0)</f>
        <v>0.52173913043478259</v>
      </c>
      <c r="EK64" s="12">
        <f>VLOOKUP($EG64,Data!$B:$CP,Daily!EK$10,0)/VLOOKUP($EG61,Data!$B:$CP,Daily!EK$10,0)</f>
        <v>0.35871156661786235</v>
      </c>
      <c r="EL64" s="12">
        <f>VLOOKUP($EG64,Data!$B:$CP,Daily!EL$10,0)/VLOOKUP($EG61,Data!$B:$CP,Daily!EL$10,0)</f>
        <v>0.44237918215613381</v>
      </c>
      <c r="EM64" s="12">
        <f>VLOOKUP($EG64,Data!$B:$CP,Daily!EM$10,0)/VLOOKUP($EG61,Data!$B:$CP,Daily!EM$10,0)</f>
        <v>0.37074829931972791</v>
      </c>
      <c r="EN64" s="12">
        <f>VLOOKUP($EG64,Data!$B:$CP,Daily!EN$10,0)/VLOOKUP($EG61,Data!$B:$CP,Daily!EN$10,0)</f>
        <v>0.45210727969348657</v>
      </c>
      <c r="EO64" s="12">
        <f>VLOOKUP($EG64,Data!$B:$CP,Daily!EO$10,0)/VLOOKUP($EG61,Data!$B:$CP,Daily!EO$10,0)</f>
        <v>0.36623748211731044</v>
      </c>
      <c r="EP64" s="12">
        <f>VLOOKUP($EG64,Data!$B:$CP,Daily!EP$10,0)/VLOOKUP($EG61,Data!$B:$CP,Daily!EP$10,0)</f>
        <v>0.35703245749613599</v>
      </c>
      <c r="EQ64" s="12">
        <f>VLOOKUP($EG64,Data!$B:$CP,Daily!EQ$10,0)/VLOOKUP($EG61,Data!$B:$CP,Daily!EQ$10,0)</f>
        <v>0.30057803468208094</v>
      </c>
      <c r="ER64" s="12">
        <f>VLOOKUP($EG64,Data!$B:$CP,Daily!ER$10,0)/VLOOKUP($EG61,Data!$B:$CP,Daily!ER$10,0)</f>
        <v>0.35</v>
      </c>
      <c r="ES64" s="12">
        <f>VLOOKUP($EG64,Data!$B:$CP,Daily!ES$10,0)/VLOOKUP($EG61,Data!$B:$CP,Daily!ES$10,0)</f>
        <v>0.43059490084985835</v>
      </c>
      <c r="ET64" s="12">
        <f>VLOOKUP($EG64,Data!$B:$CP,Daily!ET$10,0)/VLOOKUP($EG61,Data!$B:$CP,Daily!ET$10,0)</f>
        <v>0.39204545454545453</v>
      </c>
      <c r="EU64" s="12">
        <f>VLOOKUP($EG64,Data!$B:$CP,Daily!EU$10,0)/VLOOKUP($EG61,Data!$B:$CP,Daily!EU$10,0)</f>
        <v>0.79026217228464424</v>
      </c>
      <c r="EV64" s="12">
        <f>VLOOKUP($EG64,Data!$B:$CP,Daily!EV$10,0)/VLOOKUP($EG61,Data!$B:$CP,Daily!EV$10,0)</f>
        <v>0.42105263157894735</v>
      </c>
      <c r="EW64" s="12">
        <f>VLOOKUP($EG64,Data!$B:$CP,Daily!EW$10,0)/VLOOKUP($EG61,Data!$B:$CP,Daily!EW$10,0)</f>
        <v>0.45945945945945948</v>
      </c>
      <c r="EX64" s="12">
        <f>VLOOKUP($EG64,Data!$B:$CP,Daily!EX$10,0)/VLOOKUP($EG61,Data!$B:$CP,Daily!EX$10,0)</f>
        <v>0.35964912280701755</v>
      </c>
      <c r="EY64" s="12">
        <f>VLOOKUP($EG64,Data!$B:$CP,Daily!EY$10,0)/VLOOKUP($EG61,Data!$B:$CP,Daily!EY$10,0)</f>
        <v>0.34946236559139787</v>
      </c>
      <c r="EZ64" s="12">
        <f>VLOOKUP($EG64,Data!$B:$CP,Daily!EZ$10,0)/VLOOKUP($EG61,Data!$B:$CP,Daily!EZ$10,0)</f>
        <v>0.34276729559748426</v>
      </c>
      <c r="FA64" s="12">
        <f>VLOOKUP($EG64,Data!$B:$CP,Daily!FA$10,0)/VLOOKUP($EG61,Data!$B:$CP,Daily!FA$10,0)</f>
        <v>0.40932642487046633</v>
      </c>
      <c r="FB64" s="12">
        <f>VLOOKUP($EG64,Data!$B:$CP,Daily!FB$10,0)/VLOOKUP($EG61,Data!$B:$CP,Daily!FB$10,0)</f>
        <v>0.33398058252427182</v>
      </c>
      <c r="FC64" s="12">
        <f>VLOOKUP($EG64,Data!$B:$CP,Daily!FC$10,0)/VLOOKUP($EG61,Data!$B:$CP,Daily!FC$10,0)</f>
        <v>0.31422018348623854</v>
      </c>
      <c r="FD64" s="12">
        <f>VLOOKUP($EG64,Data!$B:$CP,Daily!FD$10,0)/VLOOKUP($EG61,Data!$B:$CP,Daily!FD$10,0)</f>
        <v>0.35885167464114831</v>
      </c>
      <c r="FE64" s="12">
        <f>VLOOKUP($EG64,Data!$B:$CP,Daily!FE$10,0)/VLOOKUP($EG61,Data!$B:$CP,Daily!FE$10,0)</f>
        <v>0.38095238095238093</v>
      </c>
      <c r="FF64" s="12">
        <f>VLOOKUP($EG64,Data!$B:$CP,Daily!FF$10,0)/VLOOKUP($EG61,Data!$B:$CP,Daily!FF$10,0)</f>
        <v>0.36316695352839934</v>
      </c>
      <c r="FG64" s="12">
        <f>VLOOKUP($EG64,Data!$B:$CP,Daily!FG$10,0)/VLOOKUP($EG61,Data!$B:$CP,Daily!FG$10,0)</f>
        <v>0.375</v>
      </c>
      <c r="FH64" s="12">
        <f>VLOOKUP($EG64,Data!$B:$CP,Daily!FH$10,0)/VLOOKUP($EG61,Data!$B:$CP,Daily!FH$10,0)</f>
        <v>0.40112994350282488</v>
      </c>
      <c r="FI64" s="12">
        <f>VLOOKUP($EG64,Data!$B:$CP,Daily!FI$10,0)/VLOOKUP($EG61,Data!$B:$CP,Daily!FI$10,0)</f>
        <v>0.32553191489361705</v>
      </c>
      <c r="FJ64" s="12">
        <f>VLOOKUP($EG64,Data!$B:$CP,Daily!FJ$10,0)/VLOOKUP($EG61,Data!$B:$CP,Daily!FJ$10,0)</f>
        <v>0.33479212253829321</v>
      </c>
      <c r="FK64" s="12">
        <f>VLOOKUP($EG64,Data!$B:$CP,Daily!FK$10,0)/VLOOKUP($EG61,Data!$B:$CP,Daily!FK$10,0)</f>
        <v>0.35049019607843135</v>
      </c>
      <c r="FL64" s="12">
        <f>VLOOKUP($EG64,Data!$B:$CP,Daily!FL$10,0)/VLOOKUP($EG61,Data!$B:$CP,Daily!FL$10,0)</f>
        <v>0.36068702290076338</v>
      </c>
      <c r="FM64" s="12">
        <f>VLOOKUP($EG64,Data!$B:$CP,Daily!FM$10,0)/VLOOKUP($EG61,Data!$B:$CP,Daily!FM$10,0)</f>
        <v>0.37739130434782608</v>
      </c>
      <c r="FN64" s="12">
        <f>VLOOKUP($EG64,Data!$B:$CP,Daily!FN$10,0)/VLOOKUP($EG61,Data!$B:$CP,Daily!FN$10,0)</f>
        <v>0.37931034482758619</v>
      </c>
      <c r="FO64" s="12">
        <f>VLOOKUP($EG64,Data!$B:$CP,Daily!FO$10,0)/VLOOKUP($EG61,Data!$B:$CP,Daily!FO$10,0)</f>
        <v>0.41666666666666669</v>
      </c>
      <c r="FP64" s="12">
        <f>VLOOKUP($EG64,Data!$B:$CP,Daily!FP$10,0)/VLOOKUP($EG61,Data!$B:$CP,Daily!FP$10,0)</f>
        <v>0.35691318327974275</v>
      </c>
      <c r="FQ64" s="12">
        <f>VLOOKUP($EG64,Data!$B:$CP,Daily!FQ$10,0)/VLOOKUP($EG61,Data!$B:$CP,Daily!FQ$10,0)</f>
        <v>0.34418604651162793</v>
      </c>
      <c r="FR64" s="12">
        <f>VLOOKUP($EG64,Data!$B:$CP,Daily!FR$10,0)/VLOOKUP($EG61,Data!$B:$CP,Daily!FR$10,0)</f>
        <v>0.35064935064935066</v>
      </c>
      <c r="FS64" s="12">
        <f>VLOOKUP($EG64,Data!$B:$CP,Daily!FS$10,0)/VLOOKUP($EG61,Data!$B:$CP,Daily!FS$10,0)</f>
        <v>0.3886986301369863</v>
      </c>
      <c r="FT64" s="12">
        <f>VLOOKUP($EG64,Data!$B:$CP,Daily!FT$10,0)/VLOOKUP($EG61,Data!$B:$CP,Daily!FT$10,0)</f>
        <v>0.35587761674718199</v>
      </c>
      <c r="FU64" s="12">
        <f>VLOOKUP($EG64,Data!$B:$CP,Daily!FU$10,0)/VLOOKUP($EG61,Data!$B:$CP,Daily!FU$10,0)</f>
        <v>0.42577030812324929</v>
      </c>
      <c r="FV64" s="12">
        <f>VLOOKUP($EG64,Data!$B:$CP,Daily!FV$10,0)/VLOOKUP($EG61,Data!$B:$CP,Daily!FV$10,0)</f>
        <v>0.35199999999999998</v>
      </c>
      <c r="FW64" s="12">
        <f>VLOOKUP($EG64,Data!$B:$CP,Daily!FW$10,0)/VLOOKUP($EG61,Data!$B:$CP,Daily!FW$10,0)</f>
        <v>0.38356164383561642</v>
      </c>
      <c r="FX64" s="12">
        <f>VLOOKUP($EG64,Data!$B:$CP,Daily!FX$10,0)/VLOOKUP($EG61,Data!$B:$CP,Daily!FX$10,0)</f>
        <v>0.33264462809917356</v>
      </c>
      <c r="FY64" s="12">
        <f>VLOOKUP($EG64,Data!$B:$CP,Daily!FY$10,0)/VLOOKUP($EG61,Data!$B:$CP,Daily!FY$10,0)</f>
        <v>0.3830275229357798</v>
      </c>
      <c r="FZ64" s="12">
        <f>VLOOKUP($EG64,Data!$B:$CP,Daily!FZ$10,0)/VLOOKUP($EG61,Data!$B:$CP,Daily!FZ$10,0)</f>
        <v>0.34867256637168142</v>
      </c>
      <c r="GA64" s="12">
        <f>VLOOKUP($EG64,Data!$B:$CP,Daily!GA$10,0)/VLOOKUP($EG61,Data!$B:$CP,Daily!GA$10,0)</f>
        <v>0.37967914438502676</v>
      </c>
      <c r="GB64" s="12">
        <f>VLOOKUP($EG64,Data!$B:$CP,Daily!GB$10,0)/VLOOKUP($EG61,Data!$B:$CP,Daily!GB$10,0)</f>
        <v>0.33445945945945948</v>
      </c>
      <c r="GC64" s="12">
        <f>VLOOKUP($EG64,Data!$B:$CP,Daily!GC$10,0)/VLOOKUP($EG61,Data!$B:$CP,Daily!GC$10,0)</f>
        <v>0.38129496402877699</v>
      </c>
      <c r="GD64" s="12">
        <f>VLOOKUP($EG64,Data!$B:$CP,Daily!GD$10,0)/VLOOKUP($EG61,Data!$B:$CP,Daily!GD$10,0)</f>
        <v>0.34790528233151186</v>
      </c>
      <c r="GE64" s="12">
        <f>VLOOKUP($EG64,Data!$B:$CP,Daily!GE$10,0)/VLOOKUP($EG61,Data!$B:$CP,Daily!GE$10,0)</f>
        <v>0.36399217221135027</v>
      </c>
      <c r="GF64" s="12">
        <f>VLOOKUP($EG64,Data!$B:$CP,Daily!GF$10,0)/VLOOKUP($EG61,Data!$B:$CP,Daily!GF$10,0)</f>
        <v>0.37394957983193278</v>
      </c>
      <c r="GG64" s="12">
        <f>VLOOKUP($EG64,Data!$B:$CP,Daily!GG$10,0)/VLOOKUP($EG61,Data!$B:$CP,Daily!GG$10,0)</f>
        <v>0.35036496350364965</v>
      </c>
      <c r="GH64" s="12">
        <f>VLOOKUP($EG64,Data!$B:$CP,Daily!GH$10,0)/VLOOKUP($EG61,Data!$B:$CP,Daily!GH$10,0)</f>
        <v>0.35264054514480409</v>
      </c>
      <c r="GI64" s="12">
        <f>VLOOKUP($EG64,Data!$B:$CP,Daily!GI$10,0)/VLOOKUP($EG61,Data!$B:$CP,Daily!GI$10,0)</f>
        <v>0.37228260869565216</v>
      </c>
      <c r="GJ64" s="12">
        <f>VLOOKUP($EG64,Data!$B:$CP,Daily!GJ$10,0)/VLOOKUP($EG61,Data!$B:$CP,Daily!GJ$10,0)</f>
        <v>0.36842105263157893</v>
      </c>
      <c r="GK64" s="12">
        <f>VLOOKUP($EG64,Data!$B:$CP,Daily!GK$10,0)/VLOOKUP($EG61,Data!$B:$CP,Daily!GK$10,0)</f>
        <v>0.3592814371257485</v>
      </c>
      <c r="GL64" s="12">
        <f>VLOOKUP($EG64,Data!$B:$CP,Daily!GL$10,0)/VLOOKUP($EG61,Data!$B:$CP,Daily!GL$10,0)</f>
        <v>0.34080717488789236</v>
      </c>
      <c r="GM64" s="12">
        <f>VLOOKUP($EG64,Data!$B:$CP,Daily!GM$10,0)/VLOOKUP($EG61,Data!$B:$CP,Daily!GM$10,0)</f>
        <v>0.31947483588621445</v>
      </c>
      <c r="GN64" s="12">
        <f>VLOOKUP($EG64,Data!$B:$CP,Daily!GN$10,0)/VLOOKUP($EG61,Data!$B:$CP,Daily!GN$10,0)</f>
        <v>0.34860557768924305</v>
      </c>
      <c r="GO64" s="12">
        <f>VLOOKUP($EG64,Data!$B:$CP,Daily!GO$10,0)/VLOOKUP($EG61,Data!$B:$CP,Daily!GO$10,0)</f>
        <v>0.33455210237659966</v>
      </c>
      <c r="GP64" s="12">
        <f>VLOOKUP($EG64,Data!$B:$CP,Daily!GP$10,0)/VLOOKUP($EG61,Data!$B:$CP,Daily!GP$10,0)</f>
        <v>0.36885245901639346</v>
      </c>
      <c r="GQ64" s="12">
        <f>VLOOKUP($EG64,Data!$B:$CP,Daily!GQ$10,0)/VLOOKUP($EG61,Data!$B:$CP,Daily!GQ$10,0)</f>
        <v>0.42016806722689076</v>
      </c>
      <c r="GR64" s="12">
        <f>VLOOKUP($EG64,Data!$B:$CP,Daily!GR$10,0)/VLOOKUP($EG61,Data!$B:$CP,Daily!GR$10,0)</f>
        <v>0.3146067415730337</v>
      </c>
      <c r="GS64" s="12">
        <f>VLOOKUP($EG64,Data!$B:$CP,Daily!GS$10,0)/VLOOKUP($EG61,Data!$B:$CP,Daily!GS$10,0)</f>
        <v>0.270509977827051</v>
      </c>
      <c r="GT64" s="12">
        <f>VLOOKUP($EG64,Data!$B:$CP,Daily!GT$10,0)/VLOOKUP($EG61,Data!$B:$CP,Daily!GT$10,0)</f>
        <v>0.33121019108280253</v>
      </c>
      <c r="GU64" s="12">
        <f>VLOOKUP($EG64,Data!$B:$CP,Daily!GU$10,0)/VLOOKUP($EG61,Data!$B:$CP,Daily!GU$10,0)</f>
        <v>0.36084142394822005</v>
      </c>
      <c r="GV64" s="12">
        <f>VLOOKUP($EG64,Data!$B:$CP,Daily!GV$10,0)/VLOOKUP($EG61,Data!$B:$CP,Daily!GV$10,0)</f>
        <v>0.39060205580029367</v>
      </c>
      <c r="GW64" s="12">
        <f>VLOOKUP($EG64,Data!$B:$CP,Daily!GW$10,0)/VLOOKUP($EG61,Data!$B:$CP,Daily!GW$10,0)</f>
        <v>0.35507246376811596</v>
      </c>
      <c r="GX64" s="12">
        <f>VLOOKUP($EG64,Data!$B:$CP,Daily!GX$10,0)/VLOOKUP($EG61,Data!$B:$CP,Daily!GX$10,0)</f>
        <v>0.39614561027837258</v>
      </c>
      <c r="GY64" s="12">
        <f>VLOOKUP($EG64,Data!$B:$CP,Daily!GY$10,0)/VLOOKUP($EG61,Data!$B:$CP,Daily!GY$10,0)</f>
        <v>0.33868092691622104</v>
      </c>
      <c r="GZ64" s="12">
        <f>VLOOKUP($EG64,Data!$B:$CP,Daily!GZ$10,0)/VLOOKUP($EG61,Data!$B:$CP,Daily!GZ$10,0)</f>
        <v>0.36486486486486486</v>
      </c>
      <c r="HA64" s="12">
        <f>VLOOKUP($EG64,Data!$B:$CP,Daily!HA$10,0)/VLOOKUP($EG61,Data!$B:$CP,Daily!HA$10,0)</f>
        <v>0.31901840490797545</v>
      </c>
      <c r="HB64" s="12">
        <f>VLOOKUP($EG64,Data!$B:$CP,Daily!HB$10,0)/VLOOKUP($EG61,Data!$B:$CP,Daily!HB$10,0)</f>
        <v>7.6458752515090544E-2</v>
      </c>
      <c r="HC64" s="12">
        <f>VLOOKUP($EG64,Data!$B:$CP,Daily!HC$10,0)/VLOOKUP($EG61,Data!$B:$CP,Daily!HC$10,0)</f>
        <v>3.4965034965034968E-2</v>
      </c>
      <c r="HD64" s="12">
        <f>VLOOKUP($EG64,Data!$B:$CP,Daily!HD$10,0)/VLOOKUP($EG61,Data!$B:$CP,Daily!HD$10,0)</f>
        <v>4.6272493573264781E-2</v>
      </c>
      <c r="HE64" s="12">
        <f>VLOOKUP($EG64,Data!$B:$CP,Daily!HE$10,0)/VLOOKUP($EG61,Data!$B:$CP,Daily!HE$10,0)</f>
        <v>5.7395143487858721E-2</v>
      </c>
      <c r="HF64" s="12">
        <f>VLOOKUP($EG64,Data!$B:$CP,Daily!HF$10,0)/VLOOKUP($EG61,Data!$B:$CP,Daily!HF$10,0)</f>
        <v>5.5762081784386616E-2</v>
      </c>
      <c r="HG64" s="12">
        <f>VLOOKUP($EG64,Data!$B:$CP,Daily!HG$10,0)/VLOOKUP($EG61,Data!$B:$CP,Daily!HG$10,0)</f>
        <v>6.6132264529058113E-2</v>
      </c>
      <c r="HH64" s="12">
        <f>VLOOKUP($EG64,Data!$B:$CP,Daily!HH$10,0)/VLOOKUP($EG61,Data!$B:$CP,Daily!HH$10,0)</f>
        <v>3.9014373716632446E-2</v>
      </c>
      <c r="HI64" s="12">
        <f>VLOOKUP($EG64,Data!$B:$CP,Daily!HI$10,0)/VLOOKUP($EG61,Data!$B:$CP,Daily!HI$10,0)</f>
        <v>0.47243107769423559</v>
      </c>
      <c r="HJ64" s="12">
        <f>VLOOKUP($EG64,Data!$B:$CP,Daily!HJ$10,0)/VLOOKUP($EG61,Data!$B:$CP,Daily!HJ$10,0)</f>
        <v>0.29661016949152541</v>
      </c>
      <c r="HK64" s="12">
        <f>VLOOKUP($EG64,Data!$B:$CP,Daily!HK$10,0)/VLOOKUP($EG61,Data!$B:$CP,Daily!HK$10,0)</f>
        <v>0.26619964973730298</v>
      </c>
      <c r="HL64" s="12">
        <f>VLOOKUP($EG64,Data!$B:$CP,Daily!HL$10,0)/VLOOKUP($EG61,Data!$B:$CP,Daily!HL$10,0)</f>
        <v>0.40150375939849625</v>
      </c>
      <c r="HM64" s="12">
        <f>VLOOKUP($EG64,Data!$B:$CP,Daily!HM$10,0)/VLOOKUP($EG61,Data!$B:$CP,Daily!HM$10,0)</f>
        <v>0.34171428571428569</v>
      </c>
      <c r="HN64" s="12">
        <f>VLOOKUP($EG64,Data!$B:$CP,Daily!HN$10,0)/VLOOKUP($EG61,Data!$B:$CP,Daily!HN$10,0)</f>
        <v>0.38612716763005778</v>
      </c>
      <c r="HO64" s="12">
        <f>VLOOKUP($EG64,Data!$B:$CP,Daily!HO$10,0)/VLOOKUP($EG61,Data!$B:$CP,Daily!HO$10,0)</f>
        <v>0.31125827814569534</v>
      </c>
      <c r="HP64" s="12">
        <f>VLOOKUP($EG64,Data!$B:$CP,Daily!HP$10,0)/VLOOKUP($EG61,Data!$B:$CP,Daily!HP$10,0)</f>
        <v>0.44032096288866601</v>
      </c>
      <c r="HQ64" s="12">
        <f>VLOOKUP($EG64,Data!$B:$CP,Daily!HQ$10,0)/VLOOKUP($EG61,Data!$B:$CP,Daily!HQ$10,0)</f>
        <v>0.25345247766043866</v>
      </c>
      <c r="HR64" s="12">
        <f>VLOOKUP($EG64,Data!$B:$CP,Daily!HR$10,0)/VLOOKUP($EG61,Data!$B:$CP,Daily!HR$10,0)</f>
        <v>0.25847457627118642</v>
      </c>
      <c r="HS64" s="12">
        <f>VLOOKUP($EG64,Data!$B:$CP,Daily!HS$10,0)/VLOOKUP($EG61,Data!$B:$CP,Daily!HS$10,0)</f>
        <v>0.29093369418132614</v>
      </c>
      <c r="HT64" s="12">
        <f>VLOOKUP($EG64,Data!$B:$CP,Daily!HT$10,0)/VLOOKUP($EG61,Data!$B:$CP,Daily!HT$10,0)</f>
        <v>0.27318295739348369</v>
      </c>
      <c r="HU64" s="13"/>
      <c r="HV64" s="40">
        <f t="shared" si="456"/>
        <v>0.33398058252427182</v>
      </c>
      <c r="HW64" s="40">
        <f t="shared" si="457"/>
        <v>0.3830275229357798</v>
      </c>
      <c r="HX64" s="40">
        <f t="shared" si="494"/>
        <v>4.9046940411507978E-2</v>
      </c>
      <c r="HY64" s="40">
        <f t="shared" si="495"/>
        <v>0.41981272824441079</v>
      </c>
      <c r="HZ64" s="40">
        <f t="shared" si="496"/>
        <v>0.29719537721564082</v>
      </c>
      <c r="IA64" s="43"/>
      <c r="IB64" s="12">
        <f t="shared" si="497"/>
        <v>0.10504623331285447</v>
      </c>
      <c r="IC64" s="12">
        <f t="shared" si="498"/>
        <v>0.32854866209491462</v>
      </c>
      <c r="ID64" s="12">
        <f t="shared" si="499"/>
        <v>0.27989879208454738</v>
      </c>
      <c r="IE64" s="1"/>
      <c r="IF64" s="7" t="s">
        <v>475</v>
      </c>
      <c r="IG64" s="7" t="s">
        <v>52</v>
      </c>
      <c r="IH64" s="12">
        <f>VLOOKUP($IF64,Data!$B:$CP,Daily!IH$10,0)/VLOOKUP($IF61,Data!$B:$CP,Daily!IH$10,0)</f>
        <v>0.4</v>
      </c>
      <c r="II64" s="12">
        <f>VLOOKUP($IF64,Data!$B:$CP,Daily!II$10,0)/VLOOKUP($IF61,Data!$B:$CP,Daily!II$10,0)</f>
        <v>0.41095890410958902</v>
      </c>
      <c r="IJ64" s="12">
        <f>VLOOKUP($IF64,Data!$B:$CP,Daily!IJ$10,0)/VLOOKUP($IF61,Data!$B:$CP,Daily!IJ$10,0)</f>
        <v>0.33333333333333331</v>
      </c>
      <c r="IK64" s="12">
        <f>VLOOKUP($IF64,Data!$B:$CP,Daily!IK$10,0)/VLOOKUP($IF61,Data!$B:$CP,Daily!IK$10,0)</f>
        <v>0.38848920863309355</v>
      </c>
      <c r="IL64" s="12">
        <f>VLOOKUP($IF64,Data!$B:$CP,Daily!IL$10,0)/VLOOKUP($IF61,Data!$B:$CP,Daily!IL$10,0)</f>
        <v>0.27500000000000002</v>
      </c>
      <c r="IM64" s="12">
        <f>VLOOKUP($IF64,Data!$B:$CP,Daily!IM$10,0)/VLOOKUP($IF61,Data!$B:$CP,Daily!IM$10,0)</f>
        <v>0.31111111111111112</v>
      </c>
      <c r="IN64" s="12">
        <f>VLOOKUP($IF64,Data!$B:$CP,Daily!IN$10,0)/VLOOKUP($IF61,Data!$B:$CP,Daily!IN$10,0)</f>
        <v>0.26886792452830188</v>
      </c>
      <c r="IO64" s="12">
        <f>VLOOKUP($IF64,Data!$B:$CP,Daily!IO$10,0)/VLOOKUP($IF61,Data!$B:$CP,Daily!IO$10,0)</f>
        <v>0.20987654320987653</v>
      </c>
      <c r="IP64" s="12">
        <f>VLOOKUP($IF64,Data!$B:$CP,Daily!IP$10,0)/VLOOKUP($IF61,Data!$B:$CP,Daily!IP$10,0)</f>
        <v>0.26344086021505375</v>
      </c>
      <c r="IQ64" s="12">
        <f>VLOOKUP($IF64,Data!$B:$CP,Daily!IQ$10,0)/VLOOKUP($IF61,Data!$B:$CP,Daily!IQ$10,0)</f>
        <v>0.28901734104046245</v>
      </c>
      <c r="IR64" s="12">
        <f>VLOOKUP($IF64,Data!$B:$CP,Daily!IR$10,0)/VLOOKUP($IF61,Data!$B:$CP,Daily!IR$10,0)</f>
        <v>0.33734939759036142</v>
      </c>
      <c r="IS64" s="12">
        <f>VLOOKUP($IF64,Data!$B:$CP,Daily!IS$10,0)/VLOOKUP($IF61,Data!$B:$CP,Daily!IS$10,0)</f>
        <v>0.29166666666666669</v>
      </c>
      <c r="IT64" s="12">
        <f>VLOOKUP($IF64,Data!$B:$CP,Daily!IT$10,0)/VLOOKUP($IF61,Data!$B:$CP,Daily!IT$10,0)</f>
        <v>0.59281437125748504</v>
      </c>
      <c r="IU64" s="12">
        <f>VLOOKUP($IF64,Data!$B:$CP,Daily!IU$10,0)/VLOOKUP($IF61,Data!$B:$CP,Daily!IU$10,0)</f>
        <v>0.33908045977011492</v>
      </c>
      <c r="IV64" s="12">
        <f>VLOOKUP($IF64,Data!$B:$CP,Daily!IV$10,0)/VLOOKUP($IF61,Data!$B:$CP,Daily!IV$10,0)</f>
        <v>0.28985507246376813</v>
      </c>
      <c r="IW64" s="12">
        <f>VLOOKUP($IF64,Data!$B:$CP,Daily!IW$10,0)/VLOOKUP($IF61,Data!$B:$CP,Daily!IW$10,0)</f>
        <v>0.17599999999999999</v>
      </c>
      <c r="IX64" s="12">
        <f>VLOOKUP($IF64,Data!$B:$CP,Daily!IX$10,0)/VLOOKUP($IF61,Data!$B:$CP,Daily!IX$10,0)</f>
        <v>0.30281690140845069</v>
      </c>
      <c r="IY64" s="12">
        <f>VLOOKUP($IF64,Data!$B:$CP,Daily!IY$10,0)/VLOOKUP($IF61,Data!$B:$CP,Daily!IY$10,0)</f>
        <v>0.33944954128440369</v>
      </c>
      <c r="IZ64" s="12">
        <f>VLOOKUP($IF64,Data!$B:$CP,Daily!IZ$10,0)/VLOOKUP($IF61,Data!$B:$CP,Daily!IZ$10,0)</f>
        <v>0.28037383177570091</v>
      </c>
      <c r="JA64" s="12">
        <f>VLOOKUP($IF64,Data!$B:$CP,Daily!JA$10,0)/VLOOKUP($IF61,Data!$B:$CP,Daily!JA$10,0)</f>
        <v>0.27333333333333332</v>
      </c>
      <c r="JB64" s="12">
        <f>VLOOKUP($IF64,Data!$B:$CP,Daily!JB$10,0)/VLOOKUP($IF61,Data!$B:$CP,Daily!JB$10,0)</f>
        <v>0.17687074829931973</v>
      </c>
      <c r="JC64" s="12">
        <f>VLOOKUP($IF64,Data!$B:$CP,Daily!JC$10,0)/VLOOKUP($IF61,Data!$B:$CP,Daily!JC$10,0)</f>
        <v>0.22950819672131148</v>
      </c>
      <c r="JD64" s="12">
        <f>VLOOKUP($IF64,Data!$B:$CP,Daily!JD$10,0)/VLOOKUP($IF61,Data!$B:$CP,Daily!JD$10,0)</f>
        <v>0.27464788732394368</v>
      </c>
      <c r="JE64" s="12">
        <f>VLOOKUP($IF64,Data!$B:$CP,Daily!JE$10,0)/VLOOKUP($IF61,Data!$B:$CP,Daily!JE$10,0)</f>
        <v>0.19337016574585636</v>
      </c>
      <c r="JF64" s="12">
        <f>VLOOKUP($IF64,Data!$B:$CP,Daily!JF$10,0)/VLOOKUP($IF61,Data!$B:$CP,Daily!JF$10,0)</f>
        <v>0.30097087378640774</v>
      </c>
      <c r="JG64" s="12">
        <f>VLOOKUP($IF64,Data!$B:$CP,Daily!JG$10,0)/VLOOKUP($IF61,Data!$B:$CP,Daily!JG$10,0)</f>
        <v>0.15463917525773196</v>
      </c>
      <c r="JH64" s="12">
        <f>VLOOKUP($IF64,Data!$B:$CP,Daily!JH$10,0)/VLOOKUP($IF61,Data!$B:$CP,Daily!JH$10,0)</f>
        <v>0.24264705882352941</v>
      </c>
      <c r="JI64" s="12">
        <f>VLOOKUP($IF64,Data!$B:$CP,Daily!JI$10,0)/VLOOKUP($IF61,Data!$B:$CP,Daily!JI$10,0)</f>
        <v>0.20231213872832371</v>
      </c>
      <c r="JJ64" s="12">
        <f>VLOOKUP($IF64,Data!$B:$CP,Daily!JJ$10,0)/VLOOKUP($IF61,Data!$B:$CP,Daily!JJ$10,0)</f>
        <v>0.32727272727272727</v>
      </c>
      <c r="JK64" s="12">
        <f>VLOOKUP($IF64,Data!$B:$CP,Daily!JK$10,0)/VLOOKUP($IF61,Data!$B:$CP,Daily!JK$10,0)</f>
        <v>0.31168831168831168</v>
      </c>
      <c r="JL64" s="12">
        <f>VLOOKUP($IF64,Data!$B:$CP,Daily!JL$10,0)/VLOOKUP($IF61,Data!$B:$CP,Daily!JL$10,0)</f>
        <v>0.29447852760736198</v>
      </c>
      <c r="JM64" s="12">
        <f>VLOOKUP($IF64,Data!$B:$CP,Daily!JM$10,0)/VLOOKUP($IF61,Data!$B:$CP,Daily!JM$10,0)</f>
        <v>0.37362637362637363</v>
      </c>
      <c r="JN64" s="12">
        <f>VLOOKUP($IF64,Data!$B:$CP,Daily!JN$10,0)/VLOOKUP($IF61,Data!$B:$CP,Daily!JN$10,0)</f>
        <v>0.38709677419354838</v>
      </c>
      <c r="JO64" s="12">
        <f>VLOOKUP($IF64,Data!$B:$CP,Daily!JO$10,0)/VLOOKUP($IF61,Data!$B:$CP,Daily!JO$10,0)</f>
        <v>0.23036649214659685</v>
      </c>
      <c r="JP64" s="12">
        <f>VLOOKUP($IF64,Data!$B:$CP,Daily!JP$10,0)/VLOOKUP($IF61,Data!$B:$CP,Daily!JP$10,0)</f>
        <v>0.28140703517587939</v>
      </c>
      <c r="JQ64" s="12">
        <f>VLOOKUP($IF64,Data!$B:$CP,Daily!JQ$10,0)/VLOOKUP($IF61,Data!$B:$CP,Daily!JQ$10,0)</f>
        <v>0.33522727272727271</v>
      </c>
      <c r="JR64" s="12">
        <f>VLOOKUP($IF64,Data!$B:$CP,Daily!JR$10,0)/VLOOKUP($IF61,Data!$B:$CP,Daily!JR$10,0)</f>
        <v>0.23668639053254437</v>
      </c>
      <c r="JS64" s="12">
        <f>VLOOKUP($IF64,Data!$B:$CP,Daily!JS$10,0)/VLOOKUP($IF61,Data!$B:$CP,Daily!JS$10,0)</f>
        <v>0.26666666666666666</v>
      </c>
      <c r="JT64" s="12">
        <f>VLOOKUP($IF64,Data!$B:$CP,Daily!JT$10,0)/VLOOKUP($IF61,Data!$B:$CP,Daily!JT$10,0)</f>
        <v>0.25714285714285712</v>
      </c>
      <c r="JU64" s="12">
        <f>VLOOKUP($IF64,Data!$B:$CP,Daily!JU$10,0)/VLOOKUP($IF61,Data!$B:$CP,Daily!JU$10,0)</f>
        <v>0.31932773109243695</v>
      </c>
      <c r="JV64" s="12">
        <f>VLOOKUP($IF64,Data!$B:$CP,Daily!JV$10,0)/VLOOKUP($IF61,Data!$B:$CP,Daily!JV$10,0)</f>
        <v>0.29375000000000001</v>
      </c>
      <c r="JW64" s="12">
        <f>VLOOKUP($IF64,Data!$B:$CP,Daily!JW$10,0)/VLOOKUP($IF61,Data!$B:$CP,Daily!JW$10,0)</f>
        <v>0.29375000000000001</v>
      </c>
      <c r="JX64" s="12">
        <f>VLOOKUP($IF64,Data!$B:$CP,Daily!JX$10,0)/VLOOKUP($IF61,Data!$B:$CP,Daily!JX$10,0)</f>
        <v>0.2608695652173913</v>
      </c>
      <c r="JY64" s="12">
        <f>VLOOKUP($IF64,Data!$B:$CP,Daily!JY$10,0)/VLOOKUP($IF61,Data!$B:$CP,Daily!JY$10,0)</f>
        <v>0.36184210526315791</v>
      </c>
      <c r="JZ64" s="12">
        <f>VLOOKUP($IF64,Data!$B:$CP,Daily!JZ$10,0)/VLOOKUP($IF61,Data!$B:$CP,Daily!JZ$10,0)</f>
        <v>0.27272727272727271</v>
      </c>
      <c r="KA64" s="12">
        <f>VLOOKUP($IF64,Data!$B:$CP,Daily!KA$10,0)/VLOOKUP($IF61,Data!$B:$CP,Daily!KA$10,0)</f>
        <v>0.30263157894736842</v>
      </c>
      <c r="KB64" s="12">
        <f>VLOOKUP($IF64,Data!$B:$CP,Daily!KB$10,0)/VLOOKUP($IF61,Data!$B:$CP,Daily!KB$10,0)</f>
        <v>0.33333333333333331</v>
      </c>
      <c r="KC64" s="12">
        <f>VLOOKUP($IF64,Data!$B:$CP,Daily!KC$10,0)/VLOOKUP($IF61,Data!$B:$CP,Daily!KC$10,0)</f>
        <v>0.32335329341317365</v>
      </c>
      <c r="KD64" s="12">
        <f>VLOOKUP($IF64,Data!$B:$CP,Daily!KD$10,0)/VLOOKUP($IF61,Data!$B:$CP,Daily!KD$10,0)</f>
        <v>0.296875</v>
      </c>
      <c r="KE64" s="12">
        <f>VLOOKUP($IF64,Data!$B:$CP,Daily!KE$10,0)/VLOOKUP($IF61,Data!$B:$CP,Daily!KE$10,0)</f>
        <v>0.19008264462809918</v>
      </c>
      <c r="KF64" s="12">
        <f>VLOOKUP($IF64,Data!$B:$CP,Daily!KF$10,0)/VLOOKUP($IF61,Data!$B:$CP,Daily!KF$10,0)</f>
        <v>0.25748502994011974</v>
      </c>
      <c r="KG64" s="12">
        <f>VLOOKUP($IF64,Data!$B:$CP,Daily!KG$10,0)/VLOOKUP($IF61,Data!$B:$CP,Daily!KG$10,0)</f>
        <v>0.30113636363636365</v>
      </c>
      <c r="KH64" s="12">
        <f>VLOOKUP($IF64,Data!$B:$CP,Daily!KH$10,0)/VLOOKUP($IF61,Data!$B:$CP,Daily!KH$10,0)</f>
        <v>0.24390243902439024</v>
      </c>
      <c r="KI64" s="12">
        <f>VLOOKUP($IF64,Data!$B:$CP,Daily!KI$10,0)/VLOOKUP($IF61,Data!$B:$CP,Daily!KI$10,0)</f>
        <v>0.26446280991735538</v>
      </c>
      <c r="KJ64" s="12">
        <f>VLOOKUP($IF64,Data!$B:$CP,Daily!KJ$10,0)/VLOOKUP($IF61,Data!$B:$CP,Daily!KJ$10,0)</f>
        <v>0.25174825174825177</v>
      </c>
      <c r="KK64" s="12">
        <f>VLOOKUP($IF64,Data!$B:$CP,Daily!KK$10,0)/VLOOKUP($IF61,Data!$B:$CP,Daily!KK$10,0)</f>
        <v>0.22480620155038761</v>
      </c>
      <c r="KL64" s="12">
        <f>VLOOKUP($IF64,Data!$B:$CP,Daily!KL$10,0)/VLOOKUP($IF61,Data!$B:$CP,Daily!KL$10,0)</f>
        <v>0.33606557377049179</v>
      </c>
      <c r="KM64" s="12">
        <f>VLOOKUP($IF64,Data!$B:$CP,Daily!KM$10,0)/VLOOKUP($IF61,Data!$B:$CP,Daily!KM$10,0)</f>
        <v>0.27058823529411763</v>
      </c>
      <c r="KN64" s="12">
        <f>VLOOKUP($IF64,Data!$B:$CP,Daily!KN$10,0)/VLOOKUP($IF61,Data!$B:$CP,Daily!KN$10,0)</f>
        <v>0.28368794326241137</v>
      </c>
      <c r="KO64" s="12">
        <f>VLOOKUP($IF64,Data!$B:$CP,Daily!KO$10,0)/VLOOKUP($IF61,Data!$B:$CP,Daily!KO$10,0)</f>
        <v>0.23684210526315788</v>
      </c>
      <c r="KP64" s="12">
        <f>VLOOKUP($IF64,Data!$B:$CP,Daily!KP$10,0)/VLOOKUP($IF61,Data!$B:$CP,Daily!KP$10,0)</f>
        <v>0.22807017543859648</v>
      </c>
      <c r="KQ64" s="12">
        <f>VLOOKUP($IF64,Data!$B:$CP,Daily!KQ$10,0)/VLOOKUP($IF61,Data!$B:$CP,Daily!KQ$10,0)</f>
        <v>0.25925925925925924</v>
      </c>
      <c r="KR64" s="12">
        <f>VLOOKUP($IF64,Data!$B:$CP,Daily!KR$10,0)/VLOOKUP($IF61,Data!$B:$CP,Daily!KR$10,0)</f>
        <v>0.33333333333333331</v>
      </c>
      <c r="KS64" s="12">
        <f>VLOOKUP($IF64,Data!$B:$CP,Daily!KS$10,0)/VLOOKUP($IF61,Data!$B:$CP,Daily!KS$10,0)</f>
        <v>0.2318840579710145</v>
      </c>
      <c r="KT64" s="12">
        <f>VLOOKUP($IF64,Data!$B:$CP,Daily!KT$10,0)/VLOOKUP($IF61,Data!$B:$CP,Daily!KT$10,0)</f>
        <v>0.25641025641025639</v>
      </c>
      <c r="KU64" s="12">
        <f>VLOOKUP($IF64,Data!$B:$CP,Daily!KU$10,0)/VLOOKUP($IF61,Data!$B:$CP,Daily!KU$10,0)</f>
        <v>0.23157894736842105</v>
      </c>
      <c r="KV64" s="12">
        <f>VLOOKUP($IF64,Data!$B:$CP,Daily!KV$10,0)/VLOOKUP($IF61,Data!$B:$CP,Daily!KV$10,0)</f>
        <v>0.26515151515151514</v>
      </c>
      <c r="KW64" s="12">
        <f>VLOOKUP($IF64,Data!$B:$CP,Daily!KW$10,0)/VLOOKUP($IF61,Data!$B:$CP,Daily!KW$10,0)</f>
        <v>0.21495327102803738</v>
      </c>
      <c r="KX64" s="12">
        <f>VLOOKUP($IF64,Data!$B:$CP,Daily!KX$10,0)/VLOOKUP($IF61,Data!$B:$CP,Daily!KX$10,0)</f>
        <v>0.30158730158730157</v>
      </c>
      <c r="KY64" s="12">
        <f>VLOOKUP($IF64,Data!$B:$CP,Daily!KY$10,0)/VLOOKUP($IF61,Data!$B:$CP,Daily!KY$10,0)</f>
        <v>0.29347826086956524</v>
      </c>
      <c r="KZ64" s="12">
        <f>VLOOKUP($IF64,Data!$B:$CP,Daily!KZ$10,0)/VLOOKUP($IF61,Data!$B:$CP,Daily!KZ$10,0)</f>
        <v>0.27777777777777779</v>
      </c>
      <c r="LA64" s="12">
        <f>VLOOKUP($IF64,Data!$B:$CP,Daily!LA$10,0)/VLOOKUP($IF61,Data!$B:$CP,Daily!LA$10,0)</f>
        <v>2.0408163265306121E-2</v>
      </c>
      <c r="LB64" s="12">
        <f>VLOOKUP($IF64,Data!$B:$CP,Daily!LB$10,0)/VLOOKUP($IF61,Data!$B:$CP,Daily!LB$10,0)</f>
        <v>1.4218009478672985E-2</v>
      </c>
      <c r="LC64" s="12">
        <f>VLOOKUP($IF64,Data!$B:$CP,Daily!LC$10,0)/VLOOKUP($IF61,Data!$B:$CP,Daily!LC$10,0)</f>
        <v>3.5087719298245612E-2</v>
      </c>
      <c r="LD64" s="12">
        <f>VLOOKUP($IF64,Data!$B:$CP,Daily!LD$10,0)/VLOOKUP($IF61,Data!$B:$CP,Daily!LD$10,0)</f>
        <v>3.3112582781456956E-2</v>
      </c>
      <c r="LE64" s="12">
        <f>VLOOKUP($IF64,Data!$B:$CP,Daily!LE$10,0)/VLOOKUP($IF61,Data!$B:$CP,Daily!LE$10,0)</f>
        <v>5.263157894736842E-3</v>
      </c>
      <c r="LF64" s="12">
        <f>VLOOKUP($IF64,Data!$B:$CP,Daily!LF$10,0)/VLOOKUP($IF61,Data!$B:$CP,Daily!LF$10,0)</f>
        <v>1.7751479289940829E-2</v>
      </c>
      <c r="LG64" s="12">
        <f>VLOOKUP($IF64,Data!$B:$CP,Daily!LG$10,0)/VLOOKUP($IF61,Data!$B:$CP,Daily!LG$10,0)</f>
        <v>0.02</v>
      </c>
      <c r="LH64" s="12">
        <f>VLOOKUP($IF64,Data!$B:$CP,Daily!LH$10,0)/VLOOKUP($IF61,Data!$B:$CP,Daily!LH$10,0)</f>
        <v>0.27419354838709675</v>
      </c>
      <c r="LI64" s="12">
        <f>VLOOKUP($IF64,Data!$B:$CP,Daily!LI$10,0)/VLOOKUP($IF61,Data!$B:$CP,Daily!LI$10,0)</f>
        <v>0.19480519480519481</v>
      </c>
      <c r="LJ64" s="12">
        <f>VLOOKUP($IF64,Data!$B:$CP,Daily!LJ$10,0)/VLOOKUP($IF61,Data!$B:$CP,Daily!LJ$10,0)</f>
        <v>0.21229050279329609</v>
      </c>
      <c r="LK64" s="12">
        <f>VLOOKUP($IF64,Data!$B:$CP,Daily!LK$10,0)/VLOOKUP($IF61,Data!$B:$CP,Daily!LK$10,0)</f>
        <v>0.26160337552742619</v>
      </c>
      <c r="LL64" s="12">
        <f>VLOOKUP($IF64,Data!$B:$CP,Daily!LL$10,0)/VLOOKUP($IF61,Data!$B:$CP,Daily!LL$10,0)</f>
        <v>0.19536423841059603</v>
      </c>
      <c r="LM64" s="12">
        <f>VLOOKUP($IF64,Data!$B:$CP,Daily!LM$10,0)/VLOOKUP($IF61,Data!$B:$CP,Daily!LM$10,0)</f>
        <v>0.23762376237623761</v>
      </c>
      <c r="LN64" s="12">
        <f>VLOOKUP($IF64,Data!$B:$CP,Daily!LN$10,0)/VLOOKUP($IF61,Data!$B:$CP,Daily!LN$10,0)</f>
        <v>0.21268656716417911</v>
      </c>
      <c r="LO64" s="12">
        <f>VLOOKUP($IF64,Data!$B:$CP,Daily!LO$10,0)/VLOOKUP($IF61,Data!$B:$CP,Daily!LO$10,0)</f>
        <v>0.20661157024793389</v>
      </c>
      <c r="LP64" s="12">
        <f>VLOOKUP($IF64,Data!$B:$CP,Daily!LP$10,0)/VLOOKUP($IF61,Data!$B:$CP,Daily!LP$10,0)</f>
        <v>0.1407563025210084</v>
      </c>
      <c r="LQ64" s="12">
        <f>VLOOKUP($IF64,Data!$B:$CP,Daily!LQ$10,0)/VLOOKUP($IF61,Data!$B:$CP,Daily!LQ$10,0)</f>
        <v>0.13617021276595745</v>
      </c>
      <c r="LR64" s="12">
        <f>VLOOKUP($IF64,Data!$B:$CP,Daily!LR$10,0)/VLOOKUP($IF61,Data!$B:$CP,Daily!LR$10,0)</f>
        <v>0.21674876847290642</v>
      </c>
      <c r="LS64" s="12">
        <f>VLOOKUP($IF64,Data!$B:$CP,Daily!LS$10,0)/VLOOKUP($IF61,Data!$B:$CP,Daily!LS$10,0)</f>
        <v>0.13011152416356878</v>
      </c>
      <c r="LU64" s="40">
        <f t="shared" si="460"/>
        <v>0.21674876847290642</v>
      </c>
      <c r="LV64" s="40">
        <f t="shared" si="461"/>
        <v>0.30158730158730157</v>
      </c>
      <c r="LW64" s="40">
        <f t="shared" si="500"/>
        <v>8.4838533114395154E-2</v>
      </c>
      <c r="LX64" s="40">
        <f t="shared" si="501"/>
        <v>0.36521620142309796</v>
      </c>
      <c r="LY64" s="40">
        <f t="shared" si="502"/>
        <v>0.15311986863711005</v>
      </c>
      <c r="LZ64" s="43"/>
      <c r="MA64" s="12">
        <f t="shared" si="503"/>
        <v>9.3134570453324197E-2</v>
      </c>
      <c r="MB64" s="12">
        <f t="shared" si="504"/>
        <v>0.18910112995729422</v>
      </c>
      <c r="MC64" s="12">
        <f t="shared" si="505"/>
        <v>0.18433593939479442</v>
      </c>
      <c r="MD64" s="1"/>
    </row>
    <row r="65" spans="4:342" x14ac:dyDescent="0.35">
      <c r="D65" s="114" t="s">
        <v>460</v>
      </c>
      <c r="E65" s="53" t="str">
        <f>VLOOKUP($D65,'Metric Nature'!$C:$D,2,0)&amp;IF(($F65&lt;(EA65)),"Below",IF(($F65&gt;(DZ65)),"Above","Within"))</f>
        <v>NegativeWithin</v>
      </c>
      <c r="F65" s="48">
        <f t="shared" si="473"/>
        <v>0.15932521087160262</v>
      </c>
      <c r="G65" s="77">
        <f t="shared" si="438"/>
        <v>0.17320464541791777</v>
      </c>
      <c r="H65" s="48">
        <f t="shared" si="474"/>
        <v>-8.0133154124279321E-2</v>
      </c>
      <c r="I65" s="74">
        <f t="shared" si="463"/>
        <v>0.16685158534821015</v>
      </c>
      <c r="J65" s="48">
        <f t="shared" si="475"/>
        <v>-4.5108198767787558E-2</v>
      </c>
      <c r="K65" s="48">
        <f t="shared" si="476"/>
        <v>2.741500730256868E-2</v>
      </c>
      <c r="L65" s="50"/>
      <c r="M65" s="53" t="str">
        <f>VLOOKUP($D65,'Metric Nature'!$C:$D,2,0)&amp;IF(($N65&lt;(HZ65)),"Below",IF(($N65&gt;(HY65)),"Above","Within"))</f>
        <v>NegativeWithin</v>
      </c>
      <c r="N65" s="48">
        <f t="shared" si="477"/>
        <v>0.14786967418546365</v>
      </c>
      <c r="O65" s="49">
        <f t="shared" si="478"/>
        <v>0.16064080609195067</v>
      </c>
      <c r="P65" s="55">
        <f t="shared" si="479"/>
        <v>-7.9501169205891745E-2</v>
      </c>
      <c r="Q65" s="49">
        <f t="shared" si="480"/>
        <v>0.1527079685655324</v>
      </c>
      <c r="R65" s="48">
        <f t="shared" si="481"/>
        <v>-3.1683313094381604E-2</v>
      </c>
      <c r="S65" s="48">
        <f t="shared" si="482"/>
        <v>2.7822869891209353E-2</v>
      </c>
      <c r="T65" s="50"/>
      <c r="U65" s="53" t="str">
        <f>VLOOKUP($D65,'Metric Nature'!$C:$D,2,0)&amp;IF(($V65&lt;(LY65)),"Below",IF(($V65&gt;(LX65)),"Above","Within"))</f>
        <v>NegativeWithin</v>
      </c>
      <c r="V65" s="48">
        <f t="shared" si="483"/>
        <v>0.19330855018587362</v>
      </c>
      <c r="W65" s="49">
        <f t="shared" si="466"/>
        <v>0.20905629729426448</v>
      </c>
      <c r="X65" s="48">
        <f t="shared" si="484"/>
        <v>-7.5327781617716916E-2</v>
      </c>
      <c r="Y65" s="48">
        <f t="shared" si="485"/>
        <v>0.20948403698241222</v>
      </c>
      <c r="Z65" s="48">
        <f t="shared" si="486"/>
        <v>-7.7215844364774466E-2</v>
      </c>
      <c r="AA65" s="48">
        <f t="shared" si="487"/>
        <v>4.8670584242628732E-2</v>
      </c>
      <c r="AB65" s="50"/>
      <c r="AC65" s="46" t="s">
        <v>476</v>
      </c>
      <c r="AI65" s="7" t="s">
        <v>460</v>
      </c>
      <c r="AJ65" s="12">
        <f>(VLOOKUP($EG65,Data!$B:$CP,Daily!EI$10,0)+VLOOKUP($IF65,Data!$B:$CP,Daily!IH$10,0))/(VLOOKUP($EG61,Data!$B:$CP,Daily!EI$10,0)+VLOOKUP($IF61,Data!$B:$CP,Daily!IH$10,0))</f>
        <v>0.20277777777777778</v>
      </c>
      <c r="AK65" s="12">
        <f>(VLOOKUP($EG65,Data!$B:$CP,Daily!EJ$10,0)+VLOOKUP($IF65,Data!$B:$CP,Daily!II$10,0))/(VLOOKUP($EG61,Data!$B:$CP,Daily!EJ$10,0)+VLOOKUP($IF61,Data!$B:$CP,Daily!II$10,0))</f>
        <v>0.20242024202420242</v>
      </c>
      <c r="AL65" s="12">
        <f>(VLOOKUP($EG65,Data!$B:$CP,Daily!EK$10,0)+VLOOKUP($IF65,Data!$B:$CP,Daily!IJ$10,0))/(VLOOKUP($EG61,Data!$B:$CP,Daily!EK$10,0)+VLOOKUP($IF61,Data!$B:$CP,Daily!IJ$10,0))</f>
        <v>0.19955654101995565</v>
      </c>
      <c r="AM65" s="12">
        <f>(VLOOKUP($EG65,Data!$B:$CP,Daily!EL$10,0)+VLOOKUP($IF65,Data!$B:$CP,Daily!IK$10,0))/(VLOOKUP($EG61,Data!$B:$CP,Daily!EL$10,0)+VLOOKUP($IF61,Data!$B:$CP,Daily!IK$10,0))</f>
        <v>0.18759231905465287</v>
      </c>
      <c r="AN65" s="12">
        <f>(VLOOKUP($EG65,Data!$B:$CP,Daily!EM$10,0)+VLOOKUP($IF65,Data!$B:$CP,Daily!IL$10,0))/(VLOOKUP($EG61,Data!$B:$CP,Daily!EM$10,0)+VLOOKUP($IF61,Data!$B:$CP,Daily!IL$10,0))</f>
        <v>0.15254237288135594</v>
      </c>
      <c r="AO65" s="12">
        <f>(VLOOKUP($EG65,Data!$B:$CP,Daily!EN$10,0)+VLOOKUP($IF65,Data!$B:$CP,Daily!IM$10,0))/(VLOOKUP($EG61,Data!$B:$CP,Daily!EN$10,0)+VLOOKUP($IF61,Data!$B:$CP,Daily!IM$10,0))</f>
        <v>0.18417047184170471</v>
      </c>
      <c r="AP65" s="12">
        <f>(VLOOKUP($EG65,Data!$B:$CP,Daily!EO$10,0)+VLOOKUP($IF65,Data!$B:$CP,Daily!IN$10,0))/(VLOOKUP($EG61,Data!$B:$CP,Daily!EO$10,0)+VLOOKUP($IF61,Data!$B:$CP,Daily!IN$10,0))</f>
        <v>0.17014270032930845</v>
      </c>
      <c r="AQ65" s="12">
        <f>(VLOOKUP($EG65,Data!$B:$CP,Daily!EP$10,0)+VLOOKUP($IF65,Data!$B:$CP,Daily!IO$10,0))/(VLOOKUP($EG61,Data!$B:$CP,Daily!EP$10,0)+VLOOKUP($IF61,Data!$B:$CP,Daily!IO$10,0))</f>
        <v>0.207663782447466</v>
      </c>
      <c r="AR65" s="12">
        <f>(VLOOKUP($EG65,Data!$B:$CP,Daily!EQ$10,0)+VLOOKUP($IF65,Data!$B:$CP,Daily!IP$10,0))/(VLOOKUP($EG61,Data!$B:$CP,Daily!EQ$10,0)+VLOOKUP($IF61,Data!$B:$CP,Daily!IP$10,0))</f>
        <v>0.20992907801418439</v>
      </c>
      <c r="AS65" s="12">
        <f>(VLOOKUP($EG65,Data!$B:$CP,Daily!ER$10,0)+VLOOKUP($IF65,Data!$B:$CP,Daily!IQ$10,0))/(VLOOKUP($EG61,Data!$B:$CP,Daily!ER$10,0)+VLOOKUP($IF61,Data!$B:$CP,Daily!IQ$10,0))</f>
        <v>0.19256308100929614</v>
      </c>
      <c r="AT65" s="12">
        <f>(VLOOKUP($EG65,Data!$B:$CP,Daily!ES$10,0)+VLOOKUP($IF65,Data!$B:$CP,Daily!IR$10,0))/(VLOOKUP($EG61,Data!$B:$CP,Daily!ES$10,0)+VLOOKUP($IF61,Data!$B:$CP,Daily!IR$10,0))</f>
        <v>0.21559633027522937</v>
      </c>
      <c r="AU65" s="12">
        <f>(VLOOKUP($EG65,Data!$B:$CP,Daily!ET$10,0)+VLOOKUP($IF65,Data!$B:$CP,Daily!IS$10,0))/(VLOOKUP($EG61,Data!$B:$CP,Daily!ET$10,0)+VLOOKUP($IF61,Data!$B:$CP,Daily!IS$10,0))</f>
        <v>0.20550847457627119</v>
      </c>
      <c r="AV65" s="12">
        <f>(VLOOKUP($EG65,Data!$B:$CP,Daily!EU$10,0)+VLOOKUP($IF65,Data!$B:$CP,Daily!IT$10,0))/(VLOOKUP($EG61,Data!$B:$CP,Daily!EU$10,0)+VLOOKUP($IF61,Data!$B:$CP,Daily!IT$10,0))</f>
        <v>0.24393723252496433</v>
      </c>
      <c r="AW65" s="12">
        <f>(VLOOKUP($EG65,Data!$B:$CP,Daily!EV$10,0)+VLOOKUP($IF65,Data!$B:$CP,Daily!IU$10,0))/(VLOOKUP($EG61,Data!$B:$CP,Daily!EV$10,0)+VLOOKUP($IF61,Data!$B:$CP,Daily!IU$10,0))</f>
        <v>0.21571648690292758</v>
      </c>
      <c r="AX65" s="12">
        <f>(VLOOKUP($EG65,Data!$B:$CP,Daily!EW$10,0)+VLOOKUP($IF65,Data!$B:$CP,Daily!IV$10,0))/(VLOOKUP($EG61,Data!$B:$CP,Daily!EW$10,0)+VLOOKUP($IF61,Data!$B:$CP,Daily!IV$10,0))</f>
        <v>0.15963302752293579</v>
      </c>
      <c r="AY65" s="12">
        <f>(VLOOKUP($EG65,Data!$B:$CP,Daily!EX$10,0)+VLOOKUP($IF65,Data!$B:$CP,Daily!IW$10,0))/(VLOOKUP($EG61,Data!$B:$CP,Daily!EX$10,0)+VLOOKUP($IF61,Data!$B:$CP,Daily!IW$10,0))</f>
        <v>0.16695352839931152</v>
      </c>
      <c r="AZ65" s="12">
        <f>(VLOOKUP($EG65,Data!$B:$CP,Daily!EY$10,0)+VLOOKUP($IF65,Data!$B:$CP,Daily!IX$10,0))/(VLOOKUP($EG61,Data!$B:$CP,Daily!EY$10,0)+VLOOKUP($IF61,Data!$B:$CP,Daily!IX$10,0))</f>
        <v>0.16857142857142857</v>
      </c>
      <c r="BA65" s="12">
        <f>(VLOOKUP($EG65,Data!$B:$CP,Daily!EZ$10,0)+VLOOKUP($IF65,Data!$B:$CP,Daily!IY$10,0))/(VLOOKUP($EG61,Data!$B:$CP,Daily!EZ$10,0)+VLOOKUP($IF61,Data!$B:$CP,Daily!IY$10,0))</f>
        <v>0.19203747072599531</v>
      </c>
      <c r="BB65" s="12">
        <f>(VLOOKUP($EG65,Data!$B:$CP,Daily!FA$10,0)+VLOOKUP($IF65,Data!$B:$CP,Daily!IZ$10,0))/(VLOOKUP($EG61,Data!$B:$CP,Daily!FA$10,0)+VLOOKUP($IF61,Data!$B:$CP,Daily!IZ$10,0))</f>
        <v>0.17038539553752535</v>
      </c>
      <c r="BC65" s="12">
        <f>(VLOOKUP($EG65,Data!$B:$CP,Daily!FB$10,0)+VLOOKUP($IF65,Data!$B:$CP,Daily!JA$10,0))/(VLOOKUP($EG61,Data!$B:$CP,Daily!FB$10,0)+VLOOKUP($IF61,Data!$B:$CP,Daily!JA$10,0))</f>
        <v>0.19248120300751881</v>
      </c>
      <c r="BD65" s="12">
        <f>(VLOOKUP($EG65,Data!$B:$CP,Daily!FC$10,0)+VLOOKUP($IF65,Data!$B:$CP,Daily!JB$10,0))/(VLOOKUP($EG61,Data!$B:$CP,Daily!FC$10,0)+VLOOKUP($IF61,Data!$B:$CP,Daily!JB$10,0))</f>
        <v>0.19039451114922812</v>
      </c>
      <c r="BE65" s="12">
        <f>(VLOOKUP($EG65,Data!$B:$CP,Daily!FD$10,0)+VLOOKUP($IF65,Data!$B:$CP,Daily!JC$10,0))/(VLOOKUP($EG61,Data!$B:$CP,Daily!FD$10,0)+VLOOKUP($IF61,Data!$B:$CP,Daily!JC$10,0))</f>
        <v>0.18148148148148149</v>
      </c>
      <c r="BF65" s="12">
        <f>(VLOOKUP($EG65,Data!$B:$CP,Daily!FE$10,0)+VLOOKUP($IF65,Data!$B:$CP,Daily!JD$10,0))/(VLOOKUP($EG61,Data!$B:$CP,Daily!FE$10,0)+VLOOKUP($IF61,Data!$B:$CP,Daily!JD$10,0))</f>
        <v>0.19370860927152317</v>
      </c>
      <c r="BG65" s="12">
        <f>(VLOOKUP($EG65,Data!$B:$CP,Daily!FF$10,0)+VLOOKUP($IF65,Data!$B:$CP,Daily!JE$10,0))/(VLOOKUP($EG61,Data!$B:$CP,Daily!FF$10,0)+VLOOKUP($IF61,Data!$B:$CP,Daily!JE$10,0))</f>
        <v>0.1942257217847769</v>
      </c>
      <c r="BH65" s="12">
        <f>(VLOOKUP($EG65,Data!$B:$CP,Daily!FG$10,0)+VLOOKUP($IF65,Data!$B:$CP,Daily!JF$10,0))/(VLOOKUP($EG61,Data!$B:$CP,Daily!FG$10,0)+VLOOKUP($IF61,Data!$B:$CP,Daily!JF$10,0))</f>
        <v>0.20803782505910165</v>
      </c>
      <c r="BI65" s="12">
        <f>(VLOOKUP($EG65,Data!$B:$CP,Daily!FH$10,0)+VLOOKUP($IF65,Data!$B:$CP,Daily!JG$10,0))/(VLOOKUP($EG61,Data!$B:$CP,Daily!FH$10,0)+VLOOKUP($IF61,Data!$B:$CP,Daily!JG$10,0))</f>
        <v>0.17960088691796008</v>
      </c>
      <c r="BJ65" s="12">
        <f>(VLOOKUP($EG65,Data!$B:$CP,Daily!FI$10,0)+VLOOKUP($IF65,Data!$B:$CP,Daily!JH$10,0))/(VLOOKUP($EG61,Data!$B:$CP,Daily!FI$10,0)+VLOOKUP($IF61,Data!$B:$CP,Daily!JH$10,0))</f>
        <v>0.17491749174917492</v>
      </c>
      <c r="BK65" s="12">
        <f>(VLOOKUP($EG65,Data!$B:$CP,Daily!FJ$10,0)+VLOOKUP($IF65,Data!$B:$CP,Daily!JI$10,0))/(VLOOKUP($EG61,Data!$B:$CP,Daily!FJ$10,0)+VLOOKUP($IF61,Data!$B:$CP,Daily!JI$10,0))</f>
        <v>0.21746031746031746</v>
      </c>
      <c r="BL65" s="12">
        <f>(VLOOKUP($EG65,Data!$B:$CP,Daily!FK$10,0)+VLOOKUP($IF65,Data!$B:$CP,Daily!JJ$10,0))/(VLOOKUP($EG61,Data!$B:$CP,Daily!FK$10,0)+VLOOKUP($IF61,Data!$B:$CP,Daily!JJ$10,0))</f>
        <v>0.1891891891891892</v>
      </c>
      <c r="BM65" s="12">
        <f>(VLOOKUP($EG65,Data!$B:$CP,Daily!FL$10,0)+VLOOKUP($IF65,Data!$B:$CP,Daily!JK$10,0))/(VLOOKUP($EG61,Data!$B:$CP,Daily!FL$10,0)+VLOOKUP($IF61,Data!$B:$CP,Daily!JK$10,0))</f>
        <v>0.17846607669616518</v>
      </c>
      <c r="BN65" s="12">
        <f>(VLOOKUP($EG65,Data!$B:$CP,Daily!FM$10,0)+VLOOKUP($IF65,Data!$B:$CP,Daily!JL$10,0))/(VLOOKUP($EG61,Data!$B:$CP,Daily!FM$10,0)+VLOOKUP($IF61,Data!$B:$CP,Daily!JL$10,0))</f>
        <v>0.19647696476964768</v>
      </c>
      <c r="BO65" s="12">
        <f>(VLOOKUP($EG65,Data!$B:$CP,Daily!FN$10,0)+VLOOKUP($IF65,Data!$B:$CP,Daily!JM$10,0))/(VLOOKUP($EG61,Data!$B:$CP,Daily!FN$10,0)+VLOOKUP($IF61,Data!$B:$CP,Daily!JM$10,0))</f>
        <v>0.21581196581196582</v>
      </c>
      <c r="BP65" s="12">
        <f>(VLOOKUP($EG65,Data!$B:$CP,Daily!FO$10,0)+VLOOKUP($IF65,Data!$B:$CP,Daily!JN$10,0))/(VLOOKUP($EG61,Data!$B:$CP,Daily!FO$10,0)+VLOOKUP($IF61,Data!$B:$CP,Daily!JN$10,0))</f>
        <v>0.18525179856115107</v>
      </c>
      <c r="BQ65" s="12">
        <f>(VLOOKUP($EG65,Data!$B:$CP,Daily!FP$10,0)+VLOOKUP($IF65,Data!$B:$CP,Daily!JO$10,0))/(VLOOKUP($EG61,Data!$B:$CP,Daily!FP$10,0)+VLOOKUP($IF61,Data!$B:$CP,Daily!JO$10,0))</f>
        <v>0.19065190651906519</v>
      </c>
      <c r="BR65" s="12">
        <f>(VLOOKUP($EG65,Data!$B:$CP,Daily!FQ$10,0)+VLOOKUP($IF65,Data!$B:$CP,Daily!JP$10,0))/(VLOOKUP($EG61,Data!$B:$CP,Daily!FQ$10,0)+VLOOKUP($IF61,Data!$B:$CP,Daily!JP$10,0))</f>
        <v>0.17535545023696683</v>
      </c>
      <c r="BS65" s="12">
        <f>(VLOOKUP($EG65,Data!$B:$CP,Daily!FR$10,0)+VLOOKUP($IF65,Data!$B:$CP,Daily!JQ$10,0))/(VLOOKUP($EG61,Data!$B:$CP,Daily!FR$10,0)+VLOOKUP($IF61,Data!$B:$CP,Daily!JQ$10,0))</f>
        <v>0.21464646464646464</v>
      </c>
      <c r="BT65" s="12">
        <f>(VLOOKUP($EG65,Data!$B:$CP,Daily!FS$10,0)+VLOOKUP($IF65,Data!$B:$CP,Daily!JR$10,0))/(VLOOKUP($EG61,Data!$B:$CP,Daily!FS$10,0)+VLOOKUP($IF61,Data!$B:$CP,Daily!JR$10,0))</f>
        <v>0.19654714475431606</v>
      </c>
      <c r="BU65" s="12">
        <f>(VLOOKUP($EG65,Data!$B:$CP,Daily!FT$10,0)+VLOOKUP($IF65,Data!$B:$CP,Daily!JS$10,0))/(VLOOKUP($EG61,Data!$B:$CP,Daily!FT$10,0)+VLOOKUP($IF61,Data!$B:$CP,Daily!JS$10,0))</f>
        <v>0.18627450980392157</v>
      </c>
      <c r="BV65" s="12">
        <f>(VLOOKUP($EG65,Data!$B:$CP,Daily!FU$10,0)+VLOOKUP($IF65,Data!$B:$CP,Daily!JT$10,0))/(VLOOKUP($EG61,Data!$B:$CP,Daily!FU$10,0)+VLOOKUP($IF61,Data!$B:$CP,Daily!JT$10,0))</f>
        <v>0.23593073593073594</v>
      </c>
      <c r="BW65" s="12">
        <f>(VLOOKUP($EG65,Data!$B:$CP,Daily!FV$10,0)+VLOOKUP($IF65,Data!$B:$CP,Daily!JU$10,0))/(VLOOKUP($EG61,Data!$B:$CP,Daily!FV$10,0)+VLOOKUP($IF61,Data!$B:$CP,Daily!JU$10,0))</f>
        <v>0.20647773279352227</v>
      </c>
      <c r="BX65" s="12">
        <f>(VLOOKUP($EG65,Data!$B:$CP,Daily!FW$10,0)+VLOOKUP($IF65,Data!$B:$CP,Daily!JV$10,0))/(VLOOKUP($EG61,Data!$B:$CP,Daily!FW$10,0)+VLOOKUP($IF61,Data!$B:$CP,Daily!JV$10,0))</f>
        <v>0.18479880774962743</v>
      </c>
      <c r="BY65" s="12">
        <f>(VLOOKUP($EG65,Data!$B:$CP,Daily!FX$10,0)+VLOOKUP($IF65,Data!$B:$CP,Daily!JW$10,0))/(VLOOKUP($EG61,Data!$B:$CP,Daily!FX$10,0)+VLOOKUP($IF61,Data!$B:$CP,Daily!JW$10,0))</f>
        <v>0.17391304347826086</v>
      </c>
      <c r="BZ65" s="12">
        <f>(VLOOKUP($EG65,Data!$B:$CP,Daily!FY$10,0)+VLOOKUP($IF65,Data!$B:$CP,Daily!JX$10,0))/(VLOOKUP($EG61,Data!$B:$CP,Daily!FY$10,0)+VLOOKUP($IF61,Data!$B:$CP,Daily!JX$10,0))</f>
        <v>0.18989547038327526</v>
      </c>
      <c r="CA65" s="12">
        <f>(VLOOKUP($EG65,Data!$B:$CP,Daily!FZ$10,0)+VLOOKUP($IF65,Data!$B:$CP,Daily!JY$10,0))/(VLOOKUP($EG61,Data!$B:$CP,Daily!FZ$10,0)+VLOOKUP($IF61,Data!$B:$CP,Daily!JY$10,0))</f>
        <v>0.19386331938633194</v>
      </c>
      <c r="CB65" s="12">
        <f>(VLOOKUP($EG65,Data!$B:$CP,Daily!GA$10,0)+VLOOKUP($IF65,Data!$B:$CP,Daily!JZ$10,0))/(VLOOKUP($EG61,Data!$B:$CP,Daily!GA$10,0)+VLOOKUP($IF61,Data!$B:$CP,Daily!JZ$10,0))</f>
        <v>0.1916083916083916</v>
      </c>
      <c r="CC65" s="12">
        <f>(VLOOKUP($EG65,Data!$B:$CP,Daily!GB$10,0)+VLOOKUP($IF65,Data!$B:$CP,Daily!KA$10,0))/(VLOOKUP($EG61,Data!$B:$CP,Daily!GB$10,0)+VLOOKUP($IF61,Data!$B:$CP,Daily!KA$10,0))</f>
        <v>0.19623655913978494</v>
      </c>
      <c r="CD65" s="12">
        <f>(VLOOKUP($EG65,Data!$B:$CP,Daily!GC$10,0)+VLOOKUP($IF65,Data!$B:$CP,Daily!KB$10,0))/(VLOOKUP($EG61,Data!$B:$CP,Daily!GC$10,0)+VLOOKUP($IF61,Data!$B:$CP,Daily!KB$10,0))</f>
        <v>0.18965517241379309</v>
      </c>
      <c r="CE65" s="12">
        <f>(VLOOKUP($EG65,Data!$B:$CP,Daily!GD$10,0)+VLOOKUP($IF65,Data!$B:$CP,Daily!KC$10,0))/(VLOOKUP($EG61,Data!$B:$CP,Daily!GD$10,0)+VLOOKUP($IF61,Data!$B:$CP,Daily!KC$10,0))</f>
        <v>0.19134078212290503</v>
      </c>
      <c r="CF65" s="12">
        <f>(VLOOKUP($EG65,Data!$B:$CP,Daily!GE$10,0)+VLOOKUP($IF65,Data!$B:$CP,Daily!KD$10,0))/(VLOOKUP($EG61,Data!$B:$CP,Daily!GE$10,0)+VLOOKUP($IF61,Data!$B:$CP,Daily!KD$10,0))</f>
        <v>0.17214397496087636</v>
      </c>
      <c r="CG65" s="12">
        <f>(VLOOKUP($EG65,Data!$B:$CP,Daily!GF$10,0)+VLOOKUP($IF65,Data!$B:$CP,Daily!KE$10,0))/(VLOOKUP($EG61,Data!$B:$CP,Daily!GF$10,0)+VLOOKUP($IF61,Data!$B:$CP,Daily!KE$10,0))</f>
        <v>0.18592964824120603</v>
      </c>
      <c r="CH65" s="12">
        <f>(VLOOKUP($EG65,Data!$B:$CP,Daily!GG$10,0)+VLOOKUP($IF65,Data!$B:$CP,Daily!KF$10,0))/(VLOOKUP($EG61,Data!$B:$CP,Daily!GG$10,0)+VLOOKUP($IF61,Data!$B:$CP,Daily!KF$10,0))</f>
        <v>0.17342657342657342</v>
      </c>
      <c r="CI65" s="12">
        <f>(VLOOKUP($EG65,Data!$B:$CP,Daily!GH$10,0)+VLOOKUP($IF65,Data!$B:$CP,Daily!KG$10,0))/(VLOOKUP($EG61,Data!$B:$CP,Daily!GH$10,0)+VLOOKUP($IF61,Data!$B:$CP,Daily!KG$10,0))</f>
        <v>0.16775884665792923</v>
      </c>
      <c r="CJ65" s="12">
        <f>(VLOOKUP($EG65,Data!$B:$CP,Daily!GI$10,0)+VLOOKUP($IF65,Data!$B:$CP,Daily!KH$10,0))/(VLOOKUP($EG61,Data!$B:$CP,Daily!GI$10,0)+VLOOKUP($IF61,Data!$B:$CP,Daily!KH$10,0))</f>
        <v>0.19348268839103869</v>
      </c>
      <c r="CK65" s="12">
        <f>(VLOOKUP($EG65,Data!$B:$CP,Daily!GJ$10,0)+VLOOKUP($IF65,Data!$B:$CP,Daily!KI$10,0))/(VLOOKUP($EG61,Data!$B:$CP,Daily!GJ$10,0)+VLOOKUP($IF61,Data!$B:$CP,Daily!KI$10,0))</f>
        <v>0.2375249500998004</v>
      </c>
      <c r="CL65" s="12">
        <f>(VLOOKUP($EG65,Data!$B:$CP,Daily!GK$10,0)+VLOOKUP($IF65,Data!$B:$CP,Daily!KJ$10,0))/(VLOOKUP($EG61,Data!$B:$CP,Daily!GK$10,0)+VLOOKUP($IF61,Data!$B:$CP,Daily!KJ$10,0))</f>
        <v>0.16304347826086957</v>
      </c>
      <c r="CM65" s="12">
        <f>(VLOOKUP($EG65,Data!$B:$CP,Daily!GL$10,0)+VLOOKUP($IF65,Data!$B:$CP,Daily!KK$10,0))/(VLOOKUP($EG61,Data!$B:$CP,Daily!GL$10,0)+VLOOKUP($IF61,Data!$B:$CP,Daily!KK$10,0))</f>
        <v>0.18956521739130436</v>
      </c>
      <c r="CN65" s="12">
        <f>(VLOOKUP($EG65,Data!$B:$CP,Daily!GM$10,0)+VLOOKUP($IF65,Data!$B:$CP,Daily!KL$10,0))/(VLOOKUP($EG61,Data!$B:$CP,Daily!GM$10,0)+VLOOKUP($IF61,Data!$B:$CP,Daily!KL$10,0))</f>
        <v>0.20725388601036268</v>
      </c>
      <c r="CO65" s="12">
        <f>(VLOOKUP($EG65,Data!$B:$CP,Daily!GN$10,0)+VLOOKUP($IF65,Data!$B:$CP,Daily!KM$10,0))/(VLOOKUP($EG61,Data!$B:$CP,Daily!GN$10,0)+VLOOKUP($IF61,Data!$B:$CP,Daily!KM$10,0))</f>
        <v>0.20089285714285715</v>
      </c>
      <c r="CP65" s="12">
        <f>(VLOOKUP($EG65,Data!$B:$CP,Daily!GO$10,0)+VLOOKUP($IF65,Data!$B:$CP,Daily!KN$10,0))/(VLOOKUP($EG61,Data!$B:$CP,Daily!GO$10,0)+VLOOKUP($IF61,Data!$B:$CP,Daily!KN$10,0))</f>
        <v>0.19912790697674418</v>
      </c>
      <c r="CQ65" s="12">
        <f>(VLOOKUP($EG65,Data!$B:$CP,Daily!GP$10,0)+VLOOKUP($IF65,Data!$B:$CP,Daily!KO$10,0))/(VLOOKUP($EG61,Data!$B:$CP,Daily!GP$10,0)+VLOOKUP($IF61,Data!$B:$CP,Daily!KO$10,0))</f>
        <v>0.23958333333333334</v>
      </c>
      <c r="CR65" s="12">
        <f>(VLOOKUP($EG65,Data!$B:$CP,Daily!GQ$10,0)+VLOOKUP($IF65,Data!$B:$CP,Daily!KP$10,0))/(VLOOKUP($EG61,Data!$B:$CP,Daily!GQ$10,0)+VLOOKUP($IF61,Data!$B:$CP,Daily!KP$10,0))</f>
        <v>0.17622080679405519</v>
      </c>
      <c r="CS65" s="12">
        <f>(VLOOKUP($EG65,Data!$B:$CP,Daily!GR$10,0)+VLOOKUP($IF65,Data!$B:$CP,Daily!KQ$10,0))/(VLOOKUP($EG61,Data!$B:$CP,Daily!GR$10,0)+VLOOKUP($IF61,Data!$B:$CP,Daily!KQ$10,0))</f>
        <v>0.16896551724137931</v>
      </c>
      <c r="CT65" s="12">
        <f>(VLOOKUP($EG65,Data!$B:$CP,Daily!GS$10,0)+VLOOKUP($IF65,Data!$B:$CP,Daily!KR$10,0))/(VLOOKUP($EG61,Data!$B:$CP,Daily!GS$10,0)+VLOOKUP($IF61,Data!$B:$CP,Daily!KR$10,0))</f>
        <v>0.1927512355848435</v>
      </c>
      <c r="CU65" s="12">
        <f>(VLOOKUP($EG65,Data!$B:$CP,Daily!GT$10,0)+VLOOKUP($IF65,Data!$B:$CP,Daily!KS$10,0))/(VLOOKUP($EG61,Data!$B:$CP,Daily!GT$10,0)+VLOOKUP($IF61,Data!$B:$CP,Daily!KS$10,0))</f>
        <v>0.180623973727422</v>
      </c>
      <c r="CV65" s="12">
        <f>(VLOOKUP($EG65,Data!$B:$CP,Daily!GU$10,0)+VLOOKUP($IF65,Data!$B:$CP,Daily!KT$10,0))/(VLOOKUP($EG61,Data!$B:$CP,Daily!GU$10,0)+VLOOKUP($IF61,Data!$B:$CP,Daily!KT$10,0))</f>
        <v>0.19065190651906519</v>
      </c>
      <c r="CW65" s="12">
        <f>(VLOOKUP($EG65,Data!$B:$CP,Daily!GV$10,0)+VLOOKUP($IF65,Data!$B:$CP,Daily!KU$10,0))/(VLOOKUP($EG61,Data!$B:$CP,Daily!GV$10,0)+VLOOKUP($IF61,Data!$B:$CP,Daily!KU$10,0))</f>
        <v>0.18369690011481057</v>
      </c>
      <c r="CX65" s="12">
        <f>(VLOOKUP($EG65,Data!$B:$CP,Daily!GW$10,0)+VLOOKUP($IF65,Data!$B:$CP,Daily!KV$10,0))/(VLOOKUP($EG61,Data!$B:$CP,Daily!GW$10,0)+VLOOKUP($IF61,Data!$B:$CP,Daily!KV$10,0))</f>
        <v>0.19963369963369965</v>
      </c>
      <c r="CY65" s="12">
        <f>(VLOOKUP($EG65,Data!$B:$CP,Daily!GX$10,0)+VLOOKUP($IF65,Data!$B:$CP,Daily!KW$10,0))/(VLOOKUP($EG61,Data!$B:$CP,Daily!GX$10,0)+VLOOKUP($IF61,Data!$B:$CP,Daily!KW$10,0))</f>
        <v>0.22996515679442509</v>
      </c>
      <c r="CZ65" s="12">
        <f>(VLOOKUP($EG65,Data!$B:$CP,Daily!GY$10,0)+VLOOKUP($IF65,Data!$B:$CP,Daily!KX$10,0))/(VLOOKUP($EG61,Data!$B:$CP,Daily!GY$10,0)+VLOOKUP($IF61,Data!$B:$CP,Daily!KX$10,0))</f>
        <v>0.17599999999999999</v>
      </c>
      <c r="DA65" s="12">
        <f>(VLOOKUP($EG65,Data!$B:$CP,Daily!GZ$10,0)+VLOOKUP($IF65,Data!$B:$CP,Daily!KY$10,0))/(VLOOKUP($EG61,Data!$B:$CP,Daily!GZ$10,0)+VLOOKUP($IF61,Data!$B:$CP,Daily!KY$10,0))</f>
        <v>0.20489690721649484</v>
      </c>
      <c r="DB65" s="12">
        <f>(VLOOKUP($EG65,Data!$B:$CP,Daily!HA$10,0)+VLOOKUP($IF65,Data!$B:$CP,Daily!KZ$10,0))/(VLOOKUP($EG61,Data!$B:$CP,Daily!HA$10,0)+VLOOKUP($IF61,Data!$B:$CP,Daily!KZ$10,0))</f>
        <v>0.20430107526881722</v>
      </c>
      <c r="DC65" s="12">
        <f>(VLOOKUP($EG65,Data!$B:$CP,Daily!HB$10,0)+VLOOKUP($IF65,Data!$B:$CP,Daily!LA$10,0))/(VLOOKUP($EG61,Data!$B:$CP,Daily!HB$10,0)+VLOOKUP($IF61,Data!$B:$CP,Daily!LA$10,0))</f>
        <v>0.10093167701863354</v>
      </c>
      <c r="DD65" s="12">
        <f>(VLOOKUP($EG65,Data!$B:$CP,Daily!HC$10,0)+VLOOKUP($IF65,Data!$B:$CP,Daily!LB$10,0))/(VLOOKUP($EG61,Data!$B:$CP,Daily!HC$10,0)+VLOOKUP($IF61,Data!$B:$CP,Daily!LB$10,0))</f>
        <v>0.10727969348659004</v>
      </c>
      <c r="DE65" s="12">
        <f>(VLOOKUP($EG65,Data!$B:$CP,Daily!HD$10,0)+VLOOKUP($IF65,Data!$B:$CP,Daily!LC$10,0))/(VLOOKUP($EG61,Data!$B:$CP,Daily!HD$10,0)+VLOOKUP($IF61,Data!$B:$CP,Daily!LC$10,0))</f>
        <v>0.14512922465208747</v>
      </c>
      <c r="DF65" s="12">
        <f>(VLOOKUP($EG65,Data!$B:$CP,Daily!HE$10,0)+VLOOKUP($IF65,Data!$B:$CP,Daily!LD$10,0))/(VLOOKUP($EG61,Data!$B:$CP,Daily!HE$10,0)+VLOOKUP($IF61,Data!$B:$CP,Daily!LD$10,0))</f>
        <v>0.13079470198675497</v>
      </c>
      <c r="DG65" s="12">
        <f>(VLOOKUP($EG65,Data!$B:$CP,Daily!HF$10,0)+VLOOKUP($IF65,Data!$B:$CP,Daily!LE$10,0))/(VLOOKUP($EG61,Data!$B:$CP,Daily!HF$10,0)+VLOOKUP($IF61,Data!$B:$CP,Daily!LE$10,0))</f>
        <v>0.1043956043956044</v>
      </c>
      <c r="DH65" s="12">
        <f>(VLOOKUP($EG65,Data!$B:$CP,Daily!HG$10,0)+VLOOKUP($IF65,Data!$B:$CP,Daily!LF$10,0))/(VLOOKUP($EG61,Data!$B:$CP,Daily!HG$10,0)+VLOOKUP($IF61,Data!$B:$CP,Daily!LF$10,0))</f>
        <v>0.11976047904191617</v>
      </c>
      <c r="DI65" s="12">
        <f>(VLOOKUP($EG65,Data!$B:$CP,Daily!HH$10,0)+VLOOKUP($IF65,Data!$B:$CP,Daily!LG$10,0))/(VLOOKUP($EG61,Data!$B:$CP,Daily!HH$10,0)+VLOOKUP($IF61,Data!$B:$CP,Daily!LG$10,0))</f>
        <v>0.10832025117739404</v>
      </c>
      <c r="DJ65" s="12">
        <f>(VLOOKUP($EG65,Data!$B:$CP,Daily!HI$10,0)+VLOOKUP($IF65,Data!$B:$CP,Daily!LH$10,0))/(VLOOKUP($EG61,Data!$B:$CP,Daily!HI$10,0)+VLOOKUP($IF61,Data!$B:$CP,Daily!LH$10,0))</f>
        <v>0.17782026768642448</v>
      </c>
      <c r="DK65" s="12">
        <f>(VLOOKUP($EG65,Data!$B:$CP,Daily!HJ$10,0)+VLOOKUP($IF65,Data!$B:$CP,Daily!LI$10,0))/(VLOOKUP($EG61,Data!$B:$CP,Daily!HJ$10,0)+VLOOKUP($IF61,Data!$B:$CP,Daily!LI$10,0))</f>
        <v>0.16677316293929711</v>
      </c>
      <c r="DL65" s="12">
        <f>(VLOOKUP($EG65,Data!$B:$CP,Daily!HK$10,0)+VLOOKUP($IF65,Data!$B:$CP,Daily!LJ$10,0))/(VLOOKUP($EG61,Data!$B:$CP,Daily!HK$10,0)+VLOOKUP($IF61,Data!$B:$CP,Daily!LJ$10,0))</f>
        <v>0.18533333333333332</v>
      </c>
      <c r="DM65" s="12">
        <f>(VLOOKUP($EG65,Data!$B:$CP,Daily!HL$10,0)+VLOOKUP($IF65,Data!$B:$CP,Daily!LK$10,0))/(VLOOKUP($EG61,Data!$B:$CP,Daily!HL$10,0)+VLOOKUP($IF61,Data!$B:$CP,Daily!LK$10,0))</f>
        <v>0.17294900221729489</v>
      </c>
      <c r="DN65" s="12">
        <f>(VLOOKUP($EG65,Data!$B:$CP,Daily!HM$10,0)+VLOOKUP($IF65,Data!$B:$CP,Daily!LL$10,0))/(VLOOKUP($EG61,Data!$B:$CP,Daily!HM$10,0)+VLOOKUP($IF61,Data!$B:$CP,Daily!LL$10,0))</f>
        <v>0.16822429906542055</v>
      </c>
      <c r="DO65" s="12">
        <f>(VLOOKUP($EG65,Data!$B:$CP,Daily!HN$10,0)+VLOOKUP($IF65,Data!$B:$CP,Daily!LM$10,0))/(VLOOKUP($EG61,Data!$B:$CP,Daily!HN$10,0)+VLOOKUP($IF61,Data!$B:$CP,Daily!LM$10,0))</f>
        <v>0.20205479452054795</v>
      </c>
      <c r="DP65" s="12">
        <f>(VLOOKUP($EG65,Data!$B:$CP,Daily!HO$10,0)+VLOOKUP($IF65,Data!$B:$CP,Daily!LN$10,0))/(VLOOKUP($EG61,Data!$B:$CP,Daily!HO$10,0)+VLOOKUP($IF61,Data!$B:$CP,Daily!LN$10,0))</f>
        <v>0.15640273704789834</v>
      </c>
      <c r="DQ65" s="12">
        <f>(VLOOKUP($EG65,Data!$B:$CP,Daily!HP$10,0)+VLOOKUP($IF65,Data!$B:$CP,Daily!LO$10,0))/(VLOOKUP($EG61,Data!$B:$CP,Daily!HP$10,0)+VLOOKUP($IF61,Data!$B:$CP,Daily!LO$10,0))</f>
        <v>0.18161764705882352</v>
      </c>
      <c r="DR65" s="12">
        <f>(VLOOKUP($EG65,Data!$B:$CP,Daily!HQ$10,0)+VLOOKUP($IF65,Data!$B:$CP,Daily!LP$10,0))/(VLOOKUP($EG61,Data!$B:$CP,Daily!HQ$10,0)+VLOOKUP($IF61,Data!$B:$CP,Daily!LP$10,0))</f>
        <v>0.16344463971880491</v>
      </c>
      <c r="DS65" s="12">
        <f>(VLOOKUP($EG65,Data!$B:$CP,Daily!HR$10,0)+VLOOKUP($IF65,Data!$B:$CP,Daily!LQ$10,0))/(VLOOKUP($EG61,Data!$B:$CP,Daily!HR$10,0)+VLOOKUP($IF61,Data!$B:$CP,Daily!LQ$10,0))</f>
        <v>0.18239660657476139</v>
      </c>
      <c r="DT65" s="12">
        <f>(VLOOKUP($EG65,Data!$B:$CP,Daily!HS$10,0)+VLOOKUP($IF65,Data!$B:$CP,Daily!LR$10,0))/(VLOOKUP($EG61,Data!$B:$CP,Daily!HS$10,0)+VLOOKUP($IF61,Data!$B:$CP,Daily!LR$10,0))</f>
        <v>0.1602972399150743</v>
      </c>
      <c r="DU65" s="12">
        <f>(VLOOKUP($EG65,Data!$B:$CP,Daily!HT$10,0)+VLOOKUP($IF65,Data!$B:$CP,Daily!LS$10,0))/(VLOOKUP($EG61,Data!$B:$CP,Daily!HT$10,0)+VLOOKUP($IF61,Data!$B:$CP,Daily!LS$10,0))</f>
        <v>0.15932521087160262</v>
      </c>
      <c r="DV65" s="14"/>
      <c r="DW65" s="12">
        <f t="shared" si="453"/>
        <v>0.17294900221729489</v>
      </c>
      <c r="DX65" s="12">
        <f t="shared" si="454"/>
        <v>0.19963369963369965</v>
      </c>
      <c r="DY65" s="12">
        <f t="shared" si="488"/>
        <v>2.6684697416404751E-2</v>
      </c>
      <c r="DZ65" s="12">
        <f t="shared" si="489"/>
        <v>0.2196472226960032</v>
      </c>
      <c r="EA65" s="12">
        <f t="shared" si="490"/>
        <v>0.15293547915499134</v>
      </c>
      <c r="EB65" s="14"/>
      <c r="EC65" s="12">
        <f t="shared" si="491"/>
        <v>2.741500730256868E-2</v>
      </c>
      <c r="ED65" s="12">
        <f t="shared" si="492"/>
        <v>0.17320464541791777</v>
      </c>
      <c r="EE65" s="12">
        <f t="shared" si="493"/>
        <v>0.16685158534821015</v>
      </c>
      <c r="EF65" s="1"/>
      <c r="EG65" s="7" t="s">
        <v>477</v>
      </c>
      <c r="EH65" s="7" t="s">
        <v>53</v>
      </c>
      <c r="EI65" s="12">
        <f>VLOOKUP($EG65,Data!$B:$CP,Daily!EI$10,0)/VLOOKUP($EG61,Data!$B:$CP,Daily!EI$10,0)</f>
        <v>0.18738738738738739</v>
      </c>
      <c r="EJ65" s="12">
        <f>VLOOKUP($EG65,Data!$B:$CP,Daily!EJ$10,0)/VLOOKUP($EG61,Data!$B:$CP,Daily!EJ$10,0)</f>
        <v>0.17681159420289855</v>
      </c>
      <c r="EK65" s="12">
        <f>VLOOKUP($EG65,Data!$B:$CP,Daily!EK$10,0)/VLOOKUP($EG61,Data!$B:$CP,Daily!EK$10,0)</f>
        <v>0.19326500732064422</v>
      </c>
      <c r="EL65" s="12">
        <f>VLOOKUP($EG65,Data!$B:$CP,Daily!EL$10,0)/VLOOKUP($EG61,Data!$B:$CP,Daily!EL$10,0)</f>
        <v>0.15241635687732341</v>
      </c>
      <c r="EM65" s="12">
        <f>VLOOKUP($EG65,Data!$B:$CP,Daily!EM$10,0)/VLOOKUP($EG61,Data!$B:$CP,Daily!EM$10,0)</f>
        <v>0.1326530612244898</v>
      </c>
      <c r="EN65" s="12">
        <f>VLOOKUP($EG65,Data!$B:$CP,Daily!EN$10,0)/VLOOKUP($EG61,Data!$B:$CP,Daily!EN$10,0)</f>
        <v>0.16666666666666666</v>
      </c>
      <c r="EO65" s="12">
        <f>VLOOKUP($EG65,Data!$B:$CP,Daily!EO$10,0)/VLOOKUP($EG61,Data!$B:$CP,Daily!EO$10,0)</f>
        <v>0.16022889842632332</v>
      </c>
      <c r="EP65" s="12">
        <f>VLOOKUP($EG65,Data!$B:$CP,Daily!EP$10,0)/VLOOKUP($EG61,Data!$B:$CP,Daily!EP$10,0)</f>
        <v>0.1777434312210201</v>
      </c>
      <c r="EQ65" s="12">
        <f>VLOOKUP($EG65,Data!$B:$CP,Daily!EQ$10,0)/VLOOKUP($EG61,Data!$B:$CP,Daily!EQ$10,0)</f>
        <v>0.1791907514450867</v>
      </c>
      <c r="ER65" s="12">
        <f>VLOOKUP($EG65,Data!$B:$CP,Daily!ER$10,0)/VLOOKUP($EG61,Data!$B:$CP,Daily!ER$10,0)</f>
        <v>0.16896551724137931</v>
      </c>
      <c r="ES65" s="12">
        <f>VLOOKUP($EG65,Data!$B:$CP,Daily!ES$10,0)/VLOOKUP($EG61,Data!$B:$CP,Daily!ES$10,0)</f>
        <v>0.19263456090651557</v>
      </c>
      <c r="ET65" s="12">
        <f>VLOOKUP($EG65,Data!$B:$CP,Daily!ET$10,0)/VLOOKUP($EG61,Data!$B:$CP,Daily!ET$10,0)</f>
        <v>0.19318181818181818</v>
      </c>
      <c r="EU65" s="12">
        <f>VLOOKUP($EG65,Data!$B:$CP,Daily!EU$10,0)/VLOOKUP($EG61,Data!$B:$CP,Daily!EU$10,0)</f>
        <v>0.20037453183520598</v>
      </c>
      <c r="EV65" s="12">
        <f>VLOOKUP($EG65,Data!$B:$CP,Daily!EV$10,0)/VLOOKUP($EG61,Data!$B:$CP,Daily!EV$10,0)</f>
        <v>0.18947368421052632</v>
      </c>
      <c r="EW65" s="12">
        <f>VLOOKUP($EG65,Data!$B:$CP,Daily!EW$10,0)/VLOOKUP($EG61,Data!$B:$CP,Daily!EW$10,0)</f>
        <v>0.15233415233415235</v>
      </c>
      <c r="EX65" s="12">
        <f>VLOOKUP($EG65,Data!$B:$CP,Daily!EX$10,0)/VLOOKUP($EG61,Data!$B:$CP,Daily!EX$10,0)</f>
        <v>0.16228070175438597</v>
      </c>
      <c r="EY65" s="12">
        <f>VLOOKUP($EG65,Data!$B:$CP,Daily!EY$10,0)/VLOOKUP($EG61,Data!$B:$CP,Daily!EY$10,0)</f>
        <v>0.16308243727598568</v>
      </c>
      <c r="EZ65" s="12">
        <f>VLOOKUP($EG65,Data!$B:$CP,Daily!EZ$10,0)/VLOOKUP($EG61,Data!$B:$CP,Daily!EZ$10,0)</f>
        <v>0.16981132075471697</v>
      </c>
      <c r="FA65" s="12">
        <f>VLOOKUP($EG65,Data!$B:$CP,Daily!FA$10,0)/VLOOKUP($EG61,Data!$B:$CP,Daily!FA$10,0)</f>
        <v>0.13730569948186527</v>
      </c>
      <c r="FB65" s="12">
        <f>VLOOKUP($EG65,Data!$B:$CP,Daily!FB$10,0)/VLOOKUP($EG61,Data!$B:$CP,Daily!FB$10,0)</f>
        <v>0.18058252427184465</v>
      </c>
      <c r="FC65" s="12">
        <f>VLOOKUP($EG65,Data!$B:$CP,Daily!FC$10,0)/VLOOKUP($EG61,Data!$B:$CP,Daily!FC$10,0)</f>
        <v>0.15825688073394495</v>
      </c>
      <c r="FD65" s="12">
        <f>VLOOKUP($EG65,Data!$B:$CP,Daily!FD$10,0)/VLOOKUP($EG61,Data!$B:$CP,Daily!FD$10,0)</f>
        <v>0.16507177033492823</v>
      </c>
      <c r="FE65" s="12">
        <f>VLOOKUP($EG65,Data!$B:$CP,Daily!FE$10,0)/VLOOKUP($EG61,Data!$B:$CP,Daily!FE$10,0)</f>
        <v>0.16883116883116883</v>
      </c>
      <c r="FF65" s="12">
        <f>VLOOKUP($EG65,Data!$B:$CP,Daily!FF$10,0)/VLOOKUP($EG61,Data!$B:$CP,Daily!FF$10,0)</f>
        <v>0.1944922547332186</v>
      </c>
      <c r="FG65" s="12">
        <f>VLOOKUP($EG65,Data!$B:$CP,Daily!FG$10,0)/VLOOKUP($EG61,Data!$B:$CP,Daily!FG$10,0)</f>
        <v>0.18437500000000001</v>
      </c>
      <c r="FH65" s="12">
        <f>VLOOKUP($EG65,Data!$B:$CP,Daily!FH$10,0)/VLOOKUP($EG61,Data!$B:$CP,Daily!FH$10,0)</f>
        <v>0.15819209039548024</v>
      </c>
      <c r="FI65" s="12">
        <f>VLOOKUP($EG65,Data!$B:$CP,Daily!FI$10,0)/VLOOKUP($EG61,Data!$B:$CP,Daily!FI$10,0)</f>
        <v>0.16808510638297872</v>
      </c>
      <c r="FJ65" s="12">
        <f>VLOOKUP($EG65,Data!$B:$CP,Daily!FJ$10,0)/VLOOKUP($EG61,Data!$B:$CP,Daily!FJ$10,0)</f>
        <v>0.20131291028446391</v>
      </c>
      <c r="FK65" s="12">
        <f>VLOOKUP($EG65,Data!$B:$CP,Daily!FK$10,0)/VLOOKUP($EG61,Data!$B:$CP,Daily!FK$10,0)</f>
        <v>0.17156862745098039</v>
      </c>
      <c r="FL65" s="12">
        <f>VLOOKUP($EG65,Data!$B:$CP,Daily!FL$10,0)/VLOOKUP($EG61,Data!$B:$CP,Daily!FL$10,0)</f>
        <v>0.15458015267175573</v>
      </c>
      <c r="FM65" s="12">
        <f>VLOOKUP($EG65,Data!$B:$CP,Daily!FM$10,0)/VLOOKUP($EG61,Data!$B:$CP,Daily!FM$10,0)</f>
        <v>0.18086956521739131</v>
      </c>
      <c r="FN65" s="12">
        <f>VLOOKUP($EG65,Data!$B:$CP,Daily!FN$10,0)/VLOOKUP($EG61,Data!$B:$CP,Daily!FN$10,0)</f>
        <v>0.21220159151193635</v>
      </c>
      <c r="FO65" s="12">
        <f>VLOOKUP($EG65,Data!$B:$CP,Daily!FO$10,0)/VLOOKUP($EG61,Data!$B:$CP,Daily!FO$10,0)</f>
        <v>0.18287037037037038</v>
      </c>
      <c r="FP65" s="12">
        <f>VLOOKUP($EG65,Data!$B:$CP,Daily!FP$10,0)/VLOOKUP($EG61,Data!$B:$CP,Daily!FP$10,0)</f>
        <v>0.15755627009646303</v>
      </c>
      <c r="FQ65" s="12">
        <f>VLOOKUP($EG65,Data!$B:$CP,Daily!FQ$10,0)/VLOOKUP($EG61,Data!$B:$CP,Daily!FQ$10,0)</f>
        <v>0.15348837209302327</v>
      </c>
      <c r="FR65" s="12">
        <f>VLOOKUP($EG65,Data!$B:$CP,Daily!FR$10,0)/VLOOKUP($EG61,Data!$B:$CP,Daily!FR$10,0)</f>
        <v>0.20292207792207792</v>
      </c>
      <c r="FS65" s="12">
        <f>VLOOKUP($EG65,Data!$B:$CP,Daily!FS$10,0)/VLOOKUP($EG61,Data!$B:$CP,Daily!FS$10,0)</f>
        <v>0.17294520547945205</v>
      </c>
      <c r="FT65" s="12">
        <f>VLOOKUP($EG65,Data!$B:$CP,Daily!FT$10,0)/VLOOKUP($EG61,Data!$B:$CP,Daily!FT$10,0)</f>
        <v>0.16747181964573268</v>
      </c>
      <c r="FU65" s="12">
        <f>VLOOKUP($EG65,Data!$B:$CP,Daily!FU$10,0)/VLOOKUP($EG61,Data!$B:$CP,Daily!FU$10,0)</f>
        <v>0.20448179271708683</v>
      </c>
      <c r="FV65" s="12">
        <f>VLOOKUP($EG65,Data!$B:$CP,Daily!FV$10,0)/VLOOKUP($EG61,Data!$B:$CP,Daily!FV$10,0)</f>
        <v>0.192</v>
      </c>
      <c r="FW65" s="12">
        <f>VLOOKUP($EG65,Data!$B:$CP,Daily!FW$10,0)/VLOOKUP($EG61,Data!$B:$CP,Daily!FW$10,0)</f>
        <v>0.15655577299412915</v>
      </c>
      <c r="FX65" s="12">
        <f>VLOOKUP($EG65,Data!$B:$CP,Daily!FX$10,0)/VLOOKUP($EG61,Data!$B:$CP,Daily!FX$10,0)</f>
        <v>0.14669421487603307</v>
      </c>
      <c r="FY65" s="12">
        <f>VLOOKUP($EG65,Data!$B:$CP,Daily!FY$10,0)/VLOOKUP($EG61,Data!$B:$CP,Daily!FY$10,0)</f>
        <v>0.18119266055045871</v>
      </c>
      <c r="FZ65" s="12">
        <f>VLOOKUP($EG65,Data!$B:$CP,Daily!FZ$10,0)/VLOOKUP($EG61,Data!$B:$CP,Daily!FZ$10,0)</f>
        <v>0.18230088495575222</v>
      </c>
      <c r="GA65" s="12">
        <f>VLOOKUP($EG65,Data!$B:$CP,Daily!GA$10,0)/VLOOKUP($EG61,Data!$B:$CP,Daily!GA$10,0)</f>
        <v>0.16934046345811052</v>
      </c>
      <c r="GB65" s="12">
        <f>VLOOKUP($EG65,Data!$B:$CP,Daily!GB$10,0)/VLOOKUP($EG61,Data!$B:$CP,Daily!GB$10,0)</f>
        <v>0.18243243243243243</v>
      </c>
      <c r="GC65" s="12">
        <f>VLOOKUP($EG65,Data!$B:$CP,Daily!GC$10,0)/VLOOKUP($EG61,Data!$B:$CP,Daily!GC$10,0)</f>
        <v>0.17745803357314149</v>
      </c>
      <c r="GD65" s="12">
        <f>VLOOKUP($EG65,Data!$B:$CP,Daily!GD$10,0)/VLOOKUP($EG61,Data!$B:$CP,Daily!GD$10,0)</f>
        <v>0.16757741347905283</v>
      </c>
      <c r="GE65" s="12">
        <f>VLOOKUP($EG65,Data!$B:$CP,Daily!GE$10,0)/VLOOKUP($EG61,Data!$B:$CP,Daily!GE$10,0)</f>
        <v>0.16046966731898238</v>
      </c>
      <c r="GF65" s="12">
        <f>VLOOKUP($EG65,Data!$B:$CP,Daily!GF$10,0)/VLOOKUP($EG61,Data!$B:$CP,Daily!GF$10,0)</f>
        <v>0.17226890756302521</v>
      </c>
      <c r="GG65" s="12">
        <f>VLOOKUP($EG65,Data!$B:$CP,Daily!GG$10,0)/VLOOKUP($EG61,Data!$B:$CP,Daily!GG$10,0)</f>
        <v>0.16058394160583941</v>
      </c>
      <c r="GH65" s="12">
        <f>VLOOKUP($EG65,Data!$B:$CP,Daily!GH$10,0)/VLOOKUP($EG61,Data!$B:$CP,Daily!GH$10,0)</f>
        <v>0.1465076660988075</v>
      </c>
      <c r="GI65" s="12">
        <f>VLOOKUP($EG65,Data!$B:$CP,Daily!GI$10,0)/VLOOKUP($EG61,Data!$B:$CP,Daily!GI$10,0)</f>
        <v>0.17391304347826086</v>
      </c>
      <c r="GJ65" s="12">
        <f>VLOOKUP($EG65,Data!$B:$CP,Daily!GJ$10,0)/VLOOKUP($EG61,Data!$B:$CP,Daily!GJ$10,0)</f>
        <v>0.22105263157894736</v>
      </c>
      <c r="GK65" s="12">
        <f>VLOOKUP($EG65,Data!$B:$CP,Daily!GK$10,0)/VLOOKUP($EG61,Data!$B:$CP,Daily!GK$10,0)</f>
        <v>0.14770459081836326</v>
      </c>
      <c r="GL65" s="12">
        <f>VLOOKUP($EG65,Data!$B:$CP,Daily!GL$10,0)/VLOOKUP($EG61,Data!$B:$CP,Daily!GL$10,0)</f>
        <v>0.16816143497757849</v>
      </c>
      <c r="GM65" s="12">
        <f>VLOOKUP($EG65,Data!$B:$CP,Daily!GM$10,0)/VLOOKUP($EG61,Data!$B:$CP,Daily!GM$10,0)</f>
        <v>0.19693654266958424</v>
      </c>
      <c r="GN65" s="12">
        <f>VLOOKUP($EG65,Data!$B:$CP,Daily!GN$10,0)/VLOOKUP($EG61,Data!$B:$CP,Daily!GN$10,0)</f>
        <v>0.18127490039840638</v>
      </c>
      <c r="GO65" s="12">
        <f>VLOOKUP($EG65,Data!$B:$CP,Daily!GO$10,0)/VLOOKUP($EG61,Data!$B:$CP,Daily!GO$10,0)</f>
        <v>0.19012797074954296</v>
      </c>
      <c r="GP65" s="12">
        <f>VLOOKUP($EG65,Data!$B:$CP,Daily!GP$10,0)/VLOOKUP($EG61,Data!$B:$CP,Daily!GP$10,0)</f>
        <v>0.21584699453551912</v>
      </c>
      <c r="GQ65" s="12">
        <f>VLOOKUP($EG65,Data!$B:$CP,Daily!GQ$10,0)/VLOOKUP($EG61,Data!$B:$CP,Daily!GQ$10,0)</f>
        <v>0.1484593837535014</v>
      </c>
      <c r="GR65" s="12">
        <f>VLOOKUP($EG65,Data!$B:$CP,Daily!GR$10,0)/VLOOKUP($EG61,Data!$B:$CP,Daily!GR$10,0)</f>
        <v>0.15056179775280898</v>
      </c>
      <c r="GS65" s="12">
        <f>VLOOKUP($EG65,Data!$B:$CP,Daily!GS$10,0)/VLOOKUP($EG61,Data!$B:$CP,Daily!GS$10,0)</f>
        <v>0.16629711751662971</v>
      </c>
      <c r="GT65" s="12">
        <f>VLOOKUP($EG65,Data!$B:$CP,Daily!GT$10,0)/VLOOKUP($EG61,Data!$B:$CP,Daily!GT$10,0)</f>
        <v>0.14437367303609341</v>
      </c>
      <c r="GU65" s="12">
        <f>VLOOKUP($EG65,Data!$B:$CP,Daily!GU$10,0)/VLOOKUP($EG61,Data!$B:$CP,Daily!GU$10,0)</f>
        <v>0.16343042071197411</v>
      </c>
      <c r="GV65" s="12">
        <f>VLOOKUP($EG65,Data!$B:$CP,Daily!GV$10,0)/VLOOKUP($EG61,Data!$B:$CP,Daily!GV$10,0)</f>
        <v>0.16593245227606462</v>
      </c>
      <c r="GW65" s="12">
        <f>VLOOKUP($EG65,Data!$B:$CP,Daily!GW$10,0)/VLOOKUP($EG61,Data!$B:$CP,Daily!GW$10,0)</f>
        <v>0.18115942028985507</v>
      </c>
      <c r="GX65" s="12">
        <f>VLOOKUP($EG65,Data!$B:$CP,Daily!GX$10,0)/VLOOKUP($EG61,Data!$B:$CP,Daily!GX$10,0)</f>
        <v>0.22055674518201285</v>
      </c>
      <c r="GY65" s="12">
        <f>VLOOKUP($EG65,Data!$B:$CP,Daily!GY$10,0)/VLOOKUP($EG61,Data!$B:$CP,Daily!GY$10,0)</f>
        <v>0.15329768270944741</v>
      </c>
      <c r="GZ65" s="12">
        <f>VLOOKUP($EG65,Data!$B:$CP,Daily!GZ$10,0)/VLOOKUP($EG61,Data!$B:$CP,Daily!GZ$10,0)</f>
        <v>0.18243243243243243</v>
      </c>
      <c r="HA65" s="12">
        <f>VLOOKUP($EG65,Data!$B:$CP,Daily!HA$10,0)/VLOOKUP($EG61,Data!$B:$CP,Daily!HA$10,0)</f>
        <v>0.18200408997955012</v>
      </c>
      <c r="HB65" s="12">
        <f>VLOOKUP($EG65,Data!$B:$CP,Daily!HB$10,0)/VLOOKUP($EG61,Data!$B:$CP,Daily!HB$10,0)</f>
        <v>9.8591549295774641E-2</v>
      </c>
      <c r="HC65" s="12">
        <f>VLOOKUP($EG65,Data!$B:$CP,Daily!HC$10,0)/VLOOKUP($EG61,Data!$B:$CP,Daily!HC$10,0)</f>
        <v>0.1048951048951049</v>
      </c>
      <c r="HD65" s="12">
        <f>VLOOKUP($EG65,Data!$B:$CP,Daily!HD$10,0)/VLOOKUP($EG61,Data!$B:$CP,Daily!HD$10,0)</f>
        <v>0.14395886889460155</v>
      </c>
      <c r="HE65" s="12">
        <f>VLOOKUP($EG65,Data!$B:$CP,Daily!HE$10,0)/VLOOKUP($EG61,Data!$B:$CP,Daily!HE$10,0)</f>
        <v>0.13245033112582782</v>
      </c>
      <c r="HF65" s="12">
        <f>VLOOKUP($EG65,Data!$B:$CP,Daily!HF$10,0)/VLOOKUP($EG61,Data!$B:$CP,Daily!HF$10,0)</f>
        <v>9.2936802973977689E-2</v>
      </c>
      <c r="HG65" s="12">
        <f>VLOOKUP($EG65,Data!$B:$CP,Daily!HG$10,0)/VLOOKUP($EG61,Data!$B:$CP,Daily!HG$10,0)</f>
        <v>0.11623246492985972</v>
      </c>
      <c r="HH65" s="12">
        <f>VLOOKUP($EG65,Data!$B:$CP,Daily!HH$10,0)/VLOOKUP($EG61,Data!$B:$CP,Daily!HH$10,0)</f>
        <v>9.4455852156057493E-2</v>
      </c>
      <c r="HI65" s="12">
        <f>VLOOKUP($EG65,Data!$B:$CP,Daily!HI$10,0)/VLOOKUP($EG61,Data!$B:$CP,Daily!HI$10,0)</f>
        <v>0.15413533834586465</v>
      </c>
      <c r="HJ65" s="12">
        <f>VLOOKUP($EG65,Data!$B:$CP,Daily!HJ$10,0)/VLOOKUP($EG61,Data!$B:$CP,Daily!HJ$10,0)</f>
        <v>0.1652542372881356</v>
      </c>
      <c r="HK65" s="12">
        <f>VLOOKUP($EG65,Data!$B:$CP,Daily!HK$10,0)/VLOOKUP($EG61,Data!$B:$CP,Daily!HK$10,0)</f>
        <v>0.18213660245183888</v>
      </c>
      <c r="HL65" s="12">
        <f>VLOOKUP($EG65,Data!$B:$CP,Daily!HL$10,0)/VLOOKUP($EG61,Data!$B:$CP,Daily!HL$10,0)</f>
        <v>0.1548872180451128</v>
      </c>
      <c r="HM65" s="12">
        <f>VLOOKUP($EG65,Data!$B:$CP,Daily!HM$10,0)/VLOOKUP($EG61,Data!$B:$CP,Daily!HM$10,0)</f>
        <v>0.15657142857142858</v>
      </c>
      <c r="HN65" s="12">
        <f>VLOOKUP($EG65,Data!$B:$CP,Daily!HN$10,0)/VLOOKUP($EG61,Data!$B:$CP,Daily!HN$10,0)</f>
        <v>0.18959537572254334</v>
      </c>
      <c r="HO65" s="12">
        <f>VLOOKUP($EG65,Data!$B:$CP,Daily!HO$10,0)/VLOOKUP($EG61,Data!$B:$CP,Daily!HO$10,0)</f>
        <v>0.14172185430463577</v>
      </c>
      <c r="HP65" s="12">
        <f>VLOOKUP($EG65,Data!$B:$CP,Daily!HP$10,0)/VLOOKUP($EG61,Data!$B:$CP,Daily!HP$10,0)</f>
        <v>0.16649949849548645</v>
      </c>
      <c r="HQ65" s="12">
        <f>VLOOKUP($EG65,Data!$B:$CP,Daily!HQ$10,0)/VLOOKUP($EG61,Data!$B:$CP,Daily!HQ$10,0)</f>
        <v>0.15434606011372867</v>
      </c>
      <c r="HR65" s="12">
        <f>VLOOKUP($EG65,Data!$B:$CP,Daily!HR$10,0)/VLOOKUP($EG61,Data!$B:$CP,Daily!HR$10,0)</f>
        <v>0.17372881355932204</v>
      </c>
      <c r="HS65" s="12">
        <f>VLOOKUP($EG65,Data!$B:$CP,Daily!HS$10,0)/VLOOKUP($EG61,Data!$B:$CP,Daily!HS$10,0)</f>
        <v>0.14343707713125844</v>
      </c>
      <c r="HT65" s="12">
        <f>VLOOKUP($EG65,Data!$B:$CP,Daily!HT$10,0)/VLOOKUP($EG61,Data!$B:$CP,Daily!HT$10,0)</f>
        <v>0.14786967418546365</v>
      </c>
      <c r="HU65" s="13"/>
      <c r="HV65" s="40">
        <f t="shared" si="456"/>
        <v>0.15434606011372867</v>
      </c>
      <c r="HW65" s="40">
        <f t="shared" si="457"/>
        <v>0.18230088495575222</v>
      </c>
      <c r="HX65" s="40">
        <f t="shared" si="494"/>
        <v>2.7954824842023551E-2</v>
      </c>
      <c r="HY65" s="40">
        <f t="shared" si="495"/>
        <v>0.2032670035872699</v>
      </c>
      <c r="HZ65" s="40">
        <f t="shared" si="496"/>
        <v>0.133379941482211</v>
      </c>
      <c r="IA65" s="43"/>
      <c r="IB65" s="12">
        <f t="shared" si="497"/>
        <v>2.7822869891209353E-2</v>
      </c>
      <c r="IC65" s="12">
        <f t="shared" si="498"/>
        <v>0.16064080609195067</v>
      </c>
      <c r="ID65" s="12">
        <f t="shared" si="499"/>
        <v>0.1527079685655324</v>
      </c>
      <c r="IE65" s="1"/>
      <c r="IF65" s="7" t="s">
        <v>478</v>
      </c>
      <c r="IG65" s="7" t="s">
        <v>53</v>
      </c>
      <c r="IH65" s="12">
        <f>VLOOKUP($IF65,Data!$B:$CP,Daily!IH$10,0)/VLOOKUP($IF61,Data!$B:$CP,Daily!IH$10,0)</f>
        <v>0.25454545454545452</v>
      </c>
      <c r="II65" s="12">
        <f>VLOOKUP($IF65,Data!$B:$CP,Daily!II$10,0)/VLOOKUP($IF61,Data!$B:$CP,Daily!II$10,0)</f>
        <v>0.28310502283105021</v>
      </c>
      <c r="IJ65" s="12">
        <f>VLOOKUP($IF65,Data!$B:$CP,Daily!IJ$10,0)/VLOOKUP($IF61,Data!$B:$CP,Daily!IJ$10,0)</f>
        <v>0.21917808219178081</v>
      </c>
      <c r="IK65" s="12">
        <f>VLOOKUP($IF65,Data!$B:$CP,Daily!IK$10,0)/VLOOKUP($IF61,Data!$B:$CP,Daily!IK$10,0)</f>
        <v>0.32374100719424459</v>
      </c>
      <c r="IL65" s="12">
        <f>VLOOKUP($IF65,Data!$B:$CP,Daily!IL$10,0)/VLOOKUP($IF61,Data!$B:$CP,Daily!IL$10,0)</f>
        <v>0.25</v>
      </c>
      <c r="IM65" s="12">
        <f>VLOOKUP($IF65,Data!$B:$CP,Daily!IM$10,0)/VLOOKUP($IF61,Data!$B:$CP,Daily!IM$10,0)</f>
        <v>0.25185185185185183</v>
      </c>
      <c r="IN65" s="12">
        <f>VLOOKUP($IF65,Data!$B:$CP,Daily!IN$10,0)/VLOOKUP($IF61,Data!$B:$CP,Daily!IN$10,0)</f>
        <v>0.20283018867924529</v>
      </c>
      <c r="IO65" s="12">
        <f>VLOOKUP($IF65,Data!$B:$CP,Daily!IO$10,0)/VLOOKUP($IF61,Data!$B:$CP,Daily!IO$10,0)</f>
        <v>0.3271604938271605</v>
      </c>
      <c r="IP65" s="12">
        <f>VLOOKUP($IF65,Data!$B:$CP,Daily!IP$10,0)/VLOOKUP($IF61,Data!$B:$CP,Daily!IP$10,0)</f>
        <v>0.29569892473118281</v>
      </c>
      <c r="IQ65" s="12">
        <f>VLOOKUP($IF65,Data!$B:$CP,Daily!IQ$10,0)/VLOOKUP($IF61,Data!$B:$CP,Daily!IQ$10,0)</f>
        <v>0.27167630057803466</v>
      </c>
      <c r="IR65" s="12">
        <f>VLOOKUP($IF65,Data!$B:$CP,Daily!IR$10,0)/VLOOKUP($IF61,Data!$B:$CP,Daily!IR$10,0)</f>
        <v>0.31325301204819278</v>
      </c>
      <c r="IS65" s="12">
        <f>VLOOKUP($IF65,Data!$B:$CP,Daily!IS$10,0)/VLOOKUP($IF61,Data!$B:$CP,Daily!IS$10,0)</f>
        <v>0.24166666666666667</v>
      </c>
      <c r="IT65" s="12">
        <f>VLOOKUP($IF65,Data!$B:$CP,Daily!IT$10,0)/VLOOKUP($IF61,Data!$B:$CP,Daily!IT$10,0)</f>
        <v>0.38323353293413176</v>
      </c>
      <c r="IU65" s="12">
        <f>VLOOKUP($IF65,Data!$B:$CP,Daily!IU$10,0)/VLOOKUP($IF61,Data!$B:$CP,Daily!IU$10,0)</f>
        <v>0.28735632183908044</v>
      </c>
      <c r="IV65" s="12">
        <f>VLOOKUP($IF65,Data!$B:$CP,Daily!IV$10,0)/VLOOKUP($IF61,Data!$B:$CP,Daily!IV$10,0)</f>
        <v>0.18115942028985507</v>
      </c>
      <c r="IW65" s="12">
        <f>VLOOKUP($IF65,Data!$B:$CP,Daily!IW$10,0)/VLOOKUP($IF61,Data!$B:$CP,Daily!IW$10,0)</f>
        <v>0.184</v>
      </c>
      <c r="IX65" s="12">
        <f>VLOOKUP($IF65,Data!$B:$CP,Daily!IX$10,0)/VLOOKUP($IF61,Data!$B:$CP,Daily!IX$10,0)</f>
        <v>0.19014084507042253</v>
      </c>
      <c r="IY65" s="12">
        <f>VLOOKUP($IF65,Data!$B:$CP,Daily!IY$10,0)/VLOOKUP($IF61,Data!$B:$CP,Daily!IY$10,0)</f>
        <v>0.25688073394495414</v>
      </c>
      <c r="IZ65" s="12">
        <f>VLOOKUP($IF65,Data!$B:$CP,Daily!IZ$10,0)/VLOOKUP($IF61,Data!$B:$CP,Daily!IZ$10,0)</f>
        <v>0.28971962616822428</v>
      </c>
      <c r="JA65" s="12">
        <f>VLOOKUP($IF65,Data!$B:$CP,Daily!JA$10,0)/VLOOKUP($IF61,Data!$B:$CP,Daily!JA$10,0)</f>
        <v>0.23333333333333334</v>
      </c>
      <c r="JB65" s="12">
        <f>VLOOKUP($IF65,Data!$B:$CP,Daily!JB$10,0)/VLOOKUP($IF61,Data!$B:$CP,Daily!JB$10,0)</f>
        <v>0.2857142857142857</v>
      </c>
      <c r="JC65" s="12">
        <f>VLOOKUP($IF65,Data!$B:$CP,Daily!JC$10,0)/VLOOKUP($IF61,Data!$B:$CP,Daily!JC$10,0)</f>
        <v>0.23770491803278687</v>
      </c>
      <c r="JD65" s="12">
        <f>VLOOKUP($IF65,Data!$B:$CP,Daily!JD$10,0)/VLOOKUP($IF61,Data!$B:$CP,Daily!JD$10,0)</f>
        <v>0.27464788732394368</v>
      </c>
      <c r="JE65" s="12">
        <f>VLOOKUP($IF65,Data!$B:$CP,Daily!JE$10,0)/VLOOKUP($IF61,Data!$B:$CP,Daily!JE$10,0)</f>
        <v>0.19337016574585636</v>
      </c>
      <c r="JF65" s="12">
        <f>VLOOKUP($IF65,Data!$B:$CP,Daily!JF$10,0)/VLOOKUP($IF61,Data!$B:$CP,Daily!JF$10,0)</f>
        <v>0.28155339805825241</v>
      </c>
      <c r="JG65" s="12">
        <f>VLOOKUP($IF65,Data!$B:$CP,Daily!JG$10,0)/VLOOKUP($IF61,Data!$B:$CP,Daily!JG$10,0)</f>
        <v>0.25773195876288657</v>
      </c>
      <c r="JH65" s="12">
        <f>VLOOKUP($IF65,Data!$B:$CP,Daily!JH$10,0)/VLOOKUP($IF61,Data!$B:$CP,Daily!JH$10,0)</f>
        <v>0.19852941176470587</v>
      </c>
      <c r="JI65" s="12">
        <f>VLOOKUP($IF65,Data!$B:$CP,Daily!JI$10,0)/VLOOKUP($IF61,Data!$B:$CP,Daily!JI$10,0)</f>
        <v>0.26011560693641617</v>
      </c>
      <c r="JJ65" s="12">
        <f>VLOOKUP($IF65,Data!$B:$CP,Daily!JJ$10,0)/VLOOKUP($IF61,Data!$B:$CP,Daily!JJ$10,0)</f>
        <v>0.25454545454545452</v>
      </c>
      <c r="JK65" s="12">
        <f>VLOOKUP($IF65,Data!$B:$CP,Daily!JK$10,0)/VLOOKUP($IF61,Data!$B:$CP,Daily!JK$10,0)</f>
        <v>0.25974025974025972</v>
      </c>
      <c r="JL65" s="12">
        <f>VLOOKUP($IF65,Data!$B:$CP,Daily!JL$10,0)/VLOOKUP($IF61,Data!$B:$CP,Daily!JL$10,0)</f>
        <v>0.25153374233128833</v>
      </c>
      <c r="JM65" s="12">
        <f>VLOOKUP($IF65,Data!$B:$CP,Daily!JM$10,0)/VLOOKUP($IF61,Data!$B:$CP,Daily!JM$10,0)</f>
        <v>0.23076923076923078</v>
      </c>
      <c r="JN65" s="12">
        <f>VLOOKUP($IF65,Data!$B:$CP,Daily!JN$10,0)/VLOOKUP($IF61,Data!$B:$CP,Daily!JN$10,0)</f>
        <v>0.19354838709677419</v>
      </c>
      <c r="JO65" s="12">
        <f>VLOOKUP($IF65,Data!$B:$CP,Daily!JO$10,0)/VLOOKUP($IF61,Data!$B:$CP,Daily!JO$10,0)</f>
        <v>0.29842931937172773</v>
      </c>
      <c r="JP65" s="12">
        <f>VLOOKUP($IF65,Data!$B:$CP,Daily!JP$10,0)/VLOOKUP($IF61,Data!$B:$CP,Daily!JP$10,0)</f>
        <v>0.24623115577889448</v>
      </c>
      <c r="JQ65" s="12">
        <f>VLOOKUP($IF65,Data!$B:$CP,Daily!JQ$10,0)/VLOOKUP($IF61,Data!$B:$CP,Daily!JQ$10,0)</f>
        <v>0.25568181818181818</v>
      </c>
      <c r="JR65" s="12">
        <f>VLOOKUP($IF65,Data!$B:$CP,Daily!JR$10,0)/VLOOKUP($IF61,Data!$B:$CP,Daily!JR$10,0)</f>
        <v>0.27810650887573962</v>
      </c>
      <c r="JS65" s="12">
        <f>VLOOKUP($IF65,Data!$B:$CP,Daily!JS$10,0)/VLOOKUP($IF61,Data!$B:$CP,Daily!JS$10,0)</f>
        <v>0.24615384615384617</v>
      </c>
      <c r="JT65" s="12">
        <f>VLOOKUP($IF65,Data!$B:$CP,Daily!JT$10,0)/VLOOKUP($IF61,Data!$B:$CP,Daily!JT$10,0)</f>
        <v>0.34285714285714286</v>
      </c>
      <c r="JU65" s="12">
        <f>VLOOKUP($IF65,Data!$B:$CP,Daily!JU$10,0)/VLOOKUP($IF61,Data!$B:$CP,Daily!JU$10,0)</f>
        <v>0.25210084033613445</v>
      </c>
      <c r="JV65" s="12">
        <f>VLOOKUP($IF65,Data!$B:$CP,Daily!JV$10,0)/VLOOKUP($IF61,Data!$B:$CP,Daily!JV$10,0)</f>
        <v>0.27500000000000002</v>
      </c>
      <c r="JW65" s="12">
        <f>VLOOKUP($IF65,Data!$B:$CP,Daily!JW$10,0)/VLOOKUP($IF61,Data!$B:$CP,Daily!JW$10,0)</f>
        <v>0.25624999999999998</v>
      </c>
      <c r="JX65" s="12">
        <f>VLOOKUP($IF65,Data!$B:$CP,Daily!JX$10,0)/VLOOKUP($IF61,Data!$B:$CP,Daily!JX$10,0)</f>
        <v>0.21739130434782608</v>
      </c>
      <c r="JY65" s="12">
        <f>VLOOKUP($IF65,Data!$B:$CP,Daily!JY$10,0)/VLOOKUP($IF61,Data!$B:$CP,Daily!JY$10,0)</f>
        <v>0.23684210526315788</v>
      </c>
      <c r="JZ65" s="12">
        <f>VLOOKUP($IF65,Data!$B:$CP,Daily!JZ$10,0)/VLOOKUP($IF61,Data!$B:$CP,Daily!JZ$10,0)</f>
        <v>0.27272727272727271</v>
      </c>
      <c r="KA65" s="12">
        <f>VLOOKUP($IF65,Data!$B:$CP,Daily!KA$10,0)/VLOOKUP($IF61,Data!$B:$CP,Daily!KA$10,0)</f>
        <v>0.25</v>
      </c>
      <c r="KB65" s="12">
        <f>VLOOKUP($IF65,Data!$B:$CP,Daily!KB$10,0)/VLOOKUP($IF61,Data!$B:$CP,Daily!KB$10,0)</f>
        <v>0.23809523809523808</v>
      </c>
      <c r="KC65" s="12">
        <f>VLOOKUP($IF65,Data!$B:$CP,Daily!KC$10,0)/VLOOKUP($IF61,Data!$B:$CP,Daily!KC$10,0)</f>
        <v>0.26946107784431139</v>
      </c>
      <c r="KD65" s="12">
        <f>VLOOKUP($IF65,Data!$B:$CP,Daily!KD$10,0)/VLOOKUP($IF61,Data!$B:$CP,Daily!KD$10,0)</f>
        <v>0.21875</v>
      </c>
      <c r="KE65" s="12">
        <f>VLOOKUP($IF65,Data!$B:$CP,Daily!KE$10,0)/VLOOKUP($IF61,Data!$B:$CP,Daily!KE$10,0)</f>
        <v>0.23966942148760331</v>
      </c>
      <c r="KF65" s="12">
        <f>VLOOKUP($IF65,Data!$B:$CP,Daily!KF$10,0)/VLOOKUP($IF61,Data!$B:$CP,Daily!KF$10,0)</f>
        <v>0.21556886227544911</v>
      </c>
      <c r="KG65" s="12">
        <f>VLOOKUP($IF65,Data!$B:$CP,Daily!KG$10,0)/VLOOKUP($IF61,Data!$B:$CP,Daily!KG$10,0)</f>
        <v>0.23863636363636365</v>
      </c>
      <c r="KH65" s="12">
        <f>VLOOKUP($IF65,Data!$B:$CP,Daily!KH$10,0)/VLOOKUP($IF61,Data!$B:$CP,Daily!KH$10,0)</f>
        <v>0.25203252032520324</v>
      </c>
      <c r="KI65" s="12">
        <f>VLOOKUP($IF65,Data!$B:$CP,Daily!KI$10,0)/VLOOKUP($IF61,Data!$B:$CP,Daily!KI$10,0)</f>
        <v>0.28925619834710742</v>
      </c>
      <c r="KJ65" s="12">
        <f>VLOOKUP($IF65,Data!$B:$CP,Daily!KJ$10,0)/VLOOKUP($IF61,Data!$B:$CP,Daily!KJ$10,0)</f>
        <v>0.21678321678321677</v>
      </c>
      <c r="KK65" s="12">
        <f>VLOOKUP($IF65,Data!$B:$CP,Daily!KK$10,0)/VLOOKUP($IF61,Data!$B:$CP,Daily!KK$10,0)</f>
        <v>0.26356589147286824</v>
      </c>
      <c r="KL65" s="12">
        <f>VLOOKUP($IF65,Data!$B:$CP,Daily!KL$10,0)/VLOOKUP($IF61,Data!$B:$CP,Daily!KL$10,0)</f>
        <v>0.24590163934426229</v>
      </c>
      <c r="KM65" s="12">
        <f>VLOOKUP($IF65,Data!$B:$CP,Daily!KM$10,0)/VLOOKUP($IF61,Data!$B:$CP,Daily!KM$10,0)</f>
        <v>0.25882352941176473</v>
      </c>
      <c r="KN65" s="12">
        <f>VLOOKUP($IF65,Data!$B:$CP,Daily!KN$10,0)/VLOOKUP($IF61,Data!$B:$CP,Daily!KN$10,0)</f>
        <v>0.23404255319148937</v>
      </c>
      <c r="KO65" s="12">
        <f>VLOOKUP($IF65,Data!$B:$CP,Daily!KO$10,0)/VLOOKUP($IF61,Data!$B:$CP,Daily!KO$10,0)</f>
        <v>0.31578947368421051</v>
      </c>
      <c r="KP65" s="12">
        <f>VLOOKUP($IF65,Data!$B:$CP,Daily!KP$10,0)/VLOOKUP($IF61,Data!$B:$CP,Daily!KP$10,0)</f>
        <v>0.26315789473684209</v>
      </c>
      <c r="KQ65" s="12">
        <f>VLOOKUP($IF65,Data!$B:$CP,Daily!KQ$10,0)/VLOOKUP($IF61,Data!$B:$CP,Daily!KQ$10,0)</f>
        <v>0.22962962962962963</v>
      </c>
      <c r="KR65" s="12">
        <f>VLOOKUP($IF65,Data!$B:$CP,Daily!KR$10,0)/VLOOKUP($IF61,Data!$B:$CP,Daily!KR$10,0)</f>
        <v>0.26923076923076922</v>
      </c>
      <c r="KS65" s="12">
        <f>VLOOKUP($IF65,Data!$B:$CP,Daily!KS$10,0)/VLOOKUP($IF61,Data!$B:$CP,Daily!KS$10,0)</f>
        <v>0.30434782608695654</v>
      </c>
      <c r="KT65" s="12">
        <f>VLOOKUP($IF65,Data!$B:$CP,Daily!KT$10,0)/VLOOKUP($IF61,Data!$B:$CP,Daily!KT$10,0)</f>
        <v>0.27692307692307694</v>
      </c>
      <c r="KU65" s="12">
        <f>VLOOKUP($IF65,Data!$B:$CP,Daily!KU$10,0)/VLOOKUP($IF61,Data!$B:$CP,Daily!KU$10,0)</f>
        <v>0.24736842105263157</v>
      </c>
      <c r="KV65" s="12">
        <f>VLOOKUP($IF65,Data!$B:$CP,Daily!KV$10,0)/VLOOKUP($IF61,Data!$B:$CP,Daily!KV$10,0)</f>
        <v>0.25757575757575757</v>
      </c>
      <c r="KW65" s="12">
        <f>VLOOKUP($IF65,Data!$B:$CP,Daily!KW$10,0)/VLOOKUP($IF61,Data!$B:$CP,Daily!KW$10,0)</f>
        <v>0.27102803738317754</v>
      </c>
      <c r="KX65" s="12">
        <f>VLOOKUP($IF65,Data!$B:$CP,Daily!KX$10,0)/VLOOKUP($IF61,Data!$B:$CP,Daily!KX$10,0)</f>
        <v>0.24338624338624337</v>
      </c>
      <c r="KY65" s="12">
        <f>VLOOKUP($IF65,Data!$B:$CP,Daily!KY$10,0)/VLOOKUP($IF61,Data!$B:$CP,Daily!KY$10,0)</f>
        <v>0.27717391304347827</v>
      </c>
      <c r="KZ65" s="12">
        <f>VLOOKUP($IF65,Data!$B:$CP,Daily!KZ$10,0)/VLOOKUP($IF61,Data!$B:$CP,Daily!KZ$10,0)</f>
        <v>0.27160493827160492</v>
      </c>
      <c r="LA65" s="12">
        <f>VLOOKUP($IF65,Data!$B:$CP,Daily!LA$10,0)/VLOOKUP($IF61,Data!$B:$CP,Daily!LA$10,0)</f>
        <v>0.10884353741496598</v>
      </c>
      <c r="LB65" s="12">
        <f>VLOOKUP($IF65,Data!$B:$CP,Daily!LB$10,0)/VLOOKUP($IF61,Data!$B:$CP,Daily!LB$10,0)</f>
        <v>0.11374407582938388</v>
      </c>
      <c r="LC65" s="12">
        <f>VLOOKUP($IF65,Data!$B:$CP,Daily!LC$10,0)/VLOOKUP($IF61,Data!$B:$CP,Daily!LC$10,0)</f>
        <v>0.14912280701754385</v>
      </c>
      <c r="LD65" s="12">
        <f>VLOOKUP($IF65,Data!$B:$CP,Daily!LD$10,0)/VLOOKUP($IF61,Data!$B:$CP,Daily!LD$10,0)</f>
        <v>0.12582781456953643</v>
      </c>
      <c r="LE65" s="12">
        <f>VLOOKUP($IF65,Data!$B:$CP,Daily!LE$10,0)/VLOOKUP($IF61,Data!$B:$CP,Daily!LE$10,0)</f>
        <v>0.1368421052631579</v>
      </c>
      <c r="LF65" s="12">
        <f>VLOOKUP($IF65,Data!$B:$CP,Daily!LF$10,0)/VLOOKUP($IF61,Data!$B:$CP,Daily!LF$10,0)</f>
        <v>0.13017751479289941</v>
      </c>
      <c r="LG65" s="12">
        <f>VLOOKUP($IF65,Data!$B:$CP,Daily!LG$10,0)/VLOOKUP($IF61,Data!$B:$CP,Daily!LG$10,0)</f>
        <v>0.15333333333333332</v>
      </c>
      <c r="LH65" s="12">
        <f>VLOOKUP($IF65,Data!$B:$CP,Daily!LH$10,0)/VLOOKUP($IF61,Data!$B:$CP,Daily!LH$10,0)</f>
        <v>0.25403225806451613</v>
      </c>
      <c r="LI65" s="12">
        <f>VLOOKUP($IF65,Data!$B:$CP,Daily!LI$10,0)/VLOOKUP($IF61,Data!$B:$CP,Daily!LI$10,0)</f>
        <v>0.17142857142857143</v>
      </c>
      <c r="LJ65" s="12">
        <f>VLOOKUP($IF65,Data!$B:$CP,Daily!LJ$10,0)/VLOOKUP($IF61,Data!$B:$CP,Daily!LJ$10,0)</f>
        <v>0.19553072625698323</v>
      </c>
      <c r="LK65" s="12">
        <f>VLOOKUP($IF65,Data!$B:$CP,Daily!LK$10,0)/VLOOKUP($IF61,Data!$B:$CP,Daily!LK$10,0)</f>
        <v>0.22362869198312235</v>
      </c>
      <c r="LL65" s="12">
        <f>VLOOKUP($IF65,Data!$B:$CP,Daily!LL$10,0)/VLOOKUP($IF61,Data!$B:$CP,Daily!LL$10,0)</f>
        <v>0.20198675496688742</v>
      </c>
      <c r="LM65" s="12">
        <f>VLOOKUP($IF65,Data!$B:$CP,Daily!LM$10,0)/VLOOKUP($IF61,Data!$B:$CP,Daily!LM$10,0)</f>
        <v>0.23762376237623761</v>
      </c>
      <c r="LN65" s="12">
        <f>VLOOKUP($IF65,Data!$B:$CP,Daily!LN$10,0)/VLOOKUP($IF61,Data!$B:$CP,Daily!LN$10,0)</f>
        <v>0.19776119402985073</v>
      </c>
      <c r="LO65" s="12">
        <f>VLOOKUP($IF65,Data!$B:$CP,Daily!LO$10,0)/VLOOKUP($IF61,Data!$B:$CP,Daily!LO$10,0)</f>
        <v>0.2231404958677686</v>
      </c>
      <c r="LP65" s="12">
        <f>VLOOKUP($IF65,Data!$B:$CP,Daily!LP$10,0)/VLOOKUP($IF61,Data!$B:$CP,Daily!LP$10,0)</f>
        <v>0.18697478991596639</v>
      </c>
      <c r="LQ65" s="12">
        <f>VLOOKUP($IF65,Data!$B:$CP,Daily!LQ$10,0)/VLOOKUP($IF61,Data!$B:$CP,Daily!LQ$10,0)</f>
        <v>0.20851063829787234</v>
      </c>
      <c r="LR65" s="12">
        <f>VLOOKUP($IF65,Data!$B:$CP,Daily!LR$10,0)/VLOOKUP($IF61,Data!$B:$CP,Daily!LR$10,0)</f>
        <v>0.22167487684729065</v>
      </c>
      <c r="LS65" s="12">
        <f>VLOOKUP($IF65,Data!$B:$CP,Daily!LS$10,0)/VLOOKUP($IF61,Data!$B:$CP,Daily!LS$10,0)</f>
        <v>0.19330855018587362</v>
      </c>
      <c r="LU65" s="40">
        <f t="shared" si="460"/>
        <v>0.21739130434782608</v>
      </c>
      <c r="LV65" s="40">
        <f t="shared" si="461"/>
        <v>0.27160493827160492</v>
      </c>
      <c r="LW65" s="40">
        <f t="shared" si="500"/>
        <v>5.4213633923778842E-2</v>
      </c>
      <c r="LX65" s="40">
        <f t="shared" si="501"/>
        <v>0.31226516371443908</v>
      </c>
      <c r="LY65" s="40">
        <f t="shared" si="502"/>
        <v>0.17673107890499196</v>
      </c>
      <c r="LZ65" s="43"/>
      <c r="MA65" s="12">
        <f t="shared" si="503"/>
        <v>4.8670584242628732E-2</v>
      </c>
      <c r="MB65" s="12">
        <f t="shared" si="504"/>
        <v>0.20905629729426448</v>
      </c>
      <c r="MC65" s="12">
        <f t="shared" si="505"/>
        <v>0.20948403698241222</v>
      </c>
      <c r="MD65" s="1"/>
    </row>
    <row r="66" spans="4:342" x14ac:dyDescent="0.35">
      <c r="D66" s="116" t="s">
        <v>479</v>
      </c>
      <c r="E66" s="53" t="str">
        <f>VLOOKUP($D66,'Metric Nature'!$C:$D,2,0)&amp;IF(($F66&lt;(EA66)),"Below",IF(($F66&gt;(DZ66)),"Above","Within"))</f>
        <v>NegativeWithin</v>
      </c>
      <c r="F66" s="48">
        <f t="shared" ref="F66" si="506">DU66</f>
        <v>0.34208059981255856</v>
      </c>
      <c r="G66" s="77">
        <f t="shared" ref="G66" si="507">ED66</f>
        <v>0.39920984596353359</v>
      </c>
      <c r="H66" s="48">
        <f t="shared" ref="H66" si="508">IFERROR(((F66-G66)/G66),0)</f>
        <v>-0.14310580445000745</v>
      </c>
      <c r="I66" s="74">
        <f t="shared" ref="I66" si="509">EE66</f>
        <v>0.41881294663099627</v>
      </c>
      <c r="J66" s="48">
        <f t="shared" ref="J66" si="510">IFERROR(((F66-I66)/I66),0)</f>
        <v>-0.18321388446963249</v>
      </c>
      <c r="K66" s="48">
        <f t="shared" ref="K66" si="511">EC66</f>
        <v>5.2234418062966553E-2</v>
      </c>
      <c r="L66" s="50"/>
      <c r="M66" s="53" t="str">
        <f>VLOOKUP($D66,'Metric Nature'!$C:$D,2,0)&amp;IF(($N66&lt;(HZ66)),"Below",IF(($N66&gt;(HY66)),"Above","Within"))</f>
        <v>NegativeWithin</v>
      </c>
      <c r="N66" s="48">
        <f t="shared" ref="N66" si="512">HT66</f>
        <v>0.34461152882205515</v>
      </c>
      <c r="O66" s="49">
        <f t="shared" ref="O66" si="513">IC66</f>
        <v>0.40391471427074999</v>
      </c>
      <c r="P66" s="55">
        <f t="shared" ref="P66" si="514">IFERROR(((N66-O66)/O66),0)</f>
        <v>-0.14682105740011006</v>
      </c>
      <c r="Q66" s="49">
        <f t="shared" ref="Q66" si="515">ID66</f>
        <v>0.41880682909547728</v>
      </c>
      <c r="R66" s="48">
        <f t="shared" ref="R66" si="516">IFERROR(((N66-Q66)/Q66),0)</f>
        <v>-0.17715876418172613</v>
      </c>
      <c r="S66" s="48">
        <f t="shared" ref="S66" si="517">IB66</f>
        <v>4.9667098697779549E-2</v>
      </c>
      <c r="T66" s="50"/>
      <c r="U66" s="53" t="str">
        <f>VLOOKUP($D66,'Metric Nature'!$C:$D,2,0)&amp;IF(($V66&lt;(LY66)),"Below",IF(($V66&gt;(LX66)),"Above","Within"))</f>
        <v>NegativeWithin</v>
      </c>
      <c r="V66" s="48">
        <f t="shared" ref="V66" si="518">LS66</f>
        <v>0.33457249070631973</v>
      </c>
      <c r="W66" s="49">
        <f t="shared" ref="W66" si="519">MB66</f>
        <v>0.38528613758446023</v>
      </c>
      <c r="X66" s="48">
        <f t="shared" ref="X66" si="520">IFERROR(((V66-W66)/W66),0)</f>
        <v>-0.13162593182326304</v>
      </c>
      <c r="Y66" s="48">
        <f t="shared" ref="Y66" si="521">MC66</f>
        <v>0.41773831736304484</v>
      </c>
      <c r="Z66" s="48">
        <f t="shared" ref="Z66" si="522">IFERROR(((V66-Y66)/Y66),0)</f>
        <v>-0.1990859425625732</v>
      </c>
      <c r="AA66" s="48">
        <f t="shared" ref="AA66" si="523">MA66</f>
        <v>8.5517114722464677E-2</v>
      </c>
      <c r="AB66" s="50"/>
      <c r="AC66" s="46" t="s">
        <v>480</v>
      </c>
      <c r="AI66" s="7" t="s">
        <v>481</v>
      </c>
      <c r="AJ66" s="12">
        <f>(VLOOKUP($EG66,Data!$B:$CP,Daily!EI$10,0)+VLOOKUP($IF66,Data!$B:$CP,Daily!IH$10,0))/(VLOOKUP($EG61,Data!$B:$CP,Daily!EI$10,0)+VLOOKUP($IF61,Data!$B:$CP,Daily!IH$10,0))</f>
        <v>0.4597222222222222</v>
      </c>
      <c r="AK66" s="12">
        <f>(VLOOKUP($EG66,Data!$B:$CP,Daily!EJ$10,0)+VLOOKUP($IF66,Data!$B:$CP,Daily!II$10,0))/(VLOOKUP($EG61,Data!$B:$CP,Daily!EJ$10,0)+VLOOKUP($IF61,Data!$B:$CP,Daily!II$10,0))</f>
        <v>0.44114411441144114</v>
      </c>
      <c r="AL66" s="12">
        <f>(VLOOKUP($EG66,Data!$B:$CP,Daily!EK$10,0)+VLOOKUP($IF66,Data!$B:$CP,Daily!IJ$10,0))/(VLOOKUP($EG61,Data!$B:$CP,Daily!EK$10,0)+VLOOKUP($IF61,Data!$B:$CP,Daily!IJ$10,0))</f>
        <v>0.34478935698447893</v>
      </c>
      <c r="AM66" s="12">
        <f>(VLOOKUP($EG66,Data!$B:$CP,Daily!EL$10,0)+VLOOKUP($IF66,Data!$B:$CP,Daily!IK$10,0))/(VLOOKUP($EG61,Data!$B:$CP,Daily!EL$10,0)+VLOOKUP($IF61,Data!$B:$CP,Daily!IK$10,0))</f>
        <v>0.37961595273264404</v>
      </c>
      <c r="AN66" s="12">
        <f>(VLOOKUP($EG66,Data!$B:$CP,Daily!EM$10,0)+VLOOKUP($IF66,Data!$B:$CP,Daily!IL$10,0))/(VLOOKUP($EG61,Data!$B:$CP,Daily!EM$10,0)+VLOOKUP($IF61,Data!$B:$CP,Daily!IL$10,0))</f>
        <v>0.30225988700564971</v>
      </c>
      <c r="AO66" s="12">
        <f>(VLOOKUP($EG66,Data!$B:$CP,Daily!EN$10,0)+VLOOKUP($IF66,Data!$B:$CP,Daily!IM$10,0))/(VLOOKUP($EG61,Data!$B:$CP,Daily!EN$10,0)+VLOOKUP($IF61,Data!$B:$CP,Daily!IM$10,0))</f>
        <v>0.39726027397260272</v>
      </c>
      <c r="AP66" s="12">
        <f>(VLOOKUP($EG66,Data!$B:$CP,Daily!EO$10,0)+VLOOKUP($IF66,Data!$B:$CP,Daily!IN$10,0))/(VLOOKUP($EG61,Data!$B:$CP,Daily!EO$10,0)+VLOOKUP($IF61,Data!$B:$CP,Daily!IN$10,0))</f>
        <v>0.3402854006586169</v>
      </c>
      <c r="AQ66" s="12">
        <f>(VLOOKUP($EG66,Data!$B:$CP,Daily!EP$10,0)+VLOOKUP($IF66,Data!$B:$CP,Daily!IO$10,0))/(VLOOKUP($EG61,Data!$B:$CP,Daily!EP$10,0)+VLOOKUP($IF61,Data!$B:$CP,Daily!IO$10,0))</f>
        <v>0.36711990111248455</v>
      </c>
      <c r="AR66" s="12">
        <f>(VLOOKUP($EG66,Data!$B:$CP,Daily!EQ$10,0)+VLOOKUP($IF66,Data!$B:$CP,Daily!IP$10,0))/(VLOOKUP($EG61,Data!$B:$CP,Daily!EQ$10,0)+VLOOKUP($IF61,Data!$B:$CP,Daily!IP$10,0))</f>
        <v>0.34468085106382979</v>
      </c>
      <c r="AS66" s="12">
        <f>(VLOOKUP($EG66,Data!$B:$CP,Daily!ER$10,0)+VLOOKUP($IF66,Data!$B:$CP,Daily!IQ$10,0))/(VLOOKUP($EG61,Data!$B:$CP,Daily!ER$10,0)+VLOOKUP($IF61,Data!$B:$CP,Daily!IQ$10,0))</f>
        <v>0.33067729083665337</v>
      </c>
      <c r="AT66" s="12">
        <f>(VLOOKUP($EG66,Data!$B:$CP,Daily!ES$10,0)+VLOOKUP($IF66,Data!$B:$CP,Daily!IR$10,0))/(VLOOKUP($EG61,Data!$B:$CP,Daily!ES$10,0)+VLOOKUP($IF61,Data!$B:$CP,Daily!IR$10,0))</f>
        <v>0.37155963302752293</v>
      </c>
      <c r="AU66" s="12">
        <f>(VLOOKUP($EG66,Data!$B:$CP,Daily!ET$10,0)+VLOOKUP($IF66,Data!$B:$CP,Daily!IS$10,0))/(VLOOKUP($EG61,Data!$B:$CP,Daily!ET$10,0)+VLOOKUP($IF61,Data!$B:$CP,Daily!IS$10,0))</f>
        <v>0.3538135593220339</v>
      </c>
      <c r="AV66" s="12">
        <f>(VLOOKUP($EG66,Data!$B:$CP,Daily!EU$10,0)+VLOOKUP($IF66,Data!$B:$CP,Daily!IT$10,0))/(VLOOKUP($EG61,Data!$B:$CP,Daily!EU$10,0)+VLOOKUP($IF61,Data!$B:$CP,Daily!IT$10,0))</f>
        <v>0.55349500713266764</v>
      </c>
      <c r="AW66" s="12">
        <f>(VLOOKUP($EG66,Data!$B:$CP,Daily!EV$10,0)+VLOOKUP($IF66,Data!$B:$CP,Daily!IU$10,0))/(VLOOKUP($EG61,Data!$B:$CP,Daily!EV$10,0)+VLOOKUP($IF61,Data!$B:$CP,Daily!IU$10,0))</f>
        <v>0.35901386748844377</v>
      </c>
      <c r="AX66" s="12">
        <f>(VLOOKUP($EG66,Data!$B:$CP,Daily!EW$10,0)+VLOOKUP($IF66,Data!$B:$CP,Daily!IV$10,0))/(VLOOKUP($EG61,Data!$B:$CP,Daily!EW$10,0)+VLOOKUP($IF61,Data!$B:$CP,Daily!IV$10,0))</f>
        <v>0.4</v>
      </c>
      <c r="AY66" s="12">
        <f>(VLOOKUP($EG66,Data!$B:$CP,Daily!EX$10,0)+VLOOKUP($IF66,Data!$B:$CP,Daily!IW$10,0))/(VLOOKUP($EG61,Data!$B:$CP,Daily!EX$10,0)+VLOOKUP($IF61,Data!$B:$CP,Daily!IW$10,0))</f>
        <v>0.3889845094664372</v>
      </c>
      <c r="AZ66" s="12">
        <f>(VLOOKUP($EG66,Data!$B:$CP,Daily!EY$10,0)+VLOOKUP($IF66,Data!$B:$CP,Daily!IX$10,0))/(VLOOKUP($EG61,Data!$B:$CP,Daily!EY$10,0)+VLOOKUP($IF61,Data!$B:$CP,Daily!IX$10,0))</f>
        <v>0.3457142857142857</v>
      </c>
      <c r="BA66" s="12">
        <f>(VLOOKUP($EG66,Data!$B:$CP,Daily!EZ$10,0)+VLOOKUP($IF66,Data!$B:$CP,Daily!IY$10,0))/(VLOOKUP($EG61,Data!$B:$CP,Daily!EZ$10,0)+VLOOKUP($IF61,Data!$B:$CP,Daily!IY$10,0))</f>
        <v>0.36768149882903983</v>
      </c>
      <c r="BB66" s="12">
        <f>(VLOOKUP($EG66,Data!$B:$CP,Daily!FA$10,0)+VLOOKUP($IF66,Data!$B:$CP,Daily!IZ$10,0))/(VLOOKUP($EG61,Data!$B:$CP,Daily!FA$10,0)+VLOOKUP($IF61,Data!$B:$CP,Daily!IZ$10,0))</f>
        <v>0.38742393509127787</v>
      </c>
      <c r="BC66" s="12">
        <f>(VLOOKUP($EG66,Data!$B:$CP,Daily!FB$10,0)+VLOOKUP($IF66,Data!$B:$CP,Daily!JA$10,0))/(VLOOKUP($EG61,Data!$B:$CP,Daily!FB$10,0)+VLOOKUP($IF61,Data!$B:$CP,Daily!JA$10,0))</f>
        <v>0.35789473684210527</v>
      </c>
      <c r="BD66" s="12">
        <f>(VLOOKUP($EG66,Data!$B:$CP,Daily!FC$10,0)+VLOOKUP($IF66,Data!$B:$CP,Daily!JB$10,0))/(VLOOKUP($EG61,Data!$B:$CP,Daily!FC$10,0)+VLOOKUP($IF61,Data!$B:$CP,Daily!JB$10,0))</f>
        <v>0.35162950257289882</v>
      </c>
      <c r="BE66" s="12">
        <f>(VLOOKUP($EG66,Data!$B:$CP,Daily!FD$10,0)+VLOOKUP($IF66,Data!$B:$CP,Daily!JC$10,0))/(VLOOKUP($EG61,Data!$B:$CP,Daily!FD$10,0)+VLOOKUP($IF61,Data!$B:$CP,Daily!JC$10,0))</f>
        <v>0.37407407407407406</v>
      </c>
      <c r="BF66" s="12">
        <f>(VLOOKUP($EG66,Data!$B:$CP,Daily!FE$10,0)+VLOOKUP($IF66,Data!$B:$CP,Daily!JD$10,0))/(VLOOKUP($EG61,Data!$B:$CP,Daily!FE$10,0)+VLOOKUP($IF61,Data!$B:$CP,Daily!JD$10,0))</f>
        <v>0.3741721854304636</v>
      </c>
      <c r="BG66" s="12">
        <f>(VLOOKUP($EG66,Data!$B:$CP,Daily!FF$10,0)+VLOOKUP($IF66,Data!$B:$CP,Daily!JE$10,0))/(VLOOKUP($EG61,Data!$B:$CP,Daily!FF$10,0)+VLOOKUP($IF61,Data!$B:$CP,Daily!JE$10,0))</f>
        <v>0.38451443569553806</v>
      </c>
      <c r="BH66" s="12">
        <f>(VLOOKUP($EG66,Data!$B:$CP,Daily!FG$10,0)+VLOOKUP($IF66,Data!$B:$CP,Daily!JF$10,0))/(VLOOKUP($EG61,Data!$B:$CP,Daily!FG$10,0)+VLOOKUP($IF61,Data!$B:$CP,Daily!JF$10,0))</f>
        <v>0.35224586288416077</v>
      </c>
      <c r="BI66" s="12">
        <f>(VLOOKUP($EG66,Data!$B:$CP,Daily!FH$10,0)+VLOOKUP($IF66,Data!$B:$CP,Daily!JG$10,0))/(VLOOKUP($EG61,Data!$B:$CP,Daily!FH$10,0)+VLOOKUP($IF61,Data!$B:$CP,Daily!JG$10,0))</f>
        <v>0.34811529933481156</v>
      </c>
      <c r="BJ66" s="12">
        <f>(VLOOKUP($EG66,Data!$B:$CP,Daily!FI$10,0)+VLOOKUP($IF66,Data!$B:$CP,Daily!JH$10,0))/(VLOOKUP($EG61,Data!$B:$CP,Daily!FI$10,0)+VLOOKUP($IF61,Data!$B:$CP,Daily!JH$10,0))</f>
        <v>0.39438943894389439</v>
      </c>
      <c r="BK66" s="12">
        <f>(VLOOKUP($EG66,Data!$B:$CP,Daily!FJ$10,0)+VLOOKUP($IF66,Data!$B:$CP,Daily!JI$10,0))/(VLOOKUP($EG61,Data!$B:$CP,Daily!FJ$10,0)+VLOOKUP($IF61,Data!$B:$CP,Daily!JI$10,0))</f>
        <v>0.35555555555555557</v>
      </c>
      <c r="BL66" s="12">
        <f>(VLOOKUP($EG66,Data!$B:$CP,Daily!FK$10,0)+VLOOKUP($IF66,Data!$B:$CP,Daily!JJ$10,0))/(VLOOKUP($EG61,Data!$B:$CP,Daily!FK$10,0)+VLOOKUP($IF61,Data!$B:$CP,Daily!JJ$10,0))</f>
        <v>0.38416988416988418</v>
      </c>
      <c r="BM66" s="12">
        <f>(VLOOKUP($EG66,Data!$B:$CP,Daily!FL$10,0)+VLOOKUP($IF66,Data!$B:$CP,Daily!JK$10,0))/(VLOOKUP($EG61,Data!$B:$CP,Daily!FL$10,0)+VLOOKUP($IF61,Data!$B:$CP,Daily!JK$10,0))</f>
        <v>0.37905604719764013</v>
      </c>
      <c r="BN66" s="12">
        <f>(VLOOKUP($EG66,Data!$B:$CP,Daily!FM$10,0)+VLOOKUP($IF66,Data!$B:$CP,Daily!JL$10,0))/(VLOOKUP($EG61,Data!$B:$CP,Daily!FM$10,0)+VLOOKUP($IF61,Data!$B:$CP,Daily!JL$10,0))</f>
        <v>0.36043360433604338</v>
      </c>
      <c r="BO66" s="12">
        <f>(VLOOKUP($EG66,Data!$B:$CP,Daily!FN$10,0)+VLOOKUP($IF66,Data!$B:$CP,Daily!JM$10,0))/(VLOOKUP($EG61,Data!$B:$CP,Daily!FN$10,0)+VLOOKUP($IF61,Data!$B:$CP,Daily!JM$10,0))</f>
        <v>0.36324786324786323</v>
      </c>
      <c r="BP66" s="12">
        <f>(VLOOKUP($EG66,Data!$B:$CP,Daily!FO$10,0)+VLOOKUP($IF66,Data!$B:$CP,Daily!JN$10,0))/(VLOOKUP($EG61,Data!$B:$CP,Daily!FO$10,0)+VLOOKUP($IF61,Data!$B:$CP,Daily!JN$10,0))</f>
        <v>0.38848920863309355</v>
      </c>
      <c r="BQ66" s="12">
        <f>(VLOOKUP($EG66,Data!$B:$CP,Daily!FP$10,0)+VLOOKUP($IF66,Data!$B:$CP,Daily!JO$10,0))/(VLOOKUP($EG61,Data!$B:$CP,Daily!FP$10,0)+VLOOKUP($IF61,Data!$B:$CP,Daily!JO$10,0))</f>
        <v>0.35916359163591638</v>
      </c>
      <c r="BR66" s="12">
        <f>(VLOOKUP($EG66,Data!$B:$CP,Daily!FQ$10,0)+VLOOKUP($IF66,Data!$B:$CP,Daily!JP$10,0))/(VLOOKUP($EG61,Data!$B:$CP,Daily!FQ$10,0)+VLOOKUP($IF61,Data!$B:$CP,Daily!JP$10,0))</f>
        <v>0.39218009478672988</v>
      </c>
      <c r="BS66" s="12">
        <f>(VLOOKUP($EG66,Data!$B:$CP,Daily!FR$10,0)+VLOOKUP($IF66,Data!$B:$CP,Daily!JQ$10,0))/(VLOOKUP($EG61,Data!$B:$CP,Daily!FR$10,0)+VLOOKUP($IF61,Data!$B:$CP,Daily!JQ$10,0))</f>
        <v>0.38005050505050503</v>
      </c>
      <c r="BT66" s="12">
        <f>(VLOOKUP($EG66,Data!$B:$CP,Daily!FS$10,0)+VLOOKUP($IF66,Data!$B:$CP,Daily!JR$10,0))/(VLOOKUP($EG61,Data!$B:$CP,Daily!FS$10,0)+VLOOKUP($IF61,Data!$B:$CP,Daily!JR$10,0))</f>
        <v>0.38911022576361221</v>
      </c>
      <c r="BU66" s="12">
        <f>(VLOOKUP($EG66,Data!$B:$CP,Daily!FT$10,0)+VLOOKUP($IF66,Data!$B:$CP,Daily!JS$10,0))/(VLOOKUP($EG61,Data!$B:$CP,Daily!FT$10,0)+VLOOKUP($IF61,Data!$B:$CP,Daily!JS$10,0))</f>
        <v>0.35049019607843135</v>
      </c>
      <c r="BV66" s="12">
        <f>(VLOOKUP($EG66,Data!$B:$CP,Daily!FU$10,0)+VLOOKUP($IF66,Data!$B:$CP,Daily!JT$10,0))/(VLOOKUP($EG61,Data!$B:$CP,Daily!FU$10,0)+VLOOKUP($IF61,Data!$B:$CP,Daily!JT$10,0))</f>
        <v>0.39826839826839827</v>
      </c>
      <c r="BW66" s="12">
        <f>(VLOOKUP($EG66,Data!$B:$CP,Daily!FV$10,0)+VLOOKUP($IF66,Data!$B:$CP,Daily!JU$10,0))/(VLOOKUP($EG61,Data!$B:$CP,Daily!FV$10,0)+VLOOKUP($IF61,Data!$B:$CP,Daily!JU$10,0))</f>
        <v>0.37044534412955465</v>
      </c>
      <c r="BX66" s="12">
        <f>(VLOOKUP($EG66,Data!$B:$CP,Daily!FW$10,0)+VLOOKUP($IF66,Data!$B:$CP,Daily!JV$10,0))/(VLOOKUP($EG61,Data!$B:$CP,Daily!FW$10,0)+VLOOKUP($IF61,Data!$B:$CP,Daily!JV$10,0))</f>
        <v>0.4128166915052161</v>
      </c>
      <c r="BY66" s="12">
        <f>(VLOOKUP($EG66,Data!$B:$CP,Daily!FX$10,0)+VLOOKUP($IF66,Data!$B:$CP,Daily!JW$10,0))/(VLOOKUP($EG61,Data!$B:$CP,Daily!FX$10,0)+VLOOKUP($IF61,Data!$B:$CP,Daily!JW$10,0))</f>
        <v>0.37577639751552794</v>
      </c>
      <c r="BZ66" s="12">
        <f>(VLOOKUP($EG66,Data!$B:$CP,Daily!FY$10,0)+VLOOKUP($IF66,Data!$B:$CP,Daily!JX$10,0))/(VLOOKUP($EG61,Data!$B:$CP,Daily!FY$10,0)+VLOOKUP($IF61,Data!$B:$CP,Daily!JX$10,0))</f>
        <v>0.34146341463414637</v>
      </c>
      <c r="CA66" s="12">
        <f>(VLOOKUP($EG66,Data!$B:$CP,Daily!FZ$10,0)+VLOOKUP($IF66,Data!$B:$CP,Daily!JY$10,0))/(VLOOKUP($EG61,Data!$B:$CP,Daily!FZ$10,0)+VLOOKUP($IF61,Data!$B:$CP,Daily!JY$10,0))</f>
        <v>0.36262203626220363</v>
      </c>
      <c r="CB66" s="12">
        <f>(VLOOKUP($EG66,Data!$B:$CP,Daily!GA$10,0)+VLOOKUP($IF66,Data!$B:$CP,Daily!JZ$10,0))/(VLOOKUP($EG61,Data!$B:$CP,Daily!GA$10,0)+VLOOKUP($IF61,Data!$B:$CP,Daily!JZ$10,0))</f>
        <v>0.35664335664335667</v>
      </c>
      <c r="CC66" s="12">
        <f>(VLOOKUP($EG66,Data!$B:$CP,Daily!GB$10,0)+VLOOKUP($IF66,Data!$B:$CP,Daily!KA$10,0))/(VLOOKUP($EG61,Data!$B:$CP,Daily!GB$10,0)+VLOOKUP($IF61,Data!$B:$CP,Daily!KA$10,0))</f>
        <v>0.34408602150537637</v>
      </c>
      <c r="CD66" s="12">
        <f>(VLOOKUP($EG66,Data!$B:$CP,Daily!GC$10,0)+VLOOKUP($IF66,Data!$B:$CP,Daily!KB$10,0))/(VLOOKUP($EG61,Data!$B:$CP,Daily!GC$10,0)+VLOOKUP($IF61,Data!$B:$CP,Daily!KB$10,0))</f>
        <v>0.33333333333333331</v>
      </c>
      <c r="CE66" s="12">
        <f>(VLOOKUP($EG66,Data!$B:$CP,Daily!GD$10,0)+VLOOKUP($IF66,Data!$B:$CP,Daily!KC$10,0))/(VLOOKUP($EG61,Data!$B:$CP,Daily!GD$10,0)+VLOOKUP($IF61,Data!$B:$CP,Daily!KC$10,0))</f>
        <v>0.3994413407821229</v>
      </c>
      <c r="CF66" s="12">
        <f>(VLOOKUP($EG66,Data!$B:$CP,Daily!GE$10,0)+VLOOKUP($IF66,Data!$B:$CP,Daily!KD$10,0))/(VLOOKUP($EG61,Data!$B:$CP,Daily!GE$10,0)+VLOOKUP($IF61,Data!$B:$CP,Daily!KD$10,0))</f>
        <v>0.33333333333333331</v>
      </c>
      <c r="CG66" s="12">
        <f>(VLOOKUP($EG66,Data!$B:$CP,Daily!GF$10,0)+VLOOKUP($IF66,Data!$B:$CP,Daily!KE$10,0))/(VLOOKUP($EG61,Data!$B:$CP,Daily!GF$10,0)+VLOOKUP($IF61,Data!$B:$CP,Daily!KE$10,0))</f>
        <v>0.33165829145728642</v>
      </c>
      <c r="CH66" s="12">
        <f>(VLOOKUP($EG66,Data!$B:$CP,Daily!GG$10,0)+VLOOKUP($IF66,Data!$B:$CP,Daily!KF$10,0))/(VLOOKUP($EG61,Data!$B:$CP,Daily!GG$10,0)+VLOOKUP($IF61,Data!$B:$CP,Daily!KF$10,0))</f>
        <v>0.35244755244755244</v>
      </c>
      <c r="CI66" s="12">
        <f>(VLOOKUP($EG66,Data!$B:$CP,Daily!GH$10,0)+VLOOKUP($IF66,Data!$B:$CP,Daily!KG$10,0))/(VLOOKUP($EG61,Data!$B:$CP,Daily!GH$10,0)+VLOOKUP($IF61,Data!$B:$CP,Daily!KG$10,0))</f>
        <v>0.37221494102228048</v>
      </c>
      <c r="CJ66" s="12">
        <f>(VLOOKUP($EG66,Data!$B:$CP,Daily!GI$10,0)+VLOOKUP($IF66,Data!$B:$CP,Daily!KH$10,0))/(VLOOKUP($EG61,Data!$B:$CP,Daily!GI$10,0)+VLOOKUP($IF61,Data!$B:$CP,Daily!KH$10,0))</f>
        <v>0.35030549898167007</v>
      </c>
      <c r="CK66" s="12">
        <f>(VLOOKUP($EG66,Data!$B:$CP,Daily!GJ$10,0)+VLOOKUP($IF66,Data!$B:$CP,Daily!KI$10,0))/(VLOOKUP($EG61,Data!$B:$CP,Daily!GJ$10,0)+VLOOKUP($IF61,Data!$B:$CP,Daily!KI$10,0))</f>
        <v>0.32734530938123751</v>
      </c>
      <c r="CL66" s="12">
        <f>(VLOOKUP($EG66,Data!$B:$CP,Daily!GK$10,0)+VLOOKUP($IF66,Data!$B:$CP,Daily!KJ$10,0))/(VLOOKUP($EG61,Data!$B:$CP,Daily!GK$10,0)+VLOOKUP($IF61,Data!$B:$CP,Daily!KJ$10,0))</f>
        <v>0.37577639751552794</v>
      </c>
      <c r="CM66" s="12">
        <f>(VLOOKUP($EG66,Data!$B:$CP,Daily!GL$10,0)+VLOOKUP($IF66,Data!$B:$CP,Daily!KK$10,0))/(VLOOKUP($EG61,Data!$B:$CP,Daily!GL$10,0)+VLOOKUP($IF61,Data!$B:$CP,Daily!KK$10,0))</f>
        <v>0.37217391304347824</v>
      </c>
      <c r="CN66" s="12">
        <f>(VLOOKUP($EG66,Data!$B:$CP,Daily!GM$10,0)+VLOOKUP($IF66,Data!$B:$CP,Daily!KL$10,0))/(VLOOKUP($EG61,Data!$B:$CP,Daily!GM$10,0)+VLOOKUP($IF61,Data!$B:$CP,Daily!KL$10,0))</f>
        <v>0.35751295336787564</v>
      </c>
      <c r="CO66" s="12">
        <f>(VLOOKUP($EG66,Data!$B:$CP,Daily!GN$10,0)+VLOOKUP($IF66,Data!$B:$CP,Daily!KM$10,0))/(VLOOKUP($EG61,Data!$B:$CP,Daily!GN$10,0)+VLOOKUP($IF61,Data!$B:$CP,Daily!KM$10,0))</f>
        <v>0.35416666666666669</v>
      </c>
      <c r="CP66" s="12">
        <f>(VLOOKUP($EG66,Data!$B:$CP,Daily!GO$10,0)+VLOOKUP($IF66,Data!$B:$CP,Daily!KN$10,0))/(VLOOKUP($EG61,Data!$B:$CP,Daily!GO$10,0)+VLOOKUP($IF61,Data!$B:$CP,Daily!KN$10,0))</f>
        <v>0.3808139534883721</v>
      </c>
      <c r="CQ66" s="12">
        <f>(VLOOKUP($EG66,Data!$B:$CP,Daily!GP$10,0)+VLOOKUP($IF66,Data!$B:$CP,Daily!KO$10,0))/(VLOOKUP($EG61,Data!$B:$CP,Daily!GP$10,0)+VLOOKUP($IF61,Data!$B:$CP,Daily!KO$10,0))</f>
        <v>0.35416666666666669</v>
      </c>
      <c r="CR66" s="12">
        <f>(VLOOKUP($EG66,Data!$B:$CP,Daily!GQ$10,0)+VLOOKUP($IF66,Data!$B:$CP,Daily!KP$10,0))/(VLOOKUP($EG61,Data!$B:$CP,Daily!GQ$10,0)+VLOOKUP($IF61,Data!$B:$CP,Daily!KP$10,0))</f>
        <v>0.36730360934182588</v>
      </c>
      <c r="CS66" s="12">
        <f>(VLOOKUP($EG66,Data!$B:$CP,Daily!GR$10,0)+VLOOKUP($IF66,Data!$B:$CP,Daily!KQ$10,0))/(VLOOKUP($EG61,Data!$B:$CP,Daily!GR$10,0)+VLOOKUP($IF61,Data!$B:$CP,Daily!KQ$10,0))</f>
        <v>0.36896551724137933</v>
      </c>
      <c r="CT66" s="12">
        <f>(VLOOKUP($EG66,Data!$B:$CP,Daily!GS$10,0)+VLOOKUP($IF66,Data!$B:$CP,Daily!KR$10,0))/(VLOOKUP($EG61,Data!$B:$CP,Daily!GS$10,0)+VLOOKUP($IF61,Data!$B:$CP,Daily!KR$10,0))</f>
        <v>0.3525535420098847</v>
      </c>
      <c r="CU66" s="12">
        <f>(VLOOKUP($EG66,Data!$B:$CP,Daily!GT$10,0)+VLOOKUP($IF66,Data!$B:$CP,Daily!KS$10,0))/(VLOOKUP($EG61,Data!$B:$CP,Daily!GT$10,0)+VLOOKUP($IF61,Data!$B:$CP,Daily!KS$10,0))</f>
        <v>0.38752052545155996</v>
      </c>
      <c r="CV66" s="12">
        <f>(VLOOKUP($EG66,Data!$B:$CP,Daily!GU$10,0)+VLOOKUP($IF66,Data!$B:$CP,Daily!KT$10,0))/(VLOOKUP($EG61,Data!$B:$CP,Daily!GU$10,0)+VLOOKUP($IF61,Data!$B:$CP,Daily!KT$10,0))</f>
        <v>0.35916359163591638</v>
      </c>
      <c r="CW66" s="12">
        <f>(VLOOKUP($EG66,Data!$B:$CP,Daily!GV$10,0)+VLOOKUP($IF66,Data!$B:$CP,Daily!KU$10,0))/(VLOOKUP($EG61,Data!$B:$CP,Daily!GV$10,0)+VLOOKUP($IF61,Data!$B:$CP,Daily!KU$10,0))</f>
        <v>0.38002296211251435</v>
      </c>
      <c r="CX66" s="12">
        <f>(VLOOKUP($EG66,Data!$B:$CP,Daily!GW$10,0)+VLOOKUP($IF66,Data!$B:$CP,Daily!KV$10,0))/(VLOOKUP($EG61,Data!$B:$CP,Daily!GW$10,0)+VLOOKUP($IF61,Data!$B:$CP,Daily!KV$10,0))</f>
        <v>0.35164835164835168</v>
      </c>
      <c r="CY66" s="12">
        <f>(VLOOKUP($EG66,Data!$B:$CP,Daily!GX$10,0)+VLOOKUP($IF66,Data!$B:$CP,Daily!KW$10,0))/(VLOOKUP($EG61,Data!$B:$CP,Daily!GX$10,0)+VLOOKUP($IF61,Data!$B:$CP,Daily!KW$10,0))</f>
        <v>0.34146341463414637</v>
      </c>
      <c r="CZ66" s="12">
        <f>(VLOOKUP($EG66,Data!$B:$CP,Daily!GY$10,0)+VLOOKUP($IF66,Data!$B:$CP,Daily!KX$10,0))/(VLOOKUP($EG61,Data!$B:$CP,Daily!GY$10,0)+VLOOKUP($IF61,Data!$B:$CP,Daily!KX$10,0))</f>
        <v>0.37866666666666665</v>
      </c>
      <c r="DA66" s="12">
        <f>(VLOOKUP($EG66,Data!$B:$CP,Daily!GZ$10,0)+VLOOKUP($IF66,Data!$B:$CP,Daily!KY$10,0))/(VLOOKUP($EG61,Data!$B:$CP,Daily!GZ$10,0)+VLOOKUP($IF61,Data!$B:$CP,Daily!KY$10,0))</f>
        <v>0.36726804123711343</v>
      </c>
      <c r="DB66" s="12">
        <f>(VLOOKUP($EG66,Data!$B:$CP,Daily!HA$10,0)+VLOOKUP($IF66,Data!$B:$CP,Daily!KZ$10,0))/(VLOOKUP($EG61,Data!$B:$CP,Daily!HA$10,0)+VLOOKUP($IF61,Data!$B:$CP,Daily!KZ$10,0))</f>
        <v>0.36098310291858676</v>
      </c>
      <c r="DC66" s="12">
        <f>(VLOOKUP($EG66,Data!$B:$CP,Daily!HB$10,0)+VLOOKUP($IF66,Data!$B:$CP,Daily!LA$10,0))/(VLOOKUP($EG61,Data!$B:$CP,Daily!HB$10,0)+VLOOKUP($IF61,Data!$B:$CP,Daily!LA$10,0))</f>
        <v>0.51242236024844723</v>
      </c>
      <c r="DD66" s="12">
        <f>(VLOOKUP($EG66,Data!$B:$CP,Daily!HC$10,0)+VLOOKUP($IF66,Data!$B:$CP,Daily!LB$10,0))/(VLOOKUP($EG61,Data!$B:$CP,Daily!HC$10,0)+VLOOKUP($IF61,Data!$B:$CP,Daily!LB$10,0))</f>
        <v>0.5338441890166028</v>
      </c>
      <c r="DE66" s="12">
        <f>(VLOOKUP($EG66,Data!$B:$CP,Daily!HD$10,0)+VLOOKUP($IF66,Data!$B:$CP,Daily!LC$10,0))/(VLOOKUP($EG61,Data!$B:$CP,Daily!HD$10,0)+VLOOKUP($IF61,Data!$B:$CP,Daily!LC$10,0))</f>
        <v>0.51292246520874751</v>
      </c>
      <c r="DF66" s="12">
        <f>(VLOOKUP($EG66,Data!$B:$CP,Daily!HE$10,0)+VLOOKUP($IF66,Data!$B:$CP,Daily!LD$10,0))/(VLOOKUP($EG61,Data!$B:$CP,Daily!HE$10,0)+VLOOKUP($IF61,Data!$B:$CP,Daily!LD$10,0))</f>
        <v>0.52317880794701987</v>
      </c>
      <c r="DG66" s="12">
        <f>(VLOOKUP($EG66,Data!$B:$CP,Daily!HF$10,0)+VLOOKUP($IF66,Data!$B:$CP,Daily!LE$10,0))/(VLOOKUP($EG61,Data!$B:$CP,Daily!HF$10,0)+VLOOKUP($IF61,Data!$B:$CP,Daily!LE$10,0))</f>
        <v>0.53296703296703296</v>
      </c>
      <c r="DH66" s="12">
        <f>(VLOOKUP($EG66,Data!$B:$CP,Daily!HG$10,0)+VLOOKUP($IF66,Data!$B:$CP,Daily!LF$10,0))/(VLOOKUP($EG61,Data!$B:$CP,Daily!HG$10,0)+VLOOKUP($IF61,Data!$B:$CP,Daily!LF$10,0))</f>
        <v>0.49850299401197606</v>
      </c>
      <c r="DI66" s="12">
        <f>(VLOOKUP($EG66,Data!$B:$CP,Daily!HH$10,0)+VLOOKUP($IF66,Data!$B:$CP,Daily!LG$10,0))/(VLOOKUP($EG61,Data!$B:$CP,Daily!HH$10,0)+VLOOKUP($IF61,Data!$B:$CP,Daily!LG$10,0))</f>
        <v>0.53061224489795922</v>
      </c>
      <c r="DJ66" s="12">
        <f>(VLOOKUP($EG66,Data!$B:$CP,Daily!HI$10,0)+VLOOKUP($IF66,Data!$B:$CP,Daily!LH$10,0))/(VLOOKUP($EG61,Data!$B:$CP,Daily!HI$10,0)+VLOOKUP($IF61,Data!$B:$CP,Daily!LH$10,0))</f>
        <v>0.4713193116634799</v>
      </c>
      <c r="DK66" s="12">
        <f>(VLOOKUP($EG66,Data!$B:$CP,Daily!HJ$10,0)+VLOOKUP($IF66,Data!$B:$CP,Daily!LI$10,0))/(VLOOKUP($EG61,Data!$B:$CP,Daily!HJ$10,0)+VLOOKUP($IF61,Data!$B:$CP,Daily!LI$10,0))</f>
        <v>0.39041533546325879</v>
      </c>
      <c r="DL66" s="12">
        <f>(VLOOKUP($EG66,Data!$B:$CP,Daily!HK$10,0)+VLOOKUP($IF66,Data!$B:$CP,Daily!LJ$10,0))/(VLOOKUP($EG61,Data!$B:$CP,Daily!HK$10,0)+VLOOKUP($IF61,Data!$B:$CP,Daily!LJ$10,0))</f>
        <v>0.39466666666666667</v>
      </c>
      <c r="DM66" s="12">
        <f>(VLOOKUP($EG66,Data!$B:$CP,Daily!HL$10,0)+VLOOKUP($IF66,Data!$B:$CP,Daily!LK$10,0))/(VLOOKUP($EG61,Data!$B:$CP,Daily!HL$10,0)+VLOOKUP($IF61,Data!$B:$CP,Daily!LK$10,0))</f>
        <v>0.44678492239467849</v>
      </c>
      <c r="DN66" s="12">
        <f>(VLOOKUP($EG66,Data!$B:$CP,Daily!HM$10,0)+VLOOKUP($IF66,Data!$B:$CP,Daily!LL$10,0))/(VLOOKUP($EG61,Data!$B:$CP,Daily!HM$10,0)+VLOOKUP($IF61,Data!$B:$CP,Daily!LL$10,0))</f>
        <v>0.41121495327102803</v>
      </c>
      <c r="DO66" s="12">
        <f>(VLOOKUP($EG66,Data!$B:$CP,Daily!HN$10,0)+VLOOKUP($IF66,Data!$B:$CP,Daily!LM$10,0))/(VLOOKUP($EG61,Data!$B:$CP,Daily!HN$10,0)+VLOOKUP($IF61,Data!$B:$CP,Daily!LM$10,0))</f>
        <v>0.43321917808219179</v>
      </c>
      <c r="DP66" s="12">
        <f>(VLOOKUP($EG66,Data!$B:$CP,Daily!HO$10,0)+VLOOKUP($IF66,Data!$B:$CP,Daily!LN$10,0))/(VLOOKUP($EG61,Data!$B:$CP,Daily!HO$10,0)+VLOOKUP($IF61,Data!$B:$CP,Daily!LN$10,0))</f>
        <v>0.38514173998044965</v>
      </c>
      <c r="DQ66" s="12">
        <f>(VLOOKUP($EG66,Data!$B:$CP,Daily!HP$10,0)+VLOOKUP($IF66,Data!$B:$CP,Daily!LO$10,0))/(VLOOKUP($EG61,Data!$B:$CP,Daily!HP$10,0)+VLOOKUP($IF61,Data!$B:$CP,Daily!LO$10,0))</f>
        <v>0.44485294117647056</v>
      </c>
      <c r="DR66" s="12">
        <f>(VLOOKUP($EG66,Data!$B:$CP,Daily!HQ$10,0)+VLOOKUP($IF66,Data!$B:$CP,Daily!LP$10,0))/(VLOOKUP($EG61,Data!$B:$CP,Daily!HQ$10,0)+VLOOKUP($IF61,Data!$B:$CP,Daily!LP$10,0))</f>
        <v>0.38605741066198007</v>
      </c>
      <c r="DS66" s="12">
        <f>(VLOOKUP($EG66,Data!$B:$CP,Daily!HR$10,0)+VLOOKUP($IF66,Data!$B:$CP,Daily!LQ$10,0))/(VLOOKUP($EG61,Data!$B:$CP,Daily!HR$10,0)+VLOOKUP($IF61,Data!$B:$CP,Daily!LQ$10,0))</f>
        <v>0.35524920466595972</v>
      </c>
      <c r="DT66" s="12">
        <f>(VLOOKUP($EG66,Data!$B:$CP,Daily!HS$10,0)+VLOOKUP($IF66,Data!$B:$CP,Daily!LR$10,0))/(VLOOKUP($EG61,Data!$B:$CP,Daily!HS$10,0)+VLOOKUP($IF61,Data!$B:$CP,Daily!LR$10,0))</f>
        <v>0.36305732484076431</v>
      </c>
      <c r="DU66" s="12">
        <f>(VLOOKUP($EG66,Data!$B:$CP,Daily!HT$10,0)+VLOOKUP($IF66,Data!$B:$CP,Daily!LS$10,0))/(VLOOKUP($EG61,Data!$B:$CP,Daily!HT$10,0)+VLOOKUP($IF61,Data!$B:$CP,Daily!LS$10,0))</f>
        <v>0.34208059981255856</v>
      </c>
      <c r="DV66" s="14"/>
      <c r="DW66" s="12">
        <f t="shared" si="453"/>
        <v>0.35416666666666669</v>
      </c>
      <c r="DX66" s="12">
        <f t="shared" si="454"/>
        <v>0.39218009478672988</v>
      </c>
      <c r="DY66" s="12">
        <f t="shared" ref="DY66" si="524">DX66-DW66</f>
        <v>3.8013428120063197E-2</v>
      </c>
      <c r="DZ66" s="12">
        <f t="shared" ref="DZ66" si="525">DX66+(0.75*DY66)</f>
        <v>0.42069016587677727</v>
      </c>
      <c r="EA66" s="12">
        <f t="shared" ref="EA66" si="526">DW66-(0.75*DY66)</f>
        <v>0.3256565955766193</v>
      </c>
      <c r="EB66" s="14"/>
      <c r="EC66" s="12">
        <f t="shared" ref="EC66" si="527">_xlfn.STDEV.P(AJ66:DU66)</f>
        <v>5.2234418062966553E-2</v>
      </c>
      <c r="ED66" s="12">
        <f t="shared" si="492"/>
        <v>0.39920984596353359</v>
      </c>
      <c r="EE66" s="12">
        <f t="shared" si="493"/>
        <v>0.41881294663099627</v>
      </c>
      <c r="EF66" s="1"/>
      <c r="EG66" s="7" t="s">
        <v>482</v>
      </c>
      <c r="EH66" s="7" t="s">
        <v>54</v>
      </c>
      <c r="EI66" s="12">
        <f>VLOOKUP($EG66,Data!$B:$CP,Daily!EI$10,0)/VLOOKUP($EG61,Data!$B:$CP,Daily!EI$10,0)</f>
        <v>0.47207207207207208</v>
      </c>
      <c r="EJ66" s="12">
        <f>VLOOKUP($EG66,Data!$B:$CP,Daily!EJ$10,0)/VLOOKUP($EG61,Data!$B:$CP,Daily!EJ$10,0)</f>
        <v>0.43913043478260871</v>
      </c>
      <c r="EK66" s="12">
        <f>VLOOKUP($EG66,Data!$B:$CP,Daily!EK$10,0)/VLOOKUP($EG61,Data!$B:$CP,Daily!EK$10,0)</f>
        <v>0.3396778916544656</v>
      </c>
      <c r="EL66" s="12">
        <f>VLOOKUP($EG66,Data!$B:$CP,Daily!EL$10,0)/VLOOKUP($EG61,Data!$B:$CP,Daily!EL$10,0)</f>
        <v>0.36059479553903345</v>
      </c>
      <c r="EM66" s="12">
        <f>VLOOKUP($EG66,Data!$B:$CP,Daily!EM$10,0)/VLOOKUP($EG61,Data!$B:$CP,Daily!EM$10,0)</f>
        <v>0.30952380952380953</v>
      </c>
      <c r="EN66" s="12">
        <f>VLOOKUP($EG66,Data!$B:$CP,Daily!EN$10,0)/VLOOKUP($EG61,Data!$B:$CP,Daily!EN$10,0)</f>
        <v>0.40804597701149425</v>
      </c>
      <c r="EO66" s="12">
        <f>VLOOKUP($EG66,Data!$B:$CP,Daily!EO$10,0)/VLOOKUP($EG61,Data!$B:$CP,Daily!EO$10,0)</f>
        <v>0.34191702432045779</v>
      </c>
      <c r="EP66" s="12">
        <f>VLOOKUP($EG66,Data!$B:$CP,Daily!EP$10,0)/VLOOKUP($EG61,Data!$B:$CP,Daily!EP$10,0)</f>
        <v>0.36939721792890262</v>
      </c>
      <c r="EQ66" s="12">
        <f>VLOOKUP($EG66,Data!$B:$CP,Daily!EQ$10,0)/VLOOKUP($EG61,Data!$B:$CP,Daily!EQ$10,0)</f>
        <v>0.33718689788053952</v>
      </c>
      <c r="ER66" s="12">
        <f>VLOOKUP($EG66,Data!$B:$CP,Daily!ER$10,0)/VLOOKUP($EG61,Data!$B:$CP,Daily!ER$10,0)</f>
        <v>0.32586206896551723</v>
      </c>
      <c r="ES66" s="12">
        <f>VLOOKUP($EG66,Data!$B:$CP,Daily!ES$10,0)/VLOOKUP($EG61,Data!$B:$CP,Daily!ES$10,0)</f>
        <v>0.37677053824362605</v>
      </c>
      <c r="ET66" s="12">
        <f>VLOOKUP($EG66,Data!$B:$CP,Daily!ET$10,0)/VLOOKUP($EG61,Data!$B:$CP,Daily!ET$10,0)</f>
        <v>0.35795454545454547</v>
      </c>
      <c r="EU66" s="12">
        <f>VLOOKUP($EG66,Data!$B:$CP,Daily!EU$10,0)/VLOOKUP($EG61,Data!$B:$CP,Daily!EU$10,0)</f>
        <v>0.58052434456928836</v>
      </c>
      <c r="EV66" s="12">
        <f>VLOOKUP($EG66,Data!$B:$CP,Daily!EV$10,0)/VLOOKUP($EG61,Data!$B:$CP,Daily!EV$10,0)</f>
        <v>0.36421052631578948</v>
      </c>
      <c r="EW66" s="12">
        <f>VLOOKUP($EG66,Data!$B:$CP,Daily!EW$10,0)/VLOOKUP($EG61,Data!$B:$CP,Daily!EW$10,0)</f>
        <v>0.4176904176904177</v>
      </c>
      <c r="EX66" s="12">
        <f>VLOOKUP($EG66,Data!$B:$CP,Daily!EX$10,0)/VLOOKUP($EG61,Data!$B:$CP,Daily!EX$10,0)</f>
        <v>0.39473684210526316</v>
      </c>
      <c r="EY66" s="12">
        <f>VLOOKUP($EG66,Data!$B:$CP,Daily!EY$10,0)/VLOOKUP($EG61,Data!$B:$CP,Daily!EY$10,0)</f>
        <v>0.32616487455197135</v>
      </c>
      <c r="EZ66" s="12">
        <f>VLOOKUP($EG66,Data!$B:$CP,Daily!EZ$10,0)/VLOOKUP($EG61,Data!$B:$CP,Daily!EZ$10,0)</f>
        <v>0.37735849056603776</v>
      </c>
      <c r="FA66" s="12">
        <f>VLOOKUP($EG66,Data!$B:$CP,Daily!FA$10,0)/VLOOKUP($EG61,Data!$B:$CP,Daily!FA$10,0)</f>
        <v>0.39119170984455959</v>
      </c>
      <c r="FB66" s="12">
        <f>VLOOKUP($EG66,Data!$B:$CP,Daily!FB$10,0)/VLOOKUP($EG61,Data!$B:$CP,Daily!FB$10,0)</f>
        <v>0.36310679611650487</v>
      </c>
      <c r="FC66" s="12">
        <f>VLOOKUP($EG66,Data!$B:$CP,Daily!FC$10,0)/VLOOKUP($EG61,Data!$B:$CP,Daily!FC$10,0)</f>
        <v>0.34633027522935778</v>
      </c>
      <c r="FD66" s="12">
        <f>VLOOKUP($EG66,Data!$B:$CP,Daily!FD$10,0)/VLOOKUP($EG61,Data!$B:$CP,Daily!FD$10,0)</f>
        <v>0.38516746411483255</v>
      </c>
      <c r="FE66" s="12">
        <f>VLOOKUP($EG66,Data!$B:$CP,Daily!FE$10,0)/VLOOKUP($EG61,Data!$B:$CP,Daily!FE$10,0)</f>
        <v>0.36580086580086579</v>
      </c>
      <c r="FF66" s="12">
        <f>VLOOKUP($EG66,Data!$B:$CP,Daily!FF$10,0)/VLOOKUP($EG61,Data!$B:$CP,Daily!FF$10,0)</f>
        <v>0.3993115318416523</v>
      </c>
      <c r="FG66" s="12">
        <f>VLOOKUP($EG66,Data!$B:$CP,Daily!FG$10,0)/VLOOKUP($EG61,Data!$B:$CP,Daily!FG$10,0)</f>
        <v>0.33750000000000002</v>
      </c>
      <c r="FH66" s="12">
        <f>VLOOKUP($EG66,Data!$B:$CP,Daily!FH$10,0)/VLOOKUP($EG61,Data!$B:$CP,Daily!FH$10,0)</f>
        <v>0.35028248587570621</v>
      </c>
      <c r="FI66" s="12">
        <f>VLOOKUP($EG66,Data!$B:$CP,Daily!FI$10,0)/VLOOKUP($EG61,Data!$B:$CP,Daily!FI$10,0)</f>
        <v>0.38297872340425532</v>
      </c>
      <c r="FJ66" s="12">
        <f>VLOOKUP($EG66,Data!$B:$CP,Daily!FJ$10,0)/VLOOKUP($EG61,Data!$B:$CP,Daily!FJ$10,0)</f>
        <v>0.36323851203501095</v>
      </c>
      <c r="FK66" s="12">
        <f>VLOOKUP($EG66,Data!$B:$CP,Daily!FK$10,0)/VLOOKUP($EG61,Data!$B:$CP,Daily!FK$10,0)</f>
        <v>0.375</v>
      </c>
      <c r="FL66" s="12">
        <f>VLOOKUP($EG66,Data!$B:$CP,Daily!FL$10,0)/VLOOKUP($EG61,Data!$B:$CP,Daily!FL$10,0)</f>
        <v>0.36450381679389315</v>
      </c>
      <c r="FM66" s="12">
        <f>VLOOKUP($EG66,Data!$B:$CP,Daily!FM$10,0)/VLOOKUP($EG61,Data!$B:$CP,Daily!FM$10,0)</f>
        <v>0.34956521739130436</v>
      </c>
      <c r="FN66" s="12">
        <f>VLOOKUP($EG66,Data!$B:$CP,Daily!FN$10,0)/VLOOKUP($EG61,Data!$B:$CP,Daily!FN$10,0)</f>
        <v>0.3687002652519894</v>
      </c>
      <c r="FO66" s="12">
        <f>VLOOKUP($EG66,Data!$B:$CP,Daily!FO$10,0)/VLOOKUP($EG61,Data!$B:$CP,Daily!FO$10,0)</f>
        <v>0.40509259259259262</v>
      </c>
      <c r="FP66" s="12">
        <f>VLOOKUP($EG66,Data!$B:$CP,Daily!FP$10,0)/VLOOKUP($EG61,Data!$B:$CP,Daily!FP$10,0)</f>
        <v>0.39067524115755625</v>
      </c>
      <c r="FQ66" s="12">
        <f>VLOOKUP($EG66,Data!$B:$CP,Daily!FQ$10,0)/VLOOKUP($EG61,Data!$B:$CP,Daily!FQ$10,0)</f>
        <v>0.40465116279069768</v>
      </c>
      <c r="FR66" s="12">
        <f>VLOOKUP($EG66,Data!$B:$CP,Daily!FR$10,0)/VLOOKUP($EG61,Data!$B:$CP,Daily!FR$10,0)</f>
        <v>0.38474025974025972</v>
      </c>
      <c r="FS66" s="12">
        <f>VLOOKUP($EG66,Data!$B:$CP,Daily!FS$10,0)/VLOOKUP($EG61,Data!$B:$CP,Daily!FS$10,0)</f>
        <v>0.4041095890410959</v>
      </c>
      <c r="FT66" s="12">
        <f>VLOOKUP($EG66,Data!$B:$CP,Daily!FT$10,0)/VLOOKUP($EG61,Data!$B:$CP,Daily!FT$10,0)</f>
        <v>0.35265700483091789</v>
      </c>
      <c r="FU66" s="12">
        <f>VLOOKUP($EG66,Data!$B:$CP,Daily!FU$10,0)/VLOOKUP($EG61,Data!$B:$CP,Daily!FU$10,0)</f>
        <v>0.37535014005602241</v>
      </c>
      <c r="FV66" s="12">
        <f>VLOOKUP($EG66,Data!$B:$CP,Daily!FV$10,0)/VLOOKUP($EG61,Data!$B:$CP,Daily!FV$10,0)</f>
        <v>0.37066666666666664</v>
      </c>
      <c r="FW66" s="12">
        <f>VLOOKUP($EG66,Data!$B:$CP,Daily!FW$10,0)/VLOOKUP($EG61,Data!$B:$CP,Daily!FW$10,0)</f>
        <v>0.42074363992172209</v>
      </c>
      <c r="FX66" s="12">
        <f>VLOOKUP($EG66,Data!$B:$CP,Daily!FX$10,0)/VLOOKUP($EG61,Data!$B:$CP,Daily!FX$10,0)</f>
        <v>0.36983471074380164</v>
      </c>
      <c r="FY66" s="12">
        <f>VLOOKUP($EG66,Data!$B:$CP,Daily!FY$10,0)/VLOOKUP($EG61,Data!$B:$CP,Daily!FY$10,0)</f>
        <v>0.3577981651376147</v>
      </c>
      <c r="FZ66" s="12">
        <f>VLOOKUP($EG66,Data!$B:$CP,Daily!FZ$10,0)/VLOOKUP($EG61,Data!$B:$CP,Daily!FZ$10,0)</f>
        <v>0.36637168141592918</v>
      </c>
      <c r="GA66" s="12">
        <f>VLOOKUP($EG66,Data!$B:$CP,Daily!GA$10,0)/VLOOKUP($EG61,Data!$B:$CP,Daily!GA$10,0)</f>
        <v>0.36007130124777181</v>
      </c>
      <c r="GB66" s="12">
        <f>VLOOKUP($EG66,Data!$B:$CP,Daily!GB$10,0)/VLOOKUP($EG61,Data!$B:$CP,Daily!GB$10,0)</f>
        <v>0.34459459459459457</v>
      </c>
      <c r="GC66" s="12">
        <f>VLOOKUP($EG66,Data!$B:$CP,Daily!GC$10,0)/VLOOKUP($EG61,Data!$B:$CP,Daily!GC$10,0)</f>
        <v>0.34052757793764987</v>
      </c>
      <c r="GD66" s="12">
        <f>VLOOKUP($EG66,Data!$B:$CP,Daily!GD$10,0)/VLOOKUP($EG61,Data!$B:$CP,Daily!GD$10,0)</f>
        <v>0.4098360655737705</v>
      </c>
      <c r="GE66" s="12">
        <f>VLOOKUP($EG66,Data!$B:$CP,Daily!GE$10,0)/VLOOKUP($EG61,Data!$B:$CP,Daily!GE$10,0)</f>
        <v>0.34246575342465752</v>
      </c>
      <c r="GF66" s="12">
        <f>VLOOKUP($EG66,Data!$B:$CP,Daily!GF$10,0)/VLOOKUP($EG61,Data!$B:$CP,Daily!GF$10,0)</f>
        <v>0.3235294117647059</v>
      </c>
      <c r="GG66" s="12">
        <f>VLOOKUP($EG66,Data!$B:$CP,Daily!GG$10,0)/VLOOKUP($EG61,Data!$B:$CP,Daily!GG$10,0)</f>
        <v>0.35766423357664234</v>
      </c>
      <c r="GH66" s="12">
        <f>VLOOKUP($EG66,Data!$B:$CP,Daily!GH$10,0)/VLOOKUP($EG61,Data!$B:$CP,Daily!GH$10,0)</f>
        <v>0.37478705281090291</v>
      </c>
      <c r="GI66" s="12">
        <f>VLOOKUP($EG66,Data!$B:$CP,Daily!GI$10,0)/VLOOKUP($EG61,Data!$B:$CP,Daily!GI$10,0)</f>
        <v>0.35869565217391303</v>
      </c>
      <c r="GJ66" s="12">
        <f>VLOOKUP($EG66,Data!$B:$CP,Daily!GJ$10,0)/VLOOKUP($EG61,Data!$B:$CP,Daily!GJ$10,0)</f>
        <v>0.33684210526315789</v>
      </c>
      <c r="GK66" s="12">
        <f>VLOOKUP($EG66,Data!$B:$CP,Daily!GK$10,0)/VLOOKUP($EG61,Data!$B:$CP,Daily!GK$10,0)</f>
        <v>0.38123752495009983</v>
      </c>
      <c r="GL66" s="12">
        <f>VLOOKUP($EG66,Data!$B:$CP,Daily!GL$10,0)/VLOOKUP($EG61,Data!$B:$CP,Daily!GL$10,0)</f>
        <v>0.38340807174887892</v>
      </c>
      <c r="GM66" s="12">
        <f>VLOOKUP($EG66,Data!$B:$CP,Daily!GM$10,0)/VLOOKUP($EG61,Data!$B:$CP,Daily!GM$10,0)</f>
        <v>0.35667396061269147</v>
      </c>
      <c r="GN66" s="12">
        <f>VLOOKUP($EG66,Data!$B:$CP,Daily!GN$10,0)/VLOOKUP($EG61,Data!$B:$CP,Daily!GN$10,0)</f>
        <v>0.35059760956175301</v>
      </c>
      <c r="GO66" s="12">
        <f>VLOOKUP($EG66,Data!$B:$CP,Daily!GO$10,0)/VLOOKUP($EG61,Data!$B:$CP,Daily!GO$10,0)</f>
        <v>0.37294332723948814</v>
      </c>
      <c r="GP66" s="12">
        <f>VLOOKUP($EG66,Data!$B:$CP,Daily!GP$10,0)/VLOOKUP($EG61,Data!$B:$CP,Daily!GP$10,0)</f>
        <v>0.3551912568306011</v>
      </c>
      <c r="GQ66" s="12">
        <f>VLOOKUP($EG66,Data!$B:$CP,Daily!GQ$10,0)/VLOOKUP($EG61,Data!$B:$CP,Daily!GQ$10,0)</f>
        <v>0.39215686274509803</v>
      </c>
      <c r="GR66" s="12">
        <f>VLOOKUP($EG66,Data!$B:$CP,Daily!GR$10,0)/VLOOKUP($EG61,Data!$B:$CP,Daily!GR$10,0)</f>
        <v>0.36629213483146067</v>
      </c>
      <c r="GS66" s="12">
        <f>VLOOKUP($EG66,Data!$B:$CP,Daily!GS$10,0)/VLOOKUP($EG61,Data!$B:$CP,Daily!GS$10,0)</f>
        <v>0.33702882483370289</v>
      </c>
      <c r="GT66" s="12">
        <f>VLOOKUP($EG66,Data!$B:$CP,Daily!GT$10,0)/VLOOKUP($EG61,Data!$B:$CP,Daily!GT$10,0)</f>
        <v>0.38853503184713378</v>
      </c>
      <c r="GU66" s="12">
        <f>VLOOKUP($EG66,Data!$B:$CP,Daily!GU$10,0)/VLOOKUP($EG61,Data!$B:$CP,Daily!GU$10,0)</f>
        <v>0.35598705501618122</v>
      </c>
      <c r="GV66" s="12">
        <f>VLOOKUP($EG66,Data!$B:$CP,Daily!GV$10,0)/VLOOKUP($EG61,Data!$B:$CP,Daily!GV$10,0)</f>
        <v>0.39060205580029367</v>
      </c>
      <c r="GW66" s="12">
        <f>VLOOKUP($EG66,Data!$B:$CP,Daily!GW$10,0)/VLOOKUP($EG61,Data!$B:$CP,Daily!GW$10,0)</f>
        <v>0.36231884057971014</v>
      </c>
      <c r="GX66" s="12">
        <f>VLOOKUP($EG66,Data!$B:$CP,Daily!GX$10,0)/VLOOKUP($EG61,Data!$B:$CP,Daily!GX$10,0)</f>
        <v>0.37044967880085655</v>
      </c>
      <c r="GY66" s="12">
        <f>VLOOKUP($EG66,Data!$B:$CP,Daily!GY$10,0)/VLOOKUP($EG61,Data!$B:$CP,Daily!GY$10,0)</f>
        <v>0.37789661319073081</v>
      </c>
      <c r="GZ66" s="12">
        <f>VLOOKUP($EG66,Data!$B:$CP,Daily!GZ$10,0)/VLOOKUP($EG61,Data!$B:$CP,Daily!GZ$10,0)</f>
        <v>0.3716216216216216</v>
      </c>
      <c r="HA66" s="12">
        <f>VLOOKUP($EG66,Data!$B:$CP,Daily!HA$10,0)/VLOOKUP($EG61,Data!$B:$CP,Daily!HA$10,0)</f>
        <v>0.37423312883435583</v>
      </c>
      <c r="HB66" s="12">
        <f>VLOOKUP($EG66,Data!$B:$CP,Daily!HB$10,0)/VLOOKUP($EG61,Data!$B:$CP,Daily!HB$10,0)</f>
        <v>0.49295774647887325</v>
      </c>
      <c r="HC66" s="12">
        <f>VLOOKUP($EG66,Data!$B:$CP,Daily!HC$10,0)/VLOOKUP($EG61,Data!$B:$CP,Daily!HC$10,0)</f>
        <v>0.51048951048951052</v>
      </c>
      <c r="HD66" s="12">
        <f>VLOOKUP($EG66,Data!$B:$CP,Daily!HD$10,0)/VLOOKUP($EG61,Data!$B:$CP,Daily!HD$10,0)</f>
        <v>0.48586118251928023</v>
      </c>
      <c r="HE66" s="12">
        <f>VLOOKUP($EG66,Data!$B:$CP,Daily!HE$10,0)/VLOOKUP($EG61,Data!$B:$CP,Daily!HE$10,0)</f>
        <v>0.49448123620309054</v>
      </c>
      <c r="HF66" s="12">
        <f>VLOOKUP($EG66,Data!$B:$CP,Daily!HF$10,0)/VLOOKUP($EG61,Data!$B:$CP,Daily!HF$10,0)</f>
        <v>0.50557620817843862</v>
      </c>
      <c r="HG66" s="12">
        <f>VLOOKUP($EG66,Data!$B:$CP,Daily!HG$10,0)/VLOOKUP($EG61,Data!$B:$CP,Daily!HG$10,0)</f>
        <v>0.47294589178356711</v>
      </c>
      <c r="HH66" s="12">
        <f>VLOOKUP($EG66,Data!$B:$CP,Daily!HH$10,0)/VLOOKUP($EG61,Data!$B:$CP,Daily!HH$10,0)</f>
        <v>0.52977412731006157</v>
      </c>
      <c r="HI66" s="12">
        <f>VLOOKUP($EG66,Data!$B:$CP,Daily!HI$10,0)/VLOOKUP($EG61,Data!$B:$CP,Daily!HI$10,0)</f>
        <v>0.48496240601503759</v>
      </c>
      <c r="HJ66" s="12">
        <f>VLOOKUP($EG66,Data!$B:$CP,Daily!HJ$10,0)/VLOOKUP($EG61,Data!$B:$CP,Daily!HJ$10,0)</f>
        <v>0.39491525423728813</v>
      </c>
      <c r="HK66" s="12">
        <f>VLOOKUP($EG66,Data!$B:$CP,Daily!HK$10,0)/VLOOKUP($EG61,Data!$B:$CP,Daily!HK$10,0)</f>
        <v>0.40280210157618213</v>
      </c>
      <c r="HL66" s="12">
        <f>VLOOKUP($EG66,Data!$B:$CP,Daily!HL$10,0)/VLOOKUP($EG61,Data!$B:$CP,Daily!HL$10,0)</f>
        <v>0.4556390977443609</v>
      </c>
      <c r="HM66" s="12">
        <f>VLOOKUP($EG66,Data!$B:$CP,Daily!HM$10,0)/VLOOKUP($EG61,Data!$B:$CP,Daily!HM$10,0)</f>
        <v>0.43085714285714288</v>
      </c>
      <c r="HN66" s="12">
        <f>VLOOKUP($EG66,Data!$B:$CP,Daily!HN$10,0)/VLOOKUP($EG61,Data!$B:$CP,Daily!HN$10,0)</f>
        <v>0.42890173410404625</v>
      </c>
      <c r="HO66" s="12">
        <f>VLOOKUP($EG66,Data!$B:$CP,Daily!HO$10,0)/VLOOKUP($EG61,Data!$B:$CP,Daily!HO$10,0)</f>
        <v>0.37086092715231789</v>
      </c>
      <c r="HP66" s="12">
        <f>VLOOKUP($EG66,Data!$B:$CP,Daily!HP$10,0)/VLOOKUP($EG61,Data!$B:$CP,Daily!HP$10,0)</f>
        <v>0.46940822467402205</v>
      </c>
      <c r="HQ66" s="12">
        <f>VLOOKUP($EG66,Data!$B:$CP,Daily!HQ$10,0)/VLOOKUP($EG61,Data!$B:$CP,Daily!HQ$10,0)</f>
        <v>0.39073923639317626</v>
      </c>
      <c r="HR66" s="12">
        <f>VLOOKUP($EG66,Data!$B:$CP,Daily!HR$10,0)/VLOOKUP($EG61,Data!$B:$CP,Daily!HR$10,0)</f>
        <v>0.35875706214689268</v>
      </c>
      <c r="HS66" s="12">
        <f>VLOOKUP($EG66,Data!$B:$CP,Daily!HS$10,0)/VLOOKUP($EG61,Data!$B:$CP,Daily!HS$10,0)</f>
        <v>0.35859269282814615</v>
      </c>
      <c r="HT66" s="12">
        <f>VLOOKUP($EG66,Data!$B:$CP,Daily!HT$10,0)/VLOOKUP($EG61,Data!$B:$CP,Daily!HT$10,0)</f>
        <v>0.34461152882205515</v>
      </c>
      <c r="HU66" s="13"/>
      <c r="HV66" s="40">
        <f t="shared" si="456"/>
        <v>0.3577981651376147</v>
      </c>
      <c r="HW66" s="40">
        <f t="shared" si="457"/>
        <v>0.40280210157618213</v>
      </c>
      <c r="HX66" s="40">
        <f t="shared" ref="HX66" si="528">HW66-HV66</f>
        <v>4.5003936438567427E-2</v>
      </c>
      <c r="HY66" s="40">
        <f t="shared" ref="HY66" si="529">HW66+(0.75*HX66)</f>
        <v>0.43655505390510768</v>
      </c>
      <c r="HZ66" s="40">
        <f t="shared" ref="HZ66" si="530">HV66-(0.75*HX66)</f>
        <v>0.32404521280868914</v>
      </c>
      <c r="IA66" s="43"/>
      <c r="IB66" s="12">
        <f t="shared" ref="IB66" si="531">_xlfn.STDEV.P(FM66:HT66)</f>
        <v>4.9667098697779549E-2</v>
      </c>
      <c r="IC66" s="12">
        <f t="shared" si="498"/>
        <v>0.40391471427074999</v>
      </c>
      <c r="ID66" s="12">
        <f t="shared" si="499"/>
        <v>0.41880682909547728</v>
      </c>
      <c r="IE66" s="1"/>
      <c r="IF66" s="7" t="s">
        <v>483</v>
      </c>
      <c r="IG66" s="7" t="s">
        <v>54</v>
      </c>
      <c r="IH66" s="12">
        <f>VLOOKUP($IF66,Data!$B:$CP,Daily!IH$10,0)/VLOOKUP($IF61,Data!$B:$CP,Daily!IH$10,0)</f>
        <v>0.41818181818181815</v>
      </c>
      <c r="II66" s="12">
        <f>VLOOKUP($IF66,Data!$B:$CP,Daily!II$10,0)/VLOOKUP($IF61,Data!$B:$CP,Daily!II$10,0)</f>
        <v>0.44748858447488582</v>
      </c>
      <c r="IJ66" s="12">
        <f>VLOOKUP($IF66,Data!$B:$CP,Daily!IJ$10,0)/VLOOKUP($IF61,Data!$B:$CP,Daily!IJ$10,0)</f>
        <v>0.36073059360730592</v>
      </c>
      <c r="IK66" s="12">
        <f>VLOOKUP($IF66,Data!$B:$CP,Daily!IK$10,0)/VLOOKUP($IF61,Data!$B:$CP,Daily!IK$10,0)</f>
        <v>0.45323741007194246</v>
      </c>
      <c r="IL66" s="12">
        <f>VLOOKUP($IF66,Data!$B:$CP,Daily!IL$10,0)/VLOOKUP($IF61,Data!$B:$CP,Daily!IL$10,0)</f>
        <v>0.26666666666666666</v>
      </c>
      <c r="IM66" s="12">
        <f>VLOOKUP($IF66,Data!$B:$CP,Daily!IM$10,0)/VLOOKUP($IF61,Data!$B:$CP,Daily!IM$10,0)</f>
        <v>0.35555555555555557</v>
      </c>
      <c r="IN66" s="12">
        <f>VLOOKUP($IF66,Data!$B:$CP,Daily!IN$10,0)/VLOOKUP($IF61,Data!$B:$CP,Daily!IN$10,0)</f>
        <v>0.33490566037735847</v>
      </c>
      <c r="IO66" s="12">
        <f>VLOOKUP($IF66,Data!$B:$CP,Daily!IO$10,0)/VLOOKUP($IF61,Data!$B:$CP,Daily!IO$10,0)</f>
        <v>0.35802469135802467</v>
      </c>
      <c r="IP66" s="12">
        <f>VLOOKUP($IF66,Data!$B:$CP,Daily!IP$10,0)/VLOOKUP($IF61,Data!$B:$CP,Daily!IP$10,0)</f>
        <v>0.36559139784946237</v>
      </c>
      <c r="IQ66" s="12">
        <f>VLOOKUP($IF66,Data!$B:$CP,Daily!IQ$10,0)/VLOOKUP($IF61,Data!$B:$CP,Daily!IQ$10,0)</f>
        <v>0.34682080924855491</v>
      </c>
      <c r="IR66" s="12">
        <f>VLOOKUP($IF66,Data!$B:$CP,Daily!IR$10,0)/VLOOKUP($IF61,Data!$B:$CP,Daily!IR$10,0)</f>
        <v>0.3493975903614458</v>
      </c>
      <c r="IS66" s="12">
        <f>VLOOKUP($IF66,Data!$B:$CP,Daily!IS$10,0)/VLOOKUP($IF61,Data!$B:$CP,Daily!IS$10,0)</f>
        <v>0.34166666666666667</v>
      </c>
      <c r="IT66" s="12">
        <f>VLOOKUP($IF66,Data!$B:$CP,Daily!IT$10,0)/VLOOKUP($IF61,Data!$B:$CP,Daily!IT$10,0)</f>
        <v>0.46706586826347307</v>
      </c>
      <c r="IU66" s="12">
        <f>VLOOKUP($IF66,Data!$B:$CP,Daily!IU$10,0)/VLOOKUP($IF61,Data!$B:$CP,Daily!IU$10,0)</f>
        <v>0.34482758620689657</v>
      </c>
      <c r="IV66" s="12">
        <f>VLOOKUP($IF66,Data!$B:$CP,Daily!IV$10,0)/VLOOKUP($IF61,Data!$B:$CP,Daily!IV$10,0)</f>
        <v>0.34782608695652173</v>
      </c>
      <c r="IW66" s="12">
        <f>VLOOKUP($IF66,Data!$B:$CP,Daily!IW$10,0)/VLOOKUP($IF61,Data!$B:$CP,Daily!IW$10,0)</f>
        <v>0.36799999999999999</v>
      </c>
      <c r="IX66" s="12">
        <f>VLOOKUP($IF66,Data!$B:$CP,Daily!IX$10,0)/VLOOKUP($IF61,Data!$B:$CP,Daily!IX$10,0)</f>
        <v>0.42253521126760563</v>
      </c>
      <c r="IY66" s="12">
        <f>VLOOKUP($IF66,Data!$B:$CP,Daily!IY$10,0)/VLOOKUP($IF61,Data!$B:$CP,Daily!IY$10,0)</f>
        <v>0.33944954128440369</v>
      </c>
      <c r="IZ66" s="12">
        <f>VLOOKUP($IF66,Data!$B:$CP,Daily!IZ$10,0)/VLOOKUP($IF61,Data!$B:$CP,Daily!IZ$10,0)</f>
        <v>0.37383177570093457</v>
      </c>
      <c r="JA66" s="12">
        <f>VLOOKUP($IF66,Data!$B:$CP,Daily!JA$10,0)/VLOOKUP($IF61,Data!$B:$CP,Daily!JA$10,0)</f>
        <v>0.34</v>
      </c>
      <c r="JB66" s="12">
        <f>VLOOKUP($IF66,Data!$B:$CP,Daily!JB$10,0)/VLOOKUP($IF61,Data!$B:$CP,Daily!JB$10,0)</f>
        <v>0.36734693877551022</v>
      </c>
      <c r="JC66" s="12">
        <f>VLOOKUP($IF66,Data!$B:$CP,Daily!JC$10,0)/VLOOKUP($IF61,Data!$B:$CP,Daily!JC$10,0)</f>
        <v>0.33606557377049179</v>
      </c>
      <c r="JD66" s="12">
        <f>VLOOKUP($IF66,Data!$B:$CP,Daily!JD$10,0)/VLOOKUP($IF61,Data!$B:$CP,Daily!JD$10,0)</f>
        <v>0.40140845070422537</v>
      </c>
      <c r="JE66" s="12">
        <f>VLOOKUP($IF66,Data!$B:$CP,Daily!JE$10,0)/VLOOKUP($IF61,Data!$B:$CP,Daily!JE$10,0)</f>
        <v>0.33701657458563539</v>
      </c>
      <c r="JF66" s="12">
        <f>VLOOKUP($IF66,Data!$B:$CP,Daily!JF$10,0)/VLOOKUP($IF61,Data!$B:$CP,Daily!JF$10,0)</f>
        <v>0.39805825242718446</v>
      </c>
      <c r="JG66" s="12">
        <f>VLOOKUP($IF66,Data!$B:$CP,Daily!JG$10,0)/VLOOKUP($IF61,Data!$B:$CP,Daily!JG$10,0)</f>
        <v>0.34020618556701032</v>
      </c>
      <c r="JH66" s="12">
        <f>VLOOKUP($IF66,Data!$B:$CP,Daily!JH$10,0)/VLOOKUP($IF61,Data!$B:$CP,Daily!JH$10,0)</f>
        <v>0.43382352941176472</v>
      </c>
      <c r="JI66" s="12">
        <f>VLOOKUP($IF66,Data!$B:$CP,Daily!JI$10,0)/VLOOKUP($IF61,Data!$B:$CP,Daily!JI$10,0)</f>
        <v>0.33526011560693642</v>
      </c>
      <c r="JJ66" s="12">
        <f>VLOOKUP($IF66,Data!$B:$CP,Daily!JJ$10,0)/VLOOKUP($IF61,Data!$B:$CP,Daily!JJ$10,0)</f>
        <v>0.41818181818181815</v>
      </c>
      <c r="JK66" s="12">
        <f>VLOOKUP($IF66,Data!$B:$CP,Daily!JK$10,0)/VLOOKUP($IF61,Data!$B:$CP,Daily!JK$10,0)</f>
        <v>0.42857142857142855</v>
      </c>
      <c r="JL66" s="12">
        <f>VLOOKUP($IF66,Data!$B:$CP,Daily!JL$10,0)/VLOOKUP($IF61,Data!$B:$CP,Daily!JL$10,0)</f>
        <v>0.3987730061349693</v>
      </c>
      <c r="JM66" s="12">
        <f>VLOOKUP($IF66,Data!$B:$CP,Daily!JM$10,0)/VLOOKUP($IF61,Data!$B:$CP,Daily!JM$10,0)</f>
        <v>0.34065934065934067</v>
      </c>
      <c r="JN66" s="12">
        <f>VLOOKUP($IF66,Data!$B:$CP,Daily!JN$10,0)/VLOOKUP($IF61,Data!$B:$CP,Daily!JN$10,0)</f>
        <v>0.33064516129032256</v>
      </c>
      <c r="JO66" s="12">
        <f>VLOOKUP($IF66,Data!$B:$CP,Daily!JO$10,0)/VLOOKUP($IF61,Data!$B:$CP,Daily!JO$10,0)</f>
        <v>0.25654450261780104</v>
      </c>
      <c r="JP66" s="12">
        <f>VLOOKUP($IF66,Data!$B:$CP,Daily!JP$10,0)/VLOOKUP($IF61,Data!$B:$CP,Daily!JP$10,0)</f>
        <v>0.35175879396984927</v>
      </c>
      <c r="JQ66" s="12">
        <f>VLOOKUP($IF66,Data!$B:$CP,Daily!JQ$10,0)/VLOOKUP($IF61,Data!$B:$CP,Daily!JQ$10,0)</f>
        <v>0.36363636363636365</v>
      </c>
      <c r="JR66" s="12">
        <f>VLOOKUP($IF66,Data!$B:$CP,Daily!JR$10,0)/VLOOKUP($IF61,Data!$B:$CP,Daily!JR$10,0)</f>
        <v>0.33727810650887574</v>
      </c>
      <c r="JS66" s="12">
        <f>VLOOKUP($IF66,Data!$B:$CP,Daily!JS$10,0)/VLOOKUP($IF61,Data!$B:$CP,Daily!JS$10,0)</f>
        <v>0.34358974358974359</v>
      </c>
      <c r="JT66" s="12">
        <f>VLOOKUP($IF66,Data!$B:$CP,Daily!JT$10,0)/VLOOKUP($IF61,Data!$B:$CP,Daily!JT$10,0)</f>
        <v>0.47619047619047616</v>
      </c>
      <c r="JU66" s="12">
        <f>VLOOKUP($IF66,Data!$B:$CP,Daily!JU$10,0)/VLOOKUP($IF61,Data!$B:$CP,Daily!JU$10,0)</f>
        <v>0.36974789915966388</v>
      </c>
      <c r="JV66" s="12">
        <f>VLOOKUP($IF66,Data!$B:$CP,Daily!JV$10,0)/VLOOKUP($IF61,Data!$B:$CP,Daily!JV$10,0)</f>
        <v>0.38750000000000001</v>
      </c>
      <c r="JW66" s="12">
        <f>VLOOKUP($IF66,Data!$B:$CP,Daily!JW$10,0)/VLOOKUP($IF61,Data!$B:$CP,Daily!JW$10,0)</f>
        <v>0.39374999999999999</v>
      </c>
      <c r="JX66" s="12">
        <f>VLOOKUP($IF66,Data!$B:$CP,Daily!JX$10,0)/VLOOKUP($IF61,Data!$B:$CP,Daily!JX$10,0)</f>
        <v>0.28985507246376813</v>
      </c>
      <c r="JY66" s="12">
        <f>VLOOKUP($IF66,Data!$B:$CP,Daily!JY$10,0)/VLOOKUP($IF61,Data!$B:$CP,Daily!JY$10,0)</f>
        <v>0.34868421052631576</v>
      </c>
      <c r="JZ66" s="12">
        <f>VLOOKUP($IF66,Data!$B:$CP,Daily!JZ$10,0)/VLOOKUP($IF61,Data!$B:$CP,Daily!JZ$10,0)</f>
        <v>0.34415584415584416</v>
      </c>
      <c r="KA66" s="12">
        <f>VLOOKUP($IF66,Data!$B:$CP,Daily!KA$10,0)/VLOOKUP($IF61,Data!$B:$CP,Daily!KA$10,0)</f>
        <v>0.34210526315789475</v>
      </c>
      <c r="KB66" s="12">
        <f>VLOOKUP($IF66,Data!$B:$CP,Daily!KB$10,0)/VLOOKUP($IF61,Data!$B:$CP,Daily!KB$10,0)</f>
        <v>0.30476190476190479</v>
      </c>
      <c r="KC66" s="12">
        <f>VLOOKUP($IF66,Data!$B:$CP,Daily!KC$10,0)/VLOOKUP($IF61,Data!$B:$CP,Daily!KC$10,0)</f>
        <v>0.3652694610778443</v>
      </c>
      <c r="KD66" s="12">
        <f>VLOOKUP($IF66,Data!$B:$CP,Daily!KD$10,0)/VLOOKUP($IF61,Data!$B:$CP,Daily!KD$10,0)</f>
        <v>0.296875</v>
      </c>
      <c r="KE66" s="12">
        <f>VLOOKUP($IF66,Data!$B:$CP,Daily!KE$10,0)/VLOOKUP($IF61,Data!$B:$CP,Daily!KE$10,0)</f>
        <v>0.36363636363636365</v>
      </c>
      <c r="KF66" s="12">
        <f>VLOOKUP($IF66,Data!$B:$CP,Daily!KF$10,0)/VLOOKUP($IF61,Data!$B:$CP,Daily!KF$10,0)</f>
        <v>0.33532934131736525</v>
      </c>
      <c r="KG66" s="12">
        <f>VLOOKUP($IF66,Data!$B:$CP,Daily!KG$10,0)/VLOOKUP($IF61,Data!$B:$CP,Daily!KG$10,0)</f>
        <v>0.36363636363636365</v>
      </c>
      <c r="KH66" s="12">
        <f>VLOOKUP($IF66,Data!$B:$CP,Daily!KH$10,0)/VLOOKUP($IF61,Data!$B:$CP,Daily!KH$10,0)</f>
        <v>0.32520325203252032</v>
      </c>
      <c r="KI66" s="12">
        <f>VLOOKUP($IF66,Data!$B:$CP,Daily!KI$10,0)/VLOOKUP($IF61,Data!$B:$CP,Daily!KI$10,0)</f>
        <v>0.2975206611570248</v>
      </c>
      <c r="KJ66" s="12">
        <f>VLOOKUP($IF66,Data!$B:$CP,Daily!KJ$10,0)/VLOOKUP($IF61,Data!$B:$CP,Daily!KJ$10,0)</f>
        <v>0.35664335664335667</v>
      </c>
      <c r="KK66" s="12">
        <f>VLOOKUP($IF66,Data!$B:$CP,Daily!KK$10,0)/VLOOKUP($IF61,Data!$B:$CP,Daily!KK$10,0)</f>
        <v>0.33333333333333331</v>
      </c>
      <c r="KL66" s="12">
        <f>VLOOKUP($IF66,Data!$B:$CP,Daily!KL$10,0)/VLOOKUP($IF61,Data!$B:$CP,Daily!KL$10,0)</f>
        <v>0.36065573770491804</v>
      </c>
      <c r="KM66" s="12">
        <f>VLOOKUP($IF66,Data!$B:$CP,Daily!KM$10,0)/VLOOKUP($IF61,Data!$B:$CP,Daily!KM$10,0)</f>
        <v>0.36470588235294116</v>
      </c>
      <c r="KN66" s="12">
        <f>VLOOKUP($IF66,Data!$B:$CP,Daily!KN$10,0)/VLOOKUP($IF61,Data!$B:$CP,Daily!KN$10,0)</f>
        <v>0.41134751773049644</v>
      </c>
      <c r="KO66" s="12">
        <f>VLOOKUP($IF66,Data!$B:$CP,Daily!KO$10,0)/VLOOKUP($IF61,Data!$B:$CP,Daily!KO$10,0)</f>
        <v>0.35087719298245612</v>
      </c>
      <c r="KP66" s="12">
        <f>VLOOKUP($IF66,Data!$B:$CP,Daily!KP$10,0)/VLOOKUP($IF61,Data!$B:$CP,Daily!KP$10,0)</f>
        <v>0.28947368421052633</v>
      </c>
      <c r="KQ66" s="12">
        <f>VLOOKUP($IF66,Data!$B:$CP,Daily!KQ$10,0)/VLOOKUP($IF61,Data!$B:$CP,Daily!KQ$10,0)</f>
        <v>0.37777777777777777</v>
      </c>
      <c r="KR66" s="12">
        <f>VLOOKUP($IF66,Data!$B:$CP,Daily!KR$10,0)/VLOOKUP($IF61,Data!$B:$CP,Daily!KR$10,0)</f>
        <v>0.39743589743589741</v>
      </c>
      <c r="KS66" s="12">
        <f>VLOOKUP($IF66,Data!$B:$CP,Daily!KS$10,0)/VLOOKUP($IF61,Data!$B:$CP,Daily!KS$10,0)</f>
        <v>0.38405797101449274</v>
      </c>
      <c r="KT66" s="12">
        <f>VLOOKUP($IF66,Data!$B:$CP,Daily!KT$10,0)/VLOOKUP($IF61,Data!$B:$CP,Daily!KT$10,0)</f>
        <v>0.36923076923076925</v>
      </c>
      <c r="KU66" s="12">
        <f>VLOOKUP($IF66,Data!$B:$CP,Daily!KU$10,0)/VLOOKUP($IF61,Data!$B:$CP,Daily!KU$10,0)</f>
        <v>0.34210526315789475</v>
      </c>
      <c r="KV66" s="12">
        <f>VLOOKUP($IF66,Data!$B:$CP,Daily!KV$10,0)/VLOOKUP($IF61,Data!$B:$CP,Daily!KV$10,0)</f>
        <v>0.31818181818181818</v>
      </c>
      <c r="KW66" s="12">
        <f>VLOOKUP($IF66,Data!$B:$CP,Daily!KW$10,0)/VLOOKUP($IF61,Data!$B:$CP,Daily!KW$10,0)</f>
        <v>0.21495327102803738</v>
      </c>
      <c r="KX66" s="12">
        <f>VLOOKUP($IF66,Data!$B:$CP,Daily!KX$10,0)/VLOOKUP($IF61,Data!$B:$CP,Daily!KX$10,0)</f>
        <v>0.38095238095238093</v>
      </c>
      <c r="KY66" s="12">
        <f>VLOOKUP($IF66,Data!$B:$CP,Daily!KY$10,0)/VLOOKUP($IF61,Data!$B:$CP,Daily!KY$10,0)</f>
        <v>0.35326086956521741</v>
      </c>
      <c r="KZ66" s="12">
        <f>VLOOKUP($IF66,Data!$B:$CP,Daily!KZ$10,0)/VLOOKUP($IF61,Data!$B:$CP,Daily!KZ$10,0)</f>
        <v>0.32098765432098764</v>
      </c>
      <c r="LA66" s="12">
        <f>VLOOKUP($IF66,Data!$B:$CP,Daily!LA$10,0)/VLOOKUP($IF61,Data!$B:$CP,Daily!LA$10,0)</f>
        <v>0.57823129251700678</v>
      </c>
      <c r="LB66" s="12">
        <f>VLOOKUP($IF66,Data!$B:$CP,Daily!LB$10,0)/VLOOKUP($IF61,Data!$B:$CP,Daily!LB$10,0)</f>
        <v>0.59715639810426535</v>
      </c>
      <c r="LC66" s="12">
        <f>VLOOKUP($IF66,Data!$B:$CP,Daily!LC$10,0)/VLOOKUP($IF61,Data!$B:$CP,Daily!LC$10,0)</f>
        <v>0.60526315789473684</v>
      </c>
      <c r="LD66" s="12">
        <f>VLOOKUP($IF66,Data!$B:$CP,Daily!LD$10,0)/VLOOKUP($IF61,Data!$B:$CP,Daily!LD$10,0)</f>
        <v>0.60927152317880795</v>
      </c>
      <c r="LE66" s="12">
        <f>VLOOKUP($IF66,Data!$B:$CP,Daily!LE$10,0)/VLOOKUP($IF61,Data!$B:$CP,Daily!LE$10,0)</f>
        <v>0.61052631578947369</v>
      </c>
      <c r="LF66" s="12">
        <f>VLOOKUP($IF66,Data!$B:$CP,Daily!LF$10,0)/VLOOKUP($IF61,Data!$B:$CP,Daily!LF$10,0)</f>
        <v>0.57396449704142016</v>
      </c>
      <c r="LG66" s="12">
        <f>VLOOKUP($IF66,Data!$B:$CP,Daily!LG$10,0)/VLOOKUP($IF61,Data!$B:$CP,Daily!LG$10,0)</f>
        <v>0.53333333333333333</v>
      </c>
      <c r="LH66" s="12">
        <f>VLOOKUP($IF66,Data!$B:$CP,Daily!LH$10,0)/VLOOKUP($IF61,Data!$B:$CP,Daily!LH$10,0)</f>
        <v>0.42741935483870969</v>
      </c>
      <c r="LI66" s="12">
        <f>VLOOKUP($IF66,Data!$B:$CP,Daily!LI$10,0)/VLOOKUP($IF61,Data!$B:$CP,Daily!LI$10,0)</f>
        <v>0.37662337662337664</v>
      </c>
      <c r="LJ66" s="12">
        <f>VLOOKUP($IF66,Data!$B:$CP,Daily!LJ$10,0)/VLOOKUP($IF61,Data!$B:$CP,Daily!LJ$10,0)</f>
        <v>0.36871508379888268</v>
      </c>
      <c r="LK66" s="12">
        <f>VLOOKUP($IF66,Data!$B:$CP,Daily!LK$10,0)/VLOOKUP($IF61,Data!$B:$CP,Daily!LK$10,0)</f>
        <v>0.4219409282700422</v>
      </c>
      <c r="LL66" s="12">
        <f>VLOOKUP($IF66,Data!$B:$CP,Daily!LL$10,0)/VLOOKUP($IF61,Data!$B:$CP,Daily!LL$10,0)</f>
        <v>0.35430463576158938</v>
      </c>
      <c r="LM66" s="12">
        <f>VLOOKUP($IF66,Data!$B:$CP,Daily!LM$10,0)/VLOOKUP($IF61,Data!$B:$CP,Daily!LM$10,0)</f>
        <v>0.44554455445544555</v>
      </c>
      <c r="LN66" s="12">
        <f>VLOOKUP($IF66,Data!$B:$CP,Daily!LN$10,0)/VLOOKUP($IF61,Data!$B:$CP,Daily!LN$10,0)</f>
        <v>0.42537313432835822</v>
      </c>
      <c r="LO66" s="12">
        <f>VLOOKUP($IF66,Data!$B:$CP,Daily!LO$10,0)/VLOOKUP($IF61,Data!$B:$CP,Daily!LO$10,0)</f>
        <v>0.37741046831955921</v>
      </c>
      <c r="LP66" s="12">
        <f>VLOOKUP($IF66,Data!$B:$CP,Daily!LP$10,0)/VLOOKUP($IF61,Data!$B:$CP,Daily!LP$10,0)</f>
        <v>0.37394957983193278</v>
      </c>
      <c r="LQ66" s="12">
        <f>VLOOKUP($IF66,Data!$B:$CP,Daily!LQ$10,0)/VLOOKUP($IF61,Data!$B:$CP,Daily!LQ$10,0)</f>
        <v>0.34468085106382979</v>
      </c>
      <c r="LR66" s="12">
        <f>VLOOKUP($IF66,Data!$B:$CP,Daily!LR$10,0)/VLOOKUP($IF61,Data!$B:$CP,Daily!LR$10,0)</f>
        <v>0.37931034482758619</v>
      </c>
      <c r="LS66" s="12">
        <f>VLOOKUP($IF66,Data!$B:$CP,Daily!LS$10,0)/VLOOKUP($IF61,Data!$B:$CP,Daily!LS$10,0)</f>
        <v>0.33457249070631973</v>
      </c>
      <c r="LU66" s="40">
        <f t="shared" si="460"/>
        <v>0.34065934065934067</v>
      </c>
      <c r="LV66" s="40">
        <f t="shared" si="461"/>
        <v>0.3987730061349693</v>
      </c>
      <c r="LW66" s="40">
        <f t="shared" ref="LW66" si="532">LV66-LU66</f>
        <v>5.8113665475628629E-2</v>
      </c>
      <c r="LX66" s="40">
        <f t="shared" ref="LX66" si="533">LV66+(0.75*LW66)</f>
        <v>0.44235825524169076</v>
      </c>
      <c r="LY66" s="40">
        <f t="shared" ref="LY66" si="534">LU66-(0.75*LW66)</f>
        <v>0.29707409155261921</v>
      </c>
      <c r="LZ66" s="43"/>
      <c r="MA66" s="12">
        <f t="shared" ref="MA66" si="535">_xlfn.STDEV.P(JL66:LS66)</f>
        <v>8.5517114722464677E-2</v>
      </c>
      <c r="MB66" s="12">
        <f t="shared" si="504"/>
        <v>0.38528613758446023</v>
      </c>
      <c r="MC66" s="12">
        <f t="shared" si="505"/>
        <v>0.41773831736304484</v>
      </c>
      <c r="MD66" s="1"/>
    </row>
    <row r="67" spans="4:342" x14ac:dyDescent="0.35">
      <c r="D67" s="103" t="s">
        <v>484</v>
      </c>
      <c r="E67" s="53" t="str">
        <f>VLOOKUP($D67,'Metric Nature'!$C:$D,2,0)&amp;IF(($F67&lt;(EA67)),"Below",IF(($F67&gt;(DZ67)),"Above","Within"))</f>
        <v>NegativeWithin</v>
      </c>
      <c r="F67" s="48">
        <f t="shared" si="473"/>
        <v>0.70638414969730323</v>
      </c>
      <c r="G67" s="77">
        <f t="shared" si="438"/>
        <v>0.6724151507992755</v>
      </c>
      <c r="H67" s="48">
        <f t="shared" si="474"/>
        <v>5.0517896358596354E-2</v>
      </c>
      <c r="I67" s="74">
        <f t="shared" si="463"/>
        <v>0.72314954554222888</v>
      </c>
      <c r="J67" s="48">
        <f t="shared" si="475"/>
        <v>-2.3183857264757995E-2</v>
      </c>
      <c r="K67" s="48">
        <f t="shared" si="476"/>
        <v>3.7620504229862926E-2</v>
      </c>
      <c r="L67" s="50"/>
      <c r="M67" s="53" t="str">
        <f>VLOOKUP($D67,'Metric Nature'!$C:$D,2,0)&amp;IF(($N67&lt;(HZ67)),"Below",IF(($N67&gt;(HY67)),"Above","Within"))</f>
        <v>NegativeWithin</v>
      </c>
      <c r="N67" s="48">
        <f t="shared" si="477"/>
        <v>0.72810902896081775</v>
      </c>
      <c r="O67" s="49">
        <f t="shared" si="478"/>
        <v>0.69839174854573005</v>
      </c>
      <c r="P67" s="55">
        <f t="shared" si="479"/>
        <v>4.2551018789910341E-2</v>
      </c>
      <c r="Q67" s="49">
        <f t="shared" si="480"/>
        <v>0.7471186814094708</v>
      </c>
      <c r="R67" s="48">
        <f t="shared" si="481"/>
        <v>-2.5443952777074907E-2</v>
      </c>
      <c r="S67" s="48">
        <f t="shared" si="482"/>
        <v>3.7253924053216411E-2</v>
      </c>
      <c r="T67" s="50"/>
      <c r="U67" s="53" t="str">
        <f>VLOOKUP($D67,'Metric Nature'!$C:$D,2,0)&amp;IF(($V67&lt;(LY67)),"Below",IF(($V67&gt;(LX67)),"Above","Within"))</f>
        <v>NegativeWithin</v>
      </c>
      <c r="V67" s="48">
        <f t="shared" si="483"/>
        <v>0.61516452074391992</v>
      </c>
      <c r="W67" s="49">
        <f t="shared" si="466"/>
        <v>0.56486541185994743</v>
      </c>
      <c r="X67" s="48">
        <f t="shared" si="484"/>
        <v>8.9046183086960953E-2</v>
      </c>
      <c r="Y67" s="48">
        <f t="shared" si="485"/>
        <v>0.61087461300309598</v>
      </c>
      <c r="Z67" s="48">
        <f t="shared" si="486"/>
        <v>7.022566742026645E-3</v>
      </c>
      <c r="AA67" s="48">
        <f t="shared" si="487"/>
        <v>4.3938790114526796E-2</v>
      </c>
      <c r="AB67" s="50"/>
      <c r="AC67" s="46" t="s">
        <v>485</v>
      </c>
      <c r="AI67" s="7" t="s">
        <v>484</v>
      </c>
      <c r="AJ67" s="12">
        <f>(VLOOKUP($EG67,Data!$B:$CP,Daily!EI$10,0)+VLOOKUP($IF67,Data!$B:$CP,Daily!IH$10,0))/AJ$56</f>
        <v>0.71597633136094674</v>
      </c>
      <c r="AK67" s="12">
        <f>(VLOOKUP($EG67,Data!$B:$CP,Daily!EJ$10,0)+VLOOKUP($IF67,Data!$B:$CP,Daily!II$10,0))/AK$56</f>
        <v>0.67947813822284908</v>
      </c>
      <c r="AL67" s="12">
        <f>(VLOOKUP($EG67,Data!$B:$CP,Daily!EK$10,0)+VLOOKUP($IF67,Data!$B:$CP,Daily!IJ$10,0))/AL$56</f>
        <v>0.67658659017569023</v>
      </c>
      <c r="AM67" s="12">
        <f>(VLOOKUP($EG67,Data!$B:$CP,Daily!EL$10,0)+VLOOKUP($IF67,Data!$B:$CP,Daily!IK$10,0))/AM$56</f>
        <v>0.69600359227660535</v>
      </c>
      <c r="AN67" s="12">
        <f>(VLOOKUP($EG67,Data!$B:$CP,Daily!EM$10,0)+VLOOKUP($IF67,Data!$B:$CP,Daily!IL$10,0))/AN$56</f>
        <v>0.67992766726943943</v>
      </c>
      <c r="AO67" s="12">
        <f>(VLOOKUP($EG67,Data!$B:$CP,Daily!EN$10,0)+VLOOKUP($IF67,Data!$B:$CP,Daily!IM$10,0))/AO$56</f>
        <v>0.72940691927512358</v>
      </c>
      <c r="AP67" s="12">
        <f>(VLOOKUP($EG67,Data!$B:$CP,Daily!EO$10,0)+VLOOKUP($IF67,Data!$B:$CP,Daily!IN$10,0))/AP$56</f>
        <v>0.71424090338770385</v>
      </c>
      <c r="AQ67" s="12">
        <f>(VLOOKUP($EG67,Data!$B:$CP,Daily!EP$10,0)+VLOOKUP($IF67,Data!$B:$CP,Daily!IO$10,0))/AQ$56</f>
        <v>0.73449294387922548</v>
      </c>
      <c r="AR67" s="12">
        <f>(VLOOKUP($EG67,Data!$B:$CP,Daily!EQ$10,0)+VLOOKUP($IF67,Data!$B:$CP,Daily!IP$10,0))/AR$56</f>
        <v>0.7387921452389774</v>
      </c>
      <c r="AS67" s="12">
        <f>(VLOOKUP($EG67,Data!$B:$CP,Daily!ER$10,0)+VLOOKUP($IF67,Data!$B:$CP,Daily!IQ$10,0))/AS$56</f>
        <v>0.71027318199307421</v>
      </c>
      <c r="AT67" s="12">
        <f>(VLOOKUP($EG67,Data!$B:$CP,Daily!ES$10,0)+VLOOKUP($IF67,Data!$B:$CP,Daily!IR$10,0))/AT$56</f>
        <v>0.74636416521233273</v>
      </c>
      <c r="AU67" s="12">
        <f>(VLOOKUP($EG67,Data!$B:$CP,Daily!ET$10,0)+VLOOKUP($IF67,Data!$B:$CP,Daily!IS$10,0))/AU$56</f>
        <v>0.76221662468513851</v>
      </c>
      <c r="AV67" s="12">
        <f>(VLOOKUP($EG67,Data!$B:$CP,Daily!EU$10,0)+VLOOKUP($IF67,Data!$B:$CP,Daily!IT$10,0))/AV$56</f>
        <v>0.66523400191021964</v>
      </c>
      <c r="AW67" s="12">
        <f>(VLOOKUP($EG67,Data!$B:$CP,Daily!EV$10,0)+VLOOKUP($IF67,Data!$B:$CP,Daily!IU$10,0))/AW$56</f>
        <v>0.73292181069958851</v>
      </c>
      <c r="AX67" s="12">
        <f>(VLOOKUP($EG67,Data!$B:$CP,Daily!EW$10,0)+VLOOKUP($IF67,Data!$B:$CP,Daily!IV$10,0))/AX$56</f>
        <v>0.75204731574158323</v>
      </c>
      <c r="AY67" s="12">
        <f>(VLOOKUP($EG67,Data!$B:$CP,Daily!EX$10,0)+VLOOKUP($IF67,Data!$B:$CP,Daily!IW$10,0))/AY$56</f>
        <v>0.74826689774696709</v>
      </c>
      <c r="AZ67" s="12">
        <f>(VLOOKUP($EG67,Data!$B:$CP,Daily!EY$10,0)+VLOOKUP($IF67,Data!$B:$CP,Daily!IX$10,0))/AZ$56</f>
        <v>0.70047068891741548</v>
      </c>
      <c r="BA67" s="12">
        <f>(VLOOKUP($EG67,Data!$B:$CP,Daily!EZ$10,0)+VLOOKUP($IF67,Data!$B:$CP,Daily!IY$10,0))/BA$56</f>
        <v>0.74793388429752061</v>
      </c>
      <c r="BB67" s="12">
        <f>(VLOOKUP($EG67,Data!$B:$CP,Daily!FA$10,0)+VLOOKUP($IF67,Data!$B:$CP,Daily!IZ$10,0))/BB$56</f>
        <v>0.75423728813559321</v>
      </c>
      <c r="BC67" s="12">
        <f>(VLOOKUP($EG67,Data!$B:$CP,Daily!FB$10,0)+VLOOKUP($IF67,Data!$B:$CP,Daily!JA$10,0))/BC$56</f>
        <v>0.7306601863102471</v>
      </c>
      <c r="BD67" s="12">
        <f>(VLOOKUP($EG67,Data!$B:$CP,Daily!FC$10,0)+VLOOKUP($IF67,Data!$B:$CP,Daily!JB$10,0))/BD$56</f>
        <v>0.76415857605177995</v>
      </c>
      <c r="BE67" s="12">
        <f>(VLOOKUP($EG67,Data!$B:$CP,Daily!FD$10,0)+VLOOKUP($IF67,Data!$B:$CP,Daily!JC$10,0))/BE$56</f>
        <v>0.75752132914234394</v>
      </c>
      <c r="BF67" s="12">
        <f>(VLOOKUP($EG67,Data!$B:$CP,Daily!FE$10,0)+VLOOKUP($IF67,Data!$B:$CP,Daily!JD$10,0))/BF$56</f>
        <v>0.77529761904761907</v>
      </c>
      <c r="BG67" s="12">
        <f>(VLOOKUP($EG67,Data!$B:$CP,Daily!FF$10,0)+VLOOKUP($IF67,Data!$B:$CP,Daily!JE$10,0))/BG$56</f>
        <v>0.73272535952297435</v>
      </c>
      <c r="BH67" s="12">
        <f>(VLOOKUP($EG67,Data!$B:$CP,Daily!FG$10,0)+VLOOKUP($IF67,Data!$B:$CP,Daily!JF$10,0))/BH$56</f>
        <v>0.77391769107429187</v>
      </c>
      <c r="BI67" s="12">
        <f>(VLOOKUP($EG67,Data!$B:$CP,Daily!FH$10,0)+VLOOKUP($IF67,Data!$B:$CP,Daily!JG$10,0))/BI$56</f>
        <v>0.78885767790262173</v>
      </c>
      <c r="BJ67" s="12">
        <f>(VLOOKUP($EG67,Data!$B:$CP,Daily!FI$10,0)+VLOOKUP($IF67,Data!$B:$CP,Daily!JH$10,0))/BJ$56</f>
        <v>0.773542600896861</v>
      </c>
      <c r="BK67" s="12">
        <f>(VLOOKUP($EG67,Data!$B:$CP,Daily!FJ$10,0)+VLOOKUP($IF67,Data!$B:$CP,Daily!JI$10,0))/BK$56</f>
        <v>0.77801268498942922</v>
      </c>
      <c r="BL67" s="12">
        <f>(VLOOKUP($EG67,Data!$B:$CP,Daily!FK$10,0)+VLOOKUP($IF67,Data!$B:$CP,Daily!JJ$10,0))/BL$56</f>
        <v>0.79485148514851489</v>
      </c>
      <c r="BM67" s="12">
        <f>(VLOOKUP($EG67,Data!$B:$CP,Daily!FL$10,0)+VLOOKUP($IF67,Data!$B:$CP,Daily!JK$10,0))/BM$56</f>
        <v>0.76883736788271395</v>
      </c>
      <c r="BN67" s="12">
        <f>(VLOOKUP($EG67,Data!$B:$CP,Daily!FM$10,0)+VLOOKUP($IF67,Data!$B:$CP,Daily!JL$10,0))/BN$56</f>
        <v>0.74267782426778239</v>
      </c>
      <c r="BO67" s="12">
        <f>(VLOOKUP($EG67,Data!$B:$CP,Daily!FN$10,0)+VLOOKUP($IF67,Data!$B:$CP,Daily!JM$10,0))/BO$56</f>
        <v>0.76727996021879663</v>
      </c>
      <c r="BP67" s="12">
        <f>(VLOOKUP($EG67,Data!$B:$CP,Daily!FO$10,0)+VLOOKUP($IF67,Data!$B:$CP,Daily!JN$10,0))/BP$56</f>
        <v>0.77119341563786004</v>
      </c>
      <c r="BQ67" s="12">
        <f>(VLOOKUP($EG67,Data!$B:$CP,Daily!FP$10,0)+VLOOKUP($IF67,Data!$B:$CP,Daily!JO$10,0))/BQ$56</f>
        <v>0.74649204864359209</v>
      </c>
      <c r="BR67" s="12">
        <f>(VLOOKUP($EG67,Data!$B:$CP,Daily!FQ$10,0)+VLOOKUP($IF67,Data!$B:$CP,Daily!JP$10,0))/BR$56</f>
        <v>0.74760765550239239</v>
      </c>
      <c r="BS67" s="12">
        <f>(VLOOKUP($EG67,Data!$B:$CP,Daily!FR$10,0)+VLOOKUP($IF67,Data!$B:$CP,Daily!JQ$10,0))/BS$56</f>
        <v>0.75418994413407825</v>
      </c>
      <c r="BT67" s="12">
        <f>(VLOOKUP($EG67,Data!$B:$CP,Daily!FS$10,0)+VLOOKUP($IF67,Data!$B:$CP,Daily!JR$10,0))/BT$56</f>
        <v>0.75857646681628732</v>
      </c>
      <c r="BU67" s="12">
        <f>(VLOOKUP($EG67,Data!$B:$CP,Daily!FT$10,0)+VLOOKUP($IF67,Data!$B:$CP,Daily!JS$10,0))/BU$56</f>
        <v>0.72589855559287875</v>
      </c>
      <c r="BV67" s="12">
        <f>(VLOOKUP($EG67,Data!$B:$CP,Daily!FU$10,0)+VLOOKUP($IF67,Data!$B:$CP,Daily!JT$10,0))/BV$56</f>
        <v>0.76185567010309274</v>
      </c>
      <c r="BW67" s="12">
        <f>(VLOOKUP($EG67,Data!$B:$CP,Daily!FV$10,0)+VLOOKUP($IF67,Data!$B:$CP,Daily!JU$10,0))/BW$56</f>
        <v>0.78521739130434787</v>
      </c>
      <c r="BX67" s="12">
        <f>(VLOOKUP($EG67,Data!$B:$CP,Daily!FW$10,0)+VLOOKUP($IF67,Data!$B:$CP,Daily!JV$10,0))/BX$56</f>
        <v>0.75212412264499451</v>
      </c>
      <c r="BY67" s="12">
        <f>(VLOOKUP($EG67,Data!$B:$CP,Daily!FX$10,0)+VLOOKUP($IF67,Data!$B:$CP,Daily!JW$10,0))/BY$56</f>
        <v>0.77081850533807827</v>
      </c>
      <c r="BZ67" s="12">
        <f>(VLOOKUP($EG67,Data!$B:$CP,Daily!FY$10,0)+VLOOKUP($IF67,Data!$B:$CP,Daily!JX$10,0))/BZ$56</f>
        <v>0.78339622641509432</v>
      </c>
      <c r="CA67" s="12">
        <f>(VLOOKUP($EG67,Data!$B:$CP,Daily!FZ$10,0)+VLOOKUP($IF67,Data!$B:$CP,Daily!JY$10,0))/CA$56</f>
        <v>0.73774689100219459</v>
      </c>
      <c r="CB67" s="12">
        <f>(VLOOKUP($EG67,Data!$B:$CP,Daily!GA$10,0)+VLOOKUP($IF67,Data!$B:$CP,Daily!JZ$10,0))/CB$56</f>
        <v>0.7261585599387208</v>
      </c>
      <c r="CC67" s="12">
        <f>(VLOOKUP($EG67,Data!$B:$CP,Daily!GB$10,0)+VLOOKUP($IF67,Data!$B:$CP,Daily!KA$10,0))/CC$56</f>
        <v>0.77817531305903398</v>
      </c>
      <c r="CD67" s="12">
        <f>(VLOOKUP($EG67,Data!$B:$CP,Daily!GC$10,0)+VLOOKUP($IF67,Data!$B:$CP,Daily!KB$10,0))/CD$56</f>
        <v>0.78615321589512499</v>
      </c>
      <c r="CE67" s="12">
        <f>(VLOOKUP($EG67,Data!$B:$CP,Daily!GD$10,0)+VLOOKUP($IF67,Data!$B:$CP,Daily!KC$10,0))/CE$56</f>
        <v>0.76077514199799534</v>
      </c>
      <c r="CF67" s="12">
        <f>(VLOOKUP($EG67,Data!$B:$CP,Daily!GE$10,0)+VLOOKUP($IF67,Data!$B:$CP,Daily!KD$10,0))/CF$56</f>
        <v>0.7830220713073005</v>
      </c>
      <c r="CG67" s="12">
        <f>(VLOOKUP($EG67,Data!$B:$CP,Daily!GF$10,0)+VLOOKUP($IF67,Data!$B:$CP,Daily!KE$10,0))/CG$56</f>
        <v>0.78330308529945558</v>
      </c>
      <c r="CH67" s="12">
        <f>(VLOOKUP($EG67,Data!$B:$CP,Daily!GG$10,0)+VLOOKUP($IF67,Data!$B:$CP,Daily!KF$10,0))/CH$56</f>
        <v>0.75729803122878481</v>
      </c>
      <c r="CI67" s="12">
        <f>(VLOOKUP($EG67,Data!$B:$CP,Daily!GH$10,0)+VLOOKUP($IF67,Data!$B:$CP,Daily!KG$10,0))/CI$56</f>
        <v>0.72750000000000004</v>
      </c>
      <c r="CJ67" s="12">
        <f>(VLOOKUP($EG67,Data!$B:$CP,Daily!GI$10,0)+VLOOKUP($IF67,Data!$B:$CP,Daily!KH$10,0))/CJ$56</f>
        <v>0.76563245823389026</v>
      </c>
      <c r="CK67" s="12">
        <f>(VLOOKUP($EG67,Data!$B:$CP,Daily!GJ$10,0)+VLOOKUP($IF67,Data!$B:$CP,Daily!KI$10,0))/CK$56</f>
        <v>0.78405172413793101</v>
      </c>
      <c r="CL67" s="12">
        <f>(VLOOKUP($EG67,Data!$B:$CP,Daily!GK$10,0)+VLOOKUP($IF67,Data!$B:$CP,Daily!KJ$10,0))/CL$56</f>
        <v>0.77646650468587297</v>
      </c>
      <c r="CM67" s="12">
        <f>(VLOOKUP($EG67,Data!$B:$CP,Daily!GL$10,0)+VLOOKUP($IF67,Data!$B:$CP,Daily!KK$10,0))/CM$56</f>
        <v>0.79264334655607649</v>
      </c>
      <c r="CN67" s="12">
        <f>(VLOOKUP($EG67,Data!$B:$CP,Daily!GM$10,0)+VLOOKUP($IF67,Data!$B:$CP,Daily!KL$10,0))/CN$56</f>
        <v>0.79284436493738819</v>
      </c>
      <c r="CO67" s="12">
        <f>(VLOOKUP($EG67,Data!$B:$CP,Daily!GN$10,0)+VLOOKUP($IF67,Data!$B:$CP,Daily!KM$10,0))/CO$56</f>
        <v>0.76093916755602986</v>
      </c>
      <c r="CP67" s="12">
        <f>(VLOOKUP($EG67,Data!$B:$CP,Daily!GO$10,0)+VLOOKUP($IF67,Data!$B:$CP,Daily!KN$10,0))/CP$56</f>
        <v>0.74518518518518517</v>
      </c>
      <c r="CQ67" s="12">
        <f>(VLOOKUP($EG67,Data!$B:$CP,Daily!GP$10,0)+VLOOKUP($IF67,Data!$B:$CP,Daily!KO$10,0))/CQ$56</f>
        <v>0.76447497546614329</v>
      </c>
      <c r="CR67" s="12">
        <f>(VLOOKUP($EG67,Data!$B:$CP,Daily!GQ$10,0)+VLOOKUP($IF67,Data!$B:$CP,Daily!KP$10,0))/CR$56</f>
        <v>0.78113382899628248</v>
      </c>
      <c r="CS67" s="12">
        <f>(VLOOKUP($EG67,Data!$B:$CP,Daily!GR$10,0)+VLOOKUP($IF67,Data!$B:$CP,Daily!KQ$10,0))/CS$56</f>
        <v>0.77361436377829818</v>
      </c>
      <c r="CT67" s="12">
        <f>(VLOOKUP($EG67,Data!$B:$CP,Daily!GS$10,0)+VLOOKUP($IF67,Data!$B:$CP,Daily!KR$10,0))/CT$56</f>
        <v>0.77526841910403554</v>
      </c>
      <c r="CU67" s="12">
        <f>(VLOOKUP($EG67,Data!$B:$CP,Daily!GT$10,0)+VLOOKUP($IF67,Data!$B:$CP,Daily!KS$10,0))/CU$56</f>
        <v>0.76923076923076927</v>
      </c>
      <c r="CV67" s="12">
        <f>(VLOOKUP($EG67,Data!$B:$CP,Daily!GU$10,0)+VLOOKUP($IF67,Data!$B:$CP,Daily!KT$10,0))/CV$56</f>
        <v>0.73621025308241406</v>
      </c>
      <c r="CW67" s="12">
        <f>(VLOOKUP($EG67,Data!$B:$CP,Daily!GV$10,0)+VLOOKUP($IF67,Data!$B:$CP,Daily!KU$10,0))/CW$56</f>
        <v>0.71711594673595325</v>
      </c>
      <c r="CX67" s="12">
        <f>(VLOOKUP($EG67,Data!$B:$CP,Daily!GW$10,0)+VLOOKUP($IF67,Data!$B:$CP,Daily!KV$10,0))/CX$56</f>
        <v>0.76</v>
      </c>
      <c r="CY67" s="12">
        <f>(VLOOKUP($EG67,Data!$B:$CP,Daily!GX$10,0)+VLOOKUP($IF67,Data!$B:$CP,Daily!KW$10,0))/CY$56</f>
        <v>0.78183200304066891</v>
      </c>
      <c r="CZ67" s="12">
        <f>(VLOOKUP($EG67,Data!$B:$CP,Daily!GY$10,0)+VLOOKUP($IF67,Data!$B:$CP,Daily!KX$10,0))/CZ$56</f>
        <v>0.74137931034482762</v>
      </c>
      <c r="DA67" s="12">
        <f>(VLOOKUP($EG67,Data!$B:$CP,Daily!GZ$10,0)+VLOOKUP($IF67,Data!$B:$CP,Daily!KY$10,0))/DA$56</f>
        <v>0.72857642532353972</v>
      </c>
      <c r="DB67" s="12">
        <f>(VLOOKUP($EG67,Data!$B:$CP,Daily!HA$10,0)+VLOOKUP($IF67,Data!$B:$CP,Daily!KZ$10,0))/DB$56</f>
        <v>0.76939426142401701</v>
      </c>
      <c r="DC67" s="12">
        <f>(VLOOKUP($EG67,Data!$B:$CP,Daily!HB$10,0)+VLOOKUP($IF67,Data!$B:$CP,Daily!LA$10,0))/DC$56</f>
        <v>0.76590330788804073</v>
      </c>
      <c r="DD67" s="12">
        <f>(VLOOKUP($EG67,Data!$B:$CP,Daily!HC$10,0)+VLOOKUP($IF67,Data!$B:$CP,Daily!LB$10,0))/DD$56</f>
        <v>0.73627484001347254</v>
      </c>
      <c r="DE67" s="12">
        <f>(VLOOKUP($EG67,Data!$B:$CP,Daily!HD$10,0)+VLOOKUP($IF67,Data!$B:$CP,Daily!LC$10,0))/DE$56</f>
        <v>0.76206244087038788</v>
      </c>
      <c r="DF67" s="12">
        <f>(VLOOKUP($EG67,Data!$B:$CP,Daily!HE$10,0)+VLOOKUP($IF67,Data!$B:$CP,Daily!LD$10,0))/DF$56</f>
        <v>0.76424668227946913</v>
      </c>
      <c r="DG67" s="12">
        <f>(VLOOKUP($EG67,Data!$B:$CP,Daily!HF$10,0)+VLOOKUP($IF67,Data!$B:$CP,Daily!LE$10,0))/DG$56</f>
        <v>0.75749500333111264</v>
      </c>
      <c r="DH67" s="12">
        <f>(VLOOKUP($EG67,Data!$B:$CP,Daily!HG$10,0)+VLOOKUP($IF67,Data!$B:$CP,Daily!LF$10,0))/DH$56</f>
        <v>0.77968337730870707</v>
      </c>
      <c r="DI67" s="12">
        <f>(VLOOKUP($EG67,Data!$B:$CP,Daily!HH$10,0)+VLOOKUP($IF67,Data!$B:$CP,Daily!LG$10,0))/DI$56</f>
        <v>0.79162577690546287</v>
      </c>
      <c r="DJ67" s="12">
        <f>(VLOOKUP($EG67,Data!$B:$CP,Daily!HI$10,0)+VLOOKUP($IF67,Data!$B:$CP,Daily!LH$10,0))/DJ$56</f>
        <v>0.7185145317545748</v>
      </c>
      <c r="DK67" s="12">
        <f>(VLOOKUP($EG67,Data!$B:$CP,Daily!HJ$10,0)+VLOOKUP($IF67,Data!$B:$CP,Daily!LI$10,0))/DK$56</f>
        <v>0.63781532052765566</v>
      </c>
      <c r="DL67" s="12">
        <f>(VLOOKUP($EG67,Data!$B:$CP,Daily!HK$10,0)+VLOOKUP($IF67,Data!$B:$CP,Daily!LJ$10,0))/DL$56</f>
        <v>0.70645792563600784</v>
      </c>
      <c r="DM67" s="12">
        <f>(VLOOKUP($EG67,Data!$B:$CP,Daily!HL$10,0)+VLOOKUP($IF67,Data!$B:$CP,Daily!LK$10,0))/DM$56</f>
        <v>0.69392602646759416</v>
      </c>
      <c r="DN67" s="12">
        <f>(VLOOKUP($EG67,Data!$B:$CP,Daily!HM$10,0)+VLOOKUP($IF67,Data!$B:$CP,Daily!LL$10,0))/DN$56</f>
        <v>0.66984572230014028</v>
      </c>
      <c r="DO67" s="12">
        <f>(VLOOKUP($EG67,Data!$B:$CP,Daily!HN$10,0)+VLOOKUP($IF67,Data!$B:$CP,Daily!LM$10,0))/DO$56</f>
        <v>0.67973676994790233</v>
      </c>
      <c r="DP67" s="12">
        <f>(VLOOKUP($EG67,Data!$B:$CP,Daily!HO$10,0)+VLOOKUP($IF67,Data!$B:$CP,Daily!LN$10,0))/DP$56</f>
        <v>0.70829769033361845</v>
      </c>
      <c r="DQ67" s="12">
        <f>(VLOOKUP($EG67,Data!$B:$CP,Daily!HP$10,0)+VLOOKUP($IF67,Data!$B:$CP,Daily!LO$10,0))/DQ$56</f>
        <v>0.66101694915254239</v>
      </c>
      <c r="DR67" s="12">
        <f>(VLOOKUP($EG67,Data!$B:$CP,Daily!HQ$10,0)+VLOOKUP($IF67,Data!$B:$CP,Daily!LP$10,0))/DR$56</f>
        <v>0.63139710645648883</v>
      </c>
      <c r="DS67" s="12">
        <f>(VLOOKUP($EG67,Data!$B:$CP,Daily!HR$10,0)+VLOOKUP($IF67,Data!$B:$CP,Daily!LQ$10,0))/DS$56</f>
        <v>0.65734011627906974</v>
      </c>
      <c r="DT67" s="12">
        <f>(VLOOKUP($EG67,Data!$B:$CP,Daily!HS$10,0)+VLOOKUP($IF67,Data!$B:$CP,Daily!LR$10,0))/DT$56</f>
        <v>0.71315468940316684</v>
      </c>
      <c r="DU67" s="12">
        <f>(VLOOKUP($EG67,Data!$B:$CP,Daily!HT$10,0)+VLOOKUP($IF67,Data!$B:$CP,Daily!LS$10,0))/DU$56</f>
        <v>0.70638414969730323</v>
      </c>
      <c r="DV67" s="14"/>
      <c r="DW67" s="12">
        <f t="shared" si="453"/>
        <v>0.7261585599387208</v>
      </c>
      <c r="DX67" s="12">
        <f t="shared" si="454"/>
        <v>0.77119341563786004</v>
      </c>
      <c r="DY67" s="12">
        <f t="shared" si="488"/>
        <v>4.5034855699139231E-2</v>
      </c>
      <c r="DZ67" s="12">
        <f t="shared" si="489"/>
        <v>0.80496955741221443</v>
      </c>
      <c r="EA67" s="12">
        <f t="shared" si="490"/>
        <v>0.69238241816436641</v>
      </c>
      <c r="EB67" s="14"/>
      <c r="EC67" s="12">
        <f t="shared" si="491"/>
        <v>3.7620504229862926E-2</v>
      </c>
      <c r="ED67" s="12">
        <f t="shared" si="492"/>
        <v>0.6724151507992755</v>
      </c>
      <c r="EE67" s="12">
        <f t="shared" si="493"/>
        <v>0.72314954554222888</v>
      </c>
      <c r="EF67" s="1"/>
      <c r="EG67" s="7" t="s">
        <v>486</v>
      </c>
      <c r="EH67" s="7" t="s">
        <v>55</v>
      </c>
      <c r="EI67" s="12">
        <f>VLOOKUP($EG67,Data!$B:$CP,Daily!EI$10,0)/EI$56</f>
        <v>0.73771266540642721</v>
      </c>
      <c r="EJ67" s="12">
        <f>VLOOKUP($EG67,Data!$B:$CP,Daily!EJ$10,0)/EJ$56</f>
        <v>0.69960818458859386</v>
      </c>
      <c r="EK67" s="12">
        <f>VLOOKUP($EG67,Data!$B:$CP,Daily!EK$10,0)/EK$56</f>
        <v>0.69832155477031799</v>
      </c>
      <c r="EL67" s="12">
        <f>VLOOKUP($EG67,Data!$B:$CP,Daily!EL$10,0)/EL$56</f>
        <v>0.71059709521247982</v>
      </c>
      <c r="EM67" s="12">
        <f>VLOOKUP($EG67,Data!$B:$CP,Daily!EM$10,0)/EM$56</f>
        <v>0.68471849865951739</v>
      </c>
      <c r="EN67" s="12">
        <f>VLOOKUP($EG67,Data!$B:$CP,Daily!EN$10,0)/EN$56</f>
        <v>0.74196737518536826</v>
      </c>
      <c r="EO67" s="12">
        <f>VLOOKUP($EG67,Data!$B:$CP,Daily!EO$10,0)/EO$56</f>
        <v>0.72566718995290425</v>
      </c>
      <c r="EP67" s="12">
        <f>VLOOKUP($EG67,Data!$B:$CP,Daily!EP$10,0)/EP$56</f>
        <v>0.74130347860855661</v>
      </c>
      <c r="EQ67" s="12">
        <f>VLOOKUP($EG67,Data!$B:$CP,Daily!EQ$10,0)/EQ$56</f>
        <v>0.75983341045812125</v>
      </c>
      <c r="ER67" s="12">
        <f>VLOOKUP($EG67,Data!$B:$CP,Daily!ER$10,0)/ER$56</f>
        <v>0.72602739726027399</v>
      </c>
      <c r="ES67" s="12">
        <f>VLOOKUP($EG67,Data!$B:$CP,Daily!ES$10,0)/ES$56</f>
        <v>0.75314685314685315</v>
      </c>
      <c r="ET67" s="12">
        <f>VLOOKUP($EG67,Data!$B:$CP,Daily!ET$10,0)/ET$56</f>
        <v>0.78731117824773411</v>
      </c>
      <c r="EU67" s="12">
        <f>VLOOKUP($EG67,Data!$B:$CP,Daily!EU$10,0)/EU$56</f>
        <v>0.68717047451669599</v>
      </c>
      <c r="EV67" s="12">
        <f>VLOOKUP($EG67,Data!$B:$CP,Daily!EV$10,0)/EV$56</f>
        <v>0.76058467741935487</v>
      </c>
      <c r="EW67" s="12">
        <f>VLOOKUP($EG67,Data!$B:$CP,Daily!EW$10,0)/EW$56</f>
        <v>0.77413984461709207</v>
      </c>
      <c r="EX67" s="12">
        <f>VLOOKUP($EG67,Data!$B:$CP,Daily!EX$10,0)/EX$56</f>
        <v>0.76225234619395199</v>
      </c>
      <c r="EY67" s="12">
        <f>VLOOKUP($EG67,Data!$B:$CP,Daily!EY$10,0)/EY$56</f>
        <v>0.71281523417395776</v>
      </c>
      <c r="EZ67" s="12">
        <f>VLOOKUP($EG67,Data!$B:$CP,Daily!EZ$10,0)/EZ$56</f>
        <v>0.76906318082788672</v>
      </c>
      <c r="FA67" s="12">
        <f>VLOOKUP($EG67,Data!$B:$CP,Daily!FA$10,0)/FA$56</f>
        <v>0.77064765300059412</v>
      </c>
      <c r="FB67" s="12">
        <f>VLOOKUP($EG67,Data!$B:$CP,Daily!FB$10,0)/FB$56</f>
        <v>0.74567901234567902</v>
      </c>
      <c r="FC67" s="12">
        <f>VLOOKUP($EG67,Data!$B:$CP,Daily!FC$10,0)/FC$56</f>
        <v>0.78286852589641431</v>
      </c>
      <c r="FD67" s="12">
        <f>VLOOKUP($EG67,Data!$B:$CP,Daily!FD$10,0)/FD$56</f>
        <v>0.77635098983413586</v>
      </c>
      <c r="FE67" s="12">
        <f>VLOOKUP($EG67,Data!$B:$CP,Daily!FE$10,0)/FE$56</f>
        <v>0.79457536682970209</v>
      </c>
      <c r="FF67" s="12">
        <f>VLOOKUP($EG67,Data!$B:$CP,Daily!FF$10,0)/FF$56</f>
        <v>0.74837592031182332</v>
      </c>
      <c r="FG67" s="12">
        <f>VLOOKUP($EG67,Data!$B:$CP,Daily!FG$10,0)/FG$56</f>
        <v>0.79381443298969068</v>
      </c>
      <c r="FH67" s="12">
        <f>VLOOKUP($EG67,Data!$B:$CP,Daily!FH$10,0)/FH$56</f>
        <v>0.80926724137931039</v>
      </c>
      <c r="FI67" s="12">
        <f>VLOOKUP($EG67,Data!$B:$CP,Daily!FI$10,0)/FI$56</f>
        <v>0.78895374943870678</v>
      </c>
      <c r="FJ67" s="12">
        <f>VLOOKUP($EG67,Data!$B:$CP,Daily!FJ$10,0)/FJ$56</f>
        <v>0.80757894736842106</v>
      </c>
      <c r="FK67" s="12">
        <f>VLOOKUP($EG67,Data!$B:$CP,Daily!FK$10,0)/FK$56</f>
        <v>0.81049698095680445</v>
      </c>
      <c r="FL67" s="12">
        <f>VLOOKUP($EG67,Data!$B:$CP,Daily!FL$10,0)/FL$56</f>
        <v>0.78930438279051063</v>
      </c>
      <c r="FM67" s="12">
        <f>VLOOKUP($EG67,Data!$B:$CP,Daily!FM$10,0)/FM$56</f>
        <v>0.76259289843104872</v>
      </c>
      <c r="FN67" s="12">
        <f>VLOOKUP($EG67,Data!$B:$CP,Daily!FN$10,0)/FN$56</f>
        <v>0.78481735159817356</v>
      </c>
      <c r="FO67" s="12">
        <f>VLOOKUP($EG67,Data!$B:$CP,Daily!FO$10,0)/FO$56</f>
        <v>0.79467680608365021</v>
      </c>
      <c r="FP67" s="12">
        <f>VLOOKUP($EG67,Data!$B:$CP,Daily!FP$10,0)/FP$56</f>
        <v>0.76721556886227549</v>
      </c>
      <c r="FQ67" s="12">
        <f>VLOOKUP($EG67,Data!$B:$CP,Daily!FQ$10,0)/FQ$56</f>
        <v>0.76748377793799571</v>
      </c>
      <c r="FR67" s="12">
        <f>VLOOKUP($EG67,Data!$B:$CP,Daily!FR$10,0)/FR$56</f>
        <v>0.77074804614812054</v>
      </c>
      <c r="FS67" s="12">
        <f>VLOOKUP($EG67,Data!$B:$CP,Daily!FS$10,0)/FS$56</f>
        <v>0.77735417460922607</v>
      </c>
      <c r="FT67" s="12">
        <f>VLOOKUP($EG67,Data!$B:$CP,Daily!FT$10,0)/FT$56</f>
        <v>0.74817518248175185</v>
      </c>
      <c r="FU67" s="12">
        <f>VLOOKUP($EG67,Data!$B:$CP,Daily!FU$10,0)/FU$56</f>
        <v>0.78258221680876983</v>
      </c>
      <c r="FV67" s="12">
        <f>VLOOKUP($EG67,Data!$B:$CP,Daily!FV$10,0)/FV$56</f>
        <v>0.80489073881373574</v>
      </c>
      <c r="FW67" s="12">
        <f>VLOOKUP($EG67,Data!$B:$CP,Daily!FW$10,0)/FW$56</f>
        <v>0.77429328621908122</v>
      </c>
      <c r="FX67" s="12">
        <f>VLOOKUP($EG67,Data!$B:$CP,Daily!FX$10,0)/FX$56</f>
        <v>0.79465422146796771</v>
      </c>
      <c r="FY67" s="12">
        <f>VLOOKUP($EG67,Data!$B:$CP,Daily!FY$10,0)/FY$56</f>
        <v>0.8057906458797327</v>
      </c>
      <c r="FZ67" s="12">
        <f>VLOOKUP($EG67,Data!$B:$CP,Daily!FZ$10,0)/FZ$56</f>
        <v>0.75456125108601213</v>
      </c>
      <c r="GA67" s="12">
        <f>VLOOKUP($EG67,Data!$B:$CP,Daily!GA$10,0)/GA$56</f>
        <v>0.7412361623616236</v>
      </c>
      <c r="GB67" s="12">
        <f>VLOOKUP($EG67,Data!$B:$CP,Daily!GB$10,0)/GB$56</f>
        <v>0.79472954230235782</v>
      </c>
      <c r="GC67" s="12">
        <f>VLOOKUP($EG67,Data!$B:$CP,Daily!GC$10,0)/GC$56</f>
        <v>0.7989392478302797</v>
      </c>
      <c r="GD67" s="12">
        <f>VLOOKUP($EG67,Data!$B:$CP,Daily!GD$10,0)/GD$56</f>
        <v>0.78170974155069584</v>
      </c>
      <c r="GE67" s="12">
        <f>VLOOKUP($EG67,Data!$B:$CP,Daily!GE$10,0)/GE$56</f>
        <v>0.79657643312101911</v>
      </c>
      <c r="GF67" s="12">
        <f>VLOOKUP($EG67,Data!$B:$CP,Daily!GF$10,0)/GF$56</f>
        <v>0.79710144927536231</v>
      </c>
      <c r="GG67" s="12">
        <f>VLOOKUP($EG67,Data!$B:$CP,Daily!GG$10,0)/GG$56</f>
        <v>0.779299234796617</v>
      </c>
      <c r="GH67" s="12">
        <f>VLOOKUP($EG67,Data!$B:$CP,Daily!GH$10,0)/GH$56</f>
        <v>0.74566724436741771</v>
      </c>
      <c r="GI67" s="12">
        <f>VLOOKUP($EG67,Data!$B:$CP,Daily!GI$10,0)/GI$56</f>
        <v>0.78959405374499714</v>
      </c>
      <c r="GJ67" s="12">
        <f>VLOOKUP($EG67,Data!$B:$CP,Daily!GJ$10,0)/GJ$56</f>
        <v>0.80817768803634527</v>
      </c>
      <c r="GK67" s="12">
        <f>VLOOKUP($EG67,Data!$B:$CP,Daily!GK$10,0)/GK$56</f>
        <v>0.79090150250417357</v>
      </c>
      <c r="GL67" s="12">
        <f>VLOOKUP($EG67,Data!$B:$CP,Daily!GL$10,0)/GL$56</f>
        <v>0.80980810234541578</v>
      </c>
      <c r="GM67" s="12">
        <f>VLOOKUP($EG67,Data!$B:$CP,Daily!GM$10,0)/GM$56</f>
        <v>0.80403087478559176</v>
      </c>
      <c r="GN67" s="12">
        <f>VLOOKUP($EG67,Data!$B:$CP,Daily!GN$10,0)/GN$56</f>
        <v>0.78305963699222125</v>
      </c>
      <c r="GO67" s="12">
        <f>VLOOKUP($EG67,Data!$B:$CP,Daily!GO$10,0)/GO$56</f>
        <v>0.76123963334788303</v>
      </c>
      <c r="GP67" s="12">
        <f>VLOOKUP($EG67,Data!$B:$CP,Daily!GP$10,0)/GP$56</f>
        <v>0.78953421506612997</v>
      </c>
      <c r="GQ67" s="12">
        <f>VLOOKUP($EG67,Data!$B:$CP,Daily!GQ$10,0)/GQ$56</f>
        <v>0.8075471698113208</v>
      </c>
      <c r="GR67" s="12">
        <f>VLOOKUP($EG67,Data!$B:$CP,Daily!GR$10,0)/GR$56</f>
        <v>0.79205607476635509</v>
      </c>
      <c r="GS67" s="12">
        <f>VLOOKUP($EG67,Data!$B:$CP,Daily!GS$10,0)/GS$56</f>
        <v>0.79766711529834011</v>
      </c>
      <c r="GT67" s="12">
        <f>VLOOKUP($EG67,Data!$B:$CP,Daily!GT$10,0)/GT$56</f>
        <v>0.78840970350404316</v>
      </c>
      <c r="GU67" s="12">
        <f>VLOOKUP($EG67,Data!$B:$CP,Daily!GU$10,0)/GU$56</f>
        <v>0.76276391554702494</v>
      </c>
      <c r="GV67" s="12">
        <f>VLOOKUP($EG67,Data!$B:$CP,Daily!GV$10,0)/GV$56</f>
        <v>0.72943980929678187</v>
      </c>
      <c r="GW67" s="12">
        <f>VLOOKUP($EG67,Data!$B:$CP,Daily!GW$10,0)/GW$56</f>
        <v>0.78426263678999475</v>
      </c>
      <c r="GX67" s="12">
        <f>VLOOKUP($EG67,Data!$B:$CP,Daily!GX$10,0)/GX$56</f>
        <v>0.79686820356676813</v>
      </c>
      <c r="GY67" s="12">
        <f>VLOOKUP($EG67,Data!$B:$CP,Daily!GY$10,0)/GY$56</f>
        <v>0.76368997472620048</v>
      </c>
      <c r="GZ67" s="12">
        <f>VLOOKUP($EG67,Data!$B:$CP,Daily!GZ$10,0)/GZ$56</f>
        <v>0.74829931972789121</v>
      </c>
      <c r="HA67" s="12">
        <f>VLOOKUP($EG67,Data!$B:$CP,Daily!HA$10,0)/HA$56</f>
        <v>0.79479647503147288</v>
      </c>
      <c r="HB67" s="12">
        <f>VLOOKUP($EG67,Data!$B:$CP,Daily!HB$10,0)/HB$56</f>
        <v>0.78660369257191931</v>
      </c>
      <c r="HC67" s="12">
        <f>VLOOKUP($EG67,Data!$B:$CP,Daily!HC$10,0)/HC$56</f>
        <v>0.76166666666666671</v>
      </c>
      <c r="HD67" s="12">
        <f>VLOOKUP($EG67,Data!$B:$CP,Daily!HD$10,0)/HD$56</f>
        <v>0.7821948488241881</v>
      </c>
      <c r="HE67" s="12">
        <f>VLOOKUP($EG67,Data!$B:$CP,Daily!HE$10,0)/HE$56</f>
        <v>0.78561287269285374</v>
      </c>
      <c r="HF67" s="12">
        <f>VLOOKUP($EG67,Data!$B:$CP,Daily!HF$10,0)/HF$56</f>
        <v>0.78332662102295614</v>
      </c>
      <c r="HG67" s="12">
        <f>VLOOKUP($EG67,Data!$B:$CP,Daily!HG$10,0)/HG$56</f>
        <v>0.80423695566888975</v>
      </c>
      <c r="HH67" s="12">
        <f>VLOOKUP($EG67,Data!$B:$CP,Daily!HH$10,0)/HH$56</f>
        <v>0.80983990628660685</v>
      </c>
      <c r="HI67" s="12">
        <f>VLOOKUP($EG67,Data!$B:$CP,Daily!HI$10,0)/HI$56</f>
        <v>0.73870333988212178</v>
      </c>
      <c r="HJ67" s="12">
        <f>VLOOKUP($EG67,Data!$B:$CP,Daily!HJ$10,0)/HJ$56</f>
        <v>0.65856481481481477</v>
      </c>
      <c r="HK67" s="12">
        <f>VLOOKUP($EG67,Data!$B:$CP,Daily!HK$10,0)/HK$56</f>
        <v>0.73040604343720494</v>
      </c>
      <c r="HL67" s="12">
        <f>VLOOKUP($EG67,Data!$B:$CP,Daily!HL$10,0)/HL$56</f>
        <v>0.72497932175351532</v>
      </c>
      <c r="HM67" s="12">
        <f>VLOOKUP($EG67,Data!$B:$CP,Daily!HM$10,0)/HM$56</f>
        <v>0.6931977559607293</v>
      </c>
      <c r="HN67" s="12">
        <f>VLOOKUP($EG67,Data!$B:$CP,Daily!HN$10,0)/HN$56</f>
        <v>0.7109923154026061</v>
      </c>
      <c r="HO67" s="12">
        <f>VLOOKUP($EG67,Data!$B:$CP,Daily!HO$10,0)/HO$56</f>
        <v>0.73656664340544309</v>
      </c>
      <c r="HP67" s="12">
        <f>VLOOKUP($EG67,Data!$B:$CP,Daily!HP$10,0)/HP$56</f>
        <v>0.69398403928790664</v>
      </c>
      <c r="HQ67" s="12">
        <f>VLOOKUP($EG67,Data!$B:$CP,Daily!HQ$10,0)/HQ$56</f>
        <v>0.65304396843292001</v>
      </c>
      <c r="HR67" s="12">
        <f>VLOOKUP($EG67,Data!$B:$CP,Daily!HR$10,0)/HR$56</f>
        <v>0.6817977528089888</v>
      </c>
      <c r="HS67" s="12">
        <f>VLOOKUP($EG67,Data!$B:$CP,Daily!HS$10,0)/HS$56</f>
        <v>0.72780847145488026</v>
      </c>
      <c r="HT67" s="12">
        <f>VLOOKUP($EG67,Data!$B:$CP,Daily!HT$10,0)/HT$56</f>
        <v>0.72810902896081775</v>
      </c>
      <c r="HU67" s="13"/>
      <c r="HV67" s="40">
        <f t="shared" si="456"/>
        <v>0.74130347860855661</v>
      </c>
      <c r="HW67" s="40">
        <f t="shared" si="457"/>
        <v>0.79205607476635509</v>
      </c>
      <c r="HX67" s="40">
        <f t="shared" si="494"/>
        <v>5.075259615779848E-2</v>
      </c>
      <c r="HY67" s="40">
        <f t="shared" si="495"/>
        <v>0.83012052188470398</v>
      </c>
      <c r="HZ67" s="40">
        <f t="shared" si="496"/>
        <v>0.70323903149020772</v>
      </c>
      <c r="IA67" s="43"/>
      <c r="IB67" s="12">
        <f t="shared" si="497"/>
        <v>3.7253924053216411E-2</v>
      </c>
      <c r="IC67" s="12">
        <f t="shared" si="498"/>
        <v>0.69839174854573005</v>
      </c>
      <c r="ID67" s="12">
        <f t="shared" si="499"/>
        <v>0.7471186814094708</v>
      </c>
      <c r="IE67" s="1"/>
      <c r="IF67" s="7" t="s">
        <v>487</v>
      </c>
      <c r="IG67" s="7" t="s">
        <v>55</v>
      </c>
      <c r="IH67" s="12">
        <f>VLOOKUP($IF67,Data!$B:$CP,Daily!IH$10,0)/IH$56</f>
        <v>0.60620525059665875</v>
      </c>
      <c r="II67" s="12">
        <f>VLOOKUP($IF67,Data!$B:$CP,Daily!II$10,0)/II$56</f>
        <v>0.59369202226345086</v>
      </c>
      <c r="IJ67" s="12">
        <f>VLOOKUP($IF67,Data!$B:$CP,Daily!IJ$10,0)/IJ$56</f>
        <v>0.58285714285714285</v>
      </c>
      <c r="IK67" s="12">
        <f>VLOOKUP($IF67,Data!$B:$CP,Daily!IK$10,0)/IK$56</f>
        <v>0.62228260869565222</v>
      </c>
      <c r="IL67" s="12">
        <f>VLOOKUP($IF67,Data!$B:$CP,Daily!IL$10,0)/IL$56</f>
        <v>0.65417867435158505</v>
      </c>
      <c r="IM67" s="12">
        <f>VLOOKUP($IF67,Data!$B:$CP,Daily!IM$10,0)/IM$56</f>
        <v>0.66666666666666663</v>
      </c>
      <c r="IN67" s="12">
        <f>VLOOKUP($IF67,Data!$B:$CP,Daily!IN$10,0)/IN$56</f>
        <v>0.66874999999999996</v>
      </c>
      <c r="IO67" s="12">
        <f>VLOOKUP($IF67,Data!$B:$CP,Daily!IO$10,0)/IO$56</f>
        <v>0.70329670329670335</v>
      </c>
      <c r="IP67" s="12">
        <f>VLOOKUP($IF67,Data!$B:$CP,Daily!IP$10,0)/IP$56</f>
        <v>0.65427509293680297</v>
      </c>
      <c r="IQ67" s="12">
        <f>VLOOKUP($IF67,Data!$B:$CP,Daily!IQ$10,0)/IQ$56</f>
        <v>0.64107883817427391</v>
      </c>
      <c r="IR67" s="12">
        <f>VLOOKUP($IF67,Data!$B:$CP,Daily!IR$10,0)/IR$56</f>
        <v>0.71280276816609001</v>
      </c>
      <c r="IS67" s="12">
        <f>VLOOKUP($IF67,Data!$B:$CP,Daily!IS$10,0)/IS$56</f>
        <v>0.63636363636363635</v>
      </c>
      <c r="IT67" s="12">
        <f>VLOOKUP($IF67,Data!$B:$CP,Daily!IT$10,0)/IT$56</f>
        <v>0.5684754521963824</v>
      </c>
      <c r="IU67" s="12">
        <f>VLOOKUP($IF67,Data!$B:$CP,Daily!IU$10,0)/IU$56</f>
        <v>0.60986547085201792</v>
      </c>
      <c r="IV67" s="12">
        <f>VLOOKUP($IF67,Data!$B:$CP,Daily!IV$10,0)/IV$56</f>
        <v>0.65151515151515149</v>
      </c>
      <c r="IW67" s="12">
        <f>VLOOKUP($IF67,Data!$B:$CP,Daily!IW$10,0)/IW$56</f>
        <v>0.67948717948717952</v>
      </c>
      <c r="IX67" s="12">
        <f>VLOOKUP($IF67,Data!$B:$CP,Daily!IX$10,0)/IX$56</f>
        <v>0.63959390862944165</v>
      </c>
      <c r="IY67" s="12">
        <f>VLOOKUP($IF67,Data!$B:$CP,Daily!IY$10,0)/IY$56</f>
        <v>0.65615141955835965</v>
      </c>
      <c r="IZ67" s="12">
        <f>VLOOKUP($IF67,Data!$B:$CP,Daily!IZ$10,0)/IZ$56</f>
        <v>0.66873065015479871</v>
      </c>
      <c r="JA67" s="12">
        <f>VLOOKUP($IF67,Data!$B:$CP,Daily!JA$10,0)/JA$56</f>
        <v>0.66216216216216217</v>
      </c>
      <c r="JB67" s="12">
        <f>VLOOKUP($IF67,Data!$B:$CP,Daily!JB$10,0)/JB$56</f>
        <v>0.68318965517241381</v>
      </c>
      <c r="JC67" s="12">
        <f>VLOOKUP($IF67,Data!$B:$CP,Daily!JC$10,0)/JC$56</f>
        <v>0.65921787709497204</v>
      </c>
      <c r="JD67" s="12">
        <f>VLOOKUP($IF67,Data!$B:$CP,Daily!JD$10,0)/JD$56</f>
        <v>0.67653758542141229</v>
      </c>
      <c r="JE67" s="12">
        <f>VLOOKUP($IF67,Data!$B:$CP,Daily!JE$10,0)/JE$56</f>
        <v>0.66605166051660514</v>
      </c>
      <c r="JF67" s="12">
        <f>VLOOKUP($IF67,Data!$B:$CP,Daily!JF$10,0)/JF$56</f>
        <v>0.67711598746081503</v>
      </c>
      <c r="JG67" s="12">
        <f>VLOOKUP($IF67,Data!$B:$CP,Daily!JG$10,0)/JG$56</f>
        <v>0.65357142857142858</v>
      </c>
      <c r="JH67" s="12">
        <f>VLOOKUP($IF67,Data!$B:$CP,Daily!JH$10,0)/JH$56</f>
        <v>0.69710467706013368</v>
      </c>
      <c r="JI67" s="12">
        <f>VLOOKUP($IF67,Data!$B:$CP,Daily!JI$10,0)/JI$56</f>
        <v>0.62634989200863933</v>
      </c>
      <c r="JJ67" s="12">
        <f>VLOOKUP($IF67,Data!$B:$CP,Daily!JJ$10,0)/JJ$56</f>
        <v>0.70430107526881724</v>
      </c>
      <c r="JK67" s="12">
        <f>VLOOKUP($IF67,Data!$B:$CP,Daily!JK$10,0)/JK$56</f>
        <v>0.6547085201793722</v>
      </c>
      <c r="JL67" s="12">
        <f>VLOOKUP($IF67,Data!$B:$CP,Daily!JL$10,0)/JL$56</f>
        <v>0.63452914798206284</v>
      </c>
      <c r="JM67" s="12">
        <f>VLOOKUP($IF67,Data!$B:$CP,Daily!JM$10,0)/JM$56</f>
        <v>0.64864864864864868</v>
      </c>
      <c r="JN67" s="12">
        <f>VLOOKUP($IF67,Data!$B:$CP,Daily!JN$10,0)/JN$56</f>
        <v>0.61963190184049077</v>
      </c>
      <c r="JO67" s="12">
        <f>VLOOKUP($IF67,Data!$B:$CP,Daily!JO$10,0)/JO$56</f>
        <v>0.64299065420560753</v>
      </c>
      <c r="JP67" s="12">
        <f>VLOOKUP($IF67,Data!$B:$CP,Daily!JP$10,0)/JP$56</f>
        <v>0.65087719298245617</v>
      </c>
      <c r="JQ67" s="12">
        <f>VLOOKUP($IF67,Data!$B:$CP,Daily!JQ$10,0)/JQ$56</f>
        <v>0.67102803738317762</v>
      </c>
      <c r="JR67" s="12">
        <f>VLOOKUP($IF67,Data!$B:$CP,Daily!JR$10,0)/JR$56</f>
        <v>0.65927419354838712</v>
      </c>
      <c r="JS67" s="12">
        <f>VLOOKUP($IF67,Data!$B:$CP,Daily!JS$10,0)/JS$56</f>
        <v>0.61839530332681014</v>
      </c>
      <c r="JT67" s="12">
        <f>VLOOKUP($IF67,Data!$B:$CP,Daily!JT$10,0)/JT$56</f>
        <v>0.6476510067114094</v>
      </c>
      <c r="JU67" s="12">
        <f>VLOOKUP($IF67,Data!$B:$CP,Daily!JU$10,0)/JU$56</f>
        <v>0.68518518518518523</v>
      </c>
      <c r="JV67" s="12">
        <f>VLOOKUP($IF67,Data!$B:$CP,Daily!JV$10,0)/JV$56</f>
        <v>0.63882618510158018</v>
      </c>
      <c r="JW67" s="12">
        <f>VLOOKUP($IF67,Data!$B:$CP,Daily!JW$10,0)/JW$56</f>
        <v>0.64679911699779247</v>
      </c>
      <c r="JX67" s="12">
        <f>VLOOKUP($IF67,Data!$B:$CP,Daily!JX$10,0)/JX$56</f>
        <v>0.65925925925925921</v>
      </c>
      <c r="JY67" s="12">
        <f>VLOOKUP($IF67,Data!$B:$CP,Daily!JY$10,0)/JY$56</f>
        <v>0.64814814814814814</v>
      </c>
      <c r="JZ67" s="12">
        <f>VLOOKUP($IF67,Data!$B:$CP,Daily!JZ$10,0)/JZ$56</f>
        <v>0.65237020316027083</v>
      </c>
      <c r="KA67" s="12">
        <f>VLOOKUP($IF67,Data!$B:$CP,Daily!KA$10,0)/KA$56</f>
        <v>0.67659574468085104</v>
      </c>
      <c r="KB67" s="12">
        <f>VLOOKUP($IF67,Data!$B:$CP,Daily!KB$10,0)/KB$56</f>
        <v>0.71389645776566757</v>
      </c>
      <c r="KC67" s="12">
        <f>VLOOKUP($IF67,Data!$B:$CP,Daily!KC$10,0)/KC$56</f>
        <v>0.65062761506276146</v>
      </c>
      <c r="KD67" s="12">
        <f>VLOOKUP($IF67,Data!$B:$CP,Daily!KD$10,0)/KD$56</f>
        <v>0.70438799076212466</v>
      </c>
      <c r="KE67" s="12">
        <f>VLOOKUP($IF67,Data!$B:$CP,Daily!KE$10,0)/KE$56</f>
        <v>0.70415647921760394</v>
      </c>
      <c r="KF67" s="12">
        <f>VLOOKUP($IF67,Data!$B:$CP,Daily!KF$10,0)/KF$56</f>
        <v>0.63930885529157666</v>
      </c>
      <c r="KG67" s="12">
        <f>VLOOKUP($IF67,Data!$B:$CP,Daily!KG$10,0)/KG$56</f>
        <v>0.64227642276422769</v>
      </c>
      <c r="KH67" s="12">
        <f>VLOOKUP($IF67,Data!$B:$CP,Daily!KH$10,0)/KH$56</f>
        <v>0.6445086705202312</v>
      </c>
      <c r="KI67" s="12">
        <f>VLOOKUP($IF67,Data!$B:$CP,Daily!KI$10,0)/KI$56</f>
        <v>0.64306784660766958</v>
      </c>
      <c r="KJ67" s="12">
        <f>VLOOKUP($IF67,Data!$B:$CP,Daily!KJ$10,0)/KJ$56</f>
        <v>0.70515463917525778</v>
      </c>
      <c r="KK67" s="12">
        <f>VLOOKUP($IF67,Data!$B:$CP,Daily!KK$10,0)/KK$56</f>
        <v>0.69859813084112155</v>
      </c>
      <c r="KL67" s="12">
        <f>VLOOKUP($IF67,Data!$B:$CP,Daily!KL$10,0)/KL$56</f>
        <v>0.73650107991360692</v>
      </c>
      <c r="KM67" s="12">
        <f>VLOOKUP($IF67,Data!$B:$CP,Daily!KM$10,0)/KM$56</f>
        <v>0.65794768611670018</v>
      </c>
      <c r="KN67" s="12">
        <f>VLOOKUP($IF67,Data!$B:$CP,Daily!KN$10,0)/KN$56</f>
        <v>0.65525672371638144</v>
      </c>
      <c r="KO67" s="12">
        <f>VLOOKUP($IF67,Data!$B:$CP,Daily!KO$10,0)/KO$56</f>
        <v>0.61872909698996659</v>
      </c>
      <c r="KP67" s="12">
        <f>VLOOKUP($IF67,Data!$B:$CP,Daily!KP$10,0)/KP$56</f>
        <v>0.61616161616161613</v>
      </c>
      <c r="KQ67" s="12">
        <f>VLOOKUP($IF67,Data!$B:$CP,Daily!KQ$10,0)/KQ$56</f>
        <v>0.68009478672985779</v>
      </c>
      <c r="KR67" s="12">
        <f>VLOOKUP($IF67,Data!$B:$CP,Daily!KR$10,0)/KR$56</f>
        <v>0.66949152542372881</v>
      </c>
      <c r="KS67" s="12">
        <f>VLOOKUP($IF67,Data!$B:$CP,Daily!KS$10,0)/KS$56</f>
        <v>0.66585956416464886</v>
      </c>
      <c r="KT67" s="12">
        <f>VLOOKUP($IF67,Data!$B:$CP,Daily!KT$10,0)/KT$56</f>
        <v>0.5911949685534591</v>
      </c>
      <c r="KU67" s="12">
        <f>VLOOKUP($IF67,Data!$B:$CP,Daily!KU$10,0)/KU$56</f>
        <v>0.66192170818505336</v>
      </c>
      <c r="KV67" s="12">
        <f>VLOOKUP($IF67,Data!$B:$CP,Daily!KV$10,0)/KV$56</f>
        <v>0.6292134831460674</v>
      </c>
      <c r="KW67" s="12">
        <f>VLOOKUP($IF67,Data!$B:$CP,Daily!KW$10,0)/KW$56</f>
        <v>0.67771084337349397</v>
      </c>
      <c r="KX67" s="12">
        <f>VLOOKUP($IF67,Data!$B:$CP,Daily!KX$10,0)/KX$56</f>
        <v>0.64068441064638781</v>
      </c>
      <c r="KY67" s="12">
        <f>VLOOKUP($IF67,Data!$B:$CP,Daily!KY$10,0)/KY$56</f>
        <v>0.63708086785009865</v>
      </c>
      <c r="KZ67" s="12">
        <f>VLOOKUP($IF67,Data!$B:$CP,Daily!KZ$10,0)/KZ$56</f>
        <v>0.63181818181818183</v>
      </c>
      <c r="LA67" s="12">
        <f>VLOOKUP($IF67,Data!$B:$CP,Daily!LA$10,0)/LA$56</f>
        <v>0.65165876777251186</v>
      </c>
      <c r="LB67" s="12">
        <f>VLOOKUP($IF67,Data!$B:$CP,Daily!LB$10,0)/LB$56</f>
        <v>0.62917398945518455</v>
      </c>
      <c r="LC67" s="12">
        <f>VLOOKUP($IF67,Data!$B:$CP,Daily!LC$10,0)/LC$56</f>
        <v>0.65243902439024393</v>
      </c>
      <c r="LD67" s="12">
        <f>VLOOKUP($IF67,Data!$B:$CP,Daily!LD$10,0)/LD$56</f>
        <v>0.66369710467706011</v>
      </c>
      <c r="LE67" s="12">
        <f>VLOOKUP($IF67,Data!$B:$CP,Daily!LE$10,0)/LE$56</f>
        <v>0.63391136801541426</v>
      </c>
      <c r="LF67" s="12">
        <f>VLOOKUP($IF67,Data!$B:$CP,Daily!LF$10,0)/LF$56</f>
        <v>0.65010351966873703</v>
      </c>
      <c r="LG67" s="12">
        <f>VLOOKUP($IF67,Data!$B:$CP,Daily!LG$10,0)/LG$56</f>
        <v>0.69758064516129037</v>
      </c>
      <c r="LH67" s="12">
        <f>VLOOKUP($IF67,Data!$B:$CP,Daily!LH$10,0)/LH$56</f>
        <v>0.62537764350453173</v>
      </c>
      <c r="LI67" s="12">
        <f>VLOOKUP($IF67,Data!$B:$CP,Daily!LI$10,0)/LI$56</f>
        <v>0.55491329479768781</v>
      </c>
      <c r="LJ67" s="12">
        <f>VLOOKUP($IF67,Data!$B:$CP,Daily!LJ$10,0)/LJ$56</f>
        <v>0.59038901601830662</v>
      </c>
      <c r="LK67" s="12">
        <f>VLOOKUP($IF67,Data!$B:$CP,Daily!LK$10,0)/LK$56</f>
        <v>0.55198487712665412</v>
      </c>
      <c r="LL67" s="12">
        <f>VLOOKUP($IF67,Data!$B:$CP,Daily!LL$10,0)/LL$56</f>
        <v>0.57643758765778397</v>
      </c>
      <c r="LM67" s="12">
        <f>VLOOKUP($IF67,Data!$B:$CP,Daily!LM$10,0)/LM$56</f>
        <v>0.53669724770642202</v>
      </c>
      <c r="LN67" s="12">
        <f>VLOOKUP($IF67,Data!$B:$CP,Daily!LN$10,0)/LN$56</f>
        <v>0.5819032761310452</v>
      </c>
      <c r="LO67" s="12">
        <f>VLOOKUP($IF67,Data!$B:$CP,Daily!LO$10,0)/LO$56</f>
        <v>0.51856763925729443</v>
      </c>
      <c r="LP67" s="12">
        <f>VLOOKUP($IF67,Data!$B:$CP,Daily!LP$10,0)/LP$56</f>
        <v>0.56048014773776544</v>
      </c>
      <c r="LQ67" s="12">
        <f>VLOOKUP($IF67,Data!$B:$CP,Daily!LQ$10,0)/LQ$56</f>
        <v>0.5540796963946869</v>
      </c>
      <c r="LR67" s="12">
        <f>VLOOKUP($IF67,Data!$B:$CP,Daily!LR$10,0)/LR$56</f>
        <v>0.64323374340949035</v>
      </c>
      <c r="LS67" s="12">
        <f>VLOOKUP($IF67,Data!$B:$CP,Daily!LS$10,0)/LS$56</f>
        <v>0.61516452074391992</v>
      </c>
      <c r="LU67" s="40">
        <f t="shared" si="460"/>
        <v>0.62917398945518455</v>
      </c>
      <c r="LV67" s="40">
        <f t="shared" si="461"/>
        <v>0.66873065015479871</v>
      </c>
      <c r="LW67" s="40">
        <f t="shared" si="500"/>
        <v>3.9556660699614166E-2</v>
      </c>
      <c r="LX67" s="40">
        <f t="shared" si="501"/>
        <v>0.69839814567950931</v>
      </c>
      <c r="LY67" s="40">
        <f t="shared" si="502"/>
        <v>0.59950649393047395</v>
      </c>
      <c r="LZ67" s="43"/>
      <c r="MA67" s="12">
        <f t="shared" si="503"/>
        <v>4.3938790114526796E-2</v>
      </c>
      <c r="MB67" s="12">
        <f t="shared" si="504"/>
        <v>0.56486541185994743</v>
      </c>
      <c r="MC67" s="12">
        <f t="shared" si="505"/>
        <v>0.61087461300309598</v>
      </c>
      <c r="MD67" s="1"/>
    </row>
    <row r="68" spans="4:342" x14ac:dyDescent="0.35">
      <c r="D68" s="114" t="s">
        <v>445</v>
      </c>
      <c r="E68" s="53" t="str">
        <f>VLOOKUP($D68,'Metric Nature'!$C:$D,2,0)&amp;IF(($F68&lt;(EA68)),"Below",IF(($F68&gt;(DZ68)),"Above","Within"))</f>
        <v>PositiveAbove</v>
      </c>
      <c r="F68" s="48">
        <f t="shared" si="473"/>
        <v>0.34553954031943901</v>
      </c>
      <c r="G68" s="77">
        <f t="shared" si="438"/>
        <v>0.32179329047418925</v>
      </c>
      <c r="H68" s="48">
        <f t="shared" si="474"/>
        <v>7.379348963509362E-2</v>
      </c>
      <c r="I68" s="74">
        <f t="shared" si="463"/>
        <v>0.28895948891478612</v>
      </c>
      <c r="J68" s="48">
        <f t="shared" si="475"/>
        <v>0.19580617205942766</v>
      </c>
      <c r="K68" s="48">
        <f t="shared" si="476"/>
        <v>4.6292932069263416E-2</v>
      </c>
      <c r="L68" s="50"/>
      <c r="M68" s="53" t="str">
        <f>VLOOKUP($D68,'Metric Nature'!$C:$D,2,0)&amp;IF(($N68&lt;(HZ68)),"Below",IF(($N68&gt;(HY68)),"Above","Within"))</f>
        <v>PositiveAbove</v>
      </c>
      <c r="N68" s="48">
        <f t="shared" si="477"/>
        <v>0.32662611137108094</v>
      </c>
      <c r="O68" s="49">
        <f t="shared" si="478"/>
        <v>0.29489232444716679</v>
      </c>
      <c r="P68" s="55">
        <f t="shared" si="479"/>
        <v>0.10761143744044654</v>
      </c>
      <c r="Q68" s="49">
        <f t="shared" si="480"/>
        <v>0.26214125703885116</v>
      </c>
      <c r="R68" s="48">
        <f t="shared" si="481"/>
        <v>0.24599277145708001</v>
      </c>
      <c r="S68" s="48">
        <f t="shared" si="482"/>
        <v>4.0471611790899524E-2</v>
      </c>
      <c r="T68" s="50"/>
      <c r="U68" s="53" t="str">
        <f>VLOOKUP($D68,'Metric Nature'!$C:$D,2,0)&amp;IF(($V68&lt;(LY68)),"Below",IF(($V68&gt;(LX68)),"Above","Within"))</f>
        <v>PositiveWithin</v>
      </c>
      <c r="V68" s="48">
        <f t="shared" si="483"/>
        <v>0.43953488372093025</v>
      </c>
      <c r="W68" s="49">
        <f t="shared" si="466"/>
        <v>0.45791569318629949</v>
      </c>
      <c r="X68" s="48">
        <f t="shared" si="484"/>
        <v>-4.0140160599150182E-2</v>
      </c>
      <c r="Y68" s="48">
        <f t="shared" si="485"/>
        <v>0.44016546316236832</v>
      </c>
      <c r="Z68" s="48">
        <f t="shared" si="486"/>
        <v>-1.4325963625307523E-3</v>
      </c>
      <c r="AA68" s="48">
        <f t="shared" si="487"/>
        <v>6.0239420490345315E-2</v>
      </c>
      <c r="AB68" s="50"/>
      <c r="AC68" s="46" t="s">
        <v>488</v>
      </c>
      <c r="AI68" s="7" t="s">
        <v>445</v>
      </c>
      <c r="AJ68" s="12">
        <f>(VLOOKUP($EG68,Data!$B:$CP,Daily!EI$10,0)+VLOOKUP($IF68,Data!$B:$CP,Daily!IH$10,0))/(VLOOKUP($EG67,Data!$B:$CP,Daily!EI$10,0)+VLOOKUP($IF67,Data!$B:$CP,Daily!IH$10,0))</f>
        <v>0.27272727272727271</v>
      </c>
      <c r="AK68" s="12">
        <f>(VLOOKUP($EG68,Data!$B:$CP,Daily!EJ$10,0)+VLOOKUP($IF68,Data!$B:$CP,Daily!II$10,0))/(VLOOKUP($EG67,Data!$B:$CP,Daily!EJ$10,0)+VLOOKUP($IF67,Data!$B:$CP,Daily!II$10,0))</f>
        <v>0.27192527244421383</v>
      </c>
      <c r="AL68" s="12">
        <f>(VLOOKUP($EG68,Data!$B:$CP,Daily!EK$10,0)+VLOOKUP($IF68,Data!$B:$CP,Daily!IJ$10,0))/(VLOOKUP($EG67,Data!$B:$CP,Daily!EK$10,0)+VLOOKUP($IF67,Data!$B:$CP,Daily!IJ$10,0))</f>
        <v>0.35877053524112346</v>
      </c>
      <c r="AM68" s="12">
        <f>(VLOOKUP($EG68,Data!$B:$CP,Daily!EL$10,0)+VLOOKUP($IF68,Data!$B:$CP,Daily!IK$10,0))/(VLOOKUP($EG67,Data!$B:$CP,Daily!EL$10,0)+VLOOKUP($IF67,Data!$B:$CP,Daily!IK$10,0))</f>
        <v>0.33741935483870966</v>
      </c>
      <c r="AN68" s="12">
        <f>(VLOOKUP($EG68,Data!$B:$CP,Daily!EM$10,0)+VLOOKUP($IF68,Data!$B:$CP,Daily!IL$10,0))/(VLOOKUP($EG67,Data!$B:$CP,Daily!EM$10,0)+VLOOKUP($IF67,Data!$B:$CP,Daily!IL$10,0))</f>
        <v>0.27992021276595747</v>
      </c>
      <c r="AO68" s="12">
        <f>(VLOOKUP($EG68,Data!$B:$CP,Daily!EN$10,0)+VLOOKUP($IF68,Data!$B:$CP,Daily!IM$10,0))/(VLOOKUP($EG67,Data!$B:$CP,Daily!EN$10,0)+VLOOKUP($IF67,Data!$B:$CP,Daily!IM$10,0))</f>
        <v>0.28402032749858835</v>
      </c>
      <c r="AP68" s="12">
        <f>(VLOOKUP($EG68,Data!$B:$CP,Daily!EO$10,0)+VLOOKUP($IF68,Data!$B:$CP,Daily!IN$10,0))/(VLOOKUP($EG67,Data!$B:$CP,Daily!EO$10,0)+VLOOKUP($IF67,Data!$B:$CP,Daily!IN$10,0))</f>
        <v>0.29819938515590688</v>
      </c>
      <c r="AQ68" s="12">
        <f>(VLOOKUP($EG68,Data!$B:$CP,Daily!EP$10,0)+VLOOKUP($IF68,Data!$B:$CP,Daily!IO$10,0))/(VLOOKUP($EG67,Data!$B:$CP,Daily!EP$10,0)+VLOOKUP($IF67,Data!$B:$CP,Daily!IO$10,0))</f>
        <v>0.31322609472743523</v>
      </c>
      <c r="AR68" s="12">
        <f>(VLOOKUP($EG68,Data!$B:$CP,Daily!EQ$10,0)+VLOOKUP($IF68,Data!$B:$CP,Daily!IP$10,0))/(VLOOKUP($EG67,Data!$B:$CP,Daily!EQ$10,0)+VLOOKUP($IF67,Data!$B:$CP,Daily!IP$10,0))</f>
        <v>0.30140421263791373</v>
      </c>
      <c r="AS68" s="12">
        <f>(VLOOKUP($EG68,Data!$B:$CP,Daily!ER$10,0)+VLOOKUP($IF68,Data!$B:$CP,Daily!IQ$10,0))/(VLOOKUP($EG67,Data!$B:$CP,Daily!ER$10,0)+VLOOKUP($IF67,Data!$B:$CP,Daily!IQ$10,0))</f>
        <v>0.37215601300108342</v>
      </c>
      <c r="AT68" s="12">
        <f>(VLOOKUP($EG68,Data!$B:$CP,Daily!ES$10,0)+VLOOKUP($IF68,Data!$B:$CP,Daily!IR$10,0))/(VLOOKUP($EG67,Data!$B:$CP,Daily!ES$10,0)+VLOOKUP($IF67,Data!$B:$CP,Daily!IR$10,0))</f>
        <v>0.32501948558067029</v>
      </c>
      <c r="AU68" s="12">
        <f>(VLOOKUP($EG68,Data!$B:$CP,Daily!ET$10,0)+VLOOKUP($IF68,Data!$B:$CP,Daily!IS$10,0))/(VLOOKUP($EG67,Data!$B:$CP,Daily!ET$10,0)+VLOOKUP($IF67,Data!$B:$CP,Daily!IS$10,0))</f>
        <v>0.27957699933906149</v>
      </c>
      <c r="AV68" s="12">
        <f>(VLOOKUP($EG68,Data!$B:$CP,Daily!EU$10,0)+VLOOKUP($IF68,Data!$B:$CP,Daily!IT$10,0))/(VLOOKUP($EG67,Data!$B:$CP,Daily!EU$10,0)+VLOOKUP($IF67,Data!$B:$CP,Daily!IT$10,0))</f>
        <v>0.10696338837042355</v>
      </c>
      <c r="AW68" s="12">
        <f>(VLOOKUP($EG68,Data!$B:$CP,Daily!EV$10,0)+VLOOKUP($IF68,Data!$B:$CP,Daily!IU$10,0))/(VLOOKUP($EG67,Data!$B:$CP,Daily!EV$10,0)+VLOOKUP($IF67,Data!$B:$CP,Daily!IU$10,0))</f>
        <v>0.32060640089837172</v>
      </c>
      <c r="AX68" s="12">
        <f>(VLOOKUP($EG68,Data!$B:$CP,Daily!EW$10,0)+VLOOKUP($IF68,Data!$B:$CP,Daily!IV$10,0))/(VLOOKUP($EG67,Data!$B:$CP,Daily!EW$10,0)+VLOOKUP($IF67,Data!$B:$CP,Daily!IV$10,0))</f>
        <v>0.27102238354506958</v>
      </c>
      <c r="AY68" s="12">
        <f>(VLOOKUP($EG68,Data!$B:$CP,Daily!EX$10,0)+VLOOKUP($IF68,Data!$B:$CP,Daily!IW$10,0))/(VLOOKUP($EG67,Data!$B:$CP,Daily!EX$10,0)+VLOOKUP($IF67,Data!$B:$CP,Daily!IW$10,0))</f>
        <v>0.30225825130283729</v>
      </c>
      <c r="AZ68" s="12">
        <f>(VLOOKUP($EG68,Data!$B:$CP,Daily!EY$10,0)+VLOOKUP($IF68,Data!$B:$CP,Daily!IX$10,0))/(VLOOKUP($EG67,Data!$B:$CP,Daily!EY$10,0)+VLOOKUP($IF67,Data!$B:$CP,Daily!IX$10,0))</f>
        <v>0.38118509468540013</v>
      </c>
      <c r="BA68" s="12">
        <f>(VLOOKUP($EG68,Data!$B:$CP,Daily!EZ$10,0)+VLOOKUP($IF68,Data!$B:$CP,Daily!IY$10,0))/(VLOOKUP($EG67,Data!$B:$CP,Daily!EZ$10,0)+VLOOKUP($IF67,Data!$B:$CP,Daily!IY$10,0))</f>
        <v>0.30702446724546173</v>
      </c>
      <c r="BB68" s="12">
        <f>(VLOOKUP($EG68,Data!$B:$CP,Daily!FA$10,0)+VLOOKUP($IF68,Data!$B:$CP,Daily!IZ$10,0))/(VLOOKUP($EG67,Data!$B:$CP,Daily!FA$10,0)+VLOOKUP($IF67,Data!$B:$CP,Daily!IZ$10,0))</f>
        <v>0.29676140118968936</v>
      </c>
      <c r="BC68" s="12">
        <f>(VLOOKUP($EG68,Data!$B:$CP,Daily!FB$10,0)+VLOOKUP($IF68,Data!$B:$CP,Daily!JA$10,0))/(VLOOKUP($EG67,Data!$B:$CP,Daily!FB$10,0)+VLOOKUP($IF67,Data!$B:$CP,Daily!JA$10,0))</f>
        <v>0.34645232815964522</v>
      </c>
      <c r="BD68" s="12">
        <f>(VLOOKUP($EG68,Data!$B:$CP,Daily!FC$10,0)+VLOOKUP($IF68,Data!$B:$CP,Daily!JB$10,0))/(VLOOKUP($EG67,Data!$B:$CP,Daily!FC$10,0)+VLOOKUP($IF67,Data!$B:$CP,Daily!JB$10,0))</f>
        <v>0.33456855479089465</v>
      </c>
      <c r="BE68" s="12">
        <f>(VLOOKUP($EG68,Data!$B:$CP,Daily!FD$10,0)+VLOOKUP($IF68,Data!$B:$CP,Daily!JC$10,0))/(VLOOKUP($EG67,Data!$B:$CP,Daily!FD$10,0)+VLOOKUP($IF67,Data!$B:$CP,Daily!JC$10,0))</f>
        <v>0.32720806164789568</v>
      </c>
      <c r="BF68" s="12">
        <f>(VLOOKUP($EG68,Data!$B:$CP,Daily!FE$10,0)+VLOOKUP($IF68,Data!$B:$CP,Daily!JD$10,0))/(VLOOKUP($EG67,Data!$B:$CP,Daily!FE$10,0)+VLOOKUP($IF67,Data!$B:$CP,Daily!JD$10,0))</f>
        <v>0.30134357005758156</v>
      </c>
      <c r="BG68" s="12">
        <f>(VLOOKUP($EG68,Data!$B:$CP,Daily!FF$10,0)+VLOOKUP($IF68,Data!$B:$CP,Daily!JE$10,0))/(VLOOKUP($EG67,Data!$B:$CP,Daily!FF$10,0)+VLOOKUP($IF67,Data!$B:$CP,Daily!JE$10,0))</f>
        <v>0.34514121589277164</v>
      </c>
      <c r="BH68" s="12">
        <f>(VLOOKUP($EG68,Data!$B:$CP,Daily!FG$10,0)+VLOOKUP($IF68,Data!$B:$CP,Daily!JF$10,0))/(VLOOKUP($EG67,Data!$B:$CP,Daily!FG$10,0)+VLOOKUP($IF67,Data!$B:$CP,Daily!JF$10,0))</f>
        <v>0.28176795580110497</v>
      </c>
      <c r="BI68" s="12">
        <f>(VLOOKUP($EG68,Data!$B:$CP,Daily!FH$10,0)+VLOOKUP($IF68,Data!$B:$CP,Daily!JG$10,0))/(VLOOKUP($EG67,Data!$B:$CP,Daily!FH$10,0)+VLOOKUP($IF67,Data!$B:$CP,Daily!JG$10,0))</f>
        <v>0.25044510385756674</v>
      </c>
      <c r="BJ68" s="12">
        <f>(VLOOKUP($EG68,Data!$B:$CP,Daily!FI$10,0)+VLOOKUP($IF68,Data!$B:$CP,Daily!JH$10,0))/(VLOOKUP($EG67,Data!$B:$CP,Daily!FI$10,0)+VLOOKUP($IF67,Data!$B:$CP,Daily!JH$10,0))</f>
        <v>0.27198067632850242</v>
      </c>
      <c r="BK68" s="12">
        <f>(VLOOKUP($EG68,Data!$B:$CP,Daily!FJ$10,0)+VLOOKUP($IF68,Data!$B:$CP,Daily!JI$10,0))/(VLOOKUP($EG67,Data!$B:$CP,Daily!FJ$10,0)+VLOOKUP($IF67,Data!$B:$CP,Daily!JI$10,0))</f>
        <v>0.2563405797101449</v>
      </c>
      <c r="BL68" s="12">
        <f>(VLOOKUP($EG68,Data!$B:$CP,Daily!FK$10,0)+VLOOKUP($IF68,Data!$B:$CP,Daily!JJ$10,0))/(VLOOKUP($EG67,Data!$B:$CP,Daily!FK$10,0)+VLOOKUP($IF67,Data!$B:$CP,Daily!JJ$10,0))</f>
        <v>0.2356751370204285</v>
      </c>
      <c r="BM68" s="12">
        <f>(VLOOKUP($EG68,Data!$B:$CP,Daily!FL$10,0)+VLOOKUP($IF68,Data!$B:$CP,Daily!JK$10,0))/(VLOOKUP($EG67,Data!$B:$CP,Daily!FL$10,0)+VLOOKUP($IF67,Data!$B:$CP,Daily!JK$10,0))</f>
        <v>0.2443458980044346</v>
      </c>
      <c r="BN68" s="12">
        <f>(VLOOKUP($EG68,Data!$B:$CP,Daily!FM$10,0)+VLOOKUP($IF68,Data!$B:$CP,Daily!JL$10,0))/(VLOOKUP($EG67,Data!$B:$CP,Daily!FM$10,0)+VLOOKUP($IF67,Data!$B:$CP,Daily!JL$10,0))</f>
        <v>0.30751173708920188</v>
      </c>
      <c r="BO68" s="12">
        <f>(VLOOKUP($EG68,Data!$B:$CP,Daily!FN$10,0)+VLOOKUP($IF68,Data!$B:$CP,Daily!JM$10,0))/(VLOOKUP($EG67,Data!$B:$CP,Daily!FN$10,0)+VLOOKUP($IF67,Data!$B:$CP,Daily!JM$10,0))</f>
        <v>0.26830848995463386</v>
      </c>
      <c r="BP68" s="12">
        <f>(VLOOKUP($EG68,Data!$B:$CP,Daily!FO$10,0)+VLOOKUP($IF68,Data!$B:$CP,Daily!JN$10,0))/(VLOOKUP($EG67,Data!$B:$CP,Daily!FO$10,0)+VLOOKUP($IF67,Data!$B:$CP,Daily!JN$10,0))</f>
        <v>0.22572038420490928</v>
      </c>
      <c r="BQ68" s="12">
        <f>(VLOOKUP($EG68,Data!$B:$CP,Daily!FP$10,0)+VLOOKUP($IF68,Data!$B:$CP,Daily!JO$10,0))/(VLOOKUP($EG67,Data!$B:$CP,Daily!FP$10,0)+VLOOKUP($IF67,Data!$B:$CP,Daily!JO$10,0))</f>
        <v>0.26274018379281538</v>
      </c>
      <c r="BR68" s="12">
        <f>(VLOOKUP($EG68,Data!$B:$CP,Daily!FQ$10,0)+VLOOKUP($IF68,Data!$B:$CP,Daily!JP$10,0))/(VLOOKUP($EG67,Data!$B:$CP,Daily!FQ$10,0)+VLOOKUP($IF67,Data!$B:$CP,Daily!JP$10,0))</f>
        <v>0.27639999999999998</v>
      </c>
      <c r="BS68" s="12">
        <f>(VLOOKUP($EG68,Data!$B:$CP,Daily!FR$10,0)+VLOOKUP($IF68,Data!$B:$CP,Daily!JQ$10,0))/(VLOOKUP($EG67,Data!$B:$CP,Daily!FR$10,0)+VLOOKUP($IF67,Data!$B:$CP,Daily!JQ$10,0))</f>
        <v>0.28559670781893004</v>
      </c>
      <c r="BT68" s="12">
        <f>(VLOOKUP($EG68,Data!$B:$CP,Daily!FS$10,0)+VLOOKUP($IF68,Data!$B:$CP,Daily!JR$10,0))/(VLOOKUP($EG67,Data!$B:$CP,Daily!FS$10,0)+VLOOKUP($IF67,Data!$B:$CP,Daily!JR$10,0))</f>
        <v>0.28191039729501266</v>
      </c>
      <c r="BU68" s="12">
        <f>(VLOOKUP($EG68,Data!$B:$CP,Daily!FT$10,0)+VLOOKUP($IF68,Data!$B:$CP,Daily!JS$10,0))/(VLOOKUP($EG67,Data!$B:$CP,Daily!FT$10,0)+VLOOKUP($IF67,Data!$B:$CP,Daily!JS$10,0))</f>
        <v>0.31004164738546969</v>
      </c>
      <c r="BV68" s="12">
        <f>(VLOOKUP($EG68,Data!$B:$CP,Daily!FU$10,0)+VLOOKUP($IF68,Data!$B:$CP,Daily!JT$10,0))/(VLOOKUP($EG67,Data!$B:$CP,Daily!FU$10,0)+VLOOKUP($IF67,Data!$B:$CP,Daily!JT$10,0))</f>
        <v>0.28078484438430312</v>
      </c>
      <c r="BW68" s="12">
        <f>(VLOOKUP($EG68,Data!$B:$CP,Daily!FV$10,0)+VLOOKUP($IF68,Data!$B:$CP,Daily!JU$10,0))/(VLOOKUP($EG67,Data!$B:$CP,Daily!FV$10,0)+VLOOKUP($IF67,Data!$B:$CP,Daily!JU$10,0))</f>
        <v>0.24086378737541528</v>
      </c>
      <c r="BX68" s="12">
        <f>(VLOOKUP($EG68,Data!$B:$CP,Daily!FW$10,0)+VLOOKUP($IF68,Data!$B:$CP,Daily!JV$10,0))/(VLOOKUP($EG67,Data!$B:$CP,Daily!FW$10,0)+VLOOKUP($IF67,Data!$B:$CP,Daily!JV$10,0))</f>
        <v>0.24901768172888017</v>
      </c>
      <c r="BY68" s="12">
        <f>(VLOOKUP($EG68,Data!$B:$CP,Daily!FX$10,0)+VLOOKUP($IF68,Data!$B:$CP,Daily!JW$10,0))/(VLOOKUP($EG67,Data!$B:$CP,Daily!FX$10,0)+VLOOKUP($IF67,Data!$B:$CP,Daily!JW$10,0))</f>
        <v>0.23084025854108955</v>
      </c>
      <c r="BZ68" s="12">
        <f>(VLOOKUP($EG68,Data!$B:$CP,Daily!FY$10,0)+VLOOKUP($IF68,Data!$B:$CP,Daily!JX$10,0))/(VLOOKUP($EG67,Data!$B:$CP,Daily!FY$10,0)+VLOOKUP($IF67,Data!$B:$CP,Daily!JX$10,0))</f>
        <v>0.24277456647398843</v>
      </c>
      <c r="CA68" s="12">
        <f>(VLOOKUP($EG68,Data!$B:$CP,Daily!FZ$10,0)+VLOOKUP($IF68,Data!$B:$CP,Daily!JY$10,0))/(VLOOKUP($EG67,Data!$B:$CP,Daily!FZ$10,0)+VLOOKUP($IF67,Data!$B:$CP,Daily!JY$10,0))</f>
        <v>0.27169062964799207</v>
      </c>
      <c r="CB68" s="12">
        <f>(VLOOKUP($EG68,Data!$B:$CP,Daily!GA$10,0)+VLOOKUP($IF68,Data!$B:$CP,Daily!JZ$10,0))/(VLOOKUP($EG67,Data!$B:$CP,Daily!GA$10,0)+VLOOKUP($IF67,Data!$B:$CP,Daily!JZ$10,0))</f>
        <v>0.29324894514767935</v>
      </c>
      <c r="CC68" s="12">
        <f>(VLOOKUP($EG68,Data!$B:$CP,Daily!GB$10,0)+VLOOKUP($IF68,Data!$B:$CP,Daily!KA$10,0))/(VLOOKUP($EG67,Data!$B:$CP,Daily!GB$10,0)+VLOOKUP($IF67,Data!$B:$CP,Daily!KA$10,0))</f>
        <v>0.22375478927203066</v>
      </c>
      <c r="CD68" s="12">
        <f>(VLOOKUP($EG68,Data!$B:$CP,Daily!GC$10,0)+VLOOKUP($IF68,Data!$B:$CP,Daily!KB$10,0))/(VLOOKUP($EG67,Data!$B:$CP,Daily!GC$10,0)+VLOOKUP($IF67,Data!$B:$CP,Daily!KB$10,0))</f>
        <v>0.22824387701928087</v>
      </c>
      <c r="CE68" s="12">
        <f>(VLOOKUP($EG68,Data!$B:$CP,Daily!GD$10,0)+VLOOKUP($IF68,Data!$B:$CP,Daily!KC$10,0))/(VLOOKUP($EG67,Data!$B:$CP,Daily!GD$10,0)+VLOOKUP($IF67,Data!$B:$CP,Daily!KC$10,0))</f>
        <v>0.22529644268774704</v>
      </c>
      <c r="CF68" s="12">
        <f>(VLOOKUP($EG68,Data!$B:$CP,Daily!GE$10,0)+VLOOKUP($IF68,Data!$B:$CP,Daily!KD$10,0))/(VLOOKUP($EG67,Data!$B:$CP,Daily!GE$10,0)+VLOOKUP($IF67,Data!$B:$CP,Daily!KD$10,0))</f>
        <v>0.27363399826539464</v>
      </c>
      <c r="CG68" s="12">
        <f>(VLOOKUP($EG68,Data!$B:$CP,Daily!GF$10,0)+VLOOKUP($IF68,Data!$B:$CP,Daily!KE$10,0))/(VLOOKUP($EG67,Data!$B:$CP,Daily!GF$10,0)+VLOOKUP($IF67,Data!$B:$CP,Daily!KE$10,0))</f>
        <v>0.22845227062094531</v>
      </c>
      <c r="CH68" s="12">
        <f>(VLOOKUP($EG68,Data!$B:$CP,Daily!GG$10,0)+VLOOKUP($IF68,Data!$B:$CP,Daily!KF$10,0))/(VLOOKUP($EG67,Data!$B:$CP,Daily!GG$10,0)+VLOOKUP($IF67,Data!$B:$CP,Daily!KF$10,0))</f>
        <v>0.27969520394441955</v>
      </c>
      <c r="CI68" s="12">
        <f>(VLOOKUP($EG68,Data!$B:$CP,Daily!GH$10,0)+VLOOKUP($IF68,Data!$B:$CP,Daily!KG$10,0))/(VLOOKUP($EG67,Data!$B:$CP,Daily!GH$10,0)+VLOOKUP($IF67,Data!$B:$CP,Daily!KG$10,0))</f>
        <v>0.2970054000981836</v>
      </c>
      <c r="CJ68" s="12">
        <f>(VLOOKUP($EG68,Data!$B:$CP,Daily!GI$10,0)+VLOOKUP($IF68,Data!$B:$CP,Daily!KH$10,0))/(VLOOKUP($EG67,Data!$B:$CP,Daily!GI$10,0)+VLOOKUP($IF67,Data!$B:$CP,Daily!KH$10,0))</f>
        <v>0.24251870324189526</v>
      </c>
      <c r="CK68" s="12">
        <f>(VLOOKUP($EG68,Data!$B:$CP,Daily!GJ$10,0)+VLOOKUP($IF68,Data!$B:$CP,Daily!KI$10,0))/(VLOOKUP($EG67,Data!$B:$CP,Daily!GJ$10,0)+VLOOKUP($IF67,Data!$B:$CP,Daily!KI$10,0))</f>
        <v>0.20230896096756459</v>
      </c>
      <c r="CL68" s="12">
        <f>(VLOOKUP($EG68,Data!$B:$CP,Daily!GK$10,0)+VLOOKUP($IF68,Data!$B:$CP,Daily!KJ$10,0))/(VLOOKUP($EG67,Data!$B:$CP,Daily!GK$10,0)+VLOOKUP($IF67,Data!$B:$CP,Daily!KJ$10,0))</f>
        <v>0.25748770675011173</v>
      </c>
      <c r="CM68" s="12">
        <f>(VLOOKUP($EG68,Data!$B:$CP,Daily!GL$10,0)+VLOOKUP($IF68,Data!$B:$CP,Daily!KK$10,0))/(VLOOKUP($EG67,Data!$B:$CP,Daily!GL$10,0)+VLOOKUP($IF67,Data!$B:$CP,Daily!KK$10,0))</f>
        <v>0.26296633303002731</v>
      </c>
      <c r="CN68" s="12">
        <f>(VLOOKUP($EG68,Data!$B:$CP,Daily!GM$10,0)+VLOOKUP($IF68,Data!$B:$CP,Daily!KL$10,0))/(VLOOKUP($EG67,Data!$B:$CP,Daily!GM$10,0)+VLOOKUP($IF67,Data!$B:$CP,Daily!KL$10,0))</f>
        <v>0.24548736462093862</v>
      </c>
      <c r="CO68" s="12">
        <f>(VLOOKUP($EG68,Data!$B:$CP,Daily!GN$10,0)+VLOOKUP($IF68,Data!$B:$CP,Daily!KM$10,0))/(VLOOKUP($EG67,Data!$B:$CP,Daily!GN$10,0)+VLOOKUP($IF67,Data!$B:$CP,Daily!KM$10,0))</f>
        <v>0.25993454885460493</v>
      </c>
      <c r="CP68" s="12">
        <f>(VLOOKUP($EG68,Data!$B:$CP,Daily!GO$10,0)+VLOOKUP($IF68,Data!$B:$CP,Daily!KN$10,0))/(VLOOKUP($EG67,Data!$B:$CP,Daily!GO$10,0)+VLOOKUP($IF67,Data!$B:$CP,Daily!KN$10,0))</f>
        <v>0.31063618290258449</v>
      </c>
      <c r="CQ68" s="12">
        <f>(VLOOKUP($EG68,Data!$B:$CP,Daily!GP$10,0)+VLOOKUP($IF68,Data!$B:$CP,Daily!KO$10,0))/(VLOOKUP($EG67,Data!$B:$CP,Daily!GP$10,0)+VLOOKUP($IF67,Data!$B:$CP,Daily!KO$10,0))</f>
        <v>0.27278562259306804</v>
      </c>
      <c r="CR68" s="12">
        <f>(VLOOKUP($EG68,Data!$B:$CP,Daily!GQ$10,0)+VLOOKUP($IF68,Data!$B:$CP,Daily!KP$10,0))/(VLOOKUP($EG67,Data!$B:$CP,Daily!GQ$10,0)+VLOOKUP($IF67,Data!$B:$CP,Daily!KP$10,0))</f>
        <v>0.20285544318857823</v>
      </c>
      <c r="CS68" s="12">
        <f>(VLOOKUP($EG68,Data!$B:$CP,Daily!GR$10,0)+VLOOKUP($IF68,Data!$B:$CP,Daily!KQ$10,0))/(VLOOKUP($EG67,Data!$B:$CP,Daily!GR$10,0)+VLOOKUP($IF67,Data!$B:$CP,Daily!KQ$10,0))</f>
        <v>0.25983854692230068</v>
      </c>
      <c r="CT68" s="12">
        <f>(VLOOKUP($EG68,Data!$B:$CP,Daily!GS$10,0)+VLOOKUP($IF68,Data!$B:$CP,Daily!KR$10,0))/(VLOOKUP($EG67,Data!$B:$CP,Daily!GS$10,0)+VLOOKUP($IF67,Data!$B:$CP,Daily!KR$10,0))</f>
        <v>0.29751671442215855</v>
      </c>
      <c r="CU68" s="12">
        <f>(VLOOKUP($EG68,Data!$B:$CP,Daily!GT$10,0)+VLOOKUP($IF68,Data!$B:$CP,Daily!KS$10,0))/(VLOOKUP($EG67,Data!$B:$CP,Daily!GT$10,0)+VLOOKUP($IF67,Data!$B:$CP,Daily!KS$10,0))</f>
        <v>0.26748768472906403</v>
      </c>
      <c r="CV68" s="12">
        <f>(VLOOKUP($EG68,Data!$B:$CP,Daily!GU$10,0)+VLOOKUP($IF68,Data!$B:$CP,Daily!KT$10,0))/(VLOOKUP($EG67,Data!$B:$CP,Daily!GU$10,0)+VLOOKUP($IF67,Data!$B:$CP,Daily!KT$10,0))</f>
        <v>0.26928162185985016</v>
      </c>
      <c r="CW68" s="12">
        <f>(VLOOKUP($EG68,Data!$B:$CP,Daily!GV$10,0)+VLOOKUP($IF68,Data!$B:$CP,Daily!KU$10,0))/(VLOOKUP($EG67,Data!$B:$CP,Daily!GV$10,0)+VLOOKUP($IF67,Data!$B:$CP,Daily!KU$10,0))</f>
        <v>0.3546195652173913</v>
      </c>
      <c r="CX68" s="12">
        <f>(VLOOKUP($EG68,Data!$B:$CP,Daily!GW$10,0)+VLOOKUP($IF68,Data!$B:$CP,Daily!KV$10,0))/(VLOOKUP($EG67,Data!$B:$CP,Daily!GW$10,0)+VLOOKUP($IF67,Data!$B:$CP,Daily!KV$10,0))</f>
        <v>0.25621746674378254</v>
      </c>
      <c r="CY68" s="12">
        <f>(VLOOKUP($EG68,Data!$B:$CP,Daily!GX$10,0)+VLOOKUP($IF68,Data!$B:$CP,Daily!KW$10,0))/(VLOOKUP($EG67,Data!$B:$CP,Daily!GX$10,0)+VLOOKUP($IF67,Data!$B:$CP,Daily!KW$10,0))</f>
        <v>0.23869713174526008</v>
      </c>
      <c r="CZ68" s="12">
        <f>(VLOOKUP($EG68,Data!$B:$CP,Daily!GY$10,0)+VLOOKUP($IF68,Data!$B:$CP,Daily!KX$10,0))/(VLOOKUP($EG67,Data!$B:$CP,Daily!GY$10,0)+VLOOKUP($IF67,Data!$B:$CP,Daily!KX$10,0))</f>
        <v>0.28325581395348837</v>
      </c>
      <c r="DA68" s="12">
        <f>(VLOOKUP($EG68,Data!$B:$CP,Daily!GZ$10,0)+VLOOKUP($IF68,Data!$B:$CP,Daily!KY$10,0))/(VLOOKUP($EG67,Data!$B:$CP,Daily!GZ$10,0)+VLOOKUP($IF67,Data!$B:$CP,Daily!KY$10,0))</f>
        <v>0.26884301488238116</v>
      </c>
      <c r="DB68" s="12">
        <f>(VLOOKUP($EG68,Data!$B:$CP,Daily!HA$10,0)+VLOOKUP($IF68,Data!$B:$CP,Daily!KZ$10,0))/(VLOOKUP($EG67,Data!$B:$CP,Daily!HA$10,0)+VLOOKUP($IF67,Data!$B:$CP,Daily!KZ$10,0))</f>
        <v>0.23480662983425415</v>
      </c>
      <c r="DC68" s="12">
        <f>(VLOOKUP($EG68,Data!$B:$CP,Daily!HB$10,0)+VLOOKUP($IF68,Data!$B:$CP,Daily!LA$10,0))/(VLOOKUP($EG67,Data!$B:$CP,Daily!HB$10,0)+VLOOKUP($IF67,Data!$B:$CP,Daily!LA$10,0))</f>
        <v>0.2558139534883721</v>
      </c>
      <c r="DD68" s="12">
        <f>(VLOOKUP($EG68,Data!$B:$CP,Daily!HC$10,0)+VLOOKUP($IF68,Data!$B:$CP,Daily!LB$10,0))/(VLOOKUP($EG67,Data!$B:$CP,Daily!HC$10,0)+VLOOKUP($IF67,Data!$B:$CP,Daily!LB$10,0))</f>
        <v>0.2868252516010979</v>
      </c>
      <c r="DE68" s="12">
        <f>(VLOOKUP($EG68,Data!$B:$CP,Daily!HD$10,0)+VLOOKUP($IF68,Data!$B:$CP,Daily!LC$10,0))/(VLOOKUP($EG67,Data!$B:$CP,Daily!HD$10,0)+VLOOKUP($IF67,Data!$B:$CP,Daily!LC$10,0))</f>
        <v>0.23587833643699566</v>
      </c>
      <c r="DF68" s="12">
        <f>(VLOOKUP($EG68,Data!$B:$CP,Daily!HE$10,0)+VLOOKUP($IF68,Data!$B:$CP,Daily!LD$10,0))/(VLOOKUP($EG67,Data!$B:$CP,Daily!HE$10,0)+VLOOKUP($IF67,Data!$B:$CP,Daily!LD$10,0))</f>
        <v>0.23646578140960164</v>
      </c>
      <c r="DG68" s="12">
        <f>(VLOOKUP($EG68,Data!$B:$CP,Daily!HF$10,0)+VLOOKUP($IF68,Data!$B:$CP,Daily!LE$10,0))/(VLOOKUP($EG67,Data!$B:$CP,Daily!HF$10,0)+VLOOKUP($IF67,Data!$B:$CP,Daily!LE$10,0))</f>
        <v>0.25373790677220759</v>
      </c>
      <c r="DH68" s="12">
        <f>(VLOOKUP($EG68,Data!$B:$CP,Daily!HG$10,0)+VLOOKUP($IF68,Data!$B:$CP,Daily!LF$10,0))/(VLOOKUP($EG67,Data!$B:$CP,Daily!HG$10,0)+VLOOKUP($IF67,Data!$B:$CP,Daily!LF$10,0))</f>
        <v>0.23942470389170897</v>
      </c>
      <c r="DI68" s="12">
        <f>(VLOOKUP($EG68,Data!$B:$CP,Daily!HH$10,0)+VLOOKUP($IF68,Data!$B:$CP,Daily!LG$10,0))/(VLOOKUP($EG67,Data!$B:$CP,Daily!HH$10,0)+VLOOKUP($IF67,Data!$B:$CP,Daily!LG$10,0))</f>
        <v>0.24669421487603305</v>
      </c>
      <c r="DJ68" s="12">
        <f>(VLOOKUP($EG68,Data!$B:$CP,Daily!HI$10,0)+VLOOKUP($IF68,Data!$B:$CP,Daily!LH$10,0))/(VLOOKUP($EG67,Data!$B:$CP,Daily!HI$10,0)+VLOOKUP($IF67,Data!$B:$CP,Daily!LH$10,0))</f>
        <v>0.28239700374531834</v>
      </c>
      <c r="DK68" s="12">
        <f>(VLOOKUP($EG68,Data!$B:$CP,Daily!HJ$10,0)+VLOOKUP($IF68,Data!$B:$CP,Daily!LI$10,0))/(VLOOKUP($EG67,Data!$B:$CP,Daily!HJ$10,0)+VLOOKUP($IF67,Data!$B:$CP,Daily!LI$10,0))</f>
        <v>0.40965166908563133</v>
      </c>
      <c r="DL68" s="12">
        <f>(VLOOKUP($EG68,Data!$B:$CP,Daily!HK$10,0)+VLOOKUP($IF68,Data!$B:$CP,Daily!LJ$10,0))/(VLOOKUP($EG67,Data!$B:$CP,Daily!HK$10,0)+VLOOKUP($IF67,Data!$B:$CP,Daily!LJ$10,0))</f>
        <v>0.34127423822714681</v>
      </c>
      <c r="DM68" s="12">
        <f>(VLOOKUP($EG68,Data!$B:$CP,Daily!HL$10,0)+VLOOKUP($IF68,Data!$B:$CP,Daily!LK$10,0))/(VLOOKUP($EG67,Data!$B:$CP,Daily!HL$10,0)+VLOOKUP($IF67,Data!$B:$CP,Daily!LK$10,0))</f>
        <v>0.23814180929095355</v>
      </c>
      <c r="DN68" s="12">
        <f>(VLOOKUP($EG68,Data!$B:$CP,Daily!HM$10,0)+VLOOKUP($IF68,Data!$B:$CP,Daily!LL$10,0))/(VLOOKUP($EG67,Data!$B:$CP,Daily!HM$10,0)+VLOOKUP($IF67,Data!$B:$CP,Daily!LL$10,0))</f>
        <v>0.30150753768844218</v>
      </c>
      <c r="DO68" s="12">
        <f>(VLOOKUP($EG68,Data!$B:$CP,Daily!HN$10,0)+VLOOKUP($IF68,Data!$B:$CP,Daily!LM$10,0))/(VLOOKUP($EG67,Data!$B:$CP,Daily!HN$10,0)+VLOOKUP($IF67,Data!$B:$CP,Daily!LM$10,0))</f>
        <v>0.30213795885437678</v>
      </c>
      <c r="DP68" s="12">
        <f>(VLOOKUP($EG68,Data!$B:$CP,Daily!HO$10,0)+VLOOKUP($IF68,Data!$B:$CP,Daily!LN$10,0))/(VLOOKUP($EG67,Data!$B:$CP,Daily!HO$10,0)+VLOOKUP($IF67,Data!$B:$CP,Daily!LN$10,0))</f>
        <v>0.29066022544283415</v>
      </c>
      <c r="DQ68" s="12">
        <f>(VLOOKUP($EG68,Data!$B:$CP,Daily!HP$10,0)+VLOOKUP($IF68,Data!$B:$CP,Daily!LO$10,0))/(VLOOKUP($EG67,Data!$B:$CP,Daily!HP$10,0)+VLOOKUP($IF67,Data!$B:$CP,Daily!LO$10,0))</f>
        <v>0.29034690799396684</v>
      </c>
      <c r="DR68" s="12">
        <f>(VLOOKUP($EG68,Data!$B:$CP,Daily!HQ$10,0)+VLOOKUP($IF68,Data!$B:$CP,Daily!LP$10,0))/(VLOOKUP($EG67,Data!$B:$CP,Daily!HQ$10,0)+VLOOKUP($IF67,Data!$B:$CP,Daily!LP$10,0))</f>
        <v>0.41586867305061559</v>
      </c>
      <c r="DS68" s="12">
        <f>(VLOOKUP($EG68,Data!$B:$CP,Daily!HR$10,0)+VLOOKUP($IF68,Data!$B:$CP,Daily!LQ$10,0))/(VLOOKUP($EG67,Data!$B:$CP,Daily!HR$10,0)+VLOOKUP($IF67,Data!$B:$CP,Daily!LQ$10,0))</f>
        <v>0.33222775013819789</v>
      </c>
      <c r="DT68" s="12">
        <f>(VLOOKUP($EG68,Data!$B:$CP,Daily!HS$10,0)+VLOOKUP($IF68,Data!$B:$CP,Daily!LR$10,0))/(VLOOKUP($EG67,Data!$B:$CP,Daily!HS$10,0)+VLOOKUP($IF67,Data!$B:$CP,Daily!LR$10,0))</f>
        <v>0.2959009393680615</v>
      </c>
      <c r="DU68" s="12">
        <f>(VLOOKUP($EG68,Data!$B:$CP,Daily!HT$10,0)+VLOOKUP($IF68,Data!$B:$CP,Daily!LS$10,0))/(VLOOKUP($EG67,Data!$B:$CP,Daily!HT$10,0)+VLOOKUP($IF67,Data!$B:$CP,Daily!LS$10,0))</f>
        <v>0.34553954031943901</v>
      </c>
      <c r="DV68" s="14"/>
      <c r="DW68" s="12">
        <f t="shared" si="453"/>
        <v>0.24901768172888017</v>
      </c>
      <c r="DX68" s="12">
        <f t="shared" si="454"/>
        <v>0.30150753768844218</v>
      </c>
      <c r="DY68" s="12">
        <f t="shared" si="488"/>
        <v>5.2489855959562015E-2</v>
      </c>
      <c r="DZ68" s="12">
        <f t="shared" si="489"/>
        <v>0.34087492965811372</v>
      </c>
      <c r="EA68" s="12">
        <f t="shared" si="490"/>
        <v>0.20965028975920866</v>
      </c>
      <c r="EB68" s="14"/>
      <c r="EC68" s="12">
        <f t="shared" si="491"/>
        <v>4.6292932069263416E-2</v>
      </c>
      <c r="ED68" s="12">
        <f t="shared" si="492"/>
        <v>0.32179329047418925</v>
      </c>
      <c r="EE68" s="12">
        <f t="shared" si="493"/>
        <v>0.28895948891478612</v>
      </c>
      <c r="EF68" s="1"/>
      <c r="EG68" s="7" t="s">
        <v>489</v>
      </c>
      <c r="EH68" s="7" t="s">
        <v>56</v>
      </c>
      <c r="EI68" s="12">
        <f>VLOOKUP($EG68,Data!$B:$CP,Daily!EI$10,0)/VLOOKUP($EG67,Data!$B:$CP,Daily!EI$10,0)</f>
        <v>0.25176169122357461</v>
      </c>
      <c r="EJ68" s="12">
        <f>VLOOKUP($EG68,Data!$B:$CP,Daily!EJ$10,0)/VLOOKUP($EG67,Data!$B:$CP,Daily!EJ$10,0)</f>
        <v>0.24082140634723087</v>
      </c>
      <c r="EK68" s="12">
        <f>VLOOKUP($EG68,Data!$B:$CP,Daily!EK$10,0)/VLOOKUP($EG67,Data!$B:$CP,Daily!EK$10,0)</f>
        <v>0.32194813409234663</v>
      </c>
      <c r="EL68" s="12">
        <f>VLOOKUP($EG68,Data!$B:$CP,Daily!EL$10,0)/VLOOKUP($EG67,Data!$B:$CP,Daily!EL$10,0)</f>
        <v>0.31037093111279335</v>
      </c>
      <c r="EM68" s="12">
        <f>VLOOKUP($EG68,Data!$B:$CP,Daily!EM$10,0)/VLOOKUP($EG67,Data!$B:$CP,Daily!EM$10,0)</f>
        <v>0.26938136256851997</v>
      </c>
      <c r="EN68" s="12">
        <f>VLOOKUP($EG68,Data!$B:$CP,Daily!EN$10,0)/VLOOKUP($EG67,Data!$B:$CP,Daily!EN$10,0)</f>
        <v>0.26715522984676882</v>
      </c>
      <c r="EO68" s="12">
        <f>VLOOKUP($EG68,Data!$B:$CP,Daily!EO$10,0)/VLOOKUP($EG67,Data!$B:$CP,Daily!EO$10,0)</f>
        <v>0.28826392644672794</v>
      </c>
      <c r="EP68" s="12">
        <f>VLOOKUP($EG68,Data!$B:$CP,Daily!EP$10,0)/VLOOKUP($EG67,Data!$B:$CP,Daily!EP$10,0)</f>
        <v>0.28371089536138078</v>
      </c>
      <c r="EQ68" s="12">
        <f>VLOOKUP($EG68,Data!$B:$CP,Daily!EQ$10,0)/VLOOKUP($EG67,Data!$B:$CP,Daily!EQ$10,0)</f>
        <v>0.28319123020706455</v>
      </c>
      <c r="ER68" s="12">
        <f>VLOOKUP($EG68,Data!$B:$CP,Daily!ER$10,0)/VLOOKUP($EG67,Data!$B:$CP,Daily!ER$10,0)</f>
        <v>0.346779440468445</v>
      </c>
      <c r="ES68" s="12">
        <f>VLOOKUP($EG68,Data!$B:$CP,Daily!ES$10,0)/VLOOKUP($EG67,Data!$B:$CP,Daily!ES$10,0)</f>
        <v>0.28969359331476324</v>
      </c>
      <c r="ET68" s="12">
        <f>VLOOKUP($EG68,Data!$B:$CP,Daily!ET$10,0)/VLOOKUP($EG67,Data!$B:$CP,Daily!ET$10,0)</f>
        <v>0.25633154259401381</v>
      </c>
      <c r="EU68" s="12">
        <f>VLOOKUP($EG68,Data!$B:$CP,Daily!EU$10,0)/VLOOKUP($EG67,Data!$B:$CP,Daily!EU$10,0)</f>
        <v>0.10144927536231885</v>
      </c>
      <c r="EV68" s="12">
        <f>VLOOKUP($EG68,Data!$B:$CP,Daily!EV$10,0)/VLOOKUP($EG67,Data!$B:$CP,Daily!EV$10,0)</f>
        <v>0.27965540092776675</v>
      </c>
      <c r="EW68" s="12">
        <f>VLOOKUP($EG68,Data!$B:$CP,Daily!EW$10,0)/VLOOKUP($EG67,Data!$B:$CP,Daily!EW$10,0)</f>
        <v>0.24731182795698925</v>
      </c>
      <c r="EX68" s="12">
        <f>VLOOKUP($EG68,Data!$B:$CP,Daily!EX$10,0)/VLOOKUP($EG67,Data!$B:$CP,Daily!EX$10,0)</f>
        <v>0.26607387140902872</v>
      </c>
      <c r="EY68" s="12">
        <f>VLOOKUP($EG68,Data!$B:$CP,Daily!EY$10,0)/VLOOKUP($EG67,Data!$B:$CP,Daily!EY$10,0)</f>
        <v>0.36462093862815886</v>
      </c>
      <c r="EZ68" s="12">
        <f>VLOOKUP($EG68,Data!$B:$CP,Daily!EZ$10,0)/VLOOKUP($EG67,Data!$B:$CP,Daily!EZ$10,0)</f>
        <v>0.27667610953729932</v>
      </c>
      <c r="FA68" s="12">
        <f>VLOOKUP($EG68,Data!$B:$CP,Daily!FA$10,0)/VLOOKUP($EG67,Data!$B:$CP,Daily!FA$10,0)</f>
        <v>0.27216653816499614</v>
      </c>
      <c r="FB68" s="12">
        <f>VLOOKUP($EG68,Data!$B:$CP,Daily!FB$10,0)/VLOOKUP($EG67,Data!$B:$CP,Daily!FB$10,0)</f>
        <v>0.32980132450331123</v>
      </c>
      <c r="FC68" s="12">
        <f>VLOOKUP($EG68,Data!$B:$CP,Daily!FC$10,0)/VLOOKUP($EG67,Data!$B:$CP,Daily!FC$10,0)</f>
        <v>0.30343511450381677</v>
      </c>
      <c r="FD68" s="12">
        <f>VLOOKUP($EG68,Data!$B:$CP,Daily!FD$10,0)/VLOOKUP($EG67,Data!$B:$CP,Daily!FD$10,0)</f>
        <v>0.29910406616126811</v>
      </c>
      <c r="FE68" s="12">
        <f>VLOOKUP($EG68,Data!$B:$CP,Daily!FE$10,0)/VLOOKUP($EG67,Data!$B:$CP,Daily!FE$10,0)</f>
        <v>0.28315612758813652</v>
      </c>
      <c r="FF68" s="12">
        <f>VLOOKUP($EG68,Data!$B:$CP,Daily!FF$10,0)/VLOOKUP($EG67,Data!$B:$CP,Daily!FF$10,0)</f>
        <v>0.30324074074074076</v>
      </c>
      <c r="FG68" s="12">
        <f>VLOOKUP($EG68,Data!$B:$CP,Daily!FG$10,0)/VLOOKUP($EG67,Data!$B:$CP,Daily!FG$10,0)</f>
        <v>0.26055194805194803</v>
      </c>
      <c r="FH68" s="12">
        <f>VLOOKUP($EG68,Data!$B:$CP,Daily!FH$10,0)/VLOOKUP($EG67,Data!$B:$CP,Daily!FH$10,0)</f>
        <v>0.2303595206391478</v>
      </c>
      <c r="FI68" s="12">
        <f>VLOOKUP($EG68,Data!$B:$CP,Daily!FI$10,0)/VLOOKUP($EG67,Data!$B:$CP,Daily!FI$10,0)</f>
        <v>0.24701195219123506</v>
      </c>
      <c r="FJ68" s="12">
        <f>VLOOKUP($EG68,Data!$B:$CP,Daily!FJ$10,0)/VLOOKUP($EG67,Data!$B:$CP,Daily!FJ$10,0)</f>
        <v>0.23253388946819603</v>
      </c>
      <c r="FK68" s="12">
        <f>VLOOKUP($EG68,Data!$B:$CP,Daily!FK$10,0)/VLOOKUP($EG67,Data!$B:$CP,Daily!FK$10,0)</f>
        <v>0.20916905444126074</v>
      </c>
      <c r="FL68" s="12">
        <f>VLOOKUP($EG68,Data!$B:$CP,Daily!FL$10,0)/VLOOKUP($EG67,Data!$B:$CP,Daily!FL$10,0)</f>
        <v>0.22210901681100356</v>
      </c>
      <c r="FM68" s="12">
        <f>VLOOKUP($EG68,Data!$B:$CP,Daily!FM$10,0)/VLOOKUP($EG67,Data!$B:$CP,Daily!FM$10,0)</f>
        <v>0.27558202490525174</v>
      </c>
      <c r="FN68" s="12">
        <f>VLOOKUP($EG68,Data!$B:$CP,Daily!FN$10,0)/VLOOKUP($EG67,Data!$B:$CP,Daily!FN$10,0)</f>
        <v>0.25163636363636366</v>
      </c>
      <c r="FO68" s="12">
        <f>VLOOKUP($EG68,Data!$B:$CP,Daily!FO$10,0)/VLOOKUP($EG67,Data!$B:$CP,Daily!FO$10,0)</f>
        <v>0.21830143540669855</v>
      </c>
      <c r="FP68" s="12">
        <f>VLOOKUP($EG68,Data!$B:$CP,Daily!FP$10,0)/VLOOKUP($EG67,Data!$B:$CP,Daily!FP$10,0)</f>
        <v>0.23268292682926831</v>
      </c>
      <c r="FQ68" s="12">
        <f>VLOOKUP($EG68,Data!$B:$CP,Daily!FQ$10,0)/VLOOKUP($EG67,Data!$B:$CP,Daily!FQ$10,0)</f>
        <v>0.24330671676843588</v>
      </c>
      <c r="FR68" s="12">
        <f>VLOOKUP($EG68,Data!$B:$CP,Daily!FR$10,0)/VLOOKUP($EG67,Data!$B:$CP,Daily!FR$10,0)</f>
        <v>0.26412361178174792</v>
      </c>
      <c r="FS68" s="12">
        <f>VLOOKUP($EG68,Data!$B:$CP,Daily!FS$10,0)/VLOOKUP($EG67,Data!$B:$CP,Daily!FS$10,0)</f>
        <v>0.26140264835703775</v>
      </c>
      <c r="FT68" s="12">
        <f>VLOOKUP($EG68,Data!$B:$CP,Daily!FT$10,0)/VLOOKUP($EG67,Data!$B:$CP,Daily!FT$10,0)</f>
        <v>0.28184281842818426</v>
      </c>
      <c r="FU68" s="12">
        <f>VLOOKUP($EG68,Data!$B:$CP,Daily!FU$10,0)/VLOOKUP($EG67,Data!$B:$CP,Daily!FU$10,0)</f>
        <v>0.24591439688715952</v>
      </c>
      <c r="FV68" s="12">
        <f>VLOOKUP($EG68,Data!$B:$CP,Daily!FV$10,0)/VLOOKUP($EG67,Data!$B:$CP,Daily!FV$10,0)</f>
        <v>0.21590174531351003</v>
      </c>
      <c r="FW68" s="12">
        <f>VLOOKUP($EG68,Data!$B:$CP,Daily!FW$10,0)/VLOOKUP($EG67,Data!$B:$CP,Daily!FW$10,0)</f>
        <v>0.22818026240730177</v>
      </c>
      <c r="FX68" s="12">
        <f>VLOOKUP($EG68,Data!$B:$CP,Daily!FX$10,0)/VLOOKUP($EG67,Data!$B:$CP,Daily!FX$10,0)</f>
        <v>0.21249332621462894</v>
      </c>
      <c r="FY68" s="12">
        <f>VLOOKUP($EG68,Data!$B:$CP,Daily!FY$10,0)/VLOOKUP($EG67,Data!$B:$CP,Daily!FY$10,0)</f>
        <v>0.21337755666113875</v>
      </c>
      <c r="FZ68" s="12">
        <f>VLOOKUP($EG68,Data!$B:$CP,Daily!FZ$10,0)/VLOOKUP($EG67,Data!$B:$CP,Daily!FZ$10,0)</f>
        <v>0.24122049510650548</v>
      </c>
      <c r="GA68" s="12">
        <f>VLOOKUP($EG68,Data!$B:$CP,Daily!GA$10,0)/VLOOKUP($EG67,Data!$B:$CP,Daily!GA$10,0)</f>
        <v>0.25824517734909769</v>
      </c>
      <c r="GB68" s="12">
        <f>VLOOKUP($EG68,Data!$B:$CP,Daily!GB$10,0)/VLOOKUP($EG67,Data!$B:$CP,Daily!GB$10,0)</f>
        <v>0.19109947643979058</v>
      </c>
      <c r="GC68" s="12">
        <f>VLOOKUP($EG68,Data!$B:$CP,Daily!GC$10,0)/VLOOKUP($EG67,Data!$B:$CP,Daily!GC$10,0)</f>
        <v>0.20458660229330114</v>
      </c>
      <c r="GD68" s="12">
        <f>VLOOKUP($EG68,Data!$B:$CP,Daily!GD$10,0)/VLOOKUP($EG67,Data!$B:$CP,Daily!GD$10,0)</f>
        <v>0.20396744659206512</v>
      </c>
      <c r="GE68" s="12">
        <f>VLOOKUP($EG68,Data!$B:$CP,Daily!GE$10,0)/VLOOKUP($EG67,Data!$B:$CP,Daily!GE$10,0)</f>
        <v>0.24737631184407796</v>
      </c>
      <c r="GF68" s="12">
        <f>VLOOKUP($EG68,Data!$B:$CP,Daily!GF$10,0)/VLOOKUP($EG67,Data!$B:$CP,Daily!GF$10,0)</f>
        <v>0.20374331550802138</v>
      </c>
      <c r="GG68" s="12">
        <f>VLOOKUP($EG68,Data!$B:$CP,Daily!GG$10,0)/VLOOKUP($EG67,Data!$B:$CP,Daily!GG$10,0)</f>
        <v>0.25426356589147286</v>
      </c>
      <c r="GH68" s="12">
        <f>VLOOKUP($EG68,Data!$B:$CP,Daily!GH$10,0)/VLOOKUP($EG67,Data!$B:$CP,Daily!GH$10,0)</f>
        <v>0.26496223126089485</v>
      </c>
      <c r="GI68" s="12">
        <f>VLOOKUP($EG68,Data!$B:$CP,Daily!GI$10,0)/VLOOKUP($EG67,Data!$B:$CP,Daily!GI$10,0)</f>
        <v>0.20854453294713976</v>
      </c>
      <c r="GJ68" s="12">
        <f>VLOOKUP($EG68,Data!$B:$CP,Daily!GJ$10,0)/VLOOKUP($EG67,Data!$B:$CP,Daily!GJ$10,0)</f>
        <v>0.1755153029356652</v>
      </c>
      <c r="GK68" s="12">
        <f>VLOOKUP($EG68,Data!$B:$CP,Daily!GK$10,0)/VLOOKUP($EG67,Data!$B:$CP,Daily!GK$10,0)</f>
        <v>0.21794195250659631</v>
      </c>
      <c r="GL68" s="12">
        <f>VLOOKUP($EG68,Data!$B:$CP,Daily!GL$10,0)/VLOOKUP($EG67,Data!$B:$CP,Daily!GL$10,0)</f>
        <v>0.224855186940495</v>
      </c>
      <c r="GM68" s="12">
        <f>VLOOKUP($EG68,Data!$B:$CP,Daily!GM$10,0)/VLOOKUP($EG67,Data!$B:$CP,Daily!GM$10,0)</f>
        <v>0.20373333333333332</v>
      </c>
      <c r="GN68" s="12">
        <f>VLOOKUP($EG68,Data!$B:$CP,Daily!GN$10,0)/VLOOKUP($EG67,Data!$B:$CP,Daily!GN$10,0)</f>
        <v>0.22737306843267108</v>
      </c>
      <c r="GO68" s="12">
        <f>VLOOKUP($EG68,Data!$B:$CP,Daily!GO$10,0)/VLOOKUP($EG67,Data!$B:$CP,Daily!GO$10,0)</f>
        <v>0.28211009174311924</v>
      </c>
      <c r="GP68" s="12">
        <f>VLOOKUP($EG68,Data!$B:$CP,Daily!GP$10,0)/VLOOKUP($EG67,Data!$B:$CP,Daily!GP$10,0)</f>
        <v>0.23670793882010197</v>
      </c>
      <c r="GQ68" s="12">
        <f>VLOOKUP($EG68,Data!$B:$CP,Daily!GQ$10,0)/VLOOKUP($EG67,Data!$B:$CP,Daily!GQ$10,0)</f>
        <v>0.18357810413885181</v>
      </c>
      <c r="GR68" s="12">
        <f>VLOOKUP($EG68,Data!$B:$CP,Daily!GR$10,0)/VLOOKUP($EG67,Data!$B:$CP,Daily!GR$10,0)</f>
        <v>0.22713864306784662</v>
      </c>
      <c r="GS68" s="12">
        <f>VLOOKUP($EG68,Data!$B:$CP,Daily!GS$10,0)/VLOOKUP($EG67,Data!$B:$CP,Daily!GS$10,0)</f>
        <v>0.26377952755905509</v>
      </c>
      <c r="GT68" s="12">
        <f>VLOOKUP($EG68,Data!$B:$CP,Daily!GT$10,0)/VLOOKUP($EG67,Data!$B:$CP,Daily!GT$10,0)</f>
        <v>0.23817663817663817</v>
      </c>
      <c r="GU68" s="12">
        <f>VLOOKUP($EG68,Data!$B:$CP,Daily!GU$10,0)/VLOOKUP($EG67,Data!$B:$CP,Daily!GU$10,0)</f>
        <v>0.23754403623553094</v>
      </c>
      <c r="GV68" s="12">
        <f>VLOOKUP($EG68,Data!$B:$CP,Daily!GV$10,0)/VLOOKUP($EG67,Data!$B:$CP,Daily!GV$10,0)</f>
        <v>0.31971677559912853</v>
      </c>
      <c r="GW68" s="12">
        <f>VLOOKUP($EG68,Data!$B:$CP,Daily!GW$10,0)/VLOOKUP($EG67,Data!$B:$CP,Daily!GW$10,0)</f>
        <v>0.21528239202657806</v>
      </c>
      <c r="GX68" s="12">
        <f>VLOOKUP($EG68,Data!$B:$CP,Daily!GX$10,0)/VLOOKUP($EG67,Data!$B:$CP,Daily!GX$10,0)</f>
        <v>0.22816593886462883</v>
      </c>
      <c r="GY68" s="12">
        <f>VLOOKUP($EG68,Data!$B:$CP,Daily!GY$10,0)/VLOOKUP($EG67,Data!$B:$CP,Daily!GY$10,0)</f>
        <v>0.25703254274682846</v>
      </c>
      <c r="GZ68" s="12">
        <f>VLOOKUP($EG68,Data!$B:$CP,Daily!GZ$10,0)/VLOOKUP($EG67,Data!$B:$CP,Daily!GZ$10,0)</f>
        <v>0.24090909090909091</v>
      </c>
      <c r="HA68" s="12">
        <f>VLOOKUP($EG68,Data!$B:$CP,Daily!HA$10,0)/VLOOKUP($EG67,Data!$B:$CP,Daily!HA$10,0)</f>
        <v>0.21647307286166842</v>
      </c>
      <c r="HB68" s="12">
        <f>VLOOKUP($EG68,Data!$B:$CP,Daily!HB$10,0)/VLOOKUP($EG67,Data!$B:$CP,Daily!HB$10,0)</f>
        <v>0.23635371179039302</v>
      </c>
      <c r="HC68" s="12">
        <f>VLOOKUP($EG68,Data!$B:$CP,Daily!HC$10,0)/VLOOKUP($EG67,Data!$B:$CP,Daily!HC$10,0)</f>
        <v>0.25820568927789933</v>
      </c>
      <c r="HD68" s="12">
        <f>VLOOKUP($EG68,Data!$B:$CP,Daily!HD$10,0)/VLOOKUP($EG67,Data!$B:$CP,Daily!HD$10,0)</f>
        <v>0.21760916249105225</v>
      </c>
      <c r="HE68" s="12">
        <f>VLOOKUP($EG68,Data!$B:$CP,Daily!HE$10,0)/VLOOKUP($EG67,Data!$B:$CP,Daily!HE$10,0)</f>
        <v>0.21024096385542168</v>
      </c>
      <c r="HF68" s="12">
        <f>VLOOKUP($EG68,Data!$B:$CP,Daily!HF$10,0)/VLOOKUP($EG67,Data!$B:$CP,Daily!HF$10,0)</f>
        <v>0.23136246786632392</v>
      </c>
      <c r="HG68" s="12">
        <f>VLOOKUP($EG68,Data!$B:$CP,Daily!HG$10,0)/VLOOKUP($EG67,Data!$B:$CP,Daily!HG$10,0)</f>
        <v>0.21073170731707316</v>
      </c>
      <c r="HH68" s="12">
        <f>VLOOKUP($EG68,Data!$B:$CP,Daily!HH$10,0)/VLOOKUP($EG67,Data!$B:$CP,Daily!HH$10,0)</f>
        <v>0.2227579556412729</v>
      </c>
      <c r="HI68" s="12">
        <f>VLOOKUP($EG68,Data!$B:$CP,Daily!HI$10,0)/VLOOKUP($EG67,Data!$B:$CP,Daily!HI$10,0)</f>
        <v>0.26152482269503546</v>
      </c>
      <c r="HJ68" s="12">
        <f>VLOOKUP($EG68,Data!$B:$CP,Daily!HJ$10,0)/VLOOKUP($EG67,Data!$B:$CP,Daily!HJ$10,0)</f>
        <v>0.37609841827768015</v>
      </c>
      <c r="HK68" s="12">
        <f>VLOOKUP($EG68,Data!$B:$CP,Daily!HK$10,0)/VLOOKUP($EG67,Data!$B:$CP,Daily!HK$10,0)</f>
        <v>0.31803490627020037</v>
      </c>
      <c r="HL68" s="12">
        <f>VLOOKUP($EG68,Data!$B:$CP,Daily!HL$10,0)/VLOOKUP($EG67,Data!$B:$CP,Daily!HL$10,0)</f>
        <v>0.22703936109526526</v>
      </c>
      <c r="HM68" s="12">
        <f>VLOOKUP($EG68,Data!$B:$CP,Daily!HM$10,0)/VLOOKUP($EG67,Data!$B:$CP,Daily!HM$10,0)</f>
        <v>0.27870510875063226</v>
      </c>
      <c r="HN68" s="12">
        <f>VLOOKUP($EG68,Data!$B:$CP,Daily!HN$10,0)/VLOOKUP($EG67,Data!$B:$CP,Daily!HN$10,0)</f>
        <v>0.27913533834586468</v>
      </c>
      <c r="HO68" s="12">
        <f>VLOOKUP($EG68,Data!$B:$CP,Daily!HO$10,0)/VLOOKUP($EG67,Data!$B:$CP,Daily!HO$10,0)</f>
        <v>0.26859308384651825</v>
      </c>
      <c r="HP68" s="12">
        <f>VLOOKUP($EG68,Data!$B:$CP,Daily!HP$10,0)/VLOOKUP($EG67,Data!$B:$CP,Daily!HP$10,0)</f>
        <v>0.26360017691287041</v>
      </c>
      <c r="HQ68" s="12">
        <f>VLOOKUP($EG68,Data!$B:$CP,Daily!HQ$10,0)/VLOOKUP($EG67,Data!$B:$CP,Daily!HQ$10,0)</f>
        <v>0.37419076391886058</v>
      </c>
      <c r="HR68" s="12">
        <f>VLOOKUP($EG68,Data!$B:$CP,Daily!HR$10,0)/VLOOKUP($EG67,Data!$B:$CP,Daily!HR$10,0)</f>
        <v>0.31707317073170732</v>
      </c>
      <c r="HS68" s="12">
        <f>VLOOKUP($EG68,Data!$B:$CP,Daily!HS$10,0)/VLOOKUP($EG67,Data!$B:$CP,Daily!HS$10,0)</f>
        <v>0.27277327935222673</v>
      </c>
      <c r="HT68" s="12">
        <f>VLOOKUP($EG68,Data!$B:$CP,Daily!HT$10,0)/VLOOKUP($EG67,Data!$B:$CP,Daily!HT$10,0)</f>
        <v>0.32662611137108094</v>
      </c>
      <c r="HU68" s="13"/>
      <c r="HV68" s="40">
        <f t="shared" si="456"/>
        <v>0.224855186940495</v>
      </c>
      <c r="HW68" s="40">
        <f t="shared" si="457"/>
        <v>0.27870510875063226</v>
      </c>
      <c r="HX68" s="40">
        <f t="shared" si="494"/>
        <v>5.3849921810137258E-2</v>
      </c>
      <c r="HY68" s="40">
        <f t="shared" si="495"/>
        <v>0.31909255010823523</v>
      </c>
      <c r="HZ68" s="40">
        <f t="shared" si="496"/>
        <v>0.18446774558289206</v>
      </c>
      <c r="IA68" s="43"/>
      <c r="IB68" s="12">
        <f t="shared" si="497"/>
        <v>4.0471611790899524E-2</v>
      </c>
      <c r="IC68" s="12">
        <f t="shared" si="498"/>
        <v>0.29489232444716679</v>
      </c>
      <c r="ID68" s="12">
        <f t="shared" si="499"/>
        <v>0.26214125703885116</v>
      </c>
      <c r="IE68" s="1"/>
      <c r="IF68" s="7" t="s">
        <v>490</v>
      </c>
      <c r="IG68" s="7" t="s">
        <v>56</v>
      </c>
      <c r="IH68" s="12">
        <f>VLOOKUP($IF68,Data!$B:$CP,Daily!IH$10,0)/VLOOKUP($IF67,Data!$B:$CP,Daily!IH$10,0)</f>
        <v>0.40157480314960631</v>
      </c>
      <c r="II68" s="12">
        <f>VLOOKUP($IF68,Data!$B:$CP,Daily!II$10,0)/VLOOKUP($IF67,Data!$B:$CP,Daily!II$10,0)</f>
        <v>0.42812499999999998</v>
      </c>
      <c r="IJ68" s="12">
        <f>VLOOKUP($IF68,Data!$B:$CP,Daily!IJ$10,0)/VLOOKUP($IF67,Data!$B:$CP,Daily!IJ$10,0)</f>
        <v>0.5490196078431373</v>
      </c>
      <c r="IK68" s="12">
        <f>VLOOKUP($IF68,Data!$B:$CP,Daily!IK$10,0)/VLOOKUP($IF67,Data!$B:$CP,Daily!IK$10,0)</f>
        <v>0.49344978165938863</v>
      </c>
      <c r="IL68" s="12">
        <f>VLOOKUP($IF68,Data!$B:$CP,Daily!IL$10,0)/VLOOKUP($IF67,Data!$B:$CP,Daily!IL$10,0)</f>
        <v>0.33920704845814981</v>
      </c>
      <c r="IM68" s="12">
        <f>VLOOKUP($IF68,Data!$B:$CP,Daily!IM$10,0)/VLOOKUP($IF67,Data!$B:$CP,Daily!IM$10,0)</f>
        <v>0.37777777777777777</v>
      </c>
      <c r="IN68" s="12">
        <f>VLOOKUP($IF68,Data!$B:$CP,Daily!IN$10,0)/VLOOKUP($IF67,Data!$B:$CP,Daily!IN$10,0)</f>
        <v>0.34112149532710279</v>
      </c>
      <c r="IO68" s="12">
        <f>VLOOKUP($IF68,Data!$B:$CP,Daily!IO$10,0)/VLOOKUP($IF67,Data!$B:$CP,Daily!IO$10,0)</f>
        <v>0.45572916666666669</v>
      </c>
      <c r="IP68" s="12">
        <f>VLOOKUP($IF68,Data!$B:$CP,Daily!IP$10,0)/VLOOKUP($IF67,Data!$B:$CP,Daily!IP$10,0)</f>
        <v>0.38636363636363635</v>
      </c>
      <c r="IQ68" s="12">
        <f>VLOOKUP($IF68,Data!$B:$CP,Daily!IQ$10,0)/VLOOKUP($IF67,Data!$B:$CP,Daily!IQ$10,0)</f>
        <v>0.49838187702265374</v>
      </c>
      <c r="IR68" s="12">
        <f>VLOOKUP($IF68,Data!$B:$CP,Daily!IR$10,0)/VLOOKUP($IF67,Data!$B:$CP,Daily!IR$10,0)</f>
        <v>0.50970873786407767</v>
      </c>
      <c r="IS68" s="12">
        <f>VLOOKUP($IF68,Data!$B:$CP,Daily!IS$10,0)/VLOOKUP($IF67,Data!$B:$CP,Daily!IS$10,0)</f>
        <v>0.4238095238095238</v>
      </c>
      <c r="IT68" s="12">
        <f>VLOOKUP($IF68,Data!$B:$CP,Daily!IT$10,0)/VLOOKUP($IF67,Data!$B:$CP,Daily!IT$10,0)</f>
        <v>0.13636363636363635</v>
      </c>
      <c r="IU68" s="12">
        <f>VLOOKUP($IF68,Data!$B:$CP,Daily!IU$10,0)/VLOOKUP($IF67,Data!$B:$CP,Daily!IU$10,0)</f>
        <v>0.54779411764705888</v>
      </c>
      <c r="IV68" s="12">
        <f>VLOOKUP($IF68,Data!$B:$CP,Daily!IV$10,0)/VLOOKUP($IF67,Data!$B:$CP,Daily!IV$10,0)</f>
        <v>0.39922480620155038</v>
      </c>
      <c r="IW68" s="12">
        <f>VLOOKUP($IF68,Data!$B:$CP,Daily!IW$10,0)/VLOOKUP($IF67,Data!$B:$CP,Daily!IW$10,0)</f>
        <v>0.50188679245283019</v>
      </c>
      <c r="IX68" s="12">
        <f>VLOOKUP($IF68,Data!$B:$CP,Daily!IX$10,0)/VLOOKUP($IF67,Data!$B:$CP,Daily!IX$10,0)</f>
        <v>0.47222222222222221</v>
      </c>
      <c r="IY68" s="12">
        <f>VLOOKUP($IF68,Data!$B:$CP,Daily!IY$10,0)/VLOOKUP($IF67,Data!$B:$CP,Daily!IY$10,0)</f>
        <v>0.46153846153846156</v>
      </c>
      <c r="IZ68" s="12">
        <f>VLOOKUP($IF68,Data!$B:$CP,Daily!IZ$10,0)/VLOOKUP($IF67,Data!$B:$CP,Daily!IZ$10,0)</f>
        <v>0.44444444444444442</v>
      </c>
      <c r="JA68" s="12">
        <f>VLOOKUP($IF68,Data!$B:$CP,Daily!JA$10,0)/VLOOKUP($IF67,Data!$B:$CP,Daily!JA$10,0)</f>
        <v>0.43197278911564624</v>
      </c>
      <c r="JB68" s="12">
        <f>VLOOKUP($IF68,Data!$B:$CP,Daily!JB$10,0)/VLOOKUP($IF67,Data!$B:$CP,Daily!JB$10,0)</f>
        <v>0.48895899053627762</v>
      </c>
      <c r="JC68" s="12">
        <f>VLOOKUP($IF68,Data!$B:$CP,Daily!JC$10,0)/VLOOKUP($IF67,Data!$B:$CP,Daily!JC$10,0)</f>
        <v>0.5</v>
      </c>
      <c r="JD68" s="12">
        <f>VLOOKUP($IF68,Data!$B:$CP,Daily!JD$10,0)/VLOOKUP($IF67,Data!$B:$CP,Daily!JD$10,0)</f>
        <v>0.41077441077441079</v>
      </c>
      <c r="JE68" s="12">
        <f>VLOOKUP($IF68,Data!$B:$CP,Daily!JE$10,0)/VLOOKUP($IF67,Data!$B:$CP,Daily!JE$10,0)</f>
        <v>0.54570637119113574</v>
      </c>
      <c r="JF68" s="12">
        <f>VLOOKUP($IF68,Data!$B:$CP,Daily!JF$10,0)/VLOOKUP($IF67,Data!$B:$CP,Daily!JF$10,0)</f>
        <v>0.40277777777777779</v>
      </c>
      <c r="JG68" s="12">
        <f>VLOOKUP($IF68,Data!$B:$CP,Daily!JG$10,0)/VLOOKUP($IF67,Data!$B:$CP,Daily!JG$10,0)</f>
        <v>0.41530054644808745</v>
      </c>
      <c r="JH68" s="12">
        <f>VLOOKUP($IF68,Data!$B:$CP,Daily!JH$10,0)/VLOOKUP($IF67,Data!$B:$CP,Daily!JH$10,0)</f>
        <v>0.41214057507987223</v>
      </c>
      <c r="JI68" s="12">
        <f>VLOOKUP($IF68,Data!$B:$CP,Daily!JI$10,0)/VLOOKUP($IF67,Data!$B:$CP,Daily!JI$10,0)</f>
        <v>0.41379310344827586</v>
      </c>
      <c r="JJ68" s="12">
        <f>VLOOKUP($IF68,Data!$B:$CP,Daily!JJ$10,0)/VLOOKUP($IF67,Data!$B:$CP,Daily!JJ$10,0)</f>
        <v>0.41221374045801529</v>
      </c>
      <c r="JK68" s="12">
        <f>VLOOKUP($IF68,Data!$B:$CP,Daily!JK$10,0)/VLOOKUP($IF67,Data!$B:$CP,Daily!JK$10,0)</f>
        <v>0.39383561643835618</v>
      </c>
      <c r="JL68" s="12">
        <f>VLOOKUP($IF68,Data!$B:$CP,Daily!JL$10,0)/VLOOKUP($IF67,Data!$B:$CP,Daily!JL$10,0)</f>
        <v>0.51590106007067138</v>
      </c>
      <c r="JM68" s="12">
        <f>VLOOKUP($IF68,Data!$B:$CP,Daily!JM$10,0)/VLOOKUP($IF67,Data!$B:$CP,Daily!JM$10,0)</f>
        <v>0.40476190476190477</v>
      </c>
      <c r="JN68" s="12">
        <f>VLOOKUP($IF68,Data!$B:$CP,Daily!JN$10,0)/VLOOKUP($IF67,Data!$B:$CP,Daily!JN$10,0)</f>
        <v>0.28712871287128711</v>
      </c>
      <c r="JO68" s="12">
        <f>VLOOKUP($IF68,Data!$B:$CP,Daily!JO$10,0)/VLOOKUP($IF67,Data!$B:$CP,Daily!JO$10,0)</f>
        <v>0.44186046511627908</v>
      </c>
      <c r="JP68" s="12">
        <f>VLOOKUP($IF68,Data!$B:$CP,Daily!JP$10,0)/VLOOKUP($IF67,Data!$B:$CP,Daily!JP$10,0)</f>
        <v>0.46630727762803237</v>
      </c>
      <c r="JQ68" s="12">
        <f>VLOOKUP($IF68,Data!$B:$CP,Daily!JQ$10,0)/VLOOKUP($IF67,Data!$B:$CP,Daily!JQ$10,0)</f>
        <v>0.40947075208913647</v>
      </c>
      <c r="JR68" s="12">
        <f>VLOOKUP($IF68,Data!$B:$CP,Daily!JR$10,0)/VLOOKUP($IF67,Data!$B:$CP,Daily!JR$10,0)</f>
        <v>0.40978593272171254</v>
      </c>
      <c r="JS68" s="12">
        <f>VLOOKUP($IF68,Data!$B:$CP,Daily!JS$10,0)/VLOOKUP($IF67,Data!$B:$CP,Daily!JS$10,0)</f>
        <v>0.47468354430379744</v>
      </c>
      <c r="JT68" s="12">
        <f>VLOOKUP($IF68,Data!$B:$CP,Daily!JT$10,0)/VLOOKUP($IF67,Data!$B:$CP,Daily!JT$10,0)</f>
        <v>0.51295336787564771</v>
      </c>
      <c r="JU68" s="12">
        <f>VLOOKUP($IF68,Data!$B:$CP,Daily!JU$10,0)/VLOOKUP($IF67,Data!$B:$CP,Daily!JU$10,0)</f>
        <v>0.38996138996138996</v>
      </c>
      <c r="JV68" s="12">
        <f>VLOOKUP($IF68,Data!$B:$CP,Daily!JV$10,0)/VLOOKUP($IF67,Data!$B:$CP,Daily!JV$10,0)</f>
        <v>0.37809187279151946</v>
      </c>
      <c r="JW68" s="12">
        <f>VLOOKUP($IF68,Data!$B:$CP,Daily!JW$10,0)/VLOOKUP($IF67,Data!$B:$CP,Daily!JW$10,0)</f>
        <v>0.34812286689419797</v>
      </c>
      <c r="JX68" s="12">
        <f>VLOOKUP($IF68,Data!$B:$CP,Daily!JX$10,0)/VLOOKUP($IF67,Data!$B:$CP,Daily!JX$10,0)</f>
        <v>0.44194756554307119</v>
      </c>
      <c r="JY68" s="12">
        <f>VLOOKUP($IF68,Data!$B:$CP,Daily!JY$10,0)/VLOOKUP($IF67,Data!$B:$CP,Daily!JY$10,0)</f>
        <v>0.46071428571428569</v>
      </c>
      <c r="JZ68" s="12">
        <f>VLOOKUP($IF68,Data!$B:$CP,Daily!JZ$10,0)/VLOOKUP($IF67,Data!$B:$CP,Daily!JZ$10,0)</f>
        <v>0.48788927335640137</v>
      </c>
      <c r="KA68" s="12">
        <f>VLOOKUP($IF68,Data!$B:$CP,Daily!KA$10,0)/VLOOKUP($IF67,Data!$B:$CP,Daily!KA$10,0)</f>
        <v>0.45911949685534592</v>
      </c>
      <c r="KB68" s="12">
        <f>VLOOKUP($IF68,Data!$B:$CP,Daily!KB$10,0)/VLOOKUP($IF67,Data!$B:$CP,Daily!KB$10,0)</f>
        <v>0.37786259541984735</v>
      </c>
      <c r="KC68" s="12">
        <f>VLOOKUP($IF68,Data!$B:$CP,Daily!KC$10,0)/VLOOKUP($IF67,Data!$B:$CP,Daily!KC$10,0)</f>
        <v>0.36012861736334406</v>
      </c>
      <c r="KD68" s="12">
        <f>VLOOKUP($IF68,Data!$B:$CP,Daily!KD$10,0)/VLOOKUP($IF67,Data!$B:$CP,Daily!KD$10,0)</f>
        <v>0.4459016393442623</v>
      </c>
      <c r="KE68" s="12">
        <f>VLOOKUP($IF68,Data!$B:$CP,Daily!KE$10,0)/VLOOKUP($IF67,Data!$B:$CP,Daily!KE$10,0)</f>
        <v>0.3888888888888889</v>
      </c>
      <c r="KF68" s="12">
        <f>VLOOKUP($IF68,Data!$B:$CP,Daily!KF$10,0)/VLOOKUP($IF67,Data!$B:$CP,Daily!KF$10,0)</f>
        <v>0.44594594594594594</v>
      </c>
      <c r="KG68" s="12">
        <f>VLOOKUP($IF68,Data!$B:$CP,Daily!KG$10,0)/VLOOKUP($IF67,Data!$B:$CP,Daily!KG$10,0)</f>
        <v>0.47151898734177217</v>
      </c>
      <c r="KH68" s="12">
        <f>VLOOKUP($IF68,Data!$B:$CP,Daily!KH$10,0)/VLOOKUP($IF67,Data!$B:$CP,Daily!KH$10,0)</f>
        <v>0.452914798206278</v>
      </c>
      <c r="KI68" s="12">
        <f>VLOOKUP($IF68,Data!$B:$CP,Daily!KI$10,0)/VLOOKUP($IF67,Data!$B:$CP,Daily!KI$10,0)</f>
        <v>0.39908256880733944</v>
      </c>
      <c r="KJ68" s="12">
        <f>VLOOKUP($IF68,Data!$B:$CP,Daily!KJ$10,0)/VLOOKUP($IF67,Data!$B:$CP,Daily!KJ$10,0)</f>
        <v>0.47660818713450293</v>
      </c>
      <c r="KK68" s="12">
        <f>VLOOKUP($IF68,Data!$B:$CP,Daily!KK$10,0)/VLOOKUP($IF67,Data!$B:$CP,Daily!KK$10,0)</f>
        <v>0.50501672240802675</v>
      </c>
      <c r="KL68" s="12">
        <f>VLOOKUP($IF68,Data!$B:$CP,Daily!KL$10,0)/VLOOKUP($IF67,Data!$B:$CP,Daily!KL$10,0)</f>
        <v>0.47507331378299122</v>
      </c>
      <c r="KM68" s="12">
        <f>VLOOKUP($IF68,Data!$B:$CP,Daily!KM$10,0)/VLOOKUP($IF67,Data!$B:$CP,Daily!KM$10,0)</f>
        <v>0.44036697247706424</v>
      </c>
      <c r="KN68" s="12">
        <f>VLOOKUP($IF68,Data!$B:$CP,Daily!KN$10,0)/VLOOKUP($IF67,Data!$B:$CP,Daily!KN$10,0)</f>
        <v>0.4962686567164179</v>
      </c>
      <c r="KO68" s="12">
        <f>VLOOKUP($IF68,Data!$B:$CP,Daily!KO$10,0)/VLOOKUP($IF67,Data!$B:$CP,Daily!KO$10,0)</f>
        <v>0.54054054054054057</v>
      </c>
      <c r="KP68" s="12">
        <f>VLOOKUP($IF68,Data!$B:$CP,Daily!KP$10,0)/VLOOKUP($IF67,Data!$B:$CP,Daily!KP$10,0)</f>
        <v>0.36065573770491804</v>
      </c>
      <c r="KQ68" s="12">
        <f>VLOOKUP($IF68,Data!$B:$CP,Daily!KQ$10,0)/VLOOKUP($IF67,Data!$B:$CP,Daily!KQ$10,0)</f>
        <v>0.45296167247386759</v>
      </c>
      <c r="KR68" s="12">
        <f>VLOOKUP($IF68,Data!$B:$CP,Daily!KR$10,0)/VLOOKUP($IF67,Data!$B:$CP,Daily!KR$10,0)</f>
        <v>0.48734177215189872</v>
      </c>
      <c r="KS68" s="12">
        <f>VLOOKUP($IF68,Data!$B:$CP,Daily!KS$10,0)/VLOOKUP($IF67,Data!$B:$CP,Daily!KS$10,0)</f>
        <v>0.45454545454545453</v>
      </c>
      <c r="KT68" s="12">
        <f>VLOOKUP($IF68,Data!$B:$CP,Daily!KT$10,0)/VLOOKUP($IF67,Data!$B:$CP,Daily!KT$10,0)</f>
        <v>0.49290780141843971</v>
      </c>
      <c r="KU68" s="12">
        <f>VLOOKUP($IF68,Data!$B:$CP,Daily!KU$10,0)/VLOOKUP($IF67,Data!$B:$CP,Daily!KU$10,0)</f>
        <v>0.5268817204301075</v>
      </c>
      <c r="KV68" s="12">
        <f>VLOOKUP($IF68,Data!$B:$CP,Daily!KV$10,0)/VLOOKUP($IF67,Data!$B:$CP,Daily!KV$10,0)</f>
        <v>0.53125</v>
      </c>
      <c r="KW68" s="12">
        <f>VLOOKUP($IF68,Data!$B:$CP,Daily!KW$10,0)/VLOOKUP($IF67,Data!$B:$CP,Daily!KW$10,0)</f>
        <v>0.32444444444444442</v>
      </c>
      <c r="KX68" s="12">
        <f>VLOOKUP($IF68,Data!$B:$CP,Daily!KX$10,0)/VLOOKUP($IF67,Data!$B:$CP,Daily!KX$10,0)</f>
        <v>0.42433234421364985</v>
      </c>
      <c r="KY68" s="12">
        <f>VLOOKUP($IF68,Data!$B:$CP,Daily!KY$10,0)/VLOOKUP($IF67,Data!$B:$CP,Daily!KY$10,0)</f>
        <v>0.42105263157894735</v>
      </c>
      <c r="KZ68" s="12">
        <f>VLOOKUP($IF68,Data!$B:$CP,Daily!KZ$10,0)/VLOOKUP($IF67,Data!$B:$CP,Daily!KZ$10,0)</f>
        <v>0.35971223021582732</v>
      </c>
      <c r="LA68" s="12">
        <f>VLOOKUP($IF68,Data!$B:$CP,Daily!LA$10,0)/VLOOKUP($IF67,Data!$B:$CP,Daily!LA$10,0)</f>
        <v>0.38545454545454544</v>
      </c>
      <c r="LB68" s="12">
        <f>VLOOKUP($IF68,Data!$B:$CP,Daily!LB$10,0)/VLOOKUP($IF67,Data!$B:$CP,Daily!LB$10,0)</f>
        <v>0.43296089385474862</v>
      </c>
      <c r="LC68" s="12">
        <f>VLOOKUP($IF68,Data!$B:$CP,Daily!LC$10,0)/VLOOKUP($IF67,Data!$B:$CP,Daily!LC$10,0)</f>
        <v>0.35514018691588783</v>
      </c>
      <c r="LD68" s="12">
        <f>VLOOKUP($IF68,Data!$B:$CP,Daily!LD$10,0)/VLOOKUP($IF67,Data!$B:$CP,Daily!LD$10,0)</f>
        <v>0.3825503355704698</v>
      </c>
      <c r="LE68" s="12">
        <f>VLOOKUP($IF68,Data!$B:$CP,Daily!LE$10,0)/VLOOKUP($IF67,Data!$B:$CP,Daily!LE$10,0)</f>
        <v>0.3860182370820669</v>
      </c>
      <c r="LF68" s="12">
        <f>VLOOKUP($IF68,Data!$B:$CP,Daily!LF$10,0)/VLOOKUP($IF67,Data!$B:$CP,Daily!LF$10,0)</f>
        <v>0.42675159235668791</v>
      </c>
      <c r="LG68" s="12">
        <f>VLOOKUP($IF68,Data!$B:$CP,Daily!LG$10,0)/VLOOKUP($IF67,Data!$B:$CP,Daily!LG$10,0)</f>
        <v>0.39017341040462428</v>
      </c>
      <c r="LH68" s="12">
        <f>VLOOKUP($IF68,Data!$B:$CP,Daily!LH$10,0)/VLOOKUP($IF67,Data!$B:$CP,Daily!LH$10,0)</f>
        <v>0.39613526570048307</v>
      </c>
      <c r="LI68" s="12">
        <f>VLOOKUP($IF68,Data!$B:$CP,Daily!LI$10,0)/VLOOKUP($IF67,Data!$B:$CP,Daily!LI$10,0)</f>
        <v>0.56874999999999998</v>
      </c>
      <c r="LJ68" s="12">
        <f>VLOOKUP($IF68,Data!$B:$CP,Daily!LJ$10,0)/VLOOKUP($IF67,Data!$B:$CP,Daily!LJ$10,0)</f>
        <v>0.48062015503875971</v>
      </c>
      <c r="LK68" s="12">
        <f>VLOOKUP($IF68,Data!$B:$CP,Daily!LK$10,0)/VLOOKUP($IF67,Data!$B:$CP,Daily!LK$10,0)</f>
        <v>0.3047945205479452</v>
      </c>
      <c r="LL68" s="12">
        <f>VLOOKUP($IF68,Data!$B:$CP,Daily!LL$10,0)/VLOOKUP($IF67,Data!$B:$CP,Daily!LL$10,0)</f>
        <v>0.41119221411192214</v>
      </c>
      <c r="LM68" s="12">
        <f>VLOOKUP($IF68,Data!$B:$CP,Daily!LM$10,0)/VLOOKUP($IF67,Data!$B:$CP,Daily!LM$10,0)</f>
        <v>0.44159544159544162</v>
      </c>
      <c r="LN68" s="12">
        <f>VLOOKUP($IF68,Data!$B:$CP,Daily!LN$10,0)/VLOOKUP($IF67,Data!$B:$CP,Daily!LN$10,0)</f>
        <v>0.41554959785522788</v>
      </c>
      <c r="LO68" s="12">
        <f>VLOOKUP($IF68,Data!$B:$CP,Daily!LO$10,0)/VLOOKUP($IF67,Data!$B:$CP,Daily!LO$10,0)</f>
        <v>0.44501278772378516</v>
      </c>
      <c r="LP68" s="12">
        <f>VLOOKUP($IF68,Data!$B:$CP,Daily!LP$10,0)/VLOOKUP($IF67,Data!$B:$CP,Daily!LP$10,0)</f>
        <v>0.5749588138385503</v>
      </c>
      <c r="LQ68" s="12">
        <f>VLOOKUP($IF68,Data!$B:$CP,Daily!LQ$10,0)/VLOOKUP($IF67,Data!$B:$CP,Daily!LQ$10,0)</f>
        <v>0.41095890410958902</v>
      </c>
      <c r="LR68" s="12">
        <f>VLOOKUP($IF68,Data!$B:$CP,Daily!LR$10,0)/VLOOKUP($IF67,Data!$B:$CP,Daily!LR$10,0)</f>
        <v>0.42076502732240439</v>
      </c>
      <c r="LS68" s="12">
        <f>VLOOKUP($IF68,Data!$B:$CP,Daily!LS$10,0)/VLOOKUP($IF67,Data!$B:$CP,Daily!LS$10,0)</f>
        <v>0.43953488372093025</v>
      </c>
      <c r="LU68" s="40">
        <f t="shared" si="460"/>
        <v>0.39613526570048307</v>
      </c>
      <c r="LV68" s="40">
        <f t="shared" si="461"/>
        <v>0.47660818713450293</v>
      </c>
      <c r="LW68" s="40">
        <f t="shared" si="500"/>
        <v>8.0472921434019851E-2</v>
      </c>
      <c r="LX68" s="40">
        <f t="shared" si="501"/>
        <v>0.53696287821001776</v>
      </c>
      <c r="LY68" s="40">
        <f t="shared" si="502"/>
        <v>0.33578057462496819</v>
      </c>
      <c r="LZ68" s="43"/>
      <c r="MA68" s="12">
        <f t="shared" si="503"/>
        <v>6.0239420490345315E-2</v>
      </c>
      <c r="MB68" s="12">
        <f t="shared" si="504"/>
        <v>0.45791569318629949</v>
      </c>
      <c r="MC68" s="12">
        <f t="shared" si="505"/>
        <v>0.44016546316236832</v>
      </c>
      <c r="MD68" s="1"/>
    </row>
    <row r="69" spans="4:342" x14ac:dyDescent="0.35">
      <c r="D69" s="115" t="s">
        <v>450</v>
      </c>
      <c r="E69" s="53" t="str">
        <f>VLOOKUP($D69,'Metric Nature'!$C:$D,2,0)&amp;IF(($F69&lt;(EA69)),"Below",IF(($F69&gt;(DZ69)),"Above","Within"))</f>
        <v>NegativeWithin</v>
      </c>
      <c r="F69" s="48">
        <f t="shared" si="473"/>
        <v>0</v>
      </c>
      <c r="G69" s="77">
        <f t="shared" si="438"/>
        <v>0</v>
      </c>
      <c r="H69" s="48">
        <f t="shared" si="474"/>
        <v>0</v>
      </c>
      <c r="I69" s="74">
        <f t="shared" si="463"/>
        <v>1.9854470263106282E-2</v>
      </c>
      <c r="J69" s="48">
        <f t="shared" si="475"/>
        <v>-1</v>
      </c>
      <c r="K69" s="48">
        <f t="shared" si="476"/>
        <v>2.4042452851033631E-2</v>
      </c>
      <c r="L69" s="50"/>
      <c r="M69" s="53" t="str">
        <f>VLOOKUP($D69,'Metric Nature'!$C:$D,2,0)&amp;IF(($N69&lt;(HZ69)),"Below",IF(($N69&gt;(HY69)),"Above","Within"))</f>
        <v>NegativeWithin</v>
      </c>
      <c r="N69" s="48">
        <f t="shared" si="477"/>
        <v>0</v>
      </c>
      <c r="O69" s="49">
        <f t="shared" si="478"/>
        <v>0</v>
      </c>
      <c r="P69" s="55">
        <f t="shared" si="479"/>
        <v>0</v>
      </c>
      <c r="Q69" s="49">
        <f t="shared" si="480"/>
        <v>2.0464699699001082E-2</v>
      </c>
      <c r="R69" s="48">
        <f t="shared" si="481"/>
        <v>-1</v>
      </c>
      <c r="S69" s="48">
        <f t="shared" si="482"/>
        <v>2.9415995974061509E-2</v>
      </c>
      <c r="T69" s="50"/>
      <c r="U69" s="53" t="str">
        <f>VLOOKUP($D69,'Metric Nature'!$C:$D,2,0)&amp;IF(($V69&lt;(LY69)),"Below",IF(($V69&gt;(LX69)),"Above","Within"))</f>
        <v>NegativeWithin</v>
      </c>
      <c r="V69" s="48">
        <f t="shared" si="483"/>
        <v>0</v>
      </c>
      <c r="W69" s="49">
        <f t="shared" si="466"/>
        <v>0</v>
      </c>
      <c r="X69" s="48">
        <f t="shared" si="484"/>
        <v>0</v>
      </c>
      <c r="Y69" s="48">
        <f t="shared" si="485"/>
        <v>1.6629294045558331E-2</v>
      </c>
      <c r="Z69" s="48">
        <f t="shared" si="486"/>
        <v>-1</v>
      </c>
      <c r="AA69" s="48">
        <f t="shared" si="487"/>
        <v>2.5883909922163346E-2</v>
      </c>
      <c r="AB69" s="50"/>
      <c r="AC69" s="46" t="s">
        <v>491</v>
      </c>
      <c r="AI69" s="7" t="s">
        <v>450</v>
      </c>
      <c r="AJ69" s="12">
        <f>(VLOOKUP($EG69,Data!$B:$CP,Daily!EI$10,0)+VLOOKUP($IF69,Data!$B:$CP,Daily!IH$10,0))/(VLOOKUP($EG67,Data!$B:$CP,Daily!EI$10,0)+VLOOKUP($IF67,Data!$B:$CP,Daily!IH$10,0))</f>
        <v>0</v>
      </c>
      <c r="AK69" s="12">
        <f>(VLOOKUP($EG69,Data!$B:$CP,Daily!EJ$10,0)+VLOOKUP($IF69,Data!$B:$CP,Daily!II$10,0))/(VLOOKUP($EG67,Data!$B:$CP,Daily!EJ$10,0)+VLOOKUP($IF67,Data!$B:$CP,Daily!II$10,0))</f>
        <v>0</v>
      </c>
      <c r="AL69" s="12">
        <f>(VLOOKUP($EG69,Data!$B:$CP,Daily!EK$10,0)+VLOOKUP($IF69,Data!$B:$CP,Daily!IJ$10,0))/(VLOOKUP($EG67,Data!$B:$CP,Daily!EK$10,0)+VLOOKUP($IF67,Data!$B:$CP,Daily!IJ$10,0))</f>
        <v>0</v>
      </c>
      <c r="AM69" s="12">
        <f>(VLOOKUP($EG69,Data!$B:$CP,Daily!EL$10,0)+VLOOKUP($IF69,Data!$B:$CP,Daily!IK$10,0))/(VLOOKUP($EG67,Data!$B:$CP,Daily!EL$10,0)+VLOOKUP($IF67,Data!$B:$CP,Daily!IK$10,0))</f>
        <v>0</v>
      </c>
      <c r="AN69" s="12">
        <f>(VLOOKUP($EG69,Data!$B:$CP,Daily!EM$10,0)+VLOOKUP($IF69,Data!$B:$CP,Daily!IL$10,0))/(VLOOKUP($EG67,Data!$B:$CP,Daily!EM$10,0)+VLOOKUP($IF67,Data!$B:$CP,Daily!IL$10,0))</f>
        <v>0</v>
      </c>
      <c r="AO69" s="12">
        <f>(VLOOKUP($EG69,Data!$B:$CP,Daily!EN$10,0)+VLOOKUP($IF69,Data!$B:$CP,Daily!IM$10,0))/(VLOOKUP($EG67,Data!$B:$CP,Daily!EN$10,0)+VLOOKUP($IF67,Data!$B:$CP,Daily!IM$10,0))</f>
        <v>0</v>
      </c>
      <c r="AP69" s="12">
        <f>(VLOOKUP($EG69,Data!$B:$CP,Daily!EO$10,0)+VLOOKUP($IF69,Data!$B:$CP,Daily!IN$10,0))/(VLOOKUP($EG67,Data!$B:$CP,Daily!EO$10,0)+VLOOKUP($IF67,Data!$B:$CP,Daily!IN$10,0))</f>
        <v>0</v>
      </c>
      <c r="AQ69" s="12">
        <f>(VLOOKUP($EG69,Data!$B:$CP,Daily!EP$10,0)+VLOOKUP($IF69,Data!$B:$CP,Daily!IO$10,0))/(VLOOKUP($EG67,Data!$B:$CP,Daily!EP$10,0)+VLOOKUP($IF67,Data!$B:$CP,Daily!IO$10,0))</f>
        <v>0</v>
      </c>
      <c r="AR69" s="12">
        <f>(VLOOKUP($EG69,Data!$B:$CP,Daily!EQ$10,0)+VLOOKUP($IF69,Data!$B:$CP,Daily!IP$10,0))/(VLOOKUP($EG67,Data!$B:$CP,Daily!EQ$10,0)+VLOOKUP($IF67,Data!$B:$CP,Daily!IP$10,0))</f>
        <v>0</v>
      </c>
      <c r="AS69" s="12">
        <f>(VLOOKUP($EG69,Data!$B:$CP,Daily!ER$10,0)+VLOOKUP($IF69,Data!$B:$CP,Daily!IQ$10,0))/(VLOOKUP($EG67,Data!$B:$CP,Daily!ER$10,0)+VLOOKUP($IF67,Data!$B:$CP,Daily!IQ$10,0))</f>
        <v>0</v>
      </c>
      <c r="AT69" s="12">
        <f>(VLOOKUP($EG69,Data!$B:$CP,Daily!ES$10,0)+VLOOKUP($IF69,Data!$B:$CP,Daily!IR$10,0))/(VLOOKUP($EG67,Data!$B:$CP,Daily!ES$10,0)+VLOOKUP($IF67,Data!$B:$CP,Daily!IR$10,0))</f>
        <v>0</v>
      </c>
      <c r="AU69" s="12">
        <f>(VLOOKUP($EG69,Data!$B:$CP,Daily!ET$10,0)+VLOOKUP($IF69,Data!$B:$CP,Daily!IS$10,0))/(VLOOKUP($EG67,Data!$B:$CP,Daily!ET$10,0)+VLOOKUP($IF67,Data!$B:$CP,Daily!IS$10,0))</f>
        <v>0</v>
      </c>
      <c r="AV69" s="12">
        <f>(VLOOKUP($EG69,Data!$B:$CP,Daily!EU$10,0)+VLOOKUP($IF69,Data!$B:$CP,Daily!IT$10,0))/(VLOOKUP($EG67,Data!$B:$CP,Daily!EU$10,0)+VLOOKUP($IF67,Data!$B:$CP,Daily!IT$10,0))</f>
        <v>0</v>
      </c>
      <c r="AW69" s="12">
        <f>(VLOOKUP($EG69,Data!$B:$CP,Daily!EV$10,0)+VLOOKUP($IF69,Data!$B:$CP,Daily!IU$10,0))/(VLOOKUP($EG67,Data!$B:$CP,Daily!EV$10,0)+VLOOKUP($IF67,Data!$B:$CP,Daily!IU$10,0))</f>
        <v>0</v>
      </c>
      <c r="AX69" s="12">
        <f>(VLOOKUP($EG69,Data!$B:$CP,Daily!EW$10,0)+VLOOKUP($IF69,Data!$B:$CP,Daily!IV$10,0))/(VLOOKUP($EG67,Data!$B:$CP,Daily!EW$10,0)+VLOOKUP($IF67,Data!$B:$CP,Daily!IV$10,0))</f>
        <v>0</v>
      </c>
      <c r="AY69" s="12">
        <f>(VLOOKUP($EG69,Data!$B:$CP,Daily!EX$10,0)+VLOOKUP($IF69,Data!$B:$CP,Daily!IW$10,0))/(VLOOKUP($EG67,Data!$B:$CP,Daily!EX$10,0)+VLOOKUP($IF67,Data!$B:$CP,Daily!IW$10,0))</f>
        <v>0</v>
      </c>
      <c r="AZ69" s="12">
        <f>(VLOOKUP($EG69,Data!$B:$CP,Daily!EY$10,0)+VLOOKUP($IF69,Data!$B:$CP,Daily!IX$10,0))/(VLOOKUP($EG67,Data!$B:$CP,Daily!EY$10,0)+VLOOKUP($IF67,Data!$B:$CP,Daily!IX$10,0))</f>
        <v>0</v>
      </c>
      <c r="BA69" s="12">
        <f>(VLOOKUP($EG69,Data!$B:$CP,Daily!EZ$10,0)+VLOOKUP($IF69,Data!$B:$CP,Daily!IY$10,0))/(VLOOKUP($EG67,Data!$B:$CP,Daily!EZ$10,0)+VLOOKUP($IF67,Data!$B:$CP,Daily!IY$10,0))</f>
        <v>0</v>
      </c>
      <c r="BB69" s="12">
        <f>(VLOOKUP($EG69,Data!$B:$CP,Daily!FA$10,0)+VLOOKUP($IF69,Data!$B:$CP,Daily!IZ$10,0))/(VLOOKUP($EG67,Data!$B:$CP,Daily!FA$10,0)+VLOOKUP($IF67,Data!$B:$CP,Daily!IZ$10,0))</f>
        <v>0</v>
      </c>
      <c r="BC69" s="12">
        <f>(VLOOKUP($EG69,Data!$B:$CP,Daily!FB$10,0)+VLOOKUP($IF69,Data!$B:$CP,Daily!JA$10,0))/(VLOOKUP($EG67,Data!$B:$CP,Daily!FB$10,0)+VLOOKUP($IF67,Data!$B:$CP,Daily!JA$10,0))</f>
        <v>0</v>
      </c>
      <c r="BD69" s="12">
        <f>(VLOOKUP($EG69,Data!$B:$CP,Daily!FC$10,0)+VLOOKUP($IF69,Data!$B:$CP,Daily!JB$10,0))/(VLOOKUP($EG67,Data!$B:$CP,Daily!FC$10,0)+VLOOKUP($IF67,Data!$B:$CP,Daily!JB$10,0))</f>
        <v>0</v>
      </c>
      <c r="BE69" s="12">
        <f>(VLOOKUP($EG69,Data!$B:$CP,Daily!FD$10,0)+VLOOKUP($IF69,Data!$B:$CP,Daily!JC$10,0))/(VLOOKUP($EG67,Data!$B:$CP,Daily!FD$10,0)+VLOOKUP($IF67,Data!$B:$CP,Daily!JC$10,0))</f>
        <v>0</v>
      </c>
      <c r="BF69" s="12">
        <f>(VLOOKUP($EG69,Data!$B:$CP,Daily!FE$10,0)+VLOOKUP($IF69,Data!$B:$CP,Daily!JD$10,0))/(VLOOKUP($EG67,Data!$B:$CP,Daily!FE$10,0)+VLOOKUP($IF67,Data!$B:$CP,Daily!JD$10,0))</f>
        <v>0</v>
      </c>
      <c r="BG69" s="12">
        <f>(VLOOKUP($EG69,Data!$B:$CP,Daily!FF$10,0)+VLOOKUP($IF69,Data!$B:$CP,Daily!JE$10,0))/(VLOOKUP($EG67,Data!$B:$CP,Daily!FF$10,0)+VLOOKUP($IF67,Data!$B:$CP,Daily!JE$10,0))</f>
        <v>0</v>
      </c>
      <c r="BH69" s="12">
        <f>(VLOOKUP($EG69,Data!$B:$CP,Daily!FG$10,0)+VLOOKUP($IF69,Data!$B:$CP,Daily!JF$10,0))/(VLOOKUP($EG67,Data!$B:$CP,Daily!FG$10,0)+VLOOKUP($IF67,Data!$B:$CP,Daily!JF$10,0))</f>
        <v>0</v>
      </c>
      <c r="BI69" s="12">
        <f>(VLOOKUP($EG69,Data!$B:$CP,Daily!FH$10,0)+VLOOKUP($IF69,Data!$B:$CP,Daily!JG$10,0))/(VLOOKUP($EG67,Data!$B:$CP,Daily!FH$10,0)+VLOOKUP($IF67,Data!$B:$CP,Daily!JG$10,0))</f>
        <v>0</v>
      </c>
      <c r="BJ69" s="12">
        <f>(VLOOKUP($EG69,Data!$B:$CP,Daily!FI$10,0)+VLOOKUP($IF69,Data!$B:$CP,Daily!JH$10,0))/(VLOOKUP($EG67,Data!$B:$CP,Daily!FI$10,0)+VLOOKUP($IF67,Data!$B:$CP,Daily!JH$10,0))</f>
        <v>9.6618357487922703E-4</v>
      </c>
      <c r="BK69" s="12">
        <f>(VLOOKUP($EG69,Data!$B:$CP,Daily!FJ$10,0)+VLOOKUP($IF69,Data!$B:$CP,Daily!JI$10,0))/(VLOOKUP($EG67,Data!$B:$CP,Daily!FJ$10,0)+VLOOKUP($IF67,Data!$B:$CP,Daily!JI$10,0))</f>
        <v>0</v>
      </c>
      <c r="BL69" s="12">
        <f>(VLOOKUP($EG69,Data!$B:$CP,Daily!FK$10,0)+VLOOKUP($IF69,Data!$B:$CP,Daily!JJ$10,0))/(VLOOKUP($EG67,Data!$B:$CP,Daily!FK$10,0)+VLOOKUP($IF67,Data!$B:$CP,Daily!JJ$10,0))</f>
        <v>0</v>
      </c>
      <c r="BM69" s="12">
        <f>(VLOOKUP($EG69,Data!$B:$CP,Daily!FL$10,0)+VLOOKUP($IF69,Data!$B:$CP,Daily!JK$10,0))/(VLOOKUP($EG67,Data!$B:$CP,Daily!FL$10,0)+VLOOKUP($IF67,Data!$B:$CP,Daily!JK$10,0))</f>
        <v>0</v>
      </c>
      <c r="BN69" s="12">
        <f>(VLOOKUP($EG69,Data!$B:$CP,Daily!FM$10,0)+VLOOKUP($IF69,Data!$B:$CP,Daily!JL$10,0))/(VLOOKUP($EG67,Data!$B:$CP,Daily!FM$10,0)+VLOOKUP($IF67,Data!$B:$CP,Daily!JL$10,0))</f>
        <v>0</v>
      </c>
      <c r="BO69" s="12">
        <f>(VLOOKUP($EG69,Data!$B:$CP,Daily!FN$10,0)+VLOOKUP($IF69,Data!$B:$CP,Daily!JM$10,0))/(VLOOKUP($EG67,Data!$B:$CP,Daily!FN$10,0)+VLOOKUP($IF67,Data!$B:$CP,Daily!JM$10,0))</f>
        <v>0</v>
      </c>
      <c r="BP69" s="12">
        <f>(VLOOKUP($EG69,Data!$B:$CP,Daily!FO$10,0)+VLOOKUP($IF69,Data!$B:$CP,Daily!JN$10,0))/(VLOOKUP($EG67,Data!$B:$CP,Daily!FO$10,0)+VLOOKUP($IF67,Data!$B:$CP,Daily!JN$10,0))</f>
        <v>0</v>
      </c>
      <c r="BQ69" s="12">
        <f>(VLOOKUP($EG69,Data!$B:$CP,Daily!FP$10,0)+VLOOKUP($IF69,Data!$B:$CP,Daily!JO$10,0))/(VLOOKUP($EG67,Data!$B:$CP,Daily!FP$10,0)+VLOOKUP($IF67,Data!$B:$CP,Daily!JO$10,0))</f>
        <v>0</v>
      </c>
      <c r="BR69" s="12">
        <f>(VLOOKUP($EG69,Data!$B:$CP,Daily!FQ$10,0)+VLOOKUP($IF69,Data!$B:$CP,Daily!JP$10,0))/(VLOOKUP($EG67,Data!$B:$CP,Daily!FQ$10,0)+VLOOKUP($IF67,Data!$B:$CP,Daily!JP$10,0))</f>
        <v>0</v>
      </c>
      <c r="BS69" s="12">
        <f>(VLOOKUP($EG69,Data!$B:$CP,Daily!FR$10,0)+VLOOKUP($IF69,Data!$B:$CP,Daily!JQ$10,0))/(VLOOKUP($EG67,Data!$B:$CP,Daily!FR$10,0)+VLOOKUP($IF67,Data!$B:$CP,Daily!JQ$10,0))</f>
        <v>0</v>
      </c>
      <c r="BT69" s="12">
        <f>(VLOOKUP($EG69,Data!$B:$CP,Daily!FS$10,0)+VLOOKUP($IF69,Data!$B:$CP,Daily!JR$10,0))/(VLOOKUP($EG67,Data!$B:$CP,Daily!FS$10,0)+VLOOKUP($IF67,Data!$B:$CP,Daily!JR$10,0))</f>
        <v>0</v>
      </c>
      <c r="BU69" s="12">
        <f>(VLOOKUP($EG69,Data!$B:$CP,Daily!FT$10,0)+VLOOKUP($IF69,Data!$B:$CP,Daily!JS$10,0))/(VLOOKUP($EG67,Data!$B:$CP,Daily!FT$10,0)+VLOOKUP($IF67,Data!$B:$CP,Daily!JS$10,0))</f>
        <v>0</v>
      </c>
      <c r="BV69" s="12">
        <f>(VLOOKUP($EG69,Data!$B:$CP,Daily!FU$10,0)+VLOOKUP($IF69,Data!$B:$CP,Daily!JT$10,0))/(VLOOKUP($EG67,Data!$B:$CP,Daily!FU$10,0)+VLOOKUP($IF67,Data!$B:$CP,Daily!JT$10,0))</f>
        <v>0</v>
      </c>
      <c r="BW69" s="12">
        <f>(VLOOKUP($EG69,Data!$B:$CP,Daily!FV$10,0)+VLOOKUP($IF69,Data!$B:$CP,Daily!JU$10,0))/(VLOOKUP($EG67,Data!$B:$CP,Daily!FV$10,0)+VLOOKUP($IF67,Data!$B:$CP,Daily!JU$10,0))</f>
        <v>0</v>
      </c>
      <c r="BX69" s="12">
        <f>(VLOOKUP($EG69,Data!$B:$CP,Daily!FW$10,0)+VLOOKUP($IF69,Data!$B:$CP,Daily!JV$10,0))/(VLOOKUP($EG67,Data!$B:$CP,Daily!FW$10,0)+VLOOKUP($IF67,Data!$B:$CP,Daily!JV$10,0))</f>
        <v>0</v>
      </c>
      <c r="BY69" s="12">
        <f>(VLOOKUP($EG69,Data!$B:$CP,Daily!FX$10,0)+VLOOKUP($IF69,Data!$B:$CP,Daily!JW$10,0))/(VLOOKUP($EG67,Data!$B:$CP,Daily!FX$10,0)+VLOOKUP($IF67,Data!$B:$CP,Daily!JW$10,0))</f>
        <v>0</v>
      </c>
      <c r="BZ69" s="12">
        <f>(VLOOKUP($EG69,Data!$B:$CP,Daily!FY$10,0)+VLOOKUP($IF69,Data!$B:$CP,Daily!JX$10,0))/(VLOOKUP($EG67,Data!$B:$CP,Daily!FY$10,0)+VLOOKUP($IF67,Data!$B:$CP,Daily!JX$10,0))</f>
        <v>0</v>
      </c>
      <c r="CA69" s="12">
        <f>(VLOOKUP($EG69,Data!$B:$CP,Daily!FZ$10,0)+VLOOKUP($IF69,Data!$B:$CP,Daily!JY$10,0))/(VLOOKUP($EG67,Data!$B:$CP,Daily!FZ$10,0)+VLOOKUP($IF67,Data!$B:$CP,Daily!JY$10,0))</f>
        <v>0</v>
      </c>
      <c r="CB69" s="12">
        <f>(VLOOKUP($EG69,Data!$B:$CP,Daily!GA$10,0)+VLOOKUP($IF69,Data!$B:$CP,Daily!JZ$10,0))/(VLOOKUP($EG67,Data!$B:$CP,Daily!GA$10,0)+VLOOKUP($IF67,Data!$B:$CP,Daily!JZ$10,0))</f>
        <v>0</v>
      </c>
      <c r="CC69" s="12">
        <f>(VLOOKUP($EG69,Data!$B:$CP,Daily!GB$10,0)+VLOOKUP($IF69,Data!$B:$CP,Daily!KA$10,0))/(VLOOKUP($EG67,Data!$B:$CP,Daily!GB$10,0)+VLOOKUP($IF67,Data!$B:$CP,Daily!KA$10,0))</f>
        <v>0</v>
      </c>
      <c r="CD69" s="12">
        <f>(VLOOKUP($EG69,Data!$B:$CP,Daily!GC$10,0)+VLOOKUP($IF69,Data!$B:$CP,Daily!KB$10,0))/(VLOOKUP($EG67,Data!$B:$CP,Daily!GC$10,0)+VLOOKUP($IF67,Data!$B:$CP,Daily!KB$10,0))</f>
        <v>0</v>
      </c>
      <c r="CE69" s="12">
        <f>(VLOOKUP($EG69,Data!$B:$CP,Daily!GD$10,0)+VLOOKUP($IF69,Data!$B:$CP,Daily!KC$10,0))/(VLOOKUP($EG67,Data!$B:$CP,Daily!GD$10,0)+VLOOKUP($IF67,Data!$B:$CP,Daily!KC$10,0))</f>
        <v>0</v>
      </c>
      <c r="CF69" s="12">
        <f>(VLOOKUP($EG69,Data!$B:$CP,Daily!GE$10,0)+VLOOKUP($IF69,Data!$B:$CP,Daily!KD$10,0))/(VLOOKUP($EG67,Data!$B:$CP,Daily!GE$10,0)+VLOOKUP($IF67,Data!$B:$CP,Daily!KD$10,0))</f>
        <v>0</v>
      </c>
      <c r="CG69" s="12">
        <f>(VLOOKUP($EG69,Data!$B:$CP,Daily!GF$10,0)+VLOOKUP($IF69,Data!$B:$CP,Daily!KE$10,0))/(VLOOKUP($EG67,Data!$B:$CP,Daily!GF$10,0)+VLOOKUP($IF67,Data!$B:$CP,Daily!KE$10,0))</f>
        <v>0</v>
      </c>
      <c r="CH69" s="12">
        <f>(VLOOKUP($EG69,Data!$B:$CP,Daily!GG$10,0)+VLOOKUP($IF69,Data!$B:$CP,Daily!KF$10,0))/(VLOOKUP($EG67,Data!$B:$CP,Daily!GG$10,0)+VLOOKUP($IF67,Data!$B:$CP,Daily!KF$10,0))</f>
        <v>0</v>
      </c>
      <c r="CI69" s="12">
        <f>(VLOOKUP($EG69,Data!$B:$CP,Daily!GH$10,0)+VLOOKUP($IF69,Data!$B:$CP,Daily!KG$10,0))/(VLOOKUP($EG67,Data!$B:$CP,Daily!GH$10,0)+VLOOKUP($IF67,Data!$B:$CP,Daily!KG$10,0))</f>
        <v>0</v>
      </c>
      <c r="CJ69" s="12">
        <f>(VLOOKUP($EG69,Data!$B:$CP,Daily!GI$10,0)+VLOOKUP($IF69,Data!$B:$CP,Daily!KH$10,0))/(VLOOKUP($EG67,Data!$B:$CP,Daily!GI$10,0)+VLOOKUP($IF67,Data!$B:$CP,Daily!KH$10,0))</f>
        <v>0</v>
      </c>
      <c r="CK69" s="12">
        <f>(VLOOKUP($EG69,Data!$B:$CP,Daily!GJ$10,0)+VLOOKUP($IF69,Data!$B:$CP,Daily!KI$10,0))/(VLOOKUP($EG67,Data!$B:$CP,Daily!GJ$10,0)+VLOOKUP($IF67,Data!$B:$CP,Daily!KI$10,0))</f>
        <v>5.4975261132490382E-4</v>
      </c>
      <c r="CL69" s="12">
        <f>(VLOOKUP($EG69,Data!$B:$CP,Daily!GK$10,0)+VLOOKUP($IF69,Data!$B:$CP,Daily!KJ$10,0))/(VLOOKUP($EG67,Data!$B:$CP,Daily!GK$10,0)+VLOOKUP($IF67,Data!$B:$CP,Daily!KJ$10,0))</f>
        <v>0</v>
      </c>
      <c r="CM69" s="12">
        <f>(VLOOKUP($EG69,Data!$B:$CP,Daily!GL$10,0)+VLOOKUP($IF69,Data!$B:$CP,Daily!KK$10,0))/(VLOOKUP($EG67,Data!$B:$CP,Daily!GL$10,0)+VLOOKUP($IF67,Data!$B:$CP,Daily!KK$10,0))</f>
        <v>0</v>
      </c>
      <c r="CN69" s="12">
        <f>(VLOOKUP($EG69,Data!$B:$CP,Daily!GM$10,0)+VLOOKUP($IF69,Data!$B:$CP,Daily!KL$10,0))/(VLOOKUP($EG67,Data!$B:$CP,Daily!GM$10,0)+VLOOKUP($IF67,Data!$B:$CP,Daily!KL$10,0))</f>
        <v>0</v>
      </c>
      <c r="CO69" s="12">
        <f>(VLOOKUP($EG69,Data!$B:$CP,Daily!GN$10,0)+VLOOKUP($IF69,Data!$B:$CP,Daily!KM$10,0))/(VLOOKUP($EG67,Data!$B:$CP,Daily!GN$10,0)+VLOOKUP($IF67,Data!$B:$CP,Daily!KM$10,0))</f>
        <v>0</v>
      </c>
      <c r="CP69" s="12">
        <f>(VLOOKUP($EG69,Data!$B:$CP,Daily!GO$10,0)+VLOOKUP($IF69,Data!$B:$CP,Daily!KN$10,0))/(VLOOKUP($EG67,Data!$B:$CP,Daily!GO$10,0)+VLOOKUP($IF67,Data!$B:$CP,Daily!KN$10,0))</f>
        <v>0</v>
      </c>
      <c r="CQ69" s="12">
        <f>(VLOOKUP($EG69,Data!$B:$CP,Daily!GP$10,0)+VLOOKUP($IF69,Data!$B:$CP,Daily!KO$10,0))/(VLOOKUP($EG67,Data!$B:$CP,Daily!GP$10,0)+VLOOKUP($IF67,Data!$B:$CP,Daily!KO$10,0))</f>
        <v>0</v>
      </c>
      <c r="CR69" s="12">
        <f>(VLOOKUP($EG69,Data!$B:$CP,Daily!GQ$10,0)+VLOOKUP($IF69,Data!$B:$CP,Daily!KP$10,0))/(VLOOKUP($EG67,Data!$B:$CP,Daily!GQ$10,0)+VLOOKUP($IF67,Data!$B:$CP,Daily!KP$10,0))</f>
        <v>0</v>
      </c>
      <c r="CS69" s="12">
        <f>(VLOOKUP($EG69,Data!$B:$CP,Daily!GR$10,0)+VLOOKUP($IF69,Data!$B:$CP,Daily!KQ$10,0))/(VLOOKUP($EG67,Data!$B:$CP,Daily!GR$10,0)+VLOOKUP($IF67,Data!$B:$CP,Daily!KQ$10,0))</f>
        <v>0</v>
      </c>
      <c r="CT69" s="12">
        <f>(VLOOKUP($EG69,Data!$B:$CP,Daily!GS$10,0)+VLOOKUP($IF69,Data!$B:$CP,Daily!KR$10,0))/(VLOOKUP($EG67,Data!$B:$CP,Daily!GS$10,0)+VLOOKUP($IF67,Data!$B:$CP,Daily!KR$10,0))</f>
        <v>0</v>
      </c>
      <c r="CU69" s="12">
        <f>(VLOOKUP($EG69,Data!$B:$CP,Daily!GT$10,0)+VLOOKUP($IF69,Data!$B:$CP,Daily!KS$10,0))/(VLOOKUP($EG67,Data!$B:$CP,Daily!GT$10,0)+VLOOKUP($IF67,Data!$B:$CP,Daily!KS$10,0))</f>
        <v>4.9261083743842361E-4</v>
      </c>
      <c r="CV69" s="12">
        <f>(VLOOKUP($EG69,Data!$B:$CP,Daily!GU$10,0)+VLOOKUP($IF69,Data!$B:$CP,Daily!KT$10,0))/(VLOOKUP($EG67,Data!$B:$CP,Daily!GU$10,0)+VLOOKUP($IF67,Data!$B:$CP,Daily!KT$10,0))</f>
        <v>0</v>
      </c>
      <c r="CW69" s="12">
        <f>(VLOOKUP($EG69,Data!$B:$CP,Daily!GV$10,0)+VLOOKUP($IF69,Data!$B:$CP,Daily!KU$10,0))/(VLOOKUP($EG67,Data!$B:$CP,Daily!GV$10,0)+VLOOKUP($IF67,Data!$B:$CP,Daily!KU$10,0))</f>
        <v>0</v>
      </c>
      <c r="CX69" s="12">
        <f>(VLOOKUP($EG69,Data!$B:$CP,Daily!GW$10,0)+VLOOKUP($IF69,Data!$B:$CP,Daily!KV$10,0))/(VLOOKUP($EG67,Data!$B:$CP,Daily!GW$10,0)+VLOOKUP($IF67,Data!$B:$CP,Daily!KV$10,0))</f>
        <v>0</v>
      </c>
      <c r="CY69" s="12">
        <f>(VLOOKUP($EG69,Data!$B:$CP,Daily!GX$10,0)+VLOOKUP($IF69,Data!$B:$CP,Daily!KW$10,0))/(VLOOKUP($EG67,Data!$B:$CP,Daily!GX$10,0)+VLOOKUP($IF67,Data!$B:$CP,Daily!KW$10,0))</f>
        <v>0</v>
      </c>
      <c r="CZ69" s="12">
        <f>(VLOOKUP($EG69,Data!$B:$CP,Daily!GY$10,0)+VLOOKUP($IF69,Data!$B:$CP,Daily!KX$10,0))/(VLOOKUP($EG67,Data!$B:$CP,Daily!GY$10,0)+VLOOKUP($IF67,Data!$B:$CP,Daily!KX$10,0))</f>
        <v>4.6511627906976747E-4</v>
      </c>
      <c r="DA69" s="12">
        <f>(VLOOKUP($EG69,Data!$B:$CP,Daily!GZ$10,0)+VLOOKUP($IF69,Data!$B:$CP,Daily!KY$10,0))/(VLOOKUP($EG67,Data!$B:$CP,Daily!GZ$10,0)+VLOOKUP($IF67,Data!$B:$CP,Daily!KY$10,0))</f>
        <v>0</v>
      </c>
      <c r="DB69" s="12">
        <f>(VLOOKUP($EG69,Data!$B:$CP,Daily!HA$10,0)+VLOOKUP($IF69,Data!$B:$CP,Daily!KZ$10,0))/(VLOOKUP($EG67,Data!$B:$CP,Daily!HA$10,0)+VLOOKUP($IF67,Data!$B:$CP,Daily!KZ$10,0))</f>
        <v>0</v>
      </c>
      <c r="DC69" s="12">
        <f>(VLOOKUP($EG69,Data!$B:$CP,Daily!HB$10,0)+VLOOKUP($IF69,Data!$B:$CP,Daily!LA$10,0))/(VLOOKUP($EG67,Data!$B:$CP,Daily!HB$10,0)+VLOOKUP($IF67,Data!$B:$CP,Daily!LA$10,0))</f>
        <v>9.1124822021831989E-2</v>
      </c>
      <c r="DD69" s="12">
        <f>(VLOOKUP($EG69,Data!$B:$CP,Daily!HC$10,0)+VLOOKUP($IF69,Data!$B:$CP,Daily!LB$10,0))/(VLOOKUP($EG67,Data!$B:$CP,Daily!HC$10,0)+VLOOKUP($IF67,Data!$B:$CP,Daily!LB$10,0))</f>
        <v>8.6916742909423611E-2</v>
      </c>
      <c r="DE69" s="12">
        <f>(VLOOKUP($EG69,Data!$B:$CP,Daily!HD$10,0)+VLOOKUP($IF69,Data!$B:$CP,Daily!LC$10,0))/(VLOOKUP($EG67,Data!$B:$CP,Daily!HD$10,0)+VLOOKUP($IF67,Data!$B:$CP,Daily!LC$10,0))</f>
        <v>8.752327746741155E-2</v>
      </c>
      <c r="DF69" s="12">
        <f>(VLOOKUP($EG69,Data!$B:$CP,Daily!HE$10,0)+VLOOKUP($IF69,Data!$B:$CP,Daily!LD$10,0))/(VLOOKUP($EG67,Data!$B:$CP,Daily!HE$10,0)+VLOOKUP($IF67,Data!$B:$CP,Daily!LD$10,0))</f>
        <v>9.6527068437180799E-2</v>
      </c>
      <c r="DG69" s="12">
        <f>(VLOOKUP($EG69,Data!$B:$CP,Daily!HF$10,0)+VLOOKUP($IF69,Data!$B:$CP,Daily!LE$10,0))/(VLOOKUP($EG67,Data!$B:$CP,Daily!HF$10,0)+VLOOKUP($IF67,Data!$B:$CP,Daily!LE$10,0))</f>
        <v>9.5426561125769568E-2</v>
      </c>
      <c r="DH69" s="12">
        <f>(VLOOKUP($EG69,Data!$B:$CP,Daily!HG$10,0)+VLOOKUP($IF69,Data!$B:$CP,Daily!LF$10,0))/(VLOOKUP($EG67,Data!$B:$CP,Daily!HG$10,0)+VLOOKUP($IF67,Data!$B:$CP,Daily!LF$10,0))</f>
        <v>8.7563451776649745E-2</v>
      </c>
      <c r="DI69" s="12">
        <f>(VLOOKUP($EG69,Data!$B:$CP,Daily!HH$10,0)+VLOOKUP($IF69,Data!$B:$CP,Daily!LG$10,0))/(VLOOKUP($EG67,Data!$B:$CP,Daily!HH$10,0)+VLOOKUP($IF67,Data!$B:$CP,Daily!LG$10,0))</f>
        <v>8.2644628099173556E-2</v>
      </c>
      <c r="DJ69" s="12">
        <f>(VLOOKUP($EG69,Data!$B:$CP,Daily!HI$10,0)+VLOOKUP($IF69,Data!$B:$CP,Daily!LH$10,0))/(VLOOKUP($EG67,Data!$B:$CP,Daily!HI$10,0)+VLOOKUP($IF67,Data!$B:$CP,Daily!LH$10,0))</f>
        <v>3.7453183520599252E-4</v>
      </c>
      <c r="DK69" s="12">
        <f>(VLOOKUP($EG69,Data!$B:$CP,Daily!HJ$10,0)+VLOOKUP($IF69,Data!$B:$CP,Daily!LI$10,0))/(VLOOKUP($EG67,Data!$B:$CP,Daily!HJ$10,0)+VLOOKUP($IF67,Data!$B:$CP,Daily!LI$10,0))</f>
        <v>0</v>
      </c>
      <c r="DL69" s="12">
        <f>(VLOOKUP($EG69,Data!$B:$CP,Daily!HK$10,0)+VLOOKUP($IF69,Data!$B:$CP,Daily!LJ$10,0))/(VLOOKUP($EG67,Data!$B:$CP,Daily!HK$10,0)+VLOOKUP($IF67,Data!$B:$CP,Daily!LJ$10,0))</f>
        <v>0</v>
      </c>
      <c r="DM69" s="12">
        <f>(VLOOKUP($EG69,Data!$B:$CP,Daily!HL$10,0)+VLOOKUP($IF69,Data!$B:$CP,Daily!LK$10,0))/(VLOOKUP($EG67,Data!$B:$CP,Daily!HL$10,0)+VLOOKUP($IF67,Data!$B:$CP,Daily!LK$10,0))</f>
        <v>0</v>
      </c>
      <c r="DN69" s="12">
        <f>(VLOOKUP($EG69,Data!$B:$CP,Daily!HM$10,0)+VLOOKUP($IF69,Data!$B:$CP,Daily!LL$10,0))/(VLOOKUP($EG67,Data!$B:$CP,Daily!HM$10,0)+VLOOKUP($IF67,Data!$B:$CP,Daily!LL$10,0))</f>
        <v>0</v>
      </c>
      <c r="DO69" s="12">
        <f>(VLOOKUP($EG69,Data!$B:$CP,Daily!HN$10,0)+VLOOKUP($IF69,Data!$B:$CP,Daily!LM$10,0))/(VLOOKUP($EG67,Data!$B:$CP,Daily!HN$10,0)+VLOOKUP($IF67,Data!$B:$CP,Daily!LM$10,0))</f>
        <v>0</v>
      </c>
      <c r="DP69" s="12">
        <f>(VLOOKUP($EG69,Data!$B:$CP,Daily!HO$10,0)+VLOOKUP($IF69,Data!$B:$CP,Daily!LN$10,0))/(VLOOKUP($EG67,Data!$B:$CP,Daily!HO$10,0)+VLOOKUP($IF67,Data!$B:$CP,Daily!LN$10,0))</f>
        <v>0</v>
      </c>
      <c r="DQ69" s="12">
        <f>(VLOOKUP($EG69,Data!$B:$CP,Daily!HP$10,0)+VLOOKUP($IF69,Data!$B:$CP,Daily!LO$10,0))/(VLOOKUP($EG67,Data!$B:$CP,Daily!HP$10,0)+VLOOKUP($IF67,Data!$B:$CP,Daily!LO$10,0))</f>
        <v>0</v>
      </c>
      <c r="DR69" s="12">
        <f>(VLOOKUP($EG69,Data!$B:$CP,Daily!HQ$10,0)+VLOOKUP($IF69,Data!$B:$CP,Daily!LP$10,0))/(VLOOKUP($EG67,Data!$B:$CP,Daily!HQ$10,0)+VLOOKUP($IF67,Data!$B:$CP,Daily!LP$10,0))</f>
        <v>0</v>
      </c>
      <c r="DS69" s="12">
        <f>(VLOOKUP($EG69,Data!$B:$CP,Daily!HR$10,0)+VLOOKUP($IF69,Data!$B:$CP,Daily!LQ$10,0))/(VLOOKUP($EG67,Data!$B:$CP,Daily!HR$10,0)+VLOOKUP($IF67,Data!$B:$CP,Daily!LQ$10,0))</f>
        <v>0</v>
      </c>
      <c r="DT69" s="12">
        <f>(VLOOKUP($EG69,Data!$B:$CP,Daily!HS$10,0)+VLOOKUP($IF69,Data!$B:$CP,Daily!LR$10,0))/(VLOOKUP($EG67,Data!$B:$CP,Daily!HS$10,0)+VLOOKUP($IF67,Data!$B:$CP,Daily!LR$10,0))</f>
        <v>0</v>
      </c>
      <c r="DU69" s="12">
        <f>(VLOOKUP($EG69,Data!$B:$CP,Daily!HT$10,0)+VLOOKUP($IF69,Data!$B:$CP,Daily!LS$10,0))/(VLOOKUP($EG67,Data!$B:$CP,Daily!HT$10,0)+VLOOKUP($IF67,Data!$B:$CP,Daily!LS$10,0))</f>
        <v>0</v>
      </c>
      <c r="DV69" s="14"/>
      <c r="DW69" s="12">
        <f t="shared" si="453"/>
        <v>0</v>
      </c>
      <c r="DX69" s="12">
        <f t="shared" si="454"/>
        <v>0</v>
      </c>
      <c r="DY69" s="12">
        <f t="shared" si="488"/>
        <v>0</v>
      </c>
      <c r="DZ69" s="12">
        <f t="shared" si="489"/>
        <v>0</v>
      </c>
      <c r="EA69" s="12">
        <f t="shared" si="490"/>
        <v>0</v>
      </c>
      <c r="EB69" s="14"/>
      <c r="EC69" s="12">
        <f t="shared" si="491"/>
        <v>2.4042452851033631E-2</v>
      </c>
      <c r="ED69" s="12">
        <f t="shared" si="492"/>
        <v>0</v>
      </c>
      <c r="EE69" s="12">
        <f t="shared" si="493"/>
        <v>1.9854470263106282E-2</v>
      </c>
      <c r="EF69" s="1"/>
      <c r="EG69" s="7" t="s">
        <v>492</v>
      </c>
      <c r="EH69" s="7" t="s">
        <v>57</v>
      </c>
      <c r="EI69" s="12">
        <f>VLOOKUP($EG69,Data!$B:$CP,Daily!EI$10,0)/VLOOKUP($EG67,Data!$B:$CP,Daily!EI$10,0)</f>
        <v>0</v>
      </c>
      <c r="EJ69" s="12">
        <f>VLOOKUP($EG69,Data!$B:$CP,Daily!EJ$10,0)/VLOOKUP($EG67,Data!$B:$CP,Daily!EJ$10,0)</f>
        <v>0</v>
      </c>
      <c r="EK69" s="12">
        <f>VLOOKUP($EG69,Data!$B:$CP,Daily!EK$10,0)/VLOOKUP($EG67,Data!$B:$CP,Daily!EK$10,0)</f>
        <v>0</v>
      </c>
      <c r="EL69" s="12">
        <f>VLOOKUP($EG69,Data!$B:$CP,Daily!EL$10,0)/VLOOKUP($EG67,Data!$B:$CP,Daily!EL$10,0)</f>
        <v>0</v>
      </c>
      <c r="EM69" s="12">
        <f>VLOOKUP($EG69,Data!$B:$CP,Daily!EM$10,0)/VLOOKUP($EG67,Data!$B:$CP,Daily!EM$10,0)</f>
        <v>0</v>
      </c>
      <c r="EN69" s="12">
        <f>VLOOKUP($EG69,Data!$B:$CP,Daily!EN$10,0)/VLOOKUP($EG67,Data!$B:$CP,Daily!EN$10,0)</f>
        <v>0</v>
      </c>
      <c r="EO69" s="12">
        <f>VLOOKUP($EG69,Data!$B:$CP,Daily!EO$10,0)/VLOOKUP($EG67,Data!$B:$CP,Daily!EO$10,0)</f>
        <v>0</v>
      </c>
      <c r="EP69" s="12">
        <f>VLOOKUP($EG69,Data!$B:$CP,Daily!EP$10,0)/VLOOKUP($EG67,Data!$B:$CP,Daily!EP$10,0)</f>
        <v>0</v>
      </c>
      <c r="EQ69" s="12">
        <f>VLOOKUP($EG69,Data!$B:$CP,Daily!EQ$10,0)/VLOOKUP($EG67,Data!$B:$CP,Daily!EQ$10,0)</f>
        <v>0</v>
      </c>
      <c r="ER69" s="12">
        <f>VLOOKUP($EG69,Data!$B:$CP,Daily!ER$10,0)/VLOOKUP($EG67,Data!$B:$CP,Daily!ER$10,0)</f>
        <v>0</v>
      </c>
      <c r="ES69" s="12">
        <f>VLOOKUP($EG69,Data!$B:$CP,Daily!ES$10,0)/VLOOKUP($EG67,Data!$B:$CP,Daily!ES$10,0)</f>
        <v>0</v>
      </c>
      <c r="ET69" s="12">
        <f>VLOOKUP($EG69,Data!$B:$CP,Daily!ET$10,0)/VLOOKUP($EG67,Data!$B:$CP,Daily!ET$10,0)</f>
        <v>0</v>
      </c>
      <c r="EU69" s="12">
        <f>VLOOKUP($EG69,Data!$B:$CP,Daily!EU$10,0)/VLOOKUP($EG67,Data!$B:$CP,Daily!EU$10,0)</f>
        <v>0</v>
      </c>
      <c r="EV69" s="12">
        <f>VLOOKUP($EG69,Data!$B:$CP,Daily!EV$10,0)/VLOOKUP($EG67,Data!$B:$CP,Daily!EV$10,0)</f>
        <v>0</v>
      </c>
      <c r="EW69" s="12">
        <f>VLOOKUP($EG69,Data!$B:$CP,Daily!EW$10,0)/VLOOKUP($EG67,Data!$B:$CP,Daily!EW$10,0)</f>
        <v>0</v>
      </c>
      <c r="EX69" s="12">
        <f>VLOOKUP($EG69,Data!$B:$CP,Daily!EX$10,0)/VLOOKUP($EG67,Data!$B:$CP,Daily!EX$10,0)</f>
        <v>0</v>
      </c>
      <c r="EY69" s="12">
        <f>VLOOKUP($EG69,Data!$B:$CP,Daily!EY$10,0)/VLOOKUP($EG67,Data!$B:$CP,Daily!EY$10,0)</f>
        <v>0</v>
      </c>
      <c r="EZ69" s="12">
        <f>VLOOKUP($EG69,Data!$B:$CP,Daily!EZ$10,0)/VLOOKUP($EG67,Data!$B:$CP,Daily!EZ$10,0)</f>
        <v>0</v>
      </c>
      <c r="FA69" s="12">
        <f>VLOOKUP($EG69,Data!$B:$CP,Daily!FA$10,0)/VLOOKUP($EG67,Data!$B:$CP,Daily!FA$10,0)</f>
        <v>0</v>
      </c>
      <c r="FB69" s="12">
        <f>VLOOKUP($EG69,Data!$B:$CP,Daily!FB$10,0)/VLOOKUP($EG67,Data!$B:$CP,Daily!FB$10,0)</f>
        <v>0</v>
      </c>
      <c r="FC69" s="12">
        <f>VLOOKUP($EG69,Data!$B:$CP,Daily!FC$10,0)/VLOOKUP($EG67,Data!$B:$CP,Daily!FC$10,0)</f>
        <v>0</v>
      </c>
      <c r="FD69" s="12">
        <f>VLOOKUP($EG69,Data!$B:$CP,Daily!FD$10,0)/VLOOKUP($EG67,Data!$B:$CP,Daily!FD$10,0)</f>
        <v>0</v>
      </c>
      <c r="FE69" s="12">
        <f>VLOOKUP($EG69,Data!$B:$CP,Daily!FE$10,0)/VLOOKUP($EG67,Data!$B:$CP,Daily!FE$10,0)</f>
        <v>0</v>
      </c>
      <c r="FF69" s="12">
        <f>VLOOKUP($EG69,Data!$B:$CP,Daily!FF$10,0)/VLOOKUP($EG67,Data!$B:$CP,Daily!FF$10,0)</f>
        <v>0</v>
      </c>
      <c r="FG69" s="12">
        <f>VLOOKUP($EG69,Data!$B:$CP,Daily!FG$10,0)/VLOOKUP($EG67,Data!$B:$CP,Daily!FG$10,0)</f>
        <v>0</v>
      </c>
      <c r="FH69" s="12">
        <f>VLOOKUP($EG69,Data!$B:$CP,Daily!FH$10,0)/VLOOKUP($EG67,Data!$B:$CP,Daily!FH$10,0)</f>
        <v>0</v>
      </c>
      <c r="FI69" s="12">
        <f>VLOOKUP($EG69,Data!$B:$CP,Daily!FI$10,0)/VLOOKUP($EG67,Data!$B:$CP,Daily!FI$10,0)</f>
        <v>0</v>
      </c>
      <c r="FJ69" s="12">
        <f>VLOOKUP($EG69,Data!$B:$CP,Daily!FJ$10,0)/VLOOKUP($EG67,Data!$B:$CP,Daily!FJ$10,0)</f>
        <v>0</v>
      </c>
      <c r="FK69" s="12">
        <f>VLOOKUP($EG69,Data!$B:$CP,Daily!FK$10,0)/VLOOKUP($EG67,Data!$B:$CP,Daily!FK$10,0)</f>
        <v>0</v>
      </c>
      <c r="FL69" s="12">
        <f>VLOOKUP($EG69,Data!$B:$CP,Daily!FL$10,0)/VLOOKUP($EG67,Data!$B:$CP,Daily!FL$10,0)</f>
        <v>0</v>
      </c>
      <c r="FM69" s="12">
        <f>VLOOKUP($EG69,Data!$B:$CP,Daily!FM$10,0)/VLOOKUP($EG67,Data!$B:$CP,Daily!FM$10,0)</f>
        <v>0</v>
      </c>
      <c r="FN69" s="12">
        <f>VLOOKUP($EG69,Data!$B:$CP,Daily!FN$10,0)/VLOOKUP($EG67,Data!$B:$CP,Daily!FN$10,0)</f>
        <v>0</v>
      </c>
      <c r="FO69" s="12">
        <f>VLOOKUP($EG69,Data!$B:$CP,Daily!FO$10,0)/VLOOKUP($EG67,Data!$B:$CP,Daily!FO$10,0)</f>
        <v>0</v>
      </c>
      <c r="FP69" s="12">
        <f>VLOOKUP($EG69,Data!$B:$CP,Daily!FP$10,0)/VLOOKUP($EG67,Data!$B:$CP,Daily!FP$10,0)</f>
        <v>0</v>
      </c>
      <c r="FQ69" s="12">
        <f>VLOOKUP($EG69,Data!$B:$CP,Daily!FQ$10,0)/VLOOKUP($EG67,Data!$B:$CP,Daily!FQ$10,0)</f>
        <v>0</v>
      </c>
      <c r="FR69" s="12">
        <f>VLOOKUP($EG69,Data!$B:$CP,Daily!FR$10,0)/VLOOKUP($EG67,Data!$B:$CP,Daily!FR$10,0)</f>
        <v>0</v>
      </c>
      <c r="FS69" s="12">
        <f>VLOOKUP($EG69,Data!$B:$CP,Daily!FS$10,0)/VLOOKUP($EG67,Data!$B:$CP,Daily!FS$10,0)</f>
        <v>0</v>
      </c>
      <c r="FT69" s="12">
        <f>VLOOKUP($EG69,Data!$B:$CP,Daily!FT$10,0)/VLOOKUP($EG67,Data!$B:$CP,Daily!FT$10,0)</f>
        <v>0</v>
      </c>
      <c r="FU69" s="12">
        <f>VLOOKUP($EG69,Data!$B:$CP,Daily!FU$10,0)/VLOOKUP($EG67,Data!$B:$CP,Daily!FU$10,0)</f>
        <v>0</v>
      </c>
      <c r="FV69" s="12">
        <f>VLOOKUP($EG69,Data!$B:$CP,Daily!FV$10,0)/VLOOKUP($EG67,Data!$B:$CP,Daily!FV$10,0)</f>
        <v>0</v>
      </c>
      <c r="FW69" s="12">
        <f>VLOOKUP($EG69,Data!$B:$CP,Daily!FW$10,0)/VLOOKUP($EG67,Data!$B:$CP,Daily!FW$10,0)</f>
        <v>0</v>
      </c>
      <c r="FX69" s="12">
        <f>VLOOKUP($EG69,Data!$B:$CP,Daily!FX$10,0)/VLOOKUP($EG67,Data!$B:$CP,Daily!FX$10,0)</f>
        <v>0</v>
      </c>
      <c r="FY69" s="12">
        <f>VLOOKUP($EG69,Data!$B:$CP,Daily!FY$10,0)/VLOOKUP($EG67,Data!$B:$CP,Daily!FY$10,0)</f>
        <v>0</v>
      </c>
      <c r="FZ69" s="12">
        <f>VLOOKUP($EG69,Data!$B:$CP,Daily!FZ$10,0)/VLOOKUP($EG67,Data!$B:$CP,Daily!FZ$10,0)</f>
        <v>0</v>
      </c>
      <c r="GA69" s="12">
        <f>VLOOKUP($EG69,Data!$B:$CP,Daily!GA$10,0)/VLOOKUP($EG67,Data!$B:$CP,Daily!GA$10,0)</f>
        <v>0</v>
      </c>
      <c r="GB69" s="12">
        <f>VLOOKUP($EG69,Data!$B:$CP,Daily!GB$10,0)/VLOOKUP($EG67,Data!$B:$CP,Daily!GB$10,0)</f>
        <v>0</v>
      </c>
      <c r="GC69" s="12">
        <f>VLOOKUP($EG69,Data!$B:$CP,Daily!GC$10,0)/VLOOKUP($EG67,Data!$B:$CP,Daily!GC$10,0)</f>
        <v>0</v>
      </c>
      <c r="GD69" s="12">
        <f>VLOOKUP($EG69,Data!$B:$CP,Daily!GD$10,0)/VLOOKUP($EG67,Data!$B:$CP,Daily!GD$10,0)</f>
        <v>0</v>
      </c>
      <c r="GE69" s="12">
        <f>VLOOKUP($EG69,Data!$B:$CP,Daily!GE$10,0)/VLOOKUP($EG67,Data!$B:$CP,Daily!GE$10,0)</f>
        <v>0</v>
      </c>
      <c r="GF69" s="12">
        <f>VLOOKUP($EG69,Data!$B:$CP,Daily!GF$10,0)/VLOOKUP($EG67,Data!$B:$CP,Daily!GF$10,0)</f>
        <v>0</v>
      </c>
      <c r="GG69" s="12">
        <f>VLOOKUP($EG69,Data!$B:$CP,Daily!GG$10,0)/VLOOKUP($EG67,Data!$B:$CP,Daily!GG$10,0)</f>
        <v>0</v>
      </c>
      <c r="GH69" s="12">
        <f>VLOOKUP($EG69,Data!$B:$CP,Daily!GH$10,0)/VLOOKUP($EG67,Data!$B:$CP,Daily!GH$10,0)</f>
        <v>0</v>
      </c>
      <c r="GI69" s="12">
        <f>VLOOKUP($EG69,Data!$B:$CP,Daily!GI$10,0)/VLOOKUP($EG67,Data!$B:$CP,Daily!GI$10,0)</f>
        <v>0</v>
      </c>
      <c r="GJ69" s="12">
        <f>VLOOKUP($EG69,Data!$B:$CP,Daily!GJ$10,0)/VLOOKUP($EG67,Data!$B:$CP,Daily!GJ$10,0)</f>
        <v>0</v>
      </c>
      <c r="GK69" s="12">
        <f>VLOOKUP($EG69,Data!$B:$CP,Daily!GK$10,0)/VLOOKUP($EG67,Data!$B:$CP,Daily!GK$10,0)</f>
        <v>0</v>
      </c>
      <c r="GL69" s="12">
        <f>VLOOKUP($EG69,Data!$B:$CP,Daily!GL$10,0)/VLOOKUP($EG67,Data!$B:$CP,Daily!GL$10,0)</f>
        <v>0</v>
      </c>
      <c r="GM69" s="12">
        <f>VLOOKUP($EG69,Data!$B:$CP,Daily!GM$10,0)/VLOOKUP($EG67,Data!$B:$CP,Daily!GM$10,0)</f>
        <v>0</v>
      </c>
      <c r="GN69" s="12">
        <f>VLOOKUP($EG69,Data!$B:$CP,Daily!GN$10,0)/VLOOKUP($EG67,Data!$B:$CP,Daily!GN$10,0)</f>
        <v>0</v>
      </c>
      <c r="GO69" s="12">
        <f>VLOOKUP($EG69,Data!$B:$CP,Daily!GO$10,0)/VLOOKUP($EG67,Data!$B:$CP,Daily!GO$10,0)</f>
        <v>0</v>
      </c>
      <c r="GP69" s="12">
        <f>VLOOKUP($EG69,Data!$B:$CP,Daily!GP$10,0)/VLOOKUP($EG67,Data!$B:$CP,Daily!GP$10,0)</f>
        <v>0</v>
      </c>
      <c r="GQ69" s="12">
        <f>VLOOKUP($EG69,Data!$B:$CP,Daily!GQ$10,0)/VLOOKUP($EG67,Data!$B:$CP,Daily!GQ$10,0)</f>
        <v>0</v>
      </c>
      <c r="GR69" s="12">
        <f>VLOOKUP($EG69,Data!$B:$CP,Daily!GR$10,0)/VLOOKUP($EG67,Data!$B:$CP,Daily!GR$10,0)</f>
        <v>0</v>
      </c>
      <c r="GS69" s="12">
        <f>VLOOKUP($EG69,Data!$B:$CP,Daily!GS$10,0)/VLOOKUP($EG67,Data!$B:$CP,Daily!GS$10,0)</f>
        <v>0</v>
      </c>
      <c r="GT69" s="12">
        <f>VLOOKUP($EG69,Data!$B:$CP,Daily!GT$10,0)/VLOOKUP($EG67,Data!$B:$CP,Daily!GT$10,0)</f>
        <v>5.6980056980056976E-4</v>
      </c>
      <c r="GU69" s="12">
        <f>VLOOKUP($EG69,Data!$B:$CP,Daily!GU$10,0)/VLOOKUP($EG67,Data!$B:$CP,Daily!GU$10,0)</f>
        <v>0</v>
      </c>
      <c r="GV69" s="12">
        <f>VLOOKUP($EG69,Data!$B:$CP,Daily!GV$10,0)/VLOOKUP($EG67,Data!$B:$CP,Daily!GV$10,0)</f>
        <v>0</v>
      </c>
      <c r="GW69" s="12">
        <f>VLOOKUP($EG69,Data!$B:$CP,Daily!GW$10,0)/VLOOKUP($EG67,Data!$B:$CP,Daily!GW$10,0)</f>
        <v>0</v>
      </c>
      <c r="GX69" s="12">
        <f>VLOOKUP($EG69,Data!$B:$CP,Daily!GX$10,0)/VLOOKUP($EG67,Data!$B:$CP,Daily!GX$10,0)</f>
        <v>0</v>
      </c>
      <c r="GY69" s="12">
        <f>VLOOKUP($EG69,Data!$B:$CP,Daily!GY$10,0)/VLOOKUP($EG67,Data!$B:$CP,Daily!GY$10,0)</f>
        <v>5.5157198014340876E-4</v>
      </c>
      <c r="GZ69" s="12">
        <f>VLOOKUP($EG69,Data!$B:$CP,Daily!GZ$10,0)/VLOOKUP($EG67,Data!$B:$CP,Daily!GZ$10,0)</f>
        <v>0</v>
      </c>
      <c r="HA69" s="12">
        <f>VLOOKUP($EG69,Data!$B:$CP,Daily!HA$10,0)/VLOOKUP($EG67,Data!$B:$CP,Daily!HA$10,0)</f>
        <v>0</v>
      </c>
      <c r="HB69" s="12">
        <f>VLOOKUP($EG69,Data!$B:$CP,Daily!HB$10,0)/VLOOKUP($EG67,Data!$B:$CP,Daily!HB$10,0)</f>
        <v>9.1157205240174677E-2</v>
      </c>
      <c r="HC69" s="12">
        <f>VLOOKUP($EG69,Data!$B:$CP,Daily!HC$10,0)/VLOOKUP($EG67,Data!$B:$CP,Daily!HC$10,0)</f>
        <v>9.0809628008752738E-2</v>
      </c>
      <c r="HD69" s="12">
        <f>VLOOKUP($EG69,Data!$B:$CP,Daily!HD$10,0)/VLOOKUP($EG67,Data!$B:$CP,Daily!HD$10,0)</f>
        <v>8.6614173228346455E-2</v>
      </c>
      <c r="HE69" s="12">
        <f>VLOOKUP($EG69,Data!$B:$CP,Daily!HE$10,0)/VLOOKUP($EG67,Data!$B:$CP,Daily!HE$10,0)</f>
        <v>0.10060240963855421</v>
      </c>
      <c r="HF69" s="12">
        <f>VLOOKUP($EG69,Data!$B:$CP,Daily!HF$10,0)/VLOOKUP($EG67,Data!$B:$CP,Daily!HF$10,0)</f>
        <v>9.7172236503856035E-2</v>
      </c>
      <c r="HG69" s="12">
        <f>VLOOKUP($EG69,Data!$B:$CP,Daily!HG$10,0)/VLOOKUP($EG67,Data!$B:$CP,Daily!HG$10,0)</f>
        <v>8.7317073170731702E-2</v>
      </c>
      <c r="HH69" s="12">
        <f>VLOOKUP($EG69,Data!$B:$CP,Daily!HH$10,0)/VLOOKUP($EG67,Data!$B:$CP,Daily!HH$10,0)</f>
        <v>8.6788813886210223E-2</v>
      </c>
      <c r="HI69" s="12">
        <f>VLOOKUP($EG69,Data!$B:$CP,Daily!HI$10,0)/VLOOKUP($EG67,Data!$B:$CP,Daily!HI$10,0)</f>
        <v>0</v>
      </c>
      <c r="HJ69" s="12">
        <f>VLOOKUP($EG69,Data!$B:$CP,Daily!HJ$10,0)/VLOOKUP($EG67,Data!$B:$CP,Daily!HJ$10,0)</f>
        <v>0</v>
      </c>
      <c r="HK69" s="12">
        <f>VLOOKUP($EG69,Data!$B:$CP,Daily!HK$10,0)/VLOOKUP($EG67,Data!$B:$CP,Daily!HK$10,0)</f>
        <v>0</v>
      </c>
      <c r="HL69" s="12">
        <f>VLOOKUP($EG69,Data!$B:$CP,Daily!HL$10,0)/VLOOKUP($EG67,Data!$B:$CP,Daily!HL$10,0)</f>
        <v>0</v>
      </c>
      <c r="HM69" s="12">
        <f>VLOOKUP($EG69,Data!$B:$CP,Daily!HM$10,0)/VLOOKUP($EG67,Data!$B:$CP,Daily!HM$10,0)</f>
        <v>0</v>
      </c>
      <c r="HN69" s="12">
        <f>VLOOKUP($EG69,Data!$B:$CP,Daily!HN$10,0)/VLOOKUP($EG67,Data!$B:$CP,Daily!HN$10,0)</f>
        <v>0</v>
      </c>
      <c r="HO69" s="12">
        <f>VLOOKUP($EG69,Data!$B:$CP,Daily!HO$10,0)/VLOOKUP($EG67,Data!$B:$CP,Daily!HO$10,0)</f>
        <v>0</v>
      </c>
      <c r="HP69" s="12">
        <f>VLOOKUP($EG69,Data!$B:$CP,Daily!HP$10,0)/VLOOKUP($EG67,Data!$B:$CP,Daily!HP$10,0)</f>
        <v>0</v>
      </c>
      <c r="HQ69" s="12">
        <f>VLOOKUP($EG69,Data!$B:$CP,Daily!HQ$10,0)/VLOOKUP($EG67,Data!$B:$CP,Daily!HQ$10,0)</f>
        <v>0</v>
      </c>
      <c r="HR69" s="12">
        <f>VLOOKUP($EG69,Data!$B:$CP,Daily!HR$10,0)/VLOOKUP($EG67,Data!$B:$CP,Daily!HR$10,0)</f>
        <v>0</v>
      </c>
      <c r="HS69" s="12">
        <f>VLOOKUP($EG69,Data!$B:$CP,Daily!HS$10,0)/VLOOKUP($EG67,Data!$B:$CP,Daily!HS$10,0)</f>
        <v>0</v>
      </c>
      <c r="HT69" s="12">
        <f>VLOOKUP($EG69,Data!$B:$CP,Daily!HT$10,0)/VLOOKUP($EG67,Data!$B:$CP,Daily!HT$10,0)</f>
        <v>0</v>
      </c>
      <c r="HU69" s="13"/>
      <c r="HV69" s="40">
        <f t="shared" si="456"/>
        <v>0</v>
      </c>
      <c r="HW69" s="40">
        <f t="shared" si="457"/>
        <v>0</v>
      </c>
      <c r="HX69" s="40">
        <f t="shared" si="494"/>
        <v>0</v>
      </c>
      <c r="HY69" s="40">
        <f t="shared" si="495"/>
        <v>0</v>
      </c>
      <c r="HZ69" s="40">
        <f t="shared" si="496"/>
        <v>0</v>
      </c>
      <c r="IA69" s="43"/>
      <c r="IB69" s="12">
        <f t="shared" si="497"/>
        <v>2.9415995974061509E-2</v>
      </c>
      <c r="IC69" s="12">
        <f t="shared" si="498"/>
        <v>0</v>
      </c>
      <c r="ID69" s="12">
        <f t="shared" si="499"/>
        <v>2.0464699699001082E-2</v>
      </c>
      <c r="IE69" s="1"/>
      <c r="IF69" s="7" t="s">
        <v>493</v>
      </c>
      <c r="IG69" s="7" t="s">
        <v>57</v>
      </c>
      <c r="IH69" s="12">
        <f>VLOOKUP($IF69,Data!$B:$CP,Daily!IH$10,0)/VLOOKUP($IF67,Data!$B:$CP,Daily!IH$10,0)</f>
        <v>0</v>
      </c>
      <c r="II69" s="12">
        <f>VLOOKUP($IF69,Data!$B:$CP,Daily!II$10,0)/VLOOKUP($IF67,Data!$B:$CP,Daily!II$10,0)</f>
        <v>0</v>
      </c>
      <c r="IJ69" s="12">
        <f>VLOOKUP($IF69,Data!$B:$CP,Daily!IJ$10,0)/VLOOKUP($IF67,Data!$B:$CP,Daily!IJ$10,0)</f>
        <v>0</v>
      </c>
      <c r="IK69" s="12">
        <f>VLOOKUP($IF69,Data!$B:$CP,Daily!IK$10,0)/VLOOKUP($IF67,Data!$B:$CP,Daily!IK$10,0)</f>
        <v>0</v>
      </c>
      <c r="IL69" s="12">
        <f>VLOOKUP($IF69,Data!$B:$CP,Daily!IL$10,0)/VLOOKUP($IF67,Data!$B:$CP,Daily!IL$10,0)</f>
        <v>0</v>
      </c>
      <c r="IM69" s="12">
        <f>VLOOKUP($IF69,Data!$B:$CP,Daily!IM$10,0)/VLOOKUP($IF67,Data!$B:$CP,Daily!IM$10,0)</f>
        <v>0</v>
      </c>
      <c r="IN69" s="12">
        <f>VLOOKUP($IF69,Data!$B:$CP,Daily!IN$10,0)/VLOOKUP($IF67,Data!$B:$CP,Daily!IN$10,0)</f>
        <v>0</v>
      </c>
      <c r="IO69" s="12">
        <f>VLOOKUP($IF69,Data!$B:$CP,Daily!IO$10,0)/VLOOKUP($IF67,Data!$B:$CP,Daily!IO$10,0)</f>
        <v>0</v>
      </c>
      <c r="IP69" s="12">
        <f>VLOOKUP($IF69,Data!$B:$CP,Daily!IP$10,0)/VLOOKUP($IF67,Data!$B:$CP,Daily!IP$10,0)</f>
        <v>0</v>
      </c>
      <c r="IQ69" s="12">
        <f>VLOOKUP($IF69,Data!$B:$CP,Daily!IQ$10,0)/VLOOKUP($IF67,Data!$B:$CP,Daily!IQ$10,0)</f>
        <v>0</v>
      </c>
      <c r="IR69" s="12">
        <f>VLOOKUP($IF69,Data!$B:$CP,Daily!IR$10,0)/VLOOKUP($IF67,Data!$B:$CP,Daily!IR$10,0)</f>
        <v>0</v>
      </c>
      <c r="IS69" s="12">
        <f>VLOOKUP($IF69,Data!$B:$CP,Daily!IS$10,0)/VLOOKUP($IF67,Data!$B:$CP,Daily!IS$10,0)</f>
        <v>0</v>
      </c>
      <c r="IT69" s="12">
        <f>VLOOKUP($IF69,Data!$B:$CP,Daily!IT$10,0)/VLOOKUP($IF67,Data!$B:$CP,Daily!IT$10,0)</f>
        <v>0</v>
      </c>
      <c r="IU69" s="12">
        <f>VLOOKUP($IF69,Data!$B:$CP,Daily!IU$10,0)/VLOOKUP($IF67,Data!$B:$CP,Daily!IU$10,0)</f>
        <v>0</v>
      </c>
      <c r="IV69" s="12">
        <f>VLOOKUP($IF69,Data!$B:$CP,Daily!IV$10,0)/VLOOKUP($IF67,Data!$B:$CP,Daily!IV$10,0)</f>
        <v>0</v>
      </c>
      <c r="IW69" s="12">
        <f>VLOOKUP($IF69,Data!$B:$CP,Daily!IW$10,0)/VLOOKUP($IF67,Data!$B:$CP,Daily!IW$10,0)</f>
        <v>0</v>
      </c>
      <c r="IX69" s="12">
        <f>VLOOKUP($IF69,Data!$B:$CP,Daily!IX$10,0)/VLOOKUP($IF67,Data!$B:$CP,Daily!IX$10,0)</f>
        <v>0</v>
      </c>
      <c r="IY69" s="12">
        <f>VLOOKUP($IF69,Data!$B:$CP,Daily!IY$10,0)/VLOOKUP($IF67,Data!$B:$CP,Daily!IY$10,0)</f>
        <v>0</v>
      </c>
      <c r="IZ69" s="12">
        <f>VLOOKUP($IF69,Data!$B:$CP,Daily!IZ$10,0)/VLOOKUP($IF67,Data!$B:$CP,Daily!IZ$10,0)</f>
        <v>0</v>
      </c>
      <c r="JA69" s="12">
        <f>VLOOKUP($IF69,Data!$B:$CP,Daily!JA$10,0)/VLOOKUP($IF67,Data!$B:$CP,Daily!JA$10,0)</f>
        <v>0</v>
      </c>
      <c r="JB69" s="12">
        <f>VLOOKUP($IF69,Data!$B:$CP,Daily!JB$10,0)/VLOOKUP($IF67,Data!$B:$CP,Daily!JB$10,0)</f>
        <v>0</v>
      </c>
      <c r="JC69" s="12">
        <f>VLOOKUP($IF69,Data!$B:$CP,Daily!JC$10,0)/VLOOKUP($IF67,Data!$B:$CP,Daily!JC$10,0)</f>
        <v>0</v>
      </c>
      <c r="JD69" s="12">
        <f>VLOOKUP($IF69,Data!$B:$CP,Daily!JD$10,0)/VLOOKUP($IF67,Data!$B:$CP,Daily!JD$10,0)</f>
        <v>0</v>
      </c>
      <c r="JE69" s="12">
        <f>VLOOKUP($IF69,Data!$B:$CP,Daily!JE$10,0)/VLOOKUP($IF67,Data!$B:$CP,Daily!JE$10,0)</f>
        <v>0</v>
      </c>
      <c r="JF69" s="12">
        <f>VLOOKUP($IF69,Data!$B:$CP,Daily!JF$10,0)/VLOOKUP($IF67,Data!$B:$CP,Daily!JF$10,0)</f>
        <v>0</v>
      </c>
      <c r="JG69" s="12">
        <f>VLOOKUP($IF69,Data!$B:$CP,Daily!JG$10,0)/VLOOKUP($IF67,Data!$B:$CP,Daily!JG$10,0)</f>
        <v>0</v>
      </c>
      <c r="JH69" s="12">
        <f>VLOOKUP($IF69,Data!$B:$CP,Daily!JH$10,0)/VLOOKUP($IF67,Data!$B:$CP,Daily!JH$10,0)</f>
        <v>6.3897763578274758E-3</v>
      </c>
      <c r="JI69" s="12">
        <f>VLOOKUP($IF69,Data!$B:$CP,Daily!JI$10,0)/VLOOKUP($IF67,Data!$B:$CP,Daily!JI$10,0)</f>
        <v>0</v>
      </c>
      <c r="JJ69" s="12">
        <f>VLOOKUP($IF69,Data!$B:$CP,Daily!JJ$10,0)/VLOOKUP($IF67,Data!$B:$CP,Daily!JJ$10,0)</f>
        <v>0</v>
      </c>
      <c r="JK69" s="12">
        <f>VLOOKUP($IF69,Data!$B:$CP,Daily!JK$10,0)/VLOOKUP($IF67,Data!$B:$CP,Daily!JK$10,0)</f>
        <v>0</v>
      </c>
      <c r="JL69" s="12">
        <f>VLOOKUP($IF69,Data!$B:$CP,Daily!JL$10,0)/VLOOKUP($IF67,Data!$B:$CP,Daily!JL$10,0)</f>
        <v>0</v>
      </c>
      <c r="JM69" s="12">
        <f>VLOOKUP($IF69,Data!$B:$CP,Daily!JM$10,0)/VLOOKUP($IF67,Data!$B:$CP,Daily!JM$10,0)</f>
        <v>0</v>
      </c>
      <c r="JN69" s="12">
        <f>VLOOKUP($IF69,Data!$B:$CP,Daily!JN$10,0)/VLOOKUP($IF67,Data!$B:$CP,Daily!JN$10,0)</f>
        <v>0</v>
      </c>
      <c r="JO69" s="12">
        <f>VLOOKUP($IF69,Data!$B:$CP,Daily!JO$10,0)/VLOOKUP($IF67,Data!$B:$CP,Daily!JO$10,0)</f>
        <v>0</v>
      </c>
      <c r="JP69" s="12">
        <f>VLOOKUP($IF69,Data!$B:$CP,Daily!JP$10,0)/VLOOKUP($IF67,Data!$B:$CP,Daily!JP$10,0)</f>
        <v>0</v>
      </c>
      <c r="JQ69" s="12">
        <f>VLOOKUP($IF69,Data!$B:$CP,Daily!JQ$10,0)/VLOOKUP($IF67,Data!$B:$CP,Daily!JQ$10,0)</f>
        <v>0</v>
      </c>
      <c r="JR69" s="12">
        <f>VLOOKUP($IF69,Data!$B:$CP,Daily!JR$10,0)/VLOOKUP($IF67,Data!$B:$CP,Daily!JR$10,0)</f>
        <v>0</v>
      </c>
      <c r="JS69" s="12">
        <f>VLOOKUP($IF69,Data!$B:$CP,Daily!JS$10,0)/VLOOKUP($IF67,Data!$B:$CP,Daily!JS$10,0)</f>
        <v>0</v>
      </c>
      <c r="JT69" s="12">
        <f>VLOOKUP($IF69,Data!$B:$CP,Daily!JT$10,0)/VLOOKUP($IF67,Data!$B:$CP,Daily!JT$10,0)</f>
        <v>0</v>
      </c>
      <c r="JU69" s="12">
        <f>VLOOKUP($IF69,Data!$B:$CP,Daily!JU$10,0)/VLOOKUP($IF67,Data!$B:$CP,Daily!JU$10,0)</f>
        <v>0</v>
      </c>
      <c r="JV69" s="12">
        <f>VLOOKUP($IF69,Data!$B:$CP,Daily!JV$10,0)/VLOOKUP($IF67,Data!$B:$CP,Daily!JV$10,0)</f>
        <v>0</v>
      </c>
      <c r="JW69" s="12">
        <f>VLOOKUP($IF69,Data!$B:$CP,Daily!JW$10,0)/VLOOKUP($IF67,Data!$B:$CP,Daily!JW$10,0)</f>
        <v>0</v>
      </c>
      <c r="JX69" s="12">
        <f>VLOOKUP($IF69,Data!$B:$CP,Daily!JX$10,0)/VLOOKUP($IF67,Data!$B:$CP,Daily!JX$10,0)</f>
        <v>0</v>
      </c>
      <c r="JY69" s="12">
        <f>VLOOKUP($IF69,Data!$B:$CP,Daily!JY$10,0)/VLOOKUP($IF67,Data!$B:$CP,Daily!JY$10,0)</f>
        <v>0</v>
      </c>
      <c r="JZ69" s="12">
        <f>VLOOKUP($IF69,Data!$B:$CP,Daily!JZ$10,0)/VLOOKUP($IF67,Data!$B:$CP,Daily!JZ$10,0)</f>
        <v>0</v>
      </c>
      <c r="KA69" s="12">
        <f>VLOOKUP($IF69,Data!$B:$CP,Daily!KA$10,0)/VLOOKUP($IF67,Data!$B:$CP,Daily!KA$10,0)</f>
        <v>0</v>
      </c>
      <c r="KB69" s="12">
        <f>VLOOKUP($IF69,Data!$B:$CP,Daily!KB$10,0)/VLOOKUP($IF67,Data!$B:$CP,Daily!KB$10,0)</f>
        <v>0</v>
      </c>
      <c r="KC69" s="12">
        <f>VLOOKUP($IF69,Data!$B:$CP,Daily!KC$10,0)/VLOOKUP($IF67,Data!$B:$CP,Daily!KC$10,0)</f>
        <v>0</v>
      </c>
      <c r="KD69" s="12">
        <f>VLOOKUP($IF69,Data!$B:$CP,Daily!KD$10,0)/VLOOKUP($IF67,Data!$B:$CP,Daily!KD$10,0)</f>
        <v>0</v>
      </c>
      <c r="KE69" s="12">
        <f>VLOOKUP($IF69,Data!$B:$CP,Daily!KE$10,0)/VLOOKUP($IF67,Data!$B:$CP,Daily!KE$10,0)</f>
        <v>0</v>
      </c>
      <c r="KF69" s="12">
        <f>VLOOKUP($IF69,Data!$B:$CP,Daily!KF$10,0)/VLOOKUP($IF67,Data!$B:$CP,Daily!KF$10,0)</f>
        <v>0</v>
      </c>
      <c r="KG69" s="12">
        <f>VLOOKUP($IF69,Data!$B:$CP,Daily!KG$10,0)/VLOOKUP($IF67,Data!$B:$CP,Daily!KG$10,0)</f>
        <v>0</v>
      </c>
      <c r="KH69" s="12">
        <f>VLOOKUP($IF69,Data!$B:$CP,Daily!KH$10,0)/VLOOKUP($IF67,Data!$B:$CP,Daily!KH$10,0)</f>
        <v>0</v>
      </c>
      <c r="KI69" s="12">
        <f>VLOOKUP($IF69,Data!$B:$CP,Daily!KI$10,0)/VLOOKUP($IF67,Data!$B:$CP,Daily!KI$10,0)</f>
        <v>4.5871559633027525E-3</v>
      </c>
      <c r="KJ69" s="12">
        <f>VLOOKUP($IF69,Data!$B:$CP,Daily!KJ$10,0)/VLOOKUP($IF67,Data!$B:$CP,Daily!KJ$10,0)</f>
        <v>0</v>
      </c>
      <c r="KK69" s="12">
        <f>VLOOKUP($IF69,Data!$B:$CP,Daily!KK$10,0)/VLOOKUP($IF67,Data!$B:$CP,Daily!KK$10,0)</f>
        <v>0</v>
      </c>
      <c r="KL69" s="12">
        <f>VLOOKUP($IF69,Data!$B:$CP,Daily!KL$10,0)/VLOOKUP($IF67,Data!$B:$CP,Daily!KL$10,0)</f>
        <v>0</v>
      </c>
      <c r="KM69" s="12">
        <f>VLOOKUP($IF69,Data!$B:$CP,Daily!KM$10,0)/VLOOKUP($IF67,Data!$B:$CP,Daily!KM$10,0)</f>
        <v>0</v>
      </c>
      <c r="KN69" s="12">
        <f>VLOOKUP($IF69,Data!$B:$CP,Daily!KN$10,0)/VLOOKUP($IF67,Data!$B:$CP,Daily!KN$10,0)</f>
        <v>0</v>
      </c>
      <c r="KO69" s="12">
        <f>VLOOKUP($IF69,Data!$B:$CP,Daily!KO$10,0)/VLOOKUP($IF67,Data!$B:$CP,Daily!KO$10,0)</f>
        <v>0</v>
      </c>
      <c r="KP69" s="12">
        <f>VLOOKUP($IF69,Data!$B:$CP,Daily!KP$10,0)/VLOOKUP($IF67,Data!$B:$CP,Daily!KP$10,0)</f>
        <v>0</v>
      </c>
      <c r="KQ69" s="12">
        <f>VLOOKUP($IF69,Data!$B:$CP,Daily!KQ$10,0)/VLOOKUP($IF67,Data!$B:$CP,Daily!KQ$10,0)</f>
        <v>0</v>
      </c>
      <c r="KR69" s="12">
        <f>VLOOKUP($IF69,Data!$B:$CP,Daily!KR$10,0)/VLOOKUP($IF67,Data!$B:$CP,Daily!KR$10,0)</f>
        <v>0</v>
      </c>
      <c r="KS69" s="12">
        <f>VLOOKUP($IF69,Data!$B:$CP,Daily!KS$10,0)/VLOOKUP($IF67,Data!$B:$CP,Daily!KS$10,0)</f>
        <v>0</v>
      </c>
      <c r="KT69" s="12">
        <f>VLOOKUP($IF69,Data!$B:$CP,Daily!KT$10,0)/VLOOKUP($IF67,Data!$B:$CP,Daily!KT$10,0)</f>
        <v>0</v>
      </c>
      <c r="KU69" s="12">
        <f>VLOOKUP($IF69,Data!$B:$CP,Daily!KU$10,0)/VLOOKUP($IF67,Data!$B:$CP,Daily!KU$10,0)</f>
        <v>0</v>
      </c>
      <c r="KV69" s="12">
        <f>VLOOKUP($IF69,Data!$B:$CP,Daily!KV$10,0)/VLOOKUP($IF67,Data!$B:$CP,Daily!KV$10,0)</f>
        <v>0</v>
      </c>
      <c r="KW69" s="12">
        <f>VLOOKUP($IF69,Data!$B:$CP,Daily!KW$10,0)/VLOOKUP($IF67,Data!$B:$CP,Daily!KW$10,0)</f>
        <v>0</v>
      </c>
      <c r="KX69" s="12">
        <f>VLOOKUP($IF69,Data!$B:$CP,Daily!KX$10,0)/VLOOKUP($IF67,Data!$B:$CP,Daily!KX$10,0)</f>
        <v>0</v>
      </c>
      <c r="KY69" s="12">
        <f>VLOOKUP($IF69,Data!$B:$CP,Daily!KY$10,0)/VLOOKUP($IF67,Data!$B:$CP,Daily!KY$10,0)</f>
        <v>0</v>
      </c>
      <c r="KZ69" s="12">
        <f>VLOOKUP($IF69,Data!$B:$CP,Daily!KZ$10,0)/VLOOKUP($IF67,Data!$B:$CP,Daily!KZ$10,0)</f>
        <v>0</v>
      </c>
      <c r="LA69" s="12">
        <f>VLOOKUP($IF69,Data!$B:$CP,Daily!LA$10,0)/VLOOKUP($IF67,Data!$B:$CP,Daily!LA$10,0)</f>
        <v>9.0909090909090912E-2</v>
      </c>
      <c r="LB69" s="12">
        <f>VLOOKUP($IF69,Data!$B:$CP,Daily!LB$10,0)/VLOOKUP($IF67,Data!$B:$CP,Daily!LB$10,0)</f>
        <v>6.7039106145251395E-2</v>
      </c>
      <c r="LC69" s="12">
        <f>VLOOKUP($IF69,Data!$B:$CP,Daily!LC$10,0)/VLOOKUP($IF67,Data!$B:$CP,Daily!LC$10,0)</f>
        <v>9.3457943925233641E-2</v>
      </c>
      <c r="LD69" s="12">
        <f>VLOOKUP($IF69,Data!$B:$CP,Daily!LD$10,0)/VLOOKUP($IF67,Data!$B:$CP,Daily!LD$10,0)</f>
        <v>7.3825503355704702E-2</v>
      </c>
      <c r="LE69" s="12">
        <f>VLOOKUP($IF69,Data!$B:$CP,Daily!LE$10,0)/VLOOKUP($IF67,Data!$B:$CP,Daily!LE$10,0)</f>
        <v>8.5106382978723402E-2</v>
      </c>
      <c r="LF69" s="12">
        <f>VLOOKUP($IF69,Data!$B:$CP,Daily!LF$10,0)/VLOOKUP($IF67,Data!$B:$CP,Daily!LF$10,0)</f>
        <v>8.9171974522292988E-2</v>
      </c>
      <c r="LG69" s="12">
        <f>VLOOKUP($IF69,Data!$B:$CP,Daily!LG$10,0)/VLOOKUP($IF67,Data!$B:$CP,Daily!LG$10,0)</f>
        <v>5.7803468208092484E-2</v>
      </c>
      <c r="LH69" s="12">
        <f>VLOOKUP($IF69,Data!$B:$CP,Daily!LH$10,0)/VLOOKUP($IF67,Data!$B:$CP,Daily!LH$10,0)</f>
        <v>2.4154589371980675E-3</v>
      </c>
      <c r="LI69" s="12">
        <f>VLOOKUP($IF69,Data!$B:$CP,Daily!LI$10,0)/VLOOKUP($IF67,Data!$B:$CP,Daily!LI$10,0)</f>
        <v>0</v>
      </c>
      <c r="LJ69" s="12">
        <f>VLOOKUP($IF69,Data!$B:$CP,Daily!LJ$10,0)/VLOOKUP($IF67,Data!$B:$CP,Daily!LJ$10,0)</f>
        <v>0</v>
      </c>
      <c r="LK69" s="12">
        <f>VLOOKUP($IF69,Data!$B:$CP,Daily!LK$10,0)/VLOOKUP($IF67,Data!$B:$CP,Daily!LK$10,0)</f>
        <v>0</v>
      </c>
      <c r="LL69" s="12">
        <f>VLOOKUP($IF69,Data!$B:$CP,Daily!LL$10,0)/VLOOKUP($IF67,Data!$B:$CP,Daily!LL$10,0)</f>
        <v>0</v>
      </c>
      <c r="LM69" s="12">
        <f>VLOOKUP($IF69,Data!$B:$CP,Daily!LM$10,0)/VLOOKUP($IF67,Data!$B:$CP,Daily!LM$10,0)</f>
        <v>0</v>
      </c>
      <c r="LN69" s="12">
        <f>VLOOKUP($IF69,Data!$B:$CP,Daily!LN$10,0)/VLOOKUP($IF67,Data!$B:$CP,Daily!LN$10,0)</f>
        <v>0</v>
      </c>
      <c r="LO69" s="12">
        <f>VLOOKUP($IF69,Data!$B:$CP,Daily!LO$10,0)/VLOOKUP($IF67,Data!$B:$CP,Daily!LO$10,0)</f>
        <v>0</v>
      </c>
      <c r="LP69" s="12">
        <f>VLOOKUP($IF69,Data!$B:$CP,Daily!LP$10,0)/VLOOKUP($IF67,Data!$B:$CP,Daily!LP$10,0)</f>
        <v>0</v>
      </c>
      <c r="LQ69" s="12">
        <f>VLOOKUP($IF69,Data!$B:$CP,Daily!LQ$10,0)/VLOOKUP($IF67,Data!$B:$CP,Daily!LQ$10,0)</f>
        <v>0</v>
      </c>
      <c r="LR69" s="12">
        <f>VLOOKUP($IF69,Data!$B:$CP,Daily!LR$10,0)/VLOOKUP($IF67,Data!$B:$CP,Daily!LR$10,0)</f>
        <v>0</v>
      </c>
      <c r="LS69" s="12">
        <f>VLOOKUP($IF69,Data!$B:$CP,Daily!LS$10,0)/VLOOKUP($IF67,Data!$B:$CP,Daily!LS$10,0)</f>
        <v>0</v>
      </c>
      <c r="LU69" s="40">
        <f t="shared" si="460"/>
        <v>0</v>
      </c>
      <c r="LV69" s="40">
        <f t="shared" si="461"/>
        <v>0</v>
      </c>
      <c r="LW69" s="40">
        <f t="shared" si="500"/>
        <v>0</v>
      </c>
      <c r="LX69" s="40">
        <f t="shared" si="501"/>
        <v>0</v>
      </c>
      <c r="LY69" s="40">
        <f t="shared" si="502"/>
        <v>0</v>
      </c>
      <c r="LZ69" s="43"/>
      <c r="MA69" s="12">
        <f t="shared" si="503"/>
        <v>2.5883909922163346E-2</v>
      </c>
      <c r="MB69" s="12">
        <f t="shared" si="504"/>
        <v>0</v>
      </c>
      <c r="MC69" s="12">
        <f t="shared" si="505"/>
        <v>1.6629294045558331E-2</v>
      </c>
      <c r="MD69" s="1"/>
    </row>
    <row r="70" spans="4:342" x14ac:dyDescent="0.35">
      <c r="D70" s="114" t="s">
        <v>460</v>
      </c>
      <c r="E70" s="53" t="str">
        <f>VLOOKUP($D70,'Metric Nature'!$C:$D,2,0)&amp;IF(($F70&lt;(EA70)),"Below",IF(($F70&gt;(DZ70)),"Above","Within"))</f>
        <v>NegativeWithin</v>
      </c>
      <c r="F70" s="48">
        <f t="shared" ref="F70" si="536">DU70</f>
        <v>0.65446045968056099</v>
      </c>
      <c r="G70" s="77">
        <f t="shared" ref="G70" si="537">ED70</f>
        <v>0.67820670952581086</v>
      </c>
      <c r="H70" s="48">
        <f t="shared" ref="H70" si="538">IFERROR(((F70-G70)/G70),0)</f>
        <v>-3.5013292425037777E-2</v>
      </c>
      <c r="I70" s="74">
        <f t="shared" ref="I70" si="539">EE70</f>
        <v>0.69118604082210755</v>
      </c>
      <c r="J70" s="48">
        <f t="shared" ref="J70" si="540">IFERROR(((F70-I70)/I70),0)</f>
        <v>-5.3134147642600792E-2</v>
      </c>
      <c r="K70" s="48">
        <f t="shared" ref="K70" si="541">EC70</f>
        <v>4.797649773410502E-2</v>
      </c>
      <c r="L70" s="50"/>
      <c r="M70" s="53" t="str">
        <f>VLOOKUP($D70,'Metric Nature'!$C:$D,2,0)&amp;IF(($N70&lt;(HZ70)),"Below",IF(($N70&gt;(HY70)),"Above","Within"))</f>
        <v>NegativeBelow</v>
      </c>
      <c r="N70" s="48">
        <f t="shared" ref="N70" si="542">HT70</f>
        <v>0.673373888628919</v>
      </c>
      <c r="O70" s="49">
        <f t="shared" ref="O70" si="543">IC70</f>
        <v>0.70510767555283316</v>
      </c>
      <c r="P70" s="55">
        <f t="shared" ref="P70" si="544">IFERROR(((N70-O70)/O70),0)</f>
        <v>-4.500558996047458E-2</v>
      </c>
      <c r="Q70" s="49">
        <f t="shared" ref="Q70" si="545">ID70</f>
        <v>0.71739404326214773</v>
      </c>
      <c r="R70" s="48">
        <f t="shared" ref="R70" si="546">IFERROR(((N70-Q70)/Q70),0)</f>
        <v>-6.1361193400853241E-2</v>
      </c>
      <c r="S70" s="48">
        <f t="shared" ref="S70" si="547">IB70</f>
        <v>4.569891863396771E-2</v>
      </c>
      <c r="T70" s="50"/>
      <c r="U70" s="53" t="str">
        <f>VLOOKUP($D70,'Metric Nature'!$C:$D,2,0)&amp;IF(($V70&lt;(LY70)),"Below",IF(($V70&gt;(LX70)),"Above","Within"))</f>
        <v>NegativeWithin</v>
      </c>
      <c r="V70" s="48">
        <f t="shared" ref="V70" si="548">LS70</f>
        <v>0.56046511627906981</v>
      </c>
      <c r="W70" s="49">
        <f t="shared" ref="W70" si="549">MB70</f>
        <v>0.54208430681370057</v>
      </c>
      <c r="X70" s="48">
        <f t="shared" ref="X70" si="550">IFERROR(((V70-W70)/W70),0)</f>
        <v>3.3907658337149059E-2</v>
      </c>
      <c r="Y70" s="48">
        <f t="shared" ref="Y70" si="551">MC70</f>
        <v>0.54320524279207338</v>
      </c>
      <c r="Z70" s="48">
        <f t="shared" ref="Z70" si="552">IFERROR(((V70-Y70)/Y70),0)</f>
        <v>3.1774129053469227E-2</v>
      </c>
      <c r="AA70" s="48">
        <f t="shared" ref="AA70" si="553">MA70</f>
        <v>5.9306080830521198E-2</v>
      </c>
      <c r="AB70" s="50"/>
      <c r="AC70" s="46" t="s">
        <v>494</v>
      </c>
      <c r="AI70" s="7" t="s">
        <v>460</v>
      </c>
      <c r="AJ70" s="12">
        <f>(VLOOKUP($EG70,Data!$B:$CP,Daily!EI$10,0)+VLOOKUP($IF70,Data!$B:$CP,Daily!IH$10,0))/(VLOOKUP($EG67,Data!$B:$CP,Daily!EI$10,0)+VLOOKUP($IF67,Data!$B:$CP,Daily!IH$10,0))</f>
        <v>0.72727272727272729</v>
      </c>
      <c r="AK70" s="12">
        <f>(VLOOKUP($EG70,Data!$B:$CP,Daily!EJ$10,0)+VLOOKUP($IF70,Data!$B:$CP,Daily!II$10,0))/(VLOOKUP($EG67,Data!$B:$CP,Daily!EJ$10,0)+VLOOKUP($IF67,Data!$B:$CP,Daily!II$10,0))</f>
        <v>0.72807472755578617</v>
      </c>
      <c r="AL70" s="12">
        <f>(VLOOKUP($EG70,Data!$B:$CP,Daily!EK$10,0)+VLOOKUP($IF70,Data!$B:$CP,Daily!IJ$10,0))/(VLOOKUP($EG67,Data!$B:$CP,Daily!EK$10,0)+VLOOKUP($IF67,Data!$B:$CP,Daily!IJ$10,0))</f>
        <v>0.64122946475887654</v>
      </c>
      <c r="AM70" s="12">
        <f>(VLOOKUP($EG70,Data!$B:$CP,Daily!EL$10,0)+VLOOKUP($IF70,Data!$B:$CP,Daily!IK$10,0))/(VLOOKUP($EG67,Data!$B:$CP,Daily!EL$10,0)+VLOOKUP($IF67,Data!$B:$CP,Daily!IK$10,0))</f>
        <v>0.66258064516129034</v>
      </c>
      <c r="AN70" s="12">
        <f>(VLOOKUP($EG70,Data!$B:$CP,Daily!EM$10,0)+VLOOKUP($IF70,Data!$B:$CP,Daily!IL$10,0))/(VLOOKUP($EG67,Data!$B:$CP,Daily!EM$10,0)+VLOOKUP($IF67,Data!$B:$CP,Daily!IL$10,0))</f>
        <v>0.72007978723404253</v>
      </c>
      <c r="AO70" s="12">
        <f>(VLOOKUP($EG70,Data!$B:$CP,Daily!EN$10,0)+VLOOKUP($IF70,Data!$B:$CP,Daily!IM$10,0))/(VLOOKUP($EG67,Data!$B:$CP,Daily!EN$10,0)+VLOOKUP($IF67,Data!$B:$CP,Daily!IM$10,0))</f>
        <v>0.71597967250141159</v>
      </c>
      <c r="AP70" s="12">
        <f>(VLOOKUP($EG70,Data!$B:$CP,Daily!EO$10,0)+VLOOKUP($IF70,Data!$B:$CP,Daily!IN$10,0))/(VLOOKUP($EG67,Data!$B:$CP,Daily!EO$10,0)+VLOOKUP($IF67,Data!$B:$CP,Daily!IN$10,0))</f>
        <v>0.70180061484409306</v>
      </c>
      <c r="AQ70" s="12">
        <f>(VLOOKUP($EG70,Data!$B:$CP,Daily!EP$10,0)+VLOOKUP($IF70,Data!$B:$CP,Daily!IO$10,0))/(VLOOKUP($EG67,Data!$B:$CP,Daily!EP$10,0)+VLOOKUP($IF67,Data!$B:$CP,Daily!IO$10,0))</f>
        <v>0.68677390527256477</v>
      </c>
      <c r="AR70" s="12">
        <f>(VLOOKUP($EG70,Data!$B:$CP,Daily!EQ$10,0)+VLOOKUP($IF70,Data!$B:$CP,Daily!IP$10,0))/(VLOOKUP($EG67,Data!$B:$CP,Daily!EQ$10,0)+VLOOKUP($IF67,Data!$B:$CP,Daily!IP$10,0))</f>
        <v>0.69859578736208627</v>
      </c>
      <c r="AS70" s="12">
        <f>(VLOOKUP($EG70,Data!$B:$CP,Daily!ER$10,0)+VLOOKUP($IF70,Data!$B:$CP,Daily!IQ$10,0))/(VLOOKUP($EG67,Data!$B:$CP,Daily!ER$10,0)+VLOOKUP($IF67,Data!$B:$CP,Daily!IQ$10,0))</f>
        <v>0.62784398699891653</v>
      </c>
      <c r="AT70" s="12">
        <f>(VLOOKUP($EG70,Data!$B:$CP,Daily!ES$10,0)+VLOOKUP($IF70,Data!$B:$CP,Daily!IR$10,0))/(VLOOKUP($EG67,Data!$B:$CP,Daily!ES$10,0)+VLOOKUP($IF67,Data!$B:$CP,Daily!IR$10,0))</f>
        <v>0.67498051441932971</v>
      </c>
      <c r="AU70" s="12">
        <f>(VLOOKUP($EG70,Data!$B:$CP,Daily!ET$10,0)+VLOOKUP($IF70,Data!$B:$CP,Daily!IS$10,0))/(VLOOKUP($EG67,Data!$B:$CP,Daily!ET$10,0)+VLOOKUP($IF67,Data!$B:$CP,Daily!IS$10,0))</f>
        <v>0.72042300066093856</v>
      </c>
      <c r="AV70" s="12">
        <f>(VLOOKUP($EG70,Data!$B:$CP,Daily!EU$10,0)+VLOOKUP($IF70,Data!$B:$CP,Daily!IT$10,0))/(VLOOKUP($EG67,Data!$B:$CP,Daily!EU$10,0)+VLOOKUP($IF67,Data!$B:$CP,Daily!IT$10,0))</f>
        <v>0.89303661162957648</v>
      </c>
      <c r="AW70" s="12">
        <f>(VLOOKUP($EG70,Data!$B:$CP,Daily!EV$10,0)+VLOOKUP($IF70,Data!$B:$CP,Daily!IU$10,0))/(VLOOKUP($EG67,Data!$B:$CP,Daily!EV$10,0)+VLOOKUP($IF67,Data!$B:$CP,Daily!IU$10,0))</f>
        <v>0.67939359910162833</v>
      </c>
      <c r="AX70" s="12">
        <f>(VLOOKUP($EG70,Data!$B:$CP,Daily!EW$10,0)+VLOOKUP($IF70,Data!$B:$CP,Daily!IV$10,0))/(VLOOKUP($EG67,Data!$B:$CP,Daily!EW$10,0)+VLOOKUP($IF67,Data!$B:$CP,Daily!IV$10,0))</f>
        <v>0.72897761645493042</v>
      </c>
      <c r="AY70" s="12">
        <f>(VLOOKUP($EG70,Data!$B:$CP,Daily!EX$10,0)+VLOOKUP($IF70,Data!$B:$CP,Daily!IW$10,0))/(VLOOKUP($EG67,Data!$B:$CP,Daily!EX$10,0)+VLOOKUP($IF67,Data!$B:$CP,Daily!IW$10,0))</f>
        <v>0.69774174869716266</v>
      </c>
      <c r="AZ70" s="12">
        <f>(VLOOKUP($EG70,Data!$B:$CP,Daily!EY$10,0)+VLOOKUP($IF70,Data!$B:$CP,Daily!IX$10,0))/(VLOOKUP($EG67,Data!$B:$CP,Daily!EY$10,0)+VLOOKUP($IF67,Data!$B:$CP,Daily!IX$10,0))</f>
        <v>0.61881490531459993</v>
      </c>
      <c r="BA70" s="12">
        <f>(VLOOKUP($EG70,Data!$B:$CP,Daily!EZ$10,0)+VLOOKUP($IF70,Data!$B:$CP,Daily!IY$10,0))/(VLOOKUP($EG67,Data!$B:$CP,Daily!EZ$10,0)+VLOOKUP($IF67,Data!$B:$CP,Daily!IY$10,0))</f>
        <v>0.69297553275453827</v>
      </c>
      <c r="BB70" s="12">
        <f>(VLOOKUP($EG70,Data!$B:$CP,Daily!FA$10,0)+VLOOKUP($IF70,Data!$B:$CP,Daily!IZ$10,0))/(VLOOKUP($EG67,Data!$B:$CP,Daily!FA$10,0)+VLOOKUP($IF67,Data!$B:$CP,Daily!IZ$10,0))</f>
        <v>0.70323859881031059</v>
      </c>
      <c r="BC70" s="12">
        <f>(VLOOKUP($EG70,Data!$B:$CP,Daily!FB$10,0)+VLOOKUP($IF70,Data!$B:$CP,Daily!JA$10,0))/(VLOOKUP($EG67,Data!$B:$CP,Daily!FB$10,0)+VLOOKUP($IF67,Data!$B:$CP,Daily!JA$10,0))</f>
        <v>0.65354767184035478</v>
      </c>
      <c r="BD70" s="12">
        <f>(VLOOKUP($EG70,Data!$B:$CP,Daily!FC$10,0)+VLOOKUP($IF70,Data!$B:$CP,Daily!JB$10,0))/(VLOOKUP($EG67,Data!$B:$CP,Daily!FC$10,0)+VLOOKUP($IF67,Data!$B:$CP,Daily!JB$10,0))</f>
        <v>0.66543144520910535</v>
      </c>
      <c r="BE70" s="12">
        <f>(VLOOKUP($EG70,Data!$B:$CP,Daily!FD$10,0)+VLOOKUP($IF70,Data!$B:$CP,Daily!JC$10,0))/(VLOOKUP($EG67,Data!$B:$CP,Daily!FD$10,0)+VLOOKUP($IF67,Data!$B:$CP,Daily!JC$10,0))</f>
        <v>0.67279193835210438</v>
      </c>
      <c r="BF70" s="12">
        <f>(VLOOKUP($EG70,Data!$B:$CP,Daily!FE$10,0)+VLOOKUP($IF70,Data!$B:$CP,Daily!JD$10,0))/(VLOOKUP($EG67,Data!$B:$CP,Daily!FE$10,0)+VLOOKUP($IF67,Data!$B:$CP,Daily!JD$10,0))</f>
        <v>0.69865642994241839</v>
      </c>
      <c r="BG70" s="12">
        <f>(VLOOKUP($EG70,Data!$B:$CP,Daily!FF$10,0)+VLOOKUP($IF70,Data!$B:$CP,Daily!JE$10,0))/(VLOOKUP($EG67,Data!$B:$CP,Daily!FF$10,0)+VLOOKUP($IF67,Data!$B:$CP,Daily!JE$10,0))</f>
        <v>0.65485878410722831</v>
      </c>
      <c r="BH70" s="12">
        <f>(VLOOKUP($EG70,Data!$B:$CP,Daily!FG$10,0)+VLOOKUP($IF70,Data!$B:$CP,Daily!JF$10,0))/(VLOOKUP($EG67,Data!$B:$CP,Daily!FG$10,0)+VLOOKUP($IF67,Data!$B:$CP,Daily!JF$10,0))</f>
        <v>0.71823204419889508</v>
      </c>
      <c r="BI70" s="12">
        <f>(VLOOKUP($EG70,Data!$B:$CP,Daily!FH$10,0)+VLOOKUP($IF70,Data!$B:$CP,Daily!JG$10,0))/(VLOOKUP($EG67,Data!$B:$CP,Daily!FH$10,0)+VLOOKUP($IF67,Data!$B:$CP,Daily!JG$10,0))</f>
        <v>0.7495548961424332</v>
      </c>
      <c r="BJ70" s="12">
        <f>(VLOOKUP($EG70,Data!$B:$CP,Daily!FI$10,0)+VLOOKUP($IF70,Data!$B:$CP,Daily!JH$10,0))/(VLOOKUP($EG67,Data!$B:$CP,Daily!FI$10,0)+VLOOKUP($IF67,Data!$B:$CP,Daily!JH$10,0))</f>
        <v>0.72705314009661837</v>
      </c>
      <c r="BK70" s="12">
        <f>(VLOOKUP($EG70,Data!$B:$CP,Daily!FJ$10,0)+VLOOKUP($IF70,Data!$B:$CP,Daily!JI$10,0))/(VLOOKUP($EG67,Data!$B:$CP,Daily!FJ$10,0)+VLOOKUP($IF67,Data!$B:$CP,Daily!JI$10,0))</f>
        <v>0.7436594202898551</v>
      </c>
      <c r="BL70" s="12">
        <f>(VLOOKUP($EG70,Data!$B:$CP,Daily!FK$10,0)+VLOOKUP($IF70,Data!$B:$CP,Daily!JJ$10,0))/(VLOOKUP($EG67,Data!$B:$CP,Daily!FK$10,0)+VLOOKUP($IF67,Data!$B:$CP,Daily!JJ$10,0))</f>
        <v>0.76432486297957147</v>
      </c>
      <c r="BM70" s="12">
        <f>(VLOOKUP($EG70,Data!$B:$CP,Daily!FL$10,0)+VLOOKUP($IF70,Data!$B:$CP,Daily!JK$10,0))/(VLOOKUP($EG67,Data!$B:$CP,Daily!FL$10,0)+VLOOKUP($IF67,Data!$B:$CP,Daily!JK$10,0))</f>
        <v>0.75565410199556537</v>
      </c>
      <c r="BN70" s="12">
        <f>(VLOOKUP($EG70,Data!$B:$CP,Daily!FM$10,0)+VLOOKUP($IF70,Data!$B:$CP,Daily!JL$10,0))/(VLOOKUP($EG67,Data!$B:$CP,Daily!FM$10,0)+VLOOKUP($IF67,Data!$B:$CP,Daily!JL$10,0))</f>
        <v>0.69248826291079812</v>
      </c>
      <c r="BO70" s="12">
        <f>(VLOOKUP($EG70,Data!$B:$CP,Daily!FN$10,0)+VLOOKUP($IF70,Data!$B:$CP,Daily!JM$10,0))/(VLOOKUP($EG67,Data!$B:$CP,Daily!FN$10,0)+VLOOKUP($IF67,Data!$B:$CP,Daily!JM$10,0))</f>
        <v>0.73169151004536614</v>
      </c>
      <c r="BP70" s="12">
        <f>(VLOOKUP($EG70,Data!$B:$CP,Daily!FO$10,0)+VLOOKUP($IF70,Data!$B:$CP,Daily!JN$10,0))/(VLOOKUP($EG67,Data!$B:$CP,Daily!FO$10,0)+VLOOKUP($IF67,Data!$B:$CP,Daily!JN$10,0))</f>
        <v>0.77427961579509075</v>
      </c>
      <c r="BQ70" s="12">
        <f>(VLOOKUP($EG70,Data!$B:$CP,Daily!FP$10,0)+VLOOKUP($IF70,Data!$B:$CP,Daily!JO$10,0))/(VLOOKUP($EG67,Data!$B:$CP,Daily!FP$10,0)+VLOOKUP($IF67,Data!$B:$CP,Daily!JO$10,0))</f>
        <v>0.73725981620718462</v>
      </c>
      <c r="BR70" s="12">
        <f>(VLOOKUP($EG70,Data!$B:$CP,Daily!FQ$10,0)+VLOOKUP($IF70,Data!$B:$CP,Daily!JP$10,0))/(VLOOKUP($EG67,Data!$B:$CP,Daily!FQ$10,0)+VLOOKUP($IF67,Data!$B:$CP,Daily!JP$10,0))</f>
        <v>0.72360000000000002</v>
      </c>
      <c r="BS70" s="12">
        <f>(VLOOKUP($EG70,Data!$B:$CP,Daily!FR$10,0)+VLOOKUP($IF70,Data!$B:$CP,Daily!JQ$10,0))/(VLOOKUP($EG67,Data!$B:$CP,Daily!FR$10,0)+VLOOKUP($IF67,Data!$B:$CP,Daily!JQ$10,0))</f>
        <v>0.7144032921810699</v>
      </c>
      <c r="BT70" s="12">
        <f>(VLOOKUP($EG70,Data!$B:$CP,Daily!FS$10,0)+VLOOKUP($IF70,Data!$B:$CP,Daily!JR$10,0))/(VLOOKUP($EG67,Data!$B:$CP,Daily!FS$10,0)+VLOOKUP($IF67,Data!$B:$CP,Daily!JR$10,0))</f>
        <v>0.71808960270498734</v>
      </c>
      <c r="BU70" s="12">
        <f>(VLOOKUP($EG70,Data!$B:$CP,Daily!FT$10,0)+VLOOKUP($IF70,Data!$B:$CP,Daily!JS$10,0))/(VLOOKUP($EG67,Data!$B:$CP,Daily!FT$10,0)+VLOOKUP($IF67,Data!$B:$CP,Daily!JS$10,0))</f>
        <v>0.68995835261453031</v>
      </c>
      <c r="BV70" s="12">
        <f>(VLOOKUP($EG70,Data!$B:$CP,Daily!FU$10,0)+VLOOKUP($IF70,Data!$B:$CP,Daily!JT$10,0))/(VLOOKUP($EG67,Data!$B:$CP,Daily!FU$10,0)+VLOOKUP($IF67,Data!$B:$CP,Daily!JT$10,0))</f>
        <v>0.71921515561569693</v>
      </c>
      <c r="BW70" s="12">
        <f>(VLOOKUP($EG70,Data!$B:$CP,Daily!FV$10,0)+VLOOKUP($IF70,Data!$B:$CP,Daily!JU$10,0))/(VLOOKUP($EG67,Data!$B:$CP,Daily!FV$10,0)+VLOOKUP($IF67,Data!$B:$CP,Daily!JU$10,0))</f>
        <v>0.75913621262458475</v>
      </c>
      <c r="BX70" s="12">
        <f>(VLOOKUP($EG70,Data!$B:$CP,Daily!FW$10,0)+VLOOKUP($IF70,Data!$B:$CP,Daily!JV$10,0))/(VLOOKUP($EG67,Data!$B:$CP,Daily!FW$10,0)+VLOOKUP($IF67,Data!$B:$CP,Daily!JV$10,0))</f>
        <v>0.75098231827111983</v>
      </c>
      <c r="BY70" s="12">
        <f>(VLOOKUP($EG70,Data!$B:$CP,Daily!FX$10,0)+VLOOKUP($IF70,Data!$B:$CP,Daily!JW$10,0))/(VLOOKUP($EG67,Data!$B:$CP,Daily!FX$10,0)+VLOOKUP($IF67,Data!$B:$CP,Daily!JW$10,0))</f>
        <v>0.76915974145891042</v>
      </c>
      <c r="BZ70" s="12">
        <f>(VLOOKUP($EG70,Data!$B:$CP,Daily!FY$10,0)+VLOOKUP($IF70,Data!$B:$CP,Daily!JX$10,0))/(VLOOKUP($EG67,Data!$B:$CP,Daily!FY$10,0)+VLOOKUP($IF67,Data!$B:$CP,Daily!JX$10,0))</f>
        <v>0.75722543352601157</v>
      </c>
      <c r="CA70" s="12">
        <f>(VLOOKUP($EG70,Data!$B:$CP,Daily!FZ$10,0)+VLOOKUP($IF70,Data!$B:$CP,Daily!JY$10,0))/(VLOOKUP($EG67,Data!$B:$CP,Daily!FZ$10,0)+VLOOKUP($IF67,Data!$B:$CP,Daily!JY$10,0))</f>
        <v>0.72830937035200793</v>
      </c>
      <c r="CB70" s="12">
        <f>(VLOOKUP($EG70,Data!$B:$CP,Daily!GA$10,0)+VLOOKUP($IF70,Data!$B:$CP,Daily!JZ$10,0))/(VLOOKUP($EG67,Data!$B:$CP,Daily!GA$10,0)+VLOOKUP($IF67,Data!$B:$CP,Daily!JZ$10,0))</f>
        <v>0.7067510548523207</v>
      </c>
      <c r="CC70" s="12">
        <f>(VLOOKUP($EG70,Data!$B:$CP,Daily!GB$10,0)+VLOOKUP($IF70,Data!$B:$CP,Daily!KA$10,0))/(VLOOKUP($EG67,Data!$B:$CP,Daily!GB$10,0)+VLOOKUP($IF67,Data!$B:$CP,Daily!KA$10,0))</f>
        <v>0.77624521072796937</v>
      </c>
      <c r="CD70" s="12">
        <f>(VLOOKUP($EG70,Data!$B:$CP,Daily!GC$10,0)+VLOOKUP($IF70,Data!$B:$CP,Daily!KB$10,0))/(VLOOKUP($EG67,Data!$B:$CP,Daily!GC$10,0)+VLOOKUP($IF67,Data!$B:$CP,Daily!KB$10,0))</f>
        <v>0.77175612298071916</v>
      </c>
      <c r="CE70" s="12">
        <f>(VLOOKUP($EG70,Data!$B:$CP,Daily!GD$10,0)+VLOOKUP($IF70,Data!$B:$CP,Daily!KC$10,0))/(VLOOKUP($EG67,Data!$B:$CP,Daily!GD$10,0)+VLOOKUP($IF67,Data!$B:$CP,Daily!KC$10,0))</f>
        <v>0.77470355731225293</v>
      </c>
      <c r="CF70" s="12">
        <f>(VLOOKUP($EG70,Data!$B:$CP,Daily!GE$10,0)+VLOOKUP($IF70,Data!$B:$CP,Daily!KD$10,0))/(VLOOKUP($EG67,Data!$B:$CP,Daily!GE$10,0)+VLOOKUP($IF67,Data!$B:$CP,Daily!KD$10,0))</f>
        <v>0.72636600173460542</v>
      </c>
      <c r="CG70" s="12">
        <f>(VLOOKUP($EG70,Data!$B:$CP,Daily!GF$10,0)+VLOOKUP($IF70,Data!$B:$CP,Daily!KE$10,0))/(VLOOKUP($EG67,Data!$B:$CP,Daily!GF$10,0)+VLOOKUP($IF67,Data!$B:$CP,Daily!KE$10,0))</f>
        <v>0.77154772937905469</v>
      </c>
      <c r="CH70" s="12">
        <f>(VLOOKUP($EG70,Data!$B:$CP,Daily!GG$10,0)+VLOOKUP($IF70,Data!$B:$CP,Daily!KF$10,0))/(VLOOKUP($EG67,Data!$B:$CP,Daily!GG$10,0)+VLOOKUP($IF67,Data!$B:$CP,Daily!KF$10,0))</f>
        <v>0.72030479605558051</v>
      </c>
      <c r="CI70" s="12">
        <f>(VLOOKUP($EG70,Data!$B:$CP,Daily!GH$10,0)+VLOOKUP($IF70,Data!$B:$CP,Daily!KG$10,0))/(VLOOKUP($EG67,Data!$B:$CP,Daily!GH$10,0)+VLOOKUP($IF67,Data!$B:$CP,Daily!KG$10,0))</f>
        <v>0.70299459990181634</v>
      </c>
      <c r="CJ70" s="12">
        <f>(VLOOKUP($EG70,Data!$B:$CP,Daily!GI$10,0)+VLOOKUP($IF70,Data!$B:$CP,Daily!KH$10,0))/(VLOOKUP($EG67,Data!$B:$CP,Daily!GI$10,0)+VLOOKUP($IF67,Data!$B:$CP,Daily!KH$10,0))</f>
        <v>0.75748129675810472</v>
      </c>
      <c r="CK70" s="12">
        <f>(VLOOKUP($EG70,Data!$B:$CP,Daily!GJ$10,0)+VLOOKUP($IF70,Data!$B:$CP,Daily!KI$10,0))/(VLOOKUP($EG67,Data!$B:$CP,Daily!GJ$10,0)+VLOOKUP($IF67,Data!$B:$CP,Daily!KI$10,0))</f>
        <v>0.79714128642111048</v>
      </c>
      <c r="CL70" s="12">
        <f>(VLOOKUP($EG70,Data!$B:$CP,Daily!GK$10,0)+VLOOKUP($IF70,Data!$B:$CP,Daily!KJ$10,0))/(VLOOKUP($EG67,Data!$B:$CP,Daily!GK$10,0)+VLOOKUP($IF67,Data!$B:$CP,Daily!KJ$10,0))</f>
        <v>0.74251229324988821</v>
      </c>
      <c r="CM70" s="12">
        <f>(VLOOKUP($EG70,Data!$B:$CP,Daily!GL$10,0)+VLOOKUP($IF70,Data!$B:$CP,Daily!KK$10,0))/(VLOOKUP($EG67,Data!$B:$CP,Daily!GL$10,0)+VLOOKUP($IF67,Data!$B:$CP,Daily!KK$10,0))</f>
        <v>0.73703366696997274</v>
      </c>
      <c r="CN70" s="12">
        <f>(VLOOKUP($EG70,Data!$B:$CP,Daily!GM$10,0)+VLOOKUP($IF70,Data!$B:$CP,Daily!KL$10,0))/(VLOOKUP($EG67,Data!$B:$CP,Daily!GM$10,0)+VLOOKUP($IF67,Data!$B:$CP,Daily!KL$10,0))</f>
        <v>0.75451263537906132</v>
      </c>
      <c r="CO70" s="12">
        <f>(VLOOKUP($EG70,Data!$B:$CP,Daily!GN$10,0)+VLOOKUP($IF70,Data!$B:$CP,Daily!KM$10,0))/(VLOOKUP($EG67,Data!$B:$CP,Daily!GN$10,0)+VLOOKUP($IF67,Data!$B:$CP,Daily!KM$10,0))</f>
        <v>0.74006545114539501</v>
      </c>
      <c r="CP70" s="12">
        <f>(VLOOKUP($EG70,Data!$B:$CP,Daily!GO$10,0)+VLOOKUP($IF70,Data!$B:$CP,Daily!KN$10,0))/(VLOOKUP($EG67,Data!$B:$CP,Daily!GO$10,0)+VLOOKUP($IF67,Data!$B:$CP,Daily!KN$10,0))</f>
        <v>0.68936381709741545</v>
      </c>
      <c r="CQ70" s="12">
        <f>(VLOOKUP($EG70,Data!$B:$CP,Daily!GP$10,0)+VLOOKUP($IF70,Data!$B:$CP,Daily!KO$10,0))/(VLOOKUP($EG67,Data!$B:$CP,Daily!GP$10,0)+VLOOKUP($IF67,Data!$B:$CP,Daily!KO$10,0))</f>
        <v>0.72721437740693196</v>
      </c>
      <c r="CR70" s="12">
        <f>(VLOOKUP($EG70,Data!$B:$CP,Daily!GQ$10,0)+VLOOKUP($IF70,Data!$B:$CP,Daily!KP$10,0))/(VLOOKUP($EG67,Data!$B:$CP,Daily!GQ$10,0)+VLOOKUP($IF67,Data!$B:$CP,Daily!KP$10,0))</f>
        <v>0.79714455681142182</v>
      </c>
      <c r="CS70" s="12">
        <f>(VLOOKUP($EG70,Data!$B:$CP,Daily!GR$10,0)+VLOOKUP($IF70,Data!$B:$CP,Daily!KQ$10,0))/(VLOOKUP($EG67,Data!$B:$CP,Daily!GR$10,0)+VLOOKUP($IF67,Data!$B:$CP,Daily!KQ$10,0))</f>
        <v>0.74016145307769932</v>
      </c>
      <c r="CT70" s="12">
        <f>(VLOOKUP($EG70,Data!$B:$CP,Daily!GS$10,0)+VLOOKUP($IF70,Data!$B:$CP,Daily!KR$10,0))/(VLOOKUP($EG67,Data!$B:$CP,Daily!GS$10,0)+VLOOKUP($IF67,Data!$B:$CP,Daily!KR$10,0))</f>
        <v>0.70248328557784145</v>
      </c>
      <c r="CU70" s="12">
        <f>(VLOOKUP($EG70,Data!$B:$CP,Daily!GT$10,0)+VLOOKUP($IF70,Data!$B:$CP,Daily!KS$10,0))/(VLOOKUP($EG67,Data!$B:$CP,Daily!GT$10,0)+VLOOKUP($IF67,Data!$B:$CP,Daily!KS$10,0))</f>
        <v>0.73201970443349751</v>
      </c>
      <c r="CV70" s="12">
        <f>(VLOOKUP($EG70,Data!$B:$CP,Daily!GU$10,0)+VLOOKUP($IF70,Data!$B:$CP,Daily!KT$10,0))/(VLOOKUP($EG67,Data!$B:$CP,Daily!GU$10,0)+VLOOKUP($IF67,Data!$B:$CP,Daily!KT$10,0))</f>
        <v>0.73071837814014984</v>
      </c>
      <c r="CW70" s="12">
        <f>(VLOOKUP($EG70,Data!$B:$CP,Daily!GV$10,0)+VLOOKUP($IF70,Data!$B:$CP,Daily!KU$10,0))/(VLOOKUP($EG67,Data!$B:$CP,Daily!GV$10,0)+VLOOKUP($IF67,Data!$B:$CP,Daily!KU$10,0))</f>
        <v>0.64538043478260865</v>
      </c>
      <c r="CX70" s="12">
        <f>(VLOOKUP($EG70,Data!$B:$CP,Daily!GW$10,0)+VLOOKUP($IF70,Data!$B:$CP,Daily!KV$10,0))/(VLOOKUP($EG67,Data!$B:$CP,Daily!GW$10,0)+VLOOKUP($IF67,Data!$B:$CP,Daily!KV$10,0))</f>
        <v>0.74378253325621746</v>
      </c>
      <c r="CY70" s="12">
        <f>(VLOOKUP($EG70,Data!$B:$CP,Daily!GX$10,0)+VLOOKUP($IF70,Data!$B:$CP,Daily!KW$10,0))/(VLOOKUP($EG67,Data!$B:$CP,Daily!GX$10,0)+VLOOKUP($IF67,Data!$B:$CP,Daily!KW$10,0))</f>
        <v>0.76130286825473992</v>
      </c>
      <c r="CZ70" s="12">
        <f>(VLOOKUP($EG70,Data!$B:$CP,Daily!GY$10,0)+VLOOKUP($IF70,Data!$B:$CP,Daily!KX$10,0))/(VLOOKUP($EG67,Data!$B:$CP,Daily!GY$10,0)+VLOOKUP($IF67,Data!$B:$CP,Daily!KX$10,0))</f>
        <v>0.71627906976744182</v>
      </c>
      <c r="DA70" s="12">
        <f>(VLOOKUP($EG70,Data!$B:$CP,Daily!GZ$10,0)+VLOOKUP($IF70,Data!$B:$CP,Daily!KY$10,0))/(VLOOKUP($EG67,Data!$B:$CP,Daily!GZ$10,0)+VLOOKUP($IF67,Data!$B:$CP,Daily!KY$10,0))</f>
        <v>0.73115698511761884</v>
      </c>
      <c r="DB70" s="12">
        <f>(VLOOKUP($EG70,Data!$B:$CP,Daily!HA$10,0)+VLOOKUP($IF70,Data!$B:$CP,Daily!KZ$10,0))/(VLOOKUP($EG67,Data!$B:$CP,Daily!HA$10,0)+VLOOKUP($IF67,Data!$B:$CP,Daily!KZ$10,0))</f>
        <v>0.76519337016574585</v>
      </c>
      <c r="DC70" s="12">
        <f>(VLOOKUP($EG70,Data!$B:$CP,Daily!HB$10,0)+VLOOKUP($IF70,Data!$B:$CP,Daily!LA$10,0))/(VLOOKUP($EG67,Data!$B:$CP,Daily!HB$10,0)+VLOOKUP($IF67,Data!$B:$CP,Daily!LA$10,0))</f>
        <v>0.65306122448979587</v>
      </c>
      <c r="DD70" s="12">
        <f>(VLOOKUP($EG70,Data!$B:$CP,Daily!HC$10,0)+VLOOKUP($IF70,Data!$B:$CP,Daily!LB$10,0))/(VLOOKUP($EG67,Data!$B:$CP,Daily!HC$10,0)+VLOOKUP($IF67,Data!$B:$CP,Daily!LB$10,0))</f>
        <v>0.62625800548947852</v>
      </c>
      <c r="DE70" s="12">
        <f>(VLOOKUP($EG70,Data!$B:$CP,Daily!HD$10,0)+VLOOKUP($IF70,Data!$B:$CP,Daily!LC$10,0))/(VLOOKUP($EG67,Data!$B:$CP,Daily!HD$10,0)+VLOOKUP($IF67,Data!$B:$CP,Daily!LC$10,0))</f>
        <v>0.67659838609559275</v>
      </c>
      <c r="DF70" s="12">
        <f>(VLOOKUP($EG70,Data!$B:$CP,Daily!HE$10,0)+VLOOKUP($IF70,Data!$B:$CP,Daily!LD$10,0))/(VLOOKUP($EG67,Data!$B:$CP,Daily!HE$10,0)+VLOOKUP($IF67,Data!$B:$CP,Daily!LD$10,0))</f>
        <v>0.66700715015321754</v>
      </c>
      <c r="DG70" s="12">
        <f>(VLOOKUP($EG70,Data!$B:$CP,Daily!HF$10,0)+VLOOKUP($IF70,Data!$B:$CP,Daily!LE$10,0))/(VLOOKUP($EG67,Data!$B:$CP,Daily!HF$10,0)+VLOOKUP($IF67,Data!$B:$CP,Daily!LE$10,0))</f>
        <v>0.65083553210202283</v>
      </c>
      <c r="DH70" s="12">
        <f>(VLOOKUP($EG70,Data!$B:$CP,Daily!HG$10,0)+VLOOKUP($IF70,Data!$B:$CP,Daily!LF$10,0))/(VLOOKUP($EG67,Data!$B:$CP,Daily!HG$10,0)+VLOOKUP($IF67,Data!$B:$CP,Daily!LF$10,0))</f>
        <v>0.6730118443316413</v>
      </c>
      <c r="DI70" s="12">
        <f>(VLOOKUP($EG70,Data!$B:$CP,Daily!HH$10,0)+VLOOKUP($IF70,Data!$B:$CP,Daily!LG$10,0))/(VLOOKUP($EG67,Data!$B:$CP,Daily!HH$10,0)+VLOOKUP($IF67,Data!$B:$CP,Daily!LG$10,0))</f>
        <v>0.67066115702479334</v>
      </c>
      <c r="DJ70" s="12">
        <f>(VLOOKUP($EG70,Data!$B:$CP,Daily!HI$10,0)+VLOOKUP($IF70,Data!$B:$CP,Daily!LH$10,0))/(VLOOKUP($EG67,Data!$B:$CP,Daily!HI$10,0)+VLOOKUP($IF67,Data!$B:$CP,Daily!LH$10,0))</f>
        <v>0.71722846441947563</v>
      </c>
      <c r="DK70" s="12">
        <f>(VLOOKUP($EG70,Data!$B:$CP,Daily!HJ$10,0)+VLOOKUP($IF70,Data!$B:$CP,Daily!LI$10,0))/(VLOOKUP($EG67,Data!$B:$CP,Daily!HJ$10,0)+VLOOKUP($IF67,Data!$B:$CP,Daily!LI$10,0))</f>
        <v>0.59034833091436867</v>
      </c>
      <c r="DL70" s="12">
        <f>(VLOOKUP($EG70,Data!$B:$CP,Daily!HK$10,0)+VLOOKUP($IF70,Data!$B:$CP,Daily!LJ$10,0))/(VLOOKUP($EG67,Data!$B:$CP,Daily!HK$10,0)+VLOOKUP($IF67,Data!$B:$CP,Daily!LJ$10,0))</f>
        <v>0.65872576177285314</v>
      </c>
      <c r="DM70" s="12">
        <f>(VLOOKUP($EG70,Data!$B:$CP,Daily!HL$10,0)+VLOOKUP($IF70,Data!$B:$CP,Daily!LK$10,0))/(VLOOKUP($EG67,Data!$B:$CP,Daily!HL$10,0)+VLOOKUP($IF67,Data!$B:$CP,Daily!LK$10,0))</f>
        <v>0.76185819070904648</v>
      </c>
      <c r="DN70" s="12">
        <f>(VLOOKUP($EG70,Data!$B:$CP,Daily!HM$10,0)+VLOOKUP($IF70,Data!$B:$CP,Daily!LL$10,0))/(VLOOKUP($EG67,Data!$B:$CP,Daily!HM$10,0)+VLOOKUP($IF67,Data!$B:$CP,Daily!LL$10,0))</f>
        <v>0.69849246231155782</v>
      </c>
      <c r="DO70" s="12">
        <f>(VLOOKUP($EG70,Data!$B:$CP,Daily!HN$10,0)+VLOOKUP($IF70,Data!$B:$CP,Daily!LM$10,0))/(VLOOKUP($EG67,Data!$B:$CP,Daily!HN$10,0)+VLOOKUP($IF67,Data!$B:$CP,Daily!LM$10,0))</f>
        <v>0.69786204114562322</v>
      </c>
      <c r="DP70" s="12">
        <f>(VLOOKUP($EG70,Data!$B:$CP,Daily!HO$10,0)+VLOOKUP($IF70,Data!$B:$CP,Daily!LN$10,0))/(VLOOKUP($EG67,Data!$B:$CP,Daily!HO$10,0)+VLOOKUP($IF67,Data!$B:$CP,Daily!LN$10,0))</f>
        <v>0.7093397745571659</v>
      </c>
      <c r="DQ70" s="12">
        <f>(VLOOKUP($EG70,Data!$B:$CP,Daily!HP$10,0)+VLOOKUP($IF70,Data!$B:$CP,Daily!LO$10,0))/(VLOOKUP($EG67,Data!$B:$CP,Daily!HP$10,0)+VLOOKUP($IF67,Data!$B:$CP,Daily!LO$10,0))</f>
        <v>0.70965309200603321</v>
      </c>
      <c r="DR70" s="12">
        <f>(VLOOKUP($EG70,Data!$B:$CP,Daily!HQ$10,0)+VLOOKUP($IF70,Data!$B:$CP,Daily!LP$10,0))/(VLOOKUP($EG67,Data!$B:$CP,Daily!HQ$10,0)+VLOOKUP($IF67,Data!$B:$CP,Daily!LP$10,0))</f>
        <v>0.58413132694938441</v>
      </c>
      <c r="DS70" s="12">
        <f>(VLOOKUP($EG70,Data!$B:$CP,Daily!HR$10,0)+VLOOKUP($IF70,Data!$B:$CP,Daily!LQ$10,0))/(VLOOKUP($EG67,Data!$B:$CP,Daily!HR$10,0)+VLOOKUP($IF67,Data!$B:$CP,Daily!LQ$10,0))</f>
        <v>0.66777224986180206</v>
      </c>
      <c r="DT70" s="12">
        <f>(VLOOKUP($EG70,Data!$B:$CP,Daily!HS$10,0)+VLOOKUP($IF70,Data!$B:$CP,Daily!LR$10,0))/(VLOOKUP($EG67,Data!$B:$CP,Daily!HS$10,0)+VLOOKUP($IF67,Data!$B:$CP,Daily!LR$10,0))</f>
        <v>0.7040990606319385</v>
      </c>
      <c r="DU70" s="12">
        <f>(VLOOKUP($EG70,Data!$B:$CP,Daily!HT$10,0)+VLOOKUP($IF70,Data!$B:$CP,Daily!LS$10,0))/(VLOOKUP($EG67,Data!$B:$CP,Daily!HT$10,0)+VLOOKUP($IF67,Data!$B:$CP,Daily!LS$10,0))</f>
        <v>0.65446045968056099</v>
      </c>
      <c r="DV70" s="14"/>
      <c r="DW70" s="12">
        <f t="shared" si="453"/>
        <v>0.68677390527256477</v>
      </c>
      <c r="DX70" s="12">
        <f t="shared" si="454"/>
        <v>0.74251229324988821</v>
      </c>
      <c r="DY70" s="12">
        <f t="shared" ref="DY70" si="554">DX70-DW70</f>
        <v>5.5738387977323445E-2</v>
      </c>
      <c r="DZ70" s="12">
        <f t="shared" ref="DZ70" si="555">DX70+(0.75*DY70)</f>
        <v>0.78431608423288079</v>
      </c>
      <c r="EA70" s="12">
        <f t="shared" ref="EA70" si="556">DW70-(0.75*DY70)</f>
        <v>0.64497011428957218</v>
      </c>
      <c r="EB70" s="14"/>
      <c r="EC70" s="12">
        <f t="shared" ref="EC70" si="557">_xlfn.STDEV.P(AJ70:DU70)</f>
        <v>4.797649773410502E-2</v>
      </c>
      <c r="ED70" s="12">
        <f t="shared" ref="ED70" si="558">SUMPRODUCT(DN70:DT70,DN$56:DT$56)/SUM(DN$56:DT$56)</f>
        <v>0.67820670952581086</v>
      </c>
      <c r="EE70" s="12">
        <f t="shared" ref="EE70" si="559">SUMPRODUCT(CR70:DT70,CR$56:DT$56)/SUM(CR$56:DT$56)</f>
        <v>0.69118604082210755</v>
      </c>
      <c r="EF70" s="1"/>
      <c r="EG70" s="7" t="s">
        <v>495</v>
      </c>
      <c r="EH70" s="7" t="s">
        <v>58</v>
      </c>
      <c r="EI70" s="12">
        <f>VLOOKUP($EG70,Data!$B:$CP,Daily!EI$10,0)/VLOOKUP($EG67,Data!$B:$CP,Daily!EI$10,0)</f>
        <v>0.74823830877642539</v>
      </c>
      <c r="EJ70" s="12">
        <f>VLOOKUP($EG70,Data!$B:$CP,Daily!EJ$10,0)/VLOOKUP($EG67,Data!$B:$CP,Daily!EJ$10,0)</f>
        <v>0.75917859365276918</v>
      </c>
      <c r="EK70" s="12">
        <f>VLOOKUP($EG70,Data!$B:$CP,Daily!EK$10,0)/VLOOKUP($EG67,Data!$B:$CP,Daily!EK$10,0)</f>
        <v>0.67805186590765343</v>
      </c>
      <c r="EL70" s="12">
        <f>VLOOKUP($EG70,Data!$B:$CP,Daily!EL$10,0)/VLOOKUP($EG67,Data!$B:$CP,Daily!EL$10,0)</f>
        <v>0.68962906888720665</v>
      </c>
      <c r="EM70" s="12">
        <f>VLOOKUP($EG70,Data!$B:$CP,Daily!EM$10,0)/VLOOKUP($EG67,Data!$B:$CP,Daily!EM$10,0)</f>
        <v>0.73061863743148003</v>
      </c>
      <c r="EN70" s="12">
        <f>VLOOKUP($EG70,Data!$B:$CP,Daily!EN$10,0)/VLOOKUP($EG67,Data!$B:$CP,Daily!EN$10,0)</f>
        <v>0.73284477015323113</v>
      </c>
      <c r="EO70" s="12">
        <f>VLOOKUP($EG70,Data!$B:$CP,Daily!EO$10,0)/VLOOKUP($EG67,Data!$B:$CP,Daily!EO$10,0)</f>
        <v>0.71173607355327206</v>
      </c>
      <c r="EP70" s="12">
        <f>VLOOKUP($EG70,Data!$B:$CP,Daily!EP$10,0)/VLOOKUP($EG67,Data!$B:$CP,Daily!EP$10,0)</f>
        <v>0.71628910463861917</v>
      </c>
      <c r="EQ70" s="12">
        <f>VLOOKUP($EG70,Data!$B:$CP,Daily!EQ$10,0)/VLOOKUP($EG67,Data!$B:$CP,Daily!EQ$10,0)</f>
        <v>0.7168087697929354</v>
      </c>
      <c r="ER70" s="12">
        <f>VLOOKUP($EG70,Data!$B:$CP,Daily!ER$10,0)/VLOOKUP($EG67,Data!$B:$CP,Daily!ER$10,0)</f>
        <v>0.653220559531555</v>
      </c>
      <c r="ES70" s="12">
        <f>VLOOKUP($EG70,Data!$B:$CP,Daily!ES$10,0)/VLOOKUP($EG67,Data!$B:$CP,Daily!ES$10,0)</f>
        <v>0.71030640668523681</v>
      </c>
      <c r="ET70" s="12">
        <f>VLOOKUP($EG70,Data!$B:$CP,Daily!ET$10,0)/VLOOKUP($EG67,Data!$B:$CP,Daily!ET$10,0)</f>
        <v>0.74366845740598619</v>
      </c>
      <c r="EU70" s="12">
        <f>VLOOKUP($EG70,Data!$B:$CP,Daily!EU$10,0)/VLOOKUP($EG67,Data!$B:$CP,Daily!EU$10,0)</f>
        <v>0.89855072463768115</v>
      </c>
      <c r="EV70" s="12">
        <f>VLOOKUP($EG70,Data!$B:$CP,Daily!EV$10,0)/VLOOKUP($EG67,Data!$B:$CP,Daily!EV$10,0)</f>
        <v>0.72034459907223325</v>
      </c>
      <c r="EW70" s="12">
        <f>VLOOKUP($EG70,Data!$B:$CP,Daily!EW$10,0)/VLOOKUP($EG67,Data!$B:$CP,Daily!EW$10,0)</f>
        <v>0.75268817204301075</v>
      </c>
      <c r="EX70" s="12">
        <f>VLOOKUP($EG70,Data!$B:$CP,Daily!EX$10,0)/VLOOKUP($EG67,Data!$B:$CP,Daily!EX$10,0)</f>
        <v>0.73392612859097128</v>
      </c>
      <c r="EY70" s="12">
        <f>VLOOKUP($EG70,Data!$B:$CP,Daily!EY$10,0)/VLOOKUP($EG67,Data!$B:$CP,Daily!EY$10,0)</f>
        <v>0.63537906137184119</v>
      </c>
      <c r="EZ70" s="12">
        <f>VLOOKUP($EG70,Data!$B:$CP,Daily!EZ$10,0)/VLOOKUP($EG67,Data!$B:$CP,Daily!EZ$10,0)</f>
        <v>0.72332389046270062</v>
      </c>
      <c r="FA70" s="12">
        <f>VLOOKUP($EG70,Data!$B:$CP,Daily!FA$10,0)/VLOOKUP($EG67,Data!$B:$CP,Daily!FA$10,0)</f>
        <v>0.72783346183500386</v>
      </c>
      <c r="FB70" s="12">
        <f>VLOOKUP($EG70,Data!$B:$CP,Daily!FB$10,0)/VLOOKUP($EG67,Data!$B:$CP,Daily!FB$10,0)</f>
        <v>0.67019867549668877</v>
      </c>
      <c r="FC70" s="12">
        <f>VLOOKUP($EG70,Data!$B:$CP,Daily!FC$10,0)/VLOOKUP($EG67,Data!$B:$CP,Daily!FC$10,0)</f>
        <v>0.69656488549618323</v>
      </c>
      <c r="FD70" s="12">
        <f>VLOOKUP($EG70,Data!$B:$CP,Daily!FD$10,0)/VLOOKUP($EG67,Data!$B:$CP,Daily!FD$10,0)</f>
        <v>0.70089593383873194</v>
      </c>
      <c r="FE70" s="12">
        <f>VLOOKUP($EG70,Data!$B:$CP,Daily!FE$10,0)/VLOOKUP($EG67,Data!$B:$CP,Daily!FE$10,0)</f>
        <v>0.71684387241186343</v>
      </c>
      <c r="FF70" s="12">
        <f>VLOOKUP($EG70,Data!$B:$CP,Daily!FF$10,0)/VLOOKUP($EG67,Data!$B:$CP,Daily!FF$10,0)</f>
        <v>0.6967592592592593</v>
      </c>
      <c r="FG70" s="12">
        <f>VLOOKUP($EG70,Data!$B:$CP,Daily!FG$10,0)/VLOOKUP($EG67,Data!$B:$CP,Daily!FG$10,0)</f>
        <v>0.73944805194805197</v>
      </c>
      <c r="FH70" s="12">
        <f>VLOOKUP($EG70,Data!$B:$CP,Daily!FH$10,0)/VLOOKUP($EG67,Data!$B:$CP,Daily!FH$10,0)</f>
        <v>0.76964047936085223</v>
      </c>
      <c r="FI70" s="12">
        <f>VLOOKUP($EG70,Data!$B:$CP,Daily!FI$10,0)/VLOOKUP($EG67,Data!$B:$CP,Daily!FI$10,0)</f>
        <v>0.75298804780876494</v>
      </c>
      <c r="FJ70" s="12">
        <f>VLOOKUP($EG70,Data!$B:$CP,Daily!FJ$10,0)/VLOOKUP($EG67,Data!$B:$CP,Daily!FJ$10,0)</f>
        <v>0.76746611053180391</v>
      </c>
      <c r="FK70" s="12">
        <f>VLOOKUP($EG70,Data!$B:$CP,Daily!FK$10,0)/VLOOKUP($EG67,Data!$B:$CP,Daily!FK$10,0)</f>
        <v>0.79083094555873923</v>
      </c>
      <c r="FL70" s="12">
        <f>VLOOKUP($EG70,Data!$B:$CP,Daily!FL$10,0)/VLOOKUP($EG67,Data!$B:$CP,Daily!FL$10,0)</f>
        <v>0.77789098318899641</v>
      </c>
      <c r="FM70" s="12">
        <f>VLOOKUP($EG70,Data!$B:$CP,Daily!FM$10,0)/VLOOKUP($EG67,Data!$B:$CP,Daily!FM$10,0)</f>
        <v>0.72441797509474826</v>
      </c>
      <c r="FN70" s="12">
        <f>VLOOKUP($EG70,Data!$B:$CP,Daily!FN$10,0)/VLOOKUP($EG67,Data!$B:$CP,Daily!FN$10,0)</f>
        <v>0.74836363636363634</v>
      </c>
      <c r="FO70" s="12">
        <f>VLOOKUP($EG70,Data!$B:$CP,Daily!FO$10,0)/VLOOKUP($EG67,Data!$B:$CP,Daily!FO$10,0)</f>
        <v>0.78169856459330145</v>
      </c>
      <c r="FP70" s="12">
        <f>VLOOKUP($EG70,Data!$B:$CP,Daily!FP$10,0)/VLOOKUP($EG67,Data!$B:$CP,Daily!FP$10,0)</f>
        <v>0.76731707317073172</v>
      </c>
      <c r="FQ70" s="12">
        <f>VLOOKUP($EG70,Data!$B:$CP,Daily!FQ$10,0)/VLOOKUP($EG67,Data!$B:$CP,Daily!FQ$10,0)</f>
        <v>0.75669328323156415</v>
      </c>
      <c r="FR70" s="12">
        <f>VLOOKUP($EG70,Data!$B:$CP,Daily!FR$10,0)/VLOOKUP($EG67,Data!$B:$CP,Daily!FR$10,0)</f>
        <v>0.73587638821825208</v>
      </c>
      <c r="FS70" s="12">
        <f>VLOOKUP($EG70,Data!$B:$CP,Daily!FS$10,0)/VLOOKUP($EG67,Data!$B:$CP,Daily!FS$10,0)</f>
        <v>0.73859735164296225</v>
      </c>
      <c r="FT70" s="12">
        <f>VLOOKUP($EG70,Data!$B:$CP,Daily!FT$10,0)/VLOOKUP($EG67,Data!$B:$CP,Daily!FT$10,0)</f>
        <v>0.71815718157181574</v>
      </c>
      <c r="FU70" s="12">
        <f>VLOOKUP($EG70,Data!$B:$CP,Daily!FU$10,0)/VLOOKUP($EG67,Data!$B:$CP,Daily!FU$10,0)</f>
        <v>0.75408560311284045</v>
      </c>
      <c r="FV70" s="12">
        <f>VLOOKUP($EG70,Data!$B:$CP,Daily!FV$10,0)/VLOOKUP($EG67,Data!$B:$CP,Daily!FV$10,0)</f>
        <v>0.78409825468648997</v>
      </c>
      <c r="FW70" s="12">
        <f>VLOOKUP($EG70,Data!$B:$CP,Daily!FW$10,0)/VLOOKUP($EG67,Data!$B:$CP,Daily!FW$10,0)</f>
        <v>0.77181973759269829</v>
      </c>
      <c r="FX70" s="12">
        <f>VLOOKUP($EG70,Data!$B:$CP,Daily!FX$10,0)/VLOOKUP($EG67,Data!$B:$CP,Daily!FX$10,0)</f>
        <v>0.78750667378537109</v>
      </c>
      <c r="FY70" s="12">
        <f>VLOOKUP($EG70,Data!$B:$CP,Daily!FY$10,0)/VLOOKUP($EG67,Data!$B:$CP,Daily!FY$10,0)</f>
        <v>0.78662244333886122</v>
      </c>
      <c r="FZ70" s="12">
        <f>VLOOKUP($EG70,Data!$B:$CP,Daily!FZ$10,0)/VLOOKUP($EG67,Data!$B:$CP,Daily!FZ$10,0)</f>
        <v>0.75877950489349455</v>
      </c>
      <c r="GA70" s="12">
        <f>VLOOKUP($EG70,Data!$B:$CP,Daily!GA$10,0)/VLOOKUP($EG67,Data!$B:$CP,Daily!GA$10,0)</f>
        <v>0.74175482265090231</v>
      </c>
      <c r="GB70" s="12">
        <f>VLOOKUP($EG70,Data!$B:$CP,Daily!GB$10,0)/VLOOKUP($EG67,Data!$B:$CP,Daily!GB$10,0)</f>
        <v>0.80890052356020947</v>
      </c>
      <c r="GC70" s="12">
        <f>VLOOKUP($EG70,Data!$B:$CP,Daily!GC$10,0)/VLOOKUP($EG67,Data!$B:$CP,Daily!GC$10,0)</f>
        <v>0.79541339770669883</v>
      </c>
      <c r="GD70" s="12">
        <f>VLOOKUP($EG70,Data!$B:$CP,Daily!GD$10,0)/VLOOKUP($EG67,Data!$B:$CP,Daily!GD$10,0)</f>
        <v>0.79603255340793488</v>
      </c>
      <c r="GE70" s="12">
        <f>VLOOKUP($EG70,Data!$B:$CP,Daily!GE$10,0)/VLOOKUP($EG67,Data!$B:$CP,Daily!GE$10,0)</f>
        <v>0.75262368815592207</v>
      </c>
      <c r="GF70" s="12">
        <f>VLOOKUP($EG70,Data!$B:$CP,Daily!GF$10,0)/VLOOKUP($EG67,Data!$B:$CP,Daily!GF$10,0)</f>
        <v>0.79625668449197862</v>
      </c>
      <c r="GG70" s="12">
        <f>VLOOKUP($EG70,Data!$B:$CP,Daily!GG$10,0)/VLOOKUP($EG67,Data!$B:$CP,Daily!GG$10,0)</f>
        <v>0.74573643410852708</v>
      </c>
      <c r="GH70" s="12">
        <f>VLOOKUP($EG70,Data!$B:$CP,Daily!GH$10,0)/VLOOKUP($EG67,Data!$B:$CP,Daily!GH$10,0)</f>
        <v>0.7350377687391052</v>
      </c>
      <c r="GI70" s="12">
        <f>VLOOKUP($EG70,Data!$B:$CP,Daily!GI$10,0)/VLOOKUP($EG67,Data!$B:$CP,Daily!GI$10,0)</f>
        <v>0.7914554670528603</v>
      </c>
      <c r="GJ70" s="12">
        <f>VLOOKUP($EG70,Data!$B:$CP,Daily!GJ$10,0)/VLOOKUP($EG67,Data!$B:$CP,Daily!GJ$10,0)</f>
        <v>0.8244846970643348</v>
      </c>
      <c r="GK70" s="12">
        <f>VLOOKUP($EG70,Data!$B:$CP,Daily!GK$10,0)/VLOOKUP($EG67,Data!$B:$CP,Daily!GK$10,0)</f>
        <v>0.78205804749340369</v>
      </c>
      <c r="GL70" s="12">
        <f>VLOOKUP($EG70,Data!$B:$CP,Daily!GL$10,0)/VLOOKUP($EG67,Data!$B:$CP,Daily!GL$10,0)</f>
        <v>0.775144813059505</v>
      </c>
      <c r="GM70" s="12">
        <f>VLOOKUP($EG70,Data!$B:$CP,Daily!GM$10,0)/VLOOKUP($EG67,Data!$B:$CP,Daily!GM$10,0)</f>
        <v>0.79626666666666668</v>
      </c>
      <c r="GN70" s="12">
        <f>VLOOKUP($EG70,Data!$B:$CP,Daily!GN$10,0)/VLOOKUP($EG67,Data!$B:$CP,Daily!GN$10,0)</f>
        <v>0.77262693156732887</v>
      </c>
      <c r="GO70" s="12">
        <f>VLOOKUP($EG70,Data!$B:$CP,Daily!GO$10,0)/VLOOKUP($EG67,Data!$B:$CP,Daily!GO$10,0)</f>
        <v>0.7178899082568807</v>
      </c>
      <c r="GP70" s="12">
        <f>VLOOKUP($EG70,Data!$B:$CP,Daily!GP$10,0)/VLOOKUP($EG67,Data!$B:$CP,Daily!GP$10,0)</f>
        <v>0.76329206117989801</v>
      </c>
      <c r="GQ70" s="12">
        <f>VLOOKUP($EG70,Data!$B:$CP,Daily!GQ$10,0)/VLOOKUP($EG67,Data!$B:$CP,Daily!GQ$10,0)</f>
        <v>0.81642189586114822</v>
      </c>
      <c r="GR70" s="12">
        <f>VLOOKUP($EG70,Data!$B:$CP,Daily!GR$10,0)/VLOOKUP($EG67,Data!$B:$CP,Daily!GR$10,0)</f>
        <v>0.77286135693215341</v>
      </c>
      <c r="GS70" s="12">
        <f>VLOOKUP($EG70,Data!$B:$CP,Daily!GS$10,0)/VLOOKUP($EG67,Data!$B:$CP,Daily!GS$10,0)</f>
        <v>0.73622047244094491</v>
      </c>
      <c r="GT70" s="12">
        <f>VLOOKUP($EG70,Data!$B:$CP,Daily!GT$10,0)/VLOOKUP($EG67,Data!$B:$CP,Daily!GT$10,0)</f>
        <v>0.76125356125356125</v>
      </c>
      <c r="GU70" s="12">
        <f>VLOOKUP($EG70,Data!$B:$CP,Daily!GU$10,0)/VLOOKUP($EG67,Data!$B:$CP,Daily!GU$10,0)</f>
        <v>0.762455963764469</v>
      </c>
      <c r="GV70" s="12">
        <f>VLOOKUP($EG70,Data!$B:$CP,Daily!GV$10,0)/VLOOKUP($EG67,Data!$B:$CP,Daily!GV$10,0)</f>
        <v>0.68028322440087141</v>
      </c>
      <c r="GW70" s="12">
        <f>VLOOKUP($EG70,Data!$B:$CP,Daily!GW$10,0)/VLOOKUP($EG67,Data!$B:$CP,Daily!GW$10,0)</f>
        <v>0.78471760797342194</v>
      </c>
      <c r="GX70" s="12">
        <f>VLOOKUP($EG70,Data!$B:$CP,Daily!GX$10,0)/VLOOKUP($EG67,Data!$B:$CP,Daily!GX$10,0)</f>
        <v>0.77183406113537123</v>
      </c>
      <c r="GY70" s="12">
        <f>VLOOKUP($EG70,Data!$B:$CP,Daily!GY$10,0)/VLOOKUP($EG67,Data!$B:$CP,Daily!GY$10,0)</f>
        <v>0.74241588527302815</v>
      </c>
      <c r="GZ70" s="12">
        <f>VLOOKUP($EG70,Data!$B:$CP,Daily!GZ$10,0)/VLOOKUP($EG67,Data!$B:$CP,Daily!GZ$10,0)</f>
        <v>0.75909090909090904</v>
      </c>
      <c r="HA70" s="12">
        <f>VLOOKUP($EG70,Data!$B:$CP,Daily!HA$10,0)/VLOOKUP($EG67,Data!$B:$CP,Daily!HA$10,0)</f>
        <v>0.78352692713833161</v>
      </c>
      <c r="HB70" s="12">
        <f>VLOOKUP($EG70,Data!$B:$CP,Daily!HB$10,0)/VLOOKUP($EG67,Data!$B:$CP,Daily!HB$10,0)</f>
        <v>0.67248908296943233</v>
      </c>
      <c r="HC70" s="12">
        <f>VLOOKUP($EG70,Data!$B:$CP,Daily!HC$10,0)/VLOOKUP($EG67,Data!$B:$CP,Daily!HC$10,0)</f>
        <v>0.65098468271334797</v>
      </c>
      <c r="HD70" s="12">
        <f>VLOOKUP($EG70,Data!$B:$CP,Daily!HD$10,0)/VLOOKUP($EG67,Data!$B:$CP,Daily!HD$10,0)</f>
        <v>0.69577666428060125</v>
      </c>
      <c r="HE70" s="12">
        <f>VLOOKUP($EG70,Data!$B:$CP,Daily!HE$10,0)/VLOOKUP($EG67,Data!$B:$CP,Daily!HE$10,0)</f>
        <v>0.68915662650602405</v>
      </c>
      <c r="HF70" s="12">
        <f>VLOOKUP($EG70,Data!$B:$CP,Daily!HF$10,0)/VLOOKUP($EG67,Data!$B:$CP,Daily!HF$10,0)</f>
        <v>0.67146529562982005</v>
      </c>
      <c r="HG70" s="12">
        <f>VLOOKUP($EG70,Data!$B:$CP,Daily!HG$10,0)/VLOOKUP($EG67,Data!$B:$CP,Daily!HG$10,0)</f>
        <v>0.70195121951219508</v>
      </c>
      <c r="HH70" s="12">
        <f>VLOOKUP($EG70,Data!$B:$CP,Daily!HH$10,0)/VLOOKUP($EG67,Data!$B:$CP,Daily!HH$10,0)</f>
        <v>0.69045323047251683</v>
      </c>
      <c r="HI70" s="12">
        <f>VLOOKUP($EG70,Data!$B:$CP,Daily!HI$10,0)/VLOOKUP($EG67,Data!$B:$CP,Daily!HI$10,0)</f>
        <v>0.73847517730496459</v>
      </c>
      <c r="HJ70" s="12">
        <f>VLOOKUP($EG70,Data!$B:$CP,Daily!HJ$10,0)/VLOOKUP($EG67,Data!$B:$CP,Daily!HJ$10,0)</f>
        <v>0.62390158172231991</v>
      </c>
      <c r="HK70" s="12">
        <f>VLOOKUP($EG70,Data!$B:$CP,Daily!HK$10,0)/VLOOKUP($EG67,Data!$B:$CP,Daily!HK$10,0)</f>
        <v>0.68196509372979963</v>
      </c>
      <c r="HL70" s="12">
        <f>VLOOKUP($EG70,Data!$B:$CP,Daily!HL$10,0)/VLOOKUP($EG67,Data!$B:$CP,Daily!HL$10,0)</f>
        <v>0.77296063890473476</v>
      </c>
      <c r="HM70" s="12">
        <f>VLOOKUP($EG70,Data!$B:$CP,Daily!HM$10,0)/VLOOKUP($EG67,Data!$B:$CP,Daily!HM$10,0)</f>
        <v>0.72129489124936774</v>
      </c>
      <c r="HN70" s="12">
        <f>VLOOKUP($EG70,Data!$B:$CP,Daily!HN$10,0)/VLOOKUP($EG67,Data!$B:$CP,Daily!HN$10,0)</f>
        <v>0.72086466165413532</v>
      </c>
      <c r="HO70" s="12">
        <f>VLOOKUP($EG70,Data!$B:$CP,Daily!HO$10,0)/VLOOKUP($EG67,Data!$B:$CP,Daily!HO$10,0)</f>
        <v>0.73140691615348175</v>
      </c>
      <c r="HP70" s="12">
        <f>VLOOKUP($EG70,Data!$B:$CP,Daily!HP$10,0)/VLOOKUP($EG67,Data!$B:$CP,Daily!HP$10,0)</f>
        <v>0.73639982308712959</v>
      </c>
      <c r="HQ70" s="12">
        <f>VLOOKUP($EG70,Data!$B:$CP,Daily!HQ$10,0)/VLOOKUP($EG67,Data!$B:$CP,Daily!HQ$10,0)</f>
        <v>0.62580923608113936</v>
      </c>
      <c r="HR70" s="12">
        <f>VLOOKUP($EG70,Data!$B:$CP,Daily!HR$10,0)/VLOOKUP($EG67,Data!$B:$CP,Daily!HR$10,0)</f>
        <v>0.68292682926829273</v>
      </c>
      <c r="HS70" s="12">
        <f>VLOOKUP($EG70,Data!$B:$CP,Daily!HS$10,0)/VLOOKUP($EG67,Data!$B:$CP,Daily!HS$10,0)</f>
        <v>0.72722672064777327</v>
      </c>
      <c r="HT70" s="12">
        <f>VLOOKUP($EG70,Data!$B:$CP,Daily!HT$10,0)/VLOOKUP($EG67,Data!$B:$CP,Daily!HT$10,0)</f>
        <v>0.673373888628919</v>
      </c>
      <c r="HU70" s="13"/>
      <c r="HV70" s="40">
        <f t="shared" si="456"/>
        <v>0.71628910463861917</v>
      </c>
      <c r="HW70" s="40">
        <f t="shared" si="457"/>
        <v>0.77183406113537123</v>
      </c>
      <c r="HX70" s="40">
        <f t="shared" ref="HX70" si="560">HW70-HV70</f>
        <v>5.5544956496752063E-2</v>
      </c>
      <c r="HY70" s="40">
        <f t="shared" ref="HY70" si="561">HW70+(0.75*HX70)</f>
        <v>0.81349277850793533</v>
      </c>
      <c r="HZ70" s="40">
        <f t="shared" ref="HZ70" si="562">HV70-(0.75*HX70)</f>
        <v>0.67463038726605506</v>
      </c>
      <c r="IA70" s="43"/>
      <c r="IB70" s="12">
        <f t="shared" ref="IB70" si="563">_xlfn.STDEV.P(FM70:HT70)</f>
        <v>4.569891863396771E-2</v>
      </c>
      <c r="IC70" s="12">
        <f t="shared" ref="IC70" si="564">SUMPRODUCT(HM70:HS70,HM$56:HS$56)/SUM(HM$56:HS$56)</f>
        <v>0.70510767555283316</v>
      </c>
      <c r="ID70" s="12">
        <f t="shared" ref="ID70" si="565">SUMPRODUCT(GQ70:HS70,GQ$56:HS$56)/SUM(GQ$56:HS$56)</f>
        <v>0.71739404326214773</v>
      </c>
      <c r="IE70" s="1"/>
      <c r="IF70" s="7" t="s">
        <v>496</v>
      </c>
      <c r="IG70" s="7" t="s">
        <v>58</v>
      </c>
      <c r="IH70" s="12">
        <f>VLOOKUP($IF70,Data!$B:$CP,Daily!IH$10,0)/VLOOKUP($IF67,Data!$B:$CP,Daily!IH$10,0)</f>
        <v>0.59842519685039375</v>
      </c>
      <c r="II70" s="12">
        <f>VLOOKUP($IF70,Data!$B:$CP,Daily!II$10,0)/VLOOKUP($IF67,Data!$B:$CP,Daily!II$10,0)</f>
        <v>0.57187500000000002</v>
      </c>
      <c r="IJ70" s="12">
        <f>VLOOKUP($IF70,Data!$B:$CP,Daily!IJ$10,0)/VLOOKUP($IF67,Data!$B:$CP,Daily!IJ$10,0)</f>
        <v>0.45098039215686275</v>
      </c>
      <c r="IK70" s="12">
        <f>VLOOKUP($IF70,Data!$B:$CP,Daily!IK$10,0)/VLOOKUP($IF67,Data!$B:$CP,Daily!IK$10,0)</f>
        <v>0.50655021834061131</v>
      </c>
      <c r="IL70" s="12">
        <f>VLOOKUP($IF70,Data!$B:$CP,Daily!IL$10,0)/VLOOKUP($IF67,Data!$B:$CP,Daily!IL$10,0)</f>
        <v>0.66079295154185025</v>
      </c>
      <c r="IM70" s="12">
        <f>VLOOKUP($IF70,Data!$B:$CP,Daily!IM$10,0)/VLOOKUP($IF67,Data!$B:$CP,Daily!IM$10,0)</f>
        <v>0.62222222222222223</v>
      </c>
      <c r="IN70" s="12">
        <f>VLOOKUP($IF70,Data!$B:$CP,Daily!IN$10,0)/VLOOKUP($IF67,Data!$B:$CP,Daily!IN$10,0)</f>
        <v>0.65887850467289721</v>
      </c>
      <c r="IO70" s="12">
        <f>VLOOKUP($IF70,Data!$B:$CP,Daily!IO$10,0)/VLOOKUP($IF67,Data!$B:$CP,Daily!IO$10,0)</f>
        <v>0.54427083333333337</v>
      </c>
      <c r="IP70" s="12">
        <f>VLOOKUP($IF70,Data!$B:$CP,Daily!IP$10,0)/VLOOKUP($IF67,Data!$B:$CP,Daily!IP$10,0)</f>
        <v>0.61363636363636365</v>
      </c>
      <c r="IQ70" s="12">
        <f>VLOOKUP($IF70,Data!$B:$CP,Daily!IQ$10,0)/VLOOKUP($IF67,Data!$B:$CP,Daily!IQ$10,0)</f>
        <v>0.50161812297734631</v>
      </c>
      <c r="IR70" s="12">
        <f>VLOOKUP($IF70,Data!$B:$CP,Daily!IR$10,0)/VLOOKUP($IF67,Data!$B:$CP,Daily!IR$10,0)</f>
        <v>0.49029126213592233</v>
      </c>
      <c r="IS70" s="12">
        <f>VLOOKUP($IF70,Data!$B:$CP,Daily!IS$10,0)/VLOOKUP($IF67,Data!$B:$CP,Daily!IS$10,0)</f>
        <v>0.57619047619047614</v>
      </c>
      <c r="IT70" s="12">
        <f>VLOOKUP($IF70,Data!$B:$CP,Daily!IT$10,0)/VLOOKUP($IF67,Data!$B:$CP,Daily!IT$10,0)</f>
        <v>0.86363636363636365</v>
      </c>
      <c r="IU70" s="12">
        <f>VLOOKUP($IF70,Data!$B:$CP,Daily!IU$10,0)/VLOOKUP($IF67,Data!$B:$CP,Daily!IU$10,0)</f>
        <v>0.45220588235294118</v>
      </c>
      <c r="IV70" s="12">
        <f>VLOOKUP($IF70,Data!$B:$CP,Daily!IV$10,0)/VLOOKUP($IF67,Data!$B:$CP,Daily!IV$10,0)</f>
        <v>0.60077519379844957</v>
      </c>
      <c r="IW70" s="12">
        <f>VLOOKUP($IF70,Data!$B:$CP,Daily!IW$10,0)/VLOOKUP($IF67,Data!$B:$CP,Daily!IW$10,0)</f>
        <v>0.49811320754716981</v>
      </c>
      <c r="IX70" s="12">
        <f>VLOOKUP($IF70,Data!$B:$CP,Daily!IX$10,0)/VLOOKUP($IF67,Data!$B:$CP,Daily!IX$10,0)</f>
        <v>0.52777777777777779</v>
      </c>
      <c r="IY70" s="12">
        <f>VLOOKUP($IF70,Data!$B:$CP,Daily!IY$10,0)/VLOOKUP($IF67,Data!$B:$CP,Daily!IY$10,0)</f>
        <v>0.53846153846153844</v>
      </c>
      <c r="IZ70" s="12">
        <f>VLOOKUP($IF70,Data!$B:$CP,Daily!IZ$10,0)/VLOOKUP($IF67,Data!$B:$CP,Daily!IZ$10,0)</f>
        <v>0.55555555555555558</v>
      </c>
      <c r="JA70" s="12">
        <f>VLOOKUP($IF70,Data!$B:$CP,Daily!JA$10,0)/VLOOKUP($IF67,Data!$B:$CP,Daily!JA$10,0)</f>
        <v>0.56802721088435371</v>
      </c>
      <c r="JB70" s="12">
        <f>VLOOKUP($IF70,Data!$B:$CP,Daily!JB$10,0)/VLOOKUP($IF67,Data!$B:$CP,Daily!JB$10,0)</f>
        <v>0.51104100946372244</v>
      </c>
      <c r="JC70" s="12">
        <f>VLOOKUP($IF70,Data!$B:$CP,Daily!JC$10,0)/VLOOKUP($IF67,Data!$B:$CP,Daily!JC$10,0)</f>
        <v>0.5</v>
      </c>
      <c r="JD70" s="12">
        <f>VLOOKUP($IF70,Data!$B:$CP,Daily!JD$10,0)/VLOOKUP($IF67,Data!$B:$CP,Daily!JD$10,0)</f>
        <v>0.58922558922558921</v>
      </c>
      <c r="JE70" s="12">
        <f>VLOOKUP($IF70,Data!$B:$CP,Daily!JE$10,0)/VLOOKUP($IF67,Data!$B:$CP,Daily!JE$10,0)</f>
        <v>0.45429362880886426</v>
      </c>
      <c r="JF70" s="12">
        <f>VLOOKUP($IF70,Data!$B:$CP,Daily!JF$10,0)/VLOOKUP($IF67,Data!$B:$CP,Daily!JF$10,0)</f>
        <v>0.59722222222222221</v>
      </c>
      <c r="JG70" s="12">
        <f>VLOOKUP($IF70,Data!$B:$CP,Daily!JG$10,0)/VLOOKUP($IF67,Data!$B:$CP,Daily!JG$10,0)</f>
        <v>0.58469945355191255</v>
      </c>
      <c r="JH70" s="12">
        <f>VLOOKUP($IF70,Data!$B:$CP,Daily!JH$10,0)/VLOOKUP($IF67,Data!$B:$CP,Daily!JH$10,0)</f>
        <v>0.58146964856230032</v>
      </c>
      <c r="JI70" s="12">
        <f>VLOOKUP($IF70,Data!$B:$CP,Daily!JI$10,0)/VLOOKUP($IF67,Data!$B:$CP,Daily!JI$10,0)</f>
        <v>0.58620689655172409</v>
      </c>
      <c r="JJ70" s="12">
        <f>VLOOKUP($IF70,Data!$B:$CP,Daily!JJ$10,0)/VLOOKUP($IF67,Data!$B:$CP,Daily!JJ$10,0)</f>
        <v>0.58778625954198471</v>
      </c>
      <c r="JK70" s="12">
        <f>VLOOKUP($IF70,Data!$B:$CP,Daily!JK$10,0)/VLOOKUP($IF67,Data!$B:$CP,Daily!JK$10,0)</f>
        <v>0.60616438356164382</v>
      </c>
      <c r="JL70" s="12">
        <f>VLOOKUP($IF70,Data!$B:$CP,Daily!JL$10,0)/VLOOKUP($IF67,Data!$B:$CP,Daily!JL$10,0)</f>
        <v>0.48409893992932862</v>
      </c>
      <c r="JM70" s="12">
        <f>VLOOKUP($IF70,Data!$B:$CP,Daily!JM$10,0)/VLOOKUP($IF67,Data!$B:$CP,Daily!JM$10,0)</f>
        <v>0.59523809523809523</v>
      </c>
      <c r="JN70" s="12">
        <f>VLOOKUP($IF70,Data!$B:$CP,Daily!JN$10,0)/VLOOKUP($IF67,Data!$B:$CP,Daily!JN$10,0)</f>
        <v>0.71287128712871284</v>
      </c>
      <c r="JO70" s="12">
        <f>VLOOKUP($IF70,Data!$B:$CP,Daily!JO$10,0)/VLOOKUP($IF67,Data!$B:$CP,Daily!JO$10,0)</f>
        <v>0.55813953488372092</v>
      </c>
      <c r="JP70" s="12">
        <f>VLOOKUP($IF70,Data!$B:$CP,Daily!JP$10,0)/VLOOKUP($IF67,Data!$B:$CP,Daily!JP$10,0)</f>
        <v>0.53369272237196763</v>
      </c>
      <c r="JQ70" s="12">
        <f>VLOOKUP($IF70,Data!$B:$CP,Daily!JQ$10,0)/VLOOKUP($IF67,Data!$B:$CP,Daily!JQ$10,0)</f>
        <v>0.59052924791086348</v>
      </c>
      <c r="JR70" s="12">
        <f>VLOOKUP($IF70,Data!$B:$CP,Daily!JR$10,0)/VLOOKUP($IF67,Data!$B:$CP,Daily!JR$10,0)</f>
        <v>0.59021406727828751</v>
      </c>
      <c r="JS70" s="12">
        <f>VLOOKUP($IF70,Data!$B:$CP,Daily!JS$10,0)/VLOOKUP($IF67,Data!$B:$CP,Daily!JS$10,0)</f>
        <v>0.52531645569620256</v>
      </c>
      <c r="JT70" s="12">
        <f>VLOOKUP($IF70,Data!$B:$CP,Daily!JT$10,0)/VLOOKUP($IF67,Data!$B:$CP,Daily!JT$10,0)</f>
        <v>0.48704663212435234</v>
      </c>
      <c r="JU70" s="12">
        <f>VLOOKUP($IF70,Data!$B:$CP,Daily!JU$10,0)/VLOOKUP($IF67,Data!$B:$CP,Daily!JU$10,0)</f>
        <v>0.61003861003861004</v>
      </c>
      <c r="JV70" s="12">
        <f>VLOOKUP($IF70,Data!$B:$CP,Daily!JV$10,0)/VLOOKUP($IF67,Data!$B:$CP,Daily!JV$10,0)</f>
        <v>0.62190812720848054</v>
      </c>
      <c r="JW70" s="12">
        <f>VLOOKUP($IF70,Data!$B:$CP,Daily!JW$10,0)/VLOOKUP($IF67,Data!$B:$CP,Daily!JW$10,0)</f>
        <v>0.65187713310580209</v>
      </c>
      <c r="JX70" s="12">
        <f>VLOOKUP($IF70,Data!$B:$CP,Daily!JX$10,0)/VLOOKUP($IF67,Data!$B:$CP,Daily!JX$10,0)</f>
        <v>0.55805243445692887</v>
      </c>
      <c r="JY70" s="12">
        <f>VLOOKUP($IF70,Data!$B:$CP,Daily!JY$10,0)/VLOOKUP($IF67,Data!$B:$CP,Daily!JY$10,0)</f>
        <v>0.53928571428571426</v>
      </c>
      <c r="JZ70" s="12">
        <f>VLOOKUP($IF70,Data!$B:$CP,Daily!JZ$10,0)/VLOOKUP($IF67,Data!$B:$CP,Daily!JZ$10,0)</f>
        <v>0.51211072664359858</v>
      </c>
      <c r="KA70" s="12">
        <f>VLOOKUP($IF70,Data!$B:$CP,Daily!KA$10,0)/VLOOKUP($IF67,Data!$B:$CP,Daily!KA$10,0)</f>
        <v>0.54088050314465408</v>
      </c>
      <c r="KB70" s="12">
        <f>VLOOKUP($IF70,Data!$B:$CP,Daily!KB$10,0)/VLOOKUP($IF67,Data!$B:$CP,Daily!KB$10,0)</f>
        <v>0.62213740458015265</v>
      </c>
      <c r="KC70" s="12">
        <f>VLOOKUP($IF70,Data!$B:$CP,Daily!KC$10,0)/VLOOKUP($IF67,Data!$B:$CP,Daily!KC$10,0)</f>
        <v>0.63987138263665599</v>
      </c>
      <c r="KD70" s="12">
        <f>VLOOKUP($IF70,Data!$B:$CP,Daily!KD$10,0)/VLOOKUP($IF67,Data!$B:$CP,Daily!KD$10,0)</f>
        <v>0.5540983606557377</v>
      </c>
      <c r="KE70" s="12">
        <f>VLOOKUP($IF70,Data!$B:$CP,Daily!KE$10,0)/VLOOKUP($IF67,Data!$B:$CP,Daily!KE$10,0)</f>
        <v>0.61111111111111116</v>
      </c>
      <c r="KF70" s="12">
        <f>VLOOKUP($IF70,Data!$B:$CP,Daily!KF$10,0)/VLOOKUP($IF67,Data!$B:$CP,Daily!KF$10,0)</f>
        <v>0.55405405405405406</v>
      </c>
      <c r="KG70" s="12">
        <f>VLOOKUP($IF70,Data!$B:$CP,Daily!KG$10,0)/VLOOKUP($IF67,Data!$B:$CP,Daily!KG$10,0)</f>
        <v>0.52848101265822789</v>
      </c>
      <c r="KH70" s="12">
        <f>VLOOKUP($IF70,Data!$B:$CP,Daily!KH$10,0)/VLOOKUP($IF67,Data!$B:$CP,Daily!KH$10,0)</f>
        <v>0.547085201793722</v>
      </c>
      <c r="KI70" s="12">
        <f>VLOOKUP($IF70,Data!$B:$CP,Daily!KI$10,0)/VLOOKUP($IF67,Data!$B:$CP,Daily!KI$10,0)</f>
        <v>0.59633027522935778</v>
      </c>
      <c r="KJ70" s="12">
        <f>VLOOKUP($IF70,Data!$B:$CP,Daily!KJ$10,0)/VLOOKUP($IF67,Data!$B:$CP,Daily!KJ$10,0)</f>
        <v>0.52339181286549707</v>
      </c>
      <c r="KK70" s="12">
        <f>VLOOKUP($IF70,Data!$B:$CP,Daily!KK$10,0)/VLOOKUP($IF67,Data!$B:$CP,Daily!KK$10,0)</f>
        <v>0.49498327759197325</v>
      </c>
      <c r="KL70" s="12">
        <f>VLOOKUP($IF70,Data!$B:$CP,Daily!KL$10,0)/VLOOKUP($IF67,Data!$B:$CP,Daily!KL$10,0)</f>
        <v>0.52492668621700878</v>
      </c>
      <c r="KM70" s="12">
        <f>VLOOKUP($IF70,Data!$B:$CP,Daily!KM$10,0)/VLOOKUP($IF67,Data!$B:$CP,Daily!KM$10,0)</f>
        <v>0.55963302752293576</v>
      </c>
      <c r="KN70" s="12">
        <f>VLOOKUP($IF70,Data!$B:$CP,Daily!KN$10,0)/VLOOKUP($IF67,Data!$B:$CP,Daily!KN$10,0)</f>
        <v>0.50373134328358204</v>
      </c>
      <c r="KO70" s="12">
        <f>VLOOKUP($IF70,Data!$B:$CP,Daily!KO$10,0)/VLOOKUP($IF67,Data!$B:$CP,Daily!KO$10,0)</f>
        <v>0.45945945945945948</v>
      </c>
      <c r="KP70" s="12">
        <f>VLOOKUP($IF70,Data!$B:$CP,Daily!KP$10,0)/VLOOKUP($IF67,Data!$B:$CP,Daily!KP$10,0)</f>
        <v>0.63934426229508201</v>
      </c>
      <c r="KQ70" s="12">
        <f>VLOOKUP($IF70,Data!$B:$CP,Daily!KQ$10,0)/VLOOKUP($IF67,Data!$B:$CP,Daily!KQ$10,0)</f>
        <v>0.54703832752613235</v>
      </c>
      <c r="KR70" s="12">
        <f>VLOOKUP($IF70,Data!$B:$CP,Daily!KR$10,0)/VLOOKUP($IF67,Data!$B:$CP,Daily!KR$10,0)</f>
        <v>0.51265822784810122</v>
      </c>
      <c r="KS70" s="12">
        <f>VLOOKUP($IF70,Data!$B:$CP,Daily!KS$10,0)/VLOOKUP($IF67,Data!$B:$CP,Daily!KS$10,0)</f>
        <v>0.54545454545454541</v>
      </c>
      <c r="KT70" s="12">
        <f>VLOOKUP($IF70,Data!$B:$CP,Daily!KT$10,0)/VLOOKUP($IF67,Data!$B:$CP,Daily!KT$10,0)</f>
        <v>0.50709219858156029</v>
      </c>
      <c r="KU70" s="12">
        <f>VLOOKUP($IF70,Data!$B:$CP,Daily!KU$10,0)/VLOOKUP($IF67,Data!$B:$CP,Daily!KU$10,0)</f>
        <v>0.4731182795698925</v>
      </c>
      <c r="KV70" s="12">
        <f>VLOOKUP($IF70,Data!$B:$CP,Daily!KV$10,0)/VLOOKUP($IF67,Data!$B:$CP,Daily!KV$10,0)</f>
        <v>0.46875</v>
      </c>
      <c r="KW70" s="12">
        <f>VLOOKUP($IF70,Data!$B:$CP,Daily!KW$10,0)/VLOOKUP($IF67,Data!$B:$CP,Daily!KW$10,0)</f>
        <v>0.67555555555555558</v>
      </c>
      <c r="KX70" s="12">
        <f>VLOOKUP($IF70,Data!$B:$CP,Daily!KX$10,0)/VLOOKUP($IF67,Data!$B:$CP,Daily!KX$10,0)</f>
        <v>0.57566765578635015</v>
      </c>
      <c r="KY70" s="12">
        <f>VLOOKUP($IF70,Data!$B:$CP,Daily!KY$10,0)/VLOOKUP($IF67,Data!$B:$CP,Daily!KY$10,0)</f>
        <v>0.57894736842105265</v>
      </c>
      <c r="KZ70" s="12">
        <f>VLOOKUP($IF70,Data!$B:$CP,Daily!KZ$10,0)/VLOOKUP($IF67,Data!$B:$CP,Daily!KZ$10,0)</f>
        <v>0.64028776978417268</v>
      </c>
      <c r="LA70" s="12">
        <f>VLOOKUP($IF70,Data!$B:$CP,Daily!LA$10,0)/VLOOKUP($IF67,Data!$B:$CP,Daily!LA$10,0)</f>
        <v>0.52363636363636368</v>
      </c>
      <c r="LB70" s="12">
        <f>VLOOKUP($IF70,Data!$B:$CP,Daily!LB$10,0)/VLOOKUP($IF67,Data!$B:$CP,Daily!LB$10,0)</f>
        <v>0.5</v>
      </c>
      <c r="LC70" s="12">
        <f>VLOOKUP($IF70,Data!$B:$CP,Daily!LC$10,0)/VLOOKUP($IF67,Data!$B:$CP,Daily!LC$10,0)</f>
        <v>0.55140186915887845</v>
      </c>
      <c r="LD70" s="12">
        <f>VLOOKUP($IF70,Data!$B:$CP,Daily!LD$10,0)/VLOOKUP($IF67,Data!$B:$CP,Daily!LD$10,0)</f>
        <v>0.5436241610738255</v>
      </c>
      <c r="LE70" s="12">
        <f>VLOOKUP($IF70,Data!$B:$CP,Daily!LE$10,0)/VLOOKUP($IF67,Data!$B:$CP,Daily!LE$10,0)</f>
        <v>0.52887537993920974</v>
      </c>
      <c r="LF70" s="12">
        <f>VLOOKUP($IF70,Data!$B:$CP,Daily!LF$10,0)/VLOOKUP($IF67,Data!$B:$CP,Daily!LF$10,0)</f>
        <v>0.48407643312101911</v>
      </c>
      <c r="LG70" s="12">
        <f>VLOOKUP($IF70,Data!$B:$CP,Daily!LG$10,0)/VLOOKUP($IF67,Data!$B:$CP,Daily!LG$10,0)</f>
        <v>0.55202312138728327</v>
      </c>
      <c r="LH70" s="12">
        <f>VLOOKUP($IF70,Data!$B:$CP,Daily!LH$10,0)/VLOOKUP($IF67,Data!$B:$CP,Daily!LH$10,0)</f>
        <v>0.60144927536231885</v>
      </c>
      <c r="LI70" s="12">
        <f>VLOOKUP($IF70,Data!$B:$CP,Daily!LI$10,0)/VLOOKUP($IF67,Data!$B:$CP,Daily!LI$10,0)</f>
        <v>0.43125000000000002</v>
      </c>
      <c r="LJ70" s="12">
        <f>VLOOKUP($IF70,Data!$B:$CP,Daily!LJ$10,0)/VLOOKUP($IF67,Data!$B:$CP,Daily!LJ$10,0)</f>
        <v>0.51937984496124034</v>
      </c>
      <c r="LK70" s="12">
        <f>VLOOKUP($IF70,Data!$B:$CP,Daily!LK$10,0)/VLOOKUP($IF67,Data!$B:$CP,Daily!LK$10,0)</f>
        <v>0.6952054794520548</v>
      </c>
      <c r="LL70" s="12">
        <f>VLOOKUP($IF70,Data!$B:$CP,Daily!LL$10,0)/VLOOKUP($IF67,Data!$B:$CP,Daily!LL$10,0)</f>
        <v>0.58880778588807781</v>
      </c>
      <c r="LM70" s="12">
        <f>VLOOKUP($IF70,Data!$B:$CP,Daily!LM$10,0)/VLOOKUP($IF67,Data!$B:$CP,Daily!LM$10,0)</f>
        <v>0.55840455840455838</v>
      </c>
      <c r="LN70" s="12">
        <f>VLOOKUP($IF70,Data!$B:$CP,Daily!LN$10,0)/VLOOKUP($IF67,Data!$B:$CP,Daily!LN$10,0)</f>
        <v>0.58445040214477206</v>
      </c>
      <c r="LO70" s="12">
        <f>VLOOKUP($IF70,Data!$B:$CP,Daily!LO$10,0)/VLOOKUP($IF67,Data!$B:$CP,Daily!LO$10,0)</f>
        <v>0.55498721227621484</v>
      </c>
      <c r="LP70" s="12">
        <f>VLOOKUP($IF70,Data!$B:$CP,Daily!LP$10,0)/VLOOKUP($IF67,Data!$B:$CP,Daily!LP$10,0)</f>
        <v>0.42504118616144976</v>
      </c>
      <c r="LQ70" s="12">
        <f>VLOOKUP($IF70,Data!$B:$CP,Daily!LQ$10,0)/VLOOKUP($IF67,Data!$B:$CP,Daily!LQ$10,0)</f>
        <v>0.58904109589041098</v>
      </c>
      <c r="LR70" s="12">
        <f>VLOOKUP($IF70,Data!$B:$CP,Daily!LR$10,0)/VLOOKUP($IF67,Data!$B:$CP,Daily!LR$10,0)</f>
        <v>0.57923497267759561</v>
      </c>
      <c r="LS70" s="12">
        <f>VLOOKUP($IF70,Data!$B:$CP,Daily!LS$10,0)/VLOOKUP($IF67,Data!$B:$CP,Daily!LS$10,0)</f>
        <v>0.56046511627906981</v>
      </c>
      <c r="LU70" s="40">
        <f t="shared" si="460"/>
        <v>0.51265822784810122</v>
      </c>
      <c r="LV70" s="40">
        <f t="shared" si="461"/>
        <v>0.59523809523809523</v>
      </c>
      <c r="LW70" s="40">
        <f t="shared" ref="LW70" si="566">LV70-LU70</f>
        <v>8.2579867389994011E-2</v>
      </c>
      <c r="LX70" s="40">
        <f t="shared" ref="LX70" si="567">LV70+(0.75*LW70)</f>
        <v>0.65717299578059074</v>
      </c>
      <c r="LY70" s="40">
        <f t="shared" ref="LY70" si="568">LU70-(0.75*LW70)</f>
        <v>0.45072332730560571</v>
      </c>
      <c r="LZ70" s="43"/>
      <c r="MA70" s="12">
        <f t="shared" ref="MA70" si="569">_xlfn.STDEV.P(JL70:LS70)</f>
        <v>5.9306080830521198E-2</v>
      </c>
      <c r="MB70" s="12">
        <f t="shared" ref="MB70" si="570">SUMPRODUCT(LL70:LR70,LL$56:LR$56)/SUM(LL$56:LR$56)</f>
        <v>0.54208430681370057</v>
      </c>
      <c r="MC70" s="12">
        <f t="shared" ref="MC70" si="571">SUMPRODUCT(KP70:LR70,KP$56:LR$56)/SUM(KP$56:LR$56)</f>
        <v>0.54320524279207338</v>
      </c>
      <c r="MD70" s="1"/>
    </row>
    <row r="71" spans="4:342" x14ac:dyDescent="0.35">
      <c r="D71" s="68" t="s">
        <v>497</v>
      </c>
      <c r="E71" s="66"/>
      <c r="F71" s="64"/>
      <c r="G71" s="64"/>
      <c r="H71" s="65"/>
      <c r="I71" s="64"/>
      <c r="J71" s="65"/>
      <c r="K71" s="64"/>
      <c r="L71" s="64"/>
      <c r="M71" s="66"/>
      <c r="N71" s="64"/>
      <c r="O71" s="64"/>
      <c r="P71" s="64"/>
      <c r="Q71" s="64"/>
      <c r="R71" s="64"/>
      <c r="S71" s="64"/>
      <c r="T71" s="64"/>
      <c r="U71" s="66"/>
      <c r="V71" s="64"/>
      <c r="W71" s="64"/>
      <c r="X71" s="64"/>
      <c r="Y71" s="64"/>
      <c r="Z71" s="64"/>
      <c r="AA71" s="64"/>
      <c r="AB71" s="62"/>
      <c r="AC71" s="46"/>
      <c r="DX71" s="35"/>
      <c r="DY71" s="35"/>
      <c r="EE71" s="13"/>
      <c r="HW71" s="35"/>
      <c r="HX71" s="35"/>
      <c r="LV71" s="35"/>
      <c r="LW71" s="35"/>
      <c r="MB71"/>
    </row>
    <row r="72" spans="4:342" x14ac:dyDescent="0.35">
      <c r="D72" s="59" t="s">
        <v>498</v>
      </c>
      <c r="E72" s="53" t="str">
        <f>VLOOKUP($D72,'Metric Nature'!$C:$D,2,0)&amp;IF(($F72&lt;(EA72)),"Below",IF(($F72&gt;(DZ72)),"Above","Within"))</f>
        <v>PositiveWithin</v>
      </c>
      <c r="F72" s="54">
        <f t="shared" ref="F72:F77" si="572">DU72</f>
        <v>4871</v>
      </c>
      <c r="G72" s="54">
        <f t="shared" ref="G72:G88" si="573">ED72</f>
        <v>5098.7142857142853</v>
      </c>
      <c r="H72" s="55">
        <f t="shared" ref="H72:H73" si="574">IFERROR(((F72-G72)/G72),0)</f>
        <v>-4.4661119049620279E-2</v>
      </c>
      <c r="I72" s="28">
        <f>EE72</f>
        <v>4976.2</v>
      </c>
      <c r="J72" s="55">
        <f t="shared" ref="J72:J77" si="575">IFERROR(((F72-I72)/I72),0)</f>
        <v>-2.1140629395924565E-2</v>
      </c>
      <c r="K72" s="54">
        <f t="shared" ref="K72:K77" si="576">EC72</f>
        <v>447.67545687848246</v>
      </c>
      <c r="L72" s="56"/>
      <c r="M72" s="53" t="str">
        <f>VLOOKUP($D72,'Metric Nature'!$C:$D,2,0)&amp;IF(($N72&lt;(HZ72)),"Below",IF(($N72&gt;(HY72)),"Above","Within"))</f>
        <v>PositiveWithin</v>
      </c>
      <c r="N72" s="54">
        <f t="shared" ref="N72:N77" si="577">HT72</f>
        <v>3225</v>
      </c>
      <c r="O72" s="54">
        <f>IC72</f>
        <v>3363.2857142857142</v>
      </c>
      <c r="P72" s="55">
        <f>IFERROR(((N72-O72)/O72),0)</f>
        <v>-4.1116255362528123E-2</v>
      </c>
      <c r="Q72" s="54">
        <f t="shared" ref="Q72:Q73" si="578">ID72</f>
        <v>3333.3333333333335</v>
      </c>
      <c r="R72" s="55">
        <f t="shared" ref="R72:R77" si="579">IFERROR(((N72-Q72)/Q72),0)</f>
        <v>-3.2500000000000043E-2</v>
      </c>
      <c r="S72" s="54">
        <f t="shared" ref="S72:S77" si="580">IB72</f>
        <v>322.20272948702478</v>
      </c>
      <c r="T72" s="56"/>
      <c r="U72" s="53" t="str">
        <f>VLOOKUP($D72,'Metric Nature'!$C:$D,2,0)&amp;IF(($V72&lt;(LY72)),"Below",IF(($V72&gt;(LX72)),"Above","Within"))</f>
        <v>PositiveWithin</v>
      </c>
      <c r="V72" s="54">
        <f t="shared" ref="V72:V77" si="581">LS72</f>
        <v>1646</v>
      </c>
      <c r="W72" s="54">
        <f>MB72</f>
        <v>1735.4285714285713</v>
      </c>
      <c r="X72" s="55">
        <f t="shared" ref="X72:X73" si="582">IFERROR(((V72-W72)/W72),0)</f>
        <v>-5.1531116233124744E-2</v>
      </c>
      <c r="Y72" s="54">
        <f>MC72</f>
        <v>1642.8666666666666</v>
      </c>
      <c r="Z72" s="55">
        <f t="shared" ref="Z72:Z77" si="583">IFERROR(((V72-Y72)/Y72),0)</f>
        <v>1.907235320375019E-3</v>
      </c>
      <c r="AA72" s="54">
        <f t="shared" ref="AA72:AA77" si="584">MA72</f>
        <v>162.70990801628113</v>
      </c>
      <c r="AB72" s="50"/>
      <c r="AC72" s="46" t="s">
        <v>499</v>
      </c>
      <c r="AI72" s="7" t="s">
        <v>498</v>
      </c>
      <c r="AJ72" s="8">
        <f t="shared" ref="AJ72:BO72" si="585">EI72+IH72</f>
        <v>5143</v>
      </c>
      <c r="AK72" s="8">
        <f t="shared" si="585"/>
        <v>5310</v>
      </c>
      <c r="AL72" s="8">
        <f t="shared" si="585"/>
        <v>4858</v>
      </c>
      <c r="AM72" s="8">
        <f t="shared" si="585"/>
        <v>4448</v>
      </c>
      <c r="AN72" s="8">
        <f t="shared" si="585"/>
        <v>4488</v>
      </c>
      <c r="AO72" s="8">
        <f t="shared" si="585"/>
        <v>5270</v>
      </c>
      <c r="AP72" s="8">
        <f t="shared" si="585"/>
        <v>5691</v>
      </c>
      <c r="AQ72" s="8">
        <f t="shared" si="585"/>
        <v>6122</v>
      </c>
      <c r="AR72" s="8">
        <f t="shared" si="585"/>
        <v>5510</v>
      </c>
      <c r="AS72" s="8">
        <f t="shared" si="585"/>
        <v>4970</v>
      </c>
      <c r="AT72" s="8">
        <f t="shared" si="585"/>
        <v>4653</v>
      </c>
      <c r="AU72" s="8">
        <f t="shared" si="585"/>
        <v>4858</v>
      </c>
      <c r="AV72" s="8">
        <f t="shared" si="585"/>
        <v>5133</v>
      </c>
      <c r="AW72" s="8">
        <f t="shared" si="585"/>
        <v>4771</v>
      </c>
      <c r="AX72" s="8">
        <f t="shared" si="585"/>
        <v>4783</v>
      </c>
      <c r="AY72" s="8">
        <f t="shared" si="585"/>
        <v>4764</v>
      </c>
      <c r="AZ72" s="8">
        <f t="shared" si="585"/>
        <v>4690</v>
      </c>
      <c r="BA72" s="8">
        <f t="shared" si="585"/>
        <v>5296</v>
      </c>
      <c r="BB72" s="8">
        <f t="shared" si="585"/>
        <v>4929</v>
      </c>
      <c r="BC72" s="8">
        <f t="shared" si="585"/>
        <v>4501</v>
      </c>
      <c r="BD72" s="8">
        <f t="shared" si="585"/>
        <v>4748</v>
      </c>
      <c r="BE72" s="8">
        <f t="shared" si="585"/>
        <v>4481</v>
      </c>
      <c r="BF72" s="8">
        <f t="shared" si="585"/>
        <v>4638</v>
      </c>
      <c r="BG72" s="8">
        <f t="shared" si="585"/>
        <v>4542</v>
      </c>
      <c r="BH72" s="8">
        <f t="shared" si="585"/>
        <v>4408</v>
      </c>
      <c r="BI72" s="8">
        <f t="shared" si="585"/>
        <v>4707</v>
      </c>
      <c r="BJ72" s="8">
        <f t="shared" si="585"/>
        <v>5203</v>
      </c>
      <c r="BK72" s="8">
        <f t="shared" si="585"/>
        <v>4737</v>
      </c>
      <c r="BL72" s="8">
        <f t="shared" si="585"/>
        <v>4672</v>
      </c>
      <c r="BM72" s="8">
        <f t="shared" si="585"/>
        <v>4778</v>
      </c>
      <c r="BN72" s="8">
        <f t="shared" si="585"/>
        <v>4889</v>
      </c>
      <c r="BO72" s="8">
        <f t="shared" si="585"/>
        <v>4475</v>
      </c>
      <c r="BP72" s="8">
        <f t="shared" ref="BP72:CU72" si="586">FO72+JN72</f>
        <v>5197</v>
      </c>
      <c r="BQ72" s="8">
        <f t="shared" si="586"/>
        <v>5712</v>
      </c>
      <c r="BR72" s="8">
        <f t="shared" si="586"/>
        <v>5506</v>
      </c>
      <c r="BS72" s="8">
        <f t="shared" si="586"/>
        <v>5159</v>
      </c>
      <c r="BT72" s="8">
        <f t="shared" si="586"/>
        <v>5131</v>
      </c>
      <c r="BU72" s="8">
        <f t="shared" si="586"/>
        <v>4758</v>
      </c>
      <c r="BV72" s="8">
        <f t="shared" si="586"/>
        <v>4365</v>
      </c>
      <c r="BW72" s="8">
        <f t="shared" si="586"/>
        <v>4637</v>
      </c>
      <c r="BX72" s="8">
        <f t="shared" si="586"/>
        <v>4767</v>
      </c>
      <c r="BY72" s="8">
        <f t="shared" si="586"/>
        <v>5044</v>
      </c>
      <c r="BZ72" s="8">
        <f t="shared" si="586"/>
        <v>4405</v>
      </c>
      <c r="CA72" s="8">
        <f t="shared" si="586"/>
        <v>4581</v>
      </c>
      <c r="CB72" s="8">
        <f t="shared" si="586"/>
        <v>4359</v>
      </c>
      <c r="CC72" s="8">
        <f t="shared" si="586"/>
        <v>3655</v>
      </c>
      <c r="CD72" s="8">
        <f t="shared" si="586"/>
        <v>4801</v>
      </c>
      <c r="CE72" s="8">
        <f t="shared" si="586"/>
        <v>4900</v>
      </c>
      <c r="CF72" s="8">
        <f t="shared" si="586"/>
        <v>5322</v>
      </c>
      <c r="CG72" s="8">
        <f t="shared" si="586"/>
        <v>4995</v>
      </c>
      <c r="CH72" s="8">
        <f t="shared" si="586"/>
        <v>5995</v>
      </c>
      <c r="CI72" s="8">
        <f t="shared" si="586"/>
        <v>5407</v>
      </c>
      <c r="CJ72" s="8">
        <f t="shared" si="586"/>
        <v>4756</v>
      </c>
      <c r="CK72" s="8">
        <f t="shared" si="586"/>
        <v>5156</v>
      </c>
      <c r="CL72" s="8">
        <f t="shared" si="586"/>
        <v>5237</v>
      </c>
      <c r="CM72" s="8">
        <f t="shared" si="586"/>
        <v>4838</v>
      </c>
      <c r="CN72" s="8">
        <f t="shared" si="586"/>
        <v>4885</v>
      </c>
      <c r="CO72" s="8">
        <f t="shared" si="586"/>
        <v>5095</v>
      </c>
      <c r="CP72" s="8">
        <f t="shared" si="586"/>
        <v>4455</v>
      </c>
      <c r="CQ72" s="8">
        <f t="shared" si="586"/>
        <v>4043</v>
      </c>
      <c r="CR72" s="8">
        <f t="shared" si="586"/>
        <v>4950</v>
      </c>
      <c r="CS72" s="8">
        <f t="shared" si="586"/>
        <v>4987</v>
      </c>
      <c r="CT72" s="8">
        <f t="shared" si="586"/>
        <v>4786</v>
      </c>
      <c r="CU72" s="8">
        <f t="shared" si="586"/>
        <v>4299</v>
      </c>
      <c r="CV72" s="8">
        <f t="shared" ref="CV72:DU72" si="587">GU72+KT72</f>
        <v>4935</v>
      </c>
      <c r="CW72" s="8">
        <f t="shared" si="587"/>
        <v>4899</v>
      </c>
      <c r="CX72" s="8">
        <f t="shared" si="587"/>
        <v>5420</v>
      </c>
      <c r="CY72" s="8">
        <f t="shared" si="587"/>
        <v>4920</v>
      </c>
      <c r="CZ72" s="8">
        <f t="shared" si="587"/>
        <v>4456</v>
      </c>
      <c r="DA72" s="8">
        <f t="shared" si="587"/>
        <v>4360</v>
      </c>
      <c r="DB72" s="8">
        <f t="shared" si="587"/>
        <v>4418</v>
      </c>
      <c r="DC72" s="8">
        <f t="shared" si="587"/>
        <v>5564</v>
      </c>
      <c r="DD72" s="8">
        <f t="shared" si="587"/>
        <v>5091</v>
      </c>
      <c r="DE72" s="8">
        <f t="shared" si="587"/>
        <v>4284</v>
      </c>
      <c r="DF72" s="8">
        <f t="shared" si="587"/>
        <v>4831</v>
      </c>
      <c r="DG72" s="8">
        <f t="shared" si="587"/>
        <v>5096</v>
      </c>
      <c r="DH72" s="8">
        <f t="shared" si="587"/>
        <v>4910</v>
      </c>
      <c r="DI72" s="8">
        <f t="shared" si="587"/>
        <v>5552</v>
      </c>
      <c r="DJ72" s="8">
        <f t="shared" si="587"/>
        <v>6728</v>
      </c>
      <c r="DK72" s="8">
        <f t="shared" si="587"/>
        <v>5296</v>
      </c>
      <c r="DL72" s="8">
        <f t="shared" si="587"/>
        <v>4701</v>
      </c>
      <c r="DM72" s="8">
        <f t="shared" si="587"/>
        <v>5069</v>
      </c>
      <c r="DN72" s="8">
        <f t="shared" si="587"/>
        <v>4949</v>
      </c>
      <c r="DO72" s="8">
        <f t="shared" si="587"/>
        <v>4917</v>
      </c>
      <c r="DP72" s="8">
        <f t="shared" si="587"/>
        <v>5212</v>
      </c>
      <c r="DQ72" s="8">
        <f t="shared" si="587"/>
        <v>5259</v>
      </c>
      <c r="DR72" s="8">
        <f t="shared" si="587"/>
        <v>5192</v>
      </c>
      <c r="DS72" s="8">
        <f t="shared" si="587"/>
        <v>5054</v>
      </c>
      <c r="DT72" s="8">
        <f t="shared" si="587"/>
        <v>5108</v>
      </c>
      <c r="DU72" s="8">
        <f t="shared" si="587"/>
        <v>4871</v>
      </c>
      <c r="DV72" s="14"/>
      <c r="DW72" s="8">
        <f t="shared" ref="DW72:DW107" si="588">_xlfn.QUARTILE.INC($AJ72:$DT72,1)</f>
        <v>4672</v>
      </c>
      <c r="DX72" s="8">
        <f t="shared" ref="DX72:DX107" si="589">_xlfn.QUARTILE.INC($AJ72:$DT72,3)</f>
        <v>5159</v>
      </c>
      <c r="DY72" s="8">
        <f>DX72-DW72</f>
        <v>487</v>
      </c>
      <c r="DZ72" s="8">
        <f>DX72+(1.25*DY72)</f>
        <v>5767.75</v>
      </c>
      <c r="EA72" s="8">
        <f>DW72-(1.25*DY72)</f>
        <v>4063.25</v>
      </c>
      <c r="EB72" s="14"/>
      <c r="EC72" s="9">
        <f t="shared" ref="EC72:EC77" si="590">_xlfn.STDEV.P(AJ72:DU72)</f>
        <v>447.67545687848246</v>
      </c>
      <c r="ED72" s="9">
        <f>AVERAGE(DN72:DT72)</f>
        <v>5098.7142857142853</v>
      </c>
      <c r="EE72" s="9">
        <f>AVERAGE(CQ72:DT72)</f>
        <v>4976.2</v>
      </c>
      <c r="EF72" s="1"/>
      <c r="EG72" s="7" t="s">
        <v>500</v>
      </c>
      <c r="EH72" s="7" t="s">
        <v>59</v>
      </c>
      <c r="EI72" s="8">
        <f>VLOOKUP($EG72,Data!$B:$CP,Daily!EI$10,0)</f>
        <v>3444</v>
      </c>
      <c r="EJ72" s="8">
        <f>VLOOKUP($EG72,Data!$B:$CP,Daily!EJ$10,0)</f>
        <v>3530</v>
      </c>
      <c r="EK72" s="8">
        <f>VLOOKUP($EG72,Data!$B:$CP,Daily!EK$10,0)</f>
        <v>3271</v>
      </c>
      <c r="EL72" s="8">
        <f>VLOOKUP($EG72,Data!$B:$CP,Daily!EL$10,0)</f>
        <v>3036</v>
      </c>
      <c r="EM72" s="8">
        <f>VLOOKUP($EG72,Data!$B:$CP,Daily!EM$10,0)</f>
        <v>3104</v>
      </c>
      <c r="EN72" s="8">
        <f>VLOOKUP($EG72,Data!$B:$CP,Daily!EN$10,0)</f>
        <v>3635</v>
      </c>
      <c r="EO72" s="8">
        <f>VLOOKUP($EG72,Data!$B:$CP,Daily!EO$10,0)</f>
        <v>3879</v>
      </c>
      <c r="EP72" s="8">
        <f>VLOOKUP($EG72,Data!$B:$CP,Daily!EP$10,0)</f>
        <v>4158</v>
      </c>
      <c r="EQ72" s="8">
        <f>VLOOKUP($EG72,Data!$B:$CP,Daily!EQ$10,0)</f>
        <v>3744</v>
      </c>
      <c r="ER72" s="8">
        <f>VLOOKUP($EG72,Data!$B:$CP,Daily!ER$10,0)</f>
        <v>3415</v>
      </c>
      <c r="ES72" s="8">
        <f>VLOOKUP($EG72,Data!$B:$CP,Daily!ES$10,0)</f>
        <v>3149</v>
      </c>
      <c r="ET72" s="8">
        <f>VLOOKUP($EG72,Data!$B:$CP,Daily!ET$10,0)</f>
        <v>3282</v>
      </c>
      <c r="EU72" s="8">
        <f>VLOOKUP($EG72,Data!$B:$CP,Daily!EU$10,0)</f>
        <v>3456</v>
      </c>
      <c r="EV72" s="8">
        <f>VLOOKUP($EG72,Data!$B:$CP,Daily!EV$10,0)</f>
        <v>3238</v>
      </c>
      <c r="EW72" s="8">
        <f>VLOOKUP($EG72,Data!$B:$CP,Daily!EW$10,0)</f>
        <v>3359</v>
      </c>
      <c r="EX72" s="8">
        <f>VLOOKUP($EG72,Data!$B:$CP,Daily!EX$10,0)</f>
        <v>3298</v>
      </c>
      <c r="EY72" s="8">
        <f>VLOOKUP($EG72,Data!$B:$CP,Daily!EY$10,0)</f>
        <v>3288</v>
      </c>
      <c r="EZ72" s="8">
        <f>VLOOKUP($EG72,Data!$B:$CP,Daily!EZ$10,0)</f>
        <v>3356</v>
      </c>
      <c r="FA72" s="8">
        <f>VLOOKUP($EG72,Data!$B:$CP,Daily!FA$10,0)</f>
        <v>3326</v>
      </c>
      <c r="FB72" s="8">
        <f>VLOOKUP($EG72,Data!$B:$CP,Daily!FB$10,0)</f>
        <v>3082</v>
      </c>
      <c r="FC72" s="8">
        <f>VLOOKUP($EG72,Data!$B:$CP,Daily!FC$10,0)</f>
        <v>3213</v>
      </c>
      <c r="FD72" s="8">
        <f>VLOOKUP($EG72,Data!$B:$CP,Daily!FD$10,0)</f>
        <v>3029</v>
      </c>
      <c r="FE72" s="8">
        <f>VLOOKUP($EG72,Data!$B:$CP,Daily!FE$10,0)</f>
        <v>3162</v>
      </c>
      <c r="FF72" s="8">
        <f>VLOOKUP($EG72,Data!$B:$CP,Daily!FF$10,0)</f>
        <v>3050</v>
      </c>
      <c r="FG72" s="8">
        <f>VLOOKUP($EG72,Data!$B:$CP,Daily!FG$10,0)</f>
        <v>2921</v>
      </c>
      <c r="FH72" s="8">
        <f>VLOOKUP($EG72,Data!$B:$CP,Daily!FH$10,0)</f>
        <v>3137</v>
      </c>
      <c r="FI72" s="8">
        <f>VLOOKUP($EG72,Data!$B:$CP,Daily!FI$10,0)</f>
        <v>3484</v>
      </c>
      <c r="FJ72" s="8">
        <f>VLOOKUP($EG72,Data!$B:$CP,Daily!FJ$10,0)</f>
        <v>3200</v>
      </c>
      <c r="FK72" s="8">
        <f>VLOOKUP($EG72,Data!$B:$CP,Daily!FK$10,0)</f>
        <v>3145</v>
      </c>
      <c r="FL72" s="8">
        <f>VLOOKUP($EG72,Data!$B:$CP,Daily!FL$10,0)</f>
        <v>3197</v>
      </c>
      <c r="FM72" s="8">
        <f>VLOOKUP($EG72,Data!$B:$CP,Daily!FM$10,0)</f>
        <v>3274</v>
      </c>
      <c r="FN72" s="8">
        <f>VLOOKUP($EG72,Data!$B:$CP,Daily!FN$10,0)</f>
        <v>2985</v>
      </c>
      <c r="FO72" s="8">
        <f>VLOOKUP($EG72,Data!$B:$CP,Daily!FO$10,0)</f>
        <v>3531</v>
      </c>
      <c r="FP72" s="8">
        <f>VLOOKUP($EG72,Data!$B:$CP,Daily!FP$10,0)</f>
        <v>3788</v>
      </c>
      <c r="FQ72" s="8">
        <f>VLOOKUP($EG72,Data!$B:$CP,Daily!FQ$10,0)</f>
        <v>3707</v>
      </c>
      <c r="FR72" s="8">
        <f>VLOOKUP($EG72,Data!$B:$CP,Daily!FR$10,0)</f>
        <v>3460</v>
      </c>
      <c r="FS72" s="8">
        <f>VLOOKUP($EG72,Data!$B:$CP,Daily!FS$10,0)</f>
        <v>3423</v>
      </c>
      <c r="FT72" s="8">
        <f>VLOOKUP($EG72,Data!$B:$CP,Daily!FT$10,0)</f>
        <v>3163</v>
      </c>
      <c r="FU72" s="8">
        <f>VLOOKUP($EG72,Data!$B:$CP,Daily!FU$10,0)</f>
        <v>2873</v>
      </c>
      <c r="FV72" s="8">
        <f>VLOOKUP($EG72,Data!$B:$CP,Daily!FV$10,0)</f>
        <v>3157</v>
      </c>
      <c r="FW72" s="8">
        <f>VLOOKUP($EG72,Data!$B:$CP,Daily!FW$10,0)</f>
        <v>3276</v>
      </c>
      <c r="FX72" s="8">
        <f>VLOOKUP($EG72,Data!$B:$CP,Daily!FX$10,0)</f>
        <v>3381</v>
      </c>
      <c r="FY72" s="8">
        <f>VLOOKUP($EG72,Data!$B:$CP,Daily!FY$10,0)</f>
        <v>2969</v>
      </c>
      <c r="FZ72" s="8">
        <f>VLOOKUP($EG72,Data!$B:$CP,Daily!FZ$10,0)</f>
        <v>3167</v>
      </c>
      <c r="GA72" s="8">
        <f>VLOOKUP($EG72,Data!$B:$CP,Daily!GA$10,0)</f>
        <v>2909</v>
      </c>
      <c r="GB72" s="8">
        <f>VLOOKUP($EG72,Data!$B:$CP,Daily!GB$10,0)</f>
        <v>2444</v>
      </c>
      <c r="GC72" s="8">
        <f>VLOOKUP($EG72,Data!$B:$CP,Daily!GC$10,0)</f>
        <v>3194</v>
      </c>
      <c r="GD72" s="8">
        <f>VLOOKUP($EG72,Data!$B:$CP,Daily!GD$10,0)</f>
        <v>3367</v>
      </c>
      <c r="GE72" s="8">
        <f>VLOOKUP($EG72,Data!$B:$CP,Daily!GE$10,0)</f>
        <v>3628</v>
      </c>
      <c r="GF72" s="8">
        <f>VLOOKUP($EG72,Data!$B:$CP,Daily!GF$10,0)</f>
        <v>3366</v>
      </c>
      <c r="GG72" s="8">
        <f>VLOOKUP($EG72,Data!$B:$CP,Daily!GG$10,0)</f>
        <v>3991</v>
      </c>
      <c r="GH72" s="8">
        <f>VLOOKUP($EG72,Data!$B:$CP,Daily!GH$10,0)</f>
        <v>3667</v>
      </c>
      <c r="GI72" s="8">
        <f>VLOOKUP($EG72,Data!$B:$CP,Daily!GI$10,0)</f>
        <v>3186</v>
      </c>
      <c r="GJ72" s="8">
        <f>VLOOKUP($EG72,Data!$B:$CP,Daily!GJ$10,0)</f>
        <v>3434</v>
      </c>
      <c r="GK72" s="8">
        <f>VLOOKUP($EG72,Data!$B:$CP,Daily!GK$10,0)</f>
        <v>3474</v>
      </c>
      <c r="GL72" s="8">
        <f>VLOOKUP($EG72,Data!$B:$CP,Daily!GL$10,0)</f>
        <v>3213</v>
      </c>
      <c r="GM72" s="8">
        <f>VLOOKUP($EG72,Data!$B:$CP,Daily!GM$10,0)</f>
        <v>3295</v>
      </c>
      <c r="GN72" s="8">
        <f>VLOOKUP($EG72,Data!$B:$CP,Daily!GN$10,0)</f>
        <v>3412</v>
      </c>
      <c r="GO72" s="8">
        <f>VLOOKUP($EG72,Data!$B:$CP,Daily!GO$10,0)</f>
        <v>2943</v>
      </c>
      <c r="GP72" s="8">
        <f>VLOOKUP($EG72,Data!$B:$CP,Daily!GP$10,0)</f>
        <v>2726</v>
      </c>
      <c r="GQ72" s="8">
        <f>VLOOKUP($EG72,Data!$B:$CP,Daily!GQ$10,0)</f>
        <v>3388</v>
      </c>
      <c r="GR72" s="8">
        <f>VLOOKUP($EG72,Data!$B:$CP,Daily!GR$10,0)</f>
        <v>3343</v>
      </c>
      <c r="GS72" s="8">
        <f>VLOOKUP($EG72,Data!$B:$CP,Daily!GS$10,0)</f>
        <v>3199</v>
      </c>
      <c r="GT72" s="8">
        <f>VLOOKUP($EG72,Data!$B:$CP,Daily!GT$10,0)</f>
        <v>2904</v>
      </c>
      <c r="GU72" s="8">
        <f>VLOOKUP($EG72,Data!$B:$CP,Daily!GU$10,0)</f>
        <v>3361</v>
      </c>
      <c r="GV72" s="8">
        <f>VLOOKUP($EG72,Data!$B:$CP,Daily!GV$10,0)</f>
        <v>3247</v>
      </c>
      <c r="GW72" s="8">
        <f>VLOOKUP($EG72,Data!$B:$CP,Daily!GW$10,0)</f>
        <v>3645</v>
      </c>
      <c r="GX72" s="8">
        <f>VLOOKUP($EG72,Data!$B:$CP,Daily!GX$10,0)</f>
        <v>3432</v>
      </c>
      <c r="GY72" s="8">
        <f>VLOOKUP($EG72,Data!$B:$CP,Daily!GY$10,0)</f>
        <v>3041</v>
      </c>
      <c r="GZ72" s="8">
        <f>VLOOKUP($EG72,Data!$B:$CP,Daily!GZ$10,0)</f>
        <v>2911</v>
      </c>
      <c r="HA72" s="8">
        <f>VLOOKUP($EG72,Data!$B:$CP,Daily!HA$10,0)</f>
        <v>2962</v>
      </c>
      <c r="HB72" s="8">
        <f>VLOOKUP($EG72,Data!$B:$CP,Daily!HB$10,0)</f>
        <v>3731</v>
      </c>
      <c r="HC72" s="8">
        <f>VLOOKUP($EG72,Data!$B:$CP,Daily!HC$10,0)</f>
        <v>3373</v>
      </c>
      <c r="HD72" s="8">
        <f>VLOOKUP($EG72,Data!$B:$CP,Daily!HD$10,0)</f>
        <v>2921</v>
      </c>
      <c r="HE72" s="8">
        <f>VLOOKUP($EG72,Data!$B:$CP,Daily!HE$10,0)</f>
        <v>3264</v>
      </c>
      <c r="HF72" s="8">
        <f>VLOOKUP($EG72,Data!$B:$CP,Daily!HF$10,0)</f>
        <v>3417</v>
      </c>
      <c r="HG72" s="8">
        <f>VLOOKUP($EG72,Data!$B:$CP,Daily!HG$10,0)</f>
        <v>3249</v>
      </c>
      <c r="HH72" s="8">
        <f>VLOOKUP($EG72,Data!$B:$CP,Daily!HH$10,0)</f>
        <v>3619</v>
      </c>
      <c r="HI72" s="8">
        <f>VLOOKUP($EG72,Data!$B:$CP,Daily!HI$10,0)</f>
        <v>4649</v>
      </c>
      <c r="HJ72" s="8">
        <f>VLOOKUP($EG72,Data!$B:$CP,Daily!HJ$10,0)</f>
        <v>3540</v>
      </c>
      <c r="HK72" s="8">
        <f>VLOOKUP($EG72,Data!$B:$CP,Daily!HK$10,0)</f>
        <v>3150</v>
      </c>
      <c r="HL72" s="8">
        <f>VLOOKUP($EG72,Data!$B:$CP,Daily!HL$10,0)</f>
        <v>3385</v>
      </c>
      <c r="HM72" s="8">
        <f>VLOOKUP($EG72,Data!$B:$CP,Daily!HM$10,0)</f>
        <v>3215</v>
      </c>
      <c r="HN72" s="8">
        <f>VLOOKUP($EG72,Data!$B:$CP,Daily!HN$10,0)</f>
        <v>3224</v>
      </c>
      <c r="HO72" s="8">
        <f>VLOOKUP($EG72,Data!$B:$CP,Daily!HO$10,0)</f>
        <v>3509</v>
      </c>
      <c r="HP72" s="8">
        <f>VLOOKUP($EG72,Data!$B:$CP,Daily!HP$10,0)</f>
        <v>3429</v>
      </c>
      <c r="HQ72" s="8">
        <f>VLOOKUP($EG72,Data!$B:$CP,Daily!HQ$10,0)</f>
        <v>3346</v>
      </c>
      <c r="HR72" s="8">
        <f>VLOOKUP($EG72,Data!$B:$CP,Daily!HR$10,0)</f>
        <v>3354</v>
      </c>
      <c r="HS72" s="8">
        <f>VLOOKUP($EG72,Data!$B:$CP,Daily!HS$10,0)</f>
        <v>3466</v>
      </c>
      <c r="HT72" s="8">
        <f>VLOOKUP($EG72,Data!$B:$CP,Daily!HT$10,0)</f>
        <v>3225</v>
      </c>
      <c r="HU72" s="13"/>
      <c r="HV72" s="8">
        <f t="shared" ref="HV72:HV107" si="591">_xlfn.QUARTILE.INC($EI72:$HS72,1)</f>
        <v>3157</v>
      </c>
      <c r="HW72" s="8">
        <f t="shared" ref="HW72:HW107" si="592">_xlfn.QUARTILE.INC($EI72:$HS72,3)</f>
        <v>3444</v>
      </c>
      <c r="HX72" s="8">
        <f t="shared" ref="HX72:HX77" si="593">HW72-HV72</f>
        <v>287</v>
      </c>
      <c r="HY72" s="8">
        <f>HW72+(1.25*HX72)</f>
        <v>3802.75</v>
      </c>
      <c r="HZ72" s="8">
        <f>HV72-(1.25*HX72)</f>
        <v>2798.25</v>
      </c>
      <c r="IA72" s="41"/>
      <c r="IB72" s="9">
        <f t="shared" ref="IB72:IB77" si="594">_xlfn.STDEV.P(FM72:HT72)</f>
        <v>322.20272948702478</v>
      </c>
      <c r="IC72" s="9">
        <f>AVERAGE(HM72:HS72)</f>
        <v>3363.2857142857142</v>
      </c>
      <c r="ID72" s="9">
        <f>AVERAGE(GP72:HS72)</f>
        <v>3333.3333333333335</v>
      </c>
      <c r="IE72" s="1"/>
      <c r="IF72" s="7" t="s">
        <v>501</v>
      </c>
      <c r="IG72" s="7" t="s">
        <v>59</v>
      </c>
      <c r="IH72" s="8">
        <f>VLOOKUP($IF72,Data!$B:$CP,Daily!IH$10,0)</f>
        <v>1699</v>
      </c>
      <c r="II72" s="8">
        <f>VLOOKUP($IF72,Data!$B:$CP,Daily!II$10,0)</f>
        <v>1780</v>
      </c>
      <c r="IJ72" s="8">
        <f>VLOOKUP($IF72,Data!$B:$CP,Daily!IJ$10,0)</f>
        <v>1587</v>
      </c>
      <c r="IK72" s="8">
        <f>VLOOKUP($IF72,Data!$B:$CP,Daily!IK$10,0)</f>
        <v>1412</v>
      </c>
      <c r="IL72" s="8">
        <f>VLOOKUP($IF72,Data!$B:$CP,Daily!IL$10,0)</f>
        <v>1384</v>
      </c>
      <c r="IM72" s="8">
        <f>VLOOKUP($IF72,Data!$B:$CP,Daily!IM$10,0)</f>
        <v>1635</v>
      </c>
      <c r="IN72" s="8">
        <f>VLOOKUP($IF72,Data!$B:$CP,Daily!IN$10,0)</f>
        <v>1812</v>
      </c>
      <c r="IO72" s="8">
        <f>VLOOKUP($IF72,Data!$B:$CP,Daily!IO$10,0)</f>
        <v>1964</v>
      </c>
      <c r="IP72" s="8">
        <f>VLOOKUP($IF72,Data!$B:$CP,Daily!IP$10,0)</f>
        <v>1766</v>
      </c>
      <c r="IQ72" s="8">
        <f>VLOOKUP($IF72,Data!$B:$CP,Daily!IQ$10,0)</f>
        <v>1555</v>
      </c>
      <c r="IR72" s="8">
        <f>VLOOKUP($IF72,Data!$B:$CP,Daily!IR$10,0)</f>
        <v>1504</v>
      </c>
      <c r="IS72" s="8">
        <f>VLOOKUP($IF72,Data!$B:$CP,Daily!IS$10,0)</f>
        <v>1576</v>
      </c>
      <c r="IT72" s="8">
        <f>VLOOKUP($IF72,Data!$B:$CP,Daily!IT$10,0)</f>
        <v>1677</v>
      </c>
      <c r="IU72" s="8">
        <f>VLOOKUP($IF72,Data!$B:$CP,Daily!IU$10,0)</f>
        <v>1533</v>
      </c>
      <c r="IV72" s="8">
        <f>VLOOKUP($IF72,Data!$B:$CP,Daily!IV$10,0)</f>
        <v>1424</v>
      </c>
      <c r="IW72" s="8">
        <f>VLOOKUP($IF72,Data!$B:$CP,Daily!IW$10,0)</f>
        <v>1466</v>
      </c>
      <c r="IX72" s="8">
        <f>VLOOKUP($IF72,Data!$B:$CP,Daily!IX$10,0)</f>
        <v>1402</v>
      </c>
      <c r="IY72" s="8">
        <f>VLOOKUP($IF72,Data!$B:$CP,Daily!IY$10,0)</f>
        <v>1940</v>
      </c>
      <c r="IZ72" s="8">
        <f>VLOOKUP($IF72,Data!$B:$CP,Daily!IZ$10,0)</f>
        <v>1603</v>
      </c>
      <c r="JA72" s="8">
        <f>VLOOKUP($IF72,Data!$B:$CP,Daily!JA$10,0)</f>
        <v>1419</v>
      </c>
      <c r="JB72" s="8">
        <f>VLOOKUP($IF72,Data!$B:$CP,Daily!JB$10,0)</f>
        <v>1535</v>
      </c>
      <c r="JC72" s="8">
        <f>VLOOKUP($IF72,Data!$B:$CP,Daily!JC$10,0)</f>
        <v>1452</v>
      </c>
      <c r="JD72" s="8">
        <f>VLOOKUP($IF72,Data!$B:$CP,Daily!JD$10,0)</f>
        <v>1476</v>
      </c>
      <c r="JE72" s="8">
        <f>VLOOKUP($IF72,Data!$B:$CP,Daily!JE$10,0)</f>
        <v>1492</v>
      </c>
      <c r="JF72" s="8">
        <f>VLOOKUP($IF72,Data!$B:$CP,Daily!JF$10,0)</f>
        <v>1487</v>
      </c>
      <c r="JG72" s="8">
        <f>VLOOKUP($IF72,Data!$B:$CP,Daily!JG$10,0)</f>
        <v>1570</v>
      </c>
      <c r="JH72" s="8">
        <f>VLOOKUP($IF72,Data!$B:$CP,Daily!JH$10,0)</f>
        <v>1719</v>
      </c>
      <c r="JI72" s="8">
        <f>VLOOKUP($IF72,Data!$B:$CP,Daily!JI$10,0)</f>
        <v>1537</v>
      </c>
      <c r="JJ72" s="8">
        <f>VLOOKUP($IF72,Data!$B:$CP,Daily!JJ$10,0)</f>
        <v>1527</v>
      </c>
      <c r="JK72" s="8">
        <f>VLOOKUP($IF72,Data!$B:$CP,Daily!JK$10,0)</f>
        <v>1581</v>
      </c>
      <c r="JL72" s="8">
        <f>VLOOKUP($IF72,Data!$B:$CP,Daily!JL$10,0)</f>
        <v>1615</v>
      </c>
      <c r="JM72" s="8">
        <f>VLOOKUP($IF72,Data!$B:$CP,Daily!JM$10,0)</f>
        <v>1490</v>
      </c>
      <c r="JN72" s="8">
        <f>VLOOKUP($IF72,Data!$B:$CP,Daily!JN$10,0)</f>
        <v>1666</v>
      </c>
      <c r="JO72" s="8">
        <f>VLOOKUP($IF72,Data!$B:$CP,Daily!JO$10,0)</f>
        <v>1924</v>
      </c>
      <c r="JP72" s="8">
        <f>VLOOKUP($IF72,Data!$B:$CP,Daily!JP$10,0)</f>
        <v>1799</v>
      </c>
      <c r="JQ72" s="8">
        <f>VLOOKUP($IF72,Data!$B:$CP,Daily!JQ$10,0)</f>
        <v>1699</v>
      </c>
      <c r="JR72" s="8">
        <f>VLOOKUP($IF72,Data!$B:$CP,Daily!JR$10,0)</f>
        <v>1708</v>
      </c>
      <c r="JS72" s="8">
        <f>VLOOKUP($IF72,Data!$B:$CP,Daily!JS$10,0)</f>
        <v>1595</v>
      </c>
      <c r="JT72" s="8">
        <f>VLOOKUP($IF72,Data!$B:$CP,Daily!JT$10,0)</f>
        <v>1492</v>
      </c>
      <c r="JU72" s="8">
        <f>VLOOKUP($IF72,Data!$B:$CP,Daily!JU$10,0)</f>
        <v>1480</v>
      </c>
      <c r="JV72" s="8">
        <f>VLOOKUP($IF72,Data!$B:$CP,Daily!JV$10,0)</f>
        <v>1491</v>
      </c>
      <c r="JW72" s="8">
        <f>VLOOKUP($IF72,Data!$B:$CP,Daily!JW$10,0)</f>
        <v>1663</v>
      </c>
      <c r="JX72" s="8">
        <f>VLOOKUP($IF72,Data!$B:$CP,Daily!JX$10,0)</f>
        <v>1436</v>
      </c>
      <c r="JY72" s="8">
        <f>VLOOKUP($IF72,Data!$B:$CP,Daily!JY$10,0)</f>
        <v>1414</v>
      </c>
      <c r="JZ72" s="8">
        <f>VLOOKUP($IF72,Data!$B:$CP,Daily!JZ$10,0)</f>
        <v>1450</v>
      </c>
      <c r="KA72" s="8">
        <f>VLOOKUP($IF72,Data!$B:$CP,Daily!KA$10,0)</f>
        <v>1211</v>
      </c>
      <c r="KB72" s="8">
        <f>VLOOKUP($IF72,Data!$B:$CP,Daily!KB$10,0)</f>
        <v>1607</v>
      </c>
      <c r="KC72" s="8">
        <f>VLOOKUP($IF72,Data!$B:$CP,Daily!KC$10,0)</f>
        <v>1533</v>
      </c>
      <c r="KD72" s="8">
        <f>VLOOKUP($IF72,Data!$B:$CP,Daily!KD$10,0)</f>
        <v>1694</v>
      </c>
      <c r="KE72" s="8">
        <f>VLOOKUP($IF72,Data!$B:$CP,Daily!KE$10,0)</f>
        <v>1629</v>
      </c>
      <c r="KF72" s="8">
        <f>VLOOKUP($IF72,Data!$B:$CP,Daily!KF$10,0)</f>
        <v>2004</v>
      </c>
      <c r="KG72" s="8">
        <f>VLOOKUP($IF72,Data!$B:$CP,Daily!KG$10,0)</f>
        <v>1740</v>
      </c>
      <c r="KH72" s="8">
        <f>VLOOKUP($IF72,Data!$B:$CP,Daily!KH$10,0)</f>
        <v>1570</v>
      </c>
      <c r="KI72" s="8">
        <f>VLOOKUP($IF72,Data!$B:$CP,Daily!KI$10,0)</f>
        <v>1722</v>
      </c>
      <c r="KJ72" s="8">
        <f>VLOOKUP($IF72,Data!$B:$CP,Daily!KJ$10,0)</f>
        <v>1763</v>
      </c>
      <c r="KK72" s="8">
        <f>VLOOKUP($IF72,Data!$B:$CP,Daily!KK$10,0)</f>
        <v>1625</v>
      </c>
      <c r="KL72" s="8">
        <f>VLOOKUP($IF72,Data!$B:$CP,Daily!KL$10,0)</f>
        <v>1590</v>
      </c>
      <c r="KM72" s="8">
        <f>VLOOKUP($IF72,Data!$B:$CP,Daily!KM$10,0)</f>
        <v>1683</v>
      </c>
      <c r="KN72" s="8">
        <f>VLOOKUP($IF72,Data!$B:$CP,Daily!KN$10,0)</f>
        <v>1512</v>
      </c>
      <c r="KO72" s="8">
        <f>VLOOKUP($IF72,Data!$B:$CP,Daily!KO$10,0)</f>
        <v>1317</v>
      </c>
      <c r="KP72" s="8">
        <f>VLOOKUP($IF72,Data!$B:$CP,Daily!KP$10,0)</f>
        <v>1562</v>
      </c>
      <c r="KQ72" s="8">
        <f>VLOOKUP($IF72,Data!$B:$CP,Daily!KQ$10,0)</f>
        <v>1644</v>
      </c>
      <c r="KR72" s="8">
        <f>VLOOKUP($IF72,Data!$B:$CP,Daily!KR$10,0)</f>
        <v>1587</v>
      </c>
      <c r="KS72" s="8">
        <f>VLOOKUP($IF72,Data!$B:$CP,Daily!KS$10,0)</f>
        <v>1395</v>
      </c>
      <c r="KT72" s="8">
        <f>VLOOKUP($IF72,Data!$B:$CP,Daily!KT$10,0)</f>
        <v>1574</v>
      </c>
      <c r="KU72" s="8">
        <f>VLOOKUP($IF72,Data!$B:$CP,Daily!KU$10,0)</f>
        <v>1652</v>
      </c>
      <c r="KV72" s="8">
        <f>VLOOKUP($IF72,Data!$B:$CP,Daily!KV$10,0)</f>
        <v>1775</v>
      </c>
      <c r="KW72" s="8">
        <f>VLOOKUP($IF72,Data!$B:$CP,Daily!KW$10,0)</f>
        <v>1488</v>
      </c>
      <c r="KX72" s="8">
        <f>VLOOKUP($IF72,Data!$B:$CP,Daily!KX$10,0)</f>
        <v>1415</v>
      </c>
      <c r="KY72" s="8">
        <f>VLOOKUP($IF72,Data!$B:$CP,Daily!KY$10,0)</f>
        <v>1449</v>
      </c>
      <c r="KZ72" s="8">
        <f>VLOOKUP($IF72,Data!$B:$CP,Daily!KZ$10,0)</f>
        <v>1456</v>
      </c>
      <c r="LA72" s="8">
        <f>VLOOKUP($IF72,Data!$B:$CP,Daily!LA$10,0)</f>
        <v>1833</v>
      </c>
      <c r="LB72" s="8">
        <f>VLOOKUP($IF72,Data!$B:$CP,Daily!LB$10,0)</f>
        <v>1718</v>
      </c>
      <c r="LC72" s="8">
        <f>VLOOKUP($IF72,Data!$B:$CP,Daily!LC$10,0)</f>
        <v>1363</v>
      </c>
      <c r="LD72" s="8">
        <f>VLOOKUP($IF72,Data!$B:$CP,Daily!LD$10,0)</f>
        <v>1567</v>
      </c>
      <c r="LE72" s="8">
        <f>VLOOKUP($IF72,Data!$B:$CP,Daily!LE$10,0)</f>
        <v>1679</v>
      </c>
      <c r="LF72" s="8">
        <f>VLOOKUP($IF72,Data!$B:$CP,Daily!LF$10,0)</f>
        <v>1661</v>
      </c>
      <c r="LG72" s="8">
        <f>VLOOKUP($IF72,Data!$B:$CP,Daily!LG$10,0)</f>
        <v>1933</v>
      </c>
      <c r="LH72" s="8">
        <f>VLOOKUP($IF72,Data!$B:$CP,Daily!LH$10,0)</f>
        <v>2079</v>
      </c>
      <c r="LI72" s="8">
        <f>VLOOKUP($IF72,Data!$B:$CP,Daily!LI$10,0)</f>
        <v>1756</v>
      </c>
      <c r="LJ72" s="8">
        <f>VLOOKUP($IF72,Data!$B:$CP,Daily!LJ$10,0)</f>
        <v>1551</v>
      </c>
      <c r="LK72" s="8">
        <f>VLOOKUP($IF72,Data!$B:$CP,Daily!LK$10,0)</f>
        <v>1684</v>
      </c>
      <c r="LL72" s="8">
        <f>VLOOKUP($IF72,Data!$B:$CP,Daily!LL$10,0)</f>
        <v>1734</v>
      </c>
      <c r="LM72" s="8">
        <f>VLOOKUP($IF72,Data!$B:$CP,Daily!LM$10,0)</f>
        <v>1693</v>
      </c>
      <c r="LN72" s="8">
        <f>VLOOKUP($IF72,Data!$B:$CP,Daily!LN$10,0)</f>
        <v>1703</v>
      </c>
      <c r="LO72" s="8">
        <f>VLOOKUP($IF72,Data!$B:$CP,Daily!LO$10,0)</f>
        <v>1830</v>
      </c>
      <c r="LP72" s="8">
        <f>VLOOKUP($IF72,Data!$B:$CP,Daily!LP$10,0)</f>
        <v>1846</v>
      </c>
      <c r="LQ72" s="8">
        <f>VLOOKUP($IF72,Data!$B:$CP,Daily!LQ$10,0)</f>
        <v>1700</v>
      </c>
      <c r="LR72" s="8">
        <f>VLOOKUP($IF72,Data!$B:$CP,Daily!LR$10,0)</f>
        <v>1642</v>
      </c>
      <c r="LS72" s="8">
        <f>VLOOKUP($IF72,Data!$B:$CP,Daily!LS$10,0)</f>
        <v>1646</v>
      </c>
      <c r="LU72" s="8">
        <f t="shared" ref="LU72:LU77" si="595">_xlfn.QUARTILE.INC($IH72:$LR72,1)</f>
        <v>1491</v>
      </c>
      <c r="LV72" s="8">
        <f t="shared" ref="LV72:LV77" si="596">_xlfn.QUARTILE.INC($IH72:$LR72,3)</f>
        <v>1703</v>
      </c>
      <c r="LW72" s="8">
        <f t="shared" ref="LW72:LW77" si="597">LV72-LU72</f>
        <v>212</v>
      </c>
      <c r="LX72" s="8">
        <f>LV72+(1.25*LW72)</f>
        <v>1968</v>
      </c>
      <c r="LY72" s="8">
        <f>LU72-(1.25*LW72)</f>
        <v>1226</v>
      </c>
      <c r="LZ72" s="41"/>
      <c r="MA72" s="9">
        <f>_xlfn.STDEV.P(JL72:LS72)</f>
        <v>162.70990801628113</v>
      </c>
      <c r="MB72" s="9">
        <f>AVERAGE(LL72:LR72)</f>
        <v>1735.4285714285713</v>
      </c>
      <c r="MC72" s="9">
        <f>AVERAGE(KO72:LR72)</f>
        <v>1642.8666666666666</v>
      </c>
      <c r="MD72" s="1"/>
    </row>
    <row r="73" spans="4:342" x14ac:dyDescent="0.35">
      <c r="D73" s="59" t="s">
        <v>502</v>
      </c>
      <c r="E73" s="53" t="str">
        <f>VLOOKUP($D73,'Metric Nature'!$C:$D,2,0)&amp;IF(($F73&lt;(EA73)),"Below",IF(($F73&gt;(DZ73)),"Above","Within"))</f>
        <v>PositiveWithin</v>
      </c>
      <c r="F73" s="48">
        <f t="shared" si="572"/>
        <v>2.5251488400739069E-2</v>
      </c>
      <c r="G73" s="77">
        <f t="shared" si="573"/>
        <v>3.1044240845030959E-2</v>
      </c>
      <c r="H73" s="48">
        <f t="shared" si="574"/>
        <v>-0.18659668545958649</v>
      </c>
      <c r="I73" s="74">
        <f t="shared" ref="I73:I88" si="598">EE73</f>
        <v>2.7918729301928492E-2</v>
      </c>
      <c r="J73" s="48">
        <f t="shared" si="575"/>
        <v>-9.5535898942405759E-2</v>
      </c>
      <c r="K73" s="48">
        <f t="shared" si="576"/>
        <v>9.0065210953749926E-3</v>
      </c>
      <c r="L73" s="50"/>
      <c r="M73" s="53" t="str">
        <f>VLOOKUP($D73,'Metric Nature'!$C:$D,2,0)&amp;IF(($N73&lt;(HZ73)),"Below",IF(($N73&gt;(HY73)),"Above","Within"))</f>
        <v>PositiveWithin</v>
      </c>
      <c r="N73" s="48">
        <f t="shared" si="577"/>
        <v>2.4806201550387597E-2</v>
      </c>
      <c r="O73" s="49">
        <f t="shared" ref="O73" si="599">IC73</f>
        <v>2.88833198827677E-2</v>
      </c>
      <c r="P73" s="55">
        <f t="shared" ref="P73" si="600">IFERROR(((N73-O73)/O73),0)</f>
        <v>-0.14115823073415409</v>
      </c>
      <c r="Q73" s="49">
        <f t="shared" si="578"/>
        <v>2.6780023438945658E-2</v>
      </c>
      <c r="R73" s="48">
        <f t="shared" si="579"/>
        <v>-7.3705009745718558E-2</v>
      </c>
      <c r="S73" s="48">
        <f t="shared" si="580"/>
        <v>4.5996494803755205E-3</v>
      </c>
      <c r="T73" s="50"/>
      <c r="U73" s="53" t="str">
        <f>VLOOKUP($D73,'Metric Nature'!$C:$D,2,0)&amp;IF(($V73&lt;(LY73)),"Below",IF(($V73&gt;(LX73)),"Above","Within"))</f>
        <v>PositiveWithin</v>
      </c>
      <c r="V73" s="48">
        <f t="shared" si="581"/>
        <v>2.6123936816524911E-2</v>
      </c>
      <c r="W73" s="49">
        <f t="shared" ref="W73:W88" si="601">MB73</f>
        <v>3.5232136977280212E-2</v>
      </c>
      <c r="X73" s="48">
        <f t="shared" si="582"/>
        <v>-0.25851966250667152</v>
      </c>
      <c r="Y73" s="49">
        <f t="shared" ref="Y73:Y88" si="602">MC73</f>
        <v>3.0227855490003962E-2</v>
      </c>
      <c r="Z73" s="48">
        <f t="shared" si="583"/>
        <v>-0.13576612058490803</v>
      </c>
      <c r="AA73" s="48">
        <f t="shared" si="584"/>
        <v>6.7914601145442665E-3</v>
      </c>
      <c r="AB73" s="50"/>
      <c r="AC73" s="46" t="s">
        <v>503</v>
      </c>
      <c r="AI73" s="7" t="s">
        <v>502</v>
      </c>
      <c r="AJ73" s="12">
        <f>(VLOOKUP($EG73,Data!$B:$CP,Daily!EI$10,0)+VLOOKUP($IF73,Data!$B:$CP,Daily!IH$10,0))/AJ$72</f>
        <v>2.449931946334824E-2</v>
      </c>
      <c r="AK73" s="12">
        <f>(VLOOKUP($EG73,Data!$B:$CP,Daily!EJ$10,0)+VLOOKUP($IF73,Data!$B:$CP,Daily!II$10,0))/AK$72</f>
        <v>2.9190207156308851E-2</v>
      </c>
      <c r="AL73" s="12">
        <f>(VLOOKUP($EG73,Data!$B:$CP,Daily!EK$10,0)+VLOOKUP($IF73,Data!$B:$CP,Daily!IJ$10,0))/AL$72</f>
        <v>3.2317826265953066E-2</v>
      </c>
      <c r="AM73" s="12">
        <f>(VLOOKUP($EG73,Data!$B:$CP,Daily!EL$10,0)+VLOOKUP($IF73,Data!$B:$CP,Daily!IK$10,0))/AM$72</f>
        <v>3.0575539568345324E-2</v>
      </c>
      <c r="AN73" s="12">
        <f>(VLOOKUP($EG73,Data!$B:$CP,Daily!EM$10,0)+VLOOKUP($IF73,Data!$B:$CP,Daily!IL$10,0))/AN$72</f>
        <v>2.6960784313725492E-2</v>
      </c>
      <c r="AO73" s="12">
        <f>(VLOOKUP($EG73,Data!$B:$CP,Daily!EN$10,0)+VLOOKUP($IF73,Data!$B:$CP,Daily!IM$10,0))/AO$72</f>
        <v>2.7893738140417457E-2</v>
      </c>
      <c r="AP73" s="12">
        <f>(VLOOKUP($EG73,Data!$B:$CP,Daily!EO$10,0)+VLOOKUP($IF73,Data!$B:$CP,Daily!IN$10,0))/AP$72</f>
        <v>2.7235986645580742E-2</v>
      </c>
      <c r="AQ73" s="12">
        <f>(VLOOKUP($EG73,Data!$B:$CP,Daily!EP$10,0)+VLOOKUP($IF73,Data!$B:$CP,Daily!IO$10,0))/AQ$72</f>
        <v>3.789611238157465E-2</v>
      </c>
      <c r="AR73" s="12">
        <f>(VLOOKUP($EG73,Data!$B:$CP,Daily!EQ$10,0)+VLOOKUP($IF73,Data!$B:$CP,Daily!IP$10,0))/AR$72</f>
        <v>2.9582577132486389E-2</v>
      </c>
      <c r="AS73" s="12">
        <f>(VLOOKUP($EG73,Data!$B:$CP,Daily!ER$10,0)+VLOOKUP($IF73,Data!$B:$CP,Daily!IQ$10,0))/AS$72</f>
        <v>3.0784708249496983E-2</v>
      </c>
      <c r="AT73" s="12">
        <f>(VLOOKUP($EG73,Data!$B:$CP,Daily!ES$10,0)+VLOOKUP($IF73,Data!$B:$CP,Daily!IR$10,0))/AT$72</f>
        <v>3.7825059101654845E-2</v>
      </c>
      <c r="AU73" s="12">
        <f>(VLOOKUP($EG73,Data!$B:$CP,Daily!ET$10,0)+VLOOKUP($IF73,Data!$B:$CP,Daily!IS$10,0))/AU$72</f>
        <v>2.5524907369287773E-2</v>
      </c>
      <c r="AV73" s="12">
        <f>(VLOOKUP($EG73,Data!$B:$CP,Daily!EU$10,0)+VLOOKUP($IF73,Data!$B:$CP,Daily!IT$10,0))/AV$72</f>
        <v>2.5326319890902008E-2</v>
      </c>
      <c r="AW73" s="12">
        <f>(VLOOKUP($EG73,Data!$B:$CP,Daily!EV$10,0)+VLOOKUP($IF73,Data!$B:$CP,Daily!IU$10,0))/AW$72</f>
        <v>2.6199958080067073E-2</v>
      </c>
      <c r="AX73" s="12">
        <f>(VLOOKUP($EG73,Data!$B:$CP,Daily!EW$10,0)+VLOOKUP($IF73,Data!$B:$CP,Daily!IV$10,0))/AX$72</f>
        <v>3.4288103700606316E-2</v>
      </c>
      <c r="AY73" s="12">
        <f>(VLOOKUP($EG73,Data!$B:$CP,Daily!EX$10,0)+VLOOKUP($IF73,Data!$B:$CP,Daily!IW$10,0))/AY$72</f>
        <v>3.1276238455079763E-2</v>
      </c>
      <c r="AZ73" s="12">
        <f>(VLOOKUP($EG73,Data!$B:$CP,Daily!EY$10,0)+VLOOKUP($IF73,Data!$B:$CP,Daily!IX$10,0))/AZ$72</f>
        <v>2.9637526652452027E-2</v>
      </c>
      <c r="BA73" s="12">
        <f>(VLOOKUP($EG73,Data!$B:$CP,Daily!EZ$10,0)+VLOOKUP($IF73,Data!$B:$CP,Daily!IY$10,0))/BA$72</f>
        <v>9.3655589123867067E-2</v>
      </c>
      <c r="BB73" s="12">
        <f>(VLOOKUP($EG73,Data!$B:$CP,Daily!FA$10,0)+VLOOKUP($IF73,Data!$B:$CP,Daily!IZ$10,0))/BB$72</f>
        <v>6.4719009941164543E-2</v>
      </c>
      <c r="BC73" s="12">
        <f>(VLOOKUP($EG73,Data!$B:$CP,Daily!FB$10,0)+VLOOKUP($IF73,Data!$B:$CP,Daily!JA$10,0))/BC$72</f>
        <v>2.5772050655409908E-2</v>
      </c>
      <c r="BD73" s="12">
        <f>(VLOOKUP($EG73,Data!$B:$CP,Daily!FC$10,0)+VLOOKUP($IF73,Data!$B:$CP,Daily!JB$10,0))/BD$72</f>
        <v>2.0429654591406908E-2</v>
      </c>
      <c r="BE73" s="12">
        <f>(VLOOKUP($EG73,Data!$B:$CP,Daily!FD$10,0)+VLOOKUP($IF73,Data!$B:$CP,Daily!JC$10,0))/BE$72</f>
        <v>2.9011381388083016E-2</v>
      </c>
      <c r="BF73" s="12">
        <f>(VLOOKUP($EG73,Data!$B:$CP,Daily!FE$10,0)+VLOOKUP($IF73,Data!$B:$CP,Daily!JD$10,0))/BF$72</f>
        <v>2.7598102630444158E-2</v>
      </c>
      <c r="BG73" s="12">
        <f>(VLOOKUP($EG73,Data!$B:$CP,Daily!FF$10,0)+VLOOKUP($IF73,Data!$B:$CP,Daily!JE$10,0))/BG$72</f>
        <v>2.6640246587406428E-2</v>
      </c>
      <c r="BH73" s="12">
        <f>(VLOOKUP($EG73,Data!$B:$CP,Daily!FG$10,0)+VLOOKUP($IF73,Data!$B:$CP,Daily!JF$10,0))/BH$72</f>
        <v>3.0626134301270418E-2</v>
      </c>
      <c r="BI73" s="12">
        <f>(VLOOKUP($EG73,Data!$B:$CP,Daily!FH$10,0)+VLOOKUP($IF73,Data!$B:$CP,Daily!JG$10,0))/BI$72</f>
        <v>2.1244954323348206E-2</v>
      </c>
      <c r="BJ73" s="12">
        <f>(VLOOKUP($EG73,Data!$B:$CP,Daily!FI$10,0)+VLOOKUP($IF73,Data!$B:$CP,Daily!JH$10,0))/BJ$72</f>
        <v>2.9790505477609072E-2</v>
      </c>
      <c r="BK73" s="12">
        <f>(VLOOKUP($EG73,Data!$B:$CP,Daily!FJ$10,0)+VLOOKUP($IF73,Data!$B:$CP,Daily!JI$10,0))/BK$72</f>
        <v>2.5121384842727464E-2</v>
      </c>
      <c r="BL73" s="12">
        <f>(VLOOKUP($EG73,Data!$B:$CP,Daily!FK$10,0)+VLOOKUP($IF73,Data!$B:$CP,Daily!JJ$10,0))/BL$72</f>
        <v>2.9537671232876712E-2</v>
      </c>
      <c r="BM73" s="12">
        <f>(VLOOKUP($EG73,Data!$B:$CP,Daily!FL$10,0)+VLOOKUP($IF73,Data!$B:$CP,Daily!JK$10,0))/BM$72</f>
        <v>2.4068647969861866E-2</v>
      </c>
      <c r="BN73" s="12">
        <f>(VLOOKUP($EG73,Data!$B:$CP,Daily!FM$10,0)+VLOOKUP($IF73,Data!$B:$CP,Daily!JL$10,0))/BN$72</f>
        <v>2.31131110656576E-2</v>
      </c>
      <c r="BO73" s="12">
        <f>(VLOOKUP($EG73,Data!$B:$CP,Daily!FN$10,0)+VLOOKUP($IF73,Data!$B:$CP,Daily!JM$10,0))/BO$72</f>
        <v>3.1508379888268156E-2</v>
      </c>
      <c r="BP73" s="12">
        <f>(VLOOKUP($EG73,Data!$B:$CP,Daily!FO$10,0)+VLOOKUP($IF73,Data!$B:$CP,Daily!JN$10,0))/BP$72</f>
        <v>2.5976524918222051E-2</v>
      </c>
      <c r="BQ73" s="12">
        <f>(VLOOKUP($EG73,Data!$B:$CP,Daily!FP$10,0)+VLOOKUP($IF73,Data!$B:$CP,Daily!JO$10,0))/BQ$72</f>
        <v>2.3109243697478993E-2</v>
      </c>
      <c r="BR73" s="12">
        <f>(VLOOKUP($EG73,Data!$B:$CP,Daily!FQ$10,0)+VLOOKUP($IF73,Data!$B:$CP,Daily!JP$10,0))/BR$72</f>
        <v>4.3407192154013806E-2</v>
      </c>
      <c r="BS73" s="12">
        <f>(VLOOKUP($EG73,Data!$B:$CP,Daily!FR$10,0)+VLOOKUP($IF73,Data!$B:$CP,Daily!JQ$10,0))/BS$72</f>
        <v>2.5392517929831361E-2</v>
      </c>
      <c r="BT73" s="12">
        <f>(VLOOKUP($EG73,Data!$B:$CP,Daily!FS$10,0)+VLOOKUP($IF73,Data!$B:$CP,Daily!JR$10,0))/BT$72</f>
        <v>2.9428961216137205E-2</v>
      </c>
      <c r="BU73" s="12">
        <f>(VLOOKUP($EG73,Data!$B:$CP,Daily!FT$10,0)+VLOOKUP($IF73,Data!$B:$CP,Daily!JS$10,0))/BU$72</f>
        <v>3.467843631778058E-2</v>
      </c>
      <c r="BV73" s="12">
        <f>(VLOOKUP($EG73,Data!$B:$CP,Daily!FU$10,0)+VLOOKUP($IF73,Data!$B:$CP,Daily!JT$10,0))/BV$72</f>
        <v>3.5738831615120273E-2</v>
      </c>
      <c r="BW73" s="12">
        <f>(VLOOKUP($EG73,Data!$B:$CP,Daily!FV$10,0)+VLOOKUP($IF73,Data!$B:$CP,Daily!JU$10,0))/BW$72</f>
        <v>2.7819711020056072E-2</v>
      </c>
      <c r="BX73" s="12">
        <f>(VLOOKUP($EG73,Data!$B:$CP,Daily!FW$10,0)+VLOOKUP($IF73,Data!$B:$CP,Daily!JV$10,0))/BX$72</f>
        <v>2.8949024543738201E-2</v>
      </c>
      <c r="BY73" s="12">
        <f>(VLOOKUP($EG73,Data!$B:$CP,Daily!FX$10,0)+VLOOKUP($IF73,Data!$B:$CP,Daily!JW$10,0))/BY$72</f>
        <v>2.9143536875495639E-2</v>
      </c>
      <c r="BZ73" s="12">
        <f>(VLOOKUP($EG73,Data!$B:$CP,Daily!FY$10,0)+VLOOKUP($IF73,Data!$B:$CP,Daily!JX$10,0))/BZ$72</f>
        <v>2.4517593643586834E-2</v>
      </c>
      <c r="CA73" s="12">
        <f>(VLOOKUP($EG73,Data!$B:$CP,Daily!FZ$10,0)+VLOOKUP($IF73,Data!$B:$CP,Daily!JY$10,0))/CA$72</f>
        <v>2.3575638506876228E-2</v>
      </c>
      <c r="CB73" s="12">
        <f>(VLOOKUP($EG73,Data!$B:$CP,Daily!GA$10,0)+VLOOKUP($IF73,Data!$B:$CP,Daily!JZ$10,0))/CB$72</f>
        <v>3.0740995641202109E-2</v>
      </c>
      <c r="CC73" s="12">
        <f>(VLOOKUP($EG73,Data!$B:$CP,Daily!GB$10,0)+VLOOKUP($IF73,Data!$B:$CP,Daily!KA$10,0))/CC$72</f>
        <v>2.6812585499316005E-2</v>
      </c>
      <c r="CD73" s="12">
        <f>(VLOOKUP($EG73,Data!$B:$CP,Daily!GC$10,0)+VLOOKUP($IF73,Data!$B:$CP,Daily!KB$10,0))/CD$72</f>
        <v>3.2076650697771297E-2</v>
      </c>
      <c r="CE73" s="12">
        <f>(VLOOKUP($EG73,Data!$B:$CP,Daily!GD$10,0)+VLOOKUP($IF73,Data!$B:$CP,Daily!KC$10,0))/CE$72</f>
        <v>3.1224489795918367E-2</v>
      </c>
      <c r="CF73" s="12">
        <f>(VLOOKUP($EG73,Data!$B:$CP,Daily!GE$10,0)+VLOOKUP($IF73,Data!$B:$CP,Daily!KD$10,0))/CF$72</f>
        <v>2.367531003382187E-2</v>
      </c>
      <c r="CG73" s="12">
        <f>(VLOOKUP($EG73,Data!$B:$CP,Daily!GF$10,0)+VLOOKUP($IF73,Data!$B:$CP,Daily!KE$10,0))/CG$72</f>
        <v>2.2622622622622622E-2</v>
      </c>
      <c r="CH73" s="12">
        <f>(VLOOKUP($EG73,Data!$B:$CP,Daily!GG$10,0)+VLOOKUP($IF73,Data!$B:$CP,Daily!KF$10,0))/CH$72</f>
        <v>2.3352793994995829E-2</v>
      </c>
      <c r="CI73" s="12">
        <f>(VLOOKUP($EG73,Data!$B:$CP,Daily!GH$10,0)+VLOOKUP($IF73,Data!$B:$CP,Daily!KG$10,0))/CI$72</f>
        <v>2.8296652487516182E-2</v>
      </c>
      <c r="CJ73" s="12">
        <f>(VLOOKUP($EG73,Data!$B:$CP,Daily!GI$10,0)+VLOOKUP($IF73,Data!$B:$CP,Daily!KH$10,0))/CJ$72</f>
        <v>2.6913372582001681E-2</v>
      </c>
      <c r="CK73" s="12">
        <f>(VLOOKUP($EG73,Data!$B:$CP,Daily!GJ$10,0)+VLOOKUP($IF73,Data!$B:$CP,Daily!KI$10,0))/CK$72</f>
        <v>2.5407292474786656E-2</v>
      </c>
      <c r="CL73" s="12">
        <f>(VLOOKUP($EG73,Data!$B:$CP,Daily!GK$10,0)+VLOOKUP($IF73,Data!$B:$CP,Daily!KJ$10,0))/CL$72</f>
        <v>2.8260454458659538E-2</v>
      </c>
      <c r="CM73" s="12">
        <f>(VLOOKUP($EG73,Data!$B:$CP,Daily!GL$10,0)+VLOOKUP($IF73,Data!$B:$CP,Daily!KK$10,0))/CM$72</f>
        <v>3.3484911120297646E-2</v>
      </c>
      <c r="CN73" s="12">
        <f>(VLOOKUP($EG73,Data!$B:$CP,Daily!GM$10,0)+VLOOKUP($IF73,Data!$B:$CP,Daily!KL$10,0))/CN$72</f>
        <v>2.4974411463664279E-2</v>
      </c>
      <c r="CO73" s="12">
        <f>(VLOOKUP($EG73,Data!$B:$CP,Daily!GN$10,0)+VLOOKUP($IF73,Data!$B:$CP,Daily!KM$10,0))/CO$72</f>
        <v>2.6300294406280667E-2</v>
      </c>
      <c r="CP73" s="12">
        <f>(VLOOKUP($EG73,Data!$B:$CP,Daily!GO$10,0)+VLOOKUP($IF73,Data!$B:$CP,Daily!KN$10,0))/CP$72</f>
        <v>2.9629629629629631E-2</v>
      </c>
      <c r="CQ73" s="12">
        <f>(VLOOKUP($EG73,Data!$B:$CP,Daily!GP$10,0)+VLOOKUP($IF73,Data!$B:$CP,Daily!KO$10,0))/CQ$72</f>
        <v>2.9928271085827355E-2</v>
      </c>
      <c r="CR73" s="12">
        <f>(VLOOKUP($EG73,Data!$B:$CP,Daily!GQ$10,0)+VLOOKUP($IF73,Data!$B:$CP,Daily!KP$10,0))/CR$72</f>
        <v>2.9494949494949494E-2</v>
      </c>
      <c r="CS73" s="12">
        <f>(VLOOKUP($EG73,Data!$B:$CP,Daily!GR$10,0)+VLOOKUP($IF73,Data!$B:$CP,Daily!KQ$10,0))/CS$72</f>
        <v>2.4062562662923601E-2</v>
      </c>
      <c r="CT73" s="12">
        <f>(VLOOKUP($EG73,Data!$B:$CP,Daily!GS$10,0)+VLOOKUP($IF73,Data!$B:$CP,Daily!KR$10,0))/CT$72</f>
        <v>3.2595068951107399E-2</v>
      </c>
      <c r="CU73" s="12">
        <f>(VLOOKUP($EG73,Data!$B:$CP,Daily!GT$10,0)+VLOOKUP($IF73,Data!$B:$CP,Daily!KS$10,0))/CU$72</f>
        <v>2.930914166085136E-2</v>
      </c>
      <c r="CV73" s="12">
        <f>(VLOOKUP($EG73,Data!$B:$CP,Daily!GU$10,0)+VLOOKUP($IF73,Data!$B:$CP,Daily!KT$10,0))/CV$72</f>
        <v>3.1205673758865248E-2</v>
      </c>
      <c r="CW73" s="12">
        <f>(VLOOKUP($EG73,Data!$B:$CP,Daily!GV$10,0)+VLOOKUP($IF73,Data!$B:$CP,Daily!KU$10,0))/CW$72</f>
        <v>2.7760767503572158E-2</v>
      </c>
      <c r="CX73" s="12">
        <f>(VLOOKUP($EG73,Data!$B:$CP,Daily!GW$10,0)+VLOOKUP($IF73,Data!$B:$CP,Daily!KV$10,0))/CX$72</f>
        <v>3.7453874538745387E-2</v>
      </c>
      <c r="CY73" s="12">
        <f>(VLOOKUP($EG73,Data!$B:$CP,Daily!GX$10,0)+VLOOKUP($IF73,Data!$B:$CP,Daily!KW$10,0))/CY$72</f>
        <v>2.9471544715447155E-2</v>
      </c>
      <c r="CZ73" s="12">
        <f>(VLOOKUP($EG73,Data!$B:$CP,Daily!GY$10,0)+VLOOKUP($IF73,Data!$B:$CP,Daily!KX$10,0))/CZ$72</f>
        <v>2.3563734290843807E-2</v>
      </c>
      <c r="DA73" s="12">
        <f>(VLOOKUP($EG73,Data!$B:$CP,Daily!GZ$10,0)+VLOOKUP($IF73,Data!$B:$CP,Daily!KY$10,0))/DA$72</f>
        <v>2.5229357798165139E-2</v>
      </c>
      <c r="DB73" s="12">
        <f>(VLOOKUP($EG73,Data!$B:$CP,Daily!HA$10,0)+VLOOKUP($IF73,Data!$B:$CP,Daily!KZ$10,0))/DB$72</f>
        <v>2.9651425984608421E-2</v>
      </c>
      <c r="DC73" s="12">
        <f>(VLOOKUP($EG73,Data!$B:$CP,Daily!HB$10,0)+VLOOKUP($IF73,Data!$B:$CP,Daily!LA$10,0))/DC$72</f>
        <v>2.2645578720345075E-2</v>
      </c>
      <c r="DD73" s="12">
        <f>(VLOOKUP($EG73,Data!$B:$CP,Daily!HC$10,0)+VLOOKUP($IF73,Data!$B:$CP,Daily!LB$10,0))/DD$72</f>
        <v>2.494598310744451E-2</v>
      </c>
      <c r="DE73" s="12">
        <f>(VLOOKUP($EG73,Data!$B:$CP,Daily!HD$10,0)+VLOOKUP($IF73,Data!$B:$CP,Daily!LC$10,0))/DE$72</f>
        <v>2.8944911297852476E-2</v>
      </c>
      <c r="DF73" s="12">
        <f>(VLOOKUP($EG73,Data!$B:$CP,Daily!HE$10,0)+VLOOKUP($IF73,Data!$B:$CP,Daily!LD$10,0))/DF$72</f>
        <v>2.3804595321879528E-2</v>
      </c>
      <c r="DG73" s="12">
        <f>(VLOOKUP($EG73,Data!$B:$CP,Daily!HF$10,0)+VLOOKUP($IF73,Data!$B:$CP,Daily!LE$10,0))/DG$72</f>
        <v>3.1004709576138146E-2</v>
      </c>
      <c r="DH73" s="12">
        <f>(VLOOKUP($EG73,Data!$B:$CP,Daily!HG$10,0)+VLOOKUP($IF73,Data!$B:$CP,Daily!LF$10,0))/DH$72</f>
        <v>2.4236252545824847E-2</v>
      </c>
      <c r="DI73" s="12">
        <f>(VLOOKUP($EG73,Data!$B:$CP,Daily!HH$10,0)+VLOOKUP($IF73,Data!$B:$CP,Daily!LG$10,0))/DI$72</f>
        <v>2.5036023054755042E-2</v>
      </c>
      <c r="DJ73" s="12">
        <f>(VLOOKUP($EG73,Data!$B:$CP,Daily!HI$10,0)+VLOOKUP($IF73,Data!$B:$CP,Daily!LH$10,0))/DJ$72</f>
        <v>1.872770511296076E-2</v>
      </c>
      <c r="DK73" s="12">
        <f>(VLOOKUP($EG73,Data!$B:$CP,Daily!HJ$10,0)+VLOOKUP($IF73,Data!$B:$CP,Daily!LI$10,0))/DK$72</f>
        <v>2.7756797583081572E-2</v>
      </c>
      <c r="DL73" s="12">
        <f>(VLOOKUP($EG73,Data!$B:$CP,Daily!HK$10,0)+VLOOKUP($IF73,Data!$B:$CP,Daily!LJ$10,0))/DL$72</f>
        <v>2.8079132099553285E-2</v>
      </c>
      <c r="DM73" s="12">
        <f>(VLOOKUP($EG73,Data!$B:$CP,Daily!HL$10,0)+VLOOKUP($IF73,Data!$B:$CP,Daily!LK$10,0))/DM$72</f>
        <v>2.0122312093115012E-2</v>
      </c>
      <c r="DN73" s="12">
        <f>(VLOOKUP($EG73,Data!$B:$CP,Daily!HM$10,0)+VLOOKUP($IF73,Data!$B:$CP,Daily!LL$10,0))/DN$72</f>
        <v>2.7076177005455646E-2</v>
      </c>
      <c r="DO73" s="12">
        <f>(VLOOKUP($EG73,Data!$B:$CP,Daily!HN$10,0)+VLOOKUP($IF73,Data!$B:$CP,Daily!LM$10,0))/DO$72</f>
        <v>2.3794996949359364E-2</v>
      </c>
      <c r="DP73" s="12">
        <f>(VLOOKUP($EG73,Data!$B:$CP,Daily!HO$10,0)+VLOOKUP($IF73,Data!$B:$CP,Daily!LN$10,0))/DP$72</f>
        <v>2.7244819646968534E-2</v>
      </c>
      <c r="DQ73" s="12">
        <f>(VLOOKUP($EG73,Data!$B:$CP,Daily!HP$10,0)+VLOOKUP($IF73,Data!$B:$CP,Daily!LO$10,0))/DQ$72</f>
        <v>2.6240730176839703E-2</v>
      </c>
      <c r="DR73" s="12">
        <f>(VLOOKUP($EG73,Data!$B:$CP,Daily!HQ$10,0)+VLOOKUP($IF73,Data!$B:$CP,Daily!LP$10,0))/DR$72</f>
        <v>3.3898305084745763E-2</v>
      </c>
      <c r="DS73" s="12">
        <f>(VLOOKUP($EG73,Data!$B:$CP,Daily!HR$10,0)+VLOOKUP($IF73,Data!$B:$CP,Daily!LQ$10,0))/DS$72</f>
        <v>3.8979026513652551E-2</v>
      </c>
      <c r="DT73" s="12">
        <f>(VLOOKUP($EG73,Data!$B:$CP,Daily!HS$10,0)+VLOOKUP($IF73,Data!$B:$CP,Daily!LR$10,0))/DT$72</f>
        <v>3.9937353171495694E-2</v>
      </c>
      <c r="DU73" s="12">
        <f>(VLOOKUP($EG73,Data!$B:$CP,Daily!HT$10,0)+VLOOKUP($IF73,Data!$B:$CP,Daily!LS$10,0))/DU$72</f>
        <v>2.5251488400739069E-2</v>
      </c>
      <c r="DV73" s="14"/>
      <c r="DW73" s="12">
        <f t="shared" si="588"/>
        <v>2.5121384842727464E-2</v>
      </c>
      <c r="DX73" s="12">
        <f t="shared" si="589"/>
        <v>3.0740995641202109E-2</v>
      </c>
      <c r="DY73" s="12">
        <f t="shared" ref="DY73:DY77" si="603">DX73-DW73</f>
        <v>5.6196107984746446E-3</v>
      </c>
      <c r="DZ73" s="12">
        <f>DX73+(0.75*DY73)</f>
        <v>3.4955703740058089E-2</v>
      </c>
      <c r="EA73" s="12">
        <f>DW73-(0.75*DY73)</f>
        <v>2.0906676743871481E-2</v>
      </c>
      <c r="EB73" s="14"/>
      <c r="EC73" s="12">
        <f t="shared" si="590"/>
        <v>9.0065210953749926E-3</v>
      </c>
      <c r="ED73" s="12">
        <f>SUMPRODUCT(DN73:DT73,DN$72:DT$72)/SUM(DN$72:DT$72)</f>
        <v>3.1044240845030959E-2</v>
      </c>
      <c r="EE73" s="12">
        <f>SUMPRODUCT(CR73:DT73,CR$72:DT$72)/SUM(CR$72:DT$72)</f>
        <v>2.7918729301928492E-2</v>
      </c>
      <c r="EF73" s="1"/>
      <c r="EG73" s="7" t="s">
        <v>504</v>
      </c>
      <c r="EH73" s="7" t="s">
        <v>60</v>
      </c>
      <c r="EI73" s="12">
        <f>VLOOKUP($EG73,Data!$B:$CP,Daily!EI$10,0)/EI$72</f>
        <v>2.3228803716608595E-2</v>
      </c>
      <c r="EJ73" s="12">
        <f>VLOOKUP($EG73,Data!$B:$CP,Daily!EJ$10,0)/EJ$72</f>
        <v>2.9461756373937678E-2</v>
      </c>
      <c r="EK73" s="12">
        <f>VLOOKUP($EG73,Data!$B:$CP,Daily!EK$10,0)/EK$72</f>
        <v>3.4240293488229899E-2</v>
      </c>
      <c r="EL73" s="12">
        <f>VLOOKUP($EG73,Data!$B:$CP,Daily!EL$10,0)/EL$72</f>
        <v>2.8326745718050064E-2</v>
      </c>
      <c r="EM73" s="12">
        <f>VLOOKUP($EG73,Data!$B:$CP,Daily!EM$10,0)/EM$72</f>
        <v>2.7061855670103094E-2</v>
      </c>
      <c r="EN73" s="12">
        <f>VLOOKUP($EG73,Data!$B:$CP,Daily!EN$10,0)/EN$72</f>
        <v>2.4759284731774415E-2</v>
      </c>
      <c r="EO73" s="12">
        <f>VLOOKUP($EG73,Data!$B:$CP,Daily!EO$10,0)/EO$72</f>
        <v>2.7068832173240527E-2</v>
      </c>
      <c r="EP73" s="12">
        <f>VLOOKUP($EG73,Data!$B:$CP,Daily!EP$10,0)/EP$72</f>
        <v>3.4632034632034632E-2</v>
      </c>
      <c r="EQ73" s="12">
        <f>VLOOKUP($EG73,Data!$B:$CP,Daily!EQ$10,0)/EQ$72</f>
        <v>2.6709401709401708E-2</v>
      </c>
      <c r="ER73" s="12">
        <f>VLOOKUP($EG73,Data!$B:$CP,Daily!ER$10,0)/ER$72</f>
        <v>3.2210834553440704E-2</v>
      </c>
      <c r="ES73" s="12">
        <f>VLOOKUP($EG73,Data!$B:$CP,Daily!ES$10,0)/ES$72</f>
        <v>3.5884407748491581E-2</v>
      </c>
      <c r="ET73" s="12">
        <f>VLOOKUP($EG73,Data!$B:$CP,Daily!ET$10,0)/ET$72</f>
        <v>2.3156611822059719E-2</v>
      </c>
      <c r="EU73" s="12">
        <f>VLOOKUP($EG73,Data!$B:$CP,Daily!EU$10,0)/EU$72</f>
        <v>2.5173611111111112E-2</v>
      </c>
      <c r="EV73" s="12">
        <f>VLOOKUP($EG73,Data!$B:$CP,Daily!EV$10,0)/EV$72</f>
        <v>2.5015441630636195E-2</v>
      </c>
      <c r="EW73" s="12">
        <f>VLOOKUP($EG73,Data!$B:$CP,Daily!EW$10,0)/EW$72</f>
        <v>3.364096457278952E-2</v>
      </c>
      <c r="EX73" s="12">
        <f>VLOOKUP($EG73,Data!$B:$CP,Daily!EX$10,0)/EX$72</f>
        <v>3.0321406913280776E-2</v>
      </c>
      <c r="EY73" s="12">
        <f>VLOOKUP($EG73,Data!$B:$CP,Daily!EY$10,0)/EY$72</f>
        <v>2.9501216545012164E-2</v>
      </c>
      <c r="EZ73" s="12">
        <f>VLOOKUP($EG73,Data!$B:$CP,Daily!EZ$10,0)/EZ$72</f>
        <v>8.4624553039332542E-2</v>
      </c>
      <c r="FA73" s="12">
        <f>VLOOKUP($EG73,Data!$B:$CP,Daily!FA$10,0)/FA$72</f>
        <v>6.2236921226698737E-2</v>
      </c>
      <c r="FB73" s="12">
        <f>VLOOKUP($EG73,Data!$B:$CP,Daily!FB$10,0)/FB$72</f>
        <v>2.6281635301752111E-2</v>
      </c>
      <c r="FC73" s="12">
        <f>VLOOKUP($EG73,Data!$B:$CP,Daily!FC$10,0)/FC$72</f>
        <v>1.9296607531901648E-2</v>
      </c>
      <c r="FD73" s="12">
        <f>VLOOKUP($EG73,Data!$B:$CP,Daily!FD$10,0)/FD$72</f>
        <v>2.9712776493892375E-2</v>
      </c>
      <c r="FE73" s="12">
        <f>VLOOKUP($EG73,Data!$B:$CP,Daily!FE$10,0)/FE$72</f>
        <v>2.5616698292220113E-2</v>
      </c>
      <c r="FF73" s="12">
        <f>VLOOKUP($EG73,Data!$B:$CP,Daily!FF$10,0)/FF$72</f>
        <v>2.2950819672131147E-2</v>
      </c>
      <c r="FG73" s="12">
        <f>VLOOKUP($EG73,Data!$B:$CP,Daily!FG$10,0)/FG$72</f>
        <v>2.8414926395070182E-2</v>
      </c>
      <c r="FH73" s="12">
        <f>VLOOKUP($EG73,Data!$B:$CP,Daily!FH$10,0)/FH$72</f>
        <v>2.1676761236850493E-2</v>
      </c>
      <c r="FI73" s="12">
        <f>VLOOKUP($EG73,Data!$B:$CP,Daily!FI$10,0)/FI$72</f>
        <v>3.1285878300803677E-2</v>
      </c>
      <c r="FJ73" s="12">
        <f>VLOOKUP($EG73,Data!$B:$CP,Daily!FJ$10,0)/FJ$72</f>
        <v>2.2187499999999999E-2</v>
      </c>
      <c r="FK73" s="12">
        <f>VLOOKUP($EG73,Data!$B:$CP,Daily!FK$10,0)/FK$72</f>
        <v>2.7980922098569158E-2</v>
      </c>
      <c r="FL73" s="12">
        <f>VLOOKUP($EG73,Data!$B:$CP,Daily!FL$10,0)/FL$72</f>
        <v>2.1582733812949641E-2</v>
      </c>
      <c r="FM73" s="12">
        <f>VLOOKUP($EG73,Data!$B:$CP,Daily!FM$10,0)/FM$72</f>
        <v>2.3518631643249847E-2</v>
      </c>
      <c r="FN73" s="12">
        <f>VLOOKUP($EG73,Data!$B:$CP,Daily!FN$10,0)/FN$72</f>
        <v>3.3835845896147403E-2</v>
      </c>
      <c r="FO73" s="12">
        <f>VLOOKUP($EG73,Data!$B:$CP,Daily!FO$10,0)/FO$72</f>
        <v>2.7187765505522515E-2</v>
      </c>
      <c r="FP73" s="12">
        <f>VLOOKUP($EG73,Data!$B:$CP,Daily!FP$10,0)/FP$72</f>
        <v>2.2439281942977826E-2</v>
      </c>
      <c r="FQ73" s="12">
        <f>VLOOKUP($EG73,Data!$B:$CP,Daily!FQ$10,0)/FQ$72</f>
        <v>4.1543026706231452E-2</v>
      </c>
      <c r="FR73" s="12">
        <f>VLOOKUP($EG73,Data!$B:$CP,Daily!FR$10,0)/FR$72</f>
        <v>2.398843930635838E-2</v>
      </c>
      <c r="FS73" s="12">
        <f>VLOOKUP($EG73,Data!$B:$CP,Daily!FS$10,0)/FS$72</f>
        <v>2.6292725679228746E-2</v>
      </c>
      <c r="FT73" s="12">
        <f>VLOOKUP($EG73,Data!$B:$CP,Daily!FT$10,0)/FT$72</f>
        <v>3.1931710401517543E-2</v>
      </c>
      <c r="FU73" s="12">
        <f>VLOOKUP($EG73,Data!$B:$CP,Daily!FU$10,0)/FU$72</f>
        <v>3.5851026801253044E-2</v>
      </c>
      <c r="FV73" s="12">
        <f>VLOOKUP($EG73,Data!$B:$CP,Daily!FV$10,0)/FV$72</f>
        <v>2.8508077288565095E-2</v>
      </c>
      <c r="FW73" s="12">
        <f>VLOOKUP($EG73,Data!$B:$CP,Daily!FW$10,0)/FW$72</f>
        <v>2.8693528693528692E-2</v>
      </c>
      <c r="FX73" s="12">
        <f>VLOOKUP($EG73,Data!$B:$CP,Daily!FX$10,0)/FX$72</f>
        <v>2.8985507246376812E-2</v>
      </c>
      <c r="FY73" s="12">
        <f>VLOOKUP($EG73,Data!$B:$CP,Daily!FY$10,0)/FY$72</f>
        <v>2.5597844392051195E-2</v>
      </c>
      <c r="FZ73" s="12">
        <f>VLOOKUP($EG73,Data!$B:$CP,Daily!FZ$10,0)/FZ$72</f>
        <v>2.2418692769182191E-2</v>
      </c>
      <c r="GA73" s="12">
        <f>VLOOKUP($EG73,Data!$B:$CP,Daily!GA$10,0)/GA$72</f>
        <v>3.0594706084565142E-2</v>
      </c>
      <c r="GB73" s="12">
        <f>VLOOKUP($EG73,Data!$B:$CP,Daily!GB$10,0)/GB$72</f>
        <v>2.5777414075286414E-2</v>
      </c>
      <c r="GC73" s="12">
        <f>VLOOKUP($EG73,Data!$B:$CP,Daily!GC$10,0)/GC$72</f>
        <v>3.1308703819661866E-2</v>
      </c>
      <c r="GD73" s="12">
        <f>VLOOKUP($EG73,Data!$B:$CP,Daily!GD$10,0)/GD$72</f>
        <v>3.267003267003267E-2</v>
      </c>
      <c r="GE73" s="12">
        <f>VLOOKUP($EG73,Data!$B:$CP,Daily!GE$10,0)/GE$72</f>
        <v>2.5633958103638367E-2</v>
      </c>
      <c r="GF73" s="12">
        <f>VLOOKUP($EG73,Data!$B:$CP,Daily!GF$10,0)/GF$72</f>
        <v>2.6440879382055853E-2</v>
      </c>
      <c r="GG73" s="12">
        <f>VLOOKUP($EG73,Data!$B:$CP,Daily!GG$10,0)/GG$72</f>
        <v>2.405412177399148E-2</v>
      </c>
      <c r="GH73" s="12">
        <f>VLOOKUP($EG73,Data!$B:$CP,Daily!GH$10,0)/GH$72</f>
        <v>2.863376056722116E-2</v>
      </c>
      <c r="GI73" s="12">
        <f>VLOOKUP($EG73,Data!$B:$CP,Daily!GI$10,0)/GI$72</f>
        <v>2.699309478970496E-2</v>
      </c>
      <c r="GJ73" s="12">
        <f>VLOOKUP($EG73,Data!$B:$CP,Daily!GJ$10,0)/GJ$72</f>
        <v>2.5334886429819452E-2</v>
      </c>
      <c r="GK73" s="12">
        <f>VLOOKUP($EG73,Data!$B:$CP,Daily!GK$10,0)/GK$72</f>
        <v>3.0800230282095567E-2</v>
      </c>
      <c r="GL73" s="12">
        <f>VLOOKUP($EG73,Data!$B:$CP,Daily!GL$10,0)/GL$72</f>
        <v>3.516962340491752E-2</v>
      </c>
      <c r="GM73" s="12">
        <f>VLOOKUP($EG73,Data!$B:$CP,Daily!GM$10,0)/GM$72</f>
        <v>2.4582701062215478E-2</v>
      </c>
      <c r="GN73" s="12">
        <f>VLOOKUP($EG73,Data!$B:$CP,Daily!GN$10,0)/GN$72</f>
        <v>2.6670574443141852E-2</v>
      </c>
      <c r="GO73" s="12">
        <f>VLOOKUP($EG73,Data!$B:$CP,Daily!GO$10,0)/GO$72</f>
        <v>2.6843357118586476E-2</v>
      </c>
      <c r="GP73" s="12">
        <f>VLOOKUP($EG73,Data!$B:$CP,Daily!GP$10,0)/GP$72</f>
        <v>3.1914893617021274E-2</v>
      </c>
      <c r="GQ73" s="12">
        <f>VLOOKUP($EG73,Data!$B:$CP,Daily!GQ$10,0)/GQ$72</f>
        <v>2.9515938606847699E-2</v>
      </c>
      <c r="GR73" s="12">
        <f>VLOOKUP($EG73,Data!$B:$CP,Daily!GR$10,0)/GR$72</f>
        <v>2.662279389769668E-2</v>
      </c>
      <c r="GS73" s="12">
        <f>VLOOKUP($EG73,Data!$B:$CP,Daily!GS$10,0)/GS$72</f>
        <v>3.219756173804314E-2</v>
      </c>
      <c r="GT73" s="12">
        <f>VLOOKUP($EG73,Data!$B:$CP,Daily!GT$10,0)/GT$72</f>
        <v>2.7548209366391185E-2</v>
      </c>
      <c r="GU73" s="12">
        <f>VLOOKUP($EG73,Data!$B:$CP,Daily!GU$10,0)/GU$72</f>
        <v>3.2133293662600419E-2</v>
      </c>
      <c r="GV73" s="12">
        <f>VLOOKUP($EG73,Data!$B:$CP,Daily!GV$10,0)/GV$72</f>
        <v>2.7101940252540806E-2</v>
      </c>
      <c r="GW73" s="12">
        <f>VLOOKUP($EG73,Data!$B:$CP,Daily!GW$10,0)/GW$72</f>
        <v>3.5665294924554183E-2</v>
      </c>
      <c r="GX73" s="12">
        <f>VLOOKUP($EG73,Data!$B:$CP,Daily!GX$10,0)/GX$72</f>
        <v>2.5932400932400932E-2</v>
      </c>
      <c r="GY73" s="12">
        <f>VLOOKUP($EG73,Data!$B:$CP,Daily!GY$10,0)/GY$72</f>
        <v>2.3676422229529759E-2</v>
      </c>
      <c r="GZ73" s="12">
        <f>VLOOKUP($EG73,Data!$B:$CP,Daily!GZ$10,0)/GZ$72</f>
        <v>2.507729302645139E-2</v>
      </c>
      <c r="HA73" s="12">
        <f>VLOOKUP($EG73,Data!$B:$CP,Daily!HA$10,0)/HA$72</f>
        <v>2.9372045914922349E-2</v>
      </c>
      <c r="HB73" s="12">
        <f>VLOOKUP($EG73,Data!$B:$CP,Daily!HB$10,0)/HB$72</f>
        <v>2.3050120611096223E-2</v>
      </c>
      <c r="HC73" s="12">
        <f>VLOOKUP($EG73,Data!$B:$CP,Daily!HC$10,0)/HC$72</f>
        <v>2.3717758671805516E-2</v>
      </c>
      <c r="HD73" s="12">
        <f>VLOOKUP($EG73,Data!$B:$CP,Daily!HD$10,0)/HD$72</f>
        <v>2.7045532351934271E-2</v>
      </c>
      <c r="HE73" s="12">
        <f>VLOOKUP($EG73,Data!$B:$CP,Daily!HE$10,0)/HE$72</f>
        <v>2.6654411764705881E-2</v>
      </c>
      <c r="HF73" s="12">
        <f>VLOOKUP($EG73,Data!$B:$CP,Daily!HF$10,0)/HF$72</f>
        <v>2.6631548141644718E-2</v>
      </c>
      <c r="HG73" s="12">
        <f>VLOOKUP($EG73,Data!$B:$CP,Daily!HG$10,0)/HG$72</f>
        <v>2.2776238842720838E-2</v>
      </c>
      <c r="HH73" s="12">
        <f>VLOOKUP($EG73,Data!$B:$CP,Daily!HH$10,0)/HH$72</f>
        <v>2.5145067698259187E-2</v>
      </c>
      <c r="HI73" s="12">
        <f>VLOOKUP($EG73,Data!$B:$CP,Daily!HI$10,0)/HI$72</f>
        <v>1.7853301785330178E-2</v>
      </c>
      <c r="HJ73" s="12">
        <f>VLOOKUP($EG73,Data!$B:$CP,Daily!HJ$10,0)/HJ$72</f>
        <v>2.6271186440677965E-2</v>
      </c>
      <c r="HK73" s="12">
        <f>VLOOKUP($EG73,Data!$B:$CP,Daily!HK$10,0)/HK$72</f>
        <v>2.6349206349206348E-2</v>
      </c>
      <c r="HL73" s="12">
        <f>VLOOKUP($EG73,Data!$B:$CP,Daily!HL$10,0)/HL$72</f>
        <v>1.742983751846381E-2</v>
      </c>
      <c r="HM73" s="12">
        <f>VLOOKUP($EG73,Data!$B:$CP,Daily!HM$10,0)/HM$72</f>
        <v>2.3950233281493E-2</v>
      </c>
      <c r="HN73" s="12">
        <f>VLOOKUP($EG73,Data!$B:$CP,Daily!HN$10,0)/HN$72</f>
        <v>2.3883374689826303E-2</v>
      </c>
      <c r="HO73" s="12">
        <f>VLOOKUP($EG73,Data!$B:$CP,Daily!HO$10,0)/HO$72</f>
        <v>2.4508406953548018E-2</v>
      </c>
      <c r="HP73" s="12">
        <f>VLOOKUP($EG73,Data!$B:$CP,Daily!HP$10,0)/HP$72</f>
        <v>2.5663458734324875E-2</v>
      </c>
      <c r="HQ73" s="12">
        <f>VLOOKUP($EG73,Data!$B:$CP,Daily!HQ$10,0)/HQ$72</f>
        <v>2.7495517035265989E-2</v>
      </c>
      <c r="HR73" s="12">
        <f>VLOOKUP($EG73,Data!$B:$CP,Daily!HR$10,0)/HR$72</f>
        <v>3.9654144305307094E-2</v>
      </c>
      <c r="HS73" s="12">
        <f>VLOOKUP($EG73,Data!$B:$CP,Daily!HS$10,0)/HS$72</f>
        <v>3.6641661858049623E-2</v>
      </c>
      <c r="HT73" s="12">
        <f>VLOOKUP($EG73,Data!$B:$CP,Daily!HT$10,0)/HT$72</f>
        <v>2.4806201550387597E-2</v>
      </c>
      <c r="HU73" s="13"/>
      <c r="HV73" s="40">
        <f t="shared" si="591"/>
        <v>2.4759284731774415E-2</v>
      </c>
      <c r="HW73" s="40">
        <f t="shared" si="592"/>
        <v>3.0594706084565142E-2</v>
      </c>
      <c r="HX73" s="40">
        <f t="shared" si="593"/>
        <v>5.8354213527907275E-3</v>
      </c>
      <c r="HY73" s="40">
        <f t="shared" ref="HY73:HY77" si="604">HW73+(0.75*HX73)</f>
        <v>3.4971272099158186E-2</v>
      </c>
      <c r="HZ73" s="40">
        <f t="shared" ref="HZ73:HZ77" si="605">HV73-(0.75*HX73)</f>
        <v>2.0382718717181371E-2</v>
      </c>
      <c r="IA73" s="43"/>
      <c r="IB73" s="12">
        <f t="shared" si="594"/>
        <v>4.5996494803755205E-3</v>
      </c>
      <c r="IC73" s="12">
        <f>SUMPRODUCT(HM73:HS73,HM$72:HS$72)/SUM(HM$72:HS$72)</f>
        <v>2.88833198827677E-2</v>
      </c>
      <c r="ID73" s="12">
        <f>SUMPRODUCT(GQ73:HS73,GQ$72:HS$72)/SUM(GQ$72:HS$72)</f>
        <v>2.6780023438945658E-2</v>
      </c>
      <c r="IE73" s="1"/>
      <c r="IF73" s="7" t="s">
        <v>505</v>
      </c>
      <c r="IG73" s="7" t="s">
        <v>60</v>
      </c>
      <c r="IH73" s="12">
        <f>VLOOKUP($IF73,Data!$B:$CP,Daily!IH$10,0)/IH$72</f>
        <v>2.7074749852854619E-2</v>
      </c>
      <c r="II73" s="12">
        <f>VLOOKUP($IF73,Data!$B:$CP,Daily!II$10,0)/II$72</f>
        <v>2.8651685393258425E-2</v>
      </c>
      <c r="IJ73" s="12">
        <f>VLOOKUP($IF73,Data!$B:$CP,Daily!IJ$10,0)/IJ$72</f>
        <v>2.835538752362949E-2</v>
      </c>
      <c r="IK73" s="12">
        <f>VLOOKUP($IF73,Data!$B:$CP,Daily!IK$10,0)/IK$72</f>
        <v>3.5410764872521247E-2</v>
      </c>
      <c r="IL73" s="12">
        <f>VLOOKUP($IF73,Data!$B:$CP,Daily!IL$10,0)/IL$72</f>
        <v>2.6734104046242775E-2</v>
      </c>
      <c r="IM73" s="12">
        <f>VLOOKUP($IF73,Data!$B:$CP,Daily!IM$10,0)/IM$72</f>
        <v>3.4862385321100919E-2</v>
      </c>
      <c r="IN73" s="12">
        <f>VLOOKUP($IF73,Data!$B:$CP,Daily!IN$10,0)/IN$72</f>
        <v>2.759381898454746E-2</v>
      </c>
      <c r="IO73" s="12">
        <f>VLOOKUP($IF73,Data!$B:$CP,Daily!IO$10,0)/IO$72</f>
        <v>4.4806517311608958E-2</v>
      </c>
      <c r="IP73" s="12">
        <f>VLOOKUP($IF73,Data!$B:$CP,Daily!IP$10,0)/IP$72</f>
        <v>3.5673839184597961E-2</v>
      </c>
      <c r="IQ73" s="12">
        <f>VLOOKUP($IF73,Data!$B:$CP,Daily!IQ$10,0)/IQ$72</f>
        <v>2.7652733118971061E-2</v>
      </c>
      <c r="IR73" s="12">
        <f>VLOOKUP($IF73,Data!$B:$CP,Daily!IR$10,0)/IR$72</f>
        <v>4.1888297872340427E-2</v>
      </c>
      <c r="IS73" s="12">
        <f>VLOOKUP($IF73,Data!$B:$CP,Daily!IS$10,0)/IS$72</f>
        <v>3.0456852791878174E-2</v>
      </c>
      <c r="IT73" s="12">
        <f>VLOOKUP($IF73,Data!$B:$CP,Daily!IT$10,0)/IT$72</f>
        <v>2.564102564102564E-2</v>
      </c>
      <c r="IU73" s="12">
        <f>VLOOKUP($IF73,Data!$B:$CP,Daily!IU$10,0)/IU$72</f>
        <v>2.8701891715590344E-2</v>
      </c>
      <c r="IV73" s="12">
        <f>VLOOKUP($IF73,Data!$B:$CP,Daily!IV$10,0)/IV$72</f>
        <v>3.5814606741573031E-2</v>
      </c>
      <c r="IW73" s="12">
        <f>VLOOKUP($IF73,Data!$B:$CP,Daily!IW$10,0)/IW$72</f>
        <v>3.3424283765347888E-2</v>
      </c>
      <c r="IX73" s="12">
        <f>VLOOKUP($IF73,Data!$B:$CP,Daily!IX$10,0)/IX$72</f>
        <v>2.9957203994293864E-2</v>
      </c>
      <c r="IY73" s="12">
        <f>VLOOKUP($IF73,Data!$B:$CP,Daily!IY$10,0)/IY$72</f>
        <v>0.10927835051546392</v>
      </c>
      <c r="IZ73" s="12">
        <f>VLOOKUP($IF73,Data!$B:$CP,Daily!IZ$10,0)/IZ$72</f>
        <v>6.9868995633187769E-2</v>
      </c>
      <c r="JA73" s="12">
        <f>VLOOKUP($IF73,Data!$B:$CP,Daily!JA$10,0)/JA$72</f>
        <v>2.4665257223396759E-2</v>
      </c>
      <c r="JB73" s="12">
        <f>VLOOKUP($IF73,Data!$B:$CP,Daily!JB$10,0)/JB$72</f>
        <v>2.2801302931596091E-2</v>
      </c>
      <c r="JC73" s="12">
        <f>VLOOKUP($IF73,Data!$B:$CP,Daily!JC$10,0)/JC$72</f>
        <v>2.7548209366391185E-2</v>
      </c>
      <c r="JD73" s="12">
        <f>VLOOKUP($IF73,Data!$B:$CP,Daily!JD$10,0)/JD$72</f>
        <v>3.1842818428184282E-2</v>
      </c>
      <c r="JE73" s="12">
        <f>VLOOKUP($IF73,Data!$B:$CP,Daily!JE$10,0)/JE$72</f>
        <v>3.4182305630026812E-2</v>
      </c>
      <c r="JF73" s="12">
        <f>VLOOKUP($IF73,Data!$B:$CP,Daily!JF$10,0)/JF$72</f>
        <v>3.496973772696705E-2</v>
      </c>
      <c r="JG73" s="12">
        <f>VLOOKUP($IF73,Data!$B:$CP,Daily!JG$10,0)/JG$72</f>
        <v>2.038216560509554E-2</v>
      </c>
      <c r="JH73" s="12">
        <f>VLOOKUP($IF73,Data!$B:$CP,Daily!JH$10,0)/JH$72</f>
        <v>2.6759744037230949E-2</v>
      </c>
      <c r="JI73" s="12">
        <f>VLOOKUP($IF73,Data!$B:$CP,Daily!JI$10,0)/JI$72</f>
        <v>3.1229668184775537E-2</v>
      </c>
      <c r="JJ73" s="12">
        <f>VLOOKUP($IF73,Data!$B:$CP,Daily!JJ$10,0)/JJ$72</f>
        <v>3.274394237066143E-2</v>
      </c>
      <c r="JK73" s="12">
        <f>VLOOKUP($IF73,Data!$B:$CP,Daily!JK$10,0)/JK$72</f>
        <v>2.9095509171410499E-2</v>
      </c>
      <c r="JL73" s="12">
        <f>VLOOKUP($IF73,Data!$B:$CP,Daily!JL$10,0)/JL$72</f>
        <v>2.2291021671826627E-2</v>
      </c>
      <c r="JM73" s="12">
        <f>VLOOKUP($IF73,Data!$B:$CP,Daily!JM$10,0)/JM$72</f>
        <v>2.6845637583892617E-2</v>
      </c>
      <c r="JN73" s="12">
        <f>VLOOKUP($IF73,Data!$B:$CP,Daily!JN$10,0)/JN$72</f>
        <v>2.34093637454982E-2</v>
      </c>
      <c r="JO73" s="12">
        <f>VLOOKUP($IF73,Data!$B:$CP,Daily!JO$10,0)/JO$72</f>
        <v>2.442827442827443E-2</v>
      </c>
      <c r="JP73" s="12">
        <f>VLOOKUP($IF73,Data!$B:$CP,Daily!JP$10,0)/JP$72</f>
        <v>4.724847137298499E-2</v>
      </c>
      <c r="JQ73" s="12">
        <f>VLOOKUP($IF73,Data!$B:$CP,Daily!JQ$10,0)/JQ$72</f>
        <v>2.8251912889935255E-2</v>
      </c>
      <c r="JR73" s="12">
        <f>VLOOKUP($IF73,Data!$B:$CP,Daily!JR$10,0)/JR$72</f>
        <v>3.5714285714285712E-2</v>
      </c>
      <c r="JS73" s="12">
        <f>VLOOKUP($IF73,Data!$B:$CP,Daily!JS$10,0)/JS$72</f>
        <v>4.0125391849529783E-2</v>
      </c>
      <c r="JT73" s="12">
        <f>VLOOKUP($IF73,Data!$B:$CP,Daily!JT$10,0)/JT$72</f>
        <v>3.5522788203753354E-2</v>
      </c>
      <c r="JU73" s="12">
        <f>VLOOKUP($IF73,Data!$B:$CP,Daily!JU$10,0)/JU$72</f>
        <v>2.6351351351351353E-2</v>
      </c>
      <c r="JV73" s="12">
        <f>VLOOKUP($IF73,Data!$B:$CP,Daily!JV$10,0)/JV$72</f>
        <v>2.9510395707578806E-2</v>
      </c>
      <c r="JW73" s="12">
        <f>VLOOKUP($IF73,Data!$B:$CP,Daily!JW$10,0)/JW$72</f>
        <v>2.9464822609741433E-2</v>
      </c>
      <c r="JX73" s="12">
        <f>VLOOKUP($IF73,Data!$B:$CP,Daily!JX$10,0)/JX$72</f>
        <v>2.2284122562674095E-2</v>
      </c>
      <c r="JY73" s="12">
        <f>VLOOKUP($IF73,Data!$B:$CP,Daily!JY$10,0)/JY$72</f>
        <v>2.6166902404526168E-2</v>
      </c>
      <c r="JZ73" s="12">
        <f>VLOOKUP($IF73,Data!$B:$CP,Daily!JZ$10,0)/JZ$72</f>
        <v>3.1034482758620689E-2</v>
      </c>
      <c r="KA73" s="12">
        <f>VLOOKUP($IF73,Data!$B:$CP,Daily!KA$10,0)/KA$72</f>
        <v>2.8901734104046242E-2</v>
      </c>
      <c r="KB73" s="12">
        <f>VLOOKUP($IF73,Data!$B:$CP,Daily!KB$10,0)/KB$72</f>
        <v>3.3602986932171751E-2</v>
      </c>
      <c r="KC73" s="12">
        <f>VLOOKUP($IF73,Data!$B:$CP,Daily!KC$10,0)/KC$72</f>
        <v>2.8049575994781473E-2</v>
      </c>
      <c r="KD73" s="12">
        <f>VLOOKUP($IF73,Data!$B:$CP,Daily!KD$10,0)/KD$72</f>
        <v>1.948051948051948E-2</v>
      </c>
      <c r="KE73" s="12">
        <f>VLOOKUP($IF73,Data!$B:$CP,Daily!KE$10,0)/KE$72</f>
        <v>1.4732965009208104E-2</v>
      </c>
      <c r="KF73" s="12">
        <f>VLOOKUP($IF73,Data!$B:$CP,Daily!KF$10,0)/KF$72</f>
        <v>2.1956087824351298E-2</v>
      </c>
      <c r="KG73" s="12">
        <f>VLOOKUP($IF73,Data!$B:$CP,Daily!KG$10,0)/KG$72</f>
        <v>2.7586206896551724E-2</v>
      </c>
      <c r="KH73" s="12">
        <f>VLOOKUP($IF73,Data!$B:$CP,Daily!KH$10,0)/KH$72</f>
        <v>2.6751592356687899E-2</v>
      </c>
      <c r="KI73" s="12">
        <f>VLOOKUP($IF73,Data!$B:$CP,Daily!KI$10,0)/KI$72</f>
        <v>2.5551684088269456E-2</v>
      </c>
      <c r="KJ73" s="12">
        <f>VLOOKUP($IF73,Data!$B:$CP,Daily!KJ$10,0)/KJ$72</f>
        <v>2.3255813953488372E-2</v>
      </c>
      <c r="KK73" s="12">
        <f>VLOOKUP($IF73,Data!$B:$CP,Daily!KK$10,0)/KK$72</f>
        <v>3.0153846153846153E-2</v>
      </c>
      <c r="KL73" s="12">
        <f>VLOOKUP($IF73,Data!$B:$CP,Daily!KL$10,0)/KL$72</f>
        <v>2.578616352201258E-2</v>
      </c>
      <c r="KM73" s="12">
        <f>VLOOKUP($IF73,Data!$B:$CP,Daily!KM$10,0)/KM$72</f>
        <v>2.5549613784907901E-2</v>
      </c>
      <c r="KN73" s="12">
        <f>VLOOKUP($IF73,Data!$B:$CP,Daily!KN$10,0)/KN$72</f>
        <v>3.5052910052910051E-2</v>
      </c>
      <c r="KO73" s="12">
        <f>VLOOKUP($IF73,Data!$B:$CP,Daily!KO$10,0)/KO$72</f>
        <v>2.5816249050873197E-2</v>
      </c>
      <c r="KP73" s="12">
        <f>VLOOKUP($IF73,Data!$B:$CP,Daily!KP$10,0)/KP$72</f>
        <v>2.9449423815621E-2</v>
      </c>
      <c r="KQ73" s="12">
        <f>VLOOKUP($IF73,Data!$B:$CP,Daily!KQ$10,0)/KQ$72</f>
        <v>1.8856447688564478E-2</v>
      </c>
      <c r="KR73" s="12">
        <f>VLOOKUP($IF73,Data!$B:$CP,Daily!KR$10,0)/KR$72</f>
        <v>3.3396345305608068E-2</v>
      </c>
      <c r="KS73" s="12">
        <f>VLOOKUP($IF73,Data!$B:$CP,Daily!KS$10,0)/KS$72</f>
        <v>3.2974910394265235E-2</v>
      </c>
      <c r="KT73" s="12">
        <f>VLOOKUP($IF73,Data!$B:$CP,Daily!KT$10,0)/KT$72</f>
        <v>2.9224904701397714E-2</v>
      </c>
      <c r="KU73" s="12">
        <f>VLOOKUP($IF73,Data!$B:$CP,Daily!KU$10,0)/KU$72</f>
        <v>2.9055690072639227E-2</v>
      </c>
      <c r="KV73" s="12">
        <f>VLOOKUP($IF73,Data!$B:$CP,Daily!KV$10,0)/KV$72</f>
        <v>4.1126760563380278E-2</v>
      </c>
      <c r="KW73" s="12">
        <f>VLOOKUP($IF73,Data!$B:$CP,Daily!KW$10,0)/KW$72</f>
        <v>3.7634408602150539E-2</v>
      </c>
      <c r="KX73" s="12">
        <f>VLOOKUP($IF73,Data!$B:$CP,Daily!KX$10,0)/KX$72</f>
        <v>2.3321554770318022E-2</v>
      </c>
      <c r="KY73" s="12">
        <f>VLOOKUP($IF73,Data!$B:$CP,Daily!KY$10,0)/KY$72</f>
        <v>2.5534851621808144E-2</v>
      </c>
      <c r="KZ73" s="12">
        <f>VLOOKUP($IF73,Data!$B:$CP,Daily!KZ$10,0)/KZ$72</f>
        <v>3.021978021978022E-2</v>
      </c>
      <c r="LA73" s="12">
        <f>VLOOKUP($IF73,Data!$B:$CP,Daily!LA$10,0)/LA$72</f>
        <v>2.1822149481723951E-2</v>
      </c>
      <c r="LB73" s="12">
        <f>VLOOKUP($IF73,Data!$B:$CP,Daily!LB$10,0)/LB$72</f>
        <v>2.7357392316647265E-2</v>
      </c>
      <c r="LC73" s="12">
        <f>VLOOKUP($IF73,Data!$B:$CP,Daily!LC$10,0)/LC$72</f>
        <v>3.3015407190022009E-2</v>
      </c>
      <c r="LD73" s="12">
        <f>VLOOKUP($IF73,Data!$B:$CP,Daily!LD$10,0)/LD$72</f>
        <v>1.7868538608806637E-2</v>
      </c>
      <c r="LE73" s="12">
        <f>VLOOKUP($IF73,Data!$B:$CP,Daily!LE$10,0)/LE$72</f>
        <v>3.9904705181655745E-2</v>
      </c>
      <c r="LF73" s="12">
        <f>VLOOKUP($IF73,Data!$B:$CP,Daily!LF$10,0)/LF$72</f>
        <v>2.7092113184828417E-2</v>
      </c>
      <c r="LG73" s="12">
        <f>VLOOKUP($IF73,Data!$B:$CP,Daily!LG$10,0)/LG$72</f>
        <v>2.4831867563372995E-2</v>
      </c>
      <c r="LH73" s="12">
        <f>VLOOKUP($IF73,Data!$B:$CP,Daily!LH$10,0)/LH$72</f>
        <v>2.0683020683020682E-2</v>
      </c>
      <c r="LI73" s="12">
        <f>VLOOKUP($IF73,Data!$B:$CP,Daily!LI$10,0)/LI$72</f>
        <v>3.0751708428246014E-2</v>
      </c>
      <c r="LJ73" s="12">
        <f>VLOOKUP($IF73,Data!$B:$CP,Daily!LJ$10,0)/LJ$72</f>
        <v>3.1592520954223081E-2</v>
      </c>
      <c r="LK73" s="12">
        <f>VLOOKUP($IF73,Data!$B:$CP,Daily!LK$10,0)/LK$72</f>
        <v>2.5534441805225652E-2</v>
      </c>
      <c r="LL73" s="12">
        <f>VLOOKUP($IF73,Data!$B:$CP,Daily!LL$10,0)/LL$72</f>
        <v>3.2871972318339097E-2</v>
      </c>
      <c r="LM73" s="12">
        <f>VLOOKUP($IF73,Data!$B:$CP,Daily!LM$10,0)/LM$72</f>
        <v>2.3626698168930892E-2</v>
      </c>
      <c r="LN73" s="12">
        <f>VLOOKUP($IF73,Data!$B:$CP,Daily!LN$10,0)/LN$72</f>
        <v>3.2883147386964177E-2</v>
      </c>
      <c r="LO73" s="12">
        <f>VLOOKUP($IF73,Data!$B:$CP,Daily!LO$10,0)/LO$72</f>
        <v>2.7322404371584699E-2</v>
      </c>
      <c r="LP73" s="12">
        <f>VLOOKUP($IF73,Data!$B:$CP,Daily!LP$10,0)/LP$72</f>
        <v>4.5503791982665222E-2</v>
      </c>
      <c r="LQ73" s="12">
        <f>VLOOKUP($IF73,Data!$B:$CP,Daily!LQ$10,0)/LQ$72</f>
        <v>3.7647058823529408E-2</v>
      </c>
      <c r="LR73" s="12">
        <f>VLOOKUP($IF73,Data!$B:$CP,Daily!LR$10,0)/LR$72</f>
        <v>4.6894031668696712E-2</v>
      </c>
      <c r="LS73" s="12">
        <f>VLOOKUP($IF73,Data!$B:$CP,Daily!LS$10,0)/LS$72</f>
        <v>2.6123936816524911E-2</v>
      </c>
      <c r="LU73" s="40">
        <f t="shared" si="595"/>
        <v>2.564102564102564E-2</v>
      </c>
      <c r="LV73" s="40">
        <f t="shared" si="596"/>
        <v>3.3424283765347888E-2</v>
      </c>
      <c r="LW73" s="40">
        <f t="shared" si="597"/>
        <v>7.7832581243222482E-3</v>
      </c>
      <c r="LX73" s="40">
        <f t="shared" ref="LX73:LX77" si="606">LV73+(0.75*LW73)</f>
        <v>3.9261727358589571E-2</v>
      </c>
      <c r="LY73" s="40">
        <f>LU73-(0.75*LW73)</f>
        <v>1.9803582047783954E-2</v>
      </c>
      <c r="LZ73" s="43"/>
      <c r="MA73" s="12">
        <f t="shared" ref="MA73:MA77" si="607">_xlfn.STDEV.P(JL73:LS73)</f>
        <v>6.7914601145442665E-3</v>
      </c>
      <c r="MB73" s="12">
        <f>SUMPRODUCT(LL73:LR73,LL$72:LR$72)/SUM(LL$72:LR$72)</f>
        <v>3.5232136977280212E-2</v>
      </c>
      <c r="MC73" s="12">
        <f>SUMPRODUCT(KP73:LR73,KP$72:LR$72)/SUM(KP$72:LR$72)</f>
        <v>3.0227855490003962E-2</v>
      </c>
      <c r="MD73" s="1"/>
    </row>
    <row r="74" spans="4:342" x14ac:dyDescent="0.35">
      <c r="D74" s="111" t="s">
        <v>506</v>
      </c>
      <c r="E74" s="53" t="str">
        <f>VLOOKUP($D74,'Metric Nature'!$C:$D,2,0)&amp;IF(($F74&lt;(EA74)),"Below",IF(($F74&gt;(DZ74)),"Above","Within"))</f>
        <v>PositiveWithin</v>
      </c>
      <c r="F74" s="48">
        <f t="shared" si="572"/>
        <v>0.86178861788617889</v>
      </c>
      <c r="G74" s="77">
        <f t="shared" si="573"/>
        <v>0.86486831736506653</v>
      </c>
      <c r="H74" s="48">
        <f t="shared" ref="H74:H77" si="608">IFERROR(((F74-G74)/G74),0)</f>
        <v>-3.5608883075637998E-3</v>
      </c>
      <c r="I74" s="74">
        <f t="shared" si="598"/>
        <v>0.87361542341056753</v>
      </c>
      <c r="J74" s="48">
        <f t="shared" si="575"/>
        <v>-1.3537770977322216E-2</v>
      </c>
      <c r="K74" s="48">
        <f t="shared" si="576"/>
        <v>4.2887599635288577E-2</v>
      </c>
      <c r="L74" s="50"/>
      <c r="M74" s="53" t="str">
        <f>VLOOKUP($D74,'Metric Nature'!$C:$D,2,0)&amp;IF(($N74&lt;(HZ74)),"Below",IF(($N74&gt;(HY74)),"Above","Within"))</f>
        <v>PositiveWithin</v>
      </c>
      <c r="N74" s="48">
        <f t="shared" si="577"/>
        <v>0.92500000000000004</v>
      </c>
      <c r="O74" s="49">
        <f t="shared" ref="O74:O88" si="609">IC74</f>
        <v>0.94608783832617538</v>
      </c>
      <c r="P74" s="55">
        <f t="shared" ref="P74:P88" si="610">IFERROR(((N74-O74)/O74),0)</f>
        <v>-2.2289514220459775E-2</v>
      </c>
      <c r="Q74" s="49">
        <f t="shared" ref="Q74:Q88" si="611">ID74</f>
        <v>0.94513076873347979</v>
      </c>
      <c r="R74" s="48">
        <f t="shared" si="579"/>
        <v>-2.1299453366073279E-2</v>
      </c>
      <c r="S74" s="48">
        <f t="shared" si="580"/>
        <v>2.8843792374362538E-2</v>
      </c>
      <c r="T74" s="50"/>
      <c r="U74" s="53" t="str">
        <f>VLOOKUP($D74,'Metric Nature'!$C:$D,2,0)&amp;IF(($V74&lt;(LY74)),"Below",IF(($V74&gt;(LX74)),"Above","Within"))</f>
        <v>PositiveWithin</v>
      </c>
      <c r="V74" s="48">
        <f t="shared" si="581"/>
        <v>0.7441860465116279</v>
      </c>
      <c r="W74" s="49">
        <f t="shared" si="601"/>
        <v>0.736314057727535</v>
      </c>
      <c r="X74" s="48">
        <f t="shared" ref="X74:X77" si="612">IFERROR(((V74-W74)/W74),0)</f>
        <v>1.0691074958405645E-2</v>
      </c>
      <c r="Y74" s="49">
        <f t="shared" si="602"/>
        <v>0.74584127913012721</v>
      </c>
      <c r="Z74" s="48">
        <f t="shared" si="583"/>
        <v>-2.2192826608226986E-3</v>
      </c>
      <c r="AA74" s="48">
        <f t="shared" si="584"/>
        <v>7.4307281425238278E-2</v>
      </c>
      <c r="AB74" s="50"/>
      <c r="AC74" s="46" t="s">
        <v>507</v>
      </c>
      <c r="AI74" s="7" t="s">
        <v>506</v>
      </c>
      <c r="AJ74" s="12">
        <f>(VLOOKUP($EG74,Data!$B:$CP,Daily!EI$10,0)+VLOOKUP($IF74,Data!$B:$CP,Daily!IH$10,0))/(VLOOKUP($EG73,Data!$B:$CP,Daily!EI$10,0)+VLOOKUP($IF73,Data!$B:$CP,Daily!IH$10,0))</f>
        <v>0.96825396825396826</v>
      </c>
      <c r="AK74" s="12">
        <f>(VLOOKUP($EG74,Data!$B:$CP,Daily!EJ$10,0)+VLOOKUP($IF74,Data!$B:$CP,Daily!II$10,0))/(VLOOKUP($EG73,Data!$B:$CP,Daily!EJ$10,0)+VLOOKUP($IF73,Data!$B:$CP,Daily!II$10,0))</f>
        <v>0.92903225806451617</v>
      </c>
      <c r="AL74" s="12">
        <f>(VLOOKUP($EG74,Data!$B:$CP,Daily!EK$10,0)+VLOOKUP($IF74,Data!$B:$CP,Daily!IJ$10,0))/(VLOOKUP($EG73,Data!$B:$CP,Daily!EK$10,0)+VLOOKUP($IF73,Data!$B:$CP,Daily!IJ$10,0))</f>
        <v>0.97452229299363058</v>
      </c>
      <c r="AM74" s="12">
        <f>(VLOOKUP($EG74,Data!$B:$CP,Daily!EL$10,0)+VLOOKUP($IF74,Data!$B:$CP,Daily!IK$10,0))/(VLOOKUP($EG73,Data!$B:$CP,Daily!EL$10,0)+VLOOKUP($IF73,Data!$B:$CP,Daily!IK$10,0))</f>
        <v>0.95588235294117652</v>
      </c>
      <c r="AN74" s="12">
        <f>(VLOOKUP($EG74,Data!$B:$CP,Daily!EM$10,0)+VLOOKUP($IF74,Data!$B:$CP,Daily!IL$10,0))/(VLOOKUP($EG73,Data!$B:$CP,Daily!EM$10,0)+VLOOKUP($IF73,Data!$B:$CP,Daily!IL$10,0))</f>
        <v>0.96694214876033058</v>
      </c>
      <c r="AO74" s="12">
        <f>(VLOOKUP($EG74,Data!$B:$CP,Daily!EN$10,0)+VLOOKUP($IF74,Data!$B:$CP,Daily!IM$10,0))/(VLOOKUP($EG73,Data!$B:$CP,Daily!EN$10,0)+VLOOKUP($IF73,Data!$B:$CP,Daily!IM$10,0))</f>
        <v>0.93877551020408168</v>
      </c>
      <c r="AP74" s="12">
        <f>(VLOOKUP($EG74,Data!$B:$CP,Daily!EO$10,0)+VLOOKUP($IF74,Data!$B:$CP,Daily!IN$10,0))/(VLOOKUP($EG73,Data!$B:$CP,Daily!EO$10,0)+VLOOKUP($IF73,Data!$B:$CP,Daily!IN$10,0))</f>
        <v>0.96129032258064517</v>
      </c>
      <c r="AQ74" s="12">
        <f>(VLOOKUP($EG74,Data!$B:$CP,Daily!EP$10,0)+VLOOKUP($IF74,Data!$B:$CP,Daily!IO$10,0))/(VLOOKUP($EG73,Data!$B:$CP,Daily!EP$10,0)+VLOOKUP($IF73,Data!$B:$CP,Daily!IO$10,0))</f>
        <v>0.96120689655172409</v>
      </c>
      <c r="AR74" s="12">
        <f>(VLOOKUP($EG74,Data!$B:$CP,Daily!EQ$10,0)+VLOOKUP($IF74,Data!$B:$CP,Daily!IP$10,0))/(VLOOKUP($EG73,Data!$B:$CP,Daily!EQ$10,0)+VLOOKUP($IF73,Data!$B:$CP,Daily!IP$10,0))</f>
        <v>0.94478527607361962</v>
      </c>
      <c r="AS74" s="12">
        <f>(VLOOKUP($EG74,Data!$B:$CP,Daily!ER$10,0)+VLOOKUP($IF74,Data!$B:$CP,Daily!IQ$10,0))/(VLOOKUP($EG73,Data!$B:$CP,Daily!ER$10,0)+VLOOKUP($IF73,Data!$B:$CP,Daily!IQ$10,0))</f>
        <v>0.90196078431372551</v>
      </c>
      <c r="AT74" s="12">
        <f>(VLOOKUP($EG74,Data!$B:$CP,Daily!ES$10,0)+VLOOKUP($IF74,Data!$B:$CP,Daily!IR$10,0))/(VLOOKUP($EG73,Data!$B:$CP,Daily!ES$10,0)+VLOOKUP($IF73,Data!$B:$CP,Daily!IR$10,0))</f>
        <v>0.95454545454545459</v>
      </c>
      <c r="AU74" s="12">
        <f>(VLOOKUP($EG74,Data!$B:$CP,Daily!ET$10,0)+VLOOKUP($IF74,Data!$B:$CP,Daily!IS$10,0))/(VLOOKUP($EG73,Data!$B:$CP,Daily!ET$10,0)+VLOOKUP($IF73,Data!$B:$CP,Daily!IS$10,0))</f>
        <v>0.94354838709677424</v>
      </c>
      <c r="AV74" s="12">
        <f>(VLOOKUP($EG74,Data!$B:$CP,Daily!EU$10,0)+VLOOKUP($IF74,Data!$B:$CP,Daily!IT$10,0))/(VLOOKUP($EG73,Data!$B:$CP,Daily!EU$10,0)+VLOOKUP($IF73,Data!$B:$CP,Daily!IT$10,0))</f>
        <v>0.9538461538461539</v>
      </c>
      <c r="AW74" s="12">
        <f>(VLOOKUP($EG74,Data!$B:$CP,Daily!EV$10,0)+VLOOKUP($IF74,Data!$B:$CP,Daily!IU$10,0))/(VLOOKUP($EG73,Data!$B:$CP,Daily!EV$10,0)+VLOOKUP($IF73,Data!$B:$CP,Daily!IU$10,0))</f>
        <v>0.94399999999999995</v>
      </c>
      <c r="AX74" s="12">
        <f>(VLOOKUP($EG74,Data!$B:$CP,Daily!EW$10,0)+VLOOKUP($IF74,Data!$B:$CP,Daily!IV$10,0))/(VLOOKUP($EG73,Data!$B:$CP,Daily!EW$10,0)+VLOOKUP($IF73,Data!$B:$CP,Daily!IV$10,0))</f>
        <v>0.94512195121951215</v>
      </c>
      <c r="AY74" s="12">
        <f>(VLOOKUP($EG74,Data!$B:$CP,Daily!EX$10,0)+VLOOKUP($IF74,Data!$B:$CP,Daily!IW$10,0))/(VLOOKUP($EG73,Data!$B:$CP,Daily!EX$10,0)+VLOOKUP($IF73,Data!$B:$CP,Daily!IW$10,0))</f>
        <v>0.95302013422818788</v>
      </c>
      <c r="AZ74" s="12">
        <f>(VLOOKUP($EG74,Data!$B:$CP,Daily!EY$10,0)+VLOOKUP($IF74,Data!$B:$CP,Daily!IX$10,0))/(VLOOKUP($EG73,Data!$B:$CP,Daily!EY$10,0)+VLOOKUP($IF73,Data!$B:$CP,Daily!IX$10,0))</f>
        <v>0.8920863309352518</v>
      </c>
      <c r="BA74" s="12">
        <f>(VLOOKUP($EG74,Data!$B:$CP,Daily!EZ$10,0)+VLOOKUP($IF74,Data!$B:$CP,Daily!IY$10,0))/(VLOOKUP($EG73,Data!$B:$CP,Daily!EZ$10,0)+VLOOKUP($IF73,Data!$B:$CP,Daily!IY$10,0))</f>
        <v>0.98790322580645162</v>
      </c>
      <c r="BB74" s="12">
        <f>(VLOOKUP($EG74,Data!$B:$CP,Daily!FA$10,0)+VLOOKUP($IF74,Data!$B:$CP,Daily!IZ$10,0))/(VLOOKUP($EG73,Data!$B:$CP,Daily!FA$10,0)+VLOOKUP($IF73,Data!$B:$CP,Daily!IZ$10,0))</f>
        <v>0.96238244514106586</v>
      </c>
      <c r="BC74" s="12">
        <f>(VLOOKUP($EG74,Data!$B:$CP,Daily!FB$10,0)+VLOOKUP($IF74,Data!$B:$CP,Daily!JA$10,0))/(VLOOKUP($EG73,Data!$B:$CP,Daily!FB$10,0)+VLOOKUP($IF73,Data!$B:$CP,Daily!JA$10,0))</f>
        <v>0.86206896551724133</v>
      </c>
      <c r="BD74" s="12">
        <f>(VLOOKUP($EG74,Data!$B:$CP,Daily!FC$10,0)+VLOOKUP($IF74,Data!$B:$CP,Daily!JB$10,0))/(VLOOKUP($EG73,Data!$B:$CP,Daily!FC$10,0)+VLOOKUP($IF73,Data!$B:$CP,Daily!JB$10,0))</f>
        <v>0.89690721649484539</v>
      </c>
      <c r="BE74" s="12">
        <f>(VLOOKUP($EG74,Data!$B:$CP,Daily!FD$10,0)+VLOOKUP($IF74,Data!$B:$CP,Daily!JC$10,0))/(VLOOKUP($EG73,Data!$B:$CP,Daily!FD$10,0)+VLOOKUP($IF73,Data!$B:$CP,Daily!JC$10,0))</f>
        <v>0.86923076923076925</v>
      </c>
      <c r="BF74" s="12">
        <f>(VLOOKUP($EG74,Data!$B:$CP,Daily!FE$10,0)+VLOOKUP($IF74,Data!$B:$CP,Daily!JD$10,0))/(VLOOKUP($EG73,Data!$B:$CP,Daily!FE$10,0)+VLOOKUP($IF73,Data!$B:$CP,Daily!JD$10,0))</f>
        <v>0.8359375</v>
      </c>
      <c r="BG74" s="12">
        <f>(VLOOKUP($EG74,Data!$B:$CP,Daily!FF$10,0)+VLOOKUP($IF74,Data!$B:$CP,Daily!JE$10,0))/(VLOOKUP($EG73,Data!$B:$CP,Daily!FF$10,0)+VLOOKUP($IF73,Data!$B:$CP,Daily!JE$10,0))</f>
        <v>0.8925619834710744</v>
      </c>
      <c r="BH74" s="12">
        <f>(VLOOKUP($EG74,Data!$B:$CP,Daily!FG$10,0)+VLOOKUP($IF74,Data!$B:$CP,Daily!JF$10,0))/(VLOOKUP($EG73,Data!$B:$CP,Daily!FG$10,0)+VLOOKUP($IF73,Data!$B:$CP,Daily!JF$10,0))</f>
        <v>0.91111111111111109</v>
      </c>
      <c r="BI74" s="12">
        <f>(VLOOKUP($EG74,Data!$B:$CP,Daily!FH$10,0)+VLOOKUP($IF74,Data!$B:$CP,Daily!JG$10,0))/(VLOOKUP($EG73,Data!$B:$CP,Daily!FH$10,0)+VLOOKUP($IF73,Data!$B:$CP,Daily!JG$10,0))</f>
        <v>0.87</v>
      </c>
      <c r="BJ74" s="12">
        <f>(VLOOKUP($EG74,Data!$B:$CP,Daily!FI$10,0)+VLOOKUP($IF74,Data!$B:$CP,Daily!JH$10,0))/(VLOOKUP($EG73,Data!$B:$CP,Daily!FI$10,0)+VLOOKUP($IF73,Data!$B:$CP,Daily!JH$10,0))</f>
        <v>0.8774193548387097</v>
      </c>
      <c r="BK74" s="12">
        <f>(VLOOKUP($EG74,Data!$B:$CP,Daily!FJ$10,0)+VLOOKUP($IF74,Data!$B:$CP,Daily!JI$10,0))/(VLOOKUP($EG73,Data!$B:$CP,Daily!FJ$10,0)+VLOOKUP($IF73,Data!$B:$CP,Daily!JI$10,0))</f>
        <v>0.8571428571428571</v>
      </c>
      <c r="BL74" s="12">
        <f>(VLOOKUP($EG74,Data!$B:$CP,Daily!FK$10,0)+VLOOKUP($IF74,Data!$B:$CP,Daily!JJ$10,0))/(VLOOKUP($EG73,Data!$B:$CP,Daily!FK$10,0)+VLOOKUP($IF73,Data!$B:$CP,Daily!JJ$10,0))</f>
        <v>0.89855072463768115</v>
      </c>
      <c r="BM74" s="12">
        <f>(VLOOKUP($EG74,Data!$B:$CP,Daily!FL$10,0)+VLOOKUP($IF74,Data!$B:$CP,Daily!JK$10,0))/(VLOOKUP($EG73,Data!$B:$CP,Daily!FL$10,0)+VLOOKUP($IF73,Data!$B:$CP,Daily!JK$10,0))</f>
        <v>0.91304347826086951</v>
      </c>
      <c r="BN74" s="12">
        <f>(VLOOKUP($EG74,Data!$B:$CP,Daily!FM$10,0)+VLOOKUP($IF74,Data!$B:$CP,Daily!JL$10,0))/(VLOOKUP($EG73,Data!$B:$CP,Daily!FM$10,0)+VLOOKUP($IF73,Data!$B:$CP,Daily!JL$10,0))</f>
        <v>0.82300884955752207</v>
      </c>
      <c r="BO74" s="12">
        <f>(VLOOKUP($EG74,Data!$B:$CP,Daily!FN$10,0)+VLOOKUP($IF74,Data!$B:$CP,Daily!JM$10,0))/(VLOOKUP($EG73,Data!$B:$CP,Daily!FN$10,0)+VLOOKUP($IF73,Data!$B:$CP,Daily!JM$10,0))</f>
        <v>0.95035460992907805</v>
      </c>
      <c r="BP74" s="12">
        <f>(VLOOKUP($EG74,Data!$B:$CP,Daily!FO$10,0)+VLOOKUP($IF74,Data!$B:$CP,Daily!JN$10,0))/(VLOOKUP($EG73,Data!$B:$CP,Daily!FO$10,0)+VLOOKUP($IF73,Data!$B:$CP,Daily!JN$10,0))</f>
        <v>0.88888888888888884</v>
      </c>
      <c r="BQ74" s="12">
        <f>(VLOOKUP($EG74,Data!$B:$CP,Daily!FP$10,0)+VLOOKUP($IF74,Data!$B:$CP,Daily!JO$10,0))/(VLOOKUP($EG73,Data!$B:$CP,Daily!FP$10,0)+VLOOKUP($IF73,Data!$B:$CP,Daily!JO$10,0))</f>
        <v>0.85606060606060608</v>
      </c>
      <c r="BR74" s="12">
        <f>(VLOOKUP($EG74,Data!$B:$CP,Daily!FQ$10,0)+VLOOKUP($IF74,Data!$B:$CP,Daily!JP$10,0))/(VLOOKUP($EG73,Data!$B:$CP,Daily!FQ$10,0)+VLOOKUP($IF73,Data!$B:$CP,Daily!JP$10,0))</f>
        <v>0.87447698744769875</v>
      </c>
      <c r="BS74" s="12">
        <f>(VLOOKUP($EG74,Data!$B:$CP,Daily!FR$10,0)+VLOOKUP($IF74,Data!$B:$CP,Daily!JQ$10,0))/(VLOOKUP($EG73,Data!$B:$CP,Daily!FR$10,0)+VLOOKUP($IF73,Data!$B:$CP,Daily!JQ$10,0))</f>
        <v>0.9007633587786259</v>
      </c>
      <c r="BT74" s="12">
        <f>(VLOOKUP($EG74,Data!$B:$CP,Daily!FS$10,0)+VLOOKUP($IF74,Data!$B:$CP,Daily!JR$10,0))/(VLOOKUP($EG73,Data!$B:$CP,Daily!FS$10,0)+VLOOKUP($IF73,Data!$B:$CP,Daily!JR$10,0))</f>
        <v>0.84768211920529801</v>
      </c>
      <c r="BU74" s="12">
        <f>(VLOOKUP($EG74,Data!$B:$CP,Daily!FT$10,0)+VLOOKUP($IF74,Data!$B:$CP,Daily!JS$10,0))/(VLOOKUP($EG73,Data!$B:$CP,Daily!FT$10,0)+VLOOKUP($IF73,Data!$B:$CP,Daily!JS$10,0))</f>
        <v>0.8606060606060606</v>
      </c>
      <c r="BV74" s="12">
        <f>(VLOOKUP($EG74,Data!$B:$CP,Daily!FU$10,0)+VLOOKUP($IF74,Data!$B:$CP,Daily!JT$10,0))/(VLOOKUP($EG73,Data!$B:$CP,Daily!FU$10,0)+VLOOKUP($IF73,Data!$B:$CP,Daily!JT$10,0))</f>
        <v>0.84615384615384615</v>
      </c>
      <c r="BW74" s="12">
        <f>(VLOOKUP($EG74,Data!$B:$CP,Daily!FV$10,0)+VLOOKUP($IF74,Data!$B:$CP,Daily!JU$10,0))/(VLOOKUP($EG73,Data!$B:$CP,Daily!FV$10,0)+VLOOKUP($IF73,Data!$B:$CP,Daily!JU$10,0))</f>
        <v>0.83720930232558144</v>
      </c>
      <c r="BX74" s="12">
        <f>(VLOOKUP($EG74,Data!$B:$CP,Daily!FW$10,0)+VLOOKUP($IF74,Data!$B:$CP,Daily!JV$10,0))/(VLOOKUP($EG73,Data!$B:$CP,Daily!FW$10,0)+VLOOKUP($IF73,Data!$B:$CP,Daily!JV$10,0))</f>
        <v>0.87681159420289856</v>
      </c>
      <c r="BY74" s="12">
        <f>(VLOOKUP($EG74,Data!$B:$CP,Daily!FX$10,0)+VLOOKUP($IF74,Data!$B:$CP,Daily!JW$10,0))/(VLOOKUP($EG73,Data!$B:$CP,Daily!FX$10,0)+VLOOKUP($IF73,Data!$B:$CP,Daily!JW$10,0))</f>
        <v>0.83673469387755106</v>
      </c>
      <c r="BZ74" s="12">
        <f>(VLOOKUP($EG74,Data!$B:$CP,Daily!FY$10,0)+VLOOKUP($IF74,Data!$B:$CP,Daily!JX$10,0))/(VLOOKUP($EG73,Data!$B:$CP,Daily!FY$10,0)+VLOOKUP($IF73,Data!$B:$CP,Daily!JX$10,0))</f>
        <v>0.91666666666666663</v>
      </c>
      <c r="CA74" s="12">
        <f>(VLOOKUP($EG74,Data!$B:$CP,Daily!FZ$10,0)+VLOOKUP($IF74,Data!$B:$CP,Daily!JY$10,0))/(VLOOKUP($EG73,Data!$B:$CP,Daily!FZ$10,0)+VLOOKUP($IF73,Data!$B:$CP,Daily!JY$10,0))</f>
        <v>0.91666666666666663</v>
      </c>
      <c r="CB74" s="12">
        <f>(VLOOKUP($EG74,Data!$B:$CP,Daily!GA$10,0)+VLOOKUP($IF74,Data!$B:$CP,Daily!JZ$10,0))/(VLOOKUP($EG73,Data!$B:$CP,Daily!GA$10,0)+VLOOKUP($IF73,Data!$B:$CP,Daily!JZ$10,0))</f>
        <v>0.89552238805970152</v>
      </c>
      <c r="CC74" s="12">
        <f>(VLOOKUP($EG74,Data!$B:$CP,Daily!GB$10,0)+VLOOKUP($IF74,Data!$B:$CP,Daily!KA$10,0))/(VLOOKUP($EG73,Data!$B:$CP,Daily!GB$10,0)+VLOOKUP($IF73,Data!$B:$CP,Daily!KA$10,0))</f>
        <v>0.96938775510204078</v>
      </c>
      <c r="CD74" s="12">
        <f>(VLOOKUP($EG74,Data!$B:$CP,Daily!GC$10,0)+VLOOKUP($IF74,Data!$B:$CP,Daily!KB$10,0))/(VLOOKUP($EG73,Data!$B:$CP,Daily!GC$10,0)+VLOOKUP($IF73,Data!$B:$CP,Daily!KB$10,0))</f>
        <v>0.8441558441558441</v>
      </c>
      <c r="CE74" s="12">
        <f>(VLOOKUP($EG74,Data!$B:$CP,Daily!GD$10,0)+VLOOKUP($IF74,Data!$B:$CP,Daily!KC$10,0))/(VLOOKUP($EG73,Data!$B:$CP,Daily!GD$10,0)+VLOOKUP($IF73,Data!$B:$CP,Daily!KC$10,0))</f>
        <v>0.86274509803921573</v>
      </c>
      <c r="CF74" s="12">
        <f>(VLOOKUP($EG74,Data!$B:$CP,Daily!GE$10,0)+VLOOKUP($IF74,Data!$B:$CP,Daily!KD$10,0))/(VLOOKUP($EG73,Data!$B:$CP,Daily!GE$10,0)+VLOOKUP($IF73,Data!$B:$CP,Daily!KD$10,0))</f>
        <v>0.90476190476190477</v>
      </c>
      <c r="CG74" s="12">
        <f>(VLOOKUP($EG74,Data!$B:$CP,Daily!GF$10,0)+VLOOKUP($IF74,Data!$B:$CP,Daily!KE$10,0))/(VLOOKUP($EG73,Data!$B:$CP,Daily!GF$10,0)+VLOOKUP($IF73,Data!$B:$CP,Daily!KE$10,0))</f>
        <v>0.87610619469026552</v>
      </c>
      <c r="CH74" s="12">
        <f>(VLOOKUP($EG74,Data!$B:$CP,Daily!GG$10,0)+VLOOKUP($IF74,Data!$B:$CP,Daily!KF$10,0))/(VLOOKUP($EG73,Data!$B:$CP,Daily!GG$10,0)+VLOOKUP($IF73,Data!$B:$CP,Daily!KF$10,0))</f>
        <v>0.87142857142857144</v>
      </c>
      <c r="CI74" s="12">
        <f>(VLOOKUP($EG74,Data!$B:$CP,Daily!GH$10,0)+VLOOKUP($IF74,Data!$B:$CP,Daily!KG$10,0))/(VLOOKUP($EG73,Data!$B:$CP,Daily!GH$10,0)+VLOOKUP($IF73,Data!$B:$CP,Daily!KG$10,0))</f>
        <v>0.90196078431372551</v>
      </c>
      <c r="CJ74" s="12">
        <f>(VLOOKUP($EG74,Data!$B:$CP,Daily!GI$10,0)+VLOOKUP($IF74,Data!$B:$CP,Daily!KH$10,0))/(VLOOKUP($EG73,Data!$B:$CP,Daily!GI$10,0)+VLOOKUP($IF73,Data!$B:$CP,Daily!KH$10,0))</f>
        <v>0.8828125</v>
      </c>
      <c r="CK74" s="12">
        <f>(VLOOKUP($EG74,Data!$B:$CP,Daily!GJ$10,0)+VLOOKUP($IF74,Data!$B:$CP,Daily!KI$10,0))/(VLOOKUP($EG73,Data!$B:$CP,Daily!GJ$10,0)+VLOOKUP($IF73,Data!$B:$CP,Daily!KI$10,0))</f>
        <v>0.9007633587786259</v>
      </c>
      <c r="CL74" s="12">
        <f>(VLOOKUP($EG74,Data!$B:$CP,Daily!GK$10,0)+VLOOKUP($IF74,Data!$B:$CP,Daily!KJ$10,0))/(VLOOKUP($EG73,Data!$B:$CP,Daily!GK$10,0)+VLOOKUP($IF73,Data!$B:$CP,Daily!KJ$10,0))</f>
        <v>0.88513513513513509</v>
      </c>
      <c r="CM74" s="12">
        <f>(VLOOKUP($EG74,Data!$B:$CP,Daily!GL$10,0)+VLOOKUP($IF74,Data!$B:$CP,Daily!KK$10,0))/(VLOOKUP($EG73,Data!$B:$CP,Daily!GL$10,0)+VLOOKUP($IF73,Data!$B:$CP,Daily!KK$10,0))</f>
        <v>0.87654320987654322</v>
      </c>
      <c r="CN74" s="12">
        <f>(VLOOKUP($EG74,Data!$B:$CP,Daily!GM$10,0)+VLOOKUP($IF74,Data!$B:$CP,Daily!KL$10,0))/(VLOOKUP($EG73,Data!$B:$CP,Daily!GM$10,0)+VLOOKUP($IF73,Data!$B:$CP,Daily!KL$10,0))</f>
        <v>0.82786885245901642</v>
      </c>
      <c r="CO74" s="12">
        <f>(VLOOKUP($EG74,Data!$B:$CP,Daily!GN$10,0)+VLOOKUP($IF74,Data!$B:$CP,Daily!KM$10,0))/(VLOOKUP($EG73,Data!$B:$CP,Daily!GN$10,0)+VLOOKUP($IF73,Data!$B:$CP,Daily!KM$10,0))</f>
        <v>0.94029850746268662</v>
      </c>
      <c r="CP74" s="12">
        <f>(VLOOKUP($EG74,Data!$B:$CP,Daily!GO$10,0)+VLOOKUP($IF74,Data!$B:$CP,Daily!KN$10,0))/(VLOOKUP($EG73,Data!$B:$CP,Daily!GO$10,0)+VLOOKUP($IF73,Data!$B:$CP,Daily!KN$10,0))</f>
        <v>0.90151515151515149</v>
      </c>
      <c r="CQ74" s="12">
        <f>(VLOOKUP($EG74,Data!$B:$CP,Daily!GP$10,0)+VLOOKUP($IF74,Data!$B:$CP,Daily!KO$10,0))/(VLOOKUP($EG73,Data!$B:$CP,Daily!GP$10,0)+VLOOKUP($IF73,Data!$B:$CP,Daily!KO$10,0))</f>
        <v>0.90909090909090906</v>
      </c>
      <c r="CR74" s="12">
        <f>(VLOOKUP($EG74,Data!$B:$CP,Daily!GQ$10,0)+VLOOKUP($IF74,Data!$B:$CP,Daily!KP$10,0))/(VLOOKUP($EG73,Data!$B:$CP,Daily!GQ$10,0)+VLOOKUP($IF73,Data!$B:$CP,Daily!KP$10,0))</f>
        <v>0.84931506849315064</v>
      </c>
      <c r="CS74" s="12">
        <f>(VLOOKUP($EG74,Data!$B:$CP,Daily!GR$10,0)+VLOOKUP($IF74,Data!$B:$CP,Daily!KQ$10,0))/(VLOOKUP($EG73,Data!$B:$CP,Daily!GR$10,0)+VLOOKUP($IF73,Data!$B:$CP,Daily!KQ$10,0))</f>
        <v>0.82499999999999996</v>
      </c>
      <c r="CT74" s="12">
        <f>(VLOOKUP($EG74,Data!$B:$CP,Daily!GS$10,0)+VLOOKUP($IF74,Data!$B:$CP,Daily!KR$10,0))/(VLOOKUP($EG73,Data!$B:$CP,Daily!GS$10,0)+VLOOKUP($IF73,Data!$B:$CP,Daily!KR$10,0))</f>
        <v>0.88461538461538458</v>
      </c>
      <c r="CU74" s="12">
        <f>(VLOOKUP($EG74,Data!$B:$CP,Daily!GT$10,0)+VLOOKUP($IF74,Data!$B:$CP,Daily!KS$10,0))/(VLOOKUP($EG73,Data!$B:$CP,Daily!GT$10,0)+VLOOKUP($IF73,Data!$B:$CP,Daily!KS$10,0))</f>
        <v>0.88888888888888884</v>
      </c>
      <c r="CV74" s="12">
        <f>(VLOOKUP($EG74,Data!$B:$CP,Daily!GU$10,0)+VLOOKUP($IF74,Data!$B:$CP,Daily!KT$10,0))/(VLOOKUP($EG73,Data!$B:$CP,Daily!GU$10,0)+VLOOKUP($IF73,Data!$B:$CP,Daily!KT$10,0))</f>
        <v>0.9285714285714286</v>
      </c>
      <c r="CW74" s="12">
        <f>(VLOOKUP($EG74,Data!$B:$CP,Daily!GV$10,0)+VLOOKUP($IF74,Data!$B:$CP,Daily!KU$10,0))/(VLOOKUP($EG73,Data!$B:$CP,Daily!GV$10,0)+VLOOKUP($IF73,Data!$B:$CP,Daily!KU$10,0))</f>
        <v>0.875</v>
      </c>
      <c r="CX74" s="12">
        <f>(VLOOKUP($EG74,Data!$B:$CP,Daily!GW$10,0)+VLOOKUP($IF74,Data!$B:$CP,Daily!KV$10,0))/(VLOOKUP($EG73,Data!$B:$CP,Daily!GW$10,0)+VLOOKUP($IF73,Data!$B:$CP,Daily!KV$10,0))</f>
        <v>0.8571428571428571</v>
      </c>
      <c r="CY74" s="12">
        <f>(VLOOKUP($EG74,Data!$B:$CP,Daily!GX$10,0)+VLOOKUP($IF74,Data!$B:$CP,Daily!KW$10,0))/(VLOOKUP($EG73,Data!$B:$CP,Daily!GX$10,0)+VLOOKUP($IF73,Data!$B:$CP,Daily!KW$10,0))</f>
        <v>0.86206896551724133</v>
      </c>
      <c r="CZ74" s="12">
        <f>(VLOOKUP($EG74,Data!$B:$CP,Daily!GY$10,0)+VLOOKUP($IF74,Data!$B:$CP,Daily!KX$10,0))/(VLOOKUP($EG73,Data!$B:$CP,Daily!GY$10,0)+VLOOKUP($IF73,Data!$B:$CP,Daily!KX$10,0))</f>
        <v>0.89523809523809528</v>
      </c>
      <c r="DA74" s="12">
        <f>(VLOOKUP($EG74,Data!$B:$CP,Daily!GZ$10,0)+VLOOKUP($IF74,Data!$B:$CP,Daily!KY$10,0))/(VLOOKUP($EG73,Data!$B:$CP,Daily!GZ$10,0)+VLOOKUP($IF73,Data!$B:$CP,Daily!KY$10,0))</f>
        <v>0.9</v>
      </c>
      <c r="DB74" s="12">
        <f>(VLOOKUP($EG74,Data!$B:$CP,Daily!HA$10,0)+VLOOKUP($IF74,Data!$B:$CP,Daily!KZ$10,0))/(VLOOKUP($EG73,Data!$B:$CP,Daily!HA$10,0)+VLOOKUP($IF73,Data!$B:$CP,Daily!KZ$10,0))</f>
        <v>0.89312977099236646</v>
      </c>
      <c r="DC74" s="12">
        <f>(VLOOKUP($EG74,Data!$B:$CP,Daily!HB$10,0)+VLOOKUP($IF74,Data!$B:$CP,Daily!LA$10,0))/(VLOOKUP($EG73,Data!$B:$CP,Daily!HB$10,0)+VLOOKUP($IF73,Data!$B:$CP,Daily!LA$10,0))</f>
        <v>0.87301587301587302</v>
      </c>
      <c r="DD74" s="12">
        <f>(VLOOKUP($EG74,Data!$B:$CP,Daily!HC$10,0)+VLOOKUP($IF74,Data!$B:$CP,Daily!LB$10,0))/(VLOOKUP($EG73,Data!$B:$CP,Daily!HC$10,0)+VLOOKUP($IF73,Data!$B:$CP,Daily!LB$10,0))</f>
        <v>0.88976377952755903</v>
      </c>
      <c r="DE74" s="12">
        <f>(VLOOKUP($EG74,Data!$B:$CP,Daily!HD$10,0)+VLOOKUP($IF74,Data!$B:$CP,Daily!LC$10,0))/(VLOOKUP($EG73,Data!$B:$CP,Daily!HD$10,0)+VLOOKUP($IF73,Data!$B:$CP,Daily!LC$10,0))</f>
        <v>0.782258064516129</v>
      </c>
      <c r="DF74" s="12">
        <f>(VLOOKUP($EG74,Data!$B:$CP,Daily!HE$10,0)+VLOOKUP($IF74,Data!$B:$CP,Daily!LD$10,0))/(VLOOKUP($EG73,Data!$B:$CP,Daily!HE$10,0)+VLOOKUP($IF73,Data!$B:$CP,Daily!LD$10,0))</f>
        <v>0.87826086956521743</v>
      </c>
      <c r="DG74" s="12">
        <f>(VLOOKUP($EG74,Data!$B:$CP,Daily!HF$10,0)+VLOOKUP($IF74,Data!$B:$CP,Daily!LE$10,0))/(VLOOKUP($EG73,Data!$B:$CP,Daily!HF$10,0)+VLOOKUP($IF73,Data!$B:$CP,Daily!LE$10,0))</f>
        <v>0.87341772151898733</v>
      </c>
      <c r="DH74" s="12">
        <f>(VLOOKUP($EG74,Data!$B:$CP,Daily!HG$10,0)+VLOOKUP($IF74,Data!$B:$CP,Daily!LF$10,0))/(VLOOKUP($EG73,Data!$B:$CP,Daily!HG$10,0)+VLOOKUP($IF73,Data!$B:$CP,Daily!LF$10,0))</f>
        <v>0.89915966386554624</v>
      </c>
      <c r="DI74" s="12">
        <f>(VLOOKUP($EG74,Data!$B:$CP,Daily!HH$10,0)+VLOOKUP($IF74,Data!$B:$CP,Daily!LG$10,0))/(VLOOKUP($EG73,Data!$B:$CP,Daily!HH$10,0)+VLOOKUP($IF73,Data!$B:$CP,Daily!LG$10,0))</f>
        <v>0.8848920863309353</v>
      </c>
      <c r="DJ74" s="12">
        <f>(VLOOKUP($EG74,Data!$B:$CP,Daily!HI$10,0)+VLOOKUP($IF74,Data!$B:$CP,Daily!LH$10,0))/(VLOOKUP($EG73,Data!$B:$CP,Daily!HI$10,0)+VLOOKUP($IF73,Data!$B:$CP,Daily!LH$10,0))</f>
        <v>0.93650793650793651</v>
      </c>
      <c r="DK74" s="12">
        <f>(VLOOKUP($EG74,Data!$B:$CP,Daily!HJ$10,0)+VLOOKUP($IF74,Data!$B:$CP,Daily!LI$10,0))/(VLOOKUP($EG73,Data!$B:$CP,Daily!HJ$10,0)+VLOOKUP($IF73,Data!$B:$CP,Daily!LI$10,0))</f>
        <v>0.90476190476190477</v>
      </c>
      <c r="DL74" s="12">
        <f>(VLOOKUP($EG74,Data!$B:$CP,Daily!HK$10,0)+VLOOKUP($IF74,Data!$B:$CP,Daily!LJ$10,0))/(VLOOKUP($EG73,Data!$B:$CP,Daily!HK$10,0)+VLOOKUP($IF73,Data!$B:$CP,Daily!LJ$10,0))</f>
        <v>0.84090909090909094</v>
      </c>
      <c r="DM74" s="12">
        <f>(VLOOKUP($EG74,Data!$B:$CP,Daily!HL$10,0)+VLOOKUP($IF74,Data!$B:$CP,Daily!LK$10,0))/(VLOOKUP($EG73,Data!$B:$CP,Daily!HL$10,0)+VLOOKUP($IF73,Data!$B:$CP,Daily!LK$10,0))</f>
        <v>0.83333333333333337</v>
      </c>
      <c r="DN74" s="12">
        <f>(VLOOKUP($EG74,Data!$B:$CP,Daily!HM$10,0)+VLOOKUP($IF74,Data!$B:$CP,Daily!LL$10,0))/(VLOOKUP($EG73,Data!$B:$CP,Daily!HM$10,0)+VLOOKUP($IF73,Data!$B:$CP,Daily!LL$10,0))</f>
        <v>0.81343283582089554</v>
      </c>
      <c r="DO74" s="12">
        <f>(VLOOKUP($EG74,Data!$B:$CP,Daily!HN$10,0)+VLOOKUP($IF74,Data!$B:$CP,Daily!LM$10,0))/(VLOOKUP($EG73,Data!$B:$CP,Daily!HN$10,0)+VLOOKUP($IF73,Data!$B:$CP,Daily!LM$10,0))</f>
        <v>0.86324786324786329</v>
      </c>
      <c r="DP74" s="12">
        <f>(VLOOKUP($EG74,Data!$B:$CP,Daily!HO$10,0)+VLOOKUP($IF74,Data!$B:$CP,Daily!LN$10,0))/(VLOOKUP($EG73,Data!$B:$CP,Daily!HO$10,0)+VLOOKUP($IF73,Data!$B:$CP,Daily!LN$10,0))</f>
        <v>0.86619718309859151</v>
      </c>
      <c r="DQ74" s="12">
        <f>(VLOOKUP($EG74,Data!$B:$CP,Daily!HP$10,0)+VLOOKUP($IF74,Data!$B:$CP,Daily!LO$10,0))/(VLOOKUP($EG73,Data!$B:$CP,Daily!HP$10,0)+VLOOKUP($IF73,Data!$B:$CP,Daily!LO$10,0))</f>
        <v>0.82608695652173914</v>
      </c>
      <c r="DR74" s="12">
        <f>(VLOOKUP($EG74,Data!$B:$CP,Daily!HQ$10,0)+VLOOKUP($IF74,Data!$B:$CP,Daily!LP$10,0))/(VLOOKUP($EG73,Data!$B:$CP,Daily!HQ$10,0)+VLOOKUP($IF73,Data!$B:$CP,Daily!LP$10,0))</f>
        <v>0.875</v>
      </c>
      <c r="DS74" s="12">
        <f>(VLOOKUP($EG74,Data!$B:$CP,Daily!HR$10,0)+VLOOKUP($IF74,Data!$B:$CP,Daily!LQ$10,0))/(VLOOKUP($EG73,Data!$B:$CP,Daily!HR$10,0)+VLOOKUP($IF73,Data!$B:$CP,Daily!LQ$10,0))</f>
        <v>0.87817258883248728</v>
      </c>
      <c r="DT74" s="12">
        <f>(VLOOKUP($EG74,Data!$B:$CP,Daily!HS$10,0)+VLOOKUP($IF74,Data!$B:$CP,Daily!LR$10,0))/(VLOOKUP($EG73,Data!$B:$CP,Daily!HS$10,0)+VLOOKUP($IF73,Data!$B:$CP,Daily!LR$10,0))</f>
        <v>0.93137254901960786</v>
      </c>
      <c r="DU74" s="12">
        <f>(VLOOKUP($EG74,Data!$B:$CP,Daily!HT$10,0)+VLOOKUP($IF74,Data!$B:$CP,Daily!LS$10,0))/(VLOOKUP($EG73,Data!$B:$CP,Daily!HT$10,0)+VLOOKUP($IF73,Data!$B:$CP,Daily!LS$10,0))</f>
        <v>0.86178861788617889</v>
      </c>
      <c r="DV74" s="14"/>
      <c r="DW74" s="12">
        <f t="shared" si="588"/>
        <v>0.86324786324786329</v>
      </c>
      <c r="DX74" s="12">
        <f t="shared" si="589"/>
        <v>0.9285714285714286</v>
      </c>
      <c r="DY74" s="12">
        <f t="shared" si="603"/>
        <v>6.5323565323565314E-2</v>
      </c>
      <c r="DZ74" s="12">
        <f t="shared" ref="DZ74:DZ77" si="613">DX74+(0.75*DY74)</f>
        <v>0.97756410256410264</v>
      </c>
      <c r="EA74" s="12">
        <f t="shared" ref="EA74:EA77" si="614">DW74-(0.75*DY74)</f>
        <v>0.81425518925518925</v>
      </c>
      <c r="EB74" s="14"/>
      <c r="EC74" s="12">
        <f t="shared" si="590"/>
        <v>4.2887599635288577E-2</v>
      </c>
      <c r="ED74" s="12">
        <f t="shared" ref="ED74:ED88" si="615">SUMPRODUCT(DN74:DT74,DN$72:DT$72)/SUM(DN$72:DT$72)</f>
        <v>0.86486831736506653</v>
      </c>
      <c r="EE74" s="12">
        <f t="shared" ref="EE74:EE88" si="616">SUMPRODUCT(CR74:DT74,CR$72:DT$72)/SUM(CR$72:DT$72)</f>
        <v>0.87361542341056753</v>
      </c>
      <c r="EF74" s="1"/>
      <c r="EG74" s="7" t="s">
        <v>508</v>
      </c>
      <c r="EH74" s="7" t="s">
        <v>61</v>
      </c>
      <c r="EI74" s="12">
        <f>VLOOKUP($EG74,Data!$B:$CP,Daily!EI$10,0)/VLOOKUP($EG73,Data!$B:$CP,Daily!EI$10,0)</f>
        <v>0.95</v>
      </c>
      <c r="EJ74" s="12">
        <f>VLOOKUP($EG74,Data!$B:$CP,Daily!EJ$10,0)/VLOOKUP($EG73,Data!$B:$CP,Daily!EJ$10,0)</f>
        <v>0.96153846153846156</v>
      </c>
      <c r="EK74" s="12">
        <f>VLOOKUP($EG74,Data!$B:$CP,Daily!EK$10,0)/VLOOKUP($EG73,Data!$B:$CP,Daily!EK$10,0)</f>
        <v>0.9821428571428571</v>
      </c>
      <c r="EL74" s="12">
        <f>VLOOKUP($EG74,Data!$B:$CP,Daily!EL$10,0)/VLOOKUP($EG73,Data!$B:$CP,Daily!EL$10,0)</f>
        <v>0.98837209302325579</v>
      </c>
      <c r="EM74" s="12">
        <f>VLOOKUP($EG74,Data!$B:$CP,Daily!EM$10,0)/VLOOKUP($EG73,Data!$B:$CP,Daily!EM$10,0)</f>
        <v>0.97619047619047616</v>
      </c>
      <c r="EN74" s="12">
        <f>VLOOKUP($EG74,Data!$B:$CP,Daily!EN$10,0)/VLOOKUP($EG73,Data!$B:$CP,Daily!EN$10,0)</f>
        <v>0.94444444444444442</v>
      </c>
      <c r="EO74" s="12">
        <f>VLOOKUP($EG74,Data!$B:$CP,Daily!EO$10,0)/VLOOKUP($EG73,Data!$B:$CP,Daily!EO$10,0)</f>
        <v>0.98095238095238091</v>
      </c>
      <c r="EP74" s="12">
        <f>VLOOKUP($EG74,Data!$B:$CP,Daily!EP$10,0)/VLOOKUP($EG73,Data!$B:$CP,Daily!EP$10,0)</f>
        <v>0.99305555555555558</v>
      </c>
      <c r="EQ74" s="12">
        <f>VLOOKUP($EG74,Data!$B:$CP,Daily!EQ$10,0)/VLOOKUP($EG73,Data!$B:$CP,Daily!EQ$10,0)</f>
        <v>0.95</v>
      </c>
      <c r="ER74" s="12">
        <f>VLOOKUP($EG74,Data!$B:$CP,Daily!ER$10,0)/VLOOKUP($EG73,Data!$B:$CP,Daily!ER$10,0)</f>
        <v>0.91818181818181821</v>
      </c>
      <c r="ES74" s="12">
        <f>VLOOKUP($EG74,Data!$B:$CP,Daily!ES$10,0)/VLOOKUP($EG73,Data!$B:$CP,Daily!ES$10,0)</f>
        <v>0.97345132743362828</v>
      </c>
      <c r="ET74" s="12">
        <f>VLOOKUP($EG74,Data!$B:$CP,Daily!ET$10,0)/VLOOKUP($EG73,Data!$B:$CP,Daily!ET$10,0)</f>
        <v>0.97368421052631582</v>
      </c>
      <c r="EU74" s="12">
        <f>VLOOKUP($EG74,Data!$B:$CP,Daily!EU$10,0)/VLOOKUP($EG73,Data!$B:$CP,Daily!EU$10,0)</f>
        <v>0.96551724137931039</v>
      </c>
      <c r="EV74" s="12">
        <f>VLOOKUP($EG74,Data!$B:$CP,Daily!EV$10,0)/VLOOKUP($EG73,Data!$B:$CP,Daily!EV$10,0)</f>
        <v>0.95061728395061729</v>
      </c>
      <c r="EW74" s="12">
        <f>VLOOKUP($EG74,Data!$B:$CP,Daily!EW$10,0)/VLOOKUP($EG73,Data!$B:$CP,Daily!EW$10,0)</f>
        <v>0.96460176991150437</v>
      </c>
      <c r="EX74" s="12">
        <f>VLOOKUP($EG74,Data!$B:$CP,Daily!EX$10,0)/VLOOKUP($EG73,Data!$B:$CP,Daily!EX$10,0)</f>
        <v>0.98</v>
      </c>
      <c r="EY74" s="12">
        <f>VLOOKUP($EG74,Data!$B:$CP,Daily!EY$10,0)/VLOOKUP($EG73,Data!$B:$CP,Daily!EY$10,0)</f>
        <v>0.94845360824742264</v>
      </c>
      <c r="EZ74" s="12">
        <f>VLOOKUP($EG74,Data!$B:$CP,Daily!EZ$10,0)/VLOOKUP($EG73,Data!$B:$CP,Daily!EZ$10,0)</f>
        <v>0.99647887323943662</v>
      </c>
      <c r="FA74" s="12">
        <f>VLOOKUP($EG74,Data!$B:$CP,Daily!FA$10,0)/VLOOKUP($EG73,Data!$B:$CP,Daily!FA$10,0)</f>
        <v>0.98067632850241548</v>
      </c>
      <c r="FB74" s="12">
        <f>VLOOKUP($EG74,Data!$B:$CP,Daily!FB$10,0)/VLOOKUP($EG73,Data!$B:$CP,Daily!FB$10,0)</f>
        <v>0.9135802469135802</v>
      </c>
      <c r="FC74" s="12">
        <f>VLOOKUP($EG74,Data!$B:$CP,Daily!FC$10,0)/VLOOKUP($EG73,Data!$B:$CP,Daily!FC$10,0)</f>
        <v>0.967741935483871</v>
      </c>
      <c r="FD74" s="12">
        <f>VLOOKUP($EG74,Data!$B:$CP,Daily!FD$10,0)/VLOOKUP($EG73,Data!$B:$CP,Daily!FD$10,0)</f>
        <v>0.97777777777777775</v>
      </c>
      <c r="FE74" s="12">
        <f>VLOOKUP($EG74,Data!$B:$CP,Daily!FE$10,0)/VLOOKUP($EG73,Data!$B:$CP,Daily!FE$10,0)</f>
        <v>0.92592592592592593</v>
      </c>
      <c r="FF74" s="12">
        <f>VLOOKUP($EG74,Data!$B:$CP,Daily!FF$10,0)/VLOOKUP($EG73,Data!$B:$CP,Daily!FF$10,0)</f>
        <v>0.9285714285714286</v>
      </c>
      <c r="FG74" s="12">
        <f>VLOOKUP($EG74,Data!$B:$CP,Daily!FG$10,0)/VLOOKUP($EG73,Data!$B:$CP,Daily!FG$10,0)</f>
        <v>0.95180722891566261</v>
      </c>
      <c r="FH74" s="12">
        <f>VLOOKUP($EG74,Data!$B:$CP,Daily!FH$10,0)/VLOOKUP($EG73,Data!$B:$CP,Daily!FH$10,0)</f>
        <v>0.94117647058823528</v>
      </c>
      <c r="FI74" s="12">
        <f>VLOOKUP($EG74,Data!$B:$CP,Daily!FI$10,0)/VLOOKUP($EG73,Data!$B:$CP,Daily!FI$10,0)</f>
        <v>0.93577981651376152</v>
      </c>
      <c r="FJ74" s="12">
        <f>VLOOKUP($EG74,Data!$B:$CP,Daily!FJ$10,0)/VLOOKUP($EG73,Data!$B:$CP,Daily!FJ$10,0)</f>
        <v>0.92957746478873238</v>
      </c>
      <c r="FK74" s="12">
        <f>VLOOKUP($EG74,Data!$B:$CP,Daily!FK$10,0)/VLOOKUP($EG73,Data!$B:$CP,Daily!FK$10,0)</f>
        <v>0.97727272727272729</v>
      </c>
      <c r="FL74" s="12">
        <f>VLOOKUP($EG74,Data!$B:$CP,Daily!FL$10,0)/VLOOKUP($EG73,Data!$B:$CP,Daily!FL$10,0)</f>
        <v>0.98550724637681164</v>
      </c>
      <c r="FM74" s="12">
        <f>VLOOKUP($EG74,Data!$B:$CP,Daily!FM$10,0)/VLOOKUP($EG73,Data!$B:$CP,Daily!FM$10,0)</f>
        <v>0.89610389610389607</v>
      </c>
      <c r="FN74" s="12">
        <f>VLOOKUP($EG74,Data!$B:$CP,Daily!FN$10,0)/VLOOKUP($EG73,Data!$B:$CP,Daily!FN$10,0)</f>
        <v>1</v>
      </c>
      <c r="FO74" s="12">
        <f>VLOOKUP($EG74,Data!$B:$CP,Daily!FO$10,0)/VLOOKUP($EG73,Data!$B:$CP,Daily!FO$10,0)</f>
        <v>0.96875</v>
      </c>
      <c r="FP74" s="12">
        <f>VLOOKUP($EG74,Data!$B:$CP,Daily!FP$10,0)/VLOOKUP($EG73,Data!$B:$CP,Daily!FP$10,0)</f>
        <v>0.91764705882352937</v>
      </c>
      <c r="FQ74" s="12">
        <f>VLOOKUP($EG74,Data!$B:$CP,Daily!FQ$10,0)/VLOOKUP($EG73,Data!$B:$CP,Daily!FQ$10,0)</f>
        <v>0.97402597402597402</v>
      </c>
      <c r="FR74" s="12">
        <f>VLOOKUP($EG74,Data!$B:$CP,Daily!FR$10,0)/VLOOKUP($EG73,Data!$B:$CP,Daily!FR$10,0)</f>
        <v>0.92771084337349397</v>
      </c>
      <c r="FS74" s="12">
        <f>VLOOKUP($EG74,Data!$B:$CP,Daily!FS$10,0)/VLOOKUP($EG73,Data!$B:$CP,Daily!FS$10,0)</f>
        <v>0.96666666666666667</v>
      </c>
      <c r="FT74" s="12">
        <f>VLOOKUP($EG74,Data!$B:$CP,Daily!FT$10,0)/VLOOKUP($EG73,Data!$B:$CP,Daily!FT$10,0)</f>
        <v>0.94059405940594054</v>
      </c>
      <c r="FU74" s="12">
        <f>VLOOKUP($EG74,Data!$B:$CP,Daily!FU$10,0)/VLOOKUP($EG73,Data!$B:$CP,Daily!FU$10,0)</f>
        <v>0.93203883495145634</v>
      </c>
      <c r="FV74" s="12">
        <f>VLOOKUP($EG74,Data!$B:$CP,Daily!FV$10,0)/VLOOKUP($EG73,Data!$B:$CP,Daily!FV$10,0)</f>
        <v>0.9</v>
      </c>
      <c r="FW74" s="12">
        <f>VLOOKUP($EG74,Data!$B:$CP,Daily!FW$10,0)/VLOOKUP($EG73,Data!$B:$CP,Daily!FW$10,0)</f>
        <v>0.94680851063829785</v>
      </c>
      <c r="FX74" s="12">
        <f>VLOOKUP($EG74,Data!$B:$CP,Daily!FX$10,0)/VLOOKUP($EG73,Data!$B:$CP,Daily!FX$10,0)</f>
        <v>0.95918367346938771</v>
      </c>
      <c r="FY74" s="12">
        <f>VLOOKUP($EG74,Data!$B:$CP,Daily!FY$10,0)/VLOOKUP($EG73,Data!$B:$CP,Daily!FY$10,0)</f>
        <v>0.98684210526315785</v>
      </c>
      <c r="FZ74" s="12">
        <f>VLOOKUP($EG74,Data!$B:$CP,Daily!FZ$10,0)/VLOOKUP($EG73,Data!$B:$CP,Daily!FZ$10,0)</f>
        <v>0.9859154929577465</v>
      </c>
      <c r="GA74" s="12">
        <f>VLOOKUP($EG74,Data!$B:$CP,Daily!GA$10,0)/VLOOKUP($EG73,Data!$B:$CP,Daily!GA$10,0)</f>
        <v>0.9550561797752809</v>
      </c>
      <c r="GB74" s="12">
        <f>VLOOKUP($EG74,Data!$B:$CP,Daily!GB$10,0)/VLOOKUP($EG73,Data!$B:$CP,Daily!GB$10,0)</f>
        <v>1</v>
      </c>
      <c r="GC74" s="12">
        <f>VLOOKUP($EG74,Data!$B:$CP,Daily!GC$10,0)/VLOOKUP($EG73,Data!$B:$CP,Daily!GC$10,0)</f>
        <v>0.96</v>
      </c>
      <c r="GD74" s="12">
        <f>VLOOKUP($EG74,Data!$B:$CP,Daily!GD$10,0)/VLOOKUP($EG73,Data!$B:$CP,Daily!GD$10,0)</f>
        <v>0.92727272727272725</v>
      </c>
      <c r="GE74" s="12">
        <f>VLOOKUP($EG74,Data!$B:$CP,Daily!GE$10,0)/VLOOKUP($EG73,Data!$B:$CP,Daily!GE$10,0)</f>
        <v>0.94623655913978499</v>
      </c>
      <c r="GF74" s="12">
        <f>VLOOKUP($EG74,Data!$B:$CP,Daily!GF$10,0)/VLOOKUP($EG73,Data!$B:$CP,Daily!GF$10,0)</f>
        <v>0.9550561797752809</v>
      </c>
      <c r="GG74" s="12">
        <f>VLOOKUP($EG74,Data!$B:$CP,Daily!GG$10,0)/VLOOKUP($EG73,Data!$B:$CP,Daily!GG$10,0)</f>
        <v>0.9375</v>
      </c>
      <c r="GH74" s="12">
        <f>VLOOKUP($EG74,Data!$B:$CP,Daily!GH$10,0)/VLOOKUP($EG73,Data!$B:$CP,Daily!GH$10,0)</f>
        <v>0.96190476190476193</v>
      </c>
      <c r="GI74" s="12">
        <f>VLOOKUP($EG74,Data!$B:$CP,Daily!GI$10,0)/VLOOKUP($EG73,Data!$B:$CP,Daily!GI$10,0)</f>
        <v>0.95348837209302328</v>
      </c>
      <c r="GJ74" s="12">
        <f>VLOOKUP($EG74,Data!$B:$CP,Daily!GJ$10,0)/VLOOKUP($EG73,Data!$B:$CP,Daily!GJ$10,0)</f>
        <v>0.94252873563218387</v>
      </c>
      <c r="GK74" s="12">
        <f>VLOOKUP($EG74,Data!$B:$CP,Daily!GK$10,0)/VLOOKUP($EG73,Data!$B:$CP,Daily!GK$10,0)</f>
        <v>0.95327102803738317</v>
      </c>
      <c r="GL74" s="12">
        <f>VLOOKUP($EG74,Data!$B:$CP,Daily!GL$10,0)/VLOOKUP($EG73,Data!$B:$CP,Daily!GL$10,0)</f>
        <v>0.92920353982300885</v>
      </c>
      <c r="GM74" s="12">
        <f>VLOOKUP($EG74,Data!$B:$CP,Daily!GM$10,0)/VLOOKUP($EG73,Data!$B:$CP,Daily!GM$10,0)</f>
        <v>0.90123456790123457</v>
      </c>
      <c r="GN74" s="12">
        <f>VLOOKUP($EG74,Data!$B:$CP,Daily!GN$10,0)/VLOOKUP($EG73,Data!$B:$CP,Daily!GN$10,0)</f>
        <v>0.96703296703296704</v>
      </c>
      <c r="GO74" s="12">
        <f>VLOOKUP($EG74,Data!$B:$CP,Daily!GO$10,0)/VLOOKUP($EG73,Data!$B:$CP,Daily!GO$10,0)</f>
        <v>0.96202531645569622</v>
      </c>
      <c r="GP74" s="12">
        <f>VLOOKUP($EG74,Data!$B:$CP,Daily!GP$10,0)/VLOOKUP($EG73,Data!$B:$CP,Daily!GP$10,0)</f>
        <v>0.93103448275862066</v>
      </c>
      <c r="GQ74" s="12">
        <f>VLOOKUP($EG74,Data!$B:$CP,Daily!GQ$10,0)/VLOOKUP($EG73,Data!$B:$CP,Daily!GQ$10,0)</f>
        <v>0.86</v>
      </c>
      <c r="GR74" s="12">
        <f>VLOOKUP($EG74,Data!$B:$CP,Daily!GR$10,0)/VLOOKUP($EG73,Data!$B:$CP,Daily!GR$10,0)</f>
        <v>0.898876404494382</v>
      </c>
      <c r="GS74" s="12">
        <f>VLOOKUP($EG74,Data!$B:$CP,Daily!GS$10,0)/VLOOKUP($EG73,Data!$B:$CP,Daily!GS$10,0)</f>
        <v>0.95145631067961167</v>
      </c>
      <c r="GT74" s="12">
        <f>VLOOKUP($EG74,Data!$B:$CP,Daily!GT$10,0)/VLOOKUP($EG73,Data!$B:$CP,Daily!GT$10,0)</f>
        <v>0.96250000000000002</v>
      </c>
      <c r="GU74" s="12">
        <f>VLOOKUP($EG74,Data!$B:$CP,Daily!GU$10,0)/VLOOKUP($EG73,Data!$B:$CP,Daily!GU$10,0)</f>
        <v>0.97222222222222221</v>
      </c>
      <c r="GV74" s="12">
        <f>VLOOKUP($EG74,Data!$B:$CP,Daily!GV$10,0)/VLOOKUP($EG73,Data!$B:$CP,Daily!GV$10,0)</f>
        <v>0.97727272727272729</v>
      </c>
      <c r="GW74" s="12">
        <f>VLOOKUP($EG74,Data!$B:$CP,Daily!GW$10,0)/VLOOKUP($EG73,Data!$B:$CP,Daily!GW$10,0)</f>
        <v>0.94615384615384612</v>
      </c>
      <c r="GX74" s="12">
        <f>VLOOKUP($EG74,Data!$B:$CP,Daily!GX$10,0)/VLOOKUP($EG73,Data!$B:$CP,Daily!GX$10,0)</f>
        <v>0.9438202247191011</v>
      </c>
      <c r="GY74" s="12">
        <f>VLOOKUP($EG74,Data!$B:$CP,Daily!GY$10,0)/VLOOKUP($EG73,Data!$B:$CP,Daily!GY$10,0)</f>
        <v>0.94444444444444442</v>
      </c>
      <c r="GZ74" s="12">
        <f>VLOOKUP($EG74,Data!$B:$CP,Daily!GZ$10,0)/VLOOKUP($EG73,Data!$B:$CP,Daily!GZ$10,0)</f>
        <v>0.9452054794520548</v>
      </c>
      <c r="HA74" s="12">
        <f>VLOOKUP($EG74,Data!$B:$CP,Daily!HA$10,0)/VLOOKUP($EG73,Data!$B:$CP,Daily!HA$10,0)</f>
        <v>0.97701149425287359</v>
      </c>
      <c r="HB74" s="12">
        <f>VLOOKUP($EG74,Data!$B:$CP,Daily!HB$10,0)/VLOOKUP($EG73,Data!$B:$CP,Daily!HB$10,0)</f>
        <v>0.90697674418604646</v>
      </c>
      <c r="HC74" s="12">
        <f>VLOOKUP($EG74,Data!$B:$CP,Daily!HC$10,0)/VLOOKUP($EG73,Data!$B:$CP,Daily!HC$10,0)</f>
        <v>0.95</v>
      </c>
      <c r="HD74" s="12">
        <f>VLOOKUP($EG74,Data!$B:$CP,Daily!HD$10,0)/VLOOKUP($EG73,Data!$B:$CP,Daily!HD$10,0)</f>
        <v>0.89873417721518989</v>
      </c>
      <c r="HE74" s="12">
        <f>VLOOKUP($EG74,Data!$B:$CP,Daily!HE$10,0)/VLOOKUP($EG73,Data!$B:$CP,Daily!HE$10,0)</f>
        <v>0.93103448275862066</v>
      </c>
      <c r="HF74" s="12">
        <f>VLOOKUP($EG74,Data!$B:$CP,Daily!HF$10,0)/VLOOKUP($EG73,Data!$B:$CP,Daily!HF$10,0)</f>
        <v>0.98901098901098905</v>
      </c>
      <c r="HG74" s="12">
        <f>VLOOKUP($EG74,Data!$B:$CP,Daily!HG$10,0)/VLOOKUP($EG73,Data!$B:$CP,Daily!HG$10,0)</f>
        <v>0.98648648648648651</v>
      </c>
      <c r="HH74" s="12">
        <f>VLOOKUP($EG74,Data!$B:$CP,Daily!HH$10,0)/VLOOKUP($EG73,Data!$B:$CP,Daily!HH$10,0)</f>
        <v>0.93406593406593408</v>
      </c>
      <c r="HI74" s="12">
        <f>VLOOKUP($EG74,Data!$B:$CP,Daily!HI$10,0)/VLOOKUP($EG73,Data!$B:$CP,Daily!HI$10,0)</f>
        <v>0.96385542168674698</v>
      </c>
      <c r="HJ74" s="12">
        <f>VLOOKUP($EG74,Data!$B:$CP,Daily!HJ$10,0)/VLOOKUP($EG73,Data!$B:$CP,Daily!HJ$10,0)</f>
        <v>0.967741935483871</v>
      </c>
      <c r="HK74" s="12">
        <f>VLOOKUP($EG74,Data!$B:$CP,Daily!HK$10,0)/VLOOKUP($EG73,Data!$B:$CP,Daily!HK$10,0)</f>
        <v>0.92771084337349397</v>
      </c>
      <c r="HL74" s="12">
        <f>VLOOKUP($EG74,Data!$B:$CP,Daily!HL$10,0)/VLOOKUP($EG73,Data!$B:$CP,Daily!HL$10,0)</f>
        <v>0.94915254237288138</v>
      </c>
      <c r="HM74" s="12">
        <f>VLOOKUP($EG74,Data!$B:$CP,Daily!HM$10,0)/VLOOKUP($EG73,Data!$B:$CP,Daily!HM$10,0)</f>
        <v>0.96103896103896103</v>
      </c>
      <c r="HN74" s="12">
        <f>VLOOKUP($EG74,Data!$B:$CP,Daily!HN$10,0)/VLOOKUP($EG73,Data!$B:$CP,Daily!HN$10,0)</f>
        <v>0.96103896103896103</v>
      </c>
      <c r="HO74" s="12">
        <f>VLOOKUP($EG74,Data!$B:$CP,Daily!HO$10,0)/VLOOKUP($EG73,Data!$B:$CP,Daily!HO$10,0)</f>
        <v>0.93023255813953487</v>
      </c>
      <c r="HP74" s="12">
        <f>VLOOKUP($EG74,Data!$B:$CP,Daily!HP$10,0)/VLOOKUP($EG73,Data!$B:$CP,Daily!HP$10,0)</f>
        <v>0.89772727272727271</v>
      </c>
      <c r="HQ74" s="12">
        <f>VLOOKUP($EG74,Data!$B:$CP,Daily!HQ$10,0)/VLOOKUP($EG73,Data!$B:$CP,Daily!HQ$10,0)</f>
        <v>0.95652173913043481</v>
      </c>
      <c r="HR74" s="12">
        <f>VLOOKUP($EG74,Data!$B:$CP,Daily!HR$10,0)/VLOOKUP($EG73,Data!$B:$CP,Daily!HR$10,0)</f>
        <v>0.91729323308270672</v>
      </c>
      <c r="HS74" s="12">
        <f>VLOOKUP($EG74,Data!$B:$CP,Daily!HS$10,0)/VLOOKUP($EG73,Data!$B:$CP,Daily!HS$10,0)</f>
        <v>1</v>
      </c>
      <c r="HT74" s="12">
        <f>VLOOKUP($EG74,Data!$B:$CP,Daily!HT$10,0)/VLOOKUP($EG73,Data!$B:$CP,Daily!HT$10,0)</f>
        <v>0.92500000000000004</v>
      </c>
      <c r="HU74" s="13"/>
      <c r="HV74" s="40">
        <f t="shared" si="591"/>
        <v>0.93203883495145634</v>
      </c>
      <c r="HW74" s="40">
        <f t="shared" si="592"/>
        <v>0.97345132743362828</v>
      </c>
      <c r="HX74" s="40">
        <f t="shared" si="593"/>
        <v>4.1412492482171936E-2</v>
      </c>
      <c r="HY74" s="40">
        <f t="shared" si="604"/>
        <v>1.0045106967952573</v>
      </c>
      <c r="HZ74" s="40">
        <f t="shared" si="605"/>
        <v>0.90097946558982733</v>
      </c>
      <c r="IA74" s="43"/>
      <c r="IB74" s="12">
        <f t="shared" si="594"/>
        <v>2.8843792374362538E-2</v>
      </c>
      <c r="IC74" s="12">
        <f t="shared" ref="IC74:IC88" si="617">SUMPRODUCT(HM74:HS74,HM$72:HS$72)/SUM(HM$72:HS$72)</f>
        <v>0.94608783832617538</v>
      </c>
      <c r="ID74" s="12">
        <f t="shared" ref="ID74:ID88" si="618">SUMPRODUCT(GQ74:HS74,GQ$72:HS$72)/SUM(GQ$72:HS$72)</f>
        <v>0.94513076873347979</v>
      </c>
      <c r="IE74" s="1"/>
      <c r="IF74" s="7" t="s">
        <v>509</v>
      </c>
      <c r="IG74" s="7" t="s">
        <v>61</v>
      </c>
      <c r="IH74" s="12">
        <f>VLOOKUP($IF74,Data!$B:$CP,Daily!IH$10,0)/VLOOKUP($IF73,Data!$B:$CP,Daily!IH$10,0)</f>
        <v>1</v>
      </c>
      <c r="II74" s="12">
        <f>VLOOKUP($IF74,Data!$B:$CP,Daily!II$10,0)/VLOOKUP($IF73,Data!$B:$CP,Daily!II$10,0)</f>
        <v>0.86274509803921573</v>
      </c>
      <c r="IJ74" s="12">
        <f>VLOOKUP($IF74,Data!$B:$CP,Daily!IJ$10,0)/VLOOKUP($IF73,Data!$B:$CP,Daily!IJ$10,0)</f>
        <v>0.9555555555555556</v>
      </c>
      <c r="IK74" s="12">
        <f>VLOOKUP($IF74,Data!$B:$CP,Daily!IK$10,0)/VLOOKUP($IF73,Data!$B:$CP,Daily!IK$10,0)</f>
        <v>0.9</v>
      </c>
      <c r="IL74" s="12">
        <f>VLOOKUP($IF74,Data!$B:$CP,Daily!IL$10,0)/VLOOKUP($IF73,Data!$B:$CP,Daily!IL$10,0)</f>
        <v>0.94594594594594594</v>
      </c>
      <c r="IM74" s="12">
        <f>VLOOKUP($IF74,Data!$B:$CP,Daily!IM$10,0)/VLOOKUP($IF73,Data!$B:$CP,Daily!IM$10,0)</f>
        <v>0.92982456140350878</v>
      </c>
      <c r="IN74" s="12">
        <f>VLOOKUP($IF74,Data!$B:$CP,Daily!IN$10,0)/VLOOKUP($IF73,Data!$B:$CP,Daily!IN$10,0)</f>
        <v>0.92</v>
      </c>
      <c r="IO74" s="12">
        <f>VLOOKUP($IF74,Data!$B:$CP,Daily!IO$10,0)/VLOOKUP($IF73,Data!$B:$CP,Daily!IO$10,0)</f>
        <v>0.90909090909090906</v>
      </c>
      <c r="IP74" s="12">
        <f>VLOOKUP($IF74,Data!$B:$CP,Daily!IP$10,0)/VLOOKUP($IF73,Data!$B:$CP,Daily!IP$10,0)</f>
        <v>0.93650793650793651</v>
      </c>
      <c r="IQ74" s="12">
        <f>VLOOKUP($IF74,Data!$B:$CP,Daily!IQ$10,0)/VLOOKUP($IF73,Data!$B:$CP,Daily!IQ$10,0)</f>
        <v>0.86046511627906974</v>
      </c>
      <c r="IR74" s="12">
        <f>VLOOKUP($IF74,Data!$B:$CP,Daily!IR$10,0)/VLOOKUP($IF73,Data!$B:$CP,Daily!IR$10,0)</f>
        <v>0.92063492063492058</v>
      </c>
      <c r="IS74" s="12">
        <f>VLOOKUP($IF74,Data!$B:$CP,Daily!IS$10,0)/VLOOKUP($IF73,Data!$B:$CP,Daily!IS$10,0)</f>
        <v>0.89583333333333337</v>
      </c>
      <c r="IT74" s="12">
        <f>VLOOKUP($IF74,Data!$B:$CP,Daily!IT$10,0)/VLOOKUP($IF73,Data!$B:$CP,Daily!IT$10,0)</f>
        <v>0.93023255813953487</v>
      </c>
      <c r="IU74" s="12">
        <f>VLOOKUP($IF74,Data!$B:$CP,Daily!IU$10,0)/VLOOKUP($IF73,Data!$B:$CP,Daily!IU$10,0)</f>
        <v>0.93181818181818177</v>
      </c>
      <c r="IV74" s="12">
        <f>VLOOKUP($IF74,Data!$B:$CP,Daily!IV$10,0)/VLOOKUP($IF73,Data!$B:$CP,Daily!IV$10,0)</f>
        <v>0.90196078431372551</v>
      </c>
      <c r="IW74" s="12">
        <f>VLOOKUP($IF74,Data!$B:$CP,Daily!IW$10,0)/VLOOKUP($IF73,Data!$B:$CP,Daily!IW$10,0)</f>
        <v>0.89795918367346939</v>
      </c>
      <c r="IX74" s="12">
        <f>VLOOKUP($IF74,Data!$B:$CP,Daily!IX$10,0)/VLOOKUP($IF73,Data!$B:$CP,Daily!IX$10,0)</f>
        <v>0.76190476190476186</v>
      </c>
      <c r="IY74" s="12">
        <f>VLOOKUP($IF74,Data!$B:$CP,Daily!IY$10,0)/VLOOKUP($IF73,Data!$B:$CP,Daily!IY$10,0)</f>
        <v>0.97641509433962259</v>
      </c>
      <c r="IZ74" s="12">
        <f>VLOOKUP($IF74,Data!$B:$CP,Daily!IZ$10,0)/VLOOKUP($IF73,Data!$B:$CP,Daily!IZ$10,0)</f>
        <v>0.9285714285714286</v>
      </c>
      <c r="JA74" s="12">
        <f>VLOOKUP($IF74,Data!$B:$CP,Daily!JA$10,0)/VLOOKUP($IF73,Data!$B:$CP,Daily!JA$10,0)</f>
        <v>0.74285714285714288</v>
      </c>
      <c r="JB74" s="12">
        <f>VLOOKUP($IF74,Data!$B:$CP,Daily!JB$10,0)/VLOOKUP($IF73,Data!$B:$CP,Daily!JB$10,0)</f>
        <v>0.77142857142857146</v>
      </c>
      <c r="JC74" s="12">
        <f>VLOOKUP($IF74,Data!$B:$CP,Daily!JC$10,0)/VLOOKUP($IF73,Data!$B:$CP,Daily!JC$10,0)</f>
        <v>0.625</v>
      </c>
      <c r="JD74" s="12">
        <f>VLOOKUP($IF74,Data!$B:$CP,Daily!JD$10,0)/VLOOKUP($IF73,Data!$B:$CP,Daily!JD$10,0)</f>
        <v>0.68085106382978722</v>
      </c>
      <c r="JE74" s="12">
        <f>VLOOKUP($IF74,Data!$B:$CP,Daily!JE$10,0)/VLOOKUP($IF73,Data!$B:$CP,Daily!JE$10,0)</f>
        <v>0.84313725490196079</v>
      </c>
      <c r="JF74" s="12">
        <f>VLOOKUP($IF74,Data!$B:$CP,Daily!JF$10,0)/VLOOKUP($IF73,Data!$B:$CP,Daily!JF$10,0)</f>
        <v>0.84615384615384615</v>
      </c>
      <c r="JG74" s="12">
        <f>VLOOKUP($IF74,Data!$B:$CP,Daily!JG$10,0)/VLOOKUP($IF73,Data!$B:$CP,Daily!JG$10,0)</f>
        <v>0.71875</v>
      </c>
      <c r="JH74" s="12">
        <f>VLOOKUP($IF74,Data!$B:$CP,Daily!JH$10,0)/VLOOKUP($IF73,Data!$B:$CP,Daily!JH$10,0)</f>
        <v>0.73913043478260865</v>
      </c>
      <c r="JI74" s="12">
        <f>VLOOKUP($IF74,Data!$B:$CP,Daily!JI$10,0)/VLOOKUP($IF73,Data!$B:$CP,Daily!JI$10,0)</f>
        <v>0.75</v>
      </c>
      <c r="JJ74" s="12">
        <f>VLOOKUP($IF74,Data!$B:$CP,Daily!JJ$10,0)/VLOOKUP($IF73,Data!$B:$CP,Daily!JJ$10,0)</f>
        <v>0.76</v>
      </c>
      <c r="JK74" s="12">
        <f>VLOOKUP($IF74,Data!$B:$CP,Daily!JK$10,0)/VLOOKUP($IF73,Data!$B:$CP,Daily!JK$10,0)</f>
        <v>0.80434782608695654</v>
      </c>
      <c r="JL74" s="12">
        <f>VLOOKUP($IF74,Data!$B:$CP,Daily!JL$10,0)/VLOOKUP($IF73,Data!$B:$CP,Daily!JL$10,0)</f>
        <v>0.66666666666666663</v>
      </c>
      <c r="JM74" s="12">
        <f>VLOOKUP($IF74,Data!$B:$CP,Daily!JM$10,0)/VLOOKUP($IF73,Data!$B:$CP,Daily!JM$10,0)</f>
        <v>0.82499999999999996</v>
      </c>
      <c r="JN74" s="12">
        <f>VLOOKUP($IF74,Data!$B:$CP,Daily!JN$10,0)/VLOOKUP($IF73,Data!$B:$CP,Daily!JN$10,0)</f>
        <v>0.69230769230769229</v>
      </c>
      <c r="JO74" s="12">
        <f>VLOOKUP($IF74,Data!$B:$CP,Daily!JO$10,0)/VLOOKUP($IF73,Data!$B:$CP,Daily!JO$10,0)</f>
        <v>0.74468085106382975</v>
      </c>
      <c r="JP74" s="12">
        <f>VLOOKUP($IF74,Data!$B:$CP,Daily!JP$10,0)/VLOOKUP($IF73,Data!$B:$CP,Daily!JP$10,0)</f>
        <v>0.69411764705882351</v>
      </c>
      <c r="JQ74" s="12">
        <f>VLOOKUP($IF74,Data!$B:$CP,Daily!JQ$10,0)/VLOOKUP($IF73,Data!$B:$CP,Daily!JQ$10,0)</f>
        <v>0.85416666666666663</v>
      </c>
      <c r="JR74" s="12">
        <f>VLOOKUP($IF74,Data!$B:$CP,Daily!JR$10,0)/VLOOKUP($IF73,Data!$B:$CP,Daily!JR$10,0)</f>
        <v>0.67213114754098358</v>
      </c>
      <c r="JS74" s="12">
        <f>VLOOKUP($IF74,Data!$B:$CP,Daily!JS$10,0)/VLOOKUP($IF73,Data!$B:$CP,Daily!JS$10,0)</f>
        <v>0.734375</v>
      </c>
      <c r="JT74" s="12">
        <f>VLOOKUP($IF74,Data!$B:$CP,Daily!JT$10,0)/VLOOKUP($IF73,Data!$B:$CP,Daily!JT$10,0)</f>
        <v>0.67924528301886788</v>
      </c>
      <c r="JU74" s="12">
        <f>VLOOKUP($IF74,Data!$B:$CP,Daily!JU$10,0)/VLOOKUP($IF73,Data!$B:$CP,Daily!JU$10,0)</f>
        <v>0.69230769230769229</v>
      </c>
      <c r="JV74" s="12">
        <f>VLOOKUP($IF74,Data!$B:$CP,Daily!JV$10,0)/VLOOKUP($IF73,Data!$B:$CP,Daily!JV$10,0)</f>
        <v>0.72727272727272729</v>
      </c>
      <c r="JW74" s="12">
        <f>VLOOKUP($IF74,Data!$B:$CP,Daily!JW$10,0)/VLOOKUP($IF73,Data!$B:$CP,Daily!JW$10,0)</f>
        <v>0.59183673469387754</v>
      </c>
      <c r="JX74" s="12">
        <f>VLOOKUP($IF74,Data!$B:$CP,Daily!JX$10,0)/VLOOKUP($IF73,Data!$B:$CP,Daily!JX$10,0)</f>
        <v>0.75</v>
      </c>
      <c r="JY74" s="12">
        <f>VLOOKUP($IF74,Data!$B:$CP,Daily!JY$10,0)/VLOOKUP($IF73,Data!$B:$CP,Daily!JY$10,0)</f>
        <v>0.78378378378378377</v>
      </c>
      <c r="JZ74" s="12">
        <f>VLOOKUP($IF74,Data!$B:$CP,Daily!JZ$10,0)/VLOOKUP($IF73,Data!$B:$CP,Daily!JZ$10,0)</f>
        <v>0.77777777777777779</v>
      </c>
      <c r="KA74" s="12">
        <f>VLOOKUP($IF74,Data!$B:$CP,Daily!KA$10,0)/VLOOKUP($IF73,Data!$B:$CP,Daily!KA$10,0)</f>
        <v>0.91428571428571426</v>
      </c>
      <c r="KB74" s="12">
        <f>VLOOKUP($IF74,Data!$B:$CP,Daily!KB$10,0)/VLOOKUP($IF73,Data!$B:$CP,Daily!KB$10,0)</f>
        <v>0.62962962962962965</v>
      </c>
      <c r="KC74" s="12">
        <f>VLOOKUP($IF74,Data!$B:$CP,Daily!KC$10,0)/VLOOKUP($IF73,Data!$B:$CP,Daily!KC$10,0)</f>
        <v>0.69767441860465118</v>
      </c>
      <c r="KD74" s="12">
        <f>VLOOKUP($IF74,Data!$B:$CP,Daily!KD$10,0)/VLOOKUP($IF73,Data!$B:$CP,Daily!KD$10,0)</f>
        <v>0.78787878787878785</v>
      </c>
      <c r="KE74" s="12">
        <f>VLOOKUP($IF74,Data!$B:$CP,Daily!KE$10,0)/VLOOKUP($IF73,Data!$B:$CP,Daily!KE$10,0)</f>
        <v>0.58333333333333337</v>
      </c>
      <c r="KF74" s="12">
        <f>VLOOKUP($IF74,Data!$B:$CP,Daily!KF$10,0)/VLOOKUP($IF73,Data!$B:$CP,Daily!KF$10,0)</f>
        <v>0.72727272727272729</v>
      </c>
      <c r="KG74" s="12">
        <f>VLOOKUP($IF74,Data!$B:$CP,Daily!KG$10,0)/VLOOKUP($IF73,Data!$B:$CP,Daily!KG$10,0)</f>
        <v>0.77083333333333337</v>
      </c>
      <c r="KH74" s="12">
        <f>VLOOKUP($IF74,Data!$B:$CP,Daily!KH$10,0)/VLOOKUP($IF73,Data!$B:$CP,Daily!KH$10,0)</f>
        <v>0.73809523809523814</v>
      </c>
      <c r="KI74" s="12">
        <f>VLOOKUP($IF74,Data!$B:$CP,Daily!KI$10,0)/VLOOKUP($IF73,Data!$B:$CP,Daily!KI$10,0)</f>
        <v>0.81818181818181823</v>
      </c>
      <c r="KJ74" s="12">
        <f>VLOOKUP($IF74,Data!$B:$CP,Daily!KJ$10,0)/VLOOKUP($IF73,Data!$B:$CP,Daily!KJ$10,0)</f>
        <v>0.70731707317073167</v>
      </c>
      <c r="KK74" s="12">
        <f>VLOOKUP($IF74,Data!$B:$CP,Daily!KK$10,0)/VLOOKUP($IF73,Data!$B:$CP,Daily!KK$10,0)</f>
        <v>0.75510204081632648</v>
      </c>
      <c r="KL74" s="12">
        <f>VLOOKUP($IF74,Data!$B:$CP,Daily!KL$10,0)/VLOOKUP($IF73,Data!$B:$CP,Daily!KL$10,0)</f>
        <v>0.68292682926829273</v>
      </c>
      <c r="KM74" s="12">
        <f>VLOOKUP($IF74,Data!$B:$CP,Daily!KM$10,0)/VLOOKUP($IF73,Data!$B:$CP,Daily!KM$10,0)</f>
        <v>0.88372093023255816</v>
      </c>
      <c r="KN74" s="12">
        <f>VLOOKUP($IF74,Data!$B:$CP,Daily!KN$10,0)/VLOOKUP($IF73,Data!$B:$CP,Daily!KN$10,0)</f>
        <v>0.81132075471698117</v>
      </c>
      <c r="KO74" s="12">
        <f>VLOOKUP($IF74,Data!$B:$CP,Daily!KO$10,0)/VLOOKUP($IF73,Data!$B:$CP,Daily!KO$10,0)</f>
        <v>0.8529411764705882</v>
      </c>
      <c r="KP74" s="12">
        <f>VLOOKUP($IF74,Data!$B:$CP,Daily!KP$10,0)/VLOOKUP($IF73,Data!$B:$CP,Daily!KP$10,0)</f>
        <v>0.82608695652173914</v>
      </c>
      <c r="KQ74" s="12">
        <f>VLOOKUP($IF74,Data!$B:$CP,Daily!KQ$10,0)/VLOOKUP($IF73,Data!$B:$CP,Daily!KQ$10,0)</f>
        <v>0.61290322580645162</v>
      </c>
      <c r="KR74" s="12">
        <f>VLOOKUP($IF74,Data!$B:$CP,Daily!KR$10,0)/VLOOKUP($IF73,Data!$B:$CP,Daily!KR$10,0)</f>
        <v>0.75471698113207553</v>
      </c>
      <c r="KS74" s="12">
        <f>VLOOKUP($IF74,Data!$B:$CP,Daily!KS$10,0)/VLOOKUP($IF73,Data!$B:$CP,Daily!KS$10,0)</f>
        <v>0.76086956521739135</v>
      </c>
      <c r="KT74" s="12">
        <f>VLOOKUP($IF74,Data!$B:$CP,Daily!KT$10,0)/VLOOKUP($IF73,Data!$B:$CP,Daily!KT$10,0)</f>
        <v>0.82608695652173914</v>
      </c>
      <c r="KU74" s="12">
        <f>VLOOKUP($IF74,Data!$B:$CP,Daily!KU$10,0)/VLOOKUP($IF73,Data!$B:$CP,Daily!KU$10,0)</f>
        <v>0.6875</v>
      </c>
      <c r="KV74" s="12">
        <f>VLOOKUP($IF74,Data!$B:$CP,Daily!KV$10,0)/VLOOKUP($IF73,Data!$B:$CP,Daily!KV$10,0)</f>
        <v>0.69863013698630139</v>
      </c>
      <c r="KW74" s="12">
        <f>VLOOKUP($IF74,Data!$B:$CP,Daily!KW$10,0)/VLOOKUP($IF73,Data!$B:$CP,Daily!KW$10,0)</f>
        <v>0.7321428571428571</v>
      </c>
      <c r="KX74" s="12">
        <f>VLOOKUP($IF74,Data!$B:$CP,Daily!KX$10,0)/VLOOKUP($IF73,Data!$B:$CP,Daily!KX$10,0)</f>
        <v>0.78787878787878785</v>
      </c>
      <c r="KY74" s="12">
        <f>VLOOKUP($IF74,Data!$B:$CP,Daily!KY$10,0)/VLOOKUP($IF73,Data!$B:$CP,Daily!KY$10,0)</f>
        <v>0.81081081081081086</v>
      </c>
      <c r="KZ74" s="12">
        <f>VLOOKUP($IF74,Data!$B:$CP,Daily!KZ$10,0)/VLOOKUP($IF73,Data!$B:$CP,Daily!KZ$10,0)</f>
        <v>0.72727272727272729</v>
      </c>
      <c r="LA74" s="12">
        <f>VLOOKUP($IF74,Data!$B:$CP,Daily!LA$10,0)/VLOOKUP($IF73,Data!$B:$CP,Daily!LA$10,0)</f>
        <v>0.8</v>
      </c>
      <c r="LB74" s="12">
        <f>VLOOKUP($IF74,Data!$B:$CP,Daily!LB$10,0)/VLOOKUP($IF73,Data!$B:$CP,Daily!LB$10,0)</f>
        <v>0.78723404255319152</v>
      </c>
      <c r="LC74" s="12">
        <f>VLOOKUP($IF74,Data!$B:$CP,Daily!LC$10,0)/VLOOKUP($IF73,Data!$B:$CP,Daily!LC$10,0)</f>
        <v>0.57777777777777772</v>
      </c>
      <c r="LD74" s="12">
        <f>VLOOKUP($IF74,Data!$B:$CP,Daily!LD$10,0)/VLOOKUP($IF73,Data!$B:$CP,Daily!LD$10,0)</f>
        <v>0.7142857142857143</v>
      </c>
      <c r="LE74" s="12">
        <f>VLOOKUP($IF74,Data!$B:$CP,Daily!LE$10,0)/VLOOKUP($IF73,Data!$B:$CP,Daily!LE$10,0)</f>
        <v>0.71641791044776115</v>
      </c>
      <c r="LF74" s="12">
        <f>VLOOKUP($IF74,Data!$B:$CP,Daily!LF$10,0)/VLOOKUP($IF73,Data!$B:$CP,Daily!LF$10,0)</f>
        <v>0.75555555555555554</v>
      </c>
      <c r="LG74" s="12">
        <f>VLOOKUP($IF74,Data!$B:$CP,Daily!LG$10,0)/VLOOKUP($IF73,Data!$B:$CP,Daily!LG$10,0)</f>
        <v>0.79166666666666663</v>
      </c>
      <c r="LH74" s="12">
        <f>VLOOKUP($IF74,Data!$B:$CP,Daily!LH$10,0)/VLOOKUP($IF73,Data!$B:$CP,Daily!LH$10,0)</f>
        <v>0.88372093023255816</v>
      </c>
      <c r="LI74" s="12">
        <f>VLOOKUP($IF74,Data!$B:$CP,Daily!LI$10,0)/VLOOKUP($IF73,Data!$B:$CP,Daily!LI$10,0)</f>
        <v>0.79629629629629628</v>
      </c>
      <c r="LJ74" s="12">
        <f>VLOOKUP($IF74,Data!$B:$CP,Daily!LJ$10,0)/VLOOKUP($IF73,Data!$B:$CP,Daily!LJ$10,0)</f>
        <v>0.69387755102040816</v>
      </c>
      <c r="LK74" s="12">
        <f>VLOOKUP($IF74,Data!$B:$CP,Daily!LK$10,0)/VLOOKUP($IF73,Data!$B:$CP,Daily!LK$10,0)</f>
        <v>0.67441860465116277</v>
      </c>
      <c r="LL74" s="12">
        <f>VLOOKUP($IF74,Data!$B:$CP,Daily!LL$10,0)/VLOOKUP($IF73,Data!$B:$CP,Daily!LL$10,0)</f>
        <v>0.61403508771929827</v>
      </c>
      <c r="LM74" s="12">
        <f>VLOOKUP($IF74,Data!$B:$CP,Daily!LM$10,0)/VLOOKUP($IF73,Data!$B:$CP,Daily!LM$10,0)</f>
        <v>0.67500000000000004</v>
      </c>
      <c r="LN74" s="12">
        <f>VLOOKUP($IF74,Data!$B:$CP,Daily!LN$10,0)/VLOOKUP($IF73,Data!$B:$CP,Daily!LN$10,0)</f>
        <v>0.7678571428571429</v>
      </c>
      <c r="LO74" s="12">
        <f>VLOOKUP($IF74,Data!$B:$CP,Daily!LO$10,0)/VLOOKUP($IF73,Data!$B:$CP,Daily!LO$10,0)</f>
        <v>0.7</v>
      </c>
      <c r="LP74" s="12">
        <f>VLOOKUP($IF74,Data!$B:$CP,Daily!LP$10,0)/VLOOKUP($IF73,Data!$B:$CP,Daily!LP$10,0)</f>
        <v>0.7857142857142857</v>
      </c>
      <c r="LQ74" s="12">
        <f>VLOOKUP($IF74,Data!$B:$CP,Daily!LQ$10,0)/VLOOKUP($IF73,Data!$B:$CP,Daily!LQ$10,0)</f>
        <v>0.796875</v>
      </c>
      <c r="LR74" s="12">
        <f>VLOOKUP($IF74,Data!$B:$CP,Daily!LR$10,0)/VLOOKUP($IF73,Data!$B:$CP,Daily!LR$10,0)</f>
        <v>0.81818181818181823</v>
      </c>
      <c r="LS74" s="12">
        <f>VLOOKUP($IF74,Data!$B:$CP,Daily!LS$10,0)/VLOOKUP($IF73,Data!$B:$CP,Daily!LS$10,0)</f>
        <v>0.7441860465116279</v>
      </c>
      <c r="LU74" s="40">
        <f t="shared" si="595"/>
        <v>0.70731707317073167</v>
      </c>
      <c r="LV74" s="40">
        <f t="shared" si="596"/>
        <v>0.8529411764705882</v>
      </c>
      <c r="LW74" s="40">
        <f t="shared" si="597"/>
        <v>0.14562410329985653</v>
      </c>
      <c r="LX74" s="40">
        <f t="shared" si="606"/>
        <v>0.96215925394548063</v>
      </c>
      <c r="LY74" s="40">
        <f t="shared" ref="LY74:LY77" si="619">LU74-(0.75*LW74)</f>
        <v>0.59809899569583924</v>
      </c>
      <c r="LZ74" s="43"/>
      <c r="MA74" s="12">
        <f t="shared" si="607"/>
        <v>7.4307281425238278E-2</v>
      </c>
      <c r="MB74" s="12">
        <f t="shared" ref="MB74:MB88" si="620">SUMPRODUCT(LL74:LR74,LL$72:LR$72)/SUM(LL$72:LR$72)</f>
        <v>0.736314057727535</v>
      </c>
      <c r="MC74" s="12">
        <f t="shared" ref="MC74:MC88" si="621">SUMPRODUCT(KP74:LR74,KP$72:LR$72)/SUM(KP$72:LR$72)</f>
        <v>0.74584127913012721</v>
      </c>
      <c r="MD74" s="1"/>
    </row>
    <row r="75" spans="4:342" x14ac:dyDescent="0.35">
      <c r="D75" s="103" t="s">
        <v>510</v>
      </c>
      <c r="E75" s="53" t="str">
        <f>VLOOKUP($D75,'Metric Nature'!$C:$D,2,0)&amp;IF(($F75&lt;(EA75)),"Below",IF(($F75&gt;(DZ75)),"Above","Within"))</f>
        <v>NegativeWithin</v>
      </c>
      <c r="F75" s="48">
        <f t="shared" si="572"/>
        <v>0.64150943396226412</v>
      </c>
      <c r="G75" s="77">
        <f t="shared" si="573"/>
        <v>0.56421019704903153</v>
      </c>
      <c r="H75" s="48">
        <f t="shared" si="608"/>
        <v>0.13700432448319444</v>
      </c>
      <c r="I75" s="74">
        <f t="shared" si="598"/>
        <v>0.58994961521415845</v>
      </c>
      <c r="J75" s="48">
        <f t="shared" si="575"/>
        <v>8.7396986824694961E-2</v>
      </c>
      <c r="K75" s="48">
        <f t="shared" si="576"/>
        <v>0.229144747812525</v>
      </c>
      <c r="L75" s="50"/>
      <c r="M75" s="53" t="str">
        <f>VLOOKUP($D75,'Metric Nature'!$C:$D,2,0)&amp;IF(($N75&lt;(HZ75)),"Below",IF(($N75&gt;(HY75)),"Above","Within"))</f>
        <v>NegativeWithin</v>
      </c>
      <c r="N75" s="48">
        <f t="shared" si="577"/>
        <v>0.66216216216216217</v>
      </c>
      <c r="O75" s="49">
        <f t="shared" si="609"/>
        <v>0.58336162004764724</v>
      </c>
      <c r="P75" s="55">
        <f t="shared" si="610"/>
        <v>0.13508009338714935</v>
      </c>
      <c r="Q75" s="49">
        <f t="shared" si="611"/>
        <v>0.59538562273081064</v>
      </c>
      <c r="R75" s="48">
        <f t="shared" si="579"/>
        <v>0.11215678861218144</v>
      </c>
      <c r="S75" s="48">
        <f t="shared" si="580"/>
        <v>0.1615416574756747</v>
      </c>
      <c r="T75" s="50"/>
      <c r="U75" s="53" t="str">
        <f>VLOOKUP($D75,'Metric Nature'!$C:$D,2,0)&amp;IF(($V75&lt;(LY75)),"Below",IF(($V75&gt;(LX75)),"Above","Within"))</f>
        <v>NegativeWithin</v>
      </c>
      <c r="V75" s="48">
        <f t="shared" si="581"/>
        <v>0.59375</v>
      </c>
      <c r="W75" s="49">
        <f t="shared" si="601"/>
        <v>0.53008384858167756</v>
      </c>
      <c r="X75" s="48">
        <f t="shared" si="612"/>
        <v>0.12010581267222385</v>
      </c>
      <c r="Y75" s="49">
        <f t="shared" si="602"/>
        <v>0.58025731686696069</v>
      </c>
      <c r="Z75" s="48">
        <f t="shared" si="583"/>
        <v>2.3252930623764732E-2</v>
      </c>
      <c r="AA75" s="48">
        <f t="shared" si="584"/>
        <v>0.16581819257759028</v>
      </c>
      <c r="AB75" s="50"/>
      <c r="AC75" s="46" t="s">
        <v>511</v>
      </c>
      <c r="AI75" s="7" t="s">
        <v>510</v>
      </c>
      <c r="AJ75" s="12">
        <f>(VLOOKUP($EG75,Data!$B:$CP,Daily!EI$10,0)+VLOOKUP($IF75,Data!$B:$CP,Daily!IH$10,0))/(VLOOKUP($EG74,Data!$B:$CP,Daily!EI$10,0)+VLOOKUP($IF74,Data!$B:$CP,Daily!IH$10,0))</f>
        <v>0.78688524590163933</v>
      </c>
      <c r="AK75" s="12">
        <f>(VLOOKUP($EG75,Data!$B:$CP,Daily!EJ$10,0)+VLOOKUP($IF75,Data!$B:$CP,Daily!II$10,0))/(VLOOKUP($EG74,Data!$B:$CP,Daily!EJ$10,0)+VLOOKUP($IF74,Data!$B:$CP,Daily!II$10,0))</f>
        <v>0.80555555555555558</v>
      </c>
      <c r="AL75" s="12">
        <f>(VLOOKUP($EG75,Data!$B:$CP,Daily!EK$10,0)+VLOOKUP($IF75,Data!$B:$CP,Daily!IJ$10,0))/(VLOOKUP($EG74,Data!$B:$CP,Daily!EK$10,0)+VLOOKUP($IF74,Data!$B:$CP,Daily!IJ$10,0))</f>
        <v>0.80392156862745101</v>
      </c>
      <c r="AM75" s="12">
        <f>(VLOOKUP($EG75,Data!$B:$CP,Daily!EL$10,0)+VLOOKUP($IF75,Data!$B:$CP,Daily!IK$10,0))/(VLOOKUP($EG74,Data!$B:$CP,Daily!EL$10,0)+VLOOKUP($IF74,Data!$B:$CP,Daily!IK$10,0))</f>
        <v>0.68461538461538463</v>
      </c>
      <c r="AN75" s="12">
        <f>(VLOOKUP($EG75,Data!$B:$CP,Daily!EM$10,0)+VLOOKUP($IF75,Data!$B:$CP,Daily!IL$10,0))/(VLOOKUP($EG74,Data!$B:$CP,Daily!EM$10,0)+VLOOKUP($IF74,Data!$B:$CP,Daily!IL$10,0))</f>
        <v>0.76923076923076927</v>
      </c>
      <c r="AO75" s="12">
        <f>(VLOOKUP($EG75,Data!$B:$CP,Daily!EN$10,0)+VLOOKUP($IF75,Data!$B:$CP,Daily!IM$10,0))/(VLOOKUP($EG74,Data!$B:$CP,Daily!EN$10,0)+VLOOKUP($IF74,Data!$B:$CP,Daily!IM$10,0))</f>
        <v>0.70289855072463769</v>
      </c>
      <c r="AP75" s="12">
        <f>(VLOOKUP($EG75,Data!$B:$CP,Daily!EO$10,0)+VLOOKUP($IF75,Data!$B:$CP,Daily!IN$10,0))/(VLOOKUP($EG74,Data!$B:$CP,Daily!EO$10,0)+VLOOKUP($IF74,Data!$B:$CP,Daily!IN$10,0))</f>
        <v>0.74496644295302017</v>
      </c>
      <c r="AQ75" s="12">
        <f>(VLOOKUP($EG75,Data!$B:$CP,Daily!EP$10,0)+VLOOKUP($IF75,Data!$B:$CP,Daily!IO$10,0))/(VLOOKUP($EG74,Data!$B:$CP,Daily!EP$10,0)+VLOOKUP($IF74,Data!$B:$CP,Daily!IO$10,0))</f>
        <v>0.76681614349775784</v>
      </c>
      <c r="AR75" s="12">
        <f>(VLOOKUP($EG75,Data!$B:$CP,Daily!EQ$10,0)+VLOOKUP($IF75,Data!$B:$CP,Daily!IP$10,0))/(VLOOKUP($EG74,Data!$B:$CP,Daily!EQ$10,0)+VLOOKUP($IF74,Data!$B:$CP,Daily!IP$10,0))</f>
        <v>0.79220779220779225</v>
      </c>
      <c r="AS75" s="12">
        <f>(VLOOKUP($EG75,Data!$B:$CP,Daily!ER$10,0)+VLOOKUP($IF75,Data!$B:$CP,Daily!IQ$10,0))/(VLOOKUP($EG74,Data!$B:$CP,Daily!ER$10,0)+VLOOKUP($IF74,Data!$B:$CP,Daily!IQ$10,0))</f>
        <v>0.71014492753623193</v>
      </c>
      <c r="AT75" s="12">
        <f>(VLOOKUP($EG75,Data!$B:$CP,Daily!ES$10,0)+VLOOKUP($IF75,Data!$B:$CP,Daily!IR$10,0))/(VLOOKUP($EG74,Data!$B:$CP,Daily!ES$10,0)+VLOOKUP($IF74,Data!$B:$CP,Daily!IR$10,0))</f>
        <v>0.74404761904761907</v>
      </c>
      <c r="AU75" s="12">
        <f>(VLOOKUP($EG75,Data!$B:$CP,Daily!ET$10,0)+VLOOKUP($IF75,Data!$B:$CP,Daily!IS$10,0))/(VLOOKUP($EG74,Data!$B:$CP,Daily!ET$10,0)+VLOOKUP($IF74,Data!$B:$CP,Daily!IS$10,0))</f>
        <v>0.75213675213675213</v>
      </c>
      <c r="AV75" s="12">
        <f>(VLOOKUP($EG75,Data!$B:$CP,Daily!EU$10,0)+VLOOKUP($IF75,Data!$B:$CP,Daily!IT$10,0))/(VLOOKUP($EG74,Data!$B:$CP,Daily!EU$10,0)+VLOOKUP($IF74,Data!$B:$CP,Daily!IT$10,0))</f>
        <v>0.83870967741935487</v>
      </c>
      <c r="AW75" s="12">
        <f>(VLOOKUP($EG75,Data!$B:$CP,Daily!EV$10,0)+VLOOKUP($IF75,Data!$B:$CP,Daily!IU$10,0))/(VLOOKUP($EG74,Data!$B:$CP,Daily!EV$10,0)+VLOOKUP($IF74,Data!$B:$CP,Daily!IU$10,0))</f>
        <v>0.76271186440677963</v>
      </c>
      <c r="AX75" s="12">
        <f>(VLOOKUP($EG75,Data!$B:$CP,Daily!EW$10,0)+VLOOKUP($IF75,Data!$B:$CP,Daily!IV$10,0))/(VLOOKUP($EG74,Data!$B:$CP,Daily!EW$10,0)+VLOOKUP($IF74,Data!$B:$CP,Daily!IV$10,0))</f>
        <v>0.84516129032258069</v>
      </c>
      <c r="AY75" s="12">
        <f>(VLOOKUP($EG75,Data!$B:$CP,Daily!EX$10,0)+VLOOKUP($IF75,Data!$B:$CP,Daily!IW$10,0))/(VLOOKUP($EG74,Data!$B:$CP,Daily!EX$10,0)+VLOOKUP($IF74,Data!$B:$CP,Daily!IW$10,0))</f>
        <v>0.83098591549295775</v>
      </c>
      <c r="AZ75" s="12">
        <f>(VLOOKUP($EG75,Data!$B:$CP,Daily!EY$10,0)+VLOOKUP($IF75,Data!$B:$CP,Daily!IX$10,0))/(VLOOKUP($EG74,Data!$B:$CP,Daily!EY$10,0)+VLOOKUP($IF74,Data!$B:$CP,Daily!IX$10,0))</f>
        <v>0.77419354838709675</v>
      </c>
      <c r="BA75" s="12">
        <f>(VLOOKUP($EG75,Data!$B:$CP,Daily!EZ$10,0)+VLOOKUP($IF75,Data!$B:$CP,Daily!IY$10,0))/(VLOOKUP($EG74,Data!$B:$CP,Daily!EZ$10,0)+VLOOKUP($IF74,Data!$B:$CP,Daily!IY$10,0))</f>
        <v>0.90612244897959182</v>
      </c>
      <c r="BB75" s="12">
        <f>(VLOOKUP($EG75,Data!$B:$CP,Daily!FA$10,0)+VLOOKUP($IF75,Data!$B:$CP,Daily!IZ$10,0))/(VLOOKUP($EG74,Data!$B:$CP,Daily!FA$10,0)+VLOOKUP($IF74,Data!$B:$CP,Daily!IZ$10,0))</f>
        <v>0.60912052117263848</v>
      </c>
      <c r="BC75" s="12">
        <f>(VLOOKUP($EG75,Data!$B:$CP,Daily!FB$10,0)+VLOOKUP($IF75,Data!$B:$CP,Daily!JA$10,0))/(VLOOKUP($EG74,Data!$B:$CP,Daily!FB$10,0)+VLOOKUP($IF74,Data!$B:$CP,Daily!JA$10,0))</f>
        <v>0.11</v>
      </c>
      <c r="BD75" s="12">
        <f>(VLOOKUP($EG75,Data!$B:$CP,Daily!FC$10,0)+VLOOKUP($IF75,Data!$B:$CP,Daily!JB$10,0))/(VLOOKUP($EG74,Data!$B:$CP,Daily!FC$10,0)+VLOOKUP($IF74,Data!$B:$CP,Daily!JB$10,0))</f>
        <v>0.10344827586206896</v>
      </c>
      <c r="BE75" s="12">
        <f>(VLOOKUP($EG75,Data!$B:$CP,Daily!FD$10,0)+VLOOKUP($IF75,Data!$B:$CP,Daily!JC$10,0))/(VLOOKUP($EG74,Data!$B:$CP,Daily!FD$10,0)+VLOOKUP($IF74,Data!$B:$CP,Daily!JC$10,0))</f>
        <v>7.9646017699115043E-2</v>
      </c>
      <c r="BF75" s="12">
        <f>(VLOOKUP($EG75,Data!$B:$CP,Daily!FE$10,0)+VLOOKUP($IF75,Data!$B:$CP,Daily!JD$10,0))/(VLOOKUP($EG74,Data!$B:$CP,Daily!FE$10,0)+VLOOKUP($IF74,Data!$B:$CP,Daily!JD$10,0))</f>
        <v>6.5420560747663545E-2</v>
      </c>
      <c r="BG75" s="12">
        <f>(VLOOKUP($EG75,Data!$B:$CP,Daily!FF$10,0)+VLOOKUP($IF75,Data!$B:$CP,Daily!JE$10,0))/(VLOOKUP($EG74,Data!$B:$CP,Daily!FF$10,0)+VLOOKUP($IF74,Data!$B:$CP,Daily!JE$10,0))</f>
        <v>7.407407407407407E-2</v>
      </c>
      <c r="BH75" s="12">
        <f>(VLOOKUP($EG75,Data!$B:$CP,Daily!FG$10,0)+VLOOKUP($IF75,Data!$B:$CP,Daily!JF$10,0))/(VLOOKUP($EG74,Data!$B:$CP,Daily!FG$10,0)+VLOOKUP($IF74,Data!$B:$CP,Daily!JF$10,0))</f>
        <v>8.1300813008130079E-2</v>
      </c>
      <c r="BI75" s="12">
        <f>(VLOOKUP($EG75,Data!$B:$CP,Daily!FH$10,0)+VLOOKUP($IF75,Data!$B:$CP,Daily!JG$10,0))/(VLOOKUP($EG74,Data!$B:$CP,Daily!FH$10,0)+VLOOKUP($IF74,Data!$B:$CP,Daily!JG$10,0))</f>
        <v>9.1954022988505746E-2</v>
      </c>
      <c r="BJ75" s="12">
        <f>(VLOOKUP($EG75,Data!$B:$CP,Daily!FI$10,0)+VLOOKUP($IF75,Data!$B:$CP,Daily!JH$10,0))/(VLOOKUP($EG74,Data!$B:$CP,Daily!FI$10,0)+VLOOKUP($IF74,Data!$B:$CP,Daily!JH$10,0))</f>
        <v>0.16176470588235295</v>
      </c>
      <c r="BK75" s="12">
        <f>(VLOOKUP($EG75,Data!$B:$CP,Daily!FJ$10,0)+VLOOKUP($IF75,Data!$B:$CP,Daily!JI$10,0))/(VLOOKUP($EG74,Data!$B:$CP,Daily!FJ$10,0)+VLOOKUP($IF74,Data!$B:$CP,Daily!JI$10,0))</f>
        <v>9.8039215686274508E-2</v>
      </c>
      <c r="BL75" s="12">
        <f>(VLOOKUP($EG75,Data!$B:$CP,Daily!FK$10,0)+VLOOKUP($IF75,Data!$B:$CP,Daily!JJ$10,0))/(VLOOKUP($EG74,Data!$B:$CP,Daily!FK$10,0)+VLOOKUP($IF74,Data!$B:$CP,Daily!JJ$10,0))</f>
        <v>0.11290322580645161</v>
      </c>
      <c r="BM75" s="12">
        <f>(VLOOKUP($EG75,Data!$B:$CP,Daily!FL$10,0)+VLOOKUP($IF75,Data!$B:$CP,Daily!JK$10,0))/(VLOOKUP($EG74,Data!$B:$CP,Daily!FL$10,0)+VLOOKUP($IF74,Data!$B:$CP,Daily!JK$10,0))</f>
        <v>0.14285714285714285</v>
      </c>
      <c r="BN75" s="12">
        <f>(VLOOKUP($EG75,Data!$B:$CP,Daily!FM$10,0)+VLOOKUP($IF75,Data!$B:$CP,Daily!JL$10,0))/(VLOOKUP($EG74,Data!$B:$CP,Daily!FM$10,0)+VLOOKUP($IF74,Data!$B:$CP,Daily!JL$10,0))</f>
        <v>0.11827956989247312</v>
      </c>
      <c r="BO75" s="12">
        <f>(VLOOKUP($EG75,Data!$B:$CP,Daily!FN$10,0)+VLOOKUP($IF75,Data!$B:$CP,Daily!JM$10,0))/(VLOOKUP($EG74,Data!$B:$CP,Daily!FN$10,0)+VLOOKUP($IF74,Data!$B:$CP,Daily!JM$10,0))</f>
        <v>8.9552238805970144E-2</v>
      </c>
      <c r="BP75" s="12">
        <f>(VLOOKUP($EG75,Data!$B:$CP,Daily!FO$10,0)+VLOOKUP($IF75,Data!$B:$CP,Daily!JN$10,0))/(VLOOKUP($EG74,Data!$B:$CP,Daily!FO$10,0)+VLOOKUP($IF74,Data!$B:$CP,Daily!JN$10,0))</f>
        <v>0.125</v>
      </c>
      <c r="BQ75" s="12">
        <f>(VLOOKUP($EG75,Data!$B:$CP,Daily!FP$10,0)+VLOOKUP($IF75,Data!$B:$CP,Daily!JO$10,0))/(VLOOKUP($EG74,Data!$B:$CP,Daily!FP$10,0)+VLOOKUP($IF74,Data!$B:$CP,Daily!JO$10,0))</f>
        <v>8.8495575221238937E-2</v>
      </c>
      <c r="BR75" s="12">
        <f>(VLOOKUP($EG75,Data!$B:$CP,Daily!FQ$10,0)+VLOOKUP($IF75,Data!$B:$CP,Daily!JP$10,0))/(VLOOKUP($EG74,Data!$B:$CP,Daily!FQ$10,0)+VLOOKUP($IF74,Data!$B:$CP,Daily!JP$10,0))</f>
        <v>8.6124401913875603E-2</v>
      </c>
      <c r="BS75" s="12">
        <f>(VLOOKUP($EG75,Data!$B:$CP,Daily!FR$10,0)+VLOOKUP($IF75,Data!$B:$CP,Daily!JQ$10,0))/(VLOOKUP($EG74,Data!$B:$CP,Daily!FR$10,0)+VLOOKUP($IF74,Data!$B:$CP,Daily!JQ$10,0))</f>
        <v>0.65254237288135597</v>
      </c>
      <c r="BT75" s="12">
        <f>(VLOOKUP($EG75,Data!$B:$CP,Daily!FS$10,0)+VLOOKUP($IF75,Data!$B:$CP,Daily!JR$10,0))/(VLOOKUP($EG74,Data!$B:$CP,Daily!FS$10,0)+VLOOKUP($IF74,Data!$B:$CP,Daily!JR$10,0))</f>
        <v>0.7734375</v>
      </c>
      <c r="BU75" s="12">
        <f>(VLOOKUP($EG75,Data!$B:$CP,Daily!FT$10,0)+VLOOKUP($IF75,Data!$B:$CP,Daily!JS$10,0))/(VLOOKUP($EG74,Data!$B:$CP,Daily!FT$10,0)+VLOOKUP($IF74,Data!$B:$CP,Daily!JS$10,0))</f>
        <v>0.6901408450704225</v>
      </c>
      <c r="BV75" s="12">
        <f>(VLOOKUP($EG75,Data!$B:$CP,Daily!FU$10,0)+VLOOKUP($IF75,Data!$B:$CP,Daily!JT$10,0))/(VLOOKUP($EG74,Data!$B:$CP,Daily!FU$10,0)+VLOOKUP($IF74,Data!$B:$CP,Daily!JT$10,0))</f>
        <v>0.73484848484848486</v>
      </c>
      <c r="BW75" s="12">
        <f>(VLOOKUP($EG75,Data!$B:$CP,Daily!FV$10,0)+VLOOKUP($IF75,Data!$B:$CP,Daily!JU$10,0))/(VLOOKUP($EG74,Data!$B:$CP,Daily!FV$10,0)+VLOOKUP($IF74,Data!$B:$CP,Daily!JU$10,0))</f>
        <v>0.75</v>
      </c>
      <c r="BX75" s="12">
        <f>(VLOOKUP($EG75,Data!$B:$CP,Daily!FW$10,0)+VLOOKUP($IF75,Data!$B:$CP,Daily!JV$10,0))/(VLOOKUP($EG74,Data!$B:$CP,Daily!FW$10,0)+VLOOKUP($IF74,Data!$B:$CP,Daily!JV$10,0))</f>
        <v>0.66942148760330578</v>
      </c>
      <c r="BY75" s="12">
        <f>(VLOOKUP($EG75,Data!$B:$CP,Daily!FX$10,0)+VLOOKUP($IF75,Data!$B:$CP,Daily!JW$10,0))/(VLOOKUP($EG74,Data!$B:$CP,Daily!FX$10,0)+VLOOKUP($IF74,Data!$B:$CP,Daily!JW$10,0))</f>
        <v>0.65853658536585369</v>
      </c>
      <c r="BZ75" s="12">
        <f>(VLOOKUP($EG75,Data!$B:$CP,Daily!FY$10,0)+VLOOKUP($IF75,Data!$B:$CP,Daily!JX$10,0))/(VLOOKUP($EG74,Data!$B:$CP,Daily!FY$10,0)+VLOOKUP($IF74,Data!$B:$CP,Daily!JX$10,0))</f>
        <v>0.72727272727272729</v>
      </c>
      <c r="CA75" s="12">
        <f>(VLOOKUP($EG75,Data!$B:$CP,Daily!FZ$10,0)+VLOOKUP($IF75,Data!$B:$CP,Daily!JY$10,0))/(VLOOKUP($EG74,Data!$B:$CP,Daily!FZ$10,0)+VLOOKUP($IF74,Data!$B:$CP,Daily!JY$10,0))</f>
        <v>0.70707070707070707</v>
      </c>
      <c r="CB75" s="12">
        <f>(VLOOKUP($EG75,Data!$B:$CP,Daily!GA$10,0)+VLOOKUP($IF75,Data!$B:$CP,Daily!JZ$10,0))/(VLOOKUP($EG74,Data!$B:$CP,Daily!GA$10,0)+VLOOKUP($IF74,Data!$B:$CP,Daily!JZ$10,0))</f>
        <v>0.7416666666666667</v>
      </c>
      <c r="CC75" s="12">
        <f>(VLOOKUP($EG75,Data!$B:$CP,Daily!GB$10,0)+VLOOKUP($IF75,Data!$B:$CP,Daily!KA$10,0))/(VLOOKUP($EG74,Data!$B:$CP,Daily!GB$10,0)+VLOOKUP($IF74,Data!$B:$CP,Daily!KA$10,0))</f>
        <v>0.61052631578947369</v>
      </c>
      <c r="CD75" s="12">
        <f>(VLOOKUP($EG75,Data!$B:$CP,Daily!GC$10,0)+VLOOKUP($IF75,Data!$B:$CP,Daily!KB$10,0))/(VLOOKUP($EG74,Data!$B:$CP,Daily!GC$10,0)+VLOOKUP($IF74,Data!$B:$CP,Daily!KB$10,0))</f>
        <v>0.66153846153846152</v>
      </c>
      <c r="CE75" s="12">
        <f>(VLOOKUP($EG75,Data!$B:$CP,Daily!GD$10,0)+VLOOKUP($IF75,Data!$B:$CP,Daily!KC$10,0))/(VLOOKUP($EG74,Data!$B:$CP,Daily!GD$10,0)+VLOOKUP($IF74,Data!$B:$CP,Daily!KC$10,0))</f>
        <v>0.65909090909090906</v>
      </c>
      <c r="CF75" s="12">
        <f>(VLOOKUP($EG75,Data!$B:$CP,Daily!GE$10,0)+VLOOKUP($IF75,Data!$B:$CP,Daily!KD$10,0))/(VLOOKUP($EG74,Data!$B:$CP,Daily!GE$10,0)+VLOOKUP($IF74,Data!$B:$CP,Daily!KD$10,0))</f>
        <v>0.57894736842105265</v>
      </c>
      <c r="CG75" s="12">
        <f>(VLOOKUP($EG75,Data!$B:$CP,Daily!GF$10,0)+VLOOKUP($IF75,Data!$B:$CP,Daily!KE$10,0))/(VLOOKUP($EG74,Data!$B:$CP,Daily!GF$10,0)+VLOOKUP($IF74,Data!$B:$CP,Daily!KE$10,0))</f>
        <v>0.58585858585858586</v>
      </c>
      <c r="CH75" s="12">
        <f>(VLOOKUP($EG75,Data!$B:$CP,Daily!GG$10,0)+VLOOKUP($IF75,Data!$B:$CP,Daily!KF$10,0))/(VLOOKUP($EG74,Data!$B:$CP,Daily!GG$10,0)+VLOOKUP($IF74,Data!$B:$CP,Daily!KF$10,0))</f>
        <v>0.62295081967213117</v>
      </c>
      <c r="CI75" s="12">
        <f>(VLOOKUP($EG75,Data!$B:$CP,Daily!GH$10,0)+VLOOKUP($IF75,Data!$B:$CP,Daily!KG$10,0))/(VLOOKUP($EG74,Data!$B:$CP,Daily!GH$10,0)+VLOOKUP($IF74,Data!$B:$CP,Daily!KG$10,0))</f>
        <v>0.55072463768115942</v>
      </c>
      <c r="CJ75" s="12">
        <f>(VLOOKUP($EG75,Data!$B:$CP,Daily!GI$10,0)+VLOOKUP($IF75,Data!$B:$CP,Daily!KH$10,0))/(VLOOKUP($EG74,Data!$B:$CP,Daily!GI$10,0)+VLOOKUP($IF74,Data!$B:$CP,Daily!KH$10,0))</f>
        <v>0.61946902654867253</v>
      </c>
      <c r="CK75" s="12">
        <f>(VLOOKUP($EG75,Data!$B:$CP,Daily!GJ$10,0)+VLOOKUP($IF75,Data!$B:$CP,Daily!KI$10,0))/(VLOOKUP($EG74,Data!$B:$CP,Daily!GJ$10,0)+VLOOKUP($IF74,Data!$B:$CP,Daily!KI$10,0))</f>
        <v>0.55084745762711862</v>
      </c>
      <c r="CL75" s="12">
        <f>(VLOOKUP($EG75,Data!$B:$CP,Daily!GK$10,0)+VLOOKUP($IF75,Data!$B:$CP,Daily!KJ$10,0))/(VLOOKUP($EG74,Data!$B:$CP,Daily!GK$10,0)+VLOOKUP($IF74,Data!$B:$CP,Daily!KJ$10,0))</f>
        <v>0.66412213740458015</v>
      </c>
      <c r="CM75" s="12">
        <f>(VLOOKUP($EG75,Data!$B:$CP,Daily!GL$10,0)+VLOOKUP($IF75,Data!$B:$CP,Daily!KK$10,0))/(VLOOKUP($EG74,Data!$B:$CP,Daily!GL$10,0)+VLOOKUP($IF74,Data!$B:$CP,Daily!KK$10,0))</f>
        <v>0.58450704225352113</v>
      </c>
      <c r="CN75" s="12">
        <f>(VLOOKUP($EG75,Data!$B:$CP,Daily!GM$10,0)+VLOOKUP($IF75,Data!$B:$CP,Daily!KL$10,0))/(VLOOKUP($EG74,Data!$B:$CP,Daily!GM$10,0)+VLOOKUP($IF74,Data!$B:$CP,Daily!KL$10,0))</f>
        <v>0.64356435643564358</v>
      </c>
      <c r="CO75" s="12">
        <f>(VLOOKUP($EG75,Data!$B:$CP,Daily!GN$10,0)+VLOOKUP($IF75,Data!$B:$CP,Daily!KM$10,0))/(VLOOKUP($EG74,Data!$B:$CP,Daily!GN$10,0)+VLOOKUP($IF74,Data!$B:$CP,Daily!KM$10,0))</f>
        <v>0.54761904761904767</v>
      </c>
      <c r="CP75" s="12">
        <f>(VLOOKUP($EG75,Data!$B:$CP,Daily!GO$10,0)+VLOOKUP($IF75,Data!$B:$CP,Daily!KN$10,0))/(VLOOKUP($EG74,Data!$B:$CP,Daily!GO$10,0)+VLOOKUP($IF74,Data!$B:$CP,Daily!KN$10,0))</f>
        <v>0.57983193277310929</v>
      </c>
      <c r="CQ75" s="12">
        <f>(VLOOKUP($EG75,Data!$B:$CP,Daily!GP$10,0)+VLOOKUP($IF75,Data!$B:$CP,Daily!KO$10,0))/(VLOOKUP($EG74,Data!$B:$CP,Daily!GP$10,0)+VLOOKUP($IF74,Data!$B:$CP,Daily!KO$10,0))</f>
        <v>0.58181818181818179</v>
      </c>
      <c r="CR75" s="12">
        <f>(VLOOKUP($EG75,Data!$B:$CP,Daily!GQ$10,0)+VLOOKUP($IF75,Data!$B:$CP,Daily!KP$10,0))/(VLOOKUP($EG74,Data!$B:$CP,Daily!GQ$10,0)+VLOOKUP($IF74,Data!$B:$CP,Daily!KP$10,0))</f>
        <v>0.64516129032258063</v>
      </c>
      <c r="CS75" s="12">
        <f>(VLOOKUP($EG75,Data!$B:$CP,Daily!GR$10,0)+VLOOKUP($IF75,Data!$B:$CP,Daily!KQ$10,0))/(VLOOKUP($EG74,Data!$B:$CP,Daily!GR$10,0)+VLOOKUP($IF74,Data!$B:$CP,Daily!KQ$10,0))</f>
        <v>0.49494949494949497</v>
      </c>
      <c r="CT75" s="12">
        <f>(VLOOKUP($EG75,Data!$B:$CP,Daily!GS$10,0)+VLOOKUP($IF75,Data!$B:$CP,Daily!KR$10,0))/(VLOOKUP($EG74,Data!$B:$CP,Daily!GS$10,0)+VLOOKUP($IF74,Data!$B:$CP,Daily!KR$10,0))</f>
        <v>0.57246376811594202</v>
      </c>
      <c r="CU75" s="12">
        <f>(VLOOKUP($EG75,Data!$B:$CP,Daily!GT$10,0)+VLOOKUP($IF75,Data!$B:$CP,Daily!KS$10,0))/(VLOOKUP($EG74,Data!$B:$CP,Daily!GT$10,0)+VLOOKUP($IF74,Data!$B:$CP,Daily!KS$10,0))</f>
        <v>0.5625</v>
      </c>
      <c r="CV75" s="12">
        <f>(VLOOKUP($EG75,Data!$B:$CP,Daily!GU$10,0)+VLOOKUP($IF75,Data!$B:$CP,Daily!KT$10,0))/(VLOOKUP($EG74,Data!$B:$CP,Daily!GU$10,0)+VLOOKUP($IF74,Data!$B:$CP,Daily!KT$10,0))</f>
        <v>0.71328671328671334</v>
      </c>
      <c r="CW75" s="12">
        <f>(VLOOKUP($EG75,Data!$B:$CP,Daily!GV$10,0)+VLOOKUP($IF75,Data!$B:$CP,Daily!KU$10,0))/(VLOOKUP($EG74,Data!$B:$CP,Daily!GV$10,0)+VLOOKUP($IF74,Data!$B:$CP,Daily!KU$10,0))</f>
        <v>0.66386554621848737</v>
      </c>
      <c r="CX75" s="12">
        <f>(VLOOKUP($EG75,Data!$B:$CP,Daily!GW$10,0)+VLOOKUP($IF75,Data!$B:$CP,Daily!KV$10,0))/(VLOOKUP($EG74,Data!$B:$CP,Daily!GW$10,0)+VLOOKUP($IF74,Data!$B:$CP,Daily!KV$10,0))</f>
        <v>0.67816091954022983</v>
      </c>
      <c r="CY75" s="12">
        <f>(VLOOKUP($EG75,Data!$B:$CP,Daily!GX$10,0)+VLOOKUP($IF75,Data!$B:$CP,Daily!KW$10,0))/(VLOOKUP($EG74,Data!$B:$CP,Daily!GX$10,0)+VLOOKUP($IF74,Data!$B:$CP,Daily!KW$10,0))</f>
        <v>0.64800000000000002</v>
      </c>
      <c r="CZ75" s="12">
        <f>(VLOOKUP($EG75,Data!$B:$CP,Daily!GY$10,0)+VLOOKUP($IF75,Data!$B:$CP,Daily!KX$10,0))/(VLOOKUP($EG74,Data!$B:$CP,Daily!GY$10,0)+VLOOKUP($IF74,Data!$B:$CP,Daily!KX$10,0))</f>
        <v>0.5957446808510638</v>
      </c>
      <c r="DA75" s="12">
        <f>(VLOOKUP($EG75,Data!$B:$CP,Daily!GZ$10,0)+VLOOKUP($IF75,Data!$B:$CP,Daily!KY$10,0))/(VLOOKUP($EG74,Data!$B:$CP,Daily!GZ$10,0)+VLOOKUP($IF74,Data!$B:$CP,Daily!KY$10,0))</f>
        <v>0.68686868686868685</v>
      </c>
      <c r="DB75" s="12">
        <f>(VLOOKUP($EG75,Data!$B:$CP,Daily!HA$10,0)+VLOOKUP($IF75,Data!$B:$CP,Daily!KZ$10,0))/(VLOOKUP($EG74,Data!$B:$CP,Daily!HA$10,0)+VLOOKUP($IF74,Data!$B:$CP,Daily!KZ$10,0))</f>
        <v>0.54700854700854706</v>
      </c>
      <c r="DC75" s="12">
        <f>(VLOOKUP($EG75,Data!$B:$CP,Daily!HB$10,0)+VLOOKUP($IF75,Data!$B:$CP,Daily!LA$10,0))/(VLOOKUP($EG74,Data!$B:$CP,Daily!HB$10,0)+VLOOKUP($IF74,Data!$B:$CP,Daily!LA$10,0))</f>
        <v>0.55454545454545456</v>
      </c>
      <c r="DD75" s="12">
        <f>(VLOOKUP($EG75,Data!$B:$CP,Daily!HC$10,0)+VLOOKUP($IF75,Data!$B:$CP,Daily!LB$10,0))/(VLOOKUP($EG74,Data!$B:$CP,Daily!HC$10,0)+VLOOKUP($IF74,Data!$B:$CP,Daily!LB$10,0))</f>
        <v>0.5752212389380531</v>
      </c>
      <c r="DE75" s="12">
        <f>(VLOOKUP($EG75,Data!$B:$CP,Daily!HD$10,0)+VLOOKUP($IF75,Data!$B:$CP,Daily!LC$10,0))/(VLOOKUP($EG74,Data!$B:$CP,Daily!HD$10,0)+VLOOKUP($IF74,Data!$B:$CP,Daily!LC$10,0))</f>
        <v>0.47422680412371132</v>
      </c>
      <c r="DF75" s="12">
        <f>(VLOOKUP($EG75,Data!$B:$CP,Daily!HE$10,0)+VLOOKUP($IF75,Data!$B:$CP,Daily!LD$10,0))/(VLOOKUP($EG74,Data!$B:$CP,Daily!HE$10,0)+VLOOKUP($IF74,Data!$B:$CP,Daily!LD$10,0))</f>
        <v>0.5544554455445545</v>
      </c>
      <c r="DG75" s="12">
        <f>(VLOOKUP($EG75,Data!$B:$CP,Daily!HF$10,0)+VLOOKUP($IF75,Data!$B:$CP,Daily!LE$10,0))/(VLOOKUP($EG74,Data!$B:$CP,Daily!HF$10,0)+VLOOKUP($IF74,Data!$B:$CP,Daily!LE$10,0))</f>
        <v>0.67391304347826086</v>
      </c>
      <c r="DH75" s="12">
        <f>(VLOOKUP($EG75,Data!$B:$CP,Daily!HG$10,0)+VLOOKUP($IF75,Data!$B:$CP,Daily!LF$10,0))/(VLOOKUP($EG74,Data!$B:$CP,Daily!HG$10,0)+VLOOKUP($IF74,Data!$B:$CP,Daily!LF$10,0))</f>
        <v>0.57009345794392519</v>
      </c>
      <c r="DI75" s="12">
        <f>(VLOOKUP($EG75,Data!$B:$CP,Daily!HH$10,0)+VLOOKUP($IF75,Data!$B:$CP,Daily!LG$10,0))/(VLOOKUP($EG74,Data!$B:$CP,Daily!HH$10,0)+VLOOKUP($IF74,Data!$B:$CP,Daily!LG$10,0))</f>
        <v>0.61788617886178865</v>
      </c>
      <c r="DJ75" s="12">
        <f>(VLOOKUP($EG75,Data!$B:$CP,Daily!HI$10,0)+VLOOKUP($IF75,Data!$B:$CP,Daily!LH$10,0))/(VLOOKUP($EG74,Data!$B:$CP,Daily!HI$10,0)+VLOOKUP($IF74,Data!$B:$CP,Daily!LH$10,0))</f>
        <v>0.65254237288135597</v>
      </c>
      <c r="DK75" s="12">
        <f>(VLOOKUP($EG75,Data!$B:$CP,Daily!HJ$10,0)+VLOOKUP($IF75,Data!$B:$CP,Daily!LI$10,0))/(VLOOKUP($EG74,Data!$B:$CP,Daily!HJ$10,0)+VLOOKUP($IF74,Data!$B:$CP,Daily!LI$10,0))</f>
        <v>0.57894736842105265</v>
      </c>
      <c r="DL75" s="12">
        <f>(VLOOKUP($EG75,Data!$B:$CP,Daily!HK$10,0)+VLOOKUP($IF75,Data!$B:$CP,Daily!LJ$10,0))/(VLOOKUP($EG74,Data!$B:$CP,Daily!HK$10,0)+VLOOKUP($IF74,Data!$B:$CP,Daily!LJ$10,0))</f>
        <v>0.53153153153153154</v>
      </c>
      <c r="DM75" s="12">
        <f>(VLOOKUP($EG75,Data!$B:$CP,Daily!HL$10,0)+VLOOKUP($IF75,Data!$B:$CP,Daily!LK$10,0))/(VLOOKUP($EG74,Data!$B:$CP,Daily!HL$10,0)+VLOOKUP($IF74,Data!$B:$CP,Daily!LK$10,0))</f>
        <v>0.52941176470588236</v>
      </c>
      <c r="DN75" s="12">
        <f>(VLOOKUP($EG75,Data!$B:$CP,Daily!HM$10,0)+VLOOKUP($IF75,Data!$B:$CP,Daily!LL$10,0))/(VLOOKUP($EG74,Data!$B:$CP,Daily!HM$10,0)+VLOOKUP($IF74,Data!$B:$CP,Daily!LL$10,0))</f>
        <v>0.49541284403669728</v>
      </c>
      <c r="DO75" s="12">
        <f>(VLOOKUP($EG75,Data!$B:$CP,Daily!HN$10,0)+VLOOKUP($IF75,Data!$B:$CP,Daily!LM$10,0))/(VLOOKUP($EG74,Data!$B:$CP,Daily!HN$10,0)+VLOOKUP($IF74,Data!$B:$CP,Daily!LM$10,0))</f>
        <v>0.5544554455445545</v>
      </c>
      <c r="DP75" s="12">
        <f>(VLOOKUP($EG75,Data!$B:$CP,Daily!HO$10,0)+VLOOKUP($IF75,Data!$B:$CP,Daily!LN$10,0))/(VLOOKUP($EG74,Data!$B:$CP,Daily!HO$10,0)+VLOOKUP($IF74,Data!$B:$CP,Daily!LN$10,0))</f>
        <v>0.56910569105691056</v>
      </c>
      <c r="DQ75" s="12">
        <f>(VLOOKUP($EG75,Data!$B:$CP,Daily!HP$10,0)+VLOOKUP($IF75,Data!$B:$CP,Daily!LO$10,0))/(VLOOKUP($EG74,Data!$B:$CP,Daily!HP$10,0)+VLOOKUP($IF74,Data!$B:$CP,Daily!LO$10,0))</f>
        <v>0.57894736842105265</v>
      </c>
      <c r="DR75" s="12">
        <f>(VLOOKUP($EG75,Data!$B:$CP,Daily!HQ$10,0)+VLOOKUP($IF75,Data!$B:$CP,Daily!LP$10,0))/(VLOOKUP($EG74,Data!$B:$CP,Daily!HQ$10,0)+VLOOKUP($IF74,Data!$B:$CP,Daily!LP$10,0))</f>
        <v>0.48701298701298701</v>
      </c>
      <c r="DS75" s="12">
        <f>(VLOOKUP($EG75,Data!$B:$CP,Daily!HR$10,0)+VLOOKUP($IF75,Data!$B:$CP,Daily!LQ$10,0))/(VLOOKUP($EG74,Data!$B:$CP,Daily!HR$10,0)+VLOOKUP($IF74,Data!$B:$CP,Daily!LQ$10,0))</f>
        <v>0.65317919075144504</v>
      </c>
      <c r="DT75" s="12">
        <f>(VLOOKUP($EG75,Data!$B:$CP,Daily!HS$10,0)+VLOOKUP($IF75,Data!$B:$CP,Daily!LR$10,0))/(VLOOKUP($EG74,Data!$B:$CP,Daily!HS$10,0)+VLOOKUP($IF74,Data!$B:$CP,Daily!LR$10,0))</f>
        <v>0.61052631578947369</v>
      </c>
      <c r="DU75" s="12">
        <f>(VLOOKUP($EG75,Data!$B:$CP,Daily!HT$10,0)+VLOOKUP($IF75,Data!$B:$CP,Daily!LS$10,0))/(VLOOKUP($EG74,Data!$B:$CP,Daily!HT$10,0)+VLOOKUP($IF74,Data!$B:$CP,Daily!LS$10,0))</f>
        <v>0.64150943396226412</v>
      </c>
      <c r="DV75" s="14"/>
      <c r="DW75" s="12">
        <f t="shared" si="588"/>
        <v>0.54700854700854706</v>
      </c>
      <c r="DX75" s="12">
        <f t="shared" si="589"/>
        <v>0.70707070707070707</v>
      </c>
      <c r="DY75" s="12">
        <f t="shared" si="603"/>
        <v>0.16006216006216001</v>
      </c>
      <c r="DZ75" s="12">
        <f t="shared" si="613"/>
        <v>0.82711732711732711</v>
      </c>
      <c r="EA75" s="12">
        <f t="shared" si="614"/>
        <v>0.42696192696192703</v>
      </c>
      <c r="EB75" s="14"/>
      <c r="EC75" s="12">
        <f t="shared" si="590"/>
        <v>0.229144747812525</v>
      </c>
      <c r="ED75" s="12">
        <f t="shared" si="615"/>
        <v>0.56421019704903153</v>
      </c>
      <c r="EE75" s="12">
        <f t="shared" si="616"/>
        <v>0.58994961521415845</v>
      </c>
      <c r="EF75" s="1"/>
      <c r="EG75" s="7" t="s">
        <v>512</v>
      </c>
      <c r="EH75" s="7" t="s">
        <v>62</v>
      </c>
      <c r="EI75" s="12">
        <f>VLOOKUP($EG75,Data!$B:$CP,Daily!EI$10,0)/VLOOKUP($EG74,Data!$B:$CP,Daily!EI$10,0)</f>
        <v>0.78947368421052633</v>
      </c>
      <c r="EJ75" s="12">
        <f>VLOOKUP($EG75,Data!$B:$CP,Daily!EJ$10,0)/VLOOKUP($EG74,Data!$B:$CP,Daily!EJ$10,0)</f>
        <v>0.84</v>
      </c>
      <c r="EK75" s="12">
        <f>VLOOKUP($EG75,Data!$B:$CP,Daily!EK$10,0)/VLOOKUP($EG74,Data!$B:$CP,Daily!EK$10,0)</f>
        <v>0.80909090909090908</v>
      </c>
      <c r="EL75" s="12">
        <f>VLOOKUP($EG75,Data!$B:$CP,Daily!EL$10,0)/VLOOKUP($EG74,Data!$B:$CP,Daily!EL$10,0)</f>
        <v>0.68235294117647061</v>
      </c>
      <c r="EM75" s="12">
        <f>VLOOKUP($EG75,Data!$B:$CP,Daily!EM$10,0)/VLOOKUP($EG74,Data!$B:$CP,Daily!EM$10,0)</f>
        <v>0.78048780487804881</v>
      </c>
      <c r="EN75" s="12">
        <f>VLOOKUP($EG75,Data!$B:$CP,Daily!EN$10,0)/VLOOKUP($EG74,Data!$B:$CP,Daily!EN$10,0)</f>
        <v>0.74117647058823533</v>
      </c>
      <c r="EO75" s="12">
        <f>VLOOKUP($EG75,Data!$B:$CP,Daily!EO$10,0)/VLOOKUP($EG74,Data!$B:$CP,Daily!EO$10,0)</f>
        <v>0.73786407766990292</v>
      </c>
      <c r="EP75" s="12">
        <f>VLOOKUP($EG75,Data!$B:$CP,Daily!EP$10,0)/VLOOKUP($EG74,Data!$B:$CP,Daily!EP$10,0)</f>
        <v>0.77622377622377625</v>
      </c>
      <c r="EQ75" s="12">
        <f>VLOOKUP($EG75,Data!$B:$CP,Daily!EQ$10,0)/VLOOKUP($EG74,Data!$B:$CP,Daily!EQ$10,0)</f>
        <v>0.81052631578947365</v>
      </c>
      <c r="ER75" s="12">
        <f>VLOOKUP($EG75,Data!$B:$CP,Daily!ER$10,0)/VLOOKUP($EG74,Data!$B:$CP,Daily!ER$10,0)</f>
        <v>0.7722772277227723</v>
      </c>
      <c r="ES75" s="12">
        <f>VLOOKUP($EG75,Data!$B:$CP,Daily!ES$10,0)/VLOOKUP($EG74,Data!$B:$CP,Daily!ES$10,0)</f>
        <v>0.75454545454545452</v>
      </c>
      <c r="ET75" s="12">
        <f>VLOOKUP($EG75,Data!$B:$CP,Daily!ET$10,0)/VLOOKUP($EG74,Data!$B:$CP,Daily!ET$10,0)</f>
        <v>0.83783783783783783</v>
      </c>
      <c r="EU75" s="12">
        <f>VLOOKUP($EG75,Data!$B:$CP,Daily!EU$10,0)/VLOOKUP($EG74,Data!$B:$CP,Daily!EU$10,0)</f>
        <v>0.88095238095238093</v>
      </c>
      <c r="EV75" s="12">
        <f>VLOOKUP($EG75,Data!$B:$CP,Daily!EV$10,0)/VLOOKUP($EG74,Data!$B:$CP,Daily!EV$10,0)</f>
        <v>0.72727272727272729</v>
      </c>
      <c r="EW75" s="12">
        <f>VLOOKUP($EG75,Data!$B:$CP,Daily!EW$10,0)/VLOOKUP($EG74,Data!$B:$CP,Daily!EW$10,0)</f>
        <v>0.85321100917431192</v>
      </c>
      <c r="EX75" s="12">
        <f>VLOOKUP($EG75,Data!$B:$CP,Daily!EX$10,0)/VLOOKUP($EG74,Data!$B:$CP,Daily!EX$10,0)</f>
        <v>0.82653061224489799</v>
      </c>
      <c r="EY75" s="12">
        <f>VLOOKUP($EG75,Data!$B:$CP,Daily!EY$10,0)/VLOOKUP($EG74,Data!$B:$CP,Daily!EY$10,0)</f>
        <v>0.80434782608695654</v>
      </c>
      <c r="EZ75" s="12">
        <f>VLOOKUP($EG75,Data!$B:$CP,Daily!EZ$10,0)/VLOOKUP($EG74,Data!$B:$CP,Daily!EZ$10,0)</f>
        <v>0.89045936395759717</v>
      </c>
      <c r="FA75" s="12">
        <f>VLOOKUP($EG75,Data!$B:$CP,Daily!FA$10,0)/VLOOKUP($EG74,Data!$B:$CP,Daily!FA$10,0)</f>
        <v>0.60098522167487689</v>
      </c>
      <c r="FB75" s="12">
        <f>VLOOKUP($EG75,Data!$B:$CP,Daily!FB$10,0)/VLOOKUP($EG74,Data!$B:$CP,Daily!FB$10,0)</f>
        <v>8.1081081081081086E-2</v>
      </c>
      <c r="FC75" s="12">
        <f>VLOOKUP($EG75,Data!$B:$CP,Daily!FC$10,0)/VLOOKUP($EG74,Data!$B:$CP,Daily!FC$10,0)</f>
        <v>8.3333333333333329E-2</v>
      </c>
      <c r="FD75" s="12">
        <f>VLOOKUP($EG75,Data!$B:$CP,Daily!FD$10,0)/VLOOKUP($EG74,Data!$B:$CP,Daily!FD$10,0)</f>
        <v>7.9545454545454544E-2</v>
      </c>
      <c r="FE75" s="12">
        <f>VLOOKUP($EG75,Data!$B:$CP,Daily!FE$10,0)/VLOOKUP($EG74,Data!$B:$CP,Daily!FE$10,0)</f>
        <v>6.6666666666666666E-2</v>
      </c>
      <c r="FF75" s="12">
        <f>VLOOKUP($EG75,Data!$B:$CP,Daily!FF$10,0)/VLOOKUP($EG74,Data!$B:$CP,Daily!FF$10,0)</f>
        <v>4.6153846153846156E-2</v>
      </c>
      <c r="FG75" s="12">
        <f>VLOOKUP($EG75,Data!$B:$CP,Daily!FG$10,0)/VLOOKUP($EG74,Data!$B:$CP,Daily!FG$10,0)</f>
        <v>7.5949367088607597E-2</v>
      </c>
      <c r="FH75" s="12">
        <f>VLOOKUP($EG75,Data!$B:$CP,Daily!FH$10,0)/VLOOKUP($EG74,Data!$B:$CP,Daily!FH$10,0)</f>
        <v>0.109375</v>
      </c>
      <c r="FI75" s="12">
        <f>VLOOKUP($EG75,Data!$B:$CP,Daily!FI$10,0)/VLOOKUP($EG74,Data!$B:$CP,Daily!FI$10,0)</f>
        <v>0.16666666666666666</v>
      </c>
      <c r="FJ75" s="12">
        <f>VLOOKUP($EG75,Data!$B:$CP,Daily!FJ$10,0)/VLOOKUP($EG74,Data!$B:$CP,Daily!FJ$10,0)</f>
        <v>9.0909090909090912E-2</v>
      </c>
      <c r="FK75" s="12">
        <f>VLOOKUP($EG75,Data!$B:$CP,Daily!FK$10,0)/VLOOKUP($EG74,Data!$B:$CP,Daily!FK$10,0)</f>
        <v>0.11627906976744186</v>
      </c>
      <c r="FL75" s="12">
        <f>VLOOKUP($EG75,Data!$B:$CP,Daily!FL$10,0)/VLOOKUP($EG74,Data!$B:$CP,Daily!FL$10,0)</f>
        <v>0.11764705882352941</v>
      </c>
      <c r="FM75" s="12">
        <f>VLOOKUP($EG75,Data!$B:$CP,Daily!FM$10,0)/VLOOKUP($EG74,Data!$B:$CP,Daily!FM$10,0)</f>
        <v>0.10144927536231885</v>
      </c>
      <c r="FN75" s="12">
        <f>VLOOKUP($EG75,Data!$B:$CP,Daily!FN$10,0)/VLOOKUP($EG74,Data!$B:$CP,Daily!FN$10,0)</f>
        <v>7.9207920792079209E-2</v>
      </c>
      <c r="FO75" s="12">
        <f>VLOOKUP($EG75,Data!$B:$CP,Daily!FO$10,0)/VLOOKUP($EG74,Data!$B:$CP,Daily!FO$10,0)</f>
        <v>0.10752688172043011</v>
      </c>
      <c r="FP75" s="12">
        <f>VLOOKUP($EG75,Data!$B:$CP,Daily!FP$10,0)/VLOOKUP($EG74,Data!$B:$CP,Daily!FP$10,0)</f>
        <v>8.9743589743589744E-2</v>
      </c>
      <c r="FQ75" s="12">
        <f>VLOOKUP($EG75,Data!$B:$CP,Daily!FQ$10,0)/VLOOKUP($EG74,Data!$B:$CP,Daily!FQ$10,0)</f>
        <v>0.10666666666666667</v>
      </c>
      <c r="FR75" s="12">
        <f>VLOOKUP($EG75,Data!$B:$CP,Daily!FR$10,0)/VLOOKUP($EG74,Data!$B:$CP,Daily!FR$10,0)</f>
        <v>0.63636363636363635</v>
      </c>
      <c r="FS75" s="12">
        <f>VLOOKUP($EG75,Data!$B:$CP,Daily!FS$10,0)/VLOOKUP($EG74,Data!$B:$CP,Daily!FS$10,0)</f>
        <v>0.75862068965517238</v>
      </c>
      <c r="FT75" s="12">
        <f>VLOOKUP($EG75,Data!$B:$CP,Daily!FT$10,0)/VLOOKUP($EG74,Data!$B:$CP,Daily!FT$10,0)</f>
        <v>0.75789473684210529</v>
      </c>
      <c r="FU75" s="12">
        <f>VLOOKUP($EG75,Data!$B:$CP,Daily!FU$10,0)/VLOOKUP($EG74,Data!$B:$CP,Daily!FU$10,0)</f>
        <v>0.73958333333333337</v>
      </c>
      <c r="FV75" s="12">
        <f>VLOOKUP($EG75,Data!$B:$CP,Daily!FV$10,0)/VLOOKUP($EG74,Data!$B:$CP,Daily!FV$10,0)</f>
        <v>0.75308641975308643</v>
      </c>
      <c r="FW75" s="12">
        <f>VLOOKUP($EG75,Data!$B:$CP,Daily!FW$10,0)/VLOOKUP($EG74,Data!$B:$CP,Daily!FW$10,0)</f>
        <v>0.6966292134831461</v>
      </c>
      <c r="FX75" s="12">
        <f>VLOOKUP($EG75,Data!$B:$CP,Daily!FX$10,0)/VLOOKUP($EG74,Data!$B:$CP,Daily!FX$10,0)</f>
        <v>0.68085106382978722</v>
      </c>
      <c r="FY75" s="12">
        <f>VLOOKUP($EG75,Data!$B:$CP,Daily!FY$10,0)/VLOOKUP($EG74,Data!$B:$CP,Daily!FY$10,0)</f>
        <v>0.7466666666666667</v>
      </c>
      <c r="FZ75" s="12">
        <f>VLOOKUP($EG75,Data!$B:$CP,Daily!FZ$10,0)/VLOOKUP($EG74,Data!$B:$CP,Daily!FZ$10,0)</f>
        <v>0.75714285714285712</v>
      </c>
      <c r="GA75" s="12">
        <f>VLOOKUP($EG75,Data!$B:$CP,Daily!GA$10,0)/VLOOKUP($EG74,Data!$B:$CP,Daily!GA$10,0)</f>
        <v>0.78823529411764703</v>
      </c>
      <c r="GB75" s="12">
        <f>VLOOKUP($EG75,Data!$B:$CP,Daily!GB$10,0)/VLOOKUP($EG74,Data!$B:$CP,Daily!GB$10,0)</f>
        <v>0.60317460317460314</v>
      </c>
      <c r="GC75" s="12">
        <f>VLOOKUP($EG75,Data!$B:$CP,Daily!GC$10,0)/VLOOKUP($EG74,Data!$B:$CP,Daily!GC$10,0)</f>
        <v>0.66666666666666663</v>
      </c>
      <c r="GD75" s="12">
        <f>VLOOKUP($EG75,Data!$B:$CP,Daily!GD$10,0)/VLOOKUP($EG74,Data!$B:$CP,Daily!GD$10,0)</f>
        <v>0.63725490196078427</v>
      </c>
      <c r="GE75" s="12">
        <f>VLOOKUP($EG75,Data!$B:$CP,Daily!GE$10,0)/VLOOKUP($EG74,Data!$B:$CP,Daily!GE$10,0)</f>
        <v>0.57954545454545459</v>
      </c>
      <c r="GF75" s="12">
        <f>VLOOKUP($EG75,Data!$B:$CP,Daily!GF$10,0)/VLOOKUP($EG74,Data!$B:$CP,Daily!GF$10,0)</f>
        <v>0.57647058823529407</v>
      </c>
      <c r="GG75" s="12">
        <f>VLOOKUP($EG75,Data!$B:$CP,Daily!GG$10,0)/VLOOKUP($EG74,Data!$B:$CP,Daily!GG$10,0)</f>
        <v>0.58888888888888891</v>
      </c>
      <c r="GH75" s="12">
        <f>VLOOKUP($EG75,Data!$B:$CP,Daily!GH$10,0)/VLOOKUP($EG74,Data!$B:$CP,Daily!GH$10,0)</f>
        <v>0.54455445544554459</v>
      </c>
      <c r="GI75" s="12">
        <f>VLOOKUP($EG75,Data!$B:$CP,Daily!GI$10,0)/VLOOKUP($EG74,Data!$B:$CP,Daily!GI$10,0)</f>
        <v>0.62195121951219512</v>
      </c>
      <c r="GJ75" s="12">
        <f>VLOOKUP($EG75,Data!$B:$CP,Daily!GJ$10,0)/VLOOKUP($EG74,Data!$B:$CP,Daily!GJ$10,0)</f>
        <v>0.47560975609756095</v>
      </c>
      <c r="GK75" s="12">
        <f>VLOOKUP($EG75,Data!$B:$CP,Daily!GK$10,0)/VLOOKUP($EG74,Data!$B:$CP,Daily!GK$10,0)</f>
        <v>0.61764705882352944</v>
      </c>
      <c r="GL75" s="12">
        <f>VLOOKUP($EG75,Data!$B:$CP,Daily!GL$10,0)/VLOOKUP($EG74,Data!$B:$CP,Daily!GL$10,0)</f>
        <v>0.580952380952381</v>
      </c>
      <c r="GM75" s="12">
        <f>VLOOKUP($EG75,Data!$B:$CP,Daily!GM$10,0)/VLOOKUP($EG74,Data!$B:$CP,Daily!GM$10,0)</f>
        <v>0.63013698630136983</v>
      </c>
      <c r="GN75" s="12">
        <f>VLOOKUP($EG75,Data!$B:$CP,Daily!GN$10,0)/VLOOKUP($EG74,Data!$B:$CP,Daily!GN$10,0)</f>
        <v>0.54545454545454541</v>
      </c>
      <c r="GO75" s="12">
        <f>VLOOKUP($EG75,Data!$B:$CP,Daily!GO$10,0)/VLOOKUP($EG74,Data!$B:$CP,Daily!GO$10,0)</f>
        <v>0.59210526315789469</v>
      </c>
      <c r="GP75" s="12">
        <f>VLOOKUP($EG75,Data!$B:$CP,Daily!GP$10,0)/VLOOKUP($EG74,Data!$B:$CP,Daily!GP$10,0)</f>
        <v>0.5679012345679012</v>
      </c>
      <c r="GQ75" s="12">
        <f>VLOOKUP($EG75,Data!$B:$CP,Daily!GQ$10,0)/VLOOKUP($EG74,Data!$B:$CP,Daily!GQ$10,0)</f>
        <v>0.65116279069767447</v>
      </c>
      <c r="GR75" s="12">
        <f>VLOOKUP($EG75,Data!$B:$CP,Daily!GR$10,0)/VLOOKUP($EG74,Data!$B:$CP,Daily!GR$10,0)</f>
        <v>0.51249999999999996</v>
      </c>
      <c r="GS75" s="12">
        <f>VLOOKUP($EG75,Data!$B:$CP,Daily!GS$10,0)/VLOOKUP($EG74,Data!$B:$CP,Daily!GS$10,0)</f>
        <v>0.55102040816326525</v>
      </c>
      <c r="GT75" s="12">
        <f>VLOOKUP($EG75,Data!$B:$CP,Daily!GT$10,0)/VLOOKUP($EG74,Data!$B:$CP,Daily!GT$10,0)</f>
        <v>0.54545454545454541</v>
      </c>
      <c r="GU75" s="12">
        <f>VLOOKUP($EG75,Data!$B:$CP,Daily!GU$10,0)/VLOOKUP($EG74,Data!$B:$CP,Daily!GU$10,0)</f>
        <v>0.7142857142857143</v>
      </c>
      <c r="GV75" s="12">
        <f>VLOOKUP($EG75,Data!$B:$CP,Daily!GV$10,0)/VLOOKUP($EG74,Data!$B:$CP,Daily!GV$10,0)</f>
        <v>0.67441860465116277</v>
      </c>
      <c r="GW75" s="12">
        <f>VLOOKUP($EG75,Data!$B:$CP,Daily!GW$10,0)/VLOOKUP($EG74,Data!$B:$CP,Daily!GW$10,0)</f>
        <v>0.65853658536585369</v>
      </c>
      <c r="GX75" s="12">
        <f>VLOOKUP($EG75,Data!$B:$CP,Daily!GX$10,0)/VLOOKUP($EG74,Data!$B:$CP,Daily!GX$10,0)</f>
        <v>0.63095238095238093</v>
      </c>
      <c r="GY75" s="12">
        <f>VLOOKUP($EG75,Data!$B:$CP,Daily!GY$10,0)/VLOOKUP($EG74,Data!$B:$CP,Daily!GY$10,0)</f>
        <v>0.54411764705882348</v>
      </c>
      <c r="GZ75" s="12">
        <f>VLOOKUP($EG75,Data!$B:$CP,Daily!GZ$10,0)/VLOOKUP($EG74,Data!$B:$CP,Daily!GZ$10,0)</f>
        <v>0.66666666666666663</v>
      </c>
      <c r="HA75" s="12">
        <f>VLOOKUP($EG75,Data!$B:$CP,Daily!HA$10,0)/VLOOKUP($EG74,Data!$B:$CP,Daily!HA$10,0)</f>
        <v>0.6</v>
      </c>
      <c r="HB75" s="12">
        <f>VLOOKUP($EG75,Data!$B:$CP,Daily!HB$10,0)/VLOOKUP($EG74,Data!$B:$CP,Daily!HB$10,0)</f>
        <v>0.53846153846153844</v>
      </c>
      <c r="HC75" s="12">
        <f>VLOOKUP($EG75,Data!$B:$CP,Daily!HC$10,0)/VLOOKUP($EG74,Data!$B:$CP,Daily!HC$10,0)</f>
        <v>0.57894736842105265</v>
      </c>
      <c r="HD75" s="12">
        <f>VLOOKUP($EG75,Data!$B:$CP,Daily!HD$10,0)/VLOOKUP($EG74,Data!$B:$CP,Daily!HD$10,0)</f>
        <v>0.46478873239436619</v>
      </c>
      <c r="HE75" s="12">
        <f>VLOOKUP($EG75,Data!$B:$CP,Daily!HE$10,0)/VLOOKUP($EG74,Data!$B:$CP,Daily!HE$10,0)</f>
        <v>0.53086419753086422</v>
      </c>
      <c r="HF75" s="12">
        <f>VLOOKUP($EG75,Data!$B:$CP,Daily!HF$10,0)/VLOOKUP($EG74,Data!$B:$CP,Daily!HF$10,0)</f>
        <v>0.65555555555555556</v>
      </c>
      <c r="HG75" s="12">
        <f>VLOOKUP($EG75,Data!$B:$CP,Daily!HG$10,0)/VLOOKUP($EG74,Data!$B:$CP,Daily!HG$10,0)</f>
        <v>0.56164383561643838</v>
      </c>
      <c r="HH75" s="12">
        <f>VLOOKUP($EG75,Data!$B:$CP,Daily!HH$10,0)/VLOOKUP($EG74,Data!$B:$CP,Daily!HH$10,0)</f>
        <v>0.63529411764705879</v>
      </c>
      <c r="HI75" s="12">
        <f>VLOOKUP($EG75,Data!$B:$CP,Daily!HI$10,0)/VLOOKUP($EG74,Data!$B:$CP,Daily!HI$10,0)</f>
        <v>0.7</v>
      </c>
      <c r="HJ75" s="12">
        <f>VLOOKUP($EG75,Data!$B:$CP,Daily!HJ$10,0)/VLOOKUP($EG74,Data!$B:$CP,Daily!HJ$10,0)</f>
        <v>0.6</v>
      </c>
      <c r="HK75" s="12">
        <f>VLOOKUP($EG75,Data!$B:$CP,Daily!HK$10,0)/VLOOKUP($EG74,Data!$B:$CP,Daily!HK$10,0)</f>
        <v>0.54545454545454541</v>
      </c>
      <c r="HL75" s="12">
        <f>VLOOKUP($EG75,Data!$B:$CP,Daily!HL$10,0)/VLOOKUP($EG74,Data!$B:$CP,Daily!HL$10,0)</f>
        <v>0.5535714285714286</v>
      </c>
      <c r="HM75" s="12">
        <f>VLOOKUP($EG75,Data!$B:$CP,Daily!HM$10,0)/VLOOKUP($EG74,Data!$B:$CP,Daily!HM$10,0)</f>
        <v>0.51351351351351349</v>
      </c>
      <c r="HN75" s="12">
        <f>VLOOKUP($EG75,Data!$B:$CP,Daily!HN$10,0)/VLOOKUP($EG74,Data!$B:$CP,Daily!HN$10,0)</f>
        <v>0.59459459459459463</v>
      </c>
      <c r="HO75" s="12">
        <f>VLOOKUP($EG75,Data!$B:$CP,Daily!HO$10,0)/VLOOKUP($EG74,Data!$B:$CP,Daily!HO$10,0)</f>
        <v>0.55000000000000004</v>
      </c>
      <c r="HP75" s="12">
        <f>VLOOKUP($EG75,Data!$B:$CP,Daily!HP$10,0)/VLOOKUP($EG74,Data!$B:$CP,Daily!HP$10,0)</f>
        <v>0.569620253164557</v>
      </c>
      <c r="HQ75" s="12">
        <f>VLOOKUP($EG75,Data!$B:$CP,Daily!HQ$10,0)/VLOOKUP($EG74,Data!$B:$CP,Daily!HQ$10,0)</f>
        <v>0.56818181818181823</v>
      </c>
      <c r="HR75" s="12">
        <f>VLOOKUP($EG75,Data!$B:$CP,Daily!HR$10,0)/VLOOKUP($EG74,Data!$B:$CP,Daily!HR$10,0)</f>
        <v>0.62295081967213117</v>
      </c>
      <c r="HS75" s="12">
        <f>VLOOKUP($EG75,Data!$B:$CP,Daily!HS$10,0)/VLOOKUP($EG74,Data!$B:$CP,Daily!HS$10,0)</f>
        <v>0.66141732283464572</v>
      </c>
      <c r="HT75" s="12">
        <f>VLOOKUP($EG75,Data!$B:$CP,Daily!HT$10,0)/VLOOKUP($EG74,Data!$B:$CP,Daily!HT$10,0)</f>
        <v>0.66216216216216217</v>
      </c>
      <c r="HU75" s="13"/>
      <c r="HV75" s="40">
        <f t="shared" si="591"/>
        <v>0.54411764705882348</v>
      </c>
      <c r="HW75" s="40">
        <f t="shared" si="592"/>
        <v>0.73786407766990292</v>
      </c>
      <c r="HX75" s="40">
        <f t="shared" si="593"/>
        <v>0.19374643061107943</v>
      </c>
      <c r="HY75" s="40">
        <f t="shared" si="604"/>
        <v>0.88317390062821244</v>
      </c>
      <c r="HZ75" s="40">
        <f t="shared" si="605"/>
        <v>0.39880782410051391</v>
      </c>
      <c r="IA75" s="43"/>
      <c r="IB75" s="12">
        <f t="shared" si="594"/>
        <v>0.1615416574756747</v>
      </c>
      <c r="IC75" s="12">
        <f t="shared" si="617"/>
        <v>0.58336162004764724</v>
      </c>
      <c r="ID75" s="12">
        <f t="shared" si="618"/>
        <v>0.59538562273081064</v>
      </c>
      <c r="IE75" s="1"/>
      <c r="IF75" s="7" t="s">
        <v>513</v>
      </c>
      <c r="IG75" s="7" t="s">
        <v>62</v>
      </c>
      <c r="IH75" s="12">
        <f>VLOOKUP($IF75,Data!$B:$CP,Daily!IH$10,0)/VLOOKUP($IF74,Data!$B:$CP,Daily!IH$10,0)</f>
        <v>0.78260869565217395</v>
      </c>
      <c r="II75" s="12">
        <f>VLOOKUP($IF75,Data!$B:$CP,Daily!II$10,0)/VLOOKUP($IF74,Data!$B:$CP,Daily!II$10,0)</f>
        <v>0.72727272727272729</v>
      </c>
      <c r="IJ75" s="12">
        <f>VLOOKUP($IF75,Data!$B:$CP,Daily!IJ$10,0)/VLOOKUP($IF74,Data!$B:$CP,Daily!IJ$10,0)</f>
        <v>0.79069767441860461</v>
      </c>
      <c r="IK75" s="12">
        <f>VLOOKUP($IF75,Data!$B:$CP,Daily!IK$10,0)/VLOOKUP($IF74,Data!$B:$CP,Daily!IK$10,0)</f>
        <v>0.68888888888888888</v>
      </c>
      <c r="IL75" s="12">
        <f>VLOOKUP($IF75,Data!$B:$CP,Daily!IL$10,0)/VLOOKUP($IF74,Data!$B:$CP,Daily!IL$10,0)</f>
        <v>0.74285714285714288</v>
      </c>
      <c r="IM75" s="12">
        <f>VLOOKUP($IF75,Data!$B:$CP,Daily!IM$10,0)/VLOOKUP($IF74,Data!$B:$CP,Daily!IM$10,0)</f>
        <v>0.64150943396226412</v>
      </c>
      <c r="IN75" s="12">
        <f>VLOOKUP($IF75,Data!$B:$CP,Daily!IN$10,0)/VLOOKUP($IF74,Data!$B:$CP,Daily!IN$10,0)</f>
        <v>0.76086956521739135</v>
      </c>
      <c r="IO75" s="12">
        <f>VLOOKUP($IF75,Data!$B:$CP,Daily!IO$10,0)/VLOOKUP($IF74,Data!$B:$CP,Daily!IO$10,0)</f>
        <v>0.75</v>
      </c>
      <c r="IP75" s="12">
        <f>VLOOKUP($IF75,Data!$B:$CP,Daily!IP$10,0)/VLOOKUP($IF74,Data!$B:$CP,Daily!IP$10,0)</f>
        <v>0.76271186440677963</v>
      </c>
      <c r="IQ75" s="12">
        <f>VLOOKUP($IF75,Data!$B:$CP,Daily!IQ$10,0)/VLOOKUP($IF74,Data!$B:$CP,Daily!IQ$10,0)</f>
        <v>0.54054054054054057</v>
      </c>
      <c r="IR75" s="12">
        <f>VLOOKUP($IF75,Data!$B:$CP,Daily!IR$10,0)/VLOOKUP($IF74,Data!$B:$CP,Daily!IR$10,0)</f>
        <v>0.72413793103448276</v>
      </c>
      <c r="IS75" s="12">
        <f>VLOOKUP($IF75,Data!$B:$CP,Daily!IS$10,0)/VLOOKUP($IF74,Data!$B:$CP,Daily!IS$10,0)</f>
        <v>0.60465116279069764</v>
      </c>
      <c r="IT75" s="12">
        <f>VLOOKUP($IF75,Data!$B:$CP,Daily!IT$10,0)/VLOOKUP($IF74,Data!$B:$CP,Daily!IT$10,0)</f>
        <v>0.75</v>
      </c>
      <c r="IU75" s="12">
        <f>VLOOKUP($IF75,Data!$B:$CP,Daily!IU$10,0)/VLOOKUP($IF74,Data!$B:$CP,Daily!IU$10,0)</f>
        <v>0.82926829268292679</v>
      </c>
      <c r="IV75" s="12">
        <f>VLOOKUP($IF75,Data!$B:$CP,Daily!IV$10,0)/VLOOKUP($IF74,Data!$B:$CP,Daily!IV$10,0)</f>
        <v>0.82608695652173914</v>
      </c>
      <c r="IW75" s="12">
        <f>VLOOKUP($IF75,Data!$B:$CP,Daily!IW$10,0)/VLOOKUP($IF74,Data!$B:$CP,Daily!IW$10,0)</f>
        <v>0.84090909090909094</v>
      </c>
      <c r="IX75" s="12">
        <f>VLOOKUP($IF75,Data!$B:$CP,Daily!IX$10,0)/VLOOKUP($IF74,Data!$B:$CP,Daily!IX$10,0)</f>
        <v>0.6875</v>
      </c>
      <c r="IY75" s="12">
        <f>VLOOKUP($IF75,Data!$B:$CP,Daily!IY$10,0)/VLOOKUP($IF74,Data!$B:$CP,Daily!IY$10,0)</f>
        <v>0.92753623188405798</v>
      </c>
      <c r="IZ75" s="12">
        <f>VLOOKUP($IF75,Data!$B:$CP,Daily!IZ$10,0)/VLOOKUP($IF74,Data!$B:$CP,Daily!IZ$10,0)</f>
        <v>0.625</v>
      </c>
      <c r="JA75" s="12">
        <f>VLOOKUP($IF75,Data!$B:$CP,Daily!JA$10,0)/VLOOKUP($IF74,Data!$B:$CP,Daily!JA$10,0)</f>
        <v>0.19230769230769232</v>
      </c>
      <c r="JB75" s="12">
        <f>VLOOKUP($IF75,Data!$B:$CP,Daily!JB$10,0)/VLOOKUP($IF74,Data!$B:$CP,Daily!JB$10,0)</f>
        <v>0.14814814814814814</v>
      </c>
      <c r="JC75" s="12">
        <f>VLOOKUP($IF75,Data!$B:$CP,Daily!JC$10,0)/VLOOKUP($IF74,Data!$B:$CP,Daily!JC$10,0)</f>
        <v>0.08</v>
      </c>
      <c r="JD75" s="12">
        <f>VLOOKUP($IF75,Data!$B:$CP,Daily!JD$10,0)/VLOOKUP($IF74,Data!$B:$CP,Daily!JD$10,0)</f>
        <v>6.25E-2</v>
      </c>
      <c r="JE75" s="12">
        <f>VLOOKUP($IF75,Data!$B:$CP,Daily!JE$10,0)/VLOOKUP($IF74,Data!$B:$CP,Daily!JE$10,0)</f>
        <v>0.11627906976744186</v>
      </c>
      <c r="JF75" s="12">
        <f>VLOOKUP($IF75,Data!$B:$CP,Daily!JF$10,0)/VLOOKUP($IF74,Data!$B:$CP,Daily!JF$10,0)</f>
        <v>9.0909090909090912E-2</v>
      </c>
      <c r="JG75" s="12">
        <f>VLOOKUP($IF75,Data!$B:$CP,Daily!JG$10,0)/VLOOKUP($IF74,Data!$B:$CP,Daily!JG$10,0)</f>
        <v>4.3478260869565216E-2</v>
      </c>
      <c r="JH75" s="12">
        <f>VLOOKUP($IF75,Data!$B:$CP,Daily!JH$10,0)/VLOOKUP($IF74,Data!$B:$CP,Daily!JH$10,0)</f>
        <v>0.14705882352941177</v>
      </c>
      <c r="JI75" s="12">
        <f>VLOOKUP($IF75,Data!$B:$CP,Daily!JI$10,0)/VLOOKUP($IF74,Data!$B:$CP,Daily!JI$10,0)</f>
        <v>0.1111111111111111</v>
      </c>
      <c r="JJ75" s="12">
        <f>VLOOKUP($IF75,Data!$B:$CP,Daily!JJ$10,0)/VLOOKUP($IF74,Data!$B:$CP,Daily!JJ$10,0)</f>
        <v>0.10526315789473684</v>
      </c>
      <c r="JK75" s="12">
        <f>VLOOKUP($IF75,Data!$B:$CP,Daily!JK$10,0)/VLOOKUP($IF74,Data!$B:$CP,Daily!JK$10,0)</f>
        <v>0.1891891891891892</v>
      </c>
      <c r="JL75" s="12">
        <f>VLOOKUP($IF75,Data!$B:$CP,Daily!JL$10,0)/VLOOKUP($IF74,Data!$B:$CP,Daily!JL$10,0)</f>
        <v>0.16666666666666666</v>
      </c>
      <c r="JM75" s="12">
        <f>VLOOKUP($IF75,Data!$B:$CP,Daily!JM$10,0)/VLOOKUP($IF74,Data!$B:$CP,Daily!JM$10,0)</f>
        <v>0.12121212121212122</v>
      </c>
      <c r="JN75" s="12">
        <f>VLOOKUP($IF75,Data!$B:$CP,Daily!JN$10,0)/VLOOKUP($IF74,Data!$B:$CP,Daily!JN$10,0)</f>
        <v>0.18518518518518517</v>
      </c>
      <c r="JO75" s="12">
        <f>VLOOKUP($IF75,Data!$B:$CP,Daily!JO$10,0)/VLOOKUP($IF74,Data!$B:$CP,Daily!JO$10,0)</f>
        <v>8.5714285714285715E-2</v>
      </c>
      <c r="JP75" s="12">
        <f>VLOOKUP($IF75,Data!$B:$CP,Daily!JP$10,0)/VLOOKUP($IF74,Data!$B:$CP,Daily!JP$10,0)</f>
        <v>3.3898305084745763E-2</v>
      </c>
      <c r="JQ75" s="12">
        <f>VLOOKUP($IF75,Data!$B:$CP,Daily!JQ$10,0)/VLOOKUP($IF74,Data!$B:$CP,Daily!JQ$10,0)</f>
        <v>0.68292682926829273</v>
      </c>
      <c r="JR75" s="12">
        <f>VLOOKUP($IF75,Data!$B:$CP,Daily!JR$10,0)/VLOOKUP($IF74,Data!$B:$CP,Daily!JR$10,0)</f>
        <v>0.80487804878048785</v>
      </c>
      <c r="JS75" s="12">
        <f>VLOOKUP($IF75,Data!$B:$CP,Daily!JS$10,0)/VLOOKUP($IF74,Data!$B:$CP,Daily!JS$10,0)</f>
        <v>0.55319148936170215</v>
      </c>
      <c r="JT75" s="12">
        <f>VLOOKUP($IF75,Data!$B:$CP,Daily!JT$10,0)/VLOOKUP($IF74,Data!$B:$CP,Daily!JT$10,0)</f>
        <v>0.72222222222222221</v>
      </c>
      <c r="JU75" s="12">
        <f>VLOOKUP($IF75,Data!$B:$CP,Daily!JU$10,0)/VLOOKUP($IF74,Data!$B:$CP,Daily!JU$10,0)</f>
        <v>0.7407407407407407</v>
      </c>
      <c r="JV75" s="12">
        <f>VLOOKUP($IF75,Data!$B:$CP,Daily!JV$10,0)/VLOOKUP($IF74,Data!$B:$CP,Daily!JV$10,0)</f>
        <v>0.59375</v>
      </c>
      <c r="JW75" s="12">
        <f>VLOOKUP($IF75,Data!$B:$CP,Daily!JW$10,0)/VLOOKUP($IF74,Data!$B:$CP,Daily!JW$10,0)</f>
        <v>0.58620689655172409</v>
      </c>
      <c r="JX75" s="12">
        <f>VLOOKUP($IF75,Data!$B:$CP,Daily!JX$10,0)/VLOOKUP($IF74,Data!$B:$CP,Daily!JX$10,0)</f>
        <v>0.66666666666666663</v>
      </c>
      <c r="JY75" s="12">
        <f>VLOOKUP($IF75,Data!$B:$CP,Daily!JY$10,0)/VLOOKUP($IF74,Data!$B:$CP,Daily!JY$10,0)</f>
        <v>0.58620689655172409</v>
      </c>
      <c r="JZ75" s="12">
        <f>VLOOKUP($IF75,Data!$B:$CP,Daily!JZ$10,0)/VLOOKUP($IF74,Data!$B:$CP,Daily!JZ$10,0)</f>
        <v>0.62857142857142856</v>
      </c>
      <c r="KA75" s="12">
        <f>VLOOKUP($IF75,Data!$B:$CP,Daily!KA$10,0)/VLOOKUP($IF74,Data!$B:$CP,Daily!KA$10,0)</f>
        <v>0.625</v>
      </c>
      <c r="KB75" s="12">
        <f>VLOOKUP($IF75,Data!$B:$CP,Daily!KB$10,0)/VLOOKUP($IF74,Data!$B:$CP,Daily!KB$10,0)</f>
        <v>0.6470588235294118</v>
      </c>
      <c r="KC75" s="12">
        <f>VLOOKUP($IF75,Data!$B:$CP,Daily!KC$10,0)/VLOOKUP($IF74,Data!$B:$CP,Daily!KC$10,0)</f>
        <v>0.73333333333333328</v>
      </c>
      <c r="KD75" s="12">
        <f>VLOOKUP($IF75,Data!$B:$CP,Daily!KD$10,0)/VLOOKUP($IF74,Data!$B:$CP,Daily!KD$10,0)</f>
        <v>0.57692307692307687</v>
      </c>
      <c r="KE75" s="12">
        <f>VLOOKUP($IF75,Data!$B:$CP,Daily!KE$10,0)/VLOOKUP($IF74,Data!$B:$CP,Daily!KE$10,0)</f>
        <v>0.6428571428571429</v>
      </c>
      <c r="KF75" s="12">
        <f>VLOOKUP($IF75,Data!$B:$CP,Daily!KF$10,0)/VLOOKUP($IF74,Data!$B:$CP,Daily!KF$10,0)</f>
        <v>0.71875</v>
      </c>
      <c r="KG75" s="12">
        <f>VLOOKUP($IF75,Data!$B:$CP,Daily!KG$10,0)/VLOOKUP($IF74,Data!$B:$CP,Daily!KG$10,0)</f>
        <v>0.56756756756756754</v>
      </c>
      <c r="KH75" s="12">
        <f>VLOOKUP($IF75,Data!$B:$CP,Daily!KH$10,0)/VLOOKUP($IF74,Data!$B:$CP,Daily!KH$10,0)</f>
        <v>0.61290322580645162</v>
      </c>
      <c r="KI75" s="12">
        <f>VLOOKUP($IF75,Data!$B:$CP,Daily!KI$10,0)/VLOOKUP($IF74,Data!$B:$CP,Daily!KI$10,0)</f>
        <v>0.72222222222222221</v>
      </c>
      <c r="KJ75" s="12">
        <f>VLOOKUP($IF75,Data!$B:$CP,Daily!KJ$10,0)/VLOOKUP($IF74,Data!$B:$CP,Daily!KJ$10,0)</f>
        <v>0.82758620689655171</v>
      </c>
      <c r="KK75" s="12">
        <f>VLOOKUP($IF75,Data!$B:$CP,Daily!KK$10,0)/VLOOKUP($IF74,Data!$B:$CP,Daily!KK$10,0)</f>
        <v>0.59459459459459463</v>
      </c>
      <c r="KL75" s="12">
        <f>VLOOKUP($IF75,Data!$B:$CP,Daily!KL$10,0)/VLOOKUP($IF74,Data!$B:$CP,Daily!KL$10,0)</f>
        <v>0.6785714285714286</v>
      </c>
      <c r="KM75" s="12">
        <f>VLOOKUP($IF75,Data!$B:$CP,Daily!KM$10,0)/VLOOKUP($IF74,Data!$B:$CP,Daily!KM$10,0)</f>
        <v>0.55263157894736847</v>
      </c>
      <c r="KN75" s="12">
        <f>VLOOKUP($IF75,Data!$B:$CP,Daily!KN$10,0)/VLOOKUP($IF74,Data!$B:$CP,Daily!KN$10,0)</f>
        <v>0.55813953488372092</v>
      </c>
      <c r="KO75" s="12">
        <f>VLOOKUP($IF75,Data!$B:$CP,Daily!KO$10,0)/VLOOKUP($IF74,Data!$B:$CP,Daily!KO$10,0)</f>
        <v>0.62068965517241381</v>
      </c>
      <c r="KP75" s="12">
        <f>VLOOKUP($IF75,Data!$B:$CP,Daily!KP$10,0)/VLOOKUP($IF74,Data!$B:$CP,Daily!KP$10,0)</f>
        <v>0.63157894736842102</v>
      </c>
      <c r="KQ75" s="12">
        <f>VLOOKUP($IF75,Data!$B:$CP,Daily!KQ$10,0)/VLOOKUP($IF74,Data!$B:$CP,Daily!KQ$10,0)</f>
        <v>0.42105263157894735</v>
      </c>
      <c r="KR75" s="12">
        <f>VLOOKUP($IF75,Data!$B:$CP,Daily!KR$10,0)/VLOOKUP($IF74,Data!$B:$CP,Daily!KR$10,0)</f>
        <v>0.625</v>
      </c>
      <c r="KS75" s="12">
        <f>VLOOKUP($IF75,Data!$B:$CP,Daily!KS$10,0)/VLOOKUP($IF74,Data!$B:$CP,Daily!KS$10,0)</f>
        <v>0.6</v>
      </c>
      <c r="KT75" s="12">
        <f>VLOOKUP($IF75,Data!$B:$CP,Daily!KT$10,0)/VLOOKUP($IF74,Data!$B:$CP,Daily!KT$10,0)</f>
        <v>0.71052631578947367</v>
      </c>
      <c r="KU75" s="12">
        <f>VLOOKUP($IF75,Data!$B:$CP,Daily!KU$10,0)/VLOOKUP($IF74,Data!$B:$CP,Daily!KU$10,0)</f>
        <v>0.63636363636363635</v>
      </c>
      <c r="KV75" s="12">
        <f>VLOOKUP($IF75,Data!$B:$CP,Daily!KV$10,0)/VLOOKUP($IF74,Data!$B:$CP,Daily!KV$10,0)</f>
        <v>0.72549019607843135</v>
      </c>
      <c r="KW75" s="12">
        <f>VLOOKUP($IF75,Data!$B:$CP,Daily!KW$10,0)/VLOOKUP($IF74,Data!$B:$CP,Daily!KW$10,0)</f>
        <v>0.68292682926829273</v>
      </c>
      <c r="KX75" s="12">
        <f>VLOOKUP($IF75,Data!$B:$CP,Daily!KX$10,0)/VLOOKUP($IF74,Data!$B:$CP,Daily!KX$10,0)</f>
        <v>0.73076923076923073</v>
      </c>
      <c r="KY75" s="12">
        <f>VLOOKUP($IF75,Data!$B:$CP,Daily!KY$10,0)/VLOOKUP($IF74,Data!$B:$CP,Daily!KY$10,0)</f>
        <v>0.73333333333333328</v>
      </c>
      <c r="KZ75" s="12">
        <f>VLOOKUP($IF75,Data!$B:$CP,Daily!KZ$10,0)/VLOOKUP($IF74,Data!$B:$CP,Daily!KZ$10,0)</f>
        <v>0.40625</v>
      </c>
      <c r="LA75" s="12">
        <f>VLOOKUP($IF75,Data!$B:$CP,Daily!LA$10,0)/VLOOKUP($IF74,Data!$B:$CP,Daily!LA$10,0)</f>
        <v>0.59375</v>
      </c>
      <c r="LB75" s="12">
        <f>VLOOKUP($IF75,Data!$B:$CP,Daily!LB$10,0)/VLOOKUP($IF74,Data!$B:$CP,Daily!LB$10,0)</f>
        <v>0.56756756756756754</v>
      </c>
      <c r="LC75" s="12">
        <f>VLOOKUP($IF75,Data!$B:$CP,Daily!LC$10,0)/VLOOKUP($IF74,Data!$B:$CP,Daily!LC$10,0)</f>
        <v>0.5</v>
      </c>
      <c r="LD75" s="12">
        <f>VLOOKUP($IF75,Data!$B:$CP,Daily!LD$10,0)/VLOOKUP($IF74,Data!$B:$CP,Daily!LD$10,0)</f>
        <v>0.65</v>
      </c>
      <c r="LE75" s="12">
        <f>VLOOKUP($IF75,Data!$B:$CP,Daily!LE$10,0)/VLOOKUP($IF74,Data!$B:$CP,Daily!LE$10,0)</f>
        <v>0.70833333333333337</v>
      </c>
      <c r="LF75" s="12">
        <f>VLOOKUP($IF75,Data!$B:$CP,Daily!LF$10,0)/VLOOKUP($IF74,Data!$B:$CP,Daily!LF$10,0)</f>
        <v>0.58823529411764708</v>
      </c>
      <c r="LG75" s="12">
        <f>VLOOKUP($IF75,Data!$B:$CP,Daily!LG$10,0)/VLOOKUP($IF74,Data!$B:$CP,Daily!LG$10,0)</f>
        <v>0.57894736842105265</v>
      </c>
      <c r="LH75" s="12">
        <f>VLOOKUP($IF75,Data!$B:$CP,Daily!LH$10,0)/VLOOKUP($IF74,Data!$B:$CP,Daily!LH$10,0)</f>
        <v>0.55263157894736847</v>
      </c>
      <c r="LI75" s="12">
        <f>VLOOKUP($IF75,Data!$B:$CP,Daily!LI$10,0)/VLOOKUP($IF74,Data!$B:$CP,Daily!LI$10,0)</f>
        <v>0.53488372093023251</v>
      </c>
      <c r="LJ75" s="12">
        <f>VLOOKUP($IF75,Data!$B:$CP,Daily!LJ$10,0)/VLOOKUP($IF74,Data!$B:$CP,Daily!LJ$10,0)</f>
        <v>0.5</v>
      </c>
      <c r="LK75" s="12">
        <f>VLOOKUP($IF75,Data!$B:$CP,Daily!LK$10,0)/VLOOKUP($IF74,Data!$B:$CP,Daily!LK$10,0)</f>
        <v>0.48275862068965519</v>
      </c>
      <c r="LL75" s="12">
        <f>VLOOKUP($IF75,Data!$B:$CP,Daily!LL$10,0)/VLOOKUP($IF74,Data!$B:$CP,Daily!LL$10,0)</f>
        <v>0.45714285714285713</v>
      </c>
      <c r="LM75" s="12">
        <f>VLOOKUP($IF75,Data!$B:$CP,Daily!LM$10,0)/VLOOKUP($IF74,Data!$B:$CP,Daily!LM$10,0)</f>
        <v>0.44444444444444442</v>
      </c>
      <c r="LN75" s="12">
        <f>VLOOKUP($IF75,Data!$B:$CP,Daily!LN$10,0)/VLOOKUP($IF74,Data!$B:$CP,Daily!LN$10,0)</f>
        <v>0.60465116279069764</v>
      </c>
      <c r="LO75" s="12">
        <f>VLOOKUP($IF75,Data!$B:$CP,Daily!LO$10,0)/VLOOKUP($IF74,Data!$B:$CP,Daily!LO$10,0)</f>
        <v>0.6</v>
      </c>
      <c r="LP75" s="12">
        <f>VLOOKUP($IF75,Data!$B:$CP,Daily!LP$10,0)/VLOOKUP($IF74,Data!$B:$CP,Daily!LP$10,0)</f>
        <v>0.37878787878787878</v>
      </c>
      <c r="LQ75" s="12">
        <f>VLOOKUP($IF75,Data!$B:$CP,Daily!LQ$10,0)/VLOOKUP($IF74,Data!$B:$CP,Daily!LQ$10,0)</f>
        <v>0.72549019607843135</v>
      </c>
      <c r="LR75" s="12">
        <f>VLOOKUP($IF75,Data!$B:$CP,Daily!LR$10,0)/VLOOKUP($IF74,Data!$B:$CP,Daily!LR$10,0)</f>
        <v>0.50793650793650791</v>
      </c>
      <c r="LS75" s="12">
        <f>VLOOKUP($IF75,Data!$B:$CP,Daily!LS$10,0)/VLOOKUP($IF74,Data!$B:$CP,Daily!LS$10,0)</f>
        <v>0.59375</v>
      </c>
      <c r="LU75" s="40">
        <f t="shared" si="595"/>
        <v>0.5</v>
      </c>
      <c r="LV75" s="40">
        <f t="shared" si="596"/>
        <v>0.72222222222222221</v>
      </c>
      <c r="LW75" s="40">
        <f t="shared" si="597"/>
        <v>0.22222222222222221</v>
      </c>
      <c r="LX75" s="40">
        <f t="shared" si="606"/>
        <v>0.88888888888888884</v>
      </c>
      <c r="LY75" s="40">
        <f t="shared" si="619"/>
        <v>0.33333333333333337</v>
      </c>
      <c r="LZ75" s="43"/>
      <c r="MA75" s="12">
        <f t="shared" si="607"/>
        <v>0.16581819257759028</v>
      </c>
      <c r="MB75" s="12">
        <f t="shared" si="620"/>
        <v>0.53008384858167756</v>
      </c>
      <c r="MC75" s="12">
        <f t="shared" si="621"/>
        <v>0.58025731686696069</v>
      </c>
      <c r="MD75" s="1"/>
    </row>
    <row r="76" spans="4:342" x14ac:dyDescent="0.35">
      <c r="D76" s="103" t="s">
        <v>514</v>
      </c>
      <c r="E76" s="53" t="str">
        <f>VLOOKUP($D76,'Metric Nature'!$C:$D,2,0)&amp;IF(($F76&lt;(EA76)),"Below",IF(($F76&gt;(DZ76)),"Above","Within"))</f>
        <v>NegativeWithin</v>
      </c>
      <c r="F76" s="48">
        <f>DU76</f>
        <v>0.23584905660377359</v>
      </c>
      <c r="G76" s="77">
        <f t="shared" ref="G76" si="622">ED76</f>
        <v>0.22052420792212493</v>
      </c>
      <c r="H76" s="48">
        <f t="shared" ref="H76" si="623">IFERROR(((F76-G76)/G76),0)</f>
        <v>6.9492818162894904E-2</v>
      </c>
      <c r="I76" s="74">
        <f t="shared" ref="I76" si="624">EE76</f>
        <v>0.23151476543829502</v>
      </c>
      <c r="J76" s="48">
        <f t="shared" ref="J76" si="625">IFERROR(((F76-I76)/I76),0)</f>
        <v>1.872144594005937E-2</v>
      </c>
      <c r="K76" s="48">
        <f t="shared" ref="K76" si="626">EC76</f>
        <v>9.2846824733001571E-2</v>
      </c>
      <c r="L76" s="50"/>
      <c r="M76" s="53" t="str">
        <f>VLOOKUP($D76,'Metric Nature'!$C:$D,2,0)&amp;IF(($N76&lt;(HZ76)),"Below",IF(($N76&gt;(HY76)),"Above","Within"))</f>
        <v>NegativeWithin</v>
      </c>
      <c r="N76" s="48">
        <f t="shared" ref="N76" si="627">HT76</f>
        <v>0.21621621621621623</v>
      </c>
      <c r="O76" s="49">
        <f t="shared" ref="O76" si="628">IC76</f>
        <v>0.19977683354841153</v>
      </c>
      <c r="P76" s="55">
        <f t="shared" ref="P76" si="629">IFERROR(((N76-O76)/O76),0)</f>
        <v>8.228873376262108E-2</v>
      </c>
      <c r="Q76" s="49">
        <f t="shared" ref="Q76" si="630">ID76</f>
        <v>0.22887548639476007</v>
      </c>
      <c r="R76" s="48">
        <f t="shared" ref="R76" si="631">IFERROR(((N76-Q76)/Q76),0)</f>
        <v>-5.5310729768190986E-2</v>
      </c>
      <c r="S76" s="48">
        <f t="shared" ref="S76" si="632">IB76</f>
        <v>8.2336246629681781E-2</v>
      </c>
      <c r="T76" s="50"/>
      <c r="U76" s="53" t="str">
        <f>VLOOKUP($D76,'Metric Nature'!$C:$D,2,0)&amp;IF(($V76&lt;(LY76)),"Below",IF(($V76&gt;(LX76)),"Above","Within"))</f>
        <v>NegativeWithin</v>
      </c>
      <c r="V76" s="48">
        <f t="shared" ref="V76" si="633">LS76</f>
        <v>0.28125</v>
      </c>
      <c r="W76" s="49">
        <f t="shared" ref="W76" si="634">MB76</f>
        <v>0.25899761950600059</v>
      </c>
      <c r="X76" s="48">
        <f t="shared" ref="X76" si="635">IFERROR(((V76-W76)/W76),0)</f>
        <v>8.5917316678209316E-2</v>
      </c>
      <c r="Y76" s="49">
        <f t="shared" ref="Y76" si="636">MC76</f>
        <v>0.23852424358480936</v>
      </c>
      <c r="Z76" s="48">
        <f t="shared" ref="Z76" si="637">IFERROR(((V76-Y76)/Y76),0)</f>
        <v>0.17912542462376208</v>
      </c>
      <c r="AA76" s="48">
        <f t="shared" ref="AA76" si="638">MA76</f>
        <v>0.10110186973208161</v>
      </c>
      <c r="AB76" s="50"/>
      <c r="AC76" s="46" t="s">
        <v>515</v>
      </c>
      <c r="AI76" s="7" t="s">
        <v>514</v>
      </c>
      <c r="AJ76" s="12">
        <f>(VLOOKUP($EG76,Data!$B:$CP,Daily!EI$10,0)+VLOOKUP($IF76,Data!$B:$CP,Daily!IH$10,0))/(VLOOKUP($EG74,Data!$B:$CP,Daily!EI$10,0)+VLOOKUP($IF74,Data!$B:$CP,Daily!IH$10,0))</f>
        <v>0.13114754098360656</v>
      </c>
      <c r="AK76" s="12">
        <f>(VLOOKUP($EG76,Data!$B:$CP,Daily!EJ$10,0)+VLOOKUP($IF76,Data!$B:$CP,Daily!II$10,0))/(VLOOKUP($EG74,Data!$B:$CP,Daily!EJ$10,0)+VLOOKUP($IF74,Data!$B:$CP,Daily!II$10,0))</f>
        <v>0.1111111111111111</v>
      </c>
      <c r="AL76" s="12">
        <f>(VLOOKUP($EG76,Data!$B:$CP,Daily!EK$10,0)+VLOOKUP($IF76,Data!$B:$CP,Daily!IJ$10,0))/(VLOOKUP($EG74,Data!$B:$CP,Daily!EK$10,0)+VLOOKUP($IF74,Data!$B:$CP,Daily!IJ$10,0))</f>
        <v>0.13725490196078433</v>
      </c>
      <c r="AM76" s="12">
        <f>(VLOOKUP($EG76,Data!$B:$CP,Daily!EL$10,0)+VLOOKUP($IF76,Data!$B:$CP,Daily!IK$10,0))/(VLOOKUP($EG74,Data!$B:$CP,Daily!EL$10,0)+VLOOKUP($IF74,Data!$B:$CP,Daily!IK$10,0))</f>
        <v>0.18461538461538463</v>
      </c>
      <c r="AN76" s="12">
        <f>(VLOOKUP($EG76,Data!$B:$CP,Daily!EM$10,0)+VLOOKUP($IF76,Data!$B:$CP,Daily!IL$10,0))/(VLOOKUP($EG74,Data!$B:$CP,Daily!EM$10,0)+VLOOKUP($IF74,Data!$B:$CP,Daily!IL$10,0))</f>
        <v>0.17094017094017094</v>
      </c>
      <c r="AO76" s="12">
        <f>(VLOOKUP($EG76,Data!$B:$CP,Daily!EN$10,0)+VLOOKUP($IF76,Data!$B:$CP,Daily!IM$10,0))/(VLOOKUP($EG74,Data!$B:$CP,Daily!EN$10,0)+VLOOKUP($IF74,Data!$B:$CP,Daily!IM$10,0))</f>
        <v>0.21739130434782608</v>
      </c>
      <c r="AP76" s="12">
        <f>(VLOOKUP($EG76,Data!$B:$CP,Daily!EO$10,0)+VLOOKUP($IF76,Data!$B:$CP,Daily!IN$10,0))/(VLOOKUP($EG74,Data!$B:$CP,Daily!EO$10,0)+VLOOKUP($IF74,Data!$B:$CP,Daily!IN$10,0))</f>
        <v>0.16778523489932887</v>
      </c>
      <c r="AQ76" s="12">
        <f>(VLOOKUP($EG76,Data!$B:$CP,Daily!EP$10,0)+VLOOKUP($IF76,Data!$B:$CP,Daily!IO$10,0))/(VLOOKUP($EG74,Data!$B:$CP,Daily!EP$10,0)+VLOOKUP($IF74,Data!$B:$CP,Daily!IO$10,0))</f>
        <v>0.13901345291479822</v>
      </c>
      <c r="AR76" s="12">
        <f>(VLOOKUP($EG76,Data!$B:$CP,Daily!EQ$10,0)+VLOOKUP($IF76,Data!$B:$CP,Daily!IP$10,0))/(VLOOKUP($EG74,Data!$B:$CP,Daily!EQ$10,0)+VLOOKUP($IF74,Data!$B:$CP,Daily!IP$10,0))</f>
        <v>0.11688311688311688</v>
      </c>
      <c r="AS76" s="12">
        <f>(VLOOKUP($EG76,Data!$B:$CP,Daily!ER$10,0)+VLOOKUP($IF76,Data!$B:$CP,Daily!IQ$10,0))/(VLOOKUP($EG74,Data!$B:$CP,Daily!ER$10,0)+VLOOKUP($IF74,Data!$B:$CP,Daily!IQ$10,0))</f>
        <v>0.16666666666666666</v>
      </c>
      <c r="AT76" s="12">
        <f>(VLOOKUP($EG76,Data!$B:$CP,Daily!ES$10,0)+VLOOKUP($IF76,Data!$B:$CP,Daily!IR$10,0))/(VLOOKUP($EG74,Data!$B:$CP,Daily!ES$10,0)+VLOOKUP($IF74,Data!$B:$CP,Daily!IR$10,0))</f>
        <v>0.19047619047619047</v>
      </c>
      <c r="AU76" s="12">
        <f>(VLOOKUP($EG76,Data!$B:$CP,Daily!ET$10,0)+VLOOKUP($IF76,Data!$B:$CP,Daily!IS$10,0))/(VLOOKUP($EG74,Data!$B:$CP,Daily!ET$10,0)+VLOOKUP($IF74,Data!$B:$CP,Daily!IS$10,0))</f>
        <v>0.14529914529914531</v>
      </c>
      <c r="AV76" s="12">
        <f>(VLOOKUP($EG76,Data!$B:$CP,Daily!EU$10,0)+VLOOKUP($IF76,Data!$B:$CP,Daily!IT$10,0))/(VLOOKUP($EG74,Data!$B:$CP,Daily!EU$10,0)+VLOOKUP($IF74,Data!$B:$CP,Daily!IT$10,0))</f>
        <v>0.12903225806451613</v>
      </c>
      <c r="AW76" s="12">
        <f>(VLOOKUP($EG76,Data!$B:$CP,Daily!EV$10,0)+VLOOKUP($IF76,Data!$B:$CP,Daily!IU$10,0))/(VLOOKUP($EG74,Data!$B:$CP,Daily!EV$10,0)+VLOOKUP($IF74,Data!$B:$CP,Daily!IU$10,0))</f>
        <v>0.1440677966101695</v>
      </c>
      <c r="AX76" s="12">
        <f>(VLOOKUP($EG76,Data!$B:$CP,Daily!EW$10,0)+VLOOKUP($IF76,Data!$B:$CP,Daily!IV$10,0))/(VLOOKUP($EG74,Data!$B:$CP,Daily!EW$10,0)+VLOOKUP($IF74,Data!$B:$CP,Daily!IV$10,0))</f>
        <v>0.12258064516129032</v>
      </c>
      <c r="AY76" s="12">
        <f>(VLOOKUP($EG76,Data!$B:$CP,Daily!EX$10,0)+VLOOKUP($IF76,Data!$B:$CP,Daily!IW$10,0))/(VLOOKUP($EG74,Data!$B:$CP,Daily!EX$10,0)+VLOOKUP($IF74,Data!$B:$CP,Daily!IW$10,0))</f>
        <v>0.11971830985915492</v>
      </c>
      <c r="AZ76" s="12">
        <f>(VLOOKUP($EG76,Data!$B:$CP,Daily!EY$10,0)+VLOOKUP($IF76,Data!$B:$CP,Daily!IX$10,0))/(VLOOKUP($EG74,Data!$B:$CP,Daily!EY$10,0)+VLOOKUP($IF74,Data!$B:$CP,Daily!IX$10,0))</f>
        <v>0.12903225806451613</v>
      </c>
      <c r="BA76" s="12">
        <f>(VLOOKUP($EG76,Data!$B:$CP,Daily!EZ$10,0)+VLOOKUP($IF76,Data!$B:$CP,Daily!IY$10,0))/(VLOOKUP($EG74,Data!$B:$CP,Daily!EZ$10,0)+VLOOKUP($IF74,Data!$B:$CP,Daily!IY$10,0))</f>
        <v>7.7551020408163265E-2</v>
      </c>
      <c r="BB76" s="12">
        <f>(VLOOKUP($EG76,Data!$B:$CP,Daily!FA$10,0)+VLOOKUP($IF76,Data!$B:$CP,Daily!IZ$10,0))/(VLOOKUP($EG74,Data!$B:$CP,Daily!FA$10,0)+VLOOKUP($IF74,Data!$B:$CP,Daily!IZ$10,0))</f>
        <v>0.23127035830618892</v>
      </c>
      <c r="BC76" s="12">
        <f>(VLOOKUP($EG76,Data!$B:$CP,Daily!FB$10,0)+VLOOKUP($IF76,Data!$B:$CP,Daily!JA$10,0))/(VLOOKUP($EG74,Data!$B:$CP,Daily!FB$10,0)+VLOOKUP($IF74,Data!$B:$CP,Daily!JA$10,0))</f>
        <v>0.01</v>
      </c>
      <c r="BD76" s="12">
        <f>(VLOOKUP($EG76,Data!$B:$CP,Daily!FC$10,0)+VLOOKUP($IF76,Data!$B:$CP,Daily!JB$10,0))/(VLOOKUP($EG74,Data!$B:$CP,Daily!FC$10,0)+VLOOKUP($IF74,Data!$B:$CP,Daily!JB$10,0))</f>
        <v>0</v>
      </c>
      <c r="BE76" s="12">
        <f>(VLOOKUP($EG76,Data!$B:$CP,Daily!FD$10,0)+VLOOKUP($IF76,Data!$B:$CP,Daily!JC$10,0))/(VLOOKUP($EG74,Data!$B:$CP,Daily!FD$10,0)+VLOOKUP($IF74,Data!$B:$CP,Daily!JC$10,0))</f>
        <v>1.7699115044247787E-2</v>
      </c>
      <c r="BF76" s="12">
        <f>(VLOOKUP($EG76,Data!$B:$CP,Daily!FE$10,0)+VLOOKUP($IF76,Data!$B:$CP,Daily!JD$10,0))/(VLOOKUP($EG74,Data!$B:$CP,Daily!FE$10,0)+VLOOKUP($IF74,Data!$B:$CP,Daily!JD$10,0))</f>
        <v>9.3457943925233638E-3</v>
      </c>
      <c r="BG76" s="12">
        <f>(VLOOKUP($EG76,Data!$B:$CP,Daily!FF$10,0)+VLOOKUP($IF76,Data!$B:$CP,Daily!JE$10,0))/(VLOOKUP($EG74,Data!$B:$CP,Daily!FF$10,0)+VLOOKUP($IF74,Data!$B:$CP,Daily!JE$10,0))</f>
        <v>0</v>
      </c>
      <c r="BH76" s="12">
        <f>(VLOOKUP($EG76,Data!$B:$CP,Daily!FG$10,0)+VLOOKUP($IF76,Data!$B:$CP,Daily!JF$10,0))/(VLOOKUP($EG74,Data!$B:$CP,Daily!FG$10,0)+VLOOKUP($IF74,Data!$B:$CP,Daily!JF$10,0))</f>
        <v>0</v>
      </c>
      <c r="BI76" s="12">
        <f>(VLOOKUP($EG76,Data!$B:$CP,Daily!FH$10,0)+VLOOKUP($IF76,Data!$B:$CP,Daily!JG$10,0))/(VLOOKUP($EG74,Data!$B:$CP,Daily!FH$10,0)+VLOOKUP($IF74,Data!$B:$CP,Daily!JG$10,0))</f>
        <v>1.1494252873563218E-2</v>
      </c>
      <c r="BJ76" s="12">
        <f>(VLOOKUP($EG76,Data!$B:$CP,Daily!FI$10,0)+VLOOKUP($IF76,Data!$B:$CP,Daily!JH$10,0))/(VLOOKUP($EG74,Data!$B:$CP,Daily!FI$10,0)+VLOOKUP($IF74,Data!$B:$CP,Daily!JH$10,0))</f>
        <v>0</v>
      </c>
      <c r="BK76" s="12">
        <f>(VLOOKUP($EG76,Data!$B:$CP,Daily!FJ$10,0)+VLOOKUP($IF76,Data!$B:$CP,Daily!JI$10,0))/(VLOOKUP($EG74,Data!$B:$CP,Daily!FJ$10,0)+VLOOKUP($IF74,Data!$B:$CP,Daily!JI$10,0))</f>
        <v>9.8039215686274508E-3</v>
      </c>
      <c r="BL76" s="12">
        <f>(VLOOKUP($EG76,Data!$B:$CP,Daily!FK$10,0)+VLOOKUP($IF76,Data!$B:$CP,Daily!JJ$10,0))/(VLOOKUP($EG74,Data!$B:$CP,Daily!FK$10,0)+VLOOKUP($IF74,Data!$B:$CP,Daily!JJ$10,0))</f>
        <v>8.0645161290322578E-3</v>
      </c>
      <c r="BM76" s="12">
        <f>(VLOOKUP($EG76,Data!$B:$CP,Daily!FL$10,0)+VLOOKUP($IF76,Data!$B:$CP,Daily!JK$10,0))/(VLOOKUP($EG74,Data!$B:$CP,Daily!FL$10,0)+VLOOKUP($IF74,Data!$B:$CP,Daily!JK$10,0))</f>
        <v>0</v>
      </c>
      <c r="BN76" s="12">
        <f>(VLOOKUP($EG76,Data!$B:$CP,Daily!FM$10,0)+VLOOKUP($IF76,Data!$B:$CP,Daily!JL$10,0))/(VLOOKUP($EG74,Data!$B:$CP,Daily!FM$10,0)+VLOOKUP($IF74,Data!$B:$CP,Daily!JL$10,0))</f>
        <v>0</v>
      </c>
      <c r="BO76" s="12">
        <f>(VLOOKUP($EG76,Data!$B:$CP,Daily!FN$10,0)+VLOOKUP($IF76,Data!$B:$CP,Daily!JM$10,0))/(VLOOKUP($EG74,Data!$B:$CP,Daily!FN$10,0)+VLOOKUP($IF74,Data!$B:$CP,Daily!JM$10,0))</f>
        <v>0</v>
      </c>
      <c r="BP76" s="12">
        <f>(VLOOKUP($EG76,Data!$B:$CP,Daily!FO$10,0)+VLOOKUP($IF76,Data!$B:$CP,Daily!JN$10,0))/(VLOOKUP($EG74,Data!$B:$CP,Daily!FO$10,0)+VLOOKUP($IF74,Data!$B:$CP,Daily!JN$10,0))</f>
        <v>0</v>
      </c>
      <c r="BQ76" s="12">
        <f>(VLOOKUP($EG76,Data!$B:$CP,Daily!FP$10,0)+VLOOKUP($IF76,Data!$B:$CP,Daily!JO$10,0))/(VLOOKUP($EG74,Data!$B:$CP,Daily!FP$10,0)+VLOOKUP($IF74,Data!$B:$CP,Daily!JO$10,0))</f>
        <v>0</v>
      </c>
      <c r="BR76" s="12">
        <f>(VLOOKUP($EG76,Data!$B:$CP,Daily!FQ$10,0)+VLOOKUP($IF76,Data!$B:$CP,Daily!JP$10,0))/(VLOOKUP($EG74,Data!$B:$CP,Daily!FQ$10,0)+VLOOKUP($IF74,Data!$B:$CP,Daily!JP$10,0))</f>
        <v>0</v>
      </c>
      <c r="BS76" s="12">
        <f>(VLOOKUP($EG76,Data!$B:$CP,Daily!FR$10,0)+VLOOKUP($IF76,Data!$B:$CP,Daily!JQ$10,0))/(VLOOKUP($EG74,Data!$B:$CP,Daily!FR$10,0)+VLOOKUP($IF74,Data!$B:$CP,Daily!JQ$10,0))</f>
        <v>8.4745762711864403E-2</v>
      </c>
      <c r="BT76" s="12">
        <f>(VLOOKUP($EG76,Data!$B:$CP,Daily!FS$10,0)+VLOOKUP($IF76,Data!$B:$CP,Daily!JR$10,0))/(VLOOKUP($EG74,Data!$B:$CP,Daily!FS$10,0)+VLOOKUP($IF74,Data!$B:$CP,Daily!JR$10,0))</f>
        <v>0.1015625</v>
      </c>
      <c r="BU76" s="12">
        <f>(VLOOKUP($EG76,Data!$B:$CP,Daily!FT$10,0)+VLOOKUP($IF76,Data!$B:$CP,Daily!JS$10,0))/(VLOOKUP($EG74,Data!$B:$CP,Daily!FT$10,0)+VLOOKUP($IF74,Data!$B:$CP,Daily!JS$10,0))</f>
        <v>0.15492957746478872</v>
      </c>
      <c r="BV76" s="12">
        <f>(VLOOKUP($EG76,Data!$B:$CP,Daily!FU$10,0)+VLOOKUP($IF76,Data!$B:$CP,Daily!JT$10,0))/(VLOOKUP($EG74,Data!$B:$CP,Daily!FU$10,0)+VLOOKUP($IF74,Data!$B:$CP,Daily!JT$10,0))</f>
        <v>0.18181818181818182</v>
      </c>
      <c r="BW76" s="12">
        <f>(VLOOKUP($EG76,Data!$B:$CP,Daily!FV$10,0)+VLOOKUP($IF76,Data!$B:$CP,Daily!JU$10,0))/(VLOOKUP($EG74,Data!$B:$CP,Daily!FV$10,0)+VLOOKUP($IF74,Data!$B:$CP,Daily!JU$10,0))</f>
        <v>0.18518518518518517</v>
      </c>
      <c r="BX76" s="12">
        <f>(VLOOKUP($EG76,Data!$B:$CP,Daily!FW$10,0)+VLOOKUP($IF76,Data!$B:$CP,Daily!JV$10,0))/(VLOOKUP($EG74,Data!$B:$CP,Daily!FW$10,0)+VLOOKUP($IF74,Data!$B:$CP,Daily!JV$10,0))</f>
        <v>0.16528925619834711</v>
      </c>
      <c r="BY76" s="12">
        <f>(VLOOKUP($EG76,Data!$B:$CP,Daily!FX$10,0)+VLOOKUP($IF76,Data!$B:$CP,Daily!JW$10,0))/(VLOOKUP($EG74,Data!$B:$CP,Daily!FX$10,0)+VLOOKUP($IF74,Data!$B:$CP,Daily!JW$10,0))</f>
        <v>0.16260162601626016</v>
      </c>
      <c r="BZ76" s="12">
        <f>(VLOOKUP($EG76,Data!$B:$CP,Daily!FY$10,0)+VLOOKUP($IF76,Data!$B:$CP,Daily!JX$10,0))/(VLOOKUP($EG74,Data!$B:$CP,Daily!FY$10,0)+VLOOKUP($IF74,Data!$B:$CP,Daily!JX$10,0))</f>
        <v>0.15151515151515152</v>
      </c>
      <c r="CA76" s="12">
        <f>(VLOOKUP($EG76,Data!$B:$CP,Daily!FZ$10,0)+VLOOKUP($IF76,Data!$B:$CP,Daily!JY$10,0))/(VLOOKUP($EG74,Data!$B:$CP,Daily!FZ$10,0)+VLOOKUP($IF74,Data!$B:$CP,Daily!JY$10,0))</f>
        <v>0.15151515151515152</v>
      </c>
      <c r="CB76" s="12">
        <f>(VLOOKUP($EG76,Data!$B:$CP,Daily!GA$10,0)+VLOOKUP($IF76,Data!$B:$CP,Daily!JZ$10,0))/(VLOOKUP($EG74,Data!$B:$CP,Daily!GA$10,0)+VLOOKUP($IF74,Data!$B:$CP,Daily!JZ$10,0))</f>
        <v>0.17499999999999999</v>
      </c>
      <c r="CC76" s="12">
        <f>(VLOOKUP($EG76,Data!$B:$CP,Daily!GB$10,0)+VLOOKUP($IF76,Data!$B:$CP,Daily!KA$10,0))/(VLOOKUP($EG74,Data!$B:$CP,Daily!GB$10,0)+VLOOKUP($IF74,Data!$B:$CP,Daily!KA$10,0))</f>
        <v>0.22105263157894736</v>
      </c>
      <c r="CD76" s="12">
        <f>(VLOOKUP($EG76,Data!$B:$CP,Daily!GC$10,0)+VLOOKUP($IF76,Data!$B:$CP,Daily!KB$10,0))/(VLOOKUP($EG74,Data!$B:$CP,Daily!GC$10,0)+VLOOKUP($IF74,Data!$B:$CP,Daily!KB$10,0))</f>
        <v>0.15384615384615385</v>
      </c>
      <c r="CE76" s="12">
        <f>(VLOOKUP($EG76,Data!$B:$CP,Daily!GD$10,0)+VLOOKUP($IF76,Data!$B:$CP,Daily!KC$10,0))/(VLOOKUP($EG74,Data!$B:$CP,Daily!GD$10,0)+VLOOKUP($IF74,Data!$B:$CP,Daily!KC$10,0))</f>
        <v>0.22727272727272727</v>
      </c>
      <c r="CF76" s="12">
        <f>(VLOOKUP($EG76,Data!$B:$CP,Daily!GE$10,0)+VLOOKUP($IF76,Data!$B:$CP,Daily!KD$10,0))/(VLOOKUP($EG74,Data!$B:$CP,Daily!GE$10,0)+VLOOKUP($IF74,Data!$B:$CP,Daily!KD$10,0))</f>
        <v>0.26315789473684209</v>
      </c>
      <c r="CG76" s="12">
        <f>(VLOOKUP($EG76,Data!$B:$CP,Daily!GF$10,0)+VLOOKUP($IF76,Data!$B:$CP,Daily!KE$10,0))/(VLOOKUP($EG74,Data!$B:$CP,Daily!GF$10,0)+VLOOKUP($IF74,Data!$B:$CP,Daily!KE$10,0))</f>
        <v>0.25252525252525254</v>
      </c>
      <c r="CH76" s="12">
        <f>(VLOOKUP($EG76,Data!$B:$CP,Daily!GG$10,0)+VLOOKUP($IF76,Data!$B:$CP,Daily!KF$10,0))/(VLOOKUP($EG74,Data!$B:$CP,Daily!GG$10,0)+VLOOKUP($IF74,Data!$B:$CP,Daily!KF$10,0))</f>
        <v>0.21311475409836064</v>
      </c>
      <c r="CI76" s="12">
        <f>(VLOOKUP($EG76,Data!$B:$CP,Daily!GH$10,0)+VLOOKUP($IF76,Data!$B:$CP,Daily!KG$10,0))/(VLOOKUP($EG74,Data!$B:$CP,Daily!GH$10,0)+VLOOKUP($IF74,Data!$B:$CP,Daily!KG$10,0))</f>
        <v>0.34057971014492755</v>
      </c>
      <c r="CJ76" s="12">
        <f>(VLOOKUP($EG76,Data!$B:$CP,Daily!GI$10,0)+VLOOKUP($IF76,Data!$B:$CP,Daily!KH$10,0))/(VLOOKUP($EG74,Data!$B:$CP,Daily!GI$10,0)+VLOOKUP($IF74,Data!$B:$CP,Daily!KH$10,0))</f>
        <v>0.24778761061946902</v>
      </c>
      <c r="CK76" s="12">
        <f>(VLOOKUP($EG76,Data!$B:$CP,Daily!GJ$10,0)+VLOOKUP($IF76,Data!$B:$CP,Daily!KI$10,0))/(VLOOKUP($EG74,Data!$B:$CP,Daily!GJ$10,0)+VLOOKUP($IF74,Data!$B:$CP,Daily!KI$10,0))</f>
        <v>0.21186440677966101</v>
      </c>
      <c r="CL76" s="12">
        <f>(VLOOKUP($EG76,Data!$B:$CP,Daily!GK$10,0)+VLOOKUP($IF76,Data!$B:$CP,Daily!KJ$10,0))/(VLOOKUP($EG74,Data!$B:$CP,Daily!GK$10,0)+VLOOKUP($IF74,Data!$B:$CP,Daily!KJ$10,0))</f>
        <v>0.25190839694656486</v>
      </c>
      <c r="CM76" s="12">
        <f>(VLOOKUP($EG76,Data!$B:$CP,Daily!GL$10,0)+VLOOKUP($IF76,Data!$B:$CP,Daily!KK$10,0))/(VLOOKUP($EG74,Data!$B:$CP,Daily!GL$10,0)+VLOOKUP($IF74,Data!$B:$CP,Daily!KK$10,0))</f>
        <v>0.26760563380281688</v>
      </c>
      <c r="CN76" s="12">
        <f>(VLOOKUP($EG76,Data!$B:$CP,Daily!GM$10,0)+VLOOKUP($IF76,Data!$B:$CP,Daily!KL$10,0))/(VLOOKUP($EG74,Data!$B:$CP,Daily!GM$10,0)+VLOOKUP($IF74,Data!$B:$CP,Daily!KL$10,0))</f>
        <v>0.27722772277227725</v>
      </c>
      <c r="CO76" s="12">
        <f>(VLOOKUP($EG76,Data!$B:$CP,Daily!GN$10,0)+VLOOKUP($IF76,Data!$B:$CP,Daily!KM$10,0))/(VLOOKUP($EG74,Data!$B:$CP,Daily!GN$10,0)+VLOOKUP($IF74,Data!$B:$CP,Daily!KM$10,0))</f>
        <v>0.30158730158730157</v>
      </c>
      <c r="CP76" s="12">
        <f>(VLOOKUP($EG76,Data!$B:$CP,Daily!GO$10,0)+VLOOKUP($IF76,Data!$B:$CP,Daily!KN$10,0))/(VLOOKUP($EG74,Data!$B:$CP,Daily!GO$10,0)+VLOOKUP($IF74,Data!$B:$CP,Daily!KN$10,0))</f>
        <v>0.24369747899159663</v>
      </c>
      <c r="CQ76" s="12">
        <f>(VLOOKUP($EG76,Data!$B:$CP,Daily!GP$10,0)+VLOOKUP($IF76,Data!$B:$CP,Daily!KO$10,0))/(VLOOKUP($EG74,Data!$B:$CP,Daily!GP$10,0)+VLOOKUP($IF74,Data!$B:$CP,Daily!KO$10,0))</f>
        <v>0.24545454545454545</v>
      </c>
      <c r="CR76" s="12">
        <f>(VLOOKUP($EG76,Data!$B:$CP,Daily!GQ$10,0)+VLOOKUP($IF76,Data!$B:$CP,Daily!KP$10,0))/(VLOOKUP($EG74,Data!$B:$CP,Daily!GQ$10,0)+VLOOKUP($IF74,Data!$B:$CP,Daily!KP$10,0))</f>
        <v>0.27419354838709675</v>
      </c>
      <c r="CS76" s="12">
        <f>(VLOOKUP($EG76,Data!$B:$CP,Daily!GR$10,0)+VLOOKUP($IF76,Data!$B:$CP,Daily!KQ$10,0))/(VLOOKUP($EG74,Data!$B:$CP,Daily!GR$10,0)+VLOOKUP($IF74,Data!$B:$CP,Daily!KQ$10,0))</f>
        <v>0.27272727272727271</v>
      </c>
      <c r="CT76" s="12">
        <f>(VLOOKUP($EG76,Data!$B:$CP,Daily!GS$10,0)+VLOOKUP($IF76,Data!$B:$CP,Daily!KR$10,0))/(VLOOKUP($EG74,Data!$B:$CP,Daily!GS$10,0)+VLOOKUP($IF74,Data!$B:$CP,Daily!KR$10,0))</f>
        <v>0.22463768115942029</v>
      </c>
      <c r="CU76" s="12">
        <f>(VLOOKUP($EG76,Data!$B:$CP,Daily!GT$10,0)+VLOOKUP($IF76,Data!$B:$CP,Daily!KS$10,0))/(VLOOKUP($EG74,Data!$B:$CP,Daily!GT$10,0)+VLOOKUP($IF74,Data!$B:$CP,Daily!KS$10,0))</f>
        <v>0.23214285714285715</v>
      </c>
      <c r="CV76" s="12">
        <f>(VLOOKUP($EG76,Data!$B:$CP,Daily!GU$10,0)+VLOOKUP($IF76,Data!$B:$CP,Daily!KT$10,0))/(VLOOKUP($EG74,Data!$B:$CP,Daily!GU$10,0)+VLOOKUP($IF74,Data!$B:$CP,Daily!KT$10,0))</f>
        <v>0.19580419580419581</v>
      </c>
      <c r="CW76" s="12">
        <f>(VLOOKUP($EG76,Data!$B:$CP,Daily!GV$10,0)+VLOOKUP($IF76,Data!$B:$CP,Daily!KU$10,0))/(VLOOKUP($EG74,Data!$B:$CP,Daily!GV$10,0)+VLOOKUP($IF74,Data!$B:$CP,Daily!KU$10,0))</f>
        <v>0.24369747899159663</v>
      </c>
      <c r="CX76" s="12">
        <f>(VLOOKUP($EG76,Data!$B:$CP,Daily!GW$10,0)+VLOOKUP($IF76,Data!$B:$CP,Daily!KV$10,0))/(VLOOKUP($EG74,Data!$B:$CP,Daily!GW$10,0)+VLOOKUP($IF74,Data!$B:$CP,Daily!KV$10,0))</f>
        <v>0.21264367816091953</v>
      </c>
      <c r="CY76" s="12">
        <f>(VLOOKUP($EG76,Data!$B:$CP,Daily!GX$10,0)+VLOOKUP($IF76,Data!$B:$CP,Daily!KW$10,0))/(VLOOKUP($EG74,Data!$B:$CP,Daily!GX$10,0)+VLOOKUP($IF74,Data!$B:$CP,Daily!KW$10,0))</f>
        <v>0.224</v>
      </c>
      <c r="CZ76" s="12">
        <f>(VLOOKUP($EG76,Data!$B:$CP,Daily!GY$10,0)+VLOOKUP($IF76,Data!$B:$CP,Daily!KX$10,0))/(VLOOKUP($EG74,Data!$B:$CP,Daily!GY$10,0)+VLOOKUP($IF74,Data!$B:$CP,Daily!KX$10,0))</f>
        <v>0.23404255319148937</v>
      </c>
      <c r="DA76" s="12">
        <f>(VLOOKUP($EG76,Data!$B:$CP,Daily!GZ$10,0)+VLOOKUP($IF76,Data!$B:$CP,Daily!KY$10,0))/(VLOOKUP($EG74,Data!$B:$CP,Daily!GZ$10,0)+VLOOKUP($IF74,Data!$B:$CP,Daily!KY$10,0))</f>
        <v>0.19191919191919191</v>
      </c>
      <c r="DB76" s="12">
        <f>(VLOOKUP($EG76,Data!$B:$CP,Daily!HA$10,0)+VLOOKUP($IF76,Data!$B:$CP,Daily!KZ$10,0))/(VLOOKUP($EG74,Data!$B:$CP,Daily!HA$10,0)+VLOOKUP($IF74,Data!$B:$CP,Daily!KZ$10,0))</f>
        <v>0.24786324786324787</v>
      </c>
      <c r="DC76" s="12">
        <f>(VLOOKUP($EG76,Data!$B:$CP,Daily!HB$10,0)+VLOOKUP($IF76,Data!$B:$CP,Daily!LA$10,0))/(VLOOKUP($EG74,Data!$B:$CP,Daily!HB$10,0)+VLOOKUP($IF74,Data!$B:$CP,Daily!LA$10,0))</f>
        <v>0.2</v>
      </c>
      <c r="DD76" s="12">
        <f>(VLOOKUP($EG76,Data!$B:$CP,Daily!HC$10,0)+VLOOKUP($IF76,Data!$B:$CP,Daily!LB$10,0))/(VLOOKUP($EG74,Data!$B:$CP,Daily!HC$10,0)+VLOOKUP($IF74,Data!$B:$CP,Daily!LB$10,0))</f>
        <v>0.25663716814159293</v>
      </c>
      <c r="DE76" s="12">
        <f>(VLOOKUP($EG76,Data!$B:$CP,Daily!HD$10,0)+VLOOKUP($IF76,Data!$B:$CP,Daily!LC$10,0))/(VLOOKUP($EG74,Data!$B:$CP,Daily!HD$10,0)+VLOOKUP($IF74,Data!$B:$CP,Daily!LC$10,0))</f>
        <v>0.34020618556701032</v>
      </c>
      <c r="DF76" s="12">
        <f>(VLOOKUP($EG76,Data!$B:$CP,Daily!HE$10,0)+VLOOKUP($IF76,Data!$B:$CP,Daily!LD$10,0))/(VLOOKUP($EG74,Data!$B:$CP,Daily!HE$10,0)+VLOOKUP($IF74,Data!$B:$CP,Daily!LD$10,0))</f>
        <v>0.27722772277227725</v>
      </c>
      <c r="DG76" s="12">
        <f>(VLOOKUP($EG76,Data!$B:$CP,Daily!HF$10,0)+VLOOKUP($IF76,Data!$B:$CP,Daily!LE$10,0))/(VLOOKUP($EG74,Data!$B:$CP,Daily!HF$10,0)+VLOOKUP($IF74,Data!$B:$CP,Daily!LE$10,0))</f>
        <v>0.18840579710144928</v>
      </c>
      <c r="DH76" s="12">
        <f>(VLOOKUP($EG76,Data!$B:$CP,Daily!HG$10,0)+VLOOKUP($IF76,Data!$B:$CP,Daily!LF$10,0))/(VLOOKUP($EG74,Data!$B:$CP,Daily!HG$10,0)+VLOOKUP($IF74,Data!$B:$CP,Daily!LF$10,0))</f>
        <v>0.24299065420560748</v>
      </c>
      <c r="DI76" s="12">
        <f>(VLOOKUP($EG76,Data!$B:$CP,Daily!HH$10,0)+VLOOKUP($IF76,Data!$B:$CP,Daily!LG$10,0))/(VLOOKUP($EG74,Data!$B:$CP,Daily!HH$10,0)+VLOOKUP($IF74,Data!$B:$CP,Daily!LG$10,0))</f>
        <v>0.17886178861788618</v>
      </c>
      <c r="DJ76" s="12">
        <f>(VLOOKUP($EG76,Data!$B:$CP,Daily!HI$10,0)+VLOOKUP($IF76,Data!$B:$CP,Daily!LH$10,0))/(VLOOKUP($EG74,Data!$B:$CP,Daily!HI$10,0)+VLOOKUP($IF74,Data!$B:$CP,Daily!LH$10,0))</f>
        <v>0.1864406779661017</v>
      </c>
      <c r="DK76" s="12">
        <f>(VLOOKUP($EG76,Data!$B:$CP,Daily!HJ$10,0)+VLOOKUP($IF76,Data!$B:$CP,Daily!LI$10,0))/(VLOOKUP($EG74,Data!$B:$CP,Daily!HJ$10,0)+VLOOKUP($IF74,Data!$B:$CP,Daily!LI$10,0))</f>
        <v>0.21804511278195488</v>
      </c>
      <c r="DL76" s="12">
        <f>(VLOOKUP($EG76,Data!$B:$CP,Daily!HK$10,0)+VLOOKUP($IF76,Data!$B:$CP,Daily!LJ$10,0))/(VLOOKUP($EG74,Data!$B:$CP,Daily!HK$10,0)+VLOOKUP($IF74,Data!$B:$CP,Daily!LJ$10,0))</f>
        <v>0.27927927927927926</v>
      </c>
      <c r="DM76" s="12">
        <f>(VLOOKUP($EG76,Data!$B:$CP,Daily!HL$10,0)+VLOOKUP($IF76,Data!$B:$CP,Daily!LK$10,0))/(VLOOKUP($EG74,Data!$B:$CP,Daily!HL$10,0)+VLOOKUP($IF74,Data!$B:$CP,Daily!LK$10,0))</f>
        <v>0.29411764705882354</v>
      </c>
      <c r="DN76" s="12">
        <f>(VLOOKUP($EG76,Data!$B:$CP,Daily!HM$10,0)+VLOOKUP($IF76,Data!$B:$CP,Daily!LL$10,0))/(VLOOKUP($EG74,Data!$B:$CP,Daily!HM$10,0)+VLOOKUP($IF74,Data!$B:$CP,Daily!LL$10,0))</f>
        <v>0.26605504587155965</v>
      </c>
      <c r="DO76" s="12">
        <f>(VLOOKUP($EG76,Data!$B:$CP,Daily!HN$10,0)+VLOOKUP($IF76,Data!$B:$CP,Daily!LM$10,0))/(VLOOKUP($EG74,Data!$B:$CP,Daily!HN$10,0)+VLOOKUP($IF74,Data!$B:$CP,Daily!LM$10,0))</f>
        <v>0.26732673267326734</v>
      </c>
      <c r="DP76" s="12">
        <f>(VLOOKUP($EG76,Data!$B:$CP,Daily!HO$10,0)+VLOOKUP($IF76,Data!$B:$CP,Daily!LN$10,0))/(VLOOKUP($EG74,Data!$B:$CP,Daily!HO$10,0)+VLOOKUP($IF74,Data!$B:$CP,Daily!LN$10,0))</f>
        <v>0.21951219512195122</v>
      </c>
      <c r="DQ76" s="12">
        <f>(VLOOKUP($EG76,Data!$B:$CP,Daily!HP$10,0)+VLOOKUP($IF76,Data!$B:$CP,Daily!LO$10,0))/(VLOOKUP($EG74,Data!$B:$CP,Daily!HP$10,0)+VLOOKUP($IF74,Data!$B:$CP,Daily!LO$10,0))</f>
        <v>0.21052631578947367</v>
      </c>
      <c r="DR76" s="12">
        <f>(VLOOKUP($EG76,Data!$B:$CP,Daily!HQ$10,0)+VLOOKUP($IF76,Data!$B:$CP,Daily!LP$10,0))/(VLOOKUP($EG74,Data!$B:$CP,Daily!HQ$10,0)+VLOOKUP($IF74,Data!$B:$CP,Daily!LP$10,0))</f>
        <v>0.25974025974025972</v>
      </c>
      <c r="DS76" s="12">
        <f>(VLOOKUP($EG76,Data!$B:$CP,Daily!HR$10,0)+VLOOKUP($IF76,Data!$B:$CP,Daily!LQ$10,0))/(VLOOKUP($EG74,Data!$B:$CP,Daily!HR$10,0)+VLOOKUP($IF74,Data!$B:$CP,Daily!LQ$10,0))</f>
        <v>0.13294797687861271</v>
      </c>
      <c r="DT76" s="12">
        <f>(VLOOKUP($EG76,Data!$B:$CP,Daily!HS$10,0)+VLOOKUP($IF76,Data!$B:$CP,Daily!LR$10,0))/(VLOOKUP($EG74,Data!$B:$CP,Daily!HS$10,0)+VLOOKUP($IF74,Data!$B:$CP,Daily!LR$10,0))</f>
        <v>0.18947368421052632</v>
      </c>
      <c r="DU76" s="12">
        <f>(VLOOKUP($EG76,Data!$B:$CP,Daily!HT$10,0)+VLOOKUP($IF76,Data!$B:$CP,Daily!LS$10,0))/(VLOOKUP($EG74,Data!$B:$CP,Daily!HT$10,0)+VLOOKUP($IF74,Data!$B:$CP,Daily!LS$10,0))</f>
        <v>0.23584905660377359</v>
      </c>
      <c r="DV76" s="14"/>
      <c r="DW76" s="12">
        <f t="shared" si="588"/>
        <v>0.12258064516129032</v>
      </c>
      <c r="DX76" s="12">
        <f t="shared" si="589"/>
        <v>0.24299065420560748</v>
      </c>
      <c r="DY76" s="12">
        <f t="shared" ref="DY76" si="639">DX76-DW76</f>
        <v>0.12041000904431716</v>
      </c>
      <c r="DZ76" s="12">
        <f t="shared" ref="DZ76" si="640">DX76+(0.75*DY76)</f>
        <v>0.33329816098884535</v>
      </c>
      <c r="EA76" s="12">
        <f t="shared" ref="EA76" si="641">DW76-(0.75*DY76)</f>
        <v>3.2273138378052443E-2</v>
      </c>
      <c r="EB76" s="14"/>
      <c r="EC76" s="12">
        <f t="shared" ref="EC76" si="642">_xlfn.STDEV.P(AJ76:DU76)</f>
        <v>9.2846824733001571E-2</v>
      </c>
      <c r="ED76" s="12">
        <f t="shared" ref="ED76" si="643">SUMPRODUCT(DN76:DT76,DN$72:DT$72)/SUM(DN$72:DT$72)</f>
        <v>0.22052420792212493</v>
      </c>
      <c r="EE76" s="12">
        <f t="shared" ref="EE76" si="644">SUMPRODUCT(CR76:DT76,CR$72:DT$72)/SUM(CR$72:DT$72)</f>
        <v>0.23151476543829502</v>
      </c>
      <c r="EF76" s="1"/>
      <c r="EG76" s="7" t="s">
        <v>516</v>
      </c>
      <c r="EH76" s="7" t="s">
        <v>63</v>
      </c>
      <c r="EI76" s="12">
        <f>VLOOKUP($EG76,Data!$B:$CP,Daily!EI$10,0)/VLOOKUP($EG74,Data!$B:$CP,Daily!EI$10,0)</f>
        <v>0.14473684210526316</v>
      </c>
      <c r="EJ76" s="12">
        <f>VLOOKUP($EG76,Data!$B:$CP,Daily!EJ$10,0)/VLOOKUP($EG74,Data!$B:$CP,Daily!EJ$10,0)</f>
        <v>0.1</v>
      </c>
      <c r="EK76" s="12">
        <f>VLOOKUP($EG76,Data!$B:$CP,Daily!EK$10,0)/VLOOKUP($EG74,Data!$B:$CP,Daily!EK$10,0)</f>
        <v>0.11818181818181818</v>
      </c>
      <c r="EL76" s="12">
        <f>VLOOKUP($EG76,Data!$B:$CP,Daily!EL$10,0)/VLOOKUP($EG74,Data!$B:$CP,Daily!EL$10,0)</f>
        <v>0.18823529411764706</v>
      </c>
      <c r="EM76" s="12">
        <f>VLOOKUP($EG76,Data!$B:$CP,Daily!EM$10,0)/VLOOKUP($EG74,Data!$B:$CP,Daily!EM$10,0)</f>
        <v>0.15853658536585366</v>
      </c>
      <c r="EN76" s="12">
        <f>VLOOKUP($EG76,Data!$B:$CP,Daily!EN$10,0)/VLOOKUP($EG74,Data!$B:$CP,Daily!EN$10,0)</f>
        <v>0.15294117647058825</v>
      </c>
      <c r="EO76" s="12">
        <f>VLOOKUP($EG76,Data!$B:$CP,Daily!EO$10,0)/VLOOKUP($EG74,Data!$B:$CP,Daily!EO$10,0)</f>
        <v>0.1650485436893204</v>
      </c>
      <c r="EP76" s="12">
        <f>VLOOKUP($EG76,Data!$B:$CP,Daily!EP$10,0)/VLOOKUP($EG74,Data!$B:$CP,Daily!EP$10,0)</f>
        <v>0.11888111888111888</v>
      </c>
      <c r="EQ76" s="12">
        <f>VLOOKUP($EG76,Data!$B:$CP,Daily!EQ$10,0)/VLOOKUP($EG74,Data!$B:$CP,Daily!EQ$10,0)</f>
        <v>0.10526315789473684</v>
      </c>
      <c r="ER76" s="12">
        <f>VLOOKUP($EG76,Data!$B:$CP,Daily!ER$10,0)/VLOOKUP($EG74,Data!$B:$CP,Daily!ER$10,0)</f>
        <v>0.12871287128712872</v>
      </c>
      <c r="ES76" s="12">
        <f>VLOOKUP($EG76,Data!$B:$CP,Daily!ES$10,0)/VLOOKUP($EG74,Data!$B:$CP,Daily!ES$10,0)</f>
        <v>0.16363636363636364</v>
      </c>
      <c r="ET76" s="12">
        <f>VLOOKUP($EG76,Data!$B:$CP,Daily!ET$10,0)/VLOOKUP($EG74,Data!$B:$CP,Daily!ET$10,0)</f>
        <v>8.1081081081081086E-2</v>
      </c>
      <c r="EU76" s="12">
        <f>VLOOKUP($EG76,Data!$B:$CP,Daily!EU$10,0)/VLOOKUP($EG74,Data!$B:$CP,Daily!EU$10,0)</f>
        <v>7.1428571428571425E-2</v>
      </c>
      <c r="EV76" s="12">
        <f>VLOOKUP($EG76,Data!$B:$CP,Daily!EV$10,0)/VLOOKUP($EG74,Data!$B:$CP,Daily!EV$10,0)</f>
        <v>0.19480519480519481</v>
      </c>
      <c r="EW76" s="12">
        <f>VLOOKUP($EG76,Data!$B:$CP,Daily!EW$10,0)/VLOOKUP($EG74,Data!$B:$CP,Daily!EW$10,0)</f>
        <v>0.11009174311926606</v>
      </c>
      <c r="EX76" s="12">
        <f>VLOOKUP($EG76,Data!$B:$CP,Daily!EX$10,0)/VLOOKUP($EG74,Data!$B:$CP,Daily!EX$10,0)</f>
        <v>0.14285714285714285</v>
      </c>
      <c r="EY76" s="12">
        <f>VLOOKUP($EG76,Data!$B:$CP,Daily!EY$10,0)/VLOOKUP($EG74,Data!$B:$CP,Daily!EY$10,0)</f>
        <v>9.7826086956521743E-2</v>
      </c>
      <c r="EZ76" s="12">
        <f>VLOOKUP($EG76,Data!$B:$CP,Daily!EZ$10,0)/VLOOKUP($EG74,Data!$B:$CP,Daily!EZ$10,0)</f>
        <v>9.5406360424028266E-2</v>
      </c>
      <c r="FA76" s="12">
        <f>VLOOKUP($EG76,Data!$B:$CP,Daily!FA$10,0)/VLOOKUP($EG74,Data!$B:$CP,Daily!FA$10,0)</f>
        <v>0.21182266009852216</v>
      </c>
      <c r="FB76" s="12">
        <f>VLOOKUP($EG76,Data!$B:$CP,Daily!FB$10,0)/VLOOKUP($EG74,Data!$B:$CP,Daily!FB$10,0)</f>
        <v>1.3513513513513514E-2</v>
      </c>
      <c r="FC76" s="12">
        <f>VLOOKUP($EG76,Data!$B:$CP,Daily!FC$10,0)/VLOOKUP($EG74,Data!$B:$CP,Daily!FC$10,0)</f>
        <v>0</v>
      </c>
      <c r="FD76" s="12">
        <f>VLOOKUP($EG76,Data!$B:$CP,Daily!FD$10,0)/VLOOKUP($EG74,Data!$B:$CP,Daily!FD$10,0)</f>
        <v>2.2727272727272728E-2</v>
      </c>
      <c r="FE76" s="12">
        <f>VLOOKUP($EG76,Data!$B:$CP,Daily!FE$10,0)/VLOOKUP($EG74,Data!$B:$CP,Daily!FE$10,0)</f>
        <v>1.3333333333333334E-2</v>
      </c>
      <c r="FF76" s="12">
        <f>VLOOKUP($EG76,Data!$B:$CP,Daily!FF$10,0)/VLOOKUP($EG74,Data!$B:$CP,Daily!FF$10,0)</f>
        <v>0</v>
      </c>
      <c r="FG76" s="12">
        <f>VLOOKUP($EG76,Data!$B:$CP,Daily!FG$10,0)/VLOOKUP($EG74,Data!$B:$CP,Daily!FG$10,0)</f>
        <v>0</v>
      </c>
      <c r="FH76" s="12">
        <f>VLOOKUP($EG76,Data!$B:$CP,Daily!FH$10,0)/VLOOKUP($EG74,Data!$B:$CP,Daily!FH$10,0)</f>
        <v>0</v>
      </c>
      <c r="FI76" s="12">
        <f>VLOOKUP($EG76,Data!$B:$CP,Daily!FI$10,0)/VLOOKUP($EG74,Data!$B:$CP,Daily!FI$10,0)</f>
        <v>0</v>
      </c>
      <c r="FJ76" s="12">
        <f>VLOOKUP($EG76,Data!$B:$CP,Daily!FJ$10,0)/VLOOKUP($EG74,Data!$B:$CP,Daily!FJ$10,0)</f>
        <v>1.5151515151515152E-2</v>
      </c>
      <c r="FK76" s="12">
        <f>VLOOKUP($EG76,Data!$B:$CP,Daily!FK$10,0)/VLOOKUP($EG74,Data!$B:$CP,Daily!FK$10,0)</f>
        <v>1.1627906976744186E-2</v>
      </c>
      <c r="FL76" s="12">
        <f>VLOOKUP($EG76,Data!$B:$CP,Daily!FL$10,0)/VLOOKUP($EG74,Data!$B:$CP,Daily!FL$10,0)</f>
        <v>0</v>
      </c>
      <c r="FM76" s="12">
        <f>VLOOKUP($EG76,Data!$B:$CP,Daily!FM$10,0)/VLOOKUP($EG74,Data!$B:$CP,Daily!FM$10,0)</f>
        <v>0</v>
      </c>
      <c r="FN76" s="12">
        <f>VLOOKUP($EG76,Data!$B:$CP,Daily!FN$10,0)/VLOOKUP($EG74,Data!$B:$CP,Daily!FN$10,0)</f>
        <v>0</v>
      </c>
      <c r="FO76" s="12">
        <f>VLOOKUP($EG76,Data!$B:$CP,Daily!FO$10,0)/VLOOKUP($EG74,Data!$B:$CP,Daily!FO$10,0)</f>
        <v>0</v>
      </c>
      <c r="FP76" s="12">
        <f>VLOOKUP($EG76,Data!$B:$CP,Daily!FP$10,0)/VLOOKUP($EG74,Data!$B:$CP,Daily!FP$10,0)</f>
        <v>0</v>
      </c>
      <c r="FQ76" s="12">
        <f>VLOOKUP($EG76,Data!$B:$CP,Daily!FQ$10,0)/VLOOKUP($EG74,Data!$B:$CP,Daily!FQ$10,0)</f>
        <v>0</v>
      </c>
      <c r="FR76" s="12">
        <f>VLOOKUP($EG76,Data!$B:$CP,Daily!FR$10,0)/VLOOKUP($EG74,Data!$B:$CP,Daily!FR$10,0)</f>
        <v>0.1038961038961039</v>
      </c>
      <c r="FS76" s="12">
        <f>VLOOKUP($EG76,Data!$B:$CP,Daily!FS$10,0)/VLOOKUP($EG74,Data!$B:$CP,Daily!FS$10,0)</f>
        <v>9.1954022988505746E-2</v>
      </c>
      <c r="FT76" s="12">
        <f>VLOOKUP($EG76,Data!$B:$CP,Daily!FT$10,0)/VLOOKUP($EG74,Data!$B:$CP,Daily!FT$10,0)</f>
        <v>9.4736842105263161E-2</v>
      </c>
      <c r="FU76" s="12">
        <f>VLOOKUP($EG76,Data!$B:$CP,Daily!FU$10,0)/VLOOKUP($EG74,Data!$B:$CP,Daily!FU$10,0)</f>
        <v>0.16666666666666666</v>
      </c>
      <c r="FV76" s="12">
        <f>VLOOKUP($EG76,Data!$B:$CP,Daily!FV$10,0)/VLOOKUP($EG74,Data!$B:$CP,Daily!FV$10,0)</f>
        <v>0.18518518518518517</v>
      </c>
      <c r="FW76" s="12">
        <f>VLOOKUP($EG76,Data!$B:$CP,Daily!FW$10,0)/VLOOKUP($EG74,Data!$B:$CP,Daily!FW$10,0)</f>
        <v>0.15730337078651685</v>
      </c>
      <c r="FX76" s="12">
        <f>VLOOKUP($EG76,Data!$B:$CP,Daily!FX$10,0)/VLOOKUP($EG74,Data!$B:$CP,Daily!FX$10,0)</f>
        <v>0.13829787234042554</v>
      </c>
      <c r="FY76" s="12">
        <f>VLOOKUP($EG76,Data!$B:$CP,Daily!FY$10,0)/VLOOKUP($EG74,Data!$B:$CP,Daily!FY$10,0)</f>
        <v>0.13333333333333333</v>
      </c>
      <c r="FZ76" s="12">
        <f>VLOOKUP($EG76,Data!$B:$CP,Daily!FZ$10,0)/VLOOKUP($EG74,Data!$B:$CP,Daily!FZ$10,0)</f>
        <v>0.11428571428571428</v>
      </c>
      <c r="GA76" s="12">
        <f>VLOOKUP($EG76,Data!$B:$CP,Daily!GA$10,0)/VLOOKUP($EG74,Data!$B:$CP,Daily!GA$10,0)</f>
        <v>0.11764705882352941</v>
      </c>
      <c r="GB76" s="12">
        <f>VLOOKUP($EG76,Data!$B:$CP,Daily!GB$10,0)/VLOOKUP($EG74,Data!$B:$CP,Daily!GB$10,0)</f>
        <v>0.22222222222222221</v>
      </c>
      <c r="GC76" s="12">
        <f>VLOOKUP($EG76,Data!$B:$CP,Daily!GC$10,0)/VLOOKUP($EG74,Data!$B:$CP,Daily!GC$10,0)</f>
        <v>0.17708333333333334</v>
      </c>
      <c r="GD76" s="12">
        <f>VLOOKUP($EG76,Data!$B:$CP,Daily!GD$10,0)/VLOOKUP($EG74,Data!$B:$CP,Daily!GD$10,0)</f>
        <v>0.22549019607843138</v>
      </c>
      <c r="GE76" s="12">
        <f>VLOOKUP($EG76,Data!$B:$CP,Daily!GE$10,0)/VLOOKUP($EG74,Data!$B:$CP,Daily!GE$10,0)</f>
        <v>0.28409090909090912</v>
      </c>
      <c r="GF76" s="12">
        <f>VLOOKUP($EG76,Data!$B:$CP,Daily!GF$10,0)/VLOOKUP($EG74,Data!$B:$CP,Daily!GF$10,0)</f>
        <v>0.22352941176470589</v>
      </c>
      <c r="GG76" s="12">
        <f>VLOOKUP($EG76,Data!$B:$CP,Daily!GG$10,0)/VLOOKUP($EG74,Data!$B:$CP,Daily!GG$10,0)</f>
        <v>0.22222222222222221</v>
      </c>
      <c r="GH76" s="12">
        <f>VLOOKUP($EG76,Data!$B:$CP,Daily!GH$10,0)/VLOOKUP($EG74,Data!$B:$CP,Daily!GH$10,0)</f>
        <v>0.37623762376237624</v>
      </c>
      <c r="GI76" s="12">
        <f>VLOOKUP($EG76,Data!$B:$CP,Daily!GI$10,0)/VLOOKUP($EG74,Data!$B:$CP,Daily!GI$10,0)</f>
        <v>0.23170731707317074</v>
      </c>
      <c r="GJ76" s="12">
        <f>VLOOKUP($EG76,Data!$B:$CP,Daily!GJ$10,0)/VLOOKUP($EG74,Data!$B:$CP,Daily!GJ$10,0)</f>
        <v>0.26829268292682928</v>
      </c>
      <c r="GK76" s="12">
        <f>VLOOKUP($EG76,Data!$B:$CP,Daily!GK$10,0)/VLOOKUP($EG74,Data!$B:$CP,Daily!GK$10,0)</f>
        <v>0.26470588235294118</v>
      </c>
      <c r="GL76" s="12">
        <f>VLOOKUP($EG76,Data!$B:$CP,Daily!GL$10,0)/VLOOKUP($EG74,Data!$B:$CP,Daily!GL$10,0)</f>
        <v>0.27619047619047621</v>
      </c>
      <c r="GM76" s="12">
        <f>VLOOKUP($EG76,Data!$B:$CP,Daily!GM$10,0)/VLOOKUP($EG74,Data!$B:$CP,Daily!GM$10,0)</f>
        <v>0.26027397260273971</v>
      </c>
      <c r="GN76" s="12">
        <f>VLOOKUP($EG76,Data!$B:$CP,Daily!GN$10,0)/VLOOKUP($EG74,Data!$B:$CP,Daily!GN$10,0)</f>
        <v>0.26136363636363635</v>
      </c>
      <c r="GO76" s="12">
        <f>VLOOKUP($EG76,Data!$B:$CP,Daily!GO$10,0)/VLOOKUP($EG74,Data!$B:$CP,Daily!GO$10,0)</f>
        <v>0.22368421052631579</v>
      </c>
      <c r="GP76" s="12">
        <f>VLOOKUP($EG76,Data!$B:$CP,Daily!GP$10,0)/VLOOKUP($EG74,Data!$B:$CP,Daily!GP$10,0)</f>
        <v>0.24691358024691357</v>
      </c>
      <c r="GQ76" s="12">
        <f>VLOOKUP($EG76,Data!$B:$CP,Daily!GQ$10,0)/VLOOKUP($EG74,Data!$B:$CP,Daily!GQ$10,0)</f>
        <v>0.29069767441860467</v>
      </c>
      <c r="GR76" s="12">
        <f>VLOOKUP($EG76,Data!$B:$CP,Daily!GR$10,0)/VLOOKUP($EG74,Data!$B:$CP,Daily!GR$10,0)</f>
        <v>0.25</v>
      </c>
      <c r="GS76" s="12">
        <f>VLOOKUP($EG76,Data!$B:$CP,Daily!GS$10,0)/VLOOKUP($EG74,Data!$B:$CP,Daily!GS$10,0)</f>
        <v>0.22448979591836735</v>
      </c>
      <c r="GT76" s="12">
        <f>VLOOKUP($EG76,Data!$B:$CP,Daily!GT$10,0)/VLOOKUP($EG74,Data!$B:$CP,Daily!GT$10,0)</f>
        <v>0.25974025974025972</v>
      </c>
      <c r="GU76" s="12">
        <f>VLOOKUP($EG76,Data!$B:$CP,Daily!GU$10,0)/VLOOKUP($EG74,Data!$B:$CP,Daily!GU$10,0)</f>
        <v>0.17142857142857143</v>
      </c>
      <c r="GV76" s="12">
        <f>VLOOKUP($EG76,Data!$B:$CP,Daily!GV$10,0)/VLOOKUP($EG74,Data!$B:$CP,Daily!GV$10,0)</f>
        <v>0.2441860465116279</v>
      </c>
      <c r="GW76" s="12">
        <f>VLOOKUP($EG76,Data!$B:$CP,Daily!GW$10,0)/VLOOKUP($EG74,Data!$B:$CP,Daily!GW$10,0)</f>
        <v>0.2032520325203252</v>
      </c>
      <c r="GX76" s="12">
        <f>VLOOKUP($EG76,Data!$B:$CP,Daily!GX$10,0)/VLOOKUP($EG74,Data!$B:$CP,Daily!GX$10,0)</f>
        <v>0.27380952380952384</v>
      </c>
      <c r="GY76" s="12">
        <f>VLOOKUP($EG76,Data!$B:$CP,Daily!GY$10,0)/VLOOKUP($EG74,Data!$B:$CP,Daily!GY$10,0)</f>
        <v>0.27941176470588236</v>
      </c>
      <c r="GZ76" s="12">
        <f>VLOOKUP($EG76,Data!$B:$CP,Daily!GZ$10,0)/VLOOKUP($EG74,Data!$B:$CP,Daily!GZ$10,0)</f>
        <v>0.21739130434782608</v>
      </c>
      <c r="HA76" s="12">
        <f>VLOOKUP($EG76,Data!$B:$CP,Daily!HA$10,0)/VLOOKUP($EG74,Data!$B:$CP,Daily!HA$10,0)</f>
        <v>0.23529411764705882</v>
      </c>
      <c r="HB76" s="12">
        <f>VLOOKUP($EG76,Data!$B:$CP,Daily!HB$10,0)/VLOOKUP($EG74,Data!$B:$CP,Daily!HB$10,0)</f>
        <v>0.17948717948717949</v>
      </c>
      <c r="HC76" s="12">
        <f>VLOOKUP($EG76,Data!$B:$CP,Daily!HC$10,0)/VLOOKUP($EG74,Data!$B:$CP,Daily!HC$10,0)</f>
        <v>0.25</v>
      </c>
      <c r="HD76" s="12">
        <f>VLOOKUP($EG76,Data!$B:$CP,Daily!HD$10,0)/VLOOKUP($EG74,Data!$B:$CP,Daily!HD$10,0)</f>
        <v>0.3380281690140845</v>
      </c>
      <c r="HE76" s="12">
        <f>VLOOKUP($EG76,Data!$B:$CP,Daily!HE$10,0)/VLOOKUP($EG74,Data!$B:$CP,Daily!HE$10,0)</f>
        <v>0.2839506172839506</v>
      </c>
      <c r="HF76" s="12">
        <f>VLOOKUP($EG76,Data!$B:$CP,Daily!HF$10,0)/VLOOKUP($EG74,Data!$B:$CP,Daily!HF$10,0)</f>
        <v>0.2</v>
      </c>
      <c r="HG76" s="12">
        <f>VLOOKUP($EG76,Data!$B:$CP,Daily!HG$10,0)/VLOOKUP($EG74,Data!$B:$CP,Daily!HG$10,0)</f>
        <v>0.27397260273972601</v>
      </c>
      <c r="HH76" s="12">
        <f>VLOOKUP($EG76,Data!$B:$CP,Daily!HH$10,0)/VLOOKUP($EG74,Data!$B:$CP,Daily!HH$10,0)</f>
        <v>0.17647058823529413</v>
      </c>
      <c r="HI76" s="12">
        <f>VLOOKUP($EG76,Data!$B:$CP,Daily!HI$10,0)/VLOOKUP($EG74,Data!$B:$CP,Daily!HI$10,0)</f>
        <v>0.2</v>
      </c>
      <c r="HJ76" s="12">
        <f>VLOOKUP($EG76,Data!$B:$CP,Daily!HJ$10,0)/VLOOKUP($EG74,Data!$B:$CP,Daily!HJ$10,0)</f>
        <v>0.23333333333333334</v>
      </c>
      <c r="HK76" s="12">
        <f>VLOOKUP($EG76,Data!$B:$CP,Daily!HK$10,0)/VLOOKUP($EG74,Data!$B:$CP,Daily!HK$10,0)</f>
        <v>0.23376623376623376</v>
      </c>
      <c r="HL76" s="12">
        <f>VLOOKUP($EG76,Data!$B:$CP,Daily!HL$10,0)/VLOOKUP($EG74,Data!$B:$CP,Daily!HL$10,0)</f>
        <v>0.26785714285714285</v>
      </c>
      <c r="HM76" s="12">
        <f>VLOOKUP($EG76,Data!$B:$CP,Daily!HM$10,0)/VLOOKUP($EG74,Data!$B:$CP,Daily!HM$10,0)</f>
        <v>0.22972972972972974</v>
      </c>
      <c r="HN76" s="12">
        <f>VLOOKUP($EG76,Data!$B:$CP,Daily!HN$10,0)/VLOOKUP($EG74,Data!$B:$CP,Daily!HN$10,0)</f>
        <v>0.25675675675675674</v>
      </c>
      <c r="HO76" s="12">
        <f>VLOOKUP($EG76,Data!$B:$CP,Daily!HO$10,0)/VLOOKUP($EG74,Data!$B:$CP,Daily!HO$10,0)</f>
        <v>0.17499999999999999</v>
      </c>
      <c r="HP76" s="12">
        <f>VLOOKUP($EG76,Data!$B:$CP,Daily!HP$10,0)/VLOOKUP($EG74,Data!$B:$CP,Daily!HP$10,0)</f>
        <v>0.20253164556962025</v>
      </c>
      <c r="HQ76" s="12">
        <f>VLOOKUP($EG76,Data!$B:$CP,Daily!HQ$10,0)/VLOOKUP($EG74,Data!$B:$CP,Daily!HQ$10,0)</f>
        <v>0.22727272727272727</v>
      </c>
      <c r="HR76" s="12">
        <f>VLOOKUP($EG76,Data!$B:$CP,Daily!HR$10,0)/VLOOKUP($EG74,Data!$B:$CP,Daily!HR$10,0)</f>
        <v>0.14754098360655737</v>
      </c>
      <c r="HS76" s="12">
        <f>VLOOKUP($EG76,Data!$B:$CP,Daily!HS$10,0)/VLOOKUP($EG74,Data!$B:$CP,Daily!HS$10,0)</f>
        <v>0.16535433070866143</v>
      </c>
      <c r="HT76" s="12">
        <f>VLOOKUP($EG76,Data!$B:$CP,Daily!HT$10,0)/VLOOKUP($EG74,Data!$B:$CP,Daily!HT$10,0)</f>
        <v>0.21621621621621623</v>
      </c>
      <c r="HU76" s="13"/>
      <c r="HV76" s="40">
        <f t="shared" si="591"/>
        <v>0.1</v>
      </c>
      <c r="HW76" s="40">
        <f t="shared" si="592"/>
        <v>0.23333333333333334</v>
      </c>
      <c r="HX76" s="40">
        <f t="shared" ref="HX76" si="645">HW76-HV76</f>
        <v>0.13333333333333333</v>
      </c>
      <c r="HY76" s="40">
        <f t="shared" ref="HY76" si="646">HW76+(0.75*HX76)</f>
        <v>0.33333333333333337</v>
      </c>
      <c r="HZ76" s="40">
        <f t="shared" ref="HZ76" si="647">HV76-(0.75*HX76)</f>
        <v>0</v>
      </c>
      <c r="IA76" s="43"/>
      <c r="IB76" s="12">
        <f t="shared" ref="IB76" si="648">_xlfn.STDEV.P(FM76:HT76)</f>
        <v>8.2336246629681781E-2</v>
      </c>
      <c r="IC76" s="12">
        <f t="shared" ref="IC76" si="649">SUMPRODUCT(HM76:HS76,HM$72:HS$72)/SUM(HM$72:HS$72)</f>
        <v>0.19977683354841153</v>
      </c>
      <c r="ID76" s="12">
        <f t="shared" ref="ID76" si="650">SUMPRODUCT(GQ76:HS76,GQ$72:HS$72)/SUM(GQ$72:HS$72)</f>
        <v>0.22887548639476007</v>
      </c>
      <c r="IE76" s="1"/>
      <c r="IF76" s="7" t="s">
        <v>517</v>
      </c>
      <c r="IG76" s="7" t="s">
        <v>63</v>
      </c>
      <c r="IH76" s="12">
        <f>VLOOKUP($IF76,Data!$B:$CP,Daily!IH$10,0)/VLOOKUP($IF74,Data!$B:$CP,Daily!IH$10,0)</f>
        <v>0.10869565217391304</v>
      </c>
      <c r="II76" s="12">
        <f>VLOOKUP($IF76,Data!$B:$CP,Daily!II$10,0)/VLOOKUP($IF74,Data!$B:$CP,Daily!II$10,0)</f>
        <v>0.13636363636363635</v>
      </c>
      <c r="IJ76" s="12">
        <f>VLOOKUP($IF76,Data!$B:$CP,Daily!IJ$10,0)/VLOOKUP($IF74,Data!$B:$CP,Daily!IJ$10,0)</f>
        <v>0.18604651162790697</v>
      </c>
      <c r="IK76" s="12">
        <f>VLOOKUP($IF76,Data!$B:$CP,Daily!IK$10,0)/VLOOKUP($IF74,Data!$B:$CP,Daily!IK$10,0)</f>
        <v>0.17777777777777778</v>
      </c>
      <c r="IL76" s="12">
        <f>VLOOKUP($IF76,Data!$B:$CP,Daily!IL$10,0)/VLOOKUP($IF74,Data!$B:$CP,Daily!IL$10,0)</f>
        <v>0.2</v>
      </c>
      <c r="IM76" s="12">
        <f>VLOOKUP($IF76,Data!$B:$CP,Daily!IM$10,0)/VLOOKUP($IF74,Data!$B:$CP,Daily!IM$10,0)</f>
        <v>0.32075471698113206</v>
      </c>
      <c r="IN76" s="12">
        <f>VLOOKUP($IF76,Data!$B:$CP,Daily!IN$10,0)/VLOOKUP($IF74,Data!$B:$CP,Daily!IN$10,0)</f>
        <v>0.17391304347826086</v>
      </c>
      <c r="IO76" s="12">
        <f>VLOOKUP($IF76,Data!$B:$CP,Daily!IO$10,0)/VLOOKUP($IF74,Data!$B:$CP,Daily!IO$10,0)</f>
        <v>0.17499999999999999</v>
      </c>
      <c r="IP76" s="12">
        <f>VLOOKUP($IF76,Data!$B:$CP,Daily!IP$10,0)/VLOOKUP($IF74,Data!$B:$CP,Daily!IP$10,0)</f>
        <v>0.13559322033898305</v>
      </c>
      <c r="IQ76" s="12">
        <f>VLOOKUP($IF76,Data!$B:$CP,Daily!IQ$10,0)/VLOOKUP($IF74,Data!$B:$CP,Daily!IQ$10,0)</f>
        <v>0.27027027027027029</v>
      </c>
      <c r="IR76" s="12">
        <f>VLOOKUP($IF76,Data!$B:$CP,Daily!IR$10,0)/VLOOKUP($IF74,Data!$B:$CP,Daily!IR$10,0)</f>
        <v>0.2413793103448276</v>
      </c>
      <c r="IS76" s="12">
        <f>VLOOKUP($IF76,Data!$B:$CP,Daily!IS$10,0)/VLOOKUP($IF74,Data!$B:$CP,Daily!IS$10,0)</f>
        <v>0.2558139534883721</v>
      </c>
      <c r="IT76" s="12">
        <f>VLOOKUP($IF76,Data!$B:$CP,Daily!IT$10,0)/VLOOKUP($IF74,Data!$B:$CP,Daily!IT$10,0)</f>
        <v>0.25</v>
      </c>
      <c r="IU76" s="12">
        <f>VLOOKUP($IF76,Data!$B:$CP,Daily!IU$10,0)/VLOOKUP($IF74,Data!$B:$CP,Daily!IU$10,0)</f>
        <v>4.878048780487805E-2</v>
      </c>
      <c r="IV76" s="12">
        <f>VLOOKUP($IF76,Data!$B:$CP,Daily!IV$10,0)/VLOOKUP($IF74,Data!$B:$CP,Daily!IV$10,0)</f>
        <v>0.15217391304347827</v>
      </c>
      <c r="IW76" s="12">
        <f>VLOOKUP($IF76,Data!$B:$CP,Daily!IW$10,0)/VLOOKUP($IF74,Data!$B:$CP,Daily!IW$10,0)</f>
        <v>6.8181818181818177E-2</v>
      </c>
      <c r="IX76" s="12">
        <f>VLOOKUP($IF76,Data!$B:$CP,Daily!IX$10,0)/VLOOKUP($IF74,Data!$B:$CP,Daily!IX$10,0)</f>
        <v>0.21875</v>
      </c>
      <c r="IY76" s="12">
        <f>VLOOKUP($IF76,Data!$B:$CP,Daily!IY$10,0)/VLOOKUP($IF74,Data!$B:$CP,Daily!IY$10,0)</f>
        <v>5.3140096618357488E-2</v>
      </c>
      <c r="IZ76" s="12">
        <f>VLOOKUP($IF76,Data!$B:$CP,Daily!IZ$10,0)/VLOOKUP($IF74,Data!$B:$CP,Daily!IZ$10,0)</f>
        <v>0.26923076923076922</v>
      </c>
      <c r="JA76" s="12">
        <f>VLOOKUP($IF76,Data!$B:$CP,Daily!JA$10,0)/VLOOKUP($IF74,Data!$B:$CP,Daily!JA$10,0)</f>
        <v>0</v>
      </c>
      <c r="JB76" s="12">
        <f>VLOOKUP($IF76,Data!$B:$CP,Daily!JB$10,0)/VLOOKUP($IF74,Data!$B:$CP,Daily!JB$10,0)</f>
        <v>0</v>
      </c>
      <c r="JC76" s="12">
        <f>VLOOKUP($IF76,Data!$B:$CP,Daily!JC$10,0)/VLOOKUP($IF74,Data!$B:$CP,Daily!JC$10,0)</f>
        <v>0</v>
      </c>
      <c r="JD76" s="12">
        <f>VLOOKUP($IF76,Data!$B:$CP,Daily!JD$10,0)/VLOOKUP($IF74,Data!$B:$CP,Daily!JD$10,0)</f>
        <v>0</v>
      </c>
      <c r="JE76" s="12">
        <f>VLOOKUP($IF76,Data!$B:$CP,Daily!JE$10,0)/VLOOKUP($IF74,Data!$B:$CP,Daily!JE$10,0)</f>
        <v>0</v>
      </c>
      <c r="JF76" s="12">
        <f>VLOOKUP($IF76,Data!$B:$CP,Daily!JF$10,0)/VLOOKUP($IF74,Data!$B:$CP,Daily!JF$10,0)</f>
        <v>0</v>
      </c>
      <c r="JG76" s="12">
        <f>VLOOKUP($IF76,Data!$B:$CP,Daily!JG$10,0)/VLOOKUP($IF74,Data!$B:$CP,Daily!JG$10,0)</f>
        <v>4.3478260869565216E-2</v>
      </c>
      <c r="JH76" s="12">
        <f>VLOOKUP($IF76,Data!$B:$CP,Daily!JH$10,0)/VLOOKUP($IF74,Data!$B:$CP,Daily!JH$10,0)</f>
        <v>0</v>
      </c>
      <c r="JI76" s="12">
        <f>VLOOKUP($IF76,Data!$B:$CP,Daily!JI$10,0)/VLOOKUP($IF74,Data!$B:$CP,Daily!JI$10,0)</f>
        <v>0</v>
      </c>
      <c r="JJ76" s="12">
        <f>VLOOKUP($IF76,Data!$B:$CP,Daily!JJ$10,0)/VLOOKUP($IF74,Data!$B:$CP,Daily!JJ$10,0)</f>
        <v>0</v>
      </c>
      <c r="JK76" s="12">
        <f>VLOOKUP($IF76,Data!$B:$CP,Daily!JK$10,0)/VLOOKUP($IF74,Data!$B:$CP,Daily!JK$10,0)</f>
        <v>0</v>
      </c>
      <c r="JL76" s="12">
        <f>VLOOKUP($IF76,Data!$B:$CP,Daily!JL$10,0)/VLOOKUP($IF74,Data!$B:$CP,Daily!JL$10,0)</f>
        <v>0</v>
      </c>
      <c r="JM76" s="12">
        <f>VLOOKUP($IF76,Data!$B:$CP,Daily!JM$10,0)/VLOOKUP($IF74,Data!$B:$CP,Daily!JM$10,0)</f>
        <v>0</v>
      </c>
      <c r="JN76" s="12">
        <f>VLOOKUP($IF76,Data!$B:$CP,Daily!JN$10,0)/VLOOKUP($IF74,Data!$B:$CP,Daily!JN$10,0)</f>
        <v>0</v>
      </c>
      <c r="JO76" s="12">
        <f>VLOOKUP($IF76,Data!$B:$CP,Daily!JO$10,0)/VLOOKUP($IF74,Data!$B:$CP,Daily!JO$10,0)</f>
        <v>0</v>
      </c>
      <c r="JP76" s="12">
        <f>VLOOKUP($IF76,Data!$B:$CP,Daily!JP$10,0)/VLOOKUP($IF74,Data!$B:$CP,Daily!JP$10,0)</f>
        <v>0</v>
      </c>
      <c r="JQ76" s="12">
        <f>VLOOKUP($IF76,Data!$B:$CP,Daily!JQ$10,0)/VLOOKUP($IF74,Data!$B:$CP,Daily!JQ$10,0)</f>
        <v>4.878048780487805E-2</v>
      </c>
      <c r="JR76" s="12">
        <f>VLOOKUP($IF76,Data!$B:$CP,Daily!JR$10,0)/VLOOKUP($IF74,Data!$B:$CP,Daily!JR$10,0)</f>
        <v>0.12195121951219512</v>
      </c>
      <c r="JS76" s="12">
        <f>VLOOKUP($IF76,Data!$B:$CP,Daily!JS$10,0)/VLOOKUP($IF74,Data!$B:$CP,Daily!JS$10,0)</f>
        <v>0.27659574468085107</v>
      </c>
      <c r="JT76" s="12">
        <f>VLOOKUP($IF76,Data!$B:$CP,Daily!JT$10,0)/VLOOKUP($IF74,Data!$B:$CP,Daily!JT$10,0)</f>
        <v>0.22222222222222221</v>
      </c>
      <c r="JU76" s="12">
        <f>VLOOKUP($IF76,Data!$B:$CP,Daily!JU$10,0)/VLOOKUP($IF74,Data!$B:$CP,Daily!JU$10,0)</f>
        <v>0.18518518518518517</v>
      </c>
      <c r="JV76" s="12">
        <f>VLOOKUP($IF76,Data!$B:$CP,Daily!JV$10,0)/VLOOKUP($IF74,Data!$B:$CP,Daily!JV$10,0)</f>
        <v>0.1875</v>
      </c>
      <c r="JW76" s="12">
        <f>VLOOKUP($IF76,Data!$B:$CP,Daily!JW$10,0)/VLOOKUP($IF74,Data!$B:$CP,Daily!JW$10,0)</f>
        <v>0.2413793103448276</v>
      </c>
      <c r="JX76" s="12">
        <f>VLOOKUP($IF76,Data!$B:$CP,Daily!JX$10,0)/VLOOKUP($IF74,Data!$B:$CP,Daily!JX$10,0)</f>
        <v>0.20833333333333334</v>
      </c>
      <c r="JY76" s="12">
        <f>VLOOKUP($IF76,Data!$B:$CP,Daily!JY$10,0)/VLOOKUP($IF74,Data!$B:$CP,Daily!JY$10,0)</f>
        <v>0.2413793103448276</v>
      </c>
      <c r="JZ76" s="12">
        <f>VLOOKUP($IF76,Data!$B:$CP,Daily!JZ$10,0)/VLOOKUP($IF74,Data!$B:$CP,Daily!JZ$10,0)</f>
        <v>0.31428571428571428</v>
      </c>
      <c r="KA76" s="12">
        <f>VLOOKUP($IF76,Data!$B:$CP,Daily!KA$10,0)/VLOOKUP($IF74,Data!$B:$CP,Daily!KA$10,0)</f>
        <v>0.21875</v>
      </c>
      <c r="KB76" s="12">
        <f>VLOOKUP($IF76,Data!$B:$CP,Daily!KB$10,0)/VLOOKUP($IF74,Data!$B:$CP,Daily!KB$10,0)</f>
        <v>8.8235294117647065E-2</v>
      </c>
      <c r="KC76" s="12">
        <f>VLOOKUP($IF76,Data!$B:$CP,Daily!KC$10,0)/VLOOKUP($IF74,Data!$B:$CP,Daily!KC$10,0)</f>
        <v>0.23333333333333334</v>
      </c>
      <c r="KD76" s="12">
        <f>VLOOKUP($IF76,Data!$B:$CP,Daily!KD$10,0)/VLOOKUP($IF74,Data!$B:$CP,Daily!KD$10,0)</f>
        <v>0.19230769230769232</v>
      </c>
      <c r="KE76" s="12">
        <f>VLOOKUP($IF76,Data!$B:$CP,Daily!KE$10,0)/VLOOKUP($IF74,Data!$B:$CP,Daily!KE$10,0)</f>
        <v>0.42857142857142855</v>
      </c>
      <c r="KF76" s="12">
        <f>VLOOKUP($IF76,Data!$B:$CP,Daily!KF$10,0)/VLOOKUP($IF74,Data!$B:$CP,Daily!KF$10,0)</f>
        <v>0.1875</v>
      </c>
      <c r="KG76" s="12">
        <f>VLOOKUP($IF76,Data!$B:$CP,Daily!KG$10,0)/VLOOKUP($IF74,Data!$B:$CP,Daily!KG$10,0)</f>
        <v>0.24324324324324326</v>
      </c>
      <c r="KH76" s="12">
        <f>VLOOKUP($IF76,Data!$B:$CP,Daily!KH$10,0)/VLOOKUP($IF74,Data!$B:$CP,Daily!KH$10,0)</f>
        <v>0.29032258064516131</v>
      </c>
      <c r="KI76" s="12">
        <f>VLOOKUP($IF76,Data!$B:$CP,Daily!KI$10,0)/VLOOKUP($IF74,Data!$B:$CP,Daily!KI$10,0)</f>
        <v>8.3333333333333329E-2</v>
      </c>
      <c r="KJ76" s="12">
        <f>VLOOKUP($IF76,Data!$B:$CP,Daily!KJ$10,0)/VLOOKUP($IF74,Data!$B:$CP,Daily!KJ$10,0)</f>
        <v>0.20689655172413793</v>
      </c>
      <c r="KK76" s="12">
        <f>VLOOKUP($IF76,Data!$B:$CP,Daily!KK$10,0)/VLOOKUP($IF74,Data!$B:$CP,Daily!KK$10,0)</f>
        <v>0.24324324324324326</v>
      </c>
      <c r="KL76" s="12">
        <f>VLOOKUP($IF76,Data!$B:$CP,Daily!KL$10,0)/VLOOKUP($IF74,Data!$B:$CP,Daily!KL$10,0)</f>
        <v>0.32142857142857145</v>
      </c>
      <c r="KM76" s="12">
        <f>VLOOKUP($IF76,Data!$B:$CP,Daily!KM$10,0)/VLOOKUP($IF74,Data!$B:$CP,Daily!KM$10,0)</f>
        <v>0.39473684210526316</v>
      </c>
      <c r="KN76" s="12">
        <f>VLOOKUP($IF76,Data!$B:$CP,Daily!KN$10,0)/VLOOKUP($IF74,Data!$B:$CP,Daily!KN$10,0)</f>
        <v>0.27906976744186046</v>
      </c>
      <c r="KO76" s="12">
        <f>VLOOKUP($IF76,Data!$B:$CP,Daily!KO$10,0)/VLOOKUP($IF74,Data!$B:$CP,Daily!KO$10,0)</f>
        <v>0.2413793103448276</v>
      </c>
      <c r="KP76" s="12">
        <f>VLOOKUP($IF76,Data!$B:$CP,Daily!KP$10,0)/VLOOKUP($IF74,Data!$B:$CP,Daily!KP$10,0)</f>
        <v>0.23684210526315788</v>
      </c>
      <c r="KQ76" s="12">
        <f>VLOOKUP($IF76,Data!$B:$CP,Daily!KQ$10,0)/VLOOKUP($IF74,Data!$B:$CP,Daily!KQ$10,0)</f>
        <v>0.36842105263157893</v>
      </c>
      <c r="KR76" s="12">
        <f>VLOOKUP($IF76,Data!$B:$CP,Daily!KR$10,0)/VLOOKUP($IF74,Data!$B:$CP,Daily!KR$10,0)</f>
        <v>0.22500000000000001</v>
      </c>
      <c r="KS76" s="12">
        <f>VLOOKUP($IF76,Data!$B:$CP,Daily!KS$10,0)/VLOOKUP($IF74,Data!$B:$CP,Daily!KS$10,0)</f>
        <v>0.17142857142857143</v>
      </c>
      <c r="KT76" s="12">
        <f>VLOOKUP($IF76,Data!$B:$CP,Daily!KT$10,0)/VLOOKUP($IF74,Data!$B:$CP,Daily!KT$10,0)</f>
        <v>0.26315789473684209</v>
      </c>
      <c r="KU76" s="12">
        <f>VLOOKUP($IF76,Data!$B:$CP,Daily!KU$10,0)/VLOOKUP($IF74,Data!$B:$CP,Daily!KU$10,0)</f>
        <v>0.24242424242424243</v>
      </c>
      <c r="KV76" s="12">
        <f>VLOOKUP($IF76,Data!$B:$CP,Daily!KV$10,0)/VLOOKUP($IF74,Data!$B:$CP,Daily!KV$10,0)</f>
        <v>0.23529411764705882</v>
      </c>
      <c r="KW76" s="12">
        <f>VLOOKUP($IF76,Data!$B:$CP,Daily!KW$10,0)/VLOOKUP($IF74,Data!$B:$CP,Daily!KW$10,0)</f>
        <v>0.12195121951219512</v>
      </c>
      <c r="KX76" s="12">
        <f>VLOOKUP($IF76,Data!$B:$CP,Daily!KX$10,0)/VLOOKUP($IF74,Data!$B:$CP,Daily!KX$10,0)</f>
        <v>0.11538461538461539</v>
      </c>
      <c r="KY76" s="12">
        <f>VLOOKUP($IF76,Data!$B:$CP,Daily!KY$10,0)/VLOOKUP($IF74,Data!$B:$CP,Daily!KY$10,0)</f>
        <v>0.13333333333333333</v>
      </c>
      <c r="KZ76" s="12">
        <f>VLOOKUP($IF76,Data!$B:$CP,Daily!KZ$10,0)/VLOOKUP($IF74,Data!$B:$CP,Daily!KZ$10,0)</f>
        <v>0.28125</v>
      </c>
      <c r="LA76" s="12">
        <f>VLOOKUP($IF76,Data!$B:$CP,Daily!LA$10,0)/VLOOKUP($IF74,Data!$B:$CP,Daily!LA$10,0)</f>
        <v>0.25</v>
      </c>
      <c r="LB76" s="12">
        <f>VLOOKUP($IF76,Data!$B:$CP,Daily!LB$10,0)/VLOOKUP($IF74,Data!$B:$CP,Daily!LB$10,0)</f>
        <v>0.27027027027027029</v>
      </c>
      <c r="LC76" s="12">
        <f>VLOOKUP($IF76,Data!$B:$CP,Daily!LC$10,0)/VLOOKUP($IF74,Data!$B:$CP,Daily!LC$10,0)</f>
        <v>0.34615384615384615</v>
      </c>
      <c r="LD76" s="12">
        <f>VLOOKUP($IF76,Data!$B:$CP,Daily!LD$10,0)/VLOOKUP($IF74,Data!$B:$CP,Daily!LD$10,0)</f>
        <v>0.25</v>
      </c>
      <c r="LE76" s="12">
        <f>VLOOKUP($IF76,Data!$B:$CP,Daily!LE$10,0)/VLOOKUP($IF74,Data!$B:$CP,Daily!LE$10,0)</f>
        <v>0.16666666666666666</v>
      </c>
      <c r="LF76" s="12">
        <f>VLOOKUP($IF76,Data!$B:$CP,Daily!LF$10,0)/VLOOKUP($IF74,Data!$B:$CP,Daily!LF$10,0)</f>
        <v>0.17647058823529413</v>
      </c>
      <c r="LG76" s="12">
        <f>VLOOKUP($IF76,Data!$B:$CP,Daily!LG$10,0)/VLOOKUP($IF74,Data!$B:$CP,Daily!LG$10,0)</f>
        <v>0.18421052631578946</v>
      </c>
      <c r="LH76" s="12">
        <f>VLOOKUP($IF76,Data!$B:$CP,Daily!LH$10,0)/VLOOKUP($IF74,Data!$B:$CP,Daily!LH$10,0)</f>
        <v>0.15789473684210525</v>
      </c>
      <c r="LI76" s="12">
        <f>VLOOKUP($IF76,Data!$B:$CP,Daily!LI$10,0)/VLOOKUP($IF74,Data!$B:$CP,Daily!LI$10,0)</f>
        <v>0.18604651162790697</v>
      </c>
      <c r="LJ76" s="12">
        <f>VLOOKUP($IF76,Data!$B:$CP,Daily!LJ$10,0)/VLOOKUP($IF74,Data!$B:$CP,Daily!LJ$10,0)</f>
        <v>0.38235294117647056</v>
      </c>
      <c r="LK76" s="12">
        <f>VLOOKUP($IF76,Data!$B:$CP,Daily!LK$10,0)/VLOOKUP($IF74,Data!$B:$CP,Daily!LK$10,0)</f>
        <v>0.34482758620689657</v>
      </c>
      <c r="LL76" s="12">
        <f>VLOOKUP($IF76,Data!$B:$CP,Daily!LL$10,0)/VLOOKUP($IF74,Data!$B:$CP,Daily!LL$10,0)</f>
        <v>0.34285714285714286</v>
      </c>
      <c r="LM76" s="12">
        <f>VLOOKUP($IF76,Data!$B:$CP,Daily!LM$10,0)/VLOOKUP($IF74,Data!$B:$CP,Daily!LM$10,0)</f>
        <v>0.29629629629629628</v>
      </c>
      <c r="LN76" s="12">
        <f>VLOOKUP($IF76,Data!$B:$CP,Daily!LN$10,0)/VLOOKUP($IF74,Data!$B:$CP,Daily!LN$10,0)</f>
        <v>0.30232558139534882</v>
      </c>
      <c r="LO76" s="12">
        <f>VLOOKUP($IF76,Data!$B:$CP,Daily!LO$10,0)/VLOOKUP($IF74,Data!$B:$CP,Daily!LO$10,0)</f>
        <v>0.22857142857142856</v>
      </c>
      <c r="LP76" s="12">
        <f>VLOOKUP($IF76,Data!$B:$CP,Daily!LP$10,0)/VLOOKUP($IF74,Data!$B:$CP,Daily!LP$10,0)</f>
        <v>0.30303030303030304</v>
      </c>
      <c r="LQ76" s="12">
        <f>VLOOKUP($IF76,Data!$B:$CP,Daily!LQ$10,0)/VLOOKUP($IF74,Data!$B:$CP,Daily!LQ$10,0)</f>
        <v>9.8039215686274508E-2</v>
      </c>
      <c r="LR76" s="12">
        <f>VLOOKUP($IF76,Data!$B:$CP,Daily!LR$10,0)/VLOOKUP($IF74,Data!$B:$CP,Daily!LR$10,0)</f>
        <v>0.23809523809523808</v>
      </c>
      <c r="LS76" s="12">
        <f>VLOOKUP($IF76,Data!$B:$CP,Daily!LS$10,0)/VLOOKUP($IF74,Data!$B:$CP,Daily!LS$10,0)</f>
        <v>0.28125</v>
      </c>
      <c r="LU76" s="40">
        <f t="shared" si="595"/>
        <v>9.8039215686274508E-2</v>
      </c>
      <c r="LV76" s="40">
        <f t="shared" si="596"/>
        <v>0.25</v>
      </c>
      <c r="LW76" s="40">
        <f t="shared" ref="LW76" si="651">LV76-LU76</f>
        <v>0.15196078431372551</v>
      </c>
      <c r="LX76" s="40">
        <f t="shared" ref="LX76" si="652">LV76+(0.75*LW76)</f>
        <v>0.36397058823529416</v>
      </c>
      <c r="LY76" s="40">
        <f t="shared" ref="LY76" si="653">LU76-(0.75*LW76)</f>
        <v>-1.5931372549019621E-2</v>
      </c>
      <c r="LZ76" s="43"/>
      <c r="MA76" s="12">
        <f t="shared" ref="MA76" si="654">_xlfn.STDEV.P(JL76:LS76)</f>
        <v>0.10110186973208161</v>
      </c>
      <c r="MB76" s="12">
        <f t="shared" ref="MB76" si="655">SUMPRODUCT(LL76:LR76,LL$72:LR$72)/SUM(LL$72:LR$72)</f>
        <v>0.25899761950600059</v>
      </c>
      <c r="MC76" s="12">
        <f t="shared" ref="MC76" si="656">SUMPRODUCT(KP76:LR76,KP$72:LR$72)/SUM(KP$72:LR$72)</f>
        <v>0.23852424358480936</v>
      </c>
      <c r="MD76" s="1"/>
    </row>
    <row r="77" spans="4:342" x14ac:dyDescent="0.35">
      <c r="D77" s="103" t="s">
        <v>518</v>
      </c>
      <c r="E77" s="53" t="str">
        <f>VLOOKUP($D77,'Metric Nature'!$C:$D,2,0)&amp;IF(($F77&lt;(EA77)),"Below",IF(($F77&gt;(DZ77)),"Above","Within"))</f>
        <v>NegativeWithin</v>
      </c>
      <c r="F77" s="48">
        <f t="shared" si="572"/>
        <v>6.6037735849056603E-2</v>
      </c>
      <c r="G77" s="77">
        <f t="shared" si="573"/>
        <v>0.10663776785352096</v>
      </c>
      <c r="H77" s="48">
        <f t="shared" si="608"/>
        <v>-0.38072844941984429</v>
      </c>
      <c r="I77" s="74">
        <f t="shared" si="598"/>
        <v>7.5073247335041296E-2</v>
      </c>
      <c r="J77" s="48">
        <f t="shared" si="575"/>
        <v>-0.12035594311859832</v>
      </c>
      <c r="K77" s="48">
        <f t="shared" si="576"/>
        <v>3.3171902650758027E-2</v>
      </c>
      <c r="L77" s="50"/>
      <c r="M77" s="53" t="str">
        <f>VLOOKUP($D77,'Metric Nature'!$C:$D,2,0)&amp;IF(($N77&lt;(HZ77)),"Below",IF(($N77&gt;(HY77)),"Above","Within"))</f>
        <v>NegativeWithin</v>
      </c>
      <c r="N77" s="48">
        <f t="shared" si="577"/>
        <v>6.7567567567567571E-2</v>
      </c>
      <c r="O77" s="49">
        <f t="shared" si="609"/>
        <v>9.2932466728676014E-2</v>
      </c>
      <c r="P77" s="55">
        <f t="shared" si="610"/>
        <v>-0.27293904976355954</v>
      </c>
      <c r="Q77" s="49">
        <f t="shared" si="611"/>
        <v>6.3439822523559772E-2</v>
      </c>
      <c r="R77" s="48">
        <f t="shared" si="579"/>
        <v>6.5065520044209943E-2</v>
      </c>
      <c r="S77" s="48">
        <f t="shared" si="580"/>
        <v>3.3920836468403881E-2</v>
      </c>
      <c r="T77" s="50"/>
      <c r="U77" s="53" t="str">
        <f>VLOOKUP($D77,'Metric Nature'!$C:$D,2,0)&amp;IF(($V77&lt;(LY77)),"Below",IF(($V77&gt;(LX77)),"Above","Within"))</f>
        <v>NegativeWithin</v>
      </c>
      <c r="V77" s="48">
        <f t="shared" si="581"/>
        <v>6.25E-2</v>
      </c>
      <c r="W77" s="49">
        <f t="shared" si="601"/>
        <v>0.13842515460544269</v>
      </c>
      <c r="X77" s="48">
        <f t="shared" si="612"/>
        <v>-0.54849246744101099</v>
      </c>
      <c r="Y77" s="49">
        <f t="shared" si="602"/>
        <v>9.9662769935016299E-2</v>
      </c>
      <c r="Z77" s="48">
        <f t="shared" si="583"/>
        <v>-0.37288518028595591</v>
      </c>
      <c r="AA77" s="48">
        <f t="shared" si="584"/>
        <v>6.1646710641373705E-2</v>
      </c>
      <c r="AB77" s="50"/>
      <c r="AC77" s="46" t="s">
        <v>519</v>
      </c>
      <c r="AI77" s="7" t="s">
        <v>518</v>
      </c>
      <c r="AJ77" s="12">
        <f>(VLOOKUP($EG77,Data!$B:$CP,Daily!EI$10,0)+VLOOKUP($IF77,Data!$B:$CP,Daily!IH$10,0))/(VLOOKUP($EG74,Data!$B:$CP,Daily!EI$10,0)+VLOOKUP($IF74,Data!$B:$CP,Daily!IH$10,0))</f>
        <v>6.5573770491803282E-2</v>
      </c>
      <c r="AK77" s="12">
        <f>(VLOOKUP($EG77,Data!$B:$CP,Daily!EJ$10,0)+VLOOKUP($IF77,Data!$B:$CP,Daily!II$10,0))/(VLOOKUP($EG74,Data!$B:$CP,Daily!EJ$10,0)+VLOOKUP($IF74,Data!$B:$CP,Daily!II$10,0))</f>
        <v>5.5555555555555552E-2</v>
      </c>
      <c r="AL77" s="12">
        <f>(VLOOKUP($EG77,Data!$B:$CP,Daily!EK$10,0)+VLOOKUP($IF77,Data!$B:$CP,Daily!IJ$10,0))/(VLOOKUP($EG74,Data!$B:$CP,Daily!EK$10,0)+VLOOKUP($IF74,Data!$B:$CP,Daily!IJ$10,0))</f>
        <v>6.535947712418301E-2</v>
      </c>
      <c r="AM77" s="12">
        <f>(VLOOKUP($EG77,Data!$B:$CP,Daily!EL$10,0)+VLOOKUP($IF77,Data!$B:$CP,Daily!IK$10,0))/(VLOOKUP($EG74,Data!$B:$CP,Daily!EL$10,0)+VLOOKUP($IF74,Data!$B:$CP,Daily!IK$10,0))</f>
        <v>7.6923076923076927E-2</v>
      </c>
      <c r="AN77" s="12">
        <f>(VLOOKUP($EG77,Data!$B:$CP,Daily!EM$10,0)+VLOOKUP($IF77,Data!$B:$CP,Daily!IL$10,0))/(VLOOKUP($EG74,Data!$B:$CP,Daily!EM$10,0)+VLOOKUP($IF74,Data!$B:$CP,Daily!IL$10,0))</f>
        <v>2.564102564102564E-2</v>
      </c>
      <c r="AO77" s="12">
        <f>(VLOOKUP($EG77,Data!$B:$CP,Daily!EN$10,0)+VLOOKUP($IF77,Data!$B:$CP,Daily!IM$10,0))/(VLOOKUP($EG74,Data!$B:$CP,Daily!EN$10,0)+VLOOKUP($IF74,Data!$B:$CP,Daily!IM$10,0))</f>
        <v>5.0724637681159424E-2</v>
      </c>
      <c r="AP77" s="12">
        <f>(VLOOKUP($EG77,Data!$B:$CP,Daily!EO$10,0)+VLOOKUP($IF77,Data!$B:$CP,Daily!IN$10,0))/(VLOOKUP($EG74,Data!$B:$CP,Daily!EO$10,0)+VLOOKUP($IF74,Data!$B:$CP,Daily!IN$10,0))</f>
        <v>4.0268456375838924E-2</v>
      </c>
      <c r="AQ77" s="12">
        <f>(VLOOKUP($EG77,Data!$B:$CP,Daily!EP$10,0)+VLOOKUP($IF77,Data!$B:$CP,Daily!IO$10,0))/(VLOOKUP($EG74,Data!$B:$CP,Daily!EP$10,0)+VLOOKUP($IF74,Data!$B:$CP,Daily!IO$10,0))</f>
        <v>4.9327354260089683E-2</v>
      </c>
      <c r="AR77" s="12">
        <f>(VLOOKUP($EG77,Data!$B:$CP,Daily!EQ$10,0)+VLOOKUP($IF77,Data!$B:$CP,Daily!IP$10,0))/(VLOOKUP($EG74,Data!$B:$CP,Daily!EQ$10,0)+VLOOKUP($IF74,Data!$B:$CP,Daily!IP$10,0))</f>
        <v>3.896103896103896E-2</v>
      </c>
      <c r="AS77" s="12">
        <f>(VLOOKUP($EG77,Data!$B:$CP,Daily!ER$10,0)+VLOOKUP($IF77,Data!$B:$CP,Daily!IQ$10,0))/(VLOOKUP($EG74,Data!$B:$CP,Daily!ER$10,0)+VLOOKUP($IF74,Data!$B:$CP,Daily!IQ$10,0))</f>
        <v>9.420289855072464E-2</v>
      </c>
      <c r="AT77" s="12">
        <f>(VLOOKUP($EG77,Data!$B:$CP,Daily!ES$10,0)+VLOOKUP($IF77,Data!$B:$CP,Daily!IR$10,0))/(VLOOKUP($EG74,Data!$B:$CP,Daily!ES$10,0)+VLOOKUP($IF74,Data!$B:$CP,Daily!IR$10,0))</f>
        <v>3.5714285714285712E-2</v>
      </c>
      <c r="AU77" s="12">
        <f>(VLOOKUP($EG77,Data!$B:$CP,Daily!ET$10,0)+VLOOKUP($IF77,Data!$B:$CP,Daily!IS$10,0))/(VLOOKUP($EG74,Data!$B:$CP,Daily!ET$10,0)+VLOOKUP($IF74,Data!$B:$CP,Daily!IS$10,0))</f>
        <v>5.9829059829059832E-2</v>
      </c>
      <c r="AV77" s="12">
        <f>(VLOOKUP($EG77,Data!$B:$CP,Daily!EU$10,0)+VLOOKUP($IF77,Data!$B:$CP,Daily!IT$10,0))/(VLOOKUP($EG74,Data!$B:$CP,Daily!EU$10,0)+VLOOKUP($IF74,Data!$B:$CP,Daily!IT$10,0))</f>
        <v>3.2258064516129031E-2</v>
      </c>
      <c r="AW77" s="12">
        <f>(VLOOKUP($EG77,Data!$B:$CP,Daily!EV$10,0)+VLOOKUP($IF77,Data!$B:$CP,Daily!IU$10,0))/(VLOOKUP($EG74,Data!$B:$CP,Daily!EV$10,0)+VLOOKUP($IF74,Data!$B:$CP,Daily!IU$10,0))</f>
        <v>6.7796610169491525E-2</v>
      </c>
      <c r="AX77" s="12">
        <f>(VLOOKUP($EG77,Data!$B:$CP,Daily!EW$10,0)+VLOOKUP($IF77,Data!$B:$CP,Daily!IV$10,0))/(VLOOKUP($EG74,Data!$B:$CP,Daily!EW$10,0)+VLOOKUP($IF74,Data!$B:$CP,Daily!IV$10,0))</f>
        <v>3.2258064516129031E-2</v>
      </c>
      <c r="AY77" s="12">
        <f>(VLOOKUP($EG77,Data!$B:$CP,Daily!EX$10,0)+VLOOKUP($IF77,Data!$B:$CP,Daily!IW$10,0))/(VLOOKUP($EG74,Data!$B:$CP,Daily!EX$10,0)+VLOOKUP($IF74,Data!$B:$CP,Daily!IW$10,0))</f>
        <v>1.4084507042253521E-2</v>
      </c>
      <c r="AZ77" s="12">
        <f>(VLOOKUP($EG77,Data!$B:$CP,Daily!EY$10,0)+VLOOKUP($IF77,Data!$B:$CP,Daily!IX$10,0))/(VLOOKUP($EG74,Data!$B:$CP,Daily!EY$10,0)+VLOOKUP($IF74,Data!$B:$CP,Daily!IX$10,0))</f>
        <v>7.2580645161290328E-2</v>
      </c>
      <c r="BA77" s="12">
        <f>(VLOOKUP($EG77,Data!$B:$CP,Daily!EZ$10,0)+VLOOKUP($IF77,Data!$B:$CP,Daily!IY$10,0))/(VLOOKUP($EG74,Data!$B:$CP,Daily!EZ$10,0)+VLOOKUP($IF74,Data!$B:$CP,Daily!IY$10,0))</f>
        <v>1.2244897959183673E-2</v>
      </c>
      <c r="BB77" s="12">
        <f>(VLOOKUP($EG77,Data!$B:$CP,Daily!FA$10,0)+VLOOKUP($IF77,Data!$B:$CP,Daily!IZ$10,0))/(VLOOKUP($EG74,Data!$B:$CP,Daily!FA$10,0)+VLOOKUP($IF74,Data!$B:$CP,Daily!IZ$10,0))</f>
        <v>9.1205211726384364E-2</v>
      </c>
      <c r="BC77" s="12">
        <f>(VLOOKUP($EG77,Data!$B:$CP,Daily!FB$10,0)+VLOOKUP($IF77,Data!$B:$CP,Daily!JA$10,0))/(VLOOKUP($EG74,Data!$B:$CP,Daily!FB$10,0)+VLOOKUP($IF74,Data!$B:$CP,Daily!JA$10,0))</f>
        <v>0</v>
      </c>
      <c r="BD77" s="12">
        <f>(VLOOKUP($EG77,Data!$B:$CP,Daily!FC$10,0)+VLOOKUP($IF77,Data!$B:$CP,Daily!JB$10,0))/(VLOOKUP($EG74,Data!$B:$CP,Daily!FC$10,0)+VLOOKUP($IF74,Data!$B:$CP,Daily!JB$10,0))</f>
        <v>2.2988505747126436E-2</v>
      </c>
      <c r="BE77" s="12">
        <f>(VLOOKUP($EG77,Data!$B:$CP,Daily!FD$10,0)+VLOOKUP($IF77,Data!$B:$CP,Daily!JC$10,0))/(VLOOKUP($EG74,Data!$B:$CP,Daily!FD$10,0)+VLOOKUP($IF74,Data!$B:$CP,Daily!JC$10,0))</f>
        <v>2.6548672566371681E-2</v>
      </c>
      <c r="BF77" s="12">
        <f>(VLOOKUP($EG77,Data!$B:$CP,Daily!FE$10,0)+VLOOKUP($IF77,Data!$B:$CP,Daily!JD$10,0))/(VLOOKUP($EG74,Data!$B:$CP,Daily!FE$10,0)+VLOOKUP($IF74,Data!$B:$CP,Daily!JD$10,0))</f>
        <v>0</v>
      </c>
      <c r="BG77" s="12">
        <f>(VLOOKUP($EG77,Data!$B:$CP,Daily!FF$10,0)+VLOOKUP($IF77,Data!$B:$CP,Daily!JE$10,0))/(VLOOKUP($EG74,Data!$B:$CP,Daily!FF$10,0)+VLOOKUP($IF74,Data!$B:$CP,Daily!JE$10,0))</f>
        <v>0</v>
      </c>
      <c r="BH77" s="12">
        <f>(VLOOKUP($EG77,Data!$B:$CP,Daily!FG$10,0)+VLOOKUP($IF77,Data!$B:$CP,Daily!JF$10,0))/(VLOOKUP($EG74,Data!$B:$CP,Daily!FG$10,0)+VLOOKUP($IF74,Data!$B:$CP,Daily!JF$10,0))</f>
        <v>3.2520325203252036E-2</v>
      </c>
      <c r="BI77" s="12">
        <f>(VLOOKUP($EG77,Data!$B:$CP,Daily!FH$10,0)+VLOOKUP($IF77,Data!$B:$CP,Daily!JG$10,0))/(VLOOKUP($EG74,Data!$B:$CP,Daily!FH$10,0)+VLOOKUP($IF74,Data!$B:$CP,Daily!JG$10,0))</f>
        <v>1.1494252873563218E-2</v>
      </c>
      <c r="BJ77" s="12">
        <f>(VLOOKUP($EG77,Data!$B:$CP,Daily!FI$10,0)+VLOOKUP($IF77,Data!$B:$CP,Daily!JH$10,0))/(VLOOKUP($EG74,Data!$B:$CP,Daily!FI$10,0)+VLOOKUP($IF74,Data!$B:$CP,Daily!JH$10,0))</f>
        <v>2.9411764705882353E-2</v>
      </c>
      <c r="BK77" s="12">
        <f>(VLOOKUP($EG77,Data!$B:$CP,Daily!FJ$10,0)+VLOOKUP($IF77,Data!$B:$CP,Daily!JI$10,0))/(VLOOKUP($EG74,Data!$B:$CP,Daily!FJ$10,0)+VLOOKUP($IF74,Data!$B:$CP,Daily!JI$10,0))</f>
        <v>0</v>
      </c>
      <c r="BL77" s="12">
        <f>(VLOOKUP($EG77,Data!$B:$CP,Daily!FK$10,0)+VLOOKUP($IF77,Data!$B:$CP,Daily!JJ$10,0))/(VLOOKUP($EG74,Data!$B:$CP,Daily!FK$10,0)+VLOOKUP($IF74,Data!$B:$CP,Daily!JJ$10,0))</f>
        <v>1.6129032258064516E-2</v>
      </c>
      <c r="BM77" s="12">
        <f>(VLOOKUP($EG77,Data!$B:$CP,Daily!FL$10,0)+VLOOKUP($IF77,Data!$B:$CP,Daily!JK$10,0))/(VLOOKUP($EG74,Data!$B:$CP,Daily!FL$10,0)+VLOOKUP($IF74,Data!$B:$CP,Daily!JK$10,0))</f>
        <v>9.5238095238095247E-3</v>
      </c>
      <c r="BN77" s="12">
        <f>(VLOOKUP($EG77,Data!$B:$CP,Daily!FM$10,0)+VLOOKUP($IF77,Data!$B:$CP,Daily!JL$10,0))/(VLOOKUP($EG74,Data!$B:$CP,Daily!FM$10,0)+VLOOKUP($IF74,Data!$B:$CP,Daily!JL$10,0))</f>
        <v>0</v>
      </c>
      <c r="BO77" s="12">
        <f>(VLOOKUP($EG77,Data!$B:$CP,Daily!FN$10,0)+VLOOKUP($IF77,Data!$B:$CP,Daily!JM$10,0))/(VLOOKUP($EG74,Data!$B:$CP,Daily!FN$10,0)+VLOOKUP($IF74,Data!$B:$CP,Daily!JM$10,0))</f>
        <v>7.462686567164179E-3</v>
      </c>
      <c r="BP77" s="12">
        <f>(VLOOKUP($EG77,Data!$B:$CP,Daily!FO$10,0)+VLOOKUP($IF77,Data!$B:$CP,Daily!JN$10,0))/(VLOOKUP($EG74,Data!$B:$CP,Daily!FO$10,0)+VLOOKUP($IF74,Data!$B:$CP,Daily!JN$10,0))</f>
        <v>0</v>
      </c>
      <c r="BQ77" s="12">
        <f>(VLOOKUP($EG77,Data!$B:$CP,Daily!FP$10,0)+VLOOKUP($IF77,Data!$B:$CP,Daily!JO$10,0))/(VLOOKUP($EG74,Data!$B:$CP,Daily!FP$10,0)+VLOOKUP($IF74,Data!$B:$CP,Daily!JO$10,0))</f>
        <v>1.7699115044247787E-2</v>
      </c>
      <c r="BR77" s="12">
        <f>(VLOOKUP($EG77,Data!$B:$CP,Daily!FQ$10,0)+VLOOKUP($IF77,Data!$B:$CP,Daily!JP$10,0))/(VLOOKUP($EG74,Data!$B:$CP,Daily!FQ$10,0)+VLOOKUP($IF74,Data!$B:$CP,Daily!JP$10,0))</f>
        <v>9.5693779904306216E-3</v>
      </c>
      <c r="BS77" s="12">
        <f>(VLOOKUP($EG77,Data!$B:$CP,Daily!FR$10,0)+VLOOKUP($IF77,Data!$B:$CP,Daily!JQ$10,0))/(VLOOKUP($EG74,Data!$B:$CP,Daily!FR$10,0)+VLOOKUP($IF74,Data!$B:$CP,Daily!JQ$10,0))</f>
        <v>5.9322033898305086E-2</v>
      </c>
      <c r="BT77" s="12">
        <f>(VLOOKUP($EG77,Data!$B:$CP,Daily!FS$10,0)+VLOOKUP($IF77,Data!$B:$CP,Daily!JR$10,0))/(VLOOKUP($EG74,Data!$B:$CP,Daily!FS$10,0)+VLOOKUP($IF74,Data!$B:$CP,Daily!JR$10,0))</f>
        <v>4.6875E-2</v>
      </c>
      <c r="BU77" s="12">
        <f>(VLOOKUP($EG77,Data!$B:$CP,Daily!FT$10,0)+VLOOKUP($IF77,Data!$B:$CP,Daily!JS$10,0))/(VLOOKUP($EG74,Data!$B:$CP,Daily!FT$10,0)+VLOOKUP($IF74,Data!$B:$CP,Daily!JS$10,0))</f>
        <v>3.5211267605633804E-2</v>
      </c>
      <c r="BV77" s="12">
        <f>(VLOOKUP($EG77,Data!$B:$CP,Daily!FU$10,0)+VLOOKUP($IF77,Data!$B:$CP,Daily!JT$10,0))/(VLOOKUP($EG74,Data!$B:$CP,Daily!FU$10,0)+VLOOKUP($IF74,Data!$B:$CP,Daily!JT$10,0))</f>
        <v>7.575757575757576E-3</v>
      </c>
      <c r="BW77" s="12">
        <f>(VLOOKUP($EG77,Data!$B:$CP,Daily!FV$10,0)+VLOOKUP($IF77,Data!$B:$CP,Daily!JU$10,0))/(VLOOKUP($EG74,Data!$B:$CP,Daily!FV$10,0)+VLOOKUP($IF74,Data!$B:$CP,Daily!JU$10,0))</f>
        <v>9.2592592592592587E-3</v>
      </c>
      <c r="BX77" s="12">
        <f>(VLOOKUP($EG77,Data!$B:$CP,Daily!FW$10,0)+VLOOKUP($IF77,Data!$B:$CP,Daily!JV$10,0))/(VLOOKUP($EG74,Data!$B:$CP,Daily!FW$10,0)+VLOOKUP($IF74,Data!$B:$CP,Daily!JV$10,0))</f>
        <v>4.9586776859504134E-2</v>
      </c>
      <c r="BY77" s="12">
        <f>(VLOOKUP($EG77,Data!$B:$CP,Daily!FX$10,0)+VLOOKUP($IF77,Data!$B:$CP,Daily!JW$10,0))/(VLOOKUP($EG74,Data!$B:$CP,Daily!FX$10,0)+VLOOKUP($IF74,Data!$B:$CP,Daily!JW$10,0))</f>
        <v>6.5040650406504072E-2</v>
      </c>
      <c r="BZ77" s="12">
        <f>(VLOOKUP($EG77,Data!$B:$CP,Daily!FY$10,0)+VLOOKUP($IF77,Data!$B:$CP,Daily!JX$10,0))/(VLOOKUP($EG74,Data!$B:$CP,Daily!FY$10,0)+VLOOKUP($IF74,Data!$B:$CP,Daily!JX$10,0))</f>
        <v>2.0202020202020204E-2</v>
      </c>
      <c r="CA77" s="12">
        <f>(VLOOKUP($EG77,Data!$B:$CP,Daily!FZ$10,0)+VLOOKUP($IF77,Data!$B:$CP,Daily!JY$10,0))/(VLOOKUP($EG74,Data!$B:$CP,Daily!FZ$10,0)+VLOOKUP($IF74,Data!$B:$CP,Daily!JY$10,0))</f>
        <v>6.0606060606060608E-2</v>
      </c>
      <c r="CB77" s="12">
        <f>(VLOOKUP($EG77,Data!$B:$CP,Daily!GA$10,0)+VLOOKUP($IF77,Data!$B:$CP,Daily!JZ$10,0))/(VLOOKUP($EG74,Data!$B:$CP,Daily!GA$10,0)+VLOOKUP($IF74,Data!$B:$CP,Daily!JZ$10,0))</f>
        <v>3.3333333333333333E-2</v>
      </c>
      <c r="CC77" s="12">
        <f>(VLOOKUP($EG77,Data!$B:$CP,Daily!GB$10,0)+VLOOKUP($IF77,Data!$B:$CP,Daily!KA$10,0))/(VLOOKUP($EG74,Data!$B:$CP,Daily!GB$10,0)+VLOOKUP($IF74,Data!$B:$CP,Daily!KA$10,0))</f>
        <v>4.2105263157894736E-2</v>
      </c>
      <c r="CD77" s="12">
        <f>(VLOOKUP($EG77,Data!$B:$CP,Daily!GC$10,0)+VLOOKUP($IF77,Data!$B:$CP,Daily!KB$10,0))/(VLOOKUP($EG74,Data!$B:$CP,Daily!GC$10,0)+VLOOKUP($IF74,Data!$B:$CP,Daily!KB$10,0))</f>
        <v>0.1</v>
      </c>
      <c r="CE77" s="12">
        <f>(VLOOKUP($EG77,Data!$B:$CP,Daily!GD$10,0)+VLOOKUP($IF77,Data!$B:$CP,Daily!KC$10,0))/(VLOOKUP($EG74,Data!$B:$CP,Daily!GD$10,0)+VLOOKUP($IF74,Data!$B:$CP,Daily!KC$10,0))</f>
        <v>4.5454545454545456E-2</v>
      </c>
      <c r="CF77" s="12">
        <f>(VLOOKUP($EG77,Data!$B:$CP,Daily!GE$10,0)+VLOOKUP($IF77,Data!$B:$CP,Daily!KD$10,0))/(VLOOKUP($EG74,Data!$B:$CP,Daily!GE$10,0)+VLOOKUP($IF74,Data!$B:$CP,Daily!KD$10,0))</f>
        <v>7.0175438596491224E-2</v>
      </c>
      <c r="CG77" s="12">
        <f>(VLOOKUP($EG77,Data!$B:$CP,Daily!GF$10,0)+VLOOKUP($IF77,Data!$B:$CP,Daily!KE$10,0))/(VLOOKUP($EG74,Data!$B:$CP,Daily!GF$10,0)+VLOOKUP($IF74,Data!$B:$CP,Daily!KE$10,0))</f>
        <v>8.0808080808080815E-2</v>
      </c>
      <c r="CH77" s="12">
        <f>(VLOOKUP($EG77,Data!$B:$CP,Daily!GG$10,0)+VLOOKUP($IF77,Data!$B:$CP,Daily!KF$10,0))/(VLOOKUP($EG74,Data!$B:$CP,Daily!GG$10,0)+VLOOKUP($IF74,Data!$B:$CP,Daily!KF$10,0))</f>
        <v>6.5573770491803282E-2</v>
      </c>
      <c r="CI77" s="12">
        <f>(VLOOKUP($EG77,Data!$B:$CP,Daily!GH$10,0)+VLOOKUP($IF77,Data!$B:$CP,Daily!KG$10,0))/(VLOOKUP($EG74,Data!$B:$CP,Daily!GH$10,0)+VLOOKUP($IF74,Data!$B:$CP,Daily!KG$10,0))</f>
        <v>5.7971014492753624E-2</v>
      </c>
      <c r="CJ77" s="12">
        <f>(VLOOKUP($EG77,Data!$B:$CP,Daily!GI$10,0)+VLOOKUP($IF77,Data!$B:$CP,Daily!KH$10,0))/(VLOOKUP($EG74,Data!$B:$CP,Daily!GI$10,0)+VLOOKUP($IF74,Data!$B:$CP,Daily!KH$10,0))</f>
        <v>3.5398230088495575E-2</v>
      </c>
      <c r="CK77" s="12">
        <f>(VLOOKUP($EG77,Data!$B:$CP,Daily!GJ$10,0)+VLOOKUP($IF77,Data!$B:$CP,Daily!KI$10,0))/(VLOOKUP($EG74,Data!$B:$CP,Daily!GJ$10,0)+VLOOKUP($IF74,Data!$B:$CP,Daily!KI$10,0))</f>
        <v>7.6271186440677971E-2</v>
      </c>
      <c r="CL77" s="12">
        <f>(VLOOKUP($EG77,Data!$B:$CP,Daily!GK$10,0)+VLOOKUP($IF77,Data!$B:$CP,Daily!KJ$10,0))/(VLOOKUP($EG74,Data!$B:$CP,Daily!GK$10,0)+VLOOKUP($IF74,Data!$B:$CP,Daily!KJ$10,0))</f>
        <v>2.2900763358778626E-2</v>
      </c>
      <c r="CM77" s="12">
        <f>(VLOOKUP($EG77,Data!$B:$CP,Daily!GL$10,0)+VLOOKUP($IF77,Data!$B:$CP,Daily!KK$10,0))/(VLOOKUP($EG74,Data!$B:$CP,Daily!GL$10,0)+VLOOKUP($IF74,Data!$B:$CP,Daily!KK$10,0))</f>
        <v>3.5211267605633804E-2</v>
      </c>
      <c r="CN77" s="12">
        <f>(VLOOKUP($EG77,Data!$B:$CP,Daily!GM$10,0)+VLOOKUP($IF77,Data!$B:$CP,Daily!KL$10,0))/(VLOOKUP($EG74,Data!$B:$CP,Daily!GM$10,0)+VLOOKUP($IF74,Data!$B:$CP,Daily!KL$10,0))</f>
        <v>9.9009900990099011E-3</v>
      </c>
      <c r="CO77" s="12">
        <f>(VLOOKUP($EG77,Data!$B:$CP,Daily!GN$10,0)+VLOOKUP($IF77,Data!$B:$CP,Daily!KM$10,0))/(VLOOKUP($EG74,Data!$B:$CP,Daily!GN$10,0)+VLOOKUP($IF74,Data!$B:$CP,Daily!KM$10,0))</f>
        <v>3.968253968253968E-2</v>
      </c>
      <c r="CP77" s="12">
        <f>(VLOOKUP($EG77,Data!$B:$CP,Daily!GO$10,0)+VLOOKUP($IF77,Data!$B:$CP,Daily!KN$10,0))/(VLOOKUP($EG74,Data!$B:$CP,Daily!GO$10,0)+VLOOKUP($IF74,Data!$B:$CP,Daily!KN$10,0))</f>
        <v>3.3613445378151259E-2</v>
      </c>
      <c r="CQ77" s="12">
        <f>(VLOOKUP($EG77,Data!$B:$CP,Daily!GP$10,0)+VLOOKUP($IF77,Data!$B:$CP,Daily!KO$10,0))/(VLOOKUP($EG74,Data!$B:$CP,Daily!GP$10,0)+VLOOKUP($IF74,Data!$B:$CP,Daily!KO$10,0))</f>
        <v>5.4545454545454543E-2</v>
      </c>
      <c r="CR77" s="12">
        <f>(VLOOKUP($EG77,Data!$B:$CP,Daily!GQ$10,0)+VLOOKUP($IF77,Data!$B:$CP,Daily!KP$10,0))/(VLOOKUP($EG74,Data!$B:$CP,Daily!GQ$10,0)+VLOOKUP($IF74,Data!$B:$CP,Daily!KP$10,0))</f>
        <v>2.4193548387096774E-2</v>
      </c>
      <c r="CS77" s="12">
        <f>(VLOOKUP($EG77,Data!$B:$CP,Daily!GR$10,0)+VLOOKUP($IF77,Data!$B:$CP,Daily!KQ$10,0))/(VLOOKUP($EG74,Data!$B:$CP,Daily!GR$10,0)+VLOOKUP($IF74,Data!$B:$CP,Daily!KQ$10,0))</f>
        <v>4.0404040404040407E-2</v>
      </c>
      <c r="CT77" s="12">
        <f>(VLOOKUP($EG77,Data!$B:$CP,Daily!GS$10,0)+VLOOKUP($IF77,Data!$B:$CP,Daily!KR$10,0))/(VLOOKUP($EG74,Data!$B:$CP,Daily!GS$10,0)+VLOOKUP($IF74,Data!$B:$CP,Daily!KR$10,0))</f>
        <v>7.2463768115942032E-2</v>
      </c>
      <c r="CU77" s="12">
        <f>(VLOOKUP($EG77,Data!$B:$CP,Daily!GT$10,0)+VLOOKUP($IF77,Data!$B:$CP,Daily!KS$10,0))/(VLOOKUP($EG74,Data!$B:$CP,Daily!GT$10,0)+VLOOKUP($IF74,Data!$B:$CP,Daily!KS$10,0))</f>
        <v>8.0357142857142863E-2</v>
      </c>
      <c r="CV77" s="12">
        <f>(VLOOKUP($EG77,Data!$B:$CP,Daily!GU$10,0)+VLOOKUP($IF77,Data!$B:$CP,Daily!KT$10,0))/(VLOOKUP($EG74,Data!$B:$CP,Daily!GU$10,0)+VLOOKUP($IF74,Data!$B:$CP,Daily!KT$10,0))</f>
        <v>3.4965034965034968E-2</v>
      </c>
      <c r="CW77" s="12">
        <f>(VLOOKUP($EG77,Data!$B:$CP,Daily!GV$10,0)+VLOOKUP($IF77,Data!$B:$CP,Daily!KU$10,0))/(VLOOKUP($EG74,Data!$B:$CP,Daily!GV$10,0)+VLOOKUP($IF74,Data!$B:$CP,Daily!KU$10,0))</f>
        <v>2.5210084033613446E-2</v>
      </c>
      <c r="CX77" s="12">
        <f>(VLOOKUP($EG77,Data!$B:$CP,Daily!GW$10,0)+VLOOKUP($IF77,Data!$B:$CP,Daily!KV$10,0))/(VLOOKUP($EG74,Data!$B:$CP,Daily!GW$10,0)+VLOOKUP($IF74,Data!$B:$CP,Daily!KV$10,0))</f>
        <v>5.7471264367816091E-3</v>
      </c>
      <c r="CY77" s="12">
        <f>(VLOOKUP($EG77,Data!$B:$CP,Daily!GX$10,0)+VLOOKUP($IF77,Data!$B:$CP,Daily!KW$10,0))/(VLOOKUP($EG74,Data!$B:$CP,Daily!GX$10,0)+VLOOKUP($IF74,Data!$B:$CP,Daily!KW$10,0))</f>
        <v>4.8000000000000001E-2</v>
      </c>
      <c r="CZ77" s="12">
        <f>(VLOOKUP($EG77,Data!$B:$CP,Daily!GY$10,0)+VLOOKUP($IF77,Data!$B:$CP,Daily!KX$10,0))/(VLOOKUP($EG74,Data!$B:$CP,Daily!GY$10,0)+VLOOKUP($IF74,Data!$B:$CP,Daily!KX$10,0))</f>
        <v>6.3829787234042548E-2</v>
      </c>
      <c r="DA77" s="12">
        <f>(VLOOKUP($EG77,Data!$B:$CP,Daily!GZ$10,0)+VLOOKUP($IF77,Data!$B:$CP,Daily!KY$10,0))/(VLOOKUP($EG74,Data!$B:$CP,Daily!GZ$10,0)+VLOOKUP($IF74,Data!$B:$CP,Daily!KY$10,0))</f>
        <v>5.0505050505050504E-2</v>
      </c>
      <c r="DB77" s="12">
        <f>(VLOOKUP($EG77,Data!$B:$CP,Daily!HA$10,0)+VLOOKUP($IF77,Data!$B:$CP,Daily!KZ$10,0))/(VLOOKUP($EG74,Data!$B:$CP,Daily!HA$10,0)+VLOOKUP($IF74,Data!$B:$CP,Daily!KZ$10,0))</f>
        <v>5.128205128205128E-2</v>
      </c>
      <c r="DC77" s="12">
        <f>(VLOOKUP($EG77,Data!$B:$CP,Daily!HB$10,0)+VLOOKUP($IF77,Data!$B:$CP,Daily!LA$10,0))/(VLOOKUP($EG74,Data!$B:$CP,Daily!HB$10,0)+VLOOKUP($IF74,Data!$B:$CP,Daily!LA$10,0))</f>
        <v>5.4545454545454543E-2</v>
      </c>
      <c r="DD77" s="12">
        <f>(VLOOKUP($EG77,Data!$B:$CP,Daily!HC$10,0)+VLOOKUP($IF77,Data!$B:$CP,Daily!LB$10,0))/(VLOOKUP($EG74,Data!$B:$CP,Daily!HC$10,0)+VLOOKUP($IF74,Data!$B:$CP,Daily!LB$10,0))</f>
        <v>9.7345132743362831E-2</v>
      </c>
      <c r="DE77" s="12">
        <f>(VLOOKUP($EG77,Data!$B:$CP,Daily!HD$10,0)+VLOOKUP($IF77,Data!$B:$CP,Daily!LC$10,0))/(VLOOKUP($EG74,Data!$B:$CP,Daily!HD$10,0)+VLOOKUP($IF74,Data!$B:$CP,Daily!LC$10,0))</f>
        <v>4.1237113402061855E-2</v>
      </c>
      <c r="DF77" s="12">
        <f>(VLOOKUP($EG77,Data!$B:$CP,Daily!HE$10,0)+VLOOKUP($IF77,Data!$B:$CP,Daily!LD$10,0))/(VLOOKUP($EG74,Data!$B:$CP,Daily!HE$10,0)+VLOOKUP($IF74,Data!$B:$CP,Daily!LD$10,0))</f>
        <v>0.11881188118811881</v>
      </c>
      <c r="DG77" s="12">
        <f>(VLOOKUP($EG77,Data!$B:$CP,Daily!HF$10,0)+VLOOKUP($IF77,Data!$B:$CP,Daily!LE$10,0))/(VLOOKUP($EG74,Data!$B:$CP,Daily!HF$10,0)+VLOOKUP($IF74,Data!$B:$CP,Daily!LE$10,0))</f>
        <v>3.6231884057971016E-2</v>
      </c>
      <c r="DH77" s="12">
        <f>(VLOOKUP($EG77,Data!$B:$CP,Daily!HG$10,0)+VLOOKUP($IF77,Data!$B:$CP,Daily!LF$10,0))/(VLOOKUP($EG74,Data!$B:$CP,Daily!HG$10,0)+VLOOKUP($IF74,Data!$B:$CP,Daily!LF$10,0))</f>
        <v>0.11214953271028037</v>
      </c>
      <c r="DI77" s="12">
        <f>(VLOOKUP($EG77,Data!$B:$CP,Daily!HH$10,0)+VLOOKUP($IF77,Data!$B:$CP,Daily!LG$10,0))/(VLOOKUP($EG74,Data!$B:$CP,Daily!HH$10,0)+VLOOKUP($IF74,Data!$B:$CP,Daily!LG$10,0))</f>
        <v>8.943089430894309E-2</v>
      </c>
      <c r="DJ77" s="12">
        <f>(VLOOKUP($EG77,Data!$B:$CP,Daily!HI$10,0)+VLOOKUP($IF77,Data!$B:$CP,Daily!LH$10,0))/(VLOOKUP($EG74,Data!$B:$CP,Daily!HI$10,0)+VLOOKUP($IF74,Data!$B:$CP,Daily!LH$10,0))</f>
        <v>0.10169491525423729</v>
      </c>
      <c r="DK77" s="12">
        <f>(VLOOKUP($EG77,Data!$B:$CP,Daily!HJ$10,0)+VLOOKUP($IF77,Data!$B:$CP,Daily!LI$10,0))/(VLOOKUP($EG74,Data!$B:$CP,Daily!HJ$10,0)+VLOOKUP($IF74,Data!$B:$CP,Daily!LI$10,0))</f>
        <v>9.7744360902255634E-2</v>
      </c>
      <c r="DL77" s="12">
        <f>(VLOOKUP($EG77,Data!$B:$CP,Daily!HK$10,0)+VLOOKUP($IF77,Data!$B:$CP,Daily!LJ$10,0))/(VLOOKUP($EG74,Data!$B:$CP,Daily!HK$10,0)+VLOOKUP($IF74,Data!$B:$CP,Daily!LJ$10,0))</f>
        <v>0.10810810810810811</v>
      </c>
      <c r="DM77" s="12">
        <f>(VLOOKUP($EG77,Data!$B:$CP,Daily!HL$10,0)+VLOOKUP($IF77,Data!$B:$CP,Daily!LK$10,0))/(VLOOKUP($EG74,Data!$B:$CP,Daily!HL$10,0)+VLOOKUP($IF74,Data!$B:$CP,Daily!LK$10,0))</f>
        <v>5.8823529411764705E-2</v>
      </c>
      <c r="DN77" s="12">
        <f>(VLOOKUP($EG77,Data!$B:$CP,Daily!HM$10,0)+VLOOKUP($IF77,Data!$B:$CP,Daily!LL$10,0))/(VLOOKUP($EG74,Data!$B:$CP,Daily!HM$10,0)+VLOOKUP($IF74,Data!$B:$CP,Daily!LL$10,0))</f>
        <v>0.10091743119266056</v>
      </c>
      <c r="DO77" s="12">
        <f>(VLOOKUP($EG77,Data!$B:$CP,Daily!HN$10,0)+VLOOKUP($IF77,Data!$B:$CP,Daily!LM$10,0))/(VLOOKUP($EG74,Data!$B:$CP,Daily!HN$10,0)+VLOOKUP($IF74,Data!$B:$CP,Daily!LM$10,0))</f>
        <v>0.11881188118811881</v>
      </c>
      <c r="DP77" s="12">
        <f>(VLOOKUP($EG77,Data!$B:$CP,Daily!HO$10,0)+VLOOKUP($IF77,Data!$B:$CP,Daily!LN$10,0))/(VLOOKUP($EG74,Data!$B:$CP,Daily!HO$10,0)+VLOOKUP($IF74,Data!$B:$CP,Daily!LN$10,0))</f>
        <v>9.7560975609756101E-2</v>
      </c>
      <c r="DQ77" s="12">
        <f>(VLOOKUP($EG77,Data!$B:$CP,Daily!HP$10,0)+VLOOKUP($IF77,Data!$B:$CP,Daily!LO$10,0))/(VLOOKUP($EG74,Data!$B:$CP,Daily!HP$10,0)+VLOOKUP($IF74,Data!$B:$CP,Daily!LO$10,0))</f>
        <v>9.6491228070175433E-2</v>
      </c>
      <c r="DR77" s="12">
        <f>(VLOOKUP($EG77,Data!$B:$CP,Daily!HQ$10,0)+VLOOKUP($IF77,Data!$B:$CP,Daily!LP$10,0))/(VLOOKUP($EG74,Data!$B:$CP,Daily!HQ$10,0)+VLOOKUP($IF74,Data!$B:$CP,Daily!LP$10,0))</f>
        <v>0.12337662337662338</v>
      </c>
      <c r="DS77" s="12">
        <f>(VLOOKUP($EG77,Data!$B:$CP,Daily!HR$10,0)+VLOOKUP($IF77,Data!$B:$CP,Daily!LQ$10,0))/(VLOOKUP($EG74,Data!$B:$CP,Daily!HR$10,0)+VLOOKUP($IF74,Data!$B:$CP,Daily!LQ$10,0))</f>
        <v>0.10982658959537572</v>
      </c>
      <c r="DT77" s="12">
        <f>(VLOOKUP($EG77,Data!$B:$CP,Daily!HS$10,0)+VLOOKUP($IF77,Data!$B:$CP,Daily!LR$10,0))/(VLOOKUP($EG74,Data!$B:$CP,Daily!HS$10,0)+VLOOKUP($IF74,Data!$B:$CP,Daily!LR$10,0))</f>
        <v>0.1</v>
      </c>
      <c r="DU77" s="12">
        <f>(VLOOKUP($EG77,Data!$B:$CP,Daily!HT$10,0)+VLOOKUP($IF77,Data!$B:$CP,Daily!LS$10,0))/(VLOOKUP($EG74,Data!$B:$CP,Daily!HT$10,0)+VLOOKUP($IF74,Data!$B:$CP,Daily!LS$10,0))</f>
        <v>6.6037735849056603E-2</v>
      </c>
      <c r="DV77" s="14"/>
      <c r="DW77" s="12">
        <f t="shared" si="588"/>
        <v>2.5210084033613446E-2</v>
      </c>
      <c r="DX77" s="12">
        <f t="shared" si="589"/>
        <v>7.2463768115942032E-2</v>
      </c>
      <c r="DY77" s="12">
        <f t="shared" si="603"/>
        <v>4.7253684082328586E-2</v>
      </c>
      <c r="DZ77" s="12">
        <f t="shared" si="613"/>
        <v>0.10790403117768847</v>
      </c>
      <c r="EA77" s="12">
        <f t="shared" si="614"/>
        <v>-1.0230179028132995E-2</v>
      </c>
      <c r="EB77" s="14"/>
      <c r="EC77" s="12">
        <f t="shared" si="590"/>
        <v>3.3171902650758027E-2</v>
      </c>
      <c r="ED77" s="12">
        <f t="shared" si="615"/>
        <v>0.10663776785352096</v>
      </c>
      <c r="EE77" s="12">
        <f t="shared" si="616"/>
        <v>7.5073247335041296E-2</v>
      </c>
      <c r="EF77" s="1"/>
      <c r="EG77" s="7" t="s">
        <v>520</v>
      </c>
      <c r="EH77" s="7" t="s">
        <v>64</v>
      </c>
      <c r="EI77" s="12">
        <f>VLOOKUP($EG77,Data!$B:$CP,Daily!EI$10,0)/VLOOKUP($EG74,Data!$B:$CP,Daily!EI$10,0)</f>
        <v>5.2631578947368418E-2</v>
      </c>
      <c r="EJ77" s="12">
        <f>VLOOKUP($EG77,Data!$B:$CP,Daily!EJ$10,0)/VLOOKUP($EG74,Data!$B:$CP,Daily!EJ$10,0)</f>
        <v>0.04</v>
      </c>
      <c r="EK77" s="12">
        <f>VLOOKUP($EG77,Data!$B:$CP,Daily!EK$10,0)/VLOOKUP($EG74,Data!$B:$CP,Daily!EK$10,0)</f>
        <v>7.2727272727272724E-2</v>
      </c>
      <c r="EL77" s="12">
        <f>VLOOKUP($EG77,Data!$B:$CP,Daily!EL$10,0)/VLOOKUP($EG74,Data!$B:$CP,Daily!EL$10,0)</f>
        <v>8.2352941176470587E-2</v>
      </c>
      <c r="EM77" s="12">
        <f>VLOOKUP($EG77,Data!$B:$CP,Daily!EM$10,0)/VLOOKUP($EG74,Data!$B:$CP,Daily!EM$10,0)</f>
        <v>1.2195121951219513E-2</v>
      </c>
      <c r="EN77" s="12">
        <f>VLOOKUP($EG77,Data!$B:$CP,Daily!EN$10,0)/VLOOKUP($EG74,Data!$B:$CP,Daily!EN$10,0)</f>
        <v>5.8823529411764705E-2</v>
      </c>
      <c r="EO77" s="12">
        <f>VLOOKUP($EG77,Data!$B:$CP,Daily!EO$10,0)/VLOOKUP($EG74,Data!$B:$CP,Daily!EO$10,0)</f>
        <v>4.8543689320388349E-2</v>
      </c>
      <c r="EP77" s="12">
        <f>VLOOKUP($EG77,Data!$B:$CP,Daily!EP$10,0)/VLOOKUP($EG74,Data!$B:$CP,Daily!EP$10,0)</f>
        <v>5.5944055944055944E-2</v>
      </c>
      <c r="EQ77" s="12">
        <f>VLOOKUP($EG77,Data!$B:$CP,Daily!EQ$10,0)/VLOOKUP($EG74,Data!$B:$CP,Daily!EQ$10,0)</f>
        <v>3.1578947368421054E-2</v>
      </c>
      <c r="ER77" s="12">
        <f>VLOOKUP($EG77,Data!$B:$CP,Daily!ER$10,0)/VLOOKUP($EG74,Data!$B:$CP,Daily!ER$10,0)</f>
        <v>6.9306930693069313E-2</v>
      </c>
      <c r="ES77" s="12">
        <f>VLOOKUP($EG77,Data!$B:$CP,Daily!ES$10,0)/VLOOKUP($EG74,Data!$B:$CP,Daily!ES$10,0)</f>
        <v>3.6363636363636362E-2</v>
      </c>
      <c r="ET77" s="12">
        <f>VLOOKUP($EG77,Data!$B:$CP,Daily!ET$10,0)/VLOOKUP($EG74,Data!$B:$CP,Daily!ET$10,0)</f>
        <v>5.4054054054054057E-2</v>
      </c>
      <c r="EU77" s="12">
        <f>VLOOKUP($EG77,Data!$B:$CP,Daily!EU$10,0)/VLOOKUP($EG74,Data!$B:$CP,Daily!EU$10,0)</f>
        <v>3.5714285714285712E-2</v>
      </c>
      <c r="EV77" s="12">
        <f>VLOOKUP($EG77,Data!$B:$CP,Daily!EV$10,0)/VLOOKUP($EG74,Data!$B:$CP,Daily!EV$10,0)</f>
        <v>6.4935064935064929E-2</v>
      </c>
      <c r="EW77" s="12">
        <f>VLOOKUP($EG77,Data!$B:$CP,Daily!EW$10,0)/VLOOKUP($EG74,Data!$B:$CP,Daily!EW$10,0)</f>
        <v>3.669724770642202E-2</v>
      </c>
      <c r="EX77" s="12">
        <f>VLOOKUP($EG77,Data!$B:$CP,Daily!EX$10,0)/VLOOKUP($EG74,Data!$B:$CP,Daily!EX$10,0)</f>
        <v>1.020408163265306E-2</v>
      </c>
      <c r="EY77" s="12">
        <f>VLOOKUP($EG77,Data!$B:$CP,Daily!EY$10,0)/VLOOKUP($EG74,Data!$B:$CP,Daily!EY$10,0)</f>
        <v>6.5217391304347824E-2</v>
      </c>
      <c r="EZ77" s="12">
        <f>VLOOKUP($EG77,Data!$B:$CP,Daily!EZ$10,0)/VLOOKUP($EG74,Data!$B:$CP,Daily!EZ$10,0)</f>
        <v>1.0600706713780919E-2</v>
      </c>
      <c r="FA77" s="12">
        <f>VLOOKUP($EG77,Data!$B:$CP,Daily!FA$10,0)/VLOOKUP($EG74,Data!$B:$CP,Daily!FA$10,0)</f>
        <v>0.10344827586206896</v>
      </c>
      <c r="FB77" s="12">
        <f>VLOOKUP($EG77,Data!$B:$CP,Daily!FB$10,0)/VLOOKUP($EG74,Data!$B:$CP,Daily!FB$10,0)</f>
        <v>0</v>
      </c>
      <c r="FC77" s="12">
        <f>VLOOKUP($EG77,Data!$B:$CP,Daily!FC$10,0)/VLOOKUP($EG74,Data!$B:$CP,Daily!FC$10,0)</f>
        <v>3.3333333333333333E-2</v>
      </c>
      <c r="FD77" s="12">
        <f>VLOOKUP($EG77,Data!$B:$CP,Daily!FD$10,0)/VLOOKUP($EG74,Data!$B:$CP,Daily!FD$10,0)</f>
        <v>3.4090909090909088E-2</v>
      </c>
      <c r="FE77" s="12">
        <f>VLOOKUP($EG77,Data!$B:$CP,Daily!FE$10,0)/VLOOKUP($EG74,Data!$B:$CP,Daily!FE$10,0)</f>
        <v>0</v>
      </c>
      <c r="FF77" s="12">
        <f>VLOOKUP($EG77,Data!$B:$CP,Daily!FF$10,0)/VLOOKUP($EG74,Data!$B:$CP,Daily!FF$10,0)</f>
        <v>0</v>
      </c>
      <c r="FG77" s="12">
        <f>VLOOKUP($EG77,Data!$B:$CP,Daily!FG$10,0)/VLOOKUP($EG74,Data!$B:$CP,Daily!FG$10,0)</f>
        <v>2.5316455696202531E-2</v>
      </c>
      <c r="FH77" s="12">
        <f>VLOOKUP($EG77,Data!$B:$CP,Daily!FH$10,0)/VLOOKUP($EG74,Data!$B:$CP,Daily!FH$10,0)</f>
        <v>1.5625E-2</v>
      </c>
      <c r="FI77" s="12">
        <f>VLOOKUP($EG77,Data!$B:$CP,Daily!FI$10,0)/VLOOKUP($EG74,Data!$B:$CP,Daily!FI$10,0)</f>
        <v>2.9411764705882353E-2</v>
      </c>
      <c r="FJ77" s="12">
        <f>VLOOKUP($EG77,Data!$B:$CP,Daily!FJ$10,0)/VLOOKUP($EG74,Data!$B:$CP,Daily!FJ$10,0)</f>
        <v>0</v>
      </c>
      <c r="FK77" s="12">
        <f>VLOOKUP($EG77,Data!$B:$CP,Daily!FK$10,0)/VLOOKUP($EG74,Data!$B:$CP,Daily!FK$10,0)</f>
        <v>2.3255813953488372E-2</v>
      </c>
      <c r="FL77" s="12">
        <f>VLOOKUP($EG77,Data!$B:$CP,Daily!FL$10,0)/VLOOKUP($EG74,Data!$B:$CP,Daily!FL$10,0)</f>
        <v>1.4705882352941176E-2</v>
      </c>
      <c r="FM77" s="12">
        <f>VLOOKUP($EG77,Data!$B:$CP,Daily!FM$10,0)/VLOOKUP($EG74,Data!$B:$CP,Daily!FM$10,0)</f>
        <v>0</v>
      </c>
      <c r="FN77" s="12">
        <f>VLOOKUP($EG77,Data!$B:$CP,Daily!FN$10,0)/VLOOKUP($EG74,Data!$B:$CP,Daily!FN$10,0)</f>
        <v>0</v>
      </c>
      <c r="FO77" s="12">
        <f>VLOOKUP($EG77,Data!$B:$CP,Daily!FO$10,0)/VLOOKUP($EG74,Data!$B:$CP,Daily!FO$10,0)</f>
        <v>0</v>
      </c>
      <c r="FP77" s="12">
        <f>VLOOKUP($EG77,Data!$B:$CP,Daily!FP$10,0)/VLOOKUP($EG74,Data!$B:$CP,Daily!FP$10,0)</f>
        <v>0</v>
      </c>
      <c r="FQ77" s="12">
        <f>VLOOKUP($EG77,Data!$B:$CP,Daily!FQ$10,0)/VLOOKUP($EG74,Data!$B:$CP,Daily!FQ$10,0)</f>
        <v>0</v>
      </c>
      <c r="FR77" s="12">
        <f>VLOOKUP($EG77,Data!$B:$CP,Daily!FR$10,0)/VLOOKUP($EG74,Data!$B:$CP,Daily!FR$10,0)</f>
        <v>6.4935064935064929E-2</v>
      </c>
      <c r="FS77" s="12">
        <f>VLOOKUP($EG77,Data!$B:$CP,Daily!FS$10,0)/VLOOKUP($EG74,Data!$B:$CP,Daily!FS$10,0)</f>
        <v>6.8965517241379309E-2</v>
      </c>
      <c r="FT77" s="12">
        <f>VLOOKUP($EG77,Data!$B:$CP,Daily!FT$10,0)/VLOOKUP($EG74,Data!$B:$CP,Daily!FT$10,0)</f>
        <v>3.1578947368421054E-2</v>
      </c>
      <c r="FU77" s="12">
        <f>VLOOKUP($EG77,Data!$B:$CP,Daily!FU$10,0)/VLOOKUP($EG74,Data!$B:$CP,Daily!FU$10,0)</f>
        <v>0</v>
      </c>
      <c r="FV77" s="12">
        <f>VLOOKUP($EG77,Data!$B:$CP,Daily!FV$10,0)/VLOOKUP($EG74,Data!$B:$CP,Daily!FV$10,0)</f>
        <v>1.2345679012345678E-2</v>
      </c>
      <c r="FW77" s="12">
        <f>VLOOKUP($EG77,Data!$B:$CP,Daily!FW$10,0)/VLOOKUP($EG74,Data!$B:$CP,Daily!FW$10,0)</f>
        <v>4.49438202247191E-2</v>
      </c>
      <c r="FX77" s="12">
        <f>VLOOKUP($EG77,Data!$B:$CP,Daily!FX$10,0)/VLOOKUP($EG74,Data!$B:$CP,Daily!FX$10,0)</f>
        <v>7.4468085106382975E-2</v>
      </c>
      <c r="FY77" s="12">
        <f>VLOOKUP($EG77,Data!$B:$CP,Daily!FY$10,0)/VLOOKUP($EG74,Data!$B:$CP,Daily!FY$10,0)</f>
        <v>1.3333333333333334E-2</v>
      </c>
      <c r="FZ77" s="12">
        <f>VLOOKUP($EG77,Data!$B:$CP,Daily!FZ$10,0)/VLOOKUP($EG74,Data!$B:$CP,Daily!FZ$10,0)</f>
        <v>2.8571428571428571E-2</v>
      </c>
      <c r="GA77" s="12">
        <f>VLOOKUP($EG77,Data!$B:$CP,Daily!GA$10,0)/VLOOKUP($EG74,Data!$B:$CP,Daily!GA$10,0)</f>
        <v>2.3529411764705882E-2</v>
      </c>
      <c r="GB77" s="12">
        <f>VLOOKUP($EG77,Data!$B:$CP,Daily!GB$10,0)/VLOOKUP($EG74,Data!$B:$CP,Daily!GB$10,0)</f>
        <v>3.1746031746031744E-2</v>
      </c>
      <c r="GC77" s="12">
        <f>VLOOKUP($EG77,Data!$B:$CP,Daily!GC$10,0)/VLOOKUP($EG74,Data!$B:$CP,Daily!GC$10,0)</f>
        <v>7.2916666666666671E-2</v>
      </c>
      <c r="GD77" s="12">
        <f>VLOOKUP($EG77,Data!$B:$CP,Daily!GD$10,0)/VLOOKUP($EG74,Data!$B:$CP,Daily!GD$10,0)</f>
        <v>4.9019607843137254E-2</v>
      </c>
      <c r="GE77" s="12">
        <f>VLOOKUP($EG77,Data!$B:$CP,Daily!GE$10,0)/VLOOKUP($EG74,Data!$B:$CP,Daily!GE$10,0)</f>
        <v>5.6818181818181816E-2</v>
      </c>
      <c r="GF77" s="12">
        <f>VLOOKUP($EG77,Data!$B:$CP,Daily!GF$10,0)/VLOOKUP($EG74,Data!$B:$CP,Daily!GF$10,0)</f>
        <v>9.4117647058823528E-2</v>
      </c>
      <c r="GG77" s="12">
        <f>VLOOKUP($EG77,Data!$B:$CP,Daily!GG$10,0)/VLOOKUP($EG74,Data!$B:$CP,Daily!GG$10,0)</f>
        <v>5.5555555555555552E-2</v>
      </c>
      <c r="GH77" s="12">
        <f>VLOOKUP($EG77,Data!$B:$CP,Daily!GH$10,0)/VLOOKUP($EG74,Data!$B:$CP,Daily!GH$10,0)</f>
        <v>3.9603960396039604E-2</v>
      </c>
      <c r="GI77" s="12">
        <f>VLOOKUP($EG77,Data!$B:$CP,Daily!GI$10,0)/VLOOKUP($EG74,Data!$B:$CP,Daily!GI$10,0)</f>
        <v>4.878048780487805E-2</v>
      </c>
      <c r="GJ77" s="12">
        <f>VLOOKUP($EG77,Data!$B:$CP,Daily!GJ$10,0)/VLOOKUP($EG74,Data!$B:$CP,Daily!GJ$10,0)</f>
        <v>6.097560975609756E-2</v>
      </c>
      <c r="GK77" s="12">
        <f>VLOOKUP($EG77,Data!$B:$CP,Daily!GK$10,0)/VLOOKUP($EG74,Data!$B:$CP,Daily!GK$10,0)</f>
        <v>2.9411764705882353E-2</v>
      </c>
      <c r="GL77" s="12">
        <f>VLOOKUP($EG77,Data!$B:$CP,Daily!GL$10,0)/VLOOKUP($EG74,Data!$B:$CP,Daily!GL$10,0)</f>
        <v>9.5238095238095247E-3</v>
      </c>
      <c r="GM77" s="12">
        <f>VLOOKUP($EG77,Data!$B:$CP,Daily!GM$10,0)/VLOOKUP($EG74,Data!$B:$CP,Daily!GM$10,0)</f>
        <v>1.3698630136986301E-2</v>
      </c>
      <c r="GN77" s="12">
        <f>VLOOKUP($EG77,Data!$B:$CP,Daily!GN$10,0)/VLOOKUP($EG74,Data!$B:$CP,Daily!GN$10,0)</f>
        <v>4.5454545454545456E-2</v>
      </c>
      <c r="GO77" s="12">
        <f>VLOOKUP($EG77,Data!$B:$CP,Daily!GO$10,0)/VLOOKUP($EG74,Data!$B:$CP,Daily!GO$10,0)</f>
        <v>1.3157894736842105E-2</v>
      </c>
      <c r="GP77" s="12">
        <f>VLOOKUP($EG77,Data!$B:$CP,Daily!GP$10,0)/VLOOKUP($EG74,Data!$B:$CP,Daily!GP$10,0)</f>
        <v>2.4691358024691357E-2</v>
      </c>
      <c r="GQ77" s="12">
        <f>VLOOKUP($EG77,Data!$B:$CP,Daily!GQ$10,0)/VLOOKUP($EG74,Data!$B:$CP,Daily!GQ$10,0)</f>
        <v>1.1627906976744186E-2</v>
      </c>
      <c r="GR77" s="12">
        <f>VLOOKUP($EG77,Data!$B:$CP,Daily!GR$10,0)/VLOOKUP($EG74,Data!$B:$CP,Daily!GR$10,0)</f>
        <v>0.05</v>
      </c>
      <c r="GS77" s="12">
        <f>VLOOKUP($EG77,Data!$B:$CP,Daily!GS$10,0)/VLOOKUP($EG74,Data!$B:$CP,Daily!GS$10,0)</f>
        <v>9.1836734693877556E-2</v>
      </c>
      <c r="GT77" s="12">
        <f>VLOOKUP($EG77,Data!$B:$CP,Daily!GT$10,0)/VLOOKUP($EG74,Data!$B:$CP,Daily!GT$10,0)</f>
        <v>9.0909090909090912E-2</v>
      </c>
      <c r="GU77" s="12">
        <f>VLOOKUP($EG77,Data!$B:$CP,Daily!GU$10,0)/VLOOKUP($EG74,Data!$B:$CP,Daily!GU$10,0)</f>
        <v>2.8571428571428571E-2</v>
      </c>
      <c r="GV77" s="12">
        <f>VLOOKUP($EG77,Data!$B:$CP,Daily!GV$10,0)/VLOOKUP($EG74,Data!$B:$CP,Daily!GV$10,0)</f>
        <v>1.1627906976744186E-2</v>
      </c>
      <c r="GW77" s="12">
        <f>VLOOKUP($EG77,Data!$B:$CP,Daily!GW$10,0)/VLOOKUP($EG74,Data!$B:$CP,Daily!GW$10,0)</f>
        <v>8.130081300813009E-3</v>
      </c>
      <c r="GX77" s="12">
        <f>VLOOKUP($EG77,Data!$B:$CP,Daily!GX$10,0)/VLOOKUP($EG74,Data!$B:$CP,Daily!GX$10,0)</f>
        <v>2.3809523809523808E-2</v>
      </c>
      <c r="GY77" s="12">
        <f>VLOOKUP($EG77,Data!$B:$CP,Daily!GY$10,0)/VLOOKUP($EG74,Data!$B:$CP,Daily!GY$10,0)</f>
        <v>5.8823529411764705E-2</v>
      </c>
      <c r="GZ77" s="12">
        <f>VLOOKUP($EG77,Data!$B:$CP,Daily!GZ$10,0)/VLOOKUP($EG74,Data!$B:$CP,Daily!GZ$10,0)</f>
        <v>4.3478260869565216E-2</v>
      </c>
      <c r="HA77" s="12">
        <f>VLOOKUP($EG77,Data!$B:$CP,Daily!HA$10,0)/VLOOKUP($EG74,Data!$B:$CP,Daily!HA$10,0)</f>
        <v>2.3529411764705882E-2</v>
      </c>
      <c r="HB77" s="12">
        <f>VLOOKUP($EG77,Data!$B:$CP,Daily!HB$10,0)/VLOOKUP($EG74,Data!$B:$CP,Daily!HB$10,0)</f>
        <v>7.6923076923076927E-2</v>
      </c>
      <c r="HC77" s="12">
        <f>VLOOKUP($EG77,Data!$B:$CP,Daily!HC$10,0)/VLOOKUP($EG74,Data!$B:$CP,Daily!HC$10,0)</f>
        <v>6.5789473684210523E-2</v>
      </c>
      <c r="HD77" s="12">
        <f>VLOOKUP($EG77,Data!$B:$CP,Daily!HD$10,0)/VLOOKUP($EG74,Data!$B:$CP,Daily!HD$10,0)</f>
        <v>4.2253521126760563E-2</v>
      </c>
      <c r="HE77" s="12">
        <f>VLOOKUP($EG77,Data!$B:$CP,Daily!HE$10,0)/VLOOKUP($EG74,Data!$B:$CP,Daily!HE$10,0)</f>
        <v>0.12345679012345678</v>
      </c>
      <c r="HF77" s="12">
        <f>VLOOKUP($EG77,Data!$B:$CP,Daily!HF$10,0)/VLOOKUP($EG74,Data!$B:$CP,Daily!HF$10,0)</f>
        <v>5.5555555555555552E-2</v>
      </c>
      <c r="HG77" s="12">
        <f>VLOOKUP($EG77,Data!$B:$CP,Daily!HG$10,0)/VLOOKUP($EG74,Data!$B:$CP,Daily!HG$10,0)</f>
        <v>6.8493150684931503E-2</v>
      </c>
      <c r="HH77" s="12">
        <f>VLOOKUP($EG77,Data!$B:$CP,Daily!HH$10,0)/VLOOKUP($EG74,Data!$B:$CP,Daily!HH$10,0)</f>
        <v>5.8823529411764705E-2</v>
      </c>
      <c r="HI77" s="12">
        <f>VLOOKUP($EG77,Data!$B:$CP,Daily!HI$10,0)/VLOOKUP($EG74,Data!$B:$CP,Daily!HI$10,0)</f>
        <v>0.05</v>
      </c>
      <c r="HJ77" s="12">
        <f>VLOOKUP($EG77,Data!$B:$CP,Daily!HJ$10,0)/VLOOKUP($EG74,Data!$B:$CP,Daily!HJ$10,0)</f>
        <v>6.6666666666666666E-2</v>
      </c>
      <c r="HK77" s="12">
        <f>VLOOKUP($EG77,Data!$B:$CP,Daily!HK$10,0)/VLOOKUP($EG74,Data!$B:$CP,Daily!HK$10,0)</f>
        <v>0.12987012987012986</v>
      </c>
      <c r="HL77" s="12">
        <f>VLOOKUP($EG77,Data!$B:$CP,Daily!HL$10,0)/VLOOKUP($EG74,Data!$B:$CP,Daily!HL$10,0)</f>
        <v>1.7857142857142856E-2</v>
      </c>
      <c r="HM77" s="12">
        <f>VLOOKUP($EG77,Data!$B:$CP,Daily!HM$10,0)/VLOOKUP($EG74,Data!$B:$CP,Daily!HM$10,0)</f>
        <v>8.1081081081081086E-2</v>
      </c>
      <c r="HN77" s="12">
        <f>VLOOKUP($EG77,Data!$B:$CP,Daily!HN$10,0)/VLOOKUP($EG74,Data!$B:$CP,Daily!HN$10,0)</f>
        <v>8.1081081081081086E-2</v>
      </c>
      <c r="HO77" s="12">
        <f>VLOOKUP($EG77,Data!$B:$CP,Daily!HO$10,0)/VLOOKUP($EG74,Data!$B:$CP,Daily!HO$10,0)</f>
        <v>0.13750000000000001</v>
      </c>
      <c r="HP77" s="12">
        <f>VLOOKUP($EG77,Data!$B:$CP,Daily!HP$10,0)/VLOOKUP($EG74,Data!$B:$CP,Daily!HP$10,0)</f>
        <v>8.8607594936708861E-2</v>
      </c>
      <c r="HQ77" s="12">
        <f>VLOOKUP($EG77,Data!$B:$CP,Daily!HQ$10,0)/VLOOKUP($EG74,Data!$B:$CP,Daily!HQ$10,0)</f>
        <v>9.0909090909090912E-2</v>
      </c>
      <c r="HR77" s="12">
        <f>VLOOKUP($EG77,Data!$B:$CP,Daily!HR$10,0)/VLOOKUP($EG74,Data!$B:$CP,Daily!HR$10,0)</f>
        <v>9.0163934426229511E-2</v>
      </c>
      <c r="HS77" s="12">
        <f>VLOOKUP($EG77,Data!$B:$CP,Daily!HS$10,0)/VLOOKUP($EG74,Data!$B:$CP,Daily!HS$10,0)</f>
        <v>7.874015748031496E-2</v>
      </c>
      <c r="HT77" s="12">
        <f>VLOOKUP($EG77,Data!$B:$CP,Daily!HT$10,0)/VLOOKUP($EG74,Data!$B:$CP,Daily!HT$10,0)</f>
        <v>6.7567567567567571E-2</v>
      </c>
      <c r="HU77" s="13"/>
      <c r="HV77" s="40">
        <f t="shared" si="591"/>
        <v>1.5625E-2</v>
      </c>
      <c r="HW77" s="40">
        <f t="shared" si="592"/>
        <v>6.5789473684210523E-2</v>
      </c>
      <c r="HX77" s="40">
        <f t="shared" si="593"/>
        <v>5.0164473684210523E-2</v>
      </c>
      <c r="HY77" s="40">
        <f t="shared" si="604"/>
        <v>0.10341282894736842</v>
      </c>
      <c r="HZ77" s="40">
        <f t="shared" si="605"/>
        <v>-2.1998355263157895E-2</v>
      </c>
      <c r="IA77" s="43"/>
      <c r="IB77" s="12">
        <f t="shared" si="594"/>
        <v>3.3920836468403881E-2</v>
      </c>
      <c r="IC77" s="12">
        <f t="shared" si="617"/>
        <v>9.2932466728676014E-2</v>
      </c>
      <c r="ID77" s="12">
        <f t="shared" si="618"/>
        <v>6.3439822523559772E-2</v>
      </c>
      <c r="IE77" s="1"/>
      <c r="IF77" s="7" t="s">
        <v>521</v>
      </c>
      <c r="IG77" s="7" t="s">
        <v>64</v>
      </c>
      <c r="IH77" s="12">
        <f>VLOOKUP($IF77,Data!$B:$CP,Daily!IH$10,0)/VLOOKUP($IF74,Data!$B:$CP,Daily!IH$10,0)</f>
        <v>8.6956521739130432E-2</v>
      </c>
      <c r="II77" s="12">
        <f>VLOOKUP($IF77,Data!$B:$CP,Daily!II$10,0)/VLOOKUP($IF74,Data!$B:$CP,Daily!II$10,0)</f>
        <v>9.0909090909090912E-2</v>
      </c>
      <c r="IJ77" s="12">
        <f>VLOOKUP($IF77,Data!$B:$CP,Daily!IJ$10,0)/VLOOKUP($IF74,Data!$B:$CP,Daily!IJ$10,0)</f>
        <v>4.6511627906976744E-2</v>
      </c>
      <c r="IK77" s="12">
        <f>VLOOKUP($IF77,Data!$B:$CP,Daily!IK$10,0)/VLOOKUP($IF74,Data!$B:$CP,Daily!IK$10,0)</f>
        <v>6.6666666666666666E-2</v>
      </c>
      <c r="IL77" s="12">
        <f>VLOOKUP($IF77,Data!$B:$CP,Daily!IL$10,0)/VLOOKUP($IF74,Data!$B:$CP,Daily!IL$10,0)</f>
        <v>5.7142857142857141E-2</v>
      </c>
      <c r="IM77" s="12">
        <f>VLOOKUP($IF77,Data!$B:$CP,Daily!IM$10,0)/VLOOKUP($IF74,Data!$B:$CP,Daily!IM$10,0)</f>
        <v>3.7735849056603772E-2</v>
      </c>
      <c r="IN77" s="12">
        <f>VLOOKUP($IF77,Data!$B:$CP,Daily!IN$10,0)/VLOOKUP($IF74,Data!$B:$CP,Daily!IN$10,0)</f>
        <v>2.1739130434782608E-2</v>
      </c>
      <c r="IO77" s="12">
        <f>VLOOKUP($IF77,Data!$B:$CP,Daily!IO$10,0)/VLOOKUP($IF74,Data!$B:$CP,Daily!IO$10,0)</f>
        <v>3.7499999999999999E-2</v>
      </c>
      <c r="IP77" s="12">
        <f>VLOOKUP($IF77,Data!$B:$CP,Daily!IP$10,0)/VLOOKUP($IF74,Data!$B:$CP,Daily!IP$10,0)</f>
        <v>5.0847457627118647E-2</v>
      </c>
      <c r="IQ77" s="12">
        <f>VLOOKUP($IF77,Data!$B:$CP,Daily!IQ$10,0)/VLOOKUP($IF74,Data!$B:$CP,Daily!IQ$10,0)</f>
        <v>0.16216216216216217</v>
      </c>
      <c r="IR77" s="12">
        <f>VLOOKUP($IF77,Data!$B:$CP,Daily!IR$10,0)/VLOOKUP($IF74,Data!$B:$CP,Daily!IR$10,0)</f>
        <v>3.4482758620689655E-2</v>
      </c>
      <c r="IS77" s="12">
        <f>VLOOKUP($IF77,Data!$B:$CP,Daily!IS$10,0)/VLOOKUP($IF74,Data!$B:$CP,Daily!IS$10,0)</f>
        <v>6.9767441860465115E-2</v>
      </c>
      <c r="IT77" s="12">
        <f>VLOOKUP($IF77,Data!$B:$CP,Daily!IT$10,0)/VLOOKUP($IF74,Data!$B:$CP,Daily!IT$10,0)</f>
        <v>2.5000000000000001E-2</v>
      </c>
      <c r="IU77" s="12">
        <f>VLOOKUP($IF77,Data!$B:$CP,Daily!IU$10,0)/VLOOKUP($IF74,Data!$B:$CP,Daily!IU$10,0)</f>
        <v>7.3170731707317069E-2</v>
      </c>
      <c r="IV77" s="12">
        <f>VLOOKUP($IF77,Data!$B:$CP,Daily!IV$10,0)/VLOOKUP($IF74,Data!$B:$CP,Daily!IV$10,0)</f>
        <v>2.1739130434782608E-2</v>
      </c>
      <c r="IW77" s="12">
        <f>VLOOKUP($IF77,Data!$B:$CP,Daily!IW$10,0)/VLOOKUP($IF74,Data!$B:$CP,Daily!IW$10,0)</f>
        <v>2.2727272727272728E-2</v>
      </c>
      <c r="IX77" s="12">
        <f>VLOOKUP($IF77,Data!$B:$CP,Daily!IX$10,0)/VLOOKUP($IF74,Data!$B:$CP,Daily!IX$10,0)</f>
        <v>9.375E-2</v>
      </c>
      <c r="IY77" s="12">
        <f>VLOOKUP($IF77,Data!$B:$CP,Daily!IY$10,0)/VLOOKUP($IF74,Data!$B:$CP,Daily!IY$10,0)</f>
        <v>1.4492753623188406E-2</v>
      </c>
      <c r="IZ77" s="12">
        <f>VLOOKUP($IF77,Data!$B:$CP,Daily!IZ$10,0)/VLOOKUP($IF74,Data!$B:$CP,Daily!IZ$10,0)</f>
        <v>6.7307692307692304E-2</v>
      </c>
      <c r="JA77" s="12">
        <f>VLOOKUP($IF77,Data!$B:$CP,Daily!JA$10,0)/VLOOKUP($IF74,Data!$B:$CP,Daily!JA$10,0)</f>
        <v>0</v>
      </c>
      <c r="JB77" s="12">
        <f>VLOOKUP($IF77,Data!$B:$CP,Daily!JB$10,0)/VLOOKUP($IF74,Data!$B:$CP,Daily!JB$10,0)</f>
        <v>0</v>
      </c>
      <c r="JC77" s="12">
        <f>VLOOKUP($IF77,Data!$B:$CP,Daily!JC$10,0)/VLOOKUP($IF74,Data!$B:$CP,Daily!JC$10,0)</f>
        <v>0</v>
      </c>
      <c r="JD77" s="12">
        <f>VLOOKUP($IF77,Data!$B:$CP,Daily!JD$10,0)/VLOOKUP($IF74,Data!$B:$CP,Daily!JD$10,0)</f>
        <v>0</v>
      </c>
      <c r="JE77" s="12">
        <f>VLOOKUP($IF77,Data!$B:$CP,Daily!JE$10,0)/VLOOKUP($IF74,Data!$B:$CP,Daily!JE$10,0)</f>
        <v>0</v>
      </c>
      <c r="JF77" s="12">
        <f>VLOOKUP($IF77,Data!$B:$CP,Daily!JF$10,0)/VLOOKUP($IF74,Data!$B:$CP,Daily!JF$10,0)</f>
        <v>4.5454545454545456E-2</v>
      </c>
      <c r="JG77" s="12">
        <f>VLOOKUP($IF77,Data!$B:$CP,Daily!JG$10,0)/VLOOKUP($IF74,Data!$B:$CP,Daily!JG$10,0)</f>
        <v>0</v>
      </c>
      <c r="JH77" s="12">
        <f>VLOOKUP($IF77,Data!$B:$CP,Daily!JH$10,0)/VLOOKUP($IF74,Data!$B:$CP,Daily!JH$10,0)</f>
        <v>2.9411764705882353E-2</v>
      </c>
      <c r="JI77" s="12">
        <f>VLOOKUP($IF77,Data!$B:$CP,Daily!JI$10,0)/VLOOKUP($IF74,Data!$B:$CP,Daily!JI$10,0)</f>
        <v>0</v>
      </c>
      <c r="JJ77" s="12">
        <f>VLOOKUP($IF77,Data!$B:$CP,Daily!JJ$10,0)/VLOOKUP($IF74,Data!$B:$CP,Daily!JJ$10,0)</f>
        <v>0</v>
      </c>
      <c r="JK77" s="12">
        <f>VLOOKUP($IF77,Data!$B:$CP,Daily!JK$10,0)/VLOOKUP($IF74,Data!$B:$CP,Daily!JK$10,0)</f>
        <v>0</v>
      </c>
      <c r="JL77" s="12">
        <f>VLOOKUP($IF77,Data!$B:$CP,Daily!JL$10,0)/VLOOKUP($IF74,Data!$B:$CP,Daily!JL$10,0)</f>
        <v>0</v>
      </c>
      <c r="JM77" s="12">
        <f>VLOOKUP($IF77,Data!$B:$CP,Daily!JM$10,0)/VLOOKUP($IF74,Data!$B:$CP,Daily!JM$10,0)</f>
        <v>3.0303030303030304E-2</v>
      </c>
      <c r="JN77" s="12">
        <f>VLOOKUP($IF77,Data!$B:$CP,Daily!JN$10,0)/VLOOKUP($IF74,Data!$B:$CP,Daily!JN$10,0)</f>
        <v>0</v>
      </c>
      <c r="JO77" s="12">
        <f>VLOOKUP($IF77,Data!$B:$CP,Daily!JO$10,0)/VLOOKUP($IF74,Data!$B:$CP,Daily!JO$10,0)</f>
        <v>5.7142857142857141E-2</v>
      </c>
      <c r="JP77" s="12">
        <f>VLOOKUP($IF77,Data!$B:$CP,Daily!JP$10,0)/VLOOKUP($IF74,Data!$B:$CP,Daily!JP$10,0)</f>
        <v>3.3898305084745763E-2</v>
      </c>
      <c r="JQ77" s="12">
        <f>VLOOKUP($IF77,Data!$B:$CP,Daily!JQ$10,0)/VLOOKUP($IF74,Data!$B:$CP,Daily!JQ$10,0)</f>
        <v>4.878048780487805E-2</v>
      </c>
      <c r="JR77" s="12">
        <f>VLOOKUP($IF77,Data!$B:$CP,Daily!JR$10,0)/VLOOKUP($IF74,Data!$B:$CP,Daily!JR$10,0)</f>
        <v>0</v>
      </c>
      <c r="JS77" s="12">
        <f>VLOOKUP($IF77,Data!$B:$CP,Daily!JS$10,0)/VLOOKUP($IF74,Data!$B:$CP,Daily!JS$10,0)</f>
        <v>4.2553191489361701E-2</v>
      </c>
      <c r="JT77" s="12">
        <f>VLOOKUP($IF77,Data!$B:$CP,Daily!JT$10,0)/VLOOKUP($IF74,Data!$B:$CP,Daily!JT$10,0)</f>
        <v>2.7777777777777776E-2</v>
      </c>
      <c r="JU77" s="12">
        <f>VLOOKUP($IF77,Data!$B:$CP,Daily!JU$10,0)/VLOOKUP($IF74,Data!$B:$CP,Daily!JU$10,0)</f>
        <v>0</v>
      </c>
      <c r="JV77" s="12">
        <f>VLOOKUP($IF77,Data!$B:$CP,Daily!JV$10,0)/VLOOKUP($IF74,Data!$B:$CP,Daily!JV$10,0)</f>
        <v>6.25E-2</v>
      </c>
      <c r="JW77" s="12">
        <f>VLOOKUP($IF77,Data!$B:$CP,Daily!JW$10,0)/VLOOKUP($IF74,Data!$B:$CP,Daily!JW$10,0)</f>
        <v>3.4482758620689655E-2</v>
      </c>
      <c r="JX77" s="12">
        <f>VLOOKUP($IF77,Data!$B:$CP,Daily!JX$10,0)/VLOOKUP($IF74,Data!$B:$CP,Daily!JX$10,0)</f>
        <v>4.1666666666666664E-2</v>
      </c>
      <c r="JY77" s="12">
        <f>VLOOKUP($IF77,Data!$B:$CP,Daily!JY$10,0)/VLOOKUP($IF74,Data!$B:$CP,Daily!JY$10,0)</f>
        <v>0.13793103448275862</v>
      </c>
      <c r="JZ77" s="12">
        <f>VLOOKUP($IF77,Data!$B:$CP,Daily!JZ$10,0)/VLOOKUP($IF74,Data!$B:$CP,Daily!JZ$10,0)</f>
        <v>5.7142857142857141E-2</v>
      </c>
      <c r="KA77" s="12">
        <f>VLOOKUP($IF77,Data!$B:$CP,Daily!KA$10,0)/VLOOKUP($IF74,Data!$B:$CP,Daily!KA$10,0)</f>
        <v>6.25E-2</v>
      </c>
      <c r="KB77" s="12">
        <f>VLOOKUP($IF77,Data!$B:$CP,Daily!KB$10,0)/VLOOKUP($IF74,Data!$B:$CP,Daily!KB$10,0)</f>
        <v>0.17647058823529413</v>
      </c>
      <c r="KC77" s="12">
        <f>VLOOKUP($IF77,Data!$B:$CP,Daily!KC$10,0)/VLOOKUP($IF74,Data!$B:$CP,Daily!KC$10,0)</f>
        <v>3.3333333333333333E-2</v>
      </c>
      <c r="KD77" s="12">
        <f>VLOOKUP($IF77,Data!$B:$CP,Daily!KD$10,0)/VLOOKUP($IF74,Data!$B:$CP,Daily!KD$10,0)</f>
        <v>0.11538461538461539</v>
      </c>
      <c r="KE77" s="12">
        <f>VLOOKUP($IF77,Data!$B:$CP,Daily!KE$10,0)/VLOOKUP($IF74,Data!$B:$CP,Daily!KE$10,0)</f>
        <v>0</v>
      </c>
      <c r="KF77" s="12">
        <f>VLOOKUP($IF77,Data!$B:$CP,Daily!KF$10,0)/VLOOKUP($IF74,Data!$B:$CP,Daily!KF$10,0)</f>
        <v>9.375E-2</v>
      </c>
      <c r="KG77" s="12">
        <f>VLOOKUP($IF77,Data!$B:$CP,Daily!KG$10,0)/VLOOKUP($IF74,Data!$B:$CP,Daily!KG$10,0)</f>
        <v>0.10810810810810811</v>
      </c>
      <c r="KH77" s="12">
        <f>VLOOKUP($IF77,Data!$B:$CP,Daily!KH$10,0)/VLOOKUP($IF74,Data!$B:$CP,Daily!KH$10,0)</f>
        <v>0</v>
      </c>
      <c r="KI77" s="12">
        <f>VLOOKUP($IF77,Data!$B:$CP,Daily!KI$10,0)/VLOOKUP($IF74,Data!$B:$CP,Daily!KI$10,0)</f>
        <v>0.1111111111111111</v>
      </c>
      <c r="KJ77" s="12">
        <f>VLOOKUP($IF77,Data!$B:$CP,Daily!KJ$10,0)/VLOOKUP($IF74,Data!$B:$CP,Daily!KJ$10,0)</f>
        <v>0</v>
      </c>
      <c r="KK77" s="12">
        <f>VLOOKUP($IF77,Data!$B:$CP,Daily!KK$10,0)/VLOOKUP($IF74,Data!$B:$CP,Daily!KK$10,0)</f>
        <v>0.10810810810810811</v>
      </c>
      <c r="KL77" s="12">
        <f>VLOOKUP($IF77,Data!$B:$CP,Daily!KL$10,0)/VLOOKUP($IF74,Data!$B:$CP,Daily!KL$10,0)</f>
        <v>0</v>
      </c>
      <c r="KM77" s="12">
        <f>VLOOKUP($IF77,Data!$B:$CP,Daily!KM$10,0)/VLOOKUP($IF74,Data!$B:$CP,Daily!KM$10,0)</f>
        <v>2.6315789473684209E-2</v>
      </c>
      <c r="KN77" s="12">
        <f>VLOOKUP($IF77,Data!$B:$CP,Daily!KN$10,0)/VLOOKUP($IF74,Data!$B:$CP,Daily!KN$10,0)</f>
        <v>6.9767441860465115E-2</v>
      </c>
      <c r="KO77" s="12">
        <f>VLOOKUP($IF77,Data!$B:$CP,Daily!KO$10,0)/VLOOKUP($IF74,Data!$B:$CP,Daily!KO$10,0)</f>
        <v>0.13793103448275862</v>
      </c>
      <c r="KP77" s="12">
        <f>VLOOKUP($IF77,Data!$B:$CP,Daily!KP$10,0)/VLOOKUP($IF74,Data!$B:$CP,Daily!KP$10,0)</f>
        <v>5.2631578947368418E-2</v>
      </c>
      <c r="KQ77" s="12">
        <f>VLOOKUP($IF77,Data!$B:$CP,Daily!KQ$10,0)/VLOOKUP($IF74,Data!$B:$CP,Daily!KQ$10,0)</f>
        <v>0</v>
      </c>
      <c r="KR77" s="12">
        <f>VLOOKUP($IF77,Data!$B:$CP,Daily!KR$10,0)/VLOOKUP($IF74,Data!$B:$CP,Daily!KR$10,0)</f>
        <v>2.5000000000000001E-2</v>
      </c>
      <c r="KS77" s="12">
        <f>VLOOKUP($IF77,Data!$B:$CP,Daily!KS$10,0)/VLOOKUP($IF74,Data!$B:$CP,Daily!KS$10,0)</f>
        <v>5.7142857142857141E-2</v>
      </c>
      <c r="KT77" s="12">
        <f>VLOOKUP($IF77,Data!$B:$CP,Daily!KT$10,0)/VLOOKUP($IF74,Data!$B:$CP,Daily!KT$10,0)</f>
        <v>5.2631578947368418E-2</v>
      </c>
      <c r="KU77" s="12">
        <f>VLOOKUP($IF77,Data!$B:$CP,Daily!KU$10,0)/VLOOKUP($IF74,Data!$B:$CP,Daily!KU$10,0)</f>
        <v>6.0606060606060608E-2</v>
      </c>
      <c r="KV77" s="12">
        <f>VLOOKUP($IF77,Data!$B:$CP,Daily!KV$10,0)/VLOOKUP($IF74,Data!$B:$CP,Daily!KV$10,0)</f>
        <v>0</v>
      </c>
      <c r="KW77" s="12">
        <f>VLOOKUP($IF77,Data!$B:$CP,Daily!KW$10,0)/VLOOKUP($IF74,Data!$B:$CP,Daily!KW$10,0)</f>
        <v>9.7560975609756101E-2</v>
      </c>
      <c r="KX77" s="12">
        <f>VLOOKUP($IF77,Data!$B:$CP,Daily!KX$10,0)/VLOOKUP($IF74,Data!$B:$CP,Daily!KX$10,0)</f>
        <v>7.6923076923076927E-2</v>
      </c>
      <c r="KY77" s="12">
        <f>VLOOKUP($IF77,Data!$B:$CP,Daily!KY$10,0)/VLOOKUP($IF74,Data!$B:$CP,Daily!KY$10,0)</f>
        <v>6.6666666666666666E-2</v>
      </c>
      <c r="KZ77" s="12">
        <f>VLOOKUP($IF77,Data!$B:$CP,Daily!KZ$10,0)/VLOOKUP($IF74,Data!$B:$CP,Daily!KZ$10,0)</f>
        <v>0.125</v>
      </c>
      <c r="LA77" s="12">
        <f>VLOOKUP($IF77,Data!$B:$CP,Daily!LA$10,0)/VLOOKUP($IF74,Data!$B:$CP,Daily!LA$10,0)</f>
        <v>0</v>
      </c>
      <c r="LB77" s="12">
        <f>VLOOKUP($IF77,Data!$B:$CP,Daily!LB$10,0)/VLOOKUP($IF74,Data!$B:$CP,Daily!LB$10,0)</f>
        <v>0.16216216216216217</v>
      </c>
      <c r="LC77" s="12">
        <f>VLOOKUP($IF77,Data!$B:$CP,Daily!LC$10,0)/VLOOKUP($IF74,Data!$B:$CP,Daily!LC$10,0)</f>
        <v>3.8461538461538464E-2</v>
      </c>
      <c r="LD77" s="12">
        <f>VLOOKUP($IF77,Data!$B:$CP,Daily!LD$10,0)/VLOOKUP($IF74,Data!$B:$CP,Daily!LD$10,0)</f>
        <v>0.1</v>
      </c>
      <c r="LE77" s="12">
        <f>VLOOKUP($IF77,Data!$B:$CP,Daily!LE$10,0)/VLOOKUP($IF74,Data!$B:$CP,Daily!LE$10,0)</f>
        <v>0</v>
      </c>
      <c r="LF77" s="12">
        <f>VLOOKUP($IF77,Data!$B:$CP,Daily!LF$10,0)/VLOOKUP($IF74,Data!$B:$CP,Daily!LF$10,0)</f>
        <v>0.20588235294117646</v>
      </c>
      <c r="LG77" s="12">
        <f>VLOOKUP($IF77,Data!$B:$CP,Daily!LG$10,0)/VLOOKUP($IF74,Data!$B:$CP,Daily!LG$10,0)</f>
        <v>0.15789473684210525</v>
      </c>
      <c r="LH77" s="12">
        <f>VLOOKUP($IF77,Data!$B:$CP,Daily!LH$10,0)/VLOOKUP($IF74,Data!$B:$CP,Daily!LH$10,0)</f>
        <v>0.21052631578947367</v>
      </c>
      <c r="LI77" s="12">
        <f>VLOOKUP($IF77,Data!$B:$CP,Daily!LI$10,0)/VLOOKUP($IF74,Data!$B:$CP,Daily!LI$10,0)</f>
        <v>0.16279069767441862</v>
      </c>
      <c r="LJ77" s="12">
        <f>VLOOKUP($IF77,Data!$B:$CP,Daily!LJ$10,0)/VLOOKUP($IF74,Data!$B:$CP,Daily!LJ$10,0)</f>
        <v>5.8823529411764705E-2</v>
      </c>
      <c r="LK77" s="12">
        <f>VLOOKUP($IF77,Data!$B:$CP,Daily!LK$10,0)/VLOOKUP($IF74,Data!$B:$CP,Daily!LK$10,0)</f>
        <v>0.13793103448275862</v>
      </c>
      <c r="LL77" s="12">
        <f>VLOOKUP($IF77,Data!$B:$CP,Daily!LL$10,0)/VLOOKUP($IF74,Data!$B:$CP,Daily!LL$10,0)</f>
        <v>0.14285714285714285</v>
      </c>
      <c r="LM77" s="12">
        <f>VLOOKUP($IF77,Data!$B:$CP,Daily!LM$10,0)/VLOOKUP($IF74,Data!$B:$CP,Daily!LM$10,0)</f>
        <v>0.22222222222222221</v>
      </c>
      <c r="LN77" s="12">
        <f>VLOOKUP($IF77,Data!$B:$CP,Daily!LN$10,0)/VLOOKUP($IF74,Data!$B:$CP,Daily!LN$10,0)</f>
        <v>2.3255813953488372E-2</v>
      </c>
      <c r="LO77" s="12">
        <f>VLOOKUP($IF77,Data!$B:$CP,Daily!LO$10,0)/VLOOKUP($IF74,Data!$B:$CP,Daily!LO$10,0)</f>
        <v>0.11428571428571428</v>
      </c>
      <c r="LP77" s="12">
        <f>VLOOKUP($IF77,Data!$B:$CP,Daily!LP$10,0)/VLOOKUP($IF74,Data!$B:$CP,Daily!LP$10,0)</f>
        <v>0.16666666666666666</v>
      </c>
      <c r="LQ77" s="12">
        <f>VLOOKUP($IF77,Data!$B:$CP,Daily!LQ$10,0)/VLOOKUP($IF74,Data!$B:$CP,Daily!LQ$10,0)</f>
        <v>0.15686274509803921</v>
      </c>
      <c r="LR77" s="12">
        <f>VLOOKUP($IF77,Data!$B:$CP,Daily!LR$10,0)/VLOOKUP($IF74,Data!$B:$CP,Daily!LR$10,0)</f>
        <v>0.14285714285714285</v>
      </c>
      <c r="LS77" s="12">
        <f>VLOOKUP($IF77,Data!$B:$CP,Daily!LS$10,0)/VLOOKUP($IF74,Data!$B:$CP,Daily!LS$10,0)</f>
        <v>6.25E-2</v>
      </c>
      <c r="LU77" s="40">
        <f t="shared" si="595"/>
        <v>2.1739130434782608E-2</v>
      </c>
      <c r="LV77" s="40">
        <f t="shared" si="596"/>
        <v>9.7560975609756101E-2</v>
      </c>
      <c r="LW77" s="40">
        <f t="shared" si="597"/>
        <v>7.5821845174973493E-2</v>
      </c>
      <c r="LX77" s="40">
        <f t="shared" si="606"/>
        <v>0.15442735949098624</v>
      </c>
      <c r="LY77" s="40">
        <f t="shared" si="619"/>
        <v>-3.5127253446447515E-2</v>
      </c>
      <c r="LZ77" s="43"/>
      <c r="MA77" s="12">
        <f t="shared" si="607"/>
        <v>6.1646710641373705E-2</v>
      </c>
      <c r="MB77" s="12">
        <f t="shared" si="620"/>
        <v>0.13842515460544269</v>
      </c>
      <c r="MC77" s="12">
        <f t="shared" si="621"/>
        <v>9.9662769935016299E-2</v>
      </c>
      <c r="MD77" s="1"/>
    </row>
    <row r="78" spans="4:342" x14ac:dyDescent="0.35">
      <c r="D78" s="111" t="s">
        <v>522</v>
      </c>
      <c r="E78" s="53" t="str">
        <f>VLOOKUP($D78,'Metric Nature'!$C:$D,2,0)&amp;IF(($F78&lt;(EA78)),"Below",IF(($F78&gt;(DZ78)),"Above","Within"))</f>
        <v>PositiveWithin</v>
      </c>
      <c r="F78" s="48">
        <f>DU78</f>
        <v>6.1588996099363582E-3</v>
      </c>
      <c r="G78" s="77">
        <f t="shared" si="573"/>
        <v>9.8904485724692504E-3</v>
      </c>
      <c r="H78" s="48">
        <f>IFERROR(((F78-G78)/G78),0)</f>
        <v>-0.37728814170470665</v>
      </c>
      <c r="I78" s="74">
        <f t="shared" si="598"/>
        <v>9.3154231184979647E-3</v>
      </c>
      <c r="J78" s="48">
        <f>IFERROR(((F78-I78)/I78),0)</f>
        <v>-0.33884918252329155</v>
      </c>
      <c r="K78" s="48">
        <f>EC78</f>
        <v>7.0619578285027089E-3</v>
      </c>
      <c r="L78" s="50"/>
      <c r="M78" s="53" t="str">
        <f>VLOOKUP($D78,'Metric Nature'!$C:$D,2,0)&amp;IF(($N78&lt;(HZ78)),"Below",IF(($N78&gt;(HY78)),"Above","Within"))</f>
        <v>PositiveWithin</v>
      </c>
      <c r="N78" s="48">
        <f>HT78</f>
        <v>6.5116279069767444E-3</v>
      </c>
      <c r="O78" s="49">
        <f t="shared" si="609"/>
        <v>9.5994563139786774E-3</v>
      </c>
      <c r="P78" s="55">
        <f t="shared" si="610"/>
        <v>-0.32166700967277218</v>
      </c>
      <c r="Q78" s="49">
        <f t="shared" si="611"/>
        <v>9.2213746736024022E-3</v>
      </c>
      <c r="R78" s="48">
        <f>IFERROR(((N78-Q78)/Q78),0)</f>
        <v>-0.29385496875891215</v>
      </c>
      <c r="S78" s="48">
        <f>IB78</f>
        <v>3.1103154538295237E-3</v>
      </c>
      <c r="T78" s="50"/>
      <c r="U78" s="53" t="str">
        <f>VLOOKUP($D78,'Metric Nature'!$C:$D,2,0)&amp;IF(($V78&lt;(LY78)),"Below",IF(($V78&gt;(LX78)),"Above","Within"))</f>
        <v>PositiveWithin</v>
      </c>
      <c r="V78" s="48">
        <f>LS78</f>
        <v>5.4678007290400975E-3</v>
      </c>
      <c r="W78" s="49">
        <f t="shared" si="601"/>
        <v>1.0454395785314456E-2</v>
      </c>
      <c r="X78" s="48">
        <f>IFERROR(((V78-W78)/W78),0)</f>
        <v>-0.47698548617024333</v>
      </c>
      <c r="Y78" s="49">
        <f t="shared" si="602"/>
        <v>9.5061393816840041E-3</v>
      </c>
      <c r="Z78" s="48">
        <f>IFERROR(((V78-Y78)/Y78),0)</f>
        <v>-0.42481374304534114</v>
      </c>
      <c r="AA78" s="48">
        <f>MA78</f>
        <v>3.1641387044669469E-3</v>
      </c>
      <c r="AB78" s="50"/>
      <c r="AC78" s="46" t="s">
        <v>523</v>
      </c>
      <c r="AI78" s="7" t="s">
        <v>522</v>
      </c>
      <c r="AJ78" s="12">
        <f>(VLOOKUP($EG78,Data!$B:$CP,Daily!EI$10,0)+VLOOKUP($IF78,Data!$B:$CP,Daily!IH$10,0))/AJ$72</f>
        <v>1.049970834143496E-2</v>
      </c>
      <c r="AK78" s="12">
        <f>(VLOOKUP($EG78,Data!$B:$CP,Daily!EJ$10,0)+VLOOKUP($IF78,Data!$B:$CP,Daily!II$10,0))/AK$72</f>
        <v>1.1864406779661017E-2</v>
      </c>
      <c r="AL78" s="12">
        <f>(VLOOKUP($EG78,Data!$B:$CP,Daily!EK$10,0)+VLOOKUP($IF78,Data!$B:$CP,Daily!IJ$10,0))/AL$72</f>
        <v>1.6055990119390694E-2</v>
      </c>
      <c r="AM78" s="12">
        <f>(VLOOKUP($EG78,Data!$B:$CP,Daily!EL$10,0)+VLOOKUP($IF78,Data!$B:$CP,Daily!IK$10,0))/AM$72</f>
        <v>1.3264388489208634E-2</v>
      </c>
      <c r="AN78" s="12">
        <f>(VLOOKUP($EG78,Data!$B:$CP,Daily!EM$10,0)+VLOOKUP($IF78,Data!$B:$CP,Daily!IL$10,0))/AN$72</f>
        <v>1.2923351158645277E-2</v>
      </c>
      <c r="AO78" s="12">
        <f>(VLOOKUP($EG78,Data!$B:$CP,Daily!EN$10,0)+VLOOKUP($IF78,Data!$B:$CP,Daily!IM$10,0))/AO$72</f>
        <v>1.0815939278937382E-2</v>
      </c>
      <c r="AP78" s="12">
        <f>(VLOOKUP($EG78,Data!$B:$CP,Daily!EO$10,0)+VLOOKUP($IF78,Data!$B:$CP,Daily!IN$10,0))/AP$72</f>
        <v>1.2124406958355299E-2</v>
      </c>
      <c r="AQ78" s="12">
        <f>(VLOOKUP($EG78,Data!$B:$CP,Daily!EP$10,0)+VLOOKUP($IF78,Data!$B:$CP,Daily!IO$10,0))/AQ$72</f>
        <v>1.8784710878797777E-2</v>
      </c>
      <c r="AR78" s="12">
        <f>(VLOOKUP($EG78,Data!$B:$CP,Daily!EQ$10,0)+VLOOKUP($IF78,Data!$B:$CP,Daily!IP$10,0))/AR$72</f>
        <v>1.4337568058076225E-2</v>
      </c>
      <c r="AS78" s="12">
        <f>(VLOOKUP($EG78,Data!$B:$CP,Daily!ER$10,0)+VLOOKUP($IF78,Data!$B:$CP,Daily!IQ$10,0))/AS$72</f>
        <v>1.3480885311871227E-2</v>
      </c>
      <c r="AT78" s="12">
        <f>(VLOOKUP($EG78,Data!$B:$CP,Daily!ES$10,0)+VLOOKUP($IF78,Data!$B:$CP,Daily!IR$10,0))/AT$72</f>
        <v>1.7837954008166772E-2</v>
      </c>
      <c r="AU78" s="12">
        <f>(VLOOKUP($EG78,Data!$B:$CP,Daily!ET$10,0)+VLOOKUP($IF78,Data!$B:$CP,Daily!IS$10,0))/AU$72</f>
        <v>1.1527377521613832E-2</v>
      </c>
      <c r="AV78" s="12">
        <f>(VLOOKUP($EG78,Data!$B:$CP,Daily!EU$10,0)+VLOOKUP($IF78,Data!$B:$CP,Daily!IT$10,0))/AV$72</f>
        <v>1.3442431326709527E-2</v>
      </c>
      <c r="AW78" s="12">
        <f>(VLOOKUP($EG78,Data!$B:$CP,Daily!EV$10,0)+VLOOKUP($IF78,Data!$B:$CP,Daily!IU$10,0))/AW$72</f>
        <v>1.0899182561307902E-2</v>
      </c>
      <c r="AX78" s="12">
        <f>(VLOOKUP($EG78,Data!$B:$CP,Daily!EW$10,0)+VLOOKUP($IF78,Data!$B:$CP,Daily!IV$10,0))/AX$72</f>
        <v>1.5053313819778381E-2</v>
      </c>
      <c r="AY78" s="12">
        <f>(VLOOKUP($EG78,Data!$B:$CP,Daily!EX$10,0)+VLOOKUP($IF78,Data!$B:$CP,Daily!IW$10,0))/AY$72</f>
        <v>1.5743073047858942E-2</v>
      </c>
      <c r="AZ78" s="12">
        <f>(VLOOKUP($EG78,Data!$B:$CP,Daily!EY$10,0)+VLOOKUP($IF78,Data!$B:$CP,Daily!IX$10,0))/AZ$72</f>
        <v>1.4285714285714285E-2</v>
      </c>
      <c r="BA78" s="12">
        <f>(VLOOKUP($EG78,Data!$B:$CP,Daily!EZ$10,0)+VLOOKUP($IF78,Data!$B:$CP,Daily!IY$10,0))/BA$72</f>
        <v>6.3821752265861023E-2</v>
      </c>
      <c r="BB78" s="12">
        <f>(VLOOKUP($EG78,Data!$B:$CP,Daily!FA$10,0)+VLOOKUP($IF78,Data!$B:$CP,Daily!IZ$10,0))/BB$72</f>
        <v>2.6374518157841347E-2</v>
      </c>
      <c r="BC78" s="12">
        <f>(VLOOKUP($EG78,Data!$B:$CP,Daily!FB$10,0)+VLOOKUP($IF78,Data!$B:$CP,Daily!JA$10,0))/BC$72</f>
        <v>1.5552099533437014E-3</v>
      </c>
      <c r="BD78" s="12">
        <f>(VLOOKUP($EG78,Data!$B:$CP,Daily!FC$10,0)+VLOOKUP($IF78,Data!$B:$CP,Daily!JB$10,0))/BD$72</f>
        <v>2.7379949452401011E-3</v>
      </c>
      <c r="BE78" s="12">
        <f>(VLOOKUP($EG78,Data!$B:$CP,Daily!FD$10,0)+VLOOKUP($IF78,Data!$B:$CP,Daily!JC$10,0))/BE$72</f>
        <v>4.2401249721044408E-3</v>
      </c>
      <c r="BF78" s="12">
        <f>(VLOOKUP($EG78,Data!$B:$CP,Daily!FE$10,0)+VLOOKUP($IF78,Data!$B:$CP,Daily!JD$10,0))/BF$72</f>
        <v>4.0965933592065542E-3</v>
      </c>
      <c r="BG78" s="12">
        <f>(VLOOKUP($EG78,Data!$B:$CP,Daily!FF$10,0)+VLOOKUP($IF78,Data!$B:$CP,Daily!JE$10,0))/BG$72</f>
        <v>4.623513870541612E-3</v>
      </c>
      <c r="BH78" s="12">
        <f>(VLOOKUP($EG78,Data!$B:$CP,Daily!FG$10,0)+VLOOKUP($IF78,Data!$B:$CP,Daily!JF$10,0))/BH$72</f>
        <v>3.629764065335753E-3</v>
      </c>
      <c r="BI78" s="12">
        <f>(VLOOKUP($EG78,Data!$B:$CP,Daily!FH$10,0)+VLOOKUP($IF78,Data!$B:$CP,Daily!JG$10,0))/BI$72</f>
        <v>4.8863394943700874E-3</v>
      </c>
      <c r="BJ78" s="12">
        <f>(VLOOKUP($EG78,Data!$B:$CP,Daily!FI$10,0)+VLOOKUP($IF78,Data!$B:$CP,Daily!JH$10,0))/BJ$72</f>
        <v>4.0361330001921969E-3</v>
      </c>
      <c r="BK78" s="12">
        <f>(VLOOKUP($EG78,Data!$B:$CP,Daily!FJ$10,0)+VLOOKUP($IF78,Data!$B:$CP,Daily!JI$10,0))/BK$72</f>
        <v>2.955457040320878E-3</v>
      </c>
      <c r="BL78" s="12">
        <f>(VLOOKUP($EG78,Data!$B:$CP,Daily!FK$10,0)+VLOOKUP($IF78,Data!$B:$CP,Daily!JJ$10,0))/BL$72</f>
        <v>3.4246575342465752E-3</v>
      </c>
      <c r="BM78" s="12">
        <f>(VLOOKUP($EG78,Data!$B:$CP,Daily!FL$10,0)+VLOOKUP($IF78,Data!$B:$CP,Daily!JK$10,0))/BM$72</f>
        <v>2.0929259104227708E-3</v>
      </c>
      <c r="BN78" s="12">
        <f>(VLOOKUP($EG78,Data!$B:$CP,Daily!FM$10,0)+VLOOKUP($IF78,Data!$B:$CP,Daily!JL$10,0))/BN$72</f>
        <v>3.0681120883616284E-3</v>
      </c>
      <c r="BO78" s="12">
        <f>(VLOOKUP($EG78,Data!$B:$CP,Daily!FN$10,0)+VLOOKUP($IF78,Data!$B:$CP,Daily!JM$10,0))/BO$72</f>
        <v>6.7039106145251395E-3</v>
      </c>
      <c r="BP78" s="12">
        <f>(VLOOKUP($EG78,Data!$B:$CP,Daily!FO$10,0)+VLOOKUP($IF78,Data!$B:$CP,Daily!JN$10,0))/BP$72</f>
        <v>3.6559553588608813E-3</v>
      </c>
      <c r="BQ78" s="12">
        <f>(VLOOKUP($EG78,Data!$B:$CP,Daily!FP$10,0)+VLOOKUP($IF78,Data!$B:$CP,Daily!JO$10,0))/BQ$72</f>
        <v>3.1512605042016808E-3</v>
      </c>
      <c r="BR78" s="12">
        <f>(VLOOKUP($EG78,Data!$B:$CP,Daily!FQ$10,0)+VLOOKUP($IF78,Data!$B:$CP,Daily!JP$10,0))/BR$72</f>
        <v>6.5383218307301129E-3</v>
      </c>
      <c r="BS78" s="12">
        <f>(VLOOKUP($EG78,Data!$B:$CP,Daily!FR$10,0)+VLOOKUP($IF78,Data!$B:$CP,Daily!JQ$10,0))/BS$72</f>
        <v>9.1102926923822443E-3</v>
      </c>
      <c r="BT78" s="12">
        <f>(VLOOKUP($EG78,Data!$B:$CP,Daily!FS$10,0)+VLOOKUP($IF78,Data!$B:$CP,Daily!JR$10,0))/BT$72</f>
        <v>1.0524264275969596E-2</v>
      </c>
      <c r="BU78" s="12">
        <f>(VLOOKUP($EG78,Data!$B:$CP,Daily!FT$10,0)+VLOOKUP($IF78,Data!$B:$CP,Daily!JS$10,0))/BU$72</f>
        <v>1.2400168137873056E-2</v>
      </c>
      <c r="BV78" s="12">
        <f>(VLOOKUP($EG78,Data!$B:$CP,Daily!FU$10,0)+VLOOKUP($IF78,Data!$B:$CP,Daily!JT$10,0))/BV$72</f>
        <v>1.5349369988545246E-2</v>
      </c>
      <c r="BW78" s="12">
        <f>(VLOOKUP($EG78,Data!$B:$CP,Daily!FV$10,0)+VLOOKUP($IF78,Data!$B:$CP,Daily!JU$10,0))/BW$72</f>
        <v>1.0135863704981669E-2</v>
      </c>
      <c r="BX78" s="12">
        <f>(VLOOKUP($EG78,Data!$B:$CP,Daily!FW$10,0)+VLOOKUP($IF78,Data!$B:$CP,Daily!JV$10,0))/BX$72</f>
        <v>1.237675687014894E-2</v>
      </c>
      <c r="BY78" s="12">
        <f>(VLOOKUP($EG78,Data!$B:$CP,Daily!FX$10,0)+VLOOKUP($IF78,Data!$B:$CP,Daily!JW$10,0))/BY$72</f>
        <v>8.5249801744647098E-3</v>
      </c>
      <c r="BZ78" s="12">
        <f>(VLOOKUP($EG78,Data!$B:$CP,Daily!FY$10,0)+VLOOKUP($IF78,Data!$B:$CP,Daily!JX$10,0))/BZ$72</f>
        <v>1.0442678774120319E-2</v>
      </c>
      <c r="CA78" s="12">
        <f>(VLOOKUP($EG78,Data!$B:$CP,Daily!FZ$10,0)+VLOOKUP($IF78,Data!$B:$CP,Daily!JY$10,0))/CA$72</f>
        <v>8.9500109146474563E-3</v>
      </c>
      <c r="CB78" s="12">
        <f>(VLOOKUP($EG78,Data!$B:$CP,Daily!GA$10,0)+VLOOKUP($IF78,Data!$B:$CP,Daily!JZ$10,0))/CB$72</f>
        <v>1.1929341592108282E-2</v>
      </c>
      <c r="CC78" s="12">
        <f>(VLOOKUP($EG78,Data!$B:$CP,Daily!GB$10,0)+VLOOKUP($IF78,Data!$B:$CP,Daily!KA$10,0))/CC$72</f>
        <v>1.2585499316005472E-2</v>
      </c>
      <c r="CD78" s="12">
        <f>(VLOOKUP($EG78,Data!$B:$CP,Daily!GC$10,0)+VLOOKUP($IF78,Data!$B:$CP,Daily!KB$10,0))/CD$72</f>
        <v>1.3330556134138721E-2</v>
      </c>
      <c r="CE78" s="12">
        <f>(VLOOKUP($EG78,Data!$B:$CP,Daily!GD$10,0)+VLOOKUP($IF78,Data!$B:$CP,Daily!KC$10,0))/CE$72</f>
        <v>1.1836734693877551E-2</v>
      </c>
      <c r="CF78" s="12">
        <f>(VLOOKUP($EG78,Data!$B:$CP,Daily!GE$10,0)+VLOOKUP($IF78,Data!$B:$CP,Daily!KD$10,0))/CF$72</f>
        <v>7.5159714393085303E-3</v>
      </c>
      <c r="CG78" s="12">
        <f>(VLOOKUP($EG78,Data!$B:$CP,Daily!GF$10,0)+VLOOKUP($IF78,Data!$B:$CP,Daily!KE$10,0))/CG$72</f>
        <v>6.4064064064064067E-3</v>
      </c>
      <c r="CH78" s="12">
        <f>(VLOOKUP($EG78,Data!$B:$CP,Daily!GG$10,0)+VLOOKUP($IF78,Data!$B:$CP,Daily!KF$10,0))/CH$72</f>
        <v>6.1718098415346123E-3</v>
      </c>
      <c r="CI78" s="12">
        <f>(VLOOKUP($EG78,Data!$B:$CP,Daily!GH$10,0)+VLOOKUP($IF78,Data!$B:$CP,Daily!KG$10,0))/CI$72</f>
        <v>1.0356944701313113E-2</v>
      </c>
      <c r="CJ78" s="12">
        <f>(VLOOKUP($EG78,Data!$B:$CP,Daily!GI$10,0)+VLOOKUP($IF78,Data!$B:$CP,Daily!KH$10,0))/CJ$72</f>
        <v>9.0412111017661896E-3</v>
      </c>
      <c r="CK78" s="12">
        <f>(VLOOKUP($EG78,Data!$B:$CP,Daily!GJ$10,0)+VLOOKUP($IF78,Data!$B:$CP,Daily!KI$10,0))/CK$72</f>
        <v>8.7276958882854926E-3</v>
      </c>
      <c r="CL78" s="12">
        <f>(VLOOKUP($EG78,Data!$B:$CP,Daily!GK$10,0)+VLOOKUP($IF78,Data!$B:$CP,Daily!KJ$10,0))/CL$72</f>
        <v>8.7836547641779641E-3</v>
      </c>
      <c r="CM78" s="12">
        <f>(VLOOKUP($EG78,Data!$B:$CP,Daily!GL$10,0)+VLOOKUP($IF78,Data!$B:$CP,Daily!KK$10,0))/CM$72</f>
        <v>1.1988424968995453E-2</v>
      </c>
      <c r="CN78" s="12">
        <f>(VLOOKUP($EG78,Data!$B:$CP,Daily!GM$10,0)+VLOOKUP($IF78,Data!$B:$CP,Daily!KL$10,0))/CN$72</f>
        <v>6.3459570112589557E-3</v>
      </c>
      <c r="CO78" s="12">
        <f>(VLOOKUP($EG78,Data!$B:$CP,Daily!GN$10,0)+VLOOKUP($IF78,Data!$B:$CP,Daily!KM$10,0))/CO$72</f>
        <v>8.2433758586849849E-3</v>
      </c>
      <c r="CP78" s="12">
        <f>(VLOOKUP($EG78,Data!$B:$CP,Daily!GO$10,0)+VLOOKUP($IF78,Data!$B:$CP,Daily!KN$10,0))/CP$72</f>
        <v>1.0549943883277216E-2</v>
      </c>
      <c r="CQ78" s="12">
        <f>(VLOOKUP($EG78,Data!$B:$CP,Daily!GP$10,0)+VLOOKUP($IF78,Data!$B:$CP,Daily!KO$10,0))/CQ$72</f>
        <v>1.0883007667573583E-2</v>
      </c>
      <c r="CR78" s="12">
        <f>(VLOOKUP($EG78,Data!$B:$CP,Daily!GQ$10,0)+VLOOKUP($IF78,Data!$B:$CP,Daily!KP$10,0))/CR$72</f>
        <v>8.0808080808080808E-3</v>
      </c>
      <c r="CS78" s="12">
        <f>(VLOOKUP($EG78,Data!$B:$CP,Daily!GR$10,0)+VLOOKUP($IF78,Data!$B:$CP,Daily!KQ$10,0))/CS$72</f>
        <v>7.6198115099258071E-3</v>
      </c>
      <c r="CT78" s="12">
        <f>(VLOOKUP($EG78,Data!$B:$CP,Daily!GS$10,0)+VLOOKUP($IF78,Data!$B:$CP,Daily!KR$10,0))/CT$72</f>
        <v>8.3577099874634353E-3</v>
      </c>
      <c r="CU78" s="12">
        <f>(VLOOKUP($EG78,Data!$B:$CP,Daily!GT$10,0)+VLOOKUP($IF78,Data!$B:$CP,Daily!KS$10,0))/CU$72</f>
        <v>1.2095836240986277E-2</v>
      </c>
      <c r="CV78" s="12">
        <f>(VLOOKUP($EG78,Data!$B:$CP,Daily!GU$10,0)+VLOOKUP($IF78,Data!$B:$CP,Daily!KT$10,0))/CV$72</f>
        <v>1.2968591691995946E-2</v>
      </c>
      <c r="CW78" s="12">
        <f>(VLOOKUP($EG78,Data!$B:$CP,Daily!GV$10,0)+VLOOKUP($IF78,Data!$B:$CP,Daily!KU$10,0))/CW$72</f>
        <v>1.2451520718513982E-2</v>
      </c>
      <c r="CX78" s="12">
        <f>(VLOOKUP($EG78,Data!$B:$CP,Daily!GW$10,0)+VLOOKUP($IF78,Data!$B:$CP,Daily!KV$10,0))/CX$72</f>
        <v>1.3653136531365314E-2</v>
      </c>
      <c r="CY78" s="12">
        <f>(VLOOKUP($EG78,Data!$B:$CP,Daily!GX$10,0)+VLOOKUP($IF78,Data!$B:$CP,Daily!KW$10,0))/CY$72</f>
        <v>9.7560975609756097E-3</v>
      </c>
      <c r="CZ78" s="12">
        <f>(VLOOKUP($EG78,Data!$B:$CP,Daily!GY$10,0)+VLOOKUP($IF78,Data!$B:$CP,Daily!KX$10,0))/CZ$72</f>
        <v>9.4254937163375224E-3</v>
      </c>
      <c r="DA78" s="12">
        <f>(VLOOKUP($EG78,Data!$B:$CP,Daily!GZ$10,0)+VLOOKUP($IF78,Data!$B:$CP,Daily!KY$10,0))/DA$72</f>
        <v>1.0779816513761468E-2</v>
      </c>
      <c r="DB78" s="12">
        <f>(VLOOKUP($EG78,Data!$B:$CP,Daily!HA$10,0)+VLOOKUP($IF78,Data!$B:$CP,Daily!KZ$10,0))/DB$72</f>
        <v>1.1090991398822997E-2</v>
      </c>
      <c r="DC78" s="12">
        <f>(VLOOKUP($EG78,Data!$B:$CP,Daily!HB$10,0)+VLOOKUP($IF78,Data!$B:$CP,Daily!LA$10,0))/DC$72</f>
        <v>5.0323508267433505E-3</v>
      </c>
      <c r="DD78" s="12">
        <f>(VLOOKUP($EG78,Data!$B:$CP,Daily!HC$10,0)+VLOOKUP($IF78,Data!$B:$CP,Daily!LB$10,0))/DD$72</f>
        <v>8.6427028088784125E-3</v>
      </c>
      <c r="DE78" s="12">
        <f>(VLOOKUP($EG78,Data!$B:$CP,Daily!HD$10,0)+VLOOKUP($IF78,Data!$B:$CP,Daily!LC$10,0))/DE$72</f>
        <v>8.1699346405228763E-3</v>
      </c>
      <c r="DF78" s="12">
        <f>(VLOOKUP($EG78,Data!$B:$CP,Daily!HE$10,0)+VLOOKUP($IF78,Data!$B:$CP,Daily!LD$10,0))/DF$72</f>
        <v>7.2448768370937692E-3</v>
      </c>
      <c r="DG78" s="12">
        <f>(VLOOKUP($EG78,Data!$B:$CP,Daily!HF$10,0)+VLOOKUP($IF78,Data!$B:$CP,Daily!LE$10,0))/DG$72</f>
        <v>1.1185243328100471E-2</v>
      </c>
      <c r="DH78" s="12">
        <f>(VLOOKUP($EG78,Data!$B:$CP,Daily!HG$10,0)+VLOOKUP($IF78,Data!$B:$CP,Daily!LF$10,0))/DH$72</f>
        <v>7.5356415478615071E-3</v>
      </c>
      <c r="DI78" s="12">
        <f>(VLOOKUP($EG78,Data!$B:$CP,Daily!HH$10,0)+VLOOKUP($IF78,Data!$B:$CP,Daily!LG$10,0))/DI$72</f>
        <v>8.1051873198847262E-3</v>
      </c>
      <c r="DJ78" s="12">
        <f>(VLOOKUP($EG78,Data!$B:$CP,Daily!HI$10,0)+VLOOKUP($IF78,Data!$B:$CP,Daily!LH$10,0))/DJ$72</f>
        <v>6.2425683709869204E-3</v>
      </c>
      <c r="DK78" s="12">
        <f>(VLOOKUP($EG78,Data!$B:$CP,Daily!HJ$10,0)+VLOOKUP($IF78,Data!$B:$CP,Daily!LI$10,0))/DK$72</f>
        <v>9.0634441087613302E-3</v>
      </c>
      <c r="DL78" s="12">
        <f>(VLOOKUP($EG78,Data!$B:$CP,Daily!HK$10,0)+VLOOKUP($IF78,Data!$B:$CP,Daily!LJ$10,0))/DL$72</f>
        <v>1.0423314188470539E-2</v>
      </c>
      <c r="DM78" s="12">
        <f>(VLOOKUP($EG78,Data!$B:$CP,Daily!HL$10,0)+VLOOKUP($IF78,Data!$B:$CP,Daily!LK$10,0))/DM$72</f>
        <v>4.9319392385085816E-3</v>
      </c>
      <c r="DN78" s="12">
        <f>(VLOOKUP($EG78,Data!$B:$CP,Daily!HM$10,0)+VLOOKUP($IF78,Data!$B:$CP,Daily!LL$10,0))/DN$72</f>
        <v>7.4762578298646189E-3</v>
      </c>
      <c r="DO78" s="12">
        <f>(VLOOKUP($EG78,Data!$B:$CP,Daily!HN$10,0)+VLOOKUP($IF78,Data!$B:$CP,Daily!LM$10,0))/DO$72</f>
        <v>8.3384177343908891E-3</v>
      </c>
      <c r="DP78" s="12">
        <f>(VLOOKUP($EG78,Data!$B:$CP,Daily!HO$10,0)+VLOOKUP($IF78,Data!$B:$CP,Daily!LN$10,0))/DP$72</f>
        <v>6.7152724481964699E-3</v>
      </c>
      <c r="DQ78" s="12">
        <f>(VLOOKUP($EG78,Data!$B:$CP,Daily!HP$10,0)+VLOOKUP($IF78,Data!$B:$CP,Daily!LO$10,0))/DQ$72</f>
        <v>8.3666096216010646E-3</v>
      </c>
      <c r="DR78" s="12">
        <f>(VLOOKUP($EG78,Data!$B:$CP,Daily!HQ$10,0)+VLOOKUP($IF78,Data!$B:$CP,Daily!LP$10,0))/DR$72</f>
        <v>7.8967642526964563E-3</v>
      </c>
      <c r="DS78" s="12">
        <f>(VLOOKUP($EG78,Data!$B:$CP,Daily!HR$10,0)+VLOOKUP($IF78,Data!$B:$CP,Daily!LQ$10,0))/DS$72</f>
        <v>1.6026909378709934E-2</v>
      </c>
      <c r="DT78" s="12">
        <f>(VLOOKUP($EG78,Data!$B:$CP,Daily!HS$10,0)+VLOOKUP($IF78,Data!$B:$CP,Daily!LR$10,0))/DT$72</f>
        <v>1.4487079091620987E-2</v>
      </c>
      <c r="DU78" s="12">
        <f>(VLOOKUP($EG78,Data!$B:$CP,Daily!HT$10,0)+VLOOKUP($IF78,Data!$B:$CP,Daily!LS$10,0))/DU$72</f>
        <v>6.1588996099363582E-3</v>
      </c>
      <c r="DV78" s="14"/>
      <c r="DW78" s="12">
        <f>_xlfn.QUARTILE.INC($AJ78:$DT78,1)</f>
        <v>6.7152724481964699E-3</v>
      </c>
      <c r="DX78" s="12">
        <f>_xlfn.QUARTILE.INC($AJ78:$DT78,3)</f>
        <v>1.237675687014894E-2</v>
      </c>
      <c r="DY78" s="12">
        <f>DX78-DW78</f>
        <v>5.66148442195247E-3</v>
      </c>
      <c r="DZ78" s="12">
        <f>DX78+(0.75*DY78)</f>
        <v>1.6622870186613292E-2</v>
      </c>
      <c r="EA78" s="12">
        <f>DW78-(0.75*DY78)</f>
        <v>2.4691591317321177E-3</v>
      </c>
      <c r="EB78" s="14"/>
      <c r="EC78" s="12">
        <f>_xlfn.STDEV.P(AJ78:DU78)</f>
        <v>7.0619578285027089E-3</v>
      </c>
      <c r="ED78" s="12">
        <f t="shared" si="615"/>
        <v>9.8904485724692504E-3</v>
      </c>
      <c r="EE78" s="12">
        <f t="shared" si="616"/>
        <v>9.3154231184979647E-3</v>
      </c>
      <c r="EF78" s="1"/>
      <c r="EG78" s="7" t="s">
        <v>524</v>
      </c>
      <c r="EH78" s="7" t="s">
        <v>65</v>
      </c>
      <c r="EI78" s="12">
        <f>VLOOKUP($EG78,Data!$B:$CP,Daily!EI$10,0)/EI$72</f>
        <v>9.2915214866434379E-3</v>
      </c>
      <c r="EJ78" s="12">
        <f>VLOOKUP($EG78,Data!$B:$CP,Daily!EJ$10,0)/EJ$72</f>
        <v>1.2181303116147308E-2</v>
      </c>
      <c r="EK78" s="12">
        <f>VLOOKUP($EG78,Data!$B:$CP,Daily!EK$10,0)/EK$72</f>
        <v>1.803729746254968E-2</v>
      </c>
      <c r="EL78" s="12">
        <f>VLOOKUP($EG78,Data!$B:$CP,Daily!EL$10,0)/EL$72</f>
        <v>1.1857707509881422E-2</v>
      </c>
      <c r="EM78" s="12">
        <f>VLOOKUP($EG78,Data!$B:$CP,Daily!EM$10,0)/EM$72</f>
        <v>1.3208762886597938E-2</v>
      </c>
      <c r="EN78" s="12">
        <f>VLOOKUP($EG78,Data!$B:$CP,Daily!EN$10,0)/EN$72</f>
        <v>9.6286107290233843E-3</v>
      </c>
      <c r="EO78" s="12">
        <f>VLOOKUP($EG78,Data!$B:$CP,Daily!EO$10,0)/EO$72</f>
        <v>1.108533127094612E-2</v>
      </c>
      <c r="EP78" s="12">
        <f>VLOOKUP($EG78,Data!$B:$CP,Daily!EP$10,0)/EP$72</f>
        <v>1.6835016835016835E-2</v>
      </c>
      <c r="EQ78" s="12">
        <f>VLOOKUP($EG78,Data!$B:$CP,Daily!EQ$10,0)/EQ$72</f>
        <v>1.3087606837606838E-2</v>
      </c>
      <c r="ER78" s="12">
        <f>VLOOKUP($EG78,Data!$B:$CP,Daily!ER$10,0)/ER$72</f>
        <v>1.3469985358711566E-2</v>
      </c>
      <c r="ES78" s="12">
        <f>VLOOKUP($EG78,Data!$B:$CP,Daily!ES$10,0)/ES$72</f>
        <v>1.8736106700539854E-2</v>
      </c>
      <c r="ET78" s="12">
        <f>VLOOKUP($EG78,Data!$B:$CP,Daily!ET$10,0)/ET$72</f>
        <v>1.0664229128580133E-2</v>
      </c>
      <c r="EU78" s="12">
        <f>VLOOKUP($EG78,Data!$B:$CP,Daily!EU$10,0)/EU$72</f>
        <v>1.3599537037037037E-2</v>
      </c>
      <c r="EV78" s="12">
        <f>VLOOKUP($EG78,Data!$B:$CP,Daily!EV$10,0)/EV$72</f>
        <v>8.9561457689932063E-3</v>
      </c>
      <c r="EW78" s="12">
        <f>VLOOKUP($EG78,Data!$B:$CP,Daily!EW$10,0)/EW$72</f>
        <v>1.5480797856504911E-2</v>
      </c>
      <c r="EX78" s="12">
        <f>VLOOKUP($EG78,Data!$B:$CP,Daily!EX$10,0)/EX$72</f>
        <v>1.5160703456640388E-2</v>
      </c>
      <c r="EY78" s="12">
        <f>VLOOKUP($EG78,Data!$B:$CP,Daily!EY$10,0)/EY$72</f>
        <v>1.5206812652068127E-2</v>
      </c>
      <c r="EZ78" s="12">
        <f>VLOOKUP($EG78,Data!$B:$CP,Daily!EZ$10,0)/EZ$72</f>
        <v>5.6912991656734205E-2</v>
      </c>
      <c r="FA78" s="12">
        <f>VLOOKUP($EG78,Data!$B:$CP,Daily!FA$10,0)/FA$72</f>
        <v>2.5255562236921228E-2</v>
      </c>
      <c r="FB78" s="12">
        <f>VLOOKUP($EG78,Data!$B:$CP,Daily!FB$10,0)/FB$72</f>
        <v>1.2978585334198572E-3</v>
      </c>
      <c r="FC78" s="12">
        <f>VLOOKUP($EG78,Data!$B:$CP,Daily!FC$10,0)/FC$72</f>
        <v>3.1123560535325241E-3</v>
      </c>
      <c r="FD78" s="12">
        <f>VLOOKUP($EG78,Data!$B:$CP,Daily!FD$10,0)/FD$72</f>
        <v>3.9617035325189833E-3</v>
      </c>
      <c r="FE78" s="12">
        <f>VLOOKUP($EG78,Data!$B:$CP,Daily!FE$10,0)/FE$72</f>
        <v>2.8462998102466793E-3</v>
      </c>
      <c r="FF78" s="12">
        <f>VLOOKUP($EG78,Data!$B:$CP,Daily!FF$10,0)/FF$72</f>
        <v>4.5901639344262295E-3</v>
      </c>
      <c r="FG78" s="12">
        <f>VLOOKUP($EG78,Data!$B:$CP,Daily!FG$10,0)/FG$72</f>
        <v>2.3964395754878468E-3</v>
      </c>
      <c r="FH78" s="12">
        <f>VLOOKUP($EG78,Data!$B:$CP,Daily!FH$10,0)/FH$72</f>
        <v>5.1004144086707042E-3</v>
      </c>
      <c r="FI78" s="12">
        <f>VLOOKUP($EG78,Data!$B:$CP,Daily!FI$10,0)/FI$72</f>
        <v>5.1664753157290473E-3</v>
      </c>
      <c r="FJ78" s="12">
        <f>VLOOKUP($EG78,Data!$B:$CP,Daily!FJ$10,0)/FJ$72</f>
        <v>3.1250000000000002E-3</v>
      </c>
      <c r="FK78" s="12">
        <f>VLOOKUP($EG78,Data!$B:$CP,Daily!FK$10,0)/FK$72</f>
        <v>3.1796502384737681E-3</v>
      </c>
      <c r="FL78" s="12">
        <f>VLOOKUP($EG78,Data!$B:$CP,Daily!FL$10,0)/FL$72</f>
        <v>1.876759461995621E-3</v>
      </c>
      <c r="FM78" s="12">
        <f>VLOOKUP($EG78,Data!$B:$CP,Daily!FM$10,0)/FM$72</f>
        <v>2.7489309712889431E-3</v>
      </c>
      <c r="FN78" s="12">
        <f>VLOOKUP($EG78,Data!$B:$CP,Daily!FN$10,0)/FN$72</f>
        <v>5.6951423785594644E-3</v>
      </c>
      <c r="FO78" s="12">
        <f>VLOOKUP($EG78,Data!$B:$CP,Daily!FO$10,0)/FO$72</f>
        <v>3.9648824695553671E-3</v>
      </c>
      <c r="FP78" s="12">
        <f>VLOOKUP($EG78,Data!$B:$CP,Daily!FP$10,0)/FP$72</f>
        <v>2.3759239704329461E-3</v>
      </c>
      <c r="FQ78" s="12">
        <f>VLOOKUP($EG78,Data!$B:$CP,Daily!FQ$10,0)/FQ$72</f>
        <v>6.2044780145670353E-3</v>
      </c>
      <c r="FR78" s="12">
        <f>VLOOKUP($EG78,Data!$B:$CP,Daily!FR$10,0)/FR$72</f>
        <v>9.2485549132947983E-3</v>
      </c>
      <c r="FS78" s="12">
        <f>VLOOKUP($EG78,Data!$B:$CP,Daily!FS$10,0)/FS$72</f>
        <v>1.0224948875255624E-2</v>
      </c>
      <c r="FT78" s="12">
        <f>VLOOKUP($EG78,Data!$B:$CP,Daily!FT$10,0)/FT$72</f>
        <v>1.2013910844135315E-2</v>
      </c>
      <c r="FU78" s="12">
        <f>VLOOKUP($EG78,Data!$B:$CP,Daily!FU$10,0)/FU$72</f>
        <v>1.6359206404455272E-2</v>
      </c>
      <c r="FV78" s="12">
        <f>VLOOKUP($EG78,Data!$B:$CP,Daily!FV$10,0)/FV$72</f>
        <v>1.1403230915426037E-2</v>
      </c>
      <c r="FW78" s="12">
        <f>VLOOKUP($EG78,Data!$B:$CP,Daily!FW$10,0)/FW$72</f>
        <v>1.3736263736263736E-2</v>
      </c>
      <c r="FX78" s="12">
        <f>VLOOKUP($EG78,Data!$B:$CP,Daily!FX$10,0)/FX$72</f>
        <v>1.0056196391600119E-2</v>
      </c>
      <c r="FY78" s="12">
        <f>VLOOKUP($EG78,Data!$B:$CP,Daily!FY$10,0)/FY$72</f>
        <v>1.2462108454024925E-2</v>
      </c>
      <c r="FZ78" s="12">
        <f>VLOOKUP($EG78,Data!$B:$CP,Daily!FZ$10,0)/FZ$72</f>
        <v>9.1569308493842753E-3</v>
      </c>
      <c r="GA78" s="12">
        <f>VLOOKUP($EG78,Data!$B:$CP,Daily!GA$10,0)/GA$72</f>
        <v>1.3062908215881746E-2</v>
      </c>
      <c r="GB78" s="12">
        <f>VLOOKUP($EG78,Data!$B:$CP,Daily!GB$10,0)/GB$72</f>
        <v>1.1456628477905073E-2</v>
      </c>
      <c r="GC78" s="12">
        <f>VLOOKUP($EG78,Data!$B:$CP,Daily!GC$10,0)/GC$72</f>
        <v>1.3775829680651221E-2</v>
      </c>
      <c r="GD78" s="12">
        <f>VLOOKUP($EG78,Data!$B:$CP,Daily!GD$10,0)/GD$72</f>
        <v>1.3365013365013365E-2</v>
      </c>
      <c r="GE78" s="12">
        <f>VLOOKUP($EG78,Data!$B:$CP,Daily!GE$10,0)/GE$72</f>
        <v>7.717750826901874E-3</v>
      </c>
      <c r="GF78" s="12">
        <f>VLOOKUP($EG78,Data!$B:$CP,Daily!GF$10,0)/GF$72</f>
        <v>7.1301247771836003E-3</v>
      </c>
      <c r="GG78" s="12">
        <f>VLOOKUP($EG78,Data!$B:$CP,Daily!GG$10,0)/GG$72</f>
        <v>5.5124029065397144E-3</v>
      </c>
      <c r="GH78" s="12">
        <f>VLOOKUP($EG78,Data!$B:$CP,Daily!GH$10,0)/GH$72</f>
        <v>1.0635396782110717E-2</v>
      </c>
      <c r="GI78" s="12">
        <f>VLOOKUP($EG78,Data!$B:$CP,Daily!GI$10,0)/GI$72</f>
        <v>9.4161958568738224E-3</v>
      </c>
      <c r="GJ78" s="12">
        <f>VLOOKUP($EG78,Data!$B:$CP,Daily!GJ$10,0)/GJ$72</f>
        <v>7.2801397786837509E-3</v>
      </c>
      <c r="GK78" s="12">
        <f>VLOOKUP($EG78,Data!$B:$CP,Daily!GK$10,0)/GK$72</f>
        <v>9.4991364421416237E-3</v>
      </c>
      <c r="GL78" s="12">
        <f>VLOOKUP($EG78,Data!$B:$CP,Daily!GL$10,0)/GL$72</f>
        <v>1.3071895424836602E-2</v>
      </c>
      <c r="GM78" s="12">
        <f>VLOOKUP($EG78,Data!$B:$CP,Daily!GM$10,0)/GM$72</f>
        <v>7.5872534142640367E-3</v>
      </c>
      <c r="GN78" s="12">
        <f>VLOOKUP($EG78,Data!$B:$CP,Daily!GN$10,0)/GN$72</f>
        <v>7.6201641266119575E-3</v>
      </c>
      <c r="GO78" s="12">
        <f>VLOOKUP($EG78,Data!$B:$CP,Daily!GO$10,0)/GO$72</f>
        <v>1.0193679918450561E-2</v>
      </c>
      <c r="GP78" s="12">
        <f>VLOOKUP($EG78,Data!$B:$CP,Daily!GP$10,0)/GP$72</f>
        <v>1.1371973587674248E-2</v>
      </c>
      <c r="GQ78" s="12">
        <f>VLOOKUP($EG78,Data!$B:$CP,Daily!GQ$10,0)/GQ$72</f>
        <v>9.74025974025974E-3</v>
      </c>
      <c r="GR78" s="12">
        <f>VLOOKUP($EG78,Data!$B:$CP,Daily!GR$10,0)/GR$72</f>
        <v>8.6748429554292551E-3</v>
      </c>
      <c r="GS78" s="12">
        <f>VLOOKUP($EG78,Data!$B:$CP,Daily!GS$10,0)/GS$72</f>
        <v>7.1897467958737101E-3</v>
      </c>
      <c r="GT78" s="12">
        <f>VLOOKUP($EG78,Data!$B:$CP,Daily!GT$10,0)/GT$72</f>
        <v>1.1707988980716254E-2</v>
      </c>
      <c r="GU78" s="12">
        <f>VLOOKUP($EG78,Data!$B:$CP,Daily!GU$10,0)/GU$72</f>
        <v>1.39839333531687E-2</v>
      </c>
      <c r="GV78" s="12">
        <f>VLOOKUP($EG78,Data!$B:$CP,Daily!GV$10,0)/GV$72</f>
        <v>1.2011087157376039E-2</v>
      </c>
      <c r="GW78" s="12">
        <f>VLOOKUP($EG78,Data!$B:$CP,Daily!GW$10,0)/GW$72</f>
        <v>1.4266117969821674E-2</v>
      </c>
      <c r="GX78" s="12">
        <f>VLOOKUP($EG78,Data!$B:$CP,Daily!GX$10,0)/GX$72</f>
        <v>9.6153846153846159E-3</v>
      </c>
      <c r="GY78" s="12">
        <f>VLOOKUP($EG78,Data!$B:$CP,Daily!GY$10,0)/GY$72</f>
        <v>9.5363367313383747E-3</v>
      </c>
      <c r="GZ78" s="12">
        <f>VLOOKUP($EG78,Data!$B:$CP,Daily!GZ$10,0)/GZ$72</f>
        <v>1.0305736860185504E-2</v>
      </c>
      <c r="HA78" s="12">
        <f>VLOOKUP($EG78,Data!$B:$CP,Daily!HA$10,0)/HA$72</f>
        <v>1.0465901417960837E-2</v>
      </c>
      <c r="HB78" s="12">
        <f>VLOOKUP($EG78,Data!$B:$CP,Daily!HB$10,0)/HB$72</f>
        <v>5.3604931653712141E-3</v>
      </c>
      <c r="HC78" s="12">
        <f>VLOOKUP($EG78,Data!$B:$CP,Daily!HC$10,0)/HC$72</f>
        <v>8.8941595019270681E-3</v>
      </c>
      <c r="HD78" s="12">
        <f>VLOOKUP($EG78,Data!$B:$CP,Daily!HD$10,0)/HD$72</f>
        <v>9.2434097911674087E-3</v>
      </c>
      <c r="HE78" s="12">
        <f>VLOOKUP($EG78,Data!$B:$CP,Daily!HE$10,0)/HE$72</f>
        <v>7.3529411764705881E-3</v>
      </c>
      <c r="HF78" s="12">
        <f>VLOOKUP($EG78,Data!$B:$CP,Daily!HF$10,0)/HF$72</f>
        <v>9.3649400058530875E-3</v>
      </c>
      <c r="HG78" s="12">
        <f>VLOOKUP($EG78,Data!$B:$CP,Daily!HG$10,0)/HG$72</f>
        <v>5.8479532163742687E-3</v>
      </c>
      <c r="HH78" s="12">
        <f>VLOOKUP($EG78,Data!$B:$CP,Daily!HH$10,0)/HH$72</f>
        <v>8.5659021829234596E-3</v>
      </c>
      <c r="HI78" s="12">
        <f>VLOOKUP($EG78,Data!$B:$CP,Daily!HI$10,0)/HI$72</f>
        <v>6.0228006022800601E-3</v>
      </c>
      <c r="HJ78" s="12">
        <f>VLOOKUP($EG78,Data!$B:$CP,Daily!HJ$10,0)/HJ$72</f>
        <v>9.6045197740113001E-3</v>
      </c>
      <c r="HK78" s="12">
        <f>VLOOKUP($EG78,Data!$B:$CP,Daily!HK$10,0)/HK$72</f>
        <v>1.0158730158730159E-2</v>
      </c>
      <c r="HL78" s="12">
        <f>VLOOKUP($EG78,Data!$B:$CP,Daily!HL$10,0)/HL$72</f>
        <v>4.13589364844904E-3</v>
      </c>
      <c r="HM78" s="12">
        <f>VLOOKUP($EG78,Data!$B:$CP,Daily!HM$10,0)/HM$72</f>
        <v>7.465007776049767E-3</v>
      </c>
      <c r="HN78" s="12">
        <f>VLOOKUP($EG78,Data!$B:$CP,Daily!HN$10,0)/HN$72</f>
        <v>8.9950372208436723E-3</v>
      </c>
      <c r="HO78" s="12">
        <f>VLOOKUP($EG78,Data!$B:$CP,Daily!HO$10,0)/HO$72</f>
        <v>4.8446850954687948E-3</v>
      </c>
      <c r="HP78" s="12">
        <f>VLOOKUP($EG78,Data!$B:$CP,Daily!HP$10,0)/HP$72</f>
        <v>6.99912510936133E-3</v>
      </c>
      <c r="HQ78" s="12">
        <f>VLOOKUP($EG78,Data!$B:$CP,Daily!HQ$10,0)/HQ$72</f>
        <v>8.9659294680215183E-3</v>
      </c>
      <c r="HR78" s="12">
        <f>VLOOKUP($EG78,Data!$B:$CP,Daily!HR$10,0)/HR$72</f>
        <v>1.4907573047107931E-2</v>
      </c>
      <c r="HS78" s="12">
        <f>VLOOKUP($EG78,Data!$B:$CP,Daily!HS$10,0)/HS$72</f>
        <v>1.5002885170225043E-2</v>
      </c>
      <c r="HT78" s="12">
        <f>VLOOKUP($EG78,Data!$B:$CP,Daily!HT$10,0)/HT$72</f>
        <v>6.5116279069767444E-3</v>
      </c>
      <c r="HU78" s="13"/>
      <c r="HV78" s="40">
        <f>_xlfn.QUARTILE.INC($EI78:$HS78,1)</f>
        <v>6.99912510936133E-3</v>
      </c>
      <c r="HW78" s="40">
        <f>_xlfn.QUARTILE.INC($EI78:$HS78,3)</f>
        <v>1.2462108454024925E-2</v>
      </c>
      <c r="HX78" s="40">
        <f>HW78-HV78</f>
        <v>5.4629833446635948E-3</v>
      </c>
      <c r="HY78" s="40">
        <f>HW78+(0.75*HX78)</f>
        <v>1.655934596252262E-2</v>
      </c>
      <c r="HZ78" s="40">
        <f>HV78-(0.75*HX78)</f>
        <v>2.9018876008636337E-3</v>
      </c>
      <c r="IA78" s="43"/>
      <c r="IB78" s="12">
        <f>_xlfn.STDEV.P(FM78:HT78)</f>
        <v>3.1103154538295237E-3</v>
      </c>
      <c r="IC78" s="12">
        <f t="shared" si="617"/>
        <v>9.5994563139786774E-3</v>
      </c>
      <c r="ID78" s="12">
        <f t="shared" si="618"/>
        <v>9.2213746736024022E-3</v>
      </c>
      <c r="IE78" s="1"/>
      <c r="IF78" s="7" t="s">
        <v>525</v>
      </c>
      <c r="IG78" s="7" t="s">
        <v>65</v>
      </c>
      <c r="IH78" s="12">
        <f>VLOOKUP($IF78,Data!$B:$CP,Daily!IH$10,0)/IH$72</f>
        <v>1.2948793407886992E-2</v>
      </c>
      <c r="II78" s="12">
        <f>VLOOKUP($IF78,Data!$B:$CP,Daily!II$10,0)/II$72</f>
        <v>1.1235955056179775E-2</v>
      </c>
      <c r="IJ78" s="12">
        <f>VLOOKUP($IF78,Data!$B:$CP,Daily!IJ$10,0)/IJ$72</f>
        <v>1.1972274732199117E-2</v>
      </c>
      <c r="IK78" s="12">
        <f>VLOOKUP($IF78,Data!$B:$CP,Daily!IK$10,0)/IK$72</f>
        <v>1.6288951841359773E-2</v>
      </c>
      <c r="IL78" s="12">
        <f>VLOOKUP($IF78,Data!$B:$CP,Daily!IL$10,0)/IL$72</f>
        <v>1.2283236994219654E-2</v>
      </c>
      <c r="IM78" s="12">
        <f>VLOOKUP($IF78,Data!$B:$CP,Daily!IM$10,0)/IM$72</f>
        <v>1.345565749235474E-2</v>
      </c>
      <c r="IN78" s="12">
        <f>VLOOKUP($IF78,Data!$B:$CP,Daily!IN$10,0)/IN$72</f>
        <v>1.434878587196468E-2</v>
      </c>
      <c r="IO78" s="12">
        <f>VLOOKUP($IF78,Data!$B:$CP,Daily!IO$10,0)/IO$72</f>
        <v>2.2912423625254582E-2</v>
      </c>
      <c r="IP78" s="12">
        <f>VLOOKUP($IF78,Data!$B:$CP,Daily!IP$10,0)/IP$72</f>
        <v>1.698754246885617E-2</v>
      </c>
      <c r="IQ78" s="12">
        <f>VLOOKUP($IF78,Data!$B:$CP,Daily!IQ$10,0)/IQ$72</f>
        <v>1.3504823151125401E-2</v>
      </c>
      <c r="IR78" s="12">
        <f>VLOOKUP($IF78,Data!$B:$CP,Daily!IR$10,0)/IR$72</f>
        <v>1.5957446808510637E-2</v>
      </c>
      <c r="IS78" s="12">
        <f>VLOOKUP($IF78,Data!$B:$CP,Daily!IS$10,0)/IS$72</f>
        <v>1.3324873096446701E-2</v>
      </c>
      <c r="IT78" s="12">
        <f>VLOOKUP($IF78,Data!$B:$CP,Daily!IT$10,0)/IT$72</f>
        <v>1.3118664281454979E-2</v>
      </c>
      <c r="IU78" s="12">
        <f>VLOOKUP($IF78,Data!$B:$CP,Daily!IU$10,0)/IU$72</f>
        <v>1.5003261578604044E-2</v>
      </c>
      <c r="IV78" s="12">
        <f>VLOOKUP($IF78,Data!$B:$CP,Daily!IV$10,0)/IV$72</f>
        <v>1.4044943820224719E-2</v>
      </c>
      <c r="IW78" s="12">
        <f>VLOOKUP($IF78,Data!$B:$CP,Daily!IW$10,0)/IW$72</f>
        <v>1.7053206002728513E-2</v>
      </c>
      <c r="IX78" s="12">
        <f>VLOOKUP($IF78,Data!$B:$CP,Daily!IX$10,0)/IX$72</f>
        <v>1.2125534950071327E-2</v>
      </c>
      <c r="IY78" s="12">
        <f>VLOOKUP($IF78,Data!$B:$CP,Daily!IY$10,0)/IY$72</f>
        <v>7.5773195876288654E-2</v>
      </c>
      <c r="IZ78" s="12">
        <f>VLOOKUP($IF78,Data!$B:$CP,Daily!IZ$10,0)/IZ$72</f>
        <v>2.8696194635059263E-2</v>
      </c>
      <c r="JA78" s="12">
        <f>VLOOKUP($IF78,Data!$B:$CP,Daily!JA$10,0)/JA$72</f>
        <v>2.1141649048625794E-3</v>
      </c>
      <c r="JB78" s="12">
        <f>VLOOKUP($IF78,Data!$B:$CP,Daily!JB$10,0)/JB$72</f>
        <v>1.9543973941368079E-3</v>
      </c>
      <c r="JC78" s="12">
        <f>VLOOKUP($IF78,Data!$B:$CP,Daily!JC$10,0)/JC$72</f>
        <v>4.8209366391184574E-3</v>
      </c>
      <c r="JD78" s="12">
        <f>VLOOKUP($IF78,Data!$B:$CP,Daily!JD$10,0)/JD$72</f>
        <v>6.7750677506775072E-3</v>
      </c>
      <c r="JE78" s="12">
        <f>VLOOKUP($IF78,Data!$B:$CP,Daily!JE$10,0)/JE$72</f>
        <v>4.6916890080428951E-3</v>
      </c>
      <c r="JF78" s="12">
        <f>VLOOKUP($IF78,Data!$B:$CP,Daily!JF$10,0)/JF$72</f>
        <v>6.0524546065904503E-3</v>
      </c>
      <c r="JG78" s="12">
        <f>VLOOKUP($IF78,Data!$B:$CP,Daily!JG$10,0)/JG$72</f>
        <v>4.4585987261146496E-3</v>
      </c>
      <c r="JH78" s="12">
        <f>VLOOKUP($IF78,Data!$B:$CP,Daily!JH$10,0)/JH$72</f>
        <v>1.7452006980802793E-3</v>
      </c>
      <c r="JI78" s="12">
        <f>VLOOKUP($IF78,Data!$B:$CP,Daily!JI$10,0)/JI$72</f>
        <v>2.6024723487312949E-3</v>
      </c>
      <c r="JJ78" s="12">
        <f>VLOOKUP($IF78,Data!$B:$CP,Daily!JJ$10,0)/JJ$72</f>
        <v>3.929273084479371E-3</v>
      </c>
      <c r="JK78" s="12">
        <f>VLOOKUP($IF78,Data!$B:$CP,Daily!JK$10,0)/JK$72</f>
        <v>2.5300442757748261E-3</v>
      </c>
      <c r="JL78" s="12">
        <f>VLOOKUP($IF78,Data!$B:$CP,Daily!JL$10,0)/JL$72</f>
        <v>3.7151702786377707E-3</v>
      </c>
      <c r="JM78" s="12">
        <f>VLOOKUP($IF78,Data!$B:$CP,Daily!JM$10,0)/JM$72</f>
        <v>8.7248322147650999E-3</v>
      </c>
      <c r="JN78" s="12">
        <f>VLOOKUP($IF78,Data!$B:$CP,Daily!JN$10,0)/JN$72</f>
        <v>3.0012004801920769E-3</v>
      </c>
      <c r="JO78" s="12">
        <f>VLOOKUP($IF78,Data!$B:$CP,Daily!JO$10,0)/JO$72</f>
        <v>4.677754677754678E-3</v>
      </c>
      <c r="JP78" s="12">
        <f>VLOOKUP($IF78,Data!$B:$CP,Daily!JP$10,0)/JP$72</f>
        <v>7.2262367982212344E-3</v>
      </c>
      <c r="JQ78" s="12">
        <f>VLOOKUP($IF78,Data!$B:$CP,Daily!JQ$10,0)/JQ$72</f>
        <v>8.828722778104767E-3</v>
      </c>
      <c r="JR78" s="12">
        <f>VLOOKUP($IF78,Data!$B:$CP,Daily!JR$10,0)/JR$72</f>
        <v>1.1124121779859485E-2</v>
      </c>
      <c r="JS78" s="12">
        <f>VLOOKUP($IF78,Data!$B:$CP,Daily!JS$10,0)/JS$72</f>
        <v>1.3166144200626959E-2</v>
      </c>
      <c r="JT78" s="12">
        <f>VLOOKUP($IF78,Data!$B:$CP,Daily!JT$10,0)/JT$72</f>
        <v>1.3404825737265416E-2</v>
      </c>
      <c r="JU78" s="12">
        <f>VLOOKUP($IF78,Data!$B:$CP,Daily!JU$10,0)/JU$72</f>
        <v>7.4324324324324328E-3</v>
      </c>
      <c r="JV78" s="12">
        <f>VLOOKUP($IF78,Data!$B:$CP,Daily!JV$10,0)/JV$72</f>
        <v>9.3896713615023476E-3</v>
      </c>
      <c r="JW78" s="12">
        <f>VLOOKUP($IF78,Data!$B:$CP,Daily!JW$10,0)/JW$72</f>
        <v>5.4119061936259774E-3</v>
      </c>
      <c r="JX78" s="12">
        <f>VLOOKUP($IF78,Data!$B:$CP,Daily!JX$10,0)/JX$72</f>
        <v>6.267409470752089E-3</v>
      </c>
      <c r="JY78" s="12">
        <f>VLOOKUP($IF78,Data!$B:$CP,Daily!JY$10,0)/JY$72</f>
        <v>8.4865629420084864E-3</v>
      </c>
      <c r="JZ78" s="12">
        <f>VLOOKUP($IF78,Data!$B:$CP,Daily!JZ$10,0)/JZ$72</f>
        <v>9.655172413793104E-3</v>
      </c>
      <c r="KA78" s="12">
        <f>VLOOKUP($IF78,Data!$B:$CP,Daily!KA$10,0)/KA$72</f>
        <v>1.486374896779521E-2</v>
      </c>
      <c r="KB78" s="12">
        <f>VLOOKUP($IF78,Data!$B:$CP,Daily!KB$10,0)/KB$72</f>
        <v>1.2445550715619166E-2</v>
      </c>
      <c r="KC78" s="12">
        <f>VLOOKUP($IF78,Data!$B:$CP,Daily!KC$10,0)/KC$72</f>
        <v>8.4801043705153289E-3</v>
      </c>
      <c r="KD78" s="12">
        <f>VLOOKUP($IF78,Data!$B:$CP,Daily!KD$10,0)/KD$72</f>
        <v>7.0838252656434475E-3</v>
      </c>
      <c r="KE78" s="12">
        <f>VLOOKUP($IF78,Data!$B:$CP,Daily!KE$10,0)/KE$72</f>
        <v>4.9109883364027006E-3</v>
      </c>
      <c r="KF78" s="12">
        <f>VLOOKUP($IF78,Data!$B:$CP,Daily!KF$10,0)/KF$72</f>
        <v>7.4850299401197605E-3</v>
      </c>
      <c r="KG78" s="12">
        <f>VLOOKUP($IF78,Data!$B:$CP,Daily!KG$10,0)/KG$72</f>
        <v>9.7701149425287355E-3</v>
      </c>
      <c r="KH78" s="12">
        <f>VLOOKUP($IF78,Data!$B:$CP,Daily!KH$10,0)/KH$72</f>
        <v>8.2802547770700636E-3</v>
      </c>
      <c r="KI78" s="12">
        <f>VLOOKUP($IF78,Data!$B:$CP,Daily!KI$10,0)/KI$72</f>
        <v>1.1614401858304297E-2</v>
      </c>
      <c r="KJ78" s="12">
        <f>VLOOKUP($IF78,Data!$B:$CP,Daily!KJ$10,0)/KJ$72</f>
        <v>7.3737946681792397E-3</v>
      </c>
      <c r="KK78" s="12">
        <f>VLOOKUP($IF78,Data!$B:$CP,Daily!KK$10,0)/KK$72</f>
        <v>9.8461538461538465E-3</v>
      </c>
      <c r="KL78" s="12">
        <f>VLOOKUP($IF78,Data!$B:$CP,Daily!KL$10,0)/KL$72</f>
        <v>3.7735849056603774E-3</v>
      </c>
      <c r="KM78" s="12">
        <f>VLOOKUP($IF78,Data!$B:$CP,Daily!KM$10,0)/KM$72</f>
        <v>9.5068330362448016E-3</v>
      </c>
      <c r="KN78" s="12">
        <f>VLOOKUP($IF78,Data!$B:$CP,Daily!KN$10,0)/KN$72</f>
        <v>1.1243386243386243E-2</v>
      </c>
      <c r="KO78" s="12">
        <f>VLOOKUP($IF78,Data!$B:$CP,Daily!KO$10,0)/KO$72</f>
        <v>9.8709187547456334E-3</v>
      </c>
      <c r="KP78" s="12">
        <f>VLOOKUP($IF78,Data!$B:$CP,Daily!KP$10,0)/KP$72</f>
        <v>4.4814340588988479E-3</v>
      </c>
      <c r="KQ78" s="12">
        <f>VLOOKUP($IF78,Data!$B:$CP,Daily!KQ$10,0)/KQ$72</f>
        <v>5.4744525547445258E-3</v>
      </c>
      <c r="KR78" s="12">
        <f>VLOOKUP($IF78,Data!$B:$CP,Daily!KR$10,0)/KR$72</f>
        <v>1.0712035286704474E-2</v>
      </c>
      <c r="KS78" s="12">
        <f>VLOOKUP($IF78,Data!$B:$CP,Daily!KS$10,0)/KS$72</f>
        <v>1.2903225806451613E-2</v>
      </c>
      <c r="KT78" s="12">
        <f>VLOOKUP($IF78,Data!$B:$CP,Daily!KT$10,0)/KT$72</f>
        <v>1.0800508259212199E-2</v>
      </c>
      <c r="KU78" s="12">
        <f>VLOOKUP($IF78,Data!$B:$CP,Daily!KU$10,0)/KU$72</f>
        <v>1.3317191283292978E-2</v>
      </c>
      <c r="KV78" s="12">
        <f>VLOOKUP($IF78,Data!$B:$CP,Daily!KV$10,0)/KV$72</f>
        <v>1.2394366197183098E-2</v>
      </c>
      <c r="KW78" s="12">
        <f>VLOOKUP($IF78,Data!$B:$CP,Daily!KW$10,0)/KW$72</f>
        <v>1.0080645161290322E-2</v>
      </c>
      <c r="KX78" s="12">
        <f>VLOOKUP($IF78,Data!$B:$CP,Daily!KX$10,0)/KX$72</f>
        <v>9.1872791519434626E-3</v>
      </c>
      <c r="KY78" s="12">
        <f>VLOOKUP($IF78,Data!$B:$CP,Daily!KY$10,0)/KY$72</f>
        <v>1.1732229123533472E-2</v>
      </c>
      <c r="KZ78" s="12">
        <f>VLOOKUP($IF78,Data!$B:$CP,Daily!KZ$10,0)/KZ$72</f>
        <v>1.2362637362637362E-2</v>
      </c>
      <c r="LA78" s="12">
        <f>VLOOKUP($IF78,Data!$B:$CP,Daily!LA$10,0)/LA$72</f>
        <v>4.3644298963447896E-3</v>
      </c>
      <c r="LB78" s="12">
        <f>VLOOKUP($IF78,Data!$B:$CP,Daily!LB$10,0)/LB$72</f>
        <v>8.1490104772991845E-3</v>
      </c>
      <c r="LC78" s="12">
        <f>VLOOKUP($IF78,Data!$B:$CP,Daily!LC$10,0)/LC$72</f>
        <v>5.8694057226705799E-3</v>
      </c>
      <c r="LD78" s="12">
        <f>VLOOKUP($IF78,Data!$B:$CP,Daily!LD$10,0)/LD$72</f>
        <v>7.0197830248883214E-3</v>
      </c>
      <c r="LE78" s="12">
        <f>VLOOKUP($IF78,Data!$B:$CP,Daily!LE$10,0)/LE$72</f>
        <v>1.4889815366289458E-2</v>
      </c>
      <c r="LF78" s="12">
        <f>VLOOKUP($IF78,Data!$B:$CP,Daily!LF$10,0)/LF$72</f>
        <v>1.0836845273931367E-2</v>
      </c>
      <c r="LG78" s="12">
        <f>VLOOKUP($IF78,Data!$B:$CP,Daily!LG$10,0)/LG$72</f>
        <v>7.2426280393171234E-3</v>
      </c>
      <c r="LH78" s="12">
        <f>VLOOKUP($IF78,Data!$B:$CP,Daily!LH$10,0)/LH$72</f>
        <v>6.7340067340067337E-3</v>
      </c>
      <c r="LI78" s="12">
        <f>VLOOKUP($IF78,Data!$B:$CP,Daily!LI$10,0)/LI$72</f>
        <v>7.972665148063782E-3</v>
      </c>
      <c r="LJ78" s="12">
        <f>VLOOKUP($IF78,Data!$B:$CP,Daily!LJ$10,0)/LJ$72</f>
        <v>1.096067053513862E-2</v>
      </c>
      <c r="LK78" s="12">
        <f>VLOOKUP($IF78,Data!$B:$CP,Daily!LK$10,0)/LK$72</f>
        <v>6.5320665083135393E-3</v>
      </c>
      <c r="LL78" s="12">
        <f>VLOOKUP($IF78,Data!$B:$CP,Daily!LL$10,0)/LL$72</f>
        <v>7.4971164936562858E-3</v>
      </c>
      <c r="LM78" s="12">
        <f>VLOOKUP($IF78,Data!$B:$CP,Daily!LM$10,0)/LM$72</f>
        <v>7.0880094506792675E-3</v>
      </c>
      <c r="LN78" s="12">
        <f>VLOOKUP($IF78,Data!$B:$CP,Daily!LN$10,0)/LN$72</f>
        <v>1.0569583088667059E-2</v>
      </c>
      <c r="LO78" s="12">
        <f>VLOOKUP($IF78,Data!$B:$CP,Daily!LO$10,0)/LO$72</f>
        <v>1.092896174863388E-2</v>
      </c>
      <c r="LP78" s="12">
        <f>VLOOKUP($IF78,Data!$B:$CP,Daily!LP$10,0)/LP$72</f>
        <v>5.9588299024918743E-3</v>
      </c>
      <c r="LQ78" s="12">
        <f>VLOOKUP($IF78,Data!$B:$CP,Daily!LQ$10,0)/LQ$72</f>
        <v>1.8235294117647058E-2</v>
      </c>
      <c r="LR78" s="12">
        <f>VLOOKUP($IF78,Data!$B:$CP,Daily!LR$10,0)/LR$72</f>
        <v>1.3398294762484775E-2</v>
      </c>
      <c r="LS78" s="12">
        <f>VLOOKUP($IF78,Data!$B:$CP,Daily!LS$10,0)/LS$72</f>
        <v>5.4678007290400975E-3</v>
      </c>
      <c r="LU78" s="40">
        <f t="shared" ref="LU78:LU88" si="657">_xlfn.QUARTILE.INC($IH78:$LR78,1)</f>
        <v>6.5320665083135393E-3</v>
      </c>
      <c r="LV78" s="40">
        <f t="shared" ref="LV78:LV88" si="658">_xlfn.QUARTILE.INC($IH78:$LR78,3)</f>
        <v>1.2903225806451613E-2</v>
      </c>
      <c r="LW78" s="40">
        <f>LV78-LU78</f>
        <v>6.3711592981380736E-3</v>
      </c>
      <c r="LX78" s="40">
        <f>LV78+(0.75*LW78)</f>
        <v>1.7681595280055168E-2</v>
      </c>
      <c r="LY78" s="40">
        <f>LU78-(0.75*LW78)</f>
        <v>1.7536970347099843E-3</v>
      </c>
      <c r="LZ78" s="43"/>
      <c r="MA78" s="12">
        <f>_xlfn.STDEV.P(JL78:LS78)</f>
        <v>3.1641387044669469E-3</v>
      </c>
      <c r="MB78" s="12">
        <f t="shared" si="620"/>
        <v>1.0454395785314456E-2</v>
      </c>
      <c r="MC78" s="12">
        <f t="shared" si="621"/>
        <v>9.5061393816840041E-3</v>
      </c>
      <c r="MD78" s="1"/>
    </row>
    <row r="79" spans="4:342" x14ac:dyDescent="0.35">
      <c r="D79" s="59" t="s">
        <v>526</v>
      </c>
      <c r="E79" s="53" t="str">
        <f>VLOOKUP($D79,'Metric Nature'!$C:$D,2,0)&amp;IF(($F79&lt;(EA79)),"Below",IF(($F79&gt;(DZ79)),"Above","Within"))</f>
        <v>PositiveWithin</v>
      </c>
      <c r="F79" s="48">
        <f t="shared" ref="F79:F80" si="659">DU79</f>
        <v>0.60254567850544039</v>
      </c>
      <c r="G79" s="77">
        <f t="shared" ref="G79:G83" si="660">ED79</f>
        <v>0.60614720797960275</v>
      </c>
      <c r="H79" s="48">
        <f t="shared" ref="H79:H82" si="661">IFERROR(((F79-G79)/G79),0)</f>
        <v>-5.9416746076698286E-3</v>
      </c>
      <c r="I79" s="74">
        <f t="shared" ref="I79:I83" si="662">EE79</f>
        <v>0.59613888449013031</v>
      </c>
      <c r="J79" s="48">
        <f t="shared" ref="J79:J82" si="663">IFERROR(((F79-I79)/I79),0)</f>
        <v>1.0747150004800855E-2</v>
      </c>
      <c r="K79" s="48">
        <f t="shared" ref="K79:K82" si="664">EC79</f>
        <v>1.7772444777677407E-2</v>
      </c>
      <c r="L79" s="50"/>
      <c r="M79" s="53" t="str">
        <f>VLOOKUP($D79,'Metric Nature'!$C:$D,2,0)&amp;IF(($N79&lt;(HZ79)),"Below",IF(($N79&gt;(HY79)),"Above","Within"))</f>
        <v>PositiveWithin</v>
      </c>
      <c r="N79" s="48">
        <f t="shared" ref="N79:N82" si="665">HT79</f>
        <v>0.61333333333333329</v>
      </c>
      <c r="O79" s="49">
        <f t="shared" ref="O79:O83" si="666">IC79</f>
        <v>0.62039672089368392</v>
      </c>
      <c r="P79" s="55">
        <f t="shared" ref="P79:P83" si="667">IFERROR(((N79-O79)/O79),0)</f>
        <v>-1.1385275457574621E-2</v>
      </c>
      <c r="Q79" s="49">
        <f t="shared" ref="Q79:Q83" si="668">ID79</f>
        <v>0.61237329605033208</v>
      </c>
      <c r="R79" s="48">
        <f t="shared" ref="R79:R82" si="669">IFERROR(((N79-Q79)/Q79),0)</f>
        <v>1.5677321156771923E-3</v>
      </c>
      <c r="S79" s="48">
        <f t="shared" ref="S79:S82" si="670">IB79</f>
        <v>1.9280810052988699E-2</v>
      </c>
      <c r="T79" s="50"/>
      <c r="U79" s="53" t="str">
        <f>VLOOKUP($D79,'Metric Nature'!$C:$D,2,0)&amp;IF(($V79&lt;(LY79)),"Below",IF(($V79&gt;(LX79)),"Above","Within"))</f>
        <v>PositiveWithin</v>
      </c>
      <c r="V79" s="48">
        <f t="shared" ref="V79:V82" si="671">LS79</f>
        <v>0.58140947752126371</v>
      </c>
      <c r="W79" s="49">
        <f t="shared" ref="W79:W83" si="672">MB79</f>
        <v>0.57853144550543301</v>
      </c>
      <c r="X79" s="48">
        <f t="shared" ref="X79:X82" si="673">IFERROR(((V79-W79)/W79),0)</f>
        <v>4.9747201093214783E-3</v>
      </c>
      <c r="Y79" s="49">
        <f t="shared" ref="Y79:Y83" si="674">MC79</f>
        <v>0.56321791156788759</v>
      </c>
      <c r="Z79" s="48">
        <f t="shared" ref="Z79:Z82" si="675">IFERROR(((V79-Y79)/Y79),0)</f>
        <v>3.2299338461616728E-2</v>
      </c>
      <c r="AA79" s="48">
        <f t="shared" ref="AA79:AA82" si="676">MA79</f>
        <v>1.9195538371647655E-2</v>
      </c>
      <c r="AB79" s="50"/>
      <c r="AC79" s="46"/>
      <c r="AI79" s="7" t="s">
        <v>526</v>
      </c>
      <c r="AJ79" s="12">
        <f>(VLOOKUP($EG79,Data!$B:$CP,Daily!EI$10,0)+VLOOKUP($IF79,Data!$B:$CP,Daily!IH$10,0))/AJ$72</f>
        <v>0.58565039860003887</v>
      </c>
      <c r="AK79" s="12">
        <f>(VLOOKUP($EG79,Data!$B:$CP,Daily!EJ$10,0)+VLOOKUP($IF79,Data!$B:$CP,Daily!II$10,0))/AK$72</f>
        <v>0.5681732580037665</v>
      </c>
      <c r="AL79" s="12">
        <f>(VLOOKUP($EG79,Data!$B:$CP,Daily!EK$10,0)+VLOOKUP($IF79,Data!$B:$CP,Daily!IJ$10,0))/AL$72</f>
        <v>0.58727871552079047</v>
      </c>
      <c r="AM79" s="12">
        <f>(VLOOKUP($EG79,Data!$B:$CP,Daily!EL$10,0)+VLOOKUP($IF79,Data!$B:$CP,Daily!IK$10,0))/AM$72</f>
        <v>0.60319244604316546</v>
      </c>
      <c r="AN79" s="12">
        <f>(VLOOKUP($EG79,Data!$B:$CP,Daily!EM$10,0)+VLOOKUP($IF79,Data!$B:$CP,Daily!IL$10,0))/AN$72</f>
        <v>0.59536541889483063</v>
      </c>
      <c r="AO79" s="12">
        <f>(VLOOKUP($EG79,Data!$B:$CP,Daily!EN$10,0)+VLOOKUP($IF79,Data!$B:$CP,Daily!IM$10,0))/AO$72</f>
        <v>0.57798861480075903</v>
      </c>
      <c r="AP79" s="12">
        <f>(VLOOKUP($EG79,Data!$B:$CP,Daily!EO$10,0)+VLOOKUP($IF79,Data!$B:$CP,Daily!IN$10,0))/AP$72</f>
        <v>0.58021437357230721</v>
      </c>
      <c r="AQ79" s="12">
        <f>(VLOOKUP($EG79,Data!$B:$CP,Daily!EP$10,0)+VLOOKUP($IF79,Data!$B:$CP,Daily!IO$10,0))/AQ$72</f>
        <v>0.57138190133943156</v>
      </c>
      <c r="AR79" s="12">
        <f>(VLOOKUP($EG79,Data!$B:$CP,Daily!EQ$10,0)+VLOOKUP($IF79,Data!$B:$CP,Daily!IP$10,0))/AR$72</f>
        <v>0.57604355716878408</v>
      </c>
      <c r="AS79" s="12">
        <f>(VLOOKUP($EG79,Data!$B:$CP,Daily!ER$10,0)+VLOOKUP($IF79,Data!$B:$CP,Daily!IQ$10,0))/AS$72</f>
        <v>0.59758551307847085</v>
      </c>
      <c r="AT79" s="12">
        <f>(VLOOKUP($EG79,Data!$B:$CP,Daily!ES$10,0)+VLOOKUP($IF79,Data!$B:$CP,Daily!IR$10,0))/AT$72</f>
        <v>0.62110466365785511</v>
      </c>
      <c r="AU79" s="12">
        <f>(VLOOKUP($EG79,Data!$B:$CP,Daily!ET$10,0)+VLOOKUP($IF79,Data!$B:$CP,Daily!IS$10,0))/AU$72</f>
        <v>0.56978180321119798</v>
      </c>
      <c r="AV79" s="12">
        <f>(VLOOKUP($EG79,Data!$B:$CP,Daily!EU$10,0)+VLOOKUP($IF79,Data!$B:$CP,Daily!IT$10,0))/AV$72</f>
        <v>0.57782972920319498</v>
      </c>
      <c r="AW79" s="12">
        <f>(VLOOKUP($EG79,Data!$B:$CP,Daily!EV$10,0)+VLOOKUP($IF79,Data!$B:$CP,Daily!IU$10,0))/AW$72</f>
        <v>0.59547264724376436</v>
      </c>
      <c r="AX79" s="12">
        <f>(VLOOKUP($EG79,Data!$B:$CP,Daily!EW$10,0)+VLOOKUP($IF79,Data!$B:$CP,Daily!IV$10,0))/AX$72</f>
        <v>0.58289776291030737</v>
      </c>
      <c r="AY79" s="12">
        <f>(VLOOKUP($EG79,Data!$B:$CP,Daily!EX$10,0)+VLOOKUP($IF79,Data!$B:$CP,Daily!IW$10,0))/AY$72</f>
        <v>0.58249370277078083</v>
      </c>
      <c r="AZ79" s="12">
        <f>(VLOOKUP($EG79,Data!$B:$CP,Daily!EY$10,0)+VLOOKUP($IF79,Data!$B:$CP,Daily!IX$10,0))/AZ$72</f>
        <v>0.59552238805970148</v>
      </c>
      <c r="BA79" s="12">
        <f>(VLOOKUP($EG79,Data!$B:$CP,Daily!EZ$10,0)+VLOOKUP($IF79,Data!$B:$CP,Daily!IY$10,0))/BA$72</f>
        <v>0.56401057401812693</v>
      </c>
      <c r="BB79" s="12">
        <f>(VLOOKUP($EG79,Data!$B:$CP,Daily!FA$10,0)+VLOOKUP($IF79,Data!$B:$CP,Daily!IZ$10,0))/BB$72</f>
        <v>0.54047474132684115</v>
      </c>
      <c r="BC79" s="12">
        <f>(VLOOKUP($EG79,Data!$B:$CP,Daily!FB$10,0)+VLOOKUP($IF79,Data!$B:$CP,Daily!JA$10,0))/BC$72</f>
        <v>0.59142412797156185</v>
      </c>
      <c r="BD79" s="12">
        <f>(VLOOKUP($EG79,Data!$B:$CP,Daily!FC$10,0)+VLOOKUP($IF79,Data!$B:$CP,Daily!JB$10,0))/BD$72</f>
        <v>0.59372367312552654</v>
      </c>
      <c r="BE79" s="12">
        <f>(VLOOKUP($EG79,Data!$B:$CP,Daily!FD$10,0)+VLOOKUP($IF79,Data!$B:$CP,Daily!JC$10,0))/BE$72</f>
        <v>0.5782191475117161</v>
      </c>
      <c r="BF79" s="12">
        <f>(VLOOKUP($EG79,Data!$B:$CP,Daily!FE$10,0)+VLOOKUP($IF79,Data!$B:$CP,Daily!JD$10,0))/BF$72</f>
        <v>0.58365674859853389</v>
      </c>
      <c r="BG79" s="12">
        <f>(VLOOKUP($EG79,Data!$B:$CP,Daily!FF$10,0)+VLOOKUP($IF79,Data!$B:$CP,Daily!JE$10,0))/BG$72</f>
        <v>0.60546014971378248</v>
      </c>
      <c r="BH79" s="12">
        <f>(VLOOKUP($EG79,Data!$B:$CP,Daily!FG$10,0)+VLOOKUP($IF79,Data!$B:$CP,Daily!JF$10,0))/BH$72</f>
        <v>0.62477313974591653</v>
      </c>
      <c r="BI79" s="12">
        <f>(VLOOKUP($EG79,Data!$B:$CP,Daily!FH$10,0)+VLOOKUP($IF79,Data!$B:$CP,Daily!JG$10,0))/BI$72</f>
        <v>0.58253664754620782</v>
      </c>
      <c r="BJ79" s="12">
        <f>(VLOOKUP($EG79,Data!$B:$CP,Daily!FI$10,0)+VLOOKUP($IF79,Data!$B:$CP,Daily!JH$10,0))/BJ$72</f>
        <v>0.59273496059965403</v>
      </c>
      <c r="BK79" s="12">
        <f>(VLOOKUP($EG79,Data!$B:$CP,Daily!FJ$10,0)+VLOOKUP($IF79,Data!$B:$CP,Daily!JI$10,0))/BK$72</f>
        <v>0.57863626767996623</v>
      </c>
      <c r="BL79" s="12">
        <f>(VLOOKUP($EG79,Data!$B:$CP,Daily!FK$10,0)+VLOOKUP($IF79,Data!$B:$CP,Daily!JJ$10,0))/BL$72</f>
        <v>0.57063356164383561</v>
      </c>
      <c r="BM79" s="12">
        <f>(VLOOKUP($EG79,Data!$B:$CP,Daily!FL$10,0)+VLOOKUP($IF79,Data!$B:$CP,Daily!JK$10,0))/BM$72</f>
        <v>0.59983256592716616</v>
      </c>
      <c r="BN79" s="12">
        <f>(VLOOKUP($EG79,Data!$B:$CP,Daily!FM$10,0)+VLOOKUP($IF79,Data!$B:$CP,Daily!JL$10,0))/BN$72</f>
        <v>0.60707711188382085</v>
      </c>
      <c r="BO79" s="12">
        <f>(VLOOKUP($EG79,Data!$B:$CP,Daily!FN$10,0)+VLOOKUP($IF79,Data!$B:$CP,Daily!JM$10,0))/BO$72</f>
        <v>0.62301675977653637</v>
      </c>
      <c r="BP79" s="12">
        <f>(VLOOKUP($EG79,Data!$B:$CP,Daily!FO$10,0)+VLOOKUP($IF79,Data!$B:$CP,Daily!JN$10,0))/BP$72</f>
        <v>0.57167596690398303</v>
      </c>
      <c r="BQ79" s="12">
        <f>(VLOOKUP($EG79,Data!$B:$CP,Daily!FP$10,0)+VLOOKUP($IF79,Data!$B:$CP,Daily!JO$10,0))/BQ$72</f>
        <v>0.5891106442577031</v>
      </c>
      <c r="BR79" s="12">
        <f>(VLOOKUP($EG79,Data!$B:$CP,Daily!FQ$10,0)+VLOOKUP($IF79,Data!$B:$CP,Daily!JP$10,0))/BR$72</f>
        <v>0.56629131856156922</v>
      </c>
      <c r="BS79" s="12">
        <f>(VLOOKUP($EG79,Data!$B:$CP,Daily!FR$10,0)+VLOOKUP($IF79,Data!$B:$CP,Daily!JQ$10,0))/BS$72</f>
        <v>0.5863539445628998</v>
      </c>
      <c r="BT79" s="12">
        <f>(VLOOKUP($EG79,Data!$B:$CP,Daily!FS$10,0)+VLOOKUP($IF79,Data!$B:$CP,Daily!JR$10,0))/BT$72</f>
        <v>0.58039368544143444</v>
      </c>
      <c r="BU79" s="12">
        <f>(VLOOKUP($EG79,Data!$B:$CP,Daily!FT$10,0)+VLOOKUP($IF79,Data!$B:$CP,Daily!JS$10,0))/BU$72</f>
        <v>0.58764186633039095</v>
      </c>
      <c r="BV79" s="12">
        <f>(VLOOKUP($EG79,Data!$B:$CP,Daily!FU$10,0)+VLOOKUP($IF79,Data!$B:$CP,Daily!JT$10,0))/BV$72</f>
        <v>0.62153493699885454</v>
      </c>
      <c r="BW79" s="12">
        <f>(VLOOKUP($EG79,Data!$B:$CP,Daily!FV$10,0)+VLOOKUP($IF79,Data!$B:$CP,Daily!JU$10,0))/BW$72</f>
        <v>0.58313564804830709</v>
      </c>
      <c r="BX79" s="12">
        <f>(VLOOKUP($EG79,Data!$B:$CP,Daily!FW$10,0)+VLOOKUP($IF79,Data!$B:$CP,Daily!JV$10,0))/BX$72</f>
        <v>0.57772183763373186</v>
      </c>
      <c r="BY79" s="12">
        <f>(VLOOKUP($EG79,Data!$B:$CP,Daily!FX$10,0)+VLOOKUP($IF79,Data!$B:$CP,Daily!JW$10,0))/BY$72</f>
        <v>0.59139571768437749</v>
      </c>
      <c r="BZ79" s="12">
        <f>(VLOOKUP($EG79,Data!$B:$CP,Daily!FY$10,0)+VLOOKUP($IF79,Data!$B:$CP,Daily!JX$10,0))/BZ$72</f>
        <v>0.59341657207718501</v>
      </c>
      <c r="CA79" s="12">
        <f>(VLOOKUP($EG79,Data!$B:$CP,Daily!FZ$10,0)+VLOOKUP($IF79,Data!$B:$CP,Daily!JY$10,0))/CA$72</f>
        <v>0.59834097358655314</v>
      </c>
      <c r="CB79" s="12">
        <f>(VLOOKUP($EG79,Data!$B:$CP,Daily!GA$10,0)+VLOOKUP($IF79,Data!$B:$CP,Daily!JZ$10,0))/CB$72</f>
        <v>0.61023170451938513</v>
      </c>
      <c r="CC79" s="12">
        <f>(VLOOKUP($EG79,Data!$B:$CP,Daily!GB$10,0)+VLOOKUP($IF79,Data!$B:$CP,Daily!KA$10,0))/CC$72</f>
        <v>0.61586867305061554</v>
      </c>
      <c r="CD79" s="12">
        <f>(VLOOKUP($EG79,Data!$B:$CP,Daily!GC$10,0)+VLOOKUP($IF79,Data!$B:$CP,Daily!KB$10,0))/CD$72</f>
        <v>0.58508644032493229</v>
      </c>
      <c r="CE79" s="12">
        <f>(VLOOKUP($EG79,Data!$B:$CP,Daily!GD$10,0)+VLOOKUP($IF79,Data!$B:$CP,Daily!KC$10,0))/CE$72</f>
        <v>0.58795918367346944</v>
      </c>
      <c r="CF79" s="12">
        <f>(VLOOKUP($EG79,Data!$B:$CP,Daily!GE$10,0)+VLOOKUP($IF79,Data!$B:$CP,Daily!KD$10,0))/CF$72</f>
        <v>0.61029688087185263</v>
      </c>
      <c r="CG79" s="12">
        <f>(VLOOKUP($EG79,Data!$B:$CP,Daily!GF$10,0)+VLOOKUP($IF79,Data!$B:$CP,Daily!KE$10,0))/CG$72</f>
        <v>0.59299299299299302</v>
      </c>
      <c r="CH79" s="12">
        <f>(VLOOKUP($EG79,Data!$B:$CP,Daily!GG$10,0)+VLOOKUP($IF79,Data!$B:$CP,Daily!KF$10,0))/CH$72</f>
        <v>0.60050041701417844</v>
      </c>
      <c r="CI79" s="12">
        <f>(VLOOKUP($EG79,Data!$B:$CP,Daily!GH$10,0)+VLOOKUP($IF79,Data!$B:$CP,Daily!KG$10,0))/CI$72</f>
        <v>0.61882744590345851</v>
      </c>
      <c r="CJ79" s="12">
        <f>(VLOOKUP($EG79,Data!$B:$CP,Daily!GI$10,0)+VLOOKUP($IF79,Data!$B:$CP,Daily!KH$10,0))/CJ$72</f>
        <v>0.62321278385197643</v>
      </c>
      <c r="CK79" s="12">
        <f>(VLOOKUP($EG79,Data!$B:$CP,Daily!GJ$10,0)+VLOOKUP($IF79,Data!$B:$CP,Daily!KI$10,0))/CK$72</f>
        <v>0.59057408844065162</v>
      </c>
      <c r="CL79" s="12">
        <f>(VLOOKUP($EG79,Data!$B:$CP,Daily!GK$10,0)+VLOOKUP($IF79,Data!$B:$CP,Daily!KJ$10,0))/CL$72</f>
        <v>0.57647508115333201</v>
      </c>
      <c r="CM79" s="12">
        <f>(VLOOKUP($EG79,Data!$B:$CP,Daily!GL$10,0)+VLOOKUP($IF79,Data!$B:$CP,Daily!KK$10,0))/CM$72</f>
        <v>0.58143861099627947</v>
      </c>
      <c r="CN79" s="12">
        <f>(VLOOKUP($EG79,Data!$B:$CP,Daily!GM$10,0)+VLOOKUP($IF79,Data!$B:$CP,Daily!KL$10,0))/CN$72</f>
        <v>0.59181166837256904</v>
      </c>
      <c r="CO79" s="12">
        <f>(VLOOKUP($EG79,Data!$B:$CP,Daily!GN$10,0)+VLOOKUP($IF79,Data!$B:$CP,Daily!KM$10,0))/CO$72</f>
        <v>0.58900883218842004</v>
      </c>
      <c r="CP79" s="12">
        <f>(VLOOKUP($EG79,Data!$B:$CP,Daily!GO$10,0)+VLOOKUP($IF79,Data!$B:$CP,Daily!KN$10,0))/CP$72</f>
        <v>0.59977553310886644</v>
      </c>
      <c r="CQ79" s="12">
        <f>(VLOOKUP($EG79,Data!$B:$CP,Daily!GP$10,0)+VLOOKUP($IF79,Data!$B:$CP,Daily!KO$10,0))/CQ$72</f>
        <v>0.59732871629977735</v>
      </c>
      <c r="CR79" s="12">
        <f>(VLOOKUP($EG79,Data!$B:$CP,Daily!GQ$10,0)+VLOOKUP($IF79,Data!$B:$CP,Daily!KP$10,0))/CR$72</f>
        <v>0.59858585858585855</v>
      </c>
      <c r="CS79" s="12">
        <f>(VLOOKUP($EG79,Data!$B:$CP,Daily!GR$10,0)+VLOOKUP($IF79,Data!$B:$CP,Daily!KQ$10,0))/CS$72</f>
        <v>0.57910567475436137</v>
      </c>
      <c r="CT79" s="12">
        <f>(VLOOKUP($EG79,Data!$B:$CP,Daily!GS$10,0)+VLOOKUP($IF79,Data!$B:$CP,Daily!KR$10,0))/CT$72</f>
        <v>0.59423318010865023</v>
      </c>
      <c r="CU79" s="12">
        <f>(VLOOKUP($EG79,Data!$B:$CP,Daily!GT$10,0)+VLOOKUP($IF79,Data!$B:$CP,Daily!KS$10,0))/CU$72</f>
        <v>0.57711095603628748</v>
      </c>
      <c r="CV79" s="12">
        <f>(VLOOKUP($EG79,Data!$B:$CP,Daily!GU$10,0)+VLOOKUP($IF79,Data!$B:$CP,Daily!KT$10,0))/CV$72</f>
        <v>0.54427558257345487</v>
      </c>
      <c r="CW79" s="12">
        <f>(VLOOKUP($EG79,Data!$B:$CP,Daily!GV$10,0)+VLOOKUP($IF79,Data!$B:$CP,Daily!KU$10,0))/CW$72</f>
        <v>0.57889365176566643</v>
      </c>
      <c r="CX79" s="12">
        <f>(VLOOKUP($EG79,Data!$B:$CP,Daily!GW$10,0)+VLOOKUP($IF79,Data!$B:$CP,Daily!KV$10,0))/CX$72</f>
        <v>0.607380073800738</v>
      </c>
      <c r="CY79" s="12">
        <f>(VLOOKUP($EG79,Data!$B:$CP,Daily!GX$10,0)+VLOOKUP($IF79,Data!$B:$CP,Daily!KW$10,0))/CY$72</f>
        <v>0.57215447154471544</v>
      </c>
      <c r="CZ79" s="12">
        <f>(VLOOKUP($EG79,Data!$B:$CP,Daily!GY$10,0)+VLOOKUP($IF79,Data!$B:$CP,Daily!KX$10,0))/CZ$72</f>
        <v>0.58236086175942547</v>
      </c>
      <c r="DA79" s="12">
        <f>(VLOOKUP($EG79,Data!$B:$CP,Daily!GZ$10,0)+VLOOKUP($IF79,Data!$B:$CP,Daily!KY$10,0))/DA$72</f>
        <v>0.56949541284403671</v>
      </c>
      <c r="DB79" s="12">
        <f>(VLOOKUP($EG79,Data!$B:$CP,Daily!HA$10,0)+VLOOKUP($IF79,Data!$B:$CP,Daily!KZ$10,0))/DB$72</f>
        <v>0.57152557718424624</v>
      </c>
      <c r="DC79" s="12">
        <f>(VLOOKUP($EG79,Data!$B:$CP,Daily!HB$10,0)+VLOOKUP($IF79,Data!$B:$CP,Daily!LA$10,0))/DC$72</f>
        <v>0.60657800143781448</v>
      </c>
      <c r="DD79" s="12">
        <f>(VLOOKUP($EG79,Data!$B:$CP,Daily!HC$10,0)+VLOOKUP($IF79,Data!$B:$CP,Daily!LB$10,0))/DD$72</f>
        <v>0.61873895109015908</v>
      </c>
      <c r="DE79" s="12">
        <f>(VLOOKUP($EG79,Data!$B:$CP,Daily!HD$10,0)+VLOOKUP($IF79,Data!$B:$CP,Daily!LC$10,0))/DE$72</f>
        <v>0.62605042016806722</v>
      </c>
      <c r="DF79" s="12">
        <f>(VLOOKUP($EG79,Data!$B:$CP,Daily!HE$10,0)+VLOOKUP($IF79,Data!$B:$CP,Daily!LD$10,0))/DF$72</f>
        <v>0.59242392879321049</v>
      </c>
      <c r="DG79" s="12">
        <f>(VLOOKUP($EG79,Data!$B:$CP,Daily!HF$10,0)+VLOOKUP($IF79,Data!$B:$CP,Daily!LE$10,0))/DG$72</f>
        <v>0.5849686028257457</v>
      </c>
      <c r="DH79" s="12">
        <f>(VLOOKUP($EG79,Data!$B:$CP,Daily!HG$10,0)+VLOOKUP($IF79,Data!$B:$CP,Daily!LF$10,0))/DH$72</f>
        <v>0.59226069246435842</v>
      </c>
      <c r="DI79" s="12">
        <f>(VLOOKUP($EG79,Data!$B:$CP,Daily!HH$10,0)+VLOOKUP($IF79,Data!$B:$CP,Daily!LG$10,0))/DI$72</f>
        <v>0.59329971181556196</v>
      </c>
      <c r="DJ79" s="12">
        <f>(VLOOKUP($EG79,Data!$B:$CP,Daily!HI$10,0)+VLOOKUP($IF79,Data!$B:$CP,Daily!LH$10,0))/DJ$72</f>
        <v>0.5961652794292509</v>
      </c>
      <c r="DK79" s="12">
        <f>(VLOOKUP($EG79,Data!$B:$CP,Daily!HJ$10,0)+VLOOKUP($IF79,Data!$B:$CP,Daily!LI$10,0))/DK$72</f>
        <v>0.61763595166163143</v>
      </c>
      <c r="DL79" s="12">
        <f>(VLOOKUP($EG79,Data!$B:$CP,Daily!HK$10,0)+VLOOKUP($IF79,Data!$B:$CP,Daily!LJ$10,0))/DL$72</f>
        <v>0.62561157200595618</v>
      </c>
      <c r="DM79" s="12">
        <f>(VLOOKUP($EG79,Data!$B:$CP,Daily!HL$10,0)+VLOOKUP($IF79,Data!$B:$CP,Daily!LK$10,0))/DM$72</f>
        <v>0.60524758334977313</v>
      </c>
      <c r="DN79" s="12">
        <f>(VLOOKUP($EG79,Data!$B:$CP,Daily!HM$10,0)+VLOOKUP($IF79,Data!$B:$CP,Daily!LL$10,0))/DN$72</f>
        <v>0.59325116185087901</v>
      </c>
      <c r="DO79" s="12">
        <f>(VLOOKUP($EG79,Data!$B:$CP,Daily!HN$10,0)+VLOOKUP($IF79,Data!$B:$CP,Daily!LM$10,0))/DO$72</f>
        <v>0.60016270083384182</v>
      </c>
      <c r="DP79" s="12">
        <f>(VLOOKUP($EG79,Data!$B:$CP,Daily!HO$10,0)+VLOOKUP($IF79,Data!$B:$CP,Daily!LN$10,0))/DP$72</f>
        <v>0.59535686876438987</v>
      </c>
      <c r="DQ79" s="12">
        <f>(VLOOKUP($EG79,Data!$B:$CP,Daily!HP$10,0)+VLOOKUP($IF79,Data!$B:$CP,Daily!LO$10,0))/DQ$72</f>
        <v>0.6063890473474044</v>
      </c>
      <c r="DR79" s="12">
        <f>(VLOOKUP($EG79,Data!$B:$CP,Daily!HQ$10,0)+VLOOKUP($IF79,Data!$B:$CP,Daily!LP$10,0))/DR$72</f>
        <v>0.62230354391371345</v>
      </c>
      <c r="DS79" s="12">
        <f>(VLOOKUP($EG79,Data!$B:$CP,Daily!HR$10,0)+VLOOKUP($IF79,Data!$B:$CP,Daily!LQ$10,0))/DS$72</f>
        <v>0.6365255243371587</v>
      </c>
      <c r="DT79" s="12">
        <f>(VLOOKUP($EG79,Data!$B:$CP,Daily!HS$10,0)+VLOOKUP($IF79,Data!$B:$CP,Daily!LR$10,0))/DT$72</f>
        <v>0.58868441660140958</v>
      </c>
      <c r="DU79" s="12">
        <f>(VLOOKUP($EG79,Data!$B:$CP,Daily!HT$10,0)+VLOOKUP($IF79,Data!$B:$CP,Daily!LS$10,0))/DU$72</f>
        <v>0.60254567850544039</v>
      </c>
      <c r="DV79" s="14"/>
      <c r="DW79" s="12">
        <f t="shared" si="588"/>
        <v>0.58021437357230721</v>
      </c>
      <c r="DX79" s="12">
        <f t="shared" si="589"/>
        <v>0.60050041701417844</v>
      </c>
      <c r="DY79" s="12">
        <f t="shared" ref="DY79:DY82" si="677">DX79-DW79</f>
        <v>2.0286043441871238E-2</v>
      </c>
      <c r="DZ79" s="12">
        <f t="shared" ref="DZ79:DZ82" si="678">DX79+(0.75*DY79)</f>
        <v>0.61571494959558182</v>
      </c>
      <c r="EA79" s="12">
        <f t="shared" ref="EA79:EA82" si="679">DW79-(0.75*DY79)</f>
        <v>0.56499984099090383</v>
      </c>
      <c r="EB79" s="14"/>
      <c r="EC79" s="12">
        <f t="shared" ref="EC79:EC82" si="680">_xlfn.STDEV.P(AJ79:DU79)</f>
        <v>1.7772444777677407E-2</v>
      </c>
      <c r="ED79" s="12">
        <f t="shared" ref="ED79" si="681">SUMPRODUCT(DN79:DT79,DN$72:DT$72)/SUM(DN$72:DT$72)</f>
        <v>0.60614720797960275</v>
      </c>
      <c r="EE79" s="12">
        <f t="shared" ref="EE79" si="682">SUMPRODUCT(CR79:DT79,CR$72:DT$72)/SUM(CR$72:DT$72)</f>
        <v>0.59613888449013031</v>
      </c>
      <c r="EF79" s="101"/>
      <c r="EG79" s="7" t="s">
        <v>527</v>
      </c>
      <c r="EH79" s="7" t="s">
        <v>66</v>
      </c>
      <c r="EI79" s="12">
        <f>VLOOKUP($EG79,Data!$B:$CP,Daily!EI$10,0)/EI$72</f>
        <v>0.59378629500580715</v>
      </c>
      <c r="EJ79" s="12">
        <f>VLOOKUP($EG79,Data!$B:$CP,Daily!EJ$10,0)/EJ$72</f>
        <v>0.57677053824362601</v>
      </c>
      <c r="EK79" s="12">
        <f>VLOOKUP($EG79,Data!$B:$CP,Daily!EK$10,0)/EK$72</f>
        <v>0.60501375726077655</v>
      </c>
      <c r="EL79" s="12">
        <f>VLOOKUP($EG79,Data!$B:$CP,Daily!EL$10,0)/EL$72</f>
        <v>0.61528326745718054</v>
      </c>
      <c r="EM79" s="12">
        <f>VLOOKUP($EG79,Data!$B:$CP,Daily!EM$10,0)/EM$72</f>
        <v>0.61469072164948457</v>
      </c>
      <c r="EN79" s="12">
        <f>VLOOKUP($EG79,Data!$B:$CP,Daily!EN$10,0)/EN$72</f>
        <v>0.59449793672627238</v>
      </c>
      <c r="EO79" s="12">
        <f>VLOOKUP($EG79,Data!$B:$CP,Daily!EO$10,0)/EO$72</f>
        <v>0.59963908223769014</v>
      </c>
      <c r="EP79" s="12">
        <f>VLOOKUP($EG79,Data!$B:$CP,Daily!EP$10,0)/EP$72</f>
        <v>0.59283309283309282</v>
      </c>
      <c r="EQ79" s="12">
        <f>VLOOKUP($EG79,Data!$B:$CP,Daily!EQ$10,0)/EQ$72</f>
        <v>0.60069444444444442</v>
      </c>
      <c r="ER79" s="12">
        <f>VLOOKUP($EG79,Data!$B:$CP,Daily!ER$10,0)/ER$72</f>
        <v>0.6023426061493411</v>
      </c>
      <c r="ES79" s="12">
        <f>VLOOKUP($EG79,Data!$B:$CP,Daily!ES$10,0)/ES$72</f>
        <v>0.64591933947284852</v>
      </c>
      <c r="ET79" s="12">
        <f>VLOOKUP($EG79,Data!$B:$CP,Daily!ET$10,0)/ET$72</f>
        <v>0.59171237050578918</v>
      </c>
      <c r="EU79" s="12">
        <f>VLOOKUP($EG79,Data!$B:$CP,Daily!EU$10,0)/EU$72</f>
        <v>0.60127314814814814</v>
      </c>
      <c r="EV79" s="12">
        <f>VLOOKUP($EG79,Data!$B:$CP,Daily!EV$10,0)/EV$72</f>
        <v>0.60531192093885111</v>
      </c>
      <c r="EW79" s="12">
        <f>VLOOKUP($EG79,Data!$B:$CP,Daily!EW$10,0)/EW$72</f>
        <v>0.59928550163739203</v>
      </c>
      <c r="EX79" s="12">
        <f>VLOOKUP($EG79,Data!$B:$CP,Daily!EX$10,0)/EX$72</f>
        <v>0.59975742874469373</v>
      </c>
      <c r="EY79" s="12">
        <f>VLOOKUP($EG79,Data!$B:$CP,Daily!EY$10,0)/EY$72</f>
        <v>0.6009732360097324</v>
      </c>
      <c r="EZ79" s="12">
        <f>VLOOKUP($EG79,Data!$B:$CP,Daily!EZ$10,0)/EZ$72</f>
        <v>0.58283671036948748</v>
      </c>
      <c r="FA79" s="12">
        <f>VLOOKUP($EG79,Data!$B:$CP,Daily!FA$10,0)/FA$72</f>
        <v>0.55652435357787133</v>
      </c>
      <c r="FB79" s="12">
        <f>VLOOKUP($EG79,Data!$B:$CP,Daily!FB$10,0)/FB$72</f>
        <v>0.60188189487345878</v>
      </c>
      <c r="FC79" s="12">
        <f>VLOOKUP($EG79,Data!$B:$CP,Daily!FC$10,0)/FC$72</f>
        <v>0.60628695922813569</v>
      </c>
      <c r="FD79" s="12">
        <f>VLOOKUP($EG79,Data!$B:$CP,Daily!FD$10,0)/FD$72</f>
        <v>0.58104985143611754</v>
      </c>
      <c r="FE79" s="12">
        <f>VLOOKUP($EG79,Data!$B:$CP,Daily!FE$10,0)/FE$72</f>
        <v>0.59456040480708416</v>
      </c>
      <c r="FF79" s="12">
        <f>VLOOKUP($EG79,Data!$B:$CP,Daily!FF$10,0)/FF$72</f>
        <v>0.61704918032786882</v>
      </c>
      <c r="FG79" s="12">
        <f>VLOOKUP($EG79,Data!$B:$CP,Daily!FG$10,0)/FG$72</f>
        <v>0.6470386853817186</v>
      </c>
      <c r="FH79" s="12">
        <f>VLOOKUP($EG79,Data!$B:$CP,Daily!FH$10,0)/FH$72</f>
        <v>0.59419827861013708</v>
      </c>
      <c r="FI79" s="12">
        <f>VLOOKUP($EG79,Data!$B:$CP,Daily!FI$10,0)/FI$72</f>
        <v>0.61595866819747414</v>
      </c>
      <c r="FJ79" s="12">
        <f>VLOOKUP($EG79,Data!$B:$CP,Daily!FJ$10,0)/FJ$72</f>
        <v>0.58843749999999995</v>
      </c>
      <c r="FK79" s="12">
        <f>VLOOKUP($EG79,Data!$B:$CP,Daily!FK$10,0)/FK$72</f>
        <v>0.59268680445151034</v>
      </c>
      <c r="FL79" s="12">
        <f>VLOOKUP($EG79,Data!$B:$CP,Daily!FL$10,0)/FL$72</f>
        <v>0.61745386299655924</v>
      </c>
      <c r="FM79" s="12">
        <f>VLOOKUP($EG79,Data!$B:$CP,Daily!FM$10,0)/FM$72</f>
        <v>0.61789859499083688</v>
      </c>
      <c r="FN79" s="12">
        <f>VLOOKUP($EG79,Data!$B:$CP,Daily!FN$10,0)/FN$72</f>
        <v>0.633500837520938</v>
      </c>
      <c r="FO79" s="12">
        <f>VLOOKUP($EG79,Data!$B:$CP,Daily!FO$10,0)/FO$72</f>
        <v>0.58850184083828949</v>
      </c>
      <c r="FP79" s="12">
        <f>VLOOKUP($EG79,Data!$B:$CP,Daily!FP$10,0)/FP$72</f>
        <v>0.60797254487856389</v>
      </c>
      <c r="FQ79" s="12">
        <f>VLOOKUP($EG79,Data!$B:$CP,Daily!FQ$10,0)/FQ$72</f>
        <v>0.5745886161316428</v>
      </c>
      <c r="FR79" s="12">
        <f>VLOOKUP($EG79,Data!$B:$CP,Daily!FR$10,0)/FR$72</f>
        <v>0.6066473988439306</v>
      </c>
      <c r="FS79" s="12">
        <f>VLOOKUP($EG79,Data!$B:$CP,Daily!FS$10,0)/FS$72</f>
        <v>0.60327198364008183</v>
      </c>
      <c r="FT79" s="12">
        <f>VLOOKUP($EG79,Data!$B:$CP,Daily!FT$10,0)/FT$72</f>
        <v>0.60417325324059434</v>
      </c>
      <c r="FU79" s="12">
        <f>VLOOKUP($EG79,Data!$B:$CP,Daily!FU$10,0)/FU$72</f>
        <v>0.63592064044552732</v>
      </c>
      <c r="FV79" s="12">
        <f>VLOOKUP($EG79,Data!$B:$CP,Daily!FV$10,0)/FV$72</f>
        <v>0.59866962305986693</v>
      </c>
      <c r="FW79" s="12">
        <f>VLOOKUP($EG79,Data!$B:$CP,Daily!FW$10,0)/FW$72</f>
        <v>0.59157509157509158</v>
      </c>
      <c r="FX79" s="12">
        <f>VLOOKUP($EG79,Data!$B:$CP,Daily!FX$10,0)/FX$72</f>
        <v>0.6001183081928424</v>
      </c>
      <c r="FY79" s="12">
        <f>VLOOKUP($EG79,Data!$B:$CP,Daily!FY$10,0)/FY$72</f>
        <v>0.60424385314920848</v>
      </c>
      <c r="FZ79" s="12">
        <f>VLOOKUP($EG79,Data!$B:$CP,Daily!FZ$10,0)/FZ$72</f>
        <v>0.62298705399431642</v>
      </c>
      <c r="GA79" s="12">
        <f>VLOOKUP($EG79,Data!$B:$CP,Daily!GA$10,0)/GA$72</f>
        <v>0.63148848401512547</v>
      </c>
      <c r="GB79" s="12">
        <f>VLOOKUP($EG79,Data!$B:$CP,Daily!GB$10,0)/GB$72</f>
        <v>0.64116202945990175</v>
      </c>
      <c r="GC79" s="12">
        <f>VLOOKUP($EG79,Data!$B:$CP,Daily!GC$10,0)/GC$72</f>
        <v>0.59486537257357541</v>
      </c>
      <c r="GD79" s="12">
        <f>VLOOKUP($EG79,Data!$B:$CP,Daily!GD$10,0)/GD$72</f>
        <v>0.60588060588060588</v>
      </c>
      <c r="GE79" s="12">
        <f>VLOOKUP($EG79,Data!$B:$CP,Daily!GE$10,0)/GE$72</f>
        <v>0.63147739801543545</v>
      </c>
      <c r="GF79" s="12">
        <f>VLOOKUP($EG79,Data!$B:$CP,Daily!GF$10,0)/GF$72</f>
        <v>0.6054664289958408</v>
      </c>
      <c r="GG79" s="12">
        <f>VLOOKUP($EG79,Data!$B:$CP,Daily!GG$10,0)/GG$72</f>
        <v>0.6274116762716111</v>
      </c>
      <c r="GH79" s="12">
        <f>VLOOKUP($EG79,Data!$B:$CP,Daily!GH$10,0)/GH$72</f>
        <v>0.63703299700027272</v>
      </c>
      <c r="GI79" s="12">
        <f>VLOOKUP($EG79,Data!$B:$CP,Daily!GI$10,0)/GI$72</f>
        <v>0.64155681104833651</v>
      </c>
      <c r="GJ79" s="12">
        <f>VLOOKUP($EG79,Data!$B:$CP,Daily!GJ$10,0)/GJ$72</f>
        <v>0.60658124635993016</v>
      </c>
      <c r="GK79" s="12">
        <f>VLOOKUP($EG79,Data!$B:$CP,Daily!GK$10,0)/GK$72</f>
        <v>0.58376511226252159</v>
      </c>
      <c r="GL79" s="12">
        <f>VLOOKUP($EG79,Data!$B:$CP,Daily!GL$10,0)/GL$72</f>
        <v>0.59663865546218486</v>
      </c>
      <c r="GM79" s="12">
        <f>VLOOKUP($EG79,Data!$B:$CP,Daily!GM$10,0)/GM$72</f>
        <v>0.61608497723823974</v>
      </c>
      <c r="GN79" s="12">
        <f>VLOOKUP($EG79,Data!$B:$CP,Daily!GN$10,0)/GN$72</f>
        <v>0.60463071512309496</v>
      </c>
      <c r="GO79" s="12">
        <f>VLOOKUP($EG79,Data!$B:$CP,Daily!GO$10,0)/GO$72</f>
        <v>0.61297995242949377</v>
      </c>
      <c r="GP79" s="12">
        <f>VLOOKUP($EG79,Data!$B:$CP,Daily!GP$10,0)/GP$72</f>
        <v>0.61261922230374177</v>
      </c>
      <c r="GQ79" s="12">
        <f>VLOOKUP($EG79,Data!$B:$CP,Daily!GQ$10,0)/GQ$72</f>
        <v>0.60625737898465171</v>
      </c>
      <c r="GR79" s="12">
        <f>VLOOKUP($EG79,Data!$B:$CP,Daily!GR$10,0)/GR$72</f>
        <v>0.59856416392461864</v>
      </c>
      <c r="GS79" s="12">
        <f>VLOOKUP($EG79,Data!$B:$CP,Daily!GS$10,0)/GS$72</f>
        <v>0.60237574241950609</v>
      </c>
      <c r="GT79" s="12">
        <f>VLOOKUP($EG79,Data!$B:$CP,Daily!GT$10,0)/GT$72</f>
        <v>0.60330578512396693</v>
      </c>
      <c r="GU79" s="12">
        <f>VLOOKUP($EG79,Data!$B:$CP,Daily!GU$10,0)/GU$72</f>
        <v>0.55489437667360908</v>
      </c>
      <c r="GV79" s="12">
        <f>VLOOKUP($EG79,Data!$B:$CP,Daily!GV$10,0)/GV$72</f>
        <v>0.59285494302433017</v>
      </c>
      <c r="GW79" s="12">
        <f>VLOOKUP($EG79,Data!$B:$CP,Daily!GW$10,0)/GW$72</f>
        <v>0.63072702331961594</v>
      </c>
      <c r="GX79" s="12">
        <f>VLOOKUP($EG79,Data!$B:$CP,Daily!GX$10,0)/GX$72</f>
        <v>0.5842074592074592</v>
      </c>
      <c r="GY79" s="12">
        <f>VLOOKUP($EG79,Data!$B:$CP,Daily!GY$10,0)/GY$72</f>
        <v>0.59552778691219999</v>
      </c>
      <c r="GZ79" s="12">
        <f>VLOOKUP($EG79,Data!$B:$CP,Daily!GZ$10,0)/GZ$72</f>
        <v>0.5863964273445551</v>
      </c>
      <c r="HA79" s="12">
        <f>VLOOKUP($EG79,Data!$B:$CP,Daily!HA$10,0)/HA$72</f>
        <v>0.58170155300472659</v>
      </c>
      <c r="HB79" s="12">
        <f>VLOOKUP($EG79,Data!$B:$CP,Daily!HB$10,0)/HB$72</f>
        <v>0.62637362637362637</v>
      </c>
      <c r="HC79" s="12">
        <f>VLOOKUP($EG79,Data!$B:$CP,Daily!HC$10,0)/HC$72</f>
        <v>0.6341535724873999</v>
      </c>
      <c r="HD79" s="12">
        <f>VLOOKUP($EG79,Data!$B:$CP,Daily!HD$10,0)/HD$72</f>
        <v>0.6422458062307429</v>
      </c>
      <c r="HE79" s="12">
        <f>VLOOKUP($EG79,Data!$B:$CP,Daily!HE$10,0)/HE$72</f>
        <v>0.61090686274509809</v>
      </c>
      <c r="HF79" s="12">
        <f>VLOOKUP($EG79,Data!$B:$CP,Daily!HF$10,0)/HF$72</f>
        <v>0.61164764413227979</v>
      </c>
      <c r="HG79" s="12">
        <f>VLOOKUP($EG79,Data!$B:$CP,Daily!HG$10,0)/HG$72</f>
        <v>0.6146506617420745</v>
      </c>
      <c r="HH79" s="12">
        <f>VLOOKUP($EG79,Data!$B:$CP,Daily!HH$10,0)/HH$72</f>
        <v>0.60956065211384358</v>
      </c>
      <c r="HI79" s="12">
        <f>VLOOKUP($EG79,Data!$B:$CP,Daily!HI$10,0)/HI$72</f>
        <v>0.61948806194880623</v>
      </c>
      <c r="HJ79" s="12">
        <f>VLOOKUP($EG79,Data!$B:$CP,Daily!HJ$10,0)/HJ$72</f>
        <v>0.63672316384180794</v>
      </c>
      <c r="HK79" s="12">
        <f>VLOOKUP($EG79,Data!$B:$CP,Daily!HK$10,0)/HK$72</f>
        <v>0.64761904761904765</v>
      </c>
      <c r="HL79" s="12">
        <f>VLOOKUP($EG79,Data!$B:$CP,Daily!HL$10,0)/HL$72</f>
        <v>0.61447562776957165</v>
      </c>
      <c r="HM79" s="12">
        <f>VLOOKUP($EG79,Data!$B:$CP,Daily!HM$10,0)/HM$72</f>
        <v>0.61150855365474344</v>
      </c>
      <c r="HN79" s="12">
        <f>VLOOKUP($EG79,Data!$B:$CP,Daily!HN$10,0)/HN$72</f>
        <v>0.61259305210918114</v>
      </c>
      <c r="HO79" s="12">
        <f>VLOOKUP($EG79,Data!$B:$CP,Daily!HO$10,0)/HO$72</f>
        <v>0.60587061840980339</v>
      </c>
      <c r="HP79" s="12">
        <f>VLOOKUP($EG79,Data!$B:$CP,Daily!HP$10,0)/HP$72</f>
        <v>0.62146398366870803</v>
      </c>
      <c r="HQ79" s="12">
        <f>VLOOKUP($EG79,Data!$B:$CP,Daily!HQ$10,0)/HQ$72</f>
        <v>0.64435146443514646</v>
      </c>
      <c r="HR79" s="12">
        <f>VLOOKUP($EG79,Data!$B:$CP,Daily!HR$10,0)/HR$72</f>
        <v>0.64967203339296364</v>
      </c>
      <c r="HS79" s="12">
        <f>VLOOKUP($EG79,Data!$B:$CP,Daily!HS$10,0)/HS$72</f>
        <v>0.59809578765147142</v>
      </c>
      <c r="HT79" s="12">
        <f>VLOOKUP($EG79,Data!$B:$CP,Daily!HT$10,0)/HT$72</f>
        <v>0.61333333333333329</v>
      </c>
      <c r="HU79" s="13"/>
      <c r="HV79" s="40">
        <f t="shared" si="591"/>
        <v>0.59552778691219999</v>
      </c>
      <c r="HW79" s="40">
        <f t="shared" si="592"/>
        <v>0.61745386299655924</v>
      </c>
      <c r="HX79" s="40">
        <f t="shared" ref="HX79:HX82" si="683">HW79-HV79</f>
        <v>2.1926076084359258E-2</v>
      </c>
      <c r="HY79" s="40">
        <f t="shared" ref="HY79:HY82" si="684">HW79+(0.75*HX79)</f>
        <v>0.63389842005982866</v>
      </c>
      <c r="HZ79" s="40">
        <f t="shared" ref="HZ79:HZ82" si="685">HV79-(0.75*HX79)</f>
        <v>0.57908322984893057</v>
      </c>
      <c r="IA79" s="43"/>
      <c r="IB79" s="12">
        <f t="shared" ref="IB79:IB82" si="686">_xlfn.STDEV.P(FM79:HT79)</f>
        <v>1.9280810052988699E-2</v>
      </c>
      <c r="IC79" s="12">
        <f t="shared" ref="IC79" si="687">SUMPRODUCT(HM79:HS79,HM$72:HS$72)/SUM(HM$72:HS$72)</f>
        <v>0.62039672089368392</v>
      </c>
      <c r="ID79" s="12">
        <f t="shared" ref="ID79" si="688">SUMPRODUCT(GQ79:HS79,GQ$72:HS$72)/SUM(GQ$72:HS$72)</f>
        <v>0.61237329605033208</v>
      </c>
      <c r="IE79" s="13"/>
      <c r="IF79" s="7" t="s">
        <v>528</v>
      </c>
      <c r="IG79" s="7" t="s">
        <v>66</v>
      </c>
      <c r="IH79" s="12">
        <f>VLOOKUP($IF79,Data!$B:$CP,Daily!IH$10,0)/IH$72</f>
        <v>0.56915832842848735</v>
      </c>
      <c r="II79" s="12">
        <f>VLOOKUP($IF79,Data!$B:$CP,Daily!II$10,0)/II$72</f>
        <v>0.55112359550561796</v>
      </c>
      <c r="IJ79" s="12">
        <f>VLOOKUP($IF79,Data!$B:$CP,Daily!IJ$10,0)/IJ$72</f>
        <v>0.55072463768115942</v>
      </c>
      <c r="IK79" s="12">
        <f>VLOOKUP($IF79,Data!$B:$CP,Daily!IK$10,0)/IK$72</f>
        <v>0.57719546742209626</v>
      </c>
      <c r="IL79" s="12">
        <f>VLOOKUP($IF79,Data!$B:$CP,Daily!IL$10,0)/IL$72</f>
        <v>0.55202312138728327</v>
      </c>
      <c r="IM79" s="12">
        <f>VLOOKUP($IF79,Data!$B:$CP,Daily!IM$10,0)/IM$72</f>
        <v>0.54128440366972475</v>
      </c>
      <c r="IN79" s="12">
        <f>VLOOKUP($IF79,Data!$B:$CP,Daily!IN$10,0)/IN$72</f>
        <v>0.53863134657836642</v>
      </c>
      <c r="IO79" s="12">
        <f>VLOOKUP($IF79,Data!$B:$CP,Daily!IO$10,0)/IO$72</f>
        <v>0.52596741344195519</v>
      </c>
      <c r="IP79" s="12">
        <f>VLOOKUP($IF79,Data!$B:$CP,Daily!IP$10,0)/IP$72</f>
        <v>0.52378255945639862</v>
      </c>
      <c r="IQ79" s="12">
        <f>VLOOKUP($IF79,Data!$B:$CP,Daily!IQ$10,0)/IQ$72</f>
        <v>0.58713826366559485</v>
      </c>
      <c r="IR79" s="12">
        <f>VLOOKUP($IF79,Data!$B:$CP,Daily!IR$10,0)/IR$72</f>
        <v>0.56914893617021278</v>
      </c>
      <c r="IS79" s="12">
        <f>VLOOKUP($IF79,Data!$B:$CP,Daily!IS$10,0)/IS$72</f>
        <v>0.5241116751269036</v>
      </c>
      <c r="IT79" s="12">
        <f>VLOOKUP($IF79,Data!$B:$CP,Daily!IT$10,0)/IT$72</f>
        <v>0.52951699463327373</v>
      </c>
      <c r="IU79" s="12">
        <f>VLOOKUP($IF79,Data!$B:$CP,Daily!IU$10,0)/IU$72</f>
        <v>0.57469015003261581</v>
      </c>
      <c r="IV79" s="12">
        <f>VLOOKUP($IF79,Data!$B:$CP,Daily!IV$10,0)/IV$72</f>
        <v>0.5442415730337079</v>
      </c>
      <c r="IW79" s="12">
        <f>VLOOKUP($IF79,Data!$B:$CP,Daily!IW$10,0)/IW$72</f>
        <v>0.54365620736698494</v>
      </c>
      <c r="IX79" s="12">
        <f>VLOOKUP($IF79,Data!$B:$CP,Daily!IX$10,0)/IX$72</f>
        <v>0.58273894436519258</v>
      </c>
      <c r="IY79" s="12">
        <f>VLOOKUP($IF79,Data!$B:$CP,Daily!IY$10,0)/IY$72</f>
        <v>0.53144329896907216</v>
      </c>
      <c r="IZ79" s="12">
        <f>VLOOKUP($IF79,Data!$B:$CP,Daily!IZ$10,0)/IZ$72</f>
        <v>0.50717404865876481</v>
      </c>
      <c r="JA79" s="12">
        <f>VLOOKUP($IF79,Data!$B:$CP,Daily!JA$10,0)/JA$72</f>
        <v>0.56871035940803383</v>
      </c>
      <c r="JB79" s="12">
        <f>VLOOKUP($IF79,Data!$B:$CP,Daily!JB$10,0)/JB$72</f>
        <v>0.56742671009771983</v>
      </c>
      <c r="JC79" s="12">
        <f>VLOOKUP($IF79,Data!$B:$CP,Daily!JC$10,0)/JC$72</f>
        <v>0.5723140495867769</v>
      </c>
      <c r="JD79" s="12">
        <f>VLOOKUP($IF79,Data!$B:$CP,Daily!JD$10,0)/JD$72</f>
        <v>0.56029810298102978</v>
      </c>
      <c r="JE79" s="12">
        <f>VLOOKUP($IF79,Data!$B:$CP,Daily!JE$10,0)/JE$72</f>
        <v>0.58176943699731909</v>
      </c>
      <c r="JF79" s="12">
        <f>VLOOKUP($IF79,Data!$B:$CP,Daily!JF$10,0)/JF$72</f>
        <v>0.58103564223268322</v>
      </c>
      <c r="JG79" s="12">
        <f>VLOOKUP($IF79,Data!$B:$CP,Daily!JG$10,0)/JG$72</f>
        <v>0.5592356687898089</v>
      </c>
      <c r="JH79" s="12">
        <f>VLOOKUP($IF79,Data!$B:$CP,Daily!JH$10,0)/JH$72</f>
        <v>0.54566608493310065</v>
      </c>
      <c r="JI79" s="12">
        <f>VLOOKUP($IF79,Data!$B:$CP,Daily!JI$10,0)/JI$72</f>
        <v>0.55823031880286267</v>
      </c>
      <c r="JJ79" s="12">
        <f>VLOOKUP($IF79,Data!$B:$CP,Daily!JJ$10,0)/JJ$72</f>
        <v>0.52521283562540932</v>
      </c>
      <c r="JK79" s="12">
        <f>VLOOKUP($IF79,Data!$B:$CP,Daily!JK$10,0)/JK$72</f>
        <v>0.56419987349778622</v>
      </c>
      <c r="JL79" s="12">
        <f>VLOOKUP($IF79,Data!$B:$CP,Daily!JL$10,0)/JL$72</f>
        <v>0.5851393188854489</v>
      </c>
      <c r="JM79" s="12">
        <f>VLOOKUP($IF79,Data!$B:$CP,Daily!JM$10,0)/JM$72</f>
        <v>0.602013422818792</v>
      </c>
      <c r="JN79" s="12">
        <f>VLOOKUP($IF79,Data!$B:$CP,Daily!JN$10,0)/JN$72</f>
        <v>0.53601440576230497</v>
      </c>
      <c r="JO79" s="12">
        <f>VLOOKUP($IF79,Data!$B:$CP,Daily!JO$10,0)/JO$72</f>
        <v>0.55197505197505192</v>
      </c>
      <c r="JP79" s="12">
        <f>VLOOKUP($IF79,Data!$B:$CP,Daily!JP$10,0)/JP$72</f>
        <v>0.54919399666481383</v>
      </c>
      <c r="JQ79" s="12">
        <f>VLOOKUP($IF79,Data!$B:$CP,Daily!JQ$10,0)/JQ$72</f>
        <v>0.54502648616833427</v>
      </c>
      <c r="JR79" s="12">
        <f>VLOOKUP($IF79,Data!$B:$CP,Daily!JR$10,0)/JR$72</f>
        <v>0.53454332552693207</v>
      </c>
      <c r="JS79" s="12">
        <f>VLOOKUP($IF79,Data!$B:$CP,Daily!JS$10,0)/JS$72</f>
        <v>0.55485893416927901</v>
      </c>
      <c r="JT79" s="12">
        <f>VLOOKUP($IF79,Data!$B:$CP,Daily!JT$10,0)/JT$72</f>
        <v>0.59383378016085786</v>
      </c>
      <c r="JU79" s="12">
        <f>VLOOKUP($IF79,Data!$B:$CP,Daily!JU$10,0)/JU$72</f>
        <v>0.55000000000000004</v>
      </c>
      <c r="JV79" s="12">
        <f>VLOOKUP($IF79,Data!$B:$CP,Daily!JV$10,0)/JV$72</f>
        <v>0.54728370221327971</v>
      </c>
      <c r="JW79" s="12">
        <f>VLOOKUP($IF79,Data!$B:$CP,Daily!JW$10,0)/JW$72</f>
        <v>0.57366205652435354</v>
      </c>
      <c r="JX79" s="12">
        <f>VLOOKUP($IF79,Data!$B:$CP,Daily!JX$10,0)/JX$72</f>
        <v>0.57103064066852371</v>
      </c>
      <c r="JY79" s="12">
        <f>VLOOKUP($IF79,Data!$B:$CP,Daily!JY$10,0)/JY$72</f>
        <v>0.54314002828854313</v>
      </c>
      <c r="JZ79" s="12">
        <f>VLOOKUP($IF79,Data!$B:$CP,Daily!JZ$10,0)/JZ$72</f>
        <v>0.5675862068965517</v>
      </c>
      <c r="KA79" s="12">
        <f>VLOOKUP($IF79,Data!$B:$CP,Daily!KA$10,0)/KA$72</f>
        <v>0.564822460776218</v>
      </c>
      <c r="KB79" s="12">
        <f>VLOOKUP($IF79,Data!$B:$CP,Daily!KB$10,0)/KB$72</f>
        <v>0.56565028002489115</v>
      </c>
      <c r="KC79" s="12">
        <f>VLOOKUP($IF79,Data!$B:$CP,Daily!KC$10,0)/KC$72</f>
        <v>0.54859752120026095</v>
      </c>
      <c r="KD79" s="12">
        <f>VLOOKUP($IF79,Data!$B:$CP,Daily!KD$10,0)/KD$72</f>
        <v>0.56493506493506496</v>
      </c>
      <c r="KE79" s="12">
        <f>VLOOKUP($IF79,Data!$B:$CP,Daily!KE$10,0)/KE$72</f>
        <v>0.56721915285451197</v>
      </c>
      <c r="KF79" s="12">
        <f>VLOOKUP($IF79,Data!$B:$CP,Daily!KF$10,0)/KF$72</f>
        <v>0.54690618762475052</v>
      </c>
      <c r="KG79" s="12">
        <f>VLOOKUP($IF79,Data!$B:$CP,Daily!KG$10,0)/KG$72</f>
        <v>0.58045977011494254</v>
      </c>
      <c r="KH79" s="12">
        <f>VLOOKUP($IF79,Data!$B:$CP,Daily!KH$10,0)/KH$72</f>
        <v>0.5859872611464968</v>
      </c>
      <c r="KI79" s="12">
        <f>VLOOKUP($IF79,Data!$B:$CP,Daily!KI$10,0)/KI$72</f>
        <v>0.55865272938443666</v>
      </c>
      <c r="KJ79" s="12">
        <f>VLOOKUP($IF79,Data!$B:$CP,Daily!KJ$10,0)/KJ$72</f>
        <v>0.56211003970504825</v>
      </c>
      <c r="KK79" s="12">
        <f>VLOOKUP($IF79,Data!$B:$CP,Daily!KK$10,0)/KK$72</f>
        <v>0.55138461538461536</v>
      </c>
      <c r="KL79" s="12">
        <f>VLOOKUP($IF79,Data!$B:$CP,Daily!KL$10,0)/KL$72</f>
        <v>0.54150943396226414</v>
      </c>
      <c r="KM79" s="12">
        <f>VLOOKUP($IF79,Data!$B:$CP,Daily!KM$10,0)/KM$72</f>
        <v>0.55733808674985141</v>
      </c>
      <c r="KN79" s="12">
        <f>VLOOKUP($IF79,Data!$B:$CP,Daily!KN$10,0)/KN$72</f>
        <v>0.57407407407407407</v>
      </c>
      <c r="KO79" s="12">
        <f>VLOOKUP($IF79,Data!$B:$CP,Daily!KO$10,0)/KO$72</f>
        <v>0.56567957479119213</v>
      </c>
      <c r="KP79" s="12">
        <f>VLOOKUP($IF79,Data!$B:$CP,Daily!KP$10,0)/KP$72</f>
        <v>0.58194622279129327</v>
      </c>
      <c r="KQ79" s="12">
        <f>VLOOKUP($IF79,Data!$B:$CP,Daily!KQ$10,0)/KQ$72</f>
        <v>0.53953771289537711</v>
      </c>
      <c r="KR79" s="12">
        <f>VLOOKUP($IF79,Data!$B:$CP,Daily!KR$10,0)/KR$72</f>
        <v>0.57781978575929427</v>
      </c>
      <c r="KS79" s="12">
        <f>VLOOKUP($IF79,Data!$B:$CP,Daily!KS$10,0)/KS$72</f>
        <v>0.52258064516129032</v>
      </c>
      <c r="KT79" s="12">
        <f>VLOOKUP($IF79,Data!$B:$CP,Daily!KT$10,0)/KT$72</f>
        <v>0.52160101651842439</v>
      </c>
      <c r="KU79" s="12">
        <f>VLOOKUP($IF79,Data!$B:$CP,Daily!KU$10,0)/KU$72</f>
        <v>0.551452784503632</v>
      </c>
      <c r="KV79" s="12">
        <f>VLOOKUP($IF79,Data!$B:$CP,Daily!KV$10,0)/KV$72</f>
        <v>0.55943661971830982</v>
      </c>
      <c r="KW79" s="12">
        <f>VLOOKUP($IF79,Data!$B:$CP,Daily!KW$10,0)/KW$72</f>
        <v>0.54435483870967738</v>
      </c>
      <c r="KX79" s="12">
        <f>VLOOKUP($IF79,Data!$B:$CP,Daily!KX$10,0)/KX$72</f>
        <v>0.55406360424028267</v>
      </c>
      <c r="KY79" s="12">
        <f>VLOOKUP($IF79,Data!$B:$CP,Daily!KY$10,0)/KY$72</f>
        <v>0.53554175293305728</v>
      </c>
      <c r="KZ79" s="12">
        <f>VLOOKUP($IF79,Data!$B:$CP,Daily!KZ$10,0)/KZ$72</f>
        <v>0.55082417582417587</v>
      </c>
      <c r="LA79" s="12">
        <f>VLOOKUP($IF79,Data!$B:$CP,Daily!LA$10,0)/LA$72</f>
        <v>0.56628477905073649</v>
      </c>
      <c r="LB79" s="12">
        <f>VLOOKUP($IF79,Data!$B:$CP,Daily!LB$10,0)/LB$72</f>
        <v>0.58847497089639111</v>
      </c>
      <c r="LC79" s="12">
        <f>VLOOKUP($IF79,Data!$B:$CP,Daily!LC$10,0)/LC$72</f>
        <v>0.59134262655906089</v>
      </c>
      <c r="LD79" s="12">
        <f>VLOOKUP($IF79,Data!$B:$CP,Daily!LD$10,0)/LD$72</f>
        <v>0.55392469687300572</v>
      </c>
      <c r="LE79" s="12">
        <f>VLOOKUP($IF79,Data!$B:$CP,Daily!LE$10,0)/LE$72</f>
        <v>0.53067301965455627</v>
      </c>
      <c r="LF79" s="12">
        <f>VLOOKUP($IF79,Data!$B:$CP,Daily!LF$10,0)/LF$72</f>
        <v>0.54846478025285972</v>
      </c>
      <c r="LG79" s="12">
        <f>VLOOKUP($IF79,Data!$B:$CP,Daily!LG$10,0)/LG$72</f>
        <v>0.56285566476978788</v>
      </c>
      <c r="LH79" s="12">
        <f>VLOOKUP($IF79,Data!$B:$CP,Daily!LH$10,0)/LH$72</f>
        <v>0.54401154401154406</v>
      </c>
      <c r="LI79" s="12">
        <f>VLOOKUP($IF79,Data!$B:$CP,Daily!LI$10,0)/LI$72</f>
        <v>0.57915717539863321</v>
      </c>
      <c r="LJ79" s="12">
        <f>VLOOKUP($IF79,Data!$B:$CP,Daily!LJ$10,0)/LJ$72</f>
        <v>0.58091553836234688</v>
      </c>
      <c r="LK79" s="12">
        <f>VLOOKUP($IF79,Data!$B:$CP,Daily!LK$10,0)/LK$72</f>
        <v>0.58669833729216148</v>
      </c>
      <c r="LL79" s="12">
        <f>VLOOKUP($IF79,Data!$B:$CP,Daily!LL$10,0)/LL$72</f>
        <v>0.55940023068050748</v>
      </c>
      <c r="LM79" s="12">
        <f>VLOOKUP($IF79,Data!$B:$CP,Daily!LM$10,0)/LM$72</f>
        <v>0.57649143532191371</v>
      </c>
      <c r="LN79" s="12">
        <f>VLOOKUP($IF79,Data!$B:$CP,Daily!LN$10,0)/LN$72</f>
        <v>0.5736934820904287</v>
      </c>
      <c r="LO79" s="12">
        <f>VLOOKUP($IF79,Data!$B:$CP,Daily!LO$10,0)/LO$72</f>
        <v>0.57814207650273219</v>
      </c>
      <c r="LP79" s="12">
        <f>VLOOKUP($IF79,Data!$B:$CP,Daily!LP$10,0)/LP$72</f>
        <v>0.58234019501625134</v>
      </c>
      <c r="LQ79" s="12">
        <f>VLOOKUP($IF79,Data!$B:$CP,Daily!LQ$10,0)/LQ$72</f>
        <v>0.61058823529411765</v>
      </c>
      <c r="LR79" s="12">
        <f>VLOOKUP($IF79,Data!$B:$CP,Daily!LR$10,0)/LR$72</f>
        <v>0.56881851400730821</v>
      </c>
      <c r="LS79" s="12">
        <f>VLOOKUP($IF79,Data!$B:$CP,Daily!LS$10,0)/LS$72</f>
        <v>0.58140947752126371</v>
      </c>
      <c r="LU79" s="40">
        <f t="shared" si="657"/>
        <v>0.54502648616833427</v>
      </c>
      <c r="LV79" s="40">
        <f t="shared" si="658"/>
        <v>0.57407407407407407</v>
      </c>
      <c r="LW79" s="40">
        <f t="shared" ref="LW79:LW82" si="689">LV79-LU79</f>
        <v>2.9047587905739802E-2</v>
      </c>
      <c r="LX79" s="40">
        <f t="shared" ref="LX79:LX82" si="690">LV79+(0.75*LW79)</f>
        <v>0.59585976500337889</v>
      </c>
      <c r="LY79" s="40">
        <f t="shared" ref="LY79:LY82" si="691">LU79-(0.75*LW79)</f>
        <v>0.52324079523902944</v>
      </c>
      <c r="LZ79" s="43"/>
      <c r="MA79" s="12">
        <f t="shared" ref="MA79:MA82" si="692">_xlfn.STDEV.P(JL79:LS79)</f>
        <v>1.9195538371647655E-2</v>
      </c>
      <c r="MB79" s="12">
        <f t="shared" ref="MB79" si="693">SUMPRODUCT(LL79:LR79,LL$72:LR$72)/SUM(LL$72:LR$72)</f>
        <v>0.57853144550543301</v>
      </c>
      <c r="MC79" s="12">
        <f t="shared" ref="MC79" si="694">SUMPRODUCT(KP79:LR79,KP$72:LR$72)/SUM(KP$72:LR$72)</f>
        <v>0.56321791156788759</v>
      </c>
    </row>
    <row r="80" spans="4:342" x14ac:dyDescent="0.35">
      <c r="D80" s="103" t="s">
        <v>529</v>
      </c>
      <c r="E80" s="53" t="str">
        <f>VLOOKUP($D80,'Metric Nature'!$C:$D,2,0)&amp;IF(($F80&lt;(EA80)),"Below",IF(($F80&gt;(DZ80)),"Above","Within"))</f>
        <v>PositiveAbove</v>
      </c>
      <c r="F80" s="48">
        <f t="shared" si="659"/>
        <v>0.58568994889267456</v>
      </c>
      <c r="G80" s="77">
        <f t="shared" si="660"/>
        <v>0.57923775135492217</v>
      </c>
      <c r="H80" s="48">
        <f t="shared" si="661"/>
        <v>1.113911778481246E-2</v>
      </c>
      <c r="I80" s="74">
        <f t="shared" si="662"/>
        <v>0.55561132058046725</v>
      </c>
      <c r="J80" s="48">
        <f t="shared" si="663"/>
        <v>5.4136096940543041E-2</v>
      </c>
      <c r="K80" s="48">
        <f t="shared" si="664"/>
        <v>2.4962388281701262E-2</v>
      </c>
      <c r="L80" s="50"/>
      <c r="M80" s="53" t="str">
        <f>VLOOKUP($D80,'Metric Nature'!$C:$D,2,0)&amp;IF(($N80&lt;(HZ80)),"Below",IF(($N80&gt;(HY80)),"Above","Within"))</f>
        <v>PositiveAbove</v>
      </c>
      <c r="N80" s="48">
        <f t="shared" si="665"/>
        <v>0.58796764408493429</v>
      </c>
      <c r="O80" s="49">
        <f t="shared" si="666"/>
        <v>0.57628554716867575</v>
      </c>
      <c r="P80" s="55">
        <f t="shared" si="667"/>
        <v>2.0271368896293447E-2</v>
      </c>
      <c r="Q80" s="49">
        <f t="shared" si="668"/>
        <v>0.55371651087808182</v>
      </c>
      <c r="R80" s="48">
        <f t="shared" si="669"/>
        <v>6.1856803136567363E-2</v>
      </c>
      <c r="S80" s="48">
        <f t="shared" si="670"/>
        <v>2.8539644493482449E-2</v>
      </c>
      <c r="T80" s="50"/>
      <c r="U80" s="53" t="str">
        <f>VLOOKUP($D80,'Metric Nature'!$C:$D,2,0)&amp;IF(($V80&lt;(LY80)),"Below",IF(($V80&gt;(LX80)),"Above","Within"))</f>
        <v>PositiveWithin</v>
      </c>
      <c r="V80" s="48">
        <f t="shared" si="671"/>
        <v>0.58098223615464994</v>
      </c>
      <c r="W80" s="49">
        <f t="shared" si="672"/>
        <v>0.58564147520226117</v>
      </c>
      <c r="X80" s="48">
        <f t="shared" si="673"/>
        <v>-7.9557873629118956E-3</v>
      </c>
      <c r="Y80" s="49">
        <f t="shared" si="674"/>
        <v>0.55983604584730273</v>
      </c>
      <c r="Z80" s="48">
        <f t="shared" si="675"/>
        <v>3.7772112860905191E-2</v>
      </c>
      <c r="AA80" s="48">
        <f t="shared" si="676"/>
        <v>3.3557201421442556E-2</v>
      </c>
      <c r="AB80" s="50"/>
      <c r="AC80" s="46"/>
      <c r="AI80" s="7" t="s">
        <v>529</v>
      </c>
      <c r="AJ80" s="12">
        <f>(VLOOKUP($EG80,Data!$B:$CP,Daily!EI$10,0)+VLOOKUP($IF80,Data!$B:$CP,Daily!IH$10,0))/(VLOOKUP($EG79,Data!$B:$CP,Daily!EI$10,0)+VLOOKUP($IF79,Data!$B:$CP,Daily!IH$10,0))</f>
        <v>0.54714475431606902</v>
      </c>
      <c r="AK80" s="12">
        <f>(VLOOKUP($EG80,Data!$B:$CP,Daily!EJ$10,0)+VLOOKUP($IF80,Data!$B:$CP,Daily!II$10,0))/(VLOOKUP($EG79,Data!$B:$CP,Daily!EJ$10,0)+VLOOKUP($IF79,Data!$B:$CP,Daily!II$10,0))</f>
        <v>0.55419290686112033</v>
      </c>
      <c r="AL80" s="12">
        <f>(VLOOKUP($EG80,Data!$B:$CP,Daily!EK$10,0)+VLOOKUP($IF80,Data!$B:$CP,Daily!IJ$10,0))/(VLOOKUP($EG79,Data!$B:$CP,Daily!EK$10,0)+VLOOKUP($IF79,Data!$B:$CP,Daily!IJ$10,0))</f>
        <v>0.56536978618997547</v>
      </c>
      <c r="AM80" s="12">
        <f>(VLOOKUP($EG80,Data!$B:$CP,Daily!EL$10,0)+VLOOKUP($IF80,Data!$B:$CP,Daily!IK$10,0))/(VLOOKUP($EG79,Data!$B:$CP,Daily!EL$10,0)+VLOOKUP($IF79,Data!$B:$CP,Daily!IK$10,0))</f>
        <v>0.54491241147968694</v>
      </c>
      <c r="AN80" s="12">
        <f>(VLOOKUP($EG80,Data!$B:$CP,Daily!EM$10,0)+VLOOKUP($IF80,Data!$B:$CP,Daily!IL$10,0))/(VLOOKUP($EG79,Data!$B:$CP,Daily!EM$10,0)+VLOOKUP($IF79,Data!$B:$CP,Daily!IL$10,0))</f>
        <v>0.57035928143712578</v>
      </c>
      <c r="AO80" s="12">
        <f>(VLOOKUP($EG80,Data!$B:$CP,Daily!EN$10,0)+VLOOKUP($IF80,Data!$B:$CP,Daily!IM$10,0))/(VLOOKUP($EG79,Data!$B:$CP,Daily!EN$10,0)+VLOOKUP($IF79,Data!$B:$CP,Daily!IM$10,0))</f>
        <v>0.55318450426789234</v>
      </c>
      <c r="AP80" s="12">
        <f>(VLOOKUP($EG80,Data!$B:$CP,Daily!EO$10,0)+VLOOKUP($IF80,Data!$B:$CP,Daily!IN$10,0))/(VLOOKUP($EG79,Data!$B:$CP,Daily!EO$10,0)+VLOOKUP($IF79,Data!$B:$CP,Daily!IN$10,0))</f>
        <v>0.57631738340399763</v>
      </c>
      <c r="AQ80" s="12">
        <f>(VLOOKUP($EG80,Data!$B:$CP,Daily!EP$10,0)+VLOOKUP($IF80,Data!$B:$CP,Daily!IO$10,0))/(VLOOKUP($EG79,Data!$B:$CP,Daily!EP$10,0)+VLOOKUP($IF79,Data!$B:$CP,Daily!IO$10,0))</f>
        <v>0.54688393367638655</v>
      </c>
      <c r="AR80" s="12">
        <f>(VLOOKUP($EG80,Data!$B:$CP,Daily!EQ$10,0)+VLOOKUP($IF80,Data!$B:$CP,Daily!IP$10,0))/(VLOOKUP($EG79,Data!$B:$CP,Daily!EQ$10,0)+VLOOKUP($IF79,Data!$B:$CP,Daily!IP$10,0))</f>
        <v>0.53339634530560809</v>
      </c>
      <c r="AS80" s="12">
        <f>(VLOOKUP($EG80,Data!$B:$CP,Daily!ER$10,0)+VLOOKUP($IF80,Data!$B:$CP,Daily!IQ$10,0))/(VLOOKUP($EG79,Data!$B:$CP,Daily!ER$10,0)+VLOOKUP($IF79,Data!$B:$CP,Daily!IQ$10,0))</f>
        <v>0.5757575757575758</v>
      </c>
      <c r="AT80" s="12">
        <f>(VLOOKUP($EG80,Data!$B:$CP,Daily!ES$10,0)+VLOOKUP($IF80,Data!$B:$CP,Daily!IR$10,0))/(VLOOKUP($EG79,Data!$B:$CP,Daily!ES$10,0)+VLOOKUP($IF79,Data!$B:$CP,Daily!IR$10,0))</f>
        <v>0.56539792387543253</v>
      </c>
      <c r="AU80" s="12">
        <f>(VLOOKUP($EG80,Data!$B:$CP,Daily!ET$10,0)+VLOOKUP($IF80,Data!$B:$CP,Daily!IS$10,0))/(VLOOKUP($EG79,Data!$B:$CP,Daily!ET$10,0)+VLOOKUP($IF79,Data!$B:$CP,Daily!IS$10,0))</f>
        <v>0.53973988439306353</v>
      </c>
      <c r="AV80" s="12">
        <f>(VLOOKUP($EG80,Data!$B:$CP,Daily!EU$10,0)+VLOOKUP($IF80,Data!$B:$CP,Daily!IT$10,0))/(VLOOKUP($EG79,Data!$B:$CP,Daily!EU$10,0)+VLOOKUP($IF79,Data!$B:$CP,Daily!IT$10,0))</f>
        <v>0.53674983142279165</v>
      </c>
      <c r="AW80" s="12">
        <f>(VLOOKUP($EG80,Data!$B:$CP,Daily!EV$10,0)+VLOOKUP($IF80,Data!$B:$CP,Daily!IU$10,0))/(VLOOKUP($EG79,Data!$B:$CP,Daily!EV$10,0)+VLOOKUP($IF79,Data!$B:$CP,Daily!IU$10,0))</f>
        <v>0.5374868004223865</v>
      </c>
      <c r="AX80" s="12">
        <f>(VLOOKUP($EG80,Data!$B:$CP,Daily!EW$10,0)+VLOOKUP($IF80,Data!$B:$CP,Daily!IV$10,0))/(VLOOKUP($EG79,Data!$B:$CP,Daily!EW$10,0)+VLOOKUP($IF79,Data!$B:$CP,Daily!IV$10,0))</f>
        <v>0.50753228120516503</v>
      </c>
      <c r="AY80" s="12">
        <f>(VLOOKUP($EG80,Data!$B:$CP,Daily!EX$10,0)+VLOOKUP($IF80,Data!$B:$CP,Daily!IW$10,0))/(VLOOKUP($EG79,Data!$B:$CP,Daily!EX$10,0)+VLOOKUP($IF79,Data!$B:$CP,Daily!IW$10,0))</f>
        <v>0.51963963963963966</v>
      </c>
      <c r="AZ80" s="12">
        <f>(VLOOKUP($EG80,Data!$B:$CP,Daily!EY$10,0)+VLOOKUP($IF80,Data!$B:$CP,Daily!IX$10,0))/(VLOOKUP($EG79,Data!$B:$CP,Daily!EY$10,0)+VLOOKUP($IF79,Data!$B:$CP,Daily!IX$10,0))</f>
        <v>0.5474400286430362</v>
      </c>
      <c r="BA80" s="12">
        <f>(VLOOKUP($EG80,Data!$B:$CP,Daily!EZ$10,0)+VLOOKUP($IF80,Data!$B:$CP,Daily!IY$10,0))/(VLOOKUP($EG79,Data!$B:$CP,Daily!EZ$10,0)+VLOOKUP($IF79,Data!$B:$CP,Daily!IY$10,0))</f>
        <v>0.5373284231670572</v>
      </c>
      <c r="BB80" s="12">
        <f>(VLOOKUP($EG80,Data!$B:$CP,Daily!FA$10,0)+VLOOKUP($IF80,Data!$B:$CP,Daily!IZ$10,0))/(VLOOKUP($EG79,Data!$B:$CP,Daily!FA$10,0)+VLOOKUP($IF79,Data!$B:$CP,Daily!IZ$10,0))</f>
        <v>0.5427927927927928</v>
      </c>
      <c r="BC80" s="12">
        <f>(VLOOKUP($EG80,Data!$B:$CP,Daily!FB$10,0)+VLOOKUP($IF80,Data!$B:$CP,Daily!JA$10,0))/(VLOOKUP($EG79,Data!$B:$CP,Daily!FB$10,0)+VLOOKUP($IF79,Data!$B:$CP,Daily!JA$10,0))</f>
        <v>0.53794139744552971</v>
      </c>
      <c r="BD80" s="12">
        <f>(VLOOKUP($EG80,Data!$B:$CP,Daily!FC$10,0)+VLOOKUP($IF80,Data!$B:$CP,Daily!JB$10,0))/(VLOOKUP($EG79,Data!$B:$CP,Daily!FC$10,0)+VLOOKUP($IF79,Data!$B:$CP,Daily!JB$10,0))</f>
        <v>0.53813409010287339</v>
      </c>
      <c r="BE80" s="12">
        <f>(VLOOKUP($EG80,Data!$B:$CP,Daily!FD$10,0)+VLOOKUP($IF80,Data!$B:$CP,Daily!JC$10,0))/(VLOOKUP($EG79,Data!$B:$CP,Daily!FD$10,0)+VLOOKUP($IF79,Data!$B:$CP,Daily!JC$10,0))</f>
        <v>0.55576997298340414</v>
      </c>
      <c r="BF80" s="12">
        <f>(VLOOKUP($EG80,Data!$B:$CP,Daily!FE$10,0)+VLOOKUP($IF80,Data!$B:$CP,Daily!JD$10,0))/(VLOOKUP($EG79,Data!$B:$CP,Daily!FE$10,0)+VLOOKUP($IF79,Data!$B:$CP,Daily!JD$10,0))</f>
        <v>0.53010712966383455</v>
      </c>
      <c r="BG80" s="12">
        <f>(VLOOKUP($EG80,Data!$B:$CP,Daily!FF$10,0)+VLOOKUP($IF80,Data!$B:$CP,Daily!JE$10,0))/(VLOOKUP($EG79,Data!$B:$CP,Daily!FF$10,0)+VLOOKUP($IF79,Data!$B:$CP,Daily!JE$10,0))</f>
        <v>0.56799999999999995</v>
      </c>
      <c r="BH80" s="12">
        <f>(VLOOKUP($EG80,Data!$B:$CP,Daily!FG$10,0)+VLOOKUP($IF80,Data!$B:$CP,Daily!JF$10,0))/(VLOOKUP($EG79,Data!$B:$CP,Daily!FG$10,0)+VLOOKUP($IF79,Data!$B:$CP,Daily!JF$10,0))</f>
        <v>0.54720406681190992</v>
      </c>
      <c r="BI80" s="12">
        <f>(VLOOKUP($EG80,Data!$B:$CP,Daily!FH$10,0)+VLOOKUP($IF80,Data!$B:$CP,Daily!JG$10,0))/(VLOOKUP($EG79,Data!$B:$CP,Daily!FH$10,0)+VLOOKUP($IF79,Data!$B:$CP,Daily!JG$10,0))</f>
        <v>0.55251641137855578</v>
      </c>
      <c r="BJ80" s="12">
        <f>(VLOOKUP($EG80,Data!$B:$CP,Daily!FI$10,0)+VLOOKUP($IF80,Data!$B:$CP,Daily!JH$10,0))/(VLOOKUP($EG79,Data!$B:$CP,Daily!FI$10,0)+VLOOKUP($IF79,Data!$B:$CP,Daily!JH$10,0))</f>
        <v>0.55090791180285348</v>
      </c>
      <c r="BK80" s="12">
        <f>(VLOOKUP($EG80,Data!$B:$CP,Daily!FJ$10,0)+VLOOKUP($IF80,Data!$B:$CP,Daily!JI$10,0))/(VLOOKUP($EG79,Data!$B:$CP,Daily!FJ$10,0)+VLOOKUP($IF79,Data!$B:$CP,Daily!JI$10,0))</f>
        <v>0.53812477198102882</v>
      </c>
      <c r="BL80" s="12">
        <f>(VLOOKUP($EG80,Data!$B:$CP,Daily!FK$10,0)+VLOOKUP($IF80,Data!$B:$CP,Daily!JJ$10,0))/(VLOOKUP($EG79,Data!$B:$CP,Daily!FK$10,0)+VLOOKUP($IF79,Data!$B:$CP,Daily!JJ$10,0))</f>
        <v>0.52700675168792199</v>
      </c>
      <c r="BM80" s="12">
        <f>(VLOOKUP($EG80,Data!$B:$CP,Daily!FL$10,0)+VLOOKUP($IF80,Data!$B:$CP,Daily!JK$10,0))/(VLOOKUP($EG79,Data!$B:$CP,Daily!FL$10,0)+VLOOKUP($IF79,Data!$B:$CP,Daily!JK$10,0))</f>
        <v>0.51151430565247735</v>
      </c>
      <c r="BN80" s="12">
        <f>(VLOOKUP($EG80,Data!$B:$CP,Daily!FM$10,0)+VLOOKUP($IF80,Data!$B:$CP,Daily!JL$10,0))/(VLOOKUP($EG79,Data!$B:$CP,Daily!FM$10,0)+VLOOKUP($IF79,Data!$B:$CP,Daily!JL$10,0))</f>
        <v>0.49764150943396224</v>
      </c>
      <c r="BO80" s="12">
        <f>(VLOOKUP($EG80,Data!$B:$CP,Daily!FN$10,0)+VLOOKUP($IF80,Data!$B:$CP,Daily!JM$10,0))/(VLOOKUP($EG79,Data!$B:$CP,Daily!FN$10,0)+VLOOKUP($IF79,Data!$B:$CP,Daily!JM$10,0))</f>
        <v>0.52869440459110473</v>
      </c>
      <c r="BP80" s="12">
        <f>(VLOOKUP($EG80,Data!$B:$CP,Daily!FO$10,0)+VLOOKUP($IF80,Data!$B:$CP,Daily!JN$10,0))/(VLOOKUP($EG79,Data!$B:$CP,Daily!FO$10,0)+VLOOKUP($IF79,Data!$B:$CP,Daily!JN$10,0))</f>
        <v>0.49579266240323122</v>
      </c>
      <c r="BQ80" s="12">
        <f>(VLOOKUP($EG80,Data!$B:$CP,Daily!FP$10,0)+VLOOKUP($IF80,Data!$B:$CP,Daily!JO$10,0))/(VLOOKUP($EG79,Data!$B:$CP,Daily!FP$10,0)+VLOOKUP($IF79,Data!$B:$CP,Daily!JO$10,0))</f>
        <v>0.52184249628528978</v>
      </c>
      <c r="BR80" s="12">
        <f>(VLOOKUP($EG80,Data!$B:$CP,Daily!FQ$10,0)+VLOOKUP($IF80,Data!$B:$CP,Daily!JP$10,0))/(VLOOKUP($EG79,Data!$B:$CP,Daily!FQ$10,0)+VLOOKUP($IF79,Data!$B:$CP,Daily!JP$10,0))</f>
        <v>0.52084669660038485</v>
      </c>
      <c r="BS80" s="12">
        <f>(VLOOKUP($EG80,Data!$B:$CP,Daily!FR$10,0)+VLOOKUP($IF80,Data!$B:$CP,Daily!JQ$10,0))/(VLOOKUP($EG79,Data!$B:$CP,Daily!FR$10,0)+VLOOKUP($IF79,Data!$B:$CP,Daily!JQ$10,0))</f>
        <v>0.5378512396694215</v>
      </c>
      <c r="BT80" s="12">
        <f>(VLOOKUP($EG80,Data!$B:$CP,Daily!FS$10,0)+VLOOKUP($IF80,Data!$B:$CP,Daily!JR$10,0))/(VLOOKUP($EG79,Data!$B:$CP,Daily!FS$10,0)+VLOOKUP($IF79,Data!$B:$CP,Daily!JR$10,0))</f>
        <v>0.54163868368032242</v>
      </c>
      <c r="BU80" s="12">
        <f>(VLOOKUP($EG80,Data!$B:$CP,Daily!FT$10,0)+VLOOKUP($IF80,Data!$B:$CP,Daily!JS$10,0))/(VLOOKUP($EG79,Data!$B:$CP,Daily!FT$10,0)+VLOOKUP($IF79,Data!$B:$CP,Daily!JS$10,0))</f>
        <v>0.55293276108726752</v>
      </c>
      <c r="BV80" s="12">
        <f>(VLOOKUP($EG80,Data!$B:$CP,Daily!FU$10,0)+VLOOKUP($IF80,Data!$B:$CP,Daily!JT$10,0))/(VLOOKUP($EG79,Data!$B:$CP,Daily!FU$10,0)+VLOOKUP($IF79,Data!$B:$CP,Daily!JT$10,0))</f>
        <v>0.53925543678584598</v>
      </c>
      <c r="BW80" s="12">
        <f>(VLOOKUP($EG80,Data!$B:$CP,Daily!FV$10,0)+VLOOKUP($IF80,Data!$B:$CP,Daily!JU$10,0))/(VLOOKUP($EG79,Data!$B:$CP,Daily!FV$10,0)+VLOOKUP($IF79,Data!$B:$CP,Daily!JU$10,0))</f>
        <v>0.53661242603550297</v>
      </c>
      <c r="BX80" s="12">
        <f>(VLOOKUP($EG80,Data!$B:$CP,Daily!FW$10,0)+VLOOKUP($IF80,Data!$B:$CP,Daily!JV$10,0))/(VLOOKUP($EG79,Data!$B:$CP,Daily!FW$10,0)+VLOOKUP($IF79,Data!$B:$CP,Daily!JV$10,0))</f>
        <v>0.54938271604938271</v>
      </c>
      <c r="BY80" s="12">
        <f>(VLOOKUP($EG80,Data!$B:$CP,Daily!FX$10,0)+VLOOKUP($IF80,Data!$B:$CP,Daily!JW$10,0))/(VLOOKUP($EG79,Data!$B:$CP,Daily!FX$10,0)+VLOOKUP($IF79,Data!$B:$CP,Daily!JW$10,0))</f>
        <v>0.49949715051961113</v>
      </c>
      <c r="BZ80" s="12">
        <f>(VLOOKUP($EG80,Data!$B:$CP,Daily!FY$10,0)+VLOOKUP($IF80,Data!$B:$CP,Daily!JX$10,0))/(VLOOKUP($EG79,Data!$B:$CP,Daily!FY$10,0)+VLOOKUP($IF79,Data!$B:$CP,Daily!JX$10,0))</f>
        <v>0.52218821729150722</v>
      </c>
      <c r="CA80" s="12">
        <f>(VLOOKUP($EG80,Data!$B:$CP,Daily!FZ$10,0)+VLOOKUP($IF80,Data!$B:$CP,Daily!JY$10,0))/(VLOOKUP($EG79,Data!$B:$CP,Daily!FZ$10,0)+VLOOKUP($IF79,Data!$B:$CP,Daily!JY$10,0))</f>
        <v>0.51368113827070416</v>
      </c>
      <c r="CB80" s="12">
        <f>(VLOOKUP($EG80,Data!$B:$CP,Daily!GA$10,0)+VLOOKUP($IF80,Data!$B:$CP,Daily!JZ$10,0))/(VLOOKUP($EG79,Data!$B:$CP,Daily!GA$10,0)+VLOOKUP($IF79,Data!$B:$CP,Daily!JZ$10,0))</f>
        <v>0.54774436090225564</v>
      </c>
      <c r="CC80" s="12">
        <f>(VLOOKUP($EG80,Data!$B:$CP,Daily!GB$10,0)+VLOOKUP($IF80,Data!$B:$CP,Daily!KA$10,0))/(VLOOKUP($EG79,Data!$B:$CP,Daily!GB$10,0)+VLOOKUP($IF79,Data!$B:$CP,Daily!KA$10,0))</f>
        <v>0.52732119058196358</v>
      </c>
      <c r="CD80" s="12">
        <f>(VLOOKUP($EG80,Data!$B:$CP,Daily!GC$10,0)+VLOOKUP($IF80,Data!$B:$CP,Daily!KB$10,0))/(VLOOKUP($EG79,Data!$B:$CP,Daily!GC$10,0)+VLOOKUP($IF79,Data!$B:$CP,Daily!KB$10,0))</f>
        <v>0.52972588109647556</v>
      </c>
      <c r="CE80" s="12">
        <f>(VLOOKUP($EG80,Data!$B:$CP,Daily!GD$10,0)+VLOOKUP($IF80,Data!$B:$CP,Daily!KC$10,0))/(VLOOKUP($EG79,Data!$B:$CP,Daily!GD$10,0)+VLOOKUP($IF79,Data!$B:$CP,Daily!KC$10,0))</f>
        <v>0.5251648733078792</v>
      </c>
      <c r="CF80" s="12">
        <f>(VLOOKUP($EG80,Data!$B:$CP,Daily!GE$10,0)+VLOOKUP($IF80,Data!$B:$CP,Daily!KD$10,0))/(VLOOKUP($EG79,Data!$B:$CP,Daily!GE$10,0)+VLOOKUP($IF79,Data!$B:$CP,Daily!KD$10,0))</f>
        <v>0.51416256157635465</v>
      </c>
      <c r="CG80" s="12">
        <f>(VLOOKUP($EG80,Data!$B:$CP,Daily!GF$10,0)+VLOOKUP($IF80,Data!$B:$CP,Daily!KE$10,0))/(VLOOKUP($EG79,Data!$B:$CP,Daily!GF$10,0)+VLOOKUP($IF79,Data!$B:$CP,Daily!KE$10,0))</f>
        <v>0.54085077650236324</v>
      </c>
      <c r="CH80" s="12">
        <f>(VLOOKUP($EG80,Data!$B:$CP,Daily!GG$10,0)+VLOOKUP($IF80,Data!$B:$CP,Daily!KF$10,0))/(VLOOKUP($EG79,Data!$B:$CP,Daily!GG$10,0)+VLOOKUP($IF79,Data!$B:$CP,Daily!KF$10,0))</f>
        <v>0.53111111111111109</v>
      </c>
      <c r="CI80" s="12">
        <f>(VLOOKUP($EG80,Data!$B:$CP,Daily!GH$10,0)+VLOOKUP($IF80,Data!$B:$CP,Daily!KG$10,0))/(VLOOKUP($EG79,Data!$B:$CP,Daily!GH$10,0)+VLOOKUP($IF79,Data!$B:$CP,Daily!KG$10,0))</f>
        <v>0.55797967722653918</v>
      </c>
      <c r="CJ80" s="12">
        <f>(VLOOKUP($EG80,Data!$B:$CP,Daily!GI$10,0)+VLOOKUP($IF80,Data!$B:$CP,Daily!KH$10,0))/(VLOOKUP($EG79,Data!$B:$CP,Daily!GI$10,0)+VLOOKUP($IF79,Data!$B:$CP,Daily!KH$10,0))</f>
        <v>0.54858299595141702</v>
      </c>
      <c r="CK80" s="12">
        <f>(VLOOKUP($EG80,Data!$B:$CP,Daily!GJ$10,0)+VLOOKUP($IF80,Data!$B:$CP,Daily!KI$10,0))/(VLOOKUP($EG79,Data!$B:$CP,Daily!GJ$10,0)+VLOOKUP($IF79,Data!$B:$CP,Daily!KI$10,0))</f>
        <v>0.52577996715927755</v>
      </c>
      <c r="CL80" s="12">
        <f>(VLOOKUP($EG80,Data!$B:$CP,Daily!GK$10,0)+VLOOKUP($IF80,Data!$B:$CP,Daily!KJ$10,0))/(VLOOKUP($EG79,Data!$B:$CP,Daily!GK$10,0)+VLOOKUP($IF79,Data!$B:$CP,Daily!KJ$10,0))</f>
        <v>0.52368333885392515</v>
      </c>
      <c r="CM80" s="12">
        <f>(VLOOKUP($EG80,Data!$B:$CP,Daily!GL$10,0)+VLOOKUP($IF80,Data!$B:$CP,Daily!KK$10,0))/(VLOOKUP($EG79,Data!$B:$CP,Daily!GL$10,0)+VLOOKUP($IF79,Data!$B:$CP,Daily!KK$10,0))</f>
        <v>0.53288304301457523</v>
      </c>
      <c r="CN80" s="12">
        <f>(VLOOKUP($EG80,Data!$B:$CP,Daily!GM$10,0)+VLOOKUP($IF80,Data!$B:$CP,Daily!KL$10,0))/(VLOOKUP($EG79,Data!$B:$CP,Daily!GM$10,0)+VLOOKUP($IF79,Data!$B:$CP,Daily!KL$10,0))</f>
        <v>0.53753026634382561</v>
      </c>
      <c r="CO80" s="12">
        <f>(VLOOKUP($EG80,Data!$B:$CP,Daily!GN$10,0)+VLOOKUP($IF80,Data!$B:$CP,Daily!KM$10,0))/(VLOOKUP($EG79,Data!$B:$CP,Daily!GN$10,0)+VLOOKUP($IF79,Data!$B:$CP,Daily!KM$10,0))</f>
        <v>0.51216261246251249</v>
      </c>
      <c r="CP80" s="12">
        <f>(VLOOKUP($EG80,Data!$B:$CP,Daily!GO$10,0)+VLOOKUP($IF80,Data!$B:$CP,Daily!KN$10,0))/(VLOOKUP($EG79,Data!$B:$CP,Daily!GO$10,0)+VLOOKUP($IF79,Data!$B:$CP,Daily!KN$10,0))</f>
        <v>0.5456586826347305</v>
      </c>
      <c r="CQ80" s="12">
        <f>(VLOOKUP($EG80,Data!$B:$CP,Daily!GP$10,0)+VLOOKUP($IF80,Data!$B:$CP,Daily!KO$10,0))/(VLOOKUP($EG79,Data!$B:$CP,Daily!GP$10,0)+VLOOKUP($IF79,Data!$B:$CP,Daily!KO$10,0))</f>
        <v>0.53498964803312632</v>
      </c>
      <c r="CR80" s="12">
        <f>(VLOOKUP($EG80,Data!$B:$CP,Daily!GQ$10,0)+VLOOKUP($IF80,Data!$B:$CP,Daily!KP$10,0))/(VLOOKUP($EG79,Data!$B:$CP,Daily!GQ$10,0)+VLOOKUP($IF79,Data!$B:$CP,Daily!KP$10,0))</f>
        <v>0.52649341883226464</v>
      </c>
      <c r="CS80" s="12">
        <f>(VLOOKUP($EG80,Data!$B:$CP,Daily!GR$10,0)+VLOOKUP($IF80,Data!$B:$CP,Daily!KQ$10,0))/(VLOOKUP($EG79,Data!$B:$CP,Daily!GR$10,0)+VLOOKUP($IF79,Data!$B:$CP,Daily!KQ$10,0))</f>
        <v>0.5273545706371191</v>
      </c>
      <c r="CT80" s="12">
        <f>(VLOOKUP($EG80,Data!$B:$CP,Daily!GS$10,0)+VLOOKUP($IF80,Data!$B:$CP,Daily!KR$10,0))/(VLOOKUP($EG79,Data!$B:$CP,Daily!GS$10,0)+VLOOKUP($IF79,Data!$B:$CP,Daily!KR$10,0))</f>
        <v>0.55239099859353025</v>
      </c>
      <c r="CU80" s="12">
        <f>(VLOOKUP($EG80,Data!$B:$CP,Daily!GT$10,0)+VLOOKUP($IF80,Data!$B:$CP,Daily!KS$10,0))/(VLOOKUP($EG79,Data!$B:$CP,Daily!GT$10,0)+VLOOKUP($IF79,Data!$B:$CP,Daily!KS$10,0))</f>
        <v>0.54856912535268032</v>
      </c>
      <c r="CV80" s="12">
        <f>(VLOOKUP($EG80,Data!$B:$CP,Daily!GU$10,0)+VLOOKUP($IF80,Data!$B:$CP,Daily!KT$10,0))/(VLOOKUP($EG79,Data!$B:$CP,Daily!GU$10,0)+VLOOKUP($IF79,Data!$B:$CP,Daily!KT$10,0))</f>
        <v>0.53127326880119141</v>
      </c>
      <c r="CW80" s="12">
        <f>(VLOOKUP($EG80,Data!$B:$CP,Daily!GV$10,0)+VLOOKUP($IF80,Data!$B:$CP,Daily!KU$10,0))/(VLOOKUP($EG79,Data!$B:$CP,Daily!GV$10,0)+VLOOKUP($IF79,Data!$B:$CP,Daily!KU$10,0))</f>
        <v>0.54795486600846266</v>
      </c>
      <c r="CX80" s="12">
        <f>(VLOOKUP($EG80,Data!$B:$CP,Daily!GW$10,0)+VLOOKUP($IF80,Data!$B:$CP,Daily!KV$10,0))/(VLOOKUP($EG79,Data!$B:$CP,Daily!GW$10,0)+VLOOKUP($IF79,Data!$B:$CP,Daily!KV$10,0))</f>
        <v>0.5376670716889429</v>
      </c>
      <c r="CY80" s="12">
        <f>(VLOOKUP($EG80,Data!$B:$CP,Daily!GX$10,0)+VLOOKUP($IF80,Data!$B:$CP,Daily!KW$10,0))/(VLOOKUP($EG79,Data!$B:$CP,Daily!GX$10,0)+VLOOKUP($IF79,Data!$B:$CP,Daily!KW$10,0))</f>
        <v>0.5385435168738899</v>
      </c>
      <c r="CZ80" s="12">
        <f>(VLOOKUP($EG80,Data!$B:$CP,Daily!GY$10,0)+VLOOKUP($IF80,Data!$B:$CP,Daily!KX$10,0))/(VLOOKUP($EG79,Data!$B:$CP,Daily!GY$10,0)+VLOOKUP($IF79,Data!$B:$CP,Daily!KX$10,0))</f>
        <v>0.55491329479768781</v>
      </c>
      <c r="DA80" s="12">
        <f>(VLOOKUP($EG80,Data!$B:$CP,Daily!GZ$10,0)+VLOOKUP($IF80,Data!$B:$CP,Daily!KY$10,0))/(VLOOKUP($EG79,Data!$B:$CP,Daily!GZ$10,0)+VLOOKUP($IF79,Data!$B:$CP,Daily!KY$10,0))</f>
        <v>0.54893274265002012</v>
      </c>
      <c r="DB80" s="12">
        <f>(VLOOKUP($EG80,Data!$B:$CP,Daily!HA$10,0)+VLOOKUP($IF80,Data!$B:$CP,Daily!KZ$10,0))/(VLOOKUP($EG79,Data!$B:$CP,Daily!HA$10,0)+VLOOKUP($IF79,Data!$B:$CP,Daily!KZ$10,0))</f>
        <v>0.51643564356435645</v>
      </c>
      <c r="DC80" s="12">
        <f>(VLOOKUP($EG80,Data!$B:$CP,Daily!HB$10,0)+VLOOKUP($IF80,Data!$B:$CP,Daily!LA$10,0))/(VLOOKUP($EG79,Data!$B:$CP,Daily!HB$10,0)+VLOOKUP($IF79,Data!$B:$CP,Daily!LA$10,0))</f>
        <v>0.53866666666666663</v>
      </c>
      <c r="DD80" s="12">
        <f>(VLOOKUP($EG80,Data!$B:$CP,Daily!HC$10,0)+VLOOKUP($IF80,Data!$B:$CP,Daily!LB$10,0))/(VLOOKUP($EG79,Data!$B:$CP,Daily!HC$10,0)+VLOOKUP($IF79,Data!$B:$CP,Daily!LB$10,0))</f>
        <v>0.60476190476190472</v>
      </c>
      <c r="DE80" s="12">
        <f>(VLOOKUP($EG80,Data!$B:$CP,Daily!HD$10,0)+VLOOKUP($IF80,Data!$B:$CP,Daily!LC$10,0))/(VLOOKUP($EG79,Data!$B:$CP,Daily!HD$10,0)+VLOOKUP($IF79,Data!$B:$CP,Daily!LC$10,0))</f>
        <v>0.57643549589858312</v>
      </c>
      <c r="DF80" s="12">
        <f>(VLOOKUP($EG80,Data!$B:$CP,Daily!HE$10,0)+VLOOKUP($IF80,Data!$B:$CP,Daily!LD$10,0))/(VLOOKUP($EG79,Data!$B:$CP,Daily!HE$10,0)+VLOOKUP($IF79,Data!$B:$CP,Daily!LD$10,0))</f>
        <v>0.56254367575122288</v>
      </c>
      <c r="DG80" s="12">
        <f>(VLOOKUP($EG80,Data!$B:$CP,Daily!HF$10,0)+VLOOKUP($IF80,Data!$B:$CP,Daily!LE$10,0))/(VLOOKUP($EG79,Data!$B:$CP,Daily!HF$10,0)+VLOOKUP($IF79,Data!$B:$CP,Daily!LE$10,0))</f>
        <v>0.54780275075478024</v>
      </c>
      <c r="DH80" s="12">
        <f>(VLOOKUP($EG80,Data!$B:$CP,Daily!HG$10,0)+VLOOKUP($IF80,Data!$B:$CP,Daily!LF$10,0))/(VLOOKUP($EG79,Data!$B:$CP,Daily!HG$10,0)+VLOOKUP($IF79,Data!$B:$CP,Daily!LF$10,0))</f>
        <v>0.56774415405777168</v>
      </c>
      <c r="DI80" s="12">
        <f>(VLOOKUP($EG80,Data!$B:$CP,Daily!HH$10,0)+VLOOKUP($IF80,Data!$B:$CP,Daily!LG$10,0))/(VLOOKUP($EG79,Data!$B:$CP,Daily!HH$10,0)+VLOOKUP($IF79,Data!$B:$CP,Daily!LG$10,0))</f>
        <v>0.58378870673952643</v>
      </c>
      <c r="DJ80" s="12">
        <f>(VLOOKUP($EG80,Data!$B:$CP,Daily!HI$10,0)+VLOOKUP($IF80,Data!$B:$CP,Daily!LH$10,0))/(VLOOKUP($EG79,Data!$B:$CP,Daily!HI$10,0)+VLOOKUP($IF79,Data!$B:$CP,Daily!LH$10,0))</f>
        <v>0.44028920468711047</v>
      </c>
      <c r="DK80" s="12">
        <f>(VLOOKUP($EG80,Data!$B:$CP,Daily!HJ$10,0)+VLOOKUP($IF80,Data!$B:$CP,Daily!LI$10,0))/(VLOOKUP($EG79,Data!$B:$CP,Daily!HJ$10,0)+VLOOKUP($IF79,Data!$B:$CP,Daily!LI$10,0))</f>
        <v>0.56496484255579338</v>
      </c>
      <c r="DL80" s="12">
        <f>(VLOOKUP($EG80,Data!$B:$CP,Daily!HK$10,0)+VLOOKUP($IF80,Data!$B:$CP,Daily!LJ$10,0))/(VLOOKUP($EG79,Data!$B:$CP,Daily!HK$10,0)+VLOOKUP($IF79,Data!$B:$CP,Daily!LJ$10,0))</f>
        <v>0.57123427405644334</v>
      </c>
      <c r="DM80" s="12">
        <f>(VLOOKUP($EG80,Data!$B:$CP,Daily!HL$10,0)+VLOOKUP($IF80,Data!$B:$CP,Daily!LK$10,0))/(VLOOKUP($EG79,Data!$B:$CP,Daily!HL$10,0)+VLOOKUP($IF79,Data!$B:$CP,Daily!LK$10,0))</f>
        <v>0.55736636245110827</v>
      </c>
      <c r="DN80" s="12">
        <f>(VLOOKUP($EG80,Data!$B:$CP,Daily!HM$10,0)+VLOOKUP($IF80,Data!$B:$CP,Daily!LL$10,0))/(VLOOKUP($EG79,Data!$B:$CP,Daily!HM$10,0)+VLOOKUP($IF79,Data!$B:$CP,Daily!LL$10,0))</f>
        <v>0.57561307901907355</v>
      </c>
      <c r="DO80" s="12">
        <f>(VLOOKUP($EG80,Data!$B:$CP,Daily!HN$10,0)+VLOOKUP($IF80,Data!$B:$CP,Daily!LM$10,0))/(VLOOKUP($EG79,Data!$B:$CP,Daily!HN$10,0)+VLOOKUP($IF79,Data!$B:$CP,Daily!LM$10,0))</f>
        <v>0.57065401558793627</v>
      </c>
      <c r="DP80" s="12">
        <f>(VLOOKUP($EG80,Data!$B:$CP,Daily!HO$10,0)+VLOOKUP($IF80,Data!$B:$CP,Daily!LN$10,0))/(VLOOKUP($EG79,Data!$B:$CP,Daily!HO$10,0)+VLOOKUP($IF79,Data!$B:$CP,Daily!LN$10,0))</f>
        <v>0.55720270705768615</v>
      </c>
      <c r="DQ80" s="12">
        <f>(VLOOKUP($EG80,Data!$B:$CP,Daily!HP$10,0)+VLOOKUP($IF80,Data!$B:$CP,Daily!LO$10,0))/(VLOOKUP($EG79,Data!$B:$CP,Daily!HP$10,0)+VLOOKUP($IF79,Data!$B:$CP,Daily!LO$10,0))</f>
        <v>0.58984007525870175</v>
      </c>
      <c r="DR80" s="12">
        <f>(VLOOKUP($EG80,Data!$B:$CP,Daily!HQ$10,0)+VLOOKUP($IF80,Data!$B:$CP,Daily!LP$10,0))/(VLOOKUP($EG79,Data!$B:$CP,Daily!HQ$10,0)+VLOOKUP($IF79,Data!$B:$CP,Daily!LP$10,0))</f>
        <v>0.60786134323738783</v>
      </c>
      <c r="DS80" s="12">
        <f>(VLOOKUP($EG80,Data!$B:$CP,Daily!HR$10,0)+VLOOKUP($IF80,Data!$B:$CP,Daily!LQ$10,0))/(VLOOKUP($EG79,Data!$B:$CP,Daily!HR$10,0)+VLOOKUP($IF79,Data!$B:$CP,Daily!LQ$10,0))</f>
        <v>0.59838358719303697</v>
      </c>
      <c r="DT80" s="12">
        <f>(VLOOKUP($EG80,Data!$B:$CP,Daily!HS$10,0)+VLOOKUP($IF80,Data!$B:$CP,Daily!LR$10,0))/(VLOOKUP($EG79,Data!$B:$CP,Daily!HS$10,0)+VLOOKUP($IF79,Data!$B:$CP,Daily!LR$10,0))</f>
        <v>0.55204522780179577</v>
      </c>
      <c r="DU80" s="12">
        <f>(VLOOKUP($EG80,Data!$B:$CP,Daily!HT$10,0)+VLOOKUP($IF80,Data!$B:$CP,Daily!LS$10,0))/(VLOOKUP($EG79,Data!$B:$CP,Daily!HT$10,0)+VLOOKUP($IF79,Data!$B:$CP,Daily!LS$10,0))</f>
        <v>0.58568994889267456</v>
      </c>
      <c r="DV80" s="14"/>
      <c r="DW80" s="12">
        <f t="shared" si="588"/>
        <v>0.52972588109647556</v>
      </c>
      <c r="DX80" s="12">
        <f t="shared" si="589"/>
        <v>0.55491329479768781</v>
      </c>
      <c r="DY80" s="12">
        <f t="shared" si="677"/>
        <v>2.5187413701212247E-2</v>
      </c>
      <c r="DZ80" s="12">
        <f t="shared" si="678"/>
        <v>0.57380385507359699</v>
      </c>
      <c r="EA80" s="12">
        <f t="shared" si="679"/>
        <v>0.51083532082056637</v>
      </c>
      <c r="EB80" s="14"/>
      <c r="EC80" s="12">
        <f t="shared" si="680"/>
        <v>2.4962388281701262E-2</v>
      </c>
      <c r="ED80" s="12">
        <f t="shared" ref="ED80" si="695">SUMPRODUCT(DN80:DT80,DN$79:DT$79)/SUM(DN$79:DT$79)</f>
        <v>0.57923775135492217</v>
      </c>
      <c r="EE80" s="12">
        <f t="shared" ref="EE80" si="696">SUMPRODUCT(CR80:DT80,CR$79:DT$79)/SUM(CR$79:DT$79)</f>
        <v>0.55561132058046725</v>
      </c>
      <c r="EF80" s="1"/>
      <c r="EG80" s="7" t="s">
        <v>530</v>
      </c>
      <c r="EH80" s="7" t="s">
        <v>67</v>
      </c>
      <c r="EI80" s="12">
        <f>VLOOKUP($EG80,Data!$B:$CP,Daily!EI$10,0)/VLOOKUP($EG79,Data!$B:$CP,Daily!EI$10,0)</f>
        <v>0.55256723716381417</v>
      </c>
      <c r="EJ80" s="12">
        <f>VLOOKUP($EG80,Data!$B:$CP,Daily!EJ$10,0)/VLOOKUP($EG79,Data!$B:$CP,Daily!EJ$10,0)</f>
        <v>0.55304518664047153</v>
      </c>
      <c r="EK80" s="12">
        <f>VLOOKUP($EG80,Data!$B:$CP,Daily!EK$10,0)/VLOOKUP($EG79,Data!$B:$CP,Daily!EK$10,0)</f>
        <v>0.57402728650833756</v>
      </c>
      <c r="EL80" s="12">
        <f>VLOOKUP($EG80,Data!$B:$CP,Daily!EL$10,0)/VLOOKUP($EG79,Data!$B:$CP,Daily!EL$10,0)</f>
        <v>0.54710920770877947</v>
      </c>
      <c r="EM80" s="12">
        <f>VLOOKUP($EG80,Data!$B:$CP,Daily!EM$10,0)/VLOOKUP($EG79,Data!$B:$CP,Daily!EM$10,0)</f>
        <v>0.56656184486373162</v>
      </c>
      <c r="EN80" s="12">
        <f>VLOOKUP($EG80,Data!$B:$CP,Daily!EN$10,0)/VLOOKUP($EG79,Data!$B:$CP,Daily!EN$10,0)</f>
        <v>0.5539102267468764</v>
      </c>
      <c r="EO80" s="12">
        <f>VLOOKUP($EG80,Data!$B:$CP,Daily!EO$10,0)/VLOOKUP($EG79,Data!$B:$CP,Daily!EO$10,0)</f>
        <v>0.57781599312123821</v>
      </c>
      <c r="EP80" s="12">
        <f>VLOOKUP($EG80,Data!$B:$CP,Daily!EP$10,0)/VLOOKUP($EG79,Data!$B:$CP,Daily!EP$10,0)</f>
        <v>0.55212981744421907</v>
      </c>
      <c r="EQ80" s="12">
        <f>VLOOKUP($EG80,Data!$B:$CP,Daily!EQ$10,0)/VLOOKUP($EG79,Data!$B:$CP,Daily!EQ$10,0)</f>
        <v>0.53712761227212091</v>
      </c>
      <c r="ER80" s="12">
        <f>VLOOKUP($EG80,Data!$B:$CP,Daily!ER$10,0)/VLOOKUP($EG79,Data!$B:$CP,Daily!ER$10,0)</f>
        <v>0.58045697617890135</v>
      </c>
      <c r="ES80" s="12">
        <f>VLOOKUP($EG80,Data!$B:$CP,Daily!ES$10,0)/VLOOKUP($EG79,Data!$B:$CP,Daily!ES$10,0)</f>
        <v>0.56784660766961648</v>
      </c>
      <c r="ET80" s="12">
        <f>VLOOKUP($EG80,Data!$B:$CP,Daily!ET$10,0)/VLOOKUP($EG79,Data!$B:$CP,Daily!ET$10,0)</f>
        <v>0.55200823892893924</v>
      </c>
      <c r="EU80" s="12">
        <f>VLOOKUP($EG80,Data!$B:$CP,Daily!EU$10,0)/VLOOKUP($EG79,Data!$B:$CP,Daily!EU$10,0)</f>
        <v>0.5428296438883542</v>
      </c>
      <c r="EV80" s="12">
        <f>VLOOKUP($EG80,Data!$B:$CP,Daily!EV$10,0)/VLOOKUP($EG79,Data!$B:$CP,Daily!EV$10,0)</f>
        <v>0.54540816326530617</v>
      </c>
      <c r="EW80" s="12">
        <f>VLOOKUP($EG80,Data!$B:$CP,Daily!EW$10,0)/VLOOKUP($EG79,Data!$B:$CP,Daily!EW$10,0)</f>
        <v>0.50869349230004968</v>
      </c>
      <c r="EX80" s="12">
        <f>VLOOKUP($EG80,Data!$B:$CP,Daily!EX$10,0)/VLOOKUP($EG79,Data!$B:$CP,Daily!EX$10,0)</f>
        <v>0.51213346814964611</v>
      </c>
      <c r="EY80" s="12">
        <f>VLOOKUP($EG80,Data!$B:$CP,Daily!EY$10,0)/VLOOKUP($EG79,Data!$B:$CP,Daily!EY$10,0)</f>
        <v>0.55060728744939269</v>
      </c>
      <c r="EZ80" s="12">
        <f>VLOOKUP($EG80,Data!$B:$CP,Daily!EZ$10,0)/VLOOKUP($EG79,Data!$B:$CP,Daily!EZ$10,0)</f>
        <v>0.56134969325153372</v>
      </c>
      <c r="FA80" s="12">
        <f>VLOOKUP($EG80,Data!$B:$CP,Daily!FA$10,0)/VLOOKUP($EG79,Data!$B:$CP,Daily!FA$10,0)</f>
        <v>0.54403025391680171</v>
      </c>
      <c r="FB80" s="12">
        <f>VLOOKUP($EG80,Data!$B:$CP,Daily!FB$10,0)/VLOOKUP($EG79,Data!$B:$CP,Daily!FB$10,0)</f>
        <v>0.54501347708894876</v>
      </c>
      <c r="FC80" s="12">
        <f>VLOOKUP($EG80,Data!$B:$CP,Daily!FC$10,0)/VLOOKUP($EG79,Data!$B:$CP,Daily!FC$10,0)</f>
        <v>0.54517453798767967</v>
      </c>
      <c r="FD80" s="12">
        <f>VLOOKUP($EG80,Data!$B:$CP,Daily!FD$10,0)/VLOOKUP($EG79,Data!$B:$CP,Daily!FD$10,0)</f>
        <v>0.56079545454545454</v>
      </c>
      <c r="FE80" s="12">
        <f>VLOOKUP($EG80,Data!$B:$CP,Daily!FE$10,0)/VLOOKUP($EG79,Data!$B:$CP,Daily!FE$10,0)</f>
        <v>0.53510638297872337</v>
      </c>
      <c r="FF80" s="12">
        <f>VLOOKUP($EG80,Data!$B:$CP,Daily!FF$10,0)/VLOOKUP($EG79,Data!$B:$CP,Daily!FF$10,0)</f>
        <v>0.56110520722635493</v>
      </c>
      <c r="FG80" s="12">
        <f>VLOOKUP($EG80,Data!$B:$CP,Daily!FG$10,0)/VLOOKUP($EG79,Data!$B:$CP,Daily!FG$10,0)</f>
        <v>0.56084656084656082</v>
      </c>
      <c r="FH80" s="12">
        <f>VLOOKUP($EG80,Data!$B:$CP,Daily!FH$10,0)/VLOOKUP($EG79,Data!$B:$CP,Daily!FH$10,0)</f>
        <v>0.5627682403433476</v>
      </c>
      <c r="FI80" s="12">
        <f>VLOOKUP($EG80,Data!$B:$CP,Daily!FI$10,0)/VLOOKUP($EG79,Data!$B:$CP,Daily!FI$10,0)</f>
        <v>0.55219012115563837</v>
      </c>
      <c r="FJ80" s="12">
        <f>VLOOKUP($EG80,Data!$B:$CP,Daily!FJ$10,0)/VLOOKUP($EG79,Data!$B:$CP,Daily!FJ$10,0)</f>
        <v>0.53372278279341479</v>
      </c>
      <c r="FK80" s="12">
        <f>VLOOKUP($EG80,Data!$B:$CP,Daily!FK$10,0)/VLOOKUP($EG79,Data!$B:$CP,Daily!FK$10,0)</f>
        <v>0.52360515021459231</v>
      </c>
      <c r="FL80" s="12">
        <f>VLOOKUP($EG80,Data!$B:$CP,Daily!FL$10,0)/VLOOKUP($EG79,Data!$B:$CP,Daily!FL$10,0)</f>
        <v>0.51266464032421477</v>
      </c>
      <c r="FM80" s="12">
        <f>VLOOKUP($EG80,Data!$B:$CP,Daily!FM$10,0)/VLOOKUP($EG79,Data!$B:$CP,Daily!FM$10,0)</f>
        <v>0.49036085022244191</v>
      </c>
      <c r="FN80" s="12">
        <f>VLOOKUP($EG80,Data!$B:$CP,Daily!FN$10,0)/VLOOKUP($EG79,Data!$B:$CP,Daily!FN$10,0)</f>
        <v>0.52987837123215231</v>
      </c>
      <c r="FO80" s="12">
        <f>VLOOKUP($EG80,Data!$B:$CP,Daily!FO$10,0)/VLOOKUP($EG79,Data!$B:$CP,Daily!FO$10,0)</f>
        <v>0.50144369586140525</v>
      </c>
      <c r="FP80" s="12">
        <f>VLOOKUP($EG80,Data!$B:$CP,Daily!FP$10,0)/VLOOKUP($EG79,Data!$B:$CP,Daily!FP$10,0)</f>
        <v>0.53234910985670869</v>
      </c>
      <c r="FQ80" s="12">
        <f>VLOOKUP($EG80,Data!$B:$CP,Daily!FQ$10,0)/VLOOKUP($EG79,Data!$B:$CP,Daily!FQ$10,0)</f>
        <v>0.53051643192488263</v>
      </c>
      <c r="FR80" s="12">
        <f>VLOOKUP($EG80,Data!$B:$CP,Daily!FR$10,0)/VLOOKUP($EG79,Data!$B:$CP,Daily!FR$10,0)</f>
        <v>0.53930443068127676</v>
      </c>
      <c r="FS80" s="12">
        <f>VLOOKUP($EG80,Data!$B:$CP,Daily!FS$10,0)/VLOOKUP($EG79,Data!$B:$CP,Daily!FS$10,0)</f>
        <v>0.54043583535108963</v>
      </c>
      <c r="FT80" s="12">
        <f>VLOOKUP($EG80,Data!$B:$CP,Daily!FT$10,0)/VLOOKUP($EG79,Data!$B:$CP,Daily!FT$10,0)</f>
        <v>0.5567765567765568</v>
      </c>
      <c r="FU80" s="12">
        <f>VLOOKUP($EG80,Data!$B:$CP,Daily!FU$10,0)/VLOOKUP($EG79,Data!$B:$CP,Daily!FU$10,0)</f>
        <v>0.53585112205801866</v>
      </c>
      <c r="FV80" s="12">
        <f>VLOOKUP($EG80,Data!$B:$CP,Daily!FV$10,0)/VLOOKUP($EG79,Data!$B:$CP,Daily!FV$10,0)</f>
        <v>0.54074074074074074</v>
      </c>
      <c r="FW80" s="12">
        <f>VLOOKUP($EG80,Data!$B:$CP,Daily!FW$10,0)/VLOOKUP($EG79,Data!$B:$CP,Daily!FW$10,0)</f>
        <v>0.54231166150670795</v>
      </c>
      <c r="FX80" s="12">
        <f>VLOOKUP($EG80,Data!$B:$CP,Daily!FX$10,0)/VLOOKUP($EG79,Data!$B:$CP,Daily!FX$10,0)</f>
        <v>0.50418925579103002</v>
      </c>
      <c r="FY80" s="12">
        <f>VLOOKUP($EG80,Data!$B:$CP,Daily!FY$10,0)/VLOOKUP($EG79,Data!$B:$CP,Daily!FY$10,0)</f>
        <v>0.52731326644370125</v>
      </c>
      <c r="FZ80" s="12">
        <f>VLOOKUP($EG80,Data!$B:$CP,Daily!FZ$10,0)/VLOOKUP($EG79,Data!$B:$CP,Daily!FZ$10,0)</f>
        <v>0.50481500253421185</v>
      </c>
      <c r="GA80" s="12">
        <f>VLOOKUP($EG80,Data!$B:$CP,Daily!GA$10,0)/VLOOKUP($EG79,Data!$B:$CP,Daily!GA$10,0)</f>
        <v>0.54055525313010344</v>
      </c>
      <c r="GB80" s="12">
        <f>VLOOKUP($EG80,Data!$B:$CP,Daily!GB$10,0)/VLOOKUP($EG79,Data!$B:$CP,Daily!GB$10,0)</f>
        <v>0.54435226547543081</v>
      </c>
      <c r="GC80" s="12">
        <f>VLOOKUP($EG80,Data!$B:$CP,Daily!GC$10,0)/VLOOKUP($EG79,Data!$B:$CP,Daily!GC$10,0)</f>
        <v>0.53157894736842104</v>
      </c>
      <c r="GD80" s="12">
        <f>VLOOKUP($EG80,Data!$B:$CP,Daily!GD$10,0)/VLOOKUP($EG79,Data!$B:$CP,Daily!GD$10,0)</f>
        <v>0.52549019607843139</v>
      </c>
      <c r="GE80" s="12">
        <f>VLOOKUP($EG80,Data!$B:$CP,Daily!GE$10,0)/VLOOKUP($EG79,Data!$B:$CP,Daily!GE$10,0)</f>
        <v>0.52029681361850721</v>
      </c>
      <c r="GF80" s="12">
        <f>VLOOKUP($EG80,Data!$B:$CP,Daily!GF$10,0)/VLOOKUP($EG79,Data!$B:$CP,Daily!GF$10,0)</f>
        <v>0.54710500490677139</v>
      </c>
      <c r="GG80" s="12">
        <f>VLOOKUP($EG80,Data!$B:$CP,Daily!GG$10,0)/VLOOKUP($EG79,Data!$B:$CP,Daily!GG$10,0)</f>
        <v>0.52715654952076674</v>
      </c>
      <c r="GH80" s="12">
        <f>VLOOKUP($EG80,Data!$B:$CP,Daily!GH$10,0)/VLOOKUP($EG79,Data!$B:$CP,Daily!GH$10,0)</f>
        <v>0.55522260273972601</v>
      </c>
      <c r="GI80" s="12">
        <f>VLOOKUP($EG80,Data!$B:$CP,Daily!GI$10,0)/VLOOKUP($EG79,Data!$B:$CP,Daily!GI$10,0)</f>
        <v>0.56947162426614484</v>
      </c>
      <c r="GJ80" s="12">
        <f>VLOOKUP($EG80,Data!$B:$CP,Daily!GJ$10,0)/VLOOKUP($EG79,Data!$B:$CP,Daily!GJ$10,0)</f>
        <v>0.53624579932789251</v>
      </c>
      <c r="GK80" s="12">
        <f>VLOOKUP($EG80,Data!$B:$CP,Daily!GK$10,0)/VLOOKUP($EG79,Data!$B:$CP,Daily!GK$10,0)</f>
        <v>0.52909270216962523</v>
      </c>
      <c r="GL80" s="12">
        <f>VLOOKUP($EG80,Data!$B:$CP,Daily!GL$10,0)/VLOOKUP($EG79,Data!$B:$CP,Daily!GL$10,0)</f>
        <v>0.54199269692227436</v>
      </c>
      <c r="GM80" s="12">
        <f>VLOOKUP($EG80,Data!$B:$CP,Daily!GM$10,0)/VLOOKUP($EG79,Data!$B:$CP,Daily!GM$10,0)</f>
        <v>0.52561576354679806</v>
      </c>
      <c r="GN80" s="12">
        <f>VLOOKUP($EG80,Data!$B:$CP,Daily!GN$10,0)/VLOOKUP($EG79,Data!$B:$CP,Daily!GN$10,0)</f>
        <v>0.51236063984488611</v>
      </c>
      <c r="GO80" s="12">
        <f>VLOOKUP($EG80,Data!$B:$CP,Daily!GO$10,0)/VLOOKUP($EG79,Data!$B:$CP,Daily!GO$10,0)</f>
        <v>0.55432372505543237</v>
      </c>
      <c r="GP80" s="12">
        <f>VLOOKUP($EG80,Data!$B:$CP,Daily!GP$10,0)/VLOOKUP($EG79,Data!$B:$CP,Daily!GP$10,0)</f>
        <v>0.52934131736526946</v>
      </c>
      <c r="GQ80" s="12">
        <f>VLOOKUP($EG80,Data!$B:$CP,Daily!GQ$10,0)/VLOOKUP($EG79,Data!$B:$CP,Daily!GQ$10,0)</f>
        <v>0.52385589094449858</v>
      </c>
      <c r="GR80" s="12">
        <f>VLOOKUP($EG80,Data!$B:$CP,Daily!GR$10,0)/VLOOKUP($EG79,Data!$B:$CP,Daily!GR$10,0)</f>
        <v>0.52973513243378312</v>
      </c>
      <c r="GS80" s="12">
        <f>VLOOKUP($EG80,Data!$B:$CP,Daily!GS$10,0)/VLOOKUP($EG79,Data!$B:$CP,Daily!GS$10,0)</f>
        <v>0.55111572392319663</v>
      </c>
      <c r="GT80" s="12">
        <f>VLOOKUP($EG80,Data!$B:$CP,Daily!GT$10,0)/VLOOKUP($EG79,Data!$B:$CP,Daily!GT$10,0)</f>
        <v>0.5519406392694064</v>
      </c>
      <c r="GU80" s="12">
        <f>VLOOKUP($EG80,Data!$B:$CP,Daily!GU$10,0)/VLOOKUP($EG79,Data!$B:$CP,Daily!GU$10,0)</f>
        <v>0.53941018766756033</v>
      </c>
      <c r="GV80" s="12">
        <f>VLOOKUP($EG80,Data!$B:$CP,Daily!GV$10,0)/VLOOKUP($EG79,Data!$B:$CP,Daily!GV$10,0)</f>
        <v>0.54493506493506494</v>
      </c>
      <c r="GW80" s="12">
        <f>VLOOKUP($EG80,Data!$B:$CP,Daily!GW$10,0)/VLOOKUP($EG79,Data!$B:$CP,Daily!GW$10,0)</f>
        <v>0.54588951718138323</v>
      </c>
      <c r="GX80" s="12">
        <f>VLOOKUP($EG80,Data!$B:$CP,Daily!GX$10,0)/VLOOKUP($EG79,Data!$B:$CP,Daily!GX$10,0)</f>
        <v>0.5396508728179551</v>
      </c>
      <c r="GY80" s="12">
        <f>VLOOKUP($EG80,Data!$B:$CP,Daily!GY$10,0)/VLOOKUP($EG79,Data!$B:$CP,Daily!GY$10,0)</f>
        <v>0.55659856432909993</v>
      </c>
      <c r="GZ80" s="12">
        <f>VLOOKUP($EG80,Data!$B:$CP,Daily!GZ$10,0)/VLOOKUP($EG79,Data!$B:$CP,Daily!GZ$10,0)</f>
        <v>0.55770357352079669</v>
      </c>
      <c r="HA80" s="12">
        <f>VLOOKUP($EG80,Data!$B:$CP,Daily!HA$10,0)/VLOOKUP($EG79,Data!$B:$CP,Daily!HA$10,0)</f>
        <v>0.50783517121300059</v>
      </c>
      <c r="HB80" s="12">
        <f>VLOOKUP($EG80,Data!$B:$CP,Daily!HB$10,0)/VLOOKUP($EG79,Data!$B:$CP,Daily!HB$10,0)</f>
        <v>0.53744116388532304</v>
      </c>
      <c r="HC80" s="12">
        <f>VLOOKUP($EG80,Data!$B:$CP,Daily!HC$10,0)/VLOOKUP($EG79,Data!$B:$CP,Daily!HC$10,0)</f>
        <v>0.59934548854604952</v>
      </c>
      <c r="HD80" s="12">
        <f>VLOOKUP($EG80,Data!$B:$CP,Daily!HD$10,0)/VLOOKUP($EG79,Data!$B:$CP,Daily!HD$10,0)</f>
        <v>0.57302771855010659</v>
      </c>
      <c r="HE80" s="12">
        <f>VLOOKUP($EG80,Data!$B:$CP,Daily!HE$10,0)/VLOOKUP($EG79,Data!$B:$CP,Daily!HE$10,0)</f>
        <v>0.55667001003009031</v>
      </c>
      <c r="HF80" s="12">
        <f>VLOOKUP($EG80,Data!$B:$CP,Daily!HF$10,0)/VLOOKUP($EG79,Data!$B:$CP,Daily!HF$10,0)</f>
        <v>0.55215311004784684</v>
      </c>
      <c r="HG80" s="12">
        <f>VLOOKUP($EG80,Data!$B:$CP,Daily!HG$10,0)/VLOOKUP($EG79,Data!$B:$CP,Daily!HG$10,0)</f>
        <v>0.55683525287931901</v>
      </c>
      <c r="HH80" s="12">
        <f>VLOOKUP($EG80,Data!$B:$CP,Daily!HH$10,0)/VLOOKUP($EG79,Data!$B:$CP,Daily!HH$10,0)</f>
        <v>0.57660924750679965</v>
      </c>
      <c r="HI80" s="12">
        <f>VLOOKUP($EG80,Data!$B:$CP,Daily!HI$10,0)/VLOOKUP($EG79,Data!$B:$CP,Daily!HI$10,0)</f>
        <v>0.42777777777777776</v>
      </c>
      <c r="HJ80" s="12">
        <f>VLOOKUP($EG80,Data!$B:$CP,Daily!HJ$10,0)/VLOOKUP($EG79,Data!$B:$CP,Daily!HJ$10,0)</f>
        <v>0.56255545696539488</v>
      </c>
      <c r="HK80" s="12">
        <f>VLOOKUP($EG80,Data!$B:$CP,Daily!HK$10,0)/VLOOKUP($EG79,Data!$B:$CP,Daily!HK$10,0)</f>
        <v>0.57303921568627447</v>
      </c>
      <c r="HL80" s="12">
        <f>VLOOKUP($EG80,Data!$B:$CP,Daily!HL$10,0)/VLOOKUP($EG79,Data!$B:$CP,Daily!HL$10,0)</f>
        <v>0.55048076923076927</v>
      </c>
      <c r="HM80" s="12">
        <f>VLOOKUP($EG80,Data!$B:$CP,Daily!HM$10,0)/VLOOKUP($EG79,Data!$B:$CP,Daily!HM$10,0)</f>
        <v>0.57273652085452698</v>
      </c>
      <c r="HN80" s="12">
        <f>VLOOKUP($EG80,Data!$B:$CP,Daily!HN$10,0)/VLOOKUP($EG79,Data!$B:$CP,Daily!HN$10,0)</f>
        <v>0.56759493670886074</v>
      </c>
      <c r="HO80" s="12">
        <f>VLOOKUP($EG80,Data!$B:$CP,Daily!HO$10,0)/VLOOKUP($EG79,Data!$B:$CP,Daily!HO$10,0)</f>
        <v>0.53292568203198498</v>
      </c>
      <c r="HP80" s="12">
        <f>VLOOKUP($EG80,Data!$B:$CP,Daily!HP$10,0)/VLOOKUP($EG79,Data!$B:$CP,Daily!HP$10,0)</f>
        <v>0.58423275457531676</v>
      </c>
      <c r="HQ80" s="12">
        <f>VLOOKUP($EG80,Data!$B:$CP,Daily!HQ$10,0)/VLOOKUP($EG79,Data!$B:$CP,Daily!HQ$10,0)</f>
        <v>0.60992578849721701</v>
      </c>
      <c r="HR80" s="12">
        <f>VLOOKUP($EG80,Data!$B:$CP,Daily!HR$10,0)/VLOOKUP($EG79,Data!$B:$CP,Daily!HR$10,0)</f>
        <v>0.60578246902248734</v>
      </c>
      <c r="HS80" s="12">
        <f>VLOOKUP($EG80,Data!$B:$CP,Daily!HS$10,0)/VLOOKUP($EG79,Data!$B:$CP,Daily!HS$10,0)</f>
        <v>0.55619874577906414</v>
      </c>
      <c r="HT80" s="12">
        <f>VLOOKUP($EG80,Data!$B:$CP,Daily!HT$10,0)/VLOOKUP($EG79,Data!$B:$CP,Daily!HT$10,0)</f>
        <v>0.58796764408493429</v>
      </c>
      <c r="HU80" s="13"/>
      <c r="HV80" s="40">
        <f t="shared" si="591"/>
        <v>0.53157894736842104</v>
      </c>
      <c r="HW80" s="40">
        <f t="shared" si="592"/>
        <v>0.55683525287931901</v>
      </c>
      <c r="HX80" s="40">
        <f t="shared" si="683"/>
        <v>2.5256305510897969E-2</v>
      </c>
      <c r="HY80" s="40">
        <f t="shared" si="684"/>
        <v>0.57577748201249246</v>
      </c>
      <c r="HZ80" s="40">
        <f t="shared" si="685"/>
        <v>0.51263671823524759</v>
      </c>
      <c r="IA80" s="43"/>
      <c r="IB80" s="12">
        <f t="shared" si="686"/>
        <v>2.8539644493482449E-2</v>
      </c>
      <c r="IC80" s="12">
        <f t="shared" ref="IC80" si="697">SUMPRODUCT(HM80:HS80,HM$79:HS$79)/SUM(HM$79:HS$79)</f>
        <v>0.57628554716867575</v>
      </c>
      <c r="ID80" s="12">
        <f t="shared" ref="ID80" si="698">SUMPRODUCT(GQ80:HS80,GQ$79:HS$79)/SUM(GQ$79:HS$79)</f>
        <v>0.55371651087808182</v>
      </c>
      <c r="IE80" s="1"/>
      <c r="IF80" s="7" t="s">
        <v>531</v>
      </c>
      <c r="IG80" s="7" t="s">
        <v>67</v>
      </c>
      <c r="IH80" s="12">
        <f>IFERROR(IFERROR(VLOOKUP($IF80,Data!$B:$CP,Daily!IH$10,0),0)/IFERROR(VLOOKUP($IF79,Data!$B:$CP,Daily!IH$10,0),0),0)</f>
        <v>0.53567735263702176</v>
      </c>
      <c r="II80" s="12">
        <f>IFERROR(IFERROR(VLOOKUP($IF80,Data!$B:$CP,Daily!II$10,0),0)/IFERROR(VLOOKUP($IF79,Data!$B:$CP,Daily!II$10,0),0),0)</f>
        <v>0.55657492354740057</v>
      </c>
      <c r="IJ80" s="12">
        <f>IFERROR(IFERROR(VLOOKUP($IF80,Data!$B:$CP,Daily!IJ$10,0),0)/IFERROR(VLOOKUP($IF79,Data!$B:$CP,Daily!IJ$10,0),0),0)</f>
        <v>0.54576659038901598</v>
      </c>
      <c r="IK80" s="12">
        <f>IFERROR(IFERROR(VLOOKUP($IF80,Data!$B:$CP,Daily!IK$10,0),0)/IFERROR(VLOOKUP($IF79,Data!$B:$CP,Daily!IK$10,0),0),0)</f>
        <v>0.53987730061349692</v>
      </c>
      <c r="IL80" s="12">
        <f>IFERROR(IFERROR(VLOOKUP($IF80,Data!$B:$CP,Daily!IL$10,0),0)/IFERROR(VLOOKUP($IF79,Data!$B:$CP,Daily!IL$10,0),0),0)</f>
        <v>0.57984293193717273</v>
      </c>
      <c r="IM80" s="12">
        <f>IFERROR(IFERROR(VLOOKUP($IF80,Data!$B:$CP,Daily!IM$10,0),0)/IFERROR(VLOOKUP($IF79,Data!$B:$CP,Daily!IM$10,0),0),0)</f>
        <v>0.55141242937853108</v>
      </c>
      <c r="IN80" s="12">
        <f>IFERROR(IFERROR(VLOOKUP($IF80,Data!$B:$CP,Daily!IN$10,0),0)/IFERROR(VLOOKUP($IF79,Data!$B:$CP,Daily!IN$10,0),0),0)</f>
        <v>0.57274590163934425</v>
      </c>
      <c r="IO80" s="12">
        <f>IFERROR(IFERROR(VLOOKUP($IF80,Data!$B:$CP,Daily!IO$10,0),0)/IFERROR(VLOOKUP($IF79,Data!$B:$CP,Daily!IO$10,0),0),0)</f>
        <v>0.53436592449177156</v>
      </c>
      <c r="IP80" s="12">
        <f>IFERROR(IFERROR(VLOOKUP($IF80,Data!$B:$CP,Daily!IP$10,0),0)/IFERROR(VLOOKUP($IF79,Data!$B:$CP,Daily!IP$10,0),0),0)</f>
        <v>0.5243243243243243</v>
      </c>
      <c r="IQ80" s="12">
        <f>IFERROR(IFERROR(VLOOKUP($IF80,Data!$B:$CP,Daily!IQ$10,0),0)/IFERROR(VLOOKUP($IF79,Data!$B:$CP,Daily!IQ$10,0),0),0)</f>
        <v>0.56516976998904711</v>
      </c>
      <c r="IR80" s="12">
        <f>IFERROR(IFERROR(VLOOKUP($IF80,Data!$B:$CP,Daily!IR$10,0),0)/IFERROR(VLOOKUP($IF79,Data!$B:$CP,Daily!IR$10,0),0),0)</f>
        <v>0.55957943925233644</v>
      </c>
      <c r="IS80" s="12">
        <f>IFERROR(IFERROR(VLOOKUP($IF80,Data!$B:$CP,Daily!IS$10,0),0)/IFERROR(VLOOKUP($IF79,Data!$B:$CP,Daily!IS$10,0),0),0)</f>
        <v>0.51089588377723971</v>
      </c>
      <c r="IT80" s="12">
        <f>IFERROR(IFERROR(VLOOKUP($IF80,Data!$B:$CP,Daily!IT$10,0),0)/IFERROR(VLOOKUP($IF79,Data!$B:$CP,Daily!IT$10,0),0),0)</f>
        <v>0.52252252252252251</v>
      </c>
      <c r="IU80" s="12">
        <f>IFERROR(IFERROR(VLOOKUP($IF80,Data!$B:$CP,Daily!IU$10,0),0)/IFERROR(VLOOKUP($IF79,Data!$B:$CP,Daily!IU$10,0),0),0)</f>
        <v>0.51986379114642456</v>
      </c>
      <c r="IV80" s="12">
        <f>IFERROR(IFERROR(VLOOKUP($IF80,Data!$B:$CP,Daily!IV$10,0),0)/IFERROR(VLOOKUP($IF79,Data!$B:$CP,Daily!IV$10,0),0),0)</f>
        <v>0.50451612903225806</v>
      </c>
      <c r="IW80" s="12">
        <f>IFERROR(IFERROR(VLOOKUP($IF80,Data!$B:$CP,Daily!IW$10,0),0)/IFERROR(VLOOKUP($IF79,Data!$B:$CP,Daily!IW$10,0),0),0)</f>
        <v>0.53826850690087824</v>
      </c>
      <c r="IX80" s="12">
        <f>IFERROR(IFERROR(VLOOKUP($IF80,Data!$B:$CP,Daily!IX$10,0),0)/IFERROR(VLOOKUP($IF79,Data!$B:$CP,Daily!IX$10,0),0),0)</f>
        <v>0.53977968176254587</v>
      </c>
      <c r="IY80" s="12">
        <f>IFERROR(IFERROR(VLOOKUP($IF80,Data!$B:$CP,Daily!IY$10,0),0)/IFERROR(VLOOKUP($IF79,Data!$B:$CP,Daily!IY$10,0),0),0)</f>
        <v>0.49175557710960233</v>
      </c>
      <c r="IZ80" s="12">
        <f>IFERROR(IFERROR(VLOOKUP($IF80,Data!$B:$CP,Daily!IZ$10,0),0)/IFERROR(VLOOKUP($IF79,Data!$B:$CP,Daily!IZ$10,0),0),0)</f>
        <v>0.53997539975399755</v>
      </c>
      <c r="JA80" s="12">
        <f>IFERROR(IFERROR(VLOOKUP($IF80,Data!$B:$CP,Daily!JA$10,0),0)/IFERROR(VLOOKUP($IF79,Data!$B:$CP,Daily!JA$10,0),0),0)</f>
        <v>0.52168525402726151</v>
      </c>
      <c r="JB80" s="12">
        <f>IFERROR(IFERROR(VLOOKUP($IF80,Data!$B:$CP,Daily!JB$10,0),0)/IFERROR(VLOOKUP($IF79,Data!$B:$CP,Daily!JB$10,0),0),0)</f>
        <v>0.52238805970149249</v>
      </c>
      <c r="JC80" s="12">
        <f>IFERROR(IFERROR(VLOOKUP($IF80,Data!$B:$CP,Daily!JC$10,0),0)/IFERROR(VLOOKUP($IF79,Data!$B:$CP,Daily!JC$10,0),0),0)</f>
        <v>0.54512635379061369</v>
      </c>
      <c r="JD80" s="12">
        <f>IFERROR(IFERROR(VLOOKUP($IF80,Data!$B:$CP,Daily!JD$10,0),0)/IFERROR(VLOOKUP($IF79,Data!$B:$CP,Daily!JD$10,0),0),0)</f>
        <v>0.51874244256348245</v>
      </c>
      <c r="JE80" s="12">
        <f>IFERROR(IFERROR(VLOOKUP($IF80,Data!$B:$CP,Daily!JE$10,0),0)/IFERROR(VLOOKUP($IF79,Data!$B:$CP,Daily!JE$10,0),0),0)</f>
        <v>0.58294930875576034</v>
      </c>
      <c r="JF80" s="12">
        <f>IFERROR(IFERROR(VLOOKUP($IF80,Data!$B:$CP,Daily!JF$10,0),0)/IFERROR(VLOOKUP($IF79,Data!$B:$CP,Daily!JF$10,0),0),0)</f>
        <v>0.51736111111111116</v>
      </c>
      <c r="JG80" s="12">
        <f>IFERROR(IFERROR(VLOOKUP($IF80,Data!$B:$CP,Daily!JG$10,0),0)/IFERROR(VLOOKUP($IF79,Data!$B:$CP,Daily!JG$10,0),0),0)</f>
        <v>0.53075170842824604</v>
      </c>
      <c r="JH80" s="12">
        <f>IFERROR(IFERROR(VLOOKUP($IF80,Data!$B:$CP,Daily!JH$10,0),0)/IFERROR(VLOOKUP($IF79,Data!$B:$CP,Daily!JH$10,0),0),0)</f>
        <v>0.54797441364605548</v>
      </c>
      <c r="JI80" s="12">
        <f>IFERROR(IFERROR(VLOOKUP($IF80,Data!$B:$CP,Daily!JI$10,0),0)/IFERROR(VLOOKUP($IF79,Data!$B:$CP,Daily!JI$10,0),0),0)</f>
        <v>0.54778554778554778</v>
      </c>
      <c r="JJ80" s="12">
        <f>IFERROR(IFERROR(VLOOKUP($IF80,Data!$B:$CP,Daily!JJ$10,0),0)/IFERROR(VLOOKUP($IF79,Data!$B:$CP,Daily!JJ$10,0),0),0)</f>
        <v>0.53491271820448882</v>
      </c>
      <c r="JK80" s="12">
        <f>IFERROR(IFERROR(VLOOKUP($IF80,Data!$B:$CP,Daily!JK$10,0),0)/IFERROR(VLOOKUP($IF79,Data!$B:$CP,Daily!JK$10,0),0),0)</f>
        <v>0.50896860986547088</v>
      </c>
      <c r="JL80" s="12">
        <f>IFERROR(IFERROR(VLOOKUP($IF80,Data!$B:$CP,Daily!JL$10,0),0)/IFERROR(VLOOKUP($IF79,Data!$B:$CP,Daily!JL$10,0),0),0)</f>
        <v>0.51322751322751325</v>
      </c>
      <c r="JM80" s="12">
        <f>IFERROR(IFERROR(VLOOKUP($IF80,Data!$B:$CP,Daily!JM$10,0),0)/IFERROR(VLOOKUP($IF79,Data!$B:$CP,Daily!JM$10,0),0),0)</f>
        <v>0.52619843924191745</v>
      </c>
      <c r="JN80" s="12">
        <f>IFERROR(IFERROR(VLOOKUP($IF80,Data!$B:$CP,Daily!JN$10,0),0)/IFERROR(VLOOKUP($IF79,Data!$B:$CP,Daily!JN$10,0),0),0)</f>
        <v>0.48264277715565512</v>
      </c>
      <c r="JO80" s="12">
        <f>IFERROR(IFERROR(VLOOKUP($IF80,Data!$B:$CP,Daily!JO$10,0),0)/IFERROR(VLOOKUP($IF79,Data!$B:$CP,Daily!JO$10,0),0),0)</f>
        <v>0.49905838041431261</v>
      </c>
      <c r="JP80" s="12">
        <f>IFERROR(IFERROR(VLOOKUP($IF80,Data!$B:$CP,Daily!JP$10,0),0)/IFERROR(VLOOKUP($IF79,Data!$B:$CP,Daily!JP$10,0),0),0)</f>
        <v>0.5</v>
      </c>
      <c r="JQ80" s="12">
        <f>IFERROR(IFERROR(VLOOKUP($IF80,Data!$B:$CP,Daily!JQ$10,0),0)/IFERROR(VLOOKUP($IF79,Data!$B:$CP,Daily!JQ$10,0),0),0)</f>
        <v>0.53455723542116629</v>
      </c>
      <c r="JR80" s="12">
        <f>IFERROR(IFERROR(VLOOKUP($IF80,Data!$B:$CP,Daily!JR$10,0),0)/IFERROR(VLOOKUP($IF79,Data!$B:$CP,Daily!JR$10,0),0),0)</f>
        <v>0.54435925520262873</v>
      </c>
      <c r="JS80" s="12">
        <f>IFERROR(IFERROR(VLOOKUP($IF80,Data!$B:$CP,Daily!JS$10,0),0)/IFERROR(VLOOKUP($IF79,Data!$B:$CP,Daily!JS$10,0),0),0)</f>
        <v>0.54463276836158192</v>
      </c>
      <c r="JT80" s="12">
        <f>IFERROR(IFERROR(VLOOKUP($IF80,Data!$B:$CP,Daily!JT$10,0),0)/IFERROR(VLOOKUP($IF79,Data!$B:$CP,Daily!JT$10,0),0),0)</f>
        <v>0.54627539503386002</v>
      </c>
      <c r="JU80" s="12">
        <f>IFERROR(IFERROR(VLOOKUP($IF80,Data!$B:$CP,Daily!JU$10,0),0)/IFERROR(VLOOKUP($IF79,Data!$B:$CP,Daily!JU$10,0),0),0)</f>
        <v>0.52702702702702697</v>
      </c>
      <c r="JV80" s="12">
        <f>IFERROR(IFERROR(VLOOKUP($IF80,Data!$B:$CP,Daily!JV$10,0),0)/IFERROR(VLOOKUP($IF79,Data!$B:$CP,Daily!JV$10,0),0),0)</f>
        <v>0.56617647058823528</v>
      </c>
      <c r="JW80" s="12">
        <f>IFERROR(IFERROR(VLOOKUP($IF80,Data!$B:$CP,Daily!JW$10,0),0)/IFERROR(VLOOKUP($IF79,Data!$B:$CP,Daily!JW$10,0),0),0)</f>
        <v>0.48951781970649894</v>
      </c>
      <c r="JX80" s="12">
        <f>IFERROR(IFERROR(VLOOKUP($IF80,Data!$B:$CP,Daily!JX$10,0),0)/IFERROR(VLOOKUP($IF79,Data!$B:$CP,Daily!JX$10,0),0),0)</f>
        <v>0.51097560975609757</v>
      </c>
      <c r="JY80" s="12">
        <f>IFERROR(IFERROR(VLOOKUP($IF80,Data!$B:$CP,Daily!JY$10,0),0)/IFERROR(VLOOKUP($IF79,Data!$B:$CP,Daily!JY$10,0),0),0)</f>
        <v>0.53645833333333337</v>
      </c>
      <c r="JZ80" s="12">
        <f>IFERROR(IFERROR(VLOOKUP($IF80,Data!$B:$CP,Daily!JZ$10,0),0)/IFERROR(VLOOKUP($IF79,Data!$B:$CP,Daily!JZ$10,0),0),0)</f>
        <v>0.56379100850546782</v>
      </c>
      <c r="KA80" s="12">
        <f>IFERROR(IFERROR(VLOOKUP($IF80,Data!$B:$CP,Daily!KA$10,0),0)/IFERROR(VLOOKUP($IF79,Data!$B:$CP,Daily!KA$10,0),0),0)</f>
        <v>0.48830409356725146</v>
      </c>
      <c r="KB80" s="12">
        <f>IFERROR(IFERROR(VLOOKUP($IF80,Data!$B:$CP,Daily!KB$10,0),0)/IFERROR(VLOOKUP($IF79,Data!$B:$CP,Daily!KB$10,0),0),0)</f>
        <v>0.52585258525852585</v>
      </c>
      <c r="KC80" s="12">
        <f>IFERROR(IFERROR(VLOOKUP($IF80,Data!$B:$CP,Daily!KC$10,0),0)/IFERROR(VLOOKUP($IF79,Data!$B:$CP,Daily!KC$10,0),0),0)</f>
        <v>0.52437574316290125</v>
      </c>
      <c r="KD80" s="12">
        <f>IFERROR(IFERROR(VLOOKUP($IF80,Data!$B:$CP,Daily!KD$10,0),0)/IFERROR(VLOOKUP($IF79,Data!$B:$CP,Daily!KD$10,0),0),0)</f>
        <v>0.4994775339602926</v>
      </c>
      <c r="KE80" s="12">
        <f>IFERROR(IFERROR(VLOOKUP($IF80,Data!$B:$CP,Daily!KE$10,0),0)/IFERROR(VLOOKUP($IF79,Data!$B:$CP,Daily!KE$10,0),0),0)</f>
        <v>0.52705627705627711</v>
      </c>
      <c r="KF80" s="12">
        <f>IFERROR(IFERROR(VLOOKUP($IF80,Data!$B:$CP,Daily!KF$10,0),0)/IFERROR(VLOOKUP($IF79,Data!$B:$CP,Daily!KF$10,0),0),0)</f>
        <v>0.54014598540145986</v>
      </c>
      <c r="KG80" s="12">
        <f>IFERROR(IFERROR(VLOOKUP($IF80,Data!$B:$CP,Daily!KG$10,0),0)/IFERROR(VLOOKUP($IF79,Data!$B:$CP,Daily!KG$10,0),0),0)</f>
        <v>0.5643564356435643</v>
      </c>
      <c r="KH80" s="12">
        <f>IFERROR(IFERROR(VLOOKUP($IF80,Data!$B:$CP,Daily!KH$10,0),0)/IFERROR(VLOOKUP($IF79,Data!$B:$CP,Daily!KH$10,0),0),0)</f>
        <v>0.50217391304347825</v>
      </c>
      <c r="KI80" s="12">
        <f>IFERROR(IFERROR(VLOOKUP($IF80,Data!$B:$CP,Daily!KI$10,0),0)/IFERROR(VLOOKUP($IF79,Data!$B:$CP,Daily!KI$10,0),0),0)</f>
        <v>0.50311850311850315</v>
      </c>
      <c r="KJ80" s="12">
        <f>IFERROR(IFERROR(VLOOKUP($IF80,Data!$B:$CP,Daily!KJ$10,0),0)/IFERROR(VLOOKUP($IF79,Data!$B:$CP,Daily!KJ$10,0),0),0)</f>
        <v>0.51261352169525731</v>
      </c>
      <c r="KK80" s="12">
        <f>IFERROR(IFERROR(VLOOKUP($IF80,Data!$B:$CP,Daily!KK$10,0),0)/IFERROR(VLOOKUP($IF79,Data!$B:$CP,Daily!KK$10,0),0),0)</f>
        <v>0.5133928571428571</v>
      </c>
      <c r="KL80" s="12">
        <f>IFERROR(IFERROR(VLOOKUP($IF80,Data!$B:$CP,Daily!KL$10,0),0)/IFERROR(VLOOKUP($IF79,Data!$B:$CP,Daily!KL$10,0),0),0)</f>
        <v>0.5656213704994193</v>
      </c>
      <c r="KM80" s="12">
        <f>IFERROR(IFERROR(VLOOKUP($IF80,Data!$B:$CP,Daily!KM$10,0),0)/IFERROR(VLOOKUP($IF79,Data!$B:$CP,Daily!KM$10,0),0),0)</f>
        <v>0.51172707889125801</v>
      </c>
      <c r="KN80" s="12">
        <f>IFERROR(IFERROR(VLOOKUP($IF80,Data!$B:$CP,Daily!KN$10,0),0)/IFERROR(VLOOKUP($IF79,Data!$B:$CP,Daily!KN$10,0),0),0)</f>
        <v>0.52764976958525345</v>
      </c>
      <c r="KO80" s="12">
        <f>IFERROR(IFERROR(VLOOKUP($IF80,Data!$B:$CP,Daily!KO$10,0),0)/IFERROR(VLOOKUP($IF79,Data!$B:$CP,Daily!KO$10,0),0),0)</f>
        <v>0.54765100671140943</v>
      </c>
      <c r="KP80" s="12">
        <f>IFERROR(IFERROR(VLOOKUP($IF80,Data!$B:$CP,Daily!KP$10,0),0)/IFERROR(VLOOKUP($IF79,Data!$B:$CP,Daily!KP$10,0),0),0)</f>
        <v>0.53245324532453242</v>
      </c>
      <c r="KQ80" s="12">
        <f>IFERROR(IFERROR(VLOOKUP($IF80,Data!$B:$CP,Daily!KQ$10,0),0)/IFERROR(VLOOKUP($IF79,Data!$B:$CP,Daily!KQ$10,0),0),0)</f>
        <v>0.5219842164599775</v>
      </c>
      <c r="KR80" s="12">
        <f>IFERROR(IFERROR(VLOOKUP($IF80,Data!$B:$CP,Daily!KR$10,0),0)/IFERROR(VLOOKUP($IF79,Data!$B:$CP,Daily!KR$10,0),0),0)</f>
        <v>0.55507088331515808</v>
      </c>
      <c r="KS80" s="12">
        <f>IFERROR(IFERROR(VLOOKUP($IF80,Data!$B:$CP,Daily!KS$10,0),0)/IFERROR(VLOOKUP($IF79,Data!$B:$CP,Daily!KS$10,0),0),0)</f>
        <v>0.54046639231824412</v>
      </c>
      <c r="KT80" s="12">
        <f>IFERROR(IFERROR(VLOOKUP($IF80,Data!$B:$CP,Daily!KT$10,0),0)/IFERROR(VLOOKUP($IF79,Data!$B:$CP,Daily!KT$10,0),0),0)</f>
        <v>0.51278928136419</v>
      </c>
      <c r="KU80" s="12">
        <f>IFERROR(IFERROR(VLOOKUP($IF80,Data!$B:$CP,Daily!KU$10,0),0)/IFERROR(VLOOKUP($IF79,Data!$B:$CP,Daily!KU$10,0),0),0)</f>
        <v>0.55433589462129529</v>
      </c>
      <c r="KV80" s="12">
        <f>IFERROR(IFERROR(VLOOKUP($IF80,Data!$B:$CP,Daily!KV$10,0),0)/IFERROR(VLOOKUP($IF79,Data!$B:$CP,Daily!KV$10,0),0),0)</f>
        <v>0.5186304128902316</v>
      </c>
      <c r="KW80" s="12">
        <f>IFERROR(IFERROR(VLOOKUP($IF80,Data!$B:$CP,Daily!KW$10,0),0)/IFERROR(VLOOKUP($IF79,Data!$B:$CP,Daily!KW$10,0),0),0)</f>
        <v>0.53580246913580243</v>
      </c>
      <c r="KX80" s="12">
        <f>IFERROR(IFERROR(VLOOKUP($IF80,Data!$B:$CP,Daily!KX$10,0),0)/IFERROR(VLOOKUP($IF79,Data!$B:$CP,Daily!KX$10,0),0),0)</f>
        <v>0.55102040816326525</v>
      </c>
      <c r="KY80" s="12">
        <f>IFERROR(IFERROR(VLOOKUP($IF80,Data!$B:$CP,Daily!KY$10,0),0)/IFERROR(VLOOKUP($IF79,Data!$B:$CP,Daily!KY$10,0),0),0)</f>
        <v>0.52963917525773196</v>
      </c>
      <c r="KZ80" s="12">
        <f>IFERROR(IFERROR(VLOOKUP($IF80,Data!$B:$CP,Daily!KZ$10,0),0)/IFERROR(VLOOKUP($IF79,Data!$B:$CP,Daily!KZ$10,0),0),0)</f>
        <v>0.53491271820448882</v>
      </c>
      <c r="LA80" s="12">
        <f>IFERROR(IFERROR(VLOOKUP($IF80,Data!$B:$CP,Daily!LA$10,0),0)/IFERROR(VLOOKUP($IF79,Data!$B:$CP,Daily!LA$10,0),0),0)</f>
        <v>0.54142581888246633</v>
      </c>
      <c r="LB80" s="12">
        <f>IFERROR(IFERROR(VLOOKUP($IF80,Data!$B:$CP,Daily!LB$10,0),0)/IFERROR(VLOOKUP($IF79,Data!$B:$CP,Daily!LB$10,0),0),0)</f>
        <v>0.6162215628090999</v>
      </c>
      <c r="LC80" s="12">
        <f>IFERROR(IFERROR(VLOOKUP($IF80,Data!$B:$CP,Daily!LC$10,0),0)/IFERROR(VLOOKUP($IF79,Data!$B:$CP,Daily!LC$10,0),0),0)</f>
        <v>0.58436724565756826</v>
      </c>
      <c r="LD80" s="12">
        <f>IFERROR(IFERROR(VLOOKUP($IF80,Data!$B:$CP,Daily!LD$10,0),0)/IFERROR(VLOOKUP($IF79,Data!$B:$CP,Daily!LD$10,0),0),0)</f>
        <v>0.57603686635944695</v>
      </c>
      <c r="LE80" s="12">
        <f>IFERROR(IFERROR(VLOOKUP($IF80,Data!$B:$CP,Daily!LE$10,0),0)/IFERROR(VLOOKUP($IF79,Data!$B:$CP,Daily!LE$10,0),0),0)</f>
        <v>0.53759820426487093</v>
      </c>
      <c r="LF80" s="12">
        <f>IFERROR(IFERROR(VLOOKUP($IF80,Data!$B:$CP,Daily!LF$10,0),0)/IFERROR(VLOOKUP($IF79,Data!$B:$CP,Daily!LF$10,0),0),0)</f>
        <v>0.5916575192096597</v>
      </c>
      <c r="LG80" s="12">
        <f>IFERROR(IFERROR(VLOOKUP($IF80,Data!$B:$CP,Daily!LG$10,0),0)/IFERROR(VLOOKUP($IF79,Data!$B:$CP,Daily!LG$10,0),0),0)</f>
        <v>0.59834558823529416</v>
      </c>
      <c r="LH80" s="12">
        <f>IFERROR(IFERROR(VLOOKUP($IF80,Data!$B:$CP,Daily!LH$10,0),0)/IFERROR(VLOOKUP($IF79,Data!$B:$CP,Daily!LH$10,0),0),0)</f>
        <v>0.47214854111405835</v>
      </c>
      <c r="LI80" s="12">
        <f>IFERROR(IFERROR(VLOOKUP($IF80,Data!$B:$CP,Daily!LI$10,0),0)/IFERROR(VLOOKUP($IF79,Data!$B:$CP,Daily!LI$10,0),0),0)</f>
        <v>0.57030481809242872</v>
      </c>
      <c r="LJ80" s="12">
        <f>IFERROR(IFERROR(VLOOKUP($IF80,Data!$B:$CP,Daily!LJ$10,0),0)/IFERROR(VLOOKUP($IF79,Data!$B:$CP,Daily!LJ$10,0),0),0)</f>
        <v>0.56714761376248612</v>
      </c>
      <c r="LK80" s="12">
        <f>IFERROR(IFERROR(VLOOKUP($IF80,Data!$B:$CP,Daily!LK$10,0),0)/IFERROR(VLOOKUP($IF79,Data!$B:$CP,Daily!LK$10,0),0),0)</f>
        <v>0.57186234817813764</v>
      </c>
      <c r="LL80" s="12">
        <f>IFERROR(IFERROR(VLOOKUP($IF80,Data!$B:$CP,Daily!LL$10,0),0)/IFERROR(VLOOKUP($IF79,Data!$B:$CP,Daily!LL$10,0),0),0)</f>
        <v>0.58144329896907221</v>
      </c>
      <c r="LM80" s="12">
        <f>IFERROR(IFERROR(VLOOKUP($IF80,Data!$B:$CP,Daily!LM$10,0),0)/IFERROR(VLOOKUP($IF79,Data!$B:$CP,Daily!LM$10,0),0),0)</f>
        <v>0.57684426229508201</v>
      </c>
      <c r="LN80" s="12">
        <f>IFERROR(IFERROR(VLOOKUP($IF80,Data!$B:$CP,Daily!LN$10,0),0)/IFERROR(VLOOKUP($IF79,Data!$B:$CP,Daily!LN$10,0),0),0)</f>
        <v>0.61003070624360289</v>
      </c>
      <c r="LO80" s="12">
        <f>IFERROR(IFERROR(VLOOKUP($IF80,Data!$B:$CP,Daily!LO$10,0),0)/IFERROR(VLOOKUP($IF79,Data!$B:$CP,Daily!LO$10,0),0),0)</f>
        <v>0.60113421550094515</v>
      </c>
      <c r="LP80" s="12">
        <f>IFERROR(IFERROR(VLOOKUP($IF80,Data!$B:$CP,Daily!LP$10,0),0)/IFERROR(VLOOKUP($IF79,Data!$B:$CP,Daily!LP$10,0),0),0)</f>
        <v>0.60372093023255813</v>
      </c>
      <c r="LQ80" s="12">
        <f>IFERROR(IFERROR(VLOOKUP($IF80,Data!$B:$CP,Daily!LQ$10,0),0)/IFERROR(VLOOKUP($IF79,Data!$B:$CP,Daily!LQ$10,0),0),0)</f>
        <v>0.58285163776493254</v>
      </c>
      <c r="LR80" s="12">
        <f>IFERROR(IFERROR(VLOOKUP($IF80,Data!$B:$CP,Daily!LR$10,0),0)/IFERROR(VLOOKUP($IF79,Data!$B:$CP,Daily!LR$10,0),0),0)</f>
        <v>0.54282655246252676</v>
      </c>
      <c r="LS80" s="12">
        <f>IFERROR(IFERROR(VLOOKUP($IF80,Data!$B:$CP,Daily!LS$10,0),0)/IFERROR(VLOOKUP($IF79,Data!$B:$CP,Daily!LS$10,0),0),0)</f>
        <v>0.58098223615464994</v>
      </c>
      <c r="LU80" s="40">
        <f t="shared" si="657"/>
        <v>0.51986379114642456</v>
      </c>
      <c r="LV80" s="40">
        <f t="shared" si="658"/>
        <v>0.55957943925233644</v>
      </c>
      <c r="LW80" s="40">
        <f t="shared" si="689"/>
        <v>3.9715648105911883E-2</v>
      </c>
      <c r="LX80" s="40">
        <f t="shared" si="690"/>
        <v>0.58936617533177038</v>
      </c>
      <c r="LY80" s="40">
        <f t="shared" si="691"/>
        <v>0.49007705506699062</v>
      </c>
      <c r="LZ80" s="43"/>
      <c r="MA80" s="12">
        <f t="shared" si="692"/>
        <v>3.3557201421442556E-2</v>
      </c>
      <c r="MB80" s="12">
        <f t="shared" ref="MB80" si="699">SUMPRODUCT(LL80:LR80,LL$79:LR$79)/SUM(LL$79:LR$79)</f>
        <v>0.58564147520226117</v>
      </c>
      <c r="MC80" s="12">
        <f t="shared" ref="MC80" si="700">SUMPRODUCT(KP80:LR80,KP$79:LR$79)/SUM(KP$79:LR$79)</f>
        <v>0.55983604584730273</v>
      </c>
      <c r="MD80" s="1"/>
    </row>
    <row r="81" spans="4:342" x14ac:dyDescent="0.35">
      <c r="D81" s="103" t="s">
        <v>532</v>
      </c>
      <c r="E81" s="53" t="str">
        <f>VLOOKUP($D81,'Metric Nature'!$C:$D,2,0)&amp;IF(($F81&lt;(EA81)),"Below",IF(($F81&gt;(DZ81)),"Above","Within"))</f>
        <v>PositiveWithin</v>
      </c>
      <c r="F81" s="48">
        <f>DU81</f>
        <v>0.1594548551959114</v>
      </c>
      <c r="G81" s="77">
        <f t="shared" si="660"/>
        <v>0.15455241675805279</v>
      </c>
      <c r="H81" s="48">
        <f t="shared" si="661"/>
        <v>3.1720231496174152E-2</v>
      </c>
      <c r="I81" s="74">
        <f t="shared" si="662"/>
        <v>0.17446990445562804</v>
      </c>
      <c r="J81" s="48">
        <f t="shared" si="663"/>
        <v>-8.6060970266280692E-2</v>
      </c>
      <c r="K81" s="48">
        <f t="shared" si="664"/>
        <v>2.0261730117335564E-2</v>
      </c>
      <c r="L81" s="50"/>
      <c r="M81" s="53" t="str">
        <f>VLOOKUP($D81,'Metric Nature'!$C:$D,2,0)&amp;IF(($N81&lt;(HZ81)),"Below",IF(($N81&gt;(HY81)),"Above","Within"))</f>
        <v>PositiveWithin</v>
      </c>
      <c r="N81" s="48">
        <f t="shared" si="665"/>
        <v>0.18503538928210314</v>
      </c>
      <c r="O81" s="49">
        <f t="shared" si="666"/>
        <v>0.17499077528407048</v>
      </c>
      <c r="P81" s="55">
        <f t="shared" si="667"/>
        <v>5.7400820024522924E-2</v>
      </c>
      <c r="Q81" s="49">
        <f t="shared" si="668"/>
        <v>0.19661534625848517</v>
      </c>
      <c r="R81" s="48">
        <f t="shared" si="669"/>
        <v>-5.8896506283686319E-2</v>
      </c>
      <c r="S81" s="48">
        <f t="shared" si="670"/>
        <v>2.5511031900808456E-2</v>
      </c>
      <c r="T81" s="50"/>
      <c r="U81" s="53" t="str">
        <f>VLOOKUP($D81,'Metric Nature'!$C:$D,2,0)&amp;IF(($V81&lt;(LY81)),"Below",IF(($V81&gt;(LX81)),"Above","Within"))</f>
        <v>PositiveBelow</v>
      </c>
      <c r="V81" s="48">
        <f t="shared" si="671"/>
        <v>0.10658307210031348</v>
      </c>
      <c r="W81" s="49">
        <f t="shared" si="672"/>
        <v>0.11211638216975972</v>
      </c>
      <c r="X81" s="48">
        <f t="shared" si="673"/>
        <v>-4.9353269900094018E-2</v>
      </c>
      <c r="Y81" s="49">
        <f t="shared" si="674"/>
        <v>0.12562875188314521</v>
      </c>
      <c r="Z81" s="48">
        <f t="shared" si="675"/>
        <v>-0.15160287352490176</v>
      </c>
      <c r="AA81" s="48">
        <f t="shared" si="676"/>
        <v>1.9670797593394913E-2</v>
      </c>
      <c r="AB81" s="50"/>
      <c r="AC81" s="46"/>
      <c r="AI81" s="7" t="s">
        <v>532</v>
      </c>
      <c r="AJ81" s="12">
        <f>(VLOOKUP($EG81,Data!$B:$CP,Daily!EI$10,0)+VLOOKUP($IF81,Data!$B:$CP,Daily!IH$10,0))/(VLOOKUP($EG79,Data!$B:$CP,Daily!EI$10,0)+VLOOKUP($IF79,Data!$B:$CP,Daily!IH$10,0))</f>
        <v>0.18160690571049137</v>
      </c>
      <c r="AK81" s="12">
        <f>(VLOOKUP($EG81,Data!$B:$CP,Daily!EJ$10,0)+VLOOKUP($IF81,Data!$B:$CP,Daily!II$10,0))/(VLOOKUP($EG79,Data!$B:$CP,Daily!EJ$10,0)+VLOOKUP($IF79,Data!$B:$CP,Daily!II$10,0))</f>
        <v>0.1706993702353331</v>
      </c>
      <c r="AL81" s="12">
        <f>(VLOOKUP($EG81,Data!$B:$CP,Daily!EK$10,0)+VLOOKUP($IF81,Data!$B:$CP,Daily!IJ$10,0))/(VLOOKUP($EG79,Data!$B:$CP,Daily!EK$10,0)+VLOOKUP($IF79,Data!$B:$CP,Daily!IJ$10,0))</f>
        <v>0.18366631615842971</v>
      </c>
      <c r="AM81" s="12">
        <f>(VLOOKUP($EG81,Data!$B:$CP,Daily!EL$10,0)+VLOOKUP($IF81,Data!$B:$CP,Daily!IK$10,0))/(VLOOKUP($EG79,Data!$B:$CP,Daily!EL$10,0)+VLOOKUP($IF79,Data!$B:$CP,Daily!IK$10,0))</f>
        <v>0.18039508013417815</v>
      </c>
      <c r="AN81" s="12">
        <f>(VLOOKUP($EG81,Data!$B:$CP,Daily!EM$10,0)+VLOOKUP($IF81,Data!$B:$CP,Daily!IL$10,0))/(VLOOKUP($EG79,Data!$B:$CP,Daily!EM$10,0)+VLOOKUP($IF79,Data!$B:$CP,Daily!IL$10,0))</f>
        <v>0.17589820359281438</v>
      </c>
      <c r="AO81" s="12">
        <f>(VLOOKUP($EG81,Data!$B:$CP,Daily!EN$10,0)+VLOOKUP($IF81,Data!$B:$CP,Daily!IM$10,0))/(VLOOKUP($EG79,Data!$B:$CP,Daily!EN$10,0)+VLOOKUP($IF79,Data!$B:$CP,Daily!IM$10,0))</f>
        <v>0.15791201575837163</v>
      </c>
      <c r="AP81" s="12">
        <f>(VLOOKUP($EG81,Data!$B:$CP,Daily!EO$10,0)+VLOOKUP($IF81,Data!$B:$CP,Daily!IN$10,0))/(VLOOKUP($EG79,Data!$B:$CP,Daily!EO$10,0)+VLOOKUP($IF79,Data!$B:$CP,Daily!IN$10,0))</f>
        <v>0.14415505754088431</v>
      </c>
      <c r="AQ81" s="12">
        <f>(VLOOKUP($EG81,Data!$B:$CP,Daily!EP$10,0)+VLOOKUP($IF81,Data!$B:$CP,Daily!IO$10,0))/(VLOOKUP($EG79,Data!$B:$CP,Daily!EP$10,0)+VLOOKUP($IF79,Data!$B:$CP,Daily!IO$10,0))</f>
        <v>0.16323613493424813</v>
      </c>
      <c r="AR81" s="12">
        <f>(VLOOKUP($EG81,Data!$B:$CP,Daily!EQ$10,0)+VLOOKUP($IF81,Data!$B:$CP,Daily!IP$10,0))/(VLOOKUP($EG79,Data!$B:$CP,Daily!EQ$10,0)+VLOOKUP($IF79,Data!$B:$CP,Daily!IP$10,0))</f>
        <v>0.17170762444864524</v>
      </c>
      <c r="AS81" s="12">
        <f>(VLOOKUP($EG81,Data!$B:$CP,Daily!ER$10,0)+VLOOKUP($IF81,Data!$B:$CP,Daily!IQ$10,0))/(VLOOKUP($EG79,Data!$B:$CP,Daily!ER$10,0)+VLOOKUP($IF79,Data!$B:$CP,Daily!IQ$10,0))</f>
        <v>0.17845117845117844</v>
      </c>
      <c r="AT81" s="12">
        <f>(VLOOKUP($EG81,Data!$B:$CP,Daily!ES$10,0)+VLOOKUP($IF81,Data!$B:$CP,Daily!IR$10,0))/(VLOOKUP($EG79,Data!$B:$CP,Daily!ES$10,0)+VLOOKUP($IF79,Data!$B:$CP,Daily!IR$10,0))</f>
        <v>0.1740484429065744</v>
      </c>
      <c r="AU81" s="12">
        <f>(VLOOKUP($EG81,Data!$B:$CP,Daily!ET$10,0)+VLOOKUP($IF81,Data!$B:$CP,Daily!IS$10,0))/(VLOOKUP($EG79,Data!$B:$CP,Daily!ET$10,0)+VLOOKUP($IF79,Data!$B:$CP,Daily!IS$10,0))</f>
        <v>0.17196531791907516</v>
      </c>
      <c r="AV81" s="12">
        <f>(VLOOKUP($EG81,Data!$B:$CP,Daily!EU$10,0)+VLOOKUP($IF81,Data!$B:$CP,Daily!IT$10,0))/(VLOOKUP($EG79,Data!$B:$CP,Daily!EU$10,0)+VLOOKUP($IF79,Data!$B:$CP,Daily!IT$10,0))</f>
        <v>0.1992582602832097</v>
      </c>
      <c r="AW81" s="12">
        <f>(VLOOKUP($EG81,Data!$B:$CP,Daily!EV$10,0)+VLOOKUP($IF81,Data!$B:$CP,Daily!IU$10,0))/(VLOOKUP($EG79,Data!$B:$CP,Daily!EV$10,0)+VLOOKUP($IF79,Data!$B:$CP,Daily!IU$10,0))</f>
        <v>0.18972192889827524</v>
      </c>
      <c r="AX81" s="12">
        <f>(VLOOKUP($EG81,Data!$B:$CP,Daily!EW$10,0)+VLOOKUP($IF81,Data!$B:$CP,Daily!IV$10,0))/(VLOOKUP($EG79,Data!$B:$CP,Daily!EW$10,0)+VLOOKUP($IF79,Data!$B:$CP,Daily!IV$10,0))</f>
        <v>0.16319942611190819</v>
      </c>
      <c r="AY81" s="12">
        <f>(VLOOKUP($EG81,Data!$B:$CP,Daily!EX$10,0)+VLOOKUP($IF81,Data!$B:$CP,Daily!IW$10,0))/(VLOOKUP($EG79,Data!$B:$CP,Daily!EX$10,0)+VLOOKUP($IF79,Data!$B:$CP,Daily!IW$10,0))</f>
        <v>0.17873873873873874</v>
      </c>
      <c r="AZ81" s="12">
        <f>(VLOOKUP($EG81,Data!$B:$CP,Daily!EY$10,0)+VLOOKUP($IF81,Data!$B:$CP,Daily!IX$10,0))/(VLOOKUP($EG79,Data!$B:$CP,Daily!EY$10,0)+VLOOKUP($IF79,Data!$B:$CP,Daily!IX$10,0))</f>
        <v>0.1833154314357322</v>
      </c>
      <c r="BA81" s="12">
        <f>(VLOOKUP($EG81,Data!$B:$CP,Daily!EZ$10,0)+VLOOKUP($IF81,Data!$B:$CP,Daily!IY$10,0))/(VLOOKUP($EG79,Data!$B:$CP,Daily!EZ$10,0)+VLOOKUP($IF79,Data!$B:$CP,Daily!IY$10,0))</f>
        <v>0.18680950786742551</v>
      </c>
      <c r="BB81" s="12">
        <f>(VLOOKUP($EG81,Data!$B:$CP,Daily!FA$10,0)+VLOOKUP($IF81,Data!$B:$CP,Daily!IZ$10,0))/(VLOOKUP($EG79,Data!$B:$CP,Daily!FA$10,0)+VLOOKUP($IF79,Data!$B:$CP,Daily!IZ$10,0))</f>
        <v>0.15503003003003002</v>
      </c>
      <c r="BC81" s="12">
        <f>(VLOOKUP($EG81,Data!$B:$CP,Daily!FB$10,0)+VLOOKUP($IF81,Data!$B:$CP,Daily!JA$10,0))/(VLOOKUP($EG79,Data!$B:$CP,Daily!FB$10,0)+VLOOKUP($IF79,Data!$B:$CP,Daily!JA$10,0))</f>
        <v>0.17317806160781368</v>
      </c>
      <c r="BD81" s="12">
        <f>(VLOOKUP($EG81,Data!$B:$CP,Daily!FC$10,0)+VLOOKUP($IF81,Data!$B:$CP,Daily!JB$10,0))/(VLOOKUP($EG79,Data!$B:$CP,Daily!FC$10,0)+VLOOKUP($IF79,Data!$B:$CP,Daily!JB$10,0))</f>
        <v>0.18056048244058176</v>
      </c>
      <c r="BE81" s="12">
        <f>(VLOOKUP($EG81,Data!$B:$CP,Daily!FD$10,0)+VLOOKUP($IF81,Data!$B:$CP,Daily!JC$10,0))/(VLOOKUP($EG79,Data!$B:$CP,Daily!FD$10,0)+VLOOKUP($IF79,Data!$B:$CP,Daily!JC$10,0))</f>
        <v>0.17059050559629488</v>
      </c>
      <c r="BF81" s="12">
        <f>(VLOOKUP($EG81,Data!$B:$CP,Daily!FE$10,0)+VLOOKUP($IF81,Data!$B:$CP,Daily!JD$10,0))/(VLOOKUP($EG79,Data!$B:$CP,Daily!FE$10,0)+VLOOKUP($IF79,Data!$B:$CP,Daily!JD$10,0))</f>
        <v>0.17251570003694125</v>
      </c>
      <c r="BG81" s="12">
        <f>(VLOOKUP($EG81,Data!$B:$CP,Daily!FF$10,0)+VLOOKUP($IF81,Data!$B:$CP,Daily!JE$10,0))/(VLOOKUP($EG79,Data!$B:$CP,Daily!FF$10,0)+VLOOKUP($IF79,Data!$B:$CP,Daily!JE$10,0))</f>
        <v>0.18</v>
      </c>
      <c r="BH81" s="12">
        <f>(VLOOKUP($EG81,Data!$B:$CP,Daily!FG$10,0)+VLOOKUP($IF81,Data!$B:$CP,Daily!JF$10,0))/(VLOOKUP($EG79,Data!$B:$CP,Daily!FG$10,0)+VLOOKUP($IF79,Data!$B:$CP,Daily!JF$10,0))</f>
        <v>0.18336964415395787</v>
      </c>
      <c r="BI81" s="12">
        <f>(VLOOKUP($EG81,Data!$B:$CP,Daily!FH$10,0)+VLOOKUP($IF81,Data!$B:$CP,Daily!JG$10,0))/(VLOOKUP($EG79,Data!$B:$CP,Daily!FH$10,0)+VLOOKUP($IF79,Data!$B:$CP,Daily!JG$10,0))</f>
        <v>0.18271334792122537</v>
      </c>
      <c r="BJ81" s="12">
        <f>(VLOOKUP($EG81,Data!$B:$CP,Daily!FI$10,0)+VLOOKUP($IF81,Data!$B:$CP,Daily!JH$10,0))/(VLOOKUP($EG79,Data!$B:$CP,Daily!FI$10,0)+VLOOKUP($IF79,Data!$B:$CP,Daily!JH$10,0))</f>
        <v>0.14850843060959792</v>
      </c>
      <c r="BK81" s="12">
        <f>(VLOOKUP($EG81,Data!$B:$CP,Daily!FJ$10,0)+VLOOKUP($IF81,Data!$B:$CP,Daily!JI$10,0))/(VLOOKUP($EG79,Data!$B:$CP,Daily!FJ$10,0)+VLOOKUP($IF79,Data!$B:$CP,Daily!JI$10,0))</f>
        <v>0.17840204304998175</v>
      </c>
      <c r="BL81" s="12">
        <f>(VLOOKUP($EG81,Data!$B:$CP,Daily!FK$10,0)+VLOOKUP($IF81,Data!$B:$CP,Daily!JJ$10,0))/(VLOOKUP($EG79,Data!$B:$CP,Daily!FK$10,0)+VLOOKUP($IF79,Data!$B:$CP,Daily!JJ$10,0))</f>
        <v>0.16804201050262565</v>
      </c>
      <c r="BM81" s="12">
        <f>(VLOOKUP($EG81,Data!$B:$CP,Daily!FL$10,0)+VLOOKUP($IF81,Data!$B:$CP,Daily!JK$10,0))/(VLOOKUP($EG79,Data!$B:$CP,Daily!FL$10,0)+VLOOKUP($IF79,Data!$B:$CP,Daily!JK$10,0))</f>
        <v>0.15387299371946964</v>
      </c>
      <c r="BN81" s="12">
        <f>(VLOOKUP($EG81,Data!$B:$CP,Daily!FM$10,0)+VLOOKUP($IF81,Data!$B:$CP,Daily!JL$10,0))/(VLOOKUP($EG79,Data!$B:$CP,Daily!FM$10,0)+VLOOKUP($IF79,Data!$B:$CP,Daily!JL$10,0))</f>
        <v>0.15700808625336926</v>
      </c>
      <c r="BO81" s="12">
        <f>(VLOOKUP($EG81,Data!$B:$CP,Daily!FN$10,0)+VLOOKUP($IF81,Data!$B:$CP,Daily!JM$10,0))/(VLOOKUP($EG79,Data!$B:$CP,Daily!FN$10,0)+VLOOKUP($IF79,Data!$B:$CP,Daily!JM$10,0))</f>
        <v>0.16642754662840745</v>
      </c>
      <c r="BP81" s="12">
        <f>(VLOOKUP($EG81,Data!$B:$CP,Daily!FO$10,0)+VLOOKUP($IF81,Data!$B:$CP,Daily!JN$10,0))/(VLOOKUP($EG79,Data!$B:$CP,Daily!FO$10,0)+VLOOKUP($IF79,Data!$B:$CP,Daily!JN$10,0))</f>
        <v>0.18646920228879166</v>
      </c>
      <c r="BQ81" s="12">
        <f>(VLOOKUP($EG81,Data!$B:$CP,Daily!FP$10,0)+VLOOKUP($IF81,Data!$B:$CP,Daily!JO$10,0))/(VLOOKUP($EG79,Data!$B:$CP,Daily!FP$10,0)+VLOOKUP($IF79,Data!$B:$CP,Daily!JO$10,0))</f>
        <v>0.19554234769687964</v>
      </c>
      <c r="BR81" s="12">
        <f>(VLOOKUP($EG81,Data!$B:$CP,Daily!FQ$10,0)+VLOOKUP($IF81,Data!$B:$CP,Daily!JP$10,0))/(VLOOKUP($EG79,Data!$B:$CP,Daily!FQ$10,0)+VLOOKUP($IF79,Data!$B:$CP,Daily!JP$10,0))</f>
        <v>0.18794098781270044</v>
      </c>
      <c r="BS81" s="12">
        <f>(VLOOKUP($EG81,Data!$B:$CP,Daily!FR$10,0)+VLOOKUP($IF81,Data!$B:$CP,Daily!JQ$10,0))/(VLOOKUP($EG79,Data!$B:$CP,Daily!FR$10,0)+VLOOKUP($IF79,Data!$B:$CP,Daily!JQ$10,0))</f>
        <v>0.1709090909090909</v>
      </c>
      <c r="BT81" s="12">
        <f>(VLOOKUP($EG81,Data!$B:$CP,Daily!FS$10,0)+VLOOKUP($IF81,Data!$B:$CP,Daily!JR$10,0))/(VLOOKUP($EG79,Data!$B:$CP,Daily!FS$10,0)+VLOOKUP($IF79,Data!$B:$CP,Daily!JR$10,0))</f>
        <v>0.16890530557421088</v>
      </c>
      <c r="BU81" s="12">
        <f>(VLOOKUP($EG81,Data!$B:$CP,Daily!FT$10,0)+VLOOKUP($IF81,Data!$B:$CP,Daily!JS$10,0))/(VLOOKUP($EG79,Data!$B:$CP,Daily!FT$10,0)+VLOOKUP($IF79,Data!$B:$CP,Daily!JS$10,0))</f>
        <v>0.16773962804005724</v>
      </c>
      <c r="BV81" s="12">
        <f>(VLOOKUP($EG81,Data!$B:$CP,Daily!FU$10,0)+VLOOKUP($IF81,Data!$B:$CP,Daily!JT$10,0))/(VLOOKUP($EG79,Data!$B:$CP,Daily!FU$10,0)+VLOOKUP($IF79,Data!$B:$CP,Daily!JT$10,0))</f>
        <v>0.18098046443051971</v>
      </c>
      <c r="BW81" s="12">
        <f>(VLOOKUP($EG81,Data!$B:$CP,Daily!FV$10,0)+VLOOKUP($IF81,Data!$B:$CP,Daily!JU$10,0))/(VLOOKUP($EG79,Data!$B:$CP,Daily!FV$10,0)+VLOOKUP($IF79,Data!$B:$CP,Daily!JU$10,0))</f>
        <v>0.17899408284023668</v>
      </c>
      <c r="BX81" s="12">
        <f>(VLOOKUP($EG81,Data!$B:$CP,Daily!FW$10,0)+VLOOKUP($IF81,Data!$B:$CP,Daily!JV$10,0))/(VLOOKUP($EG79,Data!$B:$CP,Daily!FW$10,0)+VLOOKUP($IF79,Data!$B:$CP,Daily!JV$10,0))</f>
        <v>0.16557734204793029</v>
      </c>
      <c r="BY81" s="12">
        <f>(VLOOKUP($EG81,Data!$B:$CP,Daily!FX$10,0)+VLOOKUP($IF81,Data!$B:$CP,Daily!JW$10,0))/(VLOOKUP($EG79,Data!$B:$CP,Daily!FX$10,0)+VLOOKUP($IF79,Data!$B:$CP,Daily!JW$10,0))</f>
        <v>0.19577606436473349</v>
      </c>
      <c r="BZ81" s="12">
        <f>(VLOOKUP($EG81,Data!$B:$CP,Daily!FY$10,0)+VLOOKUP($IF81,Data!$B:$CP,Daily!JX$10,0))/(VLOOKUP($EG79,Data!$B:$CP,Daily!FY$10,0)+VLOOKUP($IF79,Data!$B:$CP,Daily!JX$10,0))</f>
        <v>0.17559296097934202</v>
      </c>
      <c r="CA81" s="12">
        <f>(VLOOKUP($EG81,Data!$B:$CP,Daily!FZ$10,0)+VLOOKUP($IF81,Data!$B:$CP,Daily!JY$10,0))/(VLOOKUP($EG79,Data!$B:$CP,Daily!FZ$10,0)+VLOOKUP($IF79,Data!$B:$CP,Daily!JY$10,0))</f>
        <v>0.19117110543597227</v>
      </c>
      <c r="CB81" s="12">
        <f>(VLOOKUP($EG81,Data!$B:$CP,Daily!GA$10,0)+VLOOKUP($IF81,Data!$B:$CP,Daily!JZ$10,0))/(VLOOKUP($EG79,Data!$B:$CP,Daily!GA$10,0)+VLOOKUP($IF79,Data!$B:$CP,Daily!JZ$10,0))</f>
        <v>0.19624060150375941</v>
      </c>
      <c r="CC81" s="12">
        <f>(VLOOKUP($EG81,Data!$B:$CP,Daily!GB$10,0)+VLOOKUP($IF81,Data!$B:$CP,Daily!KA$10,0))/(VLOOKUP($EG79,Data!$B:$CP,Daily!GB$10,0)+VLOOKUP($IF79,Data!$B:$CP,Daily!KA$10,0))</f>
        <v>0.19413593958240782</v>
      </c>
      <c r="CD81" s="12">
        <f>(VLOOKUP($EG81,Data!$B:$CP,Daily!GC$10,0)+VLOOKUP($IF81,Data!$B:$CP,Daily!KB$10,0))/(VLOOKUP($EG79,Data!$B:$CP,Daily!GC$10,0)+VLOOKUP($IF79,Data!$B:$CP,Daily!KB$10,0))</f>
        <v>0.1858312566749733</v>
      </c>
      <c r="CE81" s="12">
        <f>(VLOOKUP($EG81,Data!$B:$CP,Daily!GD$10,0)+VLOOKUP($IF81,Data!$B:$CP,Daily!KC$10,0))/(VLOOKUP($EG79,Data!$B:$CP,Daily!GD$10,0)+VLOOKUP($IF79,Data!$B:$CP,Daily!KC$10,0))</f>
        <v>0.20895522388059701</v>
      </c>
      <c r="CF81" s="12">
        <f>(VLOOKUP($EG81,Data!$B:$CP,Daily!GE$10,0)+VLOOKUP($IF81,Data!$B:$CP,Daily!KD$10,0))/(VLOOKUP($EG79,Data!$B:$CP,Daily!GE$10,0)+VLOOKUP($IF79,Data!$B:$CP,Daily!KD$10,0))</f>
        <v>0.22567733990147784</v>
      </c>
      <c r="CG81" s="12">
        <f>(VLOOKUP($EG81,Data!$B:$CP,Daily!GF$10,0)+VLOOKUP($IF81,Data!$B:$CP,Daily!KE$10,0))/(VLOOKUP($EG79,Data!$B:$CP,Daily!GF$10,0)+VLOOKUP($IF79,Data!$B:$CP,Daily!KE$10,0))</f>
        <v>0.19209993247805537</v>
      </c>
      <c r="CH81" s="12">
        <f>(VLOOKUP($EG81,Data!$B:$CP,Daily!GG$10,0)+VLOOKUP($IF81,Data!$B:$CP,Daily!KF$10,0))/(VLOOKUP($EG79,Data!$B:$CP,Daily!GG$10,0)+VLOOKUP($IF79,Data!$B:$CP,Daily!KF$10,0))</f>
        <v>0.25083333333333335</v>
      </c>
      <c r="CI81" s="12">
        <f>(VLOOKUP($EG81,Data!$B:$CP,Daily!GH$10,0)+VLOOKUP($IF81,Data!$B:$CP,Daily!KG$10,0))/(VLOOKUP($EG79,Data!$B:$CP,Daily!GH$10,0)+VLOOKUP($IF79,Data!$B:$CP,Daily!KG$10,0))</f>
        <v>0.23759713090257023</v>
      </c>
      <c r="CJ81" s="12">
        <f>(VLOOKUP($EG81,Data!$B:$CP,Daily!GI$10,0)+VLOOKUP($IF81,Data!$B:$CP,Daily!KH$10,0))/(VLOOKUP($EG79,Data!$B:$CP,Daily!GI$10,0)+VLOOKUP($IF79,Data!$B:$CP,Daily!KH$10,0))</f>
        <v>0.2078272604588394</v>
      </c>
      <c r="CK81" s="12">
        <f>(VLOOKUP($EG81,Data!$B:$CP,Daily!GJ$10,0)+VLOOKUP($IF81,Data!$B:$CP,Daily!KI$10,0))/(VLOOKUP($EG79,Data!$B:$CP,Daily!GJ$10,0)+VLOOKUP($IF79,Data!$B:$CP,Daily!KI$10,0))</f>
        <v>0.18522167487684729</v>
      </c>
      <c r="CL81" s="12">
        <f>(VLOOKUP($EG81,Data!$B:$CP,Daily!GK$10,0)+VLOOKUP($IF81,Data!$B:$CP,Daily!KJ$10,0))/(VLOOKUP($EG79,Data!$B:$CP,Daily!GK$10,0)+VLOOKUP($IF79,Data!$B:$CP,Daily!KJ$10,0))</f>
        <v>0.19277906591586619</v>
      </c>
      <c r="CM81" s="12">
        <f>(VLOOKUP($EG81,Data!$B:$CP,Daily!GL$10,0)+VLOOKUP($IF81,Data!$B:$CP,Daily!KK$10,0))/(VLOOKUP($EG79,Data!$B:$CP,Daily!GL$10,0)+VLOOKUP($IF79,Data!$B:$CP,Daily!KK$10,0))</f>
        <v>0.17739068610024886</v>
      </c>
      <c r="CN81" s="12">
        <f>(VLOOKUP($EG81,Data!$B:$CP,Daily!GM$10,0)+VLOOKUP($IF81,Data!$B:$CP,Daily!KL$10,0))/(VLOOKUP($EG79,Data!$B:$CP,Daily!GM$10,0)+VLOOKUP($IF79,Data!$B:$CP,Daily!KL$10,0))</f>
        <v>0.20338983050847459</v>
      </c>
      <c r="CO81" s="12">
        <f>(VLOOKUP($EG81,Data!$B:$CP,Daily!GN$10,0)+VLOOKUP($IF81,Data!$B:$CP,Daily!KM$10,0))/(VLOOKUP($EG79,Data!$B:$CP,Daily!GN$10,0)+VLOOKUP($IF79,Data!$B:$CP,Daily!KM$10,0))</f>
        <v>0.20659780073308898</v>
      </c>
      <c r="CP81" s="12">
        <f>(VLOOKUP($EG81,Data!$B:$CP,Daily!GO$10,0)+VLOOKUP($IF81,Data!$B:$CP,Daily!KN$10,0))/(VLOOKUP($EG79,Data!$B:$CP,Daily!GO$10,0)+VLOOKUP($IF79,Data!$B:$CP,Daily!KN$10,0))</f>
        <v>0.19273952095808383</v>
      </c>
      <c r="CQ81" s="12">
        <f>(VLOOKUP($EG81,Data!$B:$CP,Daily!GP$10,0)+VLOOKUP($IF81,Data!$B:$CP,Daily!KO$10,0))/(VLOOKUP($EG79,Data!$B:$CP,Daily!GP$10,0)+VLOOKUP($IF79,Data!$B:$CP,Daily!KO$10,0))</f>
        <v>0.20869565217391303</v>
      </c>
      <c r="CR81" s="12">
        <f>(VLOOKUP($EG81,Data!$B:$CP,Daily!GQ$10,0)+VLOOKUP($IF81,Data!$B:$CP,Daily!KP$10,0))/(VLOOKUP($EG79,Data!$B:$CP,Daily!GQ$10,0)+VLOOKUP($IF79,Data!$B:$CP,Daily!KP$10,0))</f>
        <v>0.20249746878164024</v>
      </c>
      <c r="CS81" s="12">
        <f>(VLOOKUP($EG81,Data!$B:$CP,Daily!GR$10,0)+VLOOKUP($IF81,Data!$B:$CP,Daily!KQ$10,0))/(VLOOKUP($EG79,Data!$B:$CP,Daily!GR$10,0)+VLOOKUP($IF79,Data!$B:$CP,Daily!KQ$10,0))</f>
        <v>0.19736842105263158</v>
      </c>
      <c r="CT81" s="12">
        <f>(VLOOKUP($EG81,Data!$B:$CP,Daily!GS$10,0)+VLOOKUP($IF81,Data!$B:$CP,Daily!KR$10,0))/(VLOOKUP($EG79,Data!$B:$CP,Daily!GS$10,0)+VLOOKUP($IF79,Data!$B:$CP,Daily!KR$10,0))</f>
        <v>0.18002812939521801</v>
      </c>
      <c r="CU81" s="12">
        <f>(VLOOKUP($EG81,Data!$B:$CP,Daily!GT$10,0)+VLOOKUP($IF81,Data!$B:$CP,Daily!KS$10,0))/(VLOOKUP($EG79,Data!$B:$CP,Daily!GT$10,0)+VLOOKUP($IF79,Data!$B:$CP,Daily!KS$10,0))</f>
        <v>0.18863361547763</v>
      </c>
      <c r="CV81" s="12">
        <f>(VLOOKUP($EG81,Data!$B:$CP,Daily!GU$10,0)+VLOOKUP($IF81,Data!$B:$CP,Daily!KT$10,0))/(VLOOKUP($EG79,Data!$B:$CP,Daily!GU$10,0)+VLOOKUP($IF79,Data!$B:$CP,Daily!KT$10,0))</f>
        <v>0.17758749069247953</v>
      </c>
      <c r="CW81" s="12">
        <f>(VLOOKUP($EG81,Data!$B:$CP,Daily!GV$10,0)+VLOOKUP($IF81,Data!$B:$CP,Daily!KU$10,0))/(VLOOKUP($EG79,Data!$B:$CP,Daily!GV$10,0)+VLOOKUP($IF79,Data!$B:$CP,Daily!KU$10,0))</f>
        <v>0.18441466854724964</v>
      </c>
      <c r="CX81" s="12">
        <f>(VLOOKUP($EG81,Data!$B:$CP,Daily!GW$10,0)+VLOOKUP($IF81,Data!$B:$CP,Daily!KV$10,0))/(VLOOKUP($EG79,Data!$B:$CP,Daily!GW$10,0)+VLOOKUP($IF79,Data!$B:$CP,Daily!KV$10,0))</f>
        <v>0.20200486026731471</v>
      </c>
      <c r="CY81" s="12">
        <f>(VLOOKUP($EG81,Data!$B:$CP,Daily!GX$10,0)+VLOOKUP($IF81,Data!$B:$CP,Daily!KW$10,0))/(VLOOKUP($EG79,Data!$B:$CP,Daily!GX$10,0)+VLOOKUP($IF79,Data!$B:$CP,Daily!KW$10,0))</f>
        <v>0.18294849023090587</v>
      </c>
      <c r="CZ81" s="12">
        <f>(VLOOKUP($EG81,Data!$B:$CP,Daily!GY$10,0)+VLOOKUP($IF81,Data!$B:$CP,Daily!KX$10,0))/(VLOOKUP($EG79,Data!$B:$CP,Daily!GY$10,0)+VLOOKUP($IF79,Data!$B:$CP,Daily!KX$10,0))</f>
        <v>0.17533718689788053</v>
      </c>
      <c r="DA81" s="12">
        <f>(VLOOKUP($EG81,Data!$B:$CP,Daily!GZ$10,0)+VLOOKUP($IF81,Data!$B:$CP,Daily!KY$10,0))/(VLOOKUP($EG79,Data!$B:$CP,Daily!GZ$10,0)+VLOOKUP($IF79,Data!$B:$CP,Daily!KY$10,0))</f>
        <v>0.1751913008457511</v>
      </c>
      <c r="DB81" s="12">
        <f>(VLOOKUP($EG81,Data!$B:$CP,Daily!HA$10,0)+VLOOKUP($IF81,Data!$B:$CP,Daily!KZ$10,0))/(VLOOKUP($EG79,Data!$B:$CP,Daily!HA$10,0)+VLOOKUP($IF79,Data!$B:$CP,Daily!KZ$10,0))</f>
        <v>0.16</v>
      </c>
      <c r="DC81" s="12">
        <f>(VLOOKUP($EG81,Data!$B:$CP,Daily!HB$10,0)+VLOOKUP($IF81,Data!$B:$CP,Daily!LA$10,0))/(VLOOKUP($EG79,Data!$B:$CP,Daily!HB$10,0)+VLOOKUP($IF79,Data!$B:$CP,Daily!LA$10,0))</f>
        <v>0.20503703703703705</v>
      </c>
      <c r="DD81" s="12">
        <f>(VLOOKUP($EG81,Data!$B:$CP,Daily!HC$10,0)+VLOOKUP($IF81,Data!$B:$CP,Daily!LB$10,0))/(VLOOKUP($EG79,Data!$B:$CP,Daily!HC$10,0)+VLOOKUP($IF79,Data!$B:$CP,Daily!LB$10,0))</f>
        <v>0.15428571428571428</v>
      </c>
      <c r="DE81" s="12">
        <f>(VLOOKUP($EG81,Data!$B:$CP,Daily!HD$10,0)+VLOOKUP($IF81,Data!$B:$CP,Daily!LC$10,0))/(VLOOKUP($EG79,Data!$B:$CP,Daily!HD$10,0)+VLOOKUP($IF79,Data!$B:$CP,Daily!LC$10,0))</f>
        <v>0.15212527964205816</v>
      </c>
      <c r="DF81" s="12">
        <f>(VLOOKUP($EG81,Data!$B:$CP,Daily!HE$10,0)+VLOOKUP($IF81,Data!$B:$CP,Daily!LD$10,0))/(VLOOKUP($EG79,Data!$B:$CP,Daily!HE$10,0)+VLOOKUP($IF79,Data!$B:$CP,Daily!LD$10,0))</f>
        <v>0.1652690426275332</v>
      </c>
      <c r="DG81" s="12">
        <f>(VLOOKUP($EG81,Data!$B:$CP,Daily!HF$10,0)+VLOOKUP($IF81,Data!$B:$CP,Daily!LE$10,0))/(VLOOKUP($EG79,Data!$B:$CP,Daily!HF$10,0)+VLOOKUP($IF79,Data!$B:$CP,Daily!LE$10,0))</f>
        <v>0.18953371351895337</v>
      </c>
      <c r="DH81" s="12">
        <f>(VLOOKUP($EG81,Data!$B:$CP,Daily!HG$10,0)+VLOOKUP($IF81,Data!$B:$CP,Daily!LF$10,0))/(VLOOKUP($EG79,Data!$B:$CP,Daily!HG$10,0)+VLOOKUP($IF79,Data!$B:$CP,Daily!LF$10,0))</f>
        <v>0.17125171939477304</v>
      </c>
      <c r="DI81" s="12">
        <f>(VLOOKUP($EG81,Data!$B:$CP,Daily!HH$10,0)+VLOOKUP($IF81,Data!$B:$CP,Daily!LG$10,0))/(VLOOKUP($EG79,Data!$B:$CP,Daily!HH$10,0)+VLOOKUP($IF79,Data!$B:$CP,Daily!LG$10,0))</f>
        <v>0.14602307225258046</v>
      </c>
      <c r="DJ81" s="12">
        <f>(VLOOKUP($EG81,Data!$B:$CP,Daily!HI$10,0)+VLOOKUP($IF81,Data!$B:$CP,Daily!LH$10,0))/(VLOOKUP($EG79,Data!$B:$CP,Daily!HI$10,0)+VLOOKUP($IF79,Data!$B:$CP,Daily!LH$10,0))</f>
        <v>0.23585140862627774</v>
      </c>
      <c r="DK81" s="12">
        <f>(VLOOKUP($EG81,Data!$B:$CP,Daily!HJ$10,0)+VLOOKUP($IF81,Data!$B:$CP,Daily!LI$10,0))/(VLOOKUP($EG79,Data!$B:$CP,Daily!HJ$10,0)+VLOOKUP($IF79,Data!$B:$CP,Daily!LI$10,0))</f>
        <v>0.17639865484561296</v>
      </c>
      <c r="DL81" s="12">
        <f>(VLOOKUP($EG81,Data!$B:$CP,Daily!HK$10,0)+VLOOKUP($IF81,Data!$B:$CP,Daily!LJ$10,0))/(VLOOKUP($EG79,Data!$B:$CP,Daily!HK$10,0)+VLOOKUP($IF79,Data!$B:$CP,Daily!LJ$10,0))</f>
        <v>0.17579054743284597</v>
      </c>
      <c r="DM81" s="12">
        <f>(VLOOKUP($EG81,Data!$B:$CP,Daily!HL$10,0)+VLOOKUP($IF81,Data!$B:$CP,Daily!LK$10,0))/(VLOOKUP($EG79,Data!$B:$CP,Daily!HL$10,0)+VLOOKUP($IF79,Data!$B:$CP,Daily!LK$10,0))</f>
        <v>0.18448500651890481</v>
      </c>
      <c r="DN81" s="12">
        <f>(VLOOKUP($EG81,Data!$B:$CP,Daily!HM$10,0)+VLOOKUP($IF81,Data!$B:$CP,Daily!LL$10,0))/(VLOOKUP($EG79,Data!$B:$CP,Daily!HM$10,0)+VLOOKUP($IF79,Data!$B:$CP,Daily!LL$10,0))</f>
        <v>0.15803814713896458</v>
      </c>
      <c r="DO81" s="12">
        <f>(VLOOKUP($EG81,Data!$B:$CP,Daily!HN$10,0)+VLOOKUP($IF81,Data!$B:$CP,Daily!LM$10,0))/(VLOOKUP($EG79,Data!$B:$CP,Daily!HN$10,0)+VLOOKUP($IF79,Data!$B:$CP,Daily!LM$10,0))</f>
        <v>0.15859030837004406</v>
      </c>
      <c r="DP81" s="12">
        <f>(VLOOKUP($EG81,Data!$B:$CP,Daily!HO$10,0)+VLOOKUP($IF81,Data!$B:$CP,Daily!LN$10,0))/(VLOOKUP($EG79,Data!$B:$CP,Daily!HO$10,0)+VLOOKUP($IF79,Data!$B:$CP,Daily!LN$10,0))</f>
        <v>0.15855623590074122</v>
      </c>
      <c r="DQ81" s="12">
        <f>(VLOOKUP($EG81,Data!$B:$CP,Daily!HP$10,0)+VLOOKUP($IF81,Data!$B:$CP,Daily!LO$10,0))/(VLOOKUP($EG79,Data!$B:$CP,Daily!HP$10,0)+VLOOKUP($IF79,Data!$B:$CP,Daily!LO$10,0))</f>
        <v>0.15051740357478832</v>
      </c>
      <c r="DR81" s="12">
        <f>(VLOOKUP($EG81,Data!$B:$CP,Daily!HQ$10,0)+VLOOKUP($IF81,Data!$B:$CP,Daily!LP$10,0))/(VLOOKUP($EG79,Data!$B:$CP,Daily!HQ$10,0)+VLOOKUP($IF79,Data!$B:$CP,Daily!LP$10,0))</f>
        <v>0.13896626431445372</v>
      </c>
      <c r="DS81" s="12">
        <f>(VLOOKUP($EG81,Data!$B:$CP,Daily!HR$10,0)+VLOOKUP($IF81,Data!$B:$CP,Daily!LQ$10,0))/(VLOOKUP($EG79,Data!$B:$CP,Daily!HR$10,0)+VLOOKUP($IF79,Data!$B:$CP,Daily!LQ$10,0))</f>
        <v>0.15045073049424931</v>
      </c>
      <c r="DT81" s="12">
        <f>(VLOOKUP($EG81,Data!$B:$CP,Daily!HS$10,0)+VLOOKUP($IF81,Data!$B:$CP,Daily!LR$10,0))/(VLOOKUP($EG79,Data!$B:$CP,Daily!HS$10,0)+VLOOKUP($IF79,Data!$B:$CP,Daily!LR$10,0))</f>
        <v>0.16794146990355838</v>
      </c>
      <c r="DU81" s="12">
        <f>(VLOOKUP($EG81,Data!$B:$CP,Daily!HT$10,0)+VLOOKUP($IF81,Data!$B:$CP,Daily!LS$10,0))/(VLOOKUP($EG79,Data!$B:$CP,Daily!HT$10,0)+VLOOKUP($IF79,Data!$B:$CP,Daily!LS$10,0))</f>
        <v>0.1594548551959114</v>
      </c>
      <c r="DV81" s="14"/>
      <c r="DW81" s="12">
        <f t="shared" si="588"/>
        <v>0.16794146990355838</v>
      </c>
      <c r="DX81" s="12">
        <f t="shared" si="589"/>
        <v>0.18972192889827524</v>
      </c>
      <c r="DY81" s="12">
        <f t="shared" si="677"/>
        <v>2.1780458994716867E-2</v>
      </c>
      <c r="DZ81" s="12">
        <f t="shared" si="678"/>
        <v>0.20605727314431288</v>
      </c>
      <c r="EA81" s="12">
        <f t="shared" si="679"/>
        <v>0.15160612565752074</v>
      </c>
      <c r="EB81" s="14"/>
      <c r="EC81" s="12">
        <f t="shared" si="680"/>
        <v>2.0261730117335564E-2</v>
      </c>
      <c r="ED81" s="12">
        <f t="shared" ref="ED81:ED83" si="701">SUMPRODUCT(DN81:DT81,DN$79:DT$79)/SUM(DN$79:DT$79)</f>
        <v>0.15455241675805279</v>
      </c>
      <c r="EE81" s="12">
        <f t="shared" ref="EE81:EE83" si="702">SUMPRODUCT(CR81:DT81,CR$79:DT$79)/SUM(CR$79:DT$79)</f>
        <v>0.17446990445562804</v>
      </c>
      <c r="EF81" s="1"/>
      <c r="EG81" s="7" t="s">
        <v>533</v>
      </c>
      <c r="EH81" s="7" t="s">
        <v>68</v>
      </c>
      <c r="EI81" s="12">
        <f>VLOOKUP($EG81,Data!$B:$CP,Daily!EI$10,0)/VLOOKUP($EG79,Data!$B:$CP,Daily!EI$10,0)</f>
        <v>0.19559902200488999</v>
      </c>
      <c r="EJ81" s="12">
        <f>VLOOKUP($EG81,Data!$B:$CP,Daily!EJ$10,0)/VLOOKUP($EG79,Data!$B:$CP,Daily!EJ$10,0)</f>
        <v>0.19548133595284872</v>
      </c>
      <c r="EK81" s="12">
        <f>VLOOKUP($EG81,Data!$B:$CP,Daily!EK$10,0)/VLOOKUP($EG79,Data!$B:$CP,Daily!EK$10,0)</f>
        <v>0.19454269833249116</v>
      </c>
      <c r="EL81" s="12">
        <f>VLOOKUP($EG81,Data!$B:$CP,Daily!EL$10,0)/VLOOKUP($EG79,Data!$B:$CP,Daily!EL$10,0)</f>
        <v>0.19271948608137046</v>
      </c>
      <c r="EM81" s="12">
        <f>VLOOKUP($EG81,Data!$B:$CP,Daily!EM$10,0)/VLOOKUP($EG79,Data!$B:$CP,Daily!EM$10,0)</f>
        <v>0.18134171907756813</v>
      </c>
      <c r="EN81" s="12">
        <f>VLOOKUP($EG81,Data!$B:$CP,Daily!EN$10,0)/VLOOKUP($EG79,Data!$B:$CP,Daily!EN$10,0)</f>
        <v>0.17167977788061084</v>
      </c>
      <c r="EO81" s="12">
        <f>VLOOKUP($EG81,Data!$B:$CP,Daily!EO$10,0)/VLOOKUP($EG79,Data!$B:$CP,Daily!EO$10,0)</f>
        <v>0.15950128976784178</v>
      </c>
      <c r="EP81" s="12">
        <f>VLOOKUP($EG81,Data!$B:$CP,Daily!EP$10,0)/VLOOKUP($EG79,Data!$B:$CP,Daily!EP$10,0)</f>
        <v>0.17890466531440163</v>
      </c>
      <c r="EQ81" s="12">
        <f>VLOOKUP($EG81,Data!$B:$CP,Daily!EQ$10,0)/VLOOKUP($EG79,Data!$B:$CP,Daily!EQ$10,0)</f>
        <v>0.18230324588706093</v>
      </c>
      <c r="ER81" s="12">
        <f>VLOOKUP($EG81,Data!$B:$CP,Daily!ER$10,0)/VLOOKUP($EG79,Data!$B:$CP,Daily!ER$10,0)</f>
        <v>0.1973748176956733</v>
      </c>
      <c r="ES81" s="12">
        <f>VLOOKUP($EG81,Data!$B:$CP,Daily!ES$10,0)/VLOOKUP($EG79,Data!$B:$CP,Daily!ES$10,0)</f>
        <v>0.18829891838741397</v>
      </c>
      <c r="ET81" s="12">
        <f>VLOOKUP($EG81,Data!$B:$CP,Daily!ET$10,0)/VLOOKUP($EG79,Data!$B:$CP,Daily!ET$10,0)</f>
        <v>0.18949536560247168</v>
      </c>
      <c r="EU81" s="12">
        <f>VLOOKUP($EG81,Data!$B:$CP,Daily!EU$10,0)/VLOOKUP($EG79,Data!$B:$CP,Daily!EU$10,0)</f>
        <v>0.21992300288739172</v>
      </c>
      <c r="EV81" s="12">
        <f>VLOOKUP($EG81,Data!$B:$CP,Daily!EV$10,0)/VLOOKUP($EG79,Data!$B:$CP,Daily!EV$10,0)</f>
        <v>0.20918367346938777</v>
      </c>
      <c r="EW81" s="12">
        <f>VLOOKUP($EG81,Data!$B:$CP,Daily!EW$10,0)/VLOOKUP($EG79,Data!$B:$CP,Daily!EW$10,0)</f>
        <v>0.17734724292101342</v>
      </c>
      <c r="EX81" s="12">
        <f>VLOOKUP($EG81,Data!$B:$CP,Daily!EX$10,0)/VLOOKUP($EG79,Data!$B:$CP,Daily!EX$10,0)</f>
        <v>0.19615773508594539</v>
      </c>
      <c r="EY81" s="12">
        <f>VLOOKUP($EG81,Data!$B:$CP,Daily!EY$10,0)/VLOOKUP($EG79,Data!$B:$CP,Daily!EY$10,0)</f>
        <v>0.20141700404858301</v>
      </c>
      <c r="EZ81" s="12">
        <f>VLOOKUP($EG81,Data!$B:$CP,Daily!EZ$10,0)/VLOOKUP($EG79,Data!$B:$CP,Daily!EZ$10,0)</f>
        <v>0.19427402862985685</v>
      </c>
      <c r="FA81" s="12">
        <f>VLOOKUP($EG81,Data!$B:$CP,Daily!FA$10,0)/VLOOKUP($EG79,Data!$B:$CP,Daily!FA$10,0)</f>
        <v>0.1658562938951918</v>
      </c>
      <c r="FB81" s="12">
        <f>VLOOKUP($EG81,Data!$B:$CP,Daily!FB$10,0)/VLOOKUP($EG79,Data!$B:$CP,Daily!FB$10,0)</f>
        <v>0.18760107816711591</v>
      </c>
      <c r="FC81" s="12">
        <f>VLOOKUP($EG81,Data!$B:$CP,Daily!FC$10,0)/VLOOKUP($EG79,Data!$B:$CP,Daily!FC$10,0)</f>
        <v>0.1971252566735113</v>
      </c>
      <c r="FD81" s="12">
        <f>VLOOKUP($EG81,Data!$B:$CP,Daily!FD$10,0)/VLOOKUP($EG79,Data!$B:$CP,Daily!FD$10,0)</f>
        <v>0.19318181818181818</v>
      </c>
      <c r="FE81" s="12">
        <f>VLOOKUP($EG81,Data!$B:$CP,Daily!FE$10,0)/VLOOKUP($EG79,Data!$B:$CP,Daily!FE$10,0)</f>
        <v>0.18989361702127661</v>
      </c>
      <c r="FF81" s="12">
        <f>VLOOKUP($EG81,Data!$B:$CP,Daily!FF$10,0)/VLOOKUP($EG79,Data!$B:$CP,Daily!FF$10,0)</f>
        <v>0.20882040382571732</v>
      </c>
      <c r="FG81" s="12">
        <f>VLOOKUP($EG81,Data!$B:$CP,Daily!FG$10,0)/VLOOKUP($EG79,Data!$B:$CP,Daily!FG$10,0)</f>
        <v>0.1984126984126984</v>
      </c>
      <c r="FH81" s="12">
        <f>VLOOKUP($EG81,Data!$B:$CP,Daily!FH$10,0)/VLOOKUP($EG79,Data!$B:$CP,Daily!FH$10,0)</f>
        <v>0.20278969957081544</v>
      </c>
      <c r="FI81" s="12">
        <f>VLOOKUP($EG81,Data!$B:$CP,Daily!FI$10,0)/VLOOKUP($EG79,Data!$B:$CP,Daily!FI$10,0)</f>
        <v>0.16356011183597391</v>
      </c>
      <c r="FJ81" s="12">
        <f>VLOOKUP($EG81,Data!$B:$CP,Daily!FJ$10,0)/VLOOKUP($EG79,Data!$B:$CP,Daily!FJ$10,0)</f>
        <v>0.19861922464152948</v>
      </c>
      <c r="FK81" s="12">
        <f>VLOOKUP($EG81,Data!$B:$CP,Daily!FK$10,0)/VLOOKUP($EG79,Data!$B:$CP,Daily!FK$10,0)</f>
        <v>0.19688841201716739</v>
      </c>
      <c r="FL81" s="12">
        <f>VLOOKUP($EG81,Data!$B:$CP,Daily!FL$10,0)/VLOOKUP($EG79,Data!$B:$CP,Daily!FL$10,0)</f>
        <v>0.16160081053698075</v>
      </c>
      <c r="FM81" s="12">
        <f>VLOOKUP($EG81,Data!$B:$CP,Daily!FM$10,0)/VLOOKUP($EG79,Data!$B:$CP,Daily!FM$10,0)</f>
        <v>0.17004448838358874</v>
      </c>
      <c r="FN81" s="12">
        <f>VLOOKUP($EG81,Data!$B:$CP,Daily!FN$10,0)/VLOOKUP($EG79,Data!$B:$CP,Daily!FN$10,0)</f>
        <v>0.18350079323109467</v>
      </c>
      <c r="FO81" s="12">
        <f>VLOOKUP($EG81,Data!$B:$CP,Daily!FO$10,0)/VLOOKUP($EG79,Data!$B:$CP,Daily!FO$10,0)</f>
        <v>0.20644850818094321</v>
      </c>
      <c r="FP81" s="12">
        <f>VLOOKUP($EG81,Data!$B:$CP,Daily!FP$10,0)/VLOOKUP($EG79,Data!$B:$CP,Daily!FP$10,0)</f>
        <v>0.22058184976118106</v>
      </c>
      <c r="FQ81" s="12">
        <f>VLOOKUP($EG81,Data!$B:$CP,Daily!FQ$10,0)/VLOOKUP($EG79,Data!$B:$CP,Daily!FQ$10,0)</f>
        <v>0.19812206572769953</v>
      </c>
      <c r="FR81" s="12">
        <f>VLOOKUP($EG81,Data!$B:$CP,Daily!FR$10,0)/VLOOKUP($EG79,Data!$B:$CP,Daily!FR$10,0)</f>
        <v>0.18294425917103382</v>
      </c>
      <c r="FS81" s="12">
        <f>VLOOKUP($EG81,Data!$B:$CP,Daily!FS$10,0)/VLOOKUP($EG79,Data!$B:$CP,Daily!FS$10,0)</f>
        <v>0.18837772397094432</v>
      </c>
      <c r="FT81" s="12">
        <f>VLOOKUP($EG81,Data!$B:$CP,Daily!FT$10,0)/VLOOKUP($EG79,Data!$B:$CP,Daily!FT$10,0)</f>
        <v>0.18942961800104657</v>
      </c>
      <c r="FU81" s="12">
        <f>VLOOKUP($EG81,Data!$B:$CP,Daily!FU$10,0)/VLOOKUP($EG79,Data!$B:$CP,Daily!FU$10,0)</f>
        <v>0.20853858784893267</v>
      </c>
      <c r="FV81" s="12">
        <f>VLOOKUP($EG81,Data!$B:$CP,Daily!FV$10,0)/VLOOKUP($EG79,Data!$B:$CP,Daily!FV$10,0)</f>
        <v>0.19417989417989417</v>
      </c>
      <c r="FW81" s="12">
        <f>VLOOKUP($EG81,Data!$B:$CP,Daily!FW$10,0)/VLOOKUP($EG79,Data!$B:$CP,Daily!FW$10,0)</f>
        <v>0.17956656346749225</v>
      </c>
      <c r="FX81" s="12">
        <f>VLOOKUP($EG81,Data!$B:$CP,Daily!FX$10,0)/VLOOKUP($EG79,Data!$B:$CP,Daily!FX$10,0)</f>
        <v>0.22276983735830458</v>
      </c>
      <c r="FY81" s="12">
        <f>VLOOKUP($EG81,Data!$B:$CP,Daily!FY$10,0)/VLOOKUP($EG79,Data!$B:$CP,Daily!FY$10,0)</f>
        <v>0.19175027870680045</v>
      </c>
      <c r="FZ81" s="12">
        <f>VLOOKUP($EG81,Data!$B:$CP,Daily!FZ$10,0)/VLOOKUP($EG79,Data!$B:$CP,Daily!FZ$10,0)</f>
        <v>0.21946274708565636</v>
      </c>
      <c r="GA81" s="12">
        <f>VLOOKUP($EG81,Data!$B:$CP,Daily!GA$10,0)/VLOOKUP($EG79,Data!$B:$CP,Daily!GA$10,0)</f>
        <v>0.22101252041371802</v>
      </c>
      <c r="GB81" s="12">
        <f>VLOOKUP($EG81,Data!$B:$CP,Daily!GB$10,0)/VLOOKUP($EG79,Data!$B:$CP,Daily!GB$10,0)</f>
        <v>0.20612635609444799</v>
      </c>
      <c r="GC81" s="12">
        <f>VLOOKUP($EG81,Data!$B:$CP,Daily!GC$10,0)/VLOOKUP($EG79,Data!$B:$CP,Daily!GC$10,0)</f>
        <v>0.20842105263157895</v>
      </c>
      <c r="GD81" s="12">
        <f>VLOOKUP($EG81,Data!$B:$CP,Daily!GD$10,0)/VLOOKUP($EG79,Data!$B:$CP,Daily!GD$10,0)</f>
        <v>0.23382352941176471</v>
      </c>
      <c r="GE81" s="12">
        <f>VLOOKUP($EG81,Data!$B:$CP,Daily!GE$10,0)/VLOOKUP($EG79,Data!$B:$CP,Daily!GE$10,0)</f>
        <v>0.25098210388476649</v>
      </c>
      <c r="GF81" s="12">
        <f>VLOOKUP($EG81,Data!$B:$CP,Daily!GF$10,0)/VLOOKUP($EG79,Data!$B:$CP,Daily!GF$10,0)</f>
        <v>0.21884200196270853</v>
      </c>
      <c r="GG81" s="12">
        <f>VLOOKUP($EG81,Data!$B:$CP,Daily!GG$10,0)/VLOOKUP($EG79,Data!$B:$CP,Daily!GG$10,0)</f>
        <v>0.29073482428115016</v>
      </c>
      <c r="GH81" s="12">
        <f>VLOOKUP($EG81,Data!$B:$CP,Daily!GH$10,0)/VLOOKUP($EG79,Data!$B:$CP,Daily!GH$10,0)</f>
        <v>0.26840753424657532</v>
      </c>
      <c r="GI81" s="12">
        <f>VLOOKUP($EG81,Data!$B:$CP,Daily!GI$10,0)/VLOOKUP($EG79,Data!$B:$CP,Daily!GI$10,0)</f>
        <v>0.2309197651663405</v>
      </c>
      <c r="GJ81" s="12">
        <f>VLOOKUP($EG81,Data!$B:$CP,Daily!GJ$10,0)/VLOOKUP($EG79,Data!$B:$CP,Daily!GJ$10,0)</f>
        <v>0.20931349015842535</v>
      </c>
      <c r="GK81" s="12">
        <f>VLOOKUP($EG81,Data!$B:$CP,Daily!GK$10,0)/VLOOKUP($EG79,Data!$B:$CP,Daily!GK$10,0)</f>
        <v>0.21252465483234714</v>
      </c>
      <c r="GL81" s="12">
        <f>VLOOKUP($EG81,Data!$B:$CP,Daily!GL$10,0)/VLOOKUP($EG79,Data!$B:$CP,Daily!GL$10,0)</f>
        <v>0.20187793427230047</v>
      </c>
      <c r="GM81" s="12">
        <f>VLOOKUP($EG81,Data!$B:$CP,Daily!GM$10,0)/VLOOKUP($EG79,Data!$B:$CP,Daily!GM$10,0)</f>
        <v>0.23054187192118228</v>
      </c>
      <c r="GN81" s="12">
        <f>VLOOKUP($EG81,Data!$B:$CP,Daily!GN$10,0)/VLOOKUP($EG79,Data!$B:$CP,Daily!GN$10,0)</f>
        <v>0.23073194377120698</v>
      </c>
      <c r="GO81" s="12">
        <f>VLOOKUP($EG81,Data!$B:$CP,Daily!GO$10,0)/VLOOKUP($EG79,Data!$B:$CP,Daily!GO$10,0)</f>
        <v>0.2156319290465632</v>
      </c>
      <c r="GP81" s="12">
        <f>VLOOKUP($EG81,Data!$B:$CP,Daily!GP$10,0)/VLOOKUP($EG79,Data!$B:$CP,Daily!GP$10,0)</f>
        <v>0.22994011976047904</v>
      </c>
      <c r="GQ81" s="12">
        <f>VLOOKUP($EG81,Data!$B:$CP,Daily!GQ$10,0)/VLOOKUP($EG79,Data!$B:$CP,Daily!GQ$10,0)</f>
        <v>0.22151898734177214</v>
      </c>
      <c r="GR81" s="12">
        <f>VLOOKUP($EG81,Data!$B:$CP,Daily!GR$10,0)/VLOOKUP($EG79,Data!$B:$CP,Daily!GR$10,0)</f>
        <v>0.22588705647176413</v>
      </c>
      <c r="GS81" s="12">
        <f>VLOOKUP($EG81,Data!$B:$CP,Daily!GS$10,0)/VLOOKUP($EG79,Data!$B:$CP,Daily!GS$10,0)</f>
        <v>0.20498183705241307</v>
      </c>
      <c r="GT81" s="12">
        <f>VLOOKUP($EG81,Data!$B:$CP,Daily!GT$10,0)/VLOOKUP($EG79,Data!$B:$CP,Daily!GT$10,0)</f>
        <v>0.20376712328767124</v>
      </c>
      <c r="GU81" s="12">
        <f>VLOOKUP($EG81,Data!$B:$CP,Daily!GU$10,0)/VLOOKUP($EG79,Data!$B:$CP,Daily!GU$10,0)</f>
        <v>0.20107238605898123</v>
      </c>
      <c r="GV81" s="12">
        <f>VLOOKUP($EG81,Data!$B:$CP,Daily!GV$10,0)/VLOOKUP($EG79,Data!$B:$CP,Daily!GV$10,0)</f>
        <v>0.21246753246753247</v>
      </c>
      <c r="GW81" s="12">
        <f>VLOOKUP($EG81,Data!$B:$CP,Daily!GW$10,0)/VLOOKUP($EG79,Data!$B:$CP,Daily!GW$10,0)</f>
        <v>0.23140495867768596</v>
      </c>
      <c r="GX81" s="12">
        <f>VLOOKUP($EG81,Data!$B:$CP,Daily!GX$10,0)/VLOOKUP($EG79,Data!$B:$CP,Daily!GX$10,0)</f>
        <v>0.20149625935162094</v>
      </c>
      <c r="GY81" s="12">
        <f>VLOOKUP($EG81,Data!$B:$CP,Daily!GY$10,0)/VLOOKUP($EG79,Data!$B:$CP,Daily!GY$10,0)</f>
        <v>0.19050248481501933</v>
      </c>
      <c r="GZ81" s="12">
        <f>VLOOKUP($EG81,Data!$B:$CP,Daily!GZ$10,0)/VLOOKUP($EG79,Data!$B:$CP,Daily!GZ$10,0)</f>
        <v>0.19625073227885179</v>
      </c>
      <c r="HA81" s="12">
        <f>VLOOKUP($EG81,Data!$B:$CP,Daily!HA$10,0)/VLOOKUP($EG79,Data!$B:$CP,Daily!HA$10,0)</f>
        <v>0.17295414973882764</v>
      </c>
      <c r="HB81" s="12">
        <f>VLOOKUP($EG81,Data!$B:$CP,Daily!HB$10,0)/VLOOKUP($EG79,Data!$B:$CP,Daily!HB$10,0)</f>
        <v>0.23577235772357724</v>
      </c>
      <c r="HC81" s="12">
        <f>VLOOKUP($EG81,Data!$B:$CP,Daily!HC$10,0)/VLOOKUP($EG79,Data!$B:$CP,Daily!HC$10,0)</f>
        <v>0.1697054698457223</v>
      </c>
      <c r="HD81" s="12">
        <f>VLOOKUP($EG81,Data!$B:$CP,Daily!HD$10,0)/VLOOKUP($EG79,Data!$B:$CP,Daily!HD$10,0)</f>
        <v>0.18070362473347548</v>
      </c>
      <c r="HE81" s="12">
        <f>VLOOKUP($EG81,Data!$B:$CP,Daily!HE$10,0)/VLOOKUP($EG79,Data!$B:$CP,Daily!HE$10,0)</f>
        <v>0.18555667001003009</v>
      </c>
      <c r="HF81" s="12">
        <f>VLOOKUP($EG81,Data!$B:$CP,Daily!HF$10,0)/VLOOKUP($EG79,Data!$B:$CP,Daily!HF$10,0)</f>
        <v>0.20191387559808613</v>
      </c>
      <c r="HG81" s="12">
        <f>VLOOKUP($EG81,Data!$B:$CP,Daily!HG$10,0)/VLOOKUP($EG79,Data!$B:$CP,Daily!HG$10,0)</f>
        <v>0.19929894842263396</v>
      </c>
      <c r="HH81" s="12">
        <f>VLOOKUP($EG81,Data!$B:$CP,Daily!HH$10,0)/VLOOKUP($EG79,Data!$B:$CP,Daily!HH$10,0)</f>
        <v>0.17361740707162285</v>
      </c>
      <c r="HI81" s="12">
        <f>VLOOKUP($EG81,Data!$B:$CP,Daily!HI$10,0)/VLOOKUP($EG79,Data!$B:$CP,Daily!HI$10,0)</f>
        <v>0.25694444444444442</v>
      </c>
      <c r="HJ81" s="12">
        <f>VLOOKUP($EG81,Data!$B:$CP,Daily!HJ$10,0)/VLOOKUP($EG79,Data!$B:$CP,Daily!HJ$10,0)</f>
        <v>0.20275066548358472</v>
      </c>
      <c r="HK81" s="12">
        <f>VLOOKUP($EG81,Data!$B:$CP,Daily!HK$10,0)/VLOOKUP($EG79,Data!$B:$CP,Daily!HK$10,0)</f>
        <v>0.20196078431372549</v>
      </c>
      <c r="HL81" s="12">
        <f>VLOOKUP($EG81,Data!$B:$CP,Daily!HL$10,0)/VLOOKUP($EG79,Data!$B:$CP,Daily!HL$10,0)</f>
        <v>0.2076923076923077</v>
      </c>
      <c r="HM81" s="12">
        <f>VLOOKUP($EG81,Data!$B:$CP,Daily!HM$10,0)/VLOOKUP($EG79,Data!$B:$CP,Daily!HM$10,0)</f>
        <v>0.1856561546286877</v>
      </c>
      <c r="HN81" s="12">
        <f>VLOOKUP($EG81,Data!$B:$CP,Daily!HN$10,0)/VLOOKUP($EG79,Data!$B:$CP,Daily!HN$10,0)</f>
        <v>0.17873417721518986</v>
      </c>
      <c r="HO81" s="12">
        <f>VLOOKUP($EG81,Data!$B:$CP,Daily!HO$10,0)/VLOOKUP($EG79,Data!$B:$CP,Daily!HO$10,0)</f>
        <v>0.18250235183443086</v>
      </c>
      <c r="HP81" s="12">
        <f>VLOOKUP($EG81,Data!$B:$CP,Daily!HP$10,0)/VLOOKUP($EG79,Data!$B:$CP,Daily!HP$10,0)</f>
        <v>0.16846550915063352</v>
      </c>
      <c r="HQ81" s="12">
        <f>VLOOKUP($EG81,Data!$B:$CP,Daily!HQ$10,0)/VLOOKUP($EG79,Data!$B:$CP,Daily!HQ$10,0)</f>
        <v>0.16094619666048238</v>
      </c>
      <c r="HR81" s="12">
        <f>VLOOKUP($EG81,Data!$B:$CP,Daily!HR$10,0)/VLOOKUP($EG79,Data!$B:$CP,Daily!HR$10,0)</f>
        <v>0.16337769619091327</v>
      </c>
      <c r="HS81" s="12">
        <f>VLOOKUP($EG81,Data!$B:$CP,Daily!HS$10,0)/VLOOKUP($EG79,Data!$B:$CP,Daily!HS$10,0)</f>
        <v>0.18716835504100338</v>
      </c>
      <c r="HT81" s="12">
        <f>VLOOKUP($EG81,Data!$B:$CP,Daily!HT$10,0)/VLOOKUP($EG79,Data!$B:$CP,Daily!HT$10,0)</f>
        <v>0.18503538928210314</v>
      </c>
      <c r="HU81" s="13"/>
      <c r="HV81" s="40">
        <f t="shared" si="591"/>
        <v>0.18555667001003009</v>
      </c>
      <c r="HW81" s="40">
        <f t="shared" si="592"/>
        <v>0.20931349015842535</v>
      </c>
      <c r="HX81" s="40">
        <f t="shared" si="683"/>
        <v>2.3756820148395252E-2</v>
      </c>
      <c r="HY81" s="40">
        <f t="shared" si="684"/>
        <v>0.2271311052697218</v>
      </c>
      <c r="HZ81" s="40">
        <f t="shared" si="685"/>
        <v>0.16773905489873364</v>
      </c>
      <c r="IA81" s="43"/>
      <c r="IB81" s="12">
        <f t="shared" si="686"/>
        <v>2.5511031900808456E-2</v>
      </c>
      <c r="IC81" s="12">
        <f t="shared" ref="IC81:IC83" si="703">SUMPRODUCT(HM81:HS81,HM$79:HS$79)/SUM(HM$79:HS$79)</f>
        <v>0.17499077528407048</v>
      </c>
      <c r="ID81" s="12">
        <f t="shared" ref="ID81:ID83" si="704">SUMPRODUCT(GQ81:HS81,GQ$79:HS$79)/SUM(GQ$79:HS$79)</f>
        <v>0.19661534625848517</v>
      </c>
      <c r="IE81" s="1"/>
      <c r="IF81" s="7" t="s">
        <v>534</v>
      </c>
      <c r="IG81" s="7" t="s">
        <v>68</v>
      </c>
      <c r="IH81" s="12">
        <f>IFERROR(IFERROR(VLOOKUP($IF81,Data!$B:$CP,Daily!IH$10,0),0)/IFERROR(VLOOKUP($IF79,Data!$B:$CP,Daily!IH$10,0),0),0)</f>
        <v>0.15201654601861428</v>
      </c>
      <c r="II81" s="12">
        <f>IFERROR(IFERROR(VLOOKUP($IF81,Data!$B:$CP,Daily!II$10,0),0)/IFERROR(VLOOKUP($IF79,Data!$B:$CP,Daily!II$10,0),0),0)</f>
        <v>0.11926605504587157</v>
      </c>
      <c r="IJ81" s="12">
        <f>IFERROR(IFERROR(VLOOKUP($IF81,Data!$B:$CP,Daily!IJ$10,0),0)/IFERROR(VLOOKUP($IF79,Data!$B:$CP,Daily!IJ$10,0),0),0)</f>
        <v>0.15903890160183065</v>
      </c>
      <c r="IK81" s="12">
        <f>IFERROR(IFERROR(VLOOKUP($IF81,Data!$B:$CP,Daily!IK$10,0),0)/IFERROR(VLOOKUP($IF79,Data!$B:$CP,Daily!IK$10,0),0),0)</f>
        <v>0.15214723926380369</v>
      </c>
      <c r="IL81" s="12">
        <f>IFERROR(IFERROR(VLOOKUP($IF81,Data!$B:$CP,Daily!IL$10,0),0)/IFERROR(VLOOKUP($IF79,Data!$B:$CP,Daily!IL$10,0),0),0)</f>
        <v>0.16230366492146597</v>
      </c>
      <c r="IM81" s="12">
        <f>IFERROR(IFERROR(VLOOKUP($IF81,Data!$B:$CP,Daily!IM$10,0),0)/IFERROR(VLOOKUP($IF79,Data!$B:$CP,Daily!IM$10,0),0),0)</f>
        <v>0.12429378531073447</v>
      </c>
      <c r="IN81" s="12">
        <f>IFERROR(IFERROR(VLOOKUP($IF81,Data!$B:$CP,Daily!IN$10,0),0)/IFERROR(VLOOKUP($IF79,Data!$B:$CP,Daily!IN$10,0),0),0)</f>
        <v>0.10758196721311475</v>
      </c>
      <c r="IO81" s="12">
        <f>IFERROR(IFERROR(VLOOKUP($IF81,Data!$B:$CP,Daily!IO$10,0),0)/IFERROR(VLOOKUP($IF79,Data!$B:$CP,Daily!IO$10,0),0),0)</f>
        <v>0.12584704743465633</v>
      </c>
      <c r="IP81" s="12">
        <f>IFERROR(IFERROR(VLOOKUP($IF81,Data!$B:$CP,Daily!IP$10,0),0)/IFERROR(VLOOKUP($IF79,Data!$B:$CP,Daily!IP$10,0),0),0)</f>
        <v>0.14594594594594595</v>
      </c>
      <c r="IQ81" s="12">
        <f>IFERROR(IFERROR(VLOOKUP($IF81,Data!$B:$CP,Daily!IQ$10,0),0)/IFERROR(VLOOKUP($IF79,Data!$B:$CP,Daily!IQ$10,0),0),0)</f>
        <v>0.13581599123767799</v>
      </c>
      <c r="IR81" s="12">
        <f>IFERROR(IFERROR(VLOOKUP($IF81,Data!$B:$CP,Daily!IR$10,0),0)/IFERROR(VLOOKUP($IF79,Data!$B:$CP,Daily!IR$10,0),0),0)</f>
        <v>0.14018691588785046</v>
      </c>
      <c r="IS81" s="12">
        <f>IFERROR(IFERROR(VLOOKUP($IF81,Data!$B:$CP,Daily!IS$10,0),0)/IFERROR(VLOOKUP($IF79,Data!$B:$CP,Daily!IS$10,0),0),0)</f>
        <v>0.13075060532687652</v>
      </c>
      <c r="IT81" s="12">
        <f>IFERROR(IFERROR(VLOOKUP($IF81,Data!$B:$CP,Daily!IT$10,0),0)/IFERROR(VLOOKUP($IF79,Data!$B:$CP,Daily!IT$10,0),0),0)</f>
        <v>0.15090090090090091</v>
      </c>
      <c r="IU81" s="12">
        <f>IFERROR(IFERROR(VLOOKUP($IF81,Data!$B:$CP,Daily!IU$10,0),0)/IFERROR(VLOOKUP($IF79,Data!$B:$CP,Daily!IU$10,0),0),0)</f>
        <v>0.14642451759364358</v>
      </c>
      <c r="IV81" s="12">
        <f>IFERROR(IFERROR(VLOOKUP($IF81,Data!$B:$CP,Daily!IV$10,0),0)/IFERROR(VLOOKUP($IF79,Data!$B:$CP,Daily!IV$10,0),0),0)</f>
        <v>0.12645161290322582</v>
      </c>
      <c r="IW81" s="12">
        <f>IFERROR(IFERROR(VLOOKUP($IF81,Data!$B:$CP,Daily!IW$10,0),0)/IFERROR(VLOOKUP($IF79,Data!$B:$CP,Daily!IW$10,0),0),0)</f>
        <v>0.1355081555834379</v>
      </c>
      <c r="IX81" s="12">
        <f>IFERROR(IFERROR(VLOOKUP($IF81,Data!$B:$CP,Daily!IX$10,0),0)/IFERROR(VLOOKUP($IF79,Data!$B:$CP,Daily!IX$10,0),0),0)</f>
        <v>0.13953488372093023</v>
      </c>
      <c r="IY81" s="12">
        <f>IFERROR(IFERROR(VLOOKUP($IF81,Data!$B:$CP,Daily!IY$10,0),0)/IFERROR(VLOOKUP($IF79,Data!$B:$CP,Daily!IY$10,0),0),0)</f>
        <v>0.17264791464597479</v>
      </c>
      <c r="IZ81" s="12">
        <f>IFERROR(IFERROR(VLOOKUP($IF81,Data!$B:$CP,Daily!IZ$10,0),0)/IFERROR(VLOOKUP($IF79,Data!$B:$CP,Daily!IZ$10,0),0),0)</f>
        <v>0.13038130381303814</v>
      </c>
      <c r="JA81" s="12">
        <f>IFERROR(IFERROR(VLOOKUP($IF81,Data!$B:$CP,Daily!JA$10,0),0)/IFERROR(VLOOKUP($IF79,Data!$B:$CP,Daily!JA$10,0),0),0)</f>
        <v>0.14002478314745972</v>
      </c>
      <c r="JB81" s="12">
        <f>IFERROR(IFERROR(VLOOKUP($IF81,Data!$B:$CP,Daily!JB$10,0),0)/IFERROR(VLOOKUP($IF79,Data!$B:$CP,Daily!JB$10,0),0),0)</f>
        <v>0.14351320321469574</v>
      </c>
      <c r="JC81" s="12">
        <f>IFERROR(IFERROR(VLOOKUP($IF81,Data!$B:$CP,Daily!JC$10,0),0)/IFERROR(VLOOKUP($IF79,Data!$B:$CP,Daily!JC$10,0),0),0)</f>
        <v>0.12274368231046931</v>
      </c>
      <c r="JD81" s="12">
        <f>IFERROR(IFERROR(VLOOKUP($IF81,Data!$B:$CP,Daily!JD$10,0),0)/IFERROR(VLOOKUP($IF79,Data!$B:$CP,Daily!JD$10,0),0),0)</f>
        <v>0.13301088270858524</v>
      </c>
      <c r="JE81" s="12">
        <f>IFERROR(IFERROR(VLOOKUP($IF81,Data!$B:$CP,Daily!JE$10,0),0)/IFERROR(VLOOKUP($IF79,Data!$B:$CP,Daily!JE$10,0),0),0)</f>
        <v>0.11751152073732719</v>
      </c>
      <c r="JF81" s="12">
        <f>IFERROR(IFERROR(VLOOKUP($IF81,Data!$B:$CP,Daily!JF$10,0),0)/IFERROR(VLOOKUP($IF79,Data!$B:$CP,Daily!JF$10,0),0),0)</f>
        <v>0.15046296296296297</v>
      </c>
      <c r="JG81" s="12">
        <f>IFERROR(IFERROR(VLOOKUP($IF81,Data!$B:$CP,Daily!JG$10,0),0)/IFERROR(VLOOKUP($IF79,Data!$B:$CP,Daily!JG$10,0),0),0)</f>
        <v>0.14009111617312073</v>
      </c>
      <c r="JH81" s="12">
        <f>IFERROR(IFERROR(VLOOKUP($IF81,Data!$B:$CP,Daily!JH$10,0),0)/IFERROR(VLOOKUP($IF79,Data!$B:$CP,Daily!JH$10,0),0),0)</f>
        <v>0.1140724946695096</v>
      </c>
      <c r="JI81" s="12">
        <f>IFERROR(IFERROR(VLOOKUP($IF81,Data!$B:$CP,Daily!JI$10,0),0)/IFERROR(VLOOKUP($IF79,Data!$B:$CP,Daily!JI$10,0),0),0)</f>
        <v>0.13403263403263405</v>
      </c>
      <c r="JJ81" s="12">
        <f>IFERROR(IFERROR(VLOOKUP($IF81,Data!$B:$CP,Daily!JJ$10,0),0)/IFERROR(VLOOKUP($IF79,Data!$B:$CP,Daily!JJ$10,0),0),0)</f>
        <v>0.10099750623441396</v>
      </c>
      <c r="JK81" s="12">
        <f>IFERROR(IFERROR(VLOOKUP($IF81,Data!$B:$CP,Daily!JK$10,0),0)/IFERROR(VLOOKUP($IF79,Data!$B:$CP,Daily!JK$10,0),0),0)</f>
        <v>0.1367713004484305</v>
      </c>
      <c r="JL81" s="12">
        <f>IFERROR(IFERROR(VLOOKUP($IF81,Data!$B:$CP,Daily!JL$10,0),0)/IFERROR(VLOOKUP($IF79,Data!$B:$CP,Daily!JL$10,0),0),0)</f>
        <v>0.1291005291005291</v>
      </c>
      <c r="JM81" s="12">
        <f>IFERROR(IFERROR(VLOOKUP($IF81,Data!$B:$CP,Daily!JM$10,0),0)/IFERROR(VLOOKUP($IF79,Data!$B:$CP,Daily!JM$10,0),0),0)</f>
        <v>0.13043478260869565</v>
      </c>
      <c r="JN81" s="12">
        <f>IFERROR(IFERROR(VLOOKUP($IF81,Data!$B:$CP,Daily!JN$10,0),0)/IFERROR(VLOOKUP($IF79,Data!$B:$CP,Daily!JN$10,0),0),0)</f>
        <v>0.13997760358342665</v>
      </c>
      <c r="JO81" s="12">
        <f>IFERROR(IFERROR(VLOOKUP($IF81,Data!$B:$CP,Daily!JO$10,0),0)/IFERROR(VLOOKUP($IF79,Data!$B:$CP,Daily!JO$10,0),0),0)</f>
        <v>0.14124293785310735</v>
      </c>
      <c r="JP81" s="12">
        <f>IFERROR(IFERROR(VLOOKUP($IF81,Data!$B:$CP,Daily!JP$10,0),0)/IFERROR(VLOOKUP($IF79,Data!$B:$CP,Daily!JP$10,0),0),0)</f>
        <v>0.16599190283400811</v>
      </c>
      <c r="JQ81" s="12">
        <f>IFERROR(IFERROR(VLOOKUP($IF81,Data!$B:$CP,Daily!JQ$10,0),0)/IFERROR(VLOOKUP($IF79,Data!$B:$CP,Daily!JQ$10,0),0),0)</f>
        <v>0.14362850971922247</v>
      </c>
      <c r="JR81" s="12">
        <f>IFERROR(IFERROR(VLOOKUP($IF81,Data!$B:$CP,Daily!JR$10,0),0)/IFERROR(VLOOKUP($IF79,Data!$B:$CP,Daily!JR$10,0),0),0)</f>
        <v>0.1248630887185104</v>
      </c>
      <c r="JS81" s="12">
        <f>IFERROR(IFERROR(VLOOKUP($IF81,Data!$B:$CP,Daily!JS$10,0),0)/IFERROR(VLOOKUP($IF79,Data!$B:$CP,Daily!JS$10,0),0),0)</f>
        <v>0.12090395480225989</v>
      </c>
      <c r="JT81" s="12">
        <f>IFERROR(IFERROR(VLOOKUP($IF81,Data!$B:$CP,Daily!JT$10,0),0)/IFERROR(VLOOKUP($IF79,Data!$B:$CP,Daily!JT$10,0),0),0)</f>
        <v>0.12415349887133183</v>
      </c>
      <c r="JU81" s="12">
        <f>IFERROR(IFERROR(VLOOKUP($IF81,Data!$B:$CP,Daily!JU$10,0),0)/IFERROR(VLOOKUP($IF79,Data!$B:$CP,Daily!JU$10,0),0),0)</f>
        <v>0.14373464373464373</v>
      </c>
      <c r="JV81" s="12">
        <f>IFERROR(IFERROR(VLOOKUP($IF81,Data!$B:$CP,Daily!JV$10,0),0)/IFERROR(VLOOKUP($IF79,Data!$B:$CP,Daily!JV$10,0),0),0)</f>
        <v>0.13235294117647059</v>
      </c>
      <c r="JW81" s="12">
        <f>IFERROR(IFERROR(VLOOKUP($IF81,Data!$B:$CP,Daily!JW$10,0),0)/IFERROR(VLOOKUP($IF79,Data!$B:$CP,Daily!JW$10,0),0),0)</f>
        <v>0.13836477987421383</v>
      </c>
      <c r="JX81" s="12">
        <f>IFERROR(IFERROR(VLOOKUP($IF81,Data!$B:$CP,Daily!JX$10,0),0)/IFERROR(VLOOKUP($IF79,Data!$B:$CP,Daily!JX$10,0),0),0)</f>
        <v>0.1402439024390244</v>
      </c>
      <c r="JY81" s="12">
        <f>IFERROR(IFERROR(VLOOKUP($IF81,Data!$B:$CP,Daily!JY$10,0),0)/IFERROR(VLOOKUP($IF79,Data!$B:$CP,Daily!JY$10,0),0),0)</f>
        <v>0.11848958333333333</v>
      </c>
      <c r="JZ81" s="12">
        <f>IFERROR(IFERROR(VLOOKUP($IF81,Data!$B:$CP,Daily!JZ$10,0),0)/IFERROR(VLOOKUP($IF79,Data!$B:$CP,Daily!JZ$10,0),0),0)</f>
        <v>0.14094775212636695</v>
      </c>
      <c r="KA81" s="12">
        <f>IFERROR(IFERROR(VLOOKUP($IF81,Data!$B:$CP,Daily!KA$10,0),0)/IFERROR(VLOOKUP($IF79,Data!$B:$CP,Daily!KA$10,0),0),0)</f>
        <v>0.16666666666666666</v>
      </c>
      <c r="KB81" s="12">
        <f>IFERROR(IFERROR(VLOOKUP($IF81,Data!$B:$CP,Daily!KB$10,0),0)/IFERROR(VLOOKUP($IF79,Data!$B:$CP,Daily!KB$10,0),0),0)</f>
        <v>0.13861386138613863</v>
      </c>
      <c r="KC81" s="12">
        <f>IFERROR(IFERROR(VLOOKUP($IF81,Data!$B:$CP,Daily!KC$10,0),0)/IFERROR(VLOOKUP($IF79,Data!$B:$CP,Daily!KC$10,0),0),0)</f>
        <v>0.14863258026159334</v>
      </c>
      <c r="KD81" s="12">
        <f>IFERROR(IFERROR(VLOOKUP($IF81,Data!$B:$CP,Daily!KD$10,0),0)/IFERROR(VLOOKUP($IF79,Data!$B:$CP,Daily!KD$10,0),0),0)</f>
        <v>0.16509926854754442</v>
      </c>
      <c r="KE81" s="12">
        <f>IFERROR(IFERROR(VLOOKUP($IF81,Data!$B:$CP,Daily!KE$10,0),0)/IFERROR(VLOOKUP($IF79,Data!$B:$CP,Daily!KE$10,0),0),0)</f>
        <v>0.13311688311688311</v>
      </c>
      <c r="KF81" s="12">
        <f>IFERROR(IFERROR(VLOOKUP($IF81,Data!$B:$CP,Daily!KF$10,0),0)/IFERROR(VLOOKUP($IF79,Data!$B:$CP,Daily!KF$10,0),0),0)</f>
        <v>0.15967153284671534</v>
      </c>
      <c r="KG81" s="12">
        <f>IFERROR(IFERROR(VLOOKUP($IF81,Data!$B:$CP,Daily!KG$10,0),0)/IFERROR(VLOOKUP($IF79,Data!$B:$CP,Daily!KG$10,0),0),0)</f>
        <v>0.16633663366336635</v>
      </c>
      <c r="KH81" s="12">
        <f>IFERROR(IFERROR(VLOOKUP($IF81,Data!$B:$CP,Daily!KH$10,0),0)/IFERROR(VLOOKUP($IF79,Data!$B:$CP,Daily!KH$10,0),0),0)</f>
        <v>0.15652173913043479</v>
      </c>
      <c r="KI81" s="12">
        <f>IFERROR(IFERROR(VLOOKUP($IF81,Data!$B:$CP,Daily!KI$10,0),0)/IFERROR(VLOOKUP($IF79,Data!$B:$CP,Daily!KI$10,0),0),0)</f>
        <v>0.13305613305613306</v>
      </c>
      <c r="KJ81" s="12">
        <f>IFERROR(IFERROR(VLOOKUP($IF81,Data!$B:$CP,Daily!KJ$10,0),0)/IFERROR(VLOOKUP($IF79,Data!$B:$CP,Daily!KJ$10,0),0),0)</f>
        <v>0.15237134207870837</v>
      </c>
      <c r="KK81" s="12">
        <f>IFERROR(IFERROR(VLOOKUP($IF81,Data!$B:$CP,Daily!KK$10,0),0)/IFERROR(VLOOKUP($IF79,Data!$B:$CP,Daily!KK$10,0),0),0)</f>
        <v>0.125</v>
      </c>
      <c r="KL81" s="12">
        <f>IFERROR(IFERROR(VLOOKUP($IF81,Data!$B:$CP,Daily!KL$10,0),0)/IFERROR(VLOOKUP($IF79,Data!$B:$CP,Daily!KL$10,0),0),0)</f>
        <v>0.13937282229965156</v>
      </c>
      <c r="KM81" s="12">
        <f>IFERROR(IFERROR(VLOOKUP($IF81,Data!$B:$CP,Daily!KM$10,0),0)/IFERROR(VLOOKUP($IF79,Data!$B:$CP,Daily!KM$10,0),0),0)</f>
        <v>0.15351812366737741</v>
      </c>
      <c r="KN81" s="12">
        <f>IFERROR(IFERROR(VLOOKUP($IF81,Data!$B:$CP,Daily!KN$10,0),0)/IFERROR(VLOOKUP($IF79,Data!$B:$CP,Daily!KN$10,0),0),0)</f>
        <v>0.14516129032258066</v>
      </c>
      <c r="KO81" s="12">
        <f>IFERROR(IFERROR(VLOOKUP($IF81,Data!$B:$CP,Daily!KO$10,0),0)/IFERROR(VLOOKUP($IF79,Data!$B:$CP,Daily!KO$10,0),0),0)</f>
        <v>0.16107382550335569</v>
      </c>
      <c r="KP81" s="12">
        <f>IFERROR(IFERROR(VLOOKUP($IF81,Data!$B:$CP,Daily!KP$10,0),0)/IFERROR(VLOOKUP($IF79,Data!$B:$CP,Daily!KP$10,0),0),0)</f>
        <v>0.15951595159515952</v>
      </c>
      <c r="KQ81" s="12">
        <f>IFERROR(IFERROR(VLOOKUP($IF81,Data!$B:$CP,Daily!KQ$10,0),0)/IFERROR(VLOOKUP($IF79,Data!$B:$CP,Daily!KQ$10,0),0),0)</f>
        <v>0.13303269447576099</v>
      </c>
      <c r="KR81" s="12">
        <f>IFERROR(IFERROR(VLOOKUP($IF81,Data!$B:$CP,Daily!KR$10,0),0)/IFERROR(VLOOKUP($IF79,Data!$B:$CP,Daily!KR$10,0),0),0)</f>
        <v>0.12758996728462377</v>
      </c>
      <c r="KS81" s="12">
        <f>IFERROR(IFERROR(VLOOKUP($IF81,Data!$B:$CP,Daily!KS$10,0),0)/IFERROR(VLOOKUP($IF79,Data!$B:$CP,Daily!KS$10,0),0),0)</f>
        <v>0.15226337448559671</v>
      </c>
      <c r="KT81" s="12">
        <f>IFERROR(IFERROR(VLOOKUP($IF81,Data!$B:$CP,Daily!KT$10,0),0)/IFERROR(VLOOKUP($IF79,Data!$B:$CP,Daily!KT$10,0),0),0)</f>
        <v>0.12423873325213154</v>
      </c>
      <c r="KU81" s="12">
        <f>IFERROR(IFERROR(VLOOKUP($IF81,Data!$B:$CP,Daily!KU$10,0),0)/IFERROR(VLOOKUP($IF79,Data!$B:$CP,Daily!KU$10,0),0),0)</f>
        <v>0.12513721185510429</v>
      </c>
      <c r="KV81" s="12">
        <f>IFERROR(IFERROR(VLOOKUP($IF81,Data!$B:$CP,Daily!KV$10,0),0)/IFERROR(VLOOKUP($IF79,Data!$B:$CP,Daily!KV$10,0),0),0)</f>
        <v>0.13393756294058409</v>
      </c>
      <c r="KW81" s="12">
        <f>IFERROR(IFERROR(VLOOKUP($IF81,Data!$B:$CP,Daily!KW$10,0),0)/IFERROR(VLOOKUP($IF79,Data!$B:$CP,Daily!KW$10,0),0),0)</f>
        <v>0.13703703703703704</v>
      </c>
      <c r="KX81" s="12">
        <f>IFERROR(IFERROR(VLOOKUP($IF81,Data!$B:$CP,Daily!KX$10,0),0)/IFERROR(VLOOKUP($IF79,Data!$B:$CP,Daily!KX$10,0),0),0)</f>
        <v>0.14030612244897958</v>
      </c>
      <c r="KY81" s="12">
        <f>IFERROR(IFERROR(VLOOKUP($IF81,Data!$B:$CP,Daily!KY$10,0),0)/IFERROR(VLOOKUP($IF79,Data!$B:$CP,Daily!KY$10,0),0),0)</f>
        <v>0.12886597938144329</v>
      </c>
      <c r="KZ81" s="12">
        <f>IFERROR(IFERROR(VLOOKUP($IF81,Data!$B:$CP,Daily!KZ$10,0),0)/IFERROR(VLOOKUP($IF79,Data!$B:$CP,Daily!KZ$10,0),0),0)</f>
        <v>0.13216957605985039</v>
      </c>
      <c r="LA81" s="12">
        <f>IFERROR(IFERROR(VLOOKUP($IF81,Data!$B:$CP,Daily!LA$10,0),0)/IFERROR(VLOOKUP($IF79,Data!$B:$CP,Daily!LA$10,0),0),0)</f>
        <v>0.13583815028901733</v>
      </c>
      <c r="LB81" s="12">
        <f>IFERROR(IFERROR(VLOOKUP($IF81,Data!$B:$CP,Daily!LB$10,0),0)/IFERROR(VLOOKUP($IF79,Data!$B:$CP,Daily!LB$10,0),0),0)</f>
        <v>0.12166172106824925</v>
      </c>
      <c r="LC81" s="12">
        <f>IFERROR(IFERROR(VLOOKUP($IF81,Data!$B:$CP,Daily!LC$10,0),0)/IFERROR(VLOOKUP($IF79,Data!$B:$CP,Daily!LC$10,0),0),0)</f>
        <v>8.5607940446650127E-2</v>
      </c>
      <c r="LD81" s="12">
        <f>IFERROR(IFERROR(VLOOKUP($IF81,Data!$B:$CP,Daily!LD$10,0),0)/IFERROR(VLOOKUP($IF79,Data!$B:$CP,Daily!LD$10,0),0),0)</f>
        <v>0.11866359447004608</v>
      </c>
      <c r="LE81" s="12">
        <f>IFERROR(IFERROR(VLOOKUP($IF81,Data!$B:$CP,Daily!LE$10,0),0)/IFERROR(VLOOKUP($IF79,Data!$B:$CP,Daily!LE$10,0),0),0)</f>
        <v>0.16049382716049382</v>
      </c>
      <c r="LF81" s="12">
        <f>IFERROR(IFERROR(VLOOKUP($IF81,Data!$B:$CP,Daily!LF$10,0),0)/IFERROR(VLOOKUP($IF79,Data!$B:$CP,Daily!LF$10,0),0),0)</f>
        <v>0.10976948408342481</v>
      </c>
      <c r="LG81" s="12">
        <f>IFERROR(IFERROR(VLOOKUP($IF81,Data!$B:$CP,Daily!LG$10,0),0)/IFERROR(VLOOKUP($IF79,Data!$B:$CP,Daily!LG$10,0),0),0)</f>
        <v>9.0073529411764705E-2</v>
      </c>
      <c r="LH81" s="12">
        <f>IFERROR(IFERROR(VLOOKUP($IF81,Data!$B:$CP,Daily!LH$10,0),0)/IFERROR(VLOOKUP($IF79,Data!$B:$CP,Daily!LH$10,0),0),0)</f>
        <v>0.18213969938107868</v>
      </c>
      <c r="LI81" s="12">
        <f>IFERROR(IFERROR(VLOOKUP($IF81,Data!$B:$CP,Daily!LI$10,0),0)/IFERROR(VLOOKUP($IF79,Data!$B:$CP,Daily!LI$10,0),0),0)</f>
        <v>0.11799410029498525</v>
      </c>
      <c r="LJ81" s="12">
        <f>IFERROR(IFERROR(VLOOKUP($IF81,Data!$B:$CP,Daily!LJ$10,0),0)/IFERROR(VLOOKUP($IF79,Data!$B:$CP,Daily!LJ$10,0),0),0)</f>
        <v>0.11653718091009989</v>
      </c>
      <c r="LK81" s="12">
        <f>IFERROR(IFERROR(VLOOKUP($IF81,Data!$B:$CP,Daily!LK$10,0),0)/IFERROR(VLOOKUP($IF79,Data!$B:$CP,Daily!LK$10,0),0),0)</f>
        <v>0.13562753036437247</v>
      </c>
      <c r="LL81" s="12">
        <f>IFERROR(IFERROR(VLOOKUP($IF81,Data!$B:$CP,Daily!LL$10,0),0)/IFERROR(VLOOKUP($IF79,Data!$B:$CP,Daily!LL$10,0),0),0)</f>
        <v>0.10206185567010309</v>
      </c>
      <c r="LM81" s="12">
        <f>IFERROR(IFERROR(VLOOKUP($IF81,Data!$B:$CP,Daily!LM$10,0),0)/IFERROR(VLOOKUP($IF79,Data!$B:$CP,Daily!LM$10,0),0),0)</f>
        <v>0.11782786885245902</v>
      </c>
      <c r="LN81" s="12">
        <f>IFERROR(IFERROR(VLOOKUP($IF81,Data!$B:$CP,Daily!LN$10,0),0)/IFERROR(VLOOKUP($IF79,Data!$B:$CP,Daily!LN$10,0),0),0)</f>
        <v>0.10644831115660185</v>
      </c>
      <c r="LO81" s="12">
        <f>IFERROR(IFERROR(VLOOKUP($IF81,Data!$B:$CP,Daily!LO$10,0),0)/IFERROR(VLOOKUP($IF79,Data!$B:$CP,Daily!LO$10,0),0),0)</f>
        <v>0.11436672967863894</v>
      </c>
      <c r="LP81" s="12">
        <f>IFERROR(IFERROR(VLOOKUP($IF81,Data!$B:$CP,Daily!LP$10,0),0)/IFERROR(VLOOKUP($IF79,Data!$B:$CP,Daily!LP$10,0),0),0)</f>
        <v>9.4883720930232562E-2</v>
      </c>
      <c r="LQ81" s="12">
        <f>IFERROR(IFERROR(VLOOKUP($IF81,Data!$B:$CP,Daily!LQ$10,0),0)/IFERROR(VLOOKUP($IF79,Data!$B:$CP,Daily!LQ$10,0),0),0)</f>
        <v>0.1233140655105973</v>
      </c>
      <c r="LR81" s="12">
        <f>IFERROR(IFERROR(VLOOKUP($IF81,Data!$B:$CP,Daily!LR$10,0),0)/IFERROR(VLOOKUP($IF79,Data!$B:$CP,Daily!LR$10,0),0),0)</f>
        <v>0.12526766595289079</v>
      </c>
      <c r="LS81" s="12">
        <f>IFERROR(IFERROR(VLOOKUP($IF81,Data!$B:$CP,Daily!LS$10,0),0)/IFERROR(VLOOKUP($IF79,Data!$B:$CP,Daily!LS$10,0),0),0)</f>
        <v>0.10658307210031348</v>
      </c>
      <c r="LU81" s="40">
        <f t="shared" si="657"/>
        <v>0.12423873325213154</v>
      </c>
      <c r="LV81" s="40">
        <f t="shared" si="658"/>
        <v>0.14594594594594595</v>
      </c>
      <c r="LW81" s="40">
        <f t="shared" si="689"/>
        <v>2.1707212693814412E-2</v>
      </c>
      <c r="LX81" s="40">
        <f t="shared" si="690"/>
        <v>0.16222635546630676</v>
      </c>
      <c r="LY81" s="40">
        <f t="shared" si="691"/>
        <v>0.10795832373177074</v>
      </c>
      <c r="LZ81" s="43"/>
      <c r="MA81" s="12">
        <f t="shared" si="692"/>
        <v>1.9670797593394913E-2</v>
      </c>
      <c r="MB81" s="12">
        <f t="shared" ref="MB81:MB84" si="705">SUMPRODUCT(LL81:LR81,LL$79:LR$79)/SUM(LL$79:LR$79)</f>
        <v>0.11211638216975972</v>
      </c>
      <c r="MC81" s="12">
        <f t="shared" ref="MC81:MC84" si="706">SUMPRODUCT(KP81:LR81,KP$79:LR$79)/SUM(KP$79:LR$79)</f>
        <v>0.12562875188314521</v>
      </c>
      <c r="MD81" s="1"/>
    </row>
    <row r="82" spans="4:342" x14ac:dyDescent="0.35">
      <c r="D82" s="103" t="s">
        <v>535</v>
      </c>
      <c r="E82" s="53" t="str">
        <f>VLOOKUP($D82,'Metric Nature'!$C:$D,2,0)&amp;IF(($F82&lt;(EA82)),"Below",IF(($F82&gt;(DZ82)),"Above","Within"))</f>
        <v>PositiveWithin</v>
      </c>
      <c r="F82" s="48">
        <f t="shared" ref="F82" si="707">DU82</f>
        <v>0.2160136286201022</v>
      </c>
      <c r="G82" s="77">
        <f t="shared" si="660"/>
        <v>0.21457680276160665</v>
      </c>
      <c r="H82" s="48">
        <f t="shared" si="661"/>
        <v>6.6960912829513016E-3</v>
      </c>
      <c r="I82" s="74">
        <f t="shared" si="662"/>
        <v>0.21030426098914839</v>
      </c>
      <c r="J82" s="48">
        <f t="shared" si="663"/>
        <v>2.7148131017889411E-2</v>
      </c>
      <c r="K82" s="48">
        <f t="shared" si="664"/>
        <v>1.3231191662326641E-2</v>
      </c>
      <c r="L82" s="50"/>
      <c r="M82" s="53" t="str">
        <f>VLOOKUP($D82,'Metric Nature'!$C:$D,2,0)&amp;IF(($N82&lt;(HZ82)),"Below",IF(($N82&gt;(HY82)),"Above","Within"))</f>
        <v>PositiveWithin</v>
      </c>
      <c r="N82" s="48">
        <f t="shared" si="665"/>
        <v>0.23660262891809908</v>
      </c>
      <c r="O82" s="49">
        <f t="shared" si="666"/>
        <v>0.22974831072867111</v>
      </c>
      <c r="P82" s="55">
        <f t="shared" si="667"/>
        <v>2.9834030847446822E-2</v>
      </c>
      <c r="Q82" s="49">
        <f t="shared" si="668"/>
        <v>0.22631003629204499</v>
      </c>
      <c r="R82" s="48">
        <f t="shared" si="669"/>
        <v>4.5480053800052704E-2</v>
      </c>
      <c r="S82" s="48">
        <f t="shared" si="670"/>
        <v>1.5646968979414571E-2</v>
      </c>
      <c r="T82" s="50"/>
      <c r="U82" s="53" t="str">
        <f>VLOOKUP($D82,'Metric Nature'!$C:$D,2,0)&amp;IF(($V82&lt;(LY82)),"Below",IF(($V82&gt;(LX82)),"Above","Within"))</f>
        <v>PositiveWithin</v>
      </c>
      <c r="V82" s="48">
        <f t="shared" si="671"/>
        <v>0.17345872518286312</v>
      </c>
      <c r="W82" s="49">
        <f t="shared" si="672"/>
        <v>0.18304354665131134</v>
      </c>
      <c r="X82" s="48">
        <f t="shared" si="673"/>
        <v>-5.2363613160898902E-2</v>
      </c>
      <c r="Y82" s="49">
        <f t="shared" si="674"/>
        <v>0.17487046559769726</v>
      </c>
      <c r="Z82" s="48">
        <f t="shared" si="675"/>
        <v>-8.0730637389732213E-3</v>
      </c>
      <c r="AA82" s="48">
        <f t="shared" si="676"/>
        <v>1.7126975632465187E-2</v>
      </c>
      <c r="AB82" s="50"/>
      <c r="AC82" s="46"/>
      <c r="AI82" s="7" t="s">
        <v>535</v>
      </c>
      <c r="AJ82" s="12">
        <f>(VLOOKUP($EG82,Data!$B:$CP,Daily!EI$10,0)+VLOOKUP($IF82,Data!$B:$CP,Daily!IH$10,0))/(VLOOKUP($EG79,Data!$B:$CP,Daily!EI$10,0)+VLOOKUP($IF79,Data!$B:$CP,Daily!IH$10,0))</f>
        <v>0.20683930942895087</v>
      </c>
      <c r="AK82" s="12">
        <f>(VLOOKUP($EG82,Data!$B:$CP,Daily!EJ$10,0)+VLOOKUP($IF82,Data!$B:$CP,Daily!II$10,0))/(VLOOKUP($EG79,Data!$B:$CP,Daily!EJ$10,0)+VLOOKUP($IF79,Data!$B:$CP,Daily!II$10,0))</f>
        <v>0.20285051375538615</v>
      </c>
      <c r="AL82" s="12">
        <f>(VLOOKUP($EG82,Data!$B:$CP,Daily!EK$10,0)+VLOOKUP($IF82,Data!$B:$CP,Daily!IJ$10,0))/(VLOOKUP($EG79,Data!$B:$CP,Daily!EK$10,0)+VLOOKUP($IF79,Data!$B:$CP,Daily!IJ$10,0))</f>
        <v>0.20259376095338241</v>
      </c>
      <c r="AM82" s="12">
        <f>(VLOOKUP($EG82,Data!$B:$CP,Daily!EL$10,0)+VLOOKUP($IF82,Data!$B:$CP,Daily!IK$10,0))/(VLOOKUP($EG79,Data!$B:$CP,Daily!EL$10,0)+VLOOKUP($IF79,Data!$B:$CP,Daily!IK$10,0))</f>
        <v>0.21021244875139769</v>
      </c>
      <c r="AN82" s="12">
        <f>(VLOOKUP($EG82,Data!$B:$CP,Daily!EM$10,0)+VLOOKUP($IF82,Data!$B:$CP,Daily!IL$10,0))/(VLOOKUP($EG79,Data!$B:$CP,Daily!EM$10,0)+VLOOKUP($IF79,Data!$B:$CP,Daily!IL$10,0))</f>
        <v>0.21070359281437126</v>
      </c>
      <c r="AO82" s="12">
        <f>(VLOOKUP($EG82,Data!$B:$CP,Daily!EN$10,0)+VLOOKUP($IF82,Data!$B:$CP,Daily!IM$10,0))/(VLOOKUP($EG79,Data!$B:$CP,Daily!EN$10,0)+VLOOKUP($IF79,Data!$B:$CP,Daily!IM$10,0))</f>
        <v>0.20814182534471437</v>
      </c>
      <c r="AP82" s="12">
        <f>(VLOOKUP($EG82,Data!$B:$CP,Daily!EO$10,0)+VLOOKUP($IF82,Data!$B:$CP,Daily!IN$10,0))/(VLOOKUP($EG79,Data!$B:$CP,Daily!EO$10,0)+VLOOKUP($IF79,Data!$B:$CP,Daily!IN$10,0))</f>
        <v>0.18837068443367655</v>
      </c>
      <c r="AQ82" s="12">
        <f>(VLOOKUP($EG82,Data!$B:$CP,Daily!EP$10,0)+VLOOKUP($IF82,Data!$B:$CP,Daily!IO$10,0))/(VLOOKUP($EG79,Data!$B:$CP,Daily!EP$10,0)+VLOOKUP($IF79,Data!$B:$CP,Daily!IO$10,0))</f>
        <v>0.20954831332189822</v>
      </c>
      <c r="AR82" s="12">
        <f>(VLOOKUP($EG82,Data!$B:$CP,Daily!EQ$10,0)+VLOOKUP($IF82,Data!$B:$CP,Daily!IP$10,0))/(VLOOKUP($EG79,Data!$B:$CP,Daily!EQ$10,0)+VLOOKUP($IF79,Data!$B:$CP,Daily!IP$10,0))</f>
        <v>0.2076244486452426</v>
      </c>
      <c r="AS82" s="12">
        <f>(VLOOKUP($EG82,Data!$B:$CP,Daily!ER$10,0)+VLOOKUP($IF82,Data!$B:$CP,Daily!IQ$10,0))/(VLOOKUP($EG79,Data!$B:$CP,Daily!ER$10,0)+VLOOKUP($IF79,Data!$B:$CP,Daily!IQ$10,0))</f>
        <v>0.21212121212121213</v>
      </c>
      <c r="AT82" s="12">
        <f>(VLOOKUP($EG82,Data!$B:$CP,Daily!ES$10,0)+VLOOKUP($IF82,Data!$B:$CP,Daily!IR$10,0))/(VLOOKUP($EG79,Data!$B:$CP,Daily!ES$10,0)+VLOOKUP($IF79,Data!$B:$CP,Daily!IR$10,0))</f>
        <v>0.20588235294117646</v>
      </c>
      <c r="AU82" s="12">
        <f>(VLOOKUP($EG82,Data!$B:$CP,Daily!ET$10,0)+VLOOKUP($IF82,Data!$B:$CP,Daily!IS$10,0))/(VLOOKUP($EG79,Data!$B:$CP,Daily!ET$10,0)+VLOOKUP($IF79,Data!$B:$CP,Daily!IS$10,0))</f>
        <v>0.18063583815028902</v>
      </c>
      <c r="AV82" s="12">
        <f>(VLOOKUP($EG82,Data!$B:$CP,Daily!EU$10,0)+VLOOKUP($IF82,Data!$B:$CP,Daily!IT$10,0))/(VLOOKUP($EG79,Data!$B:$CP,Daily!EU$10,0)+VLOOKUP($IF79,Data!$B:$CP,Daily!IT$10,0))</f>
        <v>0.19723533378287256</v>
      </c>
      <c r="AW82" s="12">
        <f>(VLOOKUP($EG82,Data!$B:$CP,Daily!EV$10,0)+VLOOKUP($IF82,Data!$B:$CP,Daily!IU$10,0))/(VLOOKUP($EG79,Data!$B:$CP,Daily!EV$10,0)+VLOOKUP($IF79,Data!$B:$CP,Daily!IU$10,0))</f>
        <v>0.20872932066173883</v>
      </c>
      <c r="AX82" s="12">
        <f>(VLOOKUP($EG82,Data!$B:$CP,Daily!EW$10,0)+VLOOKUP($IF82,Data!$B:$CP,Daily!IV$10,0))/(VLOOKUP($EG79,Data!$B:$CP,Daily!EW$10,0)+VLOOKUP($IF79,Data!$B:$CP,Daily!IV$10,0))</f>
        <v>0.18723098995695839</v>
      </c>
      <c r="AY82" s="12">
        <f>(VLOOKUP($EG82,Data!$B:$CP,Daily!EX$10,0)+VLOOKUP($IF82,Data!$B:$CP,Daily!IW$10,0))/(VLOOKUP($EG79,Data!$B:$CP,Daily!EX$10,0)+VLOOKUP($IF79,Data!$B:$CP,Daily!IW$10,0))</f>
        <v>0.19711711711711713</v>
      </c>
      <c r="AZ82" s="12">
        <f>(VLOOKUP($EG82,Data!$B:$CP,Daily!EY$10,0)+VLOOKUP($IF82,Data!$B:$CP,Daily!IX$10,0))/(VLOOKUP($EG79,Data!$B:$CP,Daily!EY$10,0)+VLOOKUP($IF79,Data!$B:$CP,Daily!IX$10,0))</f>
        <v>0.22269960615825277</v>
      </c>
      <c r="BA82" s="12">
        <f>(VLOOKUP($EG82,Data!$B:$CP,Daily!EZ$10,0)+VLOOKUP($IF82,Data!$B:$CP,Daily!IY$10,0))/(VLOOKUP($EG79,Data!$B:$CP,Daily!EZ$10,0)+VLOOKUP($IF79,Data!$B:$CP,Daily!IY$10,0))</f>
        <v>0.22263140274522933</v>
      </c>
      <c r="BB82" s="12">
        <f>(VLOOKUP($EG82,Data!$B:$CP,Daily!FA$10,0)+VLOOKUP($IF82,Data!$B:$CP,Daily!IZ$10,0))/(VLOOKUP($EG79,Data!$B:$CP,Daily!FA$10,0)+VLOOKUP($IF79,Data!$B:$CP,Daily!IZ$10,0))</f>
        <v>0.18280780780780781</v>
      </c>
      <c r="BC82" s="12">
        <f>(VLOOKUP($EG82,Data!$B:$CP,Daily!FB$10,0)+VLOOKUP($IF82,Data!$B:$CP,Daily!JA$10,0))/(VLOOKUP($EG79,Data!$B:$CP,Daily!FB$10,0)+VLOOKUP($IF79,Data!$B:$CP,Daily!JA$10,0))</f>
        <v>0.20435762584522915</v>
      </c>
      <c r="BD82" s="12">
        <f>(VLOOKUP($EG82,Data!$B:$CP,Daily!FC$10,0)+VLOOKUP($IF82,Data!$B:$CP,Daily!JB$10,0))/(VLOOKUP($EG79,Data!$B:$CP,Daily!FC$10,0)+VLOOKUP($IF79,Data!$B:$CP,Daily!JB$10,0))</f>
        <v>0.20610145441645975</v>
      </c>
      <c r="BE82" s="12">
        <f>(VLOOKUP($EG82,Data!$B:$CP,Daily!FD$10,0)+VLOOKUP($IF82,Data!$B:$CP,Daily!JC$10,0))/(VLOOKUP($EG79,Data!$B:$CP,Daily!FD$10,0)+VLOOKUP($IF79,Data!$B:$CP,Daily!JC$10,0))</f>
        <v>0.20686993438826709</v>
      </c>
      <c r="BF82" s="12">
        <f>(VLOOKUP($EG82,Data!$B:$CP,Daily!FE$10,0)+VLOOKUP($IF82,Data!$B:$CP,Daily!JD$10,0))/(VLOOKUP($EG79,Data!$B:$CP,Daily!FE$10,0)+VLOOKUP($IF79,Data!$B:$CP,Daily!JD$10,0))</f>
        <v>0.19800517177687477</v>
      </c>
      <c r="BG82" s="12">
        <f>(VLOOKUP($EG82,Data!$B:$CP,Daily!FF$10,0)+VLOOKUP($IF82,Data!$B:$CP,Daily!JE$10,0))/(VLOOKUP($EG79,Data!$B:$CP,Daily!FF$10,0)+VLOOKUP($IF79,Data!$B:$CP,Daily!JE$10,0))</f>
        <v>0.19927272727272727</v>
      </c>
      <c r="BH82" s="12">
        <f>(VLOOKUP($EG82,Data!$B:$CP,Daily!FG$10,0)+VLOOKUP($IF82,Data!$B:$CP,Daily!JF$10,0))/(VLOOKUP($EG79,Data!$B:$CP,Daily!FG$10,0)+VLOOKUP($IF79,Data!$B:$CP,Daily!JF$10,0))</f>
        <v>0.20660856935366739</v>
      </c>
      <c r="BI82" s="12">
        <f>(VLOOKUP($EG82,Data!$B:$CP,Daily!FH$10,0)+VLOOKUP($IF82,Data!$B:$CP,Daily!JG$10,0))/(VLOOKUP($EG79,Data!$B:$CP,Daily!FH$10,0)+VLOOKUP($IF79,Data!$B:$CP,Daily!JG$10,0))</f>
        <v>0.18964259664478483</v>
      </c>
      <c r="BJ82" s="12">
        <f>(VLOOKUP($EG82,Data!$B:$CP,Daily!FI$10,0)+VLOOKUP($IF82,Data!$B:$CP,Daily!JH$10,0))/(VLOOKUP($EG79,Data!$B:$CP,Daily!FI$10,0)+VLOOKUP($IF79,Data!$B:$CP,Daily!JH$10,0))</f>
        <v>0.18417639429312582</v>
      </c>
      <c r="BK82" s="12">
        <f>(VLOOKUP($EG82,Data!$B:$CP,Daily!FJ$10,0)+VLOOKUP($IF82,Data!$B:$CP,Daily!JI$10,0))/(VLOOKUP($EG79,Data!$B:$CP,Daily!FJ$10,0)+VLOOKUP($IF79,Data!$B:$CP,Daily!JI$10,0))</f>
        <v>0.2134257570229843</v>
      </c>
      <c r="BL82" s="12">
        <f>(VLOOKUP($EG82,Data!$B:$CP,Daily!FK$10,0)+VLOOKUP($IF82,Data!$B:$CP,Daily!JJ$10,0))/(VLOOKUP($EG79,Data!$B:$CP,Daily!FK$10,0)+VLOOKUP($IF79,Data!$B:$CP,Daily!JJ$10,0))</f>
        <v>0.20442610652663165</v>
      </c>
      <c r="BM82" s="12">
        <f>(VLOOKUP($EG82,Data!$B:$CP,Daily!FL$10,0)+VLOOKUP($IF82,Data!$B:$CP,Daily!JK$10,0))/(VLOOKUP($EG79,Data!$B:$CP,Daily!FL$10,0)+VLOOKUP($IF79,Data!$B:$CP,Daily!JK$10,0))</f>
        <v>0.18492672714584787</v>
      </c>
      <c r="BN82" s="12">
        <f>(VLOOKUP($EG82,Data!$B:$CP,Daily!FM$10,0)+VLOOKUP($IF82,Data!$B:$CP,Daily!JL$10,0))/(VLOOKUP($EG79,Data!$B:$CP,Daily!FM$10,0)+VLOOKUP($IF79,Data!$B:$CP,Daily!JL$10,0))</f>
        <v>0.19777628032345013</v>
      </c>
      <c r="BO82" s="12">
        <f>(VLOOKUP($EG82,Data!$B:$CP,Daily!FN$10,0)+VLOOKUP($IF82,Data!$B:$CP,Daily!JM$10,0))/(VLOOKUP($EG79,Data!$B:$CP,Daily!FN$10,0)+VLOOKUP($IF79,Data!$B:$CP,Daily!JM$10,0))</f>
        <v>0.18974175035868004</v>
      </c>
      <c r="BP82" s="12">
        <f>(VLOOKUP($EG82,Data!$B:$CP,Daily!FO$10,0)+VLOOKUP($IF82,Data!$B:$CP,Daily!JN$10,0))/(VLOOKUP($EG79,Data!$B:$CP,Daily!FO$10,0)+VLOOKUP($IF79,Data!$B:$CP,Daily!JN$10,0))</f>
        <v>0.1975765735442612</v>
      </c>
      <c r="BQ82" s="12">
        <f>(VLOOKUP($EG82,Data!$B:$CP,Daily!FP$10,0)+VLOOKUP($IF82,Data!$B:$CP,Daily!JO$10,0))/(VLOOKUP($EG79,Data!$B:$CP,Daily!FP$10,0)+VLOOKUP($IF79,Data!$B:$CP,Daily!JO$10,0))</f>
        <v>0.1848439821693908</v>
      </c>
      <c r="BR82" s="12">
        <f>(VLOOKUP($EG82,Data!$B:$CP,Daily!FQ$10,0)+VLOOKUP($IF82,Data!$B:$CP,Daily!JP$10,0))/(VLOOKUP($EG79,Data!$B:$CP,Daily!FQ$10,0)+VLOOKUP($IF79,Data!$B:$CP,Daily!JP$10,0))</f>
        <v>0.2152020525978191</v>
      </c>
      <c r="BS82" s="12">
        <f>(VLOOKUP($EG82,Data!$B:$CP,Daily!FR$10,0)+VLOOKUP($IF82,Data!$B:$CP,Daily!JQ$10,0))/(VLOOKUP($EG79,Data!$B:$CP,Daily!FR$10,0)+VLOOKUP($IF79,Data!$B:$CP,Daily!JQ$10,0))</f>
        <v>0.21851239669421488</v>
      </c>
      <c r="BT82" s="12">
        <f>(VLOOKUP($EG82,Data!$B:$CP,Daily!FS$10,0)+VLOOKUP($IF82,Data!$B:$CP,Daily!JR$10,0))/(VLOOKUP($EG79,Data!$B:$CP,Daily!FS$10,0)+VLOOKUP($IF79,Data!$B:$CP,Daily!JR$10,0))</f>
        <v>0.20382807253190061</v>
      </c>
      <c r="BU82" s="12">
        <f>(VLOOKUP($EG82,Data!$B:$CP,Daily!FT$10,0)+VLOOKUP($IF82,Data!$B:$CP,Daily!JS$10,0))/(VLOOKUP($EG79,Data!$B:$CP,Daily!FT$10,0)+VLOOKUP($IF79,Data!$B:$CP,Daily!JS$10,0))</f>
        <v>0.20708154506437768</v>
      </c>
      <c r="BV82" s="12">
        <f>(VLOOKUP($EG82,Data!$B:$CP,Daily!FU$10,0)+VLOOKUP($IF82,Data!$B:$CP,Daily!JT$10,0))/(VLOOKUP($EG79,Data!$B:$CP,Daily!FU$10,0)+VLOOKUP($IF79,Data!$B:$CP,Daily!JT$10,0))</f>
        <v>0.21267969037965351</v>
      </c>
      <c r="BW82" s="12">
        <f>(VLOOKUP($EG82,Data!$B:$CP,Daily!FV$10,0)+VLOOKUP($IF82,Data!$B:$CP,Daily!JU$10,0))/(VLOOKUP($EG79,Data!$B:$CP,Daily!FV$10,0)+VLOOKUP($IF79,Data!$B:$CP,Daily!JU$10,0))</f>
        <v>0.19748520710059173</v>
      </c>
      <c r="BX82" s="12">
        <f>(VLOOKUP($EG82,Data!$B:$CP,Daily!FW$10,0)+VLOOKUP($IF82,Data!$B:$CP,Daily!JV$10,0))/(VLOOKUP($EG79,Data!$B:$CP,Daily!FW$10,0)+VLOOKUP($IF79,Data!$B:$CP,Daily!JV$10,0))</f>
        <v>0.22948438634713145</v>
      </c>
      <c r="BY82" s="12">
        <f>(VLOOKUP($EG82,Data!$B:$CP,Daily!FX$10,0)+VLOOKUP($IF82,Data!$B:$CP,Daily!JW$10,0))/(VLOOKUP($EG79,Data!$B:$CP,Daily!FX$10,0)+VLOOKUP($IF79,Data!$B:$CP,Daily!JW$10,0))</f>
        <v>0.20147502514247401</v>
      </c>
      <c r="BZ82" s="12">
        <f>(VLOOKUP($EG82,Data!$B:$CP,Daily!FY$10,0)+VLOOKUP($IF82,Data!$B:$CP,Daily!JX$10,0))/(VLOOKUP($EG79,Data!$B:$CP,Daily!FY$10,0)+VLOOKUP($IF79,Data!$B:$CP,Daily!JX$10,0))</f>
        <v>0.21117061973986229</v>
      </c>
      <c r="CA82" s="12">
        <f>(VLOOKUP($EG82,Data!$B:$CP,Daily!FZ$10,0)+VLOOKUP($IF82,Data!$B:$CP,Daily!JY$10,0))/(VLOOKUP($EG79,Data!$B:$CP,Daily!FZ$10,0)+VLOOKUP($IF79,Data!$B:$CP,Daily!JY$10,0))</f>
        <v>0.18971178402043051</v>
      </c>
      <c r="CB82" s="12">
        <f>(VLOOKUP($EG82,Data!$B:$CP,Daily!GA$10,0)+VLOOKUP($IF82,Data!$B:$CP,Daily!JZ$10,0))/(VLOOKUP($EG79,Data!$B:$CP,Daily!GA$10,0)+VLOOKUP($IF79,Data!$B:$CP,Daily!JZ$10,0))</f>
        <v>0.20977443609022556</v>
      </c>
      <c r="CC82" s="12">
        <f>(VLOOKUP($EG82,Data!$B:$CP,Daily!GB$10,0)+VLOOKUP($IF82,Data!$B:$CP,Daily!KA$10,0))/(VLOOKUP($EG79,Data!$B:$CP,Daily!GB$10,0)+VLOOKUP($IF79,Data!$B:$CP,Daily!KA$10,0))</f>
        <v>0.2296756996890271</v>
      </c>
      <c r="CD82" s="12">
        <f>(VLOOKUP($EG82,Data!$B:$CP,Daily!GC$10,0)+VLOOKUP($IF82,Data!$B:$CP,Daily!KB$10,0))/(VLOOKUP($EG79,Data!$B:$CP,Daily!GC$10,0)+VLOOKUP($IF79,Data!$B:$CP,Daily!KB$10,0))</f>
        <v>0.19437522249910999</v>
      </c>
      <c r="CE82" s="12">
        <f>(VLOOKUP($EG82,Data!$B:$CP,Daily!GD$10,0)+VLOOKUP($IF82,Data!$B:$CP,Daily!KC$10,0))/(VLOOKUP($EG79,Data!$B:$CP,Daily!GD$10,0)+VLOOKUP($IF79,Data!$B:$CP,Daily!KC$10,0))</f>
        <v>0.19784796945505034</v>
      </c>
      <c r="CF82" s="12">
        <f>(VLOOKUP($EG82,Data!$B:$CP,Daily!GE$10,0)+VLOOKUP($IF82,Data!$B:$CP,Daily!KD$10,0))/(VLOOKUP($EG79,Data!$B:$CP,Daily!GE$10,0)+VLOOKUP($IF79,Data!$B:$CP,Daily!KD$10,0))</f>
        <v>0.20997536945812809</v>
      </c>
      <c r="CG82" s="12">
        <f>(VLOOKUP($EG82,Data!$B:$CP,Daily!GF$10,0)+VLOOKUP($IF82,Data!$B:$CP,Daily!KE$10,0))/(VLOOKUP($EG79,Data!$B:$CP,Daily!GF$10,0)+VLOOKUP($IF79,Data!$B:$CP,Daily!KE$10,0))</f>
        <v>0.20830519918973667</v>
      </c>
      <c r="CH82" s="12">
        <f>(VLOOKUP($EG82,Data!$B:$CP,Daily!GG$10,0)+VLOOKUP($IF82,Data!$B:$CP,Daily!KF$10,0))/(VLOOKUP($EG79,Data!$B:$CP,Daily!GG$10,0)+VLOOKUP($IF79,Data!$B:$CP,Daily!KF$10,0))</f>
        <v>0.18916666666666668</v>
      </c>
      <c r="CI82" s="12">
        <f>(VLOOKUP($EG82,Data!$B:$CP,Daily!GH$10,0)+VLOOKUP($IF82,Data!$B:$CP,Daily!KG$10,0))/(VLOOKUP($EG79,Data!$B:$CP,Daily!GH$10,0)+VLOOKUP($IF79,Data!$B:$CP,Daily!KG$10,0))</f>
        <v>0.19814704124327556</v>
      </c>
      <c r="CJ82" s="12">
        <f>(VLOOKUP($EG82,Data!$B:$CP,Daily!GI$10,0)+VLOOKUP($IF82,Data!$B:$CP,Daily!KH$10,0))/(VLOOKUP($EG79,Data!$B:$CP,Daily!GI$10,0)+VLOOKUP($IF79,Data!$B:$CP,Daily!KH$10,0))</f>
        <v>0.1899460188933873</v>
      </c>
      <c r="CK82" s="12">
        <f>(VLOOKUP($EG82,Data!$B:$CP,Daily!GJ$10,0)+VLOOKUP($IF82,Data!$B:$CP,Daily!KI$10,0))/(VLOOKUP($EG79,Data!$B:$CP,Daily!GJ$10,0)+VLOOKUP($IF79,Data!$B:$CP,Daily!KI$10,0))</f>
        <v>0.20229885057471264</v>
      </c>
      <c r="CL82" s="12">
        <f>(VLOOKUP($EG82,Data!$B:$CP,Daily!GK$10,0)+VLOOKUP($IF82,Data!$B:$CP,Daily!KJ$10,0))/(VLOOKUP($EG79,Data!$B:$CP,Daily!GK$10,0)+VLOOKUP($IF79,Data!$B:$CP,Daily!KJ$10,0))</f>
        <v>0.20934084133819145</v>
      </c>
      <c r="CM82" s="12">
        <f>(VLOOKUP($EG82,Data!$B:$CP,Daily!GL$10,0)+VLOOKUP($IF82,Data!$B:$CP,Daily!KK$10,0))/(VLOOKUP($EG79,Data!$B:$CP,Daily!GL$10,0)+VLOOKUP($IF79,Data!$B:$CP,Daily!KK$10,0))</f>
        <v>0.20156416637042304</v>
      </c>
      <c r="CN82" s="12">
        <f>(VLOOKUP($EG82,Data!$B:$CP,Daily!GM$10,0)+VLOOKUP($IF82,Data!$B:$CP,Daily!KL$10,0))/(VLOOKUP($EG79,Data!$B:$CP,Daily!GM$10,0)+VLOOKUP($IF79,Data!$B:$CP,Daily!KL$10,0))</f>
        <v>0.18194396402628848</v>
      </c>
      <c r="CO82" s="12">
        <f>(VLOOKUP($EG82,Data!$B:$CP,Daily!GN$10,0)+VLOOKUP($IF82,Data!$B:$CP,Daily!KM$10,0))/(VLOOKUP($EG79,Data!$B:$CP,Daily!GN$10,0)+VLOOKUP($IF79,Data!$B:$CP,Daily!KM$10,0))</f>
        <v>0.17927357547484171</v>
      </c>
      <c r="CP82" s="12">
        <f>(VLOOKUP($EG82,Data!$B:$CP,Daily!GO$10,0)+VLOOKUP($IF82,Data!$B:$CP,Daily!KN$10,0))/(VLOOKUP($EG79,Data!$B:$CP,Daily!GO$10,0)+VLOOKUP($IF79,Data!$B:$CP,Daily!KN$10,0))</f>
        <v>0.21407185628742514</v>
      </c>
      <c r="CQ82" s="12">
        <f>(VLOOKUP($EG82,Data!$B:$CP,Daily!GP$10,0)+VLOOKUP($IF82,Data!$B:$CP,Daily!KO$10,0))/(VLOOKUP($EG79,Data!$B:$CP,Daily!GP$10,0)+VLOOKUP($IF79,Data!$B:$CP,Daily!KO$10,0))</f>
        <v>0.20745341614906831</v>
      </c>
      <c r="CR82" s="12">
        <f>(VLOOKUP($EG82,Data!$B:$CP,Daily!GQ$10,0)+VLOOKUP($IF82,Data!$B:$CP,Daily!KP$10,0))/(VLOOKUP($EG79,Data!$B:$CP,Daily!GQ$10,0)+VLOOKUP($IF79,Data!$B:$CP,Daily!KP$10,0))</f>
        <v>0.18629767127910901</v>
      </c>
      <c r="CS82" s="12">
        <f>(VLOOKUP($EG82,Data!$B:$CP,Daily!GR$10,0)+VLOOKUP($IF82,Data!$B:$CP,Daily!KQ$10,0))/(VLOOKUP($EG79,Data!$B:$CP,Daily!GR$10,0)+VLOOKUP($IF79,Data!$B:$CP,Daily!KQ$10,0))</f>
        <v>0.2067174515235457</v>
      </c>
      <c r="CT82" s="12">
        <f>(VLOOKUP($EG82,Data!$B:$CP,Daily!GS$10,0)+VLOOKUP($IF82,Data!$B:$CP,Daily!KR$10,0))/(VLOOKUP($EG79,Data!$B:$CP,Daily!GS$10,0)+VLOOKUP($IF79,Data!$B:$CP,Daily!KR$10,0))</f>
        <v>0.19936708860759494</v>
      </c>
      <c r="CU82" s="12">
        <f>(VLOOKUP($EG82,Data!$B:$CP,Daily!GT$10,0)+VLOOKUP($IF82,Data!$B:$CP,Daily!KS$10,0))/(VLOOKUP($EG79,Data!$B:$CP,Daily!GT$10,0)+VLOOKUP($IF79,Data!$B:$CP,Daily!KS$10,0))</f>
        <v>0.20596533655783958</v>
      </c>
      <c r="CV82" s="12">
        <f>(VLOOKUP($EG82,Data!$B:$CP,Daily!GU$10,0)+VLOOKUP($IF82,Data!$B:$CP,Daily!KT$10,0))/(VLOOKUP($EG79,Data!$B:$CP,Daily!GU$10,0)+VLOOKUP($IF79,Data!$B:$CP,Daily!KT$10,0))</f>
        <v>0.20327624720774387</v>
      </c>
      <c r="CW82" s="12">
        <f>(VLOOKUP($EG82,Data!$B:$CP,Daily!GV$10,0)+VLOOKUP($IF82,Data!$B:$CP,Daily!KU$10,0))/(VLOOKUP($EG79,Data!$B:$CP,Daily!GV$10,0)+VLOOKUP($IF79,Data!$B:$CP,Daily!KU$10,0))</f>
        <v>0.20698166431593795</v>
      </c>
      <c r="CX82" s="12">
        <f>(VLOOKUP($EG82,Data!$B:$CP,Daily!GW$10,0)+VLOOKUP($IF82,Data!$B:$CP,Daily!KV$10,0))/(VLOOKUP($EG79,Data!$B:$CP,Daily!GW$10,0)+VLOOKUP($IF79,Data!$B:$CP,Daily!KV$10,0))</f>
        <v>0.21202916160388821</v>
      </c>
      <c r="CY82" s="12">
        <f>(VLOOKUP($EG82,Data!$B:$CP,Daily!GX$10,0)+VLOOKUP($IF82,Data!$B:$CP,Daily!KW$10,0))/(VLOOKUP($EG79,Data!$B:$CP,Daily!GX$10,0)+VLOOKUP($IF79,Data!$B:$CP,Daily!KW$10,0))</f>
        <v>0.21172291296625223</v>
      </c>
      <c r="CZ82" s="12">
        <f>(VLOOKUP($EG82,Data!$B:$CP,Daily!GY$10,0)+VLOOKUP($IF82,Data!$B:$CP,Daily!KX$10,0))/(VLOOKUP($EG79,Data!$B:$CP,Daily!GY$10,0)+VLOOKUP($IF79,Data!$B:$CP,Daily!KX$10,0))</f>
        <v>0.2119460500963391</v>
      </c>
      <c r="DA82" s="12">
        <f>(VLOOKUP($EG82,Data!$B:$CP,Daily!GZ$10,0)+VLOOKUP($IF82,Data!$B:$CP,Daily!KY$10,0))/(VLOOKUP($EG79,Data!$B:$CP,Daily!GZ$10,0)+VLOOKUP($IF79,Data!$B:$CP,Daily!KY$10,0))</f>
        <v>0.20338300443012486</v>
      </c>
      <c r="DB82" s="12">
        <f>(VLOOKUP($EG82,Data!$B:$CP,Daily!HA$10,0)+VLOOKUP($IF82,Data!$B:$CP,Daily!KZ$10,0))/(VLOOKUP($EG79,Data!$B:$CP,Daily!HA$10,0)+VLOOKUP($IF79,Data!$B:$CP,Daily!KZ$10,0))</f>
        <v>0.20237623762376239</v>
      </c>
      <c r="DC82" s="12">
        <f>(VLOOKUP($EG82,Data!$B:$CP,Daily!HB$10,0)+VLOOKUP($IF82,Data!$B:$CP,Daily!LA$10,0))/(VLOOKUP($EG79,Data!$B:$CP,Daily!HB$10,0)+VLOOKUP($IF79,Data!$B:$CP,Daily!LA$10,0))</f>
        <v>0.22607407407407407</v>
      </c>
      <c r="DD82" s="12">
        <f>(VLOOKUP($EG82,Data!$B:$CP,Daily!HC$10,0)+VLOOKUP($IF82,Data!$B:$CP,Daily!LB$10,0))/(VLOOKUP($EG79,Data!$B:$CP,Daily!HC$10,0)+VLOOKUP($IF79,Data!$B:$CP,Daily!LB$10,0))</f>
        <v>0.24126984126984127</v>
      </c>
      <c r="DE82" s="12">
        <f>(VLOOKUP($EG82,Data!$B:$CP,Daily!HD$10,0)+VLOOKUP($IF82,Data!$B:$CP,Daily!LC$10,0))/(VLOOKUP($EG79,Data!$B:$CP,Daily!HD$10,0)+VLOOKUP($IF79,Data!$B:$CP,Daily!LC$10,0))</f>
        <v>0.24161073825503357</v>
      </c>
      <c r="DF82" s="12">
        <f>(VLOOKUP($EG82,Data!$B:$CP,Daily!HE$10,0)+VLOOKUP($IF82,Data!$B:$CP,Daily!LD$10,0))/(VLOOKUP($EG79,Data!$B:$CP,Daily!HE$10,0)+VLOOKUP($IF79,Data!$B:$CP,Daily!LD$10,0))</f>
        <v>0.22187281621243884</v>
      </c>
      <c r="DG82" s="12">
        <f>(VLOOKUP($EG82,Data!$B:$CP,Daily!HF$10,0)+VLOOKUP($IF82,Data!$B:$CP,Daily!LE$10,0))/(VLOOKUP($EG79,Data!$B:$CP,Daily!HF$10,0)+VLOOKUP($IF79,Data!$B:$CP,Daily!LE$10,0))</f>
        <v>0.2140221402214022</v>
      </c>
      <c r="DH82" s="12">
        <f>(VLOOKUP($EG82,Data!$B:$CP,Daily!HG$10,0)+VLOOKUP($IF82,Data!$B:$CP,Daily!LF$10,0))/(VLOOKUP($EG79,Data!$B:$CP,Daily!HG$10,0)+VLOOKUP($IF79,Data!$B:$CP,Daily!LF$10,0))</f>
        <v>0.19841815680880331</v>
      </c>
      <c r="DI82" s="12">
        <f>(VLOOKUP($EG82,Data!$B:$CP,Daily!HH$10,0)+VLOOKUP($IF82,Data!$B:$CP,Daily!LG$10,0))/(VLOOKUP($EG79,Data!$B:$CP,Daily!HH$10,0)+VLOOKUP($IF79,Data!$B:$CP,Daily!LG$10,0))</f>
        <v>0.18427443837279903</v>
      </c>
      <c r="DJ82" s="12">
        <f>(VLOOKUP($EG82,Data!$B:$CP,Daily!HI$10,0)+VLOOKUP($IF82,Data!$B:$CP,Daily!LH$10,0))/(VLOOKUP($EG79,Data!$B:$CP,Daily!HI$10,0)+VLOOKUP($IF79,Data!$B:$CP,Daily!LH$10,0))</f>
        <v>0.17402144103714784</v>
      </c>
      <c r="DK82" s="12">
        <f>(VLOOKUP($EG82,Data!$B:$CP,Daily!HJ$10,0)+VLOOKUP($IF82,Data!$B:$CP,Daily!LI$10,0))/(VLOOKUP($EG79,Data!$B:$CP,Daily!HJ$10,0)+VLOOKUP($IF79,Data!$B:$CP,Daily!LI$10,0))</f>
        <v>0.21430755120758177</v>
      </c>
      <c r="DL82" s="12">
        <f>(VLOOKUP($EG82,Data!$B:$CP,Daily!HK$10,0)+VLOOKUP($IF82,Data!$B:$CP,Daily!LJ$10,0))/(VLOOKUP($EG79,Data!$B:$CP,Daily!HK$10,0)+VLOOKUP($IF79,Data!$B:$CP,Daily!LJ$10,0))</f>
        <v>0.22339340360421625</v>
      </c>
      <c r="DM82" s="12">
        <f>(VLOOKUP($EG82,Data!$B:$CP,Daily!HL$10,0)+VLOOKUP($IF82,Data!$B:$CP,Daily!LK$10,0))/(VLOOKUP($EG79,Data!$B:$CP,Daily!HL$10,0)+VLOOKUP($IF79,Data!$B:$CP,Daily!LK$10,0))</f>
        <v>0.20176010430247718</v>
      </c>
      <c r="DN82" s="12">
        <f>(VLOOKUP($EG82,Data!$B:$CP,Daily!HM$10,0)+VLOOKUP($IF82,Data!$B:$CP,Daily!LL$10,0))/(VLOOKUP($EG79,Data!$B:$CP,Daily!HM$10,0)+VLOOKUP($IF79,Data!$B:$CP,Daily!LL$10,0))</f>
        <v>0.21730245231607628</v>
      </c>
      <c r="DO82" s="12">
        <f>(VLOOKUP($EG82,Data!$B:$CP,Daily!HN$10,0)+VLOOKUP($IF82,Data!$B:$CP,Daily!LM$10,0))/(VLOOKUP($EG79,Data!$B:$CP,Daily!HN$10,0)+VLOOKUP($IF79,Data!$B:$CP,Daily!LM$10,0))</f>
        <v>0.21721450355811589</v>
      </c>
      <c r="DP82" s="12">
        <f>(VLOOKUP($EG82,Data!$B:$CP,Daily!HO$10,0)+VLOOKUP($IF82,Data!$B:$CP,Daily!LN$10,0))/(VLOOKUP($EG79,Data!$B:$CP,Daily!HO$10,0)+VLOOKUP($IF79,Data!$B:$CP,Daily!LN$10,0))</f>
        <v>0.20689655172413793</v>
      </c>
      <c r="DQ82" s="12">
        <f>(VLOOKUP($EG82,Data!$B:$CP,Daily!HP$10,0)+VLOOKUP($IF82,Data!$B:$CP,Daily!LO$10,0))/(VLOOKUP($EG79,Data!$B:$CP,Daily!HP$10,0)+VLOOKUP($IF79,Data!$B:$CP,Daily!LO$10,0))</f>
        <v>0.20257133897773597</v>
      </c>
      <c r="DR82" s="12">
        <f>(VLOOKUP($EG82,Data!$B:$CP,Daily!HQ$10,0)+VLOOKUP($IF82,Data!$B:$CP,Daily!LP$10,0))/(VLOOKUP($EG79,Data!$B:$CP,Daily!HQ$10,0)+VLOOKUP($IF79,Data!$B:$CP,Daily!LP$10,0))</f>
        <v>0.2330547818012999</v>
      </c>
      <c r="DS82" s="12">
        <f>(VLOOKUP($EG82,Data!$B:$CP,Daily!HR$10,0)+VLOOKUP($IF82,Data!$B:$CP,Daily!LQ$10,0))/(VLOOKUP($EG79,Data!$B:$CP,Daily!HR$10,0)+VLOOKUP($IF79,Data!$B:$CP,Daily!LQ$10,0))</f>
        <v>0.21417469692259869</v>
      </c>
      <c r="DT82" s="12">
        <f>(VLOOKUP($EG82,Data!$B:$CP,Daily!HS$10,0)+VLOOKUP($IF82,Data!$B:$CP,Daily!LR$10,0))/(VLOOKUP($EG79,Data!$B:$CP,Daily!HS$10,0)+VLOOKUP($IF79,Data!$B:$CP,Daily!LR$10,0))</f>
        <v>0.21017625540405721</v>
      </c>
      <c r="DU82" s="12">
        <f>(VLOOKUP($EG82,Data!$B:$CP,Daily!HT$10,0)+VLOOKUP($IF82,Data!$B:$CP,Daily!LS$10,0))/(VLOOKUP($EG79,Data!$B:$CP,Daily!HT$10,0)+VLOOKUP($IF79,Data!$B:$CP,Daily!LS$10,0))</f>
        <v>0.2160136286201022</v>
      </c>
      <c r="DV82" s="14"/>
      <c r="DW82" s="12">
        <f t="shared" si="588"/>
        <v>0.19777628032345013</v>
      </c>
      <c r="DX82" s="12">
        <f t="shared" si="589"/>
        <v>0.2119460500963391</v>
      </c>
      <c r="DY82" s="12">
        <f t="shared" si="677"/>
        <v>1.4169769772888974E-2</v>
      </c>
      <c r="DZ82" s="12">
        <f t="shared" si="678"/>
        <v>0.22257337742600583</v>
      </c>
      <c r="EA82" s="12">
        <f t="shared" si="679"/>
        <v>0.1871489529937834</v>
      </c>
      <c r="EB82" s="14"/>
      <c r="EC82" s="12">
        <f t="shared" si="680"/>
        <v>1.3231191662326641E-2</v>
      </c>
      <c r="ED82" s="12">
        <f t="shared" si="701"/>
        <v>0.21457680276160665</v>
      </c>
      <c r="EE82" s="12">
        <f t="shared" si="702"/>
        <v>0.21030426098914839</v>
      </c>
      <c r="EF82" s="1"/>
      <c r="EG82" s="7" t="s">
        <v>536</v>
      </c>
      <c r="EH82" s="7" t="s">
        <v>69</v>
      </c>
      <c r="EI82" s="12">
        <f>VLOOKUP($EG82,Data!$B:$CP,Daily!EI$10,0)/VLOOKUP($EG79,Data!$B:$CP,Daily!EI$10,0)</f>
        <v>0.22885085574572128</v>
      </c>
      <c r="EJ82" s="12">
        <f>VLOOKUP($EG82,Data!$B:$CP,Daily!EJ$10,0)/VLOOKUP($EG79,Data!$B:$CP,Daily!EJ$10,0)</f>
        <v>0.21954813359528488</v>
      </c>
      <c r="EK82" s="12">
        <f>VLOOKUP($EG82,Data!$B:$CP,Daily!EK$10,0)/VLOOKUP($EG79,Data!$B:$CP,Daily!EK$10,0)</f>
        <v>0.21475492673067206</v>
      </c>
      <c r="EL82" s="12">
        <f>VLOOKUP($EG82,Data!$B:$CP,Daily!EL$10,0)/VLOOKUP($EG79,Data!$B:$CP,Daily!EL$10,0)</f>
        <v>0.22430406852248394</v>
      </c>
      <c r="EM82" s="12">
        <f>VLOOKUP($EG82,Data!$B:$CP,Daily!EM$10,0)/VLOOKUP($EG79,Data!$B:$CP,Daily!EM$10,0)</f>
        <v>0.22012578616352202</v>
      </c>
      <c r="EN82" s="12">
        <f>VLOOKUP($EG82,Data!$B:$CP,Daily!EN$10,0)/VLOOKUP($EG79,Data!$B:$CP,Daily!EN$10,0)</f>
        <v>0.22258213789912079</v>
      </c>
      <c r="EO82" s="12">
        <f>VLOOKUP($EG82,Data!$B:$CP,Daily!EO$10,0)/VLOOKUP($EG79,Data!$B:$CP,Daily!EO$10,0)</f>
        <v>0.21281169389509888</v>
      </c>
      <c r="EP82" s="12">
        <f>VLOOKUP($EG82,Data!$B:$CP,Daily!EP$10,0)/VLOOKUP($EG79,Data!$B:$CP,Daily!EP$10,0)</f>
        <v>0.2283975659229209</v>
      </c>
      <c r="EQ82" s="12">
        <f>VLOOKUP($EG82,Data!$B:$CP,Daily!EQ$10,0)/VLOOKUP($EG79,Data!$B:$CP,Daily!EQ$10,0)</f>
        <v>0.22054246331702979</v>
      </c>
      <c r="ER82" s="12">
        <f>VLOOKUP($EG82,Data!$B:$CP,Daily!ER$10,0)/VLOOKUP($EG79,Data!$B:$CP,Daily!ER$10,0)</f>
        <v>0.2231404958677686</v>
      </c>
      <c r="ES82" s="12">
        <f>VLOOKUP($EG82,Data!$B:$CP,Daily!ES$10,0)/VLOOKUP($EG79,Data!$B:$CP,Daily!ES$10,0)</f>
        <v>0.21484759095378564</v>
      </c>
      <c r="ET82" s="12">
        <f>VLOOKUP($EG82,Data!$B:$CP,Daily!ET$10,0)/VLOOKUP($EG79,Data!$B:$CP,Daily!ET$10,0)</f>
        <v>0.19567456230690011</v>
      </c>
      <c r="EU82" s="12">
        <f>VLOOKUP($EG82,Data!$B:$CP,Daily!EU$10,0)/VLOOKUP($EG79,Data!$B:$CP,Daily!EU$10,0)</f>
        <v>0.21126082771896054</v>
      </c>
      <c r="EV82" s="12">
        <f>VLOOKUP($EG82,Data!$B:$CP,Daily!EV$10,0)/VLOOKUP($EG79,Data!$B:$CP,Daily!EV$10,0)</f>
        <v>0.22397959183673469</v>
      </c>
      <c r="EW82" s="12">
        <f>VLOOKUP($EG82,Data!$B:$CP,Daily!EW$10,0)/VLOOKUP($EG79,Data!$B:$CP,Daily!EW$10,0)</f>
        <v>0.20168902136115252</v>
      </c>
      <c r="EX82" s="12">
        <f>VLOOKUP($EG82,Data!$B:$CP,Daily!EX$10,0)/VLOOKUP($EG79,Data!$B:$CP,Daily!EX$10,0)</f>
        <v>0.20728008088978767</v>
      </c>
      <c r="EY82" s="12">
        <f>VLOOKUP($EG82,Data!$B:$CP,Daily!EY$10,0)/VLOOKUP($EG79,Data!$B:$CP,Daily!EY$10,0)</f>
        <v>0.23481781376518218</v>
      </c>
      <c r="EZ82" s="12">
        <f>VLOOKUP($EG82,Data!$B:$CP,Daily!EZ$10,0)/VLOOKUP($EG79,Data!$B:$CP,Daily!EZ$10,0)</f>
        <v>0.24795501022494887</v>
      </c>
      <c r="FA82" s="12">
        <f>VLOOKUP($EG82,Data!$B:$CP,Daily!FA$10,0)/VLOOKUP($EG79,Data!$B:$CP,Daily!FA$10,0)</f>
        <v>0.19502971366828742</v>
      </c>
      <c r="FB82" s="12">
        <f>VLOOKUP($EG82,Data!$B:$CP,Daily!FB$10,0)/VLOOKUP($EG79,Data!$B:$CP,Daily!FB$10,0)</f>
        <v>0.21994609164420484</v>
      </c>
      <c r="FC82" s="12">
        <f>VLOOKUP($EG82,Data!$B:$CP,Daily!FC$10,0)/VLOOKUP($EG79,Data!$B:$CP,Daily!FC$10,0)</f>
        <v>0.22638603696098564</v>
      </c>
      <c r="FD82" s="12">
        <f>VLOOKUP($EG82,Data!$B:$CP,Daily!FD$10,0)/VLOOKUP($EG79,Data!$B:$CP,Daily!FD$10,0)</f>
        <v>0.23295454545454544</v>
      </c>
      <c r="FE82" s="12">
        <f>VLOOKUP($EG82,Data!$B:$CP,Daily!FE$10,0)/VLOOKUP($EG79,Data!$B:$CP,Daily!FE$10,0)</f>
        <v>0.21702127659574469</v>
      </c>
      <c r="FF82" s="12">
        <f>VLOOKUP($EG82,Data!$B:$CP,Daily!FF$10,0)/VLOOKUP($EG79,Data!$B:$CP,Daily!FF$10,0)</f>
        <v>0.21094580233793836</v>
      </c>
      <c r="FG82" s="12">
        <f>VLOOKUP($EG82,Data!$B:$CP,Daily!FG$10,0)/VLOOKUP($EG79,Data!$B:$CP,Daily!FG$10,0)</f>
        <v>0.22380952380952382</v>
      </c>
      <c r="FH82" s="12">
        <f>VLOOKUP($EG82,Data!$B:$CP,Daily!FH$10,0)/VLOOKUP($EG79,Data!$B:$CP,Daily!FH$10,0)</f>
        <v>0.21459227467811159</v>
      </c>
      <c r="FI82" s="12">
        <f>VLOOKUP($EG82,Data!$B:$CP,Daily!FI$10,0)/VLOOKUP($EG79,Data!$B:$CP,Daily!FI$10,0)</f>
        <v>0.195712954333644</v>
      </c>
      <c r="FJ82" s="12">
        <f>VLOOKUP($EG82,Data!$B:$CP,Daily!FJ$10,0)/VLOOKUP($EG79,Data!$B:$CP,Daily!FJ$10,0)</f>
        <v>0.22782793414763675</v>
      </c>
      <c r="FK82" s="12">
        <f>VLOOKUP($EG82,Data!$B:$CP,Daily!FK$10,0)/VLOOKUP($EG79,Data!$B:$CP,Daily!FK$10,0)</f>
        <v>0.22263948497854077</v>
      </c>
      <c r="FL82" s="12">
        <f>VLOOKUP($EG82,Data!$B:$CP,Daily!FL$10,0)/VLOOKUP($EG79,Data!$B:$CP,Daily!FL$10,0)</f>
        <v>0.21073961499493415</v>
      </c>
      <c r="FM82" s="12">
        <f>VLOOKUP($EG82,Data!$B:$CP,Daily!FM$10,0)/VLOOKUP($EG79,Data!$B:$CP,Daily!FM$10,0)</f>
        <v>0.2115669797330697</v>
      </c>
      <c r="FN82" s="12">
        <f>VLOOKUP($EG82,Data!$B:$CP,Daily!FN$10,0)/VLOOKUP($EG79,Data!$B:$CP,Daily!FN$10,0)</f>
        <v>0.21205711263881544</v>
      </c>
      <c r="FO82" s="12">
        <f>VLOOKUP($EG82,Data!$B:$CP,Daily!FO$10,0)/VLOOKUP($EG79,Data!$B:$CP,Daily!FO$10,0)</f>
        <v>0.21174205967276227</v>
      </c>
      <c r="FP82" s="12">
        <f>VLOOKUP($EG82,Data!$B:$CP,Daily!FP$10,0)/VLOOKUP($EG79,Data!$B:$CP,Daily!FP$10,0)</f>
        <v>0.20234476769431176</v>
      </c>
      <c r="FQ82" s="12">
        <f>VLOOKUP($EG82,Data!$B:$CP,Daily!FQ$10,0)/VLOOKUP($EG79,Data!$B:$CP,Daily!FQ$10,0)</f>
        <v>0.22676056338028169</v>
      </c>
      <c r="FR82" s="12">
        <f>VLOOKUP($EG82,Data!$B:$CP,Daily!FR$10,0)/VLOOKUP($EG79,Data!$B:$CP,Daily!FR$10,0)</f>
        <v>0.22486898523106241</v>
      </c>
      <c r="FS82" s="12">
        <f>VLOOKUP($EG82,Data!$B:$CP,Daily!FS$10,0)/VLOOKUP($EG79,Data!$B:$CP,Daily!FS$10,0)</f>
        <v>0.22760290556900725</v>
      </c>
      <c r="FT82" s="12">
        <f>VLOOKUP($EG82,Data!$B:$CP,Daily!FT$10,0)/VLOOKUP($EG79,Data!$B:$CP,Daily!FT$10,0)</f>
        <v>0.22605965463108321</v>
      </c>
      <c r="FU82" s="12">
        <f>VLOOKUP($EG82,Data!$B:$CP,Daily!FU$10,0)/VLOOKUP($EG79,Data!$B:$CP,Daily!FU$10,0)</f>
        <v>0.22660098522167488</v>
      </c>
      <c r="FV82" s="12">
        <f>VLOOKUP($EG82,Data!$B:$CP,Daily!FV$10,0)/VLOOKUP($EG79,Data!$B:$CP,Daily!FV$10,0)</f>
        <v>0.21693121693121692</v>
      </c>
      <c r="FW82" s="12">
        <f>VLOOKUP($EG82,Data!$B:$CP,Daily!FW$10,0)/VLOOKUP($EG79,Data!$B:$CP,Daily!FW$10,0)</f>
        <v>0.25077399380804954</v>
      </c>
      <c r="FX82" s="12">
        <f>VLOOKUP($EG82,Data!$B:$CP,Daily!FX$10,0)/VLOOKUP($EG79,Data!$B:$CP,Daily!FX$10,0)</f>
        <v>0.21389847215377034</v>
      </c>
      <c r="FY82" s="12">
        <f>VLOOKUP($EG82,Data!$B:$CP,Daily!FY$10,0)/VLOOKUP($EG79,Data!$B:$CP,Daily!FY$10,0)</f>
        <v>0.21739130434782608</v>
      </c>
      <c r="FZ82" s="12">
        <f>VLOOKUP($EG82,Data!$B:$CP,Daily!FZ$10,0)/VLOOKUP($EG79,Data!$B:$CP,Daily!FZ$10,0)</f>
        <v>0.19969589457678663</v>
      </c>
      <c r="GA82" s="12">
        <f>VLOOKUP($EG82,Data!$B:$CP,Daily!GA$10,0)/VLOOKUP($EG79,Data!$B:$CP,Daily!GA$10,0)</f>
        <v>0.22808927599346762</v>
      </c>
      <c r="GB82" s="12">
        <f>VLOOKUP($EG82,Data!$B:$CP,Daily!GB$10,0)/VLOOKUP($EG79,Data!$B:$CP,Daily!GB$10,0)</f>
        <v>0.25079770261646456</v>
      </c>
      <c r="GC82" s="12">
        <f>VLOOKUP($EG82,Data!$B:$CP,Daily!GC$10,0)/VLOOKUP($EG79,Data!$B:$CP,Daily!GC$10,0)</f>
        <v>0.20421052631578948</v>
      </c>
      <c r="GD82" s="12">
        <f>VLOOKUP($EG82,Data!$B:$CP,Daily!GD$10,0)/VLOOKUP($EG79,Data!$B:$CP,Daily!GD$10,0)</f>
        <v>0.21421568627450979</v>
      </c>
      <c r="GE82" s="12">
        <f>VLOOKUP($EG82,Data!$B:$CP,Daily!GE$10,0)/VLOOKUP($EG79,Data!$B:$CP,Daily!GE$10,0)</f>
        <v>0.22261021388040156</v>
      </c>
      <c r="GF82" s="12">
        <f>VLOOKUP($EG82,Data!$B:$CP,Daily!GF$10,0)/VLOOKUP($EG79,Data!$B:$CP,Daily!GF$10,0)</f>
        <v>0.22031403336604513</v>
      </c>
      <c r="GG82" s="12">
        <f>VLOOKUP($EG82,Data!$B:$CP,Daily!GG$10,0)/VLOOKUP($EG79,Data!$B:$CP,Daily!GG$10,0)</f>
        <v>0.20407348242811502</v>
      </c>
      <c r="GH82" s="12">
        <f>VLOOKUP($EG82,Data!$B:$CP,Daily!GH$10,0)/VLOOKUP($EG79,Data!$B:$CP,Daily!GH$10,0)</f>
        <v>0.2110445205479452</v>
      </c>
      <c r="GI82" s="12">
        <f>VLOOKUP($EG82,Data!$B:$CP,Daily!GI$10,0)/VLOOKUP($EG79,Data!$B:$CP,Daily!GI$10,0)</f>
        <v>0.20058708414872797</v>
      </c>
      <c r="GJ82" s="12">
        <f>VLOOKUP($EG82,Data!$B:$CP,Daily!GJ$10,0)/VLOOKUP($EG79,Data!$B:$CP,Daily!GJ$10,0)</f>
        <v>0.22131541046567452</v>
      </c>
      <c r="GK82" s="12">
        <f>VLOOKUP($EG82,Data!$B:$CP,Daily!GK$10,0)/VLOOKUP($EG79,Data!$B:$CP,Daily!GK$10,0)</f>
        <v>0.21153846153846154</v>
      </c>
      <c r="GL82" s="12">
        <f>VLOOKUP($EG82,Data!$B:$CP,Daily!GL$10,0)/VLOOKUP($EG79,Data!$B:$CP,Daily!GL$10,0)</f>
        <v>0.22639540949400105</v>
      </c>
      <c r="GM82" s="12">
        <f>VLOOKUP($EG82,Data!$B:$CP,Daily!GM$10,0)/VLOOKUP($EG79,Data!$B:$CP,Daily!GM$10,0)</f>
        <v>0.19901477832512315</v>
      </c>
      <c r="GN82" s="12">
        <f>VLOOKUP($EG82,Data!$B:$CP,Daily!GN$10,0)/VLOOKUP($EG79,Data!$B:$CP,Daily!GN$10,0)</f>
        <v>0.20407174018419777</v>
      </c>
      <c r="GO82" s="12">
        <f>VLOOKUP($EG82,Data!$B:$CP,Daily!GO$10,0)/VLOOKUP($EG79,Data!$B:$CP,Daily!GO$10,0)</f>
        <v>0.23725055432372505</v>
      </c>
      <c r="GP82" s="12">
        <f>VLOOKUP($EG82,Data!$B:$CP,Daily!GP$10,0)/VLOOKUP($EG79,Data!$B:$CP,Daily!GP$10,0)</f>
        <v>0.2221556886227545</v>
      </c>
      <c r="GQ82" s="12">
        <f>VLOOKUP($EG82,Data!$B:$CP,Daily!GQ$10,0)/VLOOKUP($EG79,Data!$B:$CP,Daily!GQ$10,0)</f>
        <v>0.20107108081791625</v>
      </c>
      <c r="GR82" s="12">
        <f>VLOOKUP($EG82,Data!$B:$CP,Daily!GR$10,0)/VLOOKUP($EG79,Data!$B:$CP,Daily!GR$10,0)</f>
        <v>0.22238880559720139</v>
      </c>
      <c r="GS82" s="12">
        <f>VLOOKUP($EG82,Data!$B:$CP,Daily!GS$10,0)/VLOOKUP($EG79,Data!$B:$CP,Daily!GS$10,0)</f>
        <v>0.2101712506486767</v>
      </c>
      <c r="GT82" s="12">
        <f>VLOOKUP($EG82,Data!$B:$CP,Daily!GT$10,0)/VLOOKUP($EG79,Data!$B:$CP,Daily!GT$10,0)</f>
        <v>0.22831050228310501</v>
      </c>
      <c r="GU82" s="12">
        <f>VLOOKUP($EG82,Data!$B:$CP,Daily!GU$10,0)/VLOOKUP($EG79,Data!$B:$CP,Daily!GU$10,0)</f>
        <v>0.22359249329758712</v>
      </c>
      <c r="GV82" s="12">
        <f>VLOOKUP($EG82,Data!$B:$CP,Daily!GV$10,0)/VLOOKUP($EG79,Data!$B:$CP,Daily!GV$10,0)</f>
        <v>0.22025974025974027</v>
      </c>
      <c r="GW82" s="12">
        <f>VLOOKUP($EG82,Data!$B:$CP,Daily!GW$10,0)/VLOOKUP($EG79,Data!$B:$CP,Daily!GW$10,0)</f>
        <v>0.23270987385819922</v>
      </c>
      <c r="GX82" s="12">
        <f>VLOOKUP($EG82,Data!$B:$CP,Daily!GX$10,0)/VLOOKUP($EG79,Data!$B:$CP,Daily!GX$10,0)</f>
        <v>0.22793017456359102</v>
      </c>
      <c r="GY82" s="12">
        <f>VLOOKUP($EG82,Data!$B:$CP,Daily!GY$10,0)/VLOOKUP($EG79,Data!$B:$CP,Daily!GY$10,0)</f>
        <v>0.23136388735505245</v>
      </c>
      <c r="GZ82" s="12">
        <f>VLOOKUP($EG82,Data!$B:$CP,Daily!GZ$10,0)/VLOOKUP($EG79,Data!$B:$CP,Daily!GZ$10,0)</f>
        <v>0.22319859402460457</v>
      </c>
      <c r="HA82" s="12">
        <f>VLOOKUP($EG82,Data!$B:$CP,Daily!HA$10,0)/VLOOKUP($EG79,Data!$B:$CP,Daily!HA$10,0)</f>
        <v>0.21416134648868254</v>
      </c>
      <c r="HB82" s="12">
        <f>VLOOKUP($EG82,Data!$B:$CP,Daily!HB$10,0)/VLOOKUP($EG79,Data!$B:$CP,Daily!HB$10,0)</f>
        <v>0.24304664099272572</v>
      </c>
      <c r="HC82" s="12">
        <f>VLOOKUP($EG82,Data!$B:$CP,Daily!HC$10,0)/VLOOKUP($EG79,Data!$B:$CP,Daily!HC$10,0)</f>
        <v>0.2594670406732118</v>
      </c>
      <c r="HD82" s="12">
        <f>VLOOKUP($EG82,Data!$B:$CP,Daily!HD$10,0)/VLOOKUP($EG79,Data!$B:$CP,Daily!HD$10,0)</f>
        <v>0.26865671641791045</v>
      </c>
      <c r="HE82" s="12">
        <f>VLOOKUP($EG82,Data!$B:$CP,Daily!HE$10,0)/VLOOKUP($EG79,Data!$B:$CP,Daily!HE$10,0)</f>
        <v>0.23971915747241726</v>
      </c>
      <c r="HF82" s="12">
        <f>VLOOKUP($EG82,Data!$B:$CP,Daily!HF$10,0)/VLOOKUP($EG79,Data!$B:$CP,Daily!HF$10,0)</f>
        <v>0.22631578947368422</v>
      </c>
      <c r="HG82" s="12">
        <f>VLOOKUP($EG82,Data!$B:$CP,Daily!HG$10,0)/VLOOKUP($EG79,Data!$B:$CP,Daily!HG$10,0)</f>
        <v>0.21382073109664496</v>
      </c>
      <c r="HH82" s="12">
        <f>VLOOKUP($EG82,Data!$B:$CP,Daily!HH$10,0)/VLOOKUP($EG79,Data!$B:$CP,Daily!HH$10,0)</f>
        <v>0.19401631912964643</v>
      </c>
      <c r="HI82" s="12">
        <f>VLOOKUP($EG82,Data!$B:$CP,Daily!HI$10,0)/VLOOKUP($EG79,Data!$B:$CP,Daily!HI$10,0)</f>
        <v>0.18437500000000001</v>
      </c>
      <c r="HJ82" s="12">
        <f>VLOOKUP($EG82,Data!$B:$CP,Daily!HJ$10,0)/VLOOKUP($EG79,Data!$B:$CP,Daily!HJ$10,0)</f>
        <v>0.22404614019520852</v>
      </c>
      <c r="HK82" s="12">
        <f>VLOOKUP($EG82,Data!$B:$CP,Daily!HK$10,0)/VLOOKUP($EG79,Data!$B:$CP,Daily!HK$10,0)</f>
        <v>0.2372549019607843</v>
      </c>
      <c r="HL82" s="12">
        <f>VLOOKUP($EG82,Data!$B:$CP,Daily!HL$10,0)/VLOOKUP($EG79,Data!$B:$CP,Daily!HL$10,0)</f>
        <v>0.22307692307692309</v>
      </c>
      <c r="HM82" s="12">
        <f>VLOOKUP($EG82,Data!$B:$CP,Daily!HM$10,0)/VLOOKUP($EG79,Data!$B:$CP,Daily!HM$10,0)</f>
        <v>0.23550356052899288</v>
      </c>
      <c r="HN82" s="12">
        <f>VLOOKUP($EG82,Data!$B:$CP,Daily!HN$10,0)/VLOOKUP($EG79,Data!$B:$CP,Daily!HN$10,0)</f>
        <v>0.2440506329113924</v>
      </c>
      <c r="HO82" s="12">
        <f>VLOOKUP($EG82,Data!$B:$CP,Daily!HO$10,0)/VLOOKUP($EG79,Data!$B:$CP,Daily!HO$10,0)</f>
        <v>0.22060206961429915</v>
      </c>
      <c r="HP82" s="12">
        <f>VLOOKUP($EG82,Data!$B:$CP,Daily!HP$10,0)/VLOOKUP($EG79,Data!$B:$CP,Daily!HP$10,0)</f>
        <v>0.21539183481933363</v>
      </c>
      <c r="HQ82" s="12">
        <f>VLOOKUP($EG82,Data!$B:$CP,Daily!HQ$10,0)/VLOOKUP($EG79,Data!$B:$CP,Daily!HQ$10,0)</f>
        <v>0.24025974025974026</v>
      </c>
      <c r="HR82" s="12">
        <f>VLOOKUP($EG82,Data!$B:$CP,Daily!HR$10,0)/VLOOKUP($EG79,Data!$B:$CP,Daily!HR$10,0)</f>
        <v>0.22946305644791187</v>
      </c>
      <c r="HS82" s="12">
        <f>VLOOKUP($EG82,Data!$B:$CP,Daily!HS$10,0)/VLOOKUP($EG79,Data!$B:$CP,Daily!HS$10,0)</f>
        <v>0.22238301977809938</v>
      </c>
      <c r="HT82" s="12">
        <f>VLOOKUP($EG82,Data!$B:$CP,Daily!HT$10,0)/VLOOKUP($EG79,Data!$B:$CP,Daily!HT$10,0)</f>
        <v>0.23660262891809908</v>
      </c>
      <c r="HU82" s="13"/>
      <c r="HV82" s="40">
        <f t="shared" si="591"/>
        <v>0.21174205967276227</v>
      </c>
      <c r="HW82" s="40">
        <f t="shared" si="592"/>
        <v>0.22782793414763675</v>
      </c>
      <c r="HX82" s="40">
        <f t="shared" si="683"/>
        <v>1.6085874474874473E-2</v>
      </c>
      <c r="HY82" s="40">
        <f t="shared" si="684"/>
        <v>0.23989234000379261</v>
      </c>
      <c r="HZ82" s="40">
        <f t="shared" si="685"/>
        <v>0.1996776538166064</v>
      </c>
      <c r="IA82" s="43"/>
      <c r="IB82" s="12">
        <f t="shared" si="686"/>
        <v>1.5646968979414571E-2</v>
      </c>
      <c r="IC82" s="12">
        <f t="shared" si="703"/>
        <v>0.22974831072867111</v>
      </c>
      <c r="ID82" s="12">
        <f t="shared" si="704"/>
        <v>0.22631003629204499</v>
      </c>
      <c r="IE82" s="1"/>
      <c r="IF82" s="7" t="s">
        <v>537</v>
      </c>
      <c r="IG82" s="7" t="s">
        <v>69</v>
      </c>
      <c r="IH82" s="12">
        <f>IFERROR(IFERROR(VLOOKUP($IF82,Data!$B:$CP,Daily!IH$10,0),0)/IFERROR(VLOOKUP($IF79,Data!$B:$CP,Daily!IH$10,0),0),0)</f>
        <v>0.16028955532574973</v>
      </c>
      <c r="II82" s="12">
        <f>IFERROR(IFERROR(VLOOKUP($IF82,Data!$B:$CP,Daily!II$10,0),0)/IFERROR(VLOOKUP($IF79,Data!$B:$CP,Daily!II$10,0),0),0)</f>
        <v>0.16819571865443425</v>
      </c>
      <c r="IJ82" s="12">
        <f>IFERROR(IFERROR(VLOOKUP($IF82,Data!$B:$CP,Daily!IJ$10,0),0)/IFERROR(VLOOKUP($IF79,Data!$B:$CP,Daily!IJ$10,0),0),0)</f>
        <v>0.17505720823798626</v>
      </c>
      <c r="IK82" s="12">
        <f>IFERROR(IFERROR(VLOOKUP($IF82,Data!$B:$CP,Daily!IK$10,0),0)/IFERROR(VLOOKUP($IF79,Data!$B:$CP,Daily!IK$10,0),0),0)</f>
        <v>0.17791411042944785</v>
      </c>
      <c r="IL82" s="12">
        <f>IFERROR(IFERROR(VLOOKUP($IF82,Data!$B:$CP,Daily!IL$10,0),0)/IFERROR(VLOOKUP($IF79,Data!$B:$CP,Daily!IL$10,0),0),0)</f>
        <v>0.18717277486910994</v>
      </c>
      <c r="IM82" s="12">
        <f>IFERROR(IFERROR(VLOOKUP($IF82,Data!$B:$CP,Daily!IM$10,0),0)/IFERROR(VLOOKUP($IF79,Data!$B:$CP,Daily!IM$10,0),0),0)</f>
        <v>0.17288135593220338</v>
      </c>
      <c r="IN82" s="12">
        <f>IFERROR(IFERROR(VLOOKUP($IF82,Data!$B:$CP,Daily!IN$10,0),0)/IFERROR(VLOOKUP($IF79,Data!$B:$CP,Daily!IN$10,0),0),0)</f>
        <v>0.13012295081967212</v>
      </c>
      <c r="IO82" s="12">
        <f>IFERROR(IFERROR(VLOOKUP($IF82,Data!$B:$CP,Daily!IO$10,0),0)/IFERROR(VLOOKUP($IF79,Data!$B:$CP,Daily!IO$10,0),0),0)</f>
        <v>0.16456921587608905</v>
      </c>
      <c r="IP82" s="12">
        <f>IFERROR(IFERROR(VLOOKUP($IF82,Data!$B:$CP,Daily!IP$10,0),0)/IFERROR(VLOOKUP($IF79,Data!$B:$CP,Daily!IP$10,0),0),0)</f>
        <v>0.17621621621621622</v>
      </c>
      <c r="IQ82" s="12">
        <f>IFERROR(IFERROR(VLOOKUP($IF82,Data!$B:$CP,Daily!IQ$10,0),0)/IFERROR(VLOOKUP($IF79,Data!$B:$CP,Daily!IQ$10,0),0),0)</f>
        <v>0.18729463307776562</v>
      </c>
      <c r="IR82" s="12">
        <f>IFERROR(IFERROR(VLOOKUP($IF82,Data!$B:$CP,Daily!IR$10,0),0)/IFERROR(VLOOKUP($IF79,Data!$B:$CP,Daily!IR$10,0),0),0)</f>
        <v>0.18457943925233644</v>
      </c>
      <c r="IS82" s="12">
        <f>IFERROR(IFERROR(VLOOKUP($IF82,Data!$B:$CP,Daily!IS$10,0),0)/IFERROR(VLOOKUP($IF79,Data!$B:$CP,Daily!IS$10,0),0),0)</f>
        <v>0.14527845036319612</v>
      </c>
      <c r="IT82" s="12">
        <f>IFERROR(IFERROR(VLOOKUP($IF82,Data!$B:$CP,Daily!IT$10,0),0)/IFERROR(VLOOKUP($IF79,Data!$B:$CP,Daily!IT$10,0),0),0)</f>
        <v>0.16441441441441443</v>
      </c>
      <c r="IU82" s="12">
        <f>IFERROR(IFERROR(VLOOKUP($IF82,Data!$B:$CP,Daily!IU$10,0),0)/IFERROR(VLOOKUP($IF79,Data!$B:$CP,Daily!IU$10,0),0),0)</f>
        <v>0.17480136208853575</v>
      </c>
      <c r="IV82" s="12">
        <f>IFERROR(IFERROR(VLOOKUP($IF82,Data!$B:$CP,Daily!IV$10,0),0)/IFERROR(VLOOKUP($IF79,Data!$B:$CP,Daily!IV$10,0),0),0)</f>
        <v>0.14967741935483872</v>
      </c>
      <c r="IW82" s="12">
        <f>IFERROR(IFERROR(VLOOKUP($IF82,Data!$B:$CP,Daily!IW$10,0),0)/IFERROR(VLOOKUP($IF79,Data!$B:$CP,Daily!IW$10,0),0),0)</f>
        <v>0.17189460476787954</v>
      </c>
      <c r="IX82" s="12">
        <f>IFERROR(IFERROR(VLOOKUP($IF82,Data!$B:$CP,Daily!IX$10,0),0)/IFERROR(VLOOKUP($IF79,Data!$B:$CP,Daily!IX$10,0),0),0)</f>
        <v>0.19339045287637699</v>
      </c>
      <c r="IY82" s="12">
        <f>IFERROR(IFERROR(VLOOKUP($IF82,Data!$B:$CP,Daily!IY$10,0),0)/IFERROR(VLOOKUP($IF79,Data!$B:$CP,Daily!IY$10,0),0),0)</f>
        <v>0.17458777885548013</v>
      </c>
      <c r="IZ82" s="12">
        <f>IFERROR(IFERROR(VLOOKUP($IF82,Data!$B:$CP,Daily!IZ$10,0),0)/IFERROR(VLOOKUP($IF79,Data!$B:$CP,Daily!IZ$10,0),0),0)</f>
        <v>0.15498154981549817</v>
      </c>
      <c r="JA82" s="12">
        <f>IFERROR(IFERROR(VLOOKUP($IF82,Data!$B:$CP,Daily!JA$10,0),0)/IFERROR(VLOOKUP($IF79,Data!$B:$CP,Daily!JA$10,0),0),0)</f>
        <v>0.16852540272614622</v>
      </c>
      <c r="JB82" s="12">
        <f>IFERROR(IFERROR(VLOOKUP($IF82,Data!$B:$CP,Daily!JB$10,0),0)/IFERROR(VLOOKUP($IF79,Data!$B:$CP,Daily!JB$10,0),0),0)</f>
        <v>0.16073478760045926</v>
      </c>
      <c r="JC82" s="12">
        <f>IFERROR(IFERROR(VLOOKUP($IF82,Data!$B:$CP,Daily!JC$10,0),0)/IFERROR(VLOOKUP($IF79,Data!$B:$CP,Daily!JC$10,0),0),0)</f>
        <v>0.15162454873646208</v>
      </c>
      <c r="JD82" s="12">
        <f>IFERROR(IFERROR(VLOOKUP($IF82,Data!$B:$CP,Daily!JD$10,0),0)/IFERROR(VLOOKUP($IF79,Data!$B:$CP,Daily!JD$10,0),0),0)</f>
        <v>0.15477629987908101</v>
      </c>
      <c r="JE82" s="12">
        <f>IFERROR(IFERROR(VLOOKUP($IF82,Data!$B:$CP,Daily!JE$10,0),0)/IFERROR(VLOOKUP($IF79,Data!$B:$CP,Daily!JE$10,0),0),0)</f>
        <v>0.17396313364055299</v>
      </c>
      <c r="JF82" s="12">
        <f>IFERROR(IFERROR(VLOOKUP($IF82,Data!$B:$CP,Daily!JF$10,0),0)/IFERROR(VLOOKUP($IF79,Data!$B:$CP,Daily!JF$10,0),0),0)</f>
        <v>0.16898148148148148</v>
      </c>
      <c r="JG82" s="12">
        <f>IFERROR(IFERROR(VLOOKUP($IF82,Data!$B:$CP,Daily!JG$10,0),0)/IFERROR(VLOOKUP($IF79,Data!$B:$CP,Daily!JG$10,0),0),0)</f>
        <v>0.1366742596810934</v>
      </c>
      <c r="JH82" s="12">
        <f>IFERROR(IFERROR(VLOOKUP($IF82,Data!$B:$CP,Daily!JH$10,0),0)/IFERROR(VLOOKUP($IF79,Data!$B:$CP,Daily!JH$10,0),0),0)</f>
        <v>0.15778251599147122</v>
      </c>
      <c r="JI82" s="12">
        <f>IFERROR(IFERROR(VLOOKUP($IF82,Data!$B:$CP,Daily!JI$10,0),0)/IFERROR(VLOOKUP($IF79,Data!$B:$CP,Daily!JI$10,0),0),0)</f>
        <v>0.18181818181818182</v>
      </c>
      <c r="JJ82" s="12">
        <f>IFERROR(IFERROR(VLOOKUP($IF82,Data!$B:$CP,Daily!JJ$10,0),0)/IFERROR(VLOOKUP($IF79,Data!$B:$CP,Daily!JJ$10,0),0),0)</f>
        <v>0.16209476309226933</v>
      </c>
      <c r="JK82" s="12">
        <f>IFERROR(IFERROR(VLOOKUP($IF82,Data!$B:$CP,Daily!JK$10,0),0)/IFERROR(VLOOKUP($IF79,Data!$B:$CP,Daily!JK$10,0),0),0)</f>
        <v>0.12780269058295965</v>
      </c>
      <c r="JL82" s="12">
        <f>IFERROR(IFERROR(VLOOKUP($IF82,Data!$B:$CP,Daily!JL$10,0),0)/IFERROR(VLOOKUP($IF79,Data!$B:$CP,Daily!JL$10,0),0),0)</f>
        <v>0.16825396825396827</v>
      </c>
      <c r="JM82" s="12">
        <f>IFERROR(IFERROR(VLOOKUP($IF82,Data!$B:$CP,Daily!JM$10,0),0)/IFERROR(VLOOKUP($IF79,Data!$B:$CP,Daily!JM$10,0),0),0)</f>
        <v>0.14269788182831661</v>
      </c>
      <c r="JN82" s="12">
        <f>IFERROR(IFERROR(VLOOKUP($IF82,Data!$B:$CP,Daily!JN$10,0),0)/IFERROR(VLOOKUP($IF79,Data!$B:$CP,Daily!JN$10,0),0),0)</f>
        <v>0.16461366181410975</v>
      </c>
      <c r="JO82" s="12">
        <f>IFERROR(IFERROR(VLOOKUP($IF82,Data!$B:$CP,Daily!JO$10,0),0)/IFERROR(VLOOKUP($IF79,Data!$B:$CP,Daily!JO$10,0),0),0)</f>
        <v>0.14689265536723164</v>
      </c>
      <c r="JP82" s="12">
        <f>IFERROR(IFERROR(VLOOKUP($IF82,Data!$B:$CP,Daily!JP$10,0),0)/IFERROR(VLOOKUP($IF79,Data!$B:$CP,Daily!JP$10,0),0),0)</f>
        <v>0.19028340080971659</v>
      </c>
      <c r="JQ82" s="12">
        <f>IFERROR(IFERROR(VLOOKUP($IF82,Data!$B:$CP,Daily!JQ$10,0),0)/IFERROR(VLOOKUP($IF79,Data!$B:$CP,Daily!JQ$10,0),0),0)</f>
        <v>0.20410367170626351</v>
      </c>
      <c r="JR82" s="12">
        <f>IFERROR(IFERROR(VLOOKUP($IF82,Data!$B:$CP,Daily!JR$10,0),0)/IFERROR(VLOOKUP($IF79,Data!$B:$CP,Daily!JR$10,0),0),0)</f>
        <v>0.15005476451259583</v>
      </c>
      <c r="JS82" s="12">
        <f>IFERROR(IFERROR(VLOOKUP($IF82,Data!$B:$CP,Daily!JS$10,0),0)/IFERROR(VLOOKUP($IF79,Data!$B:$CP,Daily!JS$10,0),0),0)</f>
        <v>0.16610169491525423</v>
      </c>
      <c r="JT82" s="12">
        <f>IFERROR(IFERROR(VLOOKUP($IF82,Data!$B:$CP,Daily!JT$10,0),0)/IFERROR(VLOOKUP($IF79,Data!$B:$CP,Daily!JT$10,0),0),0)</f>
        <v>0.18397291196388263</v>
      </c>
      <c r="JU82" s="12">
        <f>IFERROR(IFERROR(VLOOKUP($IF82,Data!$B:$CP,Daily!JU$10,0),0)/IFERROR(VLOOKUP($IF79,Data!$B:$CP,Daily!JU$10,0),0),0)</f>
        <v>0.15233415233415235</v>
      </c>
      <c r="JV82" s="12">
        <f>IFERROR(IFERROR(VLOOKUP($IF82,Data!$B:$CP,Daily!JV$10,0),0)/IFERROR(VLOOKUP($IF79,Data!$B:$CP,Daily!JV$10,0),0),0)</f>
        <v>0.17892156862745098</v>
      </c>
      <c r="JW82" s="12">
        <f>IFERROR(IFERROR(VLOOKUP($IF82,Data!$B:$CP,Daily!JW$10,0),0)/IFERROR(VLOOKUP($IF79,Data!$B:$CP,Daily!JW$10,0),0),0)</f>
        <v>0.1750524109014675</v>
      </c>
      <c r="JX82" s="12">
        <f>IFERROR(IFERROR(VLOOKUP($IF82,Data!$B:$CP,Daily!JX$10,0),0)/IFERROR(VLOOKUP($IF79,Data!$B:$CP,Daily!JX$10,0),0),0)</f>
        <v>0.19756097560975611</v>
      </c>
      <c r="JY82" s="12">
        <f>IFERROR(IFERROR(VLOOKUP($IF82,Data!$B:$CP,Daily!JY$10,0),0)/IFERROR(VLOOKUP($IF79,Data!$B:$CP,Daily!JY$10,0),0),0)</f>
        <v>0.1640625</v>
      </c>
      <c r="JZ82" s="12">
        <f>IFERROR(IFERROR(VLOOKUP($IF82,Data!$B:$CP,Daily!JZ$10,0),0)/IFERROR(VLOOKUP($IF79,Data!$B:$CP,Daily!JZ$10,0),0),0)</f>
        <v>0.16889428918590524</v>
      </c>
      <c r="KA82" s="12">
        <f>IFERROR(IFERROR(VLOOKUP($IF82,Data!$B:$CP,Daily!KA$10,0),0)/IFERROR(VLOOKUP($IF79,Data!$B:$CP,Daily!KA$10,0),0),0)</f>
        <v>0.18128654970760233</v>
      </c>
      <c r="KB82" s="12">
        <f>IFERROR(IFERROR(VLOOKUP($IF82,Data!$B:$CP,Daily!KB$10,0),0)/IFERROR(VLOOKUP($IF79,Data!$B:$CP,Daily!KB$10,0),0),0)</f>
        <v>0.17381738173817382</v>
      </c>
      <c r="KC82" s="12">
        <f>IFERROR(IFERROR(VLOOKUP($IF82,Data!$B:$CP,Daily!KC$10,0),0)/IFERROR(VLOOKUP($IF79,Data!$B:$CP,Daily!KC$10,0),0),0)</f>
        <v>0.15814506539833531</v>
      </c>
      <c r="KD82" s="12">
        <f>IFERROR(IFERROR(VLOOKUP($IF82,Data!$B:$CP,Daily!KD$10,0),0)/IFERROR(VLOOKUP($IF79,Data!$B:$CP,Daily!KD$10,0),0),0)</f>
        <v>0.17972831765935215</v>
      </c>
      <c r="KE82" s="12">
        <f>IFERROR(IFERROR(VLOOKUP($IF82,Data!$B:$CP,Daily!KE$10,0),0)/IFERROR(VLOOKUP($IF79,Data!$B:$CP,Daily!KE$10,0),0),0)</f>
        <v>0.18181818181818182</v>
      </c>
      <c r="KF82" s="12">
        <f>IFERROR(IFERROR(VLOOKUP($IF82,Data!$B:$CP,Daily!KF$10,0),0)/IFERROR(VLOOKUP($IF79,Data!$B:$CP,Daily!KF$10,0),0),0)</f>
        <v>0.1551094890510949</v>
      </c>
      <c r="KG82" s="12">
        <f>IFERROR(IFERROR(VLOOKUP($IF82,Data!$B:$CP,Daily!KG$10,0),0)/IFERROR(VLOOKUP($IF79,Data!$B:$CP,Daily!KG$10,0),0),0)</f>
        <v>0.16831683168316833</v>
      </c>
      <c r="KH82" s="12">
        <f>IFERROR(IFERROR(VLOOKUP($IF82,Data!$B:$CP,Daily!KH$10,0),0)/IFERROR(VLOOKUP($IF79,Data!$B:$CP,Daily!KH$10,0),0),0)</f>
        <v>0.16630434782608697</v>
      </c>
      <c r="KI82" s="12">
        <f>IFERROR(IFERROR(VLOOKUP($IF82,Data!$B:$CP,Daily!KI$10,0),0)/IFERROR(VLOOKUP($IF79,Data!$B:$CP,Daily!KI$10,0),0),0)</f>
        <v>0.16112266112266113</v>
      </c>
      <c r="KJ82" s="12">
        <f>IFERROR(IFERROR(VLOOKUP($IF82,Data!$B:$CP,Daily!KJ$10,0),0)/IFERROR(VLOOKUP($IF79,Data!$B:$CP,Daily!KJ$10,0),0),0)</f>
        <v>0.20484359233097882</v>
      </c>
      <c r="KK82" s="12">
        <f>IFERROR(IFERROR(VLOOKUP($IF82,Data!$B:$CP,Daily!KK$10,0),0)/IFERROR(VLOOKUP($IF79,Data!$B:$CP,Daily!KK$10,0),0),0)</f>
        <v>0.1484375</v>
      </c>
      <c r="KL82" s="12">
        <f>IFERROR(IFERROR(VLOOKUP($IF82,Data!$B:$CP,Daily!KL$10,0),0)/IFERROR(VLOOKUP($IF79,Data!$B:$CP,Daily!KL$10,0),0),0)</f>
        <v>0.14169570267131243</v>
      </c>
      <c r="KM82" s="12">
        <f>IFERROR(IFERROR(VLOOKUP($IF82,Data!$B:$CP,Daily!KM$10,0),0)/IFERROR(VLOOKUP($IF79,Data!$B:$CP,Daily!KM$10,0),0),0)</f>
        <v>0.12473347547974413</v>
      </c>
      <c r="KN82" s="12">
        <f>IFERROR(IFERROR(VLOOKUP($IF82,Data!$B:$CP,Daily!KN$10,0),0)/IFERROR(VLOOKUP($IF79,Data!$B:$CP,Daily!KN$10,0),0),0)</f>
        <v>0.16589861751152074</v>
      </c>
      <c r="KO82" s="12">
        <f>IFERROR(IFERROR(VLOOKUP($IF82,Data!$B:$CP,Daily!KO$10,0),0)/IFERROR(VLOOKUP($IF79,Data!$B:$CP,Daily!KO$10,0),0),0)</f>
        <v>0.17449664429530201</v>
      </c>
      <c r="KP82" s="12">
        <f>IFERROR(IFERROR(VLOOKUP($IF82,Data!$B:$CP,Daily!KP$10,0),0)/IFERROR(VLOOKUP($IF79,Data!$B:$CP,Daily!KP$10,0),0),0)</f>
        <v>0.15291529152915292</v>
      </c>
      <c r="KQ82" s="12">
        <f>IFERROR(IFERROR(VLOOKUP($IF82,Data!$B:$CP,Daily!KQ$10,0),0)/IFERROR(VLOOKUP($IF79,Data!$B:$CP,Daily!KQ$10,0),0),0)</f>
        <v>0.17136414881623449</v>
      </c>
      <c r="KR82" s="12">
        <f>IFERROR(IFERROR(VLOOKUP($IF82,Data!$B:$CP,Daily!KR$10,0),0)/IFERROR(VLOOKUP($IF79,Data!$B:$CP,Daily!KR$10,0),0),0)</f>
        <v>0.17666303162486369</v>
      </c>
      <c r="KS82" s="12">
        <f>IFERROR(IFERROR(VLOOKUP($IF82,Data!$B:$CP,Daily!KS$10,0),0)/IFERROR(VLOOKUP($IF79,Data!$B:$CP,Daily!KS$10,0),0),0)</f>
        <v>0.15226337448559671</v>
      </c>
      <c r="KT82" s="12">
        <f>IFERROR(IFERROR(VLOOKUP($IF82,Data!$B:$CP,Daily!KT$10,0),0)/IFERROR(VLOOKUP($IF79,Data!$B:$CP,Daily!KT$10,0),0),0)</f>
        <v>0.15712545676004872</v>
      </c>
      <c r="KU82" s="12">
        <f>IFERROR(IFERROR(VLOOKUP($IF82,Data!$B:$CP,Daily!KU$10,0),0)/IFERROR(VLOOKUP($IF79,Data!$B:$CP,Daily!KU$10,0),0),0)</f>
        <v>0.17892425905598244</v>
      </c>
      <c r="KV82" s="12">
        <f>IFERROR(IFERROR(VLOOKUP($IF82,Data!$B:$CP,Daily!KV$10,0),0)/IFERROR(VLOOKUP($IF79,Data!$B:$CP,Daily!KV$10,0),0),0)</f>
        <v>0.16414904330312186</v>
      </c>
      <c r="KW82" s="12">
        <f>IFERROR(IFERROR(VLOOKUP($IF82,Data!$B:$CP,Daily!KW$10,0),0)/IFERROR(VLOOKUP($IF79,Data!$B:$CP,Daily!KW$10,0),0),0)</f>
        <v>0.17160493827160495</v>
      </c>
      <c r="KX82" s="12">
        <f>IFERROR(IFERROR(VLOOKUP($IF82,Data!$B:$CP,Daily!KX$10,0),0)/IFERROR(VLOOKUP($IF79,Data!$B:$CP,Daily!KX$10,0),0),0)</f>
        <v>0.16709183673469388</v>
      </c>
      <c r="KY82" s="12">
        <f>IFERROR(IFERROR(VLOOKUP($IF82,Data!$B:$CP,Daily!KY$10,0),0)/IFERROR(VLOOKUP($IF79,Data!$B:$CP,Daily!KY$10,0),0),0)</f>
        <v>0.15979381443298968</v>
      </c>
      <c r="KZ82" s="12">
        <f>IFERROR(IFERROR(VLOOKUP($IF82,Data!$B:$CP,Daily!KZ$10,0),0)/IFERROR(VLOOKUP($IF79,Data!$B:$CP,Daily!KZ$10,0),0),0)</f>
        <v>0.17705735660847879</v>
      </c>
      <c r="LA82" s="12">
        <f>IFERROR(IFERROR(VLOOKUP($IF82,Data!$B:$CP,Daily!LA$10,0),0)/IFERROR(VLOOKUP($IF79,Data!$B:$CP,Daily!LA$10,0),0),0)</f>
        <v>0.18786127167630057</v>
      </c>
      <c r="LB82" s="12">
        <f>IFERROR(IFERROR(VLOOKUP($IF82,Data!$B:$CP,Daily!LB$10,0),0)/IFERROR(VLOOKUP($IF79,Data!$B:$CP,Daily!LB$10,0),0),0)</f>
        <v>0.20276953511374876</v>
      </c>
      <c r="LC82" s="12">
        <f>IFERROR(IFERROR(VLOOKUP($IF82,Data!$B:$CP,Daily!LC$10,0),0)/IFERROR(VLOOKUP($IF79,Data!$B:$CP,Daily!LC$10,0),0),0)</f>
        <v>0.17866004962779156</v>
      </c>
      <c r="LD82" s="12">
        <f>IFERROR(IFERROR(VLOOKUP($IF82,Data!$B:$CP,Daily!LD$10,0),0)/IFERROR(VLOOKUP($IF79,Data!$B:$CP,Daily!LD$10,0),0),0)</f>
        <v>0.18087557603686635</v>
      </c>
      <c r="LE82" s="12">
        <f>IFERROR(IFERROR(VLOOKUP($IF82,Data!$B:$CP,Daily!LE$10,0),0)/IFERROR(VLOOKUP($IF79,Data!$B:$CP,Daily!LE$10,0),0),0)</f>
        <v>0.18518518518518517</v>
      </c>
      <c r="LF82" s="12">
        <f>IFERROR(IFERROR(VLOOKUP($IF82,Data!$B:$CP,Daily!LF$10,0),0)/IFERROR(VLOOKUP($IF79,Data!$B:$CP,Daily!LF$10,0),0),0)</f>
        <v>0.16465422612513722</v>
      </c>
      <c r="LG82" s="12">
        <f>IFERROR(IFERROR(VLOOKUP($IF82,Data!$B:$CP,Daily!LG$10,0),0)/IFERROR(VLOOKUP($IF79,Data!$B:$CP,Daily!LG$10,0),0),0)</f>
        <v>0.16452205882352941</v>
      </c>
      <c r="LH82" s="12">
        <f>IFERROR(IFERROR(VLOOKUP($IF82,Data!$B:$CP,Daily!LH$10,0),0)/IFERROR(VLOOKUP($IF79,Data!$B:$CP,Daily!LH$10,0),0),0)</f>
        <v>0.14765694076038904</v>
      </c>
      <c r="LI82" s="12">
        <f>IFERROR(IFERROR(VLOOKUP($IF82,Data!$B:$CP,Daily!LI$10,0),0)/IFERROR(VLOOKUP($IF79,Data!$B:$CP,Daily!LI$10,0),0),0)</f>
        <v>0.1927236971484759</v>
      </c>
      <c r="LJ82" s="12">
        <f>IFERROR(IFERROR(VLOOKUP($IF82,Data!$B:$CP,Daily!LJ$10,0),0)/IFERROR(VLOOKUP($IF79,Data!$B:$CP,Daily!LJ$10,0),0),0)</f>
        <v>0.19200887902330743</v>
      </c>
      <c r="LK82" s="12">
        <f>IFERROR(IFERROR(VLOOKUP($IF82,Data!$B:$CP,Daily!LK$10,0),0)/IFERROR(VLOOKUP($IF79,Data!$B:$CP,Daily!LK$10,0),0),0)</f>
        <v>0.15688259109311742</v>
      </c>
      <c r="LL82" s="12">
        <f>IFERROR(IFERROR(VLOOKUP($IF82,Data!$B:$CP,Daily!LL$10,0),0)/IFERROR(VLOOKUP($IF79,Data!$B:$CP,Daily!LL$10,0),0),0)</f>
        <v>0.18041237113402062</v>
      </c>
      <c r="LM82" s="12">
        <f>IFERROR(IFERROR(VLOOKUP($IF82,Data!$B:$CP,Daily!LM$10,0),0)/IFERROR(VLOOKUP($IF79,Data!$B:$CP,Daily!LM$10,0),0),0)</f>
        <v>0.16290983606557377</v>
      </c>
      <c r="LN82" s="12">
        <f>IFERROR(IFERROR(VLOOKUP($IF82,Data!$B:$CP,Daily!LN$10,0),0)/IFERROR(VLOOKUP($IF79,Data!$B:$CP,Daily!LN$10,0),0),0)</f>
        <v>0.17707267144319344</v>
      </c>
      <c r="LO82" s="12">
        <f>IFERROR(IFERROR(VLOOKUP($IF82,Data!$B:$CP,Daily!LO$10,0),0)/IFERROR(VLOOKUP($IF79,Data!$B:$CP,Daily!LO$10,0),0),0)</f>
        <v>0.17674858223062381</v>
      </c>
      <c r="LP82" s="12">
        <f>IFERROR(IFERROR(VLOOKUP($IF82,Data!$B:$CP,Daily!LP$10,0),0)/IFERROR(VLOOKUP($IF79,Data!$B:$CP,Daily!LP$10,0),0),0)</f>
        <v>0.21860465116279071</v>
      </c>
      <c r="LQ82" s="12">
        <f>IFERROR(IFERROR(VLOOKUP($IF82,Data!$B:$CP,Daily!LQ$10,0),0)/IFERROR(VLOOKUP($IF79,Data!$B:$CP,Daily!LQ$10,0),0),0)</f>
        <v>0.18208092485549132</v>
      </c>
      <c r="LR82" s="12">
        <f>IFERROR(IFERROR(VLOOKUP($IF82,Data!$B:$CP,Daily!LR$10,0),0)/IFERROR(VLOOKUP($IF79,Data!$B:$CP,Daily!LR$10,0),0),0)</f>
        <v>0.18308351177730192</v>
      </c>
      <c r="LS82" s="12">
        <f>IFERROR(IFERROR(VLOOKUP($IF82,Data!$B:$CP,Daily!LS$10,0),0)/IFERROR(VLOOKUP($IF79,Data!$B:$CP,Daily!LS$10,0),0),0)</f>
        <v>0.17345872518286312</v>
      </c>
      <c r="LU82" s="40">
        <f t="shared" si="657"/>
        <v>0.15814506539833531</v>
      </c>
      <c r="LV82" s="40">
        <f t="shared" si="658"/>
        <v>0.17972831765935215</v>
      </c>
      <c r="LW82" s="40">
        <f t="shared" si="689"/>
        <v>2.1583252261016844E-2</v>
      </c>
      <c r="LX82" s="40">
        <f t="shared" si="690"/>
        <v>0.19591575685511478</v>
      </c>
      <c r="LY82" s="40">
        <f t="shared" si="691"/>
        <v>0.14195762620257268</v>
      </c>
      <c r="LZ82" s="43"/>
      <c r="MA82" s="12">
        <f t="shared" si="692"/>
        <v>1.7126975632465187E-2</v>
      </c>
      <c r="MB82" s="12">
        <f t="shared" si="705"/>
        <v>0.18304354665131134</v>
      </c>
      <c r="MC82" s="12">
        <f t="shared" si="706"/>
        <v>0.17487046559769726</v>
      </c>
      <c r="MD82" s="1"/>
    </row>
    <row r="83" spans="4:342" x14ac:dyDescent="0.35">
      <c r="D83" s="111" t="s">
        <v>538</v>
      </c>
      <c r="E83" s="53" t="str">
        <f>VLOOKUP($D83,'Metric Nature'!$C:$D,2,0)&amp;IF(($F83&lt;(EA83)),"Below",IF(($F83&gt;(DZ83)),"Above","Within"))</f>
        <v>NegativeWithin</v>
      </c>
      <c r="F83" s="48">
        <f>DU83</f>
        <v>4.770017035775128E-2</v>
      </c>
      <c r="G83" s="77">
        <f t="shared" si="660"/>
        <v>4.8591039891917633E-2</v>
      </c>
      <c r="H83" s="48">
        <f>IFERROR(((F83-G83)/G83),0)</f>
        <v>-1.8334028992751293E-2</v>
      </c>
      <c r="I83" s="74">
        <f t="shared" si="662"/>
        <v>4.6427375481871605E-2</v>
      </c>
      <c r="J83" s="48">
        <f>IFERROR(((F83-I83)/I83),0)</f>
        <v>2.7414749652964133E-2</v>
      </c>
      <c r="K83" s="48">
        <f>EC83</f>
        <v>5.8795260979607432E-3</v>
      </c>
      <c r="L83" s="50"/>
      <c r="M83" s="53" t="str">
        <f>VLOOKUP($D83,'Metric Nature'!$C:$D,2,0)&amp;IF(($N83&lt;(HZ83)),"Below",IF(($N83&gt;(HY83)),"Above","Within"))</f>
        <v>NegativeWithin</v>
      </c>
      <c r="N83" s="48">
        <f>HT83</f>
        <v>5.2072800808897875E-2</v>
      </c>
      <c r="O83" s="49">
        <f t="shared" si="666"/>
        <v>4.9842561114146214E-2</v>
      </c>
      <c r="P83" s="55">
        <f t="shared" si="667"/>
        <v>4.4745688120722972E-2</v>
      </c>
      <c r="Q83" s="49">
        <f t="shared" si="668"/>
        <v>4.845185178115808E-2</v>
      </c>
      <c r="R83" s="48">
        <f>IFERROR(((N83-Q83)/Q83),0)</f>
        <v>7.4732933719323949E-2</v>
      </c>
      <c r="S83" s="48">
        <f>IB83</f>
        <v>6.8941253835846173E-3</v>
      </c>
      <c r="T83" s="50"/>
      <c r="U83" s="53" t="str">
        <f>VLOOKUP($D83,'Metric Nature'!$C:$D,2,0)&amp;IF(($V83&lt;(LY83)),"Below",IF(($V83&gt;(LX83)),"Above","Within"))</f>
        <v>NegativeWithin</v>
      </c>
      <c r="V83" s="48">
        <f>LS83</f>
        <v>3.8662486938349006E-2</v>
      </c>
      <c r="W83" s="49">
        <f t="shared" si="672"/>
        <v>4.5936830511736707E-2</v>
      </c>
      <c r="X83" s="48">
        <f>IFERROR(((V83-W83)/W83),0)</f>
        <v>-0.15835536523420202</v>
      </c>
      <c r="Y83" s="49">
        <f t="shared" si="674"/>
        <v>4.1908046374567666E-2</v>
      </c>
      <c r="Z83" s="48">
        <f>IFERROR(((V83-Y83)/Y83),0)</f>
        <v>-7.7444780107627773E-2</v>
      </c>
      <c r="AA83" s="48">
        <f>MA83</f>
        <v>7.0867363685749203E-3</v>
      </c>
      <c r="AB83" s="50"/>
      <c r="AC83" s="46"/>
      <c r="AI83" s="7" t="s">
        <v>538</v>
      </c>
      <c r="AJ83" s="12">
        <f>(VLOOKUP($EG83,Data!$B:$CP,Daily!EI$10,0)+VLOOKUP($IF83,Data!$B:$CP,Daily!IH$10,0))/(VLOOKUP($EG79,Data!$B:$CP,Daily!EI$10,0)+VLOOKUP($IF79,Data!$B:$CP,Daily!IH$10,0))</f>
        <v>3.5856573705179286E-2</v>
      </c>
      <c r="AK83" s="12">
        <f>(VLOOKUP($EG83,Data!$B:$CP,Daily!EJ$10,0)+VLOOKUP($IF83,Data!$B:$CP,Daily!II$10,0))/(VLOOKUP($EG79,Data!$B:$CP,Daily!EJ$10,0)+VLOOKUP($IF79,Data!$B:$CP,Daily!II$10,0))</f>
        <v>3.3145508783559825E-2</v>
      </c>
      <c r="AL83" s="12">
        <f>(VLOOKUP($EG83,Data!$B:$CP,Daily!EK$10,0)+VLOOKUP($IF83,Data!$B:$CP,Daily!IJ$10,0))/(VLOOKUP($EG79,Data!$B:$CP,Daily!EK$10,0)+VLOOKUP($IF79,Data!$B:$CP,Daily!IJ$10,0))</f>
        <v>3.6102348405187522E-2</v>
      </c>
      <c r="AM83" s="12">
        <f>(VLOOKUP($EG83,Data!$B:$CP,Daily!EL$10,0)+VLOOKUP($IF83,Data!$B:$CP,Daily!IK$10,0))/(VLOOKUP($EG79,Data!$B:$CP,Daily!EL$10,0)+VLOOKUP($IF79,Data!$B:$CP,Daily!IK$10,0))</f>
        <v>4.5098770033544539E-2</v>
      </c>
      <c r="AN83" s="12">
        <f>(VLOOKUP($EG83,Data!$B:$CP,Daily!EM$10,0)+VLOOKUP($IF83,Data!$B:$CP,Daily!IL$10,0))/(VLOOKUP($EG79,Data!$B:$CP,Daily!EM$10,0)+VLOOKUP($IF79,Data!$B:$CP,Daily!IL$10,0))</f>
        <v>4.2664670658682638E-2</v>
      </c>
      <c r="AO83" s="12">
        <f>(VLOOKUP($EG83,Data!$B:$CP,Daily!EN$10,0)+VLOOKUP($IF83,Data!$B:$CP,Daily!IM$10,0))/(VLOOKUP($EG79,Data!$B:$CP,Daily!EN$10,0)+VLOOKUP($IF79,Data!$B:$CP,Daily!IM$10,0))</f>
        <v>4.2022324359816149E-2</v>
      </c>
      <c r="AP83" s="12">
        <f>(VLOOKUP($EG83,Data!$B:$CP,Daily!EO$10,0)+VLOOKUP($IF83,Data!$B:$CP,Daily!IN$10,0))/(VLOOKUP($EG79,Data!$B:$CP,Daily!EO$10,0)+VLOOKUP($IF79,Data!$B:$CP,Daily!IN$10,0))</f>
        <v>3.3615990308903693E-2</v>
      </c>
      <c r="AQ83" s="12">
        <f>(VLOOKUP($EG83,Data!$B:$CP,Daily!EP$10,0)+VLOOKUP($IF83,Data!$B:$CP,Daily!IO$10,0))/(VLOOKUP($EG79,Data!$B:$CP,Daily!EP$10,0)+VLOOKUP($IF79,Data!$B:$CP,Daily!IO$10,0))</f>
        <v>4.7741566609491137E-2</v>
      </c>
      <c r="AR83" s="12">
        <f>(VLOOKUP($EG83,Data!$B:$CP,Daily!EQ$10,0)+VLOOKUP($IF83,Data!$B:$CP,Daily!IP$10,0))/(VLOOKUP($EG79,Data!$B:$CP,Daily!EQ$10,0)+VLOOKUP($IF79,Data!$B:$CP,Daily!IP$10,0))</f>
        <v>4.0957781978575927E-2</v>
      </c>
      <c r="AS83" s="12">
        <f>(VLOOKUP($EG83,Data!$B:$CP,Daily!ER$10,0)+VLOOKUP($IF83,Data!$B:$CP,Daily!IQ$10,0))/(VLOOKUP($EG79,Data!$B:$CP,Daily!ER$10,0)+VLOOKUP($IF79,Data!$B:$CP,Daily!IQ$10,0))</f>
        <v>4.7474747474747475E-2</v>
      </c>
      <c r="AT83" s="12">
        <f>(VLOOKUP($EG83,Data!$B:$CP,Daily!ES$10,0)+VLOOKUP($IF83,Data!$B:$CP,Daily!IR$10,0))/(VLOOKUP($EG79,Data!$B:$CP,Daily!ES$10,0)+VLOOKUP($IF79,Data!$B:$CP,Daily!IR$10,0))</f>
        <v>4.6020761245674738E-2</v>
      </c>
      <c r="AU83" s="12">
        <f>(VLOOKUP($EG83,Data!$B:$CP,Daily!ET$10,0)+VLOOKUP($IF83,Data!$B:$CP,Daily!IS$10,0))/(VLOOKUP($EG79,Data!$B:$CP,Daily!ET$10,0)+VLOOKUP($IF79,Data!$B:$CP,Daily!IS$10,0))</f>
        <v>3.4682080924855488E-2</v>
      </c>
      <c r="AV83" s="12">
        <f>(VLOOKUP($EG83,Data!$B:$CP,Daily!EU$10,0)+VLOOKUP($IF83,Data!$B:$CP,Daily!IT$10,0))/(VLOOKUP($EG79,Data!$B:$CP,Daily!EU$10,0)+VLOOKUP($IF79,Data!$B:$CP,Daily!IT$10,0))</f>
        <v>3.8772757923128794E-2</v>
      </c>
      <c r="AW83" s="12">
        <f>(VLOOKUP($EG83,Data!$B:$CP,Daily!EV$10,0)+VLOOKUP($IF83,Data!$B:$CP,Daily!IU$10,0))/(VLOOKUP($EG79,Data!$B:$CP,Daily!EV$10,0)+VLOOKUP($IF79,Data!$B:$CP,Daily!IU$10,0))</f>
        <v>4.0830693417810628E-2</v>
      </c>
      <c r="AX83" s="12">
        <f>(VLOOKUP($EG83,Data!$B:$CP,Daily!EW$10,0)+VLOOKUP($IF83,Data!$B:$CP,Daily!IV$10,0))/(VLOOKUP($EG79,Data!$B:$CP,Daily!EW$10,0)+VLOOKUP($IF79,Data!$B:$CP,Daily!IV$10,0))</f>
        <v>3.7661406025824962E-2</v>
      </c>
      <c r="AY83" s="12">
        <f>(VLOOKUP($EG83,Data!$B:$CP,Daily!EX$10,0)+VLOOKUP($IF83,Data!$B:$CP,Daily!IW$10,0))/(VLOOKUP($EG79,Data!$B:$CP,Daily!EX$10,0)+VLOOKUP($IF79,Data!$B:$CP,Daily!IW$10,0))</f>
        <v>3.855855855855856E-2</v>
      </c>
      <c r="AZ83" s="12">
        <f>(VLOOKUP($EG83,Data!$B:$CP,Daily!EY$10,0)+VLOOKUP($IF83,Data!$B:$CP,Daily!IX$10,0))/(VLOOKUP($EG79,Data!$B:$CP,Daily!EY$10,0)+VLOOKUP($IF79,Data!$B:$CP,Daily!IX$10,0))</f>
        <v>4.0100250626566414E-2</v>
      </c>
      <c r="BA83" s="12">
        <f>(VLOOKUP($EG83,Data!$B:$CP,Daily!EZ$10,0)+VLOOKUP($IF83,Data!$B:$CP,Daily!IY$10,0))/(VLOOKUP($EG79,Data!$B:$CP,Daily!EZ$10,0)+VLOOKUP($IF79,Data!$B:$CP,Daily!IY$10,0))</f>
        <v>5.4235018413123538E-2</v>
      </c>
      <c r="BB83" s="12">
        <f>(VLOOKUP($EG83,Data!$B:$CP,Daily!FA$10,0)+VLOOKUP($IF83,Data!$B:$CP,Daily!IZ$10,0))/(VLOOKUP($EG79,Data!$B:$CP,Daily!FA$10,0)+VLOOKUP($IF79,Data!$B:$CP,Daily!IZ$10,0))</f>
        <v>3.7912912912912912E-2</v>
      </c>
      <c r="BC83" s="12">
        <f>(VLOOKUP($EG83,Data!$B:$CP,Daily!FB$10,0)+VLOOKUP($IF83,Data!$B:$CP,Daily!JA$10,0))/(VLOOKUP($EG79,Data!$B:$CP,Daily!FB$10,0)+VLOOKUP($IF79,Data!$B:$CP,Daily!JA$10,0))</f>
        <v>4.3951915852742302E-2</v>
      </c>
      <c r="BD83" s="12">
        <f>(VLOOKUP($EG83,Data!$B:$CP,Daily!FC$10,0)+VLOOKUP($IF83,Data!$B:$CP,Daily!JB$10,0))/(VLOOKUP($EG79,Data!$B:$CP,Daily!FC$10,0)+VLOOKUP($IF79,Data!$B:$CP,Daily!JB$10,0))</f>
        <v>3.9020929407591345E-2</v>
      </c>
      <c r="BE83" s="12">
        <f>(VLOOKUP($EG83,Data!$B:$CP,Daily!FD$10,0)+VLOOKUP($IF83,Data!$B:$CP,Daily!JC$10,0))/(VLOOKUP($EG79,Data!$B:$CP,Daily!FD$10,0)+VLOOKUP($IF79,Data!$B:$CP,Daily!JC$10,0))</f>
        <v>4.3612504824392127E-2</v>
      </c>
      <c r="BF83" s="12">
        <f>(VLOOKUP($EG83,Data!$B:$CP,Daily!FE$10,0)+VLOOKUP($IF83,Data!$B:$CP,Daily!JD$10,0))/(VLOOKUP($EG79,Data!$B:$CP,Daily!FE$10,0)+VLOOKUP($IF79,Data!$B:$CP,Daily!JD$10,0))</f>
        <v>4.2851865533801256E-2</v>
      </c>
      <c r="BG83" s="12">
        <f>(VLOOKUP($EG83,Data!$B:$CP,Daily!FF$10,0)+VLOOKUP($IF83,Data!$B:$CP,Daily!JE$10,0))/(VLOOKUP($EG79,Data!$B:$CP,Daily!FF$10,0)+VLOOKUP($IF79,Data!$B:$CP,Daily!JE$10,0))</f>
        <v>5.1636363636363633E-2</v>
      </c>
      <c r="BH83" s="12">
        <f>(VLOOKUP($EG83,Data!$B:$CP,Daily!FG$10,0)+VLOOKUP($IF83,Data!$B:$CP,Daily!JF$10,0))/(VLOOKUP($EG79,Data!$B:$CP,Daily!FG$10,0)+VLOOKUP($IF79,Data!$B:$CP,Daily!JF$10,0))</f>
        <v>4.793028322440087E-2</v>
      </c>
      <c r="BI83" s="12">
        <f>(VLOOKUP($EG83,Data!$B:$CP,Daily!FH$10,0)+VLOOKUP($IF83,Data!$B:$CP,Daily!JG$10,0))/(VLOOKUP($EG79,Data!$B:$CP,Daily!FH$10,0)+VLOOKUP($IF79,Data!$B:$CP,Daily!JG$10,0))</f>
        <v>4.0481400437636761E-2</v>
      </c>
      <c r="BJ83" s="12">
        <f>(VLOOKUP($EG83,Data!$B:$CP,Daily!FI$10,0)+VLOOKUP($IF83,Data!$B:$CP,Daily!JH$10,0))/(VLOOKUP($EG79,Data!$B:$CP,Daily!FI$10,0)+VLOOKUP($IF79,Data!$B:$CP,Daily!JH$10,0))</f>
        <v>4.8313878080415047E-2</v>
      </c>
      <c r="BK83" s="12">
        <f>(VLOOKUP($EG83,Data!$B:$CP,Daily!FJ$10,0)+VLOOKUP($IF83,Data!$B:$CP,Daily!JI$10,0))/(VLOOKUP($EG79,Data!$B:$CP,Daily!FJ$10,0)+VLOOKUP($IF79,Data!$B:$CP,Daily!JI$10,0))</f>
        <v>4.2320321050711422E-2</v>
      </c>
      <c r="BL83" s="12">
        <f>(VLOOKUP($EG83,Data!$B:$CP,Daily!FK$10,0)+VLOOKUP($IF83,Data!$B:$CP,Daily!JJ$10,0))/(VLOOKUP($EG79,Data!$B:$CP,Daily!FK$10,0)+VLOOKUP($IF79,Data!$B:$CP,Daily!JJ$10,0))</f>
        <v>3.5258814703675916E-2</v>
      </c>
      <c r="BM83" s="12">
        <f>(VLOOKUP($EG83,Data!$B:$CP,Daily!FL$10,0)+VLOOKUP($IF83,Data!$B:$CP,Daily!JK$10,0))/(VLOOKUP($EG79,Data!$B:$CP,Daily!FL$10,0)+VLOOKUP($IF79,Data!$B:$CP,Daily!JK$10,0))</f>
        <v>3.8032100488485696E-2</v>
      </c>
      <c r="BN83" s="12">
        <f>(VLOOKUP($EG83,Data!$B:$CP,Daily!FM$10,0)+VLOOKUP($IF83,Data!$B:$CP,Daily!JL$10,0))/(VLOOKUP($EG79,Data!$B:$CP,Daily!FM$10,0)+VLOOKUP($IF79,Data!$B:$CP,Daily!JL$10,0))</f>
        <v>4.0768194070080865E-2</v>
      </c>
      <c r="BO83" s="12">
        <f>(VLOOKUP($EG83,Data!$B:$CP,Daily!FN$10,0)+VLOOKUP($IF83,Data!$B:$CP,Daily!JM$10,0))/(VLOOKUP($EG79,Data!$B:$CP,Daily!FN$10,0)+VLOOKUP($IF79,Data!$B:$CP,Daily!JM$10,0))</f>
        <v>4.4117647058823532E-2</v>
      </c>
      <c r="BP83" s="12">
        <f>(VLOOKUP($EG83,Data!$B:$CP,Daily!FO$10,0)+VLOOKUP($IF83,Data!$B:$CP,Daily!JN$10,0))/(VLOOKUP($EG79,Data!$B:$CP,Daily!FO$10,0)+VLOOKUP($IF79,Data!$B:$CP,Daily!JN$10,0))</f>
        <v>4.0053853921238641E-2</v>
      </c>
      <c r="BQ83" s="12">
        <f>(VLOOKUP($EG83,Data!$B:$CP,Daily!FP$10,0)+VLOOKUP($IF83,Data!$B:$CP,Daily!JO$10,0))/(VLOOKUP($EG79,Data!$B:$CP,Daily!FP$10,0)+VLOOKUP($IF79,Data!$B:$CP,Daily!JO$10,0))</f>
        <v>3.2689450222882617E-2</v>
      </c>
      <c r="BR83" s="12">
        <f>(VLOOKUP($EG83,Data!$B:$CP,Daily!FQ$10,0)+VLOOKUP($IF83,Data!$B:$CP,Daily!JP$10,0))/(VLOOKUP($EG79,Data!$B:$CP,Daily!FQ$10,0)+VLOOKUP($IF79,Data!$B:$CP,Daily!JP$10,0))</f>
        <v>5.4201411161000641E-2</v>
      </c>
      <c r="BS83" s="12">
        <f>(VLOOKUP($EG83,Data!$B:$CP,Daily!FR$10,0)+VLOOKUP($IF83,Data!$B:$CP,Daily!JQ$10,0))/(VLOOKUP($EG79,Data!$B:$CP,Daily!FR$10,0)+VLOOKUP($IF79,Data!$B:$CP,Daily!JQ$10,0))</f>
        <v>4.330578512396694E-2</v>
      </c>
      <c r="BT83" s="12">
        <f>(VLOOKUP($EG83,Data!$B:$CP,Daily!FS$10,0)+VLOOKUP($IF83,Data!$B:$CP,Daily!JR$10,0))/(VLOOKUP($EG79,Data!$B:$CP,Daily!FS$10,0)+VLOOKUP($IF79,Data!$B:$CP,Daily!JR$10,0))</f>
        <v>4.2981867024848894E-2</v>
      </c>
      <c r="BU83" s="12">
        <f>(VLOOKUP($EG83,Data!$B:$CP,Daily!FT$10,0)+VLOOKUP($IF83,Data!$B:$CP,Daily!JS$10,0))/(VLOOKUP($EG79,Data!$B:$CP,Daily!FT$10,0)+VLOOKUP($IF79,Data!$B:$CP,Daily!JS$10,0))</f>
        <v>4.3991416309012876E-2</v>
      </c>
      <c r="BV83" s="12">
        <f>(VLOOKUP($EG83,Data!$B:$CP,Daily!FU$10,0)+VLOOKUP($IF83,Data!$B:$CP,Daily!JT$10,0))/(VLOOKUP($EG79,Data!$B:$CP,Daily!FU$10,0)+VLOOKUP($IF79,Data!$B:$CP,Daily!JT$10,0))</f>
        <v>4.386288241798747E-2</v>
      </c>
      <c r="BW83" s="12">
        <f>(VLOOKUP($EG83,Data!$B:$CP,Daily!FV$10,0)+VLOOKUP($IF83,Data!$B:$CP,Daily!JU$10,0))/(VLOOKUP($EG79,Data!$B:$CP,Daily!FV$10,0)+VLOOKUP($IF79,Data!$B:$CP,Daily!JU$10,0))</f>
        <v>4.2159763313609468E-2</v>
      </c>
      <c r="BX83" s="12">
        <f>(VLOOKUP($EG83,Data!$B:$CP,Daily!FW$10,0)+VLOOKUP($IF83,Data!$B:$CP,Daily!JV$10,0))/(VLOOKUP($EG79,Data!$B:$CP,Daily!FW$10,0)+VLOOKUP($IF79,Data!$B:$CP,Daily!JV$10,0))</f>
        <v>5.3013798111837325E-2</v>
      </c>
      <c r="BY83" s="12">
        <f>(VLOOKUP($EG83,Data!$B:$CP,Daily!FX$10,0)+VLOOKUP($IF83,Data!$B:$CP,Daily!JW$10,0))/(VLOOKUP($EG79,Data!$B:$CP,Daily!FX$10,0)+VLOOKUP($IF79,Data!$B:$CP,Daily!JW$10,0))</f>
        <v>3.8216560509554139E-2</v>
      </c>
      <c r="BZ83" s="12">
        <f>(VLOOKUP($EG83,Data!$B:$CP,Daily!FY$10,0)+VLOOKUP($IF83,Data!$B:$CP,Daily!JX$10,0))/(VLOOKUP($EG79,Data!$B:$CP,Daily!FY$10,0)+VLOOKUP($IF79,Data!$B:$CP,Daily!JX$10,0))</f>
        <v>5.1262433052792655E-2</v>
      </c>
      <c r="CA83" s="12">
        <f>(VLOOKUP($EG83,Data!$B:$CP,Daily!FZ$10,0)+VLOOKUP($IF83,Data!$B:$CP,Daily!JY$10,0))/(VLOOKUP($EG79,Data!$B:$CP,Daily!FZ$10,0)+VLOOKUP($IF79,Data!$B:$CP,Daily!JY$10,0))</f>
        <v>3.5388544326887997E-2</v>
      </c>
      <c r="CB83" s="12">
        <f>(VLOOKUP($EG83,Data!$B:$CP,Daily!GA$10,0)+VLOOKUP($IF83,Data!$B:$CP,Daily!JZ$10,0))/(VLOOKUP($EG79,Data!$B:$CP,Daily!GA$10,0)+VLOOKUP($IF79,Data!$B:$CP,Daily!JZ$10,0))</f>
        <v>5.037593984962406E-2</v>
      </c>
      <c r="CC83" s="12">
        <f>(VLOOKUP($EG83,Data!$B:$CP,Daily!GB$10,0)+VLOOKUP($IF83,Data!$B:$CP,Daily!KA$10,0))/(VLOOKUP($EG79,Data!$B:$CP,Daily!GB$10,0)+VLOOKUP($IF79,Data!$B:$CP,Daily!KA$10,0))</f>
        <v>5.242114615726344E-2</v>
      </c>
      <c r="CD83" s="12">
        <f>(VLOOKUP($EG83,Data!$B:$CP,Daily!GC$10,0)+VLOOKUP($IF83,Data!$B:$CP,Daily!KB$10,0))/(VLOOKUP($EG79,Data!$B:$CP,Daily!GC$10,0)+VLOOKUP($IF79,Data!$B:$CP,Daily!KB$10,0))</f>
        <v>3.3819864720541118E-2</v>
      </c>
      <c r="CE83" s="12">
        <f>(VLOOKUP($EG83,Data!$B:$CP,Daily!GD$10,0)+VLOOKUP($IF83,Data!$B:$CP,Daily!KC$10,0))/(VLOOKUP($EG79,Data!$B:$CP,Daily!GD$10,0)+VLOOKUP($IF79,Data!$B:$CP,Daily!KC$10,0))</f>
        <v>4.8941339812565085E-2</v>
      </c>
      <c r="CF83" s="12">
        <f>(VLOOKUP($EG83,Data!$B:$CP,Daily!GE$10,0)+VLOOKUP($IF83,Data!$B:$CP,Daily!KD$10,0))/(VLOOKUP($EG79,Data!$B:$CP,Daily!GE$10,0)+VLOOKUP($IF79,Data!$B:$CP,Daily!KD$10,0))</f>
        <v>4.2795566502463057E-2</v>
      </c>
      <c r="CG83" s="12">
        <f>(VLOOKUP($EG83,Data!$B:$CP,Daily!GF$10,0)+VLOOKUP($IF83,Data!$B:$CP,Daily!KE$10,0))/(VLOOKUP($EG79,Data!$B:$CP,Daily!GF$10,0)+VLOOKUP($IF79,Data!$B:$CP,Daily!KE$10,0))</f>
        <v>3.4773801485482779E-2</v>
      </c>
      <c r="CH83" s="12">
        <f>(VLOOKUP($EG83,Data!$B:$CP,Daily!GG$10,0)+VLOOKUP($IF83,Data!$B:$CP,Daily!KF$10,0))/(VLOOKUP($EG79,Data!$B:$CP,Daily!GG$10,0)+VLOOKUP($IF79,Data!$B:$CP,Daily!KF$10,0))</f>
        <v>0.04</v>
      </c>
      <c r="CI83" s="12">
        <f>(VLOOKUP($EG83,Data!$B:$CP,Daily!GH$10,0)+VLOOKUP($IF83,Data!$B:$CP,Daily!KG$10,0))/(VLOOKUP($EG79,Data!$B:$CP,Daily!GH$10,0)+VLOOKUP($IF79,Data!$B:$CP,Daily!KG$10,0))</f>
        <v>3.6162582187686788E-2</v>
      </c>
      <c r="CJ83" s="12">
        <f>(VLOOKUP($EG83,Data!$B:$CP,Daily!GI$10,0)+VLOOKUP($IF83,Data!$B:$CP,Daily!KH$10,0))/(VLOOKUP($EG79,Data!$B:$CP,Daily!GI$10,0)+VLOOKUP($IF79,Data!$B:$CP,Daily!KH$10,0))</f>
        <v>4.1497975708502027E-2</v>
      </c>
      <c r="CK83" s="12">
        <f>(VLOOKUP($EG83,Data!$B:$CP,Daily!GJ$10,0)+VLOOKUP($IF83,Data!$B:$CP,Daily!KI$10,0))/(VLOOKUP($EG79,Data!$B:$CP,Daily!GJ$10,0)+VLOOKUP($IF79,Data!$B:$CP,Daily!KI$10,0))</f>
        <v>3.7766830870279149E-2</v>
      </c>
      <c r="CL83" s="12">
        <f>(VLOOKUP($EG83,Data!$B:$CP,Daily!GK$10,0)+VLOOKUP($IF83,Data!$B:$CP,Daily!KJ$10,0))/(VLOOKUP($EG79,Data!$B:$CP,Daily!GK$10,0)+VLOOKUP($IF79,Data!$B:$CP,Daily!KJ$10,0))</f>
        <v>5.1010268300761843E-2</v>
      </c>
      <c r="CM83" s="12">
        <f>(VLOOKUP($EG83,Data!$B:$CP,Daily!GL$10,0)+VLOOKUP($IF83,Data!$B:$CP,Daily!KK$10,0))/(VLOOKUP($EG79,Data!$B:$CP,Daily!GL$10,0)+VLOOKUP($IF79,Data!$B:$CP,Daily!KK$10,0))</f>
        <v>3.6260220405261286E-2</v>
      </c>
      <c r="CN83" s="12">
        <f>(VLOOKUP($EG83,Data!$B:$CP,Daily!GM$10,0)+VLOOKUP($IF83,Data!$B:$CP,Daily!KL$10,0))/(VLOOKUP($EG79,Data!$B:$CP,Daily!GM$10,0)+VLOOKUP($IF79,Data!$B:$CP,Daily!KL$10,0))</f>
        <v>3.7357315807679002E-2</v>
      </c>
      <c r="CO83" s="12">
        <f>(VLOOKUP($EG83,Data!$B:$CP,Daily!GN$10,0)+VLOOKUP($IF83,Data!$B:$CP,Daily!KM$10,0))/(VLOOKUP($EG79,Data!$B:$CP,Daily!GN$10,0)+VLOOKUP($IF79,Data!$B:$CP,Daily!KM$10,0))</f>
        <v>3.7987337554148619E-2</v>
      </c>
      <c r="CP83" s="12">
        <f>(VLOOKUP($EG83,Data!$B:$CP,Daily!GO$10,0)+VLOOKUP($IF83,Data!$B:$CP,Daily!KN$10,0))/(VLOOKUP($EG79,Data!$B:$CP,Daily!GO$10,0)+VLOOKUP($IF79,Data!$B:$CP,Daily!KN$10,0))</f>
        <v>4.4161676646706588E-2</v>
      </c>
      <c r="CQ83" s="12">
        <f>(VLOOKUP($EG83,Data!$B:$CP,Daily!GP$10,0)+VLOOKUP($IF83,Data!$B:$CP,Daily!KO$10,0))/(VLOOKUP($EG79,Data!$B:$CP,Daily!GP$10,0)+VLOOKUP($IF79,Data!$B:$CP,Daily!KO$10,0))</f>
        <v>4.5548654244306416E-2</v>
      </c>
      <c r="CR83" s="12">
        <f>(VLOOKUP($EG83,Data!$B:$CP,Daily!GQ$10,0)+VLOOKUP($IF83,Data!$B:$CP,Daily!KP$10,0))/(VLOOKUP($EG79,Data!$B:$CP,Daily!GQ$10,0)+VLOOKUP($IF79,Data!$B:$CP,Daily!KP$10,0))</f>
        <v>3.8474519068511646E-2</v>
      </c>
      <c r="CS83" s="12">
        <f>(VLOOKUP($EG83,Data!$B:$CP,Daily!GR$10,0)+VLOOKUP($IF83,Data!$B:$CP,Daily!KQ$10,0))/(VLOOKUP($EG79,Data!$B:$CP,Daily!GR$10,0)+VLOOKUP($IF79,Data!$B:$CP,Daily!KQ$10,0))</f>
        <v>4.3628808864265928E-2</v>
      </c>
      <c r="CT83" s="12">
        <f>(VLOOKUP($EG83,Data!$B:$CP,Daily!GS$10,0)+VLOOKUP($IF83,Data!$B:$CP,Daily!KR$10,0))/(VLOOKUP($EG79,Data!$B:$CP,Daily!GS$10,0)+VLOOKUP($IF79,Data!$B:$CP,Daily!KR$10,0))</f>
        <v>4.6061884669479608E-2</v>
      </c>
      <c r="CU83" s="12">
        <f>(VLOOKUP($EG83,Data!$B:$CP,Daily!GT$10,0)+VLOOKUP($IF83,Data!$B:$CP,Daily!KS$10,0))/(VLOOKUP($EG79,Data!$B:$CP,Daily!GT$10,0)+VLOOKUP($IF79,Data!$B:$CP,Daily!KS$10,0))</f>
        <v>4.7964530431277713E-2</v>
      </c>
      <c r="CV83" s="12">
        <f>(VLOOKUP($EG83,Data!$B:$CP,Daily!GU$10,0)+VLOOKUP($IF83,Data!$B:$CP,Daily!KT$10,0))/(VLOOKUP($EG79,Data!$B:$CP,Daily!GU$10,0)+VLOOKUP($IF79,Data!$B:$CP,Daily!KT$10,0))</f>
        <v>4.4303797468354431E-2</v>
      </c>
      <c r="CW83" s="12">
        <f>(VLOOKUP($EG83,Data!$B:$CP,Daily!GV$10,0)+VLOOKUP($IF83,Data!$B:$CP,Daily!KU$10,0))/(VLOOKUP($EG79,Data!$B:$CP,Daily!GV$10,0)+VLOOKUP($IF79,Data!$B:$CP,Daily!KU$10,0))</f>
        <v>4.2313117066290547E-2</v>
      </c>
      <c r="CX83" s="12">
        <f>(VLOOKUP($EG83,Data!$B:$CP,Daily!GW$10,0)+VLOOKUP($IF83,Data!$B:$CP,Daily!KV$10,0))/(VLOOKUP($EG79,Data!$B:$CP,Daily!GW$10,0)+VLOOKUP($IF79,Data!$B:$CP,Daily!KV$10,0))</f>
        <v>5.0425273390036454E-2</v>
      </c>
      <c r="CY83" s="12">
        <f>(VLOOKUP($EG83,Data!$B:$CP,Daily!GX$10,0)+VLOOKUP($IF83,Data!$B:$CP,Daily!KW$10,0))/(VLOOKUP($EG79,Data!$B:$CP,Daily!GX$10,0)+VLOOKUP($IF79,Data!$B:$CP,Daily!KW$10,0))</f>
        <v>3.8721136767317942E-2</v>
      </c>
      <c r="CZ83" s="12">
        <f>(VLOOKUP($EG83,Data!$B:$CP,Daily!GY$10,0)+VLOOKUP($IF83,Data!$B:$CP,Daily!KX$10,0))/(VLOOKUP($EG79,Data!$B:$CP,Daily!GY$10,0)+VLOOKUP($IF79,Data!$B:$CP,Daily!KX$10,0))</f>
        <v>4.7398843930635835E-2</v>
      </c>
      <c r="DA83" s="12">
        <f>(VLOOKUP($EG83,Data!$B:$CP,Daily!GZ$10,0)+VLOOKUP($IF83,Data!$B:$CP,Daily!KY$10,0))/(VLOOKUP($EG79,Data!$B:$CP,Daily!GZ$10,0)+VLOOKUP($IF79,Data!$B:$CP,Daily!KY$10,0))</f>
        <v>4.8328634716069269E-2</v>
      </c>
      <c r="DB83" s="12">
        <f>(VLOOKUP($EG83,Data!$B:$CP,Daily!HA$10,0)+VLOOKUP($IF83,Data!$B:$CP,Daily!KZ$10,0))/(VLOOKUP($EG79,Data!$B:$CP,Daily!HA$10,0)+VLOOKUP($IF79,Data!$B:$CP,Daily!KZ$10,0))</f>
        <v>4.5148514851485147E-2</v>
      </c>
      <c r="DC83" s="12">
        <f>(VLOOKUP($EG83,Data!$B:$CP,Daily!HB$10,0)+VLOOKUP($IF83,Data!$B:$CP,Daily!LA$10,0))/(VLOOKUP($EG79,Data!$B:$CP,Daily!HB$10,0)+VLOOKUP($IF79,Data!$B:$CP,Daily!LA$10,0))</f>
        <v>4.0888888888888891E-2</v>
      </c>
      <c r="DD83" s="12">
        <f>(VLOOKUP($EG83,Data!$B:$CP,Daily!HC$10,0)+VLOOKUP($IF83,Data!$B:$CP,Daily!LB$10,0))/(VLOOKUP($EG79,Data!$B:$CP,Daily!HC$10,0)+VLOOKUP($IF79,Data!$B:$CP,Daily!LB$10,0))</f>
        <v>5.5873015873015873E-2</v>
      </c>
      <c r="DE83" s="12">
        <f>(VLOOKUP($EG83,Data!$B:$CP,Daily!HD$10,0)+VLOOKUP($IF83,Data!$B:$CP,Daily!LC$10,0))/(VLOOKUP($EG79,Data!$B:$CP,Daily!HD$10,0)+VLOOKUP($IF79,Data!$B:$CP,Daily!LC$10,0))</f>
        <v>5.2572706935123045E-2</v>
      </c>
      <c r="DF83" s="12">
        <f>(VLOOKUP($EG83,Data!$B:$CP,Daily!HE$10,0)+VLOOKUP($IF83,Data!$B:$CP,Daily!LD$10,0))/(VLOOKUP($EG79,Data!$B:$CP,Daily!HE$10,0)+VLOOKUP($IF79,Data!$B:$CP,Daily!LD$10,0))</f>
        <v>5.2061495457721874E-2</v>
      </c>
      <c r="DG83" s="12">
        <f>(VLOOKUP($EG83,Data!$B:$CP,Daily!HF$10,0)+VLOOKUP($IF83,Data!$B:$CP,Daily!LE$10,0))/(VLOOKUP($EG79,Data!$B:$CP,Daily!HF$10,0)+VLOOKUP($IF79,Data!$B:$CP,Daily!LE$10,0))</f>
        <v>4.8976853404897686E-2</v>
      </c>
      <c r="DH83" s="12">
        <f>(VLOOKUP($EG83,Data!$B:$CP,Daily!HG$10,0)+VLOOKUP($IF83,Data!$B:$CP,Daily!LF$10,0))/(VLOOKUP($EG79,Data!$B:$CP,Daily!HG$10,0)+VLOOKUP($IF79,Data!$B:$CP,Daily!LF$10,0))</f>
        <v>3.8858321870701512E-2</v>
      </c>
      <c r="DI83" s="12">
        <f>(VLOOKUP($EG83,Data!$B:$CP,Daily!HH$10,0)+VLOOKUP($IF83,Data!$B:$CP,Daily!LG$10,0))/(VLOOKUP($EG79,Data!$B:$CP,Daily!HH$10,0)+VLOOKUP($IF79,Data!$B:$CP,Daily!LG$10,0))</f>
        <v>3.8858530661809353E-2</v>
      </c>
      <c r="DJ83" s="12">
        <f>(VLOOKUP($EG83,Data!$B:$CP,Daily!HI$10,0)+VLOOKUP($IF83,Data!$B:$CP,Daily!LH$10,0))/(VLOOKUP($EG79,Data!$B:$CP,Daily!HI$10,0)+VLOOKUP($IF79,Data!$B:$CP,Daily!LH$10,0))</f>
        <v>3.889304412864622E-2</v>
      </c>
      <c r="DK83" s="12">
        <f>(VLOOKUP($EG83,Data!$B:$CP,Daily!HJ$10,0)+VLOOKUP($IF83,Data!$B:$CP,Daily!LI$10,0))/(VLOOKUP($EG79,Data!$B:$CP,Daily!HJ$10,0)+VLOOKUP($IF79,Data!$B:$CP,Daily!LI$10,0))</f>
        <v>5.472332619993886E-2</v>
      </c>
      <c r="DL83" s="12">
        <f>(VLOOKUP($EG83,Data!$B:$CP,Daily!HK$10,0)+VLOOKUP($IF83,Data!$B:$CP,Daily!LJ$10,0))/(VLOOKUP($EG79,Data!$B:$CP,Daily!HK$10,0)+VLOOKUP($IF79,Data!$B:$CP,Daily!LJ$10,0))</f>
        <v>4.8282896973818427E-2</v>
      </c>
      <c r="DM83" s="12">
        <f>(VLOOKUP($EG83,Data!$B:$CP,Daily!HL$10,0)+VLOOKUP($IF83,Data!$B:$CP,Daily!LK$10,0))/(VLOOKUP($EG79,Data!$B:$CP,Daily!HL$10,0)+VLOOKUP($IF79,Data!$B:$CP,Daily!LK$10,0))</f>
        <v>4.1720990873533245E-2</v>
      </c>
      <c r="DN83" s="12">
        <f>(VLOOKUP($EG83,Data!$B:$CP,Daily!HM$10,0)+VLOOKUP($IF83,Data!$B:$CP,Daily!LL$10,0))/(VLOOKUP($EG79,Data!$B:$CP,Daily!HM$10,0)+VLOOKUP($IF79,Data!$B:$CP,Daily!LL$10,0))</f>
        <v>4.0871934604904632E-2</v>
      </c>
      <c r="DO83" s="12">
        <f>(VLOOKUP($EG83,Data!$B:$CP,Daily!HN$10,0)+VLOOKUP($IF83,Data!$B:$CP,Daily!LM$10,0))/(VLOOKUP($EG79,Data!$B:$CP,Daily!HN$10,0)+VLOOKUP($IF79,Data!$B:$CP,Daily!LM$10,0))</f>
        <v>5.6252117926126735E-2</v>
      </c>
      <c r="DP83" s="12">
        <f>(VLOOKUP($EG83,Data!$B:$CP,Daily!HO$10,0)+VLOOKUP($IF83,Data!$B:$CP,Daily!LN$10,0))/(VLOOKUP($EG79,Data!$B:$CP,Daily!HO$10,0)+VLOOKUP($IF79,Data!$B:$CP,Daily!LN$10,0))</f>
        <v>4.9951659684176607E-2</v>
      </c>
      <c r="DQ83" s="12">
        <f>(VLOOKUP($EG83,Data!$B:$CP,Daily!HP$10,0)+VLOOKUP($IF83,Data!$B:$CP,Daily!LO$10,0))/(VLOOKUP($EG79,Data!$B:$CP,Daily!HP$10,0)+VLOOKUP($IF79,Data!$B:$CP,Daily!LO$10,0))</f>
        <v>4.5468798996550645E-2</v>
      </c>
      <c r="DR83" s="12">
        <f>(VLOOKUP($EG83,Data!$B:$CP,Daily!HQ$10,0)+VLOOKUP($IF83,Data!$B:$CP,Daily!LP$10,0))/(VLOOKUP($EG79,Data!$B:$CP,Daily!HQ$10,0)+VLOOKUP($IF79,Data!$B:$CP,Daily!LP$10,0))</f>
        <v>5.1686784277313526E-2</v>
      </c>
      <c r="DS83" s="12">
        <f>(VLOOKUP($EG83,Data!$B:$CP,Daily!HR$10,0)+VLOOKUP($IF83,Data!$B:$CP,Daily!LQ$10,0))/(VLOOKUP($EG79,Data!$B:$CP,Daily!HR$10,0)+VLOOKUP($IF79,Data!$B:$CP,Daily!LQ$10,0))</f>
        <v>4.9424930059061234E-2</v>
      </c>
      <c r="DT83" s="12">
        <f>(VLOOKUP($EG83,Data!$B:$CP,Daily!HS$10,0)+VLOOKUP($IF83,Data!$B:$CP,Daily!LR$10,0))/(VLOOKUP($EG79,Data!$B:$CP,Daily!HS$10,0)+VLOOKUP($IF79,Data!$B:$CP,Daily!LR$10,0))</f>
        <v>4.6225473894246756E-2</v>
      </c>
      <c r="DU83" s="12">
        <f>(VLOOKUP($EG83,Data!$B:$CP,Daily!HT$10,0)+VLOOKUP($IF83,Data!$B:$CP,Daily!LS$10,0))/(VLOOKUP($EG79,Data!$B:$CP,Daily!HT$10,0)+VLOOKUP($IF79,Data!$B:$CP,Daily!LS$10,0))</f>
        <v>4.770017035775128E-2</v>
      </c>
      <c r="DV83" s="14"/>
      <c r="DW83" s="12">
        <f t="shared" si="588"/>
        <v>3.8772757923128794E-2</v>
      </c>
      <c r="DX83" s="12">
        <f t="shared" si="589"/>
        <v>4.7964530431277713E-2</v>
      </c>
      <c r="DY83" s="12">
        <f t="shared" ref="DY83" si="708">DX83-DW83</f>
        <v>9.1917725081489196E-3</v>
      </c>
      <c r="DZ83" s="12">
        <f t="shared" ref="DZ83" si="709">DX83+(0.75*DY83)</f>
        <v>5.4858359812389401E-2</v>
      </c>
      <c r="EA83" s="12">
        <f t="shared" ref="EA83" si="710">DW83-(0.75*DY83)</f>
        <v>3.1878928542017106E-2</v>
      </c>
      <c r="EB83" s="14"/>
      <c r="EC83" s="12">
        <f t="shared" ref="EC83" si="711">_xlfn.STDEV.P(AJ83:DU83)</f>
        <v>5.8795260979607432E-3</v>
      </c>
      <c r="ED83" s="12">
        <f t="shared" si="701"/>
        <v>4.8591039891917633E-2</v>
      </c>
      <c r="EE83" s="12">
        <f t="shared" si="702"/>
        <v>4.6427375481871605E-2</v>
      </c>
      <c r="EF83" s="1"/>
      <c r="EG83" s="7" t="s">
        <v>539</v>
      </c>
      <c r="EH83" s="7" t="s">
        <v>70</v>
      </c>
      <c r="EI83" s="12">
        <f>VLOOKUP($EG83,Data!$B:$CP,Daily!EI$10,0)/VLOOKUP($EG79,Data!$B:$CP,Daily!EI$10,0)</f>
        <v>3.8630806845965773E-2</v>
      </c>
      <c r="EJ83" s="12">
        <f>VLOOKUP($EG83,Data!$B:$CP,Daily!EJ$10,0)/VLOOKUP($EG79,Data!$B:$CP,Daily!EJ$10,0)</f>
        <v>3.388998035363458E-2</v>
      </c>
      <c r="EK83" s="12">
        <f>VLOOKUP($EG83,Data!$B:$CP,Daily!EK$10,0)/VLOOKUP($EG79,Data!$B:$CP,Daily!EK$10,0)</f>
        <v>3.2844871147043965E-2</v>
      </c>
      <c r="EL83" s="12">
        <f>VLOOKUP($EG83,Data!$B:$CP,Daily!EL$10,0)/VLOOKUP($EG79,Data!$B:$CP,Daily!EL$10,0)</f>
        <v>4.9250535331905779E-2</v>
      </c>
      <c r="EM83" s="12">
        <f>VLOOKUP($EG83,Data!$B:$CP,Daily!EM$10,0)/VLOOKUP($EG79,Data!$B:$CP,Daily!EM$10,0)</f>
        <v>4.0356394129979038E-2</v>
      </c>
      <c r="EN83" s="12">
        <f>VLOOKUP($EG83,Data!$B:$CP,Daily!EN$10,0)/VLOOKUP($EG79,Data!$B:$CP,Daily!EN$10,0)</f>
        <v>4.5812124016658955E-2</v>
      </c>
      <c r="EO83" s="12">
        <f>VLOOKUP($EG83,Data!$B:$CP,Daily!EO$10,0)/VLOOKUP($EG79,Data!$B:$CP,Daily!EO$10,0)</f>
        <v>3.5683576956147892E-2</v>
      </c>
      <c r="EP83" s="12">
        <f>VLOOKUP($EG83,Data!$B:$CP,Daily!EP$10,0)/VLOOKUP($EG79,Data!$B:$CP,Daily!EP$10,0)</f>
        <v>4.665314401622718E-2</v>
      </c>
      <c r="EQ83" s="12">
        <f>VLOOKUP($EG83,Data!$B:$CP,Daily!EQ$10,0)/VLOOKUP($EG79,Data!$B:$CP,Daily!EQ$10,0)</f>
        <v>4.090706980880391E-2</v>
      </c>
      <c r="ER83" s="12">
        <f>VLOOKUP($EG83,Data!$B:$CP,Daily!ER$10,0)/VLOOKUP($EG79,Data!$B:$CP,Daily!ER$10,0)</f>
        <v>5.0559066601847349E-2</v>
      </c>
      <c r="ES83" s="12">
        <f>VLOOKUP($EG83,Data!$B:$CP,Daily!ES$10,0)/VLOOKUP($EG79,Data!$B:$CP,Daily!ES$10,0)</f>
        <v>4.965585054080629E-2</v>
      </c>
      <c r="ET83" s="12">
        <f>VLOOKUP($EG83,Data!$B:$CP,Daily!ET$10,0)/VLOOKUP($EG79,Data!$B:$CP,Daily!ET$10,0)</f>
        <v>4.2739443872296598E-2</v>
      </c>
      <c r="EU83" s="12">
        <f>VLOOKUP($EG83,Data!$B:$CP,Daily!EU$10,0)/VLOOKUP($EG79,Data!$B:$CP,Daily!EU$10,0)</f>
        <v>3.8498556304138593E-2</v>
      </c>
      <c r="EV83" s="12">
        <f>VLOOKUP($EG83,Data!$B:$CP,Daily!EV$10,0)/VLOOKUP($EG79,Data!$B:$CP,Daily!EV$10,0)</f>
        <v>4.7959183673469387E-2</v>
      </c>
      <c r="EW83" s="12">
        <f>VLOOKUP($EG83,Data!$B:$CP,Daily!EW$10,0)/VLOOKUP($EG79,Data!$B:$CP,Daily!EW$10,0)</f>
        <v>3.4277198211624442E-2</v>
      </c>
      <c r="EX83" s="12">
        <f>VLOOKUP($EG83,Data!$B:$CP,Daily!EX$10,0)/VLOOKUP($EG79,Data!$B:$CP,Daily!EX$10,0)</f>
        <v>3.7411526794742161E-2</v>
      </c>
      <c r="EY83" s="12">
        <f>VLOOKUP($EG83,Data!$B:$CP,Daily!EY$10,0)/VLOOKUP($EG79,Data!$B:$CP,Daily!EY$10,0)</f>
        <v>4.3016194331983802E-2</v>
      </c>
      <c r="EZ83" s="12">
        <f>VLOOKUP($EG83,Data!$B:$CP,Daily!EZ$10,0)/VLOOKUP($EG79,Data!$B:$CP,Daily!EZ$10,0)</f>
        <v>5.6237218813905927E-2</v>
      </c>
      <c r="FA83" s="12">
        <f>VLOOKUP($EG83,Data!$B:$CP,Daily!FA$10,0)/VLOOKUP($EG79,Data!$B:$CP,Daily!FA$10,0)</f>
        <v>4.1599135602377095E-2</v>
      </c>
      <c r="FB83" s="12">
        <f>VLOOKUP($EG83,Data!$B:$CP,Daily!FB$10,0)/VLOOKUP($EG79,Data!$B:$CP,Daily!FB$10,0)</f>
        <v>4.5822102425876012E-2</v>
      </c>
      <c r="FC83" s="12">
        <f>VLOOKUP($EG83,Data!$B:$CP,Daily!FC$10,0)/VLOOKUP($EG79,Data!$B:$CP,Daily!FC$10,0)</f>
        <v>4.4147843942505136E-2</v>
      </c>
      <c r="FD83" s="12">
        <f>VLOOKUP($EG83,Data!$B:$CP,Daily!FD$10,0)/VLOOKUP($EG79,Data!$B:$CP,Daily!FD$10,0)</f>
        <v>4.8863636363636366E-2</v>
      </c>
      <c r="FE83" s="12">
        <f>VLOOKUP($EG83,Data!$B:$CP,Daily!FE$10,0)/VLOOKUP($EG79,Data!$B:$CP,Daily!FE$10,0)</f>
        <v>4.8404255319148937E-2</v>
      </c>
      <c r="FF83" s="12">
        <f>VLOOKUP($EG83,Data!$B:$CP,Daily!FF$10,0)/VLOOKUP($EG79,Data!$B:$CP,Daily!FF$10,0)</f>
        <v>5.4197662061636558E-2</v>
      </c>
      <c r="FG83" s="12">
        <f>VLOOKUP($EG83,Data!$B:$CP,Daily!FG$10,0)/VLOOKUP($EG79,Data!$B:$CP,Daily!FG$10,0)</f>
        <v>4.9206349206349205E-2</v>
      </c>
      <c r="FH83" s="12">
        <f>VLOOKUP($EG83,Data!$B:$CP,Daily!FH$10,0)/VLOOKUP($EG79,Data!$B:$CP,Daily!FH$10,0)</f>
        <v>4.7210300429184553E-2</v>
      </c>
      <c r="FI83" s="12">
        <f>VLOOKUP($EG83,Data!$B:$CP,Daily!FI$10,0)/VLOOKUP($EG79,Data!$B:$CP,Daily!FI$10,0)</f>
        <v>5.0326188257222737E-2</v>
      </c>
      <c r="FJ83" s="12">
        <f>VLOOKUP($EG83,Data!$B:$CP,Daily!FJ$10,0)/VLOOKUP($EG79,Data!$B:$CP,Daily!FJ$10,0)</f>
        <v>4.6733935209771642E-2</v>
      </c>
      <c r="FK83" s="12">
        <f>VLOOKUP($EG83,Data!$B:$CP,Daily!FK$10,0)/VLOOKUP($EG79,Data!$B:$CP,Daily!FK$10,0)</f>
        <v>3.8626609442060089E-2</v>
      </c>
      <c r="FL83" s="12">
        <f>VLOOKUP($EG83,Data!$B:$CP,Daily!FL$10,0)/VLOOKUP($EG79,Data!$B:$CP,Daily!FL$10,0)</f>
        <v>4.3059777102330291E-2</v>
      </c>
      <c r="FM83" s="12">
        <f>VLOOKUP($EG83,Data!$B:$CP,Daily!FM$10,0)/VLOOKUP($EG79,Data!$B:$CP,Daily!FM$10,0)</f>
        <v>4.1028175976272861E-2</v>
      </c>
      <c r="FN83" s="12">
        <f>VLOOKUP($EG83,Data!$B:$CP,Daily!FN$10,0)/VLOOKUP($EG79,Data!$B:$CP,Daily!FN$10,0)</f>
        <v>4.5478582760444211E-2</v>
      </c>
      <c r="FO83" s="12">
        <f>VLOOKUP($EG83,Data!$B:$CP,Daily!FO$10,0)/VLOOKUP($EG79,Data!$B:$CP,Daily!FO$10,0)</f>
        <v>4.3792107795957651E-2</v>
      </c>
      <c r="FP83" s="12">
        <f>VLOOKUP($EG83,Data!$B:$CP,Daily!FP$10,0)/VLOOKUP($EG79,Data!$B:$CP,Daily!FP$10,0)</f>
        <v>3.3434650455927049E-2</v>
      </c>
      <c r="FQ83" s="12">
        <f>VLOOKUP($EG83,Data!$B:$CP,Daily!FQ$10,0)/VLOOKUP($EG79,Data!$B:$CP,Daily!FQ$10,0)</f>
        <v>5.539906103286385E-2</v>
      </c>
      <c r="FR83" s="12">
        <f>VLOOKUP($EG83,Data!$B:$CP,Daily!FR$10,0)/VLOOKUP($EG79,Data!$B:$CP,Daily!FR$10,0)</f>
        <v>4.3830395426393519E-2</v>
      </c>
      <c r="FS83" s="12">
        <f>VLOOKUP($EG83,Data!$B:$CP,Daily!FS$10,0)/VLOOKUP($EG79,Data!$B:$CP,Daily!FS$10,0)</f>
        <v>4.4552058111380147E-2</v>
      </c>
      <c r="FT83" s="12">
        <f>VLOOKUP($EG83,Data!$B:$CP,Daily!FT$10,0)/VLOOKUP($EG79,Data!$B:$CP,Daily!FT$10,0)</f>
        <v>4.9712192569335428E-2</v>
      </c>
      <c r="FU83" s="12">
        <f>VLOOKUP($EG83,Data!$B:$CP,Daily!FU$10,0)/VLOOKUP($EG79,Data!$B:$CP,Daily!FU$10,0)</f>
        <v>4.3240284619594963E-2</v>
      </c>
      <c r="FV83" s="12">
        <f>VLOOKUP($EG83,Data!$B:$CP,Daily!FV$10,0)/VLOOKUP($EG79,Data!$B:$CP,Daily!FV$10,0)</f>
        <v>4.3386243386243389E-2</v>
      </c>
      <c r="FW83" s="12">
        <f>VLOOKUP($EG83,Data!$B:$CP,Daily!FW$10,0)/VLOOKUP($EG79,Data!$B:$CP,Daily!FW$10,0)</f>
        <v>5.5727554179566562E-2</v>
      </c>
      <c r="FX83" s="12">
        <f>VLOOKUP($EG83,Data!$B:$CP,Daily!FX$10,0)/VLOOKUP($EG79,Data!$B:$CP,Daily!FX$10,0)</f>
        <v>3.893543617545589E-2</v>
      </c>
      <c r="FY83" s="12">
        <f>VLOOKUP($EG83,Data!$B:$CP,Daily!FY$10,0)/VLOOKUP($EG79,Data!$B:$CP,Daily!FY$10,0)</f>
        <v>5.2954292084726864E-2</v>
      </c>
      <c r="FZ83" s="12">
        <f>VLOOKUP($EG83,Data!$B:$CP,Daily!FZ$10,0)/VLOOKUP($EG79,Data!$B:$CP,Daily!FZ$10,0)</f>
        <v>3.8013177901672579E-2</v>
      </c>
      <c r="GA83" s="12">
        <f>VLOOKUP($EG83,Data!$B:$CP,Daily!GA$10,0)/VLOOKUP($EG79,Data!$B:$CP,Daily!GA$10,0)</f>
        <v>5.1714752313554706E-2</v>
      </c>
      <c r="GB83" s="12">
        <f>VLOOKUP($EG83,Data!$B:$CP,Daily!GB$10,0)/VLOOKUP($EG79,Data!$B:$CP,Daily!GB$10,0)</f>
        <v>5.2329291640076582E-2</v>
      </c>
      <c r="GC83" s="12">
        <f>VLOOKUP($EG83,Data!$B:$CP,Daily!GC$10,0)/VLOOKUP($EG79,Data!$B:$CP,Daily!GC$10,0)</f>
        <v>3.3684210526315789E-2</v>
      </c>
      <c r="GD83" s="12">
        <f>VLOOKUP($EG83,Data!$B:$CP,Daily!GD$10,0)/VLOOKUP($EG79,Data!$B:$CP,Daily!GD$10,0)</f>
        <v>5.3431372549019605E-2</v>
      </c>
      <c r="GE83" s="12">
        <f>VLOOKUP($EG83,Data!$B:$CP,Daily!GE$10,0)/VLOOKUP($EG79,Data!$B:$CP,Daily!GE$10,0)</f>
        <v>4.7140986468790919E-2</v>
      </c>
      <c r="GF83" s="12">
        <f>VLOOKUP($EG83,Data!$B:$CP,Daily!GF$10,0)/VLOOKUP($EG79,Data!$B:$CP,Daily!GF$10,0)</f>
        <v>3.9744847890088322E-2</v>
      </c>
      <c r="GG83" s="12">
        <f>VLOOKUP($EG83,Data!$B:$CP,Daily!GG$10,0)/VLOOKUP($EG79,Data!$B:$CP,Daily!GG$10,0)</f>
        <v>4.0734824281150162E-2</v>
      </c>
      <c r="GH83" s="12">
        <f>VLOOKUP($EG83,Data!$B:$CP,Daily!GH$10,0)/VLOOKUP($EG79,Data!$B:$CP,Daily!GH$10,0)</f>
        <v>3.7671232876712327E-2</v>
      </c>
      <c r="GI83" s="12">
        <f>VLOOKUP($EG83,Data!$B:$CP,Daily!GI$10,0)/VLOOKUP($EG79,Data!$B:$CP,Daily!GI$10,0)</f>
        <v>4.1585127201565555E-2</v>
      </c>
      <c r="GJ83" s="12">
        <f>VLOOKUP($EG83,Data!$B:$CP,Daily!GJ$10,0)/VLOOKUP($EG79,Data!$B:$CP,Daily!GJ$10,0)</f>
        <v>4.1286605856937109E-2</v>
      </c>
      <c r="GK83" s="12">
        <f>VLOOKUP($EG83,Data!$B:$CP,Daily!GK$10,0)/VLOOKUP($EG79,Data!$B:$CP,Daily!GK$10,0)</f>
        <v>4.8323471400394474E-2</v>
      </c>
      <c r="GL83" s="12">
        <f>VLOOKUP($EG83,Data!$B:$CP,Daily!GL$10,0)/VLOOKUP($EG79,Data!$B:$CP,Daily!GL$10,0)</f>
        <v>3.912363067292645E-2</v>
      </c>
      <c r="GM83" s="12">
        <f>VLOOKUP($EG83,Data!$B:$CP,Daily!GM$10,0)/VLOOKUP($EG79,Data!$B:$CP,Daily!GM$10,0)</f>
        <v>4.2364532019704436E-2</v>
      </c>
      <c r="GN83" s="12">
        <f>VLOOKUP($EG83,Data!$B:$CP,Daily!GN$10,0)/VLOOKUP($EG79,Data!$B:$CP,Daily!GN$10,0)</f>
        <v>3.732428502181289E-2</v>
      </c>
      <c r="GO83" s="12">
        <f>VLOOKUP($EG83,Data!$B:$CP,Daily!GO$10,0)/VLOOKUP($EG79,Data!$B:$CP,Daily!GO$10,0)</f>
        <v>4.4900221729490021E-2</v>
      </c>
      <c r="GP83" s="12">
        <f>VLOOKUP($EG83,Data!$B:$CP,Daily!GP$10,0)/VLOOKUP($EG79,Data!$B:$CP,Daily!GP$10,0)</f>
        <v>5.3892215568862277E-2</v>
      </c>
      <c r="GQ83" s="12">
        <f>VLOOKUP($EG83,Data!$B:$CP,Daily!GQ$10,0)/VLOOKUP($EG79,Data!$B:$CP,Daily!GQ$10,0)</f>
        <v>3.8461538461538464E-2</v>
      </c>
      <c r="GR83" s="12">
        <f>VLOOKUP($EG83,Data!$B:$CP,Daily!GR$10,0)/VLOOKUP($EG79,Data!$B:$CP,Daily!GR$10,0)</f>
        <v>4.4477761119440282E-2</v>
      </c>
      <c r="GS83" s="12">
        <f>VLOOKUP($EG83,Data!$B:$CP,Daily!GS$10,0)/VLOOKUP($EG79,Data!$B:$CP,Daily!GS$10,0)</f>
        <v>4.6185781006746238E-2</v>
      </c>
      <c r="GT83" s="12">
        <f>VLOOKUP($EG83,Data!$B:$CP,Daily!GT$10,0)/VLOOKUP($EG79,Data!$B:$CP,Daily!GT$10,0)</f>
        <v>5.3082191780821915E-2</v>
      </c>
      <c r="GU83" s="12">
        <f>VLOOKUP($EG83,Data!$B:$CP,Daily!GU$10,0)/VLOOKUP($EG79,Data!$B:$CP,Daily!GU$10,0)</f>
        <v>4.7721179624664878E-2</v>
      </c>
      <c r="GV83" s="12">
        <f>VLOOKUP($EG83,Data!$B:$CP,Daily!GV$10,0)/VLOOKUP($EG79,Data!$B:$CP,Daily!GV$10,0)</f>
        <v>4.3116883116883116E-2</v>
      </c>
      <c r="GW83" s="12">
        <f>VLOOKUP($EG83,Data!$B:$CP,Daily!GW$10,0)/VLOOKUP($EG79,Data!$B:$CP,Daily!GW$10,0)</f>
        <v>5.8286211396259245E-2</v>
      </c>
      <c r="GX83" s="12">
        <f>VLOOKUP($EG83,Data!$B:$CP,Daily!GX$10,0)/VLOOKUP($EG79,Data!$B:$CP,Daily!GX$10,0)</f>
        <v>3.9401496259351618E-2</v>
      </c>
      <c r="GY83" s="12">
        <f>VLOOKUP($EG83,Data!$B:$CP,Daily!GY$10,0)/VLOOKUP($EG79,Data!$B:$CP,Daily!GY$10,0)</f>
        <v>5.0248481501932632E-2</v>
      </c>
      <c r="GZ83" s="12">
        <f>VLOOKUP($EG83,Data!$B:$CP,Daily!GZ$10,0)/VLOOKUP($EG79,Data!$B:$CP,Daily!GZ$10,0)</f>
        <v>5.0380785002929113E-2</v>
      </c>
      <c r="HA83" s="12">
        <f>VLOOKUP($EG83,Data!$B:$CP,Daily!HA$10,0)/VLOOKUP($EG79,Data!$B:$CP,Daily!HA$10,0)</f>
        <v>4.5269878119558911E-2</v>
      </c>
      <c r="HB83" s="12">
        <f>VLOOKUP($EG83,Data!$B:$CP,Daily!HB$10,0)/VLOOKUP($EG79,Data!$B:$CP,Daily!HB$10,0)</f>
        <v>4.1934103551561831E-2</v>
      </c>
      <c r="HC83" s="12">
        <f>VLOOKUP($EG83,Data!$B:$CP,Daily!HC$10,0)/VLOOKUP($EG79,Data!$B:$CP,Daily!HC$10,0)</f>
        <v>5.7503506311360447E-2</v>
      </c>
      <c r="HD83" s="12">
        <f>VLOOKUP($EG83,Data!$B:$CP,Daily!HD$10,0)/VLOOKUP($EG79,Data!$B:$CP,Daily!HD$10,0)</f>
        <v>5.8635394456289978E-2</v>
      </c>
      <c r="HE83" s="12">
        <f>VLOOKUP($EG83,Data!$B:$CP,Daily!HE$10,0)/VLOOKUP($EG79,Data!$B:$CP,Daily!HE$10,0)</f>
        <v>5.4663991975927785E-2</v>
      </c>
      <c r="HF83" s="12">
        <f>VLOOKUP($EG83,Data!$B:$CP,Daily!HF$10,0)/VLOOKUP($EG79,Data!$B:$CP,Daily!HF$10,0)</f>
        <v>5.2631578947368418E-2</v>
      </c>
      <c r="HG83" s="12">
        <f>VLOOKUP($EG83,Data!$B:$CP,Daily!HG$10,0)/VLOOKUP($EG79,Data!$B:$CP,Daily!HG$10,0)</f>
        <v>3.9559339008512766E-2</v>
      </c>
      <c r="HH83" s="12">
        <f>VLOOKUP($EG83,Data!$B:$CP,Daily!HH$10,0)/VLOOKUP($EG79,Data!$B:$CP,Daily!HH$10,0)</f>
        <v>3.8531278331822301E-2</v>
      </c>
      <c r="HI83" s="12">
        <f>VLOOKUP($EG83,Data!$B:$CP,Daily!HI$10,0)/VLOOKUP($EG79,Data!$B:$CP,Daily!HI$10,0)</f>
        <v>3.888888888888889E-2</v>
      </c>
      <c r="HJ83" s="12">
        <f>VLOOKUP($EG83,Data!$B:$CP,Daily!HJ$10,0)/VLOOKUP($EG79,Data!$B:$CP,Daily!HJ$10,0)</f>
        <v>5.944986690328305E-2</v>
      </c>
      <c r="HK83" s="12">
        <f>VLOOKUP($EG83,Data!$B:$CP,Daily!HK$10,0)/VLOOKUP($EG79,Data!$B:$CP,Daily!HK$10,0)</f>
        <v>5.3431372549019605E-2</v>
      </c>
      <c r="HL83" s="12">
        <f>VLOOKUP($EG83,Data!$B:$CP,Daily!HL$10,0)/VLOOKUP($EG79,Data!$B:$CP,Daily!HL$10,0)</f>
        <v>4.1826923076923074E-2</v>
      </c>
      <c r="HM83" s="12">
        <f>VLOOKUP($EG83,Data!$B:$CP,Daily!HM$10,0)/VLOOKUP($EG79,Data!$B:$CP,Daily!HM$10,0)</f>
        <v>3.9165818921668365E-2</v>
      </c>
      <c r="HN83" s="12">
        <f>VLOOKUP($EG83,Data!$B:$CP,Daily!HN$10,0)/VLOOKUP($EG79,Data!$B:$CP,Daily!HN$10,0)</f>
        <v>6.2784810126582283E-2</v>
      </c>
      <c r="HO83" s="12">
        <f>VLOOKUP($EG83,Data!$B:$CP,Daily!HO$10,0)/VLOOKUP($EG79,Data!$B:$CP,Daily!HO$10,0)</f>
        <v>5.3621825023518345E-2</v>
      </c>
      <c r="HP83" s="12">
        <f>VLOOKUP($EG83,Data!$B:$CP,Daily!HP$10,0)/VLOOKUP($EG79,Data!$B:$CP,Daily!HP$10,0)</f>
        <v>4.9272641952135147E-2</v>
      </c>
      <c r="HQ83" s="12">
        <f>VLOOKUP($EG83,Data!$B:$CP,Daily!HQ$10,0)/VLOOKUP($EG79,Data!$B:$CP,Daily!HQ$10,0)</f>
        <v>5.0092764378478663E-2</v>
      </c>
      <c r="HR83" s="12">
        <f>VLOOKUP($EG83,Data!$B:$CP,Daily!HR$10,0)/VLOOKUP($EG79,Data!$B:$CP,Daily!HR$10,0)</f>
        <v>4.7269389628269848E-2</v>
      </c>
      <c r="HS83" s="12">
        <f>VLOOKUP($EG83,Data!$B:$CP,Daily!HS$10,0)/VLOOKUP($EG79,Data!$B:$CP,Daily!HS$10,0)</f>
        <v>4.6792088760250844E-2</v>
      </c>
      <c r="HT83" s="12">
        <f>VLOOKUP($EG83,Data!$B:$CP,Daily!HT$10,0)/VLOOKUP($EG79,Data!$B:$CP,Daily!HT$10,0)</f>
        <v>5.2072800808897875E-2</v>
      </c>
      <c r="HU83" s="13"/>
      <c r="HV83" s="40">
        <f>_xlfn.QUARTILE.INC($EI83:$HS83,1)</f>
        <v>4.0356394129979038E-2</v>
      </c>
      <c r="HW83" s="40">
        <f>_xlfn.QUARTILE.INC($EI83:$HS83,3)</f>
        <v>5.0248481501932632E-2</v>
      </c>
      <c r="HX83" s="40">
        <f>HW83-HV83</f>
        <v>9.8920873719535937E-3</v>
      </c>
      <c r="HY83" s="40">
        <f>HW83+(0.75*HX83)</f>
        <v>5.7667547030897826E-2</v>
      </c>
      <c r="HZ83" s="40">
        <f>HV83-(0.75*HX83)</f>
        <v>3.2937328601013845E-2</v>
      </c>
      <c r="IA83" s="43"/>
      <c r="IB83" s="12">
        <f>_xlfn.STDEV.P(FM83:HT83)</f>
        <v>6.8941253835846173E-3</v>
      </c>
      <c r="IC83" s="12">
        <f t="shared" si="703"/>
        <v>4.9842561114146214E-2</v>
      </c>
      <c r="ID83" s="12">
        <f t="shared" si="704"/>
        <v>4.845185178115808E-2</v>
      </c>
      <c r="IE83" s="1"/>
      <c r="IF83" s="7" t="s">
        <v>540</v>
      </c>
      <c r="IG83" s="7" t="s">
        <v>70</v>
      </c>
      <c r="IH83" s="12">
        <f>IFERROR(IFERROR(VLOOKUP($IF83,Data!$B:$CP,Daily!IH$10,0),0)/IFERROR(VLOOKUP($IF79,Data!$B:$CP,Daily!IH$10,0),0),0)</f>
        <v>2.9989658738366079E-2</v>
      </c>
      <c r="II83" s="12">
        <f>IFERROR(IFERROR(VLOOKUP($IF83,Data!$B:$CP,Daily!II$10,0),0)/IFERROR(VLOOKUP($IF79,Data!$B:$CP,Daily!II$10,0),0),0)</f>
        <v>3.1600407747196739E-2</v>
      </c>
      <c r="IJ83" s="12">
        <f>IFERROR(IFERROR(VLOOKUP($IF83,Data!$B:$CP,Daily!IJ$10,0),0)/IFERROR(VLOOKUP($IF79,Data!$B:$CP,Daily!IJ$10,0),0),0)</f>
        <v>4.3478260869565216E-2</v>
      </c>
      <c r="IK83" s="12">
        <f>IFERROR(IFERROR(VLOOKUP($IF83,Data!$B:$CP,Daily!IK$10,0),0)/IFERROR(VLOOKUP($IF79,Data!$B:$CP,Daily!IK$10,0),0),0)</f>
        <v>3.5582822085889573E-2</v>
      </c>
      <c r="IL83" s="12">
        <f>IFERROR(IFERROR(VLOOKUP($IF83,Data!$B:$CP,Daily!IL$10,0),0)/IFERROR(VLOOKUP($IF79,Data!$B:$CP,Daily!IL$10,0),0),0)</f>
        <v>4.8429319371727751E-2</v>
      </c>
      <c r="IM83" s="12">
        <f>IFERROR(IFERROR(VLOOKUP($IF83,Data!$B:$CP,Daily!IM$10,0),0)/IFERROR(VLOOKUP($IF79,Data!$B:$CP,Daily!IM$10,0),0),0)</f>
        <v>3.2768361581920903E-2</v>
      </c>
      <c r="IN83" s="12">
        <f>IFERROR(IFERROR(VLOOKUP($IF83,Data!$B:$CP,Daily!IN$10,0),0)/IFERROR(VLOOKUP($IF79,Data!$B:$CP,Daily!IN$10,0),0),0)</f>
        <v>2.8688524590163935E-2</v>
      </c>
      <c r="IO83" s="12">
        <f>IFERROR(IFERROR(VLOOKUP($IF83,Data!$B:$CP,Daily!IO$10,0),0)/IFERROR(VLOOKUP($IF79,Data!$B:$CP,Daily!IO$10,0),0),0)</f>
        <v>5.033881897386254E-2</v>
      </c>
      <c r="IP83" s="12">
        <f>IFERROR(IFERROR(VLOOKUP($IF83,Data!$B:$CP,Daily!IP$10,0),0)/IFERROR(VLOOKUP($IF79,Data!$B:$CP,Daily!IP$10,0),0),0)</f>
        <v>4.1081081081081078E-2</v>
      </c>
      <c r="IQ83" s="12">
        <f>IFERROR(IFERROR(VLOOKUP($IF83,Data!$B:$CP,Daily!IQ$10,0),0)/IFERROR(VLOOKUP($IF79,Data!$B:$CP,Daily!IQ$10,0),0),0)</f>
        <v>4.0525739320920046E-2</v>
      </c>
      <c r="IR83" s="12">
        <f>IFERROR(IFERROR(VLOOKUP($IF83,Data!$B:$CP,Daily!IR$10,0),0)/IFERROR(VLOOKUP($IF79,Data!$B:$CP,Daily!IR$10,0),0),0)</f>
        <v>3.7383177570093455E-2</v>
      </c>
      <c r="IS83" s="12">
        <f>IFERROR(IFERROR(VLOOKUP($IF83,Data!$B:$CP,Daily!IS$10,0),0)/IFERROR(VLOOKUP($IF79,Data!$B:$CP,Daily!IS$10,0),0),0)</f>
        <v>1.5738498789346248E-2</v>
      </c>
      <c r="IT83" s="12">
        <f>IFERROR(IFERROR(VLOOKUP($IF83,Data!$B:$CP,Daily!IT$10,0),0)/IFERROR(VLOOKUP($IF79,Data!$B:$CP,Daily!IT$10,0),0),0)</f>
        <v>3.9414414414414414E-2</v>
      </c>
      <c r="IU83" s="12">
        <f>IFERROR(IFERROR(VLOOKUP($IF83,Data!$B:$CP,Daily!IU$10,0),0)/IFERROR(VLOOKUP($IF79,Data!$B:$CP,Daily!IU$10,0),0),0)</f>
        <v>2.4971623155505107E-2</v>
      </c>
      <c r="IV83" s="12">
        <f>IFERROR(IFERROR(VLOOKUP($IF83,Data!$B:$CP,Daily!IV$10,0),0)/IFERROR(VLOOKUP($IF79,Data!$B:$CP,Daily!IV$10,0),0),0)</f>
        <v>4.645161290322581E-2</v>
      </c>
      <c r="IW83" s="12">
        <f>IFERROR(IFERROR(VLOOKUP($IF83,Data!$B:$CP,Daily!IW$10,0),0)/IFERROR(VLOOKUP($IF79,Data!$B:$CP,Daily!IW$10,0),0),0)</f>
        <v>4.1405269761606023E-2</v>
      </c>
      <c r="IX83" s="12">
        <f>IFERROR(IFERROR(VLOOKUP($IF83,Data!$B:$CP,Daily!IX$10,0),0)/IFERROR(VLOOKUP($IF79,Data!$B:$CP,Daily!IX$10,0),0),0)</f>
        <v>3.3047735618115054E-2</v>
      </c>
      <c r="IY83" s="12">
        <f>IFERROR(IFERROR(VLOOKUP($IF83,Data!$B:$CP,Daily!IY$10,0),0)/IFERROR(VLOOKUP($IF79,Data!$B:$CP,Daily!IY$10,0),0),0)</f>
        <v>5.0436469447138699E-2</v>
      </c>
      <c r="IZ83" s="12">
        <f>IFERROR(IFERROR(VLOOKUP($IF83,Data!$B:$CP,Daily!IZ$10,0),0)/IFERROR(VLOOKUP($IF79,Data!$B:$CP,Daily!IZ$10,0),0),0)</f>
        <v>2.9520295202952029E-2</v>
      </c>
      <c r="JA83" s="12">
        <f>IFERROR(IFERROR(VLOOKUP($IF83,Data!$B:$CP,Daily!JA$10,0),0)/IFERROR(VLOOKUP($IF79,Data!$B:$CP,Daily!JA$10,0),0),0)</f>
        <v>3.9653035935563817E-2</v>
      </c>
      <c r="JB83" s="12">
        <f>IFERROR(IFERROR(VLOOKUP($IF83,Data!$B:$CP,Daily!JB$10,0),0)/IFERROR(VLOOKUP($IF79,Data!$B:$CP,Daily!JB$10,0),0),0)</f>
        <v>2.7554535017221583E-2</v>
      </c>
      <c r="JC83" s="12">
        <f>IFERROR(IFERROR(VLOOKUP($IF83,Data!$B:$CP,Daily!JC$10,0),0)/IFERROR(VLOOKUP($IF79,Data!$B:$CP,Daily!JC$10,0),0),0)</f>
        <v>3.2490974729241874E-2</v>
      </c>
      <c r="JD83" s="12">
        <f>IFERROR(IFERROR(VLOOKUP($IF83,Data!$B:$CP,Daily!JD$10,0),0)/IFERROR(VLOOKUP($IF79,Data!$B:$CP,Daily!JD$10,0),0),0)</f>
        <v>3.0229746070133012E-2</v>
      </c>
      <c r="JE83" s="12">
        <f>IFERROR(IFERROR(VLOOKUP($IF83,Data!$B:$CP,Daily!JE$10,0),0)/IFERROR(VLOOKUP($IF79,Data!$B:$CP,Daily!JE$10,0),0),0)</f>
        <v>4.6082949308755762E-2</v>
      </c>
      <c r="JF83" s="12">
        <f>IFERROR(IFERROR(VLOOKUP($IF83,Data!$B:$CP,Daily!JF$10,0),0)/IFERROR(VLOOKUP($IF79,Data!$B:$CP,Daily!JF$10,0),0),0)</f>
        <v>4.5138888888888888E-2</v>
      </c>
      <c r="JG83" s="12">
        <f>IFERROR(IFERROR(VLOOKUP($IF83,Data!$B:$CP,Daily!JG$10,0),0)/IFERROR(VLOOKUP($IF79,Data!$B:$CP,Daily!JG$10,0),0),0)</f>
        <v>2.6195899772209569E-2</v>
      </c>
      <c r="JH83" s="12">
        <f>IFERROR(IFERROR(VLOOKUP($IF83,Data!$B:$CP,Daily!JH$10,0),0)/IFERROR(VLOOKUP($IF79,Data!$B:$CP,Daily!JH$10,0),0),0)</f>
        <v>4.3710021321961619E-2</v>
      </c>
      <c r="JI83" s="12">
        <f>IFERROR(IFERROR(VLOOKUP($IF83,Data!$B:$CP,Daily!JI$10,0),0)/IFERROR(VLOOKUP($IF79,Data!$B:$CP,Daily!JI$10,0),0),0)</f>
        <v>3.2634032634032632E-2</v>
      </c>
      <c r="JJ83" s="12">
        <f>IFERROR(IFERROR(VLOOKUP($IF83,Data!$B:$CP,Daily!JJ$10,0),0)/IFERROR(VLOOKUP($IF79,Data!$B:$CP,Daily!JJ$10,0),0),0)</f>
        <v>2.7431421446384038E-2</v>
      </c>
      <c r="JK83" s="12">
        <f>IFERROR(IFERROR(VLOOKUP($IF83,Data!$B:$CP,Daily!JK$10,0),0)/IFERROR(VLOOKUP($IF79,Data!$B:$CP,Daily!JK$10,0),0),0)</f>
        <v>2.6905829596412557E-2</v>
      </c>
      <c r="JL83" s="12">
        <f>IFERROR(IFERROR(VLOOKUP($IF83,Data!$B:$CP,Daily!JL$10,0),0)/IFERROR(VLOOKUP($IF79,Data!$B:$CP,Daily!JL$10,0),0),0)</f>
        <v>4.0211640211640212E-2</v>
      </c>
      <c r="JM83" s="12">
        <f>IFERROR(IFERROR(VLOOKUP($IF83,Data!$B:$CP,Daily!JM$10,0),0)/IFERROR(VLOOKUP($IF79,Data!$B:$CP,Daily!JM$10,0),0),0)</f>
        <v>4.1248606465997768E-2</v>
      </c>
      <c r="JN83" s="12">
        <f>IFERROR(IFERROR(VLOOKUP($IF83,Data!$B:$CP,Daily!JN$10,0),0)/IFERROR(VLOOKUP($IF79,Data!$B:$CP,Daily!JN$10,0),0),0)</f>
        <v>3.1354983202687571E-2</v>
      </c>
      <c r="JO83" s="12">
        <f>IFERROR(IFERROR(VLOOKUP($IF83,Data!$B:$CP,Daily!JO$10,0),0)/IFERROR(VLOOKUP($IF79,Data!$B:$CP,Daily!JO$10,0),0),0)</f>
        <v>3.1073446327683617E-2</v>
      </c>
      <c r="JP83" s="12">
        <f>IFERROR(IFERROR(VLOOKUP($IF83,Data!$B:$CP,Daily!JP$10,0),0)/IFERROR(VLOOKUP($IF79,Data!$B:$CP,Daily!JP$10,0),0),0)</f>
        <v>5.1619433198380568E-2</v>
      </c>
      <c r="JQ83" s="12">
        <f>IFERROR(IFERROR(VLOOKUP($IF83,Data!$B:$CP,Daily!JQ$10,0),0)/IFERROR(VLOOKUP($IF79,Data!$B:$CP,Daily!JQ$10,0),0),0)</f>
        <v>4.2116630669546434E-2</v>
      </c>
      <c r="JR83" s="12">
        <f>IFERROR(IFERROR(VLOOKUP($IF83,Data!$B:$CP,Daily!JR$10,0),0)/IFERROR(VLOOKUP($IF79,Data!$B:$CP,Daily!JR$10,0),0),0)</f>
        <v>3.9430449069003289E-2</v>
      </c>
      <c r="JS83" s="12">
        <f>IFERROR(IFERROR(VLOOKUP($IF83,Data!$B:$CP,Daily!JS$10,0),0)/IFERROR(VLOOKUP($IF79,Data!$B:$CP,Daily!JS$10,0),0),0)</f>
        <v>3.1638418079096044E-2</v>
      </c>
      <c r="JT83" s="12">
        <f>IFERROR(IFERROR(VLOOKUP($IF83,Data!$B:$CP,Daily!JT$10,0),0)/IFERROR(VLOOKUP($IF79,Data!$B:$CP,Daily!JT$10,0),0),0)</f>
        <v>4.5146726862302484E-2</v>
      </c>
      <c r="JU83" s="12">
        <f>IFERROR(IFERROR(VLOOKUP($IF83,Data!$B:$CP,Daily!JU$10,0),0)/IFERROR(VLOOKUP($IF79,Data!$B:$CP,Daily!JU$10,0),0),0)</f>
        <v>3.9312039312039311E-2</v>
      </c>
      <c r="JV83" s="12">
        <f>IFERROR(IFERROR(VLOOKUP($IF83,Data!$B:$CP,Daily!JV$10,0),0)/IFERROR(VLOOKUP($IF79,Data!$B:$CP,Daily!JV$10,0),0),0)</f>
        <v>4.6568627450980393E-2</v>
      </c>
      <c r="JW83" s="12">
        <f>IFERROR(IFERROR(VLOOKUP($IF83,Data!$B:$CP,Daily!JW$10,0),0)/IFERROR(VLOOKUP($IF79,Data!$B:$CP,Daily!JW$10,0),0),0)</f>
        <v>3.668763102725367E-2</v>
      </c>
      <c r="JX83" s="12">
        <f>IFERROR(IFERROR(VLOOKUP($IF83,Data!$B:$CP,Daily!JX$10,0),0)/IFERROR(VLOOKUP($IF79,Data!$B:$CP,Daily!JX$10,0),0),0)</f>
        <v>4.7560975609756098E-2</v>
      </c>
      <c r="JY83" s="12">
        <f>IFERROR(IFERROR(VLOOKUP($IF83,Data!$B:$CP,Daily!JY$10,0),0)/IFERROR(VLOOKUP($IF79,Data!$B:$CP,Daily!JY$10,0),0),0)</f>
        <v>2.8645833333333332E-2</v>
      </c>
      <c r="JZ83" s="12">
        <f>IFERROR(IFERROR(VLOOKUP($IF83,Data!$B:$CP,Daily!JZ$10,0),0)/IFERROR(VLOOKUP($IF79,Data!$B:$CP,Daily!JZ$10,0),0),0)</f>
        <v>4.7387606318347507E-2</v>
      </c>
      <c r="KA83" s="12">
        <f>IFERROR(IFERROR(VLOOKUP($IF83,Data!$B:$CP,Daily!KA$10,0),0)/IFERROR(VLOOKUP($IF79,Data!$B:$CP,Daily!KA$10,0),0),0)</f>
        <v>5.2631578947368418E-2</v>
      </c>
      <c r="KB83" s="12">
        <f>IFERROR(IFERROR(VLOOKUP($IF83,Data!$B:$CP,Daily!KB$10,0),0)/IFERROR(VLOOKUP($IF79,Data!$B:$CP,Daily!KB$10,0),0),0)</f>
        <v>3.4103410341034104E-2</v>
      </c>
      <c r="KC83" s="12">
        <f>IFERROR(IFERROR(VLOOKUP($IF83,Data!$B:$CP,Daily!KC$10,0),0)/IFERROR(VLOOKUP($IF79,Data!$B:$CP,Daily!KC$10,0),0),0)</f>
        <v>3.8049940546967892E-2</v>
      </c>
      <c r="KD83" s="12">
        <f>IFERROR(IFERROR(VLOOKUP($IF83,Data!$B:$CP,Daily!KD$10,0),0)/IFERROR(VLOOKUP($IF79,Data!$B:$CP,Daily!KD$10,0),0),0)</f>
        <v>3.2392894461859979E-2</v>
      </c>
      <c r="KE83" s="12">
        <f>IFERROR(IFERROR(VLOOKUP($IF83,Data!$B:$CP,Daily!KE$10,0),0)/IFERROR(VLOOKUP($IF79,Data!$B:$CP,Daily!KE$10,0),0),0)</f>
        <v>2.3809523809523808E-2</v>
      </c>
      <c r="KF83" s="12">
        <f>IFERROR(IFERROR(VLOOKUP($IF83,Data!$B:$CP,Daily!KF$10,0),0)/IFERROR(VLOOKUP($IF79,Data!$B:$CP,Daily!KF$10,0),0),0)</f>
        <v>3.8321167883211681E-2</v>
      </c>
      <c r="KG83" s="12">
        <f>IFERROR(IFERROR(VLOOKUP($IF83,Data!$B:$CP,Daily!KG$10,0),0)/IFERROR(VLOOKUP($IF79,Data!$B:$CP,Daily!KG$10,0),0),0)</f>
        <v>3.2673267326732675E-2</v>
      </c>
      <c r="KH83" s="12">
        <f>IFERROR(IFERROR(VLOOKUP($IF83,Data!$B:$CP,Daily!KH$10,0),0)/IFERROR(VLOOKUP($IF79,Data!$B:$CP,Daily!KH$10,0),0),0)</f>
        <v>4.1304347826086954E-2</v>
      </c>
      <c r="KI83" s="12">
        <f>IFERROR(IFERROR(VLOOKUP($IF83,Data!$B:$CP,Daily!KI$10,0),0)/IFERROR(VLOOKUP($IF79,Data!$B:$CP,Daily!KI$10,0),0),0)</f>
        <v>3.0145530145530147E-2</v>
      </c>
      <c r="KJ83" s="12">
        <f>IFERROR(IFERROR(VLOOKUP($IF83,Data!$B:$CP,Daily!KJ$10,0),0)/IFERROR(VLOOKUP($IF79,Data!$B:$CP,Daily!KJ$10,0),0),0)</f>
        <v>5.6508577194752774E-2</v>
      </c>
      <c r="KK83" s="12">
        <f>IFERROR(IFERROR(VLOOKUP($IF83,Data!$B:$CP,Daily!KK$10,0),0)/IFERROR(VLOOKUP($IF79,Data!$B:$CP,Daily!KK$10,0),0),0)</f>
        <v>3.0133928571428572E-2</v>
      </c>
      <c r="KL83" s="12">
        <f>IFERROR(IFERROR(VLOOKUP($IF83,Data!$B:$CP,Daily!KL$10,0),0)/IFERROR(VLOOKUP($IF79,Data!$B:$CP,Daily!KL$10,0),0),0)</f>
        <v>2.5551684088269456E-2</v>
      </c>
      <c r="KM83" s="12">
        <f>IFERROR(IFERROR(VLOOKUP($IF83,Data!$B:$CP,Daily!KM$10,0),0)/IFERROR(VLOOKUP($IF79,Data!$B:$CP,Daily!KM$10,0),0),0)</f>
        <v>3.9445628997867806E-2</v>
      </c>
      <c r="KN83" s="12">
        <f>IFERROR(IFERROR(VLOOKUP($IF83,Data!$B:$CP,Daily!KN$10,0),0)/IFERROR(VLOOKUP($IF79,Data!$B:$CP,Daily!KN$10,0),0),0)</f>
        <v>4.2626728110599081E-2</v>
      </c>
      <c r="KO83" s="12">
        <f>IFERROR(IFERROR(VLOOKUP($IF83,Data!$B:$CP,Daily!KO$10,0),0)/IFERROR(VLOOKUP($IF79,Data!$B:$CP,Daily!KO$10,0),0),0)</f>
        <v>2.6845637583892617E-2</v>
      </c>
      <c r="KP83" s="12">
        <f>IFERROR(IFERROR(VLOOKUP($IF83,Data!$B:$CP,Daily!KP$10,0),0)/IFERROR(VLOOKUP($IF79,Data!$B:$CP,Daily!KP$10,0),0),0)</f>
        <v>3.8503850385038507E-2</v>
      </c>
      <c r="KQ83" s="12">
        <f>IFERROR(IFERROR(VLOOKUP($IF83,Data!$B:$CP,Daily!KQ$10,0),0)/IFERROR(VLOOKUP($IF79,Data!$B:$CP,Daily!KQ$10,0),0),0)</f>
        <v>4.1713641488162347E-2</v>
      </c>
      <c r="KR83" s="12">
        <f>IFERROR(IFERROR(VLOOKUP($IF83,Data!$B:$CP,Daily!KR$10,0),0)/IFERROR(VLOOKUP($IF79,Data!$B:$CP,Daily!KR$10,0),0),0)</f>
        <v>4.5801526717557252E-2</v>
      </c>
      <c r="KS83" s="12">
        <f>IFERROR(IFERROR(VLOOKUP($IF83,Data!$B:$CP,Daily!KS$10,0),0)/IFERROR(VLOOKUP($IF79,Data!$B:$CP,Daily!KS$10,0),0),0)</f>
        <v>3.5665294924554183E-2</v>
      </c>
      <c r="KT83" s="12">
        <f>IFERROR(IFERROR(VLOOKUP($IF83,Data!$B:$CP,Daily!KT$10,0),0)/IFERROR(VLOOKUP($IF79,Data!$B:$CP,Daily!KT$10,0),0),0)</f>
        <v>3.6540803897685749E-2</v>
      </c>
      <c r="KU83" s="12">
        <f>IFERROR(IFERROR(VLOOKUP($IF83,Data!$B:$CP,Daily!KU$10,0),0)/IFERROR(VLOOKUP($IF79,Data!$B:$CP,Daily!KU$10,0),0),0)</f>
        <v>4.0614709110867182E-2</v>
      </c>
      <c r="KV83" s="12">
        <f>IFERROR(IFERROR(VLOOKUP($IF83,Data!$B:$CP,Daily!KV$10,0),0)/IFERROR(VLOOKUP($IF79,Data!$B:$CP,Daily!KV$10,0),0),0)</f>
        <v>3.2225579053373615E-2</v>
      </c>
      <c r="KW83" s="12">
        <f>IFERROR(IFERROR(VLOOKUP($IF83,Data!$B:$CP,Daily!KW$10,0),0)/IFERROR(VLOOKUP($IF79,Data!$B:$CP,Daily!KW$10,0),0),0)</f>
        <v>3.7037037037037035E-2</v>
      </c>
      <c r="KX83" s="12">
        <f>IFERROR(IFERROR(VLOOKUP($IF83,Data!$B:$CP,Daily!KX$10,0),0)/IFERROR(VLOOKUP($IF79,Data!$B:$CP,Daily!KX$10,0),0),0)</f>
        <v>4.0816326530612242E-2</v>
      </c>
      <c r="KY83" s="12">
        <f>IFERROR(IFERROR(VLOOKUP($IF83,Data!$B:$CP,Daily!KY$10,0),0)/IFERROR(VLOOKUP($IF79,Data!$B:$CP,Daily!KY$10,0),0),0)</f>
        <v>4.3814432989690719E-2</v>
      </c>
      <c r="KZ83" s="12">
        <f>IFERROR(IFERROR(VLOOKUP($IF83,Data!$B:$CP,Daily!KZ$10,0),0)/IFERROR(VLOOKUP($IF79,Data!$B:$CP,Daily!KZ$10,0),0),0)</f>
        <v>4.488778054862843E-2</v>
      </c>
      <c r="LA83" s="12">
        <f>IFERROR(IFERROR(VLOOKUP($IF83,Data!$B:$CP,Daily!LA$10,0),0)/IFERROR(VLOOKUP($IF79,Data!$B:$CP,Daily!LA$10,0),0),0)</f>
        <v>3.8535645472061654E-2</v>
      </c>
      <c r="LB83" s="12">
        <f>IFERROR(IFERROR(VLOOKUP($IF83,Data!$B:$CP,Daily!LB$10,0),0)/IFERROR(VLOOKUP($IF79,Data!$B:$CP,Daily!LB$10,0),0),0)</f>
        <v>5.2423343224530169E-2</v>
      </c>
      <c r="LC83" s="12">
        <f>IFERROR(IFERROR(VLOOKUP($IF83,Data!$B:$CP,Daily!LC$10,0),0)/IFERROR(VLOOKUP($IF79,Data!$B:$CP,Daily!LC$10,0),0),0)</f>
        <v>3.8461538461538464E-2</v>
      </c>
      <c r="LD83" s="12">
        <f>IFERROR(IFERROR(VLOOKUP($IF83,Data!$B:$CP,Daily!LD$10,0),0)/IFERROR(VLOOKUP($IF79,Data!$B:$CP,Daily!LD$10,0),0),0)</f>
        <v>4.6082949308755762E-2</v>
      </c>
      <c r="LE83" s="12">
        <f>IFERROR(IFERROR(VLOOKUP($IF83,Data!$B:$CP,Daily!LE$10,0),0)/IFERROR(VLOOKUP($IF79,Data!$B:$CP,Daily!LE$10,0),0),0)</f>
        <v>4.0404040404040407E-2</v>
      </c>
      <c r="LF83" s="12">
        <f>IFERROR(IFERROR(VLOOKUP($IF83,Data!$B:$CP,Daily!LF$10,0),0)/IFERROR(VLOOKUP($IF79,Data!$B:$CP,Daily!LF$10,0),0),0)</f>
        <v>3.7321624588364431E-2</v>
      </c>
      <c r="LG83" s="12">
        <f>IFERROR(IFERROR(VLOOKUP($IF83,Data!$B:$CP,Daily!LG$10,0),0)/IFERROR(VLOOKUP($IF79,Data!$B:$CP,Daily!LG$10,0),0),0)</f>
        <v>3.952205882352941E-2</v>
      </c>
      <c r="LH83" s="12">
        <f>IFERROR(IFERROR(VLOOKUP($IF83,Data!$B:$CP,Daily!LH$10,0),0)/IFERROR(VLOOKUP($IF79,Data!$B:$CP,Daily!LH$10,0),0),0)</f>
        <v>3.8903625110521665E-2</v>
      </c>
      <c r="LI83" s="12">
        <f>IFERROR(IFERROR(VLOOKUP($IF83,Data!$B:$CP,Daily!LI$10,0),0)/IFERROR(VLOOKUP($IF79,Data!$B:$CP,Daily!LI$10,0),0),0)</f>
        <v>4.4247787610619468E-2</v>
      </c>
      <c r="LJ83" s="12">
        <f>IFERROR(IFERROR(VLOOKUP($IF83,Data!$B:$CP,Daily!LJ$10,0),0)/IFERROR(VLOOKUP($IF79,Data!$B:$CP,Daily!LJ$10,0),0),0)</f>
        <v>3.662597114317425E-2</v>
      </c>
      <c r="LK83" s="12">
        <f>IFERROR(IFERROR(VLOOKUP($IF83,Data!$B:$CP,Daily!LK$10,0),0)/IFERROR(VLOOKUP($IF79,Data!$B:$CP,Daily!LK$10,0),0),0)</f>
        <v>4.1497975708502027E-2</v>
      </c>
      <c r="LL83" s="12">
        <f>IFERROR(IFERROR(VLOOKUP($IF83,Data!$B:$CP,Daily!LL$10,0),0)/IFERROR(VLOOKUP($IF79,Data!$B:$CP,Daily!LL$10,0),0),0)</f>
        <v>4.4329896907216497E-2</v>
      </c>
      <c r="LM83" s="12">
        <f>IFERROR(IFERROR(VLOOKUP($IF83,Data!$B:$CP,Daily!LM$10,0),0)/IFERROR(VLOOKUP($IF79,Data!$B:$CP,Daily!LM$10,0),0),0)</f>
        <v>4.3032786885245901E-2</v>
      </c>
      <c r="LN83" s="12">
        <f>IFERROR(IFERROR(VLOOKUP($IF83,Data!$B:$CP,Daily!LN$10,0),0)/IFERROR(VLOOKUP($IF79,Data!$B:$CP,Daily!LN$10,0),0),0)</f>
        <v>4.1965199590583417E-2</v>
      </c>
      <c r="LO83" s="12">
        <f>IFERROR(IFERROR(VLOOKUP($IF83,Data!$B:$CP,Daily!LO$10,0),0)/IFERROR(VLOOKUP($IF79,Data!$B:$CP,Daily!LO$10,0),0),0)</f>
        <v>3.780718336483932E-2</v>
      </c>
      <c r="LP83" s="12">
        <f>IFERROR(IFERROR(VLOOKUP($IF83,Data!$B:$CP,Daily!LP$10,0),0)/IFERROR(VLOOKUP($IF79,Data!$B:$CP,Daily!LP$10,0),0),0)</f>
        <v>5.4883720930232562E-2</v>
      </c>
      <c r="LQ83" s="12">
        <f>IFERROR(IFERROR(VLOOKUP($IF83,Data!$B:$CP,Daily!LQ$10,0),0)/IFERROR(VLOOKUP($IF79,Data!$B:$CP,Daily!LQ$10,0),0),0)</f>
        <v>5.3949903660886318E-2</v>
      </c>
      <c r="LR83" s="12">
        <f>IFERROR(IFERROR(VLOOKUP($IF83,Data!$B:$CP,Daily!LR$10,0),0)/IFERROR(VLOOKUP($IF79,Data!$B:$CP,Daily!LR$10,0),0),0)</f>
        <v>4.4967880085653104E-2</v>
      </c>
      <c r="LS83" s="12">
        <f>IFERROR(IFERROR(VLOOKUP($IF83,Data!$B:$CP,Daily!LS$10,0),0)/IFERROR(VLOOKUP($IF79,Data!$B:$CP,Daily!LS$10,0),0),0)</f>
        <v>3.8662486938349006E-2</v>
      </c>
      <c r="LU83" s="40">
        <f t="shared" si="657"/>
        <v>3.2490974729241874E-2</v>
      </c>
      <c r="LV83" s="40">
        <f t="shared" si="658"/>
        <v>4.3814432989690719E-2</v>
      </c>
      <c r="LW83" s="40">
        <f>LV83-LU83</f>
        <v>1.1323458260448845E-2</v>
      </c>
      <c r="LX83" s="40">
        <f>LV83+(0.75*LW83)</f>
        <v>5.2307026685027354E-2</v>
      </c>
      <c r="LY83" s="40">
        <f>LU83-(0.75*LW83)</f>
        <v>2.3998381033905239E-2</v>
      </c>
      <c r="LZ83" s="43"/>
      <c r="MA83" s="12">
        <f>_xlfn.STDEV.P(JL83:LS83)</f>
        <v>7.0867363685749203E-3</v>
      </c>
      <c r="MB83" s="12">
        <f t="shared" si="705"/>
        <v>4.5936830511736707E-2</v>
      </c>
      <c r="MC83" s="12">
        <f t="shared" si="706"/>
        <v>4.1908046374567666E-2</v>
      </c>
      <c r="MD83" s="1"/>
    </row>
    <row r="84" spans="4:342" x14ac:dyDescent="0.35">
      <c r="D84" s="111" t="s">
        <v>479</v>
      </c>
      <c r="E84" s="53"/>
      <c r="F84" s="48">
        <f>DU84</f>
        <v>0.17206132879045996</v>
      </c>
      <c r="G84" s="77">
        <f t="shared" ref="G84" si="712">ED84</f>
        <v>0.15590732866790344</v>
      </c>
      <c r="H84" s="48">
        <f>IFERROR(((F84-G84)/G84),0)</f>
        <v>0.10361283373000373</v>
      </c>
      <c r="I84" s="74">
        <f t="shared" ref="I84" si="713">EE84</f>
        <v>0.15088591238901305</v>
      </c>
      <c r="J84" s="48">
        <f>IFERROR(((F84-I84)/I84),0)</f>
        <v>0.14034057962185753</v>
      </c>
      <c r="K84" s="48"/>
      <c r="L84" s="50"/>
      <c r="M84" s="53"/>
      <c r="N84" s="48">
        <f>HT84</f>
        <v>0.17745197168857432</v>
      </c>
      <c r="O84" s="49">
        <f t="shared" ref="O84" si="714">IC84</f>
        <v>0.15375246507535006</v>
      </c>
      <c r="P84" s="55">
        <f t="shared" ref="P84" si="715">IFERROR(((N84-O84)/O84),0)</f>
        <v>0.1541406611049114</v>
      </c>
      <c r="Q84" s="49">
        <f t="shared" ref="Q84" si="716">ID84</f>
        <v>0.14744072651079404</v>
      </c>
      <c r="R84" s="48">
        <f>IFERROR(((N84-Q84)/Q84),0)</f>
        <v>0.20354786555927054</v>
      </c>
      <c r="S84" s="48"/>
      <c r="T84" s="50"/>
      <c r="U84" s="53"/>
      <c r="V84" s="48">
        <f>LS84</f>
        <v>0.16091954022988506</v>
      </c>
      <c r="W84" s="49">
        <f t="shared" ref="W84" si="717">MB84</f>
        <v>0.1608243941958927</v>
      </c>
      <c r="X84" s="48">
        <f>IFERROR(((V84-W84)/W84),0)</f>
        <v>5.9161444050870749E-4</v>
      </c>
      <c r="Y84" s="49">
        <f t="shared" ref="Y84" si="718">MC84</f>
        <v>0.15854502504282178</v>
      </c>
      <c r="Z84" s="48">
        <f>IFERROR(((V84-Y84)/Y84),0)</f>
        <v>1.4976913885641869E-2</v>
      </c>
      <c r="AA84" s="48"/>
      <c r="AB84" s="50"/>
      <c r="AC84" s="46"/>
      <c r="AI84" s="7" t="s">
        <v>541</v>
      </c>
      <c r="AJ84" s="12">
        <f>(VLOOKUP($EG84,Data!$B:$CP,Daily!EI$10,0)+VLOOKUP($IF84,Data!$B:$CP,Daily!IH$10,0))/(VLOOKUP($EG79,Data!$B:$CP,Daily!EI$10,0)+VLOOKUP($IF79,Data!$B:$CP,Daily!IH$10,0))</f>
        <v>0.13645418326693226</v>
      </c>
      <c r="AK84" s="12">
        <f>(VLOOKUP($EG84,Data!$B:$CP,Daily!EJ$10,0)+VLOOKUP($IF84,Data!$B:$CP,Daily!II$10,0))/(VLOOKUP($EG79,Data!$B:$CP,Daily!EJ$10,0)+VLOOKUP($IF79,Data!$B:$CP,Daily!II$10,0))</f>
        <v>0.13457076566125289</v>
      </c>
      <c r="AL84" s="12">
        <f>(VLOOKUP($EG84,Data!$B:$CP,Daily!EK$10,0)+VLOOKUP($IF84,Data!$B:$CP,Daily!IJ$10,0))/(VLOOKUP($EG79,Data!$B:$CP,Daily!EK$10,0)+VLOOKUP($IF79,Data!$B:$CP,Daily!IJ$10,0))</f>
        <v>0.14020329477742727</v>
      </c>
      <c r="AM84" s="12">
        <f>(VLOOKUP($EG84,Data!$B:$CP,Daily!EL$10,0)+VLOOKUP($IF84,Data!$B:$CP,Daily!IK$10,0))/(VLOOKUP($EG79,Data!$B:$CP,Daily!EL$10,0)+VLOOKUP($IF79,Data!$B:$CP,Daily!IK$10,0))</f>
        <v>0.14386880357808424</v>
      </c>
      <c r="AN84" s="12">
        <f>(VLOOKUP($EG84,Data!$B:$CP,Daily!EM$10,0)+VLOOKUP($IF84,Data!$B:$CP,Daily!IL$10,0))/(VLOOKUP($EG79,Data!$B:$CP,Daily!EM$10,0)+VLOOKUP($IF79,Data!$B:$CP,Daily!IL$10,0))</f>
        <v>0.13323353293413173</v>
      </c>
      <c r="AO84" s="12">
        <f>(VLOOKUP($EG84,Data!$B:$CP,Daily!EN$10,0)+VLOOKUP($IF84,Data!$B:$CP,Daily!IM$10,0))/(VLOOKUP($EG79,Data!$B:$CP,Daily!EN$10,0)+VLOOKUP($IF79,Data!$B:$CP,Daily!IM$10,0))</f>
        <v>0.1329612606697308</v>
      </c>
      <c r="AP84" s="12">
        <f>(VLOOKUP($EG84,Data!$B:$CP,Daily!EO$10,0)+VLOOKUP($IF84,Data!$B:$CP,Daily!IN$10,0))/(VLOOKUP($EG79,Data!$B:$CP,Daily!EO$10,0)+VLOOKUP($IF79,Data!$B:$CP,Daily!IN$10,0))</f>
        <v>0.13506965475469412</v>
      </c>
      <c r="AQ84" s="12">
        <f>(VLOOKUP($EG84,Data!$B:$CP,Daily!EP$10,0)+VLOOKUP($IF84,Data!$B:$CP,Daily!IO$10,0))/(VLOOKUP($EG79,Data!$B:$CP,Daily!EP$10,0)+VLOOKUP($IF79,Data!$B:$CP,Daily!IO$10,0))</f>
        <v>0.15551743853630645</v>
      </c>
      <c r="AR84" s="12">
        <f>(VLOOKUP($EG84,Data!$B:$CP,Daily!EQ$10,0)+VLOOKUP($IF84,Data!$B:$CP,Daily!IP$10,0))/(VLOOKUP($EG79,Data!$B:$CP,Daily!EQ$10,0)+VLOOKUP($IF79,Data!$B:$CP,Daily!IP$10,0))</f>
        <v>0.13925645872715817</v>
      </c>
      <c r="AS84" s="12">
        <f>(VLOOKUP($EG84,Data!$B:$CP,Daily!ER$10,0)+VLOOKUP($IF84,Data!$B:$CP,Daily!IQ$10,0))/(VLOOKUP($EG79,Data!$B:$CP,Daily!ER$10,0)+VLOOKUP($IF79,Data!$B:$CP,Daily!IQ$10,0))</f>
        <v>0.14511784511784512</v>
      </c>
      <c r="AT84" s="12">
        <f>(VLOOKUP($EG84,Data!$B:$CP,Daily!ES$10,0)+VLOOKUP($IF84,Data!$B:$CP,Daily!IR$10,0))/(VLOOKUP($EG79,Data!$B:$CP,Daily!ES$10,0)+VLOOKUP($IF79,Data!$B:$CP,Daily!IR$10,0))</f>
        <v>0.1342560553633218</v>
      </c>
      <c r="AU84" s="12">
        <f>(VLOOKUP($EG84,Data!$B:$CP,Daily!ET$10,0)+VLOOKUP($IF84,Data!$B:$CP,Daily!IS$10,0))/(VLOOKUP($EG79,Data!$B:$CP,Daily!ET$10,0)+VLOOKUP($IF79,Data!$B:$CP,Daily!IS$10,0))</f>
        <v>0.14017341040462428</v>
      </c>
      <c r="AV84" s="12">
        <f>(VLOOKUP($EG84,Data!$B:$CP,Daily!EU$10,0)+VLOOKUP($IF84,Data!$B:$CP,Daily!IT$10,0))/(VLOOKUP($EG79,Data!$B:$CP,Daily!EU$10,0)+VLOOKUP($IF79,Data!$B:$CP,Daily!IT$10,0))</f>
        <v>0.13823331085637222</v>
      </c>
      <c r="AW84" s="12">
        <f>(VLOOKUP($EG84,Data!$B:$CP,Daily!EV$10,0)+VLOOKUP($IF84,Data!$B:$CP,Daily!IU$10,0))/(VLOOKUP($EG79,Data!$B:$CP,Daily!EV$10,0)+VLOOKUP($IF79,Data!$B:$CP,Daily!IU$10,0))</f>
        <v>0.14149947201689547</v>
      </c>
      <c r="AX84" s="12">
        <f>(VLOOKUP($EG84,Data!$B:$CP,Daily!EW$10,0)+VLOOKUP($IF84,Data!$B:$CP,Daily!IV$10,0))/(VLOOKUP($EG79,Data!$B:$CP,Daily!EW$10,0)+VLOOKUP($IF79,Data!$B:$CP,Daily!IV$10,0))</f>
        <v>0.13988522238163559</v>
      </c>
      <c r="AY84" s="12">
        <f>(VLOOKUP($EG84,Data!$B:$CP,Daily!EX$10,0)+VLOOKUP($IF84,Data!$B:$CP,Daily!IW$10,0))/(VLOOKUP($EG79,Data!$B:$CP,Daily!EX$10,0)+VLOOKUP($IF79,Data!$B:$CP,Daily!IW$10,0))</f>
        <v>0.14162162162162162</v>
      </c>
      <c r="AZ84" s="12">
        <f>(VLOOKUP($EG84,Data!$B:$CP,Daily!EY$10,0)+VLOOKUP($IF84,Data!$B:$CP,Daily!IX$10,0))/(VLOOKUP($EG79,Data!$B:$CP,Daily!EY$10,0)+VLOOKUP($IF79,Data!$B:$CP,Daily!IX$10,0))</f>
        <v>0.14751163623344074</v>
      </c>
      <c r="BA84" s="12">
        <f>(VLOOKUP($EG84,Data!$B:$CP,Daily!EZ$10,0)+VLOOKUP($IF84,Data!$B:$CP,Daily!IY$10,0))/(VLOOKUP($EG79,Data!$B:$CP,Daily!EZ$10,0)+VLOOKUP($IF79,Data!$B:$CP,Daily!IY$10,0))</f>
        <v>0.15299631737529293</v>
      </c>
      <c r="BB84" s="12">
        <f>(VLOOKUP($EG84,Data!$B:$CP,Daily!FA$10,0)+VLOOKUP($IF84,Data!$B:$CP,Daily!IZ$10,0))/(VLOOKUP($EG79,Data!$B:$CP,Daily!FA$10,0)+VLOOKUP($IF79,Data!$B:$CP,Daily!IZ$10,0))</f>
        <v>0.14114114114114115</v>
      </c>
      <c r="BC84" s="12">
        <f>(VLOOKUP($EG84,Data!$B:$CP,Daily!FB$10,0)+VLOOKUP($IF84,Data!$B:$CP,Daily!JA$10,0))/(VLOOKUP($EG79,Data!$B:$CP,Daily!FB$10,0)+VLOOKUP($IF79,Data!$B:$CP,Daily!JA$10,0))</f>
        <v>0.15552216378662659</v>
      </c>
      <c r="BD84" s="12">
        <f>(VLOOKUP($EG84,Data!$B:$CP,Daily!FC$10,0)+VLOOKUP($IF84,Data!$B:$CP,Daily!JB$10,0))/(VLOOKUP($EG79,Data!$B:$CP,Daily!FC$10,0)+VLOOKUP($IF79,Data!$B:$CP,Daily!JB$10,0))</f>
        <v>0.13941113870166727</v>
      </c>
      <c r="BE84" s="12">
        <f>(VLOOKUP($EG84,Data!$B:$CP,Daily!FD$10,0)+VLOOKUP($IF84,Data!$B:$CP,Daily!JC$10,0))/(VLOOKUP($EG79,Data!$B:$CP,Daily!FD$10,0)+VLOOKUP($IF79,Data!$B:$CP,Daily!JC$10,0))</f>
        <v>0.15167888846005403</v>
      </c>
      <c r="BF84" s="12">
        <f>(VLOOKUP($EG84,Data!$B:$CP,Daily!FE$10,0)+VLOOKUP($IF84,Data!$B:$CP,Daily!JD$10,0))/(VLOOKUP($EG79,Data!$B:$CP,Daily!FE$10,0)+VLOOKUP($IF79,Data!$B:$CP,Daily!JD$10,0))</f>
        <v>0.14517916512744736</v>
      </c>
      <c r="BG84" s="12">
        <f>(VLOOKUP($EG84,Data!$B:$CP,Daily!FF$10,0)+VLOOKUP($IF84,Data!$B:$CP,Daily!JE$10,0))/(VLOOKUP($EG79,Data!$B:$CP,Daily!FF$10,0)+VLOOKUP($IF79,Data!$B:$CP,Daily!JE$10,0))</f>
        <v>0.15345454545454545</v>
      </c>
      <c r="BH84" s="12">
        <f>(VLOOKUP($EG84,Data!$B:$CP,Daily!FG$10,0)+VLOOKUP($IF84,Data!$B:$CP,Daily!JF$10,0))/(VLOOKUP($EG79,Data!$B:$CP,Daily!FG$10,0)+VLOOKUP($IF79,Data!$B:$CP,Daily!JF$10,0))</f>
        <v>0.13362381989832969</v>
      </c>
      <c r="BI84" s="12">
        <f>(VLOOKUP($EG84,Data!$B:$CP,Daily!FH$10,0)+VLOOKUP($IF84,Data!$B:$CP,Daily!JG$10,0))/(VLOOKUP($EG79,Data!$B:$CP,Daily!FH$10,0)+VLOOKUP($IF79,Data!$B:$CP,Daily!JG$10,0))</f>
        <v>0.14113785557986872</v>
      </c>
      <c r="BJ84" s="12">
        <f>(VLOOKUP($EG84,Data!$B:$CP,Daily!FI$10,0)+VLOOKUP($IF84,Data!$B:$CP,Daily!JH$10,0))/(VLOOKUP($EG79,Data!$B:$CP,Daily!FI$10,0)+VLOOKUP($IF79,Data!$B:$CP,Daily!JH$10,0))</f>
        <v>0.13586251621271075</v>
      </c>
      <c r="BK84" s="12">
        <f>(VLOOKUP($EG84,Data!$B:$CP,Daily!FJ$10,0)+VLOOKUP($IF84,Data!$B:$CP,Daily!JI$10,0))/(VLOOKUP($EG79,Data!$B:$CP,Daily!FJ$10,0)+VLOOKUP($IF79,Data!$B:$CP,Daily!JI$10,0))</f>
        <v>0.14191900766143742</v>
      </c>
      <c r="BL84" s="12">
        <f>(VLOOKUP($EG84,Data!$B:$CP,Daily!FK$10,0)+VLOOKUP($IF84,Data!$B:$CP,Daily!JJ$10,0))/(VLOOKUP($EG79,Data!$B:$CP,Daily!FK$10,0)+VLOOKUP($IF79,Data!$B:$CP,Daily!JJ$10,0))</f>
        <v>0.13353338334583645</v>
      </c>
      <c r="BM84" s="12">
        <f>(VLOOKUP($EG84,Data!$B:$CP,Daily!FL$10,0)+VLOOKUP($IF84,Data!$B:$CP,Daily!JK$10,0))/(VLOOKUP($EG79,Data!$B:$CP,Daily!FL$10,0)+VLOOKUP($IF79,Data!$B:$CP,Daily!JK$10,0))</f>
        <v>0.14584787159804605</v>
      </c>
      <c r="BN84" s="12">
        <f>(VLOOKUP($EG84,Data!$B:$CP,Daily!FM$10,0)+VLOOKUP($IF84,Data!$B:$CP,Daily!JL$10,0))/(VLOOKUP($EG79,Data!$B:$CP,Daily!FM$10,0)+VLOOKUP($IF79,Data!$B:$CP,Daily!JL$10,0))</f>
        <v>0.14049865229110511</v>
      </c>
      <c r="BO84" s="12">
        <f>(VLOOKUP($EG84,Data!$B:$CP,Daily!FN$10,0)+VLOOKUP($IF84,Data!$B:$CP,Daily!JM$10,0))/(VLOOKUP($EG79,Data!$B:$CP,Daily!FN$10,0)+VLOOKUP($IF79,Data!$B:$CP,Daily!JM$10,0))</f>
        <v>0.14347202295552366</v>
      </c>
      <c r="BP84" s="12">
        <f>(VLOOKUP($EG84,Data!$B:$CP,Daily!FO$10,0)+VLOOKUP($IF84,Data!$B:$CP,Daily!JN$10,0))/(VLOOKUP($EG79,Data!$B:$CP,Daily!FO$10,0)+VLOOKUP($IF79,Data!$B:$CP,Daily!JN$10,0))</f>
        <v>0.12319084483338943</v>
      </c>
      <c r="BQ84" s="12">
        <f>(VLOOKUP($EG84,Data!$B:$CP,Daily!FP$10,0)+VLOOKUP($IF84,Data!$B:$CP,Daily!JO$10,0))/(VLOOKUP($EG79,Data!$B:$CP,Daily!FP$10,0)+VLOOKUP($IF79,Data!$B:$CP,Daily!JO$10,0))</f>
        <v>0.13462109955423476</v>
      </c>
      <c r="BR84" s="12">
        <f>(VLOOKUP($EG84,Data!$B:$CP,Daily!FQ$10,0)+VLOOKUP($IF84,Data!$B:$CP,Daily!JP$10,0))/(VLOOKUP($EG79,Data!$B:$CP,Daily!FQ$10,0)+VLOOKUP($IF79,Data!$B:$CP,Daily!JP$10,0))</f>
        <v>0.16164207825529187</v>
      </c>
      <c r="BS84" s="12">
        <f>(VLOOKUP($EG84,Data!$B:$CP,Daily!FR$10,0)+VLOOKUP($IF84,Data!$B:$CP,Daily!JQ$10,0))/(VLOOKUP($EG79,Data!$B:$CP,Daily!FR$10,0)+VLOOKUP($IF79,Data!$B:$CP,Daily!JQ$10,0))</f>
        <v>0.1537190082644628</v>
      </c>
      <c r="BT84" s="12">
        <f>(VLOOKUP($EG84,Data!$B:$CP,Daily!FS$10,0)+VLOOKUP($IF84,Data!$B:$CP,Daily!JR$10,0))/(VLOOKUP($EG79,Data!$B:$CP,Daily!FS$10,0)+VLOOKUP($IF79,Data!$B:$CP,Daily!JR$10,0))</f>
        <v>0.15983881799865682</v>
      </c>
      <c r="BU84" s="12">
        <f>(VLOOKUP($EG84,Data!$B:$CP,Daily!FT$10,0)+VLOOKUP($IF84,Data!$B:$CP,Daily!JS$10,0))/(VLOOKUP($EG79,Data!$B:$CP,Daily!FT$10,0)+VLOOKUP($IF79,Data!$B:$CP,Daily!JS$10,0))</f>
        <v>0.14663805436337626</v>
      </c>
      <c r="BV84" s="12">
        <f>(VLOOKUP($EG84,Data!$B:$CP,Daily!FU$10,0)+VLOOKUP($IF84,Data!$B:$CP,Daily!JT$10,0))/(VLOOKUP($EG79,Data!$B:$CP,Daily!FU$10,0)+VLOOKUP($IF79,Data!$B:$CP,Daily!JT$10,0))</f>
        <v>0.14043494286767416</v>
      </c>
      <c r="BW84" s="12">
        <f>(VLOOKUP($EG84,Data!$B:$CP,Daily!FV$10,0)+VLOOKUP($IF84,Data!$B:$CP,Daily!JU$10,0))/(VLOOKUP($EG79,Data!$B:$CP,Daily!FV$10,0)+VLOOKUP($IF79,Data!$B:$CP,Daily!JU$10,0))</f>
        <v>0.13757396449704143</v>
      </c>
      <c r="BX84" s="12">
        <f>(VLOOKUP($EG84,Data!$B:$CP,Daily!FW$10,0)+VLOOKUP($IF84,Data!$B:$CP,Daily!JV$10,0))/(VLOOKUP($EG79,Data!$B:$CP,Daily!FW$10,0)+VLOOKUP($IF79,Data!$B:$CP,Daily!JV$10,0))</f>
        <v>0.15541031227305738</v>
      </c>
      <c r="BY84" s="12">
        <f>(VLOOKUP($EG84,Data!$B:$CP,Daily!FX$10,0)+VLOOKUP($IF84,Data!$B:$CP,Daily!JW$10,0))/(VLOOKUP($EG79,Data!$B:$CP,Daily!FX$10,0)+VLOOKUP($IF79,Data!$B:$CP,Daily!JW$10,0))</f>
        <v>0.13811599061347637</v>
      </c>
      <c r="BZ84" s="12">
        <f>(VLOOKUP($EG84,Data!$B:$CP,Daily!FY$10,0)+VLOOKUP($IF84,Data!$B:$CP,Daily!JX$10,0))/(VLOOKUP($EG79,Data!$B:$CP,Daily!FY$10,0)+VLOOKUP($IF79,Data!$B:$CP,Daily!JX$10,0))</f>
        <v>0.14728385615914308</v>
      </c>
      <c r="CA84" s="12">
        <f>(VLOOKUP($EG84,Data!$B:$CP,Daily!FZ$10,0)+VLOOKUP($IF84,Data!$B:$CP,Daily!JY$10,0))/(VLOOKUP($EG79,Data!$B:$CP,Daily!FZ$10,0)+VLOOKUP($IF79,Data!$B:$CP,Daily!JY$10,0))</f>
        <v>0.1433783290769792</v>
      </c>
      <c r="CB84" s="12">
        <f>(VLOOKUP($EG84,Data!$B:$CP,Daily!GA$10,0)+VLOOKUP($IF84,Data!$B:$CP,Daily!JZ$10,0))/(VLOOKUP($EG79,Data!$B:$CP,Daily!GA$10,0)+VLOOKUP($IF79,Data!$B:$CP,Daily!JZ$10,0))</f>
        <v>0.14924812030075188</v>
      </c>
      <c r="CC84" s="12">
        <f>(VLOOKUP($EG84,Data!$B:$CP,Daily!GB$10,0)+VLOOKUP($IF84,Data!$B:$CP,Daily!KA$10,0))/(VLOOKUP($EG79,Data!$B:$CP,Daily!GB$10,0)+VLOOKUP($IF79,Data!$B:$CP,Daily!KA$10,0))</f>
        <v>0.15104398045313194</v>
      </c>
      <c r="CD84" s="12">
        <f>(VLOOKUP($EG84,Data!$B:$CP,Daily!GC$10,0)+VLOOKUP($IF84,Data!$B:$CP,Daily!KB$10,0))/(VLOOKUP($EG79,Data!$B:$CP,Daily!GC$10,0)+VLOOKUP($IF79,Data!$B:$CP,Daily!KB$10,0))</f>
        <v>0.1423994304022784</v>
      </c>
      <c r="CE84" s="12">
        <f>(VLOOKUP($EG84,Data!$B:$CP,Daily!GD$10,0)+VLOOKUP($IF84,Data!$B:$CP,Daily!KC$10,0))/(VLOOKUP($EG79,Data!$B:$CP,Daily!GD$10,0)+VLOOKUP($IF79,Data!$B:$CP,Daily!KC$10,0))</f>
        <v>0.1534189517528636</v>
      </c>
      <c r="CF84" s="12">
        <f>(VLOOKUP($EG84,Data!$B:$CP,Daily!GE$10,0)+VLOOKUP($IF84,Data!$B:$CP,Daily!KD$10,0))/(VLOOKUP($EG79,Data!$B:$CP,Daily!GE$10,0)+VLOOKUP($IF79,Data!$B:$CP,Daily!KD$10,0))</f>
        <v>0.13054187192118227</v>
      </c>
      <c r="CG84" s="12">
        <f>(VLOOKUP($EG84,Data!$B:$CP,Daily!GF$10,0)+VLOOKUP($IF84,Data!$B:$CP,Daily!KE$10,0))/(VLOOKUP($EG79,Data!$B:$CP,Daily!GF$10,0)+VLOOKUP($IF79,Data!$B:$CP,Daily!KE$10,0))</f>
        <v>0.13639432815665092</v>
      </c>
      <c r="CH84" s="12">
        <f>(VLOOKUP($EG84,Data!$B:$CP,Daily!GG$10,0)+VLOOKUP($IF84,Data!$B:$CP,Daily!KF$10,0))/(VLOOKUP($EG79,Data!$B:$CP,Daily!GG$10,0)+VLOOKUP($IF79,Data!$B:$CP,Daily!KF$10,0))</f>
        <v>0.13916666666666666</v>
      </c>
      <c r="CI84" s="12">
        <f>(VLOOKUP($EG84,Data!$B:$CP,Daily!GH$10,0)+VLOOKUP($IF84,Data!$B:$CP,Daily!KG$10,0))/(VLOOKUP($EG79,Data!$B:$CP,Daily!GH$10,0)+VLOOKUP($IF79,Data!$B:$CP,Daily!KG$10,0))</f>
        <v>0.13299462044231919</v>
      </c>
      <c r="CJ84" s="12">
        <f>(VLOOKUP($EG84,Data!$B:$CP,Daily!GI$10,0)+VLOOKUP($IF84,Data!$B:$CP,Daily!KH$10,0))/(VLOOKUP($EG79,Data!$B:$CP,Daily!GI$10,0)+VLOOKUP($IF79,Data!$B:$CP,Daily!KH$10,0))</f>
        <v>0.12584345479082321</v>
      </c>
      <c r="CK84" s="12">
        <f>(VLOOKUP($EG84,Data!$B:$CP,Daily!GJ$10,0)+VLOOKUP($IF84,Data!$B:$CP,Daily!KI$10,0))/(VLOOKUP($EG79,Data!$B:$CP,Daily!GJ$10,0)+VLOOKUP($IF79,Data!$B:$CP,Daily!KI$10,0))</f>
        <v>0.13234811165845647</v>
      </c>
      <c r="CL84" s="12">
        <f>(VLOOKUP($EG84,Data!$B:$CP,Daily!GK$10,0)+VLOOKUP($IF84,Data!$B:$CP,Daily!KJ$10,0))/(VLOOKUP($EG79,Data!$B:$CP,Daily!GK$10,0)+VLOOKUP($IF79,Data!$B:$CP,Daily!KJ$10,0))</f>
        <v>0.15203709837694601</v>
      </c>
      <c r="CM84" s="12">
        <f>(VLOOKUP($EG84,Data!$B:$CP,Daily!GL$10,0)+VLOOKUP($IF84,Data!$B:$CP,Daily!KK$10,0))/(VLOOKUP($EG79,Data!$B:$CP,Daily!GL$10,0)+VLOOKUP($IF79,Data!$B:$CP,Daily!KK$10,0))</f>
        <v>0.14468538926413083</v>
      </c>
      <c r="CN84" s="12">
        <f>(VLOOKUP($EG84,Data!$B:$CP,Daily!GM$10,0)+VLOOKUP($IF84,Data!$B:$CP,Daily!KL$10,0))/(VLOOKUP($EG79,Data!$B:$CP,Daily!GM$10,0)+VLOOKUP($IF79,Data!$B:$CP,Daily!KL$10,0))</f>
        <v>0.13939813213420962</v>
      </c>
      <c r="CO84" s="12">
        <f>(VLOOKUP($EG84,Data!$B:$CP,Daily!GN$10,0)+VLOOKUP($IF84,Data!$B:$CP,Daily!KM$10,0))/(VLOOKUP($EG79,Data!$B:$CP,Daily!GN$10,0)+VLOOKUP($IF79,Data!$B:$CP,Daily!KM$10,0))</f>
        <v>0.13428857047650783</v>
      </c>
      <c r="CP84" s="12">
        <f>(VLOOKUP($EG84,Data!$B:$CP,Daily!GO$10,0)+VLOOKUP($IF84,Data!$B:$CP,Daily!KN$10,0))/(VLOOKUP($EG79,Data!$B:$CP,Daily!GO$10,0)+VLOOKUP($IF79,Data!$B:$CP,Daily!KN$10,0))</f>
        <v>0.14408682634730538</v>
      </c>
      <c r="CQ84" s="12">
        <f>(VLOOKUP($EG84,Data!$B:$CP,Daily!GP$10,0)+VLOOKUP($IF84,Data!$B:$CP,Daily!KO$10,0))/(VLOOKUP($EG79,Data!$B:$CP,Daily!GP$10,0)+VLOOKUP($IF79,Data!$B:$CP,Daily!KO$10,0))</f>
        <v>0.15320910973084886</v>
      </c>
      <c r="CR84" s="12">
        <f>(VLOOKUP($EG84,Data!$B:$CP,Daily!GQ$10,0)+VLOOKUP($IF84,Data!$B:$CP,Daily!KP$10,0))/(VLOOKUP($EG79,Data!$B:$CP,Daily!GQ$10,0)+VLOOKUP($IF79,Data!$B:$CP,Daily!KP$10,0))</f>
        <v>0.13736078299021262</v>
      </c>
      <c r="CS84" s="12">
        <f>(VLOOKUP($EG84,Data!$B:$CP,Daily!GR$10,0)+VLOOKUP($IF84,Data!$B:$CP,Daily!KQ$10,0))/(VLOOKUP($EG79,Data!$B:$CP,Daily!GR$10,0)+VLOOKUP($IF79,Data!$B:$CP,Daily!KQ$10,0))</f>
        <v>0.13954293628808864</v>
      </c>
      <c r="CT84" s="12">
        <f>(VLOOKUP($EG84,Data!$B:$CP,Daily!GS$10,0)+VLOOKUP($IF84,Data!$B:$CP,Daily!KR$10,0))/(VLOOKUP($EG79,Data!$B:$CP,Daily!GS$10,0)+VLOOKUP($IF79,Data!$B:$CP,Daily!KR$10,0))</f>
        <v>0.14135021097046413</v>
      </c>
      <c r="CU84" s="12">
        <f>(VLOOKUP($EG84,Data!$B:$CP,Daily!GT$10,0)+VLOOKUP($IF84,Data!$B:$CP,Daily!KS$10,0))/(VLOOKUP($EG79,Data!$B:$CP,Daily!GT$10,0)+VLOOKUP($IF79,Data!$B:$CP,Daily!KS$10,0))</f>
        <v>0.15034260378879485</v>
      </c>
      <c r="CV84" s="12">
        <f>(VLOOKUP($EG84,Data!$B:$CP,Daily!GU$10,0)+VLOOKUP($IF84,Data!$B:$CP,Daily!KT$10,0))/(VLOOKUP($EG79,Data!$B:$CP,Daily!GU$10,0)+VLOOKUP($IF79,Data!$B:$CP,Daily!KT$10,0))</f>
        <v>0.17311988086373789</v>
      </c>
      <c r="CW84" s="12">
        <f>(VLOOKUP($EG84,Data!$B:$CP,Daily!GV$10,0)+VLOOKUP($IF84,Data!$B:$CP,Daily!KU$10,0))/(VLOOKUP($EG79,Data!$B:$CP,Daily!GV$10,0)+VLOOKUP($IF79,Data!$B:$CP,Daily!KU$10,0))</f>
        <v>0.14774330042313116</v>
      </c>
      <c r="CX84" s="12">
        <f>(VLOOKUP($EG84,Data!$B:$CP,Daily!GW$10,0)+VLOOKUP($IF84,Data!$B:$CP,Daily!KV$10,0))/(VLOOKUP($EG79,Data!$B:$CP,Daily!GW$10,0)+VLOOKUP($IF79,Data!$B:$CP,Daily!KV$10,0))</f>
        <v>0.14945321992709598</v>
      </c>
      <c r="CY84" s="12">
        <f>(VLOOKUP($EG84,Data!$B:$CP,Daily!GX$10,0)+VLOOKUP($IF84,Data!$B:$CP,Daily!KW$10,0))/(VLOOKUP($EG79,Data!$B:$CP,Daily!GX$10,0)+VLOOKUP($IF79,Data!$B:$CP,Daily!KW$10,0))</f>
        <v>0.14813499111900533</v>
      </c>
      <c r="CZ84" s="12">
        <f>(VLOOKUP($EG84,Data!$B:$CP,Daily!GY$10,0)+VLOOKUP($IF84,Data!$B:$CP,Daily!KX$10,0))/(VLOOKUP($EG79,Data!$B:$CP,Daily!GY$10,0)+VLOOKUP($IF79,Data!$B:$CP,Daily!KX$10,0))</f>
        <v>0.15838150289017341</v>
      </c>
      <c r="DA84" s="12">
        <f>(VLOOKUP($EG84,Data!$B:$CP,Daily!GZ$10,0)+VLOOKUP($IF84,Data!$B:$CP,Daily!KY$10,0))/(VLOOKUP($EG79,Data!$B:$CP,Daily!GZ$10,0)+VLOOKUP($IF79,Data!$B:$CP,Daily!KY$10,0))</f>
        <v>0.15022150624244865</v>
      </c>
      <c r="DB84" s="12">
        <f>(VLOOKUP($EG84,Data!$B:$CP,Daily!HA$10,0)+VLOOKUP($IF84,Data!$B:$CP,Daily!KZ$10,0))/(VLOOKUP($EG79,Data!$B:$CP,Daily!HA$10,0)+VLOOKUP($IF79,Data!$B:$CP,Daily!KZ$10,0))</f>
        <v>0.15405940594059406</v>
      </c>
      <c r="DC84" s="12">
        <f>(VLOOKUP($EG84,Data!$B:$CP,Daily!HB$10,0)+VLOOKUP($IF84,Data!$B:$CP,Daily!LA$10,0))/(VLOOKUP($EG79,Data!$B:$CP,Daily!HB$10,0)+VLOOKUP($IF79,Data!$B:$CP,Daily!LA$10,0))</f>
        <v>0.13540740740740742</v>
      </c>
      <c r="DD84" s="12">
        <f>(VLOOKUP($EG84,Data!$B:$CP,Daily!HC$10,0)+VLOOKUP($IF84,Data!$B:$CP,Daily!LB$10,0))/(VLOOKUP($EG79,Data!$B:$CP,Daily!HC$10,0)+VLOOKUP($IF79,Data!$B:$CP,Daily!LB$10,0))</f>
        <v>0.16984126984126985</v>
      </c>
      <c r="DE84" s="12">
        <f>(VLOOKUP($EG84,Data!$B:$CP,Daily!HD$10,0)+VLOOKUP($IF84,Data!$B:$CP,Daily!LC$10,0))/(VLOOKUP($EG79,Data!$B:$CP,Daily!HD$10,0)+VLOOKUP($IF79,Data!$B:$CP,Daily!LC$10,0))</f>
        <v>0.15249813571961224</v>
      </c>
      <c r="DF84" s="12">
        <f>(VLOOKUP($EG84,Data!$B:$CP,Daily!HE$10,0)+VLOOKUP($IF84,Data!$B:$CP,Daily!LD$10,0))/(VLOOKUP($EG79,Data!$B:$CP,Daily!HE$10,0)+VLOOKUP($IF79,Data!$B:$CP,Daily!LD$10,0))</f>
        <v>0.1540880503144654</v>
      </c>
      <c r="DG84" s="12">
        <f>(VLOOKUP($EG84,Data!$B:$CP,Daily!HF$10,0)+VLOOKUP($IF84,Data!$B:$CP,Daily!LE$10,0))/(VLOOKUP($EG79,Data!$B:$CP,Daily!HF$10,0)+VLOOKUP($IF79,Data!$B:$CP,Daily!LE$10,0))</f>
        <v>0.15330426031533043</v>
      </c>
      <c r="DH84" s="12">
        <f>(VLOOKUP($EG84,Data!$B:$CP,Daily!HG$10,0)+VLOOKUP($IF84,Data!$B:$CP,Daily!LF$10,0))/(VLOOKUP($EG79,Data!$B:$CP,Daily!HG$10,0)+VLOOKUP($IF79,Data!$B:$CP,Daily!LF$10,0))</f>
        <v>0.14442916093535077</v>
      </c>
      <c r="DI84" s="12">
        <f>(VLOOKUP($EG84,Data!$B:$CP,Daily!HH$10,0)+VLOOKUP($IF84,Data!$B:$CP,Daily!LG$10,0))/(VLOOKUP($EG79,Data!$B:$CP,Daily!HH$10,0)+VLOOKUP($IF79,Data!$B:$CP,Daily!LG$10,0))</f>
        <v>0.14116575591985428</v>
      </c>
      <c r="DJ84" s="12">
        <f>(VLOOKUP($EG84,Data!$B:$CP,Daily!HI$10,0)+VLOOKUP($IF84,Data!$B:$CP,Daily!LH$10,0))/(VLOOKUP($EG79,Data!$B:$CP,Daily!HI$10,0)+VLOOKUP($IF79,Data!$B:$CP,Daily!LH$10,0))</f>
        <v>0.12715033657442035</v>
      </c>
      <c r="DK84" s="12">
        <f>(VLOOKUP($EG84,Data!$B:$CP,Daily!HJ$10,0)+VLOOKUP($IF84,Data!$B:$CP,Daily!LI$10,0))/(VLOOKUP($EG79,Data!$B:$CP,Daily!HJ$10,0)+VLOOKUP($IF79,Data!$B:$CP,Daily!LI$10,0))</f>
        <v>0.1712014674411495</v>
      </c>
      <c r="DL84" s="12">
        <f>(VLOOKUP($EG84,Data!$B:$CP,Daily!HK$10,0)+VLOOKUP($IF84,Data!$B:$CP,Daily!LJ$10,0))/(VLOOKUP($EG79,Data!$B:$CP,Daily!HK$10,0)+VLOOKUP($IF79,Data!$B:$CP,Daily!LJ$10,0))</f>
        <v>0.15164909894593676</v>
      </c>
      <c r="DM84" s="12">
        <f>(VLOOKUP($EG84,Data!$B:$CP,Daily!HL$10,0)+VLOOKUP($IF84,Data!$B:$CP,Daily!LK$10,0))/(VLOOKUP($EG79,Data!$B:$CP,Daily!HL$10,0)+VLOOKUP($IF79,Data!$B:$CP,Daily!LK$10,0))</f>
        <v>0.13396349413298567</v>
      </c>
      <c r="DN84" s="12">
        <f>(VLOOKUP($EG84,Data!$B:$CP,Daily!HM$10,0)+VLOOKUP($IF84,Data!$B:$CP,Daily!LL$10,0))/(VLOOKUP($EG79,Data!$B:$CP,Daily!HM$10,0)+VLOOKUP($IF79,Data!$B:$CP,Daily!LL$10,0))</f>
        <v>0.14918256130790192</v>
      </c>
      <c r="DO84" s="12">
        <f>(VLOOKUP($EG84,Data!$B:$CP,Daily!HN$10,0)+VLOOKUP($IF84,Data!$B:$CP,Daily!LM$10,0))/(VLOOKUP($EG79,Data!$B:$CP,Daily!HN$10,0)+VLOOKUP($IF79,Data!$B:$CP,Daily!LM$10,0))</f>
        <v>0.17146729922060319</v>
      </c>
      <c r="DP84" s="12">
        <f>(VLOOKUP($EG84,Data!$B:$CP,Daily!HO$10,0)+VLOOKUP($IF84,Data!$B:$CP,Daily!LN$10,0))/(VLOOKUP($EG79,Data!$B:$CP,Daily!HO$10,0)+VLOOKUP($IF79,Data!$B:$CP,Daily!LN$10,0))</f>
        <v>0.15243312922977764</v>
      </c>
      <c r="DQ84" s="12">
        <f>(VLOOKUP($EG84,Data!$B:$CP,Daily!HP$10,0)+VLOOKUP($IF84,Data!$B:$CP,Daily!LO$10,0))/(VLOOKUP($EG79,Data!$B:$CP,Daily!HP$10,0)+VLOOKUP($IF79,Data!$B:$CP,Daily!LO$10,0))</f>
        <v>0.14832235810598934</v>
      </c>
      <c r="DR84" s="12">
        <f>(VLOOKUP($EG84,Data!$B:$CP,Daily!HQ$10,0)+VLOOKUP($IF84,Data!$B:$CP,Daily!LP$10,0))/(VLOOKUP($EG79,Data!$B:$CP,Daily!HQ$10,0)+VLOOKUP($IF79,Data!$B:$CP,Daily!LP$10,0))</f>
        <v>0.16898792943361188</v>
      </c>
      <c r="DS84" s="12">
        <f>(VLOOKUP($EG84,Data!$B:$CP,Daily!HR$10,0)+VLOOKUP($IF84,Data!$B:$CP,Daily!LQ$10,0))/(VLOOKUP($EG79,Data!$B:$CP,Daily!HR$10,0)+VLOOKUP($IF79,Data!$B:$CP,Daily!LQ$10,0))</f>
        <v>0.1420578178427106</v>
      </c>
      <c r="DT84" s="12">
        <f>(VLOOKUP($EG84,Data!$B:$CP,Daily!HS$10,0)+VLOOKUP($IF84,Data!$B:$CP,Daily!LR$10,0))/(VLOOKUP($EG79,Data!$B:$CP,Daily!HS$10,0)+VLOOKUP($IF79,Data!$B:$CP,Daily!LR$10,0))</f>
        <v>0.15929497838377121</v>
      </c>
      <c r="DU84" s="12">
        <f>(VLOOKUP($EG84,Data!$B:$CP,Daily!HT$10,0)+VLOOKUP($IF84,Data!$B:$CP,Daily!LS$10,0))/(VLOOKUP($EG79,Data!$B:$CP,Daily!HT$10,0)+VLOOKUP($IF79,Data!$B:$CP,Daily!LS$10,0))</f>
        <v>0.17206132879045996</v>
      </c>
      <c r="DV84" s="14"/>
      <c r="DW84" s="12">
        <f t="shared" si="588"/>
        <v>0.13811599061347637</v>
      </c>
      <c r="DX84" s="12">
        <f t="shared" si="589"/>
        <v>0.15203709837694601</v>
      </c>
      <c r="DY84" s="12">
        <f t="shared" ref="DY84" si="719">DX84-DW84</f>
        <v>1.3921107763469637E-2</v>
      </c>
      <c r="DZ84" s="12">
        <f t="shared" ref="DZ84" si="720">DX84+(0.75*DY84)</f>
        <v>0.16247792919954823</v>
      </c>
      <c r="EA84" s="12">
        <f t="shared" ref="EA84" si="721">DW84-(0.75*DY84)</f>
        <v>0.12767515979087415</v>
      </c>
      <c r="EB84" s="14"/>
      <c r="EC84" s="12">
        <f t="shared" ref="EC84" si="722">_xlfn.STDEV.P(AJ84:DU84)</f>
        <v>1.060647527515865E-2</v>
      </c>
      <c r="ED84" s="12">
        <f t="shared" ref="ED84" si="723">SUMPRODUCT(DN84:DT84,DN$79:DT$79)/SUM(DN$79:DT$79)</f>
        <v>0.15590732866790344</v>
      </c>
      <c r="EE84" s="12">
        <f t="shared" ref="EE84" si="724">SUMPRODUCT(CR84:DT84,CR$79:DT$79)/SUM(CR$79:DT$79)</f>
        <v>0.15088591238901305</v>
      </c>
      <c r="EF84" s="1"/>
      <c r="EG84" s="7" t="s">
        <v>542</v>
      </c>
      <c r="EH84" s="7" t="s">
        <v>71</v>
      </c>
      <c r="EI84" s="12">
        <f>VLOOKUP($EG84,Data!$B:$CP,Daily!EI$10,0)/VLOOKUP($EG79,Data!$B:$CP,Daily!EI$10,0)</f>
        <v>0.14229828850855747</v>
      </c>
      <c r="EJ84" s="12">
        <f>VLOOKUP($EG84,Data!$B:$CP,Daily!EJ$10,0)/VLOOKUP($EG79,Data!$B:$CP,Daily!EJ$10,0)</f>
        <v>0.13752455795677801</v>
      </c>
      <c r="EK84" s="12">
        <f>VLOOKUP($EG84,Data!$B:$CP,Daily!EK$10,0)/VLOOKUP($EG79,Data!$B:$CP,Daily!EK$10,0)</f>
        <v>0.14401212733703891</v>
      </c>
      <c r="EL84" s="12">
        <f>VLOOKUP($EG84,Data!$B:$CP,Daily!EL$10,0)/VLOOKUP($EG79,Data!$B:$CP,Daily!EL$10,0)</f>
        <v>0.14775160599571735</v>
      </c>
      <c r="EM84" s="12">
        <f>VLOOKUP($EG84,Data!$B:$CP,Daily!EM$10,0)/VLOOKUP($EG79,Data!$B:$CP,Daily!EM$10,0)</f>
        <v>0.12945492662473795</v>
      </c>
      <c r="EN84" s="12">
        <f>VLOOKUP($EG84,Data!$B:$CP,Daily!EN$10,0)/VLOOKUP($EG79,Data!$B:$CP,Daily!EN$10,0)</f>
        <v>0.13975011568718185</v>
      </c>
      <c r="EO84" s="12">
        <f>VLOOKUP($EG84,Data!$B:$CP,Daily!EO$10,0)/VLOOKUP($EG79,Data!$B:$CP,Daily!EO$10,0)</f>
        <v>0.13628546861564919</v>
      </c>
      <c r="EP84" s="12">
        <f>VLOOKUP($EG84,Data!$B:$CP,Daily!EP$10,0)/VLOOKUP($EG79,Data!$B:$CP,Daily!EP$10,0)</f>
        <v>0.15862068965517243</v>
      </c>
      <c r="EQ84" s="12">
        <f>VLOOKUP($EG84,Data!$B:$CP,Daily!EQ$10,0)/VLOOKUP($EG79,Data!$B:$CP,Daily!EQ$10,0)</f>
        <v>0.14095153401511784</v>
      </c>
      <c r="ER84" s="12">
        <f>VLOOKUP($EG84,Data!$B:$CP,Daily!ER$10,0)/VLOOKUP($EG79,Data!$B:$CP,Daily!ER$10,0)</f>
        <v>0.14098201263976665</v>
      </c>
      <c r="ES84" s="12">
        <f>VLOOKUP($EG84,Data!$B:$CP,Daily!ES$10,0)/VLOOKUP($EG79,Data!$B:$CP,Daily!ES$10,0)</f>
        <v>0.1376597836774828</v>
      </c>
      <c r="ET84" s="12">
        <f>VLOOKUP($EG84,Data!$B:$CP,Daily!ET$10,0)/VLOOKUP($EG79,Data!$B:$CP,Daily!ET$10,0)</f>
        <v>0.14263645726055613</v>
      </c>
      <c r="EU84" s="12">
        <f>VLOOKUP($EG84,Data!$B:$CP,Daily!EU$10,0)/VLOOKUP($EG79,Data!$B:$CP,Daily!EU$10,0)</f>
        <v>0.13715110683349374</v>
      </c>
      <c r="EV84" s="12">
        <f>VLOOKUP($EG84,Data!$B:$CP,Daily!EV$10,0)/VLOOKUP($EG79,Data!$B:$CP,Daily!EV$10,0)</f>
        <v>0.14846938775510204</v>
      </c>
      <c r="EW84" s="12">
        <f>VLOOKUP($EG84,Data!$B:$CP,Daily!EW$10,0)/VLOOKUP($EG79,Data!$B:$CP,Daily!EW$10,0)</f>
        <v>0.14108296075509191</v>
      </c>
      <c r="EX84" s="12">
        <f>VLOOKUP($EG84,Data!$B:$CP,Daily!EX$10,0)/VLOOKUP($EG79,Data!$B:$CP,Daily!EX$10,0)</f>
        <v>0.14357937310414559</v>
      </c>
      <c r="EY84" s="12">
        <f>VLOOKUP($EG84,Data!$B:$CP,Daily!EY$10,0)/VLOOKUP($EG79,Data!$B:$CP,Daily!EY$10,0)</f>
        <v>0.14777327935222673</v>
      </c>
      <c r="EZ84" s="12">
        <f>VLOOKUP($EG84,Data!$B:$CP,Daily!EZ$10,0)/VLOOKUP($EG79,Data!$B:$CP,Daily!EZ$10,0)</f>
        <v>0.15286298568507156</v>
      </c>
      <c r="FA84" s="12">
        <f>VLOOKUP($EG84,Data!$B:$CP,Daily!FA$10,0)/VLOOKUP($EG79,Data!$B:$CP,Daily!FA$10,0)</f>
        <v>0.13344138303619665</v>
      </c>
      <c r="FB84" s="12">
        <f>VLOOKUP($EG84,Data!$B:$CP,Daily!FB$10,0)/VLOOKUP($EG79,Data!$B:$CP,Daily!FB$10,0)</f>
        <v>0.1601078167115903</v>
      </c>
      <c r="FC84" s="12">
        <f>VLOOKUP($EG84,Data!$B:$CP,Daily!FC$10,0)/VLOOKUP($EG79,Data!$B:$CP,Daily!FC$10,0)</f>
        <v>0.14373716632443531</v>
      </c>
      <c r="FD84" s="12">
        <f>VLOOKUP($EG84,Data!$B:$CP,Daily!FD$10,0)/VLOOKUP($EG79,Data!$B:$CP,Daily!FD$10,0)</f>
        <v>0.16136363636363638</v>
      </c>
      <c r="FE84" s="12">
        <f>VLOOKUP($EG84,Data!$B:$CP,Daily!FE$10,0)/VLOOKUP($EG79,Data!$B:$CP,Daily!FE$10,0)</f>
        <v>0.15425531914893617</v>
      </c>
      <c r="FF84" s="12">
        <f>VLOOKUP($EG84,Data!$B:$CP,Daily!FF$10,0)/VLOOKUP($EG79,Data!$B:$CP,Daily!FF$10,0)</f>
        <v>0.15727948990435706</v>
      </c>
      <c r="FG84" s="12">
        <f>VLOOKUP($EG84,Data!$B:$CP,Daily!FG$10,0)/VLOOKUP($EG79,Data!$B:$CP,Daily!FG$10,0)</f>
        <v>0.1402116402116402</v>
      </c>
      <c r="FH84" s="12">
        <f>VLOOKUP($EG84,Data!$B:$CP,Daily!FH$10,0)/VLOOKUP($EG79,Data!$B:$CP,Daily!FH$10,0)</f>
        <v>0.15289699570815452</v>
      </c>
      <c r="FI84" s="12">
        <f>VLOOKUP($EG84,Data!$B:$CP,Daily!FI$10,0)/VLOOKUP($EG79,Data!$B:$CP,Daily!FI$10,0)</f>
        <v>0.1402609506057782</v>
      </c>
      <c r="FJ84" s="12">
        <f>VLOOKUP($EG84,Data!$B:$CP,Daily!FJ$10,0)/VLOOKUP($EG79,Data!$B:$CP,Daily!FJ$10,0)</f>
        <v>0.14763674986723313</v>
      </c>
      <c r="FK84" s="12">
        <f>VLOOKUP($EG84,Data!$B:$CP,Daily!FK$10,0)/VLOOKUP($EG79,Data!$B:$CP,Daily!FK$10,0)</f>
        <v>0.13036480686695279</v>
      </c>
      <c r="FL84" s="12">
        <f>VLOOKUP($EG84,Data!$B:$CP,Daily!FL$10,0)/VLOOKUP($EG79,Data!$B:$CP,Daily!FL$10,0)</f>
        <v>0.14792299898682879</v>
      </c>
      <c r="FM84" s="12">
        <f>VLOOKUP($EG84,Data!$B:$CP,Daily!FM$10,0)/VLOOKUP($EG79,Data!$B:$CP,Daily!FM$10,0)</f>
        <v>0.13395946613939694</v>
      </c>
      <c r="FN84" s="12">
        <f>VLOOKUP($EG84,Data!$B:$CP,Daily!FN$10,0)/VLOOKUP($EG79,Data!$B:$CP,Daily!FN$10,0)</f>
        <v>0.1501850872554204</v>
      </c>
      <c r="FO84" s="12">
        <f>VLOOKUP($EG84,Data!$B:$CP,Daily!FO$10,0)/VLOOKUP($EG79,Data!$B:$CP,Daily!FO$10,0)</f>
        <v>0.12319538017324351</v>
      </c>
      <c r="FP84" s="12">
        <f>VLOOKUP($EG84,Data!$B:$CP,Daily!FP$10,0)/VLOOKUP($EG79,Data!$B:$CP,Daily!FP$10,0)</f>
        <v>0.13287016934433349</v>
      </c>
      <c r="FQ84" s="12">
        <f>VLOOKUP($EG84,Data!$B:$CP,Daily!FQ$10,0)/VLOOKUP($EG79,Data!$B:$CP,Daily!FQ$10,0)</f>
        <v>0.15868544600938966</v>
      </c>
      <c r="FR84" s="12">
        <f>VLOOKUP($EG84,Data!$B:$CP,Daily!FR$10,0)/VLOOKUP($EG79,Data!$B:$CP,Daily!FR$10,0)</f>
        <v>0.14673654121010005</v>
      </c>
      <c r="FS84" s="12">
        <f>VLOOKUP($EG84,Data!$B:$CP,Daily!FS$10,0)/VLOOKUP($EG79,Data!$B:$CP,Daily!FS$10,0)</f>
        <v>0.1569007263922518</v>
      </c>
      <c r="FT84" s="12">
        <f>VLOOKUP($EG84,Data!$B:$CP,Daily!FT$10,0)/VLOOKUP($EG79,Data!$B:$CP,Daily!FT$10,0)</f>
        <v>0.15070643642072212</v>
      </c>
      <c r="FU84" s="12">
        <f>VLOOKUP($EG84,Data!$B:$CP,Daily!FU$10,0)/VLOOKUP($EG79,Data!$B:$CP,Daily!FU$10,0)</f>
        <v>0.12698412698412698</v>
      </c>
      <c r="FV84" s="12">
        <f>VLOOKUP($EG84,Data!$B:$CP,Daily!FV$10,0)/VLOOKUP($EG79,Data!$B:$CP,Daily!FV$10,0)</f>
        <v>0.13756613756613756</v>
      </c>
      <c r="FW84" s="12">
        <f>VLOOKUP($EG84,Data!$B:$CP,Daily!FW$10,0)/VLOOKUP($EG79,Data!$B:$CP,Daily!FW$10,0)</f>
        <v>0.15841073271413827</v>
      </c>
      <c r="FX84" s="12">
        <f>VLOOKUP($EG84,Data!$B:$CP,Daily!FX$10,0)/VLOOKUP($EG79,Data!$B:$CP,Daily!FX$10,0)</f>
        <v>0.1350418925579103</v>
      </c>
      <c r="FY84" s="12">
        <f>VLOOKUP($EG84,Data!$B:$CP,Daily!FY$10,0)/VLOOKUP($EG79,Data!$B:$CP,Daily!FY$10,0)</f>
        <v>0.15384615384615385</v>
      </c>
      <c r="FZ84" s="12">
        <f>VLOOKUP($EG84,Data!$B:$CP,Daily!FZ$10,0)/VLOOKUP($EG79,Data!$B:$CP,Daily!FZ$10,0)</f>
        <v>0.15205271160669032</v>
      </c>
      <c r="GA84" s="12">
        <f>VLOOKUP($EG84,Data!$B:$CP,Daily!GA$10,0)/VLOOKUP($EG79,Data!$B:$CP,Daily!GA$10,0)</f>
        <v>0.15405552531301034</v>
      </c>
      <c r="GB84" s="12">
        <f>VLOOKUP($EG84,Data!$B:$CP,Daily!GB$10,0)/VLOOKUP($EG79,Data!$B:$CP,Daily!GB$10,0)</f>
        <v>0.14741544352265476</v>
      </c>
      <c r="GC84" s="12">
        <f>VLOOKUP($EG84,Data!$B:$CP,Daily!GC$10,0)/VLOOKUP($EG79,Data!$B:$CP,Daily!GC$10,0)</f>
        <v>0.13157894736842105</v>
      </c>
      <c r="GD84" s="12">
        <f>VLOOKUP($EG84,Data!$B:$CP,Daily!GD$10,0)/VLOOKUP($EG79,Data!$B:$CP,Daily!GD$10,0)</f>
        <v>0.15637254901960784</v>
      </c>
      <c r="GE84" s="12">
        <f>VLOOKUP($EG84,Data!$B:$CP,Daily!GE$10,0)/VLOOKUP($EG79,Data!$B:$CP,Daily!GE$10,0)</f>
        <v>0.13531209079004802</v>
      </c>
      <c r="GF84" s="12">
        <f>VLOOKUP($EG84,Data!$B:$CP,Daily!GF$10,0)/VLOOKUP($EG79,Data!$B:$CP,Daily!GF$10,0)</f>
        <v>0.13788027477919529</v>
      </c>
      <c r="GG84" s="12">
        <f>VLOOKUP($EG84,Data!$B:$CP,Daily!GG$10,0)/VLOOKUP($EG79,Data!$B:$CP,Daily!GG$10,0)</f>
        <v>0.13618210862619809</v>
      </c>
      <c r="GH84" s="12">
        <f>VLOOKUP($EG84,Data!$B:$CP,Daily!GH$10,0)/VLOOKUP($EG79,Data!$B:$CP,Daily!GH$10,0)</f>
        <v>0.12799657534246575</v>
      </c>
      <c r="GI84" s="12">
        <f>VLOOKUP($EG84,Data!$B:$CP,Daily!GI$10,0)/VLOOKUP($EG79,Data!$B:$CP,Daily!GI$10,0)</f>
        <v>0.1223091976516634</v>
      </c>
      <c r="GJ84" s="12">
        <f>VLOOKUP($EG84,Data!$B:$CP,Daily!GJ$10,0)/VLOOKUP($EG79,Data!$B:$CP,Daily!GJ$10,0)</f>
        <v>0.1469035045607297</v>
      </c>
      <c r="GK84" s="12">
        <f>VLOOKUP($EG84,Data!$B:$CP,Daily!GK$10,0)/VLOOKUP($EG79,Data!$B:$CP,Daily!GK$10,0)</f>
        <v>0.14644970414201183</v>
      </c>
      <c r="GL84" s="12">
        <f>VLOOKUP($EG84,Data!$B:$CP,Daily!GL$10,0)/VLOOKUP($EG79,Data!$B:$CP,Daily!GL$10,0)</f>
        <v>0.14241001564945227</v>
      </c>
      <c r="GM84" s="12">
        <f>VLOOKUP($EG84,Data!$B:$CP,Daily!GM$10,0)/VLOOKUP($EG79,Data!$B:$CP,Daily!GM$10,0)</f>
        <v>0.1394088669950739</v>
      </c>
      <c r="GN84" s="12">
        <f>VLOOKUP($EG84,Data!$B:$CP,Daily!GN$10,0)/VLOOKUP($EG79,Data!$B:$CP,Daily!GN$10,0)</f>
        <v>0.13475521085797382</v>
      </c>
      <c r="GO84" s="12">
        <f>VLOOKUP($EG84,Data!$B:$CP,Daily!GO$10,0)/VLOOKUP($EG79,Data!$B:$CP,Daily!GO$10,0)</f>
        <v>0.14356984478935697</v>
      </c>
      <c r="GP84" s="12">
        <f>VLOOKUP($EG84,Data!$B:$CP,Daily!GP$10,0)/VLOOKUP($EG79,Data!$B:$CP,Daily!GP$10,0)</f>
        <v>0.14910179640718563</v>
      </c>
      <c r="GQ84" s="12">
        <f>VLOOKUP($EG84,Data!$B:$CP,Daily!GQ$10,0)/VLOOKUP($EG79,Data!$B:$CP,Daily!GQ$10,0)</f>
        <v>0.13534566699123662</v>
      </c>
      <c r="GR84" s="12">
        <f>VLOOKUP($EG84,Data!$B:$CP,Daily!GR$10,0)/VLOOKUP($EG79,Data!$B:$CP,Daily!GR$10,0)</f>
        <v>0.13293353323338331</v>
      </c>
      <c r="GS84" s="12">
        <f>VLOOKUP($EG84,Data!$B:$CP,Daily!GS$10,0)/VLOOKUP($EG79,Data!$B:$CP,Daily!GS$10,0)</f>
        <v>0.13025428126621691</v>
      </c>
      <c r="GT84" s="12">
        <f>VLOOKUP($EG84,Data!$B:$CP,Daily!GT$10,0)/VLOOKUP($EG79,Data!$B:$CP,Daily!GT$10,0)</f>
        <v>0.14098173515981735</v>
      </c>
      <c r="GU84" s="12">
        <f>VLOOKUP($EG84,Data!$B:$CP,Daily!GU$10,0)/VLOOKUP($EG79,Data!$B:$CP,Daily!GU$10,0)</f>
        <v>0.17319034852546916</v>
      </c>
      <c r="GV84" s="12">
        <f>VLOOKUP($EG84,Data!$B:$CP,Daily!GV$10,0)/VLOOKUP($EG79,Data!$B:$CP,Daily!GV$10,0)</f>
        <v>0.13402597402597402</v>
      </c>
      <c r="GW84" s="12">
        <f>VLOOKUP($EG84,Data!$B:$CP,Daily!GW$10,0)/VLOOKUP($EG79,Data!$B:$CP,Daily!GW$10,0)</f>
        <v>0.15354501957372771</v>
      </c>
      <c r="GX84" s="12">
        <f>VLOOKUP($EG84,Data!$B:$CP,Daily!GX$10,0)/VLOOKUP($EG79,Data!$B:$CP,Daily!GX$10,0)</f>
        <v>0.14763092269326683</v>
      </c>
      <c r="GY84" s="12">
        <f>VLOOKUP($EG84,Data!$B:$CP,Daily!GY$10,0)/VLOOKUP($EG79,Data!$B:$CP,Daily!GY$10,0)</f>
        <v>0.15958034235229154</v>
      </c>
      <c r="GZ84" s="12">
        <f>VLOOKUP($EG84,Data!$B:$CP,Daily!GZ$10,0)/VLOOKUP($EG79,Data!$B:$CP,Daily!GZ$10,0)</f>
        <v>0.15348564733450498</v>
      </c>
      <c r="HA84" s="12">
        <f>VLOOKUP($EG84,Data!$B:$CP,Daily!HA$10,0)/VLOOKUP($EG79,Data!$B:$CP,Daily!HA$10,0)</f>
        <v>0.14683691236215901</v>
      </c>
      <c r="HB84" s="12">
        <f>VLOOKUP($EG84,Data!$B:$CP,Daily!HB$10,0)/VLOOKUP($EG79,Data!$B:$CP,Daily!HB$10,0)</f>
        <v>0.13436029097133076</v>
      </c>
      <c r="HC84" s="12">
        <f>VLOOKUP($EG84,Data!$B:$CP,Daily!HC$10,0)/VLOOKUP($EG79,Data!$B:$CP,Daily!HC$10,0)</f>
        <v>0.16035530621785882</v>
      </c>
      <c r="HD84" s="12">
        <f>VLOOKUP($EG84,Data!$B:$CP,Daily!HD$10,0)/VLOOKUP($EG79,Data!$B:$CP,Daily!HD$10,0)</f>
        <v>0.14712153518123666</v>
      </c>
      <c r="HE84" s="12">
        <f>VLOOKUP($EG84,Data!$B:$CP,Daily!HE$10,0)/VLOOKUP($EG79,Data!$B:$CP,Daily!HE$10,0)</f>
        <v>0.1579739217652959</v>
      </c>
      <c r="HF84" s="12">
        <f>VLOOKUP($EG84,Data!$B:$CP,Daily!HF$10,0)/VLOOKUP($EG79,Data!$B:$CP,Daily!HF$10,0)</f>
        <v>0.14688995215311004</v>
      </c>
      <c r="HG84" s="12">
        <f>VLOOKUP($EG84,Data!$B:$CP,Daily!HG$10,0)/VLOOKUP($EG79,Data!$B:$CP,Daily!HG$10,0)</f>
        <v>0.14121181772658989</v>
      </c>
      <c r="HH84" s="12">
        <f>VLOOKUP($EG84,Data!$B:$CP,Daily!HH$10,0)/VLOOKUP($EG79,Data!$B:$CP,Daily!HH$10,0)</f>
        <v>0.13735267452402539</v>
      </c>
      <c r="HI84" s="12">
        <f>VLOOKUP($EG84,Data!$B:$CP,Daily!HI$10,0)/VLOOKUP($EG79,Data!$B:$CP,Daily!HI$10,0)</f>
        <v>0.12152777777777778</v>
      </c>
      <c r="HJ84" s="12">
        <f>VLOOKUP($EG84,Data!$B:$CP,Daily!HJ$10,0)/VLOOKUP($EG79,Data!$B:$CP,Daily!HJ$10,0)</f>
        <v>0.1668145519077196</v>
      </c>
      <c r="HK84" s="12">
        <f>VLOOKUP($EG84,Data!$B:$CP,Daily!HK$10,0)/VLOOKUP($EG79,Data!$B:$CP,Daily!HK$10,0)</f>
        <v>0.15</v>
      </c>
      <c r="HL84" s="12">
        <f>VLOOKUP($EG84,Data!$B:$CP,Daily!HL$10,0)/VLOOKUP($EG79,Data!$B:$CP,Daily!HL$10,0)</f>
        <v>0.1283653846153846</v>
      </c>
      <c r="HM84" s="12">
        <f>VLOOKUP($EG84,Data!$B:$CP,Daily!HM$10,0)/VLOOKUP($EG79,Data!$B:$CP,Daily!HM$10,0)</f>
        <v>0.1515768056968464</v>
      </c>
      <c r="HN84" s="12">
        <f>VLOOKUP($EG84,Data!$B:$CP,Daily!HN$10,0)/VLOOKUP($EG79,Data!$B:$CP,Daily!HN$10,0)</f>
        <v>0.17367088607594935</v>
      </c>
      <c r="HO84" s="12">
        <f>VLOOKUP($EG84,Data!$B:$CP,Daily!HO$10,0)/VLOOKUP($EG79,Data!$B:$CP,Daily!HO$10,0)</f>
        <v>0.14910630291627469</v>
      </c>
      <c r="HP84" s="12">
        <f>VLOOKUP($EG84,Data!$B:$CP,Daily!HP$10,0)/VLOOKUP($EG79,Data!$B:$CP,Daily!HP$10,0)</f>
        <v>0.14453308305959645</v>
      </c>
      <c r="HQ84" s="12">
        <f>VLOOKUP($EG84,Data!$B:$CP,Daily!HQ$10,0)/VLOOKUP($EG79,Data!$B:$CP,Daily!HQ$10,0)</f>
        <v>0.17207792207792208</v>
      </c>
      <c r="HR84" s="12">
        <f>VLOOKUP($EG84,Data!$B:$CP,Daily!HR$10,0)/VLOOKUP($EG79,Data!$B:$CP,Daily!HR$10,0)</f>
        <v>0.1367599816429555</v>
      </c>
      <c r="HS84" s="12">
        <f>VLOOKUP($EG84,Data!$B:$CP,Daily!HS$10,0)/VLOOKUP($EG79,Data!$B:$CP,Daily!HS$10,0)</f>
        <v>0.14857694163048721</v>
      </c>
      <c r="HT84" s="12">
        <f>VLOOKUP($EG84,Data!$B:$CP,Daily!HT$10,0)/VLOOKUP($EG79,Data!$B:$CP,Daily!HT$10,0)</f>
        <v>0.17745197168857432</v>
      </c>
      <c r="HU84" s="13"/>
      <c r="HV84" s="40">
        <f>_xlfn.QUARTILE.INC($EI84:$HS84,1)</f>
        <v>0.1367599816429555</v>
      </c>
      <c r="HW84" s="40">
        <f>_xlfn.QUARTILE.INC($EI84:$HS84,3)</f>
        <v>0.15205271160669032</v>
      </c>
      <c r="HX84" s="40">
        <f>HW84-HV84</f>
        <v>1.5292729963734819E-2</v>
      </c>
      <c r="HY84" s="40">
        <f>HW84+(0.75*HX84)</f>
        <v>0.16352225907949142</v>
      </c>
      <c r="HZ84" s="40">
        <f>HV84-(0.75*HX84)</f>
        <v>0.1252904341701544</v>
      </c>
      <c r="IA84" s="43"/>
      <c r="IB84" s="12">
        <f>_xlfn.STDEV.P(FM84:HT84)</f>
        <v>1.2869217892097426E-2</v>
      </c>
      <c r="IC84" s="12">
        <f t="shared" ref="IC84" si="725">SUMPRODUCT(HM84:HS84,HM$79:HS$79)/SUM(HM$79:HS$79)</f>
        <v>0.15375246507535006</v>
      </c>
      <c r="ID84" s="12">
        <f t="shared" ref="ID84" si="726">SUMPRODUCT(GQ84:HS84,GQ$79:HS$79)/SUM(GQ$79:HS$79)</f>
        <v>0.14744072651079404</v>
      </c>
      <c r="IE84" s="1"/>
      <c r="IF84" s="7" t="s">
        <v>543</v>
      </c>
      <c r="IG84" s="7" t="s">
        <v>71</v>
      </c>
      <c r="IH84" s="12">
        <f>IFERROR(IFERROR(VLOOKUP($IF84,Data!$B:$CP,Daily!IH$10,0),0)/IFERROR(VLOOKUP($IF79,Data!$B:$CP,Daily!IH$10,0),0),0)</f>
        <v>0.12409513960703206</v>
      </c>
      <c r="II84" s="12">
        <f>IFERROR(IFERROR(VLOOKUP($IF84,Data!$B:$CP,Daily!II$10,0),0)/IFERROR(VLOOKUP($IF79,Data!$B:$CP,Daily!II$10,0),0),0)</f>
        <v>0.12844036697247707</v>
      </c>
      <c r="IJ84" s="12">
        <f>IFERROR(IFERROR(VLOOKUP($IF84,Data!$B:$CP,Daily!IJ$10,0),0)/IFERROR(VLOOKUP($IF79,Data!$B:$CP,Daily!IJ$10,0),0),0)</f>
        <v>0.13157894736842105</v>
      </c>
      <c r="IK84" s="12">
        <f>IFERROR(IFERROR(VLOOKUP($IF84,Data!$B:$CP,Daily!IK$10,0),0)/IFERROR(VLOOKUP($IF79,Data!$B:$CP,Daily!IK$10,0),0),0)</f>
        <v>0.13496932515337423</v>
      </c>
      <c r="IL84" s="12">
        <f>IFERROR(IFERROR(VLOOKUP($IF84,Data!$B:$CP,Daily!IL$10,0),0)/IFERROR(VLOOKUP($IF79,Data!$B:$CP,Daily!IL$10,0),0),0)</f>
        <v>0.14267015706806283</v>
      </c>
      <c r="IM84" s="12">
        <f>IFERROR(IFERROR(VLOOKUP($IF84,Data!$B:$CP,Daily!IM$10,0),0)/IFERROR(VLOOKUP($IF79,Data!$B:$CP,Daily!IM$10,0),0),0)</f>
        <v>0.11638418079096045</v>
      </c>
      <c r="IN84" s="12">
        <f>IFERROR(IFERROR(VLOOKUP($IF84,Data!$B:$CP,Daily!IN$10,0),0)/IFERROR(VLOOKUP($IF79,Data!$B:$CP,Daily!IN$10,0),0),0)</f>
        <v>0.13217213114754098</v>
      </c>
      <c r="IO84" s="12">
        <f>IFERROR(IFERROR(VLOOKUP($IF84,Data!$B:$CP,Daily!IO$10,0),0)/IFERROR(VLOOKUP($IF79,Data!$B:$CP,Daily!IO$10,0),0),0)</f>
        <v>0.14811229428848016</v>
      </c>
      <c r="IP84" s="12">
        <f>IFERROR(IFERROR(VLOOKUP($IF84,Data!$B:$CP,Daily!IP$10,0),0)/IFERROR(VLOOKUP($IF79,Data!$B:$CP,Daily!IP$10,0),0),0)</f>
        <v>0.13513513513513514</v>
      </c>
      <c r="IQ84" s="12">
        <f>IFERROR(IFERROR(VLOOKUP($IF84,Data!$B:$CP,Daily!IQ$10,0),0)/IFERROR(VLOOKUP($IF79,Data!$B:$CP,Daily!IQ$10,0),0),0)</f>
        <v>0.15443592552026286</v>
      </c>
      <c r="IR84" s="12">
        <f>IFERROR(IFERROR(VLOOKUP($IF84,Data!$B:$CP,Daily!IR$10,0),0)/IFERROR(VLOOKUP($IF79,Data!$B:$CP,Daily!IR$10,0),0),0)</f>
        <v>0.12616822429906541</v>
      </c>
      <c r="IS84" s="12">
        <f>IFERROR(IFERROR(VLOOKUP($IF84,Data!$B:$CP,Daily!IS$10,0),0)/IFERROR(VLOOKUP($IF79,Data!$B:$CP,Daily!IS$10,0),0),0)</f>
        <v>0.1343825665859564</v>
      </c>
      <c r="IT84" s="12">
        <f>IFERROR(IFERROR(VLOOKUP($IF84,Data!$B:$CP,Daily!IT$10,0),0)/IFERROR(VLOOKUP($IF79,Data!$B:$CP,Daily!IT$10,0),0),0)</f>
        <v>0.14076576576576577</v>
      </c>
      <c r="IU84" s="12">
        <f>IFERROR(IFERROR(VLOOKUP($IF84,Data!$B:$CP,Daily!IU$10,0),0)/IFERROR(VLOOKUP($IF79,Data!$B:$CP,Daily!IU$10,0),0),0)</f>
        <v>0.12599318955732122</v>
      </c>
      <c r="IV84" s="12">
        <f>IFERROR(IFERROR(VLOOKUP($IF84,Data!$B:$CP,Daily!IV$10,0),0)/IFERROR(VLOOKUP($IF79,Data!$B:$CP,Daily!IV$10,0),0),0)</f>
        <v>0.1367741935483871</v>
      </c>
      <c r="IW84" s="12">
        <f>IFERROR(IFERROR(VLOOKUP($IF84,Data!$B:$CP,Daily!IW$10,0),0)/IFERROR(VLOOKUP($IF79,Data!$B:$CP,Daily!IW$10,0),0),0)</f>
        <v>0.13676286072772897</v>
      </c>
      <c r="IX84" s="12">
        <f>IFERROR(IFERROR(VLOOKUP($IF84,Data!$B:$CP,Daily!IX$10,0),0)/IFERROR(VLOOKUP($IF79,Data!$B:$CP,Daily!IX$10,0),0),0)</f>
        <v>0.14687882496940025</v>
      </c>
      <c r="IY84" s="12">
        <f>IFERROR(IFERROR(VLOOKUP($IF84,Data!$B:$CP,Daily!IY$10,0),0)/IFERROR(VLOOKUP($IF79,Data!$B:$CP,Daily!IY$10,0),0),0)</f>
        <v>0.15324927255092144</v>
      </c>
      <c r="IZ84" s="12">
        <f>IFERROR(IFERROR(VLOOKUP($IF84,Data!$B:$CP,Daily!IZ$10,0),0)/IFERROR(VLOOKUP($IF79,Data!$B:$CP,Daily!IZ$10,0),0),0)</f>
        <v>0.15867158671586715</v>
      </c>
      <c r="JA84" s="12">
        <f>IFERROR(IFERROR(VLOOKUP($IF84,Data!$B:$CP,Daily!JA$10,0),0)/IFERROR(VLOOKUP($IF79,Data!$B:$CP,Daily!JA$10,0),0),0)</f>
        <v>0.1449814126394052</v>
      </c>
      <c r="JB84" s="12">
        <f>IFERROR(IFERROR(VLOOKUP($IF84,Data!$B:$CP,Daily!JB$10,0),0)/IFERROR(VLOOKUP($IF79,Data!$B:$CP,Daily!JB$10,0),0),0)</f>
        <v>0.12973593570608496</v>
      </c>
      <c r="JC84" s="12">
        <f>IFERROR(IFERROR(VLOOKUP($IF84,Data!$B:$CP,Daily!JC$10,0),0)/IFERROR(VLOOKUP($IF79,Data!$B:$CP,Daily!JC$10,0),0),0)</f>
        <v>0.13116726835138387</v>
      </c>
      <c r="JD84" s="12">
        <f>IFERROR(IFERROR(VLOOKUP($IF84,Data!$B:$CP,Daily!JD$10,0),0)/IFERROR(VLOOKUP($IF79,Data!$B:$CP,Daily!JD$10,0),0),0)</f>
        <v>0.12454655380894801</v>
      </c>
      <c r="JE84" s="12">
        <f>IFERROR(IFERROR(VLOOKUP($IF84,Data!$B:$CP,Daily!JE$10,0),0)/IFERROR(VLOOKUP($IF79,Data!$B:$CP,Daily!JE$10,0),0),0)</f>
        <v>0.14516129032258066</v>
      </c>
      <c r="JF84" s="12">
        <f>IFERROR(IFERROR(VLOOKUP($IF84,Data!$B:$CP,Daily!JF$10,0),0)/IFERROR(VLOOKUP($IF79,Data!$B:$CP,Daily!JF$10,0),0),0)</f>
        <v>0.11921296296296297</v>
      </c>
      <c r="JG84" s="12">
        <f>IFERROR(IFERROR(VLOOKUP($IF84,Data!$B:$CP,Daily!JG$10,0),0)/IFERROR(VLOOKUP($IF79,Data!$B:$CP,Daily!JG$10,0),0),0)</f>
        <v>0.11617312072892938</v>
      </c>
      <c r="JH84" s="12">
        <f>IFERROR(IFERROR(VLOOKUP($IF84,Data!$B:$CP,Daily!JH$10,0),0)/IFERROR(VLOOKUP($IF79,Data!$B:$CP,Daily!JH$10,0),0),0)</f>
        <v>0.1257995735607676</v>
      </c>
      <c r="JI84" s="12">
        <f>IFERROR(IFERROR(VLOOKUP($IF84,Data!$B:$CP,Daily!JI$10,0),0)/IFERROR(VLOOKUP($IF79,Data!$B:$CP,Daily!JI$10,0),0),0)</f>
        <v>0.12937062937062938</v>
      </c>
      <c r="JJ84" s="12">
        <f>IFERROR(IFERROR(VLOOKUP($IF84,Data!$B:$CP,Daily!JJ$10,0),0)/IFERROR(VLOOKUP($IF79,Data!$B:$CP,Daily!JJ$10,0),0),0)</f>
        <v>0.14089775561097256</v>
      </c>
      <c r="JK84" s="12">
        <f>IFERROR(IFERROR(VLOOKUP($IF84,Data!$B:$CP,Daily!JK$10,0),0)/IFERROR(VLOOKUP($IF79,Data!$B:$CP,Daily!JK$10,0),0),0)</f>
        <v>0.14125560538116591</v>
      </c>
      <c r="JL84" s="12">
        <f>IFERROR(IFERROR(VLOOKUP($IF84,Data!$B:$CP,Daily!JL$10,0),0)/IFERROR(VLOOKUP($IF79,Data!$B:$CP,Daily!JL$10,0),0),0)</f>
        <v>0.15449735449735449</v>
      </c>
      <c r="JM84" s="12">
        <f>IFERROR(IFERROR(VLOOKUP($IF84,Data!$B:$CP,Daily!JM$10,0),0)/IFERROR(VLOOKUP($IF79,Data!$B:$CP,Daily!JM$10,0),0),0)</f>
        <v>0.12931995540691194</v>
      </c>
      <c r="JN84" s="12">
        <f>IFERROR(IFERROR(VLOOKUP($IF84,Data!$B:$CP,Daily!JN$10,0),0)/IFERROR(VLOOKUP($IF79,Data!$B:$CP,Daily!JN$10,0),0),0)</f>
        <v>0.12318029115341546</v>
      </c>
      <c r="JO84" s="12">
        <f>IFERROR(IFERROR(VLOOKUP($IF84,Data!$B:$CP,Daily!JO$10,0),0)/IFERROR(VLOOKUP($IF79,Data!$B:$CP,Daily!JO$10,0),0),0)</f>
        <v>0.1384180790960452</v>
      </c>
      <c r="JP84" s="12">
        <f>IFERROR(IFERROR(VLOOKUP($IF84,Data!$B:$CP,Daily!JP$10,0),0)/IFERROR(VLOOKUP($IF79,Data!$B:$CP,Daily!JP$10,0),0),0)</f>
        <v>0.16801619433198381</v>
      </c>
      <c r="JQ84" s="12">
        <f>IFERROR(IFERROR(VLOOKUP($IF84,Data!$B:$CP,Daily!JQ$10,0),0)/IFERROR(VLOOKUP($IF79,Data!$B:$CP,Daily!JQ$10,0),0),0)</f>
        <v>0.16954643628509719</v>
      </c>
      <c r="JR84" s="12">
        <f>IFERROR(IFERROR(VLOOKUP($IF84,Data!$B:$CP,Daily!JR$10,0),0)/IFERROR(VLOOKUP($IF79,Data!$B:$CP,Daily!JR$10,0),0),0)</f>
        <v>0.16648411829134721</v>
      </c>
      <c r="JS84" s="12">
        <f>IFERROR(IFERROR(VLOOKUP($IF84,Data!$B:$CP,Daily!JS$10,0),0)/IFERROR(VLOOKUP($IF79,Data!$B:$CP,Daily!JS$10,0),0),0)</f>
        <v>0.13785310734463277</v>
      </c>
      <c r="JT84" s="12">
        <f>IFERROR(IFERROR(VLOOKUP($IF84,Data!$B:$CP,Daily!JT$10,0),0)/IFERROR(VLOOKUP($IF79,Data!$B:$CP,Daily!JT$10,0),0),0)</f>
        <v>0.16817155756207675</v>
      </c>
      <c r="JU84" s="12">
        <f>IFERROR(IFERROR(VLOOKUP($IF84,Data!$B:$CP,Daily!JU$10,0),0)/IFERROR(VLOOKUP($IF79,Data!$B:$CP,Daily!JU$10,0),0),0)</f>
        <v>0.13759213759213759</v>
      </c>
      <c r="JV84" s="12">
        <f>IFERROR(IFERROR(VLOOKUP($IF84,Data!$B:$CP,Daily!JV$10,0),0)/IFERROR(VLOOKUP($IF79,Data!$B:$CP,Daily!JV$10,0),0),0)</f>
        <v>0.1482843137254902</v>
      </c>
      <c r="JW84" s="12">
        <f>IFERROR(IFERROR(VLOOKUP($IF84,Data!$B:$CP,Daily!JW$10,0),0)/IFERROR(VLOOKUP($IF79,Data!$B:$CP,Daily!JW$10,0),0),0)</f>
        <v>0.14465408805031446</v>
      </c>
      <c r="JX84" s="12">
        <f>IFERROR(IFERROR(VLOOKUP($IF84,Data!$B:$CP,Daily!JX$10,0),0)/IFERROR(VLOOKUP($IF79,Data!$B:$CP,Daily!JX$10,0),0),0)</f>
        <v>0.13292682926829269</v>
      </c>
      <c r="JY84" s="12">
        <f>IFERROR(IFERROR(VLOOKUP($IF84,Data!$B:$CP,Daily!JY$10,0),0)/IFERROR(VLOOKUP($IF79,Data!$B:$CP,Daily!JY$10,0),0),0)</f>
        <v>0.12109375</v>
      </c>
      <c r="JZ84" s="12">
        <f>IFERROR(IFERROR(VLOOKUP($IF84,Data!$B:$CP,Daily!JZ$10,0),0)/IFERROR(VLOOKUP($IF79,Data!$B:$CP,Daily!JZ$10,0),0),0)</f>
        <v>0.13851761846901581</v>
      </c>
      <c r="KA84" s="12">
        <f>IFERROR(IFERROR(VLOOKUP($IF84,Data!$B:$CP,Daily!KA$10,0),0)/IFERROR(VLOOKUP($IF79,Data!$B:$CP,Daily!KA$10,0),0),0)</f>
        <v>0.15935672514619884</v>
      </c>
      <c r="KB84" s="12">
        <f>IFERROR(IFERROR(VLOOKUP($IF84,Data!$B:$CP,Daily!KB$10,0),0)/IFERROR(VLOOKUP($IF79,Data!$B:$CP,Daily!KB$10,0),0),0)</f>
        <v>0.16501650165016502</v>
      </c>
      <c r="KC84" s="12">
        <f>IFERROR(IFERROR(VLOOKUP($IF84,Data!$B:$CP,Daily!KC$10,0),0)/IFERROR(VLOOKUP($IF79,Data!$B:$CP,Daily!KC$10,0),0),0)</f>
        <v>0.14625445897740785</v>
      </c>
      <c r="KD84" s="12">
        <f>IFERROR(IFERROR(VLOOKUP($IF84,Data!$B:$CP,Daily!KD$10,0),0)/IFERROR(VLOOKUP($IF79,Data!$B:$CP,Daily!KD$10,0),0),0)</f>
        <v>0.11912225705329153</v>
      </c>
      <c r="KE84" s="12">
        <f>IFERROR(IFERROR(VLOOKUP($IF84,Data!$B:$CP,Daily!KE$10,0),0)/IFERROR(VLOOKUP($IF79,Data!$B:$CP,Daily!KE$10,0),0),0)</f>
        <v>0.13311688311688311</v>
      </c>
      <c r="KF84" s="12">
        <f>IFERROR(IFERROR(VLOOKUP($IF84,Data!$B:$CP,Daily!KF$10,0),0)/IFERROR(VLOOKUP($IF79,Data!$B:$CP,Daily!KF$10,0),0),0)</f>
        <v>0.145985401459854</v>
      </c>
      <c r="KG84" s="12">
        <f>IFERROR(IFERROR(VLOOKUP($IF84,Data!$B:$CP,Daily!KG$10,0),0)/IFERROR(VLOOKUP($IF79,Data!$B:$CP,Daily!KG$10,0),0),0)</f>
        <v>0.14455445544554454</v>
      </c>
      <c r="KH84" s="12">
        <f>IFERROR(IFERROR(VLOOKUP($IF84,Data!$B:$CP,Daily!KH$10,0),0)/IFERROR(VLOOKUP($IF79,Data!$B:$CP,Daily!KH$10,0),0),0)</f>
        <v>0.13369565217391305</v>
      </c>
      <c r="KI84" s="12">
        <f>IFERROR(IFERROR(VLOOKUP($IF84,Data!$B:$CP,Daily!KI$10,0),0)/IFERROR(VLOOKUP($IF79,Data!$B:$CP,Daily!KI$10,0),0),0)</f>
        <v>0.10083160083160084</v>
      </c>
      <c r="KJ84" s="12">
        <f>IFERROR(IFERROR(VLOOKUP($IF84,Data!$B:$CP,Daily!KJ$10,0),0)/IFERROR(VLOOKUP($IF79,Data!$B:$CP,Daily!KJ$10,0),0),0)</f>
        <v>0.16347124117053483</v>
      </c>
      <c r="KK84" s="12">
        <f>IFERROR(IFERROR(VLOOKUP($IF84,Data!$B:$CP,Daily!KK$10,0),0)/IFERROR(VLOOKUP($IF79,Data!$B:$CP,Daily!KK$10,0),0),0)</f>
        <v>0.14955357142857142</v>
      </c>
      <c r="KL84" s="12">
        <f>IFERROR(IFERROR(VLOOKUP($IF84,Data!$B:$CP,Daily!KL$10,0),0)/IFERROR(VLOOKUP($IF79,Data!$B:$CP,Daily!KL$10,0),0),0)</f>
        <v>0.13937282229965156</v>
      </c>
      <c r="KM84" s="12">
        <f>IFERROR(IFERROR(VLOOKUP($IF84,Data!$B:$CP,Daily!KM$10,0),0)/IFERROR(VLOOKUP($IF79,Data!$B:$CP,Daily!KM$10,0),0),0)</f>
        <v>0.13326226012793177</v>
      </c>
      <c r="KN84" s="12">
        <f>IFERROR(IFERROR(VLOOKUP($IF84,Data!$B:$CP,Daily!KN$10,0),0)/IFERROR(VLOOKUP($IF79,Data!$B:$CP,Daily!KN$10,0),0),0)</f>
        <v>0.14516129032258066</v>
      </c>
      <c r="KO84" s="12">
        <f>IFERROR(IFERROR(VLOOKUP($IF84,Data!$B:$CP,Daily!KO$10,0),0)/IFERROR(VLOOKUP($IF79,Data!$B:$CP,Daily!KO$10,0),0),0)</f>
        <v>0.16241610738255033</v>
      </c>
      <c r="KP84" s="12">
        <f>IFERROR(IFERROR(VLOOKUP($IF84,Data!$B:$CP,Daily!KP$10,0),0)/IFERROR(VLOOKUP($IF79,Data!$B:$CP,Daily!KP$10,0),0),0)</f>
        <v>0.14191419141914191</v>
      </c>
      <c r="KQ84" s="12">
        <f>IFERROR(IFERROR(VLOOKUP($IF84,Data!$B:$CP,Daily!KQ$10,0),0)/IFERROR(VLOOKUP($IF79,Data!$B:$CP,Daily!KQ$10,0),0),0)</f>
        <v>0.15445321307779031</v>
      </c>
      <c r="KR84" s="12">
        <f>IFERROR(IFERROR(VLOOKUP($IF84,Data!$B:$CP,Daily!KR$10,0),0)/IFERROR(VLOOKUP($IF79,Data!$B:$CP,Daily!KR$10,0),0),0)</f>
        <v>0.16466739367502725</v>
      </c>
      <c r="KS84" s="12">
        <f>IFERROR(IFERROR(VLOOKUP($IF84,Data!$B:$CP,Daily!KS$10,0),0)/IFERROR(VLOOKUP($IF79,Data!$B:$CP,Daily!KS$10,0),0),0)</f>
        <v>0.1728395061728395</v>
      </c>
      <c r="KT84" s="12">
        <f>IFERROR(IFERROR(VLOOKUP($IF84,Data!$B:$CP,Daily!KT$10,0),0)/IFERROR(VLOOKUP($IF79,Data!$B:$CP,Daily!KT$10,0),0),0)</f>
        <v>0.17295980511571254</v>
      </c>
      <c r="KU84" s="12">
        <f>IFERROR(IFERROR(VLOOKUP($IF84,Data!$B:$CP,Daily!KU$10,0),0)/IFERROR(VLOOKUP($IF79,Data!$B:$CP,Daily!KU$10,0),0),0)</f>
        <v>0.17672886937431395</v>
      </c>
      <c r="KV84" s="12">
        <f>IFERROR(IFERROR(VLOOKUP($IF84,Data!$B:$CP,Daily!KV$10,0),0)/IFERROR(VLOOKUP($IF79,Data!$B:$CP,Daily!KV$10,0),0),0)</f>
        <v>0.13997985901309165</v>
      </c>
      <c r="KW84" s="12">
        <f>IFERROR(IFERROR(VLOOKUP($IF84,Data!$B:$CP,Daily!KW$10,0),0)/IFERROR(VLOOKUP($IF79,Data!$B:$CP,Daily!KW$10,0),0),0)</f>
        <v>0.14938271604938272</v>
      </c>
      <c r="KX84" s="12">
        <f>IFERROR(IFERROR(VLOOKUP($IF84,Data!$B:$CP,Daily!KX$10,0),0)/IFERROR(VLOOKUP($IF79,Data!$B:$CP,Daily!KX$10,0),0),0)</f>
        <v>0.15561224489795919</v>
      </c>
      <c r="KY84" s="12">
        <f>IFERROR(IFERROR(VLOOKUP($IF84,Data!$B:$CP,Daily!KY$10,0),0)/IFERROR(VLOOKUP($IF79,Data!$B:$CP,Daily!KY$10,0),0),0)</f>
        <v>0.14304123711340205</v>
      </c>
      <c r="KZ84" s="12">
        <f>IFERROR(IFERROR(VLOOKUP($IF84,Data!$B:$CP,Daily!KZ$10,0),0)/IFERROR(VLOOKUP($IF79,Data!$B:$CP,Daily!KZ$10,0),0),0)</f>
        <v>0.16957605985037408</v>
      </c>
      <c r="LA84" s="12">
        <f>IFERROR(IFERROR(VLOOKUP($IF84,Data!$B:$CP,Daily!LA$10,0),0)/IFERROR(VLOOKUP($IF79,Data!$B:$CP,Daily!LA$10,0),0),0)</f>
        <v>0.13776493256262043</v>
      </c>
      <c r="LB84" s="12">
        <f>IFERROR(IFERROR(VLOOKUP($IF84,Data!$B:$CP,Daily!LB$10,0),0)/IFERROR(VLOOKUP($IF79,Data!$B:$CP,Daily!LB$10,0),0),0)</f>
        <v>0.18991097922848665</v>
      </c>
      <c r="LC84" s="12">
        <f>IFERROR(IFERROR(VLOOKUP($IF84,Data!$B:$CP,Daily!LC$10,0),0)/IFERROR(VLOOKUP($IF79,Data!$B:$CP,Daily!LC$10,0),0),0)</f>
        <v>0.16501240694789082</v>
      </c>
      <c r="LD84" s="12">
        <f>IFERROR(IFERROR(VLOOKUP($IF84,Data!$B:$CP,Daily!LD$10,0),0)/IFERROR(VLOOKUP($IF79,Data!$B:$CP,Daily!LD$10,0),0),0)</f>
        <v>0.14516129032258066</v>
      </c>
      <c r="LE84" s="12">
        <f>IFERROR(IFERROR(VLOOKUP($IF84,Data!$B:$CP,Daily!LE$10,0),0)/IFERROR(VLOOKUP($IF79,Data!$B:$CP,Daily!LE$10,0),0),0)</f>
        <v>0.16835016835016836</v>
      </c>
      <c r="LF84" s="12">
        <f>IFERROR(IFERROR(VLOOKUP($IF84,Data!$B:$CP,Daily!LF$10,0),0)/IFERROR(VLOOKUP($IF79,Data!$B:$CP,Daily!LF$10,0),0),0)</f>
        <v>0.15148188803512624</v>
      </c>
      <c r="LG84" s="12">
        <f>IFERROR(IFERROR(VLOOKUP($IF84,Data!$B:$CP,Daily!LG$10,0),0)/IFERROR(VLOOKUP($IF79,Data!$B:$CP,Daily!LG$10,0),0),0)</f>
        <v>0.14889705882352941</v>
      </c>
      <c r="LH84" s="12">
        <f>IFERROR(IFERROR(VLOOKUP($IF84,Data!$B:$CP,Daily!LH$10,0),0)/IFERROR(VLOOKUP($IF79,Data!$B:$CP,Daily!LH$10,0),0),0)</f>
        <v>0.14146772767462423</v>
      </c>
      <c r="LI84" s="12">
        <f>IFERROR(IFERROR(VLOOKUP($IF84,Data!$B:$CP,Daily!LI$10,0),0)/IFERROR(VLOOKUP($IF79,Data!$B:$CP,Daily!LI$10,0),0),0)</f>
        <v>0.18092428711897737</v>
      </c>
      <c r="LJ84" s="12">
        <f>IFERROR(IFERROR(VLOOKUP($IF84,Data!$B:$CP,Daily!LJ$10,0),0)/IFERROR(VLOOKUP($IF79,Data!$B:$CP,Daily!LJ$10,0),0),0)</f>
        <v>0.15538290788013318</v>
      </c>
      <c r="LK84" s="12">
        <f>IFERROR(IFERROR(VLOOKUP($IF84,Data!$B:$CP,Daily!LK$10,0),0)/IFERROR(VLOOKUP($IF79,Data!$B:$CP,Daily!LK$10,0),0),0)</f>
        <v>0.145748987854251</v>
      </c>
      <c r="LL84" s="12">
        <f>IFERROR(IFERROR(VLOOKUP($IF84,Data!$B:$CP,Daily!LL$10,0),0)/IFERROR(VLOOKUP($IF79,Data!$B:$CP,Daily!LL$10,0),0),0)</f>
        <v>0.14432989690721648</v>
      </c>
      <c r="LM84" s="12">
        <f>IFERROR(IFERROR(VLOOKUP($IF84,Data!$B:$CP,Daily!LM$10,0),0)/IFERROR(VLOOKUP($IF79,Data!$B:$CP,Daily!LM$10,0),0),0)</f>
        <v>0.16700819672131148</v>
      </c>
      <c r="LN84" s="12">
        <f>IFERROR(IFERROR(VLOOKUP($IF84,Data!$B:$CP,Daily!LN$10,0),0)/IFERROR(VLOOKUP($IF79,Data!$B:$CP,Daily!LN$10,0),0),0)</f>
        <v>0.15967246673490276</v>
      </c>
      <c r="LO84" s="12">
        <f>IFERROR(IFERROR(VLOOKUP($IF84,Data!$B:$CP,Daily!LO$10,0),0)/IFERROR(VLOOKUP($IF79,Data!$B:$CP,Daily!LO$10,0),0),0)</f>
        <v>0.15595463137996218</v>
      </c>
      <c r="LP84" s="12">
        <f>IFERROR(IFERROR(VLOOKUP($IF84,Data!$B:$CP,Daily!LP$10,0),0)/IFERROR(VLOOKUP($IF79,Data!$B:$CP,Daily!LP$10,0),0),0)</f>
        <v>0.16279069767441862</v>
      </c>
      <c r="LQ84" s="12">
        <f>IFERROR(IFERROR(VLOOKUP($IF84,Data!$B:$CP,Daily!LQ$10,0),0)/IFERROR(VLOOKUP($IF79,Data!$B:$CP,Daily!LQ$10,0),0),0)</f>
        <v>0.15317919075144509</v>
      </c>
      <c r="LR84" s="12">
        <f>IFERROR(IFERROR(VLOOKUP($IF84,Data!$B:$CP,Daily!LR$10,0),0)/IFERROR(VLOOKUP($IF79,Data!$B:$CP,Daily!LR$10,0),0),0)</f>
        <v>0.18308351177730192</v>
      </c>
      <c r="LS84" s="12">
        <f>IFERROR(IFERROR(VLOOKUP($IF84,Data!$B:$CP,Daily!LS$10,0),0)/IFERROR(VLOOKUP($IF79,Data!$B:$CP,Daily!LS$10,0),0),0)</f>
        <v>0.16091954022988506</v>
      </c>
      <c r="LU84" s="40">
        <f t="shared" si="657"/>
        <v>0.13369565217391305</v>
      </c>
      <c r="LV84" s="40">
        <f t="shared" si="658"/>
        <v>0.15595463137996218</v>
      </c>
      <c r="LW84" s="40">
        <f>LV84-LU84</f>
        <v>2.2258979206049134E-2</v>
      </c>
      <c r="LX84" s="40">
        <f>LV84+(0.75*LW84)</f>
        <v>0.17264886578449903</v>
      </c>
      <c r="LY84" s="40">
        <f>LU84-(0.75*LW84)</f>
        <v>0.1170014177693762</v>
      </c>
      <c r="LZ84" s="43"/>
      <c r="MA84" s="12">
        <f>_xlfn.STDEV.P(JL84:LS84)</f>
        <v>1.6842769223381873E-2</v>
      </c>
      <c r="MB84" s="12">
        <f t="shared" si="705"/>
        <v>0.1608243941958927</v>
      </c>
      <c r="MC84" s="12">
        <f t="shared" si="706"/>
        <v>0.15854502504282178</v>
      </c>
      <c r="MD84" s="1"/>
    </row>
    <row r="85" spans="4:342" x14ac:dyDescent="0.35">
      <c r="D85" s="59" t="s">
        <v>544</v>
      </c>
      <c r="E85" s="53" t="str">
        <f>VLOOKUP($D85,'Metric Nature'!$C:$D,2,0)&amp;IF(($F85&lt;(EA85)),"Below",IF(($F85&gt;(DZ85)),"Above","Within"))</f>
        <v>PositiveWithin</v>
      </c>
      <c r="F85" s="48">
        <f t="shared" ref="F85:F88" si="727">DU85</f>
        <v>0.18025046191747074</v>
      </c>
      <c r="G85" s="77">
        <f t="shared" si="573"/>
        <v>0.17362920624247008</v>
      </c>
      <c r="H85" s="48">
        <f t="shared" ref="H85:H88" si="728">IFERROR(((F85-G85)/G85),0)</f>
        <v>3.8134458011368166E-2</v>
      </c>
      <c r="I85" s="74">
        <f t="shared" si="598"/>
        <v>0.17330267207369718</v>
      </c>
      <c r="J85" s="48">
        <f t="shared" ref="J85:J88" si="729">IFERROR(((F85-I85)/I85),0)</f>
        <v>4.0090494627913205E-2</v>
      </c>
      <c r="K85" s="48">
        <f t="shared" ref="K85:K88" si="730">EC85</f>
        <v>1.316341090815294E-2</v>
      </c>
      <c r="L85" s="50"/>
      <c r="M85" s="53" t="str">
        <f>VLOOKUP($D85,'Metric Nature'!$C:$D,2,0)&amp;IF(($N85&lt;(HZ85)),"Below",IF(($N85&gt;(HY85)),"Above","Within"))</f>
        <v>PositiveWithin</v>
      </c>
      <c r="N85" s="48">
        <f t="shared" ref="N85:N88" si="731">HT85</f>
        <v>0.19131782945736434</v>
      </c>
      <c r="O85" s="49">
        <f t="shared" si="609"/>
        <v>0.17733508898611053</v>
      </c>
      <c r="P85" s="55">
        <f t="shared" si="610"/>
        <v>7.8849259620294224E-2</v>
      </c>
      <c r="Q85" s="49">
        <f t="shared" si="611"/>
        <v>0.17528836071303741</v>
      </c>
      <c r="R85" s="48">
        <f t="shared" ref="R85:R88" si="732">IFERROR(((N85-Q85)/Q85),0)</f>
        <v>9.144628131110534E-2</v>
      </c>
      <c r="S85" s="48">
        <f t="shared" ref="S85:S88" si="733">IB85</f>
        <v>1.4807416774876993E-2</v>
      </c>
      <c r="T85" s="50"/>
      <c r="U85" s="53" t="str">
        <f>VLOOKUP($D85,'Metric Nature'!$C:$D,2,0)&amp;IF(($V85&lt;(LY85)),"Below",IF(($V85&gt;(LX85)),"Above","Within"))</f>
        <v>PositiveWithin</v>
      </c>
      <c r="V85" s="48">
        <f t="shared" ref="V85:V88" si="734">LS85</f>
        <v>0.15856622114216282</v>
      </c>
      <c r="W85" s="49">
        <f t="shared" si="601"/>
        <v>0.16644715179453409</v>
      </c>
      <c r="X85" s="48">
        <f t="shared" ref="X85:X88" si="735">IFERROR(((V85-W85)/W85),0)</f>
        <v>-4.7347945383286974E-2</v>
      </c>
      <c r="Y85" s="49">
        <f t="shared" si="602"/>
        <v>0.16927599074402219</v>
      </c>
      <c r="Z85" s="48">
        <f t="shared" ref="Z85:Z88" si="736">IFERROR(((V85-Y85)/Y85),0)</f>
        <v>-6.3268095816698566E-2</v>
      </c>
      <c r="AA85" s="48">
        <f t="shared" ref="AA85:AA88" si="737">MA85</f>
        <v>1.3823097514359879E-2</v>
      </c>
      <c r="AB85" s="50"/>
      <c r="AC85" s="46" t="s">
        <v>545</v>
      </c>
      <c r="AI85" s="7" t="s">
        <v>544</v>
      </c>
      <c r="AJ85" s="12">
        <f>(VLOOKUP($EG85,Data!$B:$CP,Daily!EI$10,0)+VLOOKUP($IF85,Data!$B:$CP,Daily!IH$10,0))/AJ$72</f>
        <v>0.16799533346295936</v>
      </c>
      <c r="AK85" s="12">
        <f>(VLOOKUP($EG85,Data!$B:$CP,Daily!EJ$10,0)+VLOOKUP($IF85,Data!$B:$CP,Daily!II$10,0))/AK$72</f>
        <v>0.18512241054613937</v>
      </c>
      <c r="AL85" s="12">
        <f>(VLOOKUP($EG85,Data!$B:$CP,Daily!EK$10,0)+VLOOKUP($IF85,Data!$B:$CP,Daily!IJ$10,0))/AL$72</f>
        <v>0.17990942774804447</v>
      </c>
      <c r="AM85" s="12">
        <f>(VLOOKUP($EG85,Data!$B:$CP,Daily!EL$10,0)+VLOOKUP($IF85,Data!$B:$CP,Daily!IK$10,0))/AM$72</f>
        <v>0.18030575539568344</v>
      </c>
      <c r="AN85" s="12">
        <f>(VLOOKUP($EG85,Data!$B:$CP,Daily!EM$10,0)+VLOOKUP($IF85,Data!$B:$CP,Daily!IL$10,0))/AN$72</f>
        <v>0.17179144385026737</v>
      </c>
      <c r="AO85" s="12">
        <f>(VLOOKUP($EG85,Data!$B:$CP,Daily!EN$10,0)+VLOOKUP($IF85,Data!$B:$CP,Daily!IM$10,0))/AO$72</f>
        <v>0.19032258064516128</v>
      </c>
      <c r="AP85" s="12">
        <f>(VLOOKUP($EG85,Data!$B:$CP,Daily!EO$10,0)+VLOOKUP($IF85,Data!$B:$CP,Daily!IN$10,0))/AP$72</f>
        <v>0.17606747496046388</v>
      </c>
      <c r="AQ85" s="12">
        <f>(VLOOKUP($EG85,Data!$B:$CP,Daily!EP$10,0)+VLOOKUP($IF85,Data!$B:$CP,Daily!IO$10,0))/AQ$72</f>
        <v>0.18686703691604051</v>
      </c>
      <c r="AR85" s="12">
        <f>(VLOOKUP($EG85,Data!$B:$CP,Daily!EQ$10,0)+VLOOKUP($IF85,Data!$B:$CP,Daily!IP$10,0))/AR$72</f>
        <v>0.20036297640653358</v>
      </c>
      <c r="AS85" s="12">
        <f>(VLOOKUP($EG85,Data!$B:$CP,Daily!ER$10,0)+VLOOKUP($IF85,Data!$B:$CP,Daily!IQ$10,0))/AS$72</f>
        <v>0.17162977867203219</v>
      </c>
      <c r="AT85" s="12">
        <f>(VLOOKUP($EG85,Data!$B:$CP,Daily!ES$10,0)+VLOOKUP($IF85,Data!$B:$CP,Daily!IR$10,0))/AT$72</f>
        <v>0.14678701912744466</v>
      </c>
      <c r="AU85" s="12">
        <f>(VLOOKUP($EG85,Data!$B:$CP,Daily!ET$10,0)+VLOOKUP($IF85,Data!$B:$CP,Daily!IS$10,0))/AU$72</f>
        <v>0.18731988472622479</v>
      </c>
      <c r="AV85" s="12">
        <f>(VLOOKUP($EG85,Data!$B:$CP,Daily!EU$10,0)+VLOOKUP($IF85,Data!$B:$CP,Daily!IT$10,0))/AV$72</f>
        <v>0.16442626144554842</v>
      </c>
      <c r="AW85" s="12">
        <f>(VLOOKUP($EG85,Data!$B:$CP,Daily!EV$10,0)+VLOOKUP($IF85,Data!$B:$CP,Daily!IU$10,0))/AW$72</f>
        <v>0.16851813037099142</v>
      </c>
      <c r="AX85" s="12">
        <f>(VLOOKUP($EG85,Data!$B:$CP,Daily!EW$10,0)+VLOOKUP($IF85,Data!$B:$CP,Daily!IV$10,0))/AX$72</f>
        <v>0.16914070666945433</v>
      </c>
      <c r="AY85" s="12">
        <f>(VLOOKUP($EG85,Data!$B:$CP,Daily!EX$10,0)+VLOOKUP($IF85,Data!$B:$CP,Daily!IW$10,0))/AY$72</f>
        <v>0.17590260285474391</v>
      </c>
      <c r="AZ85" s="12">
        <f>(VLOOKUP($EG85,Data!$B:$CP,Daily!EY$10,0)+VLOOKUP($IF85,Data!$B:$CP,Daily!IX$10,0))/AZ$72</f>
        <v>0.17633262260127933</v>
      </c>
      <c r="BA85" s="12">
        <f>(VLOOKUP($EG85,Data!$B:$CP,Daily!EZ$10,0)+VLOOKUP($IF85,Data!$B:$CP,Daily!IY$10,0))/BA$72</f>
        <v>0.1419939577039275</v>
      </c>
      <c r="BB85" s="12">
        <f>(VLOOKUP($EG85,Data!$B:$CP,Daily!FA$10,0)+VLOOKUP($IF85,Data!$B:$CP,Daily!IZ$10,0))/BB$72</f>
        <v>0.18096977074457293</v>
      </c>
      <c r="BC85" s="12">
        <f>(VLOOKUP($EG85,Data!$B:$CP,Daily!FB$10,0)+VLOOKUP($IF85,Data!$B:$CP,Daily!JA$10,0))/BC$72</f>
        <v>0.18529215729837814</v>
      </c>
      <c r="BD85" s="12">
        <f>(VLOOKUP($EG85,Data!$B:$CP,Daily!FC$10,0)+VLOOKUP($IF85,Data!$B:$CP,Daily!JB$10,0))/BD$72</f>
        <v>0.17670598146588037</v>
      </c>
      <c r="BE85" s="12">
        <f>(VLOOKUP($EG85,Data!$B:$CP,Daily!FD$10,0)+VLOOKUP($IF85,Data!$B:$CP,Daily!JC$10,0))/BE$72</f>
        <v>0.18076322249497881</v>
      </c>
      <c r="BF85" s="12">
        <f>(VLOOKUP($EG85,Data!$B:$CP,Daily!FE$10,0)+VLOOKUP($IF85,Data!$B:$CP,Daily!JD$10,0))/BF$72</f>
        <v>0.18348426045709357</v>
      </c>
      <c r="BG85" s="12">
        <f>(VLOOKUP($EG85,Data!$B:$CP,Daily!FF$10,0)+VLOOKUP($IF85,Data!$B:$CP,Daily!JE$10,0))/BG$72</f>
        <v>0.16006164685160723</v>
      </c>
      <c r="BH85" s="12">
        <f>(VLOOKUP($EG85,Data!$B:$CP,Daily!FG$10,0)+VLOOKUP($IF85,Data!$B:$CP,Daily!JF$10,0))/BH$72</f>
        <v>0.14655172413793102</v>
      </c>
      <c r="BI85" s="12">
        <f>(VLOOKUP($EG85,Data!$B:$CP,Daily!FH$10,0)+VLOOKUP($IF85,Data!$B:$CP,Daily!JG$10,0))/BI$72</f>
        <v>0.18228170809432759</v>
      </c>
      <c r="BJ85" s="12">
        <f>(VLOOKUP($EG85,Data!$B:$CP,Daily!FI$10,0)+VLOOKUP($IF85,Data!$B:$CP,Daily!JH$10,0))/BJ$72</f>
        <v>0.16817220834134153</v>
      </c>
      <c r="BK85" s="12">
        <f>(VLOOKUP($EG85,Data!$B:$CP,Daily!FJ$10,0)+VLOOKUP($IF85,Data!$B:$CP,Daily!JI$10,0))/BK$72</f>
        <v>0.19231581169516571</v>
      </c>
      <c r="BL85" s="12">
        <f>(VLOOKUP($EG85,Data!$B:$CP,Daily!FK$10,0)+VLOOKUP($IF85,Data!$B:$CP,Daily!JJ$10,0))/BL$72</f>
        <v>0.18236301369863014</v>
      </c>
      <c r="BM85" s="12">
        <f>(VLOOKUP($EG85,Data!$B:$CP,Daily!FL$10,0)+VLOOKUP($IF85,Data!$B:$CP,Daily!JK$10,0))/BM$72</f>
        <v>0.1764336542486396</v>
      </c>
      <c r="BN85" s="12">
        <f>(VLOOKUP($EG85,Data!$B:$CP,Daily!FM$10,0)+VLOOKUP($IF85,Data!$B:$CP,Daily!JL$10,0))/BN$72</f>
        <v>0.17201881775414196</v>
      </c>
      <c r="BO85" s="12">
        <f>(VLOOKUP($EG85,Data!$B:$CP,Daily!FN$10,0)+VLOOKUP($IF85,Data!$B:$CP,Daily!JM$10,0))/BO$72</f>
        <v>0.15351955307262569</v>
      </c>
      <c r="BP85" s="12">
        <f>(VLOOKUP($EG85,Data!$B:$CP,Daily!FO$10,0)+VLOOKUP($IF85,Data!$B:$CP,Daily!JN$10,0))/BP$72</f>
        <v>0.19030209736386378</v>
      </c>
      <c r="BQ85" s="12">
        <f>(VLOOKUP($EG85,Data!$B:$CP,Daily!FP$10,0)+VLOOKUP($IF85,Data!$B:$CP,Daily!JO$10,0))/BQ$72</f>
        <v>0.18469887955182074</v>
      </c>
      <c r="BR85" s="12">
        <f>(VLOOKUP($EG85,Data!$B:$CP,Daily!FQ$10,0)+VLOOKUP($IF85,Data!$B:$CP,Daily!JP$10,0))/BR$72</f>
        <v>0.18833999273519797</v>
      </c>
      <c r="BS85" s="12">
        <f>(VLOOKUP($EG85,Data!$B:$CP,Daily!FR$10,0)+VLOOKUP($IF85,Data!$B:$CP,Daily!JQ$10,0))/BS$72</f>
        <v>0.18627641015700716</v>
      </c>
      <c r="BT85" s="12">
        <f>(VLOOKUP($EG85,Data!$B:$CP,Daily!FS$10,0)+VLOOKUP($IF85,Data!$B:$CP,Daily!JR$10,0))/BT$72</f>
        <v>0.17715844864548821</v>
      </c>
      <c r="BU85" s="12">
        <f>(VLOOKUP($EG85,Data!$B:$CP,Daily!FT$10,0)+VLOOKUP($IF85,Data!$B:$CP,Daily!JS$10,0))/BU$72</f>
        <v>0.18137873055905843</v>
      </c>
      <c r="BV85" s="12">
        <f>(VLOOKUP($EG85,Data!$B:$CP,Daily!FU$10,0)+VLOOKUP($IF85,Data!$B:$CP,Daily!JT$10,0))/BV$72</f>
        <v>0.16197021764032074</v>
      </c>
      <c r="BW85" s="12">
        <f>(VLOOKUP($EG85,Data!$B:$CP,Daily!FV$10,0)+VLOOKUP($IF85,Data!$B:$CP,Daily!JU$10,0))/BW$72</f>
        <v>0.18438645676083676</v>
      </c>
      <c r="BX85" s="12">
        <f>(VLOOKUP($EG85,Data!$B:$CP,Daily!FW$10,0)+VLOOKUP($IF85,Data!$B:$CP,Daily!JV$10,0))/BX$72</f>
        <v>0.19299349695825466</v>
      </c>
      <c r="BY85" s="12">
        <f>(VLOOKUP($EG85,Data!$B:$CP,Daily!FX$10,0)+VLOOKUP($IF85,Data!$B:$CP,Daily!JW$10,0))/BY$72</f>
        <v>0.16990483743061063</v>
      </c>
      <c r="BZ85" s="12">
        <f>(VLOOKUP($EG85,Data!$B:$CP,Daily!FY$10,0)+VLOOKUP($IF85,Data!$B:$CP,Daily!JX$10,0))/BZ$72</f>
        <v>0.16821793416572078</v>
      </c>
      <c r="CA85" s="12">
        <f>(VLOOKUP($EG85,Data!$B:$CP,Daily!FZ$10,0)+VLOOKUP($IF85,Data!$B:$CP,Daily!JY$10,0))/CA$72</f>
        <v>0.17441606636105653</v>
      </c>
      <c r="CB85" s="12">
        <f>(VLOOKUP($EG85,Data!$B:$CP,Daily!GA$10,0)+VLOOKUP($IF85,Data!$B:$CP,Daily!JZ$10,0))/CB$72</f>
        <v>0.16356962606102318</v>
      </c>
      <c r="CC85" s="12">
        <f>(VLOOKUP($EG85,Data!$B:$CP,Daily!GB$10,0)+VLOOKUP($IF85,Data!$B:$CP,Daily!KA$10,0))/CC$72</f>
        <v>0.1707250341997264</v>
      </c>
      <c r="CD85" s="12">
        <f>(VLOOKUP($EG85,Data!$B:$CP,Daily!GC$10,0)+VLOOKUP($IF85,Data!$B:$CP,Daily!KB$10,0))/CD$72</f>
        <v>0.18058737762966048</v>
      </c>
      <c r="CE85" s="12">
        <f>(VLOOKUP($EG85,Data!$B:$CP,Daily!GD$10,0)+VLOOKUP($IF85,Data!$B:$CP,Daily!KC$10,0))/CE$72</f>
        <v>0.17142857142857143</v>
      </c>
      <c r="CF85" s="12">
        <f>(VLOOKUP($EG85,Data!$B:$CP,Daily!GE$10,0)+VLOOKUP($IF85,Data!$B:$CP,Daily!KD$10,0))/CF$72</f>
        <v>0.1698609545283728</v>
      </c>
      <c r="CG85" s="12">
        <f>(VLOOKUP($EG85,Data!$B:$CP,Daily!GF$10,0)+VLOOKUP($IF85,Data!$B:$CP,Daily!KE$10,0))/CG$72</f>
        <v>0.16596596596596597</v>
      </c>
      <c r="CH85" s="12">
        <f>(VLOOKUP($EG85,Data!$B:$CP,Daily!GG$10,0)+VLOOKUP($IF85,Data!$B:$CP,Daily!KF$10,0))/CH$72</f>
        <v>0.15045871559633028</v>
      </c>
      <c r="CI85" s="12">
        <f>(VLOOKUP($EG85,Data!$B:$CP,Daily!GH$10,0)+VLOOKUP($IF85,Data!$B:$CP,Daily!KG$10,0))/CI$72</f>
        <v>0.14980580728685039</v>
      </c>
      <c r="CJ85" s="12">
        <f>(VLOOKUP($EG85,Data!$B:$CP,Daily!GI$10,0)+VLOOKUP($IF85,Data!$B:$CP,Daily!KH$10,0))/CJ$72</f>
        <v>0.15285954583683767</v>
      </c>
      <c r="CK85" s="12">
        <f>(VLOOKUP($EG85,Data!$B:$CP,Daily!GJ$10,0)+VLOOKUP($IF85,Data!$B:$CP,Daily!KI$10,0))/CK$72</f>
        <v>0.17377812257564004</v>
      </c>
      <c r="CL85" s="12">
        <f>(VLOOKUP($EG85,Data!$B:$CP,Daily!GK$10,0)+VLOOKUP($IF85,Data!$B:$CP,Daily!KJ$10,0))/CL$72</f>
        <v>0.18598434218063778</v>
      </c>
      <c r="CM85" s="12">
        <f>(VLOOKUP($EG85,Data!$B:$CP,Daily!GL$10,0)+VLOOKUP($IF85,Data!$B:$CP,Daily!KK$10,0))/CM$72</f>
        <v>0.19078131459280695</v>
      </c>
      <c r="CN85" s="12">
        <f>(VLOOKUP($EG85,Data!$B:$CP,Daily!GM$10,0)+VLOOKUP($IF85,Data!$B:$CP,Daily!KL$10,0))/CN$72</f>
        <v>0.16315250767656089</v>
      </c>
      <c r="CO85" s="12">
        <f>(VLOOKUP($EG85,Data!$B:$CP,Daily!GN$10,0)+VLOOKUP($IF85,Data!$B:$CP,Daily!KM$10,0))/CO$72</f>
        <v>0.17271835132482827</v>
      </c>
      <c r="CP85" s="12">
        <f>(VLOOKUP($EG85,Data!$B:$CP,Daily!GO$10,0)+VLOOKUP($IF85,Data!$B:$CP,Daily!KN$10,0))/CP$72</f>
        <v>0.1728395061728395</v>
      </c>
      <c r="CQ85" s="12">
        <f>(VLOOKUP($EG85,Data!$B:$CP,Daily!GP$10,0)+VLOOKUP($IF85,Data!$B:$CP,Daily!KO$10,0))/CQ$72</f>
        <v>0.16547118476378928</v>
      </c>
      <c r="CR85" s="12">
        <f>(VLOOKUP($EG85,Data!$B:$CP,Daily!GQ$10,0)+VLOOKUP($IF85,Data!$B:$CP,Daily!KP$10,0))/CR$72</f>
        <v>0.17696969696969697</v>
      </c>
      <c r="CS85" s="12">
        <f>(VLOOKUP($EG85,Data!$B:$CP,Daily!GR$10,0)+VLOOKUP($IF85,Data!$B:$CP,Daily!KQ$10,0))/CS$72</f>
        <v>0.18728694605975538</v>
      </c>
      <c r="CT85" s="12">
        <f>(VLOOKUP($EG85,Data!$B:$CP,Daily!GS$10,0)+VLOOKUP($IF85,Data!$B:$CP,Daily!KR$10,0))/CT$72</f>
        <v>0.18073547847889679</v>
      </c>
      <c r="CU85" s="12">
        <f>(VLOOKUP($EG85,Data!$B:$CP,Daily!GT$10,0)+VLOOKUP($IF85,Data!$B:$CP,Daily!KS$10,0))/CU$72</f>
        <v>0.17213305419865085</v>
      </c>
      <c r="CV85" s="12">
        <f>(VLOOKUP($EG85,Data!$B:$CP,Daily!GU$10,0)+VLOOKUP($IF85,Data!$B:$CP,Daily!KT$10,0))/CV$72</f>
        <v>0.19918946301925025</v>
      </c>
      <c r="CW85" s="12">
        <f>(VLOOKUP($EG85,Data!$B:$CP,Daily!GV$10,0)+VLOOKUP($IF85,Data!$B:$CP,Daily!KU$10,0))/CW$72</f>
        <v>0.17860787915901205</v>
      </c>
      <c r="CX85" s="12">
        <f>(VLOOKUP($EG85,Data!$B:$CP,Daily!GW$10,0)+VLOOKUP($IF85,Data!$B:$CP,Daily!KV$10,0))/CX$72</f>
        <v>0.15036900369003689</v>
      </c>
      <c r="CY85" s="12">
        <f>(VLOOKUP($EG85,Data!$B:$CP,Daily!GX$10,0)+VLOOKUP($IF85,Data!$B:$CP,Daily!KW$10,0))/CY$72</f>
        <v>0.18556910569105692</v>
      </c>
      <c r="CZ85" s="12">
        <f>(VLOOKUP($EG85,Data!$B:$CP,Daily!GY$10,0)+VLOOKUP($IF85,Data!$B:$CP,Daily!KX$10,0))/CZ$72</f>
        <v>0.18783662477558349</v>
      </c>
      <c r="DA85" s="12">
        <f>(VLOOKUP($EG85,Data!$B:$CP,Daily!GZ$10,0)+VLOOKUP($IF85,Data!$B:$CP,Daily!KY$10,0))/DA$72</f>
        <v>0.18646788990825688</v>
      </c>
      <c r="DB85" s="12">
        <f>(VLOOKUP($EG85,Data!$B:$CP,Daily!HA$10,0)+VLOOKUP($IF85,Data!$B:$CP,Daily!KZ$10,0))/DB$72</f>
        <v>0.19262109551833409</v>
      </c>
      <c r="DC85" s="12">
        <f>(VLOOKUP($EG85,Data!$B:$CP,Daily!HB$10,0)+VLOOKUP($IF85,Data!$B:$CP,Daily!LA$10,0))/DC$72</f>
        <v>0.1678648454349389</v>
      </c>
      <c r="DD85" s="12">
        <f>(VLOOKUP($EG85,Data!$B:$CP,Daily!HC$10,0)+VLOOKUP($IF85,Data!$B:$CP,Daily!LB$10,0))/DD$72</f>
        <v>0.16755057945393831</v>
      </c>
      <c r="DE85" s="12">
        <f>(VLOOKUP($EG85,Data!$B:$CP,Daily!HD$10,0)+VLOOKUP($IF85,Data!$B:$CP,Daily!LC$10,0))/DE$72</f>
        <v>0.15522875816993464</v>
      </c>
      <c r="DF85" s="12">
        <f>(VLOOKUP($EG85,Data!$B:$CP,Daily!HE$10,0)+VLOOKUP($IF85,Data!$B:$CP,Daily!LD$10,0))/DF$72</f>
        <v>0.16725315669633617</v>
      </c>
      <c r="DG85" s="12">
        <f>(VLOOKUP($EG85,Data!$B:$CP,Daily!HF$10,0)+VLOOKUP($IF85,Data!$B:$CP,Daily!LE$10,0))/DG$72</f>
        <v>0.18190737833594978</v>
      </c>
      <c r="DH85" s="12">
        <f>(VLOOKUP($EG85,Data!$B:$CP,Daily!HG$10,0)+VLOOKUP($IF85,Data!$B:$CP,Daily!LF$10,0))/DH$72</f>
        <v>0.17739307535641549</v>
      </c>
      <c r="DI85" s="12">
        <f>(VLOOKUP($EG85,Data!$B:$CP,Daily!HH$10,0)+VLOOKUP($IF85,Data!$B:$CP,Daily!LG$10,0))/DI$72</f>
        <v>0.16642651296829972</v>
      </c>
      <c r="DJ85" s="12">
        <f>(VLOOKUP($EG85,Data!$B:$CP,Daily!HI$10,0)+VLOOKUP($IF85,Data!$B:$CP,Daily!LH$10,0))/DJ$72</f>
        <v>0.14164684898929844</v>
      </c>
      <c r="DK85" s="12">
        <f>(VLOOKUP($EG85,Data!$B:$CP,Daily!HJ$10,0)+VLOOKUP($IF85,Data!$B:$CP,Daily!LI$10,0))/DK$72</f>
        <v>0.17428247734138974</v>
      </c>
      <c r="DL85" s="12">
        <f>(VLOOKUP($EG85,Data!$B:$CP,Daily!HK$10,0)+VLOOKUP($IF85,Data!$B:$CP,Daily!LJ$10,0))/DL$72</f>
        <v>0.15230801957030418</v>
      </c>
      <c r="DM85" s="12">
        <f>(VLOOKUP($EG85,Data!$B:$CP,Daily!HL$10,0)+VLOOKUP($IF85,Data!$B:$CP,Daily!LK$10,0))/DM$72</f>
        <v>0.17715525744722824</v>
      </c>
      <c r="DN85" s="12">
        <f>(VLOOKUP($EG85,Data!$B:$CP,Daily!HM$10,0)+VLOOKUP($IF85,Data!$B:$CP,Daily!LL$10,0))/DN$72</f>
        <v>0.18731056779147304</v>
      </c>
      <c r="DO85" s="12">
        <f>(VLOOKUP($EG85,Data!$B:$CP,Daily!HN$10,0)+VLOOKUP($IF85,Data!$B:$CP,Daily!LM$10,0))/DO$72</f>
        <v>0.18913971934106164</v>
      </c>
      <c r="DP85" s="12">
        <f>(VLOOKUP($EG85,Data!$B:$CP,Daily!HO$10,0)+VLOOKUP($IF85,Data!$B:$CP,Daily!LN$10,0))/DP$72</f>
        <v>0.17996930161166538</v>
      </c>
      <c r="DQ85" s="12">
        <f>(VLOOKUP($EG85,Data!$B:$CP,Daily!HP$10,0)+VLOOKUP($IF85,Data!$B:$CP,Daily!LO$10,0))/DQ$72</f>
        <v>0.16029663434112948</v>
      </c>
      <c r="DR85" s="12">
        <f>(VLOOKUP($EG85,Data!$B:$CP,Daily!HQ$10,0)+VLOOKUP($IF85,Data!$B:$CP,Daily!LP$10,0))/DR$72</f>
        <v>0.16583204930662557</v>
      </c>
      <c r="DS85" s="12">
        <f>(VLOOKUP($EG85,Data!$B:$CP,Daily!HR$10,0)+VLOOKUP($IF85,Data!$B:$CP,Daily!LQ$10,0))/DS$72</f>
        <v>0.14760585674713098</v>
      </c>
      <c r="DT85" s="12">
        <f>(VLOOKUP($EG85,Data!$B:$CP,Daily!HS$10,0)+VLOOKUP($IF85,Data!$B:$CP,Daily!LR$10,0))/DT$72</f>
        <v>0.18637431480031325</v>
      </c>
      <c r="DU85" s="12">
        <f>(VLOOKUP($EG85,Data!$B:$CP,Daily!HT$10,0)+VLOOKUP($IF85,Data!$B:$CP,Daily!LS$10,0))/DU$72</f>
        <v>0.18025046191747074</v>
      </c>
      <c r="DV85" s="14"/>
      <c r="DW85" s="12">
        <f t="shared" si="588"/>
        <v>0.16725315669633617</v>
      </c>
      <c r="DX85" s="12">
        <f t="shared" si="589"/>
        <v>0.18469887955182074</v>
      </c>
      <c r="DY85" s="12">
        <f t="shared" ref="DY85:DY88" si="738">DX85-DW85</f>
        <v>1.7445722855484569E-2</v>
      </c>
      <c r="DZ85" s="12">
        <f t="shared" ref="DZ85:DZ88" si="739">DX85+(0.75*DY85)</f>
        <v>0.19778317169343418</v>
      </c>
      <c r="EA85" s="12">
        <f t="shared" ref="EA85:EA88" si="740">DW85-(0.75*DY85)</f>
        <v>0.15416886455472273</v>
      </c>
      <c r="EB85" s="14"/>
      <c r="EC85" s="12">
        <f t="shared" ref="EC85:EC88" si="741">_xlfn.STDEV.P(AJ85:DU85)</f>
        <v>1.316341090815294E-2</v>
      </c>
      <c r="ED85" s="12">
        <f t="shared" si="615"/>
        <v>0.17362920624247008</v>
      </c>
      <c r="EE85" s="12">
        <f t="shared" si="616"/>
        <v>0.17330267207369718</v>
      </c>
      <c r="EF85" s="101"/>
      <c r="EG85" s="7" t="s">
        <v>546</v>
      </c>
      <c r="EH85" s="7" t="s">
        <v>72</v>
      </c>
      <c r="EI85" s="12">
        <f>VLOOKUP($EG85,Data!$B:$CP,Daily!EI$10,0)/EI$72</f>
        <v>0.17392566782810684</v>
      </c>
      <c r="EJ85" s="12">
        <f>VLOOKUP($EG85,Data!$B:$CP,Daily!EJ$10,0)/EJ$72</f>
        <v>0.19575070821529744</v>
      </c>
      <c r="EK85" s="12">
        <f>VLOOKUP($EG85,Data!$B:$CP,Daily!EK$10,0)/EK$72</f>
        <v>0.18434729440538061</v>
      </c>
      <c r="EL85" s="12">
        <f>VLOOKUP($EG85,Data!$B:$CP,Daily!EL$10,0)/EL$72</f>
        <v>0.17918313570487485</v>
      </c>
      <c r="EM85" s="12">
        <f>VLOOKUP($EG85,Data!$B:$CP,Daily!EM$10,0)/EM$72</f>
        <v>0.17396907216494845</v>
      </c>
      <c r="EN85" s="12">
        <f>VLOOKUP($EG85,Data!$B:$CP,Daily!EN$10,0)/EN$72</f>
        <v>0.19284731774415406</v>
      </c>
      <c r="EO85" s="12">
        <f>VLOOKUP($EG85,Data!$B:$CP,Daily!EO$10,0)/EO$72</f>
        <v>0.1820056715648363</v>
      </c>
      <c r="EP85" s="12">
        <f>VLOOKUP($EG85,Data!$B:$CP,Daily!EP$10,0)/EP$72</f>
        <v>0.19360269360269361</v>
      </c>
      <c r="EQ85" s="12">
        <f>VLOOKUP($EG85,Data!$B:$CP,Daily!EQ$10,0)/EQ$72</f>
        <v>0.20379273504273504</v>
      </c>
      <c r="ER85" s="12">
        <f>VLOOKUP($EG85,Data!$B:$CP,Daily!ER$10,0)/ER$72</f>
        <v>0.17598828696925328</v>
      </c>
      <c r="ES85" s="12">
        <f>VLOOKUP($EG85,Data!$B:$CP,Daily!ES$10,0)/ES$72</f>
        <v>0.15179422038742457</v>
      </c>
      <c r="ET85" s="12">
        <f>VLOOKUP($EG85,Data!$B:$CP,Daily!ET$10,0)/ET$72</f>
        <v>0.18799512492382695</v>
      </c>
      <c r="EU85" s="12">
        <f>VLOOKUP($EG85,Data!$B:$CP,Daily!EU$10,0)/EU$72</f>
        <v>0.16493055555555555</v>
      </c>
      <c r="EV85" s="12">
        <f>VLOOKUP($EG85,Data!$B:$CP,Daily!EV$10,0)/EV$72</f>
        <v>0.17201976528721433</v>
      </c>
      <c r="EW85" s="12">
        <f>VLOOKUP($EG85,Data!$B:$CP,Daily!EW$10,0)/EW$72</f>
        <v>0.16671628460851443</v>
      </c>
      <c r="EX85" s="12">
        <f>VLOOKUP($EG85,Data!$B:$CP,Daily!EX$10,0)/EX$72</f>
        <v>0.18344451182534868</v>
      </c>
      <c r="EY85" s="12">
        <f>VLOOKUP($EG85,Data!$B:$CP,Daily!EY$10,0)/EY$72</f>
        <v>0.18156934306569342</v>
      </c>
      <c r="EZ85" s="12">
        <f>VLOOKUP($EG85,Data!$B:$CP,Daily!EZ$10,0)/EZ$72</f>
        <v>0.14034564958283671</v>
      </c>
      <c r="FA85" s="12">
        <f>VLOOKUP($EG85,Data!$B:$CP,Daily!FA$10,0)/FA$72</f>
        <v>0.1900180396873121</v>
      </c>
      <c r="FB85" s="12">
        <f>VLOOKUP($EG85,Data!$B:$CP,Daily!FB$10,0)/FB$72</f>
        <v>0.19013627514600909</v>
      </c>
      <c r="FC85" s="12">
        <f>VLOOKUP($EG85,Data!$B:$CP,Daily!FC$10,0)/FC$72</f>
        <v>0.18425147836912542</v>
      </c>
      <c r="FD85" s="12">
        <f>VLOOKUP($EG85,Data!$B:$CP,Daily!FD$10,0)/FD$72</f>
        <v>0.18157807857378672</v>
      </c>
      <c r="FE85" s="12">
        <f>VLOOKUP($EG85,Data!$B:$CP,Daily!FE$10,0)/FE$72</f>
        <v>0.18943706514864009</v>
      </c>
      <c r="FF85" s="12">
        <f>VLOOKUP($EG85,Data!$B:$CP,Daily!FF$10,0)/FF$72</f>
        <v>0.16360655737704918</v>
      </c>
      <c r="FG85" s="12">
        <f>VLOOKUP($EG85,Data!$B:$CP,Daily!FG$10,0)/FG$72</f>
        <v>0.14618281410475864</v>
      </c>
      <c r="FH85" s="12">
        <f>VLOOKUP($EG85,Data!$B:$CP,Daily!FH$10,0)/FH$72</f>
        <v>0.19413452343002868</v>
      </c>
      <c r="FI85" s="12">
        <f>VLOOKUP($EG85,Data!$B:$CP,Daily!FI$10,0)/FI$72</f>
        <v>0.1687715269804822</v>
      </c>
      <c r="FJ85" s="12">
        <f>VLOOKUP($EG85,Data!$B:$CP,Daily!FJ$10,0)/FJ$72</f>
        <v>0.19593749999999999</v>
      </c>
      <c r="FK85" s="12">
        <f>VLOOKUP($EG85,Data!$B:$CP,Daily!FK$10,0)/FK$72</f>
        <v>0.18028616852146265</v>
      </c>
      <c r="FL85" s="12">
        <f>VLOOKUP($EG85,Data!$B:$CP,Daily!FL$10,0)/FL$72</f>
        <v>0.18611197998123241</v>
      </c>
      <c r="FM85" s="12">
        <f>VLOOKUP($EG85,Data!$B:$CP,Daily!FM$10,0)/FM$72</f>
        <v>0.1740989615149664</v>
      </c>
      <c r="FN85" s="12">
        <f>VLOOKUP($EG85,Data!$B:$CP,Daily!FN$10,0)/FN$72</f>
        <v>0.15812395309882746</v>
      </c>
      <c r="FO85" s="12">
        <f>VLOOKUP($EG85,Data!$B:$CP,Daily!FO$10,0)/FO$72</f>
        <v>0.19512885868026056</v>
      </c>
      <c r="FP85" s="12">
        <f>VLOOKUP($EG85,Data!$B:$CP,Daily!FP$10,0)/FP$72</f>
        <v>0.19218585005279831</v>
      </c>
      <c r="FQ85" s="12">
        <f>VLOOKUP($EG85,Data!$B:$CP,Daily!FQ$10,0)/FQ$72</f>
        <v>0.19152953871054762</v>
      </c>
      <c r="FR85" s="12">
        <f>VLOOKUP($EG85,Data!$B:$CP,Daily!FR$10,0)/FR$72</f>
        <v>0.19219653179190752</v>
      </c>
      <c r="FS85" s="12">
        <f>VLOOKUP($EG85,Data!$B:$CP,Daily!FS$10,0)/FS$72</f>
        <v>0.18463336254747298</v>
      </c>
      <c r="FT85" s="12">
        <f>VLOOKUP($EG85,Data!$B:$CP,Daily!FT$10,0)/FT$72</f>
        <v>0.18084097375908947</v>
      </c>
      <c r="FU85" s="12">
        <f>VLOOKUP($EG85,Data!$B:$CP,Daily!FU$10,0)/FU$72</f>
        <v>0.16289592760180996</v>
      </c>
      <c r="FV85" s="12">
        <f>VLOOKUP($EG85,Data!$B:$CP,Daily!FV$10,0)/FV$72</f>
        <v>0.18530250237567311</v>
      </c>
      <c r="FW85" s="12">
        <f>VLOOKUP($EG85,Data!$B:$CP,Daily!FW$10,0)/FW$72</f>
        <v>0.19139194139194138</v>
      </c>
      <c r="FX85" s="12">
        <f>VLOOKUP($EG85,Data!$B:$CP,Daily!FX$10,0)/FX$72</f>
        <v>0.17154687962141379</v>
      </c>
      <c r="FY85" s="12">
        <f>VLOOKUP($EG85,Data!$B:$CP,Daily!FY$10,0)/FY$72</f>
        <v>0.18187942068036375</v>
      </c>
      <c r="FZ85" s="12">
        <f>VLOOKUP($EG85,Data!$B:$CP,Daily!FZ$10,0)/FZ$72</f>
        <v>0.16829807388695928</v>
      </c>
      <c r="GA85" s="12">
        <f>VLOOKUP($EG85,Data!$B:$CP,Daily!GA$10,0)/GA$72</f>
        <v>0.16191130972842901</v>
      </c>
      <c r="GB85" s="12">
        <f>VLOOKUP($EG85,Data!$B:$CP,Daily!GB$10,0)/GB$72</f>
        <v>0.17389525368248773</v>
      </c>
      <c r="GC85" s="12">
        <f>VLOOKUP($EG85,Data!$B:$CP,Daily!GC$10,0)/GC$72</f>
        <v>0.18722604884157795</v>
      </c>
      <c r="GD85" s="12">
        <f>VLOOKUP($EG85,Data!$B:$CP,Daily!GD$10,0)/GD$72</f>
        <v>0.17166617166617168</v>
      </c>
      <c r="GE85" s="12">
        <f>VLOOKUP($EG85,Data!$B:$CP,Daily!GE$10,0)/GE$72</f>
        <v>0.17447629547960308</v>
      </c>
      <c r="GF85" s="12">
        <f>VLOOKUP($EG85,Data!$B:$CP,Daily!GF$10,0)/GF$72</f>
        <v>0.16666666666666666</v>
      </c>
      <c r="GG85" s="12">
        <f>VLOOKUP($EG85,Data!$B:$CP,Daily!GG$10,0)/GG$72</f>
        <v>0.15134051616136307</v>
      </c>
      <c r="GH85" s="12">
        <f>VLOOKUP($EG85,Data!$B:$CP,Daily!GH$10,0)/GH$72</f>
        <v>0.14562312517043904</v>
      </c>
      <c r="GI85" s="12">
        <f>VLOOKUP($EG85,Data!$B:$CP,Daily!GI$10,0)/GI$72</f>
        <v>0.15630885122410546</v>
      </c>
      <c r="GJ85" s="12">
        <f>VLOOKUP($EG85,Data!$B:$CP,Daily!GJ$10,0)/GJ$72</f>
        <v>0.18462434478741993</v>
      </c>
      <c r="GK85" s="12">
        <f>VLOOKUP($EG85,Data!$B:$CP,Daily!GK$10,0)/GK$72</f>
        <v>0.18911917098445596</v>
      </c>
      <c r="GL85" s="12">
        <f>VLOOKUP($EG85,Data!$B:$CP,Daily!GL$10,0)/GL$72</f>
        <v>0.19514472455648926</v>
      </c>
      <c r="GM85" s="12">
        <f>VLOOKUP($EG85,Data!$B:$CP,Daily!GM$10,0)/GM$72</f>
        <v>0.16479514415781488</v>
      </c>
      <c r="GN85" s="12">
        <f>VLOOKUP($EG85,Data!$B:$CP,Daily!GN$10,0)/GN$72</f>
        <v>0.17116060961313012</v>
      </c>
      <c r="GO85" s="12">
        <f>VLOOKUP($EG85,Data!$B:$CP,Daily!GO$10,0)/GO$72</f>
        <v>0.17533129459734964</v>
      </c>
      <c r="GP85" s="12">
        <f>VLOOKUP($EG85,Data!$B:$CP,Daily!GP$10,0)/GP$72</f>
        <v>0.16434336023477622</v>
      </c>
      <c r="GQ85" s="12">
        <f>VLOOKUP($EG85,Data!$B:$CP,Daily!GQ$10,0)/GQ$72</f>
        <v>0.18329397874852421</v>
      </c>
      <c r="GR85" s="12">
        <f>VLOOKUP($EG85,Data!$B:$CP,Daily!GR$10,0)/GR$72</f>
        <v>0.19264134011367035</v>
      </c>
      <c r="GS85" s="12">
        <f>VLOOKUP($EG85,Data!$B:$CP,Daily!GS$10,0)/GS$72</f>
        <v>0.18943419818693341</v>
      </c>
      <c r="GT85" s="12">
        <f>VLOOKUP($EG85,Data!$B:$CP,Daily!GT$10,0)/GT$72</f>
        <v>0.17389807162534435</v>
      </c>
      <c r="GU85" s="12">
        <f>VLOOKUP($EG85,Data!$B:$CP,Daily!GU$10,0)/GU$72</f>
        <v>0.19637012793811365</v>
      </c>
      <c r="GV85" s="12">
        <f>VLOOKUP($EG85,Data!$B:$CP,Daily!GV$10,0)/GV$72</f>
        <v>0.18324607329842932</v>
      </c>
      <c r="GW85" s="12">
        <f>VLOOKUP($EG85,Data!$B:$CP,Daily!GW$10,0)/GW$72</f>
        <v>0.15308641975308643</v>
      </c>
      <c r="GX85" s="12">
        <f>VLOOKUP($EG85,Data!$B:$CP,Daily!GX$10,0)/GX$72</f>
        <v>0.18851981351981351</v>
      </c>
      <c r="GY85" s="12">
        <f>VLOOKUP($EG85,Data!$B:$CP,Daily!GY$10,0)/GY$72</f>
        <v>0.19039789542913516</v>
      </c>
      <c r="GZ85" s="12">
        <f>VLOOKUP($EG85,Data!$B:$CP,Daily!GZ$10,0)/GZ$72</f>
        <v>0.18928203366540708</v>
      </c>
      <c r="HA85" s="12">
        <f>VLOOKUP($EG85,Data!$B:$CP,Daily!HA$10,0)/HA$72</f>
        <v>0.19074949358541526</v>
      </c>
      <c r="HB85" s="12">
        <f>VLOOKUP($EG85,Data!$B:$CP,Daily!HB$10,0)/HB$72</f>
        <v>0.1624229429107478</v>
      </c>
      <c r="HC85" s="12">
        <f>VLOOKUP($EG85,Data!$B:$CP,Daily!HC$10,0)/HC$72</f>
        <v>0.16098428698487993</v>
      </c>
      <c r="HD85" s="12">
        <f>VLOOKUP($EG85,Data!$B:$CP,Daily!HD$10,0)/HD$72</f>
        <v>0.15234508729887025</v>
      </c>
      <c r="HE85" s="12">
        <f>VLOOKUP($EG85,Data!$B:$CP,Daily!HE$10,0)/HE$72</f>
        <v>0.17126225490196079</v>
      </c>
      <c r="HF85" s="12">
        <f>VLOOKUP($EG85,Data!$B:$CP,Daily!HF$10,0)/HF$72</f>
        <v>0.18788410886742757</v>
      </c>
      <c r="HG85" s="12">
        <f>VLOOKUP($EG85,Data!$B:$CP,Daily!HG$10,0)/HG$72</f>
        <v>0.1806709756848261</v>
      </c>
      <c r="HH85" s="12">
        <f>VLOOKUP($EG85,Data!$B:$CP,Daily!HH$10,0)/HH$72</f>
        <v>0.17076540480795799</v>
      </c>
      <c r="HI85" s="12">
        <f>VLOOKUP($EG85,Data!$B:$CP,Daily!HI$10,0)/HI$72</f>
        <v>0.1404603140460314</v>
      </c>
      <c r="HJ85" s="12">
        <f>VLOOKUP($EG85,Data!$B:$CP,Daily!HJ$10,0)/HJ$72</f>
        <v>0.17570621468926553</v>
      </c>
      <c r="HK85" s="12">
        <f>VLOOKUP($EG85,Data!$B:$CP,Daily!HK$10,0)/HK$72</f>
        <v>0.14476190476190476</v>
      </c>
      <c r="HL85" s="12">
        <f>VLOOKUP($EG85,Data!$B:$CP,Daily!HL$10,0)/HL$72</f>
        <v>0.18138847858197932</v>
      </c>
      <c r="HM85" s="12">
        <f>VLOOKUP($EG85,Data!$B:$CP,Daily!HM$10,0)/HM$72</f>
        <v>0.1906687402799378</v>
      </c>
      <c r="HN85" s="12">
        <f>VLOOKUP($EG85,Data!$B:$CP,Daily!HN$10,0)/HN$72</f>
        <v>0.19044665012406947</v>
      </c>
      <c r="HO85" s="12">
        <f>VLOOKUP($EG85,Data!$B:$CP,Daily!HO$10,0)/HO$72</f>
        <v>0.18751781134226275</v>
      </c>
      <c r="HP85" s="12">
        <f>VLOOKUP($EG85,Data!$B:$CP,Daily!HP$10,0)/HP$72</f>
        <v>0.16914552347623213</v>
      </c>
      <c r="HQ85" s="12">
        <f>VLOOKUP($EG85,Data!$B:$CP,Daily!HQ$10,0)/HQ$72</f>
        <v>0.17274357441721458</v>
      </c>
      <c r="HR85" s="12">
        <f>VLOOKUP($EG85,Data!$B:$CP,Daily!HR$10,0)/HR$72</f>
        <v>0.14370900417412044</v>
      </c>
      <c r="HS85" s="12">
        <f>VLOOKUP($EG85,Data!$B:$CP,Daily!HS$10,0)/HS$72</f>
        <v>0.18753606462781305</v>
      </c>
      <c r="HT85" s="12">
        <f>VLOOKUP($EG85,Data!$B:$CP,Daily!HT$10,0)/HT$72</f>
        <v>0.19131782945736434</v>
      </c>
      <c r="HU85" s="13"/>
      <c r="HV85" s="40">
        <f t="shared" si="591"/>
        <v>0.16829807388695928</v>
      </c>
      <c r="HW85" s="40">
        <f t="shared" si="592"/>
        <v>0.18928203366540708</v>
      </c>
      <c r="HX85" s="40">
        <f t="shared" ref="HX85:HX88" si="742">HW85-HV85</f>
        <v>2.0983959778447803E-2</v>
      </c>
      <c r="HY85" s="40">
        <f t="shared" ref="HY85:HY88" si="743">HW85+(0.75*HX85)</f>
        <v>0.20502000349924293</v>
      </c>
      <c r="HZ85" s="40">
        <f t="shared" ref="HZ85:HZ88" si="744">HV85-(0.75*HX85)</f>
        <v>0.15256010405312342</v>
      </c>
      <c r="IA85" s="43"/>
      <c r="IB85" s="12">
        <f t="shared" ref="IB85:IB88" si="745">_xlfn.STDEV.P(FM85:HT85)</f>
        <v>1.4807416774876993E-2</v>
      </c>
      <c r="IC85" s="12">
        <f t="shared" si="617"/>
        <v>0.17733508898611053</v>
      </c>
      <c r="ID85" s="12">
        <f t="shared" si="618"/>
        <v>0.17528836071303741</v>
      </c>
      <c r="IE85" s="13"/>
      <c r="IF85" s="7" t="s">
        <v>547</v>
      </c>
      <c r="IG85" s="7" t="s">
        <v>72</v>
      </c>
      <c r="IH85" s="12">
        <f>VLOOKUP($IF85,Data!$B:$CP,Daily!IH$10,0)/IH$72</f>
        <v>0.15597410241318421</v>
      </c>
      <c r="II85" s="12">
        <f>VLOOKUP($IF85,Data!$B:$CP,Daily!II$10,0)/II$72</f>
        <v>0.16404494382022472</v>
      </c>
      <c r="IJ85" s="12">
        <f>VLOOKUP($IF85,Data!$B:$CP,Daily!IJ$10,0)/IJ$72</f>
        <v>0.17076244486452427</v>
      </c>
      <c r="IK85" s="12">
        <f>VLOOKUP($IF85,Data!$B:$CP,Daily!IK$10,0)/IK$72</f>
        <v>0.18271954674220964</v>
      </c>
      <c r="IL85" s="12">
        <f>VLOOKUP($IF85,Data!$B:$CP,Daily!IL$10,0)/IL$72</f>
        <v>0.16690751445086704</v>
      </c>
      <c r="IM85" s="12">
        <f>VLOOKUP($IF85,Data!$B:$CP,Daily!IM$10,0)/IM$72</f>
        <v>0.18470948012232416</v>
      </c>
      <c r="IN85" s="12">
        <f>VLOOKUP($IF85,Data!$B:$CP,Daily!IN$10,0)/IN$72</f>
        <v>0.16335540838852097</v>
      </c>
      <c r="IO85" s="12">
        <f>VLOOKUP($IF85,Data!$B:$CP,Daily!IO$10,0)/IO$72</f>
        <v>0.17260692464358451</v>
      </c>
      <c r="IP85" s="12">
        <f>VLOOKUP($IF85,Data!$B:$CP,Daily!IP$10,0)/IP$72</f>
        <v>0.19309173272933183</v>
      </c>
      <c r="IQ85" s="12">
        <f>VLOOKUP($IF85,Data!$B:$CP,Daily!IQ$10,0)/IQ$72</f>
        <v>0.16205787781350484</v>
      </c>
      <c r="IR85" s="12">
        <f>VLOOKUP($IF85,Data!$B:$CP,Daily!IR$10,0)/IR$72</f>
        <v>0.13630319148936171</v>
      </c>
      <c r="IS85" s="12">
        <f>VLOOKUP($IF85,Data!$B:$CP,Daily!IS$10,0)/IS$72</f>
        <v>0.18591370558375633</v>
      </c>
      <c r="IT85" s="12">
        <f>VLOOKUP($IF85,Data!$B:$CP,Daily!IT$10,0)/IT$72</f>
        <v>0.16338700059630293</v>
      </c>
      <c r="IU85" s="12">
        <f>VLOOKUP($IF85,Data!$B:$CP,Daily!IU$10,0)/IU$72</f>
        <v>0.16112198303979125</v>
      </c>
      <c r="IV85" s="12">
        <f>VLOOKUP($IF85,Data!$B:$CP,Daily!IV$10,0)/IV$72</f>
        <v>0.17485955056179775</v>
      </c>
      <c r="IW85" s="12">
        <f>VLOOKUP($IF85,Data!$B:$CP,Daily!IW$10,0)/IW$72</f>
        <v>0.15893587994542974</v>
      </c>
      <c r="IX85" s="12">
        <f>VLOOKUP($IF85,Data!$B:$CP,Daily!IX$10,0)/IX$72</f>
        <v>0.16405135520684735</v>
      </c>
      <c r="IY85" s="12">
        <f>VLOOKUP($IF85,Data!$B:$CP,Daily!IY$10,0)/IY$72</f>
        <v>0.14484536082474228</v>
      </c>
      <c r="IZ85" s="12">
        <f>VLOOKUP($IF85,Data!$B:$CP,Daily!IZ$10,0)/IZ$72</f>
        <v>0.16219588271990018</v>
      </c>
      <c r="JA85" s="12">
        <f>VLOOKUP($IF85,Data!$B:$CP,Daily!JA$10,0)/JA$72</f>
        <v>0.17477096546863988</v>
      </c>
      <c r="JB85" s="12">
        <f>VLOOKUP($IF85,Data!$B:$CP,Daily!JB$10,0)/JB$72</f>
        <v>0.16091205211726384</v>
      </c>
      <c r="JC85" s="12">
        <f>VLOOKUP($IF85,Data!$B:$CP,Daily!JC$10,0)/JC$72</f>
        <v>0.1790633608815427</v>
      </c>
      <c r="JD85" s="12">
        <f>VLOOKUP($IF85,Data!$B:$CP,Daily!JD$10,0)/JD$72</f>
        <v>0.17073170731707318</v>
      </c>
      <c r="JE85" s="12">
        <f>VLOOKUP($IF85,Data!$B:$CP,Daily!JE$10,0)/JE$72</f>
        <v>0.15281501340482573</v>
      </c>
      <c r="JF85" s="12">
        <f>VLOOKUP($IF85,Data!$B:$CP,Daily!JF$10,0)/JF$72</f>
        <v>0.1472763954270343</v>
      </c>
      <c r="JG85" s="12">
        <f>VLOOKUP($IF85,Data!$B:$CP,Daily!JG$10,0)/JG$72</f>
        <v>0.15859872611464967</v>
      </c>
      <c r="JH85" s="12">
        <f>VLOOKUP($IF85,Data!$B:$CP,Daily!JH$10,0)/JH$72</f>
        <v>0.16695753344968003</v>
      </c>
      <c r="JI85" s="12">
        <f>VLOOKUP($IF85,Data!$B:$CP,Daily!JI$10,0)/JI$72</f>
        <v>0.18477553675992192</v>
      </c>
      <c r="JJ85" s="12">
        <f>VLOOKUP($IF85,Data!$B:$CP,Daily!JJ$10,0)/JJ$72</f>
        <v>0.18664047151277013</v>
      </c>
      <c r="JK85" s="12">
        <f>VLOOKUP($IF85,Data!$B:$CP,Daily!JK$10,0)/JK$72</f>
        <v>0.15686274509803921</v>
      </c>
      <c r="JL85" s="12">
        <f>VLOOKUP($IF85,Data!$B:$CP,Daily!JL$10,0)/JL$72</f>
        <v>0.16780185758513932</v>
      </c>
      <c r="JM85" s="12">
        <f>VLOOKUP($IF85,Data!$B:$CP,Daily!JM$10,0)/JM$72</f>
        <v>0.14429530201342283</v>
      </c>
      <c r="JN85" s="12">
        <f>VLOOKUP($IF85,Data!$B:$CP,Daily!JN$10,0)/JN$72</f>
        <v>0.18007202881152462</v>
      </c>
      <c r="JO85" s="12">
        <f>VLOOKUP($IF85,Data!$B:$CP,Daily!JO$10,0)/JO$72</f>
        <v>0.16995841995841995</v>
      </c>
      <c r="JP85" s="12">
        <f>VLOOKUP($IF85,Data!$B:$CP,Daily!JP$10,0)/JP$72</f>
        <v>0.18176764869371873</v>
      </c>
      <c r="JQ85" s="12">
        <f>VLOOKUP($IF85,Data!$B:$CP,Daily!JQ$10,0)/JQ$72</f>
        <v>0.17422012948793408</v>
      </c>
      <c r="JR85" s="12">
        <f>VLOOKUP($IF85,Data!$B:$CP,Daily!JR$10,0)/JR$72</f>
        <v>0.16217798594847777</v>
      </c>
      <c r="JS85" s="12">
        <f>VLOOKUP($IF85,Data!$B:$CP,Daily!JS$10,0)/JS$72</f>
        <v>0.18244514106583073</v>
      </c>
      <c r="JT85" s="12">
        <f>VLOOKUP($IF85,Data!$B:$CP,Daily!JT$10,0)/JT$72</f>
        <v>0.16018766756032171</v>
      </c>
      <c r="JU85" s="12">
        <f>VLOOKUP($IF85,Data!$B:$CP,Daily!JU$10,0)/JU$72</f>
        <v>0.18243243243243243</v>
      </c>
      <c r="JV85" s="12">
        <f>VLOOKUP($IF85,Data!$B:$CP,Daily!JV$10,0)/JV$72</f>
        <v>0.19651240778001342</v>
      </c>
      <c r="JW85" s="12">
        <f>VLOOKUP($IF85,Data!$B:$CP,Daily!JW$10,0)/JW$72</f>
        <v>0.16656644618159952</v>
      </c>
      <c r="JX85" s="12">
        <f>VLOOKUP($IF85,Data!$B:$CP,Daily!JX$10,0)/JX$72</f>
        <v>0.13997214484679665</v>
      </c>
      <c r="JY85" s="12">
        <f>VLOOKUP($IF85,Data!$B:$CP,Daily!JY$10,0)/JY$72</f>
        <v>0.18811881188118812</v>
      </c>
      <c r="JZ85" s="12">
        <f>VLOOKUP($IF85,Data!$B:$CP,Daily!JZ$10,0)/JZ$72</f>
        <v>0.16689655172413792</v>
      </c>
      <c r="KA85" s="12">
        <f>VLOOKUP($IF85,Data!$B:$CP,Daily!KA$10,0)/KA$72</f>
        <v>0.16432700247729148</v>
      </c>
      <c r="KB85" s="12">
        <f>VLOOKUP($IF85,Data!$B:$CP,Daily!KB$10,0)/KB$72</f>
        <v>0.16739265712507778</v>
      </c>
      <c r="KC85" s="12">
        <f>VLOOKUP($IF85,Data!$B:$CP,Daily!KC$10,0)/KC$72</f>
        <v>0.17090671885192432</v>
      </c>
      <c r="KD85" s="12">
        <f>VLOOKUP($IF85,Data!$B:$CP,Daily!KD$10,0)/KD$72</f>
        <v>0.15997638724911453</v>
      </c>
      <c r="KE85" s="12">
        <f>VLOOKUP($IF85,Data!$B:$CP,Daily!KE$10,0)/KE$72</f>
        <v>0.16451810926949048</v>
      </c>
      <c r="KF85" s="12">
        <f>VLOOKUP($IF85,Data!$B:$CP,Daily!KF$10,0)/KF$72</f>
        <v>0.14870259481037923</v>
      </c>
      <c r="KG85" s="12">
        <f>VLOOKUP($IF85,Data!$B:$CP,Daily!KG$10,0)/KG$72</f>
        <v>0.15862068965517243</v>
      </c>
      <c r="KH85" s="12">
        <f>VLOOKUP($IF85,Data!$B:$CP,Daily!KH$10,0)/KH$72</f>
        <v>0.14585987261146496</v>
      </c>
      <c r="KI85" s="12">
        <f>VLOOKUP($IF85,Data!$B:$CP,Daily!KI$10,0)/KI$72</f>
        <v>0.15214866434378629</v>
      </c>
      <c r="KJ85" s="12">
        <f>VLOOKUP($IF85,Data!$B:$CP,Daily!KJ$10,0)/KJ$72</f>
        <v>0.17980714690867838</v>
      </c>
      <c r="KK85" s="12">
        <f>VLOOKUP($IF85,Data!$B:$CP,Daily!KK$10,0)/KK$72</f>
        <v>0.18215384615384617</v>
      </c>
      <c r="KL85" s="12">
        <f>VLOOKUP($IF85,Data!$B:$CP,Daily!KL$10,0)/KL$72</f>
        <v>0.15974842767295597</v>
      </c>
      <c r="KM85" s="12">
        <f>VLOOKUP($IF85,Data!$B:$CP,Daily!KM$10,0)/KM$72</f>
        <v>0.17587641117052882</v>
      </c>
      <c r="KN85" s="12">
        <f>VLOOKUP($IF85,Data!$B:$CP,Daily!KN$10,0)/KN$72</f>
        <v>0.16798941798941799</v>
      </c>
      <c r="KO85" s="12">
        <f>VLOOKUP($IF85,Data!$B:$CP,Daily!KO$10,0)/KO$72</f>
        <v>0.16780561883067577</v>
      </c>
      <c r="KP85" s="12">
        <f>VLOOKUP($IF85,Data!$B:$CP,Daily!KP$10,0)/KP$72</f>
        <v>0.16325224071702946</v>
      </c>
      <c r="KQ85" s="12">
        <f>VLOOKUP($IF85,Data!$B:$CP,Daily!KQ$10,0)/KQ$72</f>
        <v>0.17639902676399027</v>
      </c>
      <c r="KR85" s="12">
        <f>VLOOKUP($IF85,Data!$B:$CP,Daily!KR$10,0)/KR$72</f>
        <v>0.16320100819155639</v>
      </c>
      <c r="KS85" s="12">
        <f>VLOOKUP($IF85,Data!$B:$CP,Daily!KS$10,0)/KS$72</f>
        <v>0.16845878136200718</v>
      </c>
      <c r="KT85" s="12">
        <f>VLOOKUP($IF85,Data!$B:$CP,Daily!KT$10,0)/KT$72</f>
        <v>0.20520965692503176</v>
      </c>
      <c r="KU85" s="12">
        <f>VLOOKUP($IF85,Data!$B:$CP,Daily!KU$10,0)/KU$72</f>
        <v>0.16949152542372881</v>
      </c>
      <c r="KV85" s="12">
        <f>VLOOKUP($IF85,Data!$B:$CP,Daily!KV$10,0)/KV$72</f>
        <v>0.14478873239436621</v>
      </c>
      <c r="KW85" s="12">
        <f>VLOOKUP($IF85,Data!$B:$CP,Daily!KW$10,0)/KW$72</f>
        <v>0.17876344086021506</v>
      </c>
      <c r="KX85" s="12">
        <f>VLOOKUP($IF85,Data!$B:$CP,Daily!KX$10,0)/KX$72</f>
        <v>0.1823321554770318</v>
      </c>
      <c r="KY85" s="12">
        <f>VLOOKUP($IF85,Data!$B:$CP,Daily!KY$10,0)/KY$72</f>
        <v>0.18081435472739821</v>
      </c>
      <c r="KZ85" s="12">
        <f>VLOOKUP($IF85,Data!$B:$CP,Daily!KZ$10,0)/KZ$72</f>
        <v>0.19642857142857142</v>
      </c>
      <c r="LA85" s="12">
        <f>VLOOKUP($IF85,Data!$B:$CP,Daily!LA$10,0)/LA$72</f>
        <v>0.17894162575013639</v>
      </c>
      <c r="LB85" s="12">
        <f>VLOOKUP($IF85,Data!$B:$CP,Daily!LB$10,0)/LB$72</f>
        <v>0.18044237485448195</v>
      </c>
      <c r="LC85" s="12">
        <f>VLOOKUP($IF85,Data!$B:$CP,Daily!LC$10,0)/LC$72</f>
        <v>0.16140865737344093</v>
      </c>
      <c r="LD85" s="12">
        <f>VLOOKUP($IF85,Data!$B:$CP,Daily!LD$10,0)/LD$72</f>
        <v>0.15890236119974474</v>
      </c>
      <c r="LE85" s="12">
        <f>VLOOKUP($IF85,Data!$B:$CP,Daily!LE$10,0)/LE$72</f>
        <v>0.16974389517569982</v>
      </c>
      <c r="LF85" s="12">
        <f>VLOOKUP($IF85,Data!$B:$CP,Daily!LF$10,0)/LF$72</f>
        <v>0.17098133654425046</v>
      </c>
      <c r="LG85" s="12">
        <f>VLOOKUP($IF85,Data!$B:$CP,Daily!LG$10,0)/LG$72</f>
        <v>0.15830315571650286</v>
      </c>
      <c r="LH85" s="12">
        <f>VLOOKUP($IF85,Data!$B:$CP,Daily!LH$10,0)/LH$72</f>
        <v>0.14430014430014429</v>
      </c>
      <c r="LI85" s="12">
        <f>VLOOKUP($IF85,Data!$B:$CP,Daily!LI$10,0)/LI$72</f>
        <v>0.17141230068337129</v>
      </c>
      <c r="LJ85" s="12">
        <f>VLOOKUP($IF85,Data!$B:$CP,Daily!LJ$10,0)/LJ$72</f>
        <v>0.16763378465506126</v>
      </c>
      <c r="LK85" s="12">
        <f>VLOOKUP($IF85,Data!$B:$CP,Daily!LK$10,0)/LK$72</f>
        <v>0.16864608076009502</v>
      </c>
      <c r="LL85" s="12">
        <f>VLOOKUP($IF85,Data!$B:$CP,Daily!LL$10,0)/LL$72</f>
        <v>0.18108419838523646</v>
      </c>
      <c r="LM85" s="12">
        <f>VLOOKUP($IF85,Data!$B:$CP,Daily!LM$10,0)/LM$72</f>
        <v>0.18665091553455404</v>
      </c>
      <c r="LN85" s="12">
        <f>VLOOKUP($IF85,Data!$B:$CP,Daily!LN$10,0)/LN$72</f>
        <v>0.16441573693482089</v>
      </c>
      <c r="LO85" s="12">
        <f>VLOOKUP($IF85,Data!$B:$CP,Daily!LO$10,0)/LO$72</f>
        <v>0.14371584699453552</v>
      </c>
      <c r="LP85" s="12">
        <f>VLOOKUP($IF85,Data!$B:$CP,Daily!LP$10,0)/LP$72</f>
        <v>0.15330444203683641</v>
      </c>
      <c r="LQ85" s="12">
        <f>VLOOKUP($IF85,Data!$B:$CP,Daily!LQ$10,0)/LQ$72</f>
        <v>0.15529411764705883</v>
      </c>
      <c r="LR85" s="12">
        <f>VLOOKUP($IF85,Data!$B:$CP,Daily!LR$10,0)/LR$72</f>
        <v>0.18392204628501826</v>
      </c>
      <c r="LS85" s="12">
        <f>VLOOKUP($IF85,Data!$B:$CP,Daily!LS$10,0)/LS$72</f>
        <v>0.15856622114216282</v>
      </c>
      <c r="LU85" s="40">
        <f t="shared" si="657"/>
        <v>0.15997638724911453</v>
      </c>
      <c r="LV85" s="40">
        <f t="shared" si="658"/>
        <v>0.1790633608815427</v>
      </c>
      <c r="LW85" s="40">
        <f t="shared" ref="LW85:LW88" si="746">LV85-LU85</f>
        <v>1.9086973632428172E-2</v>
      </c>
      <c r="LX85" s="40">
        <f t="shared" ref="LX85:LX88" si="747">LV85+(0.75*LW85)</f>
        <v>0.19337859110586383</v>
      </c>
      <c r="LY85" s="40">
        <f t="shared" ref="LY85:LY88" si="748">LU85-(0.75*LW85)</f>
        <v>0.1456611570247934</v>
      </c>
      <c r="LZ85" s="43"/>
      <c r="MA85" s="12">
        <f t="shared" ref="MA85:MA88" si="749">_xlfn.STDEV.P(JL85:LS85)</f>
        <v>1.3823097514359879E-2</v>
      </c>
      <c r="MB85" s="12">
        <f t="shared" si="620"/>
        <v>0.16644715179453409</v>
      </c>
      <c r="MC85" s="12">
        <f t="shared" si="621"/>
        <v>0.16927599074402219</v>
      </c>
    </row>
    <row r="86" spans="4:342" x14ac:dyDescent="0.35">
      <c r="D86" s="59" t="s">
        <v>548</v>
      </c>
      <c r="E86" s="53" t="str">
        <f>VLOOKUP($D86,'Metric Nature'!$C:$D,2,0)&amp;IF(($F86&lt;(EA86)),"Below",IF(($F86&gt;(DZ86)),"Above","Within"))</f>
        <v>PositiveWithin</v>
      </c>
      <c r="F86" s="48">
        <f t="shared" si="727"/>
        <v>0.17183329911722439</v>
      </c>
      <c r="G86" s="77">
        <f t="shared" si="573"/>
        <v>0.17432966294023702</v>
      </c>
      <c r="H86" s="48">
        <f t="shared" si="728"/>
        <v>-1.4319788043578245E-2</v>
      </c>
      <c r="I86" s="74">
        <f t="shared" si="598"/>
        <v>0.17364692274326474</v>
      </c>
      <c r="J86" s="48">
        <f t="shared" si="729"/>
        <v>-1.0444317684349462E-2</v>
      </c>
      <c r="K86" s="48">
        <f t="shared" si="730"/>
        <v>8.8491503307000039E-3</v>
      </c>
      <c r="L86" s="50"/>
      <c r="M86" s="53" t="str">
        <f>VLOOKUP($D86,'Metric Nature'!$C:$D,2,0)&amp;IF(($N86&lt;(HZ86)),"Below",IF(($N86&gt;(HY86)),"Above","Within"))</f>
        <v>PositiveWithin</v>
      </c>
      <c r="N86" s="48">
        <f t="shared" si="731"/>
        <v>0.18511627906976744</v>
      </c>
      <c r="O86" s="49">
        <f t="shared" si="609"/>
        <v>0.1795013379773181</v>
      </c>
      <c r="P86" s="55">
        <f t="shared" si="610"/>
        <v>3.1280775707414755E-2</v>
      </c>
      <c r="Q86" s="49">
        <f t="shared" si="611"/>
        <v>0.18012007319530399</v>
      </c>
      <c r="R86" s="48">
        <f t="shared" si="732"/>
        <v>2.7738195892503717E-2</v>
      </c>
      <c r="S86" s="48">
        <f t="shared" si="733"/>
        <v>9.3376467821421252E-3</v>
      </c>
      <c r="T86" s="50"/>
      <c r="U86" s="53" t="str">
        <f>VLOOKUP($D86,'Metric Nature'!$C:$D,2,0)&amp;IF(($V86&lt;(LY86)),"Below",IF(($V86&gt;(LX86)),"Above","Within"))</f>
        <v>PositiveWithin</v>
      </c>
      <c r="V86" s="48">
        <f t="shared" si="734"/>
        <v>0.14580801944106925</v>
      </c>
      <c r="W86" s="49">
        <f t="shared" si="601"/>
        <v>0.16430688179124137</v>
      </c>
      <c r="X86" s="48">
        <f t="shared" si="735"/>
        <v>-0.1125872644438331</v>
      </c>
      <c r="Y86" s="49">
        <f t="shared" si="602"/>
        <v>0.16052033605036586</v>
      </c>
      <c r="Z86" s="48">
        <f t="shared" si="736"/>
        <v>-9.1653911094980445E-2</v>
      </c>
      <c r="AA86" s="48">
        <f t="shared" si="737"/>
        <v>1.2800525205102083E-2</v>
      </c>
      <c r="AB86" s="50"/>
      <c r="AC86" s="46" t="s">
        <v>549</v>
      </c>
      <c r="AI86" s="7" t="s">
        <v>548</v>
      </c>
      <c r="AJ86" s="12">
        <f>(VLOOKUP($EG86,Data!$B:$CP,Daily!EI$10,0)+VLOOKUP($IF86,Data!$B:$CP,Daily!IH$10,0))/AJ$72</f>
        <v>0.1693564067664787</v>
      </c>
      <c r="AK86" s="12">
        <f>(VLOOKUP($EG86,Data!$B:$CP,Daily!EJ$10,0)+VLOOKUP($IF86,Data!$B:$CP,Daily!II$10,0))/AK$72</f>
        <v>0.16892655367231638</v>
      </c>
      <c r="AL86" s="12">
        <f>(VLOOKUP($EG86,Data!$B:$CP,Daily!EK$10,0)+VLOOKUP($IF86,Data!$B:$CP,Daily!IJ$10,0))/AL$72</f>
        <v>0.1838205022643063</v>
      </c>
      <c r="AM86" s="12">
        <f>(VLOOKUP($EG86,Data!$B:$CP,Daily!EL$10,0)+VLOOKUP($IF86,Data!$B:$CP,Daily!IK$10,0))/AM$72</f>
        <v>0.1764838129496403</v>
      </c>
      <c r="AN86" s="12">
        <f>(VLOOKUP($EG86,Data!$B:$CP,Daily!EM$10,0)+VLOOKUP($IF86,Data!$B:$CP,Daily!IL$10,0))/AN$72</f>
        <v>0.16867201426024955</v>
      </c>
      <c r="AO86" s="12">
        <f>(VLOOKUP($EG86,Data!$B:$CP,Daily!EN$10,0)+VLOOKUP($IF86,Data!$B:$CP,Daily!IM$10,0))/AO$72</f>
        <v>0.17020872865275141</v>
      </c>
      <c r="AP86" s="12">
        <f>(VLOOKUP($EG86,Data!$B:$CP,Daily!EO$10,0)+VLOOKUP($IF86,Data!$B:$CP,Daily!IN$10,0))/AP$72</f>
        <v>0.17536461078896504</v>
      </c>
      <c r="AQ86" s="12">
        <f>(VLOOKUP($EG86,Data!$B:$CP,Daily!EP$10,0)+VLOOKUP($IF86,Data!$B:$CP,Daily!IO$10,0))/AQ$72</f>
        <v>0.18114995099640641</v>
      </c>
      <c r="AR86" s="12">
        <f>(VLOOKUP($EG86,Data!$B:$CP,Daily!EQ$10,0)+VLOOKUP($IF86,Data!$B:$CP,Daily!IP$10,0))/AR$72</f>
        <v>0.17404718693284937</v>
      </c>
      <c r="AS86" s="12">
        <f>(VLOOKUP($EG86,Data!$B:$CP,Daily!ER$10,0)+VLOOKUP($IF86,Data!$B:$CP,Daily!IQ$10,0))/AS$72</f>
        <v>0.18108651911468812</v>
      </c>
      <c r="AT86" s="12">
        <f>(VLOOKUP($EG86,Data!$B:$CP,Daily!ES$10,0)+VLOOKUP($IF86,Data!$B:$CP,Daily!IR$10,0))/AT$72</f>
        <v>0.16161616161616163</v>
      </c>
      <c r="AU86" s="12">
        <f>(VLOOKUP($EG86,Data!$B:$CP,Daily!ET$10,0)+VLOOKUP($IF86,Data!$B:$CP,Daily!IS$10,0))/AU$72</f>
        <v>0.16673528200905721</v>
      </c>
      <c r="AV86" s="12">
        <f>(VLOOKUP($EG86,Data!$B:$CP,Daily!EU$10,0)+VLOOKUP($IF86,Data!$B:$CP,Daily!IT$10,0))/AV$72</f>
        <v>0.16910188973309956</v>
      </c>
      <c r="AW86" s="12">
        <f>(VLOOKUP($EG86,Data!$B:$CP,Daily!EV$10,0)+VLOOKUP($IF86,Data!$B:$CP,Daily!IU$10,0))/AW$72</f>
        <v>0.17774051561517501</v>
      </c>
      <c r="AX86" s="12">
        <f>(VLOOKUP($EG86,Data!$B:$CP,Daily!EW$10,0)+VLOOKUP($IF86,Data!$B:$CP,Daily!IV$10,0))/AX$72</f>
        <v>0.17562199456408112</v>
      </c>
      <c r="AY86" s="12">
        <f>(VLOOKUP($EG86,Data!$B:$CP,Daily!EX$10,0)+VLOOKUP($IF86,Data!$B:$CP,Daily!IW$10,0))/AY$72</f>
        <v>0.1702350965575147</v>
      </c>
      <c r="AZ86" s="12">
        <f>(VLOOKUP($EG86,Data!$B:$CP,Daily!EY$10,0)+VLOOKUP($IF86,Data!$B:$CP,Daily!IX$10,0))/AZ$72</f>
        <v>0.16950959488272921</v>
      </c>
      <c r="BA86" s="12">
        <f>(VLOOKUP($EG86,Data!$B:$CP,Daily!EZ$10,0)+VLOOKUP($IF86,Data!$B:$CP,Daily!IY$10,0))/BA$72</f>
        <v>0.14425981873111782</v>
      </c>
      <c r="BB86" s="12">
        <f>(VLOOKUP($EG86,Data!$B:$CP,Daily!FA$10,0)+VLOOKUP($IF86,Data!$B:$CP,Daily!IZ$10,0))/BB$72</f>
        <v>0.16555082166768106</v>
      </c>
      <c r="BC86" s="12">
        <f>(VLOOKUP($EG86,Data!$B:$CP,Daily!FB$10,0)+VLOOKUP($IF86,Data!$B:$CP,Daily!JA$10,0))/BC$72</f>
        <v>0.17285047767162853</v>
      </c>
      <c r="BD86" s="12">
        <f>(VLOOKUP($EG86,Data!$B:$CP,Daily!FC$10,0)+VLOOKUP($IF86,Data!$B:$CP,Daily!JB$10,0))/BD$72</f>
        <v>0.17670598146588037</v>
      </c>
      <c r="BE86" s="12">
        <f>(VLOOKUP($EG86,Data!$B:$CP,Daily!FD$10,0)+VLOOKUP($IF86,Data!$B:$CP,Daily!JC$10,0))/BE$72</f>
        <v>0.16960499888417763</v>
      </c>
      <c r="BF86" s="12">
        <f>(VLOOKUP($EG86,Data!$B:$CP,Daily!FE$10,0)+VLOOKUP($IF86,Data!$B:$CP,Daily!JD$10,0))/BF$72</f>
        <v>0.17227253126347564</v>
      </c>
      <c r="BG86" s="12">
        <f>(VLOOKUP($EG86,Data!$B:$CP,Daily!FF$10,0)+VLOOKUP($IF86,Data!$B:$CP,Daily!JE$10,0))/BG$72</f>
        <v>0.1741523557904007</v>
      </c>
      <c r="BH86" s="12">
        <f>(VLOOKUP($EG86,Data!$B:$CP,Daily!FG$10,0)+VLOOKUP($IF86,Data!$B:$CP,Daily!JF$10,0))/BH$72</f>
        <v>0.1588021778584392</v>
      </c>
      <c r="BI86" s="12">
        <f>(VLOOKUP($EG86,Data!$B:$CP,Daily!FH$10,0)+VLOOKUP($IF86,Data!$B:$CP,Daily!JG$10,0))/BI$72</f>
        <v>0.15891225833864459</v>
      </c>
      <c r="BJ86" s="12">
        <f>(VLOOKUP($EG86,Data!$B:$CP,Daily!FI$10,0)+VLOOKUP($IF86,Data!$B:$CP,Daily!JH$10,0))/BJ$72</f>
        <v>0.15567941572169902</v>
      </c>
      <c r="BK86" s="12">
        <f>(VLOOKUP($EG86,Data!$B:$CP,Daily!FJ$10,0)+VLOOKUP($IF86,Data!$B:$CP,Daily!JI$10,0))/BK$72</f>
        <v>0.16297234536626556</v>
      </c>
      <c r="BL86" s="12">
        <f>(VLOOKUP($EG86,Data!$B:$CP,Daily!FK$10,0)+VLOOKUP($IF86,Data!$B:$CP,Daily!JJ$10,0))/BL$72</f>
        <v>0.16545376712328766</v>
      </c>
      <c r="BM86" s="12">
        <f>(VLOOKUP($EG86,Data!$B:$CP,Daily!FL$10,0)+VLOOKUP($IF86,Data!$B:$CP,Daily!JK$10,0))/BM$72</f>
        <v>0.17371285056509</v>
      </c>
      <c r="BN86" s="12">
        <f>(VLOOKUP($EG86,Data!$B:$CP,Daily!FM$10,0)+VLOOKUP($IF86,Data!$B:$CP,Daily!JL$10,0))/BN$72</f>
        <v>0.17876866434853753</v>
      </c>
      <c r="BO86" s="12">
        <f>(VLOOKUP($EG86,Data!$B:$CP,Daily!FN$10,0)+VLOOKUP($IF86,Data!$B:$CP,Daily!JM$10,0))/BO$72</f>
        <v>0.15955307262569832</v>
      </c>
      <c r="BP86" s="12">
        <f>(VLOOKUP($EG86,Data!$B:$CP,Daily!FO$10,0)+VLOOKUP($IF86,Data!$B:$CP,Daily!JN$10,0))/BP$72</f>
        <v>0.16355589763324996</v>
      </c>
      <c r="BQ86" s="12">
        <f>(VLOOKUP($EG86,Data!$B:$CP,Daily!FP$10,0)+VLOOKUP($IF86,Data!$B:$CP,Daily!JO$10,0))/BQ$72</f>
        <v>0.16439075630252101</v>
      </c>
      <c r="BR86" s="12">
        <f>(VLOOKUP($EG86,Data!$B:$CP,Daily!FQ$10,0)+VLOOKUP($IF86,Data!$B:$CP,Daily!JP$10,0))/BR$72</f>
        <v>0.16981474754812931</v>
      </c>
      <c r="BS86" s="12">
        <f>(VLOOKUP($EG86,Data!$B:$CP,Daily!FR$10,0)+VLOOKUP($IF86,Data!$B:$CP,Daily!JQ$10,0))/BS$72</f>
        <v>0.16980034890482651</v>
      </c>
      <c r="BT86" s="12">
        <f>(VLOOKUP($EG86,Data!$B:$CP,Daily!FS$10,0)+VLOOKUP($IF86,Data!$B:$CP,Daily!JR$10,0))/BT$72</f>
        <v>0.17306567920483337</v>
      </c>
      <c r="BU86" s="12">
        <f>(VLOOKUP($EG86,Data!$B:$CP,Daily!FT$10,0)+VLOOKUP($IF86,Data!$B:$CP,Daily!JS$10,0))/BU$72</f>
        <v>0.17423287095418244</v>
      </c>
      <c r="BV86" s="12">
        <f>(VLOOKUP($EG86,Data!$B:$CP,Daily!FU$10,0)+VLOOKUP($IF86,Data!$B:$CP,Daily!JT$10,0))/BV$72</f>
        <v>0.16403207331042383</v>
      </c>
      <c r="BW86" s="12">
        <f>(VLOOKUP($EG86,Data!$B:$CP,Daily!FV$10,0)+VLOOKUP($IF86,Data!$B:$CP,Daily!JU$10,0))/BW$72</f>
        <v>0.15786068578822515</v>
      </c>
      <c r="BX86" s="12">
        <f>(VLOOKUP($EG86,Data!$B:$CP,Daily!FW$10,0)+VLOOKUP($IF86,Data!$B:$CP,Daily!JV$10,0))/BX$72</f>
        <v>0.1762114537444934</v>
      </c>
      <c r="BY86" s="12">
        <f>(VLOOKUP($EG86,Data!$B:$CP,Daily!FX$10,0)+VLOOKUP($IF86,Data!$B:$CP,Daily!JW$10,0))/BY$72</f>
        <v>0.17168913560666138</v>
      </c>
      <c r="BZ86" s="12">
        <f>(VLOOKUP($EG86,Data!$B:$CP,Daily!FY$10,0)+VLOOKUP($IF86,Data!$B:$CP,Daily!JX$10,0))/BZ$72</f>
        <v>0.16912599318955732</v>
      </c>
      <c r="CA86" s="12">
        <f>(VLOOKUP($EG86,Data!$B:$CP,Daily!FZ$10,0)+VLOOKUP($IF86,Data!$B:$CP,Daily!JY$10,0))/CA$72</f>
        <v>0.18380266317397947</v>
      </c>
      <c r="CB86" s="12">
        <f>(VLOOKUP($EG86,Data!$B:$CP,Daily!GA$10,0)+VLOOKUP($IF86,Data!$B:$CP,Daily!JZ$10,0))/CB$72</f>
        <v>0.17962835512732278</v>
      </c>
      <c r="CC86" s="12">
        <f>(VLOOKUP($EG86,Data!$B:$CP,Daily!GB$10,0)+VLOOKUP($IF86,Data!$B:$CP,Daily!KA$10,0))/CC$72</f>
        <v>0.16388508891928866</v>
      </c>
      <c r="CD86" s="12">
        <f>(VLOOKUP($EG86,Data!$B:$CP,Daily!GC$10,0)+VLOOKUP($IF86,Data!$B:$CP,Daily!KB$10,0))/CD$72</f>
        <v>0.15663403457612998</v>
      </c>
      <c r="CE86" s="12">
        <f>(VLOOKUP($EG86,Data!$B:$CP,Daily!GD$10,0)+VLOOKUP($IF86,Data!$B:$CP,Daily!KC$10,0))/CE$72</f>
        <v>0.17183673469387756</v>
      </c>
      <c r="CF86" s="12">
        <f>(VLOOKUP($EG86,Data!$B:$CP,Daily!GE$10,0)+VLOOKUP($IF86,Data!$B:$CP,Daily!KD$10,0))/CF$72</f>
        <v>0.16403607666290868</v>
      </c>
      <c r="CG86" s="12">
        <f>(VLOOKUP($EG86,Data!$B:$CP,Daily!GF$10,0)+VLOOKUP($IF86,Data!$B:$CP,Daily!KE$10,0))/CG$72</f>
        <v>0.16816816816816818</v>
      </c>
      <c r="CH86" s="12">
        <f>(VLOOKUP($EG86,Data!$B:$CP,Daily!GG$10,0)+VLOOKUP($IF86,Data!$B:$CP,Daily!KF$10,0))/CH$72</f>
        <v>0.16296914095079232</v>
      </c>
      <c r="CI86" s="12">
        <f>(VLOOKUP($EG86,Data!$B:$CP,Daily!GH$10,0)+VLOOKUP($IF86,Data!$B:$CP,Daily!KG$10,0))/CI$72</f>
        <v>0.16774551507305344</v>
      </c>
      <c r="CJ86" s="12">
        <f>(VLOOKUP($EG86,Data!$B:$CP,Daily!GI$10,0)+VLOOKUP($IF86,Data!$B:$CP,Daily!KH$10,0))/CJ$72</f>
        <v>0.15433137089991589</v>
      </c>
      <c r="CK86" s="12">
        <f>(VLOOKUP($EG86,Data!$B:$CP,Daily!GJ$10,0)+VLOOKUP($IF86,Data!$B:$CP,Daily!KI$10,0))/CK$72</f>
        <v>0.16020170674941817</v>
      </c>
      <c r="CL86" s="12">
        <f>(VLOOKUP($EG86,Data!$B:$CP,Daily!GK$10,0)+VLOOKUP($IF86,Data!$B:$CP,Daily!KJ$10,0))/CL$72</f>
        <v>0.17070842085163263</v>
      </c>
      <c r="CM86" s="12">
        <f>(VLOOKUP($EG86,Data!$B:$CP,Daily!GL$10,0)+VLOOKUP($IF86,Data!$B:$CP,Daily!KK$10,0))/CM$72</f>
        <v>0.1711451012815213</v>
      </c>
      <c r="CN86" s="12">
        <f>(VLOOKUP($EG86,Data!$B:$CP,Daily!GM$10,0)+VLOOKUP($IF86,Data!$B:$CP,Daily!KL$10,0))/CN$72</f>
        <v>0.15701125895598772</v>
      </c>
      <c r="CO86" s="12">
        <f>(VLOOKUP($EG86,Data!$B:$CP,Daily!GN$10,0)+VLOOKUP($IF86,Data!$B:$CP,Daily!KM$10,0))/CO$72</f>
        <v>0.15682041216879294</v>
      </c>
      <c r="CP86" s="12">
        <f>(VLOOKUP($EG86,Data!$B:$CP,Daily!GO$10,0)+VLOOKUP($IF86,Data!$B:$CP,Daily!KN$10,0))/CP$72</f>
        <v>0.17081930415263749</v>
      </c>
      <c r="CQ86" s="12">
        <f>(VLOOKUP($EG86,Data!$B:$CP,Daily!GP$10,0)+VLOOKUP($IF86,Data!$B:$CP,Daily!KO$10,0))/CQ$72</f>
        <v>0.15458817709621567</v>
      </c>
      <c r="CR86" s="12">
        <f>(VLOOKUP($EG86,Data!$B:$CP,Daily!GQ$10,0)+VLOOKUP($IF86,Data!$B:$CP,Daily!KP$10,0))/CR$72</f>
        <v>0.16161616161616163</v>
      </c>
      <c r="CS86" s="12">
        <f>(VLOOKUP($EG86,Data!$B:$CP,Daily!GR$10,0)+VLOOKUP($IF86,Data!$B:$CP,Daily!KQ$10,0))/CS$72</f>
        <v>0.15941447764186886</v>
      </c>
      <c r="CT86" s="12">
        <f>(VLOOKUP($EG86,Data!$B:$CP,Daily!GS$10,0)+VLOOKUP($IF86,Data!$B:$CP,Daily!KR$10,0))/CT$72</f>
        <v>0.17028834099456749</v>
      </c>
      <c r="CU86" s="12">
        <f>(VLOOKUP($EG86,Data!$B:$CP,Daily!GT$10,0)+VLOOKUP($IF86,Data!$B:$CP,Daily!KS$10,0))/CU$72</f>
        <v>0.16701558501977204</v>
      </c>
      <c r="CV86" s="12">
        <f>(VLOOKUP($EG86,Data!$B:$CP,Daily!GU$10,0)+VLOOKUP($IF86,Data!$B:$CP,Daily!KT$10,0))/CV$72</f>
        <v>0.18622087132725432</v>
      </c>
      <c r="CW86" s="12">
        <f>(VLOOKUP($EG86,Data!$B:$CP,Daily!GV$10,0)+VLOOKUP($IF86,Data!$B:$CP,Daily!KU$10,0))/CW$72</f>
        <v>0.18044498877321902</v>
      </c>
      <c r="CX86" s="12">
        <f>(VLOOKUP($EG86,Data!$B:$CP,Daily!GW$10,0)+VLOOKUP($IF86,Data!$B:$CP,Daily!KV$10,0))/CX$72</f>
        <v>0.17361623616236163</v>
      </c>
      <c r="CY86" s="12">
        <f>(VLOOKUP($EG86,Data!$B:$CP,Daily!GX$10,0)+VLOOKUP($IF86,Data!$B:$CP,Daily!KW$10,0))/CY$72</f>
        <v>0.17662601626016261</v>
      </c>
      <c r="CZ86" s="12">
        <f>(VLOOKUP($EG86,Data!$B:$CP,Daily!GY$10,0)+VLOOKUP($IF86,Data!$B:$CP,Daily!KX$10,0))/CZ$72</f>
        <v>0.18200179533213645</v>
      </c>
      <c r="DA86" s="12">
        <f>(VLOOKUP($EG86,Data!$B:$CP,Daily!GZ$10,0)+VLOOKUP($IF86,Data!$B:$CP,Daily!KY$10,0))/DA$72</f>
        <v>0.1871559633027523</v>
      </c>
      <c r="DB86" s="12">
        <f>(VLOOKUP($EG86,Data!$B:$CP,Daily!HA$10,0)+VLOOKUP($IF86,Data!$B:$CP,Daily!KZ$10,0))/DB$72</f>
        <v>0.17270258035310096</v>
      </c>
      <c r="DC86" s="12">
        <f>(VLOOKUP($EG86,Data!$B:$CP,Daily!HB$10,0)+VLOOKUP($IF86,Data!$B:$CP,Daily!LA$10,0))/DC$72</f>
        <v>0.17577282530553559</v>
      </c>
      <c r="DD86" s="12">
        <f>(VLOOKUP($EG86,Data!$B:$CP,Daily!HC$10,0)+VLOOKUP($IF86,Data!$B:$CP,Daily!LB$10,0))/DD$72</f>
        <v>0.19328226281673541</v>
      </c>
      <c r="DE86" s="12">
        <f>(VLOOKUP($EG86,Data!$B:$CP,Daily!HD$10,0)+VLOOKUP($IF86,Data!$B:$CP,Daily!LC$10,0))/DE$72</f>
        <v>0.17413632119514472</v>
      </c>
      <c r="DF86" s="12">
        <f>(VLOOKUP($EG86,Data!$B:$CP,Daily!HE$10,0)+VLOOKUP($IF86,Data!$B:$CP,Daily!LD$10,0))/DF$72</f>
        <v>0.16621817429103705</v>
      </c>
      <c r="DG86" s="12">
        <f>(VLOOKUP($EG86,Data!$B:$CP,Daily!HF$10,0)+VLOOKUP($IF86,Data!$B:$CP,Daily!LE$10,0))/DG$72</f>
        <v>0.16444270015698587</v>
      </c>
      <c r="DH86" s="12">
        <f>(VLOOKUP($EG86,Data!$B:$CP,Daily!HG$10,0)+VLOOKUP($IF86,Data!$B:$CP,Daily!LF$10,0))/DH$72</f>
        <v>0.17107942973523421</v>
      </c>
      <c r="DI86" s="12">
        <f>(VLOOKUP($EG86,Data!$B:$CP,Daily!HH$10,0)+VLOOKUP($IF86,Data!$B:$CP,Daily!LG$10,0))/DI$72</f>
        <v>0.15994236311239193</v>
      </c>
      <c r="DJ86" s="12">
        <f>(VLOOKUP($EG86,Data!$B:$CP,Daily!HI$10,0)+VLOOKUP($IF86,Data!$B:$CP,Daily!LH$10,0))/DJ$72</f>
        <v>0.16736028537455411</v>
      </c>
      <c r="DK86" s="12">
        <f>(VLOOKUP($EG86,Data!$B:$CP,Daily!HJ$10,0)+VLOOKUP($IF86,Data!$B:$CP,Daily!LI$10,0))/DK$72</f>
        <v>0.19297583081570996</v>
      </c>
      <c r="DL86" s="12">
        <f>(VLOOKUP($EG86,Data!$B:$CP,Daily!HK$10,0)+VLOOKUP($IF86,Data!$B:$CP,Daily!LJ$10,0))/DL$72</f>
        <v>0.17506913422676026</v>
      </c>
      <c r="DM86" s="12">
        <f>(VLOOKUP($EG86,Data!$B:$CP,Daily!HL$10,0)+VLOOKUP($IF86,Data!$B:$CP,Daily!LK$10,0))/DM$72</f>
        <v>0.16176760702308149</v>
      </c>
      <c r="DN86" s="12">
        <f>(VLOOKUP($EG86,Data!$B:$CP,Daily!HM$10,0)+VLOOKUP($IF86,Data!$B:$CP,Daily!LL$10,0))/DN$72</f>
        <v>0.17154980804202868</v>
      </c>
      <c r="DO86" s="12">
        <f>(VLOOKUP($EG86,Data!$B:$CP,Daily!HN$10,0)+VLOOKUP($IF86,Data!$B:$CP,Daily!LM$10,0))/DO$72</f>
        <v>0.17022574740695545</v>
      </c>
      <c r="DP86" s="12">
        <f>(VLOOKUP($EG86,Data!$B:$CP,Daily!HO$10,0)+VLOOKUP($IF86,Data!$B:$CP,Daily!LN$10,0))/DP$72</f>
        <v>0.17421335379892555</v>
      </c>
      <c r="DQ86" s="12">
        <f>(VLOOKUP($EG86,Data!$B:$CP,Daily!HP$10,0)+VLOOKUP($IF86,Data!$B:$CP,Daily!LO$10,0))/DQ$72</f>
        <v>0.17170564746149458</v>
      </c>
      <c r="DR86" s="12">
        <f>(VLOOKUP($EG86,Data!$B:$CP,Daily!HQ$10,0)+VLOOKUP($IF86,Data!$B:$CP,Daily!LP$10,0))/DR$72</f>
        <v>0.19356702619414484</v>
      </c>
      <c r="DS86" s="12">
        <f>(VLOOKUP($EG86,Data!$B:$CP,Daily!HR$10,0)+VLOOKUP($IF86,Data!$B:$CP,Daily!LQ$10,0))/DS$72</f>
        <v>0.17016224772457458</v>
      </c>
      <c r="DT86" s="12">
        <f>(VLOOKUP($EG86,Data!$B:$CP,Daily!HS$10,0)+VLOOKUP($IF86,Data!$B:$CP,Daily!LR$10,0))/DT$72</f>
        <v>0.16836335160532498</v>
      </c>
      <c r="DU86" s="12">
        <f>(VLOOKUP($EG86,Data!$B:$CP,Daily!HT$10,0)+VLOOKUP($IF86,Data!$B:$CP,Daily!LS$10,0))/DU$72</f>
        <v>0.17183329911722439</v>
      </c>
      <c r="DV86" s="14"/>
      <c r="DW86" s="12">
        <f t="shared" si="588"/>
        <v>0.16403607666290868</v>
      </c>
      <c r="DX86" s="12">
        <f t="shared" si="589"/>
        <v>0.17423287095418244</v>
      </c>
      <c r="DY86" s="12">
        <f t="shared" si="738"/>
        <v>1.0196794291273764E-2</v>
      </c>
      <c r="DZ86" s="12">
        <f t="shared" si="739"/>
        <v>0.18188046667263777</v>
      </c>
      <c r="EA86" s="12">
        <f t="shared" si="740"/>
        <v>0.15638848094445335</v>
      </c>
      <c r="EB86" s="14"/>
      <c r="EC86" s="12">
        <f t="shared" si="741"/>
        <v>8.8491503307000039E-3</v>
      </c>
      <c r="ED86" s="12">
        <f t="shared" si="615"/>
        <v>0.17432966294023702</v>
      </c>
      <c r="EE86" s="12">
        <f t="shared" si="616"/>
        <v>0.17364692274326474</v>
      </c>
      <c r="EF86" s="101"/>
      <c r="EG86" s="7" t="s">
        <v>550</v>
      </c>
      <c r="EH86" s="7" t="s">
        <v>73</v>
      </c>
      <c r="EI86" s="12">
        <f>VLOOKUP($EG86,Data!$B:$CP,Daily!EI$10,0)/EI$72</f>
        <v>0.18437862950058073</v>
      </c>
      <c r="EJ86" s="12">
        <f>VLOOKUP($EG86,Data!$B:$CP,Daily!EJ$10,0)/EJ$72</f>
        <v>0.17818696883852692</v>
      </c>
      <c r="EK86" s="12">
        <f>VLOOKUP($EG86,Data!$B:$CP,Daily!EK$10,0)/EK$72</f>
        <v>0.19657597065117702</v>
      </c>
      <c r="EL86" s="12">
        <f>VLOOKUP($EG86,Data!$B:$CP,Daily!EL$10,0)/EL$72</f>
        <v>0.18280632411067194</v>
      </c>
      <c r="EM86" s="12">
        <f>VLOOKUP($EG86,Data!$B:$CP,Daily!EM$10,0)/EM$72</f>
        <v>0.17364690721649484</v>
      </c>
      <c r="EN86" s="12">
        <f>VLOOKUP($EG86,Data!$B:$CP,Daily!EN$10,0)/EN$72</f>
        <v>0.18046767537826686</v>
      </c>
      <c r="EO86" s="12">
        <f>VLOOKUP($EG86,Data!$B:$CP,Daily!EO$10,0)/EO$72</f>
        <v>0.18613044599123485</v>
      </c>
      <c r="EP86" s="12">
        <f>VLOOKUP($EG86,Data!$B:$CP,Daily!EP$10,0)/EP$72</f>
        <v>0.1911976911976912</v>
      </c>
      <c r="EQ86" s="12">
        <f>VLOOKUP($EG86,Data!$B:$CP,Daily!EQ$10,0)/EQ$72</f>
        <v>0.18696581196581197</v>
      </c>
      <c r="ER86" s="12">
        <f>VLOOKUP($EG86,Data!$B:$CP,Daily!ER$10,0)/ER$72</f>
        <v>0.18301610541727673</v>
      </c>
      <c r="ES86" s="12">
        <f>VLOOKUP($EG86,Data!$B:$CP,Daily!ES$10,0)/ES$72</f>
        <v>0.16576691013020006</v>
      </c>
      <c r="ET86" s="12">
        <f>VLOOKUP($EG86,Data!$B:$CP,Daily!ET$10,0)/ET$72</f>
        <v>0.17184643510054845</v>
      </c>
      <c r="EU86" s="12">
        <f>VLOOKUP($EG86,Data!$B:$CP,Daily!EU$10,0)/EU$72</f>
        <v>0.18055555555555555</v>
      </c>
      <c r="EV86" s="12">
        <f>VLOOKUP($EG86,Data!$B:$CP,Daily!EV$10,0)/EV$72</f>
        <v>0.19054972205064855</v>
      </c>
      <c r="EW86" s="12">
        <f>VLOOKUP($EG86,Data!$B:$CP,Daily!EW$10,0)/EW$72</f>
        <v>0.18428103602262577</v>
      </c>
      <c r="EX86" s="12">
        <f>VLOOKUP($EG86,Data!$B:$CP,Daily!EX$10,0)/EX$72</f>
        <v>0.179805942995755</v>
      </c>
      <c r="EY86" s="12">
        <f>VLOOKUP($EG86,Data!$B:$CP,Daily!EY$10,0)/EY$72</f>
        <v>0.18217761557177617</v>
      </c>
      <c r="EZ86" s="12">
        <f>VLOOKUP($EG86,Data!$B:$CP,Daily!EZ$10,0)/EZ$72</f>
        <v>0.15315852205005959</v>
      </c>
      <c r="FA86" s="12">
        <f>VLOOKUP($EG86,Data!$B:$CP,Daily!FA$10,0)/FA$72</f>
        <v>0.16987372218881538</v>
      </c>
      <c r="FB86" s="12">
        <f>VLOOKUP($EG86,Data!$B:$CP,Daily!FB$10,0)/FB$72</f>
        <v>0.18299805321219986</v>
      </c>
      <c r="FC86" s="12">
        <f>VLOOKUP($EG86,Data!$B:$CP,Daily!FC$10,0)/FC$72</f>
        <v>0.18549642079053844</v>
      </c>
      <c r="FD86" s="12">
        <f>VLOOKUP($EG86,Data!$B:$CP,Daily!FD$10,0)/FD$72</f>
        <v>0.1746450973918785</v>
      </c>
      <c r="FE86" s="12">
        <f>VLOOKUP($EG86,Data!$B:$CP,Daily!FE$10,0)/FE$72</f>
        <v>0.17678684376976597</v>
      </c>
      <c r="FF86" s="12">
        <f>VLOOKUP($EG86,Data!$B:$CP,Daily!FF$10,0)/FF$72</f>
        <v>0.18655737704918032</v>
      </c>
      <c r="FG86" s="12">
        <f>VLOOKUP($EG86,Data!$B:$CP,Daily!FG$10,0)/FG$72</f>
        <v>0.17117425539198905</v>
      </c>
      <c r="FH86" s="12">
        <f>VLOOKUP($EG86,Data!$B:$CP,Daily!FH$10,0)/FH$72</f>
        <v>0.16193815747529486</v>
      </c>
      <c r="FI86" s="12">
        <f>VLOOKUP($EG86,Data!$B:$CP,Daily!FI$10,0)/FI$72</f>
        <v>0.15614236509758897</v>
      </c>
      <c r="FJ86" s="12">
        <f>VLOOKUP($EG86,Data!$B:$CP,Daily!FJ$10,0)/FJ$72</f>
        <v>0.173125</v>
      </c>
      <c r="FK86" s="12">
        <f>VLOOKUP($EG86,Data!$B:$CP,Daily!FK$10,0)/FK$72</f>
        <v>0.16597774244833069</v>
      </c>
      <c r="FL86" s="12">
        <f>VLOOKUP($EG86,Data!$B:$CP,Daily!FL$10,0)/FL$72</f>
        <v>0.18392242727557084</v>
      </c>
      <c r="FM86" s="12">
        <f>VLOOKUP($EG86,Data!$B:$CP,Daily!FM$10,0)/FM$72</f>
        <v>0.18356750152718387</v>
      </c>
      <c r="FN86" s="12">
        <f>VLOOKUP($EG86,Data!$B:$CP,Daily!FN$10,0)/FN$72</f>
        <v>0.16515912897822446</v>
      </c>
      <c r="FO86" s="12">
        <f>VLOOKUP($EG86,Data!$B:$CP,Daily!FO$10,0)/FO$72</f>
        <v>0.17020674030019825</v>
      </c>
      <c r="FP86" s="12">
        <f>VLOOKUP($EG86,Data!$B:$CP,Daily!FP$10,0)/FP$72</f>
        <v>0.17212249208025343</v>
      </c>
      <c r="FQ86" s="12">
        <f>VLOOKUP($EG86,Data!$B:$CP,Daily!FQ$10,0)/FQ$72</f>
        <v>0.17210682492581603</v>
      </c>
      <c r="FR86" s="12">
        <f>VLOOKUP($EG86,Data!$B:$CP,Daily!FR$10,0)/FR$72</f>
        <v>0.17167630057803468</v>
      </c>
      <c r="FS86" s="12">
        <f>VLOOKUP($EG86,Data!$B:$CP,Daily!FS$10,0)/FS$72</f>
        <v>0.17732982763657609</v>
      </c>
      <c r="FT86" s="12">
        <f>VLOOKUP($EG86,Data!$B:$CP,Daily!FT$10,0)/FT$72</f>
        <v>0.17831172937085046</v>
      </c>
      <c r="FU86" s="12">
        <f>VLOOKUP($EG86,Data!$B:$CP,Daily!FU$10,0)/FU$72</f>
        <v>0.17124956491472329</v>
      </c>
      <c r="FV86" s="12">
        <f>VLOOKUP($EG86,Data!$B:$CP,Daily!FV$10,0)/FV$72</f>
        <v>0.16407982261640799</v>
      </c>
      <c r="FW86" s="12">
        <f>VLOOKUP($EG86,Data!$B:$CP,Daily!FW$10,0)/FW$72</f>
        <v>0.18528693528693529</v>
      </c>
      <c r="FX86" s="12">
        <f>VLOOKUP($EG86,Data!$B:$CP,Daily!FX$10,0)/FX$72</f>
        <v>0.17953268263827271</v>
      </c>
      <c r="FY86" s="12">
        <f>VLOOKUP($EG86,Data!$B:$CP,Daily!FY$10,0)/FY$72</f>
        <v>0.16638598854833278</v>
      </c>
      <c r="FZ86" s="12">
        <f>VLOOKUP($EG86,Data!$B:$CP,Daily!FZ$10,0)/FZ$72</f>
        <v>0.1850331544047995</v>
      </c>
      <c r="GA86" s="12">
        <f>VLOOKUP($EG86,Data!$B:$CP,Daily!GA$10,0)/GA$72</f>
        <v>0.1870058439326229</v>
      </c>
      <c r="GB86" s="12">
        <f>VLOOKUP($EG86,Data!$B:$CP,Daily!GB$10,0)/GB$72</f>
        <v>0.17225859247135844</v>
      </c>
      <c r="GC86" s="12">
        <f>VLOOKUP($EG86,Data!$B:$CP,Daily!GC$10,0)/GC$72</f>
        <v>0.16499686912961803</v>
      </c>
      <c r="GD86" s="12">
        <f>VLOOKUP($EG86,Data!$B:$CP,Daily!GD$10,0)/GD$72</f>
        <v>0.18117018117018116</v>
      </c>
      <c r="GE86" s="12">
        <f>VLOOKUP($EG86,Data!$B:$CP,Daily!GE$10,0)/GE$72</f>
        <v>0.17199558985667035</v>
      </c>
      <c r="GF86" s="12">
        <f>VLOOKUP($EG86,Data!$B:$CP,Daily!GF$10,0)/GF$72</f>
        <v>0.18062982768865121</v>
      </c>
      <c r="GG86" s="12">
        <f>VLOOKUP($EG86,Data!$B:$CP,Daily!GG$10,0)/GG$72</f>
        <v>0.17138561763968929</v>
      </c>
      <c r="GH86" s="12">
        <f>VLOOKUP($EG86,Data!$B:$CP,Daily!GH$10,0)/GH$72</f>
        <v>0.17889282792473413</v>
      </c>
      <c r="GI86" s="12">
        <f>VLOOKUP($EG86,Data!$B:$CP,Daily!GI$10,0)/GI$72</f>
        <v>0.16133082234777149</v>
      </c>
      <c r="GJ86" s="12">
        <f>VLOOKUP($EG86,Data!$B:$CP,Daily!GJ$10,0)/GJ$72</f>
        <v>0.16919044845661035</v>
      </c>
      <c r="GK86" s="12">
        <f>VLOOKUP($EG86,Data!$B:$CP,Daily!GK$10,0)/GK$72</f>
        <v>0.18249856073690271</v>
      </c>
      <c r="GL86" s="12">
        <f>VLOOKUP($EG86,Data!$B:$CP,Daily!GL$10,0)/GL$72</f>
        <v>0.17273576097105509</v>
      </c>
      <c r="GM86" s="12">
        <f>VLOOKUP($EG86,Data!$B:$CP,Daily!GM$10,0)/GM$72</f>
        <v>0.16358118361153262</v>
      </c>
      <c r="GN86" s="12">
        <f>VLOOKUP($EG86,Data!$B:$CP,Daily!GN$10,0)/GN$72</f>
        <v>0.16852286049237983</v>
      </c>
      <c r="GO86" s="12">
        <f>VLOOKUP($EG86,Data!$B:$CP,Daily!GO$10,0)/GO$72</f>
        <v>0.17567108392796466</v>
      </c>
      <c r="GP86" s="12">
        <f>VLOOKUP($EG86,Data!$B:$CP,Daily!GP$10,0)/GP$72</f>
        <v>0.15847395451210564</v>
      </c>
      <c r="GQ86" s="12">
        <f>VLOOKUP($EG86,Data!$B:$CP,Daily!GQ$10,0)/GQ$72</f>
        <v>0.17001180637544275</v>
      </c>
      <c r="GR86" s="12">
        <f>VLOOKUP($EG86,Data!$B:$CP,Daily!GR$10,0)/GR$72</f>
        <v>0.16392461860604249</v>
      </c>
      <c r="GS86" s="12">
        <f>VLOOKUP($EG86,Data!$B:$CP,Daily!GS$10,0)/GS$72</f>
        <v>0.1766176930290716</v>
      </c>
      <c r="GT86" s="12">
        <f>VLOOKUP($EG86,Data!$B:$CP,Daily!GT$10,0)/GT$72</f>
        <v>0.17114325068870523</v>
      </c>
      <c r="GU86" s="12">
        <f>VLOOKUP($EG86,Data!$B:$CP,Daily!GU$10,0)/GU$72</f>
        <v>0.19309729247247842</v>
      </c>
      <c r="GV86" s="12">
        <f>VLOOKUP($EG86,Data!$B:$CP,Daily!GV$10,0)/GV$72</f>
        <v>0.19002155836156451</v>
      </c>
      <c r="GW86" s="12">
        <f>VLOOKUP($EG86,Data!$B:$CP,Daily!GW$10,0)/GW$72</f>
        <v>0.17860082304526748</v>
      </c>
      <c r="GX86" s="12">
        <f>VLOOKUP($EG86,Data!$B:$CP,Daily!GX$10,0)/GX$72</f>
        <v>0.18648018648018649</v>
      </c>
      <c r="GY86" s="12">
        <f>VLOOKUP($EG86,Data!$B:$CP,Daily!GY$10,0)/GY$72</f>
        <v>0.18316343308122329</v>
      </c>
      <c r="GZ86" s="12">
        <f>VLOOKUP($EG86,Data!$B:$CP,Daily!GZ$10,0)/GZ$72</f>
        <v>0.19615252490553076</v>
      </c>
      <c r="HA86" s="12">
        <f>VLOOKUP($EG86,Data!$B:$CP,Daily!HA$10,0)/HA$72</f>
        <v>0.18365968939905469</v>
      </c>
      <c r="HB86" s="12">
        <f>VLOOKUP($EG86,Data!$B:$CP,Daily!HB$10,0)/HB$72</f>
        <v>0.18547306352184401</v>
      </c>
      <c r="HC86" s="12">
        <f>VLOOKUP($EG86,Data!$B:$CP,Daily!HC$10,0)/HC$72</f>
        <v>0.19833975689297362</v>
      </c>
      <c r="HD86" s="12">
        <f>VLOOKUP($EG86,Data!$B:$CP,Daily!HD$10,0)/HD$72</f>
        <v>0.18076001369394043</v>
      </c>
      <c r="HE86" s="12">
        <f>VLOOKUP($EG86,Data!$B:$CP,Daily!HE$10,0)/HE$72</f>
        <v>0.17585784313725492</v>
      </c>
      <c r="HF86" s="12">
        <f>VLOOKUP($EG86,Data!$B:$CP,Daily!HF$10,0)/HF$72</f>
        <v>0.17237342698273339</v>
      </c>
      <c r="HG86" s="12">
        <f>VLOOKUP($EG86,Data!$B:$CP,Daily!HG$10,0)/HG$72</f>
        <v>0.18590335487842413</v>
      </c>
      <c r="HH86" s="12">
        <f>VLOOKUP($EG86,Data!$B:$CP,Daily!HH$10,0)/HH$72</f>
        <v>0.16910748825642444</v>
      </c>
      <c r="HI86" s="12">
        <f>VLOOKUP($EG86,Data!$B:$CP,Daily!HI$10,0)/HI$72</f>
        <v>0.1690686169068617</v>
      </c>
      <c r="HJ86" s="12">
        <f>VLOOKUP($EG86,Data!$B:$CP,Daily!HJ$10,0)/HJ$72</f>
        <v>0.19350282485875706</v>
      </c>
      <c r="HK86" s="12">
        <f>VLOOKUP($EG86,Data!$B:$CP,Daily!HK$10,0)/HK$72</f>
        <v>0.18031746031746032</v>
      </c>
      <c r="HL86" s="12">
        <f>VLOOKUP($EG86,Data!$B:$CP,Daily!HL$10,0)/HL$72</f>
        <v>0.16927621861152142</v>
      </c>
      <c r="HM86" s="12">
        <f>VLOOKUP($EG86,Data!$B:$CP,Daily!HM$10,0)/HM$72</f>
        <v>0.18818040435458788</v>
      </c>
      <c r="HN86" s="12">
        <f>VLOOKUP($EG86,Data!$B:$CP,Daily!HN$10,0)/HN$72</f>
        <v>0.17307692307692307</v>
      </c>
      <c r="HO86" s="12">
        <f>VLOOKUP($EG86,Data!$B:$CP,Daily!HO$10,0)/HO$72</f>
        <v>0.18181818181818182</v>
      </c>
      <c r="HP86" s="12">
        <f>VLOOKUP($EG86,Data!$B:$CP,Daily!HP$10,0)/HP$72</f>
        <v>0.17556138815981337</v>
      </c>
      <c r="HQ86" s="12">
        <f>VLOOKUP($EG86,Data!$B:$CP,Daily!HQ$10,0)/HQ$72</f>
        <v>0.1990436341900777</v>
      </c>
      <c r="HR86" s="12">
        <f>VLOOKUP($EG86,Data!$B:$CP,Daily!HR$10,0)/HR$72</f>
        <v>0.17054263565891473</v>
      </c>
      <c r="HS86" s="12">
        <f>VLOOKUP($EG86,Data!$B:$CP,Daily!HS$10,0)/HS$72</f>
        <v>0.16878245816503173</v>
      </c>
      <c r="HT86" s="12">
        <f>VLOOKUP($EG86,Data!$B:$CP,Daily!HT$10,0)/HT$72</f>
        <v>0.18511627906976744</v>
      </c>
      <c r="HU86" s="13"/>
      <c r="HV86" s="40">
        <f t="shared" si="591"/>
        <v>0.17054263565891473</v>
      </c>
      <c r="HW86" s="40">
        <f t="shared" si="592"/>
        <v>0.18392242727557084</v>
      </c>
      <c r="HX86" s="40">
        <f t="shared" si="742"/>
        <v>1.3379791616656117E-2</v>
      </c>
      <c r="HY86" s="40">
        <f t="shared" si="743"/>
        <v>0.19395727098806292</v>
      </c>
      <c r="HZ86" s="40">
        <f t="shared" si="744"/>
        <v>0.16050779194642265</v>
      </c>
      <c r="IA86" s="43"/>
      <c r="IB86" s="12">
        <f t="shared" si="745"/>
        <v>9.3376467821421252E-3</v>
      </c>
      <c r="IC86" s="12">
        <f t="shared" si="617"/>
        <v>0.1795013379773181</v>
      </c>
      <c r="ID86" s="12">
        <f t="shared" si="618"/>
        <v>0.18012007319530399</v>
      </c>
      <c r="IE86" s="13"/>
      <c r="IF86" s="7" t="s">
        <v>551</v>
      </c>
      <c r="IG86" s="7" t="s">
        <v>73</v>
      </c>
      <c r="IH86" s="12">
        <f>VLOOKUP($IF86,Data!$B:$CP,Daily!IH$10,0)/IH$72</f>
        <v>0.13890523837551502</v>
      </c>
      <c r="II86" s="12">
        <f>VLOOKUP($IF86,Data!$B:$CP,Daily!II$10,0)/II$72</f>
        <v>0.15056179775280898</v>
      </c>
      <c r="IJ86" s="12">
        <f>VLOOKUP($IF86,Data!$B:$CP,Daily!IJ$10,0)/IJ$72</f>
        <v>0.15752993068683049</v>
      </c>
      <c r="IK86" s="12">
        <f>VLOOKUP($IF86,Data!$B:$CP,Daily!IK$10,0)/IK$72</f>
        <v>0.16288951841359772</v>
      </c>
      <c r="IL86" s="12">
        <f>VLOOKUP($IF86,Data!$B:$CP,Daily!IL$10,0)/IL$72</f>
        <v>0.15751445086705201</v>
      </c>
      <c r="IM86" s="12">
        <f>VLOOKUP($IF86,Data!$B:$CP,Daily!IM$10,0)/IM$72</f>
        <v>0.1474006116207951</v>
      </c>
      <c r="IN86" s="12">
        <f>VLOOKUP($IF86,Data!$B:$CP,Daily!IN$10,0)/IN$72</f>
        <v>0.15231788079470199</v>
      </c>
      <c r="IO86" s="12">
        <f>VLOOKUP($IF86,Data!$B:$CP,Daily!IO$10,0)/IO$72</f>
        <v>0.15987780040733199</v>
      </c>
      <c r="IP86" s="12">
        <f>VLOOKUP($IF86,Data!$B:$CP,Daily!IP$10,0)/IP$72</f>
        <v>0.14665911664779163</v>
      </c>
      <c r="IQ86" s="12">
        <f>VLOOKUP($IF86,Data!$B:$CP,Daily!IQ$10,0)/IQ$72</f>
        <v>0.17684887459807075</v>
      </c>
      <c r="IR86" s="12">
        <f>VLOOKUP($IF86,Data!$B:$CP,Daily!IR$10,0)/IR$72</f>
        <v>0.15292553191489361</v>
      </c>
      <c r="IS86" s="12">
        <f>VLOOKUP($IF86,Data!$B:$CP,Daily!IS$10,0)/IS$72</f>
        <v>0.15609137055837563</v>
      </c>
      <c r="IT86" s="12">
        <f>VLOOKUP($IF86,Data!$B:$CP,Daily!IT$10,0)/IT$72</f>
        <v>0.14549791293977341</v>
      </c>
      <c r="IU86" s="12">
        <f>VLOOKUP($IF86,Data!$B:$CP,Daily!IU$10,0)/IU$72</f>
        <v>0.15068493150684931</v>
      </c>
      <c r="IV86" s="12">
        <f>VLOOKUP($IF86,Data!$B:$CP,Daily!IV$10,0)/IV$72</f>
        <v>0.15519662921348315</v>
      </c>
      <c r="IW86" s="12">
        <f>VLOOKUP($IF86,Data!$B:$CP,Daily!IW$10,0)/IW$72</f>
        <v>0.14870395634379263</v>
      </c>
      <c r="IX86" s="12">
        <f>VLOOKUP($IF86,Data!$B:$CP,Daily!IX$10,0)/IX$72</f>
        <v>0.13980028530670471</v>
      </c>
      <c r="IY86" s="12">
        <f>VLOOKUP($IF86,Data!$B:$CP,Daily!IY$10,0)/IY$72</f>
        <v>0.12886597938144329</v>
      </c>
      <c r="IZ86" s="12">
        <f>VLOOKUP($IF86,Data!$B:$CP,Daily!IZ$10,0)/IZ$72</f>
        <v>0.15658140985651903</v>
      </c>
      <c r="JA86" s="12">
        <f>VLOOKUP($IF86,Data!$B:$CP,Daily!JA$10,0)/JA$72</f>
        <v>0.15081042988019733</v>
      </c>
      <c r="JB86" s="12">
        <f>VLOOKUP($IF86,Data!$B:$CP,Daily!JB$10,0)/JB$72</f>
        <v>0.15830618892508144</v>
      </c>
      <c r="JC86" s="12">
        <f>VLOOKUP($IF86,Data!$B:$CP,Daily!JC$10,0)/JC$72</f>
        <v>0.15909090909090909</v>
      </c>
      <c r="JD86" s="12">
        <f>VLOOKUP($IF86,Data!$B:$CP,Daily!JD$10,0)/JD$72</f>
        <v>0.16260162601626016</v>
      </c>
      <c r="JE86" s="12">
        <f>VLOOKUP($IF86,Data!$B:$CP,Daily!JE$10,0)/JE$72</f>
        <v>0.1487935656836461</v>
      </c>
      <c r="JF86" s="12">
        <f>VLOOKUP($IF86,Data!$B:$CP,Daily!JF$10,0)/JF$72</f>
        <v>0.13449899125756556</v>
      </c>
      <c r="JG86" s="12">
        <f>VLOOKUP($IF86,Data!$B:$CP,Daily!JG$10,0)/JG$72</f>
        <v>0.15286624203821655</v>
      </c>
      <c r="JH86" s="12">
        <f>VLOOKUP($IF86,Data!$B:$CP,Daily!JH$10,0)/JH$72</f>
        <v>0.15474112856311809</v>
      </c>
      <c r="JI86" s="12">
        <f>VLOOKUP($IF86,Data!$B:$CP,Daily!JI$10,0)/JI$72</f>
        <v>0.14183474300585555</v>
      </c>
      <c r="JJ86" s="12">
        <f>VLOOKUP($IF86,Data!$B:$CP,Daily!JJ$10,0)/JJ$72</f>
        <v>0.16437459070072036</v>
      </c>
      <c r="JK86" s="12">
        <f>VLOOKUP($IF86,Data!$B:$CP,Daily!JK$10,0)/JK$72</f>
        <v>0.15306767868437698</v>
      </c>
      <c r="JL86" s="12">
        <f>VLOOKUP($IF86,Data!$B:$CP,Daily!JL$10,0)/JL$72</f>
        <v>0.16904024767801856</v>
      </c>
      <c r="JM86" s="12">
        <f>VLOOKUP($IF86,Data!$B:$CP,Daily!JM$10,0)/JM$72</f>
        <v>0.14832214765100671</v>
      </c>
      <c r="JN86" s="12">
        <f>VLOOKUP($IF86,Data!$B:$CP,Daily!JN$10,0)/JN$72</f>
        <v>0.14945978391356543</v>
      </c>
      <c r="JO86" s="12">
        <f>VLOOKUP($IF86,Data!$B:$CP,Daily!JO$10,0)/JO$72</f>
        <v>0.14916839916839916</v>
      </c>
      <c r="JP86" s="12">
        <f>VLOOKUP($IF86,Data!$B:$CP,Daily!JP$10,0)/JP$72</f>
        <v>0.1650917176209005</v>
      </c>
      <c r="JQ86" s="12">
        <f>VLOOKUP($IF86,Data!$B:$CP,Daily!JQ$10,0)/JQ$72</f>
        <v>0.16597998822836962</v>
      </c>
      <c r="JR86" s="12">
        <f>VLOOKUP($IF86,Data!$B:$CP,Daily!JR$10,0)/JR$72</f>
        <v>0.164519906323185</v>
      </c>
      <c r="JS86" s="12">
        <f>VLOOKUP($IF86,Data!$B:$CP,Daily!JS$10,0)/JS$72</f>
        <v>0.16614420062695925</v>
      </c>
      <c r="JT86" s="12">
        <f>VLOOKUP($IF86,Data!$B:$CP,Daily!JT$10,0)/JT$72</f>
        <v>0.15013404825737264</v>
      </c>
      <c r="JU86" s="12">
        <f>VLOOKUP($IF86,Data!$B:$CP,Daily!JU$10,0)/JU$72</f>
        <v>0.14459459459459459</v>
      </c>
      <c r="JV86" s="12">
        <f>VLOOKUP($IF86,Data!$B:$CP,Daily!JV$10,0)/JV$72</f>
        <v>0.15627095908786048</v>
      </c>
      <c r="JW86" s="12">
        <f>VLOOKUP($IF86,Data!$B:$CP,Daily!JW$10,0)/JW$72</f>
        <v>0.15574263379434755</v>
      </c>
      <c r="JX86" s="12">
        <f>VLOOKUP($IF86,Data!$B:$CP,Daily!JX$10,0)/JX$72</f>
        <v>0.17479108635097493</v>
      </c>
      <c r="JY86" s="12">
        <f>VLOOKUP($IF86,Data!$B:$CP,Daily!JY$10,0)/JY$72</f>
        <v>0.18104667609618105</v>
      </c>
      <c r="JZ86" s="12">
        <f>VLOOKUP($IF86,Data!$B:$CP,Daily!JZ$10,0)/JZ$72</f>
        <v>0.16482758620689655</v>
      </c>
      <c r="KA86" s="12">
        <f>VLOOKUP($IF86,Data!$B:$CP,Daily!KA$10,0)/KA$72</f>
        <v>0.14698596201486375</v>
      </c>
      <c r="KB86" s="12">
        <f>VLOOKUP($IF86,Data!$B:$CP,Daily!KB$10,0)/KB$72</f>
        <v>0.14001244555071563</v>
      </c>
      <c r="KC86" s="12">
        <f>VLOOKUP($IF86,Data!$B:$CP,Daily!KC$10,0)/KC$72</f>
        <v>0.15133724722765818</v>
      </c>
      <c r="KD86" s="12">
        <f>VLOOKUP($IF86,Data!$B:$CP,Daily!KD$10,0)/KD$72</f>
        <v>0.14698937426210154</v>
      </c>
      <c r="KE86" s="12">
        <f>VLOOKUP($IF86,Data!$B:$CP,Daily!KE$10,0)/KE$72</f>
        <v>0.14241866175567833</v>
      </c>
      <c r="KF86" s="12">
        <f>VLOOKUP($IF86,Data!$B:$CP,Daily!KF$10,0)/KF$72</f>
        <v>0.14620758483033933</v>
      </c>
      <c r="KG86" s="12">
        <f>VLOOKUP($IF86,Data!$B:$CP,Daily!KG$10,0)/KG$72</f>
        <v>0.14425287356321839</v>
      </c>
      <c r="KH86" s="12">
        <f>VLOOKUP($IF86,Data!$B:$CP,Daily!KH$10,0)/KH$72</f>
        <v>0.14012738853503184</v>
      </c>
      <c r="KI86" s="12">
        <f>VLOOKUP($IF86,Data!$B:$CP,Daily!KI$10,0)/KI$72</f>
        <v>0.14227642276422764</v>
      </c>
      <c r="KJ86" s="12">
        <f>VLOOKUP($IF86,Data!$B:$CP,Daily!KJ$10,0)/KJ$72</f>
        <v>0.1474758933635848</v>
      </c>
      <c r="KK86" s="12">
        <f>VLOOKUP($IF86,Data!$B:$CP,Daily!KK$10,0)/KK$72</f>
        <v>0.16800000000000001</v>
      </c>
      <c r="KL86" s="12">
        <f>VLOOKUP($IF86,Data!$B:$CP,Daily!KL$10,0)/KL$72</f>
        <v>0.14339622641509434</v>
      </c>
      <c r="KM86" s="12">
        <f>VLOOKUP($IF86,Data!$B:$CP,Daily!KM$10,0)/KM$72</f>
        <v>0.13309566250742721</v>
      </c>
      <c r="KN86" s="12">
        <f>VLOOKUP($IF86,Data!$B:$CP,Daily!KN$10,0)/KN$72</f>
        <v>0.16137566137566137</v>
      </c>
      <c r="KO86" s="12">
        <f>VLOOKUP($IF86,Data!$B:$CP,Daily!KO$10,0)/KO$72</f>
        <v>0.14654517843583903</v>
      </c>
      <c r="KP86" s="12">
        <f>VLOOKUP($IF86,Data!$B:$CP,Daily!KP$10,0)/KP$72</f>
        <v>0.14340588988476313</v>
      </c>
      <c r="KQ86" s="12">
        <f>VLOOKUP($IF86,Data!$B:$CP,Daily!KQ$10,0)/KQ$72</f>
        <v>0.1502433090024331</v>
      </c>
      <c r="KR86" s="12">
        <f>VLOOKUP($IF86,Data!$B:$CP,Daily!KR$10,0)/KR$72</f>
        <v>0.15752993068683049</v>
      </c>
      <c r="KS86" s="12">
        <f>VLOOKUP($IF86,Data!$B:$CP,Daily!KS$10,0)/KS$72</f>
        <v>0.15842293906810037</v>
      </c>
      <c r="KT86" s="12">
        <f>VLOOKUP($IF86,Data!$B:$CP,Daily!KT$10,0)/KT$72</f>
        <v>0.17153748411689962</v>
      </c>
      <c r="KU86" s="12">
        <f>VLOOKUP($IF86,Data!$B:$CP,Daily!KU$10,0)/KU$72</f>
        <v>0.16162227602905568</v>
      </c>
      <c r="KV86" s="12">
        <f>VLOOKUP($IF86,Data!$B:$CP,Daily!KV$10,0)/KV$72</f>
        <v>0.16338028169014085</v>
      </c>
      <c r="KW86" s="12">
        <f>VLOOKUP($IF86,Data!$B:$CP,Daily!KW$10,0)/KW$72</f>
        <v>0.15389784946236559</v>
      </c>
      <c r="KX86" s="12">
        <f>VLOOKUP($IF86,Data!$B:$CP,Daily!KX$10,0)/KX$72</f>
        <v>0.17950530035335688</v>
      </c>
      <c r="KY86" s="12">
        <f>VLOOKUP($IF86,Data!$B:$CP,Daily!KY$10,0)/KY$72</f>
        <v>0.16908212560386474</v>
      </c>
      <c r="KZ86" s="12">
        <f>VLOOKUP($IF86,Data!$B:$CP,Daily!KZ$10,0)/KZ$72</f>
        <v>0.15041208791208791</v>
      </c>
      <c r="LA86" s="12">
        <f>VLOOKUP($IF86,Data!$B:$CP,Daily!LA$10,0)/LA$72</f>
        <v>0.15602836879432624</v>
      </c>
      <c r="LB86" s="12">
        <f>VLOOKUP($IF86,Data!$B:$CP,Daily!LB$10,0)/LB$72</f>
        <v>0.18335273573923166</v>
      </c>
      <c r="LC86" s="12">
        <f>VLOOKUP($IF86,Data!$B:$CP,Daily!LC$10,0)/LC$72</f>
        <v>0.15994130594277328</v>
      </c>
      <c r="LD86" s="12">
        <f>VLOOKUP($IF86,Data!$B:$CP,Daily!LD$10,0)/LD$72</f>
        <v>0.14613911933631143</v>
      </c>
      <c r="LE86" s="12">
        <f>VLOOKUP($IF86,Data!$B:$CP,Daily!LE$10,0)/LE$72</f>
        <v>0.14830256104824299</v>
      </c>
      <c r="LF86" s="12">
        <f>VLOOKUP($IF86,Data!$B:$CP,Daily!LF$10,0)/LF$72</f>
        <v>0.14208308248043347</v>
      </c>
      <c r="LG86" s="12">
        <f>VLOOKUP($IF86,Data!$B:$CP,Daily!LG$10,0)/LG$72</f>
        <v>0.14278323848939473</v>
      </c>
      <c r="LH86" s="12">
        <f>VLOOKUP($IF86,Data!$B:$CP,Daily!LH$10,0)/LH$72</f>
        <v>0.16354016354016354</v>
      </c>
      <c r="LI86" s="12">
        <f>VLOOKUP($IF86,Data!$B:$CP,Daily!LI$10,0)/LI$72</f>
        <v>0.19191343963553531</v>
      </c>
      <c r="LJ86" s="12">
        <f>VLOOKUP($IF86,Data!$B:$CP,Daily!LJ$10,0)/LJ$72</f>
        <v>0.16441005802707931</v>
      </c>
      <c r="LK86" s="12">
        <f>VLOOKUP($IF86,Data!$B:$CP,Daily!LK$10,0)/LK$72</f>
        <v>0.14667458432304037</v>
      </c>
      <c r="LL86" s="12">
        <f>VLOOKUP($IF86,Data!$B:$CP,Daily!LL$10,0)/LL$72</f>
        <v>0.14071510957324107</v>
      </c>
      <c r="LM86" s="12">
        <f>VLOOKUP($IF86,Data!$B:$CP,Daily!LM$10,0)/LM$72</f>
        <v>0.16479621972829298</v>
      </c>
      <c r="LN86" s="12">
        <f>VLOOKUP($IF86,Data!$B:$CP,Daily!LN$10,0)/LN$72</f>
        <v>0.15854374633000587</v>
      </c>
      <c r="LO86" s="12">
        <f>VLOOKUP($IF86,Data!$B:$CP,Daily!LO$10,0)/LO$72</f>
        <v>0.16448087431693989</v>
      </c>
      <c r="LP86" s="12">
        <f>VLOOKUP($IF86,Data!$B:$CP,Daily!LP$10,0)/LP$72</f>
        <v>0.18364030335861323</v>
      </c>
      <c r="LQ86" s="12">
        <f>VLOOKUP($IF86,Data!$B:$CP,Daily!LQ$10,0)/LQ$72</f>
        <v>0.16941176470588235</v>
      </c>
      <c r="LR86" s="12">
        <f>VLOOKUP($IF86,Data!$B:$CP,Daily!LR$10,0)/LR$72</f>
        <v>0.16747868453105969</v>
      </c>
      <c r="LS86" s="12">
        <f>VLOOKUP($IF86,Data!$B:$CP,Daily!LS$10,0)/LS$72</f>
        <v>0.14580801944106925</v>
      </c>
      <c r="LU86" s="40">
        <f t="shared" si="657"/>
        <v>0.14667458432304037</v>
      </c>
      <c r="LV86" s="40">
        <f t="shared" si="658"/>
        <v>0.16354016354016354</v>
      </c>
      <c r="LW86" s="40">
        <f t="shared" si="746"/>
        <v>1.6865579217123172E-2</v>
      </c>
      <c r="LX86" s="40">
        <f t="shared" si="747"/>
        <v>0.17618934795300592</v>
      </c>
      <c r="LY86" s="40">
        <f t="shared" si="748"/>
        <v>0.13402539991019799</v>
      </c>
      <c r="LZ86" s="43"/>
      <c r="MA86" s="12">
        <f t="shared" si="749"/>
        <v>1.2800525205102083E-2</v>
      </c>
      <c r="MB86" s="12">
        <f t="shared" si="620"/>
        <v>0.16430688179124137</v>
      </c>
      <c r="MC86" s="12">
        <f t="shared" si="621"/>
        <v>0.16052033605036586</v>
      </c>
    </row>
    <row r="87" spans="4:342" x14ac:dyDescent="0.35">
      <c r="D87" s="59" t="s">
        <v>552</v>
      </c>
      <c r="E87" s="53" t="str">
        <f>VLOOKUP($D87,'Metric Nature'!$C:$D,2,0)&amp;IF(($F87&lt;(EA87)),"Below",IF(($F87&gt;(DZ87)),"Above","Within"))</f>
        <v>PositiveWithin</v>
      </c>
      <c r="F87" s="48">
        <f t="shared" si="727"/>
        <v>1.1496612605214535E-2</v>
      </c>
      <c r="G87" s="77">
        <f t="shared" si="573"/>
        <v>1.4205261830713625E-2</v>
      </c>
      <c r="H87" s="48">
        <f t="shared" si="728"/>
        <v>-0.19067928896900993</v>
      </c>
      <c r="I87" s="74">
        <f t="shared" si="598"/>
        <v>1.3418891099743188E-2</v>
      </c>
      <c r="J87" s="48">
        <f t="shared" si="729"/>
        <v>-0.14325166515178309</v>
      </c>
      <c r="K87" s="48">
        <f t="shared" si="730"/>
        <v>3.864012121338193E-3</v>
      </c>
      <c r="L87" s="50"/>
      <c r="M87" s="53" t="str">
        <f>VLOOKUP($D87,'Metric Nature'!$C:$D,2,0)&amp;IF(($N87&lt;(HZ87)),"Below",IF(($N87&gt;(HY87)),"Above","Within"))</f>
        <v>PositiveWithin</v>
      </c>
      <c r="N87" s="48">
        <f t="shared" si="731"/>
        <v>1.3333333333333334E-2</v>
      </c>
      <c r="O87" s="49">
        <f t="shared" si="609"/>
        <v>1.4781463704710529E-2</v>
      </c>
      <c r="P87" s="55">
        <f t="shared" si="610"/>
        <v>-9.7969348659003752E-2</v>
      </c>
      <c r="Q87" s="49">
        <f t="shared" si="611"/>
        <v>1.3837202130065588E-2</v>
      </c>
      <c r="R87" s="48">
        <f t="shared" si="732"/>
        <v>-3.6414066369489816E-2</v>
      </c>
      <c r="S87" s="48">
        <f t="shared" si="733"/>
        <v>2.8036597587544664E-3</v>
      </c>
      <c r="T87" s="50"/>
      <c r="U87" s="53" t="str">
        <f>VLOOKUP($D87,'Metric Nature'!$C:$D,2,0)&amp;IF(($V87&lt;(LY87)),"Below",IF(($V87&gt;(LX87)),"Above","Within"))</f>
        <v>PositiveWithin</v>
      </c>
      <c r="V87" s="48">
        <f t="shared" si="734"/>
        <v>7.8979343863912511E-3</v>
      </c>
      <c r="W87" s="49">
        <f t="shared" si="601"/>
        <v>1.3088574250905498E-2</v>
      </c>
      <c r="X87" s="48">
        <f t="shared" si="735"/>
        <v>-0.39657794386238415</v>
      </c>
      <c r="Y87" s="49">
        <f t="shared" si="602"/>
        <v>1.2570618524463716E-2</v>
      </c>
      <c r="Z87" s="48">
        <f t="shared" si="736"/>
        <v>-0.37171473535522065</v>
      </c>
      <c r="AA87" s="48">
        <f t="shared" si="737"/>
        <v>3.3236496749315439E-3</v>
      </c>
      <c r="AB87" s="50"/>
      <c r="AC87" s="46" t="s">
        <v>553</v>
      </c>
      <c r="AI87" s="7" t="s">
        <v>552</v>
      </c>
      <c r="AJ87" s="12">
        <f>(VLOOKUP($EG87,Data!$B:$CP,Daily!EI$10,0)+VLOOKUP($IF87,Data!$B:$CP,Daily!IH$10,0))/AJ$72</f>
        <v>9.5275131246354266E-3</v>
      </c>
      <c r="AK87" s="12">
        <f>(VLOOKUP($EG87,Data!$B:$CP,Daily!EJ$10,0)+VLOOKUP($IF87,Data!$B:$CP,Daily!II$10,0))/AK$72</f>
        <v>1.1676082862523541E-2</v>
      </c>
      <c r="AL87" s="12">
        <f>(VLOOKUP($EG87,Data!$B:$CP,Daily!EK$10,0)+VLOOKUP($IF87,Data!$B:$CP,Daily!IJ$10,0))/AL$72</f>
        <v>9.2630712227254018E-3</v>
      </c>
      <c r="AM87" s="12">
        <f>(VLOOKUP($EG87,Data!$B:$CP,Daily!EL$10,0)+VLOOKUP($IF87,Data!$B:$CP,Daily!IK$10,0))/AM$72</f>
        <v>1.5287769784172662E-2</v>
      </c>
      <c r="AN87" s="12">
        <f>(VLOOKUP($EG87,Data!$B:$CP,Daily!EM$10,0)+VLOOKUP($IF87,Data!$B:$CP,Daily!IL$10,0))/AN$72</f>
        <v>1.1140819964349376E-2</v>
      </c>
      <c r="AO87" s="12">
        <f>(VLOOKUP($EG87,Data!$B:$CP,Daily!EN$10,0)+VLOOKUP($IF87,Data!$B:$CP,Daily!IM$10,0))/AO$72</f>
        <v>8.1593927893738143E-3</v>
      </c>
      <c r="AP87" s="12">
        <f>(VLOOKUP($EG87,Data!$B:$CP,Daily!EO$10,0)+VLOOKUP($IF87,Data!$B:$CP,Daily!IN$10,0))/AP$72</f>
        <v>1.0894394658232297E-2</v>
      </c>
      <c r="AQ87" s="12">
        <f>(VLOOKUP($EG87,Data!$B:$CP,Daily!EP$10,0)+VLOOKUP($IF87,Data!$B:$CP,Daily!IO$10,0))/AQ$72</f>
        <v>1.1924207775236851E-2</v>
      </c>
      <c r="AR87" s="12">
        <f>(VLOOKUP($EG87,Data!$B:$CP,Daily!EQ$10,0)+VLOOKUP($IF87,Data!$B:$CP,Daily!IP$10,0))/AR$72</f>
        <v>1.0526315789473684E-2</v>
      </c>
      <c r="AS87" s="12">
        <f>(VLOOKUP($EG87,Data!$B:$CP,Daily!ER$10,0)+VLOOKUP($IF87,Data!$B:$CP,Daily!IQ$10,0))/AS$72</f>
        <v>1.3078470824949699E-2</v>
      </c>
      <c r="AT87" s="12">
        <f>(VLOOKUP($EG87,Data!$B:$CP,Daily!ES$10,0)+VLOOKUP($IF87,Data!$B:$CP,Daily!IR$10,0))/AT$72</f>
        <v>1.6333548248441864E-2</v>
      </c>
      <c r="AU87" s="12">
        <f>(VLOOKUP($EG87,Data!$B:$CP,Daily!ET$10,0)+VLOOKUP($IF87,Data!$B:$CP,Daily!IS$10,0))/AU$72</f>
        <v>1.2762453684643887E-2</v>
      </c>
      <c r="AV87" s="12">
        <f>(VLOOKUP($EG87,Data!$B:$CP,Daily!EU$10,0)+VLOOKUP($IF87,Data!$B:$CP,Daily!IT$10,0))/AV$72</f>
        <v>7.9875316578998639E-3</v>
      </c>
      <c r="AW87" s="12">
        <f>(VLOOKUP($EG87,Data!$B:$CP,Daily!EV$10,0)+VLOOKUP($IF87,Data!$B:$CP,Daily!IU$10,0))/AW$72</f>
        <v>1.0689582896667365E-2</v>
      </c>
      <c r="AX87" s="12">
        <f>(VLOOKUP($EG87,Data!$B:$CP,Daily!EW$10,0)+VLOOKUP($IF87,Data!$B:$CP,Daily!IV$10,0))/AX$72</f>
        <v>1.1289985364833787E-2</v>
      </c>
      <c r="AY87" s="12">
        <f>(VLOOKUP($EG87,Data!$B:$CP,Daily!EX$10,0)+VLOOKUP($IF87,Data!$B:$CP,Daily!IW$10,0))/AY$72</f>
        <v>1.2594458438287154E-2</v>
      </c>
      <c r="AZ87" s="12">
        <f>(VLOOKUP($EG87,Data!$B:$CP,Daily!EY$10,0)+VLOOKUP($IF87,Data!$B:$CP,Daily!IX$10,0))/AZ$72</f>
        <v>1.5138592750533048E-2</v>
      </c>
      <c r="BA87" s="12">
        <f>(VLOOKUP($EG87,Data!$B:$CP,Daily!EZ$10,0)+VLOOKUP($IF87,Data!$B:$CP,Daily!IY$10,0))/BA$72</f>
        <v>4.0785498489425982E-2</v>
      </c>
      <c r="BB87" s="12">
        <f>(VLOOKUP($EG87,Data!$B:$CP,Daily!FA$10,0)+VLOOKUP($IF87,Data!$B:$CP,Daily!IZ$10,0))/BB$72</f>
        <v>8.5209981740718196E-3</v>
      </c>
      <c r="BC87" s="12">
        <f>(VLOOKUP($EG87,Data!$B:$CP,Daily!FB$10,0)+VLOOKUP($IF87,Data!$B:$CP,Daily!JA$10,0))/BC$72</f>
        <v>1.2441679626749611E-2</v>
      </c>
      <c r="BD87" s="12">
        <f>(VLOOKUP($EG87,Data!$B:$CP,Daily!FC$10,0)+VLOOKUP($IF87,Data!$B:$CP,Daily!JB$10,0))/BD$72</f>
        <v>1.0109519797809604E-2</v>
      </c>
      <c r="BE87" s="12">
        <f>(VLOOKUP($EG87,Data!$B:$CP,Daily!FD$10,0)+VLOOKUP($IF87,Data!$B:$CP,Daily!JC$10,0))/BE$72</f>
        <v>1.2050881499665253E-2</v>
      </c>
      <c r="BF87" s="12">
        <f>(VLOOKUP($EG87,Data!$B:$CP,Daily!FE$10,0)+VLOOKUP($IF87,Data!$B:$CP,Daily!JD$10,0))/BF$72</f>
        <v>1.078050884001725E-2</v>
      </c>
      <c r="BG87" s="12">
        <f>(VLOOKUP($EG87,Data!$B:$CP,Daily!FF$10,0)+VLOOKUP($IF87,Data!$B:$CP,Daily!JE$10,0))/BG$72</f>
        <v>1.6072214883311318E-2</v>
      </c>
      <c r="BH87" s="12">
        <f>(VLOOKUP($EG87,Data!$B:$CP,Daily!FG$10,0)+VLOOKUP($IF87,Data!$B:$CP,Daily!JF$10,0))/BH$72</f>
        <v>1.4745916515426498E-2</v>
      </c>
      <c r="BI87" s="12">
        <f>(VLOOKUP($EG87,Data!$B:$CP,Daily!FH$10,0)+VLOOKUP($IF87,Data!$B:$CP,Daily!JG$10,0))/BI$72</f>
        <v>9.9851285319736555E-3</v>
      </c>
      <c r="BJ87" s="12">
        <f>(VLOOKUP($EG87,Data!$B:$CP,Daily!FI$10,0)+VLOOKUP($IF87,Data!$B:$CP,Daily!JH$10,0))/BJ$72</f>
        <v>1.0378627714779935E-2</v>
      </c>
      <c r="BK87" s="12">
        <f>(VLOOKUP($EG87,Data!$B:$CP,Daily!FJ$10,0)+VLOOKUP($IF87,Data!$B:$CP,Daily!JI$10,0))/BK$72</f>
        <v>1.0977411864048976E-2</v>
      </c>
      <c r="BL87" s="12">
        <f>(VLOOKUP($EG87,Data!$B:$CP,Daily!FK$10,0)+VLOOKUP($IF87,Data!$B:$CP,Daily!JJ$10,0))/BL$72</f>
        <v>1.2414383561643835E-2</v>
      </c>
      <c r="BM87" s="12">
        <f>(VLOOKUP($EG87,Data!$B:$CP,Daily!FL$10,0)+VLOOKUP($IF87,Data!$B:$CP,Daily!JK$10,0))/BM$72</f>
        <v>1.1301799916282964E-2</v>
      </c>
      <c r="BN87" s="12">
        <f>(VLOOKUP($EG87,Data!$B:$CP,Daily!FM$10,0)+VLOOKUP($IF87,Data!$B:$CP,Daily!JL$10,0))/BN$72</f>
        <v>1.1045203518101862E-2</v>
      </c>
      <c r="BO87" s="12">
        <f>(VLOOKUP($EG87,Data!$B:$CP,Daily!FN$10,0)+VLOOKUP($IF87,Data!$B:$CP,Daily!JM$10,0))/BO$72</f>
        <v>1.3407821229050279E-2</v>
      </c>
      <c r="BP87" s="12">
        <f>(VLOOKUP($EG87,Data!$B:$CP,Daily!FO$10,0)+VLOOKUP($IF87,Data!$B:$CP,Daily!JN$10,0))/BP$72</f>
        <v>1.0390609967288821E-2</v>
      </c>
      <c r="BQ87" s="12">
        <f>(VLOOKUP($EG87,Data!$B:$CP,Daily!FP$10,0)+VLOOKUP($IF87,Data!$B:$CP,Daily!JO$10,0))/BQ$72</f>
        <v>8.2282913165266109E-3</v>
      </c>
      <c r="BR87" s="12">
        <f>(VLOOKUP($EG87,Data!$B:$CP,Daily!FQ$10,0)+VLOOKUP($IF87,Data!$B:$CP,Daily!JP$10,0))/BR$72</f>
        <v>2.0886305848165636E-2</v>
      </c>
      <c r="BS87" s="12">
        <f>(VLOOKUP($EG87,Data!$B:$CP,Daily!FR$10,0)+VLOOKUP($IF87,Data!$B:$CP,Daily!JQ$10,0))/BS$72</f>
        <v>1.2987012987012988E-2</v>
      </c>
      <c r="BT87" s="12">
        <f>(VLOOKUP($EG87,Data!$B:$CP,Daily!FS$10,0)+VLOOKUP($IF87,Data!$B:$CP,Daily!JR$10,0))/BT$72</f>
        <v>1.3057883453517832E-2</v>
      </c>
      <c r="BU87" s="12">
        <f>(VLOOKUP($EG87,Data!$B:$CP,Daily!FT$10,0)+VLOOKUP($IF87,Data!$B:$CP,Daily!JS$10,0))/BU$72</f>
        <v>1.5973097940311057E-2</v>
      </c>
      <c r="BV87" s="12">
        <f>(VLOOKUP($EG87,Data!$B:$CP,Daily!FU$10,0)+VLOOKUP($IF87,Data!$B:$CP,Daily!JT$10,0))/BV$72</f>
        <v>1.4662084765177549E-2</v>
      </c>
      <c r="BW87" s="12">
        <f>(VLOOKUP($EG87,Data!$B:$CP,Daily!FV$10,0)+VLOOKUP($IF87,Data!$B:$CP,Daily!JU$10,0))/BW$72</f>
        <v>1.4233340521889152E-2</v>
      </c>
      <c r="BX87" s="12">
        <f>(VLOOKUP($EG87,Data!$B:$CP,Daily!FW$10,0)+VLOOKUP($IF87,Data!$B:$CP,Daily!JV$10,0))/BX$72</f>
        <v>1.3006083490664988E-2</v>
      </c>
      <c r="BY87" s="12">
        <f>(VLOOKUP($EG87,Data!$B:$CP,Daily!FX$10,0)+VLOOKUP($IF87,Data!$B:$CP,Daily!JW$10,0))/BY$72</f>
        <v>1.6653449643140365E-2</v>
      </c>
      <c r="BZ87" s="12">
        <f>(VLOOKUP($EG87,Data!$B:$CP,Daily!FY$10,0)+VLOOKUP($IF87,Data!$B:$CP,Daily!JX$10,0))/BZ$72</f>
        <v>1.2485811577752554E-2</v>
      </c>
      <c r="CA87" s="12">
        <f>(VLOOKUP($EG87,Data!$B:$CP,Daily!FZ$10,0)+VLOOKUP($IF87,Data!$B:$CP,Daily!JY$10,0))/CA$72</f>
        <v>1.4189041693953285E-2</v>
      </c>
      <c r="CB87" s="12">
        <f>(VLOOKUP($EG87,Data!$B:$CP,Daily!GA$10,0)+VLOOKUP($IF87,Data!$B:$CP,Daily!JZ$10,0))/CB$72</f>
        <v>1.7894012388162423E-2</v>
      </c>
      <c r="CC87" s="12">
        <f>(VLOOKUP($EG87,Data!$B:$CP,Daily!GB$10,0)+VLOOKUP($IF87,Data!$B:$CP,Daily!KA$10,0))/CC$72</f>
        <v>1.3953488372093023E-2</v>
      </c>
      <c r="CD87" s="12">
        <f>(VLOOKUP($EG87,Data!$B:$CP,Daily!GC$10,0)+VLOOKUP($IF87,Data!$B:$CP,Daily!KB$10,0))/CD$72</f>
        <v>1.3122266194542804E-2</v>
      </c>
      <c r="CE87" s="12">
        <f>(VLOOKUP($EG87,Data!$B:$CP,Daily!GD$10,0)+VLOOKUP($IF87,Data!$B:$CP,Daily!KC$10,0))/CE$72</f>
        <v>1.4693877551020407E-2</v>
      </c>
      <c r="CF87" s="12">
        <f>(VLOOKUP($EG87,Data!$B:$CP,Daily!GE$10,0)+VLOOKUP($IF87,Data!$B:$CP,Daily!KD$10,0))/CF$72</f>
        <v>1.0146561443066516E-2</v>
      </c>
      <c r="CG87" s="12">
        <f>(VLOOKUP($EG87,Data!$B:$CP,Daily!GF$10,0)+VLOOKUP($IF87,Data!$B:$CP,Daily!KE$10,0))/CG$72</f>
        <v>9.4094094094094097E-3</v>
      </c>
      <c r="CH87" s="12">
        <f>(VLOOKUP($EG87,Data!$B:$CP,Daily!GG$10,0)+VLOOKUP($IF87,Data!$B:$CP,Daily!KF$10,0))/CH$72</f>
        <v>1.1342785654712259E-2</v>
      </c>
      <c r="CI87" s="12">
        <f>(VLOOKUP($EG87,Data!$B:$CP,Daily!GH$10,0)+VLOOKUP($IF87,Data!$B:$CP,Daily!KG$10,0))/CI$72</f>
        <v>1.4055853523210654E-2</v>
      </c>
      <c r="CJ87" s="12">
        <f>(VLOOKUP($EG87,Data!$B:$CP,Daily!GI$10,0)+VLOOKUP($IF87,Data!$B:$CP,Daily!KH$10,0))/CJ$72</f>
        <v>1.1984861227922625E-2</v>
      </c>
      <c r="CK87" s="12">
        <f>(VLOOKUP($EG87,Data!$B:$CP,Daily!GJ$10,0)+VLOOKUP($IF87,Data!$B:$CP,Daily!KI$10,0))/CK$72</f>
        <v>1.0473235065942591E-2</v>
      </c>
      <c r="CL87" s="12">
        <f>(VLOOKUP($EG87,Data!$B:$CP,Daily!GK$10,0)+VLOOKUP($IF87,Data!$B:$CP,Daily!KJ$10,0))/CL$72</f>
        <v>1.0502195913691045E-2</v>
      </c>
      <c r="CM87" s="12">
        <f>(VLOOKUP($EG87,Data!$B:$CP,Daily!GL$10,0)+VLOOKUP($IF87,Data!$B:$CP,Daily!KK$10,0))/CM$72</f>
        <v>1.3848697809011988E-2</v>
      </c>
      <c r="CN87" s="12">
        <f>(VLOOKUP($EG87,Data!$B:$CP,Daily!GM$10,0)+VLOOKUP($IF87,Data!$B:$CP,Daily!KL$10,0))/CN$72</f>
        <v>1.0030706243602866E-2</v>
      </c>
      <c r="CO87" s="12">
        <f>(VLOOKUP($EG87,Data!$B:$CP,Daily!GN$10,0)+VLOOKUP($IF87,Data!$B:$CP,Daily!KM$10,0))/CO$72</f>
        <v>1.1972522080471049E-2</v>
      </c>
      <c r="CP87" s="12">
        <f>(VLOOKUP($EG87,Data!$B:$CP,Daily!GO$10,0)+VLOOKUP($IF87,Data!$B:$CP,Daily!KN$10,0))/CP$72</f>
        <v>1.0774410774410775E-2</v>
      </c>
      <c r="CQ87" s="12">
        <f>(VLOOKUP($EG87,Data!$B:$CP,Daily!GP$10,0)+VLOOKUP($IF87,Data!$B:$CP,Daily!KO$10,0))/CQ$72</f>
        <v>1.657185258471432E-2</v>
      </c>
      <c r="CR87" s="12">
        <f>(VLOOKUP($EG87,Data!$B:$CP,Daily!GQ$10,0)+VLOOKUP($IF87,Data!$B:$CP,Daily!KP$10,0))/CR$72</f>
        <v>1.4141414141414142E-2</v>
      </c>
      <c r="CS87" s="12">
        <f>(VLOOKUP($EG87,Data!$B:$CP,Daily!GR$10,0)+VLOOKUP($IF87,Data!$B:$CP,Daily!KQ$10,0))/CS$72</f>
        <v>1.0026067776218167E-2</v>
      </c>
      <c r="CT87" s="12">
        <f>(VLOOKUP($EG87,Data!$B:$CP,Daily!GS$10,0)+VLOOKUP($IF87,Data!$B:$CP,Daily!KR$10,0))/CT$72</f>
        <v>1.3999164229001253E-2</v>
      </c>
      <c r="CU87" s="12">
        <f>(VLOOKUP($EG87,Data!$B:$CP,Daily!GT$10,0)+VLOOKUP($IF87,Data!$B:$CP,Daily!KS$10,0))/CU$72</f>
        <v>1.2095836240986277E-2</v>
      </c>
      <c r="CV87" s="12">
        <f>(VLOOKUP($EG87,Data!$B:$CP,Daily!GU$10,0)+VLOOKUP($IF87,Data!$B:$CP,Daily!KT$10,0))/CV$72</f>
        <v>1.3576494427558258E-2</v>
      </c>
      <c r="CW87" s="12">
        <f>(VLOOKUP($EG87,Data!$B:$CP,Daily!GV$10,0)+VLOOKUP($IF87,Data!$B:$CP,Daily!KU$10,0))/CW$72</f>
        <v>1.3880383751786079E-2</v>
      </c>
      <c r="CX87" s="12">
        <f>(VLOOKUP($EG87,Data!$B:$CP,Daily!GW$10,0)+VLOOKUP($IF87,Data!$B:$CP,Daily!KV$10,0))/CX$72</f>
        <v>1.808118081180812E-2</v>
      </c>
      <c r="CY87" s="12">
        <f>(VLOOKUP($EG87,Data!$B:$CP,Daily!GX$10,0)+VLOOKUP($IF87,Data!$B:$CP,Daily!KW$10,0))/CY$72</f>
        <v>1.6666666666666666E-2</v>
      </c>
      <c r="CZ87" s="12">
        <f>(VLOOKUP($EG87,Data!$B:$CP,Daily!GY$10,0)+VLOOKUP($IF87,Data!$B:$CP,Daily!KX$10,0))/CZ$72</f>
        <v>1.3016157989228007E-2</v>
      </c>
      <c r="DA87" s="12">
        <f>(VLOOKUP($EG87,Data!$B:$CP,Daily!GZ$10,0)+VLOOKUP($IF87,Data!$B:$CP,Daily!KY$10,0))/DA$72</f>
        <v>1.353211009174312E-2</v>
      </c>
      <c r="DB87" s="12">
        <f>(VLOOKUP($EG87,Data!$B:$CP,Daily!HA$10,0)+VLOOKUP($IF87,Data!$B:$CP,Daily!KZ$10,0))/DB$72</f>
        <v>1.3354459031235853E-2</v>
      </c>
      <c r="DC87" s="12">
        <f>(VLOOKUP($EG87,Data!$B:$CP,Daily!HB$10,0)+VLOOKUP($IF87,Data!$B:$CP,Daily!LA$10,0))/DC$72</f>
        <v>9.8849748382458663E-3</v>
      </c>
      <c r="DD87" s="12">
        <f>(VLOOKUP($EG87,Data!$B:$CP,Daily!HC$10,0)+VLOOKUP($IF87,Data!$B:$CP,Daily!LB$10,0))/DD$72</f>
        <v>1.2374779021803181E-2</v>
      </c>
      <c r="DE87" s="12">
        <f>(VLOOKUP($EG87,Data!$B:$CP,Daily!HD$10,0)+VLOOKUP($IF87,Data!$B:$CP,Daily!LC$10,0))/DE$72</f>
        <v>1.7740429505135387E-2</v>
      </c>
      <c r="DF87" s="12">
        <f>(VLOOKUP($EG87,Data!$B:$CP,Daily!HE$10,0)+VLOOKUP($IF87,Data!$B:$CP,Daily!LD$10,0))/DF$72</f>
        <v>1.5110743117367004E-2</v>
      </c>
      <c r="DG87" s="12">
        <f>(VLOOKUP($EG87,Data!$B:$CP,Daily!HF$10,0)+VLOOKUP($IF87,Data!$B:$CP,Daily!LE$10,0))/DG$72</f>
        <v>1.2951334379905808E-2</v>
      </c>
      <c r="DH87" s="12">
        <f>(VLOOKUP($EG87,Data!$B:$CP,Daily!HG$10,0)+VLOOKUP($IF87,Data!$B:$CP,Daily!LF$10,0))/DH$72</f>
        <v>1.1405295315682282E-2</v>
      </c>
      <c r="DI87" s="12">
        <f>(VLOOKUP($EG87,Data!$B:$CP,Daily!HH$10,0)+VLOOKUP($IF87,Data!$B:$CP,Daily!LG$10,0))/DI$72</f>
        <v>1.3148414985590778E-2</v>
      </c>
      <c r="DJ87" s="12">
        <f>(VLOOKUP($EG87,Data!$B:$CP,Daily!HI$10,0)+VLOOKUP($IF87,Data!$B:$CP,Daily!LH$10,0))/DJ$72</f>
        <v>8.4720570749108205E-3</v>
      </c>
      <c r="DK87" s="12">
        <f>(VLOOKUP($EG87,Data!$B:$CP,Daily!HJ$10,0)+VLOOKUP($IF87,Data!$B:$CP,Daily!LI$10,0))/DK$72</f>
        <v>1.1518126888217522E-2</v>
      </c>
      <c r="DL87" s="12">
        <f>(VLOOKUP($EG87,Data!$B:$CP,Daily!HK$10,0)+VLOOKUP($IF87,Data!$B:$CP,Daily!LJ$10,0))/DL$72</f>
        <v>1.2337800467985535E-2</v>
      </c>
      <c r="DM87" s="12">
        <f>(VLOOKUP($EG87,Data!$B:$CP,Daily!HL$10,0)+VLOOKUP($IF87,Data!$B:$CP,Daily!LK$10,0))/DM$72</f>
        <v>1.4598540145985401E-2</v>
      </c>
      <c r="DN87" s="12">
        <f>(VLOOKUP($EG87,Data!$B:$CP,Daily!HM$10,0)+VLOOKUP($IF87,Data!$B:$CP,Daily!LL$10,0))/DN$72</f>
        <v>1.2325722368155182E-2</v>
      </c>
      <c r="DO87" s="12">
        <f>(VLOOKUP($EG87,Data!$B:$CP,Daily!HN$10,0)+VLOOKUP($IF87,Data!$B:$CP,Daily!LM$10,0))/DO$72</f>
        <v>1.5456579214968477E-2</v>
      </c>
      <c r="DP87" s="12">
        <f>(VLOOKUP($EG87,Data!$B:$CP,Daily!HO$10,0)+VLOOKUP($IF87,Data!$B:$CP,Daily!LN$10,0))/DP$72</f>
        <v>1.1128165771297006E-2</v>
      </c>
      <c r="DQ87" s="12">
        <f>(VLOOKUP($EG87,Data!$B:$CP,Daily!HP$10,0)+VLOOKUP($IF87,Data!$B:$CP,Daily!LO$10,0))/DQ$72</f>
        <v>1.4831717056474614E-2</v>
      </c>
      <c r="DR87" s="12">
        <f>(VLOOKUP($EG87,Data!$B:$CP,Daily!HQ$10,0)+VLOOKUP($IF87,Data!$B:$CP,Daily!LP$10,0))/DR$72</f>
        <v>1.2904468412942989E-2</v>
      </c>
      <c r="DS87" s="12">
        <f>(VLOOKUP($EG87,Data!$B:$CP,Daily!HR$10,0)+VLOOKUP($IF87,Data!$B:$CP,Daily!LQ$10,0))/DS$72</f>
        <v>1.48397309062129E-2</v>
      </c>
      <c r="DT87" s="12">
        <f>(VLOOKUP($EG87,Data!$B:$CP,Daily!HS$10,0)+VLOOKUP($IF87,Data!$B:$CP,Daily!LR$10,0))/DT$72</f>
        <v>1.8010963194988253E-2</v>
      </c>
      <c r="DU87" s="12">
        <f>(VLOOKUP($EG87,Data!$B:$CP,Daily!HT$10,0)+VLOOKUP($IF87,Data!$B:$CP,Daily!LS$10,0))/DU$72</f>
        <v>1.1496612605214535E-2</v>
      </c>
      <c r="DV87" s="14"/>
      <c r="DW87" s="12">
        <f t="shared" si="588"/>
        <v>1.0894394658232297E-2</v>
      </c>
      <c r="DX87" s="12">
        <f t="shared" si="589"/>
        <v>1.4233340521889152E-2</v>
      </c>
      <c r="DY87" s="12">
        <f t="shared" si="738"/>
        <v>3.3389458636568555E-3</v>
      </c>
      <c r="DZ87" s="12">
        <f t="shared" si="739"/>
        <v>1.6737549919631795E-2</v>
      </c>
      <c r="EA87" s="12">
        <f t="shared" si="740"/>
        <v>8.3901852604896555E-3</v>
      </c>
      <c r="EB87" s="14"/>
      <c r="EC87" s="12">
        <f t="shared" si="741"/>
        <v>3.864012121338193E-3</v>
      </c>
      <c r="ED87" s="12">
        <f t="shared" si="615"/>
        <v>1.4205261830713625E-2</v>
      </c>
      <c r="EE87" s="12">
        <f t="shared" si="616"/>
        <v>1.3418891099743188E-2</v>
      </c>
      <c r="EF87" s="101"/>
      <c r="EG87" s="7" t="s">
        <v>554</v>
      </c>
      <c r="EH87" s="7" t="s">
        <v>74</v>
      </c>
      <c r="EI87" s="12">
        <f>VLOOKUP($EG87,Data!$B:$CP,Daily!EI$10,0)/EI$72</f>
        <v>1.016260162601626E-2</v>
      </c>
      <c r="EJ87" s="12">
        <f>VLOOKUP($EG87,Data!$B:$CP,Daily!EJ$10,0)/EJ$72</f>
        <v>1.3881019830028329E-2</v>
      </c>
      <c r="EK87" s="12">
        <f>VLOOKUP($EG87,Data!$B:$CP,Daily!EK$10,0)/EK$72</f>
        <v>1.0394374808926934E-2</v>
      </c>
      <c r="EL87" s="12">
        <f>VLOOKUP($EG87,Data!$B:$CP,Daily!EL$10,0)/EL$72</f>
        <v>1.8115942028985508E-2</v>
      </c>
      <c r="EM87" s="12">
        <f>VLOOKUP($EG87,Data!$B:$CP,Daily!EM$10,0)/EM$72</f>
        <v>1.2242268041237113E-2</v>
      </c>
      <c r="EN87" s="12">
        <f>VLOOKUP($EG87,Data!$B:$CP,Daily!EN$10,0)/EN$72</f>
        <v>8.5281980742778537E-3</v>
      </c>
      <c r="EO87" s="12">
        <f>VLOOKUP($EG87,Data!$B:$CP,Daily!EO$10,0)/EO$72</f>
        <v>1.1858726475895849E-2</v>
      </c>
      <c r="EP87" s="12">
        <f>VLOOKUP($EG87,Data!$B:$CP,Daily!EP$10,0)/EP$72</f>
        <v>1.1784511784511785E-2</v>
      </c>
      <c r="EQ87" s="12">
        <f>VLOOKUP($EG87,Data!$B:$CP,Daily!EQ$10,0)/EQ$72</f>
        <v>1.201923076923077E-2</v>
      </c>
      <c r="ER87" s="12">
        <f>VLOOKUP($EG87,Data!$B:$CP,Daily!ER$10,0)/ER$72</f>
        <v>1.493411420204978E-2</v>
      </c>
      <c r="ES87" s="12">
        <f>VLOOKUP($EG87,Data!$B:$CP,Daily!ES$10,0)/ES$72</f>
        <v>1.5878056525881232E-2</v>
      </c>
      <c r="ET87" s="12">
        <f>VLOOKUP($EG87,Data!$B:$CP,Daily!ET$10,0)/ET$72</f>
        <v>1.2797074954296161E-2</v>
      </c>
      <c r="EU87" s="12">
        <f>VLOOKUP($EG87,Data!$B:$CP,Daily!EU$10,0)/EU$72</f>
        <v>9.5486111111111119E-3</v>
      </c>
      <c r="EV87" s="12">
        <f>VLOOKUP($EG87,Data!$B:$CP,Daily!EV$10,0)/EV$72</f>
        <v>1.1426806670784434E-2</v>
      </c>
      <c r="EW87" s="12">
        <f>VLOOKUP($EG87,Data!$B:$CP,Daily!EW$10,0)/EW$72</f>
        <v>1.2801428996725216E-2</v>
      </c>
      <c r="EX87" s="12">
        <f>VLOOKUP($EG87,Data!$B:$CP,Daily!EX$10,0)/EX$72</f>
        <v>1.3341419041843541E-2</v>
      </c>
      <c r="EY87" s="12">
        <f>VLOOKUP($EG87,Data!$B:$CP,Daily!EY$10,0)/EY$72</f>
        <v>1.672749391727494E-2</v>
      </c>
      <c r="EZ87" s="12">
        <f>VLOOKUP($EG87,Data!$B:$CP,Daily!EZ$10,0)/EZ$72</f>
        <v>3.3671036948748512E-2</v>
      </c>
      <c r="FA87" s="12">
        <f>VLOOKUP($EG87,Data!$B:$CP,Daily!FA$10,0)/FA$72</f>
        <v>8.1178592904389661E-3</v>
      </c>
      <c r="FB87" s="12">
        <f>VLOOKUP($EG87,Data!$B:$CP,Daily!FB$10,0)/FB$72</f>
        <v>1.3951979234263466E-2</v>
      </c>
      <c r="FC87" s="12">
        <f>VLOOKUP($EG87,Data!$B:$CP,Daily!FC$10,0)/FC$72</f>
        <v>1.0582010582010581E-2</v>
      </c>
      <c r="FD87" s="12">
        <f>VLOOKUP($EG87,Data!$B:$CP,Daily!FD$10,0)/FD$72</f>
        <v>1.1885110597556949E-2</v>
      </c>
      <c r="FE87" s="12">
        <f>VLOOKUP($EG87,Data!$B:$CP,Daily!FE$10,0)/FE$72</f>
        <v>1.1068943706514863E-2</v>
      </c>
      <c r="FF87" s="12">
        <f>VLOOKUP($EG87,Data!$B:$CP,Daily!FF$10,0)/FF$72</f>
        <v>1.540983606557377E-2</v>
      </c>
      <c r="FG87" s="12">
        <f>VLOOKUP($EG87,Data!$B:$CP,Daily!FG$10,0)/FG$72</f>
        <v>1.5063334474495036E-2</v>
      </c>
      <c r="FH87" s="12">
        <f>VLOOKUP($EG87,Data!$B:$CP,Daily!FH$10,0)/FH$72</f>
        <v>1.1475932419509085E-2</v>
      </c>
      <c r="FI87" s="12">
        <f>VLOOKUP($EG87,Data!$B:$CP,Daily!FI$10,0)/FI$72</f>
        <v>1.0907003444316877E-2</v>
      </c>
      <c r="FJ87" s="12">
        <f>VLOOKUP($EG87,Data!$B:$CP,Daily!FJ$10,0)/FJ$72</f>
        <v>1.0937499999999999E-2</v>
      </c>
      <c r="FK87" s="12">
        <f>VLOOKUP($EG87,Data!$B:$CP,Daily!FK$10,0)/FK$72</f>
        <v>1.4626391096979332E-2</v>
      </c>
      <c r="FL87" s="12">
        <f>VLOOKUP($EG87,Data!$B:$CP,Daily!FL$10,0)/FL$72</f>
        <v>1.0947763528307789E-2</v>
      </c>
      <c r="FM87" s="12">
        <f>VLOOKUP($EG87,Data!$B:$CP,Daily!FM$10,0)/FM$72</f>
        <v>1.1301160659743433E-2</v>
      </c>
      <c r="FN87" s="12">
        <f>VLOOKUP($EG87,Data!$B:$CP,Daily!FN$10,0)/FN$72</f>
        <v>1.4740368509212729E-2</v>
      </c>
      <c r="FO87" s="12">
        <f>VLOOKUP($EG87,Data!$B:$CP,Daily!FO$10,0)/FO$72</f>
        <v>1.2461059190031152E-2</v>
      </c>
      <c r="FP87" s="12">
        <f>VLOOKUP($EG87,Data!$B:$CP,Daily!FP$10,0)/FP$72</f>
        <v>8.9757127771911294E-3</v>
      </c>
      <c r="FQ87" s="12">
        <f>VLOOKUP($EG87,Data!$B:$CP,Daily!FQ$10,0)/FQ$72</f>
        <v>2.1041273266792556E-2</v>
      </c>
      <c r="FR87" s="12">
        <f>VLOOKUP($EG87,Data!$B:$CP,Daily!FR$10,0)/FR$72</f>
        <v>1.3294797687861272E-2</v>
      </c>
      <c r="FS87" s="12">
        <f>VLOOKUP($EG87,Data!$B:$CP,Daily!FS$10,0)/FS$72</f>
        <v>1.2269938650306749E-2</v>
      </c>
      <c r="FT87" s="12">
        <f>VLOOKUP($EG87,Data!$B:$CP,Daily!FT$10,0)/FT$72</f>
        <v>1.8337021814732849E-2</v>
      </c>
      <c r="FU87" s="12">
        <f>VLOOKUP($EG87,Data!$B:$CP,Daily!FU$10,0)/FU$72</f>
        <v>1.8099547511312219E-2</v>
      </c>
      <c r="FV87" s="12">
        <f>VLOOKUP($EG87,Data!$B:$CP,Daily!FV$10,0)/FV$72</f>
        <v>1.3303769401330377E-2</v>
      </c>
      <c r="FW87" s="12">
        <f>VLOOKUP($EG87,Data!$B:$CP,Daily!FW$10,0)/FW$72</f>
        <v>1.2515262515262516E-2</v>
      </c>
      <c r="FX87" s="12">
        <f>VLOOKUP($EG87,Data!$B:$CP,Daily!FX$10,0)/FX$72</f>
        <v>1.9225081336882579E-2</v>
      </c>
      <c r="FY87" s="12">
        <f>VLOOKUP($EG87,Data!$B:$CP,Daily!FY$10,0)/FY$72</f>
        <v>1.3135735938026272E-2</v>
      </c>
      <c r="FZ87" s="12">
        <f>VLOOKUP($EG87,Data!$B:$CP,Daily!FZ$10,0)/FZ$72</f>
        <v>1.4840543100726239E-2</v>
      </c>
      <c r="GA87" s="12">
        <f>VLOOKUP($EG87,Data!$B:$CP,Daily!GA$10,0)/GA$72</f>
        <v>1.7531797868683398E-2</v>
      </c>
      <c r="GB87" s="12">
        <f>VLOOKUP($EG87,Data!$B:$CP,Daily!GB$10,0)/GB$72</f>
        <v>1.3502454991816694E-2</v>
      </c>
      <c r="GC87" s="12">
        <f>VLOOKUP($EG87,Data!$B:$CP,Daily!GC$10,0)/GC$72</f>
        <v>1.3462742642454603E-2</v>
      </c>
      <c r="GD87" s="12">
        <f>VLOOKUP($EG87,Data!$B:$CP,Daily!GD$10,0)/GD$72</f>
        <v>1.5741015741015742E-2</v>
      </c>
      <c r="GE87" s="12">
        <f>VLOOKUP($EG87,Data!$B:$CP,Daily!GE$10,0)/GE$72</f>
        <v>1.1576626240352812E-2</v>
      </c>
      <c r="GF87" s="12">
        <f>VLOOKUP($EG87,Data!$B:$CP,Daily!GF$10,0)/GF$72</f>
        <v>9.2097445038621505E-3</v>
      </c>
      <c r="GG87" s="12">
        <f>VLOOKUP($EG87,Data!$B:$CP,Daily!GG$10,0)/GG$72</f>
        <v>1.2778752192432975E-2</v>
      </c>
      <c r="GH87" s="12">
        <f>VLOOKUP($EG87,Data!$B:$CP,Daily!GH$10,0)/GH$72</f>
        <v>1.4180529042814289E-2</v>
      </c>
      <c r="GI87" s="12">
        <f>VLOOKUP($EG87,Data!$B:$CP,Daily!GI$10,0)/GI$72</f>
        <v>1.3810420590081607E-2</v>
      </c>
      <c r="GJ87" s="12">
        <f>VLOOKUP($EG87,Data!$B:$CP,Daily!GJ$10,0)/GJ$72</f>
        <v>1.1648223645894001E-2</v>
      </c>
      <c r="GK87" s="12">
        <f>VLOOKUP($EG87,Data!$B:$CP,Daily!GK$10,0)/GK$72</f>
        <v>1.0938399539435808E-2</v>
      </c>
      <c r="GL87" s="12">
        <f>VLOOKUP($EG87,Data!$B:$CP,Daily!GL$10,0)/GL$72</f>
        <v>1.1515717398070339E-2</v>
      </c>
      <c r="GM87" s="12">
        <f>VLOOKUP($EG87,Data!$B:$CP,Daily!GM$10,0)/GM$72</f>
        <v>1.0622154779969651E-2</v>
      </c>
      <c r="GN87" s="12">
        <f>VLOOKUP($EG87,Data!$B:$CP,Daily!GN$10,0)/GN$72</f>
        <v>1.3481828839390387E-2</v>
      </c>
      <c r="GO87" s="12">
        <f>VLOOKUP($EG87,Data!$B:$CP,Daily!GO$10,0)/GO$72</f>
        <v>1.0193679918450561E-2</v>
      </c>
      <c r="GP87" s="12">
        <f>VLOOKUP($EG87,Data!$B:$CP,Daily!GP$10,0)/GP$72</f>
        <v>1.8341892883345562E-2</v>
      </c>
      <c r="GQ87" s="12">
        <f>VLOOKUP($EG87,Data!$B:$CP,Daily!GQ$10,0)/GQ$72</f>
        <v>1.3282172373081463E-2</v>
      </c>
      <c r="GR87" s="12">
        <f>VLOOKUP($EG87,Data!$B:$CP,Daily!GR$10,0)/GR$72</f>
        <v>8.375710439724798E-3</v>
      </c>
      <c r="GS87" s="12">
        <f>VLOOKUP($EG87,Data!$B:$CP,Daily!GS$10,0)/GS$72</f>
        <v>1.5629884338855891E-2</v>
      </c>
      <c r="GT87" s="12">
        <f>VLOOKUP($EG87,Data!$B:$CP,Daily!GT$10,0)/GT$72</f>
        <v>1.3774104683195593E-2</v>
      </c>
      <c r="GU87" s="12">
        <f>VLOOKUP($EG87,Data!$B:$CP,Daily!GU$10,0)/GU$72</f>
        <v>1.428146385004463E-2</v>
      </c>
      <c r="GV87" s="12">
        <f>VLOOKUP($EG87,Data!$B:$CP,Daily!GV$10,0)/GV$72</f>
        <v>1.5090853095164768E-2</v>
      </c>
      <c r="GW87" s="12">
        <f>VLOOKUP($EG87,Data!$B:$CP,Daily!GW$10,0)/GW$72</f>
        <v>1.7283950617283949E-2</v>
      </c>
      <c r="GX87" s="12">
        <f>VLOOKUP($EG87,Data!$B:$CP,Daily!GX$10,0)/GX$72</f>
        <v>1.6608391608391608E-2</v>
      </c>
      <c r="GY87" s="12">
        <f>VLOOKUP($EG87,Data!$B:$CP,Daily!GY$10,0)/GY$72</f>
        <v>1.3153567905294311E-2</v>
      </c>
      <c r="GZ87" s="12">
        <f>VLOOKUP($EG87,Data!$B:$CP,Daily!GZ$10,0)/GZ$72</f>
        <v>1.3397457918241155E-2</v>
      </c>
      <c r="HA87" s="12">
        <f>VLOOKUP($EG87,Data!$B:$CP,Daily!HA$10,0)/HA$72</f>
        <v>1.2829169480081027E-2</v>
      </c>
      <c r="HB87" s="12">
        <f>VLOOKUP($EG87,Data!$B:$CP,Daily!HB$10,0)/HB$72</f>
        <v>9.916912355936747E-3</v>
      </c>
      <c r="HC87" s="12">
        <f>VLOOKUP($EG87,Data!$B:$CP,Daily!HC$10,0)/HC$72</f>
        <v>1.3934183219685739E-2</v>
      </c>
      <c r="HD87" s="12">
        <f>VLOOKUP($EG87,Data!$B:$CP,Daily!HD$10,0)/HD$72</f>
        <v>1.9171516603902775E-2</v>
      </c>
      <c r="HE87" s="12">
        <f>VLOOKUP($EG87,Data!$B:$CP,Daily!HE$10,0)/HE$72</f>
        <v>1.4705882352941176E-2</v>
      </c>
      <c r="HF87" s="12">
        <f>VLOOKUP($EG87,Data!$B:$CP,Daily!HF$10,0)/HF$72</f>
        <v>1.2876792508047996E-2</v>
      </c>
      <c r="HG87" s="12">
        <f>VLOOKUP($EG87,Data!$B:$CP,Daily!HG$10,0)/HG$72</f>
        <v>1.1695906432748537E-2</v>
      </c>
      <c r="HH87" s="12">
        <f>VLOOKUP($EG87,Data!$B:$CP,Daily!HH$10,0)/HH$72</f>
        <v>1.4644929538546559E-2</v>
      </c>
      <c r="HI87" s="12">
        <f>VLOOKUP($EG87,Data!$B:$CP,Daily!HI$10,0)/HI$72</f>
        <v>9.6795009679500974E-3</v>
      </c>
      <c r="HJ87" s="12">
        <f>VLOOKUP($EG87,Data!$B:$CP,Daily!HJ$10,0)/HJ$72</f>
        <v>1.2994350282485875E-2</v>
      </c>
      <c r="HK87" s="12">
        <f>VLOOKUP($EG87,Data!$B:$CP,Daily!HK$10,0)/HK$72</f>
        <v>1.2063492063492064E-2</v>
      </c>
      <c r="HL87" s="12">
        <f>VLOOKUP($EG87,Data!$B:$CP,Daily!HL$10,0)/HL$72</f>
        <v>1.447562776957164E-2</v>
      </c>
      <c r="HM87" s="12">
        <f>VLOOKUP($EG87,Data!$B:$CP,Daily!HM$10,0)/HM$72</f>
        <v>1.3374805598755831E-2</v>
      </c>
      <c r="HN87" s="12">
        <f>VLOOKUP($EG87,Data!$B:$CP,Daily!HN$10,0)/HN$72</f>
        <v>1.6129032258064516E-2</v>
      </c>
      <c r="HO87" s="12">
        <f>VLOOKUP($EG87,Data!$B:$CP,Daily!HO$10,0)/HO$72</f>
        <v>9.9743516671416364E-3</v>
      </c>
      <c r="HP87" s="12">
        <f>VLOOKUP($EG87,Data!$B:$CP,Daily!HP$10,0)/HP$72</f>
        <v>1.6331291921843103E-2</v>
      </c>
      <c r="HQ87" s="12">
        <f>VLOOKUP($EG87,Data!$B:$CP,Daily!HQ$10,0)/HQ$72</f>
        <v>1.105797967722654E-2</v>
      </c>
      <c r="HR87" s="12">
        <f>VLOOKUP($EG87,Data!$B:$CP,Daily!HR$10,0)/HR$72</f>
        <v>1.7292784734645201E-2</v>
      </c>
      <c r="HS87" s="12">
        <f>VLOOKUP($EG87,Data!$B:$CP,Daily!HS$10,0)/HS$72</f>
        <v>1.9330640507789959E-2</v>
      </c>
      <c r="HT87" s="12">
        <f>VLOOKUP($EG87,Data!$B:$CP,Daily!HT$10,0)/HT$72</f>
        <v>1.3333333333333334E-2</v>
      </c>
      <c r="HU87" s="13"/>
      <c r="HV87" s="40">
        <f t="shared" si="591"/>
        <v>1.1475932419509085E-2</v>
      </c>
      <c r="HW87" s="40">
        <f t="shared" si="592"/>
        <v>1.493411420204978E-2</v>
      </c>
      <c r="HX87" s="40">
        <f t="shared" si="742"/>
        <v>3.4581817825406948E-3</v>
      </c>
      <c r="HY87" s="40">
        <f t="shared" si="743"/>
        <v>1.7527750538955302E-2</v>
      </c>
      <c r="HZ87" s="40">
        <f t="shared" si="744"/>
        <v>8.8822960826035642E-3</v>
      </c>
      <c r="IA87" s="43"/>
      <c r="IB87" s="12">
        <f t="shared" si="745"/>
        <v>2.8036597587544664E-3</v>
      </c>
      <c r="IC87" s="12">
        <f t="shared" si="617"/>
        <v>1.4781463704710529E-2</v>
      </c>
      <c r="ID87" s="12">
        <f t="shared" si="618"/>
        <v>1.3837202130065588E-2</v>
      </c>
      <c r="IE87" s="13"/>
      <c r="IF87" s="7" t="s">
        <v>555</v>
      </c>
      <c r="IG87" s="7" t="s">
        <v>74</v>
      </c>
      <c r="IH87" s="12">
        <f>VLOOKUP($IF87,Data!$B:$CP,Daily!IH$10,0)/IH$72</f>
        <v>8.2401412595644492E-3</v>
      </c>
      <c r="II87" s="12">
        <f>VLOOKUP($IF87,Data!$B:$CP,Daily!II$10,0)/II$72</f>
        <v>7.3033707865168543E-3</v>
      </c>
      <c r="IJ87" s="12">
        <f>VLOOKUP($IF87,Data!$B:$CP,Daily!IJ$10,0)/IJ$72</f>
        <v>6.9313169502205419E-3</v>
      </c>
      <c r="IK87" s="12">
        <f>VLOOKUP($IF87,Data!$B:$CP,Daily!IK$10,0)/IK$72</f>
        <v>9.2067988668555235E-3</v>
      </c>
      <c r="IL87" s="12">
        <f>VLOOKUP($IF87,Data!$B:$CP,Daily!IL$10,0)/IL$72</f>
        <v>8.670520231213872E-3</v>
      </c>
      <c r="IM87" s="12">
        <f>VLOOKUP($IF87,Data!$B:$CP,Daily!IM$10,0)/IM$72</f>
        <v>7.3394495412844041E-3</v>
      </c>
      <c r="IN87" s="12">
        <f>VLOOKUP($IF87,Data!$B:$CP,Daily!IN$10,0)/IN$72</f>
        <v>8.8300220750551876E-3</v>
      </c>
      <c r="IO87" s="12">
        <f>VLOOKUP($IF87,Data!$B:$CP,Daily!IO$10,0)/IO$72</f>
        <v>1.2219959266802444E-2</v>
      </c>
      <c r="IP87" s="12">
        <f>VLOOKUP($IF87,Data!$B:$CP,Daily!IP$10,0)/IP$72</f>
        <v>7.3612684031710077E-3</v>
      </c>
      <c r="IQ87" s="12">
        <f>VLOOKUP($IF87,Data!$B:$CP,Daily!IQ$10,0)/IQ$72</f>
        <v>9.0032154340836008E-3</v>
      </c>
      <c r="IR87" s="12">
        <f>VLOOKUP($IF87,Data!$B:$CP,Daily!IR$10,0)/IR$72</f>
        <v>1.7287234042553192E-2</v>
      </c>
      <c r="IS87" s="12">
        <f>VLOOKUP($IF87,Data!$B:$CP,Daily!IS$10,0)/IS$72</f>
        <v>1.2690355329949238E-2</v>
      </c>
      <c r="IT87" s="12">
        <f>VLOOKUP($IF87,Data!$B:$CP,Daily!IT$10,0)/IT$72</f>
        <v>4.7704233750745376E-3</v>
      </c>
      <c r="IU87" s="12">
        <f>VLOOKUP($IF87,Data!$B:$CP,Daily!IU$10,0)/IU$72</f>
        <v>9.1324200913242004E-3</v>
      </c>
      <c r="IV87" s="12">
        <f>VLOOKUP($IF87,Data!$B:$CP,Daily!IV$10,0)/IV$72</f>
        <v>7.7247191011235953E-3</v>
      </c>
      <c r="IW87" s="12">
        <f>VLOOKUP($IF87,Data!$B:$CP,Daily!IW$10,0)/IW$72</f>
        <v>1.0914051841746248E-2</v>
      </c>
      <c r="IX87" s="12">
        <f>VLOOKUP($IF87,Data!$B:$CP,Daily!IX$10,0)/IX$72</f>
        <v>1.1412268188302425E-2</v>
      </c>
      <c r="IY87" s="12">
        <f>VLOOKUP($IF87,Data!$B:$CP,Daily!IY$10,0)/IY$72</f>
        <v>5.3092783505154638E-2</v>
      </c>
      <c r="IZ87" s="12">
        <f>VLOOKUP($IF87,Data!$B:$CP,Daily!IZ$10,0)/IZ$72</f>
        <v>9.3574547723019336E-3</v>
      </c>
      <c r="JA87" s="12">
        <f>VLOOKUP($IF87,Data!$B:$CP,Daily!JA$10,0)/JA$72</f>
        <v>9.161381254404511E-3</v>
      </c>
      <c r="JB87" s="12">
        <f>VLOOKUP($IF87,Data!$B:$CP,Daily!JB$10,0)/JB$72</f>
        <v>9.120521172638436E-3</v>
      </c>
      <c r="JC87" s="12">
        <f>VLOOKUP($IF87,Data!$B:$CP,Daily!JC$10,0)/JC$72</f>
        <v>1.2396694214876033E-2</v>
      </c>
      <c r="JD87" s="12">
        <f>VLOOKUP($IF87,Data!$B:$CP,Daily!JD$10,0)/JD$72</f>
        <v>1.016260162601626E-2</v>
      </c>
      <c r="JE87" s="12">
        <f>VLOOKUP($IF87,Data!$B:$CP,Daily!JE$10,0)/JE$72</f>
        <v>1.7426273458445041E-2</v>
      </c>
      <c r="JF87" s="12">
        <f>VLOOKUP($IF87,Data!$B:$CP,Daily!JF$10,0)/JF$72</f>
        <v>1.4122394082044385E-2</v>
      </c>
      <c r="JG87" s="12">
        <f>VLOOKUP($IF87,Data!$B:$CP,Daily!JG$10,0)/JG$72</f>
        <v>7.0063694267515925E-3</v>
      </c>
      <c r="JH87" s="12">
        <f>VLOOKUP($IF87,Data!$B:$CP,Daily!JH$10,0)/JH$72</f>
        <v>9.3077370564281555E-3</v>
      </c>
      <c r="JI87" s="12">
        <f>VLOOKUP($IF87,Data!$B:$CP,Daily!JI$10,0)/JI$72</f>
        <v>1.1060507482108002E-2</v>
      </c>
      <c r="JJ87" s="12">
        <f>VLOOKUP($IF87,Data!$B:$CP,Daily!JJ$10,0)/JJ$72</f>
        <v>7.8585461689587421E-3</v>
      </c>
      <c r="JK87" s="12">
        <f>VLOOKUP($IF87,Data!$B:$CP,Daily!JK$10,0)/JK$72</f>
        <v>1.2017710309930424E-2</v>
      </c>
      <c r="JL87" s="12">
        <f>VLOOKUP($IF87,Data!$B:$CP,Daily!JL$10,0)/JL$72</f>
        <v>1.0526315789473684E-2</v>
      </c>
      <c r="JM87" s="12">
        <f>VLOOKUP($IF87,Data!$B:$CP,Daily!JM$10,0)/JM$72</f>
        <v>1.0738255033557046E-2</v>
      </c>
      <c r="JN87" s="12">
        <f>VLOOKUP($IF87,Data!$B:$CP,Daily!JN$10,0)/JN$72</f>
        <v>6.0024009603841539E-3</v>
      </c>
      <c r="JO87" s="12">
        <f>VLOOKUP($IF87,Data!$B:$CP,Daily!JO$10,0)/JO$72</f>
        <v>6.7567567567567571E-3</v>
      </c>
      <c r="JP87" s="12">
        <f>VLOOKUP($IF87,Data!$B:$CP,Daily!JP$10,0)/JP$72</f>
        <v>2.056698165647582E-2</v>
      </c>
      <c r="JQ87" s="12">
        <f>VLOOKUP($IF87,Data!$B:$CP,Daily!JQ$10,0)/JQ$72</f>
        <v>1.2360211889346674E-2</v>
      </c>
      <c r="JR87" s="12">
        <f>VLOOKUP($IF87,Data!$B:$CP,Daily!JR$10,0)/JR$72</f>
        <v>1.4637002341920375E-2</v>
      </c>
      <c r="JS87" s="12">
        <f>VLOOKUP($IF87,Data!$B:$CP,Daily!JS$10,0)/JS$72</f>
        <v>1.128526645768025E-2</v>
      </c>
      <c r="JT87" s="12">
        <f>VLOOKUP($IF87,Data!$B:$CP,Daily!JT$10,0)/JT$72</f>
        <v>8.0428954423592495E-3</v>
      </c>
      <c r="JU87" s="12">
        <f>VLOOKUP($IF87,Data!$B:$CP,Daily!JU$10,0)/JU$72</f>
        <v>1.6216216216216217E-2</v>
      </c>
      <c r="JV87" s="12">
        <f>VLOOKUP($IF87,Data!$B:$CP,Daily!JV$10,0)/JV$72</f>
        <v>1.4084507042253521E-2</v>
      </c>
      <c r="JW87" s="12">
        <f>VLOOKUP($IF87,Data!$B:$CP,Daily!JW$10,0)/JW$72</f>
        <v>1.1425135297654841E-2</v>
      </c>
      <c r="JX87" s="12">
        <f>VLOOKUP($IF87,Data!$B:$CP,Daily!JX$10,0)/JX$72</f>
        <v>1.1142061281337047E-2</v>
      </c>
      <c r="JY87" s="12">
        <f>VLOOKUP($IF87,Data!$B:$CP,Daily!JY$10,0)/JY$72</f>
        <v>1.272984441301273E-2</v>
      </c>
      <c r="JZ87" s="12">
        <f>VLOOKUP($IF87,Data!$B:$CP,Daily!JZ$10,0)/JZ$72</f>
        <v>1.8620689655172412E-2</v>
      </c>
      <c r="KA87" s="12">
        <f>VLOOKUP($IF87,Data!$B:$CP,Daily!KA$10,0)/KA$72</f>
        <v>1.486374896779521E-2</v>
      </c>
      <c r="KB87" s="12">
        <f>VLOOKUP($IF87,Data!$B:$CP,Daily!KB$10,0)/KB$72</f>
        <v>1.2445550715619166E-2</v>
      </c>
      <c r="KC87" s="12">
        <f>VLOOKUP($IF87,Data!$B:$CP,Daily!KC$10,0)/KC$72</f>
        <v>1.2393998695368558E-2</v>
      </c>
      <c r="KD87" s="12">
        <f>VLOOKUP($IF87,Data!$B:$CP,Daily!KD$10,0)/KD$72</f>
        <v>7.0838252656434475E-3</v>
      </c>
      <c r="KE87" s="12">
        <f>VLOOKUP($IF87,Data!$B:$CP,Daily!KE$10,0)/KE$72</f>
        <v>9.8219766728054013E-3</v>
      </c>
      <c r="KF87" s="12">
        <f>VLOOKUP($IF87,Data!$B:$CP,Daily!KF$10,0)/KF$72</f>
        <v>8.4830339321357289E-3</v>
      </c>
      <c r="KG87" s="12">
        <f>VLOOKUP($IF87,Data!$B:$CP,Daily!KG$10,0)/KG$72</f>
        <v>1.3793103448275862E-2</v>
      </c>
      <c r="KH87" s="12">
        <f>VLOOKUP($IF87,Data!$B:$CP,Daily!KH$10,0)/KH$72</f>
        <v>8.2802547770700636E-3</v>
      </c>
      <c r="KI87" s="12">
        <f>VLOOKUP($IF87,Data!$B:$CP,Daily!KI$10,0)/KI$72</f>
        <v>8.130081300813009E-3</v>
      </c>
      <c r="KJ87" s="12">
        <f>VLOOKUP($IF87,Data!$B:$CP,Daily!KJ$10,0)/KJ$72</f>
        <v>9.6426545660805441E-3</v>
      </c>
      <c r="KK87" s="12">
        <f>VLOOKUP($IF87,Data!$B:$CP,Daily!KK$10,0)/KK$72</f>
        <v>1.8461538461538463E-2</v>
      </c>
      <c r="KL87" s="12">
        <f>VLOOKUP($IF87,Data!$B:$CP,Daily!KL$10,0)/KL$72</f>
        <v>8.8050314465408803E-3</v>
      </c>
      <c r="KM87" s="12">
        <f>VLOOKUP($IF87,Data!$B:$CP,Daily!KM$10,0)/KM$72</f>
        <v>8.9126559714795012E-3</v>
      </c>
      <c r="KN87" s="12">
        <f>VLOOKUP($IF87,Data!$B:$CP,Daily!KN$10,0)/KN$72</f>
        <v>1.1904761904761904E-2</v>
      </c>
      <c r="KO87" s="12">
        <f>VLOOKUP($IF87,Data!$B:$CP,Daily!KO$10,0)/KO$72</f>
        <v>1.2908124525436599E-2</v>
      </c>
      <c r="KP87" s="12">
        <f>VLOOKUP($IF87,Data!$B:$CP,Daily!KP$10,0)/KP$72</f>
        <v>1.6005121638924456E-2</v>
      </c>
      <c r="KQ87" s="12">
        <f>VLOOKUP($IF87,Data!$B:$CP,Daily!KQ$10,0)/KQ$72</f>
        <v>1.3381995133819951E-2</v>
      </c>
      <c r="KR87" s="12">
        <f>VLOOKUP($IF87,Data!$B:$CP,Daily!KR$10,0)/KR$72</f>
        <v>1.0712035286704474E-2</v>
      </c>
      <c r="KS87" s="12">
        <f>VLOOKUP($IF87,Data!$B:$CP,Daily!KS$10,0)/KS$72</f>
        <v>8.6021505376344086E-3</v>
      </c>
      <c r="KT87" s="12">
        <f>VLOOKUP($IF87,Data!$B:$CP,Daily!KT$10,0)/KT$72</f>
        <v>1.207115628970775E-2</v>
      </c>
      <c r="KU87" s="12">
        <f>VLOOKUP($IF87,Data!$B:$CP,Daily!KU$10,0)/KU$72</f>
        <v>1.1501210653753027E-2</v>
      </c>
      <c r="KV87" s="12">
        <f>VLOOKUP($IF87,Data!$B:$CP,Daily!KV$10,0)/KV$72</f>
        <v>1.9718309859154931E-2</v>
      </c>
      <c r="KW87" s="12">
        <f>VLOOKUP($IF87,Data!$B:$CP,Daily!KW$10,0)/KW$72</f>
        <v>1.6801075268817203E-2</v>
      </c>
      <c r="KX87" s="12">
        <f>VLOOKUP($IF87,Data!$B:$CP,Daily!KX$10,0)/KX$72</f>
        <v>1.2720848056537103E-2</v>
      </c>
      <c r="KY87" s="12">
        <f>VLOOKUP($IF87,Data!$B:$CP,Daily!KY$10,0)/KY$72</f>
        <v>1.3802622498274672E-2</v>
      </c>
      <c r="KZ87" s="12">
        <f>VLOOKUP($IF87,Data!$B:$CP,Daily!KZ$10,0)/KZ$72</f>
        <v>1.4423076923076924E-2</v>
      </c>
      <c r="LA87" s="12">
        <f>VLOOKUP($IF87,Data!$B:$CP,Daily!LA$10,0)/LA$72</f>
        <v>9.8199672667757774E-3</v>
      </c>
      <c r="LB87" s="12">
        <f>VLOOKUP($IF87,Data!$B:$CP,Daily!LB$10,0)/LB$72</f>
        <v>9.3131548311990685E-3</v>
      </c>
      <c r="LC87" s="12">
        <f>VLOOKUP($IF87,Data!$B:$CP,Daily!LC$10,0)/LC$72</f>
        <v>1.4673514306676448E-2</v>
      </c>
      <c r="LD87" s="12">
        <f>VLOOKUP($IF87,Data!$B:$CP,Daily!LD$10,0)/LD$72</f>
        <v>1.5954052329291639E-2</v>
      </c>
      <c r="LE87" s="12">
        <f>VLOOKUP($IF87,Data!$B:$CP,Daily!LE$10,0)/LE$72</f>
        <v>1.3103037522334724E-2</v>
      </c>
      <c r="LF87" s="12">
        <f>VLOOKUP($IF87,Data!$B:$CP,Daily!LF$10,0)/LF$72</f>
        <v>1.0836845273931367E-2</v>
      </c>
      <c r="LG87" s="12">
        <f>VLOOKUP($IF87,Data!$B:$CP,Daily!LG$10,0)/LG$72</f>
        <v>1.0346611484738748E-2</v>
      </c>
      <c r="LH87" s="12">
        <f>VLOOKUP($IF87,Data!$B:$CP,Daily!LH$10,0)/LH$72</f>
        <v>5.772005772005772E-3</v>
      </c>
      <c r="LI87" s="12">
        <f>VLOOKUP($IF87,Data!$B:$CP,Daily!LI$10,0)/LI$72</f>
        <v>8.5421412300683373E-3</v>
      </c>
      <c r="LJ87" s="12">
        <f>VLOOKUP($IF87,Data!$B:$CP,Daily!LJ$10,0)/LJ$72</f>
        <v>1.2894906511927788E-2</v>
      </c>
      <c r="LK87" s="12">
        <f>VLOOKUP($IF87,Data!$B:$CP,Daily!LK$10,0)/LK$72</f>
        <v>1.4845605700712588E-2</v>
      </c>
      <c r="LL87" s="12">
        <f>VLOOKUP($IF87,Data!$B:$CP,Daily!LL$10,0)/LL$72</f>
        <v>1.0380622837370242E-2</v>
      </c>
      <c r="LM87" s="12">
        <f>VLOOKUP($IF87,Data!$B:$CP,Daily!LM$10,0)/LM$72</f>
        <v>1.4176018901358535E-2</v>
      </c>
      <c r="LN87" s="12">
        <f>VLOOKUP($IF87,Data!$B:$CP,Daily!LN$10,0)/LN$72</f>
        <v>1.3505578391074574E-2</v>
      </c>
      <c r="LO87" s="12">
        <f>VLOOKUP($IF87,Data!$B:$CP,Daily!LO$10,0)/LO$72</f>
        <v>1.2021857923497269E-2</v>
      </c>
      <c r="LP87" s="12">
        <f>VLOOKUP($IF87,Data!$B:$CP,Daily!LP$10,0)/LP$72</f>
        <v>1.6251354279523293E-2</v>
      </c>
      <c r="LQ87" s="12">
        <f>VLOOKUP($IF87,Data!$B:$CP,Daily!LQ$10,0)/LQ$72</f>
        <v>0.01</v>
      </c>
      <c r="LR87" s="12">
        <f>VLOOKUP($IF87,Data!$B:$CP,Daily!LR$10,0)/LR$72</f>
        <v>1.5225334957369063E-2</v>
      </c>
      <c r="LS87" s="12">
        <f>VLOOKUP($IF87,Data!$B:$CP,Daily!LS$10,0)/LS$72</f>
        <v>7.8979343863912511E-3</v>
      </c>
      <c r="LU87" s="40">
        <f t="shared" si="657"/>
        <v>8.9126559714795012E-3</v>
      </c>
      <c r="LV87" s="40">
        <f t="shared" si="658"/>
        <v>1.3793103448275862E-2</v>
      </c>
      <c r="LW87" s="40">
        <f t="shared" si="746"/>
        <v>4.8804474767963606E-3</v>
      </c>
      <c r="LX87" s="40">
        <f t="shared" si="747"/>
        <v>1.7453439055873134E-2</v>
      </c>
      <c r="LY87" s="40">
        <f t="shared" si="748"/>
        <v>5.2523203638822312E-3</v>
      </c>
      <c r="LZ87" s="43"/>
      <c r="MA87" s="12">
        <f t="shared" si="749"/>
        <v>3.3236496749315439E-3</v>
      </c>
      <c r="MB87" s="12">
        <f t="shared" si="620"/>
        <v>1.3088574250905498E-2</v>
      </c>
      <c r="MC87" s="12">
        <f t="shared" si="621"/>
        <v>1.2570618524463716E-2</v>
      </c>
    </row>
    <row r="88" spans="4:342" x14ac:dyDescent="0.35">
      <c r="D88" s="59" t="s">
        <v>556</v>
      </c>
      <c r="E88" s="53" t="str">
        <f>VLOOKUP($D88,'Metric Nature'!$C:$D,2,0)&amp;IF(($F88&lt;(EA88)),"Below",IF(($F88&gt;(DZ88)),"Above","Within"))</f>
        <v>PositiveWithin</v>
      </c>
      <c r="F88" s="48">
        <f t="shared" si="727"/>
        <v>3.2847464586327241E-3</v>
      </c>
      <c r="G88" s="77">
        <f t="shared" si="573"/>
        <v>3.5303017567453981E-3</v>
      </c>
      <c r="H88" s="48">
        <f t="shared" si="728"/>
        <v>-6.9556461467773403E-2</v>
      </c>
      <c r="I88" s="74">
        <f t="shared" si="598"/>
        <v>3.6215170438506504E-3</v>
      </c>
      <c r="J88" s="48">
        <f t="shared" si="729"/>
        <v>-9.2991578153625992E-2</v>
      </c>
      <c r="K88" s="48">
        <f t="shared" si="730"/>
        <v>9.728952558220017E-4</v>
      </c>
      <c r="L88" s="50"/>
      <c r="M88" s="53" t="str">
        <f>VLOOKUP($D88,'Metric Nature'!$C:$D,2,0)&amp;IF(($N88&lt;(HZ88)),"Below",IF(($N88&gt;(HY88)),"Above","Within"))</f>
        <v>PositiveWithin</v>
      </c>
      <c r="N88" s="48">
        <f t="shared" si="731"/>
        <v>3.7209302325581397E-3</v>
      </c>
      <c r="O88" s="49">
        <f t="shared" si="609"/>
        <v>3.2706112220192837E-3</v>
      </c>
      <c r="P88" s="55">
        <f t="shared" si="610"/>
        <v>0.1376864995469648</v>
      </c>
      <c r="Q88" s="49">
        <f t="shared" si="611"/>
        <v>3.5364023274461831E-3</v>
      </c>
      <c r="R88" s="48">
        <f t="shared" si="732"/>
        <v>5.2179556517036235E-2</v>
      </c>
      <c r="S88" s="48">
        <f t="shared" si="733"/>
        <v>1.2674702489037222E-3</v>
      </c>
      <c r="T88" s="50"/>
      <c r="U88" s="53" t="str">
        <f>VLOOKUP($D88,'Metric Nature'!$C:$D,2,0)&amp;IF(($V88&lt;(LY88)),"Below",IF(($V88&gt;(LX88)),"Above","Within"))</f>
        <v>PositiveWithin</v>
      </c>
      <c r="V88" s="48">
        <f t="shared" si="734"/>
        <v>2.4301336573511541E-3</v>
      </c>
      <c r="W88" s="49">
        <f t="shared" si="601"/>
        <v>4.0335857754362856E-3</v>
      </c>
      <c r="X88" s="48">
        <f t="shared" si="735"/>
        <v>-0.39752523123465672</v>
      </c>
      <c r="Y88" s="49">
        <f t="shared" si="602"/>
        <v>3.7941170339177385E-3</v>
      </c>
      <c r="Z88" s="48">
        <f t="shared" si="736"/>
        <v>-0.35949955269517853</v>
      </c>
      <c r="AA88" s="48">
        <f t="shared" si="737"/>
        <v>1.3383865432498264E-3</v>
      </c>
      <c r="AB88" s="50"/>
      <c r="AC88" s="46" t="s">
        <v>557</v>
      </c>
      <c r="AI88" s="7" t="s">
        <v>556</v>
      </c>
      <c r="AJ88" s="12">
        <f>(VLOOKUP($EG88,Data!$B:$CP,Daily!EI$10,0)+VLOOKUP($IF88,Data!$B:$CP,Daily!IH$10,0))/AJ$72</f>
        <v>3.8887808671981333E-3</v>
      </c>
      <c r="AK88" s="12">
        <f>(VLOOKUP($EG88,Data!$B:$CP,Daily!EJ$10,0)+VLOOKUP($IF88,Data!$B:$CP,Daily!II$10,0))/AK$72</f>
        <v>2.0715630885122412E-3</v>
      </c>
      <c r="AL88" s="12">
        <f>(VLOOKUP($EG88,Data!$B:$CP,Daily!EK$10,0)+VLOOKUP($IF88,Data!$B:$CP,Daily!IJ$10,0))/AL$72</f>
        <v>2.4701523260601071E-3</v>
      </c>
      <c r="AM88" s="12">
        <f>(VLOOKUP($EG88,Data!$B:$CP,Daily!EL$10,0)+VLOOKUP($IF88,Data!$B:$CP,Daily!IK$10,0))/AM$72</f>
        <v>3.3723021582733811E-3</v>
      </c>
      <c r="AN88" s="12">
        <f>(VLOOKUP($EG88,Data!$B:$CP,Daily!EM$10,0)+VLOOKUP($IF88,Data!$B:$CP,Daily!IL$10,0))/AN$72</f>
        <v>2.2281639928698753E-3</v>
      </c>
      <c r="AO88" s="12">
        <f>(VLOOKUP($EG88,Data!$B:$CP,Daily!EN$10,0)+VLOOKUP($IF88,Data!$B:$CP,Daily!IM$10,0))/AO$72</f>
        <v>2.4667931688804553E-3</v>
      </c>
      <c r="AP88" s="12">
        <f>(VLOOKUP($EG88,Data!$B:$CP,Daily!EO$10,0)+VLOOKUP($IF88,Data!$B:$CP,Daily!IN$10,0))/AP$72</f>
        <v>1.4057283429977157E-3</v>
      </c>
      <c r="AQ88" s="12">
        <f>(VLOOKUP($EG88,Data!$B:$CP,Daily!EP$10,0)+VLOOKUP($IF88,Data!$B:$CP,Daily!IO$10,0))/AQ$72</f>
        <v>2.6135249918327343E-3</v>
      </c>
      <c r="AR88" s="12">
        <f>(VLOOKUP($EG88,Data!$B:$CP,Daily!EQ$10,0)+VLOOKUP($IF88,Data!$B:$CP,Daily!IP$10,0))/AR$72</f>
        <v>3.0852994555353903E-3</v>
      </c>
      <c r="AS88" s="12">
        <f>(VLOOKUP($EG88,Data!$B:$CP,Daily!ER$10,0)+VLOOKUP($IF88,Data!$B:$CP,Daily!IQ$10,0))/AS$72</f>
        <v>2.2132796780684103E-3</v>
      </c>
      <c r="AT88" s="12">
        <f>(VLOOKUP($EG88,Data!$B:$CP,Daily!ES$10,0)+VLOOKUP($IF88,Data!$B:$CP,Daily!IR$10,0))/AT$72</f>
        <v>3.4386417365140768E-3</v>
      </c>
      <c r="AU88" s="12">
        <f>(VLOOKUP($EG88,Data!$B:$CP,Daily!ET$10,0)+VLOOKUP($IF88,Data!$B:$CP,Daily!IS$10,0))/AU$72</f>
        <v>3.4993824619184849E-3</v>
      </c>
      <c r="AV88" s="12">
        <f>(VLOOKUP($EG88,Data!$B:$CP,Daily!EU$10,0)+VLOOKUP($IF88,Data!$B:$CP,Daily!IT$10,0))/AV$72</f>
        <v>2.9222676797194622E-3</v>
      </c>
      <c r="AW88" s="12">
        <f>(VLOOKUP($EG88,Data!$B:$CP,Daily!EV$10,0)+VLOOKUP($IF88,Data!$B:$CP,Daily!IU$10,0))/AW$72</f>
        <v>3.3535946342485852E-3</v>
      </c>
      <c r="AX88" s="12">
        <f>(VLOOKUP($EG88,Data!$B:$CP,Daily!EW$10,0)+VLOOKUP($IF88,Data!$B:$CP,Daily!IV$10,0))/AX$72</f>
        <v>2.2998118335772529E-3</v>
      </c>
      <c r="AY88" s="12">
        <f>(VLOOKUP($EG88,Data!$B:$CP,Daily!EX$10,0)+VLOOKUP($IF88,Data!$B:$CP,Daily!IW$10,0))/AY$72</f>
        <v>2.9387069689336691E-3</v>
      </c>
      <c r="AZ88" s="12">
        <f>(VLOOKUP($EG88,Data!$B:$CP,Daily!EY$10,0)+VLOOKUP($IF88,Data!$B:$CP,Daily!IX$10,0))/AZ$72</f>
        <v>2.7718550106609809E-3</v>
      </c>
      <c r="BA88" s="12">
        <f>(VLOOKUP($EG88,Data!$B:$CP,Daily!EZ$10,0)+VLOOKUP($IF88,Data!$B:$CP,Daily!IY$10,0))/BA$72</f>
        <v>3.7764350453172208E-3</v>
      </c>
      <c r="BB88" s="12">
        <f>(VLOOKUP($EG88,Data!$B:$CP,Daily!FA$10,0)+VLOOKUP($IF88,Data!$B:$CP,Daily!IZ$10,0))/BB$72</f>
        <v>2.028809089064719E-3</v>
      </c>
      <c r="BC88" s="12">
        <f>(VLOOKUP($EG88,Data!$B:$CP,Daily!FB$10,0)+VLOOKUP($IF88,Data!$B:$CP,Daily!JA$10,0))/BC$72</f>
        <v>3.1104199066874028E-3</v>
      </c>
      <c r="BD88" s="12">
        <f>(VLOOKUP($EG88,Data!$B:$CP,Daily!FC$10,0)+VLOOKUP($IF88,Data!$B:$CP,Daily!JB$10,0))/BD$72</f>
        <v>3.1592249368155014E-3</v>
      </c>
      <c r="BE88" s="12">
        <f>(VLOOKUP($EG88,Data!$B:$CP,Daily!FD$10,0)+VLOOKUP($IF88,Data!$B:$CP,Daily!JC$10,0))/BE$72</f>
        <v>3.5706315554563713E-3</v>
      </c>
      <c r="BF88" s="12">
        <f>(VLOOKUP($EG88,Data!$B:$CP,Daily!FE$10,0)+VLOOKUP($IF88,Data!$B:$CP,Daily!JD$10,0))/BF$72</f>
        <v>3.2341526520051748E-3</v>
      </c>
      <c r="BG88" s="12">
        <f>(VLOOKUP($EG88,Data!$B:$CP,Daily!FF$10,0)+VLOOKUP($IF88,Data!$B:$CP,Daily!JE$10,0))/BG$72</f>
        <v>1.9815059445178335E-3</v>
      </c>
      <c r="BH88" s="12">
        <f>(VLOOKUP($EG88,Data!$B:$CP,Daily!FG$10,0)+VLOOKUP($IF88,Data!$B:$CP,Daily!JF$10,0))/BH$72</f>
        <v>3.4029038112522686E-3</v>
      </c>
      <c r="BI88" s="12">
        <f>(VLOOKUP($EG88,Data!$B:$CP,Daily!FH$10,0)+VLOOKUP($IF88,Data!$B:$CP,Daily!JG$10,0))/BI$72</f>
        <v>4.8863394943700874E-3</v>
      </c>
      <c r="BJ88" s="12">
        <f>(VLOOKUP($EG88,Data!$B:$CP,Daily!FI$10,0)+VLOOKUP($IF88,Data!$B:$CP,Daily!JH$10,0))/BJ$72</f>
        <v>3.4595425715933117E-3</v>
      </c>
      <c r="BK88" s="12">
        <f>(VLOOKUP($EG88,Data!$B:$CP,Daily!FJ$10,0)+VLOOKUP($IF88,Data!$B:$CP,Daily!JI$10,0))/BK$72</f>
        <v>4.8553937090985858E-3</v>
      </c>
      <c r="BL88" s="12">
        <f>(VLOOKUP($EG88,Data!$B:$CP,Daily!FK$10,0)+VLOOKUP($IF88,Data!$B:$CP,Daily!JJ$10,0))/BL$72</f>
        <v>3.6386986301369861E-3</v>
      </c>
      <c r="BM88" s="12">
        <f>(VLOOKUP($EG88,Data!$B:$CP,Daily!FL$10,0)+VLOOKUP($IF88,Data!$B:$CP,Daily!JK$10,0))/BM$72</f>
        <v>2.7208036835496023E-3</v>
      </c>
      <c r="BN88" s="12">
        <f>(VLOOKUP($EG88,Data!$B:$CP,Daily!FM$10,0)+VLOOKUP($IF88,Data!$B:$CP,Daily!JL$10,0))/BN$72</f>
        <v>4.908979341378605E-3</v>
      </c>
      <c r="BO88" s="12">
        <f>(VLOOKUP($EG88,Data!$B:$CP,Daily!FN$10,0)+VLOOKUP($IF88,Data!$B:$CP,Daily!JM$10,0))/BO$72</f>
        <v>2.011173184357542E-3</v>
      </c>
      <c r="BP88" s="12">
        <f>(VLOOKUP($EG88,Data!$B:$CP,Daily!FO$10,0)+VLOOKUP($IF88,Data!$B:$CP,Daily!JN$10,0))/BP$72</f>
        <v>3.0786992495670578E-3</v>
      </c>
      <c r="BQ88" s="12">
        <f>(VLOOKUP($EG88,Data!$B:$CP,Daily!FP$10,0)+VLOOKUP($IF88,Data!$B:$CP,Daily!JO$10,0))/BQ$72</f>
        <v>3.6764705882352941E-3</v>
      </c>
      <c r="BR88" s="12">
        <f>(VLOOKUP($EG88,Data!$B:$CP,Daily!FQ$10,0)+VLOOKUP($IF88,Data!$B:$CP,Daily!JP$10,0))/BR$72</f>
        <v>2.7243007628042137E-3</v>
      </c>
      <c r="BS88" s="12">
        <f>(VLOOKUP($EG88,Data!$B:$CP,Daily!FR$10,0)+VLOOKUP($IF88,Data!$B:$CP,Daily!JQ$10,0))/BS$72</f>
        <v>5.0397363830199651E-3</v>
      </c>
      <c r="BT88" s="12">
        <f>(VLOOKUP($EG88,Data!$B:$CP,Daily!FS$10,0)+VLOOKUP($IF88,Data!$B:$CP,Daily!JR$10,0))/BT$72</f>
        <v>4.482557006431495E-3</v>
      </c>
      <c r="BU88" s="12">
        <f>(VLOOKUP($EG88,Data!$B:$CP,Daily!FT$10,0)+VLOOKUP($IF88,Data!$B:$CP,Daily!JS$10,0))/BU$72</f>
        <v>2.3118957545187053E-3</v>
      </c>
      <c r="BV88" s="12">
        <f>(VLOOKUP($EG88,Data!$B:$CP,Daily!FU$10,0)+VLOOKUP($IF88,Data!$B:$CP,Daily!JT$10,0))/BV$72</f>
        <v>3.4364261168384879E-3</v>
      </c>
      <c r="BW88" s="12">
        <f>(VLOOKUP($EG88,Data!$B:$CP,Daily!FV$10,0)+VLOOKUP($IF88,Data!$B:$CP,Daily!JU$10,0))/BW$72</f>
        <v>4.5287901660556393E-3</v>
      </c>
      <c r="BX88" s="12">
        <f>(VLOOKUP($EG88,Data!$B:$CP,Daily!FW$10,0)+VLOOKUP($IF88,Data!$B:$CP,Daily!JV$10,0))/BX$72</f>
        <v>4.4052863436123352E-3</v>
      </c>
      <c r="BY88" s="12">
        <f>(VLOOKUP($EG88,Data!$B:$CP,Daily!FX$10,0)+VLOOKUP($IF88,Data!$B:$CP,Daily!JW$10,0))/BY$72</f>
        <v>3.9651070578905628E-3</v>
      </c>
      <c r="BZ88" s="12">
        <f>(VLOOKUP($EG88,Data!$B:$CP,Daily!FY$10,0)+VLOOKUP($IF88,Data!$B:$CP,Daily!JX$10,0))/BZ$72</f>
        <v>3.6322360953461976E-3</v>
      </c>
      <c r="CA88" s="12">
        <f>(VLOOKUP($EG88,Data!$B:$CP,Daily!FZ$10,0)+VLOOKUP($IF88,Data!$B:$CP,Daily!JY$10,0))/CA$72</f>
        <v>2.4012224405151714E-3</v>
      </c>
      <c r="CB88" s="12">
        <f>(VLOOKUP($EG88,Data!$B:$CP,Daily!GA$10,0)+VLOOKUP($IF88,Data!$B:$CP,Daily!JZ$10,0))/CB$72</f>
        <v>2.5235145675613674E-3</v>
      </c>
      <c r="CC88" s="12">
        <f>(VLOOKUP($EG88,Data!$B:$CP,Daily!GB$10,0)+VLOOKUP($IF88,Data!$B:$CP,Daily!KA$10,0))/CC$72</f>
        <v>3.2831737346101231E-3</v>
      </c>
      <c r="CD88" s="12">
        <f>(VLOOKUP($EG88,Data!$B:$CP,Daily!GC$10,0)+VLOOKUP($IF88,Data!$B:$CP,Daily!KB$10,0))/CD$72</f>
        <v>4.3740887315142675E-3</v>
      </c>
      <c r="CE88" s="12">
        <f>(VLOOKUP($EG88,Data!$B:$CP,Daily!GD$10,0)+VLOOKUP($IF88,Data!$B:$CP,Daily!KC$10,0))/CE$72</f>
        <v>6.3265306122448984E-3</v>
      </c>
      <c r="CF88" s="12">
        <f>(VLOOKUP($EG88,Data!$B:$CP,Daily!GE$10,0)+VLOOKUP($IF88,Data!$B:$CP,Daily!KD$10,0))/CF$72</f>
        <v>5.2611800075159712E-3</v>
      </c>
      <c r="CG88" s="12">
        <f>(VLOOKUP($EG88,Data!$B:$CP,Daily!GF$10,0)+VLOOKUP($IF88,Data!$B:$CP,Daily!KE$10,0))/CG$72</f>
        <v>2.8028028028028026E-3</v>
      </c>
      <c r="CH88" s="12">
        <f>(VLOOKUP($EG88,Data!$B:$CP,Daily!GG$10,0)+VLOOKUP($IF88,Data!$B:$CP,Daily!KF$10,0))/CH$72</f>
        <v>3.669724770642202E-3</v>
      </c>
      <c r="CI88" s="12">
        <f>(VLOOKUP($EG88,Data!$B:$CP,Daily!GH$10,0)+VLOOKUP($IF88,Data!$B:$CP,Daily!KG$10,0))/CI$72</f>
        <v>4.2537451451821716E-3</v>
      </c>
      <c r="CJ88" s="12">
        <f>(VLOOKUP($EG88,Data!$B:$CP,Daily!GI$10,0)+VLOOKUP($IF88,Data!$B:$CP,Daily!KH$10,0))/CJ$72</f>
        <v>2.7333894028595458E-3</v>
      </c>
      <c r="CK88" s="12">
        <f>(VLOOKUP($EG88,Data!$B:$CP,Daily!GJ$10,0)+VLOOKUP($IF88,Data!$B:$CP,Daily!KI$10,0))/CK$72</f>
        <v>3.2971295577967417E-3</v>
      </c>
      <c r="CL88" s="12">
        <f>(VLOOKUP($EG88,Data!$B:$CP,Daily!GK$10,0)+VLOOKUP($IF88,Data!$B:$CP,Daily!KJ$10,0))/CL$72</f>
        <v>2.6732862325759021E-3</v>
      </c>
      <c r="CM88" s="12">
        <f>(VLOOKUP($EG88,Data!$B:$CP,Daily!GL$10,0)+VLOOKUP($IF88,Data!$B:$CP,Daily!KK$10,0))/CM$72</f>
        <v>3.3071517155849523E-3</v>
      </c>
      <c r="CN88" s="12">
        <f>(VLOOKUP($EG88,Data!$B:$CP,Daily!GM$10,0)+VLOOKUP($IF88,Data!$B:$CP,Daily!KL$10,0))/CN$72</f>
        <v>3.2753326509723643E-3</v>
      </c>
      <c r="CO88" s="12">
        <f>(VLOOKUP($EG88,Data!$B:$CP,Daily!GN$10,0)+VLOOKUP($IF88,Data!$B:$CP,Daily!KM$10,0))/CO$72</f>
        <v>3.3366045142296367E-3</v>
      </c>
      <c r="CP88" s="12">
        <f>(VLOOKUP($EG88,Data!$B:$CP,Daily!GO$10,0)+VLOOKUP($IF88,Data!$B:$CP,Daily!KN$10,0))/CP$72</f>
        <v>1.7957351290684624E-3</v>
      </c>
      <c r="CQ88" s="12">
        <f>(VLOOKUP($EG88,Data!$B:$CP,Daily!GP$10,0)+VLOOKUP($IF88,Data!$B:$CP,Daily!KO$10,0))/CQ$72</f>
        <v>2.968093000247341E-3</v>
      </c>
      <c r="CR88" s="12">
        <f>(VLOOKUP($EG88,Data!$B:$CP,Daily!GQ$10,0)+VLOOKUP($IF88,Data!$B:$CP,Daily!KP$10,0))/CR$72</f>
        <v>2.2222222222222222E-3</v>
      </c>
      <c r="CS88" s="12">
        <f>(VLOOKUP($EG88,Data!$B:$CP,Daily!GR$10,0)+VLOOKUP($IF88,Data!$B:$CP,Daily!KQ$10,0))/CS$72</f>
        <v>5.0130338881090837E-3</v>
      </c>
      <c r="CT88" s="12">
        <f>(VLOOKUP($EG88,Data!$B:$CP,Daily!GS$10,0)+VLOOKUP($IF88,Data!$B:$CP,Daily!KR$10,0))/CT$72</f>
        <v>4.1788549937317176E-3</v>
      </c>
      <c r="CU88" s="12">
        <f>(VLOOKUP($EG88,Data!$B:$CP,Daily!GT$10,0)+VLOOKUP($IF88,Data!$B:$CP,Daily!KS$10,0))/CU$72</f>
        <v>3.7217957664573155E-3</v>
      </c>
      <c r="CV88" s="12">
        <f>(VLOOKUP($EG88,Data!$B:$CP,Daily!GU$10,0)+VLOOKUP($IF88,Data!$B:$CP,Daily!KT$10,0))/CV$72</f>
        <v>5.2684903748733535E-3</v>
      </c>
      <c r="CW88" s="12">
        <f>(VLOOKUP($EG88,Data!$B:$CP,Daily!GV$10,0)+VLOOKUP($IF88,Data!$B:$CP,Daily!KU$10,0))/CW$72</f>
        <v>2.6536027760767503E-3</v>
      </c>
      <c r="CX88" s="12">
        <f>(VLOOKUP($EG88,Data!$B:$CP,Daily!GW$10,0)+VLOOKUP($IF88,Data!$B:$CP,Daily!KV$10,0))/CX$72</f>
        <v>2.3985239852398524E-3</v>
      </c>
      <c r="CY88" s="12">
        <f>(VLOOKUP($EG88,Data!$B:$CP,Daily!GX$10,0)+VLOOKUP($IF88,Data!$B:$CP,Daily!KW$10,0))/CY$72</f>
        <v>2.8455284552845531E-3</v>
      </c>
      <c r="CZ88" s="12">
        <f>(VLOOKUP($EG88,Data!$B:$CP,Daily!GY$10,0)+VLOOKUP($IF88,Data!$B:$CP,Daily!KX$10,0))/CZ$72</f>
        <v>4.9371633752244163E-3</v>
      </c>
      <c r="DA88" s="12">
        <f>(VLOOKUP($EG88,Data!$B:$CP,Daily!GZ$10,0)+VLOOKUP($IF88,Data!$B:$CP,Daily!KY$10,0))/DA$72</f>
        <v>5.0458715596330278E-3</v>
      </c>
      <c r="DB88" s="12">
        <f>(VLOOKUP($EG88,Data!$B:$CP,Daily!HA$10,0)+VLOOKUP($IF88,Data!$B:$CP,Daily!KZ$10,0))/DB$72</f>
        <v>4.3005885015844269E-3</v>
      </c>
      <c r="DC88" s="12">
        <f>(VLOOKUP($EG88,Data!$B:$CP,Daily!HB$10,0)+VLOOKUP($IF88,Data!$B:$CP,Daily!LA$10,0))/DC$72</f>
        <v>3.2350826743350108E-3</v>
      </c>
      <c r="DD88" s="12">
        <f>(VLOOKUP($EG88,Data!$B:$CP,Daily!HC$10,0)+VLOOKUP($IF88,Data!$B:$CP,Daily!LB$10,0))/DD$72</f>
        <v>3.3392260852484778E-3</v>
      </c>
      <c r="DE88" s="12">
        <f>(VLOOKUP($EG88,Data!$B:$CP,Daily!HD$10,0)+VLOOKUP($IF88,Data!$B:$CP,Daily!LC$10,0))/DE$72</f>
        <v>4.4351073762838467E-3</v>
      </c>
      <c r="DF88" s="12">
        <f>(VLOOKUP($EG88,Data!$B:$CP,Daily!HE$10,0)+VLOOKUP($IF88,Data!$B:$CP,Daily!LD$10,0))/DF$72</f>
        <v>4.553922583316084E-3</v>
      </c>
      <c r="DG88" s="12">
        <f>(VLOOKUP($EG88,Data!$B:$CP,Daily!HF$10,0)+VLOOKUP($IF88,Data!$B:$CP,Daily!LE$10,0))/DG$72</f>
        <v>4.120879120879121E-3</v>
      </c>
      <c r="DH88" s="12">
        <f>(VLOOKUP($EG88,Data!$B:$CP,Daily!HG$10,0)+VLOOKUP($IF88,Data!$B:$CP,Daily!LF$10,0))/DH$72</f>
        <v>2.6476578411405295E-3</v>
      </c>
      <c r="DI88" s="12">
        <f>(VLOOKUP($EG88,Data!$B:$CP,Daily!HH$10,0)+VLOOKUP($IF88,Data!$B:$CP,Daily!LG$10,0))/DI$72</f>
        <v>1.6210374639769453E-3</v>
      </c>
      <c r="DJ88" s="12">
        <f>(VLOOKUP($EG88,Data!$B:$CP,Daily!HI$10,0)+VLOOKUP($IF88,Data!$B:$CP,Daily!LH$10,0))/DJ$72</f>
        <v>4.1617122473246136E-3</v>
      </c>
      <c r="DK88" s="12">
        <f>(VLOOKUP($EG88,Data!$B:$CP,Daily!HJ$10,0)+VLOOKUP($IF88,Data!$B:$CP,Daily!LI$10,0))/DK$72</f>
        <v>2.2658610271903325E-3</v>
      </c>
      <c r="DL88" s="12">
        <f>(VLOOKUP($EG88,Data!$B:$CP,Daily!HK$10,0)+VLOOKUP($IF88,Data!$B:$CP,Daily!LJ$10,0))/DL$72</f>
        <v>4.6798553499255479E-3</v>
      </c>
      <c r="DM88" s="12">
        <f>(VLOOKUP($EG88,Data!$B:$CP,Daily!HL$10,0)+VLOOKUP($IF88,Data!$B:$CP,Daily!LK$10,0))/DM$72</f>
        <v>3.5509962517261788E-3</v>
      </c>
      <c r="DN88" s="12">
        <f>(VLOOKUP($EG88,Data!$B:$CP,Daily!HM$10,0)+VLOOKUP($IF88,Data!$B:$CP,Daily!LL$10,0))/DN$72</f>
        <v>4.0412204485754701E-3</v>
      </c>
      <c r="DO88" s="12">
        <f>(VLOOKUP($EG88,Data!$B:$CP,Daily!HN$10,0)+VLOOKUP($IF88,Data!$B:$CP,Daily!LM$10,0))/DO$72</f>
        <v>4.4742729306487695E-3</v>
      </c>
      <c r="DP88" s="12">
        <f>(VLOOKUP($EG88,Data!$B:$CP,Daily!HO$10,0)+VLOOKUP($IF88,Data!$B:$CP,Daily!LN$10,0))/DP$72</f>
        <v>4.0291634689178816E-3</v>
      </c>
      <c r="DQ88" s="12">
        <f>(VLOOKUP($EG88,Data!$B:$CP,Daily!HP$10,0)+VLOOKUP($IF88,Data!$B:$CP,Daily!LO$10,0))/DQ$72</f>
        <v>1.9015021867275148E-3</v>
      </c>
      <c r="DR88" s="12">
        <f>(VLOOKUP($EG88,Data!$B:$CP,Daily!HQ$10,0)+VLOOKUP($IF88,Data!$B:$CP,Daily!LP$10,0))/DR$72</f>
        <v>3.0816640986132513E-3</v>
      </c>
      <c r="DS88" s="12">
        <f>(VLOOKUP($EG88,Data!$B:$CP,Daily!HR$10,0)+VLOOKUP($IF88,Data!$B:$CP,Daily!LQ$10,0))/DS$72</f>
        <v>3.5615354174910962E-3</v>
      </c>
      <c r="DT88" s="12">
        <f>(VLOOKUP($EG88,Data!$B:$CP,Daily!HS$10,0)+VLOOKUP($IF88,Data!$B:$CP,Daily!LR$10,0))/DT$72</f>
        <v>3.7196554424432263E-3</v>
      </c>
      <c r="DU88" s="12">
        <f>(VLOOKUP($EG88,Data!$B:$CP,Daily!HT$10,0)+VLOOKUP($IF88,Data!$B:$CP,Daily!LS$10,0))/DU$72</f>
        <v>3.2847464586327241E-3</v>
      </c>
      <c r="DV88" s="14"/>
      <c r="DW88" s="12">
        <f t="shared" si="588"/>
        <v>2.6732862325759021E-3</v>
      </c>
      <c r="DX88" s="12">
        <f t="shared" si="589"/>
        <v>4.120879120879121E-3</v>
      </c>
      <c r="DY88" s="12">
        <f t="shared" si="738"/>
        <v>1.4475928883032189E-3</v>
      </c>
      <c r="DZ88" s="12">
        <f t="shared" si="739"/>
        <v>5.2065737871065353E-3</v>
      </c>
      <c r="EA88" s="12">
        <f t="shared" si="740"/>
        <v>1.5875915663484878E-3</v>
      </c>
      <c r="EB88" s="14"/>
      <c r="EC88" s="12">
        <f t="shared" si="741"/>
        <v>9.728952558220017E-4</v>
      </c>
      <c r="ED88" s="12">
        <f t="shared" si="615"/>
        <v>3.5303017567453981E-3</v>
      </c>
      <c r="EE88" s="12">
        <f t="shared" si="616"/>
        <v>3.6215170438506504E-3</v>
      </c>
      <c r="EF88" s="101"/>
      <c r="EG88" s="7" t="s">
        <v>558</v>
      </c>
      <c r="EH88" s="7" t="s">
        <v>75</v>
      </c>
      <c r="EI88" s="12">
        <f>VLOOKUP($EG88,Data!$B:$CP,Daily!EI$10,0)/EI$72</f>
        <v>3.7746806039488968E-3</v>
      </c>
      <c r="EJ88" s="12">
        <f>VLOOKUP($EG88,Data!$B:$CP,Daily!EJ$10,0)/EJ$72</f>
        <v>2.2662889518413596E-3</v>
      </c>
      <c r="EK88" s="12">
        <f>VLOOKUP($EG88,Data!$B:$CP,Daily!EK$10,0)/EK$72</f>
        <v>2.4457352491592784E-3</v>
      </c>
      <c r="EL88" s="12">
        <f>VLOOKUP($EG88,Data!$B:$CP,Daily!EL$10,0)/EL$72</f>
        <v>2.9644268774703555E-3</v>
      </c>
      <c r="EM88" s="12">
        <f>VLOOKUP($EG88,Data!$B:$CP,Daily!EM$10,0)/EM$72</f>
        <v>2.5773195876288659E-3</v>
      </c>
      <c r="EN88" s="12">
        <f>VLOOKUP($EG88,Data!$B:$CP,Daily!EN$10,0)/EN$72</f>
        <v>2.4759284731774417E-3</v>
      </c>
      <c r="EO88" s="12">
        <f>VLOOKUP($EG88,Data!$B:$CP,Daily!EO$10,0)/EO$72</f>
        <v>2.0623872131992783E-3</v>
      </c>
      <c r="EP88" s="12">
        <f>VLOOKUP($EG88,Data!$B:$CP,Daily!EP$10,0)/EP$72</f>
        <v>2.6455026455026454E-3</v>
      </c>
      <c r="EQ88" s="12">
        <f>VLOOKUP($EG88,Data!$B:$CP,Daily!EQ$10,0)/EQ$72</f>
        <v>2.670940170940171E-3</v>
      </c>
      <c r="ER88" s="12">
        <f>VLOOKUP($EG88,Data!$B:$CP,Daily!ER$10,0)/ER$72</f>
        <v>2.6354319180087846E-3</v>
      </c>
      <c r="ES88" s="12">
        <f>VLOOKUP($EG88,Data!$B:$CP,Daily!ES$10,0)/ES$72</f>
        <v>2.5404890441409972E-3</v>
      </c>
      <c r="ET88" s="12">
        <f>VLOOKUP($EG88,Data!$B:$CP,Daily!ET$10,0)/ET$72</f>
        <v>3.9609993906154781E-3</v>
      </c>
      <c r="EU88" s="12">
        <f>VLOOKUP($EG88,Data!$B:$CP,Daily!EU$10,0)/EU$72</f>
        <v>2.0254629629629629E-3</v>
      </c>
      <c r="EV88" s="12">
        <f>VLOOKUP($EG88,Data!$B:$CP,Daily!EV$10,0)/EV$72</f>
        <v>3.0883261272390363E-3</v>
      </c>
      <c r="EW88" s="12">
        <f>VLOOKUP($EG88,Data!$B:$CP,Daily!EW$10,0)/EW$72</f>
        <v>2.9770765108663292E-3</v>
      </c>
      <c r="EX88" s="12">
        <f>VLOOKUP($EG88,Data!$B:$CP,Daily!EX$10,0)/EX$72</f>
        <v>3.0321406913280777E-3</v>
      </c>
      <c r="EY88" s="12">
        <f>VLOOKUP($EG88,Data!$B:$CP,Daily!EY$10,0)/EY$72</f>
        <v>3.0413625304136255E-3</v>
      </c>
      <c r="EZ88" s="12">
        <f>VLOOKUP($EG88,Data!$B:$CP,Daily!EZ$10,0)/EZ$72</f>
        <v>3.2777115613825984E-3</v>
      </c>
      <c r="FA88" s="12">
        <f>VLOOKUP($EG88,Data!$B:$CP,Daily!FA$10,0)/FA$72</f>
        <v>2.7059530968129887E-3</v>
      </c>
      <c r="FB88" s="12">
        <f>VLOOKUP($EG88,Data!$B:$CP,Daily!FB$10,0)/FB$72</f>
        <v>2.9201817001946787E-3</v>
      </c>
      <c r="FC88" s="12">
        <f>VLOOKUP($EG88,Data!$B:$CP,Daily!FC$10,0)/FC$72</f>
        <v>2.4898848428260194E-3</v>
      </c>
      <c r="FD88" s="12">
        <f>VLOOKUP($EG88,Data!$B:$CP,Daily!FD$10,0)/FD$72</f>
        <v>2.9712776493892373E-3</v>
      </c>
      <c r="FE88" s="12">
        <f>VLOOKUP($EG88,Data!$B:$CP,Daily!FE$10,0)/FE$72</f>
        <v>2.8462998102466793E-3</v>
      </c>
      <c r="FF88" s="12">
        <f>VLOOKUP($EG88,Data!$B:$CP,Daily!FF$10,0)/FF$72</f>
        <v>2.6229508196721311E-3</v>
      </c>
      <c r="FG88" s="12">
        <f>VLOOKUP($EG88,Data!$B:$CP,Daily!FG$10,0)/FG$72</f>
        <v>2.3964395754878468E-3</v>
      </c>
      <c r="FH88" s="12">
        <f>VLOOKUP($EG88,Data!$B:$CP,Daily!FH$10,0)/FH$72</f>
        <v>5.4191903092126233E-3</v>
      </c>
      <c r="FI88" s="12">
        <f>VLOOKUP($EG88,Data!$B:$CP,Daily!FI$10,0)/FI$72</f>
        <v>4.3053960964408722E-3</v>
      </c>
      <c r="FJ88" s="12">
        <f>VLOOKUP($EG88,Data!$B:$CP,Daily!FJ$10,0)/FJ$72</f>
        <v>5.0000000000000001E-3</v>
      </c>
      <c r="FK88" s="12">
        <f>VLOOKUP($EG88,Data!$B:$CP,Daily!FK$10,0)/FK$72</f>
        <v>2.5437201907790143E-3</v>
      </c>
      <c r="FL88" s="12">
        <f>VLOOKUP($EG88,Data!$B:$CP,Daily!FL$10,0)/FL$72</f>
        <v>2.1895527056615578E-3</v>
      </c>
      <c r="FM88" s="12">
        <f>VLOOKUP($EG88,Data!$B:$CP,Daily!FM$10,0)/FM$72</f>
        <v>3.6652412950519244E-3</v>
      </c>
      <c r="FN88" s="12">
        <f>VLOOKUP($EG88,Data!$B:$CP,Daily!FN$10,0)/FN$72</f>
        <v>2.0100502512562816E-3</v>
      </c>
      <c r="FO88" s="12">
        <f>VLOOKUP($EG88,Data!$B:$CP,Daily!FO$10,0)/FO$72</f>
        <v>2.5488530161427358E-3</v>
      </c>
      <c r="FP88" s="12">
        <f>VLOOKUP($EG88,Data!$B:$CP,Daily!FP$10,0)/FP$72</f>
        <v>3.9598732840549098E-3</v>
      </c>
      <c r="FQ88" s="12">
        <f>VLOOKUP($EG88,Data!$B:$CP,Daily!FQ$10,0)/FQ$72</f>
        <v>2.4278392230914487E-3</v>
      </c>
      <c r="FR88" s="12">
        <f>VLOOKUP($EG88,Data!$B:$CP,Daily!FR$10,0)/FR$72</f>
        <v>5.7803468208092483E-3</v>
      </c>
      <c r="FS88" s="12">
        <f>VLOOKUP($EG88,Data!$B:$CP,Daily!FS$10,0)/FS$72</f>
        <v>4.9664037394098748E-3</v>
      </c>
      <c r="FT88" s="12">
        <f>VLOOKUP($EG88,Data!$B:$CP,Daily!FT$10,0)/FT$72</f>
        <v>2.2130888397091371E-3</v>
      </c>
      <c r="FU88" s="12">
        <f>VLOOKUP($EG88,Data!$B:$CP,Daily!FU$10,0)/FU$72</f>
        <v>2.7845457709711106E-3</v>
      </c>
      <c r="FV88" s="12">
        <f>VLOOKUP($EG88,Data!$B:$CP,Daily!FV$10,0)/FV$72</f>
        <v>3.8010769718086791E-3</v>
      </c>
      <c r="FW88" s="12">
        <f>VLOOKUP($EG88,Data!$B:$CP,Daily!FW$10,0)/FW$72</f>
        <v>4.884004884004884E-3</v>
      </c>
      <c r="FX88" s="12">
        <f>VLOOKUP($EG88,Data!$B:$CP,Daily!FX$10,0)/FX$72</f>
        <v>4.4365572315882874E-3</v>
      </c>
      <c r="FY88" s="12">
        <f>VLOOKUP($EG88,Data!$B:$CP,Daily!FY$10,0)/FY$72</f>
        <v>3.3681374200067362E-3</v>
      </c>
      <c r="FZ88" s="12">
        <f>VLOOKUP($EG88,Data!$B:$CP,Daily!FZ$10,0)/FZ$72</f>
        <v>2.2102936532996525E-3</v>
      </c>
      <c r="GA88" s="12">
        <f>VLOOKUP($EG88,Data!$B:$CP,Daily!GA$10,0)/GA$72</f>
        <v>2.062564455139223E-3</v>
      </c>
      <c r="GB88" s="12">
        <f>VLOOKUP($EG88,Data!$B:$CP,Daily!GB$10,0)/GB$72</f>
        <v>3.2733224222585926E-3</v>
      </c>
      <c r="GC88" s="12">
        <f>VLOOKUP($EG88,Data!$B:$CP,Daily!GC$10,0)/GC$72</f>
        <v>3.7570444583594239E-3</v>
      </c>
      <c r="GD88" s="12">
        <f>VLOOKUP($EG88,Data!$B:$CP,Daily!GD$10,0)/GD$72</f>
        <v>6.5340065340065336E-3</v>
      </c>
      <c r="GE88" s="12">
        <f>VLOOKUP($EG88,Data!$B:$CP,Daily!GE$10,0)/GE$72</f>
        <v>5.237045203969129E-3</v>
      </c>
      <c r="GF88" s="12">
        <f>VLOOKUP($EG88,Data!$B:$CP,Daily!GF$10,0)/GF$72</f>
        <v>2.0796197266785502E-3</v>
      </c>
      <c r="GG88" s="12">
        <f>VLOOKUP($EG88,Data!$B:$CP,Daily!GG$10,0)/GG$72</f>
        <v>3.7584565271861687E-3</v>
      </c>
      <c r="GH88" s="12">
        <f>VLOOKUP($EG88,Data!$B:$CP,Daily!GH$10,0)/GH$72</f>
        <v>4.3632397054813197E-3</v>
      </c>
      <c r="GI88" s="12">
        <f>VLOOKUP($EG88,Data!$B:$CP,Daily!GI$10,0)/GI$72</f>
        <v>2.8248587570621469E-3</v>
      </c>
      <c r="GJ88" s="12">
        <f>VLOOKUP($EG88,Data!$B:$CP,Daily!GJ$10,0)/GJ$72</f>
        <v>2.6208503203261502E-3</v>
      </c>
      <c r="GK88" s="12">
        <f>VLOOKUP($EG88,Data!$B:$CP,Daily!GK$10,0)/GK$72</f>
        <v>3.1663788140472078E-3</v>
      </c>
      <c r="GL88" s="12">
        <f>VLOOKUP($EG88,Data!$B:$CP,Daily!GL$10,0)/GL$72</f>
        <v>3.7348272642390291E-3</v>
      </c>
      <c r="GM88" s="12">
        <f>VLOOKUP($EG88,Data!$B:$CP,Daily!GM$10,0)/GM$72</f>
        <v>2.7314112291350529E-3</v>
      </c>
      <c r="GN88" s="12">
        <f>VLOOKUP($EG88,Data!$B:$CP,Daily!GN$10,0)/GN$72</f>
        <v>4.1031652989449007E-3</v>
      </c>
      <c r="GO88" s="12">
        <f>VLOOKUP($EG88,Data!$B:$CP,Daily!GO$10,0)/GO$72</f>
        <v>2.0387359836901123E-3</v>
      </c>
      <c r="GP88" s="12">
        <f>VLOOKUP($EG88,Data!$B:$CP,Daily!GP$10,0)/GP$72</f>
        <v>2.5678650036683784E-3</v>
      </c>
      <c r="GQ88" s="12">
        <f>VLOOKUP($EG88,Data!$B:$CP,Daily!GQ$10,0)/GQ$72</f>
        <v>1.7709563164108619E-3</v>
      </c>
      <c r="GR88" s="12">
        <f>VLOOKUP($EG88,Data!$B:$CP,Daily!GR$10,0)/GR$72</f>
        <v>6.2817828297935989E-3</v>
      </c>
      <c r="GS88" s="12">
        <f>VLOOKUP($EG88,Data!$B:$CP,Daily!GS$10,0)/GS$72</f>
        <v>4.0637699281025324E-3</v>
      </c>
      <c r="GT88" s="12">
        <f>VLOOKUP($EG88,Data!$B:$CP,Daily!GT$10,0)/GT$72</f>
        <v>4.8209366391184574E-3</v>
      </c>
      <c r="GU88" s="12">
        <f>VLOOKUP($EG88,Data!$B:$CP,Daily!GU$10,0)/GU$72</f>
        <v>5.9506099375185957E-3</v>
      </c>
      <c r="GV88" s="12">
        <f>VLOOKUP($EG88,Data!$B:$CP,Daily!GV$10,0)/GV$72</f>
        <v>1.8478595626732369E-3</v>
      </c>
      <c r="GW88" s="12">
        <f>VLOOKUP($EG88,Data!$B:$CP,Daily!GW$10,0)/GW$72</f>
        <v>1.6460905349794238E-3</v>
      </c>
      <c r="GX88" s="12">
        <f>VLOOKUP($EG88,Data!$B:$CP,Daily!GX$10,0)/GX$72</f>
        <v>2.6223776223776225E-3</v>
      </c>
      <c r="GY88" s="12">
        <f>VLOOKUP($EG88,Data!$B:$CP,Daily!GY$10,0)/GY$72</f>
        <v>6.2479447550147981E-3</v>
      </c>
      <c r="GZ88" s="12">
        <f>VLOOKUP($EG88,Data!$B:$CP,Daily!GZ$10,0)/GZ$72</f>
        <v>4.8093438680865686E-3</v>
      </c>
      <c r="HA88" s="12">
        <f>VLOOKUP($EG88,Data!$B:$CP,Daily!HA$10,0)/HA$72</f>
        <v>3.7137069547602971E-3</v>
      </c>
      <c r="HB88" s="12">
        <f>VLOOKUP($EG88,Data!$B:$CP,Daily!HB$10,0)/HB$72</f>
        <v>3.2162958992227285E-3</v>
      </c>
      <c r="HC88" s="12">
        <f>VLOOKUP($EG88,Data!$B:$CP,Daily!HC$10,0)/HC$72</f>
        <v>2.9647198339756895E-3</v>
      </c>
      <c r="HD88" s="12">
        <f>VLOOKUP($EG88,Data!$B:$CP,Daily!HD$10,0)/HD$72</f>
        <v>4.450530640191715E-3</v>
      </c>
      <c r="HE88" s="12">
        <f>VLOOKUP($EG88,Data!$B:$CP,Daily!HE$10,0)/HE$72</f>
        <v>5.208333333333333E-3</v>
      </c>
      <c r="HF88" s="12">
        <f>VLOOKUP($EG88,Data!$B:$CP,Daily!HF$10,0)/HF$72</f>
        <v>2.9265437518290896E-3</v>
      </c>
      <c r="HG88" s="12">
        <f>VLOOKUP($EG88,Data!$B:$CP,Daily!HG$10,0)/HG$72</f>
        <v>2.1545090797168358E-3</v>
      </c>
      <c r="HH88" s="12">
        <f>VLOOKUP($EG88,Data!$B:$CP,Daily!HH$10,0)/HH$72</f>
        <v>1.3815971262779773E-3</v>
      </c>
      <c r="HI88" s="12">
        <f>VLOOKUP($EG88,Data!$B:$CP,Daily!HI$10,0)/HI$72</f>
        <v>4.3020004302000434E-3</v>
      </c>
      <c r="HJ88" s="12">
        <f>VLOOKUP($EG88,Data!$B:$CP,Daily!HJ$10,0)/HJ$72</f>
        <v>1.9774011299435027E-3</v>
      </c>
      <c r="HK88" s="12">
        <f>VLOOKUP($EG88,Data!$B:$CP,Daily!HK$10,0)/HK$72</f>
        <v>5.0793650793650794E-3</v>
      </c>
      <c r="HL88" s="12">
        <f>VLOOKUP($EG88,Data!$B:$CP,Daily!HL$10,0)/HL$72</f>
        <v>3.2496307237813884E-3</v>
      </c>
      <c r="HM88" s="12">
        <f>VLOOKUP($EG88,Data!$B:$CP,Daily!HM$10,0)/HM$72</f>
        <v>3.7325038880248835E-3</v>
      </c>
      <c r="HN88" s="12">
        <f>VLOOKUP($EG88,Data!$B:$CP,Daily!HN$10,0)/HN$72</f>
        <v>4.0322580645161289E-3</v>
      </c>
      <c r="HO88" s="12">
        <f>VLOOKUP($EG88,Data!$B:$CP,Daily!HO$10,0)/HO$72</f>
        <v>2.5648332858364208E-3</v>
      </c>
      <c r="HP88" s="12">
        <f>VLOOKUP($EG88,Data!$B:$CP,Daily!HP$10,0)/HP$72</f>
        <v>2.0414114902303879E-3</v>
      </c>
      <c r="HQ88" s="12">
        <f>VLOOKUP($EG88,Data!$B:$CP,Daily!HQ$10,0)/HQ$72</f>
        <v>2.9886431560071729E-3</v>
      </c>
      <c r="HR88" s="12">
        <f>VLOOKUP($EG88,Data!$B:$CP,Daily!HR$10,0)/HR$72</f>
        <v>3.875968992248062E-3</v>
      </c>
      <c r="HS88" s="12">
        <f>VLOOKUP($EG88,Data!$B:$CP,Daily!HS$10,0)/HS$72</f>
        <v>3.7507212925562607E-3</v>
      </c>
      <c r="HT88" s="12">
        <f>VLOOKUP($EG88,Data!$B:$CP,Daily!HT$10,0)/HT$72</f>
        <v>3.7209302325581397E-3</v>
      </c>
      <c r="HU88" s="13"/>
      <c r="HV88" s="40">
        <f t="shared" si="591"/>
        <v>2.5404890441409972E-3</v>
      </c>
      <c r="HW88" s="40">
        <f t="shared" si="592"/>
        <v>3.9609993906154781E-3</v>
      </c>
      <c r="HX88" s="40">
        <f t="shared" si="742"/>
        <v>1.4205103464744809E-3</v>
      </c>
      <c r="HY88" s="40">
        <f t="shared" si="743"/>
        <v>5.0263821504713388E-3</v>
      </c>
      <c r="HZ88" s="40">
        <f t="shared" si="744"/>
        <v>1.4751062842851366E-3</v>
      </c>
      <c r="IA88" s="43"/>
      <c r="IB88" s="12">
        <f t="shared" si="745"/>
        <v>1.2674702489037222E-3</v>
      </c>
      <c r="IC88" s="12">
        <f t="shared" si="617"/>
        <v>3.2706112220192837E-3</v>
      </c>
      <c r="ID88" s="12">
        <f t="shared" si="618"/>
        <v>3.5364023274461831E-3</v>
      </c>
      <c r="IE88" s="13"/>
      <c r="IF88" s="7" t="s">
        <v>559</v>
      </c>
      <c r="IG88" s="7" t="s">
        <v>75</v>
      </c>
      <c r="IH88" s="12">
        <f>VLOOKUP($IF88,Data!$B:$CP,Daily!IH$10,0)/IH$72</f>
        <v>4.1200706297822246E-3</v>
      </c>
      <c r="II88" s="12">
        <f>VLOOKUP($IF88,Data!$B:$CP,Daily!II$10,0)/II$72</f>
        <v>1.6853932584269663E-3</v>
      </c>
      <c r="IJ88" s="12">
        <f>VLOOKUP($IF88,Data!$B:$CP,Daily!IJ$10,0)/IJ$72</f>
        <v>2.520478890989288E-3</v>
      </c>
      <c r="IK88" s="12">
        <f>VLOOKUP($IF88,Data!$B:$CP,Daily!IK$10,0)/IK$72</f>
        <v>4.24929178470255E-3</v>
      </c>
      <c r="IL88" s="12">
        <f>VLOOKUP($IF88,Data!$B:$CP,Daily!IL$10,0)/IL$72</f>
        <v>1.4450867052023121E-3</v>
      </c>
      <c r="IM88" s="12">
        <f>VLOOKUP($IF88,Data!$B:$CP,Daily!IM$10,0)/IM$72</f>
        <v>2.4464831804281344E-3</v>
      </c>
      <c r="IN88" s="12">
        <f>VLOOKUP($IF88,Data!$B:$CP,Daily!IN$10,0)/IN$72</f>
        <v>0</v>
      </c>
      <c r="IO88" s="12">
        <f>VLOOKUP($IF88,Data!$B:$CP,Daily!IO$10,0)/IO$72</f>
        <v>2.5458248472505093E-3</v>
      </c>
      <c r="IP88" s="12">
        <f>VLOOKUP($IF88,Data!$B:$CP,Daily!IP$10,0)/IP$72</f>
        <v>3.9637599093997732E-3</v>
      </c>
      <c r="IQ88" s="12">
        <f>VLOOKUP($IF88,Data!$B:$CP,Daily!IQ$10,0)/IQ$72</f>
        <v>1.2861736334405145E-3</v>
      </c>
      <c r="IR88" s="12">
        <f>VLOOKUP($IF88,Data!$B:$CP,Daily!IR$10,0)/IR$72</f>
        <v>5.3191489361702126E-3</v>
      </c>
      <c r="IS88" s="12">
        <f>VLOOKUP($IF88,Data!$B:$CP,Daily!IS$10,0)/IS$72</f>
        <v>2.5380710659898475E-3</v>
      </c>
      <c r="IT88" s="12">
        <f>VLOOKUP($IF88,Data!$B:$CP,Daily!IT$10,0)/IT$72</f>
        <v>4.7704233750745376E-3</v>
      </c>
      <c r="IU88" s="12">
        <f>VLOOKUP($IF88,Data!$B:$CP,Daily!IU$10,0)/IU$72</f>
        <v>3.9138943248532287E-3</v>
      </c>
      <c r="IV88" s="12">
        <f>VLOOKUP($IF88,Data!$B:$CP,Daily!IV$10,0)/IV$72</f>
        <v>7.0224719101123594E-4</v>
      </c>
      <c r="IW88" s="12">
        <f>VLOOKUP($IF88,Data!$B:$CP,Daily!IW$10,0)/IW$72</f>
        <v>2.7285129604365621E-3</v>
      </c>
      <c r="IX88" s="12">
        <f>VLOOKUP($IF88,Data!$B:$CP,Daily!IX$10,0)/IX$72</f>
        <v>2.1398002853067048E-3</v>
      </c>
      <c r="IY88" s="12">
        <f>VLOOKUP($IF88,Data!$B:$CP,Daily!IY$10,0)/IY$72</f>
        <v>4.6391752577319588E-3</v>
      </c>
      <c r="IZ88" s="12">
        <f>VLOOKUP($IF88,Data!$B:$CP,Daily!IZ$10,0)/IZ$72</f>
        <v>6.2383031815346226E-4</v>
      </c>
      <c r="JA88" s="12">
        <f>VLOOKUP($IF88,Data!$B:$CP,Daily!JA$10,0)/JA$72</f>
        <v>3.5236081747709656E-3</v>
      </c>
      <c r="JB88" s="12">
        <f>VLOOKUP($IF88,Data!$B:$CP,Daily!JB$10,0)/JB$72</f>
        <v>4.560260586319218E-3</v>
      </c>
      <c r="JC88" s="12">
        <f>VLOOKUP($IF88,Data!$B:$CP,Daily!JC$10,0)/JC$72</f>
        <v>4.8209366391184574E-3</v>
      </c>
      <c r="JD88" s="12">
        <f>VLOOKUP($IF88,Data!$B:$CP,Daily!JD$10,0)/JD$72</f>
        <v>4.0650406504065045E-3</v>
      </c>
      <c r="JE88" s="12">
        <f>VLOOKUP($IF88,Data!$B:$CP,Daily!JE$10,0)/JE$72</f>
        <v>6.7024128686327079E-4</v>
      </c>
      <c r="JF88" s="12">
        <f>VLOOKUP($IF88,Data!$B:$CP,Daily!JF$10,0)/JF$72</f>
        <v>5.3799596503026226E-3</v>
      </c>
      <c r="JG88" s="12">
        <f>VLOOKUP($IF88,Data!$B:$CP,Daily!JG$10,0)/JG$72</f>
        <v>3.821656050955414E-3</v>
      </c>
      <c r="JH88" s="12">
        <f>VLOOKUP($IF88,Data!$B:$CP,Daily!JH$10,0)/JH$72</f>
        <v>1.7452006980802793E-3</v>
      </c>
      <c r="JI88" s="12">
        <f>VLOOKUP($IF88,Data!$B:$CP,Daily!JI$10,0)/JI$72</f>
        <v>4.554326610279766E-3</v>
      </c>
      <c r="JJ88" s="12">
        <f>VLOOKUP($IF88,Data!$B:$CP,Daily!JJ$10,0)/JJ$72</f>
        <v>5.893909626719057E-3</v>
      </c>
      <c r="JK88" s="12">
        <f>VLOOKUP($IF88,Data!$B:$CP,Daily!JK$10,0)/JK$72</f>
        <v>3.7950664136622392E-3</v>
      </c>
      <c r="JL88" s="12">
        <f>VLOOKUP($IF88,Data!$B:$CP,Daily!JL$10,0)/JL$72</f>
        <v>7.4303405572755414E-3</v>
      </c>
      <c r="JM88" s="12">
        <f>VLOOKUP($IF88,Data!$B:$CP,Daily!JM$10,0)/JM$72</f>
        <v>2.0134228187919465E-3</v>
      </c>
      <c r="JN88" s="12">
        <f>VLOOKUP($IF88,Data!$B:$CP,Daily!JN$10,0)/JN$72</f>
        <v>4.2016806722689074E-3</v>
      </c>
      <c r="JO88" s="12">
        <f>VLOOKUP($IF88,Data!$B:$CP,Daily!JO$10,0)/JO$72</f>
        <v>3.1185031185031187E-3</v>
      </c>
      <c r="JP88" s="12">
        <f>VLOOKUP($IF88,Data!$B:$CP,Daily!JP$10,0)/JP$72</f>
        <v>3.3351862145636463E-3</v>
      </c>
      <c r="JQ88" s="12">
        <f>VLOOKUP($IF88,Data!$B:$CP,Daily!JQ$10,0)/JQ$72</f>
        <v>3.5314891112419068E-3</v>
      </c>
      <c r="JR88" s="12">
        <f>VLOOKUP($IF88,Data!$B:$CP,Daily!JR$10,0)/JR$72</f>
        <v>3.5128805620608899E-3</v>
      </c>
      <c r="JS88" s="12">
        <f>VLOOKUP($IF88,Data!$B:$CP,Daily!JS$10,0)/JS$72</f>
        <v>2.5078369905956114E-3</v>
      </c>
      <c r="JT88" s="12">
        <f>VLOOKUP($IF88,Data!$B:$CP,Daily!JT$10,0)/JT$72</f>
        <v>4.6916890080428951E-3</v>
      </c>
      <c r="JU88" s="12">
        <f>VLOOKUP($IF88,Data!$B:$CP,Daily!JU$10,0)/JU$72</f>
        <v>6.0810810810810814E-3</v>
      </c>
      <c r="JV88" s="12">
        <f>VLOOKUP($IF88,Data!$B:$CP,Daily!JV$10,0)/JV$72</f>
        <v>3.3534540576794099E-3</v>
      </c>
      <c r="JW88" s="12">
        <f>VLOOKUP($IF88,Data!$B:$CP,Daily!JW$10,0)/JW$72</f>
        <v>3.0066145520144319E-3</v>
      </c>
      <c r="JX88" s="12">
        <f>VLOOKUP($IF88,Data!$B:$CP,Daily!JX$10,0)/JX$72</f>
        <v>4.178272980501393E-3</v>
      </c>
      <c r="JY88" s="12">
        <f>VLOOKUP($IF88,Data!$B:$CP,Daily!JY$10,0)/JY$72</f>
        <v>2.828854314002829E-3</v>
      </c>
      <c r="JZ88" s="12">
        <f>VLOOKUP($IF88,Data!$B:$CP,Daily!JZ$10,0)/JZ$72</f>
        <v>3.4482758620689655E-3</v>
      </c>
      <c r="KA88" s="12">
        <f>VLOOKUP($IF88,Data!$B:$CP,Daily!KA$10,0)/KA$72</f>
        <v>3.3030553261767133E-3</v>
      </c>
      <c r="KB88" s="12">
        <f>VLOOKUP($IF88,Data!$B:$CP,Daily!KB$10,0)/KB$72</f>
        <v>5.6004978220286251E-3</v>
      </c>
      <c r="KC88" s="12">
        <f>VLOOKUP($IF88,Data!$B:$CP,Daily!KC$10,0)/KC$72</f>
        <v>5.8708414872798431E-3</v>
      </c>
      <c r="KD88" s="12">
        <f>VLOOKUP($IF88,Data!$B:$CP,Daily!KD$10,0)/KD$72</f>
        <v>5.3128689492325859E-3</v>
      </c>
      <c r="KE88" s="12">
        <f>VLOOKUP($IF88,Data!$B:$CP,Daily!KE$10,0)/KE$72</f>
        <v>4.2971147943523637E-3</v>
      </c>
      <c r="KF88" s="12">
        <f>VLOOKUP($IF88,Data!$B:$CP,Daily!KF$10,0)/KF$72</f>
        <v>3.4930139720558881E-3</v>
      </c>
      <c r="KG88" s="12">
        <f>VLOOKUP($IF88,Data!$B:$CP,Daily!KG$10,0)/KG$72</f>
        <v>4.0229885057471264E-3</v>
      </c>
      <c r="KH88" s="12">
        <f>VLOOKUP($IF88,Data!$B:$CP,Daily!KH$10,0)/KH$72</f>
        <v>2.5477707006369425E-3</v>
      </c>
      <c r="KI88" s="12">
        <f>VLOOKUP($IF88,Data!$B:$CP,Daily!KI$10,0)/KI$72</f>
        <v>4.6457607433217189E-3</v>
      </c>
      <c r="KJ88" s="12">
        <f>VLOOKUP($IF88,Data!$B:$CP,Daily!KJ$10,0)/KJ$72</f>
        <v>1.7016449234259785E-3</v>
      </c>
      <c r="KK88" s="12">
        <f>VLOOKUP($IF88,Data!$B:$CP,Daily!KK$10,0)/KK$72</f>
        <v>2.4615384615384616E-3</v>
      </c>
      <c r="KL88" s="12">
        <f>VLOOKUP($IF88,Data!$B:$CP,Daily!KL$10,0)/KL$72</f>
        <v>4.4025157232704401E-3</v>
      </c>
      <c r="KM88" s="12">
        <f>VLOOKUP($IF88,Data!$B:$CP,Daily!KM$10,0)/KM$72</f>
        <v>1.7825311942959001E-3</v>
      </c>
      <c r="KN88" s="12">
        <f>VLOOKUP($IF88,Data!$B:$CP,Daily!KN$10,0)/KN$72</f>
        <v>1.3227513227513227E-3</v>
      </c>
      <c r="KO88" s="12">
        <f>VLOOKUP($IF88,Data!$B:$CP,Daily!KO$10,0)/KO$72</f>
        <v>3.7965072133637054E-3</v>
      </c>
      <c r="KP88" s="12">
        <f>VLOOKUP($IF88,Data!$B:$CP,Daily!KP$10,0)/KP$72</f>
        <v>3.201024327784891E-3</v>
      </c>
      <c r="KQ88" s="12">
        <f>VLOOKUP($IF88,Data!$B:$CP,Daily!KQ$10,0)/KQ$72</f>
        <v>2.4330900243309003E-3</v>
      </c>
      <c r="KR88" s="12">
        <f>VLOOKUP($IF88,Data!$B:$CP,Daily!KR$10,0)/KR$72</f>
        <v>4.4108380592312538E-3</v>
      </c>
      <c r="KS88" s="12">
        <f>VLOOKUP($IF88,Data!$B:$CP,Daily!KS$10,0)/KS$72</f>
        <v>1.4336917562724014E-3</v>
      </c>
      <c r="KT88" s="12">
        <f>VLOOKUP($IF88,Data!$B:$CP,Daily!KT$10,0)/KT$72</f>
        <v>3.8119440914866584E-3</v>
      </c>
      <c r="KU88" s="12">
        <f>VLOOKUP($IF88,Data!$B:$CP,Daily!KU$10,0)/KU$72</f>
        <v>4.2372881355932203E-3</v>
      </c>
      <c r="KV88" s="12">
        <f>VLOOKUP($IF88,Data!$B:$CP,Daily!KV$10,0)/KV$72</f>
        <v>3.9436619718309857E-3</v>
      </c>
      <c r="KW88" s="12">
        <f>VLOOKUP($IF88,Data!$B:$CP,Daily!KW$10,0)/KW$72</f>
        <v>3.3602150537634409E-3</v>
      </c>
      <c r="KX88" s="12">
        <f>VLOOKUP($IF88,Data!$B:$CP,Daily!KX$10,0)/KX$72</f>
        <v>2.1201413427561835E-3</v>
      </c>
      <c r="KY88" s="12">
        <f>VLOOKUP($IF88,Data!$B:$CP,Daily!KY$10,0)/KY$72</f>
        <v>5.521048999309869E-3</v>
      </c>
      <c r="KZ88" s="12">
        <f>VLOOKUP($IF88,Data!$B:$CP,Daily!KZ$10,0)/KZ$72</f>
        <v>5.4945054945054949E-3</v>
      </c>
      <c r="LA88" s="12">
        <f>VLOOKUP($IF88,Data!$B:$CP,Daily!LA$10,0)/LA$72</f>
        <v>3.2733224222585926E-3</v>
      </c>
      <c r="LB88" s="12">
        <f>VLOOKUP($IF88,Data!$B:$CP,Daily!LB$10,0)/LB$72</f>
        <v>4.0745052386495922E-3</v>
      </c>
      <c r="LC88" s="12">
        <f>VLOOKUP($IF88,Data!$B:$CP,Daily!LC$10,0)/LC$72</f>
        <v>4.4020542920029347E-3</v>
      </c>
      <c r="LD88" s="12">
        <f>VLOOKUP($IF88,Data!$B:$CP,Daily!LD$10,0)/LD$72</f>
        <v>3.1908104658583281E-3</v>
      </c>
      <c r="LE88" s="12">
        <f>VLOOKUP($IF88,Data!$B:$CP,Daily!LE$10,0)/LE$72</f>
        <v>6.5515187611673619E-3</v>
      </c>
      <c r="LF88" s="12">
        <f>VLOOKUP($IF88,Data!$B:$CP,Daily!LF$10,0)/LF$72</f>
        <v>3.6122817579771222E-3</v>
      </c>
      <c r="LG88" s="12">
        <f>VLOOKUP($IF88,Data!$B:$CP,Daily!LG$10,0)/LG$72</f>
        <v>2.0693222969477496E-3</v>
      </c>
      <c r="LH88" s="12">
        <f>VLOOKUP($IF88,Data!$B:$CP,Daily!LH$10,0)/LH$72</f>
        <v>3.8480038480038481E-3</v>
      </c>
      <c r="LI88" s="12">
        <f>VLOOKUP($IF88,Data!$B:$CP,Daily!LI$10,0)/LI$72</f>
        <v>2.8473804100227792E-3</v>
      </c>
      <c r="LJ88" s="12">
        <f>VLOOKUP($IF88,Data!$B:$CP,Daily!LJ$10,0)/LJ$72</f>
        <v>3.8684719535783366E-3</v>
      </c>
      <c r="LK88" s="12">
        <f>VLOOKUP($IF88,Data!$B:$CP,Daily!LK$10,0)/LK$72</f>
        <v>4.1567695961995249E-3</v>
      </c>
      <c r="LL88" s="12">
        <f>VLOOKUP($IF88,Data!$B:$CP,Daily!LL$10,0)/LL$72</f>
        <v>4.61361014994233E-3</v>
      </c>
      <c r="LM88" s="12">
        <f>VLOOKUP($IF88,Data!$B:$CP,Daily!LM$10,0)/LM$72</f>
        <v>5.3160070880094506E-3</v>
      </c>
      <c r="LN88" s="12">
        <f>VLOOKUP($IF88,Data!$B:$CP,Daily!LN$10,0)/LN$72</f>
        <v>7.046388725778039E-3</v>
      </c>
      <c r="LO88" s="12">
        <f>VLOOKUP($IF88,Data!$B:$CP,Daily!LO$10,0)/LO$72</f>
        <v>1.639344262295082E-3</v>
      </c>
      <c r="LP88" s="12">
        <f>VLOOKUP($IF88,Data!$B:$CP,Daily!LP$10,0)/LP$72</f>
        <v>3.2502708559046588E-3</v>
      </c>
      <c r="LQ88" s="12">
        <f>VLOOKUP($IF88,Data!$B:$CP,Daily!LQ$10,0)/LQ$72</f>
        <v>2.9411764705882353E-3</v>
      </c>
      <c r="LR88" s="12">
        <f>VLOOKUP($IF88,Data!$B:$CP,Daily!LR$10,0)/LR$72</f>
        <v>3.6540803897685747E-3</v>
      </c>
      <c r="LS88" s="12">
        <f>VLOOKUP($IF88,Data!$B:$CP,Daily!LS$10,0)/LS$72</f>
        <v>2.4301336573511541E-3</v>
      </c>
      <c r="LU88" s="40">
        <f t="shared" si="657"/>
        <v>2.5380710659898475E-3</v>
      </c>
      <c r="LV88" s="40">
        <f t="shared" si="658"/>
        <v>4.4025157232704401E-3</v>
      </c>
      <c r="LW88" s="40">
        <f t="shared" si="746"/>
        <v>1.8644446572805926E-3</v>
      </c>
      <c r="LX88" s="40">
        <f t="shared" si="747"/>
        <v>5.8008492162308842E-3</v>
      </c>
      <c r="LY88" s="40">
        <f t="shared" si="748"/>
        <v>1.139737573029403E-3</v>
      </c>
      <c r="LZ88" s="43"/>
      <c r="MA88" s="12">
        <f t="shared" si="749"/>
        <v>1.3383865432498264E-3</v>
      </c>
      <c r="MB88" s="12">
        <f t="shared" si="620"/>
        <v>4.0335857754362856E-3</v>
      </c>
      <c r="MC88" s="12">
        <f t="shared" si="621"/>
        <v>3.7941170339177385E-3</v>
      </c>
    </row>
    <row r="89" spans="4:342" x14ac:dyDescent="0.35">
      <c r="D89" s="59" t="s">
        <v>479</v>
      </c>
      <c r="E89" s="53" t="str">
        <f>VLOOKUP($D89,'Metric Nature'!$C:$D,2,0)&amp;IF(($F89&lt;(EA89)),"Below",IF(($F89&gt;(DZ89)),"Above","Within"))</f>
        <v>NegativeWithin</v>
      </c>
      <c r="F89" s="48">
        <f>DU89</f>
        <v>1.0470129336891809E-2</v>
      </c>
      <c r="G89" s="77">
        <f>ED89</f>
        <v>1.4177243562802947E-2</v>
      </c>
      <c r="H89" s="48">
        <f>IFERROR(((F89-G89)/G89),0)</f>
        <v>-0.26148342655532497</v>
      </c>
      <c r="I89" s="74">
        <f>EE89</f>
        <v>1.2255323836604862E-2</v>
      </c>
      <c r="J89" s="48">
        <f>IFERROR(((F89-I89)/I89),0)</f>
        <v>-0.14566685658529377</v>
      </c>
      <c r="K89" s="48">
        <f>EC89</f>
        <v>5.212602346962459E-3</v>
      </c>
      <c r="L89" s="50"/>
      <c r="M89" s="53" t="str">
        <f>VLOOKUP($D89,'Metric Nature'!$C:$D,2,0)&amp;IF(($N89&lt;(HZ89)),"Below",IF(($N89&gt;(HY89)),"Above","Within"))</f>
        <v>NegativeWithin</v>
      </c>
      <c r="N89" s="48">
        <f>HT89</f>
        <v>1.1162790697674419E-2</v>
      </c>
      <c r="O89" s="49">
        <f>IC89</f>
        <v>1.2870067535997962E-2</v>
      </c>
      <c r="P89" s="55">
        <f>IFERROR(((N89-O89)/O89),0)</f>
        <v>-0.13265484688003687</v>
      </c>
      <c r="Q89" s="49">
        <f>ID89</f>
        <v>1.2274605752821926E-2</v>
      </c>
      <c r="R89" s="48">
        <f>IFERROR(((N89-Q89)/Q89),0)</f>
        <v>-9.0578473764169651E-2</v>
      </c>
      <c r="S89" s="48">
        <f>IB89</f>
        <v>4.092757722967565E-3</v>
      </c>
      <c r="T89" s="50"/>
      <c r="U89" s="53" t="str">
        <f>VLOOKUP($D89,'Metric Nature'!$C:$D,2,0)&amp;IF(($V89&lt;(LY89)),"Below",IF(($V89&gt;(LX89)),"Above","Within"))</f>
        <v>NegativeWithin</v>
      </c>
      <c r="V89" s="48">
        <f>LS89</f>
        <v>9.113001215066828E-3</v>
      </c>
      <c r="W89" s="49">
        <f>MB89</f>
        <v>1.6710569641093184E-2</v>
      </c>
      <c r="X89" s="48">
        <f>IFERROR(((V89-W89)/W89),0)</f>
        <v>-0.45465645930723236</v>
      </c>
      <c r="Y89" s="49">
        <f>MC89</f>
        <v>1.2216222977339531E-2</v>
      </c>
      <c r="Z89" s="48">
        <f>IFERROR(((V89-Y89)/Y89),0)</f>
        <v>-0.25402464968337762</v>
      </c>
      <c r="AA89" s="48">
        <f>MA89</f>
        <v>4.4581804901609951E-3</v>
      </c>
      <c r="AB89" s="50"/>
      <c r="AC89" s="46" t="s">
        <v>560</v>
      </c>
      <c r="AI89" s="7" t="s">
        <v>541</v>
      </c>
      <c r="AJ89" s="12">
        <f>(VLOOKUP($EG89,Data!$B:$CP,Daily!EI$10,0)+VLOOKUP($IF89,Data!$B:$CP,Daily!IH$10,0))/AJ$72</f>
        <v>8.555317907835893E-3</v>
      </c>
      <c r="AK89" s="12">
        <f>(VLOOKUP($EG89,Data!$B:$CP,Daily!EJ$10,0)+VLOOKUP($IF89,Data!$B:$CP,Daily!II$10,0))/AK$72</f>
        <v>1.1299435028248588E-2</v>
      </c>
      <c r="AL89" s="12">
        <f>(VLOOKUP($EG89,Data!$B:$CP,Daily!EK$10,0)+VLOOKUP($IF89,Data!$B:$CP,Daily!IJ$10,0))/AL$72</f>
        <v>1.214491560312886E-2</v>
      </c>
      <c r="AM89" s="12">
        <f>(VLOOKUP($EG89,Data!$B:$CP,Daily!EL$10,0)+VLOOKUP($IF89,Data!$B:$CP,Daily!IK$10,0))/AM$72</f>
        <v>1.2589928057553957E-2</v>
      </c>
      <c r="AN89" s="12">
        <f>(VLOOKUP($EG89,Data!$B:$CP,Daily!EM$10,0)+VLOOKUP($IF89,Data!$B:$CP,Daily!IL$10,0))/AN$72</f>
        <v>1.1809269162210338E-2</v>
      </c>
      <c r="AO89" s="12">
        <f>(VLOOKUP($EG89,Data!$B:$CP,Daily!EN$10,0)+VLOOKUP($IF89,Data!$B:$CP,Daily!IM$10,0))/AO$72</f>
        <v>1.157495256166983E-2</v>
      </c>
      <c r="AP89" s="12">
        <f>(VLOOKUP($EG89,Data!$B:$CP,Daily!EO$10,0)+VLOOKUP($IF89,Data!$B:$CP,Daily!IN$10,0))/AP$72</f>
        <v>1.0191530486733439E-2</v>
      </c>
      <c r="AQ89" s="12">
        <f>(VLOOKUP($EG89,Data!$B:$CP,Daily!EP$10,0)+VLOOKUP($IF89,Data!$B:$CP,Daily!IO$10,0))/AQ$72</f>
        <v>1.3230970271153218E-2</v>
      </c>
      <c r="AR89" s="12">
        <f>(VLOOKUP($EG89,Data!$B:$CP,Daily!EQ$10,0)+VLOOKUP($IF89,Data!$B:$CP,Daily!IP$10,0))/AR$72</f>
        <v>1.1796733212341199E-2</v>
      </c>
      <c r="AS89" s="12">
        <f>(VLOOKUP($EG89,Data!$B:$CP,Daily!ER$10,0)+VLOOKUP($IF89,Data!$B:$CP,Daily!IQ$10,0))/AS$72</f>
        <v>1.2072434607645875E-2</v>
      </c>
      <c r="AT89" s="12">
        <f>(VLOOKUP($EG89,Data!$B:$CP,Daily!ES$10,0)+VLOOKUP($IF89,Data!$B:$CP,Daily!IR$10,0))/AT$72</f>
        <v>1.5473887814313346E-2</v>
      </c>
      <c r="AU89" s="12">
        <f>(VLOOKUP($EG89,Data!$B:$CP,Daily!ET$10,0)+VLOOKUP($IF89,Data!$B:$CP,Daily!IS$10,0))/AU$72</f>
        <v>1.070399341292713E-2</v>
      </c>
      <c r="AV89" s="12">
        <f>(VLOOKUP($EG89,Data!$B:$CP,Daily!EU$10,0)+VLOOKUP($IF89,Data!$B:$CP,Daily!IT$10,0))/AV$72</f>
        <v>9.3512565751022788E-3</v>
      </c>
      <c r="AW89" s="12">
        <f>(VLOOKUP($EG89,Data!$B:$CP,Daily!EV$10,0)+VLOOKUP($IF89,Data!$B:$CP,Daily!IU$10,0))/AW$72</f>
        <v>1.1108782225948438E-2</v>
      </c>
      <c r="AX89" s="12">
        <f>(VLOOKUP($EG89,Data!$B:$CP,Daily!EW$10,0)+VLOOKUP($IF89,Data!$B:$CP,Daily!IV$10,0))/AX$72</f>
        <v>1.191720677399122E-2</v>
      </c>
      <c r="AY89" s="12">
        <f>(VLOOKUP($EG89,Data!$B:$CP,Daily!EX$10,0)+VLOOKUP($IF89,Data!$B:$CP,Daily!IW$10,0))/AY$72</f>
        <v>1.1754827875734676E-2</v>
      </c>
      <c r="AZ89" s="12">
        <f>(VLOOKUP($EG89,Data!$B:$CP,Daily!EY$10,0)+VLOOKUP($IF89,Data!$B:$CP,Daily!IX$10,0))/AZ$72</f>
        <v>1.1300639658848614E-2</v>
      </c>
      <c r="BA89" s="12">
        <f>(VLOOKUP($EG89,Data!$B:$CP,Daily!EZ$10,0)+VLOOKUP($IF89,Data!$B:$CP,Daily!IY$10,0))/BA$72</f>
        <v>4.3617824773413895E-2</v>
      </c>
      <c r="BB89" s="12">
        <f>(VLOOKUP($EG89,Data!$B:$CP,Daily!FA$10,0)+VLOOKUP($IF89,Data!$B:$CP,Daily!IZ$10,0))/BB$72</f>
        <v>2.8200446337999594E-2</v>
      </c>
      <c r="BC89" s="12">
        <f>(VLOOKUP($EG89,Data!$B:$CP,Daily!FB$10,0)+VLOOKUP($IF89,Data!$B:$CP,Daily!JA$10,0))/BC$72</f>
        <v>1.7329482337258388E-2</v>
      </c>
      <c r="BD89" s="12">
        <f>(VLOOKUP($EG89,Data!$B:$CP,Daily!FC$10,0)+VLOOKUP($IF89,Data!$B:$CP,Daily!JB$10,0))/BD$72</f>
        <v>1.4111204717775905E-2</v>
      </c>
      <c r="BE89" s="12">
        <f>(VLOOKUP($EG89,Data!$B:$CP,Daily!FD$10,0)+VLOOKUP($IF89,Data!$B:$CP,Daily!JC$10,0))/BE$72</f>
        <v>2.1200624860522203E-2</v>
      </c>
      <c r="BF89" s="12">
        <f>(VLOOKUP($EG89,Data!$B:$CP,Daily!FE$10,0)+VLOOKUP($IF89,Data!$B:$CP,Daily!JD$10,0))/BF$72</f>
        <v>2.0267356619232429E-2</v>
      </c>
      <c r="BG89" s="12">
        <f>(VLOOKUP($EG89,Data!$B:$CP,Daily!FF$10,0)+VLOOKUP($IF89,Data!$B:$CP,Daily!JE$10,0))/BG$72</f>
        <v>1.8053720827829151E-2</v>
      </c>
      <c r="BH89" s="12">
        <f>(VLOOKUP($EG89,Data!$B:$CP,Daily!FG$10,0)+VLOOKUP($IF89,Data!$B:$CP,Daily!JF$10,0))/BH$72</f>
        <v>2.0871143375680582E-2</v>
      </c>
      <c r="BI89" s="12">
        <f>(VLOOKUP($EG89,Data!$B:$CP,Daily!FH$10,0)+VLOOKUP($IF89,Data!$B:$CP,Daily!JG$10,0))/BI$72</f>
        <v>1.3596770766942851E-2</v>
      </c>
      <c r="BJ89" s="12">
        <f>(VLOOKUP($EG89,Data!$B:$CP,Daily!FI$10,0)+VLOOKUP($IF89,Data!$B:$CP,Daily!JH$10,0))/BJ$72</f>
        <v>1.883528733423025E-2</v>
      </c>
      <c r="BK89" s="12">
        <f>(VLOOKUP($EG89,Data!$B:$CP,Daily!FJ$10,0)+VLOOKUP($IF89,Data!$B:$CP,Daily!JI$10,0))/BK$72</f>
        <v>1.6888325944690731E-2</v>
      </c>
      <c r="BL89" s="12">
        <f>(VLOOKUP($EG89,Data!$B:$CP,Daily!FK$10,0)+VLOOKUP($IF89,Data!$B:$CP,Daily!JJ$10,0))/BL$72</f>
        <v>2.2260273972602738E-2</v>
      </c>
      <c r="BM89" s="12">
        <f>(VLOOKUP($EG89,Data!$B:$CP,Daily!FL$10,0)+VLOOKUP($IF89,Data!$B:$CP,Daily!JK$10,0))/BM$72</f>
        <v>1.6743407283382167E-2</v>
      </c>
      <c r="BN89" s="12">
        <f>(VLOOKUP($EG89,Data!$B:$CP,Daily!FM$10,0)+VLOOKUP($IF89,Data!$B:$CP,Daily!JL$10,0))/BN$72</f>
        <v>1.4931478830026591E-2</v>
      </c>
      <c r="BO89" s="12">
        <f>(VLOOKUP($EG89,Data!$B:$CP,Daily!FN$10,0)+VLOOKUP($IF89,Data!$B:$CP,Daily!JM$10,0))/BO$72</f>
        <v>2.6145251396648046E-2</v>
      </c>
      <c r="BP89" s="12">
        <f>(VLOOKUP($EG89,Data!$B:$CP,Daily!FO$10,0)+VLOOKUP($IF89,Data!$B:$CP,Daily!JN$10,0))/BP$72</f>
        <v>1.7702520685010582E-2</v>
      </c>
      <c r="BQ89" s="12">
        <f>(VLOOKUP($EG89,Data!$B:$CP,Daily!FP$10,0)+VLOOKUP($IF89,Data!$B:$CP,Daily!JO$10,0))/BQ$72</f>
        <v>1.5756302521008403E-2</v>
      </c>
      <c r="BR89" s="12">
        <f>(VLOOKUP($EG89,Data!$B:$CP,Daily!FQ$10,0)+VLOOKUP($IF89,Data!$B:$CP,Daily!JP$10,0))/BR$72</f>
        <v>3.142026879767526E-2</v>
      </c>
      <c r="BS89" s="12">
        <f>(VLOOKUP($EG89,Data!$B:$CP,Daily!FR$10,0)+VLOOKUP($IF89,Data!$B:$CP,Daily!JQ$10,0))/BS$72</f>
        <v>1.1823996898623764E-2</v>
      </c>
      <c r="BT89" s="12">
        <f>(VLOOKUP($EG89,Data!$B:$CP,Daily!FS$10,0)+VLOOKUP($IF89,Data!$B:$CP,Daily!JR$10,0))/BT$72</f>
        <v>1.13038394075229E-2</v>
      </c>
      <c r="BU89" s="12">
        <f>(VLOOKUP($EG89,Data!$B:$CP,Daily!FT$10,0)+VLOOKUP($IF89,Data!$B:$CP,Daily!JS$10,0))/BU$72</f>
        <v>1.2189995796553174E-2</v>
      </c>
      <c r="BV89" s="12">
        <f>(VLOOKUP($EG89,Data!$B:$CP,Daily!FU$10,0)+VLOOKUP($IF89,Data!$B:$CP,Daily!JT$10,0))/BV$72</f>
        <v>1.5120274914089347E-2</v>
      </c>
      <c r="BW89" s="12">
        <f>(VLOOKUP($EG89,Data!$B:$CP,Daily!FV$10,0)+VLOOKUP($IF89,Data!$B:$CP,Daily!JU$10,0))/BW$72</f>
        <v>1.1645460427000216E-2</v>
      </c>
      <c r="BX89" s="12">
        <f>(VLOOKUP($EG89,Data!$B:$CP,Daily!FW$10,0)+VLOOKUP($IF89,Data!$B:$CP,Daily!JV$10,0))/BX$72</f>
        <v>1.3635410111181035E-2</v>
      </c>
      <c r="BY89" s="12">
        <f>(VLOOKUP($EG89,Data!$B:$CP,Daily!FX$10,0)+VLOOKUP($IF89,Data!$B:$CP,Daily!JW$10,0))/BY$72</f>
        <v>1.1498810467882634E-2</v>
      </c>
      <c r="BZ89" s="12">
        <f>(VLOOKUP($EG89,Data!$B:$CP,Daily!FY$10,0)+VLOOKUP($IF89,Data!$B:$CP,Daily!JX$10,0))/BZ$72</f>
        <v>9.0805902383654935E-3</v>
      </c>
      <c r="CA89" s="12">
        <f>(VLOOKUP($EG89,Data!$B:$CP,Daily!FZ$10,0)+VLOOKUP($IF89,Data!$B:$CP,Daily!JY$10,0))/CA$72</f>
        <v>9.1683038637852005E-3</v>
      </c>
      <c r="CB89" s="12">
        <f>(VLOOKUP($EG89,Data!$B:$CP,Daily!GA$10,0)+VLOOKUP($IF89,Data!$B:$CP,Daily!JZ$10,0))/CB$72</f>
        <v>1.4911676990135353E-2</v>
      </c>
      <c r="CC89" s="12">
        <f>(VLOOKUP($EG89,Data!$B:$CP,Daily!GB$10,0)+VLOOKUP($IF89,Data!$B:$CP,Daily!KA$10,0))/CC$72</f>
        <v>1.2311901504787962E-2</v>
      </c>
      <c r="CD89" s="12">
        <f>(VLOOKUP($EG89,Data!$B:$CP,Daily!GC$10,0)+VLOOKUP($IF89,Data!$B:$CP,Daily!KB$10,0))/CD$72</f>
        <v>1.5205165590501979E-2</v>
      </c>
      <c r="CE89" s="12">
        <f>(VLOOKUP($EG89,Data!$B:$CP,Daily!GD$10,0)+VLOOKUP($IF89,Data!$B:$CP,Daily!KC$10,0))/CE$72</f>
        <v>1.4081632653061225E-2</v>
      </c>
      <c r="CF89" s="12">
        <f>(VLOOKUP($EG89,Data!$B:$CP,Daily!GE$10,0)+VLOOKUP($IF89,Data!$B:$CP,Daily!KD$10,0))/CF$72</f>
        <v>8.6433671552048098E-3</v>
      </c>
      <c r="CG89" s="12">
        <f>(VLOOKUP($EG89,Data!$B:$CP,Daily!GF$10,0)+VLOOKUP($IF89,Data!$B:$CP,Daily!KE$10,0))/CG$72</f>
        <v>9.2092092092092084E-3</v>
      </c>
      <c r="CH89" s="12">
        <f>(VLOOKUP($EG89,Data!$B:$CP,Daily!GG$10,0)+VLOOKUP($IF89,Data!$B:$CP,Daily!KF$10,0))/CH$72</f>
        <v>7.8398665554628849E-3</v>
      </c>
      <c r="CI89" s="12">
        <f>(VLOOKUP($EG89,Data!$B:$CP,Daily!GH$10,0)+VLOOKUP($IF89,Data!$B:$CP,Daily!KG$10,0))/CI$72</f>
        <v>1.4610689846495283E-2</v>
      </c>
      <c r="CJ89" s="12">
        <f>(VLOOKUP($EG89,Data!$B:$CP,Daily!GI$10,0)+VLOOKUP($IF89,Data!$B:$CP,Daily!KH$10,0))/CJ$72</f>
        <v>1.2195121951219513E-2</v>
      </c>
      <c r="CK89" s="12">
        <f>(VLOOKUP($EG89,Data!$B:$CP,Daily!GJ$10,0)+VLOOKUP($IF89,Data!$B:$CP,Daily!KI$10,0))/CK$72</f>
        <v>1.1636927851047323E-2</v>
      </c>
      <c r="CL89" s="12">
        <f>(VLOOKUP($EG89,Data!$B:$CP,Daily!GK$10,0)+VLOOKUP($IF89,Data!$B:$CP,Daily!KJ$10,0))/CL$72</f>
        <v>1.0120297880465916E-2</v>
      </c>
      <c r="CM89" s="12">
        <f>(VLOOKUP($EG89,Data!$B:$CP,Daily!GL$10,0)+VLOOKUP($IF89,Data!$B:$CP,Daily!KK$10,0))/CM$72</f>
        <v>1.3848697809011988E-2</v>
      </c>
      <c r="CN89" s="12">
        <f>(VLOOKUP($EG89,Data!$B:$CP,Daily!GM$10,0)+VLOOKUP($IF89,Data!$B:$CP,Daily!KL$10,0))/CN$72</f>
        <v>9.62128966223132E-3</v>
      </c>
      <c r="CO89" s="12">
        <f>(VLOOKUP($EG89,Data!$B:$CP,Daily!GN$10,0)+VLOOKUP($IF89,Data!$B:$CP,Daily!KM$10,0))/CO$72</f>
        <v>1.295387634936212E-2</v>
      </c>
      <c r="CP89" s="12">
        <f>(VLOOKUP($EG89,Data!$B:$CP,Daily!GO$10,0)+VLOOKUP($IF89,Data!$B:$CP,Daily!KN$10,0))/CP$72</f>
        <v>1.2570145903479237E-2</v>
      </c>
      <c r="CQ89" s="12">
        <f>(VLOOKUP($EG89,Data!$B:$CP,Daily!GP$10,0)+VLOOKUP($IF89,Data!$B:$CP,Daily!KO$10,0))/CQ$72</f>
        <v>1.1625030917635419E-2</v>
      </c>
      <c r="CR89" s="12">
        <f>(VLOOKUP($EG89,Data!$B:$CP,Daily!GQ$10,0)+VLOOKUP($IF89,Data!$B:$CP,Daily!KP$10,0))/CR$72</f>
        <v>1.3131313131313131E-2</v>
      </c>
      <c r="CS89" s="12">
        <f>(VLOOKUP($EG89,Data!$B:$CP,Daily!GR$10,0)+VLOOKUP($IF89,Data!$B:$CP,Daily!KQ$10,0))/CS$72</f>
        <v>1.0026067776218167E-2</v>
      </c>
      <c r="CT89" s="12">
        <f>(VLOOKUP($EG89,Data!$B:$CP,Daily!GS$10,0)+VLOOKUP($IF89,Data!$B:$CP,Daily!KR$10,0))/CT$72</f>
        <v>1.4834935227747597E-2</v>
      </c>
      <c r="CU89" s="12">
        <f>(VLOOKUP($EG89,Data!$B:$CP,Daily!GT$10,0)+VLOOKUP($IF89,Data!$B:$CP,Daily!KS$10,0))/CU$72</f>
        <v>1.2793672947197023E-2</v>
      </c>
      <c r="CV89" s="12">
        <f>(VLOOKUP($EG89,Data!$B:$CP,Daily!GU$10,0)+VLOOKUP($IF89,Data!$B:$CP,Daily!KT$10,0))/CV$72</f>
        <v>1.2360688956433637E-2</v>
      </c>
      <c r="CW89" s="12">
        <f>(VLOOKUP($EG89,Data!$B:$CP,Daily!GV$10,0)+VLOOKUP($IF89,Data!$B:$CP,Daily!KU$10,0))/CW$72</f>
        <v>1.1226780975709328E-2</v>
      </c>
      <c r="CX89" s="12">
        <f>(VLOOKUP($EG89,Data!$B:$CP,Daily!GW$10,0)+VLOOKUP($IF89,Data!$B:$CP,Daily!KV$10,0))/CX$72</f>
        <v>1.4022140221402213E-2</v>
      </c>
      <c r="CY89" s="12">
        <f>(VLOOKUP($EG89,Data!$B:$CP,Daily!GX$10,0)+VLOOKUP($IF89,Data!$B:$CP,Daily!KW$10,0))/CY$72</f>
        <v>1.2398373983739837E-2</v>
      </c>
      <c r="CZ89" s="12">
        <f>(VLOOKUP($EG89,Data!$B:$CP,Daily!GY$10,0)+VLOOKUP($IF89,Data!$B:$CP,Daily!KX$10,0))/CZ$72</f>
        <v>9.8743267504488325E-3</v>
      </c>
      <c r="DA89" s="12">
        <f>(VLOOKUP($EG89,Data!$B:$CP,Daily!GZ$10,0)+VLOOKUP($IF89,Data!$B:$CP,Daily!KY$10,0))/DA$72</f>
        <v>1.1238532110091744E-2</v>
      </c>
      <c r="DB89" s="12">
        <f>(VLOOKUP($EG89,Data!$B:$CP,Daily!HA$10,0)+VLOOKUP($IF89,Data!$B:$CP,Daily!KZ$10,0))/DB$72</f>
        <v>1.4712539610683566E-2</v>
      </c>
      <c r="DC89" s="12">
        <f>(VLOOKUP($EG89,Data!$B:$CP,Daily!HB$10,0)+VLOOKUP($IF89,Data!$B:$CP,Daily!LA$10,0))/DC$72</f>
        <v>8.2674335010783605E-3</v>
      </c>
      <c r="DD89" s="12">
        <f>(VLOOKUP($EG89,Data!$B:$CP,Daily!HC$10,0)+VLOOKUP($IF89,Data!$B:$CP,Daily!LB$10,0))/DD$72</f>
        <v>1.0999803574936162E-2</v>
      </c>
      <c r="DE89" s="12">
        <f>(VLOOKUP($EG89,Data!$B:$CP,Daily!HD$10,0)+VLOOKUP($IF89,Data!$B:$CP,Daily!LC$10,0))/DE$72</f>
        <v>1.3071895424836602E-2</v>
      </c>
      <c r="DF89" s="12">
        <f>(VLOOKUP($EG89,Data!$B:$CP,Daily!HE$10,0)+VLOOKUP($IF89,Data!$B:$CP,Daily!LD$10,0))/DF$72</f>
        <v>1.1384806458290209E-2</v>
      </c>
      <c r="DG89" s="12">
        <f>(VLOOKUP($EG89,Data!$B:$CP,Daily!HF$10,0)+VLOOKUP($IF89,Data!$B:$CP,Daily!LE$10,0))/DG$72</f>
        <v>1.3343799058084773E-2</v>
      </c>
      <c r="DH89" s="12">
        <f>(VLOOKUP($EG89,Data!$B:$CP,Daily!HG$10,0)+VLOOKUP($IF89,Data!$B:$CP,Daily!LF$10,0))/DH$72</f>
        <v>1.3849287169042769E-2</v>
      </c>
      <c r="DI89" s="12">
        <f>(VLOOKUP($EG89,Data!$B:$CP,Daily!HH$10,0)+VLOOKUP($IF89,Data!$B:$CP,Daily!LG$10,0))/DI$72</f>
        <v>1.1887608069164265E-2</v>
      </c>
      <c r="DJ89" s="12">
        <f>(VLOOKUP($EG89,Data!$B:$CP,Daily!HI$10,0)+VLOOKUP($IF89,Data!$B:$CP,Daily!LH$10,0))/DJ$72</f>
        <v>6.5398335315101069E-3</v>
      </c>
      <c r="DK89" s="12">
        <f>(VLOOKUP($EG89,Data!$B:$CP,Daily!HJ$10,0)+VLOOKUP($IF89,Data!$B:$CP,Daily!LI$10,0))/DK$72</f>
        <v>1.283987915407855E-2</v>
      </c>
      <c r="DL89" s="12">
        <f>(VLOOKUP($EG89,Data!$B:$CP,Daily!HK$10,0)+VLOOKUP($IF89,Data!$B:$CP,Daily!LJ$10,0))/DL$72</f>
        <v>1.1486917677089981E-2</v>
      </c>
      <c r="DM89" s="12">
        <f>(VLOOKUP($EG89,Data!$B:$CP,Daily!HL$10,0)+VLOOKUP($IF89,Data!$B:$CP,Daily!LK$10,0))/DM$72</f>
        <v>8.0883803511540737E-3</v>
      </c>
      <c r="DN89" s="12">
        <f>(VLOOKUP($EG89,Data!$B:$CP,Daily!HM$10,0)+VLOOKUP($IF89,Data!$B:$CP,Daily!LL$10,0))/DN$72</f>
        <v>1.2527783390583956E-2</v>
      </c>
      <c r="DO89" s="12">
        <f>(VLOOKUP($EG89,Data!$B:$CP,Daily!HN$10,0)+VLOOKUP($IF89,Data!$B:$CP,Daily!LM$10,0))/DO$72</f>
        <v>1.0575554199715273E-2</v>
      </c>
      <c r="DP89" s="12">
        <f>(VLOOKUP($EG89,Data!$B:$CP,Daily!HO$10,0)+VLOOKUP($IF89,Data!$B:$CP,Daily!LN$10,0))/DP$72</f>
        <v>1.2663085188027629E-2</v>
      </c>
      <c r="DQ89" s="12">
        <f>(VLOOKUP($EG89,Data!$B:$CP,Daily!HP$10,0)+VLOOKUP($IF89,Data!$B:$CP,Daily!LO$10,0))/DQ$72</f>
        <v>1.29302148697471E-2</v>
      </c>
      <c r="DR89" s="12">
        <f>(VLOOKUP($EG89,Data!$B:$CP,Daily!HQ$10,0)+VLOOKUP($IF89,Data!$B:$CP,Daily!LP$10,0))/DR$72</f>
        <v>1.5600924499229583E-2</v>
      </c>
      <c r="DS89" s="12">
        <f>(VLOOKUP($EG89,Data!$B:$CP,Daily!HR$10,0)+VLOOKUP($IF89,Data!$B:$CP,Daily!LQ$10,0))/DS$72</f>
        <v>1.5829046299960427E-2</v>
      </c>
      <c r="DT89" s="12">
        <f>(VLOOKUP($EG89,Data!$B:$CP,Daily!HS$10,0)+VLOOKUP($IF89,Data!$B:$CP,Daily!LR$10,0))/DT$72</f>
        <v>1.8989819890368052E-2</v>
      </c>
      <c r="DU89" s="12">
        <f>(VLOOKUP($EG89,Data!$B:$CP,Daily!HT$10,0)+VLOOKUP($IF89,Data!$B:$CP,Daily!LS$10,0))/DU$72</f>
        <v>1.0470129336891809E-2</v>
      </c>
      <c r="DV89" s="14"/>
      <c r="DW89" s="12">
        <f>_xlfn.QUARTILE.INC($AJ89:$DT89,1)</f>
        <v>1.1300639658848614E-2</v>
      </c>
      <c r="DX89" s="12">
        <f>_xlfn.QUARTILE.INC($AJ89:$DT89,3)</f>
        <v>1.4911676990135353E-2</v>
      </c>
      <c r="DY89" s="12">
        <f>DX89-DW89</f>
        <v>3.6110373312867386E-3</v>
      </c>
      <c r="DZ89" s="12">
        <f>DX89+(0.75*DY89)</f>
        <v>1.7619954988600407E-2</v>
      </c>
      <c r="EA89" s="12">
        <f>DW89-(0.75*DY89)</f>
        <v>8.5923616603835601E-3</v>
      </c>
      <c r="EB89" s="14"/>
      <c r="EC89" s="12">
        <f>_xlfn.STDEV.P(AJ89:DU89)</f>
        <v>5.212602346962459E-3</v>
      </c>
      <c r="ED89" s="12">
        <f>SUMPRODUCT(DN89:DT89,DN$72:DT$72)/SUM(DN$72:DT$72)</f>
        <v>1.4177243562802947E-2</v>
      </c>
      <c r="EE89" s="12">
        <f>SUMPRODUCT(CR89:DT89,CR$72:DT$72)/SUM(CR$72:DT$72)</f>
        <v>1.2255323836604862E-2</v>
      </c>
      <c r="EF89" s="101"/>
      <c r="EG89" s="7" t="s">
        <v>561</v>
      </c>
      <c r="EH89" s="7" t="s">
        <v>76</v>
      </c>
      <c r="EI89" s="12">
        <f>VLOOKUP($EG89,Data!$B:$CP,Daily!EI$10,0)/EI$72</f>
        <v>7.5493612078977937E-3</v>
      </c>
      <c r="EJ89" s="12">
        <f>VLOOKUP($EG89,Data!$B:$CP,Daily!EJ$10,0)/EJ$72</f>
        <v>1.2747875354107648E-2</v>
      </c>
      <c r="EK89" s="12">
        <f>VLOOKUP($EG89,Data!$B:$CP,Daily!EK$10,0)/EK$72</f>
        <v>1.2534393151941303E-2</v>
      </c>
      <c r="EL89" s="12">
        <f>VLOOKUP($EG89,Data!$B:$CP,Daily!EL$10,0)/EL$72</f>
        <v>1.383399209486166E-2</v>
      </c>
      <c r="EM89" s="12">
        <f>VLOOKUP($EG89,Data!$B:$CP,Daily!EM$10,0)/EM$72</f>
        <v>1.1920103092783504E-2</v>
      </c>
      <c r="EN89" s="12">
        <f>VLOOKUP($EG89,Data!$B:$CP,Daily!EN$10,0)/EN$72</f>
        <v>1.0453920220082531E-2</v>
      </c>
      <c r="EO89" s="12">
        <f>VLOOKUP($EG89,Data!$B:$CP,Daily!EO$10,0)/EO$72</f>
        <v>1.134312967259603E-2</v>
      </c>
      <c r="EP89" s="12">
        <f>VLOOKUP($EG89,Data!$B:$CP,Daily!EP$10,0)/EP$72</f>
        <v>1.2265512265512266E-2</v>
      </c>
      <c r="EQ89" s="12">
        <f>VLOOKUP($EG89,Data!$B:$CP,Daily!EQ$10,0)/EQ$72</f>
        <v>1.1217948717948718E-2</v>
      </c>
      <c r="ER89" s="12">
        <f>VLOOKUP($EG89,Data!$B:$CP,Daily!ER$10,0)/ER$72</f>
        <v>1.171303074670571E-2</v>
      </c>
      <c r="ES89" s="12">
        <f>VLOOKUP($EG89,Data!$B:$CP,Daily!ES$10,0)/ES$72</f>
        <v>1.5878056525881232E-2</v>
      </c>
      <c r="ET89" s="12">
        <f>VLOOKUP($EG89,Data!$B:$CP,Daily!ET$10,0)/ET$72</f>
        <v>9.7501523461304088E-3</v>
      </c>
      <c r="EU89" s="12">
        <f>VLOOKUP($EG89,Data!$B:$CP,Daily!EU$10,0)/EU$72</f>
        <v>9.5486111111111119E-3</v>
      </c>
      <c r="EV89" s="12">
        <f>VLOOKUP($EG89,Data!$B:$CP,Daily!EV$10,0)/EV$72</f>
        <v>1.1426806670784434E-2</v>
      </c>
      <c r="EW89" s="12">
        <f>VLOOKUP($EG89,Data!$B:$CP,Daily!EW$10,0)/EW$72</f>
        <v>1.2801428996725216E-2</v>
      </c>
      <c r="EX89" s="12">
        <f>VLOOKUP($EG89,Data!$B:$CP,Daily!EX$10,0)/EX$72</f>
        <v>1.1218920557913887E-2</v>
      </c>
      <c r="EY89" s="12">
        <f>VLOOKUP($EG89,Data!$B:$CP,Daily!EY$10,0)/EY$72</f>
        <v>1.2469586374695864E-2</v>
      </c>
      <c r="EZ89" s="12">
        <f>VLOOKUP($EG89,Data!$B:$CP,Daily!EZ$10,0)/EZ$72</f>
        <v>4.2312276519666271E-2</v>
      </c>
      <c r="FA89" s="12">
        <f>VLOOKUP($EG89,Data!$B:$CP,Daily!FA$10,0)/FA$72</f>
        <v>2.7660853878532773E-2</v>
      </c>
      <c r="FB89" s="12">
        <f>VLOOKUP($EG89,Data!$B:$CP,Daily!FB$10,0)/FB$72</f>
        <v>1.8170019467878003E-2</v>
      </c>
      <c r="FC89" s="12">
        <f>VLOOKUP($EG89,Data!$B:$CP,Daily!FC$10,0)/FC$72</f>
        <v>1.4939309056956116E-2</v>
      </c>
      <c r="FD89" s="12">
        <f>VLOOKUP($EG89,Data!$B:$CP,Daily!FD$10,0)/FD$72</f>
        <v>2.4430505117200397E-2</v>
      </c>
      <c r="FE89" s="12">
        <f>VLOOKUP($EG89,Data!$B:$CP,Daily!FE$10,0)/FE$72</f>
        <v>2.0240354206198609E-2</v>
      </c>
      <c r="FF89" s="12">
        <f>VLOOKUP($EG89,Data!$B:$CP,Daily!FF$10,0)/FF$72</f>
        <v>1.7704918032786884E-2</v>
      </c>
      <c r="FG89" s="12">
        <f>VLOOKUP($EG89,Data!$B:$CP,Daily!FG$10,0)/FG$72</f>
        <v>1.9856213625470728E-2</v>
      </c>
      <c r="FH89" s="12">
        <f>VLOOKUP($EG89,Data!$B:$CP,Daily!FH$10,0)/FH$72</f>
        <v>1.4982467325470195E-2</v>
      </c>
      <c r="FI89" s="12">
        <f>VLOOKUP($EG89,Data!$B:$CP,Daily!FI$10,0)/FI$72</f>
        <v>2.0952927669345579E-2</v>
      </c>
      <c r="FJ89" s="12">
        <f>VLOOKUP($EG89,Data!$B:$CP,Daily!FJ$10,0)/FJ$72</f>
        <v>1.53125E-2</v>
      </c>
      <c r="FK89" s="12">
        <f>VLOOKUP($EG89,Data!$B:$CP,Daily!FK$10,0)/FK$72</f>
        <v>2.2257551669316374E-2</v>
      </c>
      <c r="FL89" s="12">
        <f>VLOOKUP($EG89,Data!$B:$CP,Daily!FL$10,0)/FL$72</f>
        <v>1.6578041914294652E-2</v>
      </c>
      <c r="FM89" s="12">
        <f>VLOOKUP($EG89,Data!$B:$CP,Daily!FM$10,0)/FM$72</f>
        <v>1.6799022602321318E-2</v>
      </c>
      <c r="FN89" s="12">
        <f>VLOOKUP($EG89,Data!$B:$CP,Daily!FN$10,0)/FN$72</f>
        <v>2.914572864321608E-2</v>
      </c>
      <c r="FO89" s="12">
        <f>VLOOKUP($EG89,Data!$B:$CP,Daily!FO$10,0)/FO$72</f>
        <v>2.0390824129141887E-2</v>
      </c>
      <c r="FP89" s="12">
        <f>VLOOKUP($EG89,Data!$B:$CP,Daily!FP$10,0)/FP$72</f>
        <v>1.6631467793030624E-2</v>
      </c>
      <c r="FQ89" s="12">
        <f>VLOOKUP($EG89,Data!$B:$CP,Daily!FQ$10,0)/FQ$72</f>
        <v>3.1561909900188832E-2</v>
      </c>
      <c r="FR89" s="12">
        <f>VLOOKUP($EG89,Data!$B:$CP,Daily!FR$10,0)/FR$72</f>
        <v>1.1560693641618497E-2</v>
      </c>
      <c r="FS89" s="12">
        <f>VLOOKUP($EG89,Data!$B:$CP,Daily!FS$10,0)/FS$72</f>
        <v>9.9328074788197496E-3</v>
      </c>
      <c r="FT89" s="12">
        <f>VLOOKUP($EG89,Data!$B:$CP,Daily!FT$10,0)/FT$72</f>
        <v>1.2330066392665191E-2</v>
      </c>
      <c r="FU89" s="12">
        <f>VLOOKUP($EG89,Data!$B:$CP,Daily!FU$10,0)/FU$72</f>
        <v>1.6011138183083886E-2</v>
      </c>
      <c r="FV89" s="12">
        <f>VLOOKUP($EG89,Data!$B:$CP,Daily!FV$10,0)/FV$72</f>
        <v>1.2670256572695597E-2</v>
      </c>
      <c r="FW89" s="12">
        <f>VLOOKUP($EG89,Data!$B:$CP,Daily!FW$10,0)/FW$72</f>
        <v>1.5567765567765568E-2</v>
      </c>
      <c r="FX89" s="12">
        <f>VLOOKUP($EG89,Data!$B:$CP,Daily!FX$10,0)/FX$72</f>
        <v>1.1535048802129548E-2</v>
      </c>
      <c r="FY89" s="12">
        <f>VLOOKUP($EG89,Data!$B:$CP,Daily!FY$10,0)/FY$72</f>
        <v>1.0441226002020883E-2</v>
      </c>
      <c r="FZ89" s="12">
        <f>VLOOKUP($EG89,Data!$B:$CP,Daily!FZ$10,0)/FZ$72</f>
        <v>8.8411746131986102E-3</v>
      </c>
      <c r="GA89" s="12">
        <f>VLOOKUP($EG89,Data!$B:$CP,Daily!GA$10,0)/GA$72</f>
        <v>1.3750429700928154E-2</v>
      </c>
      <c r="GB89" s="12">
        <f>VLOOKUP($EG89,Data!$B:$CP,Daily!GB$10,0)/GB$72</f>
        <v>1.1456628477905073E-2</v>
      </c>
      <c r="GC89" s="12">
        <f>VLOOKUP($EG89,Data!$B:$CP,Daily!GC$10,0)/GC$72</f>
        <v>1.6280525986224169E-2</v>
      </c>
      <c r="GD89" s="12">
        <f>VLOOKUP($EG89,Data!$B:$CP,Daily!GD$10,0)/GD$72</f>
        <v>1.5741015741015742E-2</v>
      </c>
      <c r="GE89" s="12">
        <f>VLOOKUP($EG89,Data!$B:$CP,Daily!GE$10,0)/GE$72</f>
        <v>9.9228224917309819E-3</v>
      </c>
      <c r="GF89" s="12">
        <f>VLOOKUP($EG89,Data!$B:$CP,Daily!GF$10,0)/GF$72</f>
        <v>1.06951871657754E-2</v>
      </c>
      <c r="GG89" s="12">
        <f>VLOOKUP($EG89,Data!$B:$CP,Daily!GG$10,0)/GG$72</f>
        <v>9.0202956652468049E-3</v>
      </c>
      <c r="GH89" s="12">
        <f>VLOOKUP($EG89,Data!$B:$CP,Daily!GH$10,0)/GH$72</f>
        <v>1.5816743932369783E-2</v>
      </c>
      <c r="GI89" s="12">
        <f>VLOOKUP($EG89,Data!$B:$CP,Daily!GI$10,0)/GI$72</f>
        <v>1.2868801004394225E-2</v>
      </c>
      <c r="GJ89" s="12">
        <f>VLOOKUP($EG89,Data!$B:$CP,Daily!GJ$10,0)/GJ$72</f>
        <v>1.3395457192778102E-2</v>
      </c>
      <c r="GK89" s="12">
        <f>VLOOKUP($EG89,Data!$B:$CP,Daily!GK$10,0)/GK$72</f>
        <v>1.2089810017271158E-2</v>
      </c>
      <c r="GL89" s="12">
        <f>VLOOKUP($EG89,Data!$B:$CP,Daily!GL$10,0)/GL$72</f>
        <v>1.3694366635543105E-2</v>
      </c>
      <c r="GM89" s="12">
        <f>VLOOKUP($EG89,Data!$B:$CP,Daily!GM$10,0)/GM$72</f>
        <v>1.0015174506828529E-2</v>
      </c>
      <c r="GN89" s="12">
        <f>VLOOKUP($EG89,Data!$B:$CP,Daily!GN$10,0)/GN$72</f>
        <v>1.4067995310668231E-2</v>
      </c>
      <c r="GO89" s="12">
        <f>VLOOKUP($EG89,Data!$B:$CP,Daily!GO$10,0)/GO$72</f>
        <v>1.2572205232755691E-2</v>
      </c>
      <c r="GP89" s="12">
        <f>VLOOKUP($EG89,Data!$B:$CP,Daily!GP$10,0)/GP$72</f>
        <v>1.2472487160674981E-2</v>
      </c>
      <c r="GQ89" s="12">
        <f>VLOOKUP($EG89,Data!$B:$CP,Daily!GQ$10,0)/GQ$72</f>
        <v>1.4167650531286895E-2</v>
      </c>
      <c r="GR89" s="12">
        <f>VLOOKUP($EG89,Data!$B:$CP,Daily!GR$10,0)/GR$72</f>
        <v>1.2264433143882741E-2</v>
      </c>
      <c r="GS89" s="12">
        <f>VLOOKUP($EG89,Data!$B:$CP,Daily!GS$10,0)/GS$72</f>
        <v>1.625507971241013E-2</v>
      </c>
      <c r="GT89" s="12">
        <f>VLOOKUP($EG89,Data!$B:$CP,Daily!GT$10,0)/GT$72</f>
        <v>1.4118457300275482E-2</v>
      </c>
      <c r="GU89" s="12">
        <f>VLOOKUP($EG89,Data!$B:$CP,Daily!GU$10,0)/GU$72</f>
        <v>1.1901219875037191E-2</v>
      </c>
      <c r="GV89" s="12">
        <f>VLOOKUP($EG89,Data!$B:$CP,Daily!GV$10,0)/GV$72</f>
        <v>1.2319063751154912E-2</v>
      </c>
      <c r="GW89" s="12">
        <f>VLOOKUP($EG89,Data!$B:$CP,Daily!GW$10,0)/GW$72</f>
        <v>1.4814814814814815E-2</v>
      </c>
      <c r="GX89" s="12">
        <f>VLOOKUP($EG89,Data!$B:$CP,Daily!GX$10,0)/GX$72</f>
        <v>1.1655011655011656E-2</v>
      </c>
      <c r="GY89" s="12">
        <f>VLOOKUP($EG89,Data!$B:$CP,Daily!GY$10,0)/GY$72</f>
        <v>1.0194015126603092E-2</v>
      </c>
      <c r="GZ89" s="12">
        <f>VLOOKUP($EG89,Data!$B:$CP,Daily!GZ$10,0)/GZ$72</f>
        <v>1.2710408794228788E-2</v>
      </c>
      <c r="HA89" s="12">
        <f>VLOOKUP($EG89,Data!$B:$CP,Daily!HA$10,0)/HA$72</f>
        <v>1.5192437542201216E-2</v>
      </c>
      <c r="HB89" s="12">
        <f>VLOOKUP($EG89,Data!$B:$CP,Daily!HB$10,0)/HB$72</f>
        <v>9.112838381131064E-3</v>
      </c>
      <c r="HC89" s="12">
        <f>VLOOKUP($EG89,Data!$B:$CP,Daily!HC$10,0)/HC$72</f>
        <v>1.0672991402312482E-2</v>
      </c>
      <c r="HD89" s="12">
        <f>VLOOKUP($EG89,Data!$B:$CP,Daily!HD$10,0)/HD$72</f>
        <v>1.3693940431359124E-2</v>
      </c>
      <c r="HE89" s="12">
        <f>VLOOKUP($EG89,Data!$B:$CP,Daily!HE$10,0)/HE$72</f>
        <v>1.4399509803921568E-2</v>
      </c>
      <c r="HF89" s="12">
        <f>VLOOKUP($EG89,Data!$B:$CP,Daily!HF$10,0)/HF$72</f>
        <v>1.1120866256950541E-2</v>
      </c>
      <c r="HG89" s="12">
        <f>VLOOKUP($EG89,Data!$B:$CP,Daily!HG$10,0)/HG$72</f>
        <v>1.4773776546629732E-2</v>
      </c>
      <c r="HH89" s="12">
        <f>VLOOKUP($EG89,Data!$B:$CP,Daily!HH$10,0)/HH$72</f>
        <v>1.2710693561757391E-2</v>
      </c>
      <c r="HI89" s="12">
        <f>VLOOKUP($EG89,Data!$B:$CP,Daily!HI$10,0)/HI$72</f>
        <v>5.5926005592600563E-3</v>
      </c>
      <c r="HJ89" s="12">
        <f>VLOOKUP($EG89,Data!$B:$CP,Daily!HJ$10,0)/HJ$72</f>
        <v>1.2994350282485875E-2</v>
      </c>
      <c r="HK89" s="12">
        <f>VLOOKUP($EG89,Data!$B:$CP,Daily!HK$10,0)/HK$72</f>
        <v>1.1428571428571429E-2</v>
      </c>
      <c r="HL89" s="12">
        <f>VLOOKUP($EG89,Data!$B:$CP,Daily!HL$10,0)/HL$72</f>
        <v>7.385524372230428E-3</v>
      </c>
      <c r="HM89" s="12">
        <f>VLOOKUP($EG89,Data!$B:$CP,Daily!HM$10,0)/HM$72</f>
        <v>1.088646967340591E-2</v>
      </c>
      <c r="HN89" s="12">
        <f>VLOOKUP($EG89,Data!$B:$CP,Daily!HN$10,0)/HN$72</f>
        <v>9.9255583126550868E-3</v>
      </c>
      <c r="HO89" s="12">
        <f>VLOOKUP($EG89,Data!$B:$CP,Daily!HO$10,0)/HO$72</f>
        <v>1.1399259048161869E-2</v>
      </c>
      <c r="HP89" s="12">
        <f>VLOOKUP($EG89,Data!$B:$CP,Daily!HP$10,0)/HP$72</f>
        <v>1.2540099154272382E-2</v>
      </c>
      <c r="HQ89" s="12">
        <f>VLOOKUP($EG89,Data!$B:$CP,Daily!HQ$10,0)/HQ$72</f>
        <v>1.2253436939629408E-2</v>
      </c>
      <c r="HR89" s="12">
        <f>VLOOKUP($EG89,Data!$B:$CP,Daily!HR$10,0)/HR$72</f>
        <v>1.5503875968992248E-2</v>
      </c>
      <c r="HS89" s="12">
        <f>VLOOKUP($EG89,Data!$B:$CP,Daily!HS$10,0)/HS$72</f>
        <v>1.7311021350259664E-2</v>
      </c>
      <c r="HT89" s="12">
        <f>VLOOKUP($EG89,Data!$B:$CP,Daily!HT$10,0)/HT$72</f>
        <v>1.1162790697674419E-2</v>
      </c>
      <c r="HU89" s="13"/>
      <c r="HV89" s="40">
        <f>_xlfn.QUARTILE.INC($EI89:$HS89,1)</f>
        <v>1.1399259048161869E-2</v>
      </c>
      <c r="HW89" s="40">
        <f>_xlfn.QUARTILE.INC($EI89:$HS89,3)</f>
        <v>1.5567765567765568E-2</v>
      </c>
      <c r="HX89" s="40">
        <f>HW89-HV89</f>
        <v>4.1685065196036993E-3</v>
      </c>
      <c r="HY89" s="40">
        <f>HW89+(0.75*HX89)</f>
        <v>1.8694145457468343E-2</v>
      </c>
      <c r="HZ89" s="40">
        <f>HV89-(0.75*HX89)</f>
        <v>8.2728791584590934E-3</v>
      </c>
      <c r="IA89" s="43"/>
      <c r="IB89" s="12">
        <f>_xlfn.STDEV.P(FM89:HT89)</f>
        <v>4.092757722967565E-3</v>
      </c>
      <c r="IC89" s="12">
        <f>SUMPRODUCT(HM89:HS89,HM$72:HS$72)/SUM(HM$72:HS$72)</f>
        <v>1.2870067535997962E-2</v>
      </c>
      <c r="ID89" s="12">
        <f>SUMPRODUCT(GQ89:HS89,GQ$72:HS$72)/SUM(GQ$72:HS$72)</f>
        <v>1.2274605752821926E-2</v>
      </c>
      <c r="IE89" s="13"/>
      <c r="IF89" s="7" t="s">
        <v>562</v>
      </c>
      <c r="IG89" s="7" t="s">
        <v>76</v>
      </c>
      <c r="IH89" s="12">
        <f>VLOOKUP($IF89,Data!$B:$CP,Daily!IH$10,0)/IH$72</f>
        <v>1.059446733372572E-2</v>
      </c>
      <c r="II89" s="12">
        <f>VLOOKUP($IF89,Data!$B:$CP,Daily!II$10,0)/II$72</f>
        <v>8.4269662921348312E-3</v>
      </c>
      <c r="IJ89" s="12">
        <f>VLOOKUP($IF89,Data!$B:$CP,Daily!IJ$10,0)/IJ$72</f>
        <v>1.1342155009451797E-2</v>
      </c>
      <c r="IK89" s="12">
        <f>VLOOKUP($IF89,Data!$B:$CP,Daily!IK$10,0)/IK$72</f>
        <v>9.9150141643059488E-3</v>
      </c>
      <c r="IL89" s="12">
        <f>VLOOKUP($IF89,Data!$B:$CP,Daily!IL$10,0)/IL$72</f>
        <v>1.1560693641618497E-2</v>
      </c>
      <c r="IM89" s="12">
        <f>VLOOKUP($IF89,Data!$B:$CP,Daily!IM$10,0)/IM$72</f>
        <v>1.4067278287461774E-2</v>
      </c>
      <c r="IN89" s="12">
        <f>VLOOKUP($IF89,Data!$B:$CP,Daily!IN$10,0)/IN$72</f>
        <v>7.7262693156732896E-3</v>
      </c>
      <c r="IO89" s="12">
        <f>VLOOKUP($IF89,Data!$B:$CP,Daily!IO$10,0)/IO$72</f>
        <v>1.5274949083503055E-2</v>
      </c>
      <c r="IP89" s="12">
        <f>VLOOKUP($IF89,Data!$B:$CP,Daily!IP$10,0)/IP$72</f>
        <v>1.3023782559456399E-2</v>
      </c>
      <c r="IQ89" s="12">
        <f>VLOOKUP($IF89,Data!$B:$CP,Daily!IQ$10,0)/IQ$72</f>
        <v>1.2861736334405145E-2</v>
      </c>
      <c r="IR89" s="12">
        <f>VLOOKUP($IF89,Data!$B:$CP,Daily!IR$10,0)/IR$72</f>
        <v>1.4627659574468085E-2</v>
      </c>
      <c r="IS89" s="12">
        <f>VLOOKUP($IF89,Data!$B:$CP,Daily!IS$10,0)/IS$72</f>
        <v>1.2690355329949238E-2</v>
      </c>
      <c r="IT89" s="12">
        <f>VLOOKUP($IF89,Data!$B:$CP,Daily!IT$10,0)/IT$72</f>
        <v>8.9445438282647581E-3</v>
      </c>
      <c r="IU89" s="12">
        <f>VLOOKUP($IF89,Data!$B:$CP,Daily!IU$10,0)/IU$72</f>
        <v>1.0437051532941943E-2</v>
      </c>
      <c r="IV89" s="12">
        <f>VLOOKUP($IF89,Data!$B:$CP,Daily!IV$10,0)/IV$72</f>
        <v>9.8314606741573031E-3</v>
      </c>
      <c r="IW89" s="12">
        <f>VLOOKUP($IF89,Data!$B:$CP,Daily!IW$10,0)/IW$72</f>
        <v>1.2960436562073669E-2</v>
      </c>
      <c r="IX89" s="12">
        <f>VLOOKUP($IF89,Data!$B:$CP,Daily!IX$10,0)/IX$72</f>
        <v>8.5592011412268191E-3</v>
      </c>
      <c r="IY89" s="12">
        <f>VLOOKUP($IF89,Data!$B:$CP,Daily!IY$10,0)/IY$72</f>
        <v>4.5876288659793811E-2</v>
      </c>
      <c r="IZ89" s="12">
        <f>VLOOKUP($IF89,Data!$B:$CP,Daily!IZ$10,0)/IZ$72</f>
        <v>2.9320024953212728E-2</v>
      </c>
      <c r="JA89" s="12">
        <f>VLOOKUP($IF89,Data!$B:$CP,Daily!JA$10,0)/JA$72</f>
        <v>1.5503875968992248E-2</v>
      </c>
      <c r="JB89" s="12">
        <f>VLOOKUP($IF89,Data!$B:$CP,Daily!JB$10,0)/JB$72</f>
        <v>1.2377850162866449E-2</v>
      </c>
      <c r="JC89" s="12">
        <f>VLOOKUP($IF89,Data!$B:$CP,Daily!JC$10,0)/JC$72</f>
        <v>1.4462809917355372E-2</v>
      </c>
      <c r="JD89" s="12">
        <f>VLOOKUP($IF89,Data!$B:$CP,Daily!JD$10,0)/JD$72</f>
        <v>2.032520325203252E-2</v>
      </c>
      <c r="JE89" s="12">
        <f>VLOOKUP($IF89,Data!$B:$CP,Daily!JE$10,0)/JE$72</f>
        <v>1.876675603217158E-2</v>
      </c>
      <c r="JF89" s="12">
        <f>VLOOKUP($IF89,Data!$B:$CP,Daily!JF$10,0)/JF$72</f>
        <v>2.2864828513786146E-2</v>
      </c>
      <c r="JG89" s="12">
        <f>VLOOKUP($IF89,Data!$B:$CP,Daily!JG$10,0)/JG$72</f>
        <v>1.0828025477707006E-2</v>
      </c>
      <c r="JH89" s="12">
        <f>VLOOKUP($IF89,Data!$B:$CP,Daily!JH$10,0)/JH$72</f>
        <v>1.4543339150668994E-2</v>
      </c>
      <c r="JI89" s="12">
        <f>VLOOKUP($IF89,Data!$B:$CP,Daily!JI$10,0)/JI$72</f>
        <v>2.0169160702667534E-2</v>
      </c>
      <c r="JJ89" s="12">
        <f>VLOOKUP($IF89,Data!$B:$CP,Daily!JJ$10,0)/JJ$72</f>
        <v>2.2265880812049769E-2</v>
      </c>
      <c r="JK89" s="12">
        <f>VLOOKUP($IF89,Data!$B:$CP,Daily!JK$10,0)/JK$72</f>
        <v>1.7077798861480076E-2</v>
      </c>
      <c r="JL89" s="12">
        <f>VLOOKUP($IF89,Data!$B:$CP,Daily!JL$10,0)/JL$72</f>
        <v>1.1145510835913313E-2</v>
      </c>
      <c r="JM89" s="12">
        <f>VLOOKUP($IF89,Data!$B:$CP,Daily!JM$10,0)/JM$72</f>
        <v>2.0134228187919462E-2</v>
      </c>
      <c r="JN89" s="12">
        <f>VLOOKUP($IF89,Data!$B:$CP,Daily!JN$10,0)/JN$72</f>
        <v>1.2004801920768308E-2</v>
      </c>
      <c r="JO89" s="12">
        <f>VLOOKUP($IF89,Data!$B:$CP,Daily!JO$10,0)/JO$72</f>
        <v>1.4033264033264034E-2</v>
      </c>
      <c r="JP89" s="12">
        <f>VLOOKUP($IF89,Data!$B:$CP,Daily!JP$10,0)/JP$72</f>
        <v>3.1128404669260701E-2</v>
      </c>
      <c r="JQ89" s="12">
        <f>VLOOKUP($IF89,Data!$B:$CP,Daily!JQ$10,0)/JQ$72</f>
        <v>1.2360211889346674E-2</v>
      </c>
      <c r="JR89" s="12">
        <f>VLOOKUP($IF89,Data!$B:$CP,Daily!JR$10,0)/JR$72</f>
        <v>1.405152224824356E-2</v>
      </c>
      <c r="JS89" s="12">
        <f>VLOOKUP($IF89,Data!$B:$CP,Daily!JS$10,0)/JS$72</f>
        <v>1.1912225705329153E-2</v>
      </c>
      <c r="JT89" s="12">
        <f>VLOOKUP($IF89,Data!$B:$CP,Daily!JT$10,0)/JT$72</f>
        <v>1.3404825737265416E-2</v>
      </c>
      <c r="JU89" s="12">
        <f>VLOOKUP($IF89,Data!$B:$CP,Daily!JU$10,0)/JU$72</f>
        <v>9.45945945945946E-3</v>
      </c>
      <c r="JV89" s="12">
        <f>VLOOKUP($IF89,Data!$B:$CP,Daily!JV$10,0)/JV$72</f>
        <v>9.3896713615023476E-3</v>
      </c>
      <c r="JW89" s="12">
        <f>VLOOKUP($IF89,Data!$B:$CP,Daily!JW$10,0)/JW$72</f>
        <v>1.1425135297654841E-2</v>
      </c>
      <c r="JX89" s="12">
        <f>VLOOKUP($IF89,Data!$B:$CP,Daily!JX$10,0)/JX$72</f>
        <v>6.267409470752089E-3</v>
      </c>
      <c r="JY89" s="12">
        <f>VLOOKUP($IF89,Data!$B:$CP,Daily!JY$10,0)/JY$72</f>
        <v>9.9009900990099011E-3</v>
      </c>
      <c r="JZ89" s="12">
        <f>VLOOKUP($IF89,Data!$B:$CP,Daily!JZ$10,0)/JZ$72</f>
        <v>1.7241379310344827E-2</v>
      </c>
      <c r="KA89" s="12">
        <f>VLOOKUP($IF89,Data!$B:$CP,Daily!KA$10,0)/KA$72</f>
        <v>1.4037985136251032E-2</v>
      </c>
      <c r="KB89" s="12">
        <f>VLOOKUP($IF89,Data!$B:$CP,Daily!KB$10,0)/KB$72</f>
        <v>1.3067828251400125E-2</v>
      </c>
      <c r="KC89" s="12">
        <f>VLOOKUP($IF89,Data!$B:$CP,Daily!KC$10,0)/KC$72</f>
        <v>1.0437051532941943E-2</v>
      </c>
      <c r="KD89" s="12">
        <f>VLOOKUP($IF89,Data!$B:$CP,Daily!KD$10,0)/KD$72</f>
        <v>5.9031877213695395E-3</v>
      </c>
      <c r="KE89" s="12">
        <f>VLOOKUP($IF89,Data!$B:$CP,Daily!KE$10,0)/KE$72</f>
        <v>6.1387354205033762E-3</v>
      </c>
      <c r="KF89" s="12">
        <f>VLOOKUP($IF89,Data!$B:$CP,Daily!KF$10,0)/KF$72</f>
        <v>5.4890219560878245E-3</v>
      </c>
      <c r="KG89" s="12">
        <f>VLOOKUP($IF89,Data!$B:$CP,Daily!KG$10,0)/KG$72</f>
        <v>1.2068965517241379E-2</v>
      </c>
      <c r="KH89" s="12">
        <f>VLOOKUP($IF89,Data!$B:$CP,Daily!KH$10,0)/KH$72</f>
        <v>1.0828025477707006E-2</v>
      </c>
      <c r="KI89" s="12">
        <f>VLOOKUP($IF89,Data!$B:$CP,Daily!KI$10,0)/KI$72</f>
        <v>8.130081300813009E-3</v>
      </c>
      <c r="KJ89" s="12">
        <f>VLOOKUP($IF89,Data!$B:$CP,Daily!KJ$10,0)/KJ$72</f>
        <v>6.239364719228588E-3</v>
      </c>
      <c r="KK89" s="12">
        <f>VLOOKUP($IF89,Data!$B:$CP,Daily!KK$10,0)/KK$72</f>
        <v>1.4153846153846154E-2</v>
      </c>
      <c r="KL89" s="12">
        <f>VLOOKUP($IF89,Data!$B:$CP,Daily!KL$10,0)/KL$72</f>
        <v>8.8050314465408803E-3</v>
      </c>
      <c r="KM89" s="12">
        <f>VLOOKUP($IF89,Data!$B:$CP,Daily!KM$10,0)/KM$72</f>
        <v>1.06951871657754E-2</v>
      </c>
      <c r="KN89" s="12">
        <f>VLOOKUP($IF89,Data!$B:$CP,Daily!KN$10,0)/KN$72</f>
        <v>1.2566137566137565E-2</v>
      </c>
      <c r="KO89" s="12">
        <f>VLOOKUP($IF89,Data!$B:$CP,Daily!KO$10,0)/KO$72</f>
        <v>9.8709187547456334E-3</v>
      </c>
      <c r="KP89" s="12">
        <f>VLOOKUP($IF89,Data!$B:$CP,Daily!KP$10,0)/KP$72</f>
        <v>1.088348271446863E-2</v>
      </c>
      <c r="KQ89" s="12">
        <f>VLOOKUP($IF89,Data!$B:$CP,Daily!KQ$10,0)/KQ$72</f>
        <v>5.4744525547445258E-3</v>
      </c>
      <c r="KR89" s="12">
        <f>VLOOKUP($IF89,Data!$B:$CP,Daily!KR$10,0)/KR$72</f>
        <v>1.1972274732199117E-2</v>
      </c>
      <c r="KS89" s="12">
        <f>VLOOKUP($IF89,Data!$B:$CP,Daily!KS$10,0)/KS$72</f>
        <v>1.003584229390681E-2</v>
      </c>
      <c r="KT89" s="12">
        <f>VLOOKUP($IF89,Data!$B:$CP,Daily!KT$10,0)/KT$72</f>
        <v>1.3341804320203304E-2</v>
      </c>
      <c r="KU89" s="12">
        <f>VLOOKUP($IF89,Data!$B:$CP,Daily!KU$10,0)/KU$72</f>
        <v>9.0799031476997572E-3</v>
      </c>
      <c r="KV89" s="12">
        <f>VLOOKUP($IF89,Data!$B:$CP,Daily!KV$10,0)/KV$72</f>
        <v>1.2394366197183098E-2</v>
      </c>
      <c r="KW89" s="12">
        <f>VLOOKUP($IF89,Data!$B:$CP,Daily!KW$10,0)/KW$72</f>
        <v>1.4112903225806451E-2</v>
      </c>
      <c r="KX89" s="12">
        <f>VLOOKUP($IF89,Data!$B:$CP,Daily!KX$10,0)/KX$72</f>
        <v>9.1872791519434626E-3</v>
      </c>
      <c r="KY89" s="12">
        <f>VLOOKUP($IF89,Data!$B:$CP,Daily!KY$10,0)/KY$72</f>
        <v>8.2815734989648039E-3</v>
      </c>
      <c r="KZ89" s="12">
        <f>VLOOKUP($IF89,Data!$B:$CP,Daily!KZ$10,0)/KZ$72</f>
        <v>1.3736263736263736E-2</v>
      </c>
      <c r="LA89" s="12">
        <f>VLOOKUP($IF89,Data!$B:$CP,Daily!LA$10,0)/LA$72</f>
        <v>6.5466448445171853E-3</v>
      </c>
      <c r="LB89" s="12">
        <f>VLOOKUP($IF89,Data!$B:$CP,Daily!LB$10,0)/LB$72</f>
        <v>1.1641443538998836E-2</v>
      </c>
      <c r="LC89" s="12">
        <f>VLOOKUP($IF89,Data!$B:$CP,Daily!LC$10,0)/LC$72</f>
        <v>1.173881144534116E-2</v>
      </c>
      <c r="LD89" s="12">
        <f>VLOOKUP($IF89,Data!$B:$CP,Daily!LD$10,0)/LD$72</f>
        <v>5.1052967453733252E-3</v>
      </c>
      <c r="LE89" s="12">
        <f>VLOOKUP($IF89,Data!$B:$CP,Daily!LE$10,0)/LE$72</f>
        <v>1.7867778439547351E-2</v>
      </c>
      <c r="LF89" s="12">
        <f>VLOOKUP($IF89,Data!$B:$CP,Daily!LF$10,0)/LF$72</f>
        <v>1.2040939193257074E-2</v>
      </c>
      <c r="LG89" s="12">
        <f>VLOOKUP($IF89,Data!$B:$CP,Daily!LG$10,0)/LG$72</f>
        <v>1.0346611484738748E-2</v>
      </c>
      <c r="LH89" s="12">
        <f>VLOOKUP($IF89,Data!$B:$CP,Daily!LH$10,0)/LH$72</f>
        <v>8.658008658008658E-3</v>
      </c>
      <c r="LI89" s="12">
        <f>VLOOKUP($IF89,Data!$B:$CP,Daily!LI$10,0)/LI$72</f>
        <v>1.2528473804100227E-2</v>
      </c>
      <c r="LJ89" s="12">
        <f>VLOOKUP($IF89,Data!$B:$CP,Daily!LJ$10,0)/LJ$72</f>
        <v>1.160541586073501E-2</v>
      </c>
      <c r="LK89" s="12">
        <f>VLOOKUP($IF89,Data!$B:$CP,Daily!LK$10,0)/LK$72</f>
        <v>9.5011876484560574E-3</v>
      </c>
      <c r="LL89" s="12">
        <f>VLOOKUP($IF89,Data!$B:$CP,Daily!LL$10,0)/LL$72</f>
        <v>1.5570934256055362E-2</v>
      </c>
      <c r="LM89" s="12">
        <f>VLOOKUP($IF89,Data!$B:$CP,Daily!LM$10,0)/LM$72</f>
        <v>1.1813349084465446E-2</v>
      </c>
      <c r="LN89" s="12">
        <f>VLOOKUP($IF89,Data!$B:$CP,Daily!LN$10,0)/LN$72</f>
        <v>1.5267175572519083E-2</v>
      </c>
      <c r="LO89" s="12">
        <f>VLOOKUP($IF89,Data!$B:$CP,Daily!LO$10,0)/LO$72</f>
        <v>1.3661202185792349E-2</v>
      </c>
      <c r="LP89" s="12">
        <f>VLOOKUP($IF89,Data!$B:$CP,Daily!LP$10,0)/LP$72</f>
        <v>2.1668472372697724E-2</v>
      </c>
      <c r="LQ89" s="12">
        <f>VLOOKUP($IF89,Data!$B:$CP,Daily!LQ$10,0)/LQ$72</f>
        <v>1.6470588235294119E-2</v>
      </c>
      <c r="LR89" s="12">
        <f>VLOOKUP($IF89,Data!$B:$CP,Daily!LR$10,0)/LR$72</f>
        <v>2.253349573690621E-2</v>
      </c>
      <c r="LS89" s="12">
        <f>VLOOKUP($IF89,Data!$B:$CP,Daily!LS$10,0)/LS$72</f>
        <v>9.113001215066828E-3</v>
      </c>
      <c r="LU89" s="40">
        <f>_xlfn.QUARTILE.INC($IH89:$LR89,1)</f>
        <v>9.8709187547456334E-3</v>
      </c>
      <c r="LV89" s="40">
        <f>_xlfn.QUARTILE.INC($IH89:$LR89,3)</f>
        <v>1.4153846153846154E-2</v>
      </c>
      <c r="LW89" s="40">
        <f>LV89-LU89</f>
        <v>4.2829273991005206E-3</v>
      </c>
      <c r="LX89" s="40">
        <f>LV89+(0.75*LW89)</f>
        <v>1.7366041703171544E-2</v>
      </c>
      <c r="LY89" s="40">
        <f>LU89-(0.75*LW89)</f>
        <v>6.6587232054202434E-3</v>
      </c>
      <c r="LZ89" s="43"/>
      <c r="MA89" s="12">
        <f>_xlfn.STDEV.P(JL89:LS89)</f>
        <v>4.4581804901609951E-3</v>
      </c>
      <c r="MB89" s="12">
        <f>SUMPRODUCT(LL89:LR89,LL$72:LR$72)/SUM(LL$72:LR$72)</f>
        <v>1.6710569641093184E-2</v>
      </c>
      <c r="MC89" s="12">
        <f>SUMPRODUCT(KP89:LR89,KP$72:LR$72)/SUM(KP$72:LR$72)</f>
        <v>1.2216222977339531E-2</v>
      </c>
    </row>
    <row r="90" spans="4:342" x14ac:dyDescent="0.35">
      <c r="D90" s="68" t="s">
        <v>563</v>
      </c>
      <c r="E90" s="66"/>
      <c r="F90" s="64"/>
      <c r="G90" s="64"/>
      <c r="H90" s="65"/>
      <c r="I90" s="64"/>
      <c r="J90" s="65"/>
      <c r="K90" s="64"/>
      <c r="L90" s="64"/>
      <c r="M90" s="66"/>
      <c r="N90" s="64"/>
      <c r="O90" s="64"/>
      <c r="P90" s="64"/>
      <c r="Q90" s="64"/>
      <c r="R90" s="64"/>
      <c r="S90" s="64"/>
      <c r="T90" s="64"/>
      <c r="U90" s="66"/>
      <c r="V90" s="64"/>
      <c r="W90" s="64"/>
      <c r="X90" s="64"/>
      <c r="Y90" s="64"/>
      <c r="Z90" s="64"/>
      <c r="AA90" s="64"/>
      <c r="AB90" s="62"/>
      <c r="AC90" s="46"/>
      <c r="EE90" s="13"/>
      <c r="MB90"/>
    </row>
    <row r="91" spans="4:342" x14ac:dyDescent="0.35">
      <c r="D91" s="59" t="s">
        <v>564</v>
      </c>
      <c r="E91" s="53" t="str">
        <f>VLOOKUP($D91,'Metric Nature'!$C:$D,2,0)&amp;IF(($F91&lt;(EA91)),"Below",IF(($F91&gt;(DZ91)),"Above","Within"))</f>
        <v>PositiveWithin</v>
      </c>
      <c r="F91" s="54">
        <f t="shared" ref="F91:F97" si="750">DU91</f>
        <v>6443</v>
      </c>
      <c r="G91" s="54">
        <f t="shared" ref="G91:G98" si="751">ED91</f>
        <v>6809.7142857142853</v>
      </c>
      <c r="H91" s="55">
        <f t="shared" ref="H91:H92" si="752">IFERROR(((F91-G91)/G91),0)</f>
        <v>-5.3851640513552013E-2</v>
      </c>
      <c r="I91" s="28">
        <f>EE91</f>
        <v>6902.6</v>
      </c>
      <c r="J91" s="55">
        <f t="shared" ref="J91:J97" si="753">IFERROR(((F91-I91)/I91),0)</f>
        <v>-6.6583606177382487E-2</v>
      </c>
      <c r="K91" s="54">
        <f t="shared" ref="K91:K98" si="754">EC91</f>
        <v>735.76056735131965</v>
      </c>
      <c r="L91" s="56"/>
      <c r="M91" s="53" t="str">
        <f>VLOOKUP($D91,'Metric Nature'!$C:$D,2,0)&amp;IF(($N91&lt;(HZ91)),"Below",IF(($N91&gt;(HY91)),"Above","Within"))</f>
        <v>PositiveWithin</v>
      </c>
      <c r="N91" s="54">
        <f t="shared" ref="N91:N98" si="755">HT91</f>
        <v>4739</v>
      </c>
      <c r="O91" s="54">
        <f>IC91</f>
        <v>5007.1428571428569</v>
      </c>
      <c r="P91" s="55">
        <f>IFERROR(((N91-O91)/O91),0)</f>
        <v>-5.3552068473609084E-2</v>
      </c>
      <c r="Q91" s="54">
        <f t="shared" ref="Q91:Q92" si="756">ID91</f>
        <v>5106.4333333333334</v>
      </c>
      <c r="R91" s="55">
        <f t="shared" ref="R91:R97" si="757">IFERROR(((N91-Q91)/Q91),0)</f>
        <v>-7.1954984888343468E-2</v>
      </c>
      <c r="S91" s="54">
        <f t="shared" ref="S91:S98" si="758">IB91</f>
        <v>616.25705405022882</v>
      </c>
      <c r="T91" s="56"/>
      <c r="U91" s="53" t="str">
        <f>VLOOKUP($D91,'Metric Nature'!$C:$D,2,0)&amp;IF(($V91&lt;(LY91)),"Below",IF(($V91&gt;(LX91)),"Above","Within"))</f>
        <v>PositiveWithin</v>
      </c>
      <c r="V91" s="54">
        <f t="shared" ref="V91:V98" si="759">LS91</f>
        <v>1704</v>
      </c>
      <c r="W91" s="54">
        <f>MB91</f>
        <v>1802.5714285714287</v>
      </c>
      <c r="X91" s="55">
        <f t="shared" ref="X91:X92" si="760">IFERROR(((V91-W91)/W91),0)</f>
        <v>-5.4683785068949171E-2</v>
      </c>
      <c r="Y91" s="54">
        <f>MC91</f>
        <v>1796.1666666666667</v>
      </c>
      <c r="Z91" s="55">
        <f t="shared" ref="Z91:Z97" si="761">IFERROR(((V91-Y91)/Y91),0)</f>
        <v>-5.1312981349169569E-2</v>
      </c>
      <c r="AA91" s="54">
        <f t="shared" ref="AA91:AA98" si="762">MA91</f>
        <v>223.65915039531816</v>
      </c>
      <c r="AB91" s="50"/>
      <c r="AC91" s="46" t="s">
        <v>565</v>
      </c>
      <c r="AI91" s="7" t="s">
        <v>564</v>
      </c>
      <c r="AJ91" s="8">
        <f t="shared" ref="AJ91:BO91" si="763">EI91+IH91</f>
        <v>7097</v>
      </c>
      <c r="AK91" s="8">
        <f t="shared" si="763"/>
        <v>7306</v>
      </c>
      <c r="AL91" s="8">
        <f t="shared" si="763"/>
        <v>7188</v>
      </c>
      <c r="AM91" s="8">
        <f t="shared" si="763"/>
        <v>7093</v>
      </c>
      <c r="AN91" s="8">
        <f t="shared" si="763"/>
        <v>7314</v>
      </c>
      <c r="AO91" s="8">
        <f t="shared" si="763"/>
        <v>6942</v>
      </c>
      <c r="AP91" s="8">
        <f t="shared" si="763"/>
        <v>7552</v>
      </c>
      <c r="AQ91" s="8">
        <f t="shared" si="763"/>
        <v>8274</v>
      </c>
      <c r="AR91" s="8">
        <f t="shared" si="763"/>
        <v>7993</v>
      </c>
      <c r="AS91" s="8">
        <f t="shared" si="763"/>
        <v>7568</v>
      </c>
      <c r="AT91" s="8">
        <f t="shared" si="763"/>
        <v>7650</v>
      </c>
      <c r="AU91" s="8">
        <f t="shared" si="763"/>
        <v>7100</v>
      </c>
      <c r="AV91" s="8">
        <f t="shared" si="763"/>
        <v>7611</v>
      </c>
      <c r="AW91" s="8">
        <f t="shared" si="763"/>
        <v>6706</v>
      </c>
      <c r="AX91" s="8">
        <f t="shared" si="763"/>
        <v>6428</v>
      </c>
      <c r="AY91" s="8">
        <f t="shared" si="763"/>
        <v>6615</v>
      </c>
      <c r="AZ91" s="8">
        <f t="shared" si="763"/>
        <v>7345</v>
      </c>
      <c r="BA91" s="8">
        <f t="shared" si="763"/>
        <v>7793</v>
      </c>
      <c r="BB91" s="8">
        <f t="shared" si="763"/>
        <v>6746</v>
      </c>
      <c r="BC91" s="8">
        <f t="shared" si="763"/>
        <v>6558</v>
      </c>
      <c r="BD91" s="8">
        <f t="shared" si="763"/>
        <v>6989</v>
      </c>
      <c r="BE91" s="8">
        <f t="shared" si="763"/>
        <v>6586</v>
      </c>
      <c r="BF91" s="8">
        <f t="shared" si="763"/>
        <v>6798</v>
      </c>
      <c r="BG91" s="8">
        <f t="shared" si="763"/>
        <v>7125</v>
      </c>
      <c r="BH91" s="8">
        <f t="shared" si="763"/>
        <v>7310</v>
      </c>
      <c r="BI91" s="8">
        <f t="shared" si="763"/>
        <v>6693</v>
      </c>
      <c r="BJ91" s="8">
        <f t="shared" si="763"/>
        <v>6919</v>
      </c>
      <c r="BK91" s="8">
        <f t="shared" si="763"/>
        <v>6793</v>
      </c>
      <c r="BL91" s="8">
        <f t="shared" si="763"/>
        <v>6793</v>
      </c>
      <c r="BM91" s="8">
        <f t="shared" si="763"/>
        <v>6566</v>
      </c>
      <c r="BN91" s="8">
        <f t="shared" si="763"/>
        <v>6991</v>
      </c>
      <c r="BO91" s="8">
        <f t="shared" si="763"/>
        <v>7414</v>
      </c>
      <c r="BP91" s="8">
        <f t="shared" ref="BP91:CU91" si="764">FO91+JN91</f>
        <v>7974</v>
      </c>
      <c r="BQ91" s="8">
        <f t="shared" si="764"/>
        <v>7682</v>
      </c>
      <c r="BR91" s="8">
        <f t="shared" si="764"/>
        <v>6916</v>
      </c>
      <c r="BS91" s="8">
        <f t="shared" si="764"/>
        <v>6714</v>
      </c>
      <c r="BT91" s="8">
        <f t="shared" si="764"/>
        <v>6918</v>
      </c>
      <c r="BU91" s="8">
        <f t="shared" si="764"/>
        <v>6884</v>
      </c>
      <c r="BV91" s="8">
        <f t="shared" si="764"/>
        <v>7109</v>
      </c>
      <c r="BW91" s="8">
        <f t="shared" si="764"/>
        <v>6551</v>
      </c>
      <c r="BX91" s="8">
        <f t="shared" si="764"/>
        <v>6429</v>
      </c>
      <c r="BY91" s="8">
        <f t="shared" si="764"/>
        <v>6972</v>
      </c>
      <c r="BZ91" s="8">
        <f t="shared" si="764"/>
        <v>6265</v>
      </c>
      <c r="CA91" s="8">
        <f t="shared" si="764"/>
        <v>6424</v>
      </c>
      <c r="CB91" s="8">
        <f t="shared" si="764"/>
        <v>6616</v>
      </c>
      <c r="CC91" s="8">
        <f t="shared" si="764"/>
        <v>5860</v>
      </c>
      <c r="CD91" s="8">
        <f t="shared" si="764"/>
        <v>6621</v>
      </c>
      <c r="CE91" s="8">
        <f t="shared" si="764"/>
        <v>6584</v>
      </c>
      <c r="CF91" s="8">
        <f t="shared" si="764"/>
        <v>6773</v>
      </c>
      <c r="CG91" s="8">
        <f t="shared" si="764"/>
        <v>6524</v>
      </c>
      <c r="CH91" s="8">
        <f t="shared" si="764"/>
        <v>7276</v>
      </c>
      <c r="CI91" s="8">
        <f t="shared" si="764"/>
        <v>7252</v>
      </c>
      <c r="CJ91" s="8">
        <f t="shared" si="764"/>
        <v>7019</v>
      </c>
      <c r="CK91" s="8">
        <f t="shared" si="764"/>
        <v>7073</v>
      </c>
      <c r="CL91" s="8">
        <f t="shared" si="764"/>
        <v>6781</v>
      </c>
      <c r="CM91" s="8">
        <f t="shared" si="764"/>
        <v>6146</v>
      </c>
      <c r="CN91" s="8">
        <f t="shared" si="764"/>
        <v>6416</v>
      </c>
      <c r="CO91" s="8">
        <f t="shared" si="764"/>
        <v>6703</v>
      </c>
      <c r="CP91" s="8">
        <f t="shared" si="764"/>
        <v>6458</v>
      </c>
      <c r="CQ91" s="8">
        <f t="shared" si="764"/>
        <v>6364</v>
      </c>
      <c r="CR91" s="8">
        <f t="shared" si="764"/>
        <v>6324</v>
      </c>
      <c r="CS91" s="8">
        <f t="shared" si="764"/>
        <v>6281</v>
      </c>
      <c r="CT91" s="8">
        <f t="shared" si="764"/>
        <v>6361</v>
      </c>
      <c r="CU91" s="8">
        <f t="shared" si="764"/>
        <v>6103</v>
      </c>
      <c r="CV91" s="8">
        <f t="shared" ref="CV91:DU91" si="765">GU91+KT91</f>
        <v>6362</v>
      </c>
      <c r="CW91" s="8">
        <f t="shared" si="765"/>
        <v>7202</v>
      </c>
      <c r="CX91" s="8">
        <f t="shared" si="765"/>
        <v>7782</v>
      </c>
      <c r="CY91" s="8">
        <f t="shared" si="765"/>
        <v>6524</v>
      </c>
      <c r="CZ91" s="8">
        <f t="shared" si="765"/>
        <v>6172</v>
      </c>
      <c r="DA91" s="8">
        <f t="shared" si="765"/>
        <v>5762</v>
      </c>
      <c r="DB91" s="8">
        <f t="shared" si="765"/>
        <v>5893</v>
      </c>
      <c r="DC91" s="8">
        <f t="shared" si="765"/>
        <v>7219</v>
      </c>
      <c r="DD91" s="8">
        <f t="shared" si="765"/>
        <v>7164</v>
      </c>
      <c r="DE91" s="8">
        <f t="shared" si="765"/>
        <v>6652</v>
      </c>
      <c r="DF91" s="8">
        <f t="shared" si="765"/>
        <v>6693</v>
      </c>
      <c r="DG91" s="8">
        <f t="shared" si="765"/>
        <v>6595</v>
      </c>
      <c r="DH91" s="8">
        <f t="shared" si="765"/>
        <v>6708</v>
      </c>
      <c r="DI91" s="8">
        <f t="shared" si="765"/>
        <v>7621</v>
      </c>
      <c r="DJ91" s="8">
        <f t="shared" si="765"/>
        <v>12057</v>
      </c>
      <c r="DK91" s="8">
        <f t="shared" si="765"/>
        <v>7666</v>
      </c>
      <c r="DL91" s="8">
        <f t="shared" si="765"/>
        <v>7169</v>
      </c>
      <c r="DM91" s="8">
        <f t="shared" si="765"/>
        <v>6736</v>
      </c>
      <c r="DN91" s="8">
        <f t="shared" si="765"/>
        <v>6475</v>
      </c>
      <c r="DO91" s="8">
        <f t="shared" si="765"/>
        <v>6336</v>
      </c>
      <c r="DP91" s="8">
        <f t="shared" si="765"/>
        <v>6775</v>
      </c>
      <c r="DQ91" s="8">
        <f t="shared" si="765"/>
        <v>6859</v>
      </c>
      <c r="DR91" s="8">
        <f t="shared" si="765"/>
        <v>7164</v>
      </c>
      <c r="DS91" s="8">
        <f t="shared" si="765"/>
        <v>7375</v>
      </c>
      <c r="DT91" s="8">
        <f t="shared" si="765"/>
        <v>6684</v>
      </c>
      <c r="DU91" s="8">
        <f t="shared" si="765"/>
        <v>6443</v>
      </c>
      <c r="DV91" s="106"/>
      <c r="DW91" s="8">
        <f t="shared" si="588"/>
        <v>6558</v>
      </c>
      <c r="DX91" s="8">
        <f t="shared" si="589"/>
        <v>7202</v>
      </c>
      <c r="DY91" s="8">
        <f>DX91-DW91</f>
        <v>644</v>
      </c>
      <c r="DZ91" s="8">
        <f>DX91+(1.25*DY91)</f>
        <v>8007</v>
      </c>
      <c r="EA91" s="8">
        <f>DW91-(1.25*DY91)</f>
        <v>5753</v>
      </c>
      <c r="EB91" s="14"/>
      <c r="EC91" s="9">
        <f t="shared" ref="EC91:EC98" si="766">_xlfn.STDEV.P(AJ91:DU91)</f>
        <v>735.76056735131965</v>
      </c>
      <c r="ED91" s="9">
        <f>AVERAGE(DN91:DT91)</f>
        <v>6809.7142857142853</v>
      </c>
      <c r="EE91" s="9">
        <f>AVERAGE(CQ91:DT91)</f>
        <v>6902.6</v>
      </c>
      <c r="EF91" s="1"/>
      <c r="EG91" s="7" t="s">
        <v>566</v>
      </c>
      <c r="EH91" s="7" t="s">
        <v>77</v>
      </c>
      <c r="EI91" s="8">
        <f>VLOOKUP($EG91,Data!$B:$CP,Daily!EI$10,0)</f>
        <v>5306</v>
      </c>
      <c r="EJ91" s="8">
        <f>VLOOKUP($EG91,Data!$B:$CP,Daily!EJ$10,0)</f>
        <v>5499</v>
      </c>
      <c r="EK91" s="8">
        <f>VLOOKUP($EG91,Data!$B:$CP,Daily!EK$10,0)</f>
        <v>5415</v>
      </c>
      <c r="EL91" s="8">
        <f>VLOOKUP($EG91,Data!$B:$CP,Daily!EL$10,0)</f>
        <v>5353</v>
      </c>
      <c r="EM91" s="8">
        <f>VLOOKUP($EG91,Data!$B:$CP,Daily!EM$10,0)</f>
        <v>5588</v>
      </c>
      <c r="EN91" s="8">
        <f>VLOOKUP($EG91,Data!$B:$CP,Daily!EN$10,0)</f>
        <v>5238</v>
      </c>
      <c r="EO91" s="8">
        <f>VLOOKUP($EG91,Data!$B:$CP,Daily!EO$10,0)</f>
        <v>5630</v>
      </c>
      <c r="EP91" s="8">
        <f>VLOOKUP($EG91,Data!$B:$CP,Daily!EP$10,0)</f>
        <v>6204</v>
      </c>
      <c r="EQ91" s="8">
        <f>VLOOKUP($EG91,Data!$B:$CP,Daily!EQ$10,0)</f>
        <v>6118</v>
      </c>
      <c r="ER91" s="8">
        <f>VLOOKUP($EG91,Data!$B:$CP,Daily!ER$10,0)</f>
        <v>5738</v>
      </c>
      <c r="ES91" s="8">
        <f>VLOOKUP($EG91,Data!$B:$CP,Daily!ES$10,0)</f>
        <v>5762</v>
      </c>
      <c r="ET91" s="8">
        <f>VLOOKUP($EG91,Data!$B:$CP,Daily!ET$10,0)</f>
        <v>5322</v>
      </c>
      <c r="EU91" s="8">
        <f>VLOOKUP($EG91,Data!$B:$CP,Daily!EU$10,0)</f>
        <v>5746</v>
      </c>
      <c r="EV91" s="8">
        <f>VLOOKUP($EG91,Data!$B:$CP,Daily!EV$10,0)</f>
        <v>4950</v>
      </c>
      <c r="EW91" s="8">
        <f>VLOOKUP($EG91,Data!$B:$CP,Daily!EW$10,0)</f>
        <v>4861</v>
      </c>
      <c r="EX91" s="8">
        <f>VLOOKUP($EG91,Data!$B:$CP,Daily!EX$10,0)</f>
        <v>4955</v>
      </c>
      <c r="EY91" s="8">
        <f>VLOOKUP($EG91,Data!$B:$CP,Daily!EY$10,0)</f>
        <v>5519</v>
      </c>
      <c r="EZ91" s="8">
        <f>VLOOKUP($EG91,Data!$B:$CP,Daily!EZ$10,0)</f>
        <v>5737</v>
      </c>
      <c r="FA91" s="8">
        <f>VLOOKUP($EG91,Data!$B:$CP,Daily!FA$10,0)</f>
        <v>5066</v>
      </c>
      <c r="FB91" s="8">
        <f>VLOOKUP($EG91,Data!$B:$CP,Daily!FB$10,0)</f>
        <v>4975</v>
      </c>
      <c r="FC91" s="8">
        <f>VLOOKUP($EG91,Data!$B:$CP,Daily!FC$10,0)</f>
        <v>5269</v>
      </c>
      <c r="FD91" s="8">
        <f>VLOOKUP($EG91,Data!$B:$CP,Daily!FD$10,0)</f>
        <v>4883</v>
      </c>
      <c r="FE91" s="8">
        <f>VLOOKUP($EG91,Data!$B:$CP,Daily!FE$10,0)</f>
        <v>5107</v>
      </c>
      <c r="FF91" s="8">
        <f>VLOOKUP($EG91,Data!$B:$CP,Daily!FF$10,0)</f>
        <v>5354</v>
      </c>
      <c r="FG91" s="8">
        <f>VLOOKUP($EG91,Data!$B:$CP,Daily!FG$10,0)</f>
        <v>5501</v>
      </c>
      <c r="FH91" s="8">
        <f>VLOOKUP($EG91,Data!$B:$CP,Daily!FH$10,0)</f>
        <v>4933</v>
      </c>
      <c r="FI91" s="8">
        <f>VLOOKUP($EG91,Data!$B:$CP,Daily!FI$10,0)</f>
        <v>5254</v>
      </c>
      <c r="FJ91" s="8">
        <f>VLOOKUP($EG91,Data!$B:$CP,Daily!FJ$10,0)</f>
        <v>5066</v>
      </c>
      <c r="FK91" s="8">
        <f>VLOOKUP($EG91,Data!$B:$CP,Daily!FK$10,0)</f>
        <v>5078</v>
      </c>
      <c r="FL91" s="8">
        <f>VLOOKUP($EG91,Data!$B:$CP,Daily!FL$10,0)</f>
        <v>4948</v>
      </c>
      <c r="FM91" s="8">
        <f>VLOOKUP($EG91,Data!$B:$CP,Daily!FM$10,0)</f>
        <v>5244</v>
      </c>
      <c r="FN91" s="8">
        <f>VLOOKUP($EG91,Data!$B:$CP,Daily!FN$10,0)</f>
        <v>5526</v>
      </c>
      <c r="FO91" s="8">
        <f>VLOOKUP($EG91,Data!$B:$CP,Daily!FO$10,0)</f>
        <v>5932</v>
      </c>
      <c r="FP91" s="8">
        <f>VLOOKUP($EG91,Data!$B:$CP,Daily!FP$10,0)</f>
        <v>5742</v>
      </c>
      <c r="FQ91" s="8">
        <f>VLOOKUP($EG91,Data!$B:$CP,Daily!FQ$10,0)</f>
        <v>5079</v>
      </c>
      <c r="FR91" s="8">
        <f>VLOOKUP($EG91,Data!$B:$CP,Daily!FR$10,0)</f>
        <v>4916</v>
      </c>
      <c r="FS91" s="8">
        <f>VLOOKUP($EG91,Data!$B:$CP,Daily!FS$10,0)</f>
        <v>5167</v>
      </c>
      <c r="FT91" s="8">
        <f>VLOOKUP($EG91,Data!$B:$CP,Daily!FT$10,0)</f>
        <v>5095</v>
      </c>
      <c r="FU91" s="8">
        <f>VLOOKUP($EG91,Data!$B:$CP,Daily!FU$10,0)</f>
        <v>5282</v>
      </c>
      <c r="FV91" s="8">
        <f>VLOOKUP($EG91,Data!$B:$CP,Daily!FV$10,0)</f>
        <v>4811</v>
      </c>
      <c r="FW91" s="8">
        <f>VLOOKUP($EG91,Data!$B:$CP,Daily!FW$10,0)</f>
        <v>4788</v>
      </c>
      <c r="FX91" s="8">
        <f>VLOOKUP($EG91,Data!$B:$CP,Daily!FX$10,0)</f>
        <v>5203</v>
      </c>
      <c r="FY91" s="8">
        <f>VLOOKUP($EG91,Data!$B:$CP,Daily!FY$10,0)</f>
        <v>4647</v>
      </c>
      <c r="FZ91" s="8">
        <f>VLOOKUP($EG91,Data!$B:$CP,Daily!FZ$10,0)</f>
        <v>4820</v>
      </c>
      <c r="GA91" s="8">
        <f>VLOOKUP($EG91,Data!$B:$CP,Daily!GA$10,0)</f>
        <v>4883</v>
      </c>
      <c r="GB91" s="8">
        <f>VLOOKUP($EG91,Data!$B:$CP,Daily!GB$10,0)</f>
        <v>4430</v>
      </c>
      <c r="GC91" s="8">
        <f>VLOOKUP($EG91,Data!$B:$CP,Daily!GC$10,0)</f>
        <v>4915</v>
      </c>
      <c r="GD91" s="8">
        <f>VLOOKUP($EG91,Data!$B:$CP,Daily!GD$10,0)</f>
        <v>4860</v>
      </c>
      <c r="GE91" s="8">
        <f>VLOOKUP($EG91,Data!$B:$CP,Daily!GE$10,0)</f>
        <v>5033</v>
      </c>
      <c r="GF91" s="8">
        <f>VLOOKUP($EG91,Data!$B:$CP,Daily!GF$10,0)</f>
        <v>4824</v>
      </c>
      <c r="GG91" s="8">
        <f>VLOOKUP($EG91,Data!$B:$CP,Daily!GG$10,0)</f>
        <v>5393</v>
      </c>
      <c r="GH91" s="8">
        <f>VLOOKUP($EG91,Data!$B:$CP,Daily!GH$10,0)</f>
        <v>5422</v>
      </c>
      <c r="GI91" s="8">
        <f>VLOOKUP($EG91,Data!$B:$CP,Daily!GI$10,0)</f>
        <v>5324</v>
      </c>
      <c r="GJ91" s="8">
        <f>VLOOKUP($EG91,Data!$B:$CP,Daily!GJ$10,0)</f>
        <v>4951</v>
      </c>
      <c r="GK91" s="8">
        <f>VLOOKUP($EG91,Data!$B:$CP,Daily!GK$10,0)</f>
        <v>4931</v>
      </c>
      <c r="GL91" s="8">
        <f>VLOOKUP($EG91,Data!$B:$CP,Daily!GL$10,0)</f>
        <v>4573</v>
      </c>
      <c r="GM91" s="8">
        <f>VLOOKUP($EG91,Data!$B:$CP,Daily!GM$10,0)</f>
        <v>4797</v>
      </c>
      <c r="GN91" s="8">
        <f>VLOOKUP($EG91,Data!$B:$CP,Daily!GN$10,0)</f>
        <v>4963</v>
      </c>
      <c r="GO91" s="8">
        <f>VLOOKUP($EG91,Data!$B:$CP,Daily!GO$10,0)</f>
        <v>4711</v>
      </c>
      <c r="GP91" s="8">
        <f>VLOOKUP($EG91,Data!$B:$CP,Daily!GP$10,0)</f>
        <v>4791</v>
      </c>
      <c r="GQ91" s="8">
        <f>VLOOKUP($EG91,Data!$B:$CP,Daily!GQ$10,0)</f>
        <v>4715</v>
      </c>
      <c r="GR91" s="8">
        <f>VLOOKUP($EG91,Data!$B:$CP,Daily!GR$10,0)</f>
        <v>4702</v>
      </c>
      <c r="GS91" s="8">
        <f>VLOOKUP($EG91,Data!$B:$CP,Daily!GS$10,0)</f>
        <v>4636</v>
      </c>
      <c r="GT91" s="8">
        <f>VLOOKUP($EG91,Data!$B:$CP,Daily!GT$10,0)</f>
        <v>4508</v>
      </c>
      <c r="GU91" s="8">
        <f>VLOOKUP($EG91,Data!$B:$CP,Daily!GU$10,0)</f>
        <v>4668</v>
      </c>
      <c r="GV91" s="8">
        <f>VLOOKUP($EG91,Data!$B:$CP,Daily!GV$10,0)</f>
        <v>5393</v>
      </c>
      <c r="GW91" s="8">
        <f>VLOOKUP($EG91,Data!$B:$CP,Daily!GW$10,0)</f>
        <v>5706</v>
      </c>
      <c r="GX91" s="8">
        <f>VLOOKUP($EG91,Data!$B:$CP,Daily!GX$10,0)</f>
        <v>4926</v>
      </c>
      <c r="GY91" s="8">
        <f>VLOOKUP($EG91,Data!$B:$CP,Daily!GY$10,0)</f>
        <v>4612</v>
      </c>
      <c r="GZ91" s="8">
        <f>VLOOKUP($EG91,Data!$B:$CP,Daily!GZ$10,0)</f>
        <v>4219</v>
      </c>
      <c r="HA91" s="8">
        <f>VLOOKUP($EG91,Data!$B:$CP,Daily!HA$10,0)</f>
        <v>4317</v>
      </c>
      <c r="HB91" s="8">
        <f>VLOOKUP($EG91,Data!$B:$CP,Daily!HB$10,0)</f>
        <v>5308</v>
      </c>
      <c r="HC91" s="8">
        <f>VLOOKUP($EG91,Data!$B:$CP,Daily!HC$10,0)</f>
        <v>5262</v>
      </c>
      <c r="HD91" s="8">
        <f>VLOOKUP($EG91,Data!$B:$CP,Daily!HD$10,0)</f>
        <v>5030</v>
      </c>
      <c r="HE91" s="8">
        <f>VLOOKUP($EG91,Data!$B:$CP,Daily!HE$10,0)</f>
        <v>4957</v>
      </c>
      <c r="HF91" s="8">
        <f>VLOOKUP($EG91,Data!$B:$CP,Daily!HF$10,0)</f>
        <v>4926</v>
      </c>
      <c r="HG91" s="8">
        <f>VLOOKUP($EG91,Data!$B:$CP,Daily!HG$10,0)</f>
        <v>4920</v>
      </c>
      <c r="HH91" s="8">
        <f>VLOOKUP($EG91,Data!$B:$CP,Daily!HH$10,0)</f>
        <v>5601</v>
      </c>
      <c r="HI91" s="8">
        <f>VLOOKUP($EG91,Data!$B:$CP,Daily!HI$10,0)</f>
        <v>8941</v>
      </c>
      <c r="HJ91" s="8">
        <f>VLOOKUP($EG91,Data!$B:$CP,Daily!HJ$10,0)</f>
        <v>5652</v>
      </c>
      <c r="HK91" s="8">
        <f>VLOOKUP($EG91,Data!$B:$CP,Daily!HK$10,0)</f>
        <v>5370</v>
      </c>
      <c r="HL91" s="8">
        <f>VLOOKUP($EG91,Data!$B:$CP,Daily!HL$10,0)</f>
        <v>4983</v>
      </c>
      <c r="HM91" s="8">
        <f>VLOOKUP($EG91,Data!$B:$CP,Daily!HM$10,0)</f>
        <v>4760</v>
      </c>
      <c r="HN91" s="8">
        <f>VLOOKUP($EG91,Data!$B:$CP,Daily!HN$10,0)</f>
        <v>4617</v>
      </c>
      <c r="HO91" s="8">
        <f>VLOOKUP($EG91,Data!$B:$CP,Daily!HO$10,0)</f>
        <v>4981</v>
      </c>
      <c r="HP91" s="8">
        <f>VLOOKUP($EG91,Data!$B:$CP,Daily!HP$10,0)</f>
        <v>5001</v>
      </c>
      <c r="HQ91" s="8">
        <f>VLOOKUP($EG91,Data!$B:$CP,Daily!HQ$10,0)</f>
        <v>5260</v>
      </c>
      <c r="HR91" s="8">
        <f>VLOOKUP($EG91,Data!$B:$CP,Daily!HR$10,0)</f>
        <v>5455</v>
      </c>
      <c r="HS91" s="8">
        <f>VLOOKUP($EG91,Data!$B:$CP,Daily!HS$10,0)</f>
        <v>4976</v>
      </c>
      <c r="HT91" s="8">
        <f>VLOOKUP($EG91,Data!$B:$CP,Daily!HT$10,0)</f>
        <v>4739</v>
      </c>
      <c r="HU91" s="13"/>
      <c r="HV91" s="8">
        <f t="shared" ref="HV91:HV98" si="767">_xlfn.QUARTILE.INC($EI91:$HS91,1)</f>
        <v>4883</v>
      </c>
      <c r="HW91" s="8">
        <f t="shared" ref="HW91:HW98" si="768">_xlfn.QUARTILE.INC($EI91:$HS91,3)</f>
        <v>5393</v>
      </c>
      <c r="HX91" s="8">
        <f t="shared" ref="HX91:HX97" si="769">HW91-HV91</f>
        <v>510</v>
      </c>
      <c r="HY91" s="8">
        <f>HW91+(1.25*HX91)</f>
        <v>6030.5</v>
      </c>
      <c r="HZ91" s="8">
        <f>HV91-(1.25*HX91)</f>
        <v>4245.5</v>
      </c>
      <c r="IA91" s="41"/>
      <c r="IB91" s="9">
        <f t="shared" ref="IB91:IB97" si="770">_xlfn.STDEV.P(FM91:HT91)</f>
        <v>616.25705405022882</v>
      </c>
      <c r="IC91" s="9">
        <f>AVERAGE(HM91:HS91)</f>
        <v>5007.1428571428569</v>
      </c>
      <c r="ID91" s="9">
        <f>AVERAGE(GP91:HS91)</f>
        <v>5106.4333333333334</v>
      </c>
      <c r="IE91" s="1"/>
      <c r="IF91" s="7" t="s">
        <v>567</v>
      </c>
      <c r="IG91" s="7" t="s">
        <v>77</v>
      </c>
      <c r="IH91" s="8">
        <f>VLOOKUP($IF91,Data!$B:$CP,Daily!IH$10,0)</f>
        <v>1791</v>
      </c>
      <c r="II91" s="8">
        <f>VLOOKUP($IF91,Data!$B:$CP,Daily!II$10,0)</f>
        <v>1807</v>
      </c>
      <c r="IJ91" s="8">
        <f>VLOOKUP($IF91,Data!$B:$CP,Daily!IJ$10,0)</f>
        <v>1773</v>
      </c>
      <c r="IK91" s="8">
        <f>VLOOKUP($IF91,Data!$B:$CP,Daily!IK$10,0)</f>
        <v>1740</v>
      </c>
      <c r="IL91" s="8">
        <f>VLOOKUP($IF91,Data!$B:$CP,Daily!IL$10,0)</f>
        <v>1726</v>
      </c>
      <c r="IM91" s="8">
        <f>VLOOKUP($IF91,Data!$B:$CP,Daily!IM$10,0)</f>
        <v>1704</v>
      </c>
      <c r="IN91" s="8">
        <f>VLOOKUP($IF91,Data!$B:$CP,Daily!IN$10,0)</f>
        <v>1922</v>
      </c>
      <c r="IO91" s="8">
        <f>VLOOKUP($IF91,Data!$B:$CP,Daily!IO$10,0)</f>
        <v>2070</v>
      </c>
      <c r="IP91" s="8">
        <f>VLOOKUP($IF91,Data!$B:$CP,Daily!IP$10,0)</f>
        <v>1875</v>
      </c>
      <c r="IQ91" s="8">
        <f>VLOOKUP($IF91,Data!$B:$CP,Daily!IQ$10,0)</f>
        <v>1830</v>
      </c>
      <c r="IR91" s="8">
        <f>VLOOKUP($IF91,Data!$B:$CP,Daily!IR$10,0)</f>
        <v>1888</v>
      </c>
      <c r="IS91" s="8">
        <f>VLOOKUP($IF91,Data!$B:$CP,Daily!IS$10,0)</f>
        <v>1778</v>
      </c>
      <c r="IT91" s="8">
        <f>VLOOKUP($IF91,Data!$B:$CP,Daily!IT$10,0)</f>
        <v>1865</v>
      </c>
      <c r="IU91" s="8">
        <f>VLOOKUP($IF91,Data!$B:$CP,Daily!IU$10,0)</f>
        <v>1756</v>
      </c>
      <c r="IV91" s="8">
        <f>VLOOKUP($IF91,Data!$B:$CP,Daily!IV$10,0)</f>
        <v>1567</v>
      </c>
      <c r="IW91" s="8">
        <f>VLOOKUP($IF91,Data!$B:$CP,Daily!IW$10,0)</f>
        <v>1660</v>
      </c>
      <c r="IX91" s="8">
        <f>VLOOKUP($IF91,Data!$B:$CP,Daily!IX$10,0)</f>
        <v>1826</v>
      </c>
      <c r="IY91" s="8">
        <f>VLOOKUP($IF91,Data!$B:$CP,Daily!IY$10,0)</f>
        <v>2056</v>
      </c>
      <c r="IZ91" s="8">
        <f>VLOOKUP($IF91,Data!$B:$CP,Daily!IZ$10,0)</f>
        <v>1680</v>
      </c>
      <c r="JA91" s="8">
        <f>VLOOKUP($IF91,Data!$B:$CP,Daily!JA$10,0)</f>
        <v>1583</v>
      </c>
      <c r="JB91" s="8">
        <f>VLOOKUP($IF91,Data!$B:$CP,Daily!JB$10,0)</f>
        <v>1720</v>
      </c>
      <c r="JC91" s="8">
        <f>VLOOKUP($IF91,Data!$B:$CP,Daily!JC$10,0)</f>
        <v>1703</v>
      </c>
      <c r="JD91" s="8">
        <f>VLOOKUP($IF91,Data!$B:$CP,Daily!JD$10,0)</f>
        <v>1691</v>
      </c>
      <c r="JE91" s="8">
        <f>VLOOKUP($IF91,Data!$B:$CP,Daily!JE$10,0)</f>
        <v>1771</v>
      </c>
      <c r="JF91" s="8">
        <f>VLOOKUP($IF91,Data!$B:$CP,Daily!JF$10,0)</f>
        <v>1809</v>
      </c>
      <c r="JG91" s="8">
        <f>VLOOKUP($IF91,Data!$B:$CP,Daily!JG$10,0)</f>
        <v>1760</v>
      </c>
      <c r="JH91" s="8">
        <f>VLOOKUP($IF91,Data!$B:$CP,Daily!JH$10,0)</f>
        <v>1665</v>
      </c>
      <c r="JI91" s="8">
        <f>VLOOKUP($IF91,Data!$B:$CP,Daily!JI$10,0)</f>
        <v>1727</v>
      </c>
      <c r="JJ91" s="8">
        <f>VLOOKUP($IF91,Data!$B:$CP,Daily!JJ$10,0)</f>
        <v>1715</v>
      </c>
      <c r="JK91" s="8">
        <f>VLOOKUP($IF91,Data!$B:$CP,Daily!JK$10,0)</f>
        <v>1618</v>
      </c>
      <c r="JL91" s="8">
        <f>VLOOKUP($IF91,Data!$B:$CP,Daily!JL$10,0)</f>
        <v>1747</v>
      </c>
      <c r="JM91" s="8">
        <f>VLOOKUP($IF91,Data!$B:$CP,Daily!JM$10,0)</f>
        <v>1888</v>
      </c>
      <c r="JN91" s="8">
        <f>VLOOKUP($IF91,Data!$B:$CP,Daily!JN$10,0)</f>
        <v>2042</v>
      </c>
      <c r="JO91" s="8">
        <f>VLOOKUP($IF91,Data!$B:$CP,Daily!JO$10,0)</f>
        <v>1940</v>
      </c>
      <c r="JP91" s="8">
        <f>VLOOKUP($IF91,Data!$B:$CP,Daily!JP$10,0)</f>
        <v>1837</v>
      </c>
      <c r="JQ91" s="8">
        <f>VLOOKUP($IF91,Data!$B:$CP,Daily!JQ$10,0)</f>
        <v>1798</v>
      </c>
      <c r="JR91" s="8">
        <f>VLOOKUP($IF91,Data!$B:$CP,Daily!JR$10,0)</f>
        <v>1751</v>
      </c>
      <c r="JS91" s="8">
        <f>VLOOKUP($IF91,Data!$B:$CP,Daily!JS$10,0)</f>
        <v>1789</v>
      </c>
      <c r="JT91" s="8">
        <f>VLOOKUP($IF91,Data!$B:$CP,Daily!JT$10,0)</f>
        <v>1827</v>
      </c>
      <c r="JU91" s="8">
        <f>VLOOKUP($IF91,Data!$B:$CP,Daily!JU$10,0)</f>
        <v>1740</v>
      </c>
      <c r="JV91" s="8">
        <f>VLOOKUP($IF91,Data!$B:$CP,Daily!JV$10,0)</f>
        <v>1641</v>
      </c>
      <c r="JW91" s="8">
        <f>VLOOKUP($IF91,Data!$B:$CP,Daily!JW$10,0)</f>
        <v>1769</v>
      </c>
      <c r="JX91" s="8">
        <f>VLOOKUP($IF91,Data!$B:$CP,Daily!JX$10,0)</f>
        <v>1618</v>
      </c>
      <c r="JY91" s="8">
        <f>VLOOKUP($IF91,Data!$B:$CP,Daily!JY$10,0)</f>
        <v>1604</v>
      </c>
      <c r="JZ91" s="8">
        <f>VLOOKUP($IF91,Data!$B:$CP,Daily!JZ$10,0)</f>
        <v>1733</v>
      </c>
      <c r="KA91" s="8">
        <f>VLOOKUP($IF91,Data!$B:$CP,Daily!KA$10,0)</f>
        <v>1430</v>
      </c>
      <c r="KB91" s="8">
        <f>VLOOKUP($IF91,Data!$B:$CP,Daily!KB$10,0)</f>
        <v>1706</v>
      </c>
      <c r="KC91" s="8">
        <f>VLOOKUP($IF91,Data!$B:$CP,Daily!KC$10,0)</f>
        <v>1724</v>
      </c>
      <c r="KD91" s="8">
        <f>VLOOKUP($IF91,Data!$B:$CP,Daily!KD$10,0)</f>
        <v>1740</v>
      </c>
      <c r="KE91" s="8">
        <f>VLOOKUP($IF91,Data!$B:$CP,Daily!KE$10,0)</f>
        <v>1700</v>
      </c>
      <c r="KF91" s="8">
        <f>VLOOKUP($IF91,Data!$B:$CP,Daily!KF$10,0)</f>
        <v>1883</v>
      </c>
      <c r="KG91" s="8">
        <f>VLOOKUP($IF91,Data!$B:$CP,Daily!KG$10,0)</f>
        <v>1830</v>
      </c>
      <c r="KH91" s="8">
        <f>VLOOKUP($IF91,Data!$B:$CP,Daily!KH$10,0)</f>
        <v>1695</v>
      </c>
      <c r="KI91" s="8">
        <f>VLOOKUP($IF91,Data!$B:$CP,Daily!KI$10,0)</f>
        <v>2122</v>
      </c>
      <c r="KJ91" s="8">
        <f>VLOOKUP($IF91,Data!$B:$CP,Daily!KJ$10,0)</f>
        <v>1850</v>
      </c>
      <c r="KK91" s="8">
        <f>VLOOKUP($IF91,Data!$B:$CP,Daily!KK$10,0)</f>
        <v>1573</v>
      </c>
      <c r="KL91" s="8">
        <f>VLOOKUP($IF91,Data!$B:$CP,Daily!KL$10,0)</f>
        <v>1619</v>
      </c>
      <c r="KM91" s="8">
        <f>VLOOKUP($IF91,Data!$B:$CP,Daily!KM$10,0)</f>
        <v>1740</v>
      </c>
      <c r="KN91" s="8">
        <f>VLOOKUP($IF91,Data!$B:$CP,Daily!KN$10,0)</f>
        <v>1747</v>
      </c>
      <c r="KO91" s="8">
        <f>VLOOKUP($IF91,Data!$B:$CP,Daily!KO$10,0)</f>
        <v>1573</v>
      </c>
      <c r="KP91" s="8">
        <f>VLOOKUP($IF91,Data!$B:$CP,Daily!KP$10,0)</f>
        <v>1609</v>
      </c>
      <c r="KQ91" s="8">
        <f>VLOOKUP($IF91,Data!$B:$CP,Daily!KQ$10,0)</f>
        <v>1579</v>
      </c>
      <c r="KR91" s="8">
        <f>VLOOKUP($IF91,Data!$B:$CP,Daily!KR$10,0)</f>
        <v>1725</v>
      </c>
      <c r="KS91" s="8">
        <f>VLOOKUP($IF91,Data!$B:$CP,Daily!KS$10,0)</f>
        <v>1595</v>
      </c>
      <c r="KT91" s="8">
        <f>VLOOKUP($IF91,Data!$B:$CP,Daily!KT$10,0)</f>
        <v>1694</v>
      </c>
      <c r="KU91" s="8">
        <f>VLOOKUP($IF91,Data!$B:$CP,Daily!KU$10,0)</f>
        <v>1809</v>
      </c>
      <c r="KV91" s="8">
        <f>VLOOKUP($IF91,Data!$B:$CP,Daily!KV$10,0)</f>
        <v>2076</v>
      </c>
      <c r="KW91" s="8">
        <f>VLOOKUP($IF91,Data!$B:$CP,Daily!KW$10,0)</f>
        <v>1598</v>
      </c>
      <c r="KX91" s="8">
        <f>VLOOKUP($IF91,Data!$B:$CP,Daily!KX$10,0)</f>
        <v>1560</v>
      </c>
      <c r="KY91" s="8">
        <f>VLOOKUP($IF91,Data!$B:$CP,Daily!KY$10,0)</f>
        <v>1543</v>
      </c>
      <c r="KZ91" s="8">
        <f>VLOOKUP($IF91,Data!$B:$CP,Daily!KZ$10,0)</f>
        <v>1576</v>
      </c>
      <c r="LA91" s="8">
        <f>VLOOKUP($IF91,Data!$B:$CP,Daily!LA$10,0)</f>
        <v>1911</v>
      </c>
      <c r="LB91" s="8">
        <f>VLOOKUP($IF91,Data!$B:$CP,Daily!LB$10,0)</f>
        <v>1902</v>
      </c>
      <c r="LC91" s="8">
        <f>VLOOKUP($IF91,Data!$B:$CP,Daily!LC$10,0)</f>
        <v>1622</v>
      </c>
      <c r="LD91" s="8">
        <f>VLOOKUP($IF91,Data!$B:$CP,Daily!LD$10,0)</f>
        <v>1736</v>
      </c>
      <c r="LE91" s="8">
        <f>VLOOKUP($IF91,Data!$B:$CP,Daily!LE$10,0)</f>
        <v>1669</v>
      </c>
      <c r="LF91" s="8">
        <f>VLOOKUP($IF91,Data!$B:$CP,Daily!LF$10,0)</f>
        <v>1788</v>
      </c>
      <c r="LG91" s="8">
        <f>VLOOKUP($IF91,Data!$B:$CP,Daily!LG$10,0)</f>
        <v>2020</v>
      </c>
      <c r="LH91" s="8">
        <f>VLOOKUP($IF91,Data!$B:$CP,Daily!LH$10,0)</f>
        <v>3116</v>
      </c>
      <c r="LI91" s="8">
        <f>VLOOKUP($IF91,Data!$B:$CP,Daily!LI$10,0)</f>
        <v>2014</v>
      </c>
      <c r="LJ91" s="8">
        <f>VLOOKUP($IF91,Data!$B:$CP,Daily!LJ$10,0)</f>
        <v>1799</v>
      </c>
      <c r="LK91" s="8">
        <f>VLOOKUP($IF91,Data!$B:$CP,Daily!LK$10,0)</f>
        <v>1753</v>
      </c>
      <c r="LL91" s="8">
        <f>VLOOKUP($IF91,Data!$B:$CP,Daily!LL$10,0)</f>
        <v>1715</v>
      </c>
      <c r="LM91" s="8">
        <f>VLOOKUP($IF91,Data!$B:$CP,Daily!LM$10,0)</f>
        <v>1719</v>
      </c>
      <c r="LN91" s="8">
        <f>VLOOKUP($IF91,Data!$B:$CP,Daily!LN$10,0)</f>
        <v>1794</v>
      </c>
      <c r="LO91" s="8">
        <f>VLOOKUP($IF91,Data!$B:$CP,Daily!LO$10,0)</f>
        <v>1858</v>
      </c>
      <c r="LP91" s="8">
        <f>VLOOKUP($IF91,Data!$B:$CP,Daily!LP$10,0)</f>
        <v>1904</v>
      </c>
      <c r="LQ91" s="8">
        <f>VLOOKUP($IF91,Data!$B:$CP,Daily!LQ$10,0)</f>
        <v>1920</v>
      </c>
      <c r="LR91" s="8">
        <f>VLOOKUP($IF91,Data!$B:$CP,Daily!LR$10,0)</f>
        <v>1708</v>
      </c>
      <c r="LS91" s="8">
        <f>VLOOKUP($IF91,Data!$B:$CP,Daily!LS$10,0)</f>
        <v>1704</v>
      </c>
      <c r="LU91" s="8">
        <f t="shared" ref="LU91:LU98" si="771">_xlfn.QUARTILE.INC($IH91:$LR91,1)</f>
        <v>1691</v>
      </c>
      <c r="LV91" s="8">
        <f t="shared" ref="LV91:LV98" si="772">_xlfn.QUARTILE.INC($IH91:$LR91,3)</f>
        <v>1830</v>
      </c>
      <c r="LW91" s="8">
        <f t="shared" ref="LW91:LW97" si="773">LV91-LU91</f>
        <v>139</v>
      </c>
      <c r="LX91" s="8">
        <f>LV91+(1.25*LW91)</f>
        <v>2003.75</v>
      </c>
      <c r="LY91" s="8">
        <f>LU91-(1.25*LW91)</f>
        <v>1517.25</v>
      </c>
      <c r="LZ91" s="41"/>
      <c r="MA91" s="9">
        <f>_xlfn.STDEV.P(JL91:LS91)</f>
        <v>223.65915039531816</v>
      </c>
      <c r="MB91" s="9">
        <f>AVERAGE(LL91:LR91)</f>
        <v>1802.5714285714287</v>
      </c>
      <c r="MC91" s="9">
        <f>AVERAGE(KO91:LR91)</f>
        <v>1796.1666666666667</v>
      </c>
      <c r="MD91" s="1"/>
    </row>
    <row r="92" spans="4:342" x14ac:dyDescent="0.35">
      <c r="D92" s="59" t="s">
        <v>568</v>
      </c>
      <c r="E92" s="53" t="str">
        <f>VLOOKUP($D92,'Metric Nature'!$C:$D,2,0)&amp;IF(($F92&lt;(EA92)),"Below",IF(($F92&gt;(DZ92)),"Above","Within"))</f>
        <v>PositiveWithin</v>
      </c>
      <c r="F92" s="48">
        <f t="shared" si="750"/>
        <v>0.93279528170107096</v>
      </c>
      <c r="G92" s="77">
        <f t="shared" si="751"/>
        <v>0.9335822774188135</v>
      </c>
      <c r="H92" s="48">
        <f t="shared" si="752"/>
        <v>-8.4298485176737264E-4</v>
      </c>
      <c r="I92" s="74">
        <f t="shared" ref="I92:I98" si="774">EE92</f>
        <v>0.92865968492481843</v>
      </c>
      <c r="J92" s="48">
        <f t="shared" si="753"/>
        <v>4.453296340292119E-3</v>
      </c>
      <c r="K92" s="48">
        <f t="shared" si="754"/>
        <v>2.1867661905428045E-2</v>
      </c>
      <c r="L92" s="50"/>
      <c r="M92" s="53" t="str">
        <f>VLOOKUP($D92,'Metric Nature'!$C:$D,2,0)&amp;IF(($N92&lt;(HZ92)),"Below",IF(($N92&gt;(HY92)),"Above","Within"))</f>
        <v>PositiveWithin</v>
      </c>
      <c r="N92" s="48">
        <f t="shared" si="755"/>
        <v>0.93395231061405359</v>
      </c>
      <c r="O92" s="49">
        <f t="shared" ref="O92" si="775">IC92</f>
        <v>0.93375178316690444</v>
      </c>
      <c r="P92" s="55">
        <f t="shared" ref="P92" si="776">IFERROR(((N92-O92)/O92),0)</f>
        <v>2.1475455336647368E-4</v>
      </c>
      <c r="Q92" s="49">
        <f t="shared" si="756"/>
        <v>0.92922602121265208</v>
      </c>
      <c r="R92" s="48">
        <f t="shared" si="757"/>
        <v>5.0862645831136416E-3</v>
      </c>
      <c r="S92" s="48">
        <f t="shared" si="758"/>
        <v>2.5006648407707329E-2</v>
      </c>
      <c r="T92" s="50"/>
      <c r="U92" s="53" t="str">
        <f>VLOOKUP($D92,'Metric Nature'!$C:$D,2,0)&amp;IF(($V92&lt;(LY92)),"Below",IF(($V92&gt;(LX92)),"Above","Within"))</f>
        <v>PositiveWithin</v>
      </c>
      <c r="V92" s="48">
        <f t="shared" si="759"/>
        <v>0.92957746478873238</v>
      </c>
      <c r="W92" s="49">
        <f t="shared" ref="W92:W98" si="777">MB92</f>
        <v>0.93311142811856074</v>
      </c>
      <c r="X92" s="48">
        <f t="shared" si="760"/>
        <v>-3.7872897312531215E-3</v>
      </c>
      <c r="Y92" s="49">
        <f t="shared" ref="Y92:Y98" si="778">MC92</f>
        <v>0.92705306621807615</v>
      </c>
      <c r="Z92" s="48">
        <f t="shared" si="761"/>
        <v>2.7230356736260429E-3</v>
      </c>
      <c r="AA92" s="48">
        <f t="shared" si="762"/>
        <v>2.7751508329455773E-2</v>
      </c>
      <c r="AB92" s="50"/>
      <c r="AC92" s="46" t="s">
        <v>569</v>
      </c>
      <c r="AI92" s="7" t="s">
        <v>568</v>
      </c>
      <c r="AJ92" s="12">
        <f>(VLOOKUP($EG92,Data!$B:$CP,Daily!EI$10,0)+VLOOKUP($IF92,Data!$B:$CP,Daily!IH$10,0))/AJ$91</f>
        <v>0.91306185712272792</v>
      </c>
      <c r="AK92" s="12">
        <f>(VLOOKUP($EG92,Data!$B:$CP,Daily!EJ$10,0)+VLOOKUP($IF92,Data!$B:$CP,Daily!II$10,0))/AK$91</f>
        <v>0.91212701888858472</v>
      </c>
      <c r="AL92" s="12">
        <f>(VLOOKUP($EG92,Data!$B:$CP,Daily!EK$10,0)+VLOOKUP($IF92,Data!$B:$CP,Daily!IJ$10,0))/AL$91</f>
        <v>0.91179744017807451</v>
      </c>
      <c r="AM92" s="12">
        <f>(VLOOKUP($EG92,Data!$B:$CP,Daily!EL$10,0)+VLOOKUP($IF92,Data!$B:$CP,Daily!IK$10,0))/AM$91</f>
        <v>0.91696038347666708</v>
      </c>
      <c r="AN92" s="12">
        <f>(VLOOKUP($EG92,Data!$B:$CP,Daily!EM$10,0)+VLOOKUP($IF92,Data!$B:$CP,Daily!IL$10,0))/AN$91</f>
        <v>0.9104457205359584</v>
      </c>
      <c r="AO92" s="12">
        <f>(VLOOKUP($EG92,Data!$B:$CP,Daily!EN$10,0)+VLOOKUP($IF92,Data!$B:$CP,Daily!IM$10,0))/AO$91</f>
        <v>0.90521463555171422</v>
      </c>
      <c r="AP92" s="12">
        <f>(VLOOKUP($EG92,Data!$B:$CP,Daily!EO$10,0)+VLOOKUP($IF92,Data!$B:$CP,Daily!IN$10,0))/AP$91</f>
        <v>0.90783898305084743</v>
      </c>
      <c r="AQ92" s="12">
        <f>(VLOOKUP($EG92,Data!$B:$CP,Daily!EP$10,0)+VLOOKUP($IF92,Data!$B:$CP,Daily!IO$10,0))/AQ$91</f>
        <v>0.91624365482233505</v>
      </c>
      <c r="AR92" s="12">
        <f>(VLOOKUP($EG92,Data!$B:$CP,Daily!EQ$10,0)+VLOOKUP($IF92,Data!$B:$CP,Daily!IP$10,0))/AR$91</f>
        <v>0.9161766545727511</v>
      </c>
      <c r="AS92" s="12">
        <f>(VLOOKUP($EG92,Data!$B:$CP,Daily!ER$10,0)+VLOOKUP($IF92,Data!$B:$CP,Daily!IQ$10,0))/AS$91</f>
        <v>0.90803382663847776</v>
      </c>
      <c r="AT92" s="12">
        <f>(VLOOKUP($EG92,Data!$B:$CP,Daily!ES$10,0)+VLOOKUP($IF92,Data!$B:$CP,Daily!IR$10,0))/AT$91</f>
        <v>0.92901960784313731</v>
      </c>
      <c r="AU92" s="12">
        <f>(VLOOKUP($EG92,Data!$B:$CP,Daily!ET$10,0)+VLOOKUP($IF92,Data!$B:$CP,Daily!IS$10,0))/AU$91</f>
        <v>0.91845070422535213</v>
      </c>
      <c r="AV92" s="12">
        <f>(VLOOKUP($EG92,Data!$B:$CP,Daily!EU$10,0)+VLOOKUP($IF92,Data!$B:$CP,Daily!IT$10,0))/AV$91</f>
        <v>0.90723952174484301</v>
      </c>
      <c r="AW92" s="12">
        <f>(VLOOKUP($EG92,Data!$B:$CP,Daily!EV$10,0)+VLOOKUP($IF92,Data!$B:$CP,Daily!IU$10,0))/AW$91</f>
        <v>0.88741425589024758</v>
      </c>
      <c r="AX92" s="12">
        <f>(VLOOKUP($EG92,Data!$B:$CP,Daily!EW$10,0)+VLOOKUP($IF92,Data!$B:$CP,Daily!IV$10,0))/AX$91</f>
        <v>0.90883634100808963</v>
      </c>
      <c r="AY92" s="12">
        <f>(VLOOKUP($EG92,Data!$B:$CP,Daily!EX$10,0)+VLOOKUP($IF92,Data!$B:$CP,Daily!IW$10,0))/AY$91</f>
        <v>0.90718065003779291</v>
      </c>
      <c r="AZ92" s="12">
        <f>(VLOOKUP($EG92,Data!$B:$CP,Daily!EY$10,0)+VLOOKUP($IF92,Data!$B:$CP,Daily!IX$10,0))/AZ$91</f>
        <v>0.91681415929203536</v>
      </c>
      <c r="BA92" s="12">
        <f>(VLOOKUP($EG92,Data!$B:$CP,Daily!EZ$10,0)+VLOOKUP($IF92,Data!$B:$CP,Daily!IY$10,0))/BA$91</f>
        <v>0.91428204799178747</v>
      </c>
      <c r="BB92" s="12">
        <f>(VLOOKUP($EG92,Data!$B:$CP,Daily!FA$10,0)+VLOOKUP($IF92,Data!$B:$CP,Daily!IZ$10,0))/BB$91</f>
        <v>0.91624666469018679</v>
      </c>
      <c r="BC92" s="12">
        <f>(VLOOKUP($EG92,Data!$B:$CP,Daily!FB$10,0)+VLOOKUP($IF92,Data!$B:$CP,Daily!JA$10,0))/BC$91</f>
        <v>0.90378164074412926</v>
      </c>
      <c r="BD92" s="12">
        <f>(VLOOKUP($EG92,Data!$B:$CP,Daily!FC$10,0)+VLOOKUP($IF92,Data!$B:$CP,Daily!JB$10,0))/BD$91</f>
        <v>0.91515238231506657</v>
      </c>
      <c r="BE92" s="12">
        <f>(VLOOKUP($EG92,Data!$B:$CP,Daily!FD$10,0)+VLOOKUP($IF92,Data!$B:$CP,Daily!JC$10,0))/BE$91</f>
        <v>0.91193440631642875</v>
      </c>
      <c r="BF92" s="12">
        <f>(VLOOKUP($EG92,Data!$B:$CP,Daily!FE$10,0)+VLOOKUP($IF92,Data!$B:$CP,Daily!JD$10,0))/BF$91</f>
        <v>0.90482494851426887</v>
      </c>
      <c r="BG92" s="12">
        <f>(VLOOKUP($EG92,Data!$B:$CP,Daily!FF$10,0)+VLOOKUP($IF92,Data!$B:$CP,Daily!JE$10,0))/BG$91</f>
        <v>0.90933333333333333</v>
      </c>
      <c r="BH92" s="12">
        <f>(VLOOKUP($EG92,Data!$B:$CP,Daily!FG$10,0)+VLOOKUP($IF92,Data!$B:$CP,Daily!JF$10,0))/BH$91</f>
        <v>0.92120383036935705</v>
      </c>
      <c r="BI92" s="12">
        <f>(VLOOKUP($EG92,Data!$B:$CP,Daily!FH$10,0)+VLOOKUP($IF92,Data!$B:$CP,Daily!JG$10,0))/BI$91</f>
        <v>0.90811295383236212</v>
      </c>
      <c r="BJ92" s="12">
        <f>(VLOOKUP($EG92,Data!$B:$CP,Daily!FI$10,0)+VLOOKUP($IF92,Data!$B:$CP,Daily!JH$10,0))/BJ$91</f>
        <v>0.91617285734932796</v>
      </c>
      <c r="BK92" s="12">
        <f>(VLOOKUP($EG92,Data!$B:$CP,Daily!FJ$10,0)+VLOOKUP($IF92,Data!$B:$CP,Daily!JI$10,0))/BK$91</f>
        <v>0.91152657147063154</v>
      </c>
      <c r="BL92" s="12">
        <f>(VLOOKUP($EG92,Data!$B:$CP,Daily!FK$10,0)+VLOOKUP($IF92,Data!$B:$CP,Daily!JJ$10,0))/BL$91</f>
        <v>0.91873987928750189</v>
      </c>
      <c r="BM92" s="12">
        <f>(VLOOKUP($EG92,Data!$B:$CP,Daily!FL$10,0)+VLOOKUP($IF92,Data!$B:$CP,Daily!JK$10,0))/BM$91</f>
        <v>0.90328967407858662</v>
      </c>
      <c r="BN92" s="12">
        <f>(VLOOKUP($EG92,Data!$B:$CP,Daily!FM$10,0)+VLOOKUP($IF92,Data!$B:$CP,Daily!JL$10,0))/BN$91</f>
        <v>0.91832355886139327</v>
      </c>
      <c r="BO92" s="12">
        <f>(VLOOKUP($EG92,Data!$B:$CP,Daily!FN$10,0)+VLOOKUP($IF92,Data!$B:$CP,Daily!JM$10,0))/BO$91</f>
        <v>0.92015106555165904</v>
      </c>
      <c r="BP92" s="12">
        <f>(VLOOKUP($EG92,Data!$B:$CP,Daily!FO$10,0)+VLOOKUP($IF92,Data!$B:$CP,Daily!JN$10,0))/BP$91</f>
        <v>0.92299974918485073</v>
      </c>
      <c r="BQ92" s="12">
        <f>(VLOOKUP($EG92,Data!$B:$CP,Daily!FP$10,0)+VLOOKUP($IF92,Data!$B:$CP,Daily!JO$10,0))/BQ$91</f>
        <v>0.91382452486331689</v>
      </c>
      <c r="BR92" s="12">
        <f>(VLOOKUP($EG92,Data!$B:$CP,Daily!FQ$10,0)+VLOOKUP($IF92,Data!$B:$CP,Daily!JP$10,0))/BR$91</f>
        <v>0.9055812608444187</v>
      </c>
      <c r="BS92" s="12">
        <f>(VLOOKUP($EG92,Data!$B:$CP,Daily!FR$10,0)+VLOOKUP($IF92,Data!$B:$CP,Daily!JQ$10,0))/BS$91</f>
        <v>0.91346440274054219</v>
      </c>
      <c r="BT92" s="12">
        <f>(VLOOKUP($EG92,Data!$B:$CP,Daily!FS$10,0)+VLOOKUP($IF92,Data!$B:$CP,Daily!JR$10,0))/BT$91</f>
        <v>0.91471523561723045</v>
      </c>
      <c r="BU92" s="12">
        <f>(VLOOKUP($EG92,Data!$B:$CP,Daily!FT$10,0)+VLOOKUP($IF92,Data!$B:$CP,Daily!JS$10,0))/BU$91</f>
        <v>0.91995932597327135</v>
      </c>
      <c r="BV92" s="12">
        <f>(VLOOKUP($EG92,Data!$B:$CP,Daily!FU$10,0)+VLOOKUP($IF92,Data!$B:$CP,Daily!JT$10,0))/BV$91</f>
        <v>0.91939794626529747</v>
      </c>
      <c r="BW92" s="12">
        <f>(VLOOKUP($EG92,Data!$B:$CP,Daily!FV$10,0)+VLOOKUP($IF92,Data!$B:$CP,Daily!JU$10,0))/BW$91</f>
        <v>0.91589070370935732</v>
      </c>
      <c r="BX92" s="12">
        <f>(VLOOKUP($EG92,Data!$B:$CP,Daily!FW$10,0)+VLOOKUP($IF92,Data!$B:$CP,Daily!JV$10,0))/BX$91</f>
        <v>0.91476123813967958</v>
      </c>
      <c r="BY92" s="12">
        <f>(VLOOKUP($EG92,Data!$B:$CP,Daily!FX$10,0)+VLOOKUP($IF92,Data!$B:$CP,Daily!JW$10,0))/BY$91</f>
        <v>0.9158060814687321</v>
      </c>
      <c r="BZ92" s="12">
        <f>(VLOOKUP($EG92,Data!$B:$CP,Daily!FY$10,0)+VLOOKUP($IF92,Data!$B:$CP,Daily!JX$10,0))/BZ$91</f>
        <v>0.92338387869114125</v>
      </c>
      <c r="CA92" s="12">
        <f>(VLOOKUP($EG92,Data!$B:$CP,Daily!FZ$10,0)+VLOOKUP($IF92,Data!$B:$CP,Daily!JY$10,0))/CA$91</f>
        <v>0.91469489414694893</v>
      </c>
      <c r="CB92" s="12">
        <f>(VLOOKUP($EG92,Data!$B:$CP,Daily!GA$10,0)+VLOOKUP($IF92,Data!$B:$CP,Daily!JZ$10,0))/CB$91</f>
        <v>0.91218258766626359</v>
      </c>
      <c r="CC92" s="12">
        <f>(VLOOKUP($EG92,Data!$B:$CP,Daily!GB$10,0)+VLOOKUP($IF92,Data!$B:$CP,Daily!KA$10,0))/CC$91</f>
        <v>0.919283276450512</v>
      </c>
      <c r="CD92" s="12">
        <f>(VLOOKUP($EG92,Data!$B:$CP,Daily!GC$10,0)+VLOOKUP($IF92,Data!$B:$CP,Daily!KB$10,0))/CD$91</f>
        <v>0.91270200876000607</v>
      </c>
      <c r="CE92" s="12">
        <f>(VLOOKUP($EG92,Data!$B:$CP,Daily!GD$10,0)+VLOOKUP($IF92,Data!$B:$CP,Daily!KC$10,0))/CE$91</f>
        <v>0.90993317132442286</v>
      </c>
      <c r="CF92" s="12">
        <f>(VLOOKUP($EG92,Data!$B:$CP,Daily!GE$10,0)+VLOOKUP($IF92,Data!$B:$CP,Daily!KD$10,0))/CF$91</f>
        <v>0.91909050642256018</v>
      </c>
      <c r="CG92" s="12">
        <f>(VLOOKUP($EG92,Data!$B:$CP,Daily!GF$10,0)+VLOOKUP($IF92,Data!$B:$CP,Daily!KE$10,0))/CG$91</f>
        <v>0.91876149601471491</v>
      </c>
      <c r="CH92" s="12">
        <f>(VLOOKUP($EG92,Data!$B:$CP,Daily!GG$10,0)+VLOOKUP($IF92,Data!$B:$CP,Daily!KF$10,0))/CH$91</f>
        <v>0.91753710830126445</v>
      </c>
      <c r="CI92" s="12">
        <f>(VLOOKUP($EG92,Data!$B:$CP,Daily!GH$10,0)+VLOOKUP($IF92,Data!$B:$CP,Daily!KG$10,0))/CI$91</f>
        <v>0.9194704908990623</v>
      </c>
      <c r="CJ92" s="12">
        <f>(VLOOKUP($EG92,Data!$B:$CP,Daily!GI$10,0)+VLOOKUP($IF92,Data!$B:$CP,Daily!KH$10,0))/CJ$91</f>
        <v>0.92434819774896704</v>
      </c>
      <c r="CK92" s="12">
        <f>(VLOOKUP($EG92,Data!$B:$CP,Daily!GJ$10,0)+VLOOKUP($IF92,Data!$B:$CP,Daily!KI$10,0))/CK$91</f>
        <v>0.93100523116075218</v>
      </c>
      <c r="CL92" s="12">
        <f>(VLOOKUP($EG92,Data!$B:$CP,Daily!GK$10,0)+VLOOKUP($IF92,Data!$B:$CP,Daily!KJ$10,0))/CL$91</f>
        <v>0.92272526176080227</v>
      </c>
      <c r="CM92" s="12">
        <f>(VLOOKUP($EG92,Data!$B:$CP,Daily!GL$10,0)+VLOOKUP($IF92,Data!$B:$CP,Daily!KK$10,0))/CM$91</f>
        <v>0.91929710380735441</v>
      </c>
      <c r="CN92" s="12">
        <f>(VLOOKUP($EG92,Data!$B:$CP,Daily!GM$10,0)+VLOOKUP($IF92,Data!$B:$CP,Daily!KL$10,0))/CN$91</f>
        <v>0.92019950124688277</v>
      </c>
      <c r="CO92" s="12">
        <f>(VLOOKUP($EG92,Data!$B:$CP,Daily!GN$10,0)+VLOOKUP($IF92,Data!$B:$CP,Daily!KM$10,0))/CO$91</f>
        <v>0.91645531851409812</v>
      </c>
      <c r="CP92" s="12">
        <f>(VLOOKUP($EG92,Data!$B:$CP,Daily!GO$10,0)+VLOOKUP($IF92,Data!$B:$CP,Daily!KN$10,0))/CP$91</f>
        <v>0.92164756890678223</v>
      </c>
      <c r="CQ92" s="12">
        <f>(VLOOKUP($EG92,Data!$B:$CP,Daily!GP$10,0)+VLOOKUP($IF92,Data!$B:$CP,Daily!KO$10,0))/CQ$91</f>
        <v>0.91891891891891897</v>
      </c>
      <c r="CR92" s="12">
        <f>(VLOOKUP($EG92,Data!$B:$CP,Daily!GQ$10,0)+VLOOKUP($IF92,Data!$B:$CP,Daily!KP$10,0))/CR$91</f>
        <v>0.78526249209361165</v>
      </c>
      <c r="CS92" s="12">
        <f>(VLOOKUP($EG92,Data!$B:$CP,Daily!GR$10,0)+VLOOKUP($IF92,Data!$B:$CP,Daily!KQ$10,0))/CS$91</f>
        <v>0.83935679032001276</v>
      </c>
      <c r="CT92" s="12">
        <f>(VLOOKUP($EG92,Data!$B:$CP,Daily!GS$10,0)+VLOOKUP($IF92,Data!$B:$CP,Daily!KR$10,0))/CT$91</f>
        <v>0.93617355761672694</v>
      </c>
      <c r="CU92" s="12">
        <f>(VLOOKUP($EG92,Data!$B:$CP,Daily!GT$10,0)+VLOOKUP($IF92,Data!$B:$CP,Daily!KS$10,0))/CU$91</f>
        <v>0.9415041782729805</v>
      </c>
      <c r="CV92" s="12">
        <f>(VLOOKUP($EG92,Data!$B:$CP,Daily!GU$10,0)+VLOOKUP($IF92,Data!$B:$CP,Daily!KT$10,0))/CV$91</f>
        <v>0.93964162213140523</v>
      </c>
      <c r="CW92" s="12">
        <f>(VLOOKUP($EG92,Data!$B:$CP,Daily!GV$10,0)+VLOOKUP($IF92,Data!$B:$CP,Daily!KU$10,0))/CW$91</f>
        <v>0.93626770341571786</v>
      </c>
      <c r="CX92" s="12">
        <f>(VLOOKUP($EG92,Data!$B:$CP,Daily!GW$10,0)+VLOOKUP($IF92,Data!$B:$CP,Daily!KV$10,0))/CX$91</f>
        <v>0.94615780005140071</v>
      </c>
      <c r="CY92" s="12">
        <f>(VLOOKUP($EG92,Data!$B:$CP,Daily!GX$10,0)+VLOOKUP($IF92,Data!$B:$CP,Daily!KW$10,0))/CY$91</f>
        <v>0.94512568976088285</v>
      </c>
      <c r="CZ92" s="12">
        <f>(VLOOKUP($EG92,Data!$B:$CP,Daily!GY$10,0)+VLOOKUP($IF92,Data!$B:$CP,Daily!KX$10,0))/CZ$91</f>
        <v>0.93907971484121844</v>
      </c>
      <c r="DA92" s="12">
        <f>(VLOOKUP($EG92,Data!$B:$CP,Daily!GZ$10,0)+VLOOKUP($IF92,Data!$B:$CP,Daily!KY$10,0))/DA$91</f>
        <v>0.94099271086428327</v>
      </c>
      <c r="DB92" s="12">
        <f>(VLOOKUP($EG92,Data!$B:$CP,Daily!HA$10,0)+VLOOKUP($IF92,Data!$B:$CP,Daily!KZ$10,0))/DB$91</f>
        <v>0.93958934328864752</v>
      </c>
      <c r="DC92" s="12">
        <f>(VLOOKUP($EG92,Data!$B:$CP,Daily!HB$10,0)+VLOOKUP($IF92,Data!$B:$CP,Daily!LA$10,0))/DC$91</f>
        <v>0.86452417232303647</v>
      </c>
      <c r="DD92" s="12">
        <f>(VLOOKUP($EG92,Data!$B:$CP,Daily!HC$10,0)+VLOOKUP($IF92,Data!$B:$CP,Daily!LB$10,0))/DD$91</f>
        <v>0.94486320491345621</v>
      </c>
      <c r="DE92" s="12">
        <f>(VLOOKUP($EG92,Data!$B:$CP,Daily!HD$10,0)+VLOOKUP($IF92,Data!$B:$CP,Daily!LC$10,0))/DE$91</f>
        <v>0.94708358388454605</v>
      </c>
      <c r="DF92" s="12">
        <f>(VLOOKUP($EG92,Data!$B:$CP,Daily!HE$10,0)+VLOOKUP($IF92,Data!$B:$CP,Daily!LD$10,0))/DF$91</f>
        <v>0.93829373972807406</v>
      </c>
      <c r="DG92" s="12">
        <f>(VLOOKUP($EG92,Data!$B:$CP,Daily!HF$10,0)+VLOOKUP($IF92,Data!$B:$CP,Daily!LE$10,0))/DG$91</f>
        <v>0.94162244124336614</v>
      </c>
      <c r="DH92" s="12">
        <f>(VLOOKUP($EG92,Data!$B:$CP,Daily!HG$10,0)+VLOOKUP($IF92,Data!$B:$CP,Daily!LF$10,0))/DH$91</f>
        <v>0.93887895050685743</v>
      </c>
      <c r="DI92" s="12">
        <f>(VLOOKUP($EG92,Data!$B:$CP,Daily!HH$10,0)+VLOOKUP($IF92,Data!$B:$CP,Daily!LG$10,0))/DI$91</f>
        <v>0.94082141451253121</v>
      </c>
      <c r="DJ92" s="12">
        <f>(VLOOKUP($EG92,Data!$B:$CP,Daily!HI$10,0)+VLOOKUP($IF92,Data!$B:$CP,Daily!LH$10,0))/DJ$91</f>
        <v>0.95081695280749767</v>
      </c>
      <c r="DK92" s="12">
        <f>(VLOOKUP($EG92,Data!$B:$CP,Daily!HJ$10,0)+VLOOKUP($IF92,Data!$B:$CP,Daily!LI$10,0))/DK$91</f>
        <v>0.93738585963996868</v>
      </c>
      <c r="DL92" s="12">
        <f>(VLOOKUP($EG92,Data!$B:$CP,Daily!HK$10,0)+VLOOKUP($IF92,Data!$B:$CP,Daily!LJ$10,0))/DL$91</f>
        <v>0.93681127074905846</v>
      </c>
      <c r="DM92" s="12">
        <f>(VLOOKUP($EG92,Data!$B:$CP,Daily!HL$10,0)+VLOOKUP($IF92,Data!$B:$CP,Daily!LK$10,0))/DM$91</f>
        <v>0.9375</v>
      </c>
      <c r="DN92" s="12">
        <f>(VLOOKUP($EG92,Data!$B:$CP,Daily!HM$10,0)+VLOOKUP($IF92,Data!$B:$CP,Daily!LL$10,0))/DN$91</f>
        <v>0.94007722007722005</v>
      </c>
      <c r="DO92" s="12">
        <f>(VLOOKUP($EG92,Data!$B:$CP,Daily!HN$10,0)+VLOOKUP($IF92,Data!$B:$CP,Daily!LM$10,0))/DO$91</f>
        <v>0.93244949494949492</v>
      </c>
      <c r="DP92" s="12">
        <f>(VLOOKUP($EG92,Data!$B:$CP,Daily!HO$10,0)+VLOOKUP($IF92,Data!$B:$CP,Daily!LN$10,0))/DP$91</f>
        <v>0.90892988929889296</v>
      </c>
      <c r="DQ92" s="12">
        <f>(VLOOKUP($EG92,Data!$B:$CP,Daily!HP$10,0)+VLOOKUP($IF92,Data!$B:$CP,Daily!LO$10,0))/DQ$91</f>
        <v>0.93687126403265786</v>
      </c>
      <c r="DR92" s="12">
        <f>(VLOOKUP($EG92,Data!$B:$CP,Daily!HQ$10,0)+VLOOKUP($IF92,Data!$B:$CP,Daily!LP$10,0))/DR$91</f>
        <v>0.93495254048017862</v>
      </c>
      <c r="DS92" s="12">
        <f>(VLOOKUP($EG92,Data!$B:$CP,Daily!HR$10,0)+VLOOKUP($IF92,Data!$B:$CP,Daily!LQ$10,0))/DS$91</f>
        <v>0.93952542372881354</v>
      </c>
      <c r="DT92" s="12">
        <f>(VLOOKUP($EG92,Data!$B:$CP,Daily!HS$10,0)+VLOOKUP($IF92,Data!$B:$CP,Daily!LR$10,0))/DT$91</f>
        <v>0.94195092758827048</v>
      </c>
      <c r="DU92" s="12">
        <f>(VLOOKUP($EG92,Data!$B:$CP,Daily!HT$10,0)+VLOOKUP($IF92,Data!$B:$CP,Daily!LS$10,0))/DU$91</f>
        <v>0.93279528170107096</v>
      </c>
      <c r="DV92" s="43"/>
      <c r="DW92" s="12">
        <f t="shared" si="588"/>
        <v>0.91212701888858472</v>
      </c>
      <c r="DX92" s="12">
        <f t="shared" si="589"/>
        <v>0.93617355761672694</v>
      </c>
      <c r="DY92" s="12">
        <f t="shared" ref="DY92:DY97" si="779">DX92-DW92</f>
        <v>2.4046538728142219E-2</v>
      </c>
      <c r="DZ92" s="12">
        <f>DX92+(0.75*DY92)</f>
        <v>0.95420846166283357</v>
      </c>
      <c r="EA92" s="12">
        <f>DW92-(0.75*DY92)</f>
        <v>0.89409211484247808</v>
      </c>
      <c r="EB92" s="14"/>
      <c r="EC92" s="12">
        <f t="shared" si="766"/>
        <v>2.1867661905428045E-2</v>
      </c>
      <c r="ED92" s="12">
        <f>SUMPRODUCT(DN92:DT92,DN$91:DT$91)/SUM(DN$91:DT$91)</f>
        <v>0.9335822774188135</v>
      </c>
      <c r="EE92" s="12">
        <f>SUMPRODUCT(CR92:DT92,CR$91:DT$91)/SUM(CR$91:DT$91)</f>
        <v>0.92865968492481843</v>
      </c>
      <c r="EF92" s="1"/>
      <c r="EG92" s="7" t="s">
        <v>570</v>
      </c>
      <c r="EH92" s="7" t="s">
        <v>78</v>
      </c>
      <c r="EI92" s="12">
        <f>VLOOKUP($EG92,Data!$B:$CP,Daily!EI$10,0)/EI$91</f>
        <v>0.9119864304560874</v>
      </c>
      <c r="EJ92" s="12">
        <f>VLOOKUP($EG92,Data!$B:$CP,Daily!EJ$10,0)/EJ$91</f>
        <v>0.91071103837061285</v>
      </c>
      <c r="EK92" s="12">
        <f>VLOOKUP($EG92,Data!$B:$CP,Daily!EK$10,0)/EK$91</f>
        <v>0.91043397968605722</v>
      </c>
      <c r="EL92" s="12">
        <f>VLOOKUP($EG92,Data!$B:$CP,Daily!EL$10,0)/EL$91</f>
        <v>0.91612180085933126</v>
      </c>
      <c r="EM92" s="12">
        <f>VLOOKUP($EG92,Data!$B:$CP,Daily!EM$10,0)/EM$91</f>
        <v>0.90909090909090906</v>
      </c>
      <c r="EN92" s="12">
        <f>VLOOKUP($EG92,Data!$B:$CP,Daily!EN$10,0)/EN$91</f>
        <v>0.90339824360442922</v>
      </c>
      <c r="EO92" s="12">
        <f>VLOOKUP($EG92,Data!$B:$CP,Daily!EO$10,0)/EO$91</f>
        <v>0.90515097690941382</v>
      </c>
      <c r="EP92" s="12">
        <f>VLOOKUP($EG92,Data!$B:$CP,Daily!EP$10,0)/EP$91</f>
        <v>0.91860090264345584</v>
      </c>
      <c r="EQ92" s="12">
        <f>VLOOKUP($EG92,Data!$B:$CP,Daily!EQ$10,0)/EQ$91</f>
        <v>0.91533180778032042</v>
      </c>
      <c r="ER92" s="12">
        <f>VLOOKUP($EG92,Data!$B:$CP,Daily!ER$10,0)/ER$91</f>
        <v>0.9051934471941443</v>
      </c>
      <c r="ES92" s="12">
        <f>VLOOKUP($EG92,Data!$B:$CP,Daily!ES$10,0)/ES$91</f>
        <v>0.92554668517875738</v>
      </c>
      <c r="ET92" s="12">
        <f>VLOOKUP($EG92,Data!$B:$CP,Daily!ET$10,0)/ET$91</f>
        <v>0.91713641488162345</v>
      </c>
      <c r="EU92" s="12">
        <f>VLOOKUP($EG92,Data!$B:$CP,Daily!EU$10,0)/EU$91</f>
        <v>0.90636964845109647</v>
      </c>
      <c r="EV92" s="12">
        <f>VLOOKUP($EG92,Data!$B:$CP,Daily!EV$10,0)/EV$91</f>
        <v>0.88909090909090904</v>
      </c>
      <c r="EW92" s="12">
        <f>VLOOKUP($EG92,Data!$B:$CP,Daily!EW$10,0)/EW$91</f>
        <v>0.90866076938901463</v>
      </c>
      <c r="EX92" s="12">
        <f>VLOOKUP($EG92,Data!$B:$CP,Daily!EX$10,0)/EX$91</f>
        <v>0.90817356205852673</v>
      </c>
      <c r="EY92" s="12">
        <f>VLOOKUP($EG92,Data!$B:$CP,Daily!EY$10,0)/EY$91</f>
        <v>0.91393368363834027</v>
      </c>
      <c r="EZ92" s="12">
        <f>VLOOKUP($EG92,Data!$B:$CP,Daily!EZ$10,0)/EZ$91</f>
        <v>0.91424089245250129</v>
      </c>
      <c r="FA92" s="12">
        <f>VLOOKUP($EG92,Data!$B:$CP,Daily!FA$10,0)/FA$91</f>
        <v>0.91452822739834194</v>
      </c>
      <c r="FB92" s="12">
        <f>VLOOKUP($EG92,Data!$B:$CP,Daily!FB$10,0)/FB$91</f>
        <v>0.90231155778894467</v>
      </c>
      <c r="FC92" s="12">
        <f>VLOOKUP($EG92,Data!$B:$CP,Daily!FC$10,0)/FC$91</f>
        <v>0.91744163977984439</v>
      </c>
      <c r="FD92" s="12">
        <f>VLOOKUP($EG92,Data!$B:$CP,Daily!FD$10,0)/FD$91</f>
        <v>0.91214417366373135</v>
      </c>
      <c r="FE92" s="12">
        <f>VLOOKUP($EG92,Data!$B:$CP,Daily!FE$10,0)/FE$91</f>
        <v>0.90346583121206192</v>
      </c>
      <c r="FF92" s="12">
        <f>VLOOKUP($EG92,Data!$B:$CP,Daily!FF$10,0)/FF$91</f>
        <v>0.91016062756817329</v>
      </c>
      <c r="FG92" s="12">
        <f>VLOOKUP($EG92,Data!$B:$CP,Daily!FG$10,0)/FG$91</f>
        <v>0.92128703872023265</v>
      </c>
      <c r="FH92" s="12">
        <f>VLOOKUP($EG92,Data!$B:$CP,Daily!FH$10,0)/FH$91</f>
        <v>0.90310156091627813</v>
      </c>
      <c r="FI92" s="12">
        <f>VLOOKUP($EG92,Data!$B:$CP,Daily!FI$10,0)/FI$91</f>
        <v>0.91663494480395891</v>
      </c>
      <c r="FJ92" s="12">
        <f>VLOOKUP($EG92,Data!$B:$CP,Daily!FJ$10,0)/FJ$91</f>
        <v>0.91196210027635216</v>
      </c>
      <c r="FK92" s="12">
        <f>VLOOKUP($EG92,Data!$B:$CP,Daily!FK$10,0)/FK$91</f>
        <v>0.91729027176053568</v>
      </c>
      <c r="FL92" s="12">
        <f>VLOOKUP($EG92,Data!$B:$CP,Daily!FL$10,0)/FL$91</f>
        <v>0.90359741309620045</v>
      </c>
      <c r="FM92" s="12">
        <f>VLOOKUP($EG92,Data!$B:$CP,Daily!FM$10,0)/FM$91</f>
        <v>0.91685736079328761</v>
      </c>
      <c r="FN92" s="12">
        <f>VLOOKUP($EG92,Data!$B:$CP,Daily!FN$10,0)/FN$91</f>
        <v>0.91947158885269631</v>
      </c>
      <c r="FO92" s="12">
        <f>VLOOKUP($EG92,Data!$B:$CP,Daily!FO$10,0)/FO$91</f>
        <v>0.9248145650708024</v>
      </c>
      <c r="FP92" s="12">
        <f>VLOOKUP($EG92,Data!$B:$CP,Daily!FP$10,0)/FP$91</f>
        <v>0.91414141414141414</v>
      </c>
      <c r="FQ92" s="12">
        <f>VLOOKUP($EG92,Data!$B:$CP,Daily!FQ$10,0)/FQ$91</f>
        <v>0.9049025398700532</v>
      </c>
      <c r="FR92" s="12">
        <f>VLOOKUP($EG92,Data!$B:$CP,Daily!FR$10,0)/FR$91</f>
        <v>0.90988608624898293</v>
      </c>
      <c r="FS92" s="12">
        <f>VLOOKUP($EG92,Data!$B:$CP,Daily!FS$10,0)/FS$91</f>
        <v>0.90981227017611765</v>
      </c>
      <c r="FT92" s="12">
        <f>VLOOKUP($EG92,Data!$B:$CP,Daily!FT$10,0)/FT$91</f>
        <v>0.91894013738959768</v>
      </c>
      <c r="FU92" s="12">
        <f>VLOOKUP($EG92,Data!$B:$CP,Daily!FU$10,0)/FU$91</f>
        <v>0.91840212040893598</v>
      </c>
      <c r="FV92" s="12">
        <f>VLOOKUP($EG92,Data!$B:$CP,Daily!FV$10,0)/FV$91</f>
        <v>0.91561006027852843</v>
      </c>
      <c r="FW92" s="12">
        <f>VLOOKUP($EG92,Data!$B:$CP,Daily!FW$10,0)/FW$91</f>
        <v>0.91332497911445276</v>
      </c>
      <c r="FX92" s="12">
        <f>VLOOKUP($EG92,Data!$B:$CP,Daily!FX$10,0)/FX$91</f>
        <v>0.91927733999615602</v>
      </c>
      <c r="FY92" s="12">
        <f>VLOOKUP($EG92,Data!$B:$CP,Daily!FY$10,0)/FY$91</f>
        <v>0.92231547234775124</v>
      </c>
      <c r="FZ92" s="12">
        <f>VLOOKUP($EG92,Data!$B:$CP,Daily!FZ$10,0)/FZ$91</f>
        <v>0.91369294605809126</v>
      </c>
      <c r="GA92" s="12">
        <f>VLOOKUP($EG92,Data!$B:$CP,Daily!GA$10,0)/GA$91</f>
        <v>0.91030104443989346</v>
      </c>
      <c r="GB92" s="12">
        <f>VLOOKUP($EG92,Data!$B:$CP,Daily!GB$10,0)/GB$91</f>
        <v>0.91670428893905187</v>
      </c>
      <c r="GC92" s="12">
        <f>VLOOKUP($EG92,Data!$B:$CP,Daily!GC$10,0)/GC$91</f>
        <v>0.91129196337741603</v>
      </c>
      <c r="GD92" s="12">
        <f>VLOOKUP($EG92,Data!$B:$CP,Daily!GD$10,0)/GD$91</f>
        <v>0.90679012345679011</v>
      </c>
      <c r="GE92" s="12">
        <f>VLOOKUP($EG92,Data!$B:$CP,Daily!GE$10,0)/GE$91</f>
        <v>0.92271011325253327</v>
      </c>
      <c r="GF92" s="12">
        <f>VLOOKUP($EG92,Data!$B:$CP,Daily!GF$10,0)/GF$91</f>
        <v>0.9191542288557214</v>
      </c>
      <c r="GG92" s="12">
        <f>VLOOKUP($EG92,Data!$B:$CP,Daily!GG$10,0)/GG$91</f>
        <v>0.91748562951974777</v>
      </c>
      <c r="GH92" s="12">
        <f>VLOOKUP($EG92,Data!$B:$CP,Daily!GH$10,0)/GH$91</f>
        <v>0.92087790483216525</v>
      </c>
      <c r="GI92" s="12">
        <f>VLOOKUP($EG92,Data!$B:$CP,Daily!GI$10,0)/GI$91</f>
        <v>0.92824943651389935</v>
      </c>
      <c r="GJ92" s="12">
        <f>VLOOKUP($EG92,Data!$B:$CP,Daily!GJ$10,0)/GJ$91</f>
        <v>0.9313270046455262</v>
      </c>
      <c r="GK92" s="12">
        <f>VLOOKUP($EG92,Data!$B:$CP,Daily!GK$10,0)/GK$91</f>
        <v>0.92212532954775905</v>
      </c>
      <c r="GL92" s="12">
        <f>VLOOKUP($EG92,Data!$B:$CP,Daily!GL$10,0)/GL$91</f>
        <v>0.91493549092499449</v>
      </c>
      <c r="GM92" s="12">
        <f>VLOOKUP($EG92,Data!$B:$CP,Daily!GM$10,0)/GM$91</f>
        <v>0.9191161142380655</v>
      </c>
      <c r="GN92" s="12">
        <f>VLOOKUP($EG92,Data!$B:$CP,Daily!GN$10,0)/GN$91</f>
        <v>0.91416481966552487</v>
      </c>
      <c r="GO92" s="12">
        <f>VLOOKUP($EG92,Data!$B:$CP,Daily!GO$10,0)/GO$91</f>
        <v>0.92061133517299931</v>
      </c>
      <c r="GP92" s="12">
        <f>VLOOKUP($EG92,Data!$B:$CP,Daily!GP$10,0)/GP$91</f>
        <v>0.91546649968691296</v>
      </c>
      <c r="GQ92" s="12">
        <f>VLOOKUP($EG92,Data!$B:$CP,Daily!GQ$10,0)/GQ$91</f>
        <v>0.78875927889713682</v>
      </c>
      <c r="GR92" s="12">
        <f>VLOOKUP($EG92,Data!$B:$CP,Daily!GR$10,0)/GR$91</f>
        <v>0.84347086346235645</v>
      </c>
      <c r="GS92" s="12">
        <f>VLOOKUP($EG92,Data!$B:$CP,Daily!GS$10,0)/GS$91</f>
        <v>0.93723037100949091</v>
      </c>
      <c r="GT92" s="12">
        <f>VLOOKUP($EG92,Data!$B:$CP,Daily!GT$10,0)/GT$91</f>
        <v>0.94476486246672586</v>
      </c>
      <c r="GU92" s="12">
        <f>VLOOKUP($EG92,Data!$B:$CP,Daily!GU$10,0)/GU$91</f>
        <v>0.93766066838046269</v>
      </c>
      <c r="GV92" s="12">
        <f>VLOOKUP($EG92,Data!$B:$CP,Daily!GV$10,0)/GV$91</f>
        <v>0.93621361023549043</v>
      </c>
      <c r="GW92" s="12">
        <f>VLOOKUP($EG92,Data!$B:$CP,Daily!GW$10,0)/GW$91</f>
        <v>0.94532071503680337</v>
      </c>
      <c r="GX92" s="12">
        <f>VLOOKUP($EG92,Data!$B:$CP,Daily!GX$10,0)/GX$91</f>
        <v>0.9488428745432399</v>
      </c>
      <c r="GY92" s="12">
        <f>VLOOKUP($EG92,Data!$B:$CP,Daily!GY$10,0)/GY$91</f>
        <v>0.93798785776235905</v>
      </c>
      <c r="GZ92" s="12">
        <f>VLOOKUP($EG92,Data!$B:$CP,Daily!GZ$10,0)/GZ$91</f>
        <v>0.94098127518369279</v>
      </c>
      <c r="HA92" s="12">
        <f>VLOOKUP($EG92,Data!$B:$CP,Daily!HA$10,0)/HA$91</f>
        <v>0.9393097058142228</v>
      </c>
      <c r="HB92" s="12">
        <f>VLOOKUP($EG92,Data!$B:$CP,Daily!HB$10,0)/HB$91</f>
        <v>0.86906556141672942</v>
      </c>
      <c r="HC92" s="12">
        <f>VLOOKUP($EG92,Data!$B:$CP,Daily!HC$10,0)/HC$91</f>
        <v>0.94583808437856332</v>
      </c>
      <c r="HD92" s="12">
        <f>VLOOKUP($EG92,Data!$B:$CP,Daily!HD$10,0)/HD$91</f>
        <v>0.94512922465208749</v>
      </c>
      <c r="HE92" s="12">
        <f>VLOOKUP($EG92,Data!$B:$CP,Daily!HE$10,0)/HE$91</f>
        <v>0.93705870486181153</v>
      </c>
      <c r="HF92" s="12">
        <f>VLOOKUP($EG92,Data!$B:$CP,Daily!HF$10,0)/HF$91</f>
        <v>0.94315874949248879</v>
      </c>
      <c r="HG92" s="12">
        <f>VLOOKUP($EG92,Data!$B:$CP,Daily!HG$10,0)/HG$91</f>
        <v>0.93861788617886177</v>
      </c>
      <c r="HH92" s="12">
        <f>VLOOKUP($EG92,Data!$B:$CP,Daily!HH$10,0)/HH$91</f>
        <v>0.94072487055882881</v>
      </c>
      <c r="HI92" s="12">
        <f>VLOOKUP($EG92,Data!$B:$CP,Daily!HI$10,0)/HI$91</f>
        <v>0.95067665809193602</v>
      </c>
      <c r="HJ92" s="12">
        <f>VLOOKUP($EG92,Data!$B:$CP,Daily!HJ$10,0)/HJ$91</f>
        <v>0.93825194621372965</v>
      </c>
      <c r="HK92" s="12">
        <f>VLOOKUP($EG92,Data!$B:$CP,Daily!HK$10,0)/HK$91</f>
        <v>0.93761638733705777</v>
      </c>
      <c r="HL92" s="12">
        <f>VLOOKUP($EG92,Data!$B:$CP,Daily!HL$10,0)/HL$91</f>
        <v>0.93859121011438895</v>
      </c>
      <c r="HM92" s="12">
        <f>VLOOKUP($EG92,Data!$B:$CP,Daily!HM$10,0)/HM$91</f>
        <v>0.93676470588235294</v>
      </c>
      <c r="HN92" s="12">
        <f>VLOOKUP($EG92,Data!$B:$CP,Daily!HN$10,0)/HN$91</f>
        <v>0.93199047000216595</v>
      </c>
      <c r="HO92" s="12">
        <f>VLOOKUP($EG92,Data!$B:$CP,Daily!HO$10,0)/HO$91</f>
        <v>0.91206585023087738</v>
      </c>
      <c r="HP92" s="12">
        <f>VLOOKUP($EG92,Data!$B:$CP,Daily!HP$10,0)/HP$91</f>
        <v>0.93461307738452315</v>
      </c>
      <c r="HQ92" s="12">
        <f>VLOOKUP($EG92,Data!$B:$CP,Daily!HQ$10,0)/HQ$91</f>
        <v>0.93669201520912548</v>
      </c>
      <c r="HR92" s="12">
        <f>VLOOKUP($EG92,Data!$B:$CP,Daily!HR$10,0)/HR$91</f>
        <v>0.94042163153070579</v>
      </c>
      <c r="HS92" s="12">
        <f>VLOOKUP($EG92,Data!$B:$CP,Daily!HS$10,0)/HS$91</f>
        <v>0.94292604501607713</v>
      </c>
      <c r="HT92" s="12">
        <f>VLOOKUP($EG92,Data!$B:$CP,Daily!HT$10,0)/HT$91</f>
        <v>0.93395231061405359</v>
      </c>
      <c r="HU92" s="13"/>
      <c r="HV92" s="40">
        <f t="shared" si="767"/>
        <v>0.91071103837061285</v>
      </c>
      <c r="HW92" s="40">
        <f t="shared" si="768"/>
        <v>0.93621361023549043</v>
      </c>
      <c r="HX92" s="40">
        <f t="shared" si="769"/>
        <v>2.5502571864877588E-2</v>
      </c>
      <c r="HY92" s="40">
        <f t="shared" ref="HY92:HY97" si="780">HW92+(0.75*HX92)</f>
        <v>0.95534053913414863</v>
      </c>
      <c r="HZ92" s="40">
        <f t="shared" ref="HZ92:HZ97" si="781">HV92-(0.75*HX92)</f>
        <v>0.89158410947195466</v>
      </c>
      <c r="IA92" s="43"/>
      <c r="IB92" s="12">
        <f t="shared" si="770"/>
        <v>2.5006648407707329E-2</v>
      </c>
      <c r="IC92" s="12">
        <f>SUMPRODUCT(HM92:HS92,HM$91:HS$91)/SUM(HM$91:HS$91)</f>
        <v>0.93375178316690444</v>
      </c>
      <c r="ID92" s="12">
        <f>SUMPRODUCT(GQ92:HS92,GQ$91:HS$91)/SUM(GQ$91:HS$91)</f>
        <v>0.92922602121265208</v>
      </c>
      <c r="IE92" s="1"/>
      <c r="IF92" s="7" t="s">
        <v>571</v>
      </c>
      <c r="IG92" s="7" t="s">
        <v>78</v>
      </c>
      <c r="IH92" s="12">
        <f>VLOOKUP($IF92,Data!$B:$CP,Daily!IH$10,0)/IH$91</f>
        <v>0.91624790619765495</v>
      </c>
      <c r="II92" s="12">
        <f>VLOOKUP($IF92,Data!$B:$CP,Daily!II$10,0)/II$91</f>
        <v>0.91643608190370784</v>
      </c>
      <c r="IJ92" s="12">
        <f>VLOOKUP($IF92,Data!$B:$CP,Daily!IJ$10,0)/IJ$91</f>
        <v>0.91596164692611393</v>
      </c>
      <c r="IK92" s="12">
        <f>VLOOKUP($IF92,Data!$B:$CP,Daily!IK$10,0)/IK$91</f>
        <v>0.91954022988505746</v>
      </c>
      <c r="IL92" s="12">
        <f>VLOOKUP($IF92,Data!$B:$CP,Daily!IL$10,0)/IL$91</f>
        <v>0.9148319814600232</v>
      </c>
      <c r="IM92" s="12">
        <f>VLOOKUP($IF92,Data!$B:$CP,Daily!IM$10,0)/IM$91</f>
        <v>0.91079812206572774</v>
      </c>
      <c r="IN92" s="12">
        <f>VLOOKUP($IF92,Data!$B:$CP,Daily!IN$10,0)/IN$91</f>
        <v>0.91571279916753379</v>
      </c>
      <c r="IO92" s="12">
        <f>VLOOKUP($IF92,Data!$B:$CP,Daily!IO$10,0)/IO$91</f>
        <v>0.90917874396135268</v>
      </c>
      <c r="IP92" s="12">
        <f>VLOOKUP($IF92,Data!$B:$CP,Daily!IP$10,0)/IP$91</f>
        <v>0.91893333333333338</v>
      </c>
      <c r="IQ92" s="12">
        <f>VLOOKUP($IF92,Data!$B:$CP,Daily!IQ$10,0)/IQ$91</f>
        <v>0.91693989071038251</v>
      </c>
      <c r="IR92" s="12">
        <f>VLOOKUP($IF92,Data!$B:$CP,Daily!IR$10,0)/IR$91</f>
        <v>0.9396186440677966</v>
      </c>
      <c r="IS92" s="12">
        <f>VLOOKUP($IF92,Data!$B:$CP,Daily!IS$10,0)/IS$91</f>
        <v>0.92238470191226096</v>
      </c>
      <c r="IT92" s="12">
        <f>VLOOKUP($IF92,Data!$B:$CP,Daily!IT$10,0)/IT$91</f>
        <v>0.90991957104557641</v>
      </c>
      <c r="IU92" s="12">
        <f>VLOOKUP($IF92,Data!$B:$CP,Daily!IU$10,0)/IU$91</f>
        <v>0.88268792710706145</v>
      </c>
      <c r="IV92" s="12">
        <f>VLOOKUP($IF92,Data!$B:$CP,Daily!IV$10,0)/IV$91</f>
        <v>0.90938098276962354</v>
      </c>
      <c r="IW92" s="12">
        <f>VLOOKUP($IF92,Data!$B:$CP,Daily!IW$10,0)/IW$91</f>
        <v>0.9042168674698795</v>
      </c>
      <c r="IX92" s="12">
        <f>VLOOKUP($IF92,Data!$B:$CP,Daily!IX$10,0)/IX$91</f>
        <v>0.92552026286966049</v>
      </c>
      <c r="IY92" s="12">
        <f>VLOOKUP($IF92,Data!$B:$CP,Daily!IY$10,0)/IY$91</f>
        <v>0.91439688715953304</v>
      </c>
      <c r="IZ92" s="12">
        <f>VLOOKUP($IF92,Data!$B:$CP,Daily!IZ$10,0)/IZ$91</f>
        <v>0.92142857142857137</v>
      </c>
      <c r="JA92" s="12">
        <f>VLOOKUP($IF92,Data!$B:$CP,Daily!JA$10,0)/JA$91</f>
        <v>0.90840176879343015</v>
      </c>
      <c r="JB92" s="12">
        <f>VLOOKUP($IF92,Data!$B:$CP,Daily!JB$10,0)/JB$91</f>
        <v>0.9081395348837209</v>
      </c>
      <c r="JC92" s="12">
        <f>VLOOKUP($IF92,Data!$B:$CP,Daily!JC$10,0)/JC$91</f>
        <v>0.91133294186729297</v>
      </c>
      <c r="JD92" s="12">
        <f>VLOOKUP($IF92,Data!$B:$CP,Daily!JD$10,0)/JD$91</f>
        <v>0.90892962743938499</v>
      </c>
      <c r="JE92" s="12">
        <f>VLOOKUP($IF92,Data!$B:$CP,Daily!JE$10,0)/JE$91</f>
        <v>0.90683229813664601</v>
      </c>
      <c r="JF92" s="12">
        <f>VLOOKUP($IF92,Data!$B:$CP,Daily!JF$10,0)/JF$91</f>
        <v>0.9209508015478165</v>
      </c>
      <c r="JG92" s="12">
        <f>VLOOKUP($IF92,Data!$B:$CP,Daily!JG$10,0)/JG$91</f>
        <v>0.92215909090909087</v>
      </c>
      <c r="JH92" s="12">
        <f>VLOOKUP($IF92,Data!$B:$CP,Daily!JH$10,0)/JH$91</f>
        <v>0.91471471471471466</v>
      </c>
      <c r="JI92" s="12">
        <f>VLOOKUP($IF92,Data!$B:$CP,Daily!JI$10,0)/JI$91</f>
        <v>0.91024898668210774</v>
      </c>
      <c r="JJ92" s="12">
        <f>VLOOKUP($IF92,Data!$B:$CP,Daily!JJ$10,0)/JJ$91</f>
        <v>0.92303206997084553</v>
      </c>
      <c r="JK92" s="12">
        <f>VLOOKUP($IF92,Data!$B:$CP,Daily!JK$10,0)/JK$91</f>
        <v>0.90234857849196537</v>
      </c>
      <c r="JL92" s="12">
        <f>VLOOKUP($IF92,Data!$B:$CP,Daily!JL$10,0)/JL$91</f>
        <v>0.92272467086433885</v>
      </c>
      <c r="JM92" s="12">
        <f>VLOOKUP($IF92,Data!$B:$CP,Daily!JM$10,0)/JM$91</f>
        <v>0.92213983050847459</v>
      </c>
      <c r="JN92" s="12">
        <f>VLOOKUP($IF92,Data!$B:$CP,Daily!JN$10,0)/JN$91</f>
        <v>0.9177277179236043</v>
      </c>
      <c r="JO92" s="12">
        <f>VLOOKUP($IF92,Data!$B:$CP,Daily!JO$10,0)/JO$91</f>
        <v>0.91288659793814431</v>
      </c>
      <c r="JP92" s="12">
        <f>VLOOKUP($IF92,Data!$B:$CP,Daily!JP$10,0)/JP$91</f>
        <v>0.9074578116494284</v>
      </c>
      <c r="JQ92" s="12">
        <f>VLOOKUP($IF92,Data!$B:$CP,Daily!JQ$10,0)/JQ$91</f>
        <v>0.92324805339265847</v>
      </c>
      <c r="JR92" s="12">
        <f>VLOOKUP($IF92,Data!$B:$CP,Daily!JR$10,0)/JR$91</f>
        <v>0.92918332381496282</v>
      </c>
      <c r="JS92" s="12">
        <f>VLOOKUP($IF92,Data!$B:$CP,Daily!JS$10,0)/JS$91</f>
        <v>0.92286193404136385</v>
      </c>
      <c r="JT92" s="12">
        <f>VLOOKUP($IF92,Data!$B:$CP,Daily!JT$10,0)/JT$91</f>
        <v>0.92227695675971533</v>
      </c>
      <c r="JU92" s="12">
        <f>VLOOKUP($IF92,Data!$B:$CP,Daily!JU$10,0)/JU$91</f>
        <v>0.91666666666666663</v>
      </c>
      <c r="JV92" s="12">
        <f>VLOOKUP($IF92,Data!$B:$CP,Daily!JV$10,0)/JV$91</f>
        <v>0.91895185862279094</v>
      </c>
      <c r="JW92" s="12">
        <f>VLOOKUP($IF92,Data!$B:$CP,Daily!JW$10,0)/JW$91</f>
        <v>0.90559638213680049</v>
      </c>
      <c r="JX92" s="12">
        <f>VLOOKUP($IF92,Data!$B:$CP,Daily!JX$10,0)/JX$91</f>
        <v>0.92645241038318915</v>
      </c>
      <c r="JY92" s="12">
        <f>VLOOKUP($IF92,Data!$B:$CP,Daily!JY$10,0)/JY$91</f>
        <v>0.9177057356608479</v>
      </c>
      <c r="JZ92" s="12">
        <f>VLOOKUP($IF92,Data!$B:$CP,Daily!JZ$10,0)/JZ$91</f>
        <v>0.9174841315637623</v>
      </c>
      <c r="KA92" s="12">
        <f>VLOOKUP($IF92,Data!$B:$CP,Daily!KA$10,0)/KA$91</f>
        <v>0.92727272727272725</v>
      </c>
      <c r="KB92" s="12">
        <f>VLOOKUP($IF92,Data!$B:$CP,Daily!KB$10,0)/KB$91</f>
        <v>0.91676436107854631</v>
      </c>
      <c r="KC92" s="12">
        <f>VLOOKUP($IF92,Data!$B:$CP,Daily!KC$10,0)/KC$91</f>
        <v>0.91879350348027844</v>
      </c>
      <c r="KD92" s="12">
        <f>VLOOKUP($IF92,Data!$B:$CP,Daily!KD$10,0)/KD$91</f>
        <v>0.9086206896551724</v>
      </c>
      <c r="KE92" s="12">
        <f>VLOOKUP($IF92,Data!$B:$CP,Daily!KE$10,0)/KE$91</f>
        <v>0.91764705882352937</v>
      </c>
      <c r="KF92" s="12">
        <f>VLOOKUP($IF92,Data!$B:$CP,Daily!KF$10,0)/KF$91</f>
        <v>0.91768454593733406</v>
      </c>
      <c r="KG92" s="12">
        <f>VLOOKUP($IF92,Data!$B:$CP,Daily!KG$10,0)/KG$91</f>
        <v>0.91530054644808745</v>
      </c>
      <c r="KH92" s="12">
        <f>VLOOKUP($IF92,Data!$B:$CP,Daily!KH$10,0)/KH$91</f>
        <v>0.91209439528023595</v>
      </c>
      <c r="KI92" s="12">
        <f>VLOOKUP($IF92,Data!$B:$CP,Daily!KI$10,0)/KI$91</f>
        <v>0.93025447690857677</v>
      </c>
      <c r="KJ92" s="12">
        <f>VLOOKUP($IF92,Data!$B:$CP,Daily!KJ$10,0)/KJ$91</f>
        <v>0.92432432432432432</v>
      </c>
      <c r="KK92" s="12">
        <f>VLOOKUP($IF92,Data!$B:$CP,Daily!KK$10,0)/KK$91</f>
        <v>0.93197711379529558</v>
      </c>
      <c r="KL92" s="12">
        <f>VLOOKUP($IF92,Data!$B:$CP,Daily!KL$10,0)/KL$91</f>
        <v>0.92340951204447186</v>
      </c>
      <c r="KM92" s="12">
        <f>VLOOKUP($IF92,Data!$B:$CP,Daily!KM$10,0)/KM$91</f>
        <v>0.92298850574712643</v>
      </c>
      <c r="KN92" s="12">
        <f>VLOOKUP($IF92,Data!$B:$CP,Daily!KN$10,0)/KN$91</f>
        <v>0.92444190040068686</v>
      </c>
      <c r="KO92" s="12">
        <f>VLOOKUP($IF92,Data!$B:$CP,Daily!KO$10,0)/KO$91</f>
        <v>0.92943420216147488</v>
      </c>
      <c r="KP92" s="12">
        <f>VLOOKUP($IF92,Data!$B:$CP,Daily!KP$10,0)/KP$91</f>
        <v>0.7750155376009944</v>
      </c>
      <c r="KQ92" s="12">
        <f>VLOOKUP($IF92,Data!$B:$CP,Daily!KQ$10,0)/KQ$91</f>
        <v>0.82710576314122863</v>
      </c>
      <c r="KR92" s="12">
        <f>VLOOKUP($IF92,Data!$B:$CP,Daily!KR$10,0)/KR$91</f>
        <v>0.93333333333333335</v>
      </c>
      <c r="KS92" s="12">
        <f>VLOOKUP($IF92,Data!$B:$CP,Daily!KS$10,0)/KS$91</f>
        <v>0.93228840125391854</v>
      </c>
      <c r="KT92" s="12">
        <f>VLOOKUP($IF92,Data!$B:$CP,Daily!KT$10,0)/KT$91</f>
        <v>0.94510035419126326</v>
      </c>
      <c r="KU92" s="12">
        <f>VLOOKUP($IF92,Data!$B:$CP,Daily!KU$10,0)/KU$91</f>
        <v>0.9364289662797125</v>
      </c>
      <c r="KV92" s="12">
        <f>VLOOKUP($IF92,Data!$B:$CP,Daily!KV$10,0)/KV$91</f>
        <v>0.94845857418111756</v>
      </c>
      <c r="KW92" s="12">
        <f>VLOOKUP($IF92,Data!$B:$CP,Daily!KW$10,0)/KW$91</f>
        <v>0.93366708385481856</v>
      </c>
      <c r="KX92" s="12">
        <f>VLOOKUP($IF92,Data!$B:$CP,Daily!KX$10,0)/KX$91</f>
        <v>0.94230769230769229</v>
      </c>
      <c r="KY92" s="12">
        <f>VLOOKUP($IF92,Data!$B:$CP,Daily!KY$10,0)/KY$91</f>
        <v>0.94102397926117953</v>
      </c>
      <c r="KZ92" s="12">
        <f>VLOOKUP($IF92,Data!$B:$CP,Daily!KZ$10,0)/KZ$91</f>
        <v>0.94035532994923854</v>
      </c>
      <c r="LA92" s="12">
        <f>VLOOKUP($IF92,Data!$B:$CP,Daily!LA$10,0)/LA$91</f>
        <v>0.85190999476713758</v>
      </c>
      <c r="LB92" s="12">
        <f>VLOOKUP($IF92,Data!$B:$CP,Daily!LB$10,0)/LB$91</f>
        <v>0.94216614090431128</v>
      </c>
      <c r="LC92" s="12">
        <f>VLOOKUP($IF92,Data!$B:$CP,Daily!LC$10,0)/LC$91</f>
        <v>0.95314426633785454</v>
      </c>
      <c r="LD92" s="12">
        <f>VLOOKUP($IF92,Data!$B:$CP,Daily!LD$10,0)/LD$91</f>
        <v>0.94182027649769584</v>
      </c>
      <c r="LE92" s="12">
        <f>VLOOKUP($IF92,Data!$B:$CP,Daily!LE$10,0)/LE$91</f>
        <v>0.93708807669263028</v>
      </c>
      <c r="LF92" s="12">
        <f>VLOOKUP($IF92,Data!$B:$CP,Daily!LF$10,0)/LF$91</f>
        <v>0.93959731543624159</v>
      </c>
      <c r="LG92" s="12">
        <f>VLOOKUP($IF92,Data!$B:$CP,Daily!LG$10,0)/LG$91</f>
        <v>0.94108910891089104</v>
      </c>
      <c r="LH92" s="12">
        <f>VLOOKUP($IF92,Data!$B:$CP,Daily!LH$10,0)/LH$91</f>
        <v>0.95121951219512191</v>
      </c>
      <c r="LI92" s="12">
        <f>VLOOKUP($IF92,Data!$B:$CP,Daily!LI$10,0)/LI$91</f>
        <v>0.93495531281032773</v>
      </c>
      <c r="LJ92" s="12">
        <f>VLOOKUP($IF92,Data!$B:$CP,Daily!LJ$10,0)/LJ$91</f>
        <v>0.93440800444691496</v>
      </c>
      <c r="LK92" s="12">
        <f>VLOOKUP($IF92,Data!$B:$CP,Daily!LK$10,0)/LK$91</f>
        <v>0.93439817455790075</v>
      </c>
      <c r="LL92" s="12">
        <f>VLOOKUP($IF92,Data!$B:$CP,Daily!LL$10,0)/LL$91</f>
        <v>0.94927113702623911</v>
      </c>
      <c r="LM92" s="12">
        <f>VLOOKUP($IF92,Data!$B:$CP,Daily!LM$10,0)/LM$91</f>
        <v>0.93368237347294936</v>
      </c>
      <c r="LN92" s="12">
        <f>VLOOKUP($IF92,Data!$B:$CP,Daily!LN$10,0)/LN$91</f>
        <v>0.90022296544035674</v>
      </c>
      <c r="LO92" s="12">
        <f>VLOOKUP($IF92,Data!$B:$CP,Daily!LO$10,0)/LO$91</f>
        <v>0.94294940796555438</v>
      </c>
      <c r="LP92" s="12">
        <f>VLOOKUP($IF92,Data!$B:$CP,Daily!LP$10,0)/LP$91</f>
        <v>0.93014705882352944</v>
      </c>
      <c r="LQ92" s="12">
        <f>VLOOKUP($IF92,Data!$B:$CP,Daily!LQ$10,0)/LQ$91</f>
        <v>0.9369791666666667</v>
      </c>
      <c r="LR92" s="12">
        <f>VLOOKUP($IF92,Data!$B:$CP,Daily!LR$10,0)/LR$91</f>
        <v>0.93911007025761128</v>
      </c>
      <c r="LS92" s="12">
        <f>VLOOKUP($IF92,Data!$B:$CP,Daily!LS$10,0)/LS$91</f>
        <v>0.92957746478873238</v>
      </c>
      <c r="LU92" s="40">
        <f t="shared" si="771"/>
        <v>0.91439688715953304</v>
      </c>
      <c r="LV92" s="40">
        <f t="shared" si="772"/>
        <v>0.93366708385481856</v>
      </c>
      <c r="LW92" s="40">
        <f t="shared" si="773"/>
        <v>1.9270196695285513E-2</v>
      </c>
      <c r="LX92" s="40">
        <f t="shared" ref="LX92:LX97" si="782">LV92+(0.75*LW92)</f>
        <v>0.94811973137628269</v>
      </c>
      <c r="LY92" s="40">
        <f>LU92-(0.75*LW92)</f>
        <v>0.89994423963806891</v>
      </c>
      <c r="LZ92" s="43"/>
      <c r="MA92" s="12">
        <f t="shared" ref="MA92:MA97" si="783">_xlfn.STDEV.P(JL92:LS92)</f>
        <v>2.7751508329455773E-2</v>
      </c>
      <c r="MB92" s="12">
        <f>SUMPRODUCT(LL92:LR92,LL$91:LR$91)/SUM(LL$91:LR$91)</f>
        <v>0.93311142811856074</v>
      </c>
      <c r="MC92" s="12">
        <f>SUMPRODUCT(KP92:LR92,KP$91:LR$91)/SUM(KP$91:LR$91)</f>
        <v>0.92705306621807615</v>
      </c>
      <c r="MD92" s="1"/>
    </row>
    <row r="93" spans="4:342" x14ac:dyDescent="0.35">
      <c r="D93" s="113" t="s">
        <v>572</v>
      </c>
      <c r="E93" s="53" t="str">
        <f>VLOOKUP($D93,'Metric Nature'!$C:$D,2,0)&amp;IF(($F93&lt;(EA93)),"Below",IF(($F93&gt;(DZ93)),"Above","Within"))</f>
        <v>PositiveBelow</v>
      </c>
      <c r="F93" s="48">
        <f t="shared" si="750"/>
        <v>0.28435940099833612</v>
      </c>
      <c r="G93" s="77">
        <f t="shared" si="751"/>
        <v>0.29810037599855504</v>
      </c>
      <c r="H93" s="48">
        <f t="shared" ref="H93:H97" si="784">IFERROR(((F93-G93)/G93),0)</f>
        <v>-4.6095128039306904E-2</v>
      </c>
      <c r="I93" s="74">
        <f t="shared" si="774"/>
        <v>0.31398146038313518</v>
      </c>
      <c r="J93" s="48">
        <f t="shared" si="753"/>
        <v>-9.4343339089680039E-2</v>
      </c>
      <c r="K93" s="48">
        <f t="shared" si="754"/>
        <v>1.6168626167693448E-2</v>
      </c>
      <c r="L93" s="50"/>
      <c r="M93" s="53" t="str">
        <f>VLOOKUP($D93,'Metric Nature'!$C:$D,2,0)&amp;IF(($N93&lt;(HZ93)),"Below",IF(($N93&gt;(HY93)),"Above","Within"))</f>
        <v>PositiveBelow</v>
      </c>
      <c r="N93" s="48">
        <f t="shared" si="755"/>
        <v>0.28513330320831448</v>
      </c>
      <c r="O93" s="49">
        <f t="shared" ref="O93:O98" si="785">IC93</f>
        <v>0.30398549519755319</v>
      </c>
      <c r="P93" s="55">
        <f t="shared" ref="P93:P98" si="786">IFERROR(((N93-O93)/O93),0)</f>
        <v>-6.2016748453695474E-2</v>
      </c>
      <c r="Q93" s="49">
        <f t="shared" ref="Q93:Q98" si="787">ID93</f>
        <v>0.31994270239464528</v>
      </c>
      <c r="R93" s="48">
        <f t="shared" si="757"/>
        <v>-0.10879885343780665</v>
      </c>
      <c r="S93" s="48">
        <f t="shared" si="758"/>
        <v>1.8229688283120073E-2</v>
      </c>
      <c r="T93" s="50"/>
      <c r="U93" s="53" t="str">
        <f>VLOOKUP($D93,'Metric Nature'!$C:$D,2,0)&amp;IF(($V93&lt;(LY93)),"Below",IF(($V93&gt;(LX93)),"Above","Within"))</f>
        <v>PositiveWithin</v>
      </c>
      <c r="V93" s="48">
        <f t="shared" si="759"/>
        <v>0.28219696969696972</v>
      </c>
      <c r="W93" s="49">
        <f t="shared" si="777"/>
        <v>0.2817739554821751</v>
      </c>
      <c r="X93" s="48">
        <f t="shared" ref="X93:X97" si="788">IFERROR(((V93-W93)/W93),0)</f>
        <v>1.501253776527212E-3</v>
      </c>
      <c r="Y93" s="49">
        <f t="shared" si="778"/>
        <v>0.29703518926041672</v>
      </c>
      <c r="Z93" s="48">
        <f t="shared" si="761"/>
        <v>-4.9954416513384989E-2</v>
      </c>
      <c r="AA93" s="48">
        <f t="shared" si="762"/>
        <v>1.8089608053241269E-2</v>
      </c>
      <c r="AB93" s="50"/>
      <c r="AC93" s="46" t="s">
        <v>573</v>
      </c>
      <c r="AI93" s="7" t="s">
        <v>572</v>
      </c>
      <c r="AJ93" s="12">
        <f>(VLOOKUP($EG93,Data!$B:$CP,Daily!EI$10,0)+VLOOKUP($IF93,Data!$B:$CP,Daily!IH$10,0))/(VLOOKUP($EG92,Data!$B:$CP,Daily!EI$10,0)+VLOOKUP($IF92,Data!$B:$CP,Daily!IH$10,0))</f>
        <v>0.30694444444444446</v>
      </c>
      <c r="AK93" s="12">
        <f>(VLOOKUP($EG93,Data!$B:$CP,Daily!EJ$10,0)+VLOOKUP($IF93,Data!$B:$CP,Daily!II$10,0))/(VLOOKUP($EG92,Data!$B:$CP,Daily!EJ$10,0)+VLOOKUP($IF92,Data!$B:$CP,Daily!II$10,0))</f>
        <v>0.30222088835534211</v>
      </c>
      <c r="AL93" s="12">
        <f>(VLOOKUP($EG93,Data!$B:$CP,Daily!EK$10,0)+VLOOKUP($IF93,Data!$B:$CP,Daily!IJ$10,0))/(VLOOKUP($EG92,Data!$B:$CP,Daily!EK$10,0)+VLOOKUP($IF92,Data!$B:$CP,Daily!IJ$10,0))</f>
        <v>0.30607262740311258</v>
      </c>
      <c r="AM93" s="12">
        <f>(VLOOKUP($EG93,Data!$B:$CP,Daily!EL$10,0)+VLOOKUP($IF93,Data!$B:$CP,Daily!IK$10,0))/(VLOOKUP($EG92,Data!$B:$CP,Daily!EL$10,0)+VLOOKUP($IF92,Data!$B:$CP,Daily!IK$10,0))</f>
        <v>0.31365313653136534</v>
      </c>
      <c r="AN93" s="12">
        <f>(VLOOKUP($EG93,Data!$B:$CP,Daily!EM$10,0)+VLOOKUP($IF93,Data!$B:$CP,Daily!IL$10,0))/(VLOOKUP($EG92,Data!$B:$CP,Daily!EM$10,0)+VLOOKUP($IF92,Data!$B:$CP,Daily!IL$10,0))</f>
        <v>0.30995644991740501</v>
      </c>
      <c r="AO93" s="12">
        <f>(VLOOKUP($EG93,Data!$B:$CP,Daily!EN$10,0)+VLOOKUP($IF93,Data!$B:$CP,Daily!IM$10,0))/(VLOOKUP($EG92,Data!$B:$CP,Daily!EN$10,0)+VLOOKUP($IF92,Data!$B:$CP,Daily!IM$10,0))</f>
        <v>0.30442393380012733</v>
      </c>
      <c r="AP93" s="12">
        <f>(VLOOKUP($EG93,Data!$B:$CP,Daily!EO$10,0)+VLOOKUP($IF93,Data!$B:$CP,Daily!IN$10,0))/(VLOOKUP($EG92,Data!$B:$CP,Daily!EO$10,0)+VLOOKUP($IF92,Data!$B:$CP,Daily!IN$10,0))</f>
        <v>0.2733372228704784</v>
      </c>
      <c r="AQ93" s="12">
        <f>(VLOOKUP($EG93,Data!$B:$CP,Daily!EP$10,0)+VLOOKUP($IF93,Data!$B:$CP,Daily!IO$10,0))/(VLOOKUP($EG92,Data!$B:$CP,Daily!EP$10,0)+VLOOKUP($IF92,Data!$B:$CP,Daily!IO$10,0))</f>
        <v>0.27397440970848175</v>
      </c>
      <c r="AR93" s="12">
        <f>(VLOOKUP($EG93,Data!$B:$CP,Daily!EQ$10,0)+VLOOKUP($IF93,Data!$B:$CP,Daily!IP$10,0))/(VLOOKUP($EG92,Data!$B:$CP,Daily!EQ$10,0)+VLOOKUP($IF92,Data!$B:$CP,Daily!IP$10,0))</f>
        <v>0.28826983476717194</v>
      </c>
      <c r="AS93" s="12">
        <f>(VLOOKUP($EG93,Data!$B:$CP,Daily!ER$10,0)+VLOOKUP($IF93,Data!$B:$CP,Daily!IQ$10,0))/(VLOOKUP($EG92,Data!$B:$CP,Daily!ER$10,0)+VLOOKUP($IF92,Data!$B:$CP,Daily!IQ$10,0))</f>
        <v>0.31257275902211873</v>
      </c>
      <c r="AT93" s="12">
        <f>(VLOOKUP($EG93,Data!$B:$CP,Daily!ES$10,0)+VLOOKUP($IF93,Data!$B:$CP,Daily!IR$10,0))/(VLOOKUP($EG92,Data!$B:$CP,Daily!ES$10,0)+VLOOKUP($IF92,Data!$B:$CP,Daily!IR$10,0))</f>
        <v>0.30083016744055158</v>
      </c>
      <c r="AU93" s="12">
        <f>(VLOOKUP($EG93,Data!$B:$CP,Daily!ET$10,0)+VLOOKUP($IF93,Data!$B:$CP,Daily!IS$10,0))/(VLOOKUP($EG92,Data!$B:$CP,Daily!ET$10,0)+VLOOKUP($IF92,Data!$B:$CP,Daily!IS$10,0))</f>
        <v>0.3169759239380463</v>
      </c>
      <c r="AV93" s="12">
        <f>(VLOOKUP($EG93,Data!$B:$CP,Daily!EU$10,0)+VLOOKUP($IF93,Data!$B:$CP,Daily!IT$10,0))/(VLOOKUP($EG92,Data!$B:$CP,Daily!EU$10,0)+VLOOKUP($IF92,Data!$B:$CP,Daily!IT$10,0))</f>
        <v>0.30890658942795074</v>
      </c>
      <c r="AW93" s="12">
        <f>(VLOOKUP($EG93,Data!$B:$CP,Daily!EV$10,0)+VLOOKUP($IF93,Data!$B:$CP,Daily!IU$10,0))/(VLOOKUP($EG92,Data!$B:$CP,Daily!EV$10,0)+VLOOKUP($IF92,Data!$B:$CP,Daily!IU$10,0))</f>
        <v>0.30331036800537725</v>
      </c>
      <c r="AX93" s="12">
        <f>(VLOOKUP($EG93,Data!$B:$CP,Daily!EW$10,0)+VLOOKUP($IF93,Data!$B:$CP,Daily!IV$10,0))/(VLOOKUP($EG92,Data!$B:$CP,Daily!EW$10,0)+VLOOKUP($IF92,Data!$B:$CP,Daily!IV$10,0))</f>
        <v>0.30451900034234852</v>
      </c>
      <c r="AY93" s="12">
        <f>(VLOOKUP($EG93,Data!$B:$CP,Daily!EX$10,0)+VLOOKUP($IF93,Data!$B:$CP,Daily!IW$10,0))/(VLOOKUP($EG92,Data!$B:$CP,Daily!EX$10,0)+VLOOKUP($IF92,Data!$B:$CP,Daily!IW$10,0))</f>
        <v>0.31561406432261291</v>
      </c>
      <c r="AZ93" s="12">
        <f>(VLOOKUP($EG93,Data!$B:$CP,Daily!EY$10,0)+VLOOKUP($IF93,Data!$B:$CP,Daily!IX$10,0))/(VLOOKUP($EG92,Data!$B:$CP,Daily!EY$10,0)+VLOOKUP($IF92,Data!$B:$CP,Daily!IX$10,0))</f>
        <v>0.31155331155331156</v>
      </c>
      <c r="BA93" s="12">
        <f>(VLOOKUP($EG93,Data!$B:$CP,Daily!EZ$10,0)+VLOOKUP($IF93,Data!$B:$CP,Daily!IY$10,0))/(VLOOKUP($EG92,Data!$B:$CP,Daily!EZ$10,0)+VLOOKUP($IF92,Data!$B:$CP,Daily!IY$10,0))</f>
        <v>0.32294736842105265</v>
      </c>
      <c r="BB93" s="12">
        <f>(VLOOKUP($EG93,Data!$B:$CP,Daily!FA$10,0)+VLOOKUP($IF93,Data!$B:$CP,Daily!IZ$10,0))/(VLOOKUP($EG92,Data!$B:$CP,Daily!FA$10,0)+VLOOKUP($IF92,Data!$B:$CP,Daily!IZ$10,0))</f>
        <v>0.30836434233942728</v>
      </c>
      <c r="BC93" s="12">
        <f>(VLOOKUP($EG93,Data!$B:$CP,Daily!FB$10,0)+VLOOKUP($IF93,Data!$B:$CP,Daily!JA$10,0))/(VLOOKUP($EG92,Data!$B:$CP,Daily!FB$10,0)+VLOOKUP($IF92,Data!$B:$CP,Daily!JA$10,0))</f>
        <v>0.30082672515606546</v>
      </c>
      <c r="BD93" s="12">
        <f>(VLOOKUP($EG93,Data!$B:$CP,Daily!FC$10,0)+VLOOKUP($IF93,Data!$B:$CP,Daily!JB$10,0))/(VLOOKUP($EG92,Data!$B:$CP,Daily!FC$10,0)+VLOOKUP($IF92,Data!$B:$CP,Daily!JB$10,0))</f>
        <v>0.32051282051282054</v>
      </c>
      <c r="BE93" s="12">
        <f>(VLOOKUP($EG93,Data!$B:$CP,Daily!FD$10,0)+VLOOKUP($IF93,Data!$B:$CP,Daily!JC$10,0))/(VLOOKUP($EG92,Data!$B:$CP,Daily!FD$10,0)+VLOOKUP($IF92,Data!$B:$CP,Daily!JC$10,0))</f>
        <v>0.29487179487179488</v>
      </c>
      <c r="BF93" s="12">
        <f>(VLOOKUP($EG93,Data!$B:$CP,Daily!FE$10,0)+VLOOKUP($IF93,Data!$B:$CP,Daily!JD$10,0))/(VLOOKUP($EG92,Data!$B:$CP,Daily!FE$10,0)+VLOOKUP($IF92,Data!$B:$CP,Daily!JD$10,0))</f>
        <v>0.31246951715168264</v>
      </c>
      <c r="BG93" s="12">
        <f>(VLOOKUP($EG93,Data!$B:$CP,Daily!FF$10,0)+VLOOKUP($IF93,Data!$B:$CP,Daily!JE$10,0))/(VLOOKUP($EG92,Data!$B:$CP,Daily!FF$10,0)+VLOOKUP($IF92,Data!$B:$CP,Daily!JE$10,0))</f>
        <v>0.30158975150486184</v>
      </c>
      <c r="BH93" s="12">
        <f>(VLOOKUP($EG93,Data!$B:$CP,Daily!FG$10,0)+VLOOKUP($IF93,Data!$B:$CP,Daily!JF$10,0))/(VLOOKUP($EG92,Data!$B:$CP,Daily!FG$10,0)+VLOOKUP($IF92,Data!$B:$CP,Daily!JF$10,0))</f>
        <v>0.31868131868131866</v>
      </c>
      <c r="BI93" s="12">
        <f>(VLOOKUP($EG93,Data!$B:$CP,Daily!FH$10,0)+VLOOKUP($IF93,Data!$B:$CP,Daily!JG$10,0))/(VLOOKUP($EG92,Data!$B:$CP,Daily!FH$10,0)+VLOOKUP($IF92,Data!$B:$CP,Daily!JG$10,0))</f>
        <v>0.31852583086541625</v>
      </c>
      <c r="BJ93" s="12">
        <f>(VLOOKUP($EG93,Data!$B:$CP,Daily!FI$10,0)+VLOOKUP($IF93,Data!$B:$CP,Daily!JH$10,0))/(VLOOKUP($EG92,Data!$B:$CP,Daily!FI$10,0)+VLOOKUP($IF92,Data!$B:$CP,Daily!JH$10,0))</f>
        <v>0.28159015617605299</v>
      </c>
      <c r="BK93" s="12">
        <f>(VLOOKUP($EG93,Data!$B:$CP,Daily!FJ$10,0)+VLOOKUP($IF93,Data!$B:$CP,Daily!JI$10,0))/(VLOOKUP($EG92,Data!$B:$CP,Daily!FJ$10,0)+VLOOKUP($IF92,Data!$B:$CP,Daily!JI$10,0))</f>
        <v>0.32186692506459946</v>
      </c>
      <c r="BL93" s="12">
        <f>(VLOOKUP($EG93,Data!$B:$CP,Daily!FK$10,0)+VLOOKUP($IF93,Data!$B:$CP,Daily!JJ$10,0))/(VLOOKUP($EG92,Data!$B:$CP,Daily!FK$10,0)+VLOOKUP($IF92,Data!$B:$CP,Daily!JJ$10,0))</f>
        <v>0.31998077231212946</v>
      </c>
      <c r="BM93" s="12">
        <f>(VLOOKUP($EG93,Data!$B:$CP,Daily!FL$10,0)+VLOOKUP($IF93,Data!$B:$CP,Daily!JK$10,0))/(VLOOKUP($EG92,Data!$B:$CP,Daily!FL$10,0)+VLOOKUP($IF92,Data!$B:$CP,Daily!JK$10,0))</f>
        <v>0.31967627718765806</v>
      </c>
      <c r="BN93" s="12">
        <f>(VLOOKUP($EG93,Data!$B:$CP,Daily!FM$10,0)+VLOOKUP($IF93,Data!$B:$CP,Daily!JL$10,0))/(VLOOKUP($EG92,Data!$B:$CP,Daily!FM$10,0)+VLOOKUP($IF92,Data!$B:$CP,Daily!JL$10,0))</f>
        <v>0.30763239875389409</v>
      </c>
      <c r="BO93" s="12">
        <f>(VLOOKUP($EG93,Data!$B:$CP,Daily!FN$10,0)+VLOOKUP($IF93,Data!$B:$CP,Daily!JM$10,0))/(VLOOKUP($EG92,Data!$B:$CP,Daily!FN$10,0)+VLOOKUP($IF92,Data!$B:$CP,Daily!JM$10,0))</f>
        <v>0.30944004690706539</v>
      </c>
      <c r="BP93" s="12">
        <f>(VLOOKUP($EG93,Data!$B:$CP,Daily!FO$10,0)+VLOOKUP($IF93,Data!$B:$CP,Daily!JN$10,0))/(VLOOKUP($EG92,Data!$B:$CP,Daily!FO$10,0)+VLOOKUP($IF92,Data!$B:$CP,Daily!JN$10,0))</f>
        <v>0.3480978260869565</v>
      </c>
      <c r="BQ93" s="12">
        <f>(VLOOKUP($EG93,Data!$B:$CP,Daily!FP$10,0)+VLOOKUP($IF93,Data!$B:$CP,Daily!JO$10,0))/(VLOOKUP($EG92,Data!$B:$CP,Daily!FP$10,0)+VLOOKUP($IF92,Data!$B:$CP,Daily!JO$10,0))</f>
        <v>0.31780626780626781</v>
      </c>
      <c r="BR93" s="12">
        <f>(VLOOKUP($EG93,Data!$B:$CP,Daily!FQ$10,0)+VLOOKUP($IF93,Data!$B:$CP,Daily!JP$10,0))/(VLOOKUP($EG92,Data!$B:$CP,Daily!FQ$10,0)+VLOOKUP($IF92,Data!$B:$CP,Daily!JP$10,0))</f>
        <v>0.31646175954015648</v>
      </c>
      <c r="BS93" s="12">
        <f>(VLOOKUP($EG93,Data!$B:$CP,Daily!FR$10,0)+VLOOKUP($IF93,Data!$B:$CP,Daily!JQ$10,0))/(VLOOKUP($EG92,Data!$B:$CP,Daily!FR$10,0)+VLOOKUP($IF92,Data!$B:$CP,Daily!JQ$10,0))</f>
        <v>0.31028860264144792</v>
      </c>
      <c r="BT93" s="12">
        <f>(VLOOKUP($EG93,Data!$B:$CP,Daily!FS$10,0)+VLOOKUP($IF93,Data!$B:$CP,Daily!JR$10,0))/(VLOOKUP($EG92,Data!$B:$CP,Daily!FS$10,0)+VLOOKUP($IF92,Data!$B:$CP,Daily!JR$10,0))</f>
        <v>0.31494943109987356</v>
      </c>
      <c r="BU93" s="12">
        <f>(VLOOKUP($EG93,Data!$B:$CP,Daily!FT$10,0)+VLOOKUP($IF93,Data!$B:$CP,Daily!JS$10,0))/(VLOOKUP($EG92,Data!$B:$CP,Daily!FT$10,0)+VLOOKUP($IF92,Data!$B:$CP,Daily!JS$10,0))</f>
        <v>0.31106900363177009</v>
      </c>
      <c r="BV93" s="12">
        <f>(VLOOKUP($EG93,Data!$B:$CP,Daily!FU$10,0)+VLOOKUP($IF93,Data!$B:$CP,Daily!JT$10,0))/(VLOOKUP($EG92,Data!$B:$CP,Daily!FU$10,0)+VLOOKUP($IF92,Data!$B:$CP,Daily!JT$10,0))</f>
        <v>0.32374541003671969</v>
      </c>
      <c r="BW93" s="12">
        <f>(VLOOKUP($EG93,Data!$B:$CP,Daily!FV$10,0)+VLOOKUP($IF93,Data!$B:$CP,Daily!JU$10,0))/(VLOOKUP($EG92,Data!$B:$CP,Daily!FV$10,0)+VLOOKUP($IF92,Data!$B:$CP,Daily!JU$10,0))</f>
        <v>0.316</v>
      </c>
      <c r="BX93" s="12">
        <f>(VLOOKUP($EG93,Data!$B:$CP,Daily!FW$10,0)+VLOOKUP($IF93,Data!$B:$CP,Daily!JV$10,0))/(VLOOKUP($EG92,Data!$B:$CP,Daily!FW$10,0)+VLOOKUP($IF92,Data!$B:$CP,Daily!JV$10,0))</f>
        <v>0.29943887094031629</v>
      </c>
      <c r="BY93" s="12">
        <f>(VLOOKUP($EG93,Data!$B:$CP,Daily!FX$10,0)+VLOOKUP($IF93,Data!$B:$CP,Daily!JW$10,0))/(VLOOKUP($EG92,Data!$B:$CP,Daily!FX$10,0)+VLOOKUP($IF92,Data!$B:$CP,Daily!JW$10,0))</f>
        <v>0.3254502740798747</v>
      </c>
      <c r="BZ93" s="12">
        <f>(VLOOKUP($EG93,Data!$B:$CP,Daily!FY$10,0)+VLOOKUP($IF93,Data!$B:$CP,Daily!JX$10,0))/(VLOOKUP($EG92,Data!$B:$CP,Daily!FY$10,0)+VLOOKUP($IF92,Data!$B:$CP,Daily!JX$10,0))</f>
        <v>0.33258426966292137</v>
      </c>
      <c r="CA93" s="12">
        <f>(VLOOKUP($EG93,Data!$B:$CP,Daily!FZ$10,0)+VLOOKUP($IF93,Data!$B:$CP,Daily!JY$10,0))/(VLOOKUP($EG92,Data!$B:$CP,Daily!FZ$10,0)+VLOOKUP($IF92,Data!$B:$CP,Daily!JY$10,0))</f>
        <v>0.31398910823689585</v>
      </c>
      <c r="CB93" s="12">
        <f>(VLOOKUP($EG93,Data!$B:$CP,Daily!GA$10,0)+VLOOKUP($IF93,Data!$B:$CP,Daily!JZ$10,0))/(VLOOKUP($EG92,Data!$B:$CP,Daily!GA$10,0)+VLOOKUP($IF92,Data!$B:$CP,Daily!JZ$10,0))</f>
        <v>0.32096106048053025</v>
      </c>
      <c r="CC93" s="12">
        <f>(VLOOKUP($EG93,Data!$B:$CP,Daily!GB$10,0)+VLOOKUP($IF93,Data!$B:$CP,Daily!KA$10,0))/(VLOOKUP($EG92,Data!$B:$CP,Daily!GB$10,0)+VLOOKUP($IF92,Data!$B:$CP,Daily!KA$10,0))</f>
        <v>0.32986820122517169</v>
      </c>
      <c r="CD93" s="12">
        <f>(VLOOKUP($EG93,Data!$B:$CP,Daily!GC$10,0)+VLOOKUP($IF93,Data!$B:$CP,Daily!KB$10,0))/(VLOOKUP($EG92,Data!$B:$CP,Daily!GC$10,0)+VLOOKUP($IF92,Data!$B:$CP,Daily!KB$10,0))</f>
        <v>0.32351481052457387</v>
      </c>
      <c r="CE93" s="12">
        <f>(VLOOKUP($EG93,Data!$B:$CP,Daily!GD$10,0)+VLOOKUP($IF93,Data!$B:$CP,Daily!KC$10,0))/(VLOOKUP($EG92,Data!$B:$CP,Daily!GD$10,0)+VLOOKUP($IF92,Data!$B:$CP,Daily!KC$10,0))</f>
        <v>0.31046569854782174</v>
      </c>
      <c r="CF93" s="12">
        <f>(VLOOKUP($EG93,Data!$B:$CP,Daily!GE$10,0)+VLOOKUP($IF93,Data!$B:$CP,Daily!KD$10,0))/(VLOOKUP($EG92,Data!$B:$CP,Daily!GE$10,0)+VLOOKUP($IF92,Data!$B:$CP,Daily!KD$10,0))</f>
        <v>0.32658634538152609</v>
      </c>
      <c r="CG93" s="12">
        <f>(VLOOKUP($EG93,Data!$B:$CP,Daily!GF$10,0)+VLOOKUP($IF93,Data!$B:$CP,Daily!KE$10,0))/(VLOOKUP($EG92,Data!$B:$CP,Daily!GF$10,0)+VLOOKUP($IF92,Data!$B:$CP,Daily!KE$10,0))</f>
        <v>0.32649315982649318</v>
      </c>
      <c r="CH93" s="12">
        <f>(VLOOKUP($EG93,Data!$B:$CP,Daily!GG$10,0)+VLOOKUP($IF93,Data!$B:$CP,Daily!KF$10,0))/(VLOOKUP($EG92,Data!$B:$CP,Daily!GG$10,0)+VLOOKUP($IF92,Data!$B:$CP,Daily!KF$10,0))</f>
        <v>0.31845416417016176</v>
      </c>
      <c r="CI93" s="12">
        <f>(VLOOKUP($EG93,Data!$B:$CP,Daily!GH$10,0)+VLOOKUP($IF93,Data!$B:$CP,Daily!KG$10,0))/(VLOOKUP($EG92,Data!$B:$CP,Daily!GH$10,0)+VLOOKUP($IF92,Data!$B:$CP,Daily!KG$10,0))</f>
        <v>0.31913617276544692</v>
      </c>
      <c r="CJ93" s="12">
        <f>(VLOOKUP($EG93,Data!$B:$CP,Daily!GI$10,0)+VLOOKUP($IF93,Data!$B:$CP,Daily!KH$10,0))/(VLOOKUP($EG92,Data!$B:$CP,Daily!GI$10,0)+VLOOKUP($IF92,Data!$B:$CP,Daily!KH$10,0))</f>
        <v>0.31627620221948211</v>
      </c>
      <c r="CK93" s="12">
        <f>(VLOOKUP($EG93,Data!$B:$CP,Daily!GJ$10,0)+VLOOKUP($IF93,Data!$B:$CP,Daily!KI$10,0))/(VLOOKUP($EG92,Data!$B:$CP,Daily!GJ$10,0)+VLOOKUP($IF92,Data!$B:$CP,Daily!KI$10,0))</f>
        <v>0.31966590736522399</v>
      </c>
      <c r="CL93" s="12">
        <f>(VLOOKUP($EG93,Data!$B:$CP,Daily!GK$10,0)+VLOOKUP($IF93,Data!$B:$CP,Daily!KJ$10,0))/(VLOOKUP($EG92,Data!$B:$CP,Daily!GK$10,0)+VLOOKUP($IF92,Data!$B:$CP,Daily!KJ$10,0))</f>
        <v>0.31436790794310371</v>
      </c>
      <c r="CM93" s="12">
        <f>(VLOOKUP($EG93,Data!$B:$CP,Daily!GL$10,0)+VLOOKUP($IF93,Data!$B:$CP,Daily!KK$10,0))/(VLOOKUP($EG92,Data!$B:$CP,Daily!GL$10,0)+VLOOKUP($IF92,Data!$B:$CP,Daily!KK$10,0))</f>
        <v>0.30637168141592919</v>
      </c>
      <c r="CN93" s="12">
        <f>(VLOOKUP($EG93,Data!$B:$CP,Daily!GM$10,0)+VLOOKUP($IF93,Data!$B:$CP,Daily!KL$10,0))/(VLOOKUP($EG92,Data!$B:$CP,Daily!GM$10,0)+VLOOKUP($IF92,Data!$B:$CP,Daily!KL$10,0))</f>
        <v>0.3106368563685637</v>
      </c>
      <c r="CO93" s="12">
        <f>(VLOOKUP($EG93,Data!$B:$CP,Daily!GN$10,0)+VLOOKUP($IF93,Data!$B:$CP,Daily!KM$10,0))/(VLOOKUP($EG92,Data!$B:$CP,Daily!GN$10,0)+VLOOKUP($IF92,Data!$B:$CP,Daily!KM$10,0))</f>
        <v>0.33159693960605569</v>
      </c>
      <c r="CP93" s="12">
        <f>(VLOOKUP($EG93,Data!$B:$CP,Daily!GO$10,0)+VLOOKUP($IF93,Data!$B:$CP,Daily!KN$10,0))/(VLOOKUP($EG92,Data!$B:$CP,Daily!GO$10,0)+VLOOKUP($IF92,Data!$B:$CP,Daily!KN$10,0))</f>
        <v>0.33484543010752688</v>
      </c>
      <c r="CQ93" s="12">
        <f>(VLOOKUP($EG93,Data!$B:$CP,Daily!GP$10,0)+VLOOKUP($IF93,Data!$B:$CP,Daily!KO$10,0))/(VLOOKUP($EG92,Data!$B:$CP,Daily!GP$10,0)+VLOOKUP($IF92,Data!$B:$CP,Daily!KO$10,0))</f>
        <v>0.3225034199726402</v>
      </c>
      <c r="CR93" s="12">
        <f>(VLOOKUP($EG93,Data!$B:$CP,Daily!GQ$10,0)+VLOOKUP($IF93,Data!$B:$CP,Daily!KP$10,0))/(VLOOKUP($EG92,Data!$B:$CP,Daily!GQ$10,0)+VLOOKUP($IF92,Data!$B:$CP,Daily!KP$10,0))</f>
        <v>0.31977446637132501</v>
      </c>
      <c r="CS93" s="12">
        <f>(VLOOKUP($EG93,Data!$B:$CP,Daily!GR$10,0)+VLOOKUP($IF93,Data!$B:$CP,Daily!KQ$10,0))/(VLOOKUP($EG92,Data!$B:$CP,Daily!GR$10,0)+VLOOKUP($IF92,Data!$B:$CP,Daily!KQ$10,0))</f>
        <v>0.32473444613050073</v>
      </c>
      <c r="CT93" s="12">
        <f>(VLOOKUP($EG93,Data!$B:$CP,Daily!GS$10,0)+VLOOKUP($IF93,Data!$B:$CP,Daily!KR$10,0))/(VLOOKUP($EG92,Data!$B:$CP,Daily!GS$10,0)+VLOOKUP($IF92,Data!$B:$CP,Daily!KR$10,0))</f>
        <v>0.31099916036943742</v>
      </c>
      <c r="CU93" s="12">
        <f>(VLOOKUP($EG93,Data!$B:$CP,Daily!GT$10,0)+VLOOKUP($IF93,Data!$B:$CP,Daily!KS$10,0))/(VLOOKUP($EG92,Data!$B:$CP,Daily!GT$10,0)+VLOOKUP($IF92,Data!$B:$CP,Daily!KS$10,0))</f>
        <v>0.31186912634876435</v>
      </c>
      <c r="CV93" s="12">
        <f>(VLOOKUP($EG93,Data!$B:$CP,Daily!GU$10,0)+VLOOKUP($IF93,Data!$B:$CP,Daily!KT$10,0))/(VLOOKUP($EG92,Data!$B:$CP,Daily!GU$10,0)+VLOOKUP($IF92,Data!$B:$CP,Daily!KT$10,0))</f>
        <v>0.3233522917363667</v>
      </c>
      <c r="CW93" s="12">
        <f>(VLOOKUP($EG93,Data!$B:$CP,Daily!GV$10,0)+VLOOKUP($IF93,Data!$B:$CP,Daily!KU$10,0))/(VLOOKUP($EG92,Data!$B:$CP,Daily!GV$10,0)+VLOOKUP($IF92,Data!$B:$CP,Daily!KU$10,0))</f>
        <v>0.32166691383657126</v>
      </c>
      <c r="CX93" s="12">
        <f>(VLOOKUP($EG93,Data!$B:$CP,Daily!GW$10,0)+VLOOKUP($IF93,Data!$B:$CP,Daily!KV$10,0))/(VLOOKUP($EG92,Data!$B:$CP,Daily!GW$10,0)+VLOOKUP($IF92,Data!$B:$CP,Daily!KV$10,0))</f>
        <v>0.30992801847073204</v>
      </c>
      <c r="CY93" s="12">
        <f>(VLOOKUP($EG93,Data!$B:$CP,Daily!GX$10,0)+VLOOKUP($IF93,Data!$B:$CP,Daily!KW$10,0))/(VLOOKUP($EG92,Data!$B:$CP,Daily!GX$10,0)+VLOOKUP($IF92,Data!$B:$CP,Daily!KW$10,0))</f>
        <v>0.31252027246188779</v>
      </c>
      <c r="CZ93" s="12">
        <f>(VLOOKUP($EG93,Data!$B:$CP,Daily!GY$10,0)+VLOOKUP($IF93,Data!$B:$CP,Daily!KX$10,0))/(VLOOKUP($EG92,Data!$B:$CP,Daily!GY$10,0)+VLOOKUP($IF92,Data!$B:$CP,Daily!KX$10,0))</f>
        <v>0.31314699792960665</v>
      </c>
      <c r="DA93" s="12">
        <f>(VLOOKUP($EG93,Data!$B:$CP,Daily!GZ$10,0)+VLOOKUP($IF93,Data!$B:$CP,Daily!KY$10,0))/(VLOOKUP($EG92,Data!$B:$CP,Daily!GZ$10,0)+VLOOKUP($IF92,Data!$B:$CP,Daily!KY$10,0))</f>
        <v>0.31224640354112876</v>
      </c>
      <c r="DB93" s="12">
        <f>(VLOOKUP($EG93,Data!$B:$CP,Daily!HA$10,0)+VLOOKUP($IF93,Data!$B:$CP,Daily!KZ$10,0))/(VLOOKUP($EG92,Data!$B:$CP,Daily!HA$10,0)+VLOOKUP($IF92,Data!$B:$CP,Daily!KZ$10,0))</f>
        <v>0.31334657756908074</v>
      </c>
      <c r="DC93" s="12">
        <f>(VLOOKUP($EG93,Data!$B:$CP,Daily!HB$10,0)+VLOOKUP($IF93,Data!$B:$CP,Daily!LA$10,0))/(VLOOKUP($EG92,Data!$B:$CP,Daily!HB$10,0)+VLOOKUP($IF92,Data!$B:$CP,Daily!LA$10,0))</f>
        <v>0.30796346739304598</v>
      </c>
      <c r="DD93" s="12">
        <f>(VLOOKUP($EG93,Data!$B:$CP,Daily!HC$10,0)+VLOOKUP($IF93,Data!$B:$CP,Daily!LB$10,0))/(VLOOKUP($EG92,Data!$B:$CP,Daily!HC$10,0)+VLOOKUP($IF92,Data!$B:$CP,Daily!LB$10,0))</f>
        <v>0.29147584576746932</v>
      </c>
      <c r="DE93" s="12">
        <f>(VLOOKUP($EG93,Data!$B:$CP,Daily!HD$10,0)+VLOOKUP($IF93,Data!$B:$CP,Daily!LC$10,0))/(VLOOKUP($EG92,Data!$B:$CP,Daily!HD$10,0)+VLOOKUP($IF92,Data!$B:$CP,Daily!LC$10,0))</f>
        <v>0.30539682539682539</v>
      </c>
      <c r="DF93" s="12">
        <f>(VLOOKUP($EG93,Data!$B:$CP,Daily!HE$10,0)+VLOOKUP($IF93,Data!$B:$CP,Daily!LD$10,0))/(VLOOKUP($EG92,Data!$B:$CP,Daily!HE$10,0)+VLOOKUP($IF92,Data!$B:$CP,Daily!LD$10,0))</f>
        <v>0.29649681528662419</v>
      </c>
      <c r="DG93" s="12">
        <f>(VLOOKUP($EG93,Data!$B:$CP,Daily!HF$10,0)+VLOOKUP($IF93,Data!$B:$CP,Daily!LE$10,0))/(VLOOKUP($EG92,Data!$B:$CP,Daily!HF$10,0)+VLOOKUP($IF92,Data!$B:$CP,Daily!LE$10,0))</f>
        <v>0.31078904991948469</v>
      </c>
      <c r="DH93" s="12">
        <f>(VLOOKUP($EG93,Data!$B:$CP,Daily!HG$10,0)+VLOOKUP($IF93,Data!$B:$CP,Daily!LF$10,0))/(VLOOKUP($EG92,Data!$B:$CP,Daily!HG$10,0)+VLOOKUP($IF92,Data!$B:$CP,Daily!LF$10,0))</f>
        <v>0.30866941886313115</v>
      </c>
      <c r="DI93" s="12">
        <f>(VLOOKUP($EG93,Data!$B:$CP,Daily!HH$10,0)+VLOOKUP($IF93,Data!$B:$CP,Daily!LG$10,0))/(VLOOKUP($EG92,Data!$B:$CP,Daily!HH$10,0)+VLOOKUP($IF92,Data!$B:$CP,Daily!LG$10,0))</f>
        <v>0.29400278940027896</v>
      </c>
      <c r="DJ93" s="12">
        <f>(VLOOKUP($EG93,Data!$B:$CP,Daily!HI$10,0)+VLOOKUP($IF93,Data!$B:$CP,Daily!LH$10,0))/(VLOOKUP($EG92,Data!$B:$CP,Daily!HI$10,0)+VLOOKUP($IF92,Data!$B:$CP,Daily!LH$10,0))</f>
        <v>0.40387299371946966</v>
      </c>
      <c r="DK93" s="12">
        <f>(VLOOKUP($EG93,Data!$B:$CP,Daily!HJ$10,0)+VLOOKUP($IF93,Data!$B:$CP,Daily!LI$10,0))/(VLOOKUP($EG92,Data!$B:$CP,Daily!HJ$10,0)+VLOOKUP($IF92,Data!$B:$CP,Daily!LI$10,0))</f>
        <v>0.33440022265516284</v>
      </c>
      <c r="DL93" s="12">
        <f>(VLOOKUP($EG93,Data!$B:$CP,Daily!HK$10,0)+VLOOKUP($IF93,Data!$B:$CP,Daily!LJ$10,0))/(VLOOKUP($EG92,Data!$B:$CP,Daily!HK$10,0)+VLOOKUP($IF92,Data!$B:$CP,Daily!LJ$10,0))</f>
        <v>0.31893984514592016</v>
      </c>
      <c r="DM93" s="12">
        <f>(VLOOKUP($EG93,Data!$B:$CP,Daily!HL$10,0)+VLOOKUP($IF93,Data!$B:$CP,Daily!LK$10,0))/(VLOOKUP($EG92,Data!$B:$CP,Daily!HL$10,0)+VLOOKUP($IF92,Data!$B:$CP,Daily!LK$10,0))</f>
        <v>0.30530482977038798</v>
      </c>
      <c r="DN93" s="12">
        <f>(VLOOKUP($EG93,Data!$B:$CP,Daily!HM$10,0)+VLOOKUP($IF93,Data!$B:$CP,Daily!LL$10,0))/(VLOOKUP($EG92,Data!$B:$CP,Daily!HM$10,0)+VLOOKUP($IF92,Data!$B:$CP,Daily!LL$10,0))</f>
        <v>0.30031214062756695</v>
      </c>
      <c r="DO93" s="12">
        <f>(VLOOKUP($EG93,Data!$B:$CP,Daily!HN$10,0)+VLOOKUP($IF93,Data!$B:$CP,Daily!LM$10,0))/(VLOOKUP($EG92,Data!$B:$CP,Daily!HN$10,0)+VLOOKUP($IF92,Data!$B:$CP,Daily!LM$10,0))</f>
        <v>0.3060257278266757</v>
      </c>
      <c r="DP93" s="12">
        <f>(VLOOKUP($EG93,Data!$B:$CP,Daily!HO$10,0)+VLOOKUP($IF93,Data!$B:$CP,Daily!LN$10,0))/(VLOOKUP($EG92,Data!$B:$CP,Daily!HO$10,0)+VLOOKUP($IF92,Data!$B:$CP,Daily!LN$10,0))</f>
        <v>0.30415719389412149</v>
      </c>
      <c r="DQ93" s="12">
        <f>(VLOOKUP($EG93,Data!$B:$CP,Daily!HP$10,0)+VLOOKUP($IF93,Data!$B:$CP,Daily!LO$10,0))/(VLOOKUP($EG92,Data!$B:$CP,Daily!HP$10,0)+VLOOKUP($IF92,Data!$B:$CP,Daily!LO$10,0))</f>
        <v>0.28229069405539992</v>
      </c>
      <c r="DR93" s="12">
        <f>(VLOOKUP($EG93,Data!$B:$CP,Daily!HQ$10,0)+VLOOKUP($IF93,Data!$B:$CP,Daily!LP$10,0))/(VLOOKUP($EG92,Data!$B:$CP,Daily!HQ$10,0)+VLOOKUP($IF92,Data!$B:$CP,Daily!LP$10,0))</f>
        <v>0.2927739623768289</v>
      </c>
      <c r="DS93" s="12">
        <f>(VLOOKUP($EG93,Data!$B:$CP,Daily!HR$10,0)+VLOOKUP($IF93,Data!$B:$CP,Daily!LQ$10,0))/(VLOOKUP($EG92,Data!$B:$CP,Daily!HR$10,0)+VLOOKUP($IF92,Data!$B:$CP,Daily!LQ$10,0))</f>
        <v>0.29932169144176651</v>
      </c>
      <c r="DT93" s="12">
        <f>(VLOOKUP($EG93,Data!$B:$CP,Daily!HS$10,0)+VLOOKUP($IF93,Data!$B:$CP,Daily!LR$10,0))/(VLOOKUP($EG92,Data!$B:$CP,Daily!HS$10,0)+VLOOKUP($IF92,Data!$B:$CP,Daily!LR$10,0))</f>
        <v>0.30289072426937741</v>
      </c>
      <c r="DU93" s="12">
        <f>(VLOOKUP($EG93,Data!$B:$CP,Daily!HT$10,0)+VLOOKUP($IF93,Data!$B:$CP,Daily!LS$10,0))/(VLOOKUP($EG92,Data!$B:$CP,Daily!HT$10,0)+VLOOKUP($IF92,Data!$B:$CP,Daily!LS$10,0))</f>
        <v>0.28435940099833612</v>
      </c>
      <c r="DV93" s="43"/>
      <c r="DW93" s="12">
        <f t="shared" si="588"/>
        <v>0.30530482977038798</v>
      </c>
      <c r="DX93" s="12">
        <f t="shared" si="589"/>
        <v>0.31967627718765806</v>
      </c>
      <c r="DY93" s="12">
        <f t="shared" si="779"/>
        <v>1.4371447417270089E-2</v>
      </c>
      <c r="DZ93" s="12">
        <f t="shared" ref="DZ93:DZ97" si="789">DX93+(0.75*DY93)</f>
        <v>0.33045486275061065</v>
      </c>
      <c r="EA93" s="12">
        <f t="shared" ref="EA93:EA97" si="790">DW93-(0.75*DY93)</f>
        <v>0.29452624420743539</v>
      </c>
      <c r="EB93" s="14"/>
      <c r="EC93" s="12">
        <f t="shared" si="766"/>
        <v>1.6168626167693448E-2</v>
      </c>
      <c r="ED93" s="12">
        <f t="shared" ref="ED93:ED98" si="791">SUMPRODUCT(DN93:DT93,DN$91:DT$91)/SUM(DN$91:DT$91)</f>
        <v>0.29810037599855504</v>
      </c>
      <c r="EE93" s="12">
        <f t="shared" ref="EE93:EE98" si="792">SUMPRODUCT(CR93:DT93,CR$91:DT$91)/SUM(CR$91:DT$91)</f>
        <v>0.31398146038313518</v>
      </c>
      <c r="EF93" s="1"/>
      <c r="EG93" s="7" t="s">
        <v>574</v>
      </c>
      <c r="EH93" s="7" t="s">
        <v>79</v>
      </c>
      <c r="EI93" s="12">
        <f>VLOOKUP($EG93,Data!$B:$CP,Daily!EI$10,0)/VLOOKUP($EG92,Data!$B:$CP,Daily!EI$10,0)</f>
        <v>0.30543500723289935</v>
      </c>
      <c r="EJ93" s="12">
        <f>VLOOKUP($EG93,Data!$B:$CP,Daily!EJ$10,0)/VLOOKUP($EG92,Data!$B:$CP,Daily!EJ$10,0)</f>
        <v>0.30551118210862621</v>
      </c>
      <c r="EK93" s="12">
        <f>VLOOKUP($EG93,Data!$B:$CP,Daily!EK$10,0)/VLOOKUP($EG92,Data!$B:$CP,Daily!EK$10,0)</f>
        <v>0.31135902636916835</v>
      </c>
      <c r="EL93" s="12">
        <f>VLOOKUP($EG93,Data!$B:$CP,Daily!EL$10,0)/VLOOKUP($EG92,Data!$B:$CP,Daily!EL$10,0)</f>
        <v>0.31851549755301795</v>
      </c>
      <c r="EM93" s="12">
        <f>VLOOKUP($EG93,Data!$B:$CP,Daily!EM$10,0)/VLOOKUP($EG92,Data!$B:$CP,Daily!EM$10,0)</f>
        <v>0.3127952755905512</v>
      </c>
      <c r="EN93" s="12">
        <f>VLOOKUP($EG93,Data!$B:$CP,Daily!EN$10,0)/VLOOKUP($EG92,Data!$B:$CP,Daily!EN$10,0)</f>
        <v>0.30959425190194423</v>
      </c>
      <c r="EO93" s="12">
        <f>VLOOKUP($EG93,Data!$B:$CP,Daily!EO$10,0)/VLOOKUP($EG92,Data!$B:$CP,Daily!EO$10,0)</f>
        <v>0.27923861852433279</v>
      </c>
      <c r="EP93" s="12">
        <f>VLOOKUP($EG93,Data!$B:$CP,Daily!EP$10,0)/VLOOKUP($EG92,Data!$B:$CP,Daily!EP$10,0)</f>
        <v>0.27478505000877346</v>
      </c>
      <c r="EQ93" s="12">
        <f>VLOOKUP($EG93,Data!$B:$CP,Daily!EQ$10,0)/VLOOKUP($EG92,Data!$B:$CP,Daily!EQ$10,0)</f>
        <v>0.28964285714285715</v>
      </c>
      <c r="ER93" s="12">
        <f>VLOOKUP($EG93,Data!$B:$CP,Daily!ER$10,0)/VLOOKUP($EG92,Data!$B:$CP,Daily!ER$10,0)</f>
        <v>0.31497882171736619</v>
      </c>
      <c r="ES93" s="12">
        <f>VLOOKUP($EG93,Data!$B:$CP,Daily!ES$10,0)/VLOOKUP($EG92,Data!$B:$CP,Daily!ES$10,0)</f>
        <v>0.30676917307331708</v>
      </c>
      <c r="ET93" s="12">
        <f>VLOOKUP($EG93,Data!$B:$CP,Daily!ET$10,0)/VLOOKUP($EG92,Data!$B:$CP,Daily!ET$10,0)</f>
        <v>0.32206515058389673</v>
      </c>
      <c r="EU93" s="12">
        <f>VLOOKUP($EG93,Data!$B:$CP,Daily!EU$10,0)/VLOOKUP($EG92,Data!$B:$CP,Daily!EU$10,0)</f>
        <v>0.31259600614439326</v>
      </c>
      <c r="EV93" s="12">
        <f>VLOOKUP($EG93,Data!$B:$CP,Daily!EV$10,0)/VLOOKUP($EG92,Data!$B:$CP,Daily!EV$10,0)</f>
        <v>0.30833901386048623</v>
      </c>
      <c r="EW93" s="12">
        <f>VLOOKUP($EG93,Data!$B:$CP,Daily!EW$10,0)/VLOOKUP($EG92,Data!$B:$CP,Daily!EW$10,0)</f>
        <v>0.31175005659950195</v>
      </c>
      <c r="EX93" s="12">
        <f>VLOOKUP($EG93,Data!$B:$CP,Daily!EX$10,0)/VLOOKUP($EG92,Data!$B:$CP,Daily!EX$10,0)</f>
        <v>0.31933333333333336</v>
      </c>
      <c r="EY93" s="12">
        <f>VLOOKUP($EG93,Data!$B:$CP,Daily!EY$10,0)/VLOOKUP($EG92,Data!$B:$CP,Daily!EY$10,0)</f>
        <v>0.31760507533703408</v>
      </c>
      <c r="EZ93" s="12">
        <f>VLOOKUP($EG93,Data!$B:$CP,Daily!EZ$10,0)/VLOOKUP($EG92,Data!$B:$CP,Daily!EZ$10,0)</f>
        <v>0.32697807435653004</v>
      </c>
      <c r="FA93" s="12">
        <f>VLOOKUP($EG93,Data!$B:$CP,Daily!FA$10,0)/VLOOKUP($EG92,Data!$B:$CP,Daily!FA$10,0)</f>
        <v>0.31815238506367366</v>
      </c>
      <c r="FB93" s="12">
        <f>VLOOKUP($EG93,Data!$B:$CP,Daily!FB$10,0)/VLOOKUP($EG92,Data!$B:$CP,Daily!FB$10,0)</f>
        <v>0.30140343060815328</v>
      </c>
      <c r="FC93" s="12">
        <f>VLOOKUP($EG93,Data!$B:$CP,Daily!FC$10,0)/VLOOKUP($EG92,Data!$B:$CP,Daily!FC$10,0)</f>
        <v>0.32457592056268103</v>
      </c>
      <c r="FD93" s="12">
        <f>VLOOKUP($EG93,Data!$B:$CP,Daily!FD$10,0)/VLOOKUP($EG92,Data!$B:$CP,Daily!FD$10,0)</f>
        <v>0.29905702739110912</v>
      </c>
      <c r="FE93" s="12">
        <f>VLOOKUP($EG93,Data!$B:$CP,Daily!FE$10,0)/VLOOKUP($EG92,Data!$B:$CP,Daily!FE$10,0)</f>
        <v>0.31491114000866927</v>
      </c>
      <c r="FF93" s="12">
        <f>VLOOKUP($EG93,Data!$B:$CP,Daily!FF$10,0)/VLOOKUP($EG92,Data!$B:$CP,Daily!FF$10,0)</f>
        <v>0.30371434434639855</v>
      </c>
      <c r="FG93" s="12">
        <f>VLOOKUP($EG93,Data!$B:$CP,Daily!FG$10,0)/VLOOKUP($EG92,Data!$B:$CP,Daily!FG$10,0)</f>
        <v>0.32261247040252566</v>
      </c>
      <c r="FH93" s="12">
        <f>VLOOKUP($EG93,Data!$B:$CP,Daily!FH$10,0)/VLOOKUP($EG92,Data!$B:$CP,Daily!FH$10,0)</f>
        <v>0.32727272727272727</v>
      </c>
      <c r="FI93" s="12">
        <f>VLOOKUP($EG93,Data!$B:$CP,Daily!FI$10,0)/VLOOKUP($EG92,Data!$B:$CP,Daily!FI$10,0)</f>
        <v>0.28135382059800662</v>
      </c>
      <c r="FJ93" s="12">
        <f>VLOOKUP($EG93,Data!$B:$CP,Daily!FJ$10,0)/VLOOKUP($EG92,Data!$B:$CP,Daily!FJ$10,0)</f>
        <v>0.33290043290043292</v>
      </c>
      <c r="FK93" s="12">
        <f>VLOOKUP($EG93,Data!$B:$CP,Daily!FK$10,0)/VLOOKUP($EG92,Data!$B:$CP,Daily!FK$10,0)</f>
        <v>0.32674967797337912</v>
      </c>
      <c r="FL93" s="12">
        <f>VLOOKUP($EG93,Data!$B:$CP,Daily!FL$10,0)/VLOOKUP($EG92,Data!$B:$CP,Daily!FL$10,0)</f>
        <v>0.32386490717960187</v>
      </c>
      <c r="FM93" s="12">
        <f>VLOOKUP($EG93,Data!$B:$CP,Daily!FM$10,0)/VLOOKUP($EG92,Data!$B:$CP,Daily!FM$10,0)</f>
        <v>0.31468386023294509</v>
      </c>
      <c r="FN93" s="12">
        <f>VLOOKUP($EG93,Data!$B:$CP,Daily!FN$10,0)/VLOOKUP($EG92,Data!$B:$CP,Daily!FN$10,0)</f>
        <v>0.3198189332808502</v>
      </c>
      <c r="FO93" s="12">
        <f>VLOOKUP($EG93,Data!$B:$CP,Daily!FO$10,0)/VLOOKUP($EG92,Data!$B:$CP,Daily!FO$10,0)</f>
        <v>0.35709077652205612</v>
      </c>
      <c r="FP93" s="12">
        <f>VLOOKUP($EG93,Data!$B:$CP,Daily!FP$10,0)/VLOOKUP($EG92,Data!$B:$CP,Daily!FP$10,0)</f>
        <v>0.32558582587159457</v>
      </c>
      <c r="FQ93" s="12">
        <f>VLOOKUP($EG93,Data!$B:$CP,Daily!FQ$10,0)/VLOOKUP($EG92,Data!$B:$CP,Daily!FQ$10,0)</f>
        <v>0.32049608355091386</v>
      </c>
      <c r="FR93" s="12">
        <f>VLOOKUP($EG93,Data!$B:$CP,Daily!FR$10,0)/VLOOKUP($EG92,Data!$B:$CP,Daily!FR$10,0)</f>
        <v>0.31611893583724571</v>
      </c>
      <c r="FS93" s="12">
        <f>VLOOKUP($EG93,Data!$B:$CP,Daily!FS$10,0)/VLOOKUP($EG92,Data!$B:$CP,Daily!FS$10,0)</f>
        <v>0.31631567751542228</v>
      </c>
      <c r="FT93" s="12">
        <f>VLOOKUP($EG93,Data!$B:$CP,Daily!FT$10,0)/VLOOKUP($EG92,Data!$B:$CP,Daily!FT$10,0)</f>
        <v>0.31268688594617683</v>
      </c>
      <c r="FU93" s="12">
        <f>VLOOKUP($EG93,Data!$B:$CP,Daily!FU$10,0)/VLOOKUP($EG92,Data!$B:$CP,Daily!FU$10,0)</f>
        <v>0.32838589981447125</v>
      </c>
      <c r="FV93" s="12">
        <f>VLOOKUP($EG93,Data!$B:$CP,Daily!FV$10,0)/VLOOKUP($EG92,Data!$B:$CP,Daily!FV$10,0)</f>
        <v>0.32213393870601587</v>
      </c>
      <c r="FW93" s="12">
        <f>VLOOKUP($EG93,Data!$B:$CP,Daily!FW$10,0)/VLOOKUP($EG92,Data!$B:$CP,Daily!FW$10,0)</f>
        <v>0.30848387834438601</v>
      </c>
      <c r="FX93" s="12">
        <f>VLOOKUP($EG93,Data!$B:$CP,Daily!FX$10,0)/VLOOKUP($EG92,Data!$B:$CP,Daily!FX$10,0)</f>
        <v>0.3265732803679699</v>
      </c>
      <c r="FY93" s="12">
        <f>VLOOKUP($EG93,Data!$B:$CP,Daily!FY$10,0)/VLOOKUP($EG92,Data!$B:$CP,Daily!FY$10,0)</f>
        <v>0.34064395706952871</v>
      </c>
      <c r="FZ93" s="12">
        <f>VLOOKUP($EG93,Data!$B:$CP,Daily!FZ$10,0)/VLOOKUP($EG92,Data!$B:$CP,Daily!FZ$10,0)</f>
        <v>0.32016348773841963</v>
      </c>
      <c r="GA93" s="12">
        <f>VLOOKUP($EG93,Data!$B:$CP,Daily!GA$10,0)/VLOOKUP($EG92,Data!$B:$CP,Daily!GA$10,0)</f>
        <v>0.3237345331833521</v>
      </c>
      <c r="GB93" s="12">
        <f>VLOOKUP($EG93,Data!$B:$CP,Daily!GB$10,0)/VLOOKUP($EG92,Data!$B:$CP,Daily!GB$10,0)</f>
        <v>0.33021423294754987</v>
      </c>
      <c r="GC93" s="12">
        <f>VLOOKUP($EG93,Data!$B:$CP,Daily!GC$10,0)/VLOOKUP($EG92,Data!$B:$CP,Daily!GC$10,0)</f>
        <v>0.33511944630497881</v>
      </c>
      <c r="GD93" s="12">
        <f>VLOOKUP($EG93,Data!$B:$CP,Daily!GD$10,0)/VLOOKUP($EG92,Data!$B:$CP,Daily!GD$10,0)</f>
        <v>0.31427274790106646</v>
      </c>
      <c r="GE93" s="12">
        <f>VLOOKUP($EG93,Data!$B:$CP,Daily!GE$10,0)/VLOOKUP($EG92,Data!$B:$CP,Daily!GE$10,0)</f>
        <v>0.33225667527993108</v>
      </c>
      <c r="GF93" s="12">
        <f>VLOOKUP($EG93,Data!$B:$CP,Daily!GF$10,0)/VLOOKUP($EG92,Data!$B:$CP,Daily!GF$10,0)</f>
        <v>0.33175462336490752</v>
      </c>
      <c r="GG93" s="12">
        <f>VLOOKUP($EG93,Data!$B:$CP,Daily!GG$10,0)/VLOOKUP($EG92,Data!$B:$CP,Daily!GG$10,0)</f>
        <v>0.32235246564268394</v>
      </c>
      <c r="GH93" s="12">
        <f>VLOOKUP($EG93,Data!$B:$CP,Daily!GH$10,0)/VLOOKUP($EG92,Data!$B:$CP,Daily!GH$10,0)</f>
        <v>0.32605647907069896</v>
      </c>
      <c r="GI93" s="12">
        <f>VLOOKUP($EG93,Data!$B:$CP,Daily!GI$10,0)/VLOOKUP($EG92,Data!$B:$CP,Daily!GI$10,0)</f>
        <v>0.31970861999190608</v>
      </c>
      <c r="GJ93" s="12">
        <f>VLOOKUP($EG93,Data!$B:$CP,Daily!GJ$10,0)/VLOOKUP($EG92,Data!$B:$CP,Daily!GJ$10,0)</f>
        <v>0.3266102797657775</v>
      </c>
      <c r="GK93" s="12">
        <f>VLOOKUP($EG93,Data!$B:$CP,Daily!GK$10,0)/VLOOKUP($EG92,Data!$B:$CP,Daily!GK$10,0)</f>
        <v>0.32219045524521661</v>
      </c>
      <c r="GL93" s="12">
        <f>VLOOKUP($EG93,Data!$B:$CP,Daily!GL$10,0)/VLOOKUP($EG92,Data!$B:$CP,Daily!GL$10,0)</f>
        <v>0.3128585086042065</v>
      </c>
      <c r="GM93" s="12">
        <f>VLOOKUP($EG93,Data!$B:$CP,Daily!GM$10,0)/VLOOKUP($EG92,Data!$B:$CP,Daily!GM$10,0)</f>
        <v>0.32184168745747332</v>
      </c>
      <c r="GN93" s="12">
        <f>VLOOKUP($EG93,Data!$B:$CP,Daily!GN$10,0)/VLOOKUP($EG92,Data!$B:$CP,Daily!GN$10,0)</f>
        <v>0.33766806259642934</v>
      </c>
      <c r="GO93" s="12">
        <f>VLOOKUP($EG93,Data!$B:$CP,Daily!GO$10,0)/VLOOKUP($EG92,Data!$B:$CP,Daily!GO$10,0)</f>
        <v>0.33825224809776344</v>
      </c>
      <c r="GP93" s="12">
        <f>VLOOKUP($EG93,Data!$B:$CP,Daily!GP$10,0)/VLOOKUP($EG92,Data!$B:$CP,Daily!GP$10,0)</f>
        <v>0.33173734610123118</v>
      </c>
      <c r="GQ93" s="12">
        <f>VLOOKUP($EG93,Data!$B:$CP,Daily!GQ$10,0)/VLOOKUP($EG92,Data!$B:$CP,Daily!GQ$10,0)</f>
        <v>0.32266738370529713</v>
      </c>
      <c r="GR93" s="12">
        <f>VLOOKUP($EG93,Data!$B:$CP,Daily!GR$10,0)/VLOOKUP($EG92,Data!$B:$CP,Daily!GR$10,0)</f>
        <v>0.32702975289964697</v>
      </c>
      <c r="GS93" s="12">
        <f>VLOOKUP($EG93,Data!$B:$CP,Daily!GS$10,0)/VLOOKUP($EG92,Data!$B:$CP,Daily!GS$10,0)</f>
        <v>0.31898734177215188</v>
      </c>
      <c r="GT93" s="12">
        <f>VLOOKUP($EG93,Data!$B:$CP,Daily!GT$10,0)/VLOOKUP($EG92,Data!$B:$CP,Daily!GT$10,0)</f>
        <v>0.31251467480629258</v>
      </c>
      <c r="GU93" s="12">
        <f>VLOOKUP($EG93,Data!$B:$CP,Daily!GU$10,0)/VLOOKUP($EG92,Data!$B:$CP,Daily!GU$10,0)</f>
        <v>0.32122458304774959</v>
      </c>
      <c r="GV93" s="12">
        <f>VLOOKUP($EG93,Data!$B:$CP,Daily!GV$10,0)/VLOOKUP($EG92,Data!$B:$CP,Daily!GV$10,0)</f>
        <v>0.32957021192315311</v>
      </c>
      <c r="GW93" s="12">
        <f>VLOOKUP($EG93,Data!$B:$CP,Daily!GW$10,0)/VLOOKUP($EG92,Data!$B:$CP,Daily!GW$10,0)</f>
        <v>0.31127178346310713</v>
      </c>
      <c r="GX93" s="12">
        <f>VLOOKUP($EG93,Data!$B:$CP,Daily!GX$10,0)/VLOOKUP($EG92,Data!$B:$CP,Daily!GX$10,0)</f>
        <v>0.31578947368421051</v>
      </c>
      <c r="GY93" s="12">
        <f>VLOOKUP($EG93,Data!$B:$CP,Daily!GY$10,0)/VLOOKUP($EG92,Data!$B:$CP,Daily!GY$10,0)</f>
        <v>0.32246879334257977</v>
      </c>
      <c r="GZ93" s="12">
        <f>VLOOKUP($EG93,Data!$B:$CP,Daily!GZ$10,0)/VLOOKUP($EG92,Data!$B:$CP,Daily!GZ$10,0)</f>
        <v>0.32317380352644837</v>
      </c>
      <c r="HA93" s="12">
        <f>VLOOKUP($EG93,Data!$B:$CP,Daily!HA$10,0)/VLOOKUP($EG92,Data!$B:$CP,Daily!HA$10,0)</f>
        <v>0.32281134401972872</v>
      </c>
      <c r="HB93" s="12">
        <f>VLOOKUP($EG93,Data!$B:$CP,Daily!HB$10,0)/VLOOKUP($EG92,Data!$B:$CP,Daily!HB$10,0)</f>
        <v>0.31606329937134187</v>
      </c>
      <c r="HC93" s="12">
        <f>VLOOKUP($EG93,Data!$B:$CP,Daily!HC$10,0)/VLOOKUP($EG92,Data!$B:$CP,Daily!HC$10,0)</f>
        <v>0.29917621056861565</v>
      </c>
      <c r="HD93" s="12">
        <f>VLOOKUP($EG93,Data!$B:$CP,Daily!HD$10,0)/VLOOKUP($EG92,Data!$B:$CP,Daily!HD$10,0)</f>
        <v>0.30164072360117794</v>
      </c>
      <c r="HE93" s="12">
        <f>VLOOKUP($EG93,Data!$B:$CP,Daily!HE$10,0)/VLOOKUP($EG92,Data!$B:$CP,Daily!HE$10,0)</f>
        <v>0.30548977395048438</v>
      </c>
      <c r="HF93" s="12">
        <f>VLOOKUP($EG93,Data!$B:$CP,Daily!HF$10,0)/VLOOKUP($EG92,Data!$B:$CP,Daily!HF$10,0)</f>
        <v>0.30757640981489454</v>
      </c>
      <c r="HG93" s="12">
        <f>VLOOKUP($EG93,Data!$B:$CP,Daily!HG$10,0)/VLOOKUP($EG92,Data!$B:$CP,Daily!HG$10,0)</f>
        <v>0.31247293200519705</v>
      </c>
      <c r="HH93" s="12">
        <f>VLOOKUP($EG93,Data!$B:$CP,Daily!HH$10,0)/VLOOKUP($EG92,Data!$B:$CP,Daily!HH$10,0)</f>
        <v>0.29398367811728982</v>
      </c>
      <c r="HI93" s="12">
        <f>VLOOKUP($EG93,Data!$B:$CP,Daily!HI$10,0)/VLOOKUP($EG92,Data!$B:$CP,Daily!HI$10,0)</f>
        <v>0.42</v>
      </c>
      <c r="HJ93" s="12">
        <f>VLOOKUP($EG93,Data!$B:$CP,Daily!HJ$10,0)/VLOOKUP($EG92,Data!$B:$CP,Daily!HJ$10,0)</f>
        <v>0.34339053366019234</v>
      </c>
      <c r="HK93" s="12">
        <f>VLOOKUP($EG93,Data!$B:$CP,Daily!HK$10,0)/VLOOKUP($EG92,Data!$B:$CP,Daily!HK$10,0)</f>
        <v>0.32770605759682225</v>
      </c>
      <c r="HL93" s="12">
        <f>VLOOKUP($EG93,Data!$B:$CP,Daily!HL$10,0)/VLOOKUP($EG92,Data!$B:$CP,Daily!HL$10,0)</f>
        <v>0.31858028650844561</v>
      </c>
      <c r="HM93" s="12">
        <f>VLOOKUP($EG93,Data!$B:$CP,Daily!HM$10,0)/VLOOKUP($EG92,Data!$B:$CP,Daily!HM$10,0)</f>
        <v>0.30432832473648802</v>
      </c>
      <c r="HN93" s="12">
        <f>VLOOKUP($EG93,Data!$B:$CP,Daily!HN$10,0)/VLOOKUP($EG92,Data!$B:$CP,Daily!HN$10,0)</f>
        <v>0.31861491982337903</v>
      </c>
      <c r="HO93" s="12">
        <f>VLOOKUP($EG93,Data!$B:$CP,Daily!HO$10,0)/VLOOKUP($EG92,Data!$B:$CP,Daily!HO$10,0)</f>
        <v>0.30882676645388507</v>
      </c>
      <c r="HP93" s="12">
        <f>VLOOKUP($EG93,Data!$B:$CP,Daily!HP$10,0)/VLOOKUP($EG92,Data!$B:$CP,Daily!HP$10,0)</f>
        <v>0.29396662387676509</v>
      </c>
      <c r="HQ93" s="12">
        <f>VLOOKUP($EG93,Data!$B:$CP,Daily!HQ$10,0)/VLOOKUP($EG92,Data!$B:$CP,Daily!HQ$10,0)</f>
        <v>0.29957377714633654</v>
      </c>
      <c r="HR93" s="12">
        <f>VLOOKUP($EG93,Data!$B:$CP,Daily!HR$10,0)/VLOOKUP($EG92,Data!$B:$CP,Daily!HR$10,0)</f>
        <v>0.29707602339181288</v>
      </c>
      <c r="HS93" s="12">
        <f>VLOOKUP($EG93,Data!$B:$CP,Daily!HS$10,0)/VLOOKUP($EG92,Data!$B:$CP,Daily!HS$10,0)</f>
        <v>0.30754475703324807</v>
      </c>
      <c r="HT93" s="12">
        <f>VLOOKUP($EG93,Data!$B:$CP,Daily!HT$10,0)/VLOOKUP($EG92,Data!$B:$CP,Daily!HT$10,0)</f>
        <v>0.28513330320831448</v>
      </c>
      <c r="HU93" s="13"/>
      <c r="HV93" s="40">
        <f t="shared" si="767"/>
        <v>0.30882676645388507</v>
      </c>
      <c r="HW93" s="40">
        <f t="shared" si="768"/>
        <v>0.32558582587159457</v>
      </c>
      <c r="HX93" s="40">
        <f t="shared" si="769"/>
        <v>1.6759059417709499E-2</v>
      </c>
      <c r="HY93" s="40">
        <f t="shared" si="780"/>
        <v>0.33815512043487672</v>
      </c>
      <c r="HZ93" s="40">
        <f t="shared" si="781"/>
        <v>0.29625747189060292</v>
      </c>
      <c r="IA93" s="43"/>
      <c r="IB93" s="12">
        <f t="shared" si="770"/>
        <v>1.8229688283120073E-2</v>
      </c>
      <c r="IC93" s="12">
        <f t="shared" ref="IC93:IC98" si="793">SUMPRODUCT(HM93:HS93,HM$91:HS$91)/SUM(HM$91:HS$91)</f>
        <v>0.30398549519755319</v>
      </c>
      <c r="ID93" s="12">
        <f t="shared" ref="ID93:ID98" si="794">SUMPRODUCT(GQ93:HS93,GQ$91:HS$91)/SUM(GQ$91:HS$91)</f>
        <v>0.31994270239464528</v>
      </c>
      <c r="IE93" s="1"/>
      <c r="IF93" s="7" t="s">
        <v>575</v>
      </c>
      <c r="IG93" s="7" t="s">
        <v>79</v>
      </c>
      <c r="IH93" s="12">
        <f>VLOOKUP($IF93,Data!$B:$CP,Daily!IH$10,0)/VLOOKUP($IF92,Data!$B:$CP,Daily!IH$10,0)</f>
        <v>0.31139549055453991</v>
      </c>
      <c r="II93" s="12">
        <f>VLOOKUP($IF93,Data!$B:$CP,Daily!II$10,0)/VLOOKUP($IF92,Data!$B:$CP,Daily!II$10,0)</f>
        <v>0.2922705314009662</v>
      </c>
      <c r="IJ93" s="12">
        <f>VLOOKUP($IF93,Data!$B:$CP,Daily!IJ$10,0)/VLOOKUP($IF92,Data!$B:$CP,Daily!IJ$10,0)</f>
        <v>0.29002463054187194</v>
      </c>
      <c r="IK93" s="12">
        <f>VLOOKUP($IF93,Data!$B:$CP,Daily!IK$10,0)/VLOOKUP($IF92,Data!$B:$CP,Daily!IK$10,0)</f>
        <v>0.29875000000000002</v>
      </c>
      <c r="IL93" s="12">
        <f>VLOOKUP($IF93,Data!$B:$CP,Daily!IL$10,0)/VLOOKUP($IF92,Data!$B:$CP,Daily!IL$10,0)</f>
        <v>0.30082330588980366</v>
      </c>
      <c r="IM93" s="12">
        <f>VLOOKUP($IF93,Data!$B:$CP,Daily!IM$10,0)/VLOOKUP($IF92,Data!$B:$CP,Daily!IM$10,0)</f>
        <v>0.28865979381443296</v>
      </c>
      <c r="IN93" s="12">
        <f>VLOOKUP($IF93,Data!$B:$CP,Daily!IN$10,0)/VLOOKUP($IF92,Data!$B:$CP,Daily!IN$10,0)</f>
        <v>0.25624999999999998</v>
      </c>
      <c r="IO93" s="12">
        <f>VLOOKUP($IF93,Data!$B:$CP,Daily!IO$10,0)/VLOOKUP($IF92,Data!$B:$CP,Daily!IO$10,0)</f>
        <v>0.27151965993623806</v>
      </c>
      <c r="IP93" s="12">
        <f>VLOOKUP($IF93,Data!$B:$CP,Daily!IP$10,0)/VLOOKUP($IF92,Data!$B:$CP,Daily!IP$10,0)</f>
        <v>0.28380731282646549</v>
      </c>
      <c r="IQ93" s="12">
        <f>VLOOKUP($IF93,Data!$B:$CP,Daily!IQ$10,0)/VLOOKUP($IF92,Data!$B:$CP,Daily!IQ$10,0)</f>
        <v>0.30512514898688914</v>
      </c>
      <c r="IR93" s="12">
        <f>VLOOKUP($IF93,Data!$B:$CP,Daily!IR$10,0)/VLOOKUP($IF92,Data!$B:$CP,Daily!IR$10,0)</f>
        <v>0.2829763246899662</v>
      </c>
      <c r="IS93" s="12">
        <f>VLOOKUP($IF93,Data!$B:$CP,Daily!IS$10,0)/VLOOKUP($IF92,Data!$B:$CP,Daily!IS$10,0)</f>
        <v>0.30182926829268292</v>
      </c>
      <c r="IT93" s="12">
        <f>VLOOKUP($IF93,Data!$B:$CP,Daily!IT$10,0)/VLOOKUP($IF92,Data!$B:$CP,Daily!IT$10,0)</f>
        <v>0.29758397171479078</v>
      </c>
      <c r="IU93" s="12">
        <f>VLOOKUP($IF93,Data!$B:$CP,Daily!IU$10,0)/VLOOKUP($IF92,Data!$B:$CP,Daily!IU$10,0)</f>
        <v>0.28903225806451616</v>
      </c>
      <c r="IV93" s="12">
        <f>VLOOKUP($IF93,Data!$B:$CP,Daily!IV$10,0)/VLOOKUP($IF92,Data!$B:$CP,Daily!IV$10,0)</f>
        <v>0.28210526315789475</v>
      </c>
      <c r="IW93" s="12">
        <f>VLOOKUP($IF93,Data!$B:$CP,Daily!IW$10,0)/VLOOKUP($IF92,Data!$B:$CP,Daily!IW$10,0)</f>
        <v>0.30446369087275149</v>
      </c>
      <c r="IX93" s="12">
        <f>VLOOKUP($IF93,Data!$B:$CP,Daily!IX$10,0)/VLOOKUP($IF92,Data!$B:$CP,Daily!IX$10,0)</f>
        <v>0.29349112426035501</v>
      </c>
      <c r="IY93" s="12">
        <f>VLOOKUP($IF93,Data!$B:$CP,Daily!IY$10,0)/VLOOKUP($IF92,Data!$B:$CP,Daily!IY$10,0)</f>
        <v>0.31170212765957445</v>
      </c>
      <c r="IZ93" s="12">
        <f>VLOOKUP($IF93,Data!$B:$CP,Daily!IZ$10,0)/VLOOKUP($IF92,Data!$B:$CP,Daily!IZ$10,0)</f>
        <v>0.27906976744186046</v>
      </c>
      <c r="JA93" s="12">
        <f>VLOOKUP($IF93,Data!$B:$CP,Daily!JA$10,0)/VLOOKUP($IF92,Data!$B:$CP,Daily!JA$10,0)</f>
        <v>0.29902642559109877</v>
      </c>
      <c r="JB93" s="12">
        <f>VLOOKUP($IF93,Data!$B:$CP,Daily!JB$10,0)/VLOOKUP($IF92,Data!$B:$CP,Daily!JB$10,0)</f>
        <v>0.30793854033290652</v>
      </c>
      <c r="JC93" s="12">
        <f>VLOOKUP($IF93,Data!$B:$CP,Daily!JC$10,0)/VLOOKUP($IF92,Data!$B:$CP,Daily!JC$10,0)</f>
        <v>0.28286082474226804</v>
      </c>
      <c r="JD93" s="12">
        <f>VLOOKUP($IF93,Data!$B:$CP,Daily!JD$10,0)/VLOOKUP($IF92,Data!$B:$CP,Daily!JD$10,0)</f>
        <v>0.30513988288874433</v>
      </c>
      <c r="JE93" s="12">
        <f>VLOOKUP($IF93,Data!$B:$CP,Daily!JE$10,0)/VLOOKUP($IF92,Data!$B:$CP,Daily!JE$10,0)</f>
        <v>0.29514321295143214</v>
      </c>
      <c r="JF93" s="12">
        <f>VLOOKUP($IF93,Data!$B:$CP,Daily!JF$10,0)/VLOOKUP($IF92,Data!$B:$CP,Daily!JF$10,0)</f>
        <v>0.30672268907563027</v>
      </c>
      <c r="JG93" s="12">
        <f>VLOOKUP($IF93,Data!$B:$CP,Daily!JG$10,0)/VLOOKUP($IF92,Data!$B:$CP,Daily!JG$10,0)</f>
        <v>0.29451632778804682</v>
      </c>
      <c r="JH93" s="12">
        <f>VLOOKUP($IF93,Data!$B:$CP,Daily!JH$10,0)/VLOOKUP($IF92,Data!$B:$CP,Daily!JH$10,0)</f>
        <v>0.28233749179251477</v>
      </c>
      <c r="JI93" s="12">
        <f>VLOOKUP($IF93,Data!$B:$CP,Daily!JI$10,0)/VLOOKUP($IF92,Data!$B:$CP,Daily!JI$10,0)</f>
        <v>0.28944020356234096</v>
      </c>
      <c r="JJ93" s="12">
        <f>VLOOKUP($IF93,Data!$B:$CP,Daily!JJ$10,0)/VLOOKUP($IF92,Data!$B:$CP,Daily!JJ$10,0)</f>
        <v>0.30006317119393555</v>
      </c>
      <c r="JK93" s="12">
        <f>VLOOKUP($IF93,Data!$B:$CP,Daily!JK$10,0)/VLOOKUP($IF92,Data!$B:$CP,Daily!JK$10,0)</f>
        <v>0.30684931506849317</v>
      </c>
      <c r="JL93" s="12">
        <f>VLOOKUP($IF93,Data!$B:$CP,Daily!JL$10,0)/VLOOKUP($IF92,Data!$B:$CP,Daily!JL$10,0)</f>
        <v>0.28660049627791562</v>
      </c>
      <c r="JM93" s="12">
        <f>VLOOKUP($IF93,Data!$B:$CP,Daily!JM$10,0)/VLOOKUP($IF92,Data!$B:$CP,Daily!JM$10,0)</f>
        <v>0.27914991384261917</v>
      </c>
      <c r="JN93" s="12">
        <f>VLOOKUP($IF93,Data!$B:$CP,Daily!JN$10,0)/VLOOKUP($IF92,Data!$B:$CP,Daily!JN$10,0)</f>
        <v>0.32177161152614731</v>
      </c>
      <c r="JO93" s="12">
        <f>VLOOKUP($IF93,Data!$B:$CP,Daily!JO$10,0)/VLOOKUP($IF92,Data!$B:$CP,Daily!JO$10,0)</f>
        <v>0.29474872953133824</v>
      </c>
      <c r="JP93" s="12">
        <f>VLOOKUP($IF93,Data!$B:$CP,Daily!JP$10,0)/VLOOKUP($IF92,Data!$B:$CP,Daily!JP$10,0)</f>
        <v>0.30533893221355729</v>
      </c>
      <c r="JQ93" s="12">
        <f>VLOOKUP($IF93,Data!$B:$CP,Daily!JQ$10,0)/VLOOKUP($IF92,Data!$B:$CP,Daily!JQ$10,0)</f>
        <v>0.29457831325301204</v>
      </c>
      <c r="JR93" s="12">
        <f>VLOOKUP($IF93,Data!$B:$CP,Daily!JR$10,0)/VLOOKUP($IF92,Data!$B:$CP,Daily!JR$10,0)</f>
        <v>0.3110018438844499</v>
      </c>
      <c r="JS93" s="12">
        <f>VLOOKUP($IF93,Data!$B:$CP,Daily!JS$10,0)/VLOOKUP($IF92,Data!$B:$CP,Daily!JS$10,0)</f>
        <v>0.306480920654149</v>
      </c>
      <c r="JT93" s="12">
        <f>VLOOKUP($IF93,Data!$B:$CP,Daily!JT$10,0)/VLOOKUP($IF92,Data!$B:$CP,Daily!JT$10,0)</f>
        <v>0.31038575667655788</v>
      </c>
      <c r="JU93" s="12">
        <f>VLOOKUP($IF93,Data!$B:$CP,Daily!JU$10,0)/VLOOKUP($IF92,Data!$B:$CP,Daily!JU$10,0)</f>
        <v>0.29905956112852666</v>
      </c>
      <c r="JV93" s="12">
        <f>VLOOKUP($IF93,Data!$B:$CP,Daily!JV$10,0)/VLOOKUP($IF92,Data!$B:$CP,Daily!JV$10,0)</f>
        <v>0.27320954907161804</v>
      </c>
      <c r="JW93" s="12">
        <f>VLOOKUP($IF93,Data!$B:$CP,Daily!JW$10,0)/VLOOKUP($IF92,Data!$B:$CP,Daily!JW$10,0)</f>
        <v>0.32209737827715357</v>
      </c>
      <c r="JX93" s="12">
        <f>VLOOKUP($IF93,Data!$B:$CP,Daily!JX$10,0)/VLOOKUP($IF92,Data!$B:$CP,Daily!JX$10,0)</f>
        <v>0.30953969312875251</v>
      </c>
      <c r="JY93" s="12">
        <f>VLOOKUP($IF93,Data!$B:$CP,Daily!JY$10,0)/VLOOKUP($IF92,Data!$B:$CP,Daily!JY$10,0)</f>
        <v>0.29551630434782611</v>
      </c>
      <c r="JZ93" s="12">
        <f>VLOOKUP($IF93,Data!$B:$CP,Daily!JZ$10,0)/VLOOKUP($IF92,Data!$B:$CP,Daily!JZ$10,0)</f>
        <v>0.31320754716981131</v>
      </c>
      <c r="KA93" s="12">
        <f>VLOOKUP($IF93,Data!$B:$CP,Daily!KA$10,0)/VLOOKUP($IF92,Data!$B:$CP,Daily!KA$10,0)</f>
        <v>0.32880844645550528</v>
      </c>
      <c r="KB93" s="12">
        <f>VLOOKUP($IF93,Data!$B:$CP,Daily!KB$10,0)/VLOOKUP($IF92,Data!$B:$CP,Daily!KB$10,0)</f>
        <v>0.29028132992327366</v>
      </c>
      <c r="KC93" s="12">
        <f>VLOOKUP($IF93,Data!$B:$CP,Daily!KC$10,0)/VLOOKUP($IF92,Data!$B:$CP,Daily!KC$10,0)</f>
        <v>0.29987373737373735</v>
      </c>
      <c r="KD93" s="12">
        <f>VLOOKUP($IF93,Data!$B:$CP,Daily!KD$10,0)/VLOOKUP($IF92,Data!$B:$CP,Daily!KD$10,0)</f>
        <v>0.3099304237824162</v>
      </c>
      <c r="KE93" s="12">
        <f>VLOOKUP($IF93,Data!$B:$CP,Daily!KE$10,0)/VLOOKUP($IF92,Data!$B:$CP,Daily!KE$10,0)</f>
        <v>0.31153846153846154</v>
      </c>
      <c r="KF93" s="12">
        <f>VLOOKUP($IF93,Data!$B:$CP,Daily!KF$10,0)/VLOOKUP($IF92,Data!$B:$CP,Daily!KF$10,0)</f>
        <v>0.30729166666666669</v>
      </c>
      <c r="KG93" s="12">
        <f>VLOOKUP($IF93,Data!$B:$CP,Daily!KG$10,0)/VLOOKUP($IF92,Data!$B:$CP,Daily!KG$10,0)</f>
        <v>0.29850746268656714</v>
      </c>
      <c r="KH93" s="12">
        <f>VLOOKUP($IF93,Data!$B:$CP,Daily!KH$10,0)/VLOOKUP($IF92,Data!$B:$CP,Daily!KH$10,0)</f>
        <v>0.3053040103492885</v>
      </c>
      <c r="KI93" s="12">
        <f>VLOOKUP($IF93,Data!$B:$CP,Daily!KI$10,0)/VLOOKUP($IF92,Data!$B:$CP,Daily!KI$10,0)</f>
        <v>0.30344478216818643</v>
      </c>
      <c r="KJ93" s="12">
        <f>VLOOKUP($IF93,Data!$B:$CP,Daily!KJ$10,0)/VLOOKUP($IF92,Data!$B:$CP,Daily!KJ$10,0)</f>
        <v>0.29356725146198831</v>
      </c>
      <c r="KK93" s="12">
        <f>VLOOKUP($IF93,Data!$B:$CP,Daily!KK$10,0)/VLOOKUP($IF92,Data!$B:$CP,Daily!KK$10,0)</f>
        <v>0.28785811732605732</v>
      </c>
      <c r="KL93" s="12">
        <f>VLOOKUP($IF93,Data!$B:$CP,Daily!KL$10,0)/VLOOKUP($IF92,Data!$B:$CP,Daily!KL$10,0)</f>
        <v>0.27759197324414714</v>
      </c>
      <c r="KM93" s="12">
        <f>VLOOKUP($IF93,Data!$B:$CP,Daily!KM$10,0)/VLOOKUP($IF92,Data!$B:$CP,Daily!KM$10,0)</f>
        <v>0.31444582814445826</v>
      </c>
      <c r="KN93" s="12">
        <f>VLOOKUP($IF93,Data!$B:$CP,Daily!KN$10,0)/VLOOKUP($IF92,Data!$B:$CP,Daily!KN$10,0)</f>
        <v>0.32569659442724458</v>
      </c>
      <c r="KO93" s="12">
        <f>VLOOKUP($IF93,Data!$B:$CP,Daily!KO$10,0)/VLOOKUP($IF92,Data!$B:$CP,Daily!KO$10,0)</f>
        <v>0.29480164158686728</v>
      </c>
      <c r="KP93" s="12">
        <f>VLOOKUP($IF93,Data!$B:$CP,Daily!KP$10,0)/VLOOKUP($IF92,Data!$B:$CP,Daily!KP$10,0)</f>
        <v>0.3111467522052927</v>
      </c>
      <c r="KQ93" s="12">
        <f>VLOOKUP($IF93,Data!$B:$CP,Daily!KQ$10,0)/VLOOKUP($IF92,Data!$B:$CP,Daily!KQ$10,0)</f>
        <v>0.31776416539050534</v>
      </c>
      <c r="KR93" s="12">
        <f>VLOOKUP($IF93,Data!$B:$CP,Daily!KR$10,0)/VLOOKUP($IF92,Data!$B:$CP,Daily!KR$10,0)</f>
        <v>0.28944099378881988</v>
      </c>
      <c r="KS93" s="12">
        <f>VLOOKUP($IF93,Data!$B:$CP,Daily!KS$10,0)/VLOOKUP($IF92,Data!$B:$CP,Daily!KS$10,0)</f>
        <v>0.31002017484868866</v>
      </c>
      <c r="KT93" s="12">
        <f>VLOOKUP($IF93,Data!$B:$CP,Daily!KT$10,0)/VLOOKUP($IF92,Data!$B:$CP,Daily!KT$10,0)</f>
        <v>0.32916926920674577</v>
      </c>
      <c r="KU93" s="12">
        <f>VLOOKUP($IF93,Data!$B:$CP,Daily!KU$10,0)/VLOOKUP($IF92,Data!$B:$CP,Daily!KU$10,0)</f>
        <v>0.29811097992916175</v>
      </c>
      <c r="KV93" s="12">
        <f>VLOOKUP($IF93,Data!$B:$CP,Daily!KV$10,0)/VLOOKUP($IF92,Data!$B:$CP,Daily!KV$10,0)</f>
        <v>0.30624682579989843</v>
      </c>
      <c r="KW93" s="12">
        <f>VLOOKUP($IF93,Data!$B:$CP,Daily!KW$10,0)/VLOOKUP($IF92,Data!$B:$CP,Daily!KW$10,0)</f>
        <v>0.3022788203753351</v>
      </c>
      <c r="KX93" s="12">
        <f>VLOOKUP($IF93,Data!$B:$CP,Daily!KX$10,0)/VLOOKUP($IF92,Data!$B:$CP,Daily!KX$10,0)</f>
        <v>0.2857142857142857</v>
      </c>
      <c r="KY93" s="12">
        <f>VLOOKUP($IF93,Data!$B:$CP,Daily!KY$10,0)/VLOOKUP($IF92,Data!$B:$CP,Daily!KY$10,0)</f>
        <v>0.28236914600550966</v>
      </c>
      <c r="KZ93" s="12">
        <f>VLOOKUP($IF93,Data!$B:$CP,Daily!KZ$10,0)/VLOOKUP($IF92,Data!$B:$CP,Daily!KZ$10,0)</f>
        <v>0.2874493927125506</v>
      </c>
      <c r="LA93" s="12">
        <f>VLOOKUP($IF93,Data!$B:$CP,Daily!LA$10,0)/VLOOKUP($IF92,Data!$B:$CP,Daily!LA$10,0)</f>
        <v>0.28501228501228504</v>
      </c>
      <c r="LB93" s="12">
        <f>VLOOKUP($IF93,Data!$B:$CP,Daily!LB$10,0)/VLOOKUP($IF92,Data!$B:$CP,Daily!LB$10,0)</f>
        <v>0.2700892857142857</v>
      </c>
      <c r="LC93" s="12">
        <f>VLOOKUP($IF93,Data!$B:$CP,Daily!LC$10,0)/VLOOKUP($IF92,Data!$B:$CP,Daily!LC$10,0)</f>
        <v>0.31694695989650712</v>
      </c>
      <c r="LD93" s="12">
        <f>VLOOKUP($IF93,Data!$B:$CP,Daily!LD$10,0)/VLOOKUP($IF92,Data!$B:$CP,Daily!LD$10,0)</f>
        <v>0.27094801223241588</v>
      </c>
      <c r="LE93" s="12">
        <f>VLOOKUP($IF93,Data!$B:$CP,Daily!LE$10,0)/VLOOKUP($IF92,Data!$B:$CP,Daily!LE$10,0)</f>
        <v>0.32033248081841431</v>
      </c>
      <c r="LF93" s="12">
        <f>VLOOKUP($IF93,Data!$B:$CP,Daily!LF$10,0)/VLOOKUP($IF92,Data!$B:$CP,Daily!LF$10,0)</f>
        <v>0.29821428571428571</v>
      </c>
      <c r="LG93" s="12">
        <f>VLOOKUP($IF93,Data!$B:$CP,Daily!LG$10,0)/VLOOKUP($IF92,Data!$B:$CP,Daily!LG$10,0)</f>
        <v>0.29405576012624934</v>
      </c>
      <c r="LH93" s="12">
        <f>VLOOKUP($IF93,Data!$B:$CP,Daily!LH$10,0)/VLOOKUP($IF92,Data!$B:$CP,Daily!LH$10,0)</f>
        <v>0.35762483130904182</v>
      </c>
      <c r="LI93" s="12">
        <f>VLOOKUP($IF93,Data!$B:$CP,Daily!LI$10,0)/VLOOKUP($IF92,Data!$B:$CP,Daily!LI$10,0)</f>
        <v>0.30908125331917152</v>
      </c>
      <c r="LJ93" s="12">
        <f>VLOOKUP($IF93,Data!$B:$CP,Daily!LJ$10,0)/VLOOKUP($IF92,Data!$B:$CP,Daily!LJ$10,0)</f>
        <v>0.29268292682926828</v>
      </c>
      <c r="LK93" s="12">
        <f>VLOOKUP($IF93,Data!$B:$CP,Daily!LK$10,0)/VLOOKUP($IF92,Data!$B:$CP,Daily!LK$10,0)</f>
        <v>0.26739926739926739</v>
      </c>
      <c r="LL93" s="12">
        <f>VLOOKUP($IF93,Data!$B:$CP,Daily!LL$10,0)/VLOOKUP($IF92,Data!$B:$CP,Daily!LL$10,0)</f>
        <v>0.2893120393120393</v>
      </c>
      <c r="LM93" s="12">
        <f>VLOOKUP($IF93,Data!$B:$CP,Daily!LM$10,0)/VLOOKUP($IF92,Data!$B:$CP,Daily!LM$10,0)</f>
        <v>0.27227414330218069</v>
      </c>
      <c r="LN93" s="12">
        <f>VLOOKUP($IF93,Data!$B:$CP,Daily!LN$10,0)/VLOOKUP($IF92,Data!$B:$CP,Daily!LN$10,0)</f>
        <v>0.29102167182662536</v>
      </c>
      <c r="LO93" s="12">
        <f>VLOOKUP($IF93,Data!$B:$CP,Daily!LO$10,0)/VLOOKUP($IF92,Data!$B:$CP,Daily!LO$10,0)</f>
        <v>0.25114155251141551</v>
      </c>
      <c r="LP93" s="12">
        <f>VLOOKUP($IF93,Data!$B:$CP,Daily!LP$10,0)/VLOOKUP($IF92,Data!$B:$CP,Daily!LP$10,0)</f>
        <v>0.27385657820440429</v>
      </c>
      <c r="LQ93" s="12">
        <f>VLOOKUP($IF93,Data!$B:$CP,Daily!LQ$10,0)/VLOOKUP($IF92,Data!$B:$CP,Daily!LQ$10,0)</f>
        <v>0.30572540300166762</v>
      </c>
      <c r="LR93" s="12">
        <f>VLOOKUP($IF93,Data!$B:$CP,Daily!LR$10,0)/VLOOKUP($IF92,Data!$B:$CP,Daily!LR$10,0)</f>
        <v>0.2892768079800499</v>
      </c>
      <c r="LS93" s="12">
        <f>VLOOKUP($IF93,Data!$B:$CP,Daily!LS$10,0)/VLOOKUP($IF92,Data!$B:$CP,Daily!LS$10,0)</f>
        <v>0.28219696969696972</v>
      </c>
      <c r="LU93" s="40">
        <f t="shared" si="771"/>
        <v>0.28785811732605732</v>
      </c>
      <c r="LV93" s="40">
        <f t="shared" si="772"/>
        <v>0.30729166666666669</v>
      </c>
      <c r="LW93" s="40">
        <f t="shared" si="773"/>
        <v>1.9433549340609368E-2</v>
      </c>
      <c r="LX93" s="40">
        <f t="shared" si="782"/>
        <v>0.32186682867212368</v>
      </c>
      <c r="LY93" s="40">
        <f t="shared" ref="LY93:LY97" si="795">LU93-(0.75*LW93)</f>
        <v>0.27328295532060032</v>
      </c>
      <c r="LZ93" s="43"/>
      <c r="MA93" s="12">
        <f t="shared" si="783"/>
        <v>1.8089608053241269E-2</v>
      </c>
      <c r="MB93" s="12">
        <f t="shared" ref="MB93:MB98" si="796">SUMPRODUCT(LL93:LR93,LL$91:LR$91)/SUM(LL$91:LR$91)</f>
        <v>0.2817739554821751</v>
      </c>
      <c r="MC93" s="12">
        <f t="shared" ref="MC93:MC98" si="797">SUMPRODUCT(KP93:LR93,KP$91:LR$91)/SUM(KP$91:LR$91)</f>
        <v>0.29703518926041672</v>
      </c>
      <c r="MD93" s="1"/>
    </row>
    <row r="94" spans="4:342" x14ac:dyDescent="0.35">
      <c r="D94" s="113" t="s">
        <v>576</v>
      </c>
      <c r="E94" s="53" t="str">
        <f>VLOOKUP($D94,'Metric Nature'!$C:$D,2,0)&amp;IF(($F94&lt;(EA94)),"Below",IF(($F94&gt;(DZ94)),"Above","Within"))</f>
        <v>NegativeWithin</v>
      </c>
      <c r="F94" s="48">
        <f t="shared" si="750"/>
        <v>0.45074875207986687</v>
      </c>
      <c r="G94" s="77">
        <f t="shared" si="751"/>
        <v>0.45699459697146805</v>
      </c>
      <c r="H94" s="48">
        <f t="shared" si="784"/>
        <v>-1.3667218240637394E-2</v>
      </c>
      <c r="I94" s="74">
        <f t="shared" si="774"/>
        <v>0.43375337364614458</v>
      </c>
      <c r="J94" s="48">
        <f t="shared" si="753"/>
        <v>3.9182123912624808E-2</v>
      </c>
      <c r="K94" s="48">
        <f t="shared" si="754"/>
        <v>2.1236750531338743E-2</v>
      </c>
      <c r="L94" s="50"/>
      <c r="M94" s="53" t="str">
        <f>VLOOKUP($D94,'Metric Nature'!$C:$D,2,0)&amp;IF(($N94&lt;(HZ94)),"Below",IF(($N94&gt;(HY94)),"Above","Within"))</f>
        <v>NegativeWithin</v>
      </c>
      <c r="N94" s="48">
        <f t="shared" si="755"/>
        <v>0.47401717126073206</v>
      </c>
      <c r="O94" s="49">
        <f t="shared" si="785"/>
        <v>0.47820665926427219</v>
      </c>
      <c r="P94" s="55">
        <f t="shared" si="786"/>
        <v>-8.7608315827004974E-3</v>
      </c>
      <c r="Q94" s="49">
        <f t="shared" si="787"/>
        <v>0.45932743268366472</v>
      </c>
      <c r="R94" s="48">
        <f t="shared" si="757"/>
        <v>3.1980973771240123E-2</v>
      </c>
      <c r="S94" s="48">
        <f t="shared" si="758"/>
        <v>2.0800591851589334E-2</v>
      </c>
      <c r="T94" s="50"/>
      <c r="U94" s="53" t="str">
        <f>VLOOKUP($D94,'Metric Nature'!$C:$D,2,0)&amp;IF(($V94&lt;(LY94)),"Below",IF(($V94&gt;(LX94)),"Above","Within"))</f>
        <v>NegativeAbove</v>
      </c>
      <c r="V94" s="48">
        <f t="shared" si="759"/>
        <v>0.38573232323232326</v>
      </c>
      <c r="W94" s="49">
        <f t="shared" si="777"/>
        <v>0.39804066158626383</v>
      </c>
      <c r="X94" s="48">
        <f t="shared" si="788"/>
        <v>-3.0922314079394865E-2</v>
      </c>
      <c r="Y94" s="49">
        <f t="shared" si="778"/>
        <v>0.36098779720773411</v>
      </c>
      <c r="Z94" s="48">
        <f t="shared" si="761"/>
        <v>6.8546710487140547E-2</v>
      </c>
      <c r="AA94" s="48">
        <f t="shared" si="762"/>
        <v>3.0177370210905812E-2</v>
      </c>
      <c r="AB94" s="50"/>
      <c r="AC94" s="46" t="s">
        <v>577</v>
      </c>
      <c r="AI94" s="7" t="s">
        <v>578</v>
      </c>
      <c r="AJ94" s="12">
        <f>(VLOOKUP($EG94,Data!$B:$CP,Daily!EI$10,0)+VLOOKUP($IF94,Data!$B:$CP,Daily!IH$10,0))/(VLOOKUP($EG92,Data!$B:$CP,Daily!EI$10,0)+VLOOKUP($IF92,Data!$B:$CP,Daily!IH$10,0))</f>
        <v>0.42638888888888887</v>
      </c>
      <c r="AK94" s="12">
        <f>(VLOOKUP($EG94,Data!$B:$CP,Daily!EJ$10,0)+VLOOKUP($IF94,Data!$B:$CP,Daily!II$10,0))/(VLOOKUP($EG92,Data!$B:$CP,Daily!EJ$10,0)+VLOOKUP($IF92,Data!$B:$CP,Daily!II$10,0))</f>
        <v>0.43922569027611047</v>
      </c>
      <c r="AL94" s="12">
        <f>(VLOOKUP($EG94,Data!$B:$CP,Daily!EK$10,0)+VLOOKUP($IF94,Data!$B:$CP,Daily!IJ$10,0))/(VLOOKUP($EG92,Data!$B:$CP,Daily!EK$10,0)+VLOOKUP($IF92,Data!$B:$CP,Daily!IJ$10,0))</f>
        <v>0.44583460482148307</v>
      </c>
      <c r="AM94" s="12">
        <f>(VLOOKUP($EG94,Data!$B:$CP,Daily!EL$10,0)+VLOOKUP($IF94,Data!$B:$CP,Daily!IK$10,0))/(VLOOKUP($EG92,Data!$B:$CP,Daily!EL$10,0)+VLOOKUP($IF92,Data!$B:$CP,Daily!IK$10,0))</f>
        <v>0.43880688806888068</v>
      </c>
      <c r="AN94" s="12">
        <f>(VLOOKUP($EG94,Data!$B:$CP,Daily!EM$10,0)+VLOOKUP($IF94,Data!$B:$CP,Daily!IL$10,0))/(VLOOKUP($EG92,Data!$B:$CP,Daily!EM$10,0)+VLOOKUP($IF92,Data!$B:$CP,Daily!IL$10,0))</f>
        <v>0.42874305451268957</v>
      </c>
      <c r="AO94" s="12">
        <f>(VLOOKUP($EG94,Data!$B:$CP,Daily!EN$10,0)+VLOOKUP($IF94,Data!$B:$CP,Daily!IM$10,0))/(VLOOKUP($EG92,Data!$B:$CP,Daily!EN$10,0)+VLOOKUP($IF92,Data!$B:$CP,Daily!IM$10,0))</f>
        <v>0.43730108211330365</v>
      </c>
      <c r="AP94" s="12">
        <f>(VLOOKUP($EG94,Data!$B:$CP,Daily!EO$10,0)+VLOOKUP($IF94,Data!$B:$CP,Daily!IN$10,0))/(VLOOKUP($EG92,Data!$B:$CP,Daily!EO$10,0)+VLOOKUP($IF92,Data!$B:$CP,Daily!IN$10,0))</f>
        <v>0.48774795799299886</v>
      </c>
      <c r="AQ94" s="12">
        <f>(VLOOKUP($EG94,Data!$B:$CP,Daily!EP$10,0)+VLOOKUP($IF94,Data!$B:$CP,Daily!IO$10,0))/(VLOOKUP($EG92,Data!$B:$CP,Daily!EP$10,0)+VLOOKUP($IF92,Data!$B:$CP,Daily!IO$10,0))</f>
        <v>0.48542408653211977</v>
      </c>
      <c r="AR94" s="12">
        <f>(VLOOKUP($EG94,Data!$B:$CP,Daily!EQ$10,0)+VLOOKUP($IF94,Data!$B:$CP,Daily!IP$10,0))/(VLOOKUP($EG92,Data!$B:$CP,Daily!EQ$10,0)+VLOOKUP($IF92,Data!$B:$CP,Daily!IP$10,0))</f>
        <v>0.46306158678137377</v>
      </c>
      <c r="AS94" s="12">
        <f>(VLOOKUP($EG94,Data!$B:$CP,Daily!ER$10,0)+VLOOKUP($IF94,Data!$B:$CP,Daily!IQ$10,0))/(VLOOKUP($EG92,Data!$B:$CP,Daily!ER$10,0)+VLOOKUP($IF92,Data!$B:$CP,Daily!IQ$10,0))</f>
        <v>0.44761350407450523</v>
      </c>
      <c r="AT94" s="12">
        <f>(VLOOKUP($EG94,Data!$B:$CP,Daily!ES$10,0)+VLOOKUP($IF94,Data!$B:$CP,Daily!IR$10,0))/(VLOOKUP($EG92,Data!$B:$CP,Daily!ES$10,0)+VLOOKUP($IF92,Data!$B:$CP,Daily!IR$10,0))</f>
        <v>0.4319684817785282</v>
      </c>
      <c r="AU94" s="12">
        <f>(VLOOKUP($EG94,Data!$B:$CP,Daily!ET$10,0)+VLOOKUP($IF94,Data!$B:$CP,Daily!IS$10,0))/(VLOOKUP($EG92,Data!$B:$CP,Daily!ET$10,0)+VLOOKUP($IF92,Data!$B:$CP,Daily!IS$10,0))</f>
        <v>0.40852629964729337</v>
      </c>
      <c r="AV94" s="12">
        <f>(VLOOKUP($EG94,Data!$B:$CP,Daily!EU$10,0)+VLOOKUP($IF94,Data!$B:$CP,Daily!IT$10,0))/(VLOOKUP($EG92,Data!$B:$CP,Daily!EU$10,0)+VLOOKUP($IF92,Data!$B:$CP,Daily!IT$10,0))</f>
        <v>0.42910934105720494</v>
      </c>
      <c r="AW94" s="12">
        <f>(VLOOKUP($EG94,Data!$B:$CP,Daily!EV$10,0)+VLOOKUP($IF94,Data!$B:$CP,Daily!IU$10,0))/(VLOOKUP($EG92,Data!$B:$CP,Daily!EV$10,0)+VLOOKUP($IF92,Data!$B:$CP,Daily!IU$10,0))</f>
        <v>0.43992606284658042</v>
      </c>
      <c r="AX94" s="12">
        <f>(VLOOKUP($EG94,Data!$B:$CP,Daily!EW$10,0)+VLOOKUP($IF94,Data!$B:$CP,Daily!IV$10,0))/(VLOOKUP($EG92,Data!$B:$CP,Daily!EW$10,0)+VLOOKUP($IF92,Data!$B:$CP,Daily!IV$10,0))</f>
        <v>0.42348510783978088</v>
      </c>
      <c r="AY94" s="12">
        <f>(VLOOKUP($EG94,Data!$B:$CP,Daily!EX$10,0)+VLOOKUP($IF94,Data!$B:$CP,Daily!IW$10,0))/(VLOOKUP($EG92,Data!$B:$CP,Daily!EX$10,0)+VLOOKUP($IF92,Data!$B:$CP,Daily!IW$10,0))</f>
        <v>0.43076153974337611</v>
      </c>
      <c r="AZ94" s="12">
        <f>(VLOOKUP($EG94,Data!$B:$CP,Daily!EY$10,0)+VLOOKUP($IF94,Data!$B:$CP,Daily!IX$10,0))/(VLOOKUP($EG92,Data!$B:$CP,Daily!EY$10,0)+VLOOKUP($IF92,Data!$B:$CP,Daily!IX$10,0))</f>
        <v>0.42693792693792693</v>
      </c>
      <c r="BA94" s="12">
        <f>(VLOOKUP($EG94,Data!$B:$CP,Daily!EZ$10,0)+VLOOKUP($IF94,Data!$B:$CP,Daily!IY$10,0))/(VLOOKUP($EG92,Data!$B:$CP,Daily!EZ$10,0)+VLOOKUP($IF92,Data!$B:$CP,Daily!IY$10,0))</f>
        <v>0.42049122807017542</v>
      </c>
      <c r="BB94" s="12">
        <f>(VLOOKUP($EG94,Data!$B:$CP,Daily!FA$10,0)+VLOOKUP($IF94,Data!$B:$CP,Daily!IZ$10,0))/(VLOOKUP($EG92,Data!$B:$CP,Daily!FA$10,0)+VLOOKUP($IF92,Data!$B:$CP,Daily!IZ$10,0))</f>
        <v>0.43277786765895487</v>
      </c>
      <c r="BC94" s="12">
        <f>(VLOOKUP($EG94,Data!$B:$CP,Daily!FB$10,0)+VLOOKUP($IF94,Data!$B:$CP,Daily!JA$10,0))/(VLOOKUP($EG92,Data!$B:$CP,Daily!FB$10,0)+VLOOKUP($IF92,Data!$B:$CP,Daily!JA$10,0))</f>
        <v>0.42416062088746415</v>
      </c>
      <c r="BD94" s="12">
        <f>(VLOOKUP($EG94,Data!$B:$CP,Daily!FC$10,0)+VLOOKUP($IF94,Data!$B:$CP,Daily!JB$10,0))/(VLOOKUP($EG92,Data!$B:$CP,Daily!FC$10,0)+VLOOKUP($IF92,Data!$B:$CP,Daily!JB$10,0))</f>
        <v>0.42432770481550969</v>
      </c>
      <c r="BE94" s="12">
        <f>(VLOOKUP($EG94,Data!$B:$CP,Daily!FD$10,0)+VLOOKUP($IF94,Data!$B:$CP,Daily!JC$10,0))/(VLOOKUP($EG92,Data!$B:$CP,Daily!FD$10,0)+VLOOKUP($IF92,Data!$B:$CP,Daily!JC$10,0))</f>
        <v>0.44372294372294374</v>
      </c>
      <c r="BF94" s="12">
        <f>(VLOOKUP($EG94,Data!$B:$CP,Daily!FE$10,0)+VLOOKUP($IF94,Data!$B:$CP,Daily!JD$10,0))/(VLOOKUP($EG92,Data!$B:$CP,Daily!FE$10,0)+VLOOKUP($IF92,Data!$B:$CP,Daily!JD$10,0))</f>
        <v>0.42155747033002766</v>
      </c>
      <c r="BG94" s="12">
        <f>(VLOOKUP($EG94,Data!$B:$CP,Daily!FF$10,0)+VLOOKUP($IF94,Data!$B:$CP,Daily!JE$10,0))/(VLOOKUP($EG92,Data!$B:$CP,Daily!FF$10,0)+VLOOKUP($IF92,Data!$B:$CP,Daily!JE$10,0))</f>
        <v>0.43478931933940423</v>
      </c>
      <c r="BH94" s="12">
        <f>(VLOOKUP($EG94,Data!$B:$CP,Daily!FG$10,0)+VLOOKUP($IF94,Data!$B:$CP,Daily!JF$10,0))/(VLOOKUP($EG92,Data!$B:$CP,Daily!FG$10,0)+VLOOKUP($IF92,Data!$B:$CP,Daily!JF$10,0))</f>
        <v>0.41966141966141968</v>
      </c>
      <c r="BI94" s="12">
        <f>(VLOOKUP($EG94,Data!$B:$CP,Daily!FH$10,0)+VLOOKUP($IF94,Data!$B:$CP,Daily!JG$10,0))/(VLOOKUP($EG92,Data!$B:$CP,Daily!FH$10,0)+VLOOKUP($IF92,Data!$B:$CP,Daily!JG$10,0))</f>
        <v>0.41033234616650216</v>
      </c>
      <c r="BJ94" s="12">
        <f>(VLOOKUP($EG94,Data!$B:$CP,Daily!FI$10,0)+VLOOKUP($IF94,Data!$B:$CP,Daily!JH$10,0))/(VLOOKUP($EG92,Data!$B:$CP,Daily!FI$10,0)+VLOOKUP($IF92,Data!$B:$CP,Daily!JH$10,0))</f>
        <v>0.45149077141504967</v>
      </c>
      <c r="BK94" s="12">
        <f>(VLOOKUP($EG94,Data!$B:$CP,Daily!FJ$10,0)+VLOOKUP($IF94,Data!$B:$CP,Daily!JI$10,0))/(VLOOKUP($EG92,Data!$B:$CP,Daily!FJ$10,0)+VLOOKUP($IF92,Data!$B:$CP,Daily!JI$10,0))</f>
        <v>0.42441860465116277</v>
      </c>
      <c r="BL94" s="12">
        <f>(VLOOKUP($EG94,Data!$B:$CP,Daily!FK$10,0)+VLOOKUP($IF94,Data!$B:$CP,Daily!JJ$10,0))/(VLOOKUP($EG92,Data!$B:$CP,Daily!FK$10,0)+VLOOKUP($IF92,Data!$B:$CP,Daily!JJ$10,0))</f>
        <v>0.42124659509693957</v>
      </c>
      <c r="BM94" s="12">
        <f>(VLOOKUP($EG94,Data!$B:$CP,Daily!FL$10,0)+VLOOKUP($IF94,Data!$B:$CP,Daily!JK$10,0))/(VLOOKUP($EG92,Data!$B:$CP,Daily!FL$10,0)+VLOOKUP($IF92,Data!$B:$CP,Daily!JK$10,0))</f>
        <v>0.41662451525880967</v>
      </c>
      <c r="BN94" s="12">
        <f>(VLOOKUP($EG94,Data!$B:$CP,Daily!FM$10,0)+VLOOKUP($IF94,Data!$B:$CP,Daily!JL$10,0))/(VLOOKUP($EG92,Data!$B:$CP,Daily!FM$10,0)+VLOOKUP($IF92,Data!$B:$CP,Daily!JL$10,0))</f>
        <v>0.43987538940809967</v>
      </c>
      <c r="BO94" s="12">
        <f>(VLOOKUP($EG94,Data!$B:$CP,Daily!FN$10,0)+VLOOKUP($IF94,Data!$B:$CP,Daily!JM$10,0))/(VLOOKUP($EG92,Data!$B:$CP,Daily!FN$10,0)+VLOOKUP($IF92,Data!$B:$CP,Daily!JM$10,0))</f>
        <v>0.41879214306654938</v>
      </c>
      <c r="BP94" s="12">
        <f>(VLOOKUP($EG94,Data!$B:$CP,Daily!FO$10,0)+VLOOKUP($IF94,Data!$B:$CP,Daily!JN$10,0))/(VLOOKUP($EG92,Data!$B:$CP,Daily!FO$10,0)+VLOOKUP($IF92,Data!$B:$CP,Daily!JN$10,0))</f>
        <v>0.3888586956521739</v>
      </c>
      <c r="BQ94" s="12">
        <f>(VLOOKUP($EG94,Data!$B:$CP,Daily!FP$10,0)+VLOOKUP($IF94,Data!$B:$CP,Daily!JO$10,0))/(VLOOKUP($EG92,Data!$B:$CP,Daily!FP$10,0)+VLOOKUP($IF92,Data!$B:$CP,Daily!JO$10,0))</f>
        <v>0.42293447293447295</v>
      </c>
      <c r="BR94" s="12">
        <f>(VLOOKUP($EG94,Data!$B:$CP,Daily!FQ$10,0)+VLOOKUP($IF94,Data!$B:$CP,Daily!JP$10,0))/(VLOOKUP($EG92,Data!$B:$CP,Daily!FQ$10,0)+VLOOKUP($IF92,Data!$B:$CP,Daily!JP$10,0))</f>
        <v>0.43653201341210285</v>
      </c>
      <c r="BS94" s="12">
        <f>(VLOOKUP($EG94,Data!$B:$CP,Daily!FR$10,0)+VLOOKUP($IF94,Data!$B:$CP,Daily!JQ$10,0))/(VLOOKUP($EG92,Data!$B:$CP,Daily!FR$10,0)+VLOOKUP($IF92,Data!$B:$CP,Daily!JQ$10,0))</f>
        <v>0.43208870047285181</v>
      </c>
      <c r="BT94" s="12">
        <f>(VLOOKUP($EG94,Data!$B:$CP,Daily!FS$10,0)+VLOOKUP($IF94,Data!$B:$CP,Daily!JR$10,0))/(VLOOKUP($EG92,Data!$B:$CP,Daily!FS$10,0)+VLOOKUP($IF92,Data!$B:$CP,Daily!JR$10,0))</f>
        <v>0.41750948166877372</v>
      </c>
      <c r="BU94" s="12">
        <f>(VLOOKUP($EG94,Data!$B:$CP,Daily!FT$10,0)+VLOOKUP($IF94,Data!$B:$CP,Daily!JS$10,0))/(VLOOKUP($EG92,Data!$B:$CP,Daily!FT$10,0)+VLOOKUP($IF92,Data!$B:$CP,Daily!JS$10,0))</f>
        <v>0.41986420337912522</v>
      </c>
      <c r="BV94" s="12">
        <f>(VLOOKUP($EG94,Data!$B:$CP,Daily!FU$10,0)+VLOOKUP($IF94,Data!$B:$CP,Daily!JT$10,0))/(VLOOKUP($EG92,Data!$B:$CP,Daily!FU$10,0)+VLOOKUP($IF92,Data!$B:$CP,Daily!JT$10,0))</f>
        <v>0.40483476132190943</v>
      </c>
      <c r="BW94" s="12">
        <f>(VLOOKUP($EG94,Data!$B:$CP,Daily!FV$10,0)+VLOOKUP($IF94,Data!$B:$CP,Daily!JU$10,0))/(VLOOKUP($EG92,Data!$B:$CP,Daily!FV$10,0)+VLOOKUP($IF92,Data!$B:$CP,Daily!JU$10,0))</f>
        <v>0.41583333333333333</v>
      </c>
      <c r="BX94" s="12">
        <f>(VLOOKUP($EG94,Data!$B:$CP,Daily!FW$10,0)+VLOOKUP($IF94,Data!$B:$CP,Daily!JV$10,0))/(VLOOKUP($EG92,Data!$B:$CP,Daily!FW$10,0)+VLOOKUP($IF92,Data!$B:$CP,Daily!JV$10,0))</f>
        <v>0.42968882843053902</v>
      </c>
      <c r="BY94" s="12">
        <f>(VLOOKUP($EG94,Data!$B:$CP,Daily!FX$10,0)+VLOOKUP($IF94,Data!$B:$CP,Daily!JW$10,0))/(VLOOKUP($EG92,Data!$B:$CP,Daily!FX$10,0)+VLOOKUP($IF92,Data!$B:$CP,Daily!JW$10,0))</f>
        <v>0.4159749412685983</v>
      </c>
      <c r="BZ94" s="12">
        <f>(VLOOKUP($EG94,Data!$B:$CP,Daily!FY$10,0)+VLOOKUP($IF94,Data!$B:$CP,Daily!JX$10,0))/(VLOOKUP($EG92,Data!$B:$CP,Daily!FY$10,0)+VLOOKUP($IF92,Data!$B:$CP,Daily!JX$10,0))</f>
        <v>0.40380293863439931</v>
      </c>
      <c r="CA94" s="12">
        <f>(VLOOKUP($EG94,Data!$B:$CP,Daily!FZ$10,0)+VLOOKUP($IF94,Data!$B:$CP,Daily!JY$10,0))/(VLOOKUP($EG92,Data!$B:$CP,Daily!FZ$10,0)+VLOOKUP($IF92,Data!$B:$CP,Daily!JY$10,0))</f>
        <v>0.41473791695030632</v>
      </c>
      <c r="CB94" s="12">
        <f>(VLOOKUP($EG94,Data!$B:$CP,Daily!GA$10,0)+VLOOKUP($IF94,Data!$B:$CP,Daily!JZ$10,0))/(VLOOKUP($EG92,Data!$B:$CP,Daily!GA$10,0)+VLOOKUP($IF92,Data!$B:$CP,Daily!JZ$10,0))</f>
        <v>0.40198840099420052</v>
      </c>
      <c r="CC94" s="12">
        <f>(VLOOKUP($EG94,Data!$B:$CP,Daily!GB$10,0)+VLOOKUP($IF94,Data!$B:$CP,Daily!KA$10,0))/(VLOOKUP($EG92,Data!$B:$CP,Daily!GB$10,0)+VLOOKUP($IF92,Data!$B:$CP,Daily!KA$10,0))</f>
        <v>0.39799517356599218</v>
      </c>
      <c r="CD94" s="12">
        <f>(VLOOKUP($EG94,Data!$B:$CP,Daily!GC$10,0)+VLOOKUP($IF94,Data!$B:$CP,Daily!KB$10,0))/(VLOOKUP($EG92,Data!$B:$CP,Daily!GC$10,0)+VLOOKUP($IF92,Data!$B:$CP,Daily!KB$10,0))</f>
        <v>0.42379612775111697</v>
      </c>
      <c r="CE94" s="12">
        <f>(VLOOKUP($EG94,Data!$B:$CP,Daily!GD$10,0)+VLOOKUP($IF94,Data!$B:$CP,Daily!KC$10,0))/(VLOOKUP($EG92,Data!$B:$CP,Daily!GD$10,0)+VLOOKUP($IF92,Data!$B:$CP,Daily!KC$10,0))</f>
        <v>0.42864296444666999</v>
      </c>
      <c r="CF94" s="12">
        <f>(VLOOKUP($EG94,Data!$B:$CP,Daily!GE$10,0)+VLOOKUP($IF94,Data!$B:$CP,Daily!KD$10,0))/(VLOOKUP($EG92,Data!$B:$CP,Daily!GE$10,0)+VLOOKUP($IF92,Data!$B:$CP,Daily!KD$10,0))</f>
        <v>0.41799196787148596</v>
      </c>
      <c r="CG94" s="12">
        <f>(VLOOKUP($EG94,Data!$B:$CP,Daily!GF$10,0)+VLOOKUP($IF94,Data!$B:$CP,Daily!KE$10,0))/(VLOOKUP($EG92,Data!$B:$CP,Daily!GF$10,0)+VLOOKUP($IF92,Data!$B:$CP,Daily!KE$10,0))</f>
        <v>0.41458124791458123</v>
      </c>
      <c r="CH94" s="12">
        <f>(VLOOKUP($EG94,Data!$B:$CP,Daily!GG$10,0)+VLOOKUP($IF94,Data!$B:$CP,Daily!KF$10,0))/(VLOOKUP($EG92,Data!$B:$CP,Daily!GG$10,0)+VLOOKUP($IF92,Data!$B:$CP,Daily!KF$10,0))</f>
        <v>0.42106051527860994</v>
      </c>
      <c r="CI94" s="12">
        <f>(VLOOKUP($EG94,Data!$B:$CP,Daily!GH$10,0)+VLOOKUP($IF94,Data!$B:$CP,Daily!KG$10,0))/(VLOOKUP($EG92,Data!$B:$CP,Daily!GH$10,0)+VLOOKUP($IF92,Data!$B:$CP,Daily!KG$10,0))</f>
        <v>0.43101379724055189</v>
      </c>
      <c r="CJ94" s="12">
        <f>(VLOOKUP($EG94,Data!$B:$CP,Daily!GI$10,0)+VLOOKUP($IF94,Data!$B:$CP,Daily!KH$10,0))/(VLOOKUP($EG92,Data!$B:$CP,Daily!GI$10,0)+VLOOKUP($IF92,Data!$B:$CP,Daily!KH$10,0))</f>
        <v>0.4304870530209618</v>
      </c>
      <c r="CK94" s="12">
        <f>(VLOOKUP($EG94,Data!$B:$CP,Daily!GJ$10,0)+VLOOKUP($IF94,Data!$B:$CP,Daily!KI$10,0))/(VLOOKUP($EG92,Data!$B:$CP,Daily!GJ$10,0)+VLOOKUP($IF92,Data!$B:$CP,Daily!KI$10,0))</f>
        <v>0.39498861047835992</v>
      </c>
      <c r="CL94" s="12">
        <f>(VLOOKUP($EG94,Data!$B:$CP,Daily!GK$10,0)+VLOOKUP($IF94,Data!$B:$CP,Daily!KJ$10,0))/(VLOOKUP($EG92,Data!$B:$CP,Daily!GK$10,0)+VLOOKUP($IF92,Data!$B:$CP,Daily!KJ$10,0))</f>
        <v>0.41617388524852167</v>
      </c>
      <c r="CM94" s="12">
        <f>(VLOOKUP($EG94,Data!$B:$CP,Daily!GL$10,0)+VLOOKUP($IF94,Data!$B:$CP,Daily!KK$10,0))/(VLOOKUP($EG92,Data!$B:$CP,Daily!GL$10,0)+VLOOKUP($IF92,Data!$B:$CP,Daily!KK$10,0))</f>
        <v>0.4313274336283186</v>
      </c>
      <c r="CN94" s="12">
        <f>(VLOOKUP($EG94,Data!$B:$CP,Daily!GM$10,0)+VLOOKUP($IF94,Data!$B:$CP,Daily!KL$10,0))/(VLOOKUP($EG92,Data!$B:$CP,Daily!GM$10,0)+VLOOKUP($IF92,Data!$B:$CP,Daily!KL$10,0))</f>
        <v>0.41954607046070463</v>
      </c>
      <c r="CO94" s="12">
        <f>(VLOOKUP($EG94,Data!$B:$CP,Daily!GN$10,0)+VLOOKUP($IF94,Data!$B:$CP,Daily!KM$10,0))/(VLOOKUP($EG92,Data!$B:$CP,Daily!GN$10,0)+VLOOKUP($IF92,Data!$B:$CP,Daily!KM$10,0))</f>
        <v>0.40078137717727497</v>
      </c>
      <c r="CP94" s="12">
        <f>(VLOOKUP($EG94,Data!$B:$CP,Daily!GO$10,0)+VLOOKUP($IF94,Data!$B:$CP,Daily!KN$10,0))/(VLOOKUP($EG92,Data!$B:$CP,Daily!GO$10,0)+VLOOKUP($IF92,Data!$B:$CP,Daily!KN$10,0))</f>
        <v>0.40843413978494625</v>
      </c>
      <c r="CQ94" s="12">
        <f>(VLOOKUP($EG94,Data!$B:$CP,Daily!GP$10,0)+VLOOKUP($IF94,Data!$B:$CP,Daily!KO$10,0))/(VLOOKUP($EG92,Data!$B:$CP,Daily!GP$10,0)+VLOOKUP($IF92,Data!$B:$CP,Daily!KO$10,0))</f>
        <v>0.40064979480164159</v>
      </c>
      <c r="CR94" s="12">
        <f>(VLOOKUP($EG94,Data!$B:$CP,Daily!GQ$10,0)+VLOOKUP($IF94,Data!$B:$CP,Daily!KP$10,0))/(VLOOKUP($EG92,Data!$B:$CP,Daily!GQ$10,0)+VLOOKUP($IF92,Data!$B:$CP,Daily!KP$10,0))</f>
        <v>0.4301248489730165</v>
      </c>
      <c r="CS94" s="12">
        <f>(VLOOKUP($EG94,Data!$B:$CP,Daily!GR$10,0)+VLOOKUP($IF94,Data!$B:$CP,Daily!KQ$10,0))/(VLOOKUP($EG92,Data!$B:$CP,Daily!GR$10,0)+VLOOKUP($IF92,Data!$B:$CP,Daily!KQ$10,0))</f>
        <v>0.42014415781487102</v>
      </c>
      <c r="CT94" s="12">
        <f>(VLOOKUP($EG94,Data!$B:$CP,Daily!GS$10,0)+VLOOKUP($IF94,Data!$B:$CP,Daily!KR$10,0))/(VLOOKUP($EG92,Data!$B:$CP,Daily!GS$10,0)+VLOOKUP($IF92,Data!$B:$CP,Daily!KR$10,0))</f>
        <v>0.42485306465155331</v>
      </c>
      <c r="CU94" s="12">
        <f>(VLOOKUP($EG94,Data!$B:$CP,Daily!GT$10,0)+VLOOKUP($IF94,Data!$B:$CP,Daily!KS$10,0))/(VLOOKUP($EG92,Data!$B:$CP,Daily!GT$10,0)+VLOOKUP($IF92,Data!$B:$CP,Daily!KS$10,0))</f>
        <v>0.42760180995475111</v>
      </c>
      <c r="CV94" s="12">
        <f>(VLOOKUP($EG94,Data!$B:$CP,Daily!GU$10,0)+VLOOKUP($IF94,Data!$B:$CP,Daily!KT$10,0))/(VLOOKUP($EG92,Data!$B:$CP,Daily!GU$10,0)+VLOOKUP($IF92,Data!$B:$CP,Daily!KT$10,0))</f>
        <v>0.4247239879558381</v>
      </c>
      <c r="CW94" s="12">
        <f>(VLOOKUP($EG94,Data!$B:$CP,Daily!GV$10,0)+VLOOKUP($IF94,Data!$B:$CP,Daily!KU$10,0))/(VLOOKUP($EG92,Data!$B:$CP,Daily!GV$10,0)+VLOOKUP($IF92,Data!$B:$CP,Daily!KU$10,0))</f>
        <v>0.43719412724306689</v>
      </c>
      <c r="CX94" s="12">
        <f>(VLOOKUP($EG94,Data!$B:$CP,Daily!GW$10,0)+VLOOKUP($IF94,Data!$B:$CP,Daily!KV$10,0))/(VLOOKUP($EG92,Data!$B:$CP,Daily!GW$10,0)+VLOOKUP($IF92,Data!$B:$CP,Daily!KV$10,0))</f>
        <v>0.42088822490832539</v>
      </c>
      <c r="CY94" s="12">
        <f>(VLOOKUP($EG94,Data!$B:$CP,Daily!GX$10,0)+VLOOKUP($IF94,Data!$B:$CP,Daily!KW$10,0))/(VLOOKUP($EG92,Data!$B:$CP,Daily!GX$10,0)+VLOOKUP($IF92,Data!$B:$CP,Daily!KW$10,0))</f>
        <v>0.42928965293545246</v>
      </c>
      <c r="CZ94" s="12">
        <f>(VLOOKUP($EG94,Data!$B:$CP,Daily!GY$10,0)+VLOOKUP($IF94,Data!$B:$CP,Daily!KX$10,0))/(VLOOKUP($EG92,Data!$B:$CP,Daily!GY$10,0)+VLOOKUP($IF92,Data!$B:$CP,Daily!KX$10,0))</f>
        <v>0.41770186335403725</v>
      </c>
      <c r="DA94" s="12">
        <f>(VLOOKUP($EG94,Data!$B:$CP,Daily!GZ$10,0)+VLOOKUP($IF94,Data!$B:$CP,Daily!KY$10,0))/(VLOOKUP($EG92,Data!$B:$CP,Daily!GZ$10,0)+VLOOKUP($IF92,Data!$B:$CP,Daily!KY$10,0))</f>
        <v>0.42014016967908518</v>
      </c>
      <c r="DB94" s="12">
        <f>(VLOOKUP($EG94,Data!$B:$CP,Daily!HA$10,0)+VLOOKUP($IF94,Data!$B:$CP,Daily!KZ$10,0))/(VLOOKUP($EG92,Data!$B:$CP,Daily!HA$10,0)+VLOOKUP($IF92,Data!$B:$CP,Daily!KZ$10,0))</f>
        <v>0.41918006140509301</v>
      </c>
      <c r="DC94" s="12">
        <f>(VLOOKUP($EG94,Data!$B:$CP,Daily!HB$10,0)+VLOOKUP($IF94,Data!$B:$CP,Daily!LA$10,0))/(VLOOKUP($EG92,Data!$B:$CP,Daily!HB$10,0)+VLOOKUP($IF92,Data!$B:$CP,Daily!LA$10,0))</f>
        <v>0.43278320781925972</v>
      </c>
      <c r="DD94" s="12">
        <f>(VLOOKUP($EG94,Data!$B:$CP,Daily!HC$10,0)+VLOOKUP($IF94,Data!$B:$CP,Daily!LB$10,0))/(VLOOKUP($EG92,Data!$B:$CP,Daily!HC$10,0)+VLOOKUP($IF92,Data!$B:$CP,Daily!LB$10,0))</f>
        <v>0.46358398581769833</v>
      </c>
      <c r="DE94" s="12">
        <f>(VLOOKUP($EG94,Data!$B:$CP,Daily!HD$10,0)+VLOOKUP($IF94,Data!$B:$CP,Daily!LC$10,0))/(VLOOKUP($EG92,Data!$B:$CP,Daily!HD$10,0)+VLOOKUP($IF92,Data!$B:$CP,Daily!LC$10,0))</f>
        <v>0.44349206349206349</v>
      </c>
      <c r="DF94" s="12">
        <f>(VLOOKUP($EG94,Data!$B:$CP,Daily!HE$10,0)+VLOOKUP($IF94,Data!$B:$CP,Daily!LD$10,0))/(VLOOKUP($EG92,Data!$B:$CP,Daily!HE$10,0)+VLOOKUP($IF92,Data!$B:$CP,Daily!LD$10,0))</f>
        <v>0.45254777070063695</v>
      </c>
      <c r="DG94" s="12">
        <f>(VLOOKUP($EG94,Data!$B:$CP,Daily!HF$10,0)+VLOOKUP($IF94,Data!$B:$CP,Daily!LE$10,0))/(VLOOKUP($EG92,Data!$B:$CP,Daily!HF$10,0)+VLOOKUP($IF92,Data!$B:$CP,Daily!LE$10,0))</f>
        <v>0.44299516908212561</v>
      </c>
      <c r="DH94" s="12">
        <f>(VLOOKUP($EG94,Data!$B:$CP,Daily!HG$10,0)+VLOOKUP($IF94,Data!$B:$CP,Daily!LF$10,0))/(VLOOKUP($EG92,Data!$B:$CP,Daily!HG$10,0)+VLOOKUP($IF92,Data!$B:$CP,Daily!LF$10,0))</f>
        <v>0.43775801841854556</v>
      </c>
      <c r="DI94" s="12">
        <f>(VLOOKUP($EG94,Data!$B:$CP,Daily!HH$10,0)+VLOOKUP($IF94,Data!$B:$CP,Daily!LG$10,0))/(VLOOKUP($EG92,Data!$B:$CP,Daily!HH$10,0)+VLOOKUP($IF92,Data!$B:$CP,Daily!LG$10,0))</f>
        <v>0.45369595536959556</v>
      </c>
      <c r="DJ94" s="12">
        <f>(VLOOKUP($EG94,Data!$B:$CP,Daily!HI$10,0)+VLOOKUP($IF94,Data!$B:$CP,Daily!LH$10,0))/(VLOOKUP($EG92,Data!$B:$CP,Daily!HI$10,0)+VLOOKUP($IF92,Data!$B:$CP,Daily!LH$10,0))</f>
        <v>0.33112351709699928</v>
      </c>
      <c r="DK94" s="12">
        <f>(VLOOKUP($EG94,Data!$B:$CP,Daily!HJ$10,0)+VLOOKUP($IF94,Data!$B:$CP,Daily!LI$10,0))/(VLOOKUP($EG92,Data!$B:$CP,Daily!HJ$10,0)+VLOOKUP($IF92,Data!$B:$CP,Daily!LI$10,0))</f>
        <v>0.44377957138881158</v>
      </c>
      <c r="DL94" s="12">
        <f>(VLOOKUP($EG94,Data!$B:$CP,Daily!HK$10,0)+VLOOKUP($IF94,Data!$B:$CP,Daily!LJ$10,0))/(VLOOKUP($EG92,Data!$B:$CP,Daily!HK$10,0)+VLOOKUP($IF92,Data!$B:$CP,Daily!LJ$10,0))</f>
        <v>0.43627159023228113</v>
      </c>
      <c r="DM94" s="12">
        <f>(VLOOKUP($EG94,Data!$B:$CP,Daily!HL$10,0)+VLOOKUP($IF94,Data!$B:$CP,Daily!LK$10,0))/(VLOOKUP($EG92,Data!$B:$CP,Daily!HL$10,0)+VLOOKUP($IF92,Data!$B:$CP,Daily!LK$10,0))</f>
        <v>0.43752969121140145</v>
      </c>
      <c r="DN94" s="12">
        <f>(VLOOKUP($EG94,Data!$B:$CP,Daily!HM$10,0)+VLOOKUP($IF94,Data!$B:$CP,Daily!LL$10,0))/(VLOOKUP($EG92,Data!$B:$CP,Daily!HM$10,0)+VLOOKUP($IF92,Data!$B:$CP,Daily!LL$10,0))</f>
        <v>0.4498110727780516</v>
      </c>
      <c r="DO94" s="12">
        <f>(VLOOKUP($EG94,Data!$B:$CP,Daily!HN$10,0)+VLOOKUP($IF94,Data!$B:$CP,Daily!LM$10,0))/(VLOOKUP($EG92,Data!$B:$CP,Daily!HN$10,0)+VLOOKUP($IF92,Data!$B:$CP,Daily!LM$10,0))</f>
        <v>0.45311442112389982</v>
      </c>
      <c r="DP94" s="12">
        <f>(VLOOKUP($EG94,Data!$B:$CP,Daily!HO$10,0)+VLOOKUP($IF94,Data!$B:$CP,Daily!LN$10,0))/(VLOOKUP($EG92,Data!$B:$CP,Daily!HO$10,0)+VLOOKUP($IF92,Data!$B:$CP,Daily!LN$10,0))</f>
        <v>0.45274439753166612</v>
      </c>
      <c r="DQ94" s="12">
        <f>(VLOOKUP($EG94,Data!$B:$CP,Daily!HP$10,0)+VLOOKUP($IF94,Data!$B:$CP,Daily!LO$10,0))/(VLOOKUP($EG92,Data!$B:$CP,Daily!HP$10,0)+VLOOKUP($IF92,Data!$B:$CP,Daily!LO$10,0))</f>
        <v>0.46187363834422657</v>
      </c>
      <c r="DR94" s="12">
        <f>(VLOOKUP($EG94,Data!$B:$CP,Daily!HQ$10,0)+VLOOKUP($IF94,Data!$B:$CP,Daily!LP$10,0))/(VLOOKUP($EG92,Data!$B:$CP,Daily!HQ$10,0)+VLOOKUP($IF92,Data!$B:$CP,Daily!LP$10,0))</f>
        <v>0.48327859062406686</v>
      </c>
      <c r="DS94" s="12">
        <f>(VLOOKUP($EG94,Data!$B:$CP,Daily!HR$10,0)+VLOOKUP($IF94,Data!$B:$CP,Daily!LQ$10,0))/(VLOOKUP($EG92,Data!$B:$CP,Daily!HR$10,0)+VLOOKUP($IF92,Data!$B:$CP,Daily!LQ$10,0))</f>
        <v>0.45461105498628951</v>
      </c>
      <c r="DT94" s="12">
        <f>(VLOOKUP($EG94,Data!$B:$CP,Daily!HS$10,0)+VLOOKUP($IF94,Data!$B:$CP,Daily!LR$10,0))/(VLOOKUP($EG92,Data!$B:$CP,Daily!HS$10,0)+VLOOKUP($IF92,Data!$B:$CP,Daily!LR$10,0))</f>
        <v>0.44139135959339265</v>
      </c>
      <c r="DU94" s="12">
        <f>(VLOOKUP($EG94,Data!$B:$CP,Daily!HT$10,0)+VLOOKUP($IF94,Data!$B:$CP,Daily!LS$10,0))/(VLOOKUP($EG92,Data!$B:$CP,Daily!HT$10,0)+VLOOKUP($IF92,Data!$B:$CP,Daily!LS$10,0))</f>
        <v>0.45074875207986687</v>
      </c>
      <c r="DV94" s="43"/>
      <c r="DW94" s="12">
        <f t="shared" si="588"/>
        <v>0.41918006140509301</v>
      </c>
      <c r="DX94" s="12">
        <f t="shared" si="589"/>
        <v>0.43922569027611047</v>
      </c>
      <c r="DY94" s="12">
        <f t="shared" si="779"/>
        <v>2.0045628871017462E-2</v>
      </c>
      <c r="DZ94" s="12">
        <f t="shared" si="789"/>
        <v>0.45425991192937354</v>
      </c>
      <c r="EA94" s="12">
        <f t="shared" si="790"/>
        <v>0.40414583975182994</v>
      </c>
      <c r="EB94" s="14"/>
      <c r="EC94" s="12">
        <f t="shared" si="766"/>
        <v>2.1236750531338743E-2</v>
      </c>
      <c r="ED94" s="12">
        <f t="shared" si="791"/>
        <v>0.45699459697146805</v>
      </c>
      <c r="EE94" s="12">
        <f t="shared" si="792"/>
        <v>0.43375337364614458</v>
      </c>
      <c r="EF94" s="1"/>
      <c r="EG94" s="7" t="s">
        <v>579</v>
      </c>
      <c r="EH94" s="7" t="s">
        <v>80</v>
      </c>
      <c r="EI94" s="12">
        <f>VLOOKUP($EG94,Data!$B:$CP,Daily!EI$10,0)/VLOOKUP($EG92,Data!$B:$CP,Daily!EI$10,0)</f>
        <v>0.4548460425707791</v>
      </c>
      <c r="EJ94" s="12">
        <f>VLOOKUP($EG94,Data!$B:$CP,Daily!EJ$10,0)/VLOOKUP($EG92,Data!$B:$CP,Daily!EJ$10,0)</f>
        <v>0.46745207667731631</v>
      </c>
      <c r="EK94" s="12">
        <f>VLOOKUP($EG94,Data!$B:$CP,Daily!EK$10,0)/VLOOKUP($EG92,Data!$B:$CP,Daily!EK$10,0)</f>
        <v>0.47221095334685598</v>
      </c>
      <c r="EL94" s="12">
        <f>VLOOKUP($EG94,Data!$B:$CP,Daily!EL$10,0)/VLOOKUP($EG92,Data!$B:$CP,Daily!EL$10,0)</f>
        <v>0.46635399673735728</v>
      </c>
      <c r="EM94" s="12">
        <f>VLOOKUP($EG94,Data!$B:$CP,Daily!EM$10,0)/VLOOKUP($EG92,Data!$B:$CP,Daily!EM$10,0)</f>
        <v>0.46023622047244095</v>
      </c>
      <c r="EN94" s="12">
        <f>VLOOKUP($EG94,Data!$B:$CP,Daily!EN$10,0)/VLOOKUP($EG92,Data!$B:$CP,Daily!EN$10,0)</f>
        <v>0.46048182586644126</v>
      </c>
      <c r="EO94" s="12">
        <f>VLOOKUP($EG94,Data!$B:$CP,Daily!EO$10,0)/VLOOKUP($EG92,Data!$B:$CP,Daily!EO$10,0)</f>
        <v>0.51609105180533754</v>
      </c>
      <c r="EP94" s="12">
        <f>VLOOKUP($EG94,Data!$B:$CP,Daily!EP$10,0)/VLOOKUP($EG92,Data!$B:$CP,Daily!EP$10,0)</f>
        <v>0.51430075451833657</v>
      </c>
      <c r="EQ94" s="12">
        <f>VLOOKUP($EG94,Data!$B:$CP,Daily!EQ$10,0)/VLOOKUP($EG92,Data!$B:$CP,Daily!EQ$10,0)</f>
        <v>0.49089285714285713</v>
      </c>
      <c r="ER94" s="12">
        <f>VLOOKUP($EG94,Data!$B:$CP,Daily!ER$10,0)/VLOOKUP($EG92,Data!$B:$CP,Daily!ER$10,0)</f>
        <v>0.47728147862918752</v>
      </c>
      <c r="ES94" s="12">
        <f>VLOOKUP($EG94,Data!$B:$CP,Daily!ES$10,0)/VLOOKUP($EG92,Data!$B:$CP,Daily!ES$10,0)</f>
        <v>0.45752859553722108</v>
      </c>
      <c r="ET94" s="12">
        <f>VLOOKUP($EG94,Data!$B:$CP,Daily!ET$10,0)/VLOOKUP($EG92,Data!$B:$CP,Daily!ET$10,0)</f>
        <v>0.43536160622823195</v>
      </c>
      <c r="EU94" s="12">
        <f>VLOOKUP($EG94,Data!$B:$CP,Daily!EU$10,0)/VLOOKUP($EG92,Data!$B:$CP,Daily!EU$10,0)</f>
        <v>0.45583717357910908</v>
      </c>
      <c r="EV94" s="12">
        <f>VLOOKUP($EG94,Data!$B:$CP,Daily!EV$10,0)/VLOOKUP($EG92,Data!$B:$CP,Daily!EV$10,0)</f>
        <v>0.47216541695069303</v>
      </c>
      <c r="EW94" s="12">
        <f>VLOOKUP($EG94,Data!$B:$CP,Daily!EW$10,0)/VLOOKUP($EG92,Data!$B:$CP,Daily!EW$10,0)</f>
        <v>0.44419289110255827</v>
      </c>
      <c r="EX94" s="12">
        <f>VLOOKUP($EG94,Data!$B:$CP,Daily!EX$10,0)/VLOOKUP($EG92,Data!$B:$CP,Daily!EX$10,0)</f>
        <v>0.45600000000000002</v>
      </c>
      <c r="EY94" s="12">
        <f>VLOOKUP($EG94,Data!$B:$CP,Daily!EY$10,0)/VLOOKUP($EG92,Data!$B:$CP,Daily!EY$10,0)</f>
        <v>0.45340999206978588</v>
      </c>
      <c r="EZ94" s="12">
        <f>VLOOKUP($EG94,Data!$B:$CP,Daily!EZ$10,0)/VLOOKUP($EG92,Data!$B:$CP,Daily!EZ$10,0)</f>
        <v>0.45548141086749283</v>
      </c>
      <c r="FA94" s="12">
        <f>VLOOKUP($EG94,Data!$B:$CP,Daily!FA$10,0)/VLOOKUP($EG92,Data!$B:$CP,Daily!FA$10,0)</f>
        <v>0.45650766242175694</v>
      </c>
      <c r="FB94" s="12">
        <f>VLOOKUP($EG94,Data!$B:$CP,Daily!FB$10,0)/VLOOKUP($EG92,Data!$B:$CP,Daily!FB$10,0)</f>
        <v>0.45555803074181334</v>
      </c>
      <c r="FC94" s="12">
        <f>VLOOKUP($EG94,Data!$B:$CP,Daily!FC$10,0)/VLOOKUP($EG92,Data!$B:$CP,Daily!FC$10,0)</f>
        <v>0.45200661977658252</v>
      </c>
      <c r="FD94" s="12">
        <f>VLOOKUP($EG94,Data!$B:$CP,Daily!FD$10,0)/VLOOKUP($EG92,Data!$B:$CP,Daily!FD$10,0)</f>
        <v>0.47081275258194882</v>
      </c>
      <c r="FE94" s="12">
        <f>VLOOKUP($EG94,Data!$B:$CP,Daily!FE$10,0)/VLOOKUP($EG92,Data!$B:$CP,Daily!FE$10,0)</f>
        <v>0.44928478543563066</v>
      </c>
      <c r="FF94" s="12">
        <f>VLOOKUP($EG94,Data!$B:$CP,Daily!FF$10,0)/VLOOKUP($EG92,Data!$B:$CP,Daily!FF$10,0)</f>
        <v>0.46029140160065668</v>
      </c>
      <c r="FG94" s="12">
        <f>VLOOKUP($EG94,Data!$B:$CP,Daily!FG$10,0)/VLOOKUP($EG92,Data!$B:$CP,Daily!FG$10,0)</f>
        <v>0.44988161010260458</v>
      </c>
      <c r="FH94" s="12">
        <f>VLOOKUP($EG94,Data!$B:$CP,Daily!FH$10,0)/VLOOKUP($EG92,Data!$B:$CP,Daily!FH$10,0)</f>
        <v>0.43434343434343436</v>
      </c>
      <c r="FI94" s="12">
        <f>VLOOKUP($EG94,Data!$B:$CP,Daily!FI$10,0)/VLOOKUP($EG92,Data!$B:$CP,Daily!FI$10,0)</f>
        <v>0.48006644518272423</v>
      </c>
      <c r="FJ94" s="12">
        <f>VLOOKUP($EG94,Data!$B:$CP,Daily!FJ$10,0)/VLOOKUP($EG92,Data!$B:$CP,Daily!FJ$10,0)</f>
        <v>0.44761904761904764</v>
      </c>
      <c r="FK94" s="12">
        <f>VLOOKUP($EG94,Data!$B:$CP,Daily!FK$10,0)/VLOOKUP($EG92,Data!$B:$CP,Daily!FK$10,0)</f>
        <v>0.45019321597252038</v>
      </c>
      <c r="FL94" s="12">
        <f>VLOOKUP($EG94,Data!$B:$CP,Daily!FL$10,0)/VLOOKUP($EG92,Data!$B:$CP,Daily!FL$10,0)</f>
        <v>0.44240662044285395</v>
      </c>
      <c r="FM94" s="12">
        <f>VLOOKUP($EG94,Data!$B:$CP,Daily!FM$10,0)/VLOOKUP($EG92,Data!$B:$CP,Daily!FM$10,0)</f>
        <v>0.46152246256239599</v>
      </c>
      <c r="FN94" s="12">
        <f>VLOOKUP($EG94,Data!$B:$CP,Daily!FN$10,0)/VLOOKUP($EG92,Data!$B:$CP,Daily!FN$10,0)</f>
        <v>0.44302302696319623</v>
      </c>
      <c r="FO94" s="12">
        <f>VLOOKUP($EG94,Data!$B:$CP,Daily!FO$10,0)/VLOOKUP($EG92,Data!$B:$CP,Daily!FO$10,0)</f>
        <v>0.42417061611374407</v>
      </c>
      <c r="FP94" s="12">
        <f>VLOOKUP($EG94,Data!$B:$CP,Daily!FP$10,0)/VLOOKUP($EG92,Data!$B:$CP,Daily!FP$10,0)</f>
        <v>0.44446561249761857</v>
      </c>
      <c r="FQ94" s="12">
        <f>VLOOKUP($EG94,Data!$B:$CP,Daily!FQ$10,0)/VLOOKUP($EG92,Data!$B:$CP,Daily!FQ$10,0)</f>
        <v>0.46583986074847694</v>
      </c>
      <c r="FR94" s="12">
        <f>VLOOKUP($EG94,Data!$B:$CP,Daily!FR$10,0)/VLOOKUP($EG92,Data!$B:$CP,Daily!FR$10,0)</f>
        <v>0.45674044265593561</v>
      </c>
      <c r="FS94" s="12">
        <f>VLOOKUP($EG94,Data!$B:$CP,Daily!FS$10,0)/VLOOKUP($EG92,Data!$B:$CP,Daily!FS$10,0)</f>
        <v>0.44160816847479262</v>
      </c>
      <c r="FT94" s="12">
        <f>VLOOKUP($EG94,Data!$B:$CP,Daily!FT$10,0)/VLOOKUP($EG92,Data!$B:$CP,Daily!FT$10,0)</f>
        <v>0.45237078171721484</v>
      </c>
      <c r="FU94" s="12">
        <f>VLOOKUP($EG94,Data!$B:$CP,Daily!FU$10,0)/VLOOKUP($EG92,Data!$B:$CP,Daily!FU$10,0)</f>
        <v>0.43351886209029067</v>
      </c>
      <c r="FV94" s="12">
        <f>VLOOKUP($EG94,Data!$B:$CP,Daily!FV$10,0)/VLOOKUP($EG92,Data!$B:$CP,Daily!FV$10,0)</f>
        <v>0.44926220204313283</v>
      </c>
      <c r="FW94" s="12">
        <f>VLOOKUP($EG94,Data!$B:$CP,Daily!FW$10,0)/VLOOKUP($EG92,Data!$B:$CP,Daily!FW$10,0)</f>
        <v>0.44934827349645551</v>
      </c>
      <c r="FX94" s="12">
        <f>VLOOKUP($EG94,Data!$B:$CP,Daily!FX$10,0)/VLOOKUP($EG92,Data!$B:$CP,Daily!FX$10,0)</f>
        <v>0.43947313401630778</v>
      </c>
      <c r="FY94" s="12">
        <f>VLOOKUP($EG94,Data!$B:$CP,Daily!FY$10,0)/VLOOKUP($EG92,Data!$B:$CP,Daily!FY$10,0)</f>
        <v>0.43070461969202051</v>
      </c>
      <c r="FZ94" s="12">
        <f>VLOOKUP($EG94,Data!$B:$CP,Daily!FZ$10,0)/VLOOKUP($EG92,Data!$B:$CP,Daily!FZ$10,0)</f>
        <v>0.43937329700272482</v>
      </c>
      <c r="GA94" s="12">
        <f>VLOOKUP($EG94,Data!$B:$CP,Daily!GA$10,0)/VLOOKUP($EG92,Data!$B:$CP,Daily!GA$10,0)</f>
        <v>0.4296962879640045</v>
      </c>
      <c r="GB94" s="12">
        <f>VLOOKUP($EG94,Data!$B:$CP,Daily!GB$10,0)/VLOOKUP($EG92,Data!$B:$CP,Daily!GB$10,0)</f>
        <v>0.42304851021915785</v>
      </c>
      <c r="GC94" s="12">
        <f>VLOOKUP($EG94,Data!$B:$CP,Daily!GC$10,0)/VLOOKUP($EG92,Data!$B:$CP,Daily!GC$10,0)</f>
        <v>0.44786782764009825</v>
      </c>
      <c r="GD94" s="12">
        <f>VLOOKUP($EG94,Data!$B:$CP,Daily!GD$10,0)/VLOOKUP($EG92,Data!$B:$CP,Daily!GD$10,0)</f>
        <v>0.45790787383707737</v>
      </c>
      <c r="GE94" s="12">
        <f>VLOOKUP($EG94,Data!$B:$CP,Daily!GE$10,0)/VLOOKUP($EG92,Data!$B:$CP,Daily!GE$10,0)</f>
        <v>0.43819982773471144</v>
      </c>
      <c r="GF94" s="12">
        <f>VLOOKUP($EG94,Data!$B:$CP,Daily!GF$10,0)/VLOOKUP($EG92,Data!$B:$CP,Daily!GF$10,0)</f>
        <v>0.43053676138926478</v>
      </c>
      <c r="GG94" s="12">
        <f>VLOOKUP($EG94,Data!$B:$CP,Daily!GG$10,0)/VLOOKUP($EG92,Data!$B:$CP,Daily!GG$10,0)</f>
        <v>0.44664510913500405</v>
      </c>
      <c r="GH94" s="12">
        <f>VLOOKUP($EG94,Data!$B:$CP,Daily!GH$10,0)/VLOOKUP($EG92,Data!$B:$CP,Daily!GH$10,0)</f>
        <v>0.4514320048067294</v>
      </c>
      <c r="GI94" s="12">
        <f>VLOOKUP($EG94,Data!$B:$CP,Daily!GI$10,0)/VLOOKUP($EG92,Data!$B:$CP,Daily!GI$10,0)</f>
        <v>0.45467422096317278</v>
      </c>
      <c r="GJ94" s="12">
        <f>VLOOKUP($EG94,Data!$B:$CP,Daily!GJ$10,0)/VLOOKUP($EG92,Data!$B:$CP,Daily!GJ$10,0)</f>
        <v>0.43829971806549556</v>
      </c>
      <c r="GK94" s="12">
        <f>VLOOKUP($EG94,Data!$B:$CP,Daily!GK$10,0)/VLOOKUP($EG92,Data!$B:$CP,Daily!GK$10,0)</f>
        <v>0.44095007697382888</v>
      </c>
      <c r="GL94" s="12">
        <f>VLOOKUP($EG94,Data!$B:$CP,Daily!GL$10,0)/VLOOKUP($EG92,Data!$B:$CP,Daily!GL$10,0)</f>
        <v>0.46080305927342258</v>
      </c>
      <c r="GM94" s="12">
        <f>VLOOKUP($EG94,Data!$B:$CP,Daily!GM$10,0)/VLOOKUP($EG92,Data!$B:$CP,Daily!GM$10,0)</f>
        <v>0.43683374914946699</v>
      </c>
      <c r="GN94" s="12">
        <f>VLOOKUP($EG94,Data!$B:$CP,Daily!GN$10,0)/VLOOKUP($EG92,Data!$B:$CP,Daily!GN$10,0)</f>
        <v>0.42847696715891559</v>
      </c>
      <c r="GO94" s="12">
        <f>VLOOKUP($EG94,Data!$B:$CP,Daily!GO$10,0)/VLOOKUP($EG92,Data!$B:$CP,Daily!GO$10,0)</f>
        <v>0.43209591883790638</v>
      </c>
      <c r="GP94" s="12">
        <f>VLOOKUP($EG94,Data!$B:$CP,Daily!GP$10,0)/VLOOKUP($EG92,Data!$B:$CP,Daily!GP$10,0)</f>
        <v>0.42316461468308253</v>
      </c>
      <c r="GQ94" s="12">
        <f>VLOOKUP($EG94,Data!$B:$CP,Daily!GQ$10,0)/VLOOKUP($EG92,Data!$B:$CP,Daily!GQ$10,0)</f>
        <v>0.46033880075289058</v>
      </c>
      <c r="GR94" s="12">
        <f>VLOOKUP($EG94,Data!$B:$CP,Daily!GR$10,0)/VLOOKUP($EG92,Data!$B:$CP,Daily!GR$10,0)</f>
        <v>0.44831064044377206</v>
      </c>
      <c r="GS94" s="12">
        <f>VLOOKUP($EG94,Data!$B:$CP,Daily!GS$10,0)/VLOOKUP($EG92,Data!$B:$CP,Daily!GS$10,0)</f>
        <v>0.44649021864211735</v>
      </c>
      <c r="GT94" s="12">
        <f>VLOOKUP($EG94,Data!$B:$CP,Daily!GT$10,0)/VLOOKUP($EG92,Data!$B:$CP,Daily!GT$10,0)</f>
        <v>0.45808875322845738</v>
      </c>
      <c r="GU94" s="12">
        <f>VLOOKUP($EG94,Data!$B:$CP,Daily!GU$10,0)/VLOOKUP($EG92,Data!$B:$CP,Daily!GU$10,0)</f>
        <v>0.45693397304089561</v>
      </c>
      <c r="GV94" s="12">
        <f>VLOOKUP($EG94,Data!$B:$CP,Daily!GV$10,0)/VLOOKUP($EG92,Data!$B:$CP,Daily!GV$10,0)</f>
        <v>0.46781540899187957</v>
      </c>
      <c r="GW94" s="12">
        <f>VLOOKUP($EG94,Data!$B:$CP,Daily!GW$10,0)/VLOOKUP($EG92,Data!$B:$CP,Daily!GW$10,0)</f>
        <v>0.44586577678902484</v>
      </c>
      <c r="GX94" s="12">
        <f>VLOOKUP($EG94,Data!$B:$CP,Daily!GX$10,0)/VLOOKUP($EG92,Data!$B:$CP,Daily!GX$10,0)</f>
        <v>0.45335900727428324</v>
      </c>
      <c r="GY94" s="12">
        <f>VLOOKUP($EG94,Data!$B:$CP,Daily!GY$10,0)/VLOOKUP($EG92,Data!$B:$CP,Daily!GY$10,0)</f>
        <v>0.43828016643550627</v>
      </c>
      <c r="GZ94" s="12">
        <f>VLOOKUP($EG94,Data!$B:$CP,Daily!GZ$10,0)/VLOOKUP($EG92,Data!$B:$CP,Daily!GZ$10,0)</f>
        <v>0.44710327455919396</v>
      </c>
      <c r="HA94" s="12">
        <f>VLOOKUP($EG94,Data!$B:$CP,Daily!HA$10,0)/VLOOKUP($EG92,Data!$B:$CP,Daily!HA$10,0)</f>
        <v>0.44759556103575832</v>
      </c>
      <c r="HB94" s="12">
        <f>VLOOKUP($EG94,Data!$B:$CP,Daily!HB$10,0)/VLOOKUP($EG92,Data!$B:$CP,Daily!HB$10,0)</f>
        <v>0.46087145024929549</v>
      </c>
      <c r="HC94" s="12">
        <f>VLOOKUP($EG94,Data!$B:$CP,Daily!HC$10,0)/VLOOKUP($EG92,Data!$B:$CP,Daily!HC$10,0)</f>
        <v>0.48804500703234882</v>
      </c>
      <c r="HD94" s="12">
        <f>VLOOKUP($EG94,Data!$B:$CP,Daily!HD$10,0)/VLOOKUP($EG92,Data!$B:$CP,Daily!HD$10,0)</f>
        <v>0.47496844762305429</v>
      </c>
      <c r="HE94" s="12">
        <f>VLOOKUP($EG94,Data!$B:$CP,Daily!HE$10,0)/VLOOKUP($EG92,Data!$B:$CP,Daily!HE$10,0)</f>
        <v>0.4757804090419806</v>
      </c>
      <c r="HF94" s="12">
        <f>VLOOKUP($EG94,Data!$B:$CP,Daily!HF$10,0)/VLOOKUP($EG92,Data!$B:$CP,Daily!HF$10,0)</f>
        <v>0.47610848041325871</v>
      </c>
      <c r="HG94" s="12">
        <f>VLOOKUP($EG94,Data!$B:$CP,Daily!HG$10,0)/VLOOKUP($EG92,Data!$B:$CP,Daily!HG$10,0)</f>
        <v>0.46275443915114767</v>
      </c>
      <c r="HH94" s="12">
        <f>VLOOKUP($EG94,Data!$B:$CP,Daily!HH$10,0)/VLOOKUP($EG92,Data!$B:$CP,Daily!HH$10,0)</f>
        <v>0.47864869994306319</v>
      </c>
      <c r="HI94" s="12">
        <f>VLOOKUP($EG94,Data!$B:$CP,Daily!HI$10,0)/VLOOKUP($EG92,Data!$B:$CP,Daily!HI$10,0)</f>
        <v>0.36129411764705882</v>
      </c>
      <c r="HJ94" s="12">
        <f>VLOOKUP($EG94,Data!$B:$CP,Daily!HJ$10,0)/VLOOKUP($EG92,Data!$B:$CP,Daily!HJ$10,0)</f>
        <v>0.46577409013765791</v>
      </c>
      <c r="HK94" s="12">
        <f>VLOOKUP($EG94,Data!$B:$CP,Daily!HK$10,0)/VLOOKUP($EG92,Data!$B:$CP,Daily!HK$10,0)</f>
        <v>0.45998013902681234</v>
      </c>
      <c r="HL94" s="12">
        <f>VLOOKUP($EG94,Data!$B:$CP,Daily!HL$10,0)/VLOOKUP($EG92,Data!$B:$CP,Daily!HL$10,0)</f>
        <v>0.46546931793884971</v>
      </c>
      <c r="HM94" s="12">
        <f>VLOOKUP($EG94,Data!$B:$CP,Daily!HM$10,0)/VLOOKUP($EG92,Data!$B:$CP,Daily!HM$10,0)</f>
        <v>0.4770127831352321</v>
      </c>
      <c r="HN94" s="12">
        <f>VLOOKUP($EG94,Data!$B:$CP,Daily!HN$10,0)/VLOOKUP($EG92,Data!$B:$CP,Daily!HN$10,0)</f>
        <v>0.47339065768068789</v>
      </c>
      <c r="HO94" s="12">
        <f>VLOOKUP($EG94,Data!$B:$CP,Daily!HO$10,0)/VLOOKUP($EG92,Data!$B:$CP,Daily!HO$10,0)</f>
        <v>0.47435615232225403</v>
      </c>
      <c r="HP94" s="12">
        <f>VLOOKUP($EG94,Data!$B:$CP,Daily!HP$10,0)/VLOOKUP($EG92,Data!$B:$CP,Daily!HP$10,0)</f>
        <v>0.47689345314505777</v>
      </c>
      <c r="HQ94" s="12">
        <f>VLOOKUP($EG94,Data!$B:$CP,Daily!HQ$10,0)/VLOOKUP($EG92,Data!$B:$CP,Daily!HQ$10,0)</f>
        <v>0.49644814288613759</v>
      </c>
      <c r="HR94" s="12">
        <f>VLOOKUP($EG94,Data!$B:$CP,Daily!HR$10,0)/VLOOKUP($EG92,Data!$B:$CP,Daily!HR$10,0)</f>
        <v>0.48362573099415207</v>
      </c>
      <c r="HS94" s="12">
        <f>VLOOKUP($EG94,Data!$B:$CP,Daily!HS$10,0)/VLOOKUP($EG92,Data!$B:$CP,Daily!HS$10,0)</f>
        <v>0.46376811594202899</v>
      </c>
      <c r="HT94" s="12">
        <f>VLOOKUP($EG94,Data!$B:$CP,Daily!HT$10,0)/VLOOKUP($EG92,Data!$B:$CP,Daily!HT$10,0)</f>
        <v>0.47401717126073206</v>
      </c>
      <c r="HU94" s="13"/>
      <c r="HV94" s="40">
        <f t="shared" si="767"/>
        <v>0.44419289110255827</v>
      </c>
      <c r="HW94" s="40">
        <f t="shared" si="768"/>
        <v>0.46583986074847694</v>
      </c>
      <c r="HX94" s="40">
        <f t="shared" si="769"/>
        <v>2.1646969645918668E-2</v>
      </c>
      <c r="HY94" s="40">
        <f t="shared" si="780"/>
        <v>0.48207508798291593</v>
      </c>
      <c r="HZ94" s="40">
        <f t="shared" si="781"/>
        <v>0.42795766386811929</v>
      </c>
      <c r="IA94" s="43"/>
      <c r="IB94" s="12">
        <f t="shared" si="770"/>
        <v>2.0800591851589334E-2</v>
      </c>
      <c r="IC94" s="12">
        <f t="shared" si="793"/>
        <v>0.47820665926427219</v>
      </c>
      <c r="ID94" s="12">
        <f t="shared" si="794"/>
        <v>0.45932743268366472</v>
      </c>
      <c r="IE94" s="1"/>
      <c r="IF94" s="7" t="s">
        <v>580</v>
      </c>
      <c r="IG94" s="7" t="s">
        <v>80</v>
      </c>
      <c r="IH94" s="12">
        <f>VLOOKUP($IF94,Data!$B:$CP,Daily!IH$10,0)/VLOOKUP($IF92,Data!$B:$CP,Daily!IH$10,0)</f>
        <v>0.34247410115783061</v>
      </c>
      <c r="II94" s="12">
        <f>VLOOKUP($IF94,Data!$B:$CP,Daily!II$10,0)/VLOOKUP($IF92,Data!$B:$CP,Daily!II$10,0)</f>
        <v>0.35386473429951693</v>
      </c>
      <c r="IJ94" s="12">
        <f>VLOOKUP($IF94,Data!$B:$CP,Daily!IJ$10,0)/VLOOKUP($IF92,Data!$B:$CP,Daily!IJ$10,0)</f>
        <v>0.36576354679802958</v>
      </c>
      <c r="IK94" s="12">
        <f>VLOOKUP($IF94,Data!$B:$CP,Daily!IK$10,0)/VLOOKUP($IF92,Data!$B:$CP,Daily!IK$10,0)</f>
        <v>0.354375</v>
      </c>
      <c r="IL94" s="12">
        <f>VLOOKUP($IF94,Data!$B:$CP,Daily!IL$10,0)/VLOOKUP($IF92,Data!$B:$CP,Daily!IL$10,0)</f>
        <v>0.32742241925269155</v>
      </c>
      <c r="IM94" s="12">
        <f>VLOOKUP($IF94,Data!$B:$CP,Daily!IM$10,0)/VLOOKUP($IF92,Data!$B:$CP,Daily!IM$10,0)</f>
        <v>0.36662371134020616</v>
      </c>
      <c r="IN94" s="12">
        <f>VLOOKUP($IF94,Data!$B:$CP,Daily!IN$10,0)/VLOOKUP($IF92,Data!$B:$CP,Daily!IN$10,0)</f>
        <v>0.4056818181818182</v>
      </c>
      <c r="IO94" s="12">
        <f>VLOOKUP($IF94,Data!$B:$CP,Daily!IO$10,0)/VLOOKUP($IF92,Data!$B:$CP,Daily!IO$10,0)</f>
        <v>0.39798087141339</v>
      </c>
      <c r="IP94" s="12">
        <f>VLOOKUP($IF94,Data!$B:$CP,Daily!IP$10,0)/VLOOKUP($IF92,Data!$B:$CP,Daily!IP$10,0)</f>
        <v>0.37260591990713871</v>
      </c>
      <c r="IQ94" s="12">
        <f>VLOOKUP($IF94,Data!$B:$CP,Daily!IQ$10,0)/VLOOKUP($IF92,Data!$B:$CP,Daily!IQ$10,0)</f>
        <v>0.35578069129916567</v>
      </c>
      <c r="IR94" s="12">
        <f>VLOOKUP($IF94,Data!$B:$CP,Daily!IR$10,0)/VLOOKUP($IF92,Data!$B:$CP,Daily!IR$10,0)</f>
        <v>0.35512965050732809</v>
      </c>
      <c r="IS94" s="12">
        <f>VLOOKUP($IF94,Data!$B:$CP,Daily!IS$10,0)/VLOOKUP($IF92,Data!$B:$CP,Daily!IS$10,0)</f>
        <v>0.32865853658536587</v>
      </c>
      <c r="IT94" s="12">
        <f>VLOOKUP($IF94,Data!$B:$CP,Daily!IT$10,0)/VLOOKUP($IF92,Data!$B:$CP,Daily!IT$10,0)</f>
        <v>0.34708308780200353</v>
      </c>
      <c r="IU94" s="12">
        <f>VLOOKUP($IF94,Data!$B:$CP,Daily!IU$10,0)/VLOOKUP($IF92,Data!$B:$CP,Daily!IU$10,0)</f>
        <v>0.34838709677419355</v>
      </c>
      <c r="IV94" s="12">
        <f>VLOOKUP($IF94,Data!$B:$CP,Daily!IV$10,0)/VLOOKUP($IF92,Data!$B:$CP,Daily!IV$10,0)</f>
        <v>0.35929824561403506</v>
      </c>
      <c r="IW94" s="12">
        <f>VLOOKUP($IF94,Data!$B:$CP,Daily!IW$10,0)/VLOOKUP($IF92,Data!$B:$CP,Daily!IW$10,0)</f>
        <v>0.35509660226515655</v>
      </c>
      <c r="IX94" s="12">
        <f>VLOOKUP($IF94,Data!$B:$CP,Daily!IX$10,0)/VLOOKUP($IF92,Data!$B:$CP,Daily!IX$10,0)</f>
        <v>0.34792899408284023</v>
      </c>
      <c r="IY94" s="12">
        <f>VLOOKUP($IF94,Data!$B:$CP,Daily!IY$10,0)/VLOOKUP($IF92,Data!$B:$CP,Daily!IY$10,0)</f>
        <v>0.32287234042553192</v>
      </c>
      <c r="IZ94" s="12">
        <f>VLOOKUP($IF94,Data!$B:$CP,Daily!IZ$10,0)/VLOOKUP($IF92,Data!$B:$CP,Daily!IZ$10,0)</f>
        <v>0.36175710594315247</v>
      </c>
      <c r="JA94" s="12">
        <f>VLOOKUP($IF94,Data!$B:$CP,Daily!JA$10,0)/VLOOKUP($IF92,Data!$B:$CP,Daily!JA$10,0)</f>
        <v>0.32614742698191934</v>
      </c>
      <c r="JB94" s="12">
        <f>VLOOKUP($IF94,Data!$B:$CP,Daily!JB$10,0)/VLOOKUP($IF92,Data!$B:$CP,Daily!JB$10,0)</f>
        <v>0.33866837387964149</v>
      </c>
      <c r="JC94" s="12">
        <f>VLOOKUP($IF94,Data!$B:$CP,Daily!JC$10,0)/VLOOKUP($IF92,Data!$B:$CP,Daily!JC$10,0)</f>
        <v>0.36597938144329895</v>
      </c>
      <c r="JD94" s="12">
        <f>VLOOKUP($IF94,Data!$B:$CP,Daily!JD$10,0)/VLOOKUP($IF92,Data!$B:$CP,Daily!JD$10,0)</f>
        <v>0.33832140533506833</v>
      </c>
      <c r="JE94" s="12">
        <f>VLOOKUP($IF94,Data!$B:$CP,Daily!JE$10,0)/VLOOKUP($IF92,Data!$B:$CP,Daily!JE$10,0)</f>
        <v>0.35740971357409712</v>
      </c>
      <c r="JF94" s="12">
        <f>VLOOKUP($IF94,Data!$B:$CP,Daily!JF$10,0)/VLOOKUP($IF92,Data!$B:$CP,Daily!JF$10,0)</f>
        <v>0.32773109243697479</v>
      </c>
      <c r="JG94" s="12">
        <f>VLOOKUP($IF94,Data!$B:$CP,Daily!JG$10,0)/VLOOKUP($IF92,Data!$B:$CP,Daily!JG$10,0)</f>
        <v>0.34442390634627235</v>
      </c>
      <c r="JH94" s="12">
        <f>VLOOKUP($IF94,Data!$B:$CP,Daily!JH$10,0)/VLOOKUP($IF92,Data!$B:$CP,Daily!JH$10,0)</f>
        <v>0.36112934996717005</v>
      </c>
      <c r="JI94" s="12">
        <f>VLOOKUP($IF94,Data!$B:$CP,Daily!JI$10,0)/VLOOKUP($IF92,Data!$B:$CP,Daily!JI$10,0)</f>
        <v>0.35623409669211198</v>
      </c>
      <c r="JJ94" s="12">
        <f>VLOOKUP($IF94,Data!$B:$CP,Daily!JJ$10,0)/VLOOKUP($IF92,Data!$B:$CP,Daily!JJ$10,0)</f>
        <v>0.33607075173720785</v>
      </c>
      <c r="JK94" s="12">
        <f>VLOOKUP($IF94,Data!$B:$CP,Daily!JK$10,0)/VLOOKUP($IF92,Data!$B:$CP,Daily!JK$10,0)</f>
        <v>0.3376712328767123</v>
      </c>
      <c r="JL94" s="12">
        <f>VLOOKUP($IF94,Data!$B:$CP,Daily!JL$10,0)/VLOOKUP($IF92,Data!$B:$CP,Daily!JL$10,0)</f>
        <v>0.37531017369727049</v>
      </c>
      <c r="JM94" s="12">
        <f>VLOOKUP($IF94,Data!$B:$CP,Daily!JM$10,0)/VLOOKUP($IF92,Data!$B:$CP,Daily!JM$10,0)</f>
        <v>0.34807581849511776</v>
      </c>
      <c r="JN94" s="12">
        <f>VLOOKUP($IF94,Data!$B:$CP,Daily!JN$10,0)/VLOOKUP($IF92,Data!$B:$CP,Daily!JN$10,0)</f>
        <v>0.28548559231590181</v>
      </c>
      <c r="JO94" s="12">
        <f>VLOOKUP($IF94,Data!$B:$CP,Daily!JO$10,0)/VLOOKUP($IF92,Data!$B:$CP,Daily!JO$10,0)</f>
        <v>0.35911914172783738</v>
      </c>
      <c r="JP94" s="12">
        <f>VLOOKUP($IF94,Data!$B:$CP,Daily!JP$10,0)/VLOOKUP($IF92,Data!$B:$CP,Daily!JP$10,0)</f>
        <v>0.35572885422915418</v>
      </c>
      <c r="JQ94" s="12">
        <f>VLOOKUP($IF94,Data!$B:$CP,Daily!JQ$10,0)/VLOOKUP($IF92,Data!$B:$CP,Daily!JQ$10,0)</f>
        <v>0.36566265060240966</v>
      </c>
      <c r="JR94" s="12">
        <f>VLOOKUP($IF94,Data!$B:$CP,Daily!JR$10,0)/VLOOKUP($IF92,Data!$B:$CP,Daily!JR$10,0)</f>
        <v>0.34787953288260604</v>
      </c>
      <c r="JS94" s="12">
        <f>VLOOKUP($IF94,Data!$B:$CP,Daily!JS$10,0)/VLOOKUP($IF92,Data!$B:$CP,Daily!JS$10,0)</f>
        <v>0.32768019382192609</v>
      </c>
      <c r="JT94" s="12">
        <f>VLOOKUP($IF94,Data!$B:$CP,Daily!JT$10,0)/VLOOKUP($IF92,Data!$B:$CP,Daily!JT$10,0)</f>
        <v>0.32225519287833826</v>
      </c>
      <c r="JU94" s="12">
        <f>VLOOKUP($IF94,Data!$B:$CP,Daily!JU$10,0)/VLOOKUP($IF92,Data!$B:$CP,Daily!JU$10,0)</f>
        <v>0.32351097178683386</v>
      </c>
      <c r="JV94" s="12">
        <f>VLOOKUP($IF94,Data!$B:$CP,Daily!JV$10,0)/VLOOKUP($IF92,Data!$B:$CP,Daily!JV$10,0)</f>
        <v>0.37267904509283822</v>
      </c>
      <c r="JW94" s="12">
        <f>VLOOKUP($IF94,Data!$B:$CP,Daily!JW$10,0)/VLOOKUP($IF92,Data!$B:$CP,Daily!JW$10,0)</f>
        <v>0.34581772784019976</v>
      </c>
      <c r="JX94" s="12">
        <f>VLOOKUP($IF94,Data!$B:$CP,Daily!JX$10,0)/VLOOKUP($IF92,Data!$B:$CP,Daily!JX$10,0)</f>
        <v>0.32688458972648432</v>
      </c>
      <c r="JY94" s="12">
        <f>VLOOKUP($IF94,Data!$B:$CP,Daily!JY$10,0)/VLOOKUP($IF92,Data!$B:$CP,Daily!JY$10,0)</f>
        <v>0.34103260869565216</v>
      </c>
      <c r="JZ94" s="12">
        <f>VLOOKUP($IF94,Data!$B:$CP,Daily!JZ$10,0)/VLOOKUP($IF92,Data!$B:$CP,Daily!JZ$10,0)</f>
        <v>0.32452830188679244</v>
      </c>
      <c r="KA94" s="12">
        <f>VLOOKUP($IF94,Data!$B:$CP,Daily!KA$10,0)/VLOOKUP($IF92,Data!$B:$CP,Daily!KA$10,0)</f>
        <v>0.32126696832579188</v>
      </c>
      <c r="KB94" s="12">
        <f>VLOOKUP($IF94,Data!$B:$CP,Daily!KB$10,0)/VLOOKUP($IF92,Data!$B:$CP,Daily!KB$10,0)</f>
        <v>0.35485933503836314</v>
      </c>
      <c r="KC94" s="12">
        <f>VLOOKUP($IF94,Data!$B:$CP,Daily!KC$10,0)/VLOOKUP($IF92,Data!$B:$CP,Daily!KC$10,0)</f>
        <v>0.34722222222222221</v>
      </c>
      <c r="KD94" s="12">
        <f>VLOOKUP($IF94,Data!$B:$CP,Daily!KD$10,0)/VLOOKUP($IF92,Data!$B:$CP,Daily!KD$10,0)</f>
        <v>0.3586337760910816</v>
      </c>
      <c r="KE94" s="12">
        <f>VLOOKUP($IF94,Data!$B:$CP,Daily!KE$10,0)/VLOOKUP($IF92,Data!$B:$CP,Daily!KE$10,0)</f>
        <v>0.36923076923076925</v>
      </c>
      <c r="KF94" s="12">
        <f>VLOOKUP($IF94,Data!$B:$CP,Daily!KF$10,0)/VLOOKUP($IF92,Data!$B:$CP,Daily!KF$10,0)</f>
        <v>0.34780092592592593</v>
      </c>
      <c r="KG94" s="12">
        <f>VLOOKUP($IF94,Data!$B:$CP,Daily!KG$10,0)/VLOOKUP($IF92,Data!$B:$CP,Daily!KG$10,0)</f>
        <v>0.37014925373134328</v>
      </c>
      <c r="KH94" s="12">
        <f>VLOOKUP($IF94,Data!$B:$CP,Daily!KH$10,0)/VLOOKUP($IF92,Data!$B:$CP,Daily!KH$10,0)</f>
        <v>0.35316946959896506</v>
      </c>
      <c r="KI94" s="12">
        <f>VLOOKUP($IF94,Data!$B:$CP,Daily!KI$10,0)/VLOOKUP($IF92,Data!$B:$CP,Daily!KI$10,0)</f>
        <v>0.29381965552178319</v>
      </c>
      <c r="KJ94" s="12">
        <f>VLOOKUP($IF94,Data!$B:$CP,Daily!KJ$10,0)/VLOOKUP($IF92,Data!$B:$CP,Daily!KJ$10,0)</f>
        <v>0.35029239766081871</v>
      </c>
      <c r="KK94" s="12">
        <f>VLOOKUP($IF94,Data!$B:$CP,Daily!KK$10,0)/VLOOKUP($IF92,Data!$B:$CP,Daily!KK$10,0)</f>
        <v>0.34720327421555253</v>
      </c>
      <c r="KL94" s="12">
        <f>VLOOKUP($IF94,Data!$B:$CP,Daily!KL$10,0)/VLOOKUP($IF92,Data!$B:$CP,Daily!KL$10,0)</f>
        <v>0.368561872909699</v>
      </c>
      <c r="KM94" s="12">
        <f>VLOOKUP($IF94,Data!$B:$CP,Daily!KM$10,0)/VLOOKUP($IF92,Data!$B:$CP,Daily!KM$10,0)</f>
        <v>0.32254047322540474</v>
      </c>
      <c r="KN94" s="12">
        <f>VLOOKUP($IF94,Data!$B:$CP,Daily!KN$10,0)/VLOOKUP($IF92,Data!$B:$CP,Daily!KN$10,0)</f>
        <v>0.34489164086687307</v>
      </c>
      <c r="KO94" s="12">
        <f>VLOOKUP($IF94,Data!$B:$CP,Daily!KO$10,0)/VLOOKUP($IF92,Data!$B:$CP,Daily!KO$10,0)</f>
        <v>0.33310533515731872</v>
      </c>
      <c r="KP94" s="12">
        <f>VLOOKUP($IF94,Data!$B:$CP,Daily!KP$10,0)/VLOOKUP($IF92,Data!$B:$CP,Daily!KP$10,0)</f>
        <v>0.34001603849238171</v>
      </c>
      <c r="KQ94" s="12">
        <f>VLOOKUP($IF94,Data!$B:$CP,Daily!KQ$10,0)/VLOOKUP($IF92,Data!$B:$CP,Daily!KQ$10,0)</f>
        <v>0.33460949464012252</v>
      </c>
      <c r="KR94" s="12">
        <f>VLOOKUP($IF94,Data!$B:$CP,Daily!KR$10,0)/VLOOKUP($IF92,Data!$B:$CP,Daily!KR$10,0)</f>
        <v>0.36645962732919257</v>
      </c>
      <c r="KS94" s="12">
        <f>VLOOKUP($IF94,Data!$B:$CP,Daily!KS$10,0)/VLOOKUP($IF92,Data!$B:$CP,Daily!KS$10,0)</f>
        <v>0.34028244788164091</v>
      </c>
      <c r="KT94" s="12">
        <f>VLOOKUP($IF94,Data!$B:$CP,Daily!KT$10,0)/VLOOKUP($IF92,Data!$B:$CP,Daily!KT$10,0)</f>
        <v>0.33666458463460336</v>
      </c>
      <c r="KU94" s="12">
        <f>VLOOKUP($IF94,Data!$B:$CP,Daily!KU$10,0)/VLOOKUP($IF92,Data!$B:$CP,Daily!KU$10,0)</f>
        <v>0.34592680047225499</v>
      </c>
      <c r="KV94" s="12">
        <f>VLOOKUP($IF94,Data!$B:$CP,Daily!KV$10,0)/VLOOKUP($IF92,Data!$B:$CP,Daily!KV$10,0)</f>
        <v>0.35246317927882176</v>
      </c>
      <c r="KW94" s="12">
        <f>VLOOKUP($IF94,Data!$B:$CP,Daily!KW$10,0)/VLOOKUP($IF92,Data!$B:$CP,Daily!KW$10,0)</f>
        <v>0.35388739946380698</v>
      </c>
      <c r="KX94" s="12">
        <f>VLOOKUP($IF94,Data!$B:$CP,Daily!KX$10,0)/VLOOKUP($IF92,Data!$B:$CP,Daily!KX$10,0)</f>
        <v>0.35714285714285715</v>
      </c>
      <c r="KY94" s="12">
        <f>VLOOKUP($IF94,Data!$B:$CP,Daily!KY$10,0)/VLOOKUP($IF92,Data!$B:$CP,Daily!KY$10,0)</f>
        <v>0.34641873278236912</v>
      </c>
      <c r="KZ94" s="12">
        <f>VLOOKUP($IF94,Data!$B:$CP,Daily!KZ$10,0)/VLOOKUP($IF92,Data!$B:$CP,Daily!KZ$10,0)</f>
        <v>0.34143049932523617</v>
      </c>
      <c r="LA94" s="12">
        <f>VLOOKUP($IF94,Data!$B:$CP,Daily!LA$10,0)/VLOOKUP($IF92,Data!$B:$CP,Daily!LA$10,0)</f>
        <v>0.35319410319410321</v>
      </c>
      <c r="LB94" s="12">
        <f>VLOOKUP($IF94,Data!$B:$CP,Daily!LB$10,0)/VLOOKUP($IF92,Data!$B:$CP,Daily!LB$10,0)</f>
        <v>0.39564732142857145</v>
      </c>
      <c r="LC94" s="12">
        <f>VLOOKUP($IF94,Data!$B:$CP,Daily!LC$10,0)/VLOOKUP($IF92,Data!$B:$CP,Daily!LC$10,0)</f>
        <v>0.34670116429495473</v>
      </c>
      <c r="LD94" s="12">
        <f>VLOOKUP($IF94,Data!$B:$CP,Daily!LD$10,0)/VLOOKUP($IF92,Data!$B:$CP,Daily!LD$10,0)</f>
        <v>0.38654434250764524</v>
      </c>
      <c r="LE94" s="12">
        <f>VLOOKUP($IF94,Data!$B:$CP,Daily!LE$10,0)/VLOOKUP($IF92,Data!$B:$CP,Daily!LE$10,0)</f>
        <v>0.3446291560102302</v>
      </c>
      <c r="LF94" s="12">
        <f>VLOOKUP($IF94,Data!$B:$CP,Daily!LF$10,0)/VLOOKUP($IF92,Data!$B:$CP,Daily!LF$10,0)</f>
        <v>0.36904761904761907</v>
      </c>
      <c r="LG94" s="12">
        <f>VLOOKUP($IF94,Data!$B:$CP,Daily!LG$10,0)/VLOOKUP($IF92,Data!$B:$CP,Daily!LG$10,0)</f>
        <v>0.38453445554971066</v>
      </c>
      <c r="LH94" s="12">
        <f>VLOOKUP($IF94,Data!$B:$CP,Daily!LH$10,0)/VLOOKUP($IF92,Data!$B:$CP,Daily!LH$10,0)</f>
        <v>0.24460188933873145</v>
      </c>
      <c r="LI94" s="12">
        <f>VLOOKUP($IF94,Data!$B:$CP,Daily!LI$10,0)/VLOOKUP($IF92,Data!$B:$CP,Daily!LI$10,0)</f>
        <v>0.38183749336165695</v>
      </c>
      <c r="LJ94" s="12">
        <f>VLOOKUP($IF94,Data!$B:$CP,Daily!LJ$10,0)/VLOOKUP($IF92,Data!$B:$CP,Daily!LJ$10,0)</f>
        <v>0.36525877453896488</v>
      </c>
      <c r="LK94" s="12">
        <f>VLOOKUP($IF94,Data!$B:$CP,Daily!LK$10,0)/VLOOKUP($IF92,Data!$B:$CP,Daily!LK$10,0)</f>
        <v>0.35775335775335776</v>
      </c>
      <c r="LL94" s="12">
        <f>VLOOKUP($IF94,Data!$B:$CP,Daily!LL$10,0)/VLOOKUP($IF92,Data!$B:$CP,Daily!LL$10,0)</f>
        <v>0.37530712530712529</v>
      </c>
      <c r="LM94" s="12">
        <f>VLOOKUP($IF94,Data!$B:$CP,Daily!LM$10,0)/VLOOKUP($IF92,Data!$B:$CP,Daily!LM$10,0)</f>
        <v>0.39875389408099687</v>
      </c>
      <c r="LN94" s="12">
        <f>VLOOKUP($IF94,Data!$B:$CP,Daily!LN$10,0)/VLOOKUP($IF92,Data!$B:$CP,Daily!LN$10,0)</f>
        <v>0.39195046439628484</v>
      </c>
      <c r="LO94" s="12">
        <f>VLOOKUP($IF94,Data!$B:$CP,Daily!LO$10,0)/VLOOKUP($IF92,Data!$B:$CP,Daily!LO$10,0)</f>
        <v>0.42180365296803651</v>
      </c>
      <c r="LP94" s="12">
        <f>VLOOKUP($IF94,Data!$B:$CP,Daily!LP$10,0)/VLOOKUP($IF92,Data!$B:$CP,Daily!LP$10,0)</f>
        <v>0.44664031620553357</v>
      </c>
      <c r="LQ94" s="12">
        <f>VLOOKUP($IF94,Data!$B:$CP,Daily!LQ$10,0)/VLOOKUP($IF92,Data!$B:$CP,Daily!LQ$10,0)</f>
        <v>0.37187326292384659</v>
      </c>
      <c r="LR94" s="12">
        <f>VLOOKUP($IF94,Data!$B:$CP,Daily!LR$10,0)/VLOOKUP($IF92,Data!$B:$CP,Daily!LR$10,0)</f>
        <v>0.37593516209476308</v>
      </c>
      <c r="LS94" s="12">
        <f>VLOOKUP($IF94,Data!$B:$CP,Daily!LS$10,0)/VLOOKUP($IF92,Data!$B:$CP,Daily!LS$10,0)</f>
        <v>0.38573232323232326</v>
      </c>
      <c r="LU94" s="40">
        <f t="shared" si="771"/>
        <v>0.34001603849238171</v>
      </c>
      <c r="LV94" s="40">
        <f t="shared" si="772"/>
        <v>0.36597938144329895</v>
      </c>
      <c r="LW94" s="40">
        <f t="shared" si="773"/>
        <v>2.5963342950917234E-2</v>
      </c>
      <c r="LX94" s="40">
        <f t="shared" si="782"/>
        <v>0.38545188865648689</v>
      </c>
      <c r="LY94" s="40">
        <f t="shared" si="795"/>
        <v>0.32054353127919377</v>
      </c>
      <c r="LZ94" s="43"/>
      <c r="MA94" s="12">
        <f t="shared" si="783"/>
        <v>3.0177370210905812E-2</v>
      </c>
      <c r="MB94" s="12">
        <f t="shared" si="796"/>
        <v>0.39804066158626383</v>
      </c>
      <c r="MC94" s="12">
        <f t="shared" si="797"/>
        <v>0.36098779720773411</v>
      </c>
      <c r="MD94" s="1"/>
    </row>
    <row r="95" spans="4:342" x14ac:dyDescent="0.35">
      <c r="D95" s="59" t="s">
        <v>479</v>
      </c>
      <c r="E95" s="53" t="str">
        <f>VLOOKUP($D95,'Metric Nature'!$C:$D,2,0)&amp;IF(($F95&lt;(EA95)),"Below",IF(($F95&gt;(DZ95)),"Above","Within"))</f>
        <v>NegativeWithin</v>
      </c>
      <c r="F95" s="48">
        <f>DU95</f>
        <v>0.15374376039933443</v>
      </c>
      <c r="G95" s="77">
        <f t="shared" si="751"/>
        <v>0.15744177229991957</v>
      </c>
      <c r="H95" s="48">
        <f>IFERROR(((F95-G95)/G95),0)</f>
        <v>-2.3488124190704531E-2</v>
      </c>
      <c r="I95" s="74">
        <f t="shared" si="774"/>
        <v>0.14690243961371102</v>
      </c>
      <c r="J95" s="48">
        <f>IFERROR(((F95-I95)/I95),0)</f>
        <v>4.6570504912056492E-2</v>
      </c>
      <c r="K95" s="48">
        <f t="shared" si="754"/>
        <v>3.8267435772076648E-2</v>
      </c>
      <c r="L95" s="50"/>
      <c r="M95" s="53" t="str">
        <f>VLOOKUP($D95,'Metric Nature'!$C:$D,2,0)&amp;IF(($N95&lt;(HZ95)),"Below",IF(($N95&gt;(HY95)),"Above","Within"))</f>
        <v>NegativeWithin</v>
      </c>
      <c r="N95" s="48">
        <f t="shared" si="755"/>
        <v>0.1561229100768188</v>
      </c>
      <c r="O95" s="49">
        <f t="shared" si="785"/>
        <v>0.15599955423402082</v>
      </c>
      <c r="P95" s="55">
        <f t="shared" si="786"/>
        <v>7.9074484157139939E-4</v>
      </c>
      <c r="Q95" s="49">
        <f t="shared" si="787"/>
        <v>0.14857857112715142</v>
      </c>
      <c r="R95" s="48">
        <f>IFERROR(((N95-Q95)/Q95),0)</f>
        <v>5.0776763381383219E-2</v>
      </c>
      <c r="S95" s="48">
        <f t="shared" si="758"/>
        <v>1.1275834159958274E-2</v>
      </c>
      <c r="T95" s="50"/>
      <c r="U95" s="53" t="str">
        <f>VLOOKUP($D95,'Metric Nature'!$C:$D,2,0)&amp;IF(($V95&lt;(LY95)),"Below",IF(($V95&gt;(LX95)),"Above","Within"))</f>
        <v>NegativeWithin</v>
      </c>
      <c r="V95" s="48">
        <f t="shared" si="759"/>
        <v>0.14709595959595959</v>
      </c>
      <c r="W95" s="49">
        <f t="shared" si="777"/>
        <v>0.16146255009585728</v>
      </c>
      <c r="X95" s="48">
        <f>IFERROR(((V95-W95)/W95),0)</f>
        <v>-8.8977849608893933E-2</v>
      </c>
      <c r="Y95" s="49">
        <f t="shared" si="778"/>
        <v>0.14212708218252912</v>
      </c>
      <c r="Z95" s="48">
        <f>IFERROR(((V95-Y95)/Y95),0)</f>
        <v>3.4960806463676657E-2</v>
      </c>
      <c r="AA95" s="48">
        <f t="shared" si="762"/>
        <v>1.4034901464045797E-2</v>
      </c>
      <c r="AB95" s="50"/>
      <c r="AC95" s="46" t="s">
        <v>581</v>
      </c>
      <c r="AI95" s="7" t="s">
        <v>582</v>
      </c>
      <c r="AJ95" s="12">
        <f>(VLOOKUP($EG95,Data!$B:$CP,Daily!EI$10,0)+VLOOKUP($IF95,Data!$B:$CP,Daily!IH$10,0))/(VLOOKUP($EG92,Data!$B:$CP,Daily!EI$10,0)+VLOOKUP($IF92,Data!$B:$CP,Daily!IH$10,0))</f>
        <v>0.14120370370370369</v>
      </c>
      <c r="AK95" s="12">
        <f>(VLOOKUP($EG95,Data!$B:$CP,Daily!EJ$10,0)+VLOOKUP($IF95,Data!$B:$CP,Daily!II$10,0))/(VLOOKUP($EG92,Data!$B:$CP,Daily!EJ$10,0)+VLOOKUP($IF92,Data!$B:$CP,Daily!II$10,0))</f>
        <v>0.14630852340936373</v>
      </c>
      <c r="AL95" s="12">
        <f>(VLOOKUP($EG95,Data!$B:$CP,Daily!EK$10,0)+VLOOKUP($IF95,Data!$B:$CP,Daily!IJ$10,0))/(VLOOKUP($EG92,Data!$B:$CP,Daily!EK$10,0)+VLOOKUP($IF92,Data!$B:$CP,Daily!IJ$10,0))</f>
        <v>0.15166310649984743</v>
      </c>
      <c r="AM95" s="12">
        <f>(VLOOKUP($EG95,Data!$B:$CP,Daily!EL$10,0)+VLOOKUP($IF95,Data!$B:$CP,Daily!IK$10,0))/(VLOOKUP($EG92,Data!$B:$CP,Daily!EL$10,0)+VLOOKUP($IF92,Data!$B:$CP,Daily!IK$10,0))</f>
        <v>0.14698646986469865</v>
      </c>
      <c r="AN95" s="12">
        <f>(VLOOKUP($EG95,Data!$B:$CP,Daily!EM$10,0)+VLOOKUP($IF95,Data!$B:$CP,Daily!IL$10,0))/(VLOOKUP($EG92,Data!$B:$CP,Daily!EM$10,0)+VLOOKUP($IF92,Data!$B:$CP,Daily!IL$10,0))</f>
        <v>0.1351554287430545</v>
      </c>
      <c r="AO95" s="12">
        <f>(VLOOKUP($EG95,Data!$B:$CP,Daily!EN$10,0)+VLOOKUP($IF95,Data!$B:$CP,Daily!IM$10,0))/(VLOOKUP($EG92,Data!$B:$CP,Daily!EN$10,0)+VLOOKUP($IF92,Data!$B:$CP,Daily!IM$10,0))</f>
        <v>0.14401654996817315</v>
      </c>
      <c r="AP95" s="12">
        <f>(VLOOKUP($EG95,Data!$B:$CP,Daily!EO$10,0)+VLOOKUP($IF95,Data!$B:$CP,Daily!IN$10,0))/(VLOOKUP($EG92,Data!$B:$CP,Daily!EO$10,0)+VLOOKUP($IF92,Data!$B:$CP,Daily!IN$10,0))</f>
        <v>0.15956826137689614</v>
      </c>
      <c r="AQ95" s="12">
        <f>(VLOOKUP($EG95,Data!$B:$CP,Daily!EP$10,0)+VLOOKUP($IF95,Data!$B:$CP,Daily!IO$10,0))/(VLOOKUP($EG92,Data!$B:$CP,Daily!EP$10,0)+VLOOKUP($IF92,Data!$B:$CP,Daily!IO$10,0))</f>
        <v>0.16857934309457856</v>
      </c>
      <c r="AR95" s="12">
        <f>(VLOOKUP($EG95,Data!$B:$CP,Daily!EQ$10,0)+VLOOKUP($IF95,Data!$B:$CP,Daily!IP$10,0))/(VLOOKUP($EG92,Data!$B:$CP,Daily!EQ$10,0)+VLOOKUP($IF92,Data!$B:$CP,Daily!IP$10,0))</f>
        <v>0.16236515089444217</v>
      </c>
      <c r="AS95" s="12">
        <f>(VLOOKUP($EG95,Data!$B:$CP,Daily!ER$10,0)+VLOOKUP($IF95,Data!$B:$CP,Daily!IQ$10,0))/(VLOOKUP($EG92,Data!$B:$CP,Daily!ER$10,0)+VLOOKUP($IF92,Data!$B:$CP,Daily!IQ$10,0))</f>
        <v>0.14973806752037253</v>
      </c>
      <c r="AT95" s="12">
        <f>(VLOOKUP($EG95,Data!$B:$CP,Daily!ES$10,0)+VLOOKUP($IF95,Data!$B:$CP,Daily!IR$10,0))/(VLOOKUP($EG92,Data!$B:$CP,Daily!ES$10,0)+VLOOKUP($IF92,Data!$B:$CP,Daily!IR$10,0))</f>
        <v>0.14169129027719149</v>
      </c>
      <c r="AU95" s="12">
        <f>(VLOOKUP($EG95,Data!$B:$CP,Daily!ET$10,0)+VLOOKUP($IF95,Data!$B:$CP,Daily!IS$10,0))/(VLOOKUP($EG92,Data!$B:$CP,Daily!ET$10,0)+VLOOKUP($IF92,Data!$B:$CP,Daily!IS$10,0))</f>
        <v>0.13464192608495629</v>
      </c>
      <c r="AV95" s="12">
        <f>(VLOOKUP($EG95,Data!$B:$CP,Daily!EU$10,0)+VLOOKUP($IF95,Data!$B:$CP,Daily!IT$10,0))/(VLOOKUP($EG92,Data!$B:$CP,Daily!EU$10,0)+VLOOKUP($IF92,Data!$B:$CP,Daily!IT$10,0))</f>
        <v>0.14105720492396814</v>
      </c>
      <c r="AW95" s="12">
        <f>(VLOOKUP($EG95,Data!$B:$CP,Daily!EV$10,0)+VLOOKUP($IF95,Data!$B:$CP,Daily!IU$10,0))/(VLOOKUP($EG92,Data!$B:$CP,Daily!EV$10,0)+VLOOKUP($IF92,Data!$B:$CP,Daily!IU$10,0))</f>
        <v>0.15291547639052261</v>
      </c>
      <c r="AX95" s="12">
        <f>(VLOOKUP($EG95,Data!$B:$CP,Daily!EW$10,0)+VLOOKUP($IF95,Data!$B:$CP,Daily!IV$10,0))/(VLOOKUP($EG92,Data!$B:$CP,Daily!EW$10,0)+VLOOKUP($IF92,Data!$B:$CP,Daily!IV$10,0))</f>
        <v>0.14772338240328656</v>
      </c>
      <c r="AY95" s="12">
        <f>(VLOOKUP($EG95,Data!$B:$CP,Daily!EX$10,0)+VLOOKUP($IF95,Data!$B:$CP,Daily!IW$10,0))/(VLOOKUP($EG92,Data!$B:$CP,Daily!EX$10,0)+VLOOKUP($IF92,Data!$B:$CP,Daily!IW$10,0))</f>
        <v>0.14430928178636893</v>
      </c>
      <c r="AZ95" s="12">
        <f>(VLOOKUP($EG95,Data!$B:$CP,Daily!EY$10,0)+VLOOKUP($IF95,Data!$B:$CP,Daily!IX$10,0))/(VLOOKUP($EG92,Data!$B:$CP,Daily!EY$10,0)+VLOOKUP($IF92,Data!$B:$CP,Daily!IX$10,0))</f>
        <v>0.14582714582714582</v>
      </c>
      <c r="BA95" s="12">
        <f>(VLOOKUP($EG95,Data!$B:$CP,Daily!EZ$10,0)+VLOOKUP($IF95,Data!$B:$CP,Daily!IY$10,0))/(VLOOKUP($EG92,Data!$B:$CP,Daily!EZ$10,0)+VLOOKUP($IF92,Data!$B:$CP,Daily!IY$10,0))</f>
        <v>0.15663157894736843</v>
      </c>
      <c r="BB95" s="12">
        <f>(VLOOKUP($EG95,Data!$B:$CP,Daily!FA$10,0)+VLOOKUP($IF95,Data!$B:$CP,Daily!IZ$10,0))/(VLOOKUP($EG92,Data!$B:$CP,Daily!FA$10,0)+VLOOKUP($IF92,Data!$B:$CP,Daily!IZ$10,0))</f>
        <v>0.1465782235884161</v>
      </c>
      <c r="BC95" s="12">
        <f>(VLOOKUP($EG95,Data!$B:$CP,Daily!FB$10,0)+VLOOKUP($IF95,Data!$B:$CP,Daily!JA$10,0))/(VLOOKUP($EG92,Data!$B:$CP,Daily!FB$10,0)+VLOOKUP($IF92,Data!$B:$CP,Daily!JA$10,0))</f>
        <v>0.14138687362915472</v>
      </c>
      <c r="BD95" s="12">
        <f>(VLOOKUP($EG95,Data!$B:$CP,Daily!FC$10,0)+VLOOKUP($IF95,Data!$B:$CP,Daily!JB$10,0))/(VLOOKUP($EG92,Data!$B:$CP,Daily!FC$10,0)+VLOOKUP($IF92,Data!$B:$CP,Daily!JB$10,0))</f>
        <v>0.13649155722326453</v>
      </c>
      <c r="BE95" s="12">
        <f>(VLOOKUP($EG95,Data!$B:$CP,Daily!FD$10,0)+VLOOKUP($IF95,Data!$B:$CP,Daily!JC$10,0))/(VLOOKUP($EG92,Data!$B:$CP,Daily!FD$10,0)+VLOOKUP($IF92,Data!$B:$CP,Daily!JC$10,0))</f>
        <v>0.14602064602064602</v>
      </c>
      <c r="BF95" s="12">
        <f>(VLOOKUP($EG95,Data!$B:$CP,Daily!FE$10,0)+VLOOKUP($IF95,Data!$B:$CP,Daily!JD$10,0))/(VLOOKUP($EG92,Data!$B:$CP,Daily!FE$10,0)+VLOOKUP($IF92,Data!$B:$CP,Daily!JD$10,0))</f>
        <v>0.14810599902454885</v>
      </c>
      <c r="BG95" s="12">
        <f>(VLOOKUP($EG95,Data!$B:$CP,Daily!FF$10,0)+VLOOKUP($IF95,Data!$B:$CP,Daily!JE$10,0))/(VLOOKUP($EG93,Data!$B:$CP,Daily!FF$10,0)+VLOOKUP($IF93,Data!$B:$CP,Daily!JE$10,0))</f>
        <v>0.49590583418628453</v>
      </c>
      <c r="BH95" s="12">
        <f>(VLOOKUP($EG95,Data!$B:$CP,Daily!FG$10,0)+VLOOKUP($IF95,Data!$B:$CP,Daily!JF$10,0))/(VLOOKUP($EG92,Data!$B:$CP,Daily!FG$10,0)+VLOOKUP($IF92,Data!$B:$CP,Daily!JF$10,0))</f>
        <v>0.13365013365013365</v>
      </c>
      <c r="BI95" s="12">
        <f>(VLOOKUP($EG95,Data!$B:$CP,Daily!FH$10,0)+VLOOKUP($IF95,Data!$B:$CP,Daily!JG$10,0))/(VLOOKUP($EG92,Data!$B:$CP,Daily!FH$10,0)+VLOOKUP($IF92,Data!$B:$CP,Daily!JG$10,0))</f>
        <v>0.1418229680816058</v>
      </c>
      <c r="BJ95" s="12">
        <f>(VLOOKUP($EG95,Data!$B:$CP,Daily!FI$10,0)+VLOOKUP($IF95,Data!$B:$CP,Daily!JH$10,0))/(VLOOKUP($EG92,Data!$B:$CP,Daily!FI$10,0)+VLOOKUP($IF92,Data!$B:$CP,Daily!JH$10,0))</f>
        <v>0.14860388073828679</v>
      </c>
      <c r="BK95" s="12">
        <f>(VLOOKUP($EG95,Data!$B:$CP,Daily!FJ$10,0)+VLOOKUP($IF95,Data!$B:$CP,Daily!JI$10,0))/(VLOOKUP($EG92,Data!$B:$CP,Daily!FJ$10,0)+VLOOKUP($IF92,Data!$B:$CP,Daily!JI$10,0))</f>
        <v>0.14082687338501293</v>
      </c>
      <c r="BL95" s="12">
        <f>(VLOOKUP($EG95,Data!$B:$CP,Daily!FK$10,0)+VLOOKUP($IF95,Data!$B:$CP,Daily!JJ$10,0))/(VLOOKUP($EG92,Data!$B:$CP,Daily!FK$10,0)+VLOOKUP($IF92,Data!$B:$CP,Daily!JJ$10,0))</f>
        <v>0.14164396731293061</v>
      </c>
      <c r="BM95" s="12">
        <f>(VLOOKUP($EG95,Data!$B:$CP,Daily!FL$10,0)+VLOOKUP($IF95,Data!$B:$CP,Daily!JK$10,0))/(VLOOKUP($EG92,Data!$B:$CP,Daily!FL$10,0)+VLOOKUP($IF92,Data!$B:$CP,Daily!JK$10,0))</f>
        <v>0.14871016691957512</v>
      </c>
      <c r="BN95" s="12">
        <f>(VLOOKUP($EG95,Data!$B:$CP,Daily!FM$10,0)+VLOOKUP($IF95,Data!$B:$CP,Daily!JL$10,0))/(VLOOKUP($EG92,Data!$B:$CP,Daily!FM$10,0)+VLOOKUP($IF92,Data!$B:$CP,Daily!JL$10,0))</f>
        <v>0.14781931464174455</v>
      </c>
      <c r="BO95" s="12">
        <f>(VLOOKUP($EG95,Data!$B:$CP,Daily!FN$10,0)+VLOOKUP($IF95,Data!$B:$CP,Daily!JM$10,0))/(VLOOKUP($EG92,Data!$B:$CP,Daily!FN$10,0)+VLOOKUP($IF92,Data!$B:$CP,Daily!JM$10,0))</f>
        <v>0.13632365875109939</v>
      </c>
      <c r="BP95" s="12">
        <f>(VLOOKUP($EG95,Data!$B:$CP,Daily!FO$10,0)+VLOOKUP($IF95,Data!$B:$CP,Daily!JN$10,0))/(VLOOKUP($EG92,Data!$B:$CP,Daily!FO$10,0)+VLOOKUP($IF92,Data!$B:$CP,Daily!JN$10,0))</f>
        <v>0.12785326086956522</v>
      </c>
      <c r="BQ95" s="12">
        <f>(VLOOKUP($EG95,Data!$B:$CP,Daily!FP$10,0)+VLOOKUP($IF95,Data!$B:$CP,Daily!JO$10,0))/(VLOOKUP($EG92,Data!$B:$CP,Daily!FP$10,0)+VLOOKUP($IF92,Data!$B:$CP,Daily!JO$10,0))</f>
        <v>0.14444444444444443</v>
      </c>
      <c r="BR95" s="12">
        <f>(VLOOKUP($EG95,Data!$B:$CP,Daily!FQ$10,0)+VLOOKUP($IF95,Data!$B:$CP,Daily!JP$10,0))/(VLOOKUP($EG92,Data!$B:$CP,Daily!FQ$10,0)+VLOOKUP($IF92,Data!$B:$CP,Daily!JP$10,0))</f>
        <v>0.15807121187929107</v>
      </c>
      <c r="BS95" s="12">
        <f>(VLOOKUP($EG95,Data!$B:$CP,Daily!FR$10,0)+VLOOKUP($IF95,Data!$B:$CP,Daily!JQ$10,0))/(VLOOKUP($EG92,Data!$B:$CP,Daily!FR$10,0)+VLOOKUP($IF92,Data!$B:$CP,Daily!JQ$10,0))</f>
        <v>0.14136637860753301</v>
      </c>
      <c r="BT95" s="12">
        <f>(VLOOKUP($EG95,Data!$B:$CP,Daily!FS$10,0)+VLOOKUP($IF95,Data!$B:$CP,Daily!JR$10,0))/(VLOOKUP($EG92,Data!$B:$CP,Daily!FS$10,0)+VLOOKUP($IF92,Data!$B:$CP,Daily!JR$10,0))</f>
        <v>0.13811630847029077</v>
      </c>
      <c r="BU95" s="12">
        <f>(VLOOKUP($EG95,Data!$B:$CP,Daily!FT$10,0)+VLOOKUP($IF95,Data!$B:$CP,Daily!JS$10,0))/(VLOOKUP($EG92,Data!$B:$CP,Daily!FT$10,0)+VLOOKUP($IF92,Data!$B:$CP,Daily!JS$10,0))</f>
        <v>0.14274435496605084</v>
      </c>
      <c r="BV95" s="12">
        <f>(VLOOKUP($EG95,Data!$B:$CP,Daily!FU$10,0)+VLOOKUP($IF95,Data!$B:$CP,Daily!JT$10,0))/(VLOOKUP($EG92,Data!$B:$CP,Daily!FU$10,0)+VLOOKUP($IF92,Data!$B:$CP,Daily!JT$10,0))</f>
        <v>0.13662790697674418</v>
      </c>
      <c r="BW95" s="12">
        <f>(VLOOKUP($EG95,Data!$B:$CP,Daily!FV$10,0)+VLOOKUP($IF95,Data!$B:$CP,Daily!JU$10,0))/(VLOOKUP($EG92,Data!$B:$CP,Daily!FV$10,0)+VLOOKUP($IF92,Data!$B:$CP,Daily!JU$10,0))</f>
        <v>0.13933333333333334</v>
      </c>
      <c r="BX95" s="12">
        <f>(VLOOKUP($EG95,Data!$B:$CP,Daily!FW$10,0)+VLOOKUP($IF95,Data!$B:$CP,Daily!JV$10,0))/(VLOOKUP($EG92,Data!$B:$CP,Daily!FW$10,0)+VLOOKUP($IF92,Data!$B:$CP,Daily!JV$10,0))</f>
        <v>0.14606359462676416</v>
      </c>
      <c r="BY95" s="12">
        <f>(VLOOKUP($EG95,Data!$B:$CP,Daily!FX$10,0)+VLOOKUP($IF95,Data!$B:$CP,Daily!JW$10,0))/(VLOOKUP($EG92,Data!$B:$CP,Daily!FX$10,0)+VLOOKUP($IF92,Data!$B:$CP,Daily!JW$10,0))</f>
        <v>0.14690681284259985</v>
      </c>
      <c r="BZ95" s="12">
        <f>(VLOOKUP($EG95,Data!$B:$CP,Daily!FY$10,0)+VLOOKUP($IF95,Data!$B:$CP,Daily!JX$10,0))/(VLOOKUP($EG92,Data!$B:$CP,Daily!FY$10,0)+VLOOKUP($IF92,Data!$B:$CP,Daily!JX$10,0))</f>
        <v>0.13690579083837512</v>
      </c>
      <c r="CA95" s="12">
        <f>(VLOOKUP($EG95,Data!$B:$CP,Daily!FZ$10,0)+VLOOKUP($IF95,Data!$B:$CP,Daily!JY$10,0))/(VLOOKUP($EG92,Data!$B:$CP,Daily!FZ$10,0)+VLOOKUP($IF92,Data!$B:$CP,Daily!JY$10,0))</f>
        <v>0.1386997957794418</v>
      </c>
      <c r="CB95" s="12">
        <f>(VLOOKUP($EG95,Data!$B:$CP,Daily!GA$10,0)+VLOOKUP($IF95,Data!$B:$CP,Daily!JZ$10,0))/(VLOOKUP($EG92,Data!$B:$CP,Daily!GA$10,0)+VLOOKUP($IF92,Data!$B:$CP,Daily!JZ$10,0))</f>
        <v>0.14150787075393537</v>
      </c>
      <c r="CC95" s="12">
        <f>(VLOOKUP($EG95,Data!$B:$CP,Daily!GB$10,0)+VLOOKUP($IF95,Data!$B:$CP,Daily!KA$10,0))/(VLOOKUP($EG92,Data!$B:$CP,Daily!GB$10,0)+VLOOKUP($IF92,Data!$B:$CP,Daily!KA$10,0))</f>
        <v>0.13885279376276222</v>
      </c>
      <c r="CD95" s="12">
        <f>(VLOOKUP($EG95,Data!$B:$CP,Daily!GC$10,0)+VLOOKUP($IF95,Data!$B:$CP,Daily!KB$10,0))/(VLOOKUP($EG92,Data!$B:$CP,Daily!GC$10,0)+VLOOKUP($IF92,Data!$B:$CP,Daily!KB$10,0))</f>
        <v>0.13916928677809035</v>
      </c>
      <c r="CE95" s="12">
        <f>(VLOOKUP($EG95,Data!$B:$CP,Daily!GD$10,0)+VLOOKUP($IF95,Data!$B:$CP,Daily!KC$10,0))/(VLOOKUP($EG92,Data!$B:$CP,Daily!GD$10,0)+VLOOKUP($IF92,Data!$B:$CP,Daily!KC$10,0))</f>
        <v>0.14187948589550994</v>
      </c>
      <c r="CF95" s="12">
        <f>(VLOOKUP($EG95,Data!$B:$CP,Daily!GE$10,0)+VLOOKUP($IF95,Data!$B:$CP,Daily!KD$10,0))/(VLOOKUP($EG92,Data!$B:$CP,Daily!GE$10,0)+VLOOKUP($IF92,Data!$B:$CP,Daily!KD$10,0))</f>
        <v>0.13574297188755019</v>
      </c>
      <c r="CG95" s="12">
        <f>(VLOOKUP($EG95,Data!$B:$CP,Daily!GF$10,0)+VLOOKUP($IF95,Data!$B:$CP,Daily!KE$10,0))/(VLOOKUP($EG92,Data!$B:$CP,Daily!GF$10,0)+VLOOKUP($IF92,Data!$B:$CP,Daily!KE$10,0))</f>
        <v>0.13263263263263264</v>
      </c>
      <c r="CH95" s="12">
        <f>(VLOOKUP($EG95,Data!$B:$CP,Daily!GG$10,0)+VLOOKUP($IF95,Data!$B:$CP,Daily!KF$10,0))/(VLOOKUP($EG92,Data!$B:$CP,Daily!GG$10,0)+VLOOKUP($IF92,Data!$B:$CP,Daily!KF$10,0))</f>
        <v>0.13975434391851407</v>
      </c>
      <c r="CI95" s="12">
        <f>(VLOOKUP($EG95,Data!$B:$CP,Daily!GH$10,0)+VLOOKUP($IF95,Data!$B:$CP,Daily!KG$10,0))/(VLOOKUP($EG92,Data!$B:$CP,Daily!GH$10,0)+VLOOKUP($IF92,Data!$B:$CP,Daily!KG$10,0))</f>
        <v>0.13527294541091781</v>
      </c>
      <c r="CJ95" s="12">
        <f>(VLOOKUP($EG95,Data!$B:$CP,Daily!GI$10,0)+VLOOKUP($IF95,Data!$B:$CP,Daily!KH$10,0))/(VLOOKUP($EG92,Data!$B:$CP,Daily!GI$10,0)+VLOOKUP($IF92,Data!$B:$CP,Daily!KH$10,0))</f>
        <v>0.13563501849568435</v>
      </c>
      <c r="CK95" s="12">
        <f>(VLOOKUP($EG95,Data!$B:$CP,Daily!GJ$10,0)+VLOOKUP($IF95,Data!$B:$CP,Daily!KI$10,0))/(VLOOKUP($EG92,Data!$B:$CP,Daily!GJ$10,0)+VLOOKUP($IF92,Data!$B:$CP,Daily!KI$10,0))</f>
        <v>0.12908124525436598</v>
      </c>
      <c r="CL95" s="12">
        <f>(VLOOKUP($EG95,Data!$B:$CP,Daily!GK$10,0)+VLOOKUP($IF95,Data!$B:$CP,Daily!KJ$10,0))/(VLOOKUP($EG92,Data!$B:$CP,Daily!GK$10,0)+VLOOKUP($IF92,Data!$B:$CP,Daily!KJ$10,0))</f>
        <v>0.13744606041233817</v>
      </c>
      <c r="CM95" s="12">
        <f>(VLOOKUP($EG95,Data!$B:$CP,Daily!GL$10,0)+VLOOKUP($IF95,Data!$B:$CP,Daily!KK$10,0))/(VLOOKUP($EG92,Data!$B:$CP,Daily!GL$10,0)+VLOOKUP($IF92,Data!$B:$CP,Daily!KK$10,0))</f>
        <v>0.13256637168141594</v>
      </c>
      <c r="CN95" s="12">
        <f>(VLOOKUP($EG95,Data!$B:$CP,Daily!GM$10,0)+VLOOKUP($IF95,Data!$B:$CP,Daily!KL$10,0))/(VLOOKUP($EG92,Data!$B:$CP,Daily!GM$10,0)+VLOOKUP($IF92,Data!$B:$CP,Daily!KL$10,0))</f>
        <v>0.12821815718157181</v>
      </c>
      <c r="CO95" s="12">
        <f>(VLOOKUP($EG95,Data!$B:$CP,Daily!GN$10,0)+VLOOKUP($IF95,Data!$B:$CP,Daily!KM$10,0))/(VLOOKUP($EG92,Data!$B:$CP,Daily!GN$10,0)+VLOOKUP($IF92,Data!$B:$CP,Daily!KM$10,0))</f>
        <v>0.12974116881002767</v>
      </c>
      <c r="CP95" s="12">
        <f>(VLOOKUP($EG95,Data!$B:$CP,Daily!GO$10,0)+VLOOKUP($IF95,Data!$B:$CP,Daily!KN$10,0))/(VLOOKUP($EG92,Data!$B:$CP,Daily!GO$10,0)+VLOOKUP($IF92,Data!$B:$CP,Daily!KN$10,0))</f>
        <v>0.13608870967741934</v>
      </c>
      <c r="CQ95" s="12">
        <f>(VLOOKUP($EG95,Data!$B:$CP,Daily!GP$10,0)+VLOOKUP($IF95,Data!$B:$CP,Daily!KO$10,0))/(VLOOKUP($EG92,Data!$B:$CP,Daily!GP$10,0)+VLOOKUP($IF92,Data!$B:$CP,Daily!KO$10,0))</f>
        <v>0.1253419972640219</v>
      </c>
      <c r="CR95" s="12">
        <f>(VLOOKUP($EG95,Data!$B:$CP,Daily!GQ$10,0)+VLOOKUP($IF95,Data!$B:$CP,Daily!KP$10,0))/(VLOOKUP($EG92,Data!$B:$CP,Daily!GQ$10,0)+VLOOKUP($IF92,Data!$B:$CP,Daily!KP$10,0))</f>
        <v>0.14559001208215869</v>
      </c>
      <c r="CS95" s="12">
        <f>(VLOOKUP($EG95,Data!$B:$CP,Daily!GR$10,0)+VLOOKUP($IF95,Data!$B:$CP,Daily!KQ$10,0))/(VLOOKUP($EG92,Data!$B:$CP,Daily!GR$10,0)+VLOOKUP($IF92,Data!$B:$CP,Daily!KQ$10,0))</f>
        <v>0.13296661608497723</v>
      </c>
      <c r="CT95" s="12">
        <f>(VLOOKUP($EG95,Data!$B:$CP,Daily!GS$10,0)+VLOOKUP($IF95,Data!$B:$CP,Daily!KR$10,0))/(VLOOKUP($EG92,Data!$B:$CP,Daily!GS$10,0)+VLOOKUP($IF92,Data!$B:$CP,Daily!KR$10,0))</f>
        <v>0.13769941225860621</v>
      </c>
      <c r="CU95" s="12">
        <f>(VLOOKUP($EG95,Data!$B:$CP,Daily!GT$10,0)+VLOOKUP($IF95,Data!$B:$CP,Daily!KS$10,0))/(VLOOKUP($EG92,Data!$B:$CP,Daily!GT$10,0)+VLOOKUP($IF92,Data!$B:$CP,Daily!KS$10,0))</f>
        <v>0.14862513052558302</v>
      </c>
      <c r="CV95" s="12">
        <f>(VLOOKUP($EG95,Data!$B:$CP,Daily!GU$10,0)+VLOOKUP($IF95,Data!$B:$CP,Daily!KT$10,0))/(VLOOKUP($EG92,Data!$B:$CP,Daily!GU$10,0)+VLOOKUP($IF92,Data!$B:$CP,Daily!KT$10,0))</f>
        <v>0.15456674473067916</v>
      </c>
      <c r="CW95" s="12">
        <f>(VLOOKUP($EG95,Data!$B:$CP,Daily!GV$10,0)+VLOOKUP($IF95,Data!$B:$CP,Daily!KU$10,0))/(VLOOKUP($EG92,Data!$B:$CP,Daily!GV$10,0)+VLOOKUP($IF92,Data!$B:$CP,Daily!KU$10,0))</f>
        <v>0.14667062138514014</v>
      </c>
      <c r="CX95" s="12">
        <f>(VLOOKUP($EG95,Data!$B:$CP,Daily!GW$10,0)+VLOOKUP($IF95,Data!$B:$CP,Daily!KV$10,0))/(VLOOKUP($EG92,Data!$B:$CP,Daily!GW$10,0)+VLOOKUP($IF92,Data!$B:$CP,Daily!KV$10,0))</f>
        <v>0.14274073068042917</v>
      </c>
      <c r="CY95" s="12">
        <f>(VLOOKUP($EG95,Data!$B:$CP,Daily!GX$10,0)+VLOOKUP($IF95,Data!$B:$CP,Daily!KW$10,0))/(VLOOKUP($EG92,Data!$B:$CP,Daily!GX$10,0)+VLOOKUP($IF92,Data!$B:$CP,Daily!KW$10,0))</f>
        <v>0.13801492053194939</v>
      </c>
      <c r="CZ95" s="12">
        <f>(VLOOKUP($EG95,Data!$B:$CP,Daily!GY$10,0)+VLOOKUP($IF95,Data!$B:$CP,Daily!KX$10,0))/(VLOOKUP($EG92,Data!$B:$CP,Daily!GY$10,0)+VLOOKUP($IF92,Data!$B:$CP,Daily!KX$10,0))</f>
        <v>0.13423050379572118</v>
      </c>
      <c r="DA95" s="12">
        <f>(VLOOKUP($EG95,Data!$B:$CP,Daily!GZ$10,0)+VLOOKUP($IF95,Data!$B:$CP,Daily!KY$10,0))/(VLOOKUP($EG92,Data!$B:$CP,Daily!GZ$10,0)+VLOOKUP($IF92,Data!$B:$CP,Daily!KY$10,0))</f>
        <v>0.13113242345997786</v>
      </c>
      <c r="DB95" s="12">
        <f>(VLOOKUP($EG95,Data!$B:$CP,Daily!HA$10,0)+VLOOKUP($IF95,Data!$B:$CP,Daily!KZ$10,0))/(VLOOKUP($EG92,Data!$B:$CP,Daily!HA$10,0)+VLOOKUP($IF92,Data!$B:$CP,Daily!KZ$10,0))</f>
        <v>0.14484377821925229</v>
      </c>
      <c r="DC95" s="12">
        <f>(VLOOKUP($EG95,Data!$B:$CP,Daily!HB$10,0)+VLOOKUP($IF95,Data!$B:$CP,Daily!LA$10,0))/(VLOOKUP($EG92,Data!$B:$CP,Daily!HB$10,0)+VLOOKUP($IF92,Data!$B:$CP,Daily!LA$10,0))</f>
        <v>0.15862842493190193</v>
      </c>
      <c r="DD95" s="12">
        <f>(VLOOKUP($EG95,Data!$B:$CP,Daily!HC$10,0)+VLOOKUP($IF95,Data!$B:$CP,Daily!LB$10,0))/(VLOOKUP($EG92,Data!$B:$CP,Daily!HC$10,0)+VLOOKUP($IF92,Data!$B:$CP,Daily!LB$10,0))</f>
        <v>0.16767617077854927</v>
      </c>
      <c r="DE95" s="12">
        <f>(VLOOKUP($EG95,Data!$B:$CP,Daily!HD$10,0)+VLOOKUP($IF95,Data!$B:$CP,Daily!LC$10,0))/(VLOOKUP($EG92,Data!$B:$CP,Daily!HD$10,0)+VLOOKUP($IF92,Data!$B:$CP,Daily!LC$10,0))</f>
        <v>0.16142857142857142</v>
      </c>
      <c r="DF95" s="12">
        <f>(VLOOKUP($EG95,Data!$B:$CP,Daily!HE$10,0)+VLOOKUP($IF95,Data!$B:$CP,Daily!LD$10,0))/(VLOOKUP($EG92,Data!$B:$CP,Daily!HE$10,0)+VLOOKUP($IF92,Data!$B:$CP,Daily!LD$10,0))</f>
        <v>0.14538216560509554</v>
      </c>
      <c r="DG95" s="12">
        <f>(VLOOKUP($EG95,Data!$B:$CP,Daily!HF$10,0)+VLOOKUP($IF95,Data!$B:$CP,Daily!LE$10,0))/(VLOOKUP($EG92,Data!$B:$CP,Daily!HF$10,0)+VLOOKUP($IF92,Data!$B:$CP,Daily!LE$10,0))</f>
        <v>0.16006441223832529</v>
      </c>
      <c r="DH95" s="12">
        <f>(VLOOKUP($EG95,Data!$B:$CP,Daily!HG$10,0)+VLOOKUP($IF95,Data!$B:$CP,Daily!LF$10,0))/(VLOOKUP($EG92,Data!$B:$CP,Daily!HG$10,0)+VLOOKUP($IF92,Data!$B:$CP,Daily!LF$10,0))</f>
        <v>0.13877421403620196</v>
      </c>
      <c r="DI95" s="12">
        <f>(VLOOKUP($EG95,Data!$B:$CP,Daily!HH$10,0)+VLOOKUP($IF95,Data!$B:$CP,Daily!LG$10,0))/(VLOOKUP($EG92,Data!$B:$CP,Daily!HH$10,0)+VLOOKUP($IF92,Data!$B:$CP,Daily!LG$10,0))</f>
        <v>0.14490934449093446</v>
      </c>
      <c r="DJ95" s="12">
        <f>(VLOOKUP($EG95,Data!$B:$CP,Daily!HI$10,0)+VLOOKUP($IF95,Data!$B:$CP,Daily!LH$10,0))/(VLOOKUP($EG92,Data!$B:$CP,Daily!HI$10,0)+VLOOKUP($IF92,Data!$B:$CP,Daily!LH$10,0))</f>
        <v>0.11296231681786462</v>
      </c>
      <c r="DK95" s="12">
        <f>(VLOOKUP($EG95,Data!$B:$CP,Daily!HJ$10,0)+VLOOKUP($IF95,Data!$B:$CP,Daily!LI$10,0))/(VLOOKUP($EG92,Data!$B:$CP,Daily!HJ$10,0)+VLOOKUP($IF92,Data!$B:$CP,Daily!LI$10,0))</f>
        <v>0.15112719176175898</v>
      </c>
      <c r="DL95" s="12">
        <f>(VLOOKUP($EG95,Data!$B:$CP,Daily!HK$10,0)+VLOOKUP($IF95,Data!$B:$CP,Daily!LJ$10,0))/(VLOOKUP($EG92,Data!$B:$CP,Daily!HK$10,0)+VLOOKUP($IF92,Data!$B:$CP,Daily!LJ$10,0))</f>
        <v>0.13579511614055986</v>
      </c>
      <c r="DM95" s="12">
        <f>(VLOOKUP($EG95,Data!$B:$CP,Daily!HL$10,0)+VLOOKUP($IF95,Data!$B:$CP,Daily!LK$10,0))/(VLOOKUP($EG92,Data!$B:$CP,Daily!HL$10,0)+VLOOKUP($IF92,Data!$B:$CP,Daily!LK$10,0))</f>
        <v>0.1447347585114806</v>
      </c>
      <c r="DN95" s="12">
        <f>(VLOOKUP($EG95,Data!$B:$CP,Daily!HM$10,0)+VLOOKUP($IF95,Data!$B:$CP,Daily!LL$10,0))/(VLOOKUP($EG92,Data!$B:$CP,Daily!HM$10,0)+VLOOKUP($IF92,Data!$B:$CP,Daily!LL$10,0))</f>
        <v>0.14719894857893873</v>
      </c>
      <c r="DO95" s="12">
        <f>(VLOOKUP($EG95,Data!$B:$CP,Daily!HN$10,0)+VLOOKUP($IF95,Data!$B:$CP,Daily!LM$10,0))/(VLOOKUP($EG92,Data!$B:$CP,Daily!HN$10,0)+VLOOKUP($IF92,Data!$B:$CP,Daily!LM$10,0))</f>
        <v>0.15199729180771834</v>
      </c>
      <c r="DP95" s="12">
        <f>(VLOOKUP($EG95,Data!$B:$CP,Daily!HO$10,0)+VLOOKUP($IF95,Data!$B:$CP,Daily!LN$10,0))/(VLOOKUP($EG92,Data!$B:$CP,Daily!HO$10,0)+VLOOKUP($IF92,Data!$B:$CP,Daily!LN$10,0))</f>
        <v>0.15297174407275088</v>
      </c>
      <c r="DQ95" s="12">
        <f>(VLOOKUP($EG95,Data!$B:$CP,Daily!HP$10,0)+VLOOKUP($IF95,Data!$B:$CP,Daily!LO$10,0))/(VLOOKUP($EG92,Data!$B:$CP,Daily!HP$10,0)+VLOOKUP($IF92,Data!$B:$CP,Daily!LO$10,0))</f>
        <v>0.15437286025521318</v>
      </c>
      <c r="DR95" s="12">
        <f>(VLOOKUP($EG95,Data!$B:$CP,Daily!HQ$10,0)+VLOOKUP($IF95,Data!$B:$CP,Daily!LP$10,0))/(VLOOKUP($EG92,Data!$B:$CP,Daily!HQ$10,0)+VLOOKUP($IF92,Data!$B:$CP,Daily!LP$10,0))</f>
        <v>0.17736637802329053</v>
      </c>
      <c r="DS95" s="12">
        <f>(VLOOKUP($EG95,Data!$B:$CP,Daily!HR$10,0)+VLOOKUP($IF95,Data!$B:$CP,Daily!LQ$10,0))/(VLOOKUP($EG92,Data!$B:$CP,Daily!HR$10,0)+VLOOKUP($IF92,Data!$B:$CP,Daily!LQ$10,0))</f>
        <v>0.15933035069995671</v>
      </c>
      <c r="DT95" s="12">
        <f>(VLOOKUP($EG95,Data!$B:$CP,Daily!HS$10,0)+VLOOKUP($IF95,Data!$B:$CP,Daily!LR$10,0))/(VLOOKUP($EG92,Data!$B:$CP,Daily!HS$10,0)+VLOOKUP($IF92,Data!$B:$CP,Daily!LR$10,0))</f>
        <v>0.15676620076238881</v>
      </c>
      <c r="DU95" s="12">
        <f>(VLOOKUP($EG95,Data!$B:$CP,Daily!HT$10,0)+VLOOKUP($IF95,Data!$B:$CP,Daily!LS$10,0))/(VLOOKUP($EG92,Data!$B:$CP,Daily!HT$10,0)+VLOOKUP($IF92,Data!$B:$CP,Daily!LS$10,0))</f>
        <v>0.15374376039933443</v>
      </c>
      <c r="DV95" s="43"/>
      <c r="DW95" s="12">
        <f t="shared" si="588"/>
        <v>0.13690579083837512</v>
      </c>
      <c r="DX95" s="12">
        <f t="shared" si="589"/>
        <v>0.14862513052558302</v>
      </c>
      <c r="DY95" s="12">
        <f t="shared" ref="DY95" si="798">DX95-DW95</f>
        <v>1.1719339687207897E-2</v>
      </c>
      <c r="DZ95" s="12">
        <f t="shared" ref="DZ95" si="799">DX95+(0.75*DY95)</f>
        <v>0.15741463529098892</v>
      </c>
      <c r="EA95" s="12">
        <f t="shared" ref="EA95" si="800">DW95-(0.75*DY95)</f>
        <v>0.12811628607296921</v>
      </c>
      <c r="EB95" s="14"/>
      <c r="EC95" s="12">
        <f t="shared" ref="EC95" si="801">_xlfn.STDEV.P(AJ95:DU95)</f>
        <v>3.8267435772076648E-2</v>
      </c>
      <c r="ED95" s="12">
        <f t="shared" si="791"/>
        <v>0.15744177229991957</v>
      </c>
      <c r="EE95" s="12">
        <f t="shared" si="792"/>
        <v>0.14690243961371102</v>
      </c>
      <c r="EF95" s="1"/>
      <c r="EG95" s="7" t="s">
        <v>583</v>
      </c>
      <c r="EH95" s="7" t="s">
        <v>84</v>
      </c>
      <c r="EI95" s="12">
        <f>VLOOKUP($EG95,Data!$B:$CP,Daily!EI$10,0)/VLOOKUP($EG92,Data!$B:$CP,Daily!EI$10,0)</f>
        <v>0.14569125852448853</v>
      </c>
      <c r="EJ95" s="12">
        <f>VLOOKUP($EG95,Data!$B:$CP,Daily!EJ$10,0)/VLOOKUP($EG92,Data!$B:$CP,Daily!EJ$10,0)</f>
        <v>0.14736421725239618</v>
      </c>
      <c r="EK95" s="12">
        <f>VLOOKUP($EG95,Data!$B:$CP,Daily!EK$10,0)/VLOOKUP($EG92,Data!$B:$CP,Daily!EK$10,0)</f>
        <v>0.15537525354969575</v>
      </c>
      <c r="EL95" s="12">
        <f>VLOOKUP($EG95,Data!$B:$CP,Daily!EL$10,0)/VLOOKUP($EG92,Data!$B:$CP,Daily!EL$10,0)</f>
        <v>0.15314029363784665</v>
      </c>
      <c r="EM95" s="12">
        <f>VLOOKUP($EG95,Data!$B:$CP,Daily!EM$10,0)/VLOOKUP($EG92,Data!$B:$CP,Daily!EM$10,0)</f>
        <v>0.13700787401574804</v>
      </c>
      <c r="EN95" s="12">
        <f>VLOOKUP($EG95,Data!$B:$CP,Daily!EN$10,0)/VLOOKUP($EG92,Data!$B:$CP,Daily!EN$10,0)</f>
        <v>0.147083685545224</v>
      </c>
      <c r="EO95" s="12">
        <f>VLOOKUP($EG95,Data!$B:$CP,Daily!EO$10,0)/VLOOKUP($EG92,Data!$B:$CP,Daily!EO$10,0)</f>
        <v>0.1640502354788069</v>
      </c>
      <c r="EP95" s="12">
        <f>VLOOKUP($EG95,Data!$B:$CP,Daily!EP$10,0)/VLOOKUP($EG92,Data!$B:$CP,Daily!EP$10,0)</f>
        <v>0.1689770135111423</v>
      </c>
      <c r="EQ95" s="12">
        <f>VLOOKUP($EG95,Data!$B:$CP,Daily!EQ$10,0)/VLOOKUP($EG92,Data!$B:$CP,Daily!EQ$10,0)</f>
        <v>0.1644642857142857</v>
      </c>
      <c r="ER95" s="12">
        <f>VLOOKUP($EG95,Data!$B:$CP,Daily!ER$10,0)/VLOOKUP($EG92,Data!$B:$CP,Daily!ER$10,0)</f>
        <v>0.15325375433192145</v>
      </c>
      <c r="ES95" s="12">
        <f>VLOOKUP($EG95,Data!$B:$CP,Daily!ES$10,0)/VLOOKUP($EG92,Data!$B:$CP,Daily!ES$10,0)</f>
        <v>0.14682167635477217</v>
      </c>
      <c r="ET95" s="12">
        <f>VLOOKUP($EG95,Data!$B:$CP,Daily!ET$10,0)/VLOOKUP($EG92,Data!$B:$CP,Daily!ET$10,0)</f>
        <v>0.14115959844294201</v>
      </c>
      <c r="EU95" s="12">
        <f>VLOOKUP($EG95,Data!$B:$CP,Daily!EU$10,0)/VLOOKUP($EG92,Data!$B:$CP,Daily!EU$10,0)</f>
        <v>0.14669738863287252</v>
      </c>
      <c r="EV95" s="12">
        <f>VLOOKUP($EG95,Data!$B:$CP,Daily!EV$10,0)/VLOOKUP($EG92,Data!$B:$CP,Daily!EV$10,0)</f>
        <v>0.15882753919563736</v>
      </c>
      <c r="EW95" s="12">
        <f>VLOOKUP($EG95,Data!$B:$CP,Daily!EW$10,0)/VLOOKUP($EG92,Data!$B:$CP,Daily!EW$10,0)</f>
        <v>0.15032827711116142</v>
      </c>
      <c r="EX95" s="12">
        <f>VLOOKUP($EG95,Data!$B:$CP,Daily!EX$10,0)/VLOOKUP($EG92,Data!$B:$CP,Daily!EX$10,0)</f>
        <v>0.14955555555555555</v>
      </c>
      <c r="EY95" s="12">
        <f>VLOOKUP($EG95,Data!$B:$CP,Daily!EY$10,0)/VLOOKUP($EG92,Data!$B:$CP,Daily!EY$10,0)</f>
        <v>0.15186360031720855</v>
      </c>
      <c r="EZ95" s="12">
        <f>VLOOKUP($EG95,Data!$B:$CP,Daily!EZ$10,0)/VLOOKUP($EG92,Data!$B:$CP,Daily!EZ$10,0)</f>
        <v>0.15843660629170639</v>
      </c>
      <c r="FA95" s="12">
        <f>VLOOKUP($EG95,Data!$B:$CP,Daily!FA$10,0)/VLOOKUP($EG92,Data!$B:$CP,Daily!FA$10,0)</f>
        <v>0.15022663500971292</v>
      </c>
      <c r="FB95" s="12">
        <f>VLOOKUP($EG95,Data!$B:$CP,Daily!FB$10,0)/VLOOKUP($EG92,Data!$B:$CP,Daily!FB$10,0)</f>
        <v>0.14903096458008466</v>
      </c>
      <c r="FC95" s="12">
        <f>VLOOKUP($EG95,Data!$B:$CP,Daily!FC$10,0)/VLOOKUP($EG92,Data!$B:$CP,Daily!FC$10,0)</f>
        <v>0.13984278030616468</v>
      </c>
      <c r="FD95" s="12">
        <f>VLOOKUP($EG95,Data!$B:$CP,Daily!FD$10,0)/VLOOKUP($EG92,Data!$B:$CP,Daily!FD$10,0)</f>
        <v>0.1517736865738662</v>
      </c>
      <c r="FE95" s="12">
        <f>VLOOKUP($EG95,Data!$B:$CP,Daily!FE$10,0)/VLOOKUP($EG92,Data!$B:$CP,Daily!FE$10,0)</f>
        <v>0.15301257043779801</v>
      </c>
      <c r="FF95" s="12">
        <f>VLOOKUP($EG95,Data!$B:$CP,Daily!FF$10,0)/VLOOKUP($EG92,Data!$B:$CP,Daily!FF$10,0)</f>
        <v>0.15370408372665709</v>
      </c>
      <c r="FG95" s="12">
        <f>VLOOKUP($EG95,Data!$B:$CP,Daily!FG$10,0)/VLOOKUP($EG92,Data!$B:$CP,Daily!FG$10,0)</f>
        <v>0.13417521704814522</v>
      </c>
      <c r="FH95" s="12">
        <f>VLOOKUP($EG95,Data!$B:$CP,Daily!FH$10,0)/VLOOKUP($EG92,Data!$B:$CP,Daily!FH$10,0)</f>
        <v>0.14657687991021323</v>
      </c>
      <c r="FI95" s="12">
        <f>VLOOKUP($EG95,Data!$B:$CP,Daily!FI$10,0)/VLOOKUP($EG92,Data!$B:$CP,Daily!FI$10,0)</f>
        <v>0.15386212624584716</v>
      </c>
      <c r="FJ95" s="12">
        <f>VLOOKUP($EG95,Data!$B:$CP,Daily!FJ$10,0)/VLOOKUP($EG92,Data!$B:$CP,Daily!FJ$10,0)</f>
        <v>0.14264069264069265</v>
      </c>
      <c r="FK95" s="12">
        <f>VLOOKUP($EG95,Data!$B:$CP,Daily!FK$10,0)/VLOOKUP($EG92,Data!$B:$CP,Daily!FK$10,0)</f>
        <v>0.1464147702876771</v>
      </c>
      <c r="FL95" s="12">
        <f>VLOOKUP($EG95,Data!$B:$CP,Daily!FL$10,0)/VLOOKUP($EG92,Data!$B:$CP,Daily!FL$10,0)</f>
        <v>0.15522254529188101</v>
      </c>
      <c r="FM95" s="12">
        <f>VLOOKUP($EG95,Data!$B:$CP,Daily!FM$10,0)/VLOOKUP($EG92,Data!$B:$CP,Daily!FM$10,0)</f>
        <v>0.1480865224625624</v>
      </c>
      <c r="FN95" s="12">
        <f>VLOOKUP($EG95,Data!$B:$CP,Daily!FN$10,0)/VLOOKUP($EG92,Data!$B:$CP,Daily!FN$10,0)</f>
        <v>0.13875221413107655</v>
      </c>
      <c r="FO95" s="12">
        <f>VLOOKUP($EG95,Data!$B:$CP,Daily!FO$10,0)/VLOOKUP($EG92,Data!$B:$CP,Daily!FO$10,0)</f>
        <v>0.13361283266496538</v>
      </c>
      <c r="FP95" s="12">
        <f>VLOOKUP($EG95,Data!$B:$CP,Daily!FP$10,0)/VLOOKUP($EG92,Data!$B:$CP,Daily!FP$10,0)</f>
        <v>0.15012383311106878</v>
      </c>
      <c r="FQ95" s="12">
        <f>VLOOKUP($EG95,Data!$B:$CP,Daily!FQ$10,0)/VLOOKUP($EG92,Data!$B:$CP,Daily!FQ$10,0)</f>
        <v>0.16057441253263707</v>
      </c>
      <c r="FR95" s="12">
        <f>VLOOKUP($EG95,Data!$B:$CP,Daily!FR$10,0)/VLOOKUP($EG92,Data!$B:$CP,Daily!FR$10,0)</f>
        <v>0.14397496087636932</v>
      </c>
      <c r="FS95" s="12">
        <f>VLOOKUP($EG95,Data!$B:$CP,Daily!FS$10,0)/VLOOKUP($EG92,Data!$B:$CP,Daily!FS$10,0)</f>
        <v>0.13997021910231866</v>
      </c>
      <c r="FT95" s="12">
        <f>VLOOKUP($EG95,Data!$B:$CP,Daily!FT$10,0)/VLOOKUP($EG92,Data!$B:$CP,Daily!FT$10,0)</f>
        <v>0.14801366937206323</v>
      </c>
      <c r="FU95" s="12">
        <f>VLOOKUP($EG95,Data!$B:$CP,Daily!FU$10,0)/VLOOKUP($EG92,Data!$B:$CP,Daily!FU$10,0)</f>
        <v>0.1352298495155638</v>
      </c>
      <c r="FV95" s="12">
        <f>VLOOKUP($EG95,Data!$B:$CP,Daily!FV$10,0)/VLOOKUP($EG92,Data!$B:$CP,Daily!FV$10,0)</f>
        <v>0.14665153234960274</v>
      </c>
      <c r="FW95" s="12">
        <f>VLOOKUP($EG95,Data!$B:$CP,Daily!FW$10,0)/VLOOKUP($EG92,Data!$B:$CP,Daily!FW$10,0)</f>
        <v>0.14475188657672078</v>
      </c>
      <c r="FX95" s="12">
        <f>VLOOKUP($EG95,Data!$B:$CP,Daily!FX$10,0)/VLOOKUP($EG92,Data!$B:$CP,Daily!FX$10,0)</f>
        <v>0.14906962157641648</v>
      </c>
      <c r="FY95" s="12">
        <f>VLOOKUP($EG95,Data!$B:$CP,Daily!FY$10,0)/VLOOKUP($EG92,Data!$B:$CP,Daily!FY$10,0)</f>
        <v>0.14139057396173588</v>
      </c>
      <c r="FZ95" s="12">
        <f>VLOOKUP($EG95,Data!$B:$CP,Daily!FZ$10,0)/VLOOKUP($EG92,Data!$B:$CP,Daily!FZ$10,0)</f>
        <v>0.1407811080835604</v>
      </c>
      <c r="GA95" s="12">
        <f>VLOOKUP($EG95,Data!$B:$CP,Daily!GA$10,0)/VLOOKUP($EG92,Data!$B:$CP,Daily!GA$10,0)</f>
        <v>0.14533183352080989</v>
      </c>
      <c r="GB95" s="12">
        <f>VLOOKUP($EG95,Data!$B:$CP,Daily!GB$10,0)/VLOOKUP($EG92,Data!$B:$CP,Daily!GB$10,0)</f>
        <v>0.14306820980054175</v>
      </c>
      <c r="GC95" s="12">
        <f>VLOOKUP($EG95,Data!$B:$CP,Daily!GC$10,0)/VLOOKUP($EG92,Data!$B:$CP,Daily!GC$10,0)</f>
        <v>0.1395400759098013</v>
      </c>
      <c r="GD95" s="12">
        <f>VLOOKUP($EG95,Data!$B:$CP,Daily!GD$10,0)/VLOOKUP($EG92,Data!$B:$CP,Daily!GD$10,0)</f>
        <v>0.14635806671204901</v>
      </c>
      <c r="GE95" s="12">
        <f>VLOOKUP($EG95,Data!$B:$CP,Daily!GE$10,0)/VLOOKUP($EG92,Data!$B:$CP,Daily!GE$10,0)</f>
        <v>0.13695090439276486</v>
      </c>
      <c r="GF95" s="12">
        <f>VLOOKUP($EG95,Data!$B:$CP,Daily!GF$10,0)/VLOOKUP($EG92,Data!$B:$CP,Daily!GF$10,0)</f>
        <v>0.13216057735678846</v>
      </c>
      <c r="GG95" s="12">
        <f>VLOOKUP($EG95,Data!$B:$CP,Daily!GG$10,0)/VLOOKUP($EG92,Data!$B:$CP,Daily!GG$10,0)</f>
        <v>0.14147130153597412</v>
      </c>
      <c r="GH95" s="12">
        <f>VLOOKUP($EG95,Data!$B:$CP,Daily!GH$10,0)/VLOOKUP($EG92,Data!$B:$CP,Daily!GH$10,0)</f>
        <v>0.13739234928900459</v>
      </c>
      <c r="GI95" s="12">
        <f>VLOOKUP($EG95,Data!$B:$CP,Daily!GI$10,0)/VLOOKUP($EG92,Data!$B:$CP,Daily!GI$10,0)</f>
        <v>0.13901254552812625</v>
      </c>
      <c r="GJ95" s="12">
        <f>VLOOKUP($EG95,Data!$B:$CP,Daily!GJ$10,0)/VLOOKUP($EG92,Data!$B:$CP,Daily!GJ$10,0)</f>
        <v>0.13858165256994145</v>
      </c>
      <c r="GK95" s="12">
        <f>VLOOKUP($EG95,Data!$B:$CP,Daily!GK$10,0)/VLOOKUP($EG92,Data!$B:$CP,Daily!GK$10,0)</f>
        <v>0.13965251814383109</v>
      </c>
      <c r="GL95" s="12">
        <f>VLOOKUP($EG95,Data!$B:$CP,Daily!GL$10,0)/VLOOKUP($EG92,Data!$B:$CP,Daily!GL$10,0)</f>
        <v>0.13432122370936903</v>
      </c>
      <c r="GM95" s="12">
        <f>VLOOKUP($EG95,Data!$B:$CP,Daily!GM$10,0)/VLOOKUP($EG92,Data!$B:$CP,Daily!GM$10,0)</f>
        <v>0.1272397369017918</v>
      </c>
      <c r="GN95" s="12">
        <f>VLOOKUP($EG95,Data!$B:$CP,Daily!GN$10,0)/VLOOKUP($EG92,Data!$B:$CP,Daily!GN$10,0)</f>
        <v>0.13599294688119903</v>
      </c>
      <c r="GO95" s="12">
        <f>VLOOKUP($EG95,Data!$B:$CP,Daily!GO$10,0)/VLOOKUP($EG92,Data!$B:$CP,Daily!GO$10,0)</f>
        <v>0.13857505187917915</v>
      </c>
      <c r="GP95" s="12">
        <f>VLOOKUP($EG95,Data!$B:$CP,Daily!GP$10,0)/VLOOKUP($EG92,Data!$B:$CP,Daily!GP$10,0)</f>
        <v>0.12471500227998177</v>
      </c>
      <c r="GQ95" s="12">
        <f>VLOOKUP($EG95,Data!$B:$CP,Daily!GQ$10,0)/VLOOKUP($EG92,Data!$B:$CP,Daily!GQ$10,0)</f>
        <v>0.14546921215380479</v>
      </c>
      <c r="GR95" s="12">
        <f>VLOOKUP($EG95,Data!$B:$CP,Daily!GR$10,0)/VLOOKUP($EG92,Data!$B:$CP,Daily!GR$10,0)</f>
        <v>0.13363590519415028</v>
      </c>
      <c r="GS95" s="12">
        <f>VLOOKUP($EG95,Data!$B:$CP,Daily!GS$10,0)/VLOOKUP($EG92,Data!$B:$CP,Daily!GS$10,0)</f>
        <v>0.13762945914844649</v>
      </c>
      <c r="GT95" s="12">
        <f>VLOOKUP($EG95,Data!$B:$CP,Daily!GT$10,0)/VLOOKUP($EG92,Data!$B:$CP,Daily!GT$10,0)</f>
        <v>0.15496595444940126</v>
      </c>
      <c r="GU95" s="12">
        <f>VLOOKUP($EG95,Data!$B:$CP,Daily!GU$10,0)/VLOOKUP($EG92,Data!$B:$CP,Daily!GU$10,0)</f>
        <v>0.16198309344299749</v>
      </c>
      <c r="GV95" s="12">
        <f>VLOOKUP($EG95,Data!$B:$CP,Daily!GV$10,0)/VLOOKUP($EG92,Data!$B:$CP,Daily!GV$10,0)</f>
        <v>0.15052485640720936</v>
      </c>
      <c r="GW95" s="12">
        <f>VLOOKUP($EG95,Data!$B:$CP,Daily!GW$10,0)/VLOOKUP($EG92,Data!$B:$CP,Daily!GW$10,0)</f>
        <v>0.14738598442714126</v>
      </c>
      <c r="GX95" s="12">
        <f>VLOOKUP($EG95,Data!$B:$CP,Daily!GX$10,0)/VLOOKUP($EG92,Data!$B:$CP,Daily!GX$10,0)</f>
        <v>0.14291827128797605</v>
      </c>
      <c r="GY95" s="12">
        <f>VLOOKUP($EG95,Data!$B:$CP,Daily!GY$10,0)/VLOOKUP($EG92,Data!$B:$CP,Daily!GY$10,0)</f>
        <v>0.12968099861303745</v>
      </c>
      <c r="GZ95" s="12">
        <f>VLOOKUP($EG95,Data!$B:$CP,Daily!GZ$10,0)/VLOOKUP($EG92,Data!$B:$CP,Daily!GZ$10,0)</f>
        <v>0.13450881612090679</v>
      </c>
      <c r="HA95" s="12">
        <f>VLOOKUP($EG95,Data!$B:$CP,Daily!HA$10,0)/VLOOKUP($EG92,Data!$B:$CP,Daily!HA$10,0)</f>
        <v>0.14845869297163994</v>
      </c>
      <c r="HB95" s="12">
        <f>VLOOKUP($EG95,Data!$B:$CP,Daily!HB$10,0)/VLOOKUP($EG92,Data!$B:$CP,Daily!HB$10,0)</f>
        <v>0.16366789507912421</v>
      </c>
      <c r="HC95" s="12">
        <f>VLOOKUP($EG95,Data!$B:$CP,Daily!HC$10,0)/VLOOKUP($EG92,Data!$B:$CP,Daily!HC$10,0)</f>
        <v>0.16958006831424552</v>
      </c>
      <c r="HD95" s="12">
        <f>VLOOKUP($EG95,Data!$B:$CP,Daily!HD$10,0)/VLOOKUP($EG92,Data!$B:$CP,Daily!HD$10,0)</f>
        <v>0.16428270929743374</v>
      </c>
      <c r="HE95" s="12">
        <f>VLOOKUP($EG95,Data!$B:$CP,Daily!HE$10,0)/VLOOKUP($EG92,Data!$B:$CP,Daily!HE$10,0)</f>
        <v>0.14703982777179764</v>
      </c>
      <c r="HF95" s="12">
        <f>VLOOKUP($EG95,Data!$B:$CP,Daily!HF$10,0)/VLOOKUP($EG92,Data!$B:$CP,Daily!HF$10,0)</f>
        <v>0.16573396470081792</v>
      </c>
      <c r="HG95" s="12">
        <f>VLOOKUP($EG95,Data!$B:$CP,Daily!HG$10,0)/VLOOKUP($EG92,Data!$B:$CP,Daily!HG$10,0)</f>
        <v>0.14248592464270246</v>
      </c>
      <c r="HH95" s="12">
        <f>VLOOKUP($EG95,Data!$B:$CP,Daily!HH$10,0)/VLOOKUP($EG92,Data!$B:$CP,Daily!HH$10,0)</f>
        <v>0.14784589106092239</v>
      </c>
      <c r="HI95" s="12">
        <f>VLOOKUP($EG95,Data!$B:$CP,Daily!HI$10,0)/VLOOKUP($EG92,Data!$B:$CP,Daily!HI$10,0)</f>
        <v>0.11305882352941177</v>
      </c>
      <c r="HJ95" s="12">
        <f>VLOOKUP($EG95,Data!$B:$CP,Daily!HJ$10,0)/VLOOKUP($EG92,Data!$B:$CP,Daily!HJ$10,0)</f>
        <v>0.1519894399396568</v>
      </c>
      <c r="HK95" s="12">
        <f>VLOOKUP($EG95,Data!$B:$CP,Daily!HK$10,0)/VLOOKUP($EG92,Data!$B:$CP,Daily!HK$10,0)</f>
        <v>0.1368421052631579</v>
      </c>
      <c r="HL95" s="12">
        <f>VLOOKUP($EG95,Data!$B:$CP,Daily!HL$10,0)/VLOOKUP($EG92,Data!$B:$CP,Daily!HL$10,0)</f>
        <v>0.14945477870429763</v>
      </c>
      <c r="HM95" s="12">
        <f>VLOOKUP($EG95,Data!$B:$CP,Daily!HM$10,0)/VLOOKUP($EG92,Data!$B:$CP,Daily!HM$10,0)</f>
        <v>0.14980937429917021</v>
      </c>
      <c r="HN95" s="12">
        <f>VLOOKUP($EG95,Data!$B:$CP,Daily!HN$10,0)/VLOOKUP($EG92,Data!$B:$CP,Daily!HN$10,0)</f>
        <v>0.1482686497792238</v>
      </c>
      <c r="HO95" s="12">
        <f>VLOOKUP($EG95,Data!$B:$CP,Daily!HO$10,0)/VLOOKUP($EG92,Data!$B:$CP,Daily!HO$10,0)</f>
        <v>0.14703940127668941</v>
      </c>
      <c r="HP95" s="12">
        <f>VLOOKUP($EG95,Data!$B:$CP,Daily!HP$10,0)/VLOOKUP($EG92,Data!$B:$CP,Daily!HP$10,0)</f>
        <v>0.14848095849379547</v>
      </c>
      <c r="HQ95" s="12">
        <f>VLOOKUP($EG95,Data!$B:$CP,Daily!HQ$10,0)/VLOOKUP($EG92,Data!$B:$CP,Daily!HQ$10,0)</f>
        <v>0.1790135985386645</v>
      </c>
      <c r="HR95" s="12">
        <f>VLOOKUP($EG95,Data!$B:$CP,Daily!HR$10,0)/VLOOKUP($EG92,Data!$B:$CP,Daily!HR$10,0)</f>
        <v>0.16042884990253412</v>
      </c>
      <c r="HS95" s="12">
        <f>VLOOKUP($EG95,Data!$B:$CP,Daily!HS$10,0)/VLOOKUP($EG92,Data!$B:$CP,Daily!HS$10,0)</f>
        <v>0.15643648763853368</v>
      </c>
      <c r="HT95" s="12">
        <f>VLOOKUP($EG95,Data!$B:$CP,Daily!HT$10,0)/VLOOKUP($EG92,Data!$B:$CP,Daily!HT$10,0)</f>
        <v>0.1561229100768188</v>
      </c>
      <c r="HU95" s="13"/>
      <c r="HV95" s="40">
        <f t="shared" si="767"/>
        <v>0.13965251814383109</v>
      </c>
      <c r="HW95" s="40">
        <f t="shared" si="768"/>
        <v>0.1519894399396568</v>
      </c>
      <c r="HX95" s="40">
        <f>HW95-HV95</f>
        <v>1.2336921795825712E-2</v>
      </c>
      <c r="HY95" s="40">
        <f>HW95+(0.75*HX95)</f>
        <v>0.16124213128652609</v>
      </c>
      <c r="HZ95" s="40">
        <f>HV95-(0.75*HX95)</f>
        <v>0.1303998267969618</v>
      </c>
      <c r="IA95" s="43"/>
      <c r="IB95" s="12">
        <f>_xlfn.STDEV.P(FM95:HT95)</f>
        <v>1.1275834159958274E-2</v>
      </c>
      <c r="IC95" s="12">
        <f t="shared" si="793"/>
        <v>0.15599955423402082</v>
      </c>
      <c r="ID95" s="12">
        <f t="shared" si="794"/>
        <v>0.14857857112715142</v>
      </c>
      <c r="IE95" s="1"/>
      <c r="IF95" s="7" t="s">
        <v>584</v>
      </c>
      <c r="IG95" s="7" t="s">
        <v>84</v>
      </c>
      <c r="IH95" s="12">
        <f>VLOOKUP($IF95,Data!$B:$CP,Daily!IH$10,0)/VLOOKUP($IF92,Data!$B:$CP,Daily!IH$10,0)</f>
        <v>0.12797074954296161</v>
      </c>
      <c r="II95" s="12">
        <f>VLOOKUP($IF95,Data!$B:$CP,Daily!II$10,0)/VLOOKUP($IF92,Data!$B:$CP,Daily!II$10,0)</f>
        <v>0.1431159420289855</v>
      </c>
      <c r="IJ95" s="12">
        <f>VLOOKUP($IF95,Data!$B:$CP,Daily!IJ$10,0)/VLOOKUP($IF92,Data!$B:$CP,Daily!IJ$10,0)</f>
        <v>0.14039408866995073</v>
      </c>
      <c r="IK95" s="12">
        <f>VLOOKUP($IF95,Data!$B:$CP,Daily!IK$10,0)/VLOOKUP($IF92,Data!$B:$CP,Daily!IK$10,0)</f>
        <v>0.12812499999999999</v>
      </c>
      <c r="IL95" s="12">
        <f>VLOOKUP($IF95,Data!$B:$CP,Daily!IL$10,0)/VLOOKUP($IF92,Data!$B:$CP,Daily!IL$10,0)</f>
        <v>0.12919569347688412</v>
      </c>
      <c r="IM95" s="12">
        <f>VLOOKUP($IF95,Data!$B:$CP,Daily!IM$10,0)/VLOOKUP($IF92,Data!$B:$CP,Daily!IM$10,0)</f>
        <v>0.13466494845360824</v>
      </c>
      <c r="IN95" s="12">
        <f>VLOOKUP($IF95,Data!$B:$CP,Daily!IN$10,0)/VLOOKUP($IF92,Data!$B:$CP,Daily!IN$10,0)</f>
        <v>0.14659090909090908</v>
      </c>
      <c r="IO95" s="12">
        <f>VLOOKUP($IF95,Data!$B:$CP,Daily!IO$10,0)/VLOOKUP($IF92,Data!$B:$CP,Daily!IO$10,0)</f>
        <v>0.16737513283740701</v>
      </c>
      <c r="IP95" s="12">
        <f>VLOOKUP($IF95,Data!$B:$CP,Daily!IP$10,0)/VLOOKUP($IF92,Data!$B:$CP,Daily!IP$10,0)</f>
        <v>0.1555426581543819</v>
      </c>
      <c r="IQ95" s="12">
        <f>VLOOKUP($IF95,Data!$B:$CP,Daily!IQ$10,0)/VLOOKUP($IF92,Data!$B:$CP,Daily!IQ$10,0)</f>
        <v>0.13885578069129917</v>
      </c>
      <c r="IR95" s="12">
        <f>VLOOKUP($IF95,Data!$B:$CP,Daily!IR$10,0)/VLOOKUP($IF92,Data!$B:$CP,Daily!IR$10,0)</f>
        <v>0.12626832018038331</v>
      </c>
      <c r="IS95" s="12">
        <f>VLOOKUP($IF95,Data!$B:$CP,Daily!IS$10,0)/VLOOKUP($IF92,Data!$B:$CP,Daily!IS$10,0)</f>
        <v>0.1152439024390244</v>
      </c>
      <c r="IT95" s="12">
        <f>VLOOKUP($IF95,Data!$B:$CP,Daily!IT$10,0)/VLOOKUP($IF92,Data!$B:$CP,Daily!IT$10,0)</f>
        <v>0.12374779021803183</v>
      </c>
      <c r="IU95" s="12">
        <f>VLOOKUP($IF95,Data!$B:$CP,Daily!IU$10,0)/VLOOKUP($IF92,Data!$B:$CP,Daily!IU$10,0)</f>
        <v>0.13612903225806453</v>
      </c>
      <c r="IV95" s="12">
        <f>VLOOKUP($IF95,Data!$B:$CP,Daily!IV$10,0)/VLOOKUP($IF92,Data!$B:$CP,Daily!IV$10,0)</f>
        <v>0.13964912280701755</v>
      </c>
      <c r="IW95" s="12">
        <f>VLOOKUP($IF95,Data!$B:$CP,Daily!IW$10,0)/VLOOKUP($IF92,Data!$B:$CP,Daily!IW$10,0)</f>
        <v>0.12858094603597603</v>
      </c>
      <c r="IX95" s="12">
        <f>VLOOKUP($IF95,Data!$B:$CP,Daily!IX$10,0)/VLOOKUP($IF92,Data!$B:$CP,Daily!IX$10,0)</f>
        <v>0.12781065088757396</v>
      </c>
      <c r="IY95" s="12">
        <f>VLOOKUP($IF95,Data!$B:$CP,Daily!IY$10,0)/VLOOKUP($IF92,Data!$B:$CP,Daily!IY$10,0)</f>
        <v>0.15159574468085107</v>
      </c>
      <c r="IZ95" s="12">
        <f>VLOOKUP($IF95,Data!$B:$CP,Daily!IZ$10,0)/VLOOKUP($IF92,Data!$B:$CP,Daily!IZ$10,0)</f>
        <v>0.13565891472868216</v>
      </c>
      <c r="JA95" s="12">
        <f>VLOOKUP($IF95,Data!$B:$CP,Daily!JA$10,0)/VLOOKUP($IF92,Data!$B:$CP,Daily!JA$10,0)</f>
        <v>0.11752433936022254</v>
      </c>
      <c r="JB95" s="12">
        <f>VLOOKUP($IF95,Data!$B:$CP,Daily!JB$10,0)/VLOOKUP($IF92,Data!$B:$CP,Daily!JB$10,0)</f>
        <v>0.12612035851472472</v>
      </c>
      <c r="JC95" s="12">
        <f>VLOOKUP($IF95,Data!$B:$CP,Daily!JC$10,0)/VLOOKUP($IF92,Data!$B:$CP,Daily!JC$10,0)</f>
        <v>0.12951030927835053</v>
      </c>
      <c r="JD95" s="12">
        <f>VLOOKUP($IF95,Data!$B:$CP,Daily!JD$10,0)/VLOOKUP($IF92,Data!$B:$CP,Daily!JD$10,0)</f>
        <v>0.13337670787247885</v>
      </c>
      <c r="JE95" s="12">
        <f>VLOOKUP($IF95,Data!$B:$CP,Daily!JE$10,0)/VLOOKUP($IF92,Data!$B:$CP,Daily!JE$10,0)</f>
        <v>0.13698630136986301</v>
      </c>
      <c r="JF95" s="12">
        <f>VLOOKUP($IF95,Data!$B:$CP,Daily!JF$10,0)/VLOOKUP($IF92,Data!$B:$CP,Daily!JF$10,0)</f>
        <v>0.13205282112845138</v>
      </c>
      <c r="JG95" s="12">
        <f>VLOOKUP($IF95,Data!$B:$CP,Daily!JG$10,0)/VLOOKUP($IF92,Data!$B:$CP,Daily!JG$10,0)</f>
        <v>0.12877387553912509</v>
      </c>
      <c r="JH95" s="12">
        <f>VLOOKUP($IF95,Data!$B:$CP,Daily!JH$10,0)/VLOOKUP($IF92,Data!$B:$CP,Daily!JH$10,0)</f>
        <v>0.1319763624425476</v>
      </c>
      <c r="JI95" s="12">
        <f>VLOOKUP($IF95,Data!$B:$CP,Daily!JI$10,0)/VLOOKUP($IF92,Data!$B:$CP,Daily!JI$10,0)</f>
        <v>0.13549618320610687</v>
      </c>
      <c r="JJ95" s="12">
        <f>VLOOKUP($IF95,Data!$B:$CP,Daily!JJ$10,0)/VLOOKUP($IF92,Data!$B:$CP,Daily!JJ$10,0)</f>
        <v>0.12760581174984206</v>
      </c>
      <c r="JK95" s="12">
        <f>VLOOKUP($IF95,Data!$B:$CP,Daily!JK$10,0)/VLOOKUP($IF92,Data!$B:$CP,Daily!JK$10,0)</f>
        <v>0.12876712328767123</v>
      </c>
      <c r="JL95" s="12">
        <f>VLOOKUP($IF95,Data!$B:$CP,Daily!JL$10,0)/VLOOKUP($IF92,Data!$B:$CP,Daily!JL$10,0)</f>
        <v>0.14702233250620347</v>
      </c>
      <c r="JM95" s="12">
        <f>VLOOKUP($IF95,Data!$B:$CP,Daily!JM$10,0)/VLOOKUP($IF92,Data!$B:$CP,Daily!JM$10,0)</f>
        <v>0.12923607122343481</v>
      </c>
      <c r="JN95" s="12">
        <f>VLOOKUP($IF95,Data!$B:$CP,Daily!JN$10,0)/VLOOKUP($IF92,Data!$B:$CP,Daily!JN$10,0)</f>
        <v>0.11099252934898612</v>
      </c>
      <c r="JO95" s="12">
        <f>VLOOKUP($IF95,Data!$B:$CP,Daily!JO$10,0)/VLOOKUP($IF92,Data!$B:$CP,Daily!JO$10,0)</f>
        <v>0.12761151891586675</v>
      </c>
      <c r="JP95" s="12">
        <f>VLOOKUP($IF95,Data!$B:$CP,Daily!JP$10,0)/VLOOKUP($IF92,Data!$B:$CP,Daily!JP$10,0)</f>
        <v>0.15116976604679064</v>
      </c>
      <c r="JQ95" s="12">
        <f>VLOOKUP($IF95,Data!$B:$CP,Daily!JQ$10,0)/VLOOKUP($IF92,Data!$B:$CP,Daily!JQ$10,0)</f>
        <v>0.13433734939759037</v>
      </c>
      <c r="JR95" s="12">
        <f>VLOOKUP($IF95,Data!$B:$CP,Daily!JR$10,0)/VLOOKUP($IF92,Data!$B:$CP,Daily!JR$10,0)</f>
        <v>0.13275968039336203</v>
      </c>
      <c r="JS95" s="12">
        <f>VLOOKUP($IF95,Data!$B:$CP,Daily!JS$10,0)/VLOOKUP($IF92,Data!$B:$CP,Daily!JS$10,0)</f>
        <v>0.12780133252574197</v>
      </c>
      <c r="JT95" s="12">
        <f>VLOOKUP($IF95,Data!$B:$CP,Daily!JT$10,0)/VLOOKUP($IF92,Data!$B:$CP,Daily!JT$10,0)</f>
        <v>0.14065281899109791</v>
      </c>
      <c r="JU95" s="12">
        <f>VLOOKUP($IF95,Data!$B:$CP,Daily!JU$10,0)/VLOOKUP($IF92,Data!$B:$CP,Daily!JU$10,0)</f>
        <v>0.11912225705329153</v>
      </c>
      <c r="JV95" s="12">
        <f>VLOOKUP($IF95,Data!$B:$CP,Daily!JV$10,0)/VLOOKUP($IF92,Data!$B:$CP,Daily!JV$10,0)</f>
        <v>0.14986737400530503</v>
      </c>
      <c r="JW95" s="12">
        <f>VLOOKUP($IF95,Data!$B:$CP,Daily!JW$10,0)/VLOOKUP($IF92,Data!$B:$CP,Daily!JW$10,0)</f>
        <v>0.1404494382022472</v>
      </c>
      <c r="JX95" s="12">
        <f>VLOOKUP($IF95,Data!$B:$CP,Daily!JX$10,0)/VLOOKUP($IF92,Data!$B:$CP,Daily!JX$10,0)</f>
        <v>0.12408272181454302</v>
      </c>
      <c r="JY95" s="12">
        <f>VLOOKUP($IF95,Data!$B:$CP,Daily!JY$10,0)/VLOOKUP($IF92,Data!$B:$CP,Daily!JY$10,0)</f>
        <v>0.13247282608695651</v>
      </c>
      <c r="JZ95" s="12">
        <f>VLOOKUP($IF95,Data!$B:$CP,Daily!JZ$10,0)/VLOOKUP($IF92,Data!$B:$CP,Daily!JZ$10,0)</f>
        <v>0.13081761006289308</v>
      </c>
      <c r="KA95" s="12">
        <f>VLOOKUP($IF95,Data!$B:$CP,Daily!KA$10,0)/VLOOKUP($IF92,Data!$B:$CP,Daily!KA$10,0)</f>
        <v>0.12594268476621417</v>
      </c>
      <c r="KB95" s="12">
        <f>VLOOKUP($IF95,Data!$B:$CP,Daily!KB$10,0)/VLOOKUP($IF92,Data!$B:$CP,Daily!KB$10,0)</f>
        <v>0.13810741687979539</v>
      </c>
      <c r="KC95" s="12">
        <f>VLOOKUP($IF95,Data!$B:$CP,Daily!KC$10,0)/VLOOKUP($IF92,Data!$B:$CP,Daily!KC$10,0)</f>
        <v>0.12941919191919191</v>
      </c>
      <c r="KD95" s="12">
        <f>VLOOKUP($IF95,Data!$B:$CP,Daily!KD$10,0)/VLOOKUP($IF92,Data!$B:$CP,Daily!KD$10,0)</f>
        <v>0.13219481340923467</v>
      </c>
      <c r="KE95" s="12">
        <f>VLOOKUP($IF95,Data!$B:$CP,Daily!KE$10,0)/VLOOKUP($IF92,Data!$B:$CP,Daily!KE$10,0)</f>
        <v>0.13397435897435897</v>
      </c>
      <c r="KF95" s="12">
        <f>VLOOKUP($IF95,Data!$B:$CP,Daily!KF$10,0)/VLOOKUP($IF92,Data!$B:$CP,Daily!KF$10,0)</f>
        <v>0.13483796296296297</v>
      </c>
      <c r="KG95" s="12">
        <f>VLOOKUP($IF95,Data!$B:$CP,Daily!KG$10,0)/VLOOKUP($IF92,Data!$B:$CP,Daily!KG$10,0)</f>
        <v>0.12895522388059702</v>
      </c>
      <c r="KH95" s="12">
        <f>VLOOKUP($IF95,Data!$B:$CP,Daily!KH$10,0)/VLOOKUP($IF92,Data!$B:$CP,Daily!KH$10,0)</f>
        <v>0.12483829236739974</v>
      </c>
      <c r="KI95" s="12">
        <f>VLOOKUP($IF95,Data!$B:$CP,Daily!KI$10,0)/VLOOKUP($IF92,Data!$B:$CP,Daily!KI$10,0)</f>
        <v>0.10688956433637285</v>
      </c>
      <c r="KJ95" s="12">
        <f>VLOOKUP($IF95,Data!$B:$CP,Daily!KJ$10,0)/VLOOKUP($IF92,Data!$B:$CP,Daily!KJ$10,0)</f>
        <v>0.13157894736842105</v>
      </c>
      <c r="KK95" s="12">
        <f>VLOOKUP($IF95,Data!$B:$CP,Daily!KK$10,0)/VLOOKUP($IF92,Data!$B:$CP,Daily!KK$10,0)</f>
        <v>0.12755798090040929</v>
      </c>
      <c r="KL95" s="12">
        <f>VLOOKUP($IF95,Data!$B:$CP,Daily!KL$10,0)/VLOOKUP($IF92,Data!$B:$CP,Daily!KL$10,0)</f>
        <v>0.13110367892976588</v>
      </c>
      <c r="KM95" s="12">
        <f>VLOOKUP($IF95,Data!$B:$CP,Daily!KM$10,0)/VLOOKUP($IF92,Data!$B:$CP,Daily!KM$10,0)</f>
        <v>0.11207970112079702</v>
      </c>
      <c r="KN95" s="12">
        <f>VLOOKUP($IF95,Data!$B:$CP,Daily!KN$10,0)/VLOOKUP($IF92,Data!$B:$CP,Daily!KN$10,0)</f>
        <v>0.12941176470588237</v>
      </c>
      <c r="KO95" s="12">
        <f>VLOOKUP($IF95,Data!$B:$CP,Daily!KO$10,0)/VLOOKUP($IF92,Data!$B:$CP,Daily!KO$10,0)</f>
        <v>0.12722298221614228</v>
      </c>
      <c r="KP95" s="12">
        <f>VLOOKUP($IF95,Data!$B:$CP,Daily!KP$10,0)/VLOOKUP($IF92,Data!$B:$CP,Daily!KP$10,0)</f>
        <v>0.14595028067361668</v>
      </c>
      <c r="KQ95" s="12">
        <f>VLOOKUP($IF95,Data!$B:$CP,Daily!KQ$10,0)/VLOOKUP($IF92,Data!$B:$CP,Daily!KQ$10,0)</f>
        <v>0.13093415007656967</v>
      </c>
      <c r="KR95" s="12">
        <f>VLOOKUP($IF95,Data!$B:$CP,Daily!KR$10,0)/VLOOKUP($IF92,Data!$B:$CP,Daily!KR$10,0)</f>
        <v>0.13788819875776398</v>
      </c>
      <c r="KS95" s="12">
        <f>VLOOKUP($IF95,Data!$B:$CP,Daily!KS$10,0)/VLOOKUP($IF92,Data!$B:$CP,Daily!KS$10,0)</f>
        <v>0.1304640215198386</v>
      </c>
      <c r="KT95" s="12">
        <f>VLOOKUP($IF95,Data!$B:$CP,Daily!KT$10,0)/VLOOKUP($IF92,Data!$B:$CP,Daily!KT$10,0)</f>
        <v>0.13429106808244848</v>
      </c>
      <c r="KU95" s="12">
        <f>VLOOKUP($IF95,Data!$B:$CP,Daily!KU$10,0)/VLOOKUP($IF92,Data!$B:$CP,Daily!KU$10,0)</f>
        <v>0.13518299881936247</v>
      </c>
      <c r="KV95" s="12">
        <f>VLOOKUP($IF95,Data!$B:$CP,Daily!KV$10,0)/VLOOKUP($IF92,Data!$B:$CP,Daily!KV$10,0)</f>
        <v>0.13001523616048755</v>
      </c>
      <c r="KW95" s="12">
        <f>VLOOKUP($IF95,Data!$B:$CP,Daily!KW$10,0)/VLOOKUP($IF92,Data!$B:$CP,Daily!KW$10,0)</f>
        <v>0.12265415549597855</v>
      </c>
      <c r="KX95" s="12">
        <f>VLOOKUP($IF95,Data!$B:$CP,Daily!KX$10,0)/VLOOKUP($IF92,Data!$B:$CP,Daily!KX$10,0)</f>
        <v>0.14761904761904762</v>
      </c>
      <c r="KY95" s="12">
        <f>VLOOKUP($IF95,Data!$B:$CP,Daily!KY$10,0)/VLOOKUP($IF92,Data!$B:$CP,Daily!KY$10,0)</f>
        <v>0.12190082644628099</v>
      </c>
      <c r="KZ95" s="12">
        <f>VLOOKUP($IF95,Data!$B:$CP,Daily!KZ$10,0)/VLOOKUP($IF92,Data!$B:$CP,Daily!KZ$10,0)</f>
        <v>0.1349527665317139</v>
      </c>
      <c r="LA95" s="12">
        <f>VLOOKUP($IF95,Data!$B:$CP,Daily!LA$10,0)/VLOOKUP($IF92,Data!$B:$CP,Daily!LA$10,0)</f>
        <v>0.14434889434889434</v>
      </c>
      <c r="LB95" s="12">
        <f>VLOOKUP($IF95,Data!$B:$CP,Daily!LB$10,0)/VLOOKUP($IF92,Data!$B:$CP,Daily!LB$10,0)</f>
        <v>0.16238839285714285</v>
      </c>
      <c r="LC95" s="12">
        <f>VLOOKUP($IF95,Data!$B:$CP,Daily!LC$10,0)/VLOOKUP($IF92,Data!$B:$CP,Daily!LC$10,0)</f>
        <v>0.15265200517464425</v>
      </c>
      <c r="LD95" s="12">
        <f>VLOOKUP($IF95,Data!$B:$CP,Daily!LD$10,0)/VLOOKUP($IF92,Data!$B:$CP,Daily!LD$10,0)</f>
        <v>0.14067278287461774</v>
      </c>
      <c r="LE95" s="12">
        <f>VLOOKUP($IF95,Data!$B:$CP,Daily!LE$10,0)/VLOOKUP($IF92,Data!$B:$CP,Daily!LE$10,0)</f>
        <v>0.14322250639386189</v>
      </c>
      <c r="LF95" s="12">
        <f>VLOOKUP($IF95,Data!$B:$CP,Daily!LF$10,0)/VLOOKUP($IF92,Data!$B:$CP,Daily!LF$10,0)</f>
        <v>0.12857142857142856</v>
      </c>
      <c r="LG95" s="12">
        <f>VLOOKUP($IF95,Data!$B:$CP,Daily!LG$10,0)/VLOOKUP($IF92,Data!$B:$CP,Daily!LG$10,0)</f>
        <v>0.13677012098895319</v>
      </c>
      <c r="LH95" s="12">
        <f>VLOOKUP($IF95,Data!$B:$CP,Daily!LH$10,0)/VLOOKUP($IF92,Data!$B:$CP,Daily!LH$10,0)</f>
        <v>0.1126855600539811</v>
      </c>
      <c r="LI95" s="12">
        <f>VLOOKUP($IF95,Data!$B:$CP,Daily!LI$10,0)/VLOOKUP($IF92,Data!$B:$CP,Daily!LI$10,0)</f>
        <v>0.14869888475836432</v>
      </c>
      <c r="LJ95" s="12">
        <f>VLOOKUP($IF95,Data!$B:$CP,Daily!LJ$10,0)/VLOOKUP($IF92,Data!$B:$CP,Daily!LJ$10,0)</f>
        <v>0.13265913146936348</v>
      </c>
      <c r="LK95" s="12">
        <f>VLOOKUP($IF95,Data!$B:$CP,Daily!LK$10,0)/VLOOKUP($IF92,Data!$B:$CP,Daily!LK$10,0)</f>
        <v>0.13125763125763126</v>
      </c>
      <c r="LL95" s="12">
        <f>VLOOKUP($IF95,Data!$B:$CP,Daily!LL$10,0)/VLOOKUP($IF92,Data!$B:$CP,Daily!LL$10,0)</f>
        <v>0.14004914004914004</v>
      </c>
      <c r="LM95" s="12">
        <f>VLOOKUP($IF95,Data!$B:$CP,Daily!LM$10,0)/VLOOKUP($IF92,Data!$B:$CP,Daily!LM$10,0)</f>
        <v>0.16199376947040497</v>
      </c>
      <c r="LN95" s="12">
        <f>VLOOKUP($IF95,Data!$B:$CP,Daily!LN$10,0)/VLOOKUP($IF92,Data!$B:$CP,Daily!LN$10,0)</f>
        <v>0.16965944272445821</v>
      </c>
      <c r="LO95" s="12">
        <f>VLOOKUP($IF95,Data!$B:$CP,Daily!LO$10,0)/VLOOKUP($IF92,Data!$B:$CP,Daily!LO$10,0)</f>
        <v>0.17009132420091325</v>
      </c>
      <c r="LP95" s="12">
        <f>VLOOKUP($IF95,Data!$B:$CP,Daily!LP$10,0)/VLOOKUP($IF92,Data!$B:$CP,Daily!LP$10,0)</f>
        <v>0.17278373800112931</v>
      </c>
      <c r="LQ95" s="12">
        <f>VLOOKUP($IF95,Data!$B:$CP,Daily!LQ$10,0)/VLOOKUP($IF92,Data!$B:$CP,Daily!LQ$10,0)</f>
        <v>0.15619788771539744</v>
      </c>
      <c r="LR95" s="12">
        <f>VLOOKUP($IF95,Data!$B:$CP,Daily!LR$10,0)/VLOOKUP($IF92,Data!$B:$CP,Daily!LR$10,0)</f>
        <v>0.15773067331670823</v>
      </c>
      <c r="LS95" s="12">
        <f>VLOOKUP($IF95,Data!$B:$CP,Daily!LS$10,0)/VLOOKUP($IF92,Data!$B:$CP,Daily!LS$10,0)</f>
        <v>0.14709595959595959</v>
      </c>
      <c r="LU95" s="40">
        <f t="shared" si="771"/>
        <v>0.12812499999999999</v>
      </c>
      <c r="LV95" s="40">
        <f t="shared" si="772"/>
        <v>0.14065281899109791</v>
      </c>
      <c r="LW95" s="40">
        <f>LV95-LU95</f>
        <v>1.2527818991097922E-2</v>
      </c>
      <c r="LX95" s="40">
        <f>LV95+(0.75*LW95)</f>
        <v>0.15004868323442136</v>
      </c>
      <c r="LY95" s="40">
        <f>LU95-(0.75*LW95)</f>
        <v>0.11872913575667654</v>
      </c>
      <c r="LZ95" s="43"/>
      <c r="MA95" s="12">
        <f>_xlfn.STDEV.P(JL95:LS95)</f>
        <v>1.4034901464045797E-2</v>
      </c>
      <c r="MB95" s="12">
        <f t="shared" si="796"/>
        <v>0.16146255009585728</v>
      </c>
      <c r="MC95" s="12">
        <f t="shared" si="797"/>
        <v>0.14212708218252912</v>
      </c>
      <c r="MD95" s="1"/>
    </row>
    <row r="96" spans="4:342" x14ac:dyDescent="0.35">
      <c r="D96" s="59" t="s">
        <v>585</v>
      </c>
      <c r="E96" s="53" t="str">
        <f>VLOOKUP($D96,'Metric Nature'!$C:$D,2,0)&amp;IF(($F96&lt;(EA96)),"Below",IF(($F96&gt;(DZ96)),"Above","Within"))</f>
        <v>NegativeWithin</v>
      </c>
      <c r="F96" s="48">
        <f t="shared" si="750"/>
        <v>1.4279062548502251E-2</v>
      </c>
      <c r="G96" s="77">
        <f t="shared" si="751"/>
        <v>1.7202316019132333E-2</v>
      </c>
      <c r="H96" s="48">
        <f t="shared" si="784"/>
        <v>-0.16993371516828629</v>
      </c>
      <c r="I96" s="74">
        <f t="shared" si="774"/>
        <v>1.6187211654393813E-2</v>
      </c>
      <c r="J96" s="48">
        <f t="shared" si="753"/>
        <v>-0.11788003682361314</v>
      </c>
      <c r="K96" s="48">
        <f t="shared" si="754"/>
        <v>1.645722866954822E-2</v>
      </c>
      <c r="L96" s="50"/>
      <c r="M96" s="53" t="str">
        <f>VLOOKUP($D96,'Metric Nature'!$C:$D,2,0)&amp;IF(($N96&lt;(HZ96)),"Below",IF(($N96&gt;(HY96)),"Above","Within"))</f>
        <v>NegativeWithin</v>
      </c>
      <c r="N96" s="48">
        <f t="shared" si="755"/>
        <v>0</v>
      </c>
      <c r="O96" s="49">
        <f t="shared" si="785"/>
        <v>0</v>
      </c>
      <c r="P96" s="55">
        <f t="shared" si="786"/>
        <v>0</v>
      </c>
      <c r="Q96" s="49">
        <f t="shared" si="787"/>
        <v>0</v>
      </c>
      <c r="R96" s="48">
        <f t="shared" si="757"/>
        <v>0</v>
      </c>
      <c r="S96" s="48">
        <f t="shared" si="758"/>
        <v>0</v>
      </c>
      <c r="T96" s="50"/>
      <c r="U96" s="53" t="str">
        <f>VLOOKUP($D96,'Metric Nature'!$C:$D,2,0)&amp;IF(($V96&lt;(LY96)),"Below",IF(($V96&gt;(LX96)),"Above","Within"))</f>
        <v>NegativeWithin</v>
      </c>
      <c r="V96" s="48">
        <f t="shared" si="759"/>
        <v>5.39906103286385E-2</v>
      </c>
      <c r="W96" s="49">
        <f t="shared" si="777"/>
        <v>6.4986527183388806E-2</v>
      </c>
      <c r="X96" s="48">
        <f t="shared" si="788"/>
        <v>-0.16920302301614559</v>
      </c>
      <c r="Y96" s="49">
        <f t="shared" si="778"/>
        <v>6.2108120507722894E-2</v>
      </c>
      <c r="Z96" s="48">
        <f t="shared" si="761"/>
        <v>-0.13069965912227235</v>
      </c>
      <c r="AA96" s="48">
        <f t="shared" si="762"/>
        <v>3.0893039860509303E-2</v>
      </c>
      <c r="AB96" s="50"/>
      <c r="AC96" s="46" t="s">
        <v>586</v>
      </c>
      <c r="AI96" s="7" t="s">
        <v>585</v>
      </c>
      <c r="AJ96" s="12">
        <f>(VLOOKUP($EG96,Data!$B:$CP,Daily!EI$10,0)+VLOOKUP($IF96,Data!$B:$CP,Daily!IH$10,0))/AJ$91</f>
        <v>1.5358602226292799E-2</v>
      </c>
      <c r="AK96" s="12">
        <f>(VLOOKUP($EG96,Data!$B:$CP,Daily!EJ$10,0)+VLOOKUP($IF96,Data!$B:$CP,Daily!II$10,0))/AK$91</f>
        <v>1.4371749247194088E-2</v>
      </c>
      <c r="AL96" s="12">
        <f>(VLOOKUP($EG96,Data!$B:$CP,Daily!EK$10,0)+VLOOKUP($IF96,Data!$B:$CP,Daily!IJ$10,0))/AL$91</f>
        <v>1.1268781302170284E-2</v>
      </c>
      <c r="AM96" s="12">
        <f>(VLOOKUP($EG96,Data!$B:$CP,Daily!EL$10,0)+VLOOKUP($IF96,Data!$B:$CP,Daily!IK$10,0))/AM$91</f>
        <v>1.1842661779218949E-2</v>
      </c>
      <c r="AN96" s="12">
        <f>(VLOOKUP($EG96,Data!$B:$CP,Daily!EM$10,0)+VLOOKUP($IF96,Data!$B:$CP,Daily!IL$10,0))/AN$91</f>
        <v>9.1605140825813513E-3</v>
      </c>
      <c r="AO96" s="12">
        <f>(VLOOKUP($EG96,Data!$B:$CP,Daily!EN$10,0)+VLOOKUP($IF96,Data!$B:$CP,Daily!IM$10,0))/AO$91</f>
        <v>1.1524056467876692E-2</v>
      </c>
      <c r="AP96" s="12">
        <f>(VLOOKUP($EG96,Data!$B:$CP,Daily!EO$10,0)+VLOOKUP($IF96,Data!$B:$CP,Daily!IN$10,0))/AP$91</f>
        <v>2.4629237288135594E-2</v>
      </c>
      <c r="AQ96" s="12">
        <f>(VLOOKUP($EG96,Data!$B:$CP,Daily!EP$10,0)+VLOOKUP($IF96,Data!$B:$CP,Daily!IO$10,0))/AQ$91</f>
        <v>1.7766497461928935E-2</v>
      </c>
      <c r="AR96" s="12">
        <f>(VLOOKUP($EG96,Data!$B:$CP,Daily!EQ$10,0)+VLOOKUP($IF96,Data!$B:$CP,Daily!IP$10,0))/AR$91</f>
        <v>1.2135618666333042E-2</v>
      </c>
      <c r="AS96" s="12">
        <f>(VLOOKUP($EG96,Data!$B:$CP,Daily!ER$10,0)+VLOOKUP($IF96,Data!$B:$CP,Daily!IQ$10,0))/AS$91</f>
        <v>1.2288583509513742E-2</v>
      </c>
      <c r="AT96" s="12">
        <f>(VLOOKUP($EG96,Data!$B:$CP,Daily!ES$10,0)+VLOOKUP($IF96,Data!$B:$CP,Daily!IR$10,0))/AT$91</f>
        <v>8.8888888888888889E-3</v>
      </c>
      <c r="AU96" s="12">
        <f>(VLOOKUP($EG96,Data!$B:$CP,Daily!ET$10,0)+VLOOKUP($IF96,Data!$B:$CP,Daily!IS$10,0))/AU$91</f>
        <v>9.2957746478873234E-3</v>
      </c>
      <c r="AV96" s="12">
        <f>(VLOOKUP($EG96,Data!$B:$CP,Daily!EU$10,0)+VLOOKUP($IF96,Data!$B:$CP,Daily!IT$10,0))/AV$91</f>
        <v>1.2876100381027461E-2</v>
      </c>
      <c r="AW96" s="12">
        <f>(VLOOKUP($EG96,Data!$B:$CP,Daily!EV$10,0)+VLOOKUP($IF96,Data!$B:$CP,Daily!IU$10,0))/AW$91</f>
        <v>4.8016701461377868E-2</v>
      </c>
      <c r="AX96" s="12">
        <f>(VLOOKUP($EG96,Data!$B:$CP,Daily!EW$10,0)+VLOOKUP($IF96,Data!$B:$CP,Daily!IV$10,0))/AX$91</f>
        <v>0.12585563161169883</v>
      </c>
      <c r="AY96" s="12">
        <f>(VLOOKUP($EG96,Data!$B:$CP,Daily!EX$10,0)+VLOOKUP($IF96,Data!$B:$CP,Daily!IW$10,0))/AY$91</f>
        <v>4.9584278155706728E-2</v>
      </c>
      <c r="AZ96" s="12">
        <f>(VLOOKUP($EG96,Data!$B:$CP,Daily!EY$10,0)+VLOOKUP($IF96,Data!$B:$CP,Daily!IX$10,0))/AZ$91</f>
        <v>1.620149761742682E-2</v>
      </c>
      <c r="BA96" s="12">
        <f>(VLOOKUP($EG96,Data!$B:$CP,Daily!EZ$10,0)+VLOOKUP($IF96,Data!$B:$CP,Daily!IY$10,0))/BA$91</f>
        <v>8.7257795457461821E-3</v>
      </c>
      <c r="BB96" s="12">
        <f>(VLOOKUP($EG96,Data!$B:$CP,Daily!FA$10,0)+VLOOKUP($IF96,Data!$B:$CP,Daily!IZ$10,0))/BB$91</f>
        <v>1.3637711236288172E-2</v>
      </c>
      <c r="BC96" s="12">
        <f>(VLOOKUP($EG96,Data!$B:$CP,Daily!FB$10,0)+VLOOKUP($IF96,Data!$B:$CP,Daily!JA$10,0))/BC$91</f>
        <v>1.3571210734980178E-2</v>
      </c>
      <c r="BD96" s="12">
        <f>(VLOOKUP($EG96,Data!$B:$CP,Daily!FC$10,0)+VLOOKUP($IF96,Data!$B:$CP,Daily!JB$10,0))/BD$91</f>
        <v>1.0444984976391472E-2</v>
      </c>
      <c r="BE96" s="12">
        <f>(VLOOKUP($EG96,Data!$B:$CP,Daily!FD$10,0)+VLOOKUP($IF96,Data!$B:$CP,Daily!JC$10,0))/BE$91</f>
        <v>1.2450652900091102E-2</v>
      </c>
      <c r="BF96" s="12">
        <f>(VLOOKUP($EG96,Data!$B:$CP,Daily!FE$10,0)+VLOOKUP($IF96,Data!$B:$CP,Daily!JD$10,0))/BF$91</f>
        <v>1.2650779641070904E-2</v>
      </c>
      <c r="BG96" s="12">
        <f>(VLOOKUP($EG96,Data!$B:$CP,Daily!FF$10,0)+VLOOKUP($IF96,Data!$B:$CP,Daily!JE$10,0))/BG$91</f>
        <v>7.2982456140350876E-3</v>
      </c>
      <c r="BH96" s="12">
        <f>(VLOOKUP($EG96,Data!$B:$CP,Daily!FG$10,0)+VLOOKUP($IF96,Data!$B:$CP,Daily!JF$10,0))/BH$91</f>
        <v>8.4815321477428179E-3</v>
      </c>
      <c r="BI96" s="12">
        <f>(VLOOKUP($EG96,Data!$B:$CP,Daily!FH$10,0)+VLOOKUP($IF96,Data!$B:$CP,Daily!JG$10,0))/BI$91</f>
        <v>1.0906917675183028E-2</v>
      </c>
      <c r="BJ96" s="12">
        <f>(VLOOKUP($EG96,Data!$B:$CP,Daily!FI$10,0)+VLOOKUP($IF96,Data!$B:$CP,Daily!JH$10,0))/BJ$91</f>
        <v>2.3413788119670473E-2</v>
      </c>
      <c r="BK96" s="12">
        <f>(VLOOKUP($EG96,Data!$B:$CP,Daily!FJ$10,0)+VLOOKUP($IF96,Data!$B:$CP,Daily!JI$10,0))/BK$91</f>
        <v>1.1629618725158251E-2</v>
      </c>
      <c r="BL96" s="12">
        <f>(VLOOKUP($EG96,Data!$B:$CP,Daily!FK$10,0)+VLOOKUP($IF96,Data!$B:$CP,Daily!JJ$10,0))/BL$91</f>
        <v>2.4142499631974092E-2</v>
      </c>
      <c r="BM96" s="12">
        <f>(VLOOKUP($EG96,Data!$B:$CP,Daily!FL$10,0)+VLOOKUP($IF96,Data!$B:$CP,Daily!JK$10,0))/BM$91</f>
        <v>9.4578129759366428E-2</v>
      </c>
      <c r="BN96" s="12">
        <f>(VLOOKUP($EG96,Data!$B:$CP,Daily!FM$10,0)+VLOOKUP($IF96,Data!$B:$CP,Daily!JL$10,0))/BN$91</f>
        <v>5.6215133743384355E-2</v>
      </c>
      <c r="BO96" s="12">
        <f>(VLOOKUP($EG96,Data!$B:$CP,Daily!FN$10,0)+VLOOKUP($IF96,Data!$B:$CP,Daily!JM$10,0))/BO$91</f>
        <v>3.0887510115996764E-2</v>
      </c>
      <c r="BP96" s="12">
        <f>(VLOOKUP($EG96,Data!$B:$CP,Daily!FO$10,0)+VLOOKUP($IF96,Data!$B:$CP,Daily!JN$10,0))/BP$91</f>
        <v>2.269877100576875E-2</v>
      </c>
      <c r="BQ96" s="12">
        <f>(VLOOKUP($EG96,Data!$B:$CP,Daily!FP$10,0)+VLOOKUP($IF96,Data!$B:$CP,Daily!JO$10,0))/BQ$91</f>
        <v>1.7443374121322571E-2</v>
      </c>
      <c r="BR96" s="12">
        <f>(VLOOKUP($EG96,Data!$B:$CP,Daily!FQ$10,0)+VLOOKUP($IF96,Data!$B:$CP,Daily!JP$10,0))/BR$91</f>
        <v>2.0242914979757085E-2</v>
      </c>
      <c r="BS96" s="12">
        <f>(VLOOKUP($EG96,Data!$B:$CP,Daily!FR$10,0)+VLOOKUP($IF96,Data!$B:$CP,Daily!JQ$10,0))/BS$91</f>
        <v>1.6383675901102176E-2</v>
      </c>
      <c r="BT96" s="12">
        <f>(VLOOKUP($EG96,Data!$B:$CP,Daily!FS$10,0)+VLOOKUP($IF96,Data!$B:$CP,Daily!JR$10,0))/BT$91</f>
        <v>1.7779705117085862E-2</v>
      </c>
      <c r="BU96" s="12">
        <f>(VLOOKUP($EG96,Data!$B:$CP,Daily!FT$10,0)+VLOOKUP($IF96,Data!$B:$CP,Daily!JS$10,0))/BU$91</f>
        <v>9.0063916327716449E-3</v>
      </c>
      <c r="BV96" s="12">
        <f>(VLOOKUP($EG96,Data!$B:$CP,Daily!FU$10,0)+VLOOKUP($IF96,Data!$B:$CP,Daily!JT$10,0))/BV$91</f>
        <v>7.0333380222253484E-3</v>
      </c>
      <c r="BW96" s="12">
        <f>(VLOOKUP($EG96,Data!$B:$CP,Daily!FV$10,0)+VLOOKUP($IF96,Data!$B:$CP,Daily!JU$10,0))/BW$91</f>
        <v>1.129598534574874E-2</v>
      </c>
      <c r="BX96" s="12">
        <f>(VLOOKUP($EG96,Data!$B:$CP,Daily!FW$10,0)+VLOOKUP($IF96,Data!$B:$CP,Daily!JV$10,0))/BX$91</f>
        <v>1.2910250427749261E-2</v>
      </c>
      <c r="BY96" s="12">
        <f>(VLOOKUP($EG96,Data!$B:$CP,Daily!FX$10,0)+VLOOKUP($IF96,Data!$B:$CP,Daily!JW$10,0))/BY$91</f>
        <v>1.9506597819850834E-2</v>
      </c>
      <c r="BZ96" s="12">
        <f>(VLOOKUP($EG96,Data!$B:$CP,Daily!FY$10,0)+VLOOKUP($IF96,Data!$B:$CP,Daily!JX$10,0))/BZ$91</f>
        <v>3.7350359138068633E-2</v>
      </c>
      <c r="CA96" s="12">
        <f>(VLOOKUP($EG96,Data!$B:$CP,Daily!FZ$10,0)+VLOOKUP($IF96,Data!$B:$CP,Daily!JY$10,0))/CA$91</f>
        <v>1.7590286425902865E-2</v>
      </c>
      <c r="CB96" s="12">
        <f>(VLOOKUP($EG96,Data!$B:$CP,Daily!GA$10,0)+VLOOKUP($IF96,Data!$B:$CP,Daily!JZ$10,0))/CB$91</f>
        <v>1.133615477629988E-2</v>
      </c>
      <c r="CC96" s="12">
        <f>(VLOOKUP($EG96,Data!$B:$CP,Daily!GB$10,0)+VLOOKUP($IF96,Data!$B:$CP,Daily!KA$10,0))/CC$91</f>
        <v>7.849829351535836E-3</v>
      </c>
      <c r="CD96" s="12">
        <f>(VLOOKUP($EG96,Data!$B:$CP,Daily!GC$10,0)+VLOOKUP($IF96,Data!$B:$CP,Daily!KB$10,0))/CD$91</f>
        <v>1.298897447515481E-2</v>
      </c>
      <c r="CE96" s="12">
        <f>(VLOOKUP($EG96,Data!$B:$CP,Daily!GD$10,0)+VLOOKUP($IF96,Data!$B:$CP,Daily!KC$10,0))/CE$91</f>
        <v>1.6555285540704737E-2</v>
      </c>
      <c r="CF96" s="12">
        <f>(VLOOKUP($EG96,Data!$B:$CP,Daily!GE$10,0)+VLOOKUP($IF96,Data!$B:$CP,Daily!KD$10,0))/CF$91</f>
        <v>1.7274472168905951E-2</v>
      </c>
      <c r="CG96" s="12">
        <f>(VLOOKUP($EG96,Data!$B:$CP,Daily!GF$10,0)+VLOOKUP($IF96,Data!$B:$CP,Daily!KE$10,0))/CG$91</f>
        <v>1.4408338442673207E-2</v>
      </c>
      <c r="CH96" s="12">
        <f>(VLOOKUP($EG96,Data!$B:$CP,Daily!GG$10,0)+VLOOKUP($IF96,Data!$B:$CP,Daily!KF$10,0))/CH$91</f>
        <v>1.3468938977460142E-2</v>
      </c>
      <c r="CI96" s="12">
        <f>(VLOOKUP($EG96,Data!$B:$CP,Daily!GH$10,0)+VLOOKUP($IF96,Data!$B:$CP,Daily!KG$10,0))/CI$91</f>
        <v>9.6525096525096523E-3</v>
      </c>
      <c r="CJ96" s="12">
        <f>(VLOOKUP($EG96,Data!$B:$CP,Daily!GI$10,0)+VLOOKUP($IF96,Data!$B:$CP,Daily!KH$10,0))/CJ$91</f>
        <v>1.2964809801966092E-2</v>
      </c>
      <c r="CK96" s="12">
        <f>(VLOOKUP($EG96,Data!$B:$CP,Daily!GJ$10,0)+VLOOKUP($IF96,Data!$B:$CP,Daily!KI$10,0))/CK$91</f>
        <v>1.4279655026155804E-2</v>
      </c>
      <c r="CL96" s="12">
        <f>(VLOOKUP($EG96,Data!$B:$CP,Daily!GK$10,0)+VLOOKUP($IF96,Data!$B:$CP,Daily!KJ$10,0))/CL$91</f>
        <v>1.4304674826721722E-2</v>
      </c>
      <c r="CM96" s="12">
        <f>(VLOOKUP($EG96,Data!$B:$CP,Daily!GL$10,0)+VLOOKUP($IF96,Data!$B:$CP,Daily!KK$10,0))/CM$91</f>
        <v>1.4318255776114546E-2</v>
      </c>
      <c r="CN96" s="12">
        <f>(VLOOKUP($EG96,Data!$B:$CP,Daily!GM$10,0)+VLOOKUP($IF96,Data!$B:$CP,Daily!KL$10,0))/CN$91</f>
        <v>1.1689526184538654E-2</v>
      </c>
      <c r="CO96" s="12">
        <f>(VLOOKUP($EG96,Data!$B:$CP,Daily!GN$10,0)+VLOOKUP($IF96,Data!$B:$CP,Daily!KM$10,0))/CO$91</f>
        <v>1.4620319260032821E-2</v>
      </c>
      <c r="CP96" s="12">
        <f>(VLOOKUP($EG96,Data!$B:$CP,Daily!GO$10,0)+VLOOKUP($IF96,Data!$B:$CP,Daily!KN$10,0))/CP$91</f>
        <v>9.1359554041498918E-3</v>
      </c>
      <c r="CQ96" s="12">
        <f>(VLOOKUP($EG96,Data!$B:$CP,Daily!GP$10,0)+VLOOKUP($IF96,Data!$B:$CP,Daily!KO$10,0))/CQ$91</f>
        <v>9.1137649277184159E-3</v>
      </c>
      <c r="CR96" s="12">
        <f>(VLOOKUP($EG96,Data!$B:$CP,Daily!GQ$10,0)+VLOOKUP($IF96,Data!$B:$CP,Daily!KP$10,0))/CR$91</f>
        <v>7.4320050600885515E-3</v>
      </c>
      <c r="CS96" s="12">
        <f>(VLOOKUP($EG96,Data!$B:$CP,Daily!GR$10,0)+VLOOKUP($IF96,Data!$B:$CP,Daily!KQ$10,0))/CS$91</f>
        <v>1.2418404712625378E-2</v>
      </c>
      <c r="CT96" s="12">
        <f>(VLOOKUP($EG96,Data!$B:$CP,Daily!GS$10,0)+VLOOKUP($IF96,Data!$B:$CP,Daily!KR$10,0))/CT$91</f>
        <v>1.1161767017764503E-2</v>
      </c>
      <c r="CU96" s="12">
        <f>(VLOOKUP($EG96,Data!$B:$CP,Daily!GT$10,0)+VLOOKUP($IF96,Data!$B:$CP,Daily!KS$10,0))/CU$91</f>
        <v>1.2944453547435687E-2</v>
      </c>
      <c r="CV96" s="12">
        <f>(VLOOKUP($EG96,Data!$B:$CP,Daily!GU$10,0)+VLOOKUP($IF96,Data!$B:$CP,Daily!KT$10,0))/CV$91</f>
        <v>1.4932411191449229E-2</v>
      </c>
      <c r="CW96" s="12">
        <f>(VLOOKUP($EG96,Data!$B:$CP,Daily!GV$10,0)+VLOOKUP($IF96,Data!$B:$CP,Daily!KU$10,0))/CW$91</f>
        <v>1.2774229380727576E-2</v>
      </c>
      <c r="CX96" s="12">
        <f>(VLOOKUP($EG96,Data!$B:$CP,Daily!GW$10,0)+VLOOKUP($IF96,Data!$B:$CP,Daily!KV$10,0))/CX$91</f>
        <v>3.2639424312516062E-2</v>
      </c>
      <c r="CY96" s="12">
        <f>(VLOOKUP($EG96,Data!$B:$CP,Daily!GX$10,0)+VLOOKUP($IF96,Data!$B:$CP,Daily!KW$10,0))/CY$91</f>
        <v>2.4831391784181485E-2</v>
      </c>
      <c r="CZ96" s="12">
        <f>(VLOOKUP($EG96,Data!$B:$CP,Daily!GY$10,0)+VLOOKUP($IF96,Data!$B:$CP,Daily!KX$10,0))/CZ$91</f>
        <v>1.6526247569669476E-2</v>
      </c>
      <c r="DA96" s="12">
        <f>(VLOOKUP($EG96,Data!$B:$CP,Daily!GZ$10,0)+VLOOKUP($IF96,Data!$B:$CP,Daily!KY$10,0))/DA$91</f>
        <v>2.1173203748698369E-2</v>
      </c>
      <c r="DB96" s="12">
        <f>(VLOOKUP($EG96,Data!$B:$CP,Daily!HA$10,0)+VLOOKUP($IF96,Data!$B:$CP,Daily!KZ$10,0))/DB$91</f>
        <v>2.0702528423553367E-2</v>
      </c>
      <c r="DC96" s="12">
        <f>(VLOOKUP($EG96,Data!$B:$CP,Daily!HB$10,0)+VLOOKUP($IF96,Data!$B:$CP,Daily!LA$10,0))/DC$91</f>
        <v>1.5514614212494806E-2</v>
      </c>
      <c r="DD96" s="12">
        <f>(VLOOKUP($EG96,Data!$B:$CP,Daily!HC$10,0)+VLOOKUP($IF96,Data!$B:$CP,Daily!LB$10,0))/DD$91</f>
        <v>1.423785594639866E-2</v>
      </c>
      <c r="DE96" s="12">
        <f>(VLOOKUP($EG96,Data!$B:$CP,Daily!HD$10,0)+VLOOKUP($IF96,Data!$B:$CP,Daily!LC$10,0))/DE$91</f>
        <v>1.0222489476849068E-2</v>
      </c>
      <c r="DF96" s="12">
        <f>(VLOOKUP($EG96,Data!$B:$CP,Daily!HE$10,0)+VLOOKUP($IF96,Data!$B:$CP,Daily!LD$10,0))/DF$91</f>
        <v>1.2102196324518153E-2</v>
      </c>
      <c r="DG96" s="12">
        <f>(VLOOKUP($EG96,Data!$B:$CP,Daily!HF$10,0)+VLOOKUP($IF96,Data!$B:$CP,Daily!LE$10,0))/DG$91</f>
        <v>1.3040181956027293E-2</v>
      </c>
      <c r="DH96" s="12">
        <f>(VLOOKUP($EG96,Data!$B:$CP,Daily!HG$10,0)+VLOOKUP($IF96,Data!$B:$CP,Daily!LF$10,0))/DH$91</f>
        <v>1.4162194394752534E-2</v>
      </c>
      <c r="DI96" s="12">
        <f>(VLOOKUP($EG96,Data!$B:$CP,Daily!HH$10,0)+VLOOKUP($IF96,Data!$B:$CP,Daily!LG$10,0))/DI$91</f>
        <v>2.7424222542973362E-2</v>
      </c>
      <c r="DJ96" s="12">
        <f>(VLOOKUP($EG96,Data!$B:$CP,Daily!HI$10,0)+VLOOKUP($IF96,Data!$B:$CP,Daily!LH$10,0))/DJ$91</f>
        <v>1.6421995521273949E-2</v>
      </c>
      <c r="DK96" s="12">
        <f>(VLOOKUP($EG96,Data!$B:$CP,Daily!HJ$10,0)+VLOOKUP($IF96,Data!$B:$CP,Daily!LI$10,0))/DK$91</f>
        <v>1.1609705191755805E-2</v>
      </c>
      <c r="DL96" s="12">
        <f>(VLOOKUP($EG96,Data!$B:$CP,Daily!HK$10,0)+VLOOKUP($IF96,Data!$B:$CP,Daily!LJ$10,0))/DL$91</f>
        <v>8.0903891756172411E-3</v>
      </c>
      <c r="DM96" s="12">
        <f>(VLOOKUP($EG96,Data!$B:$CP,Daily!HL$10,0)+VLOOKUP($IF96,Data!$B:$CP,Daily!LK$10,0))/DM$91</f>
        <v>1.5884798099762471E-2</v>
      </c>
      <c r="DN96" s="12">
        <f>(VLOOKUP($EG96,Data!$B:$CP,Daily!HM$10,0)+VLOOKUP($IF96,Data!$B:$CP,Daily!LL$10,0))/DN$91</f>
        <v>1.5444015444015444E-2</v>
      </c>
      <c r="DO96" s="12">
        <f>(VLOOKUP($EG96,Data!$B:$CP,Daily!HN$10,0)+VLOOKUP($IF96,Data!$B:$CP,Daily!LM$10,0))/DO$91</f>
        <v>1.5940656565656564E-2</v>
      </c>
      <c r="DP96" s="12">
        <f>(VLOOKUP($EG96,Data!$B:$CP,Daily!HO$10,0)+VLOOKUP($IF96,Data!$B:$CP,Daily!LN$10,0))/DP$91</f>
        <v>1.5940959409594096E-2</v>
      </c>
      <c r="DQ96" s="12">
        <f>(VLOOKUP($EG96,Data!$B:$CP,Daily!HP$10,0)+VLOOKUP($IF96,Data!$B:$CP,Daily!LO$10,0))/DQ$91</f>
        <v>1.9682169412450795E-2</v>
      </c>
      <c r="DR96" s="12">
        <f>(VLOOKUP($EG96,Data!$B:$CP,Daily!HQ$10,0)+VLOOKUP($IF96,Data!$B:$CP,Daily!LP$10,0))/DR$91</f>
        <v>2.2892238972640984E-2</v>
      </c>
      <c r="DS96" s="12">
        <f>(VLOOKUP($EG96,Data!$B:$CP,Daily!HR$10,0)+VLOOKUP($IF96,Data!$B:$CP,Daily!LQ$10,0))/DS$91</f>
        <v>1.6542372881355932E-2</v>
      </c>
      <c r="DT96" s="12">
        <f>(VLOOKUP($EG96,Data!$B:$CP,Daily!HS$10,0)+VLOOKUP($IF96,Data!$B:$CP,Daily!LR$10,0))/DT$91</f>
        <v>1.3464991023339317E-2</v>
      </c>
      <c r="DU96" s="12">
        <f>(VLOOKUP($EG96,Data!$B:$CP,Daily!HT$10,0)+VLOOKUP($IF96,Data!$B:$CP,Daily!LS$10,0))/DU$91</f>
        <v>1.4279062548502251E-2</v>
      </c>
      <c r="DV96" s="43"/>
      <c r="DW96" s="12">
        <f t="shared" si="588"/>
        <v>1.1609705191755805E-2</v>
      </c>
      <c r="DX96" s="12">
        <f t="shared" si="589"/>
        <v>1.7590286425902865E-2</v>
      </c>
      <c r="DY96" s="12">
        <f t="shared" si="779"/>
        <v>5.9805812341470598E-3</v>
      </c>
      <c r="DZ96" s="12">
        <f t="shared" si="789"/>
        <v>2.2075722351513158E-2</v>
      </c>
      <c r="EA96" s="12">
        <f t="shared" si="790"/>
        <v>7.1242692661455109E-3</v>
      </c>
      <c r="EB96" s="14"/>
      <c r="EC96" s="12">
        <f t="shared" si="766"/>
        <v>1.645722866954822E-2</v>
      </c>
      <c r="ED96" s="12">
        <f t="shared" si="791"/>
        <v>1.7202316019132333E-2</v>
      </c>
      <c r="EE96" s="12">
        <f t="shared" si="792"/>
        <v>1.6187211654393813E-2</v>
      </c>
      <c r="EF96" s="1"/>
      <c r="EG96" s="7" t="s">
        <v>587</v>
      </c>
      <c r="EH96" s="7" t="s">
        <v>81</v>
      </c>
      <c r="EI96" s="12">
        <f>VLOOKUP($EG96,Data!$B:$CP,Daily!EI$10,0)/EI$91</f>
        <v>0</v>
      </c>
      <c r="EJ96" s="12">
        <f>VLOOKUP($EG96,Data!$B:$CP,Daily!EJ$10,0)/EJ$91</f>
        <v>0</v>
      </c>
      <c r="EK96" s="12">
        <f>VLOOKUP($EG96,Data!$B:$CP,Daily!EK$10,0)/EK$91</f>
        <v>0</v>
      </c>
      <c r="EL96" s="12">
        <f>VLOOKUP($EG96,Data!$B:$CP,Daily!EL$10,0)/EL$91</f>
        <v>0</v>
      </c>
      <c r="EM96" s="12">
        <f>VLOOKUP($EG96,Data!$B:$CP,Daily!EM$10,0)/EM$91</f>
        <v>0</v>
      </c>
      <c r="EN96" s="12">
        <f>VLOOKUP($EG96,Data!$B:$CP,Daily!EN$10,0)/EN$91</f>
        <v>0</v>
      </c>
      <c r="EO96" s="12">
        <f>VLOOKUP($EG96,Data!$B:$CP,Daily!EO$10,0)/EO$91</f>
        <v>0</v>
      </c>
      <c r="EP96" s="12">
        <f>VLOOKUP($EG96,Data!$B:$CP,Daily!EP$10,0)/EP$91</f>
        <v>0</v>
      </c>
      <c r="EQ96" s="12">
        <f>VLOOKUP($EG96,Data!$B:$CP,Daily!EQ$10,0)/EQ$91</f>
        <v>0</v>
      </c>
      <c r="ER96" s="12">
        <f>VLOOKUP($EG96,Data!$B:$CP,Daily!ER$10,0)/ER$91</f>
        <v>0</v>
      </c>
      <c r="ES96" s="12">
        <f>VLOOKUP($EG96,Data!$B:$CP,Daily!ES$10,0)/ES$91</f>
        <v>0</v>
      </c>
      <c r="ET96" s="12">
        <f>VLOOKUP($EG96,Data!$B:$CP,Daily!ET$10,0)/ET$91</f>
        <v>0</v>
      </c>
      <c r="EU96" s="12">
        <f>VLOOKUP($EG96,Data!$B:$CP,Daily!EU$10,0)/EU$91</f>
        <v>0</v>
      </c>
      <c r="EV96" s="12">
        <f>VLOOKUP($EG96,Data!$B:$CP,Daily!EV$10,0)/EV$91</f>
        <v>0</v>
      </c>
      <c r="EW96" s="12">
        <f>VLOOKUP($EG96,Data!$B:$CP,Daily!EW$10,0)/EW$91</f>
        <v>0</v>
      </c>
      <c r="EX96" s="12">
        <f>VLOOKUP($EG96,Data!$B:$CP,Daily!EX$10,0)/EX$91</f>
        <v>0</v>
      </c>
      <c r="EY96" s="12">
        <f>VLOOKUP($EG96,Data!$B:$CP,Daily!EY$10,0)/EY$91</f>
        <v>0</v>
      </c>
      <c r="EZ96" s="12">
        <f>VLOOKUP($EG96,Data!$B:$CP,Daily!EZ$10,0)/EZ$91</f>
        <v>0</v>
      </c>
      <c r="FA96" s="12">
        <f>VLOOKUP($EG96,Data!$B:$CP,Daily!FA$10,0)/FA$91</f>
        <v>0</v>
      </c>
      <c r="FB96" s="12">
        <f>VLOOKUP($EG96,Data!$B:$CP,Daily!FB$10,0)/FB$91</f>
        <v>0</v>
      </c>
      <c r="FC96" s="12">
        <f>VLOOKUP($EG96,Data!$B:$CP,Daily!FC$10,0)/FC$91</f>
        <v>0</v>
      </c>
      <c r="FD96" s="12">
        <f>VLOOKUP($EG96,Data!$B:$CP,Daily!FD$10,0)/FD$91</f>
        <v>0</v>
      </c>
      <c r="FE96" s="12">
        <f>VLOOKUP($EG96,Data!$B:$CP,Daily!FE$10,0)/FE$91</f>
        <v>0</v>
      </c>
      <c r="FF96" s="12">
        <f>VLOOKUP($EG96,Data!$B:$CP,Daily!FF$10,0)/FF$91</f>
        <v>0</v>
      </c>
      <c r="FG96" s="12">
        <f>VLOOKUP($EG96,Data!$B:$CP,Daily!FG$10,0)/FG$91</f>
        <v>0</v>
      </c>
      <c r="FH96" s="12">
        <f>VLOOKUP($EG96,Data!$B:$CP,Daily!FH$10,0)/FH$91</f>
        <v>0</v>
      </c>
      <c r="FI96" s="12">
        <f>VLOOKUP($EG96,Data!$B:$CP,Daily!FI$10,0)/FI$91</f>
        <v>0</v>
      </c>
      <c r="FJ96" s="12">
        <f>VLOOKUP($EG96,Data!$B:$CP,Daily!FJ$10,0)/FJ$91</f>
        <v>0</v>
      </c>
      <c r="FK96" s="12">
        <f>VLOOKUP($EG96,Data!$B:$CP,Daily!FK$10,0)/FK$91</f>
        <v>0</v>
      </c>
      <c r="FL96" s="12">
        <f>VLOOKUP($EG96,Data!$B:$CP,Daily!FL$10,0)/FL$91</f>
        <v>0</v>
      </c>
      <c r="FM96" s="12">
        <f>VLOOKUP($EG96,Data!$B:$CP,Daily!FM$10,0)/FM$91</f>
        <v>0</v>
      </c>
      <c r="FN96" s="12">
        <f>VLOOKUP($EG96,Data!$B:$CP,Daily!FN$10,0)/FN$91</f>
        <v>0</v>
      </c>
      <c r="FO96" s="12">
        <f>VLOOKUP($EG96,Data!$B:$CP,Daily!FO$10,0)/FO$91</f>
        <v>0</v>
      </c>
      <c r="FP96" s="12">
        <f>VLOOKUP($EG96,Data!$B:$CP,Daily!FP$10,0)/FP$91</f>
        <v>0</v>
      </c>
      <c r="FQ96" s="12">
        <f>VLOOKUP($EG96,Data!$B:$CP,Daily!FQ$10,0)/FQ$91</f>
        <v>0</v>
      </c>
      <c r="FR96" s="12">
        <f>VLOOKUP($EG96,Data!$B:$CP,Daily!FR$10,0)/FR$91</f>
        <v>0</v>
      </c>
      <c r="FS96" s="12">
        <f>VLOOKUP($EG96,Data!$B:$CP,Daily!FS$10,0)/FS$91</f>
        <v>0</v>
      </c>
      <c r="FT96" s="12">
        <f>VLOOKUP($EG96,Data!$B:$CP,Daily!FT$10,0)/FT$91</f>
        <v>0</v>
      </c>
      <c r="FU96" s="12">
        <f>VLOOKUP($EG96,Data!$B:$CP,Daily!FU$10,0)/FU$91</f>
        <v>0</v>
      </c>
      <c r="FV96" s="12">
        <f>VLOOKUP($EG96,Data!$B:$CP,Daily!FV$10,0)/FV$91</f>
        <v>0</v>
      </c>
      <c r="FW96" s="12">
        <f>VLOOKUP($EG96,Data!$B:$CP,Daily!FW$10,0)/FW$91</f>
        <v>0</v>
      </c>
      <c r="FX96" s="12">
        <f>VLOOKUP($EG96,Data!$B:$CP,Daily!FX$10,0)/FX$91</f>
        <v>0</v>
      </c>
      <c r="FY96" s="12">
        <f>VLOOKUP($EG96,Data!$B:$CP,Daily!FY$10,0)/FY$91</f>
        <v>0</v>
      </c>
      <c r="FZ96" s="12">
        <f>VLOOKUP($EG96,Data!$B:$CP,Daily!FZ$10,0)/FZ$91</f>
        <v>0</v>
      </c>
      <c r="GA96" s="12">
        <f>VLOOKUP($EG96,Data!$B:$CP,Daily!GA$10,0)/GA$91</f>
        <v>0</v>
      </c>
      <c r="GB96" s="12">
        <f>VLOOKUP($EG96,Data!$B:$CP,Daily!GB$10,0)/GB$91</f>
        <v>0</v>
      </c>
      <c r="GC96" s="12">
        <f>VLOOKUP($EG96,Data!$B:$CP,Daily!GC$10,0)/GC$91</f>
        <v>0</v>
      </c>
      <c r="GD96" s="12">
        <f>VLOOKUP($EG96,Data!$B:$CP,Daily!GD$10,0)/GD$91</f>
        <v>0</v>
      </c>
      <c r="GE96" s="12">
        <f>VLOOKUP($EG96,Data!$B:$CP,Daily!GE$10,0)/GE$91</f>
        <v>0</v>
      </c>
      <c r="GF96" s="12">
        <f>VLOOKUP($EG96,Data!$B:$CP,Daily!GF$10,0)/GF$91</f>
        <v>0</v>
      </c>
      <c r="GG96" s="12">
        <f>VLOOKUP($EG96,Data!$B:$CP,Daily!GG$10,0)/GG$91</f>
        <v>0</v>
      </c>
      <c r="GH96" s="12">
        <f>VLOOKUP($EG96,Data!$B:$CP,Daily!GH$10,0)/GH$91</f>
        <v>0</v>
      </c>
      <c r="GI96" s="12">
        <f>VLOOKUP($EG96,Data!$B:$CP,Daily!GI$10,0)/GI$91</f>
        <v>0</v>
      </c>
      <c r="GJ96" s="12">
        <f>VLOOKUP($EG96,Data!$B:$CP,Daily!GJ$10,0)/GJ$91</f>
        <v>0</v>
      </c>
      <c r="GK96" s="12">
        <f>VLOOKUP($EG96,Data!$B:$CP,Daily!GK$10,0)/GK$91</f>
        <v>0</v>
      </c>
      <c r="GL96" s="12">
        <f>VLOOKUP($EG96,Data!$B:$CP,Daily!GL$10,0)/GL$91</f>
        <v>0</v>
      </c>
      <c r="GM96" s="12">
        <f>VLOOKUP($EG96,Data!$B:$CP,Daily!GM$10,0)/GM$91</f>
        <v>0</v>
      </c>
      <c r="GN96" s="12">
        <f>VLOOKUP($EG96,Data!$B:$CP,Daily!GN$10,0)/GN$91</f>
        <v>0</v>
      </c>
      <c r="GO96" s="12">
        <f>VLOOKUP($EG96,Data!$B:$CP,Daily!GO$10,0)/GO$91</f>
        <v>0</v>
      </c>
      <c r="GP96" s="12">
        <f>VLOOKUP($EG96,Data!$B:$CP,Daily!GP$10,0)/GP$91</f>
        <v>0</v>
      </c>
      <c r="GQ96" s="12">
        <f>VLOOKUP($EG96,Data!$B:$CP,Daily!GQ$10,0)/GQ$91</f>
        <v>0</v>
      </c>
      <c r="GR96" s="12">
        <f>VLOOKUP($EG96,Data!$B:$CP,Daily!GR$10,0)/GR$91</f>
        <v>0</v>
      </c>
      <c r="GS96" s="12">
        <f>VLOOKUP($EG96,Data!$B:$CP,Daily!GS$10,0)/GS$91</f>
        <v>0</v>
      </c>
      <c r="GT96" s="12">
        <f>VLOOKUP($EG96,Data!$B:$CP,Daily!GT$10,0)/GT$91</f>
        <v>0</v>
      </c>
      <c r="GU96" s="12">
        <f>VLOOKUP($EG96,Data!$B:$CP,Daily!GU$10,0)/GU$91</f>
        <v>0</v>
      </c>
      <c r="GV96" s="12">
        <f>VLOOKUP($EG96,Data!$B:$CP,Daily!GV$10,0)/GV$91</f>
        <v>0</v>
      </c>
      <c r="GW96" s="12">
        <f>VLOOKUP($EG96,Data!$B:$CP,Daily!GW$10,0)/GW$91</f>
        <v>0</v>
      </c>
      <c r="GX96" s="12">
        <f>VLOOKUP($EG96,Data!$B:$CP,Daily!GX$10,0)/GX$91</f>
        <v>0</v>
      </c>
      <c r="GY96" s="12">
        <f>VLOOKUP($EG96,Data!$B:$CP,Daily!GY$10,0)/GY$91</f>
        <v>0</v>
      </c>
      <c r="GZ96" s="12">
        <f>VLOOKUP($EG96,Data!$B:$CP,Daily!GZ$10,0)/GZ$91</f>
        <v>0</v>
      </c>
      <c r="HA96" s="12">
        <f>VLOOKUP($EG96,Data!$B:$CP,Daily!HA$10,0)/HA$91</f>
        <v>0</v>
      </c>
      <c r="HB96" s="12">
        <f>VLOOKUP($EG96,Data!$B:$CP,Daily!HB$10,0)/HB$91</f>
        <v>0</v>
      </c>
      <c r="HC96" s="12">
        <f>VLOOKUP($EG96,Data!$B:$CP,Daily!HC$10,0)/HC$91</f>
        <v>0</v>
      </c>
      <c r="HD96" s="12">
        <f>VLOOKUP($EG96,Data!$B:$CP,Daily!HD$10,0)/HD$91</f>
        <v>0</v>
      </c>
      <c r="HE96" s="12">
        <f>VLOOKUP($EG96,Data!$B:$CP,Daily!HE$10,0)/HE$91</f>
        <v>0</v>
      </c>
      <c r="HF96" s="12">
        <f>VLOOKUP($EG96,Data!$B:$CP,Daily!HF$10,0)/HF$91</f>
        <v>0</v>
      </c>
      <c r="HG96" s="12">
        <f>VLOOKUP($EG96,Data!$B:$CP,Daily!HG$10,0)/HG$91</f>
        <v>0</v>
      </c>
      <c r="HH96" s="12">
        <f>VLOOKUP($EG96,Data!$B:$CP,Daily!HH$10,0)/HH$91</f>
        <v>0</v>
      </c>
      <c r="HI96" s="12">
        <f>VLOOKUP($EG96,Data!$B:$CP,Daily!HI$10,0)/HI$91</f>
        <v>0</v>
      </c>
      <c r="HJ96" s="12">
        <f>VLOOKUP($EG96,Data!$B:$CP,Daily!HJ$10,0)/HJ$91</f>
        <v>0</v>
      </c>
      <c r="HK96" s="12">
        <f>VLOOKUP($EG96,Data!$B:$CP,Daily!HK$10,0)/HK$91</f>
        <v>0</v>
      </c>
      <c r="HL96" s="12">
        <f>VLOOKUP($EG96,Data!$B:$CP,Daily!HL$10,0)/HL$91</f>
        <v>0</v>
      </c>
      <c r="HM96" s="12">
        <f>VLOOKUP($EG96,Data!$B:$CP,Daily!HM$10,0)/HM$91</f>
        <v>0</v>
      </c>
      <c r="HN96" s="12">
        <f>VLOOKUP($EG96,Data!$B:$CP,Daily!HN$10,0)/HN$91</f>
        <v>0</v>
      </c>
      <c r="HO96" s="12">
        <f>VLOOKUP($EG96,Data!$B:$CP,Daily!HO$10,0)/HO$91</f>
        <v>0</v>
      </c>
      <c r="HP96" s="12">
        <f>VLOOKUP($EG96,Data!$B:$CP,Daily!HP$10,0)/HP$91</f>
        <v>0</v>
      </c>
      <c r="HQ96" s="12">
        <f>VLOOKUP($EG96,Data!$B:$CP,Daily!HQ$10,0)/HQ$91</f>
        <v>0</v>
      </c>
      <c r="HR96" s="12">
        <f>VLOOKUP($EG96,Data!$B:$CP,Daily!HR$10,0)/HR$91</f>
        <v>0</v>
      </c>
      <c r="HS96" s="12">
        <f>VLOOKUP($EG96,Data!$B:$CP,Daily!HS$10,0)/HS$91</f>
        <v>0</v>
      </c>
      <c r="HT96" s="12">
        <f>VLOOKUP($EG96,Data!$B:$CP,Daily!HT$10,0)/HT$91</f>
        <v>0</v>
      </c>
      <c r="HU96" s="13"/>
      <c r="HV96" s="40">
        <f t="shared" si="767"/>
        <v>0</v>
      </c>
      <c r="HW96" s="40">
        <f t="shared" si="768"/>
        <v>0</v>
      </c>
      <c r="HX96" s="40">
        <f t="shared" si="769"/>
        <v>0</v>
      </c>
      <c r="HY96" s="40">
        <f t="shared" si="780"/>
        <v>0</v>
      </c>
      <c r="HZ96" s="40">
        <f t="shared" si="781"/>
        <v>0</v>
      </c>
      <c r="IA96" s="43"/>
      <c r="IB96" s="12">
        <f t="shared" si="770"/>
        <v>0</v>
      </c>
      <c r="IC96" s="12">
        <f t="shared" si="793"/>
        <v>0</v>
      </c>
      <c r="ID96" s="12">
        <f t="shared" si="794"/>
        <v>0</v>
      </c>
      <c r="IE96" s="1"/>
      <c r="IF96" s="7" t="s">
        <v>588</v>
      </c>
      <c r="IG96" s="7" t="s">
        <v>81</v>
      </c>
      <c r="IH96" s="12">
        <f>VLOOKUP($IF96,Data!$B:$CP,Daily!IH$10,0)/IH$91</f>
        <v>6.0859854829704074E-2</v>
      </c>
      <c r="II96" s="12">
        <f>VLOOKUP($IF96,Data!$B:$CP,Daily!II$10,0)/II$91</f>
        <v>5.8107360265633644E-2</v>
      </c>
      <c r="IJ96" s="12">
        <f>VLOOKUP($IF96,Data!$B:$CP,Daily!IJ$10,0)/IJ$91</f>
        <v>4.5685279187817257E-2</v>
      </c>
      <c r="IK96" s="12">
        <f>VLOOKUP($IF96,Data!$B:$CP,Daily!IK$10,0)/IK$91</f>
        <v>4.8275862068965517E-2</v>
      </c>
      <c r="IL96" s="12">
        <f>VLOOKUP($IF96,Data!$B:$CP,Daily!IL$10,0)/IL$91</f>
        <v>3.8818076477404401E-2</v>
      </c>
      <c r="IM96" s="12">
        <f>VLOOKUP($IF96,Data!$B:$CP,Daily!IM$10,0)/IM$91</f>
        <v>4.6948356807511735E-2</v>
      </c>
      <c r="IN96" s="12">
        <f>VLOOKUP($IF96,Data!$B:$CP,Daily!IN$10,0)/IN$91</f>
        <v>9.6774193548387094E-2</v>
      </c>
      <c r="IO96" s="12">
        <f>VLOOKUP($IF96,Data!$B:$CP,Daily!IO$10,0)/IO$91</f>
        <v>7.101449275362319E-2</v>
      </c>
      <c r="IP96" s="12">
        <f>VLOOKUP($IF96,Data!$B:$CP,Daily!IP$10,0)/IP$91</f>
        <v>5.1733333333333333E-2</v>
      </c>
      <c r="IQ96" s="12">
        <f>VLOOKUP($IF96,Data!$B:$CP,Daily!IQ$10,0)/IQ$91</f>
        <v>5.0819672131147541E-2</v>
      </c>
      <c r="IR96" s="12">
        <f>VLOOKUP($IF96,Data!$B:$CP,Daily!IR$10,0)/IR$91</f>
        <v>3.6016949152542374E-2</v>
      </c>
      <c r="IS96" s="12">
        <f>VLOOKUP($IF96,Data!$B:$CP,Daily!IS$10,0)/IS$91</f>
        <v>3.7120359955005622E-2</v>
      </c>
      <c r="IT96" s="12">
        <f>VLOOKUP($IF96,Data!$B:$CP,Daily!IT$10,0)/IT$91</f>
        <v>5.2546916890080432E-2</v>
      </c>
      <c r="IU96" s="12">
        <f>VLOOKUP($IF96,Data!$B:$CP,Daily!IU$10,0)/IU$91</f>
        <v>0.18337129840546698</v>
      </c>
      <c r="IV96" s="12">
        <f>VLOOKUP($IF96,Data!$B:$CP,Daily!IV$10,0)/IV$91</f>
        <v>0.51627313337587744</v>
      </c>
      <c r="IW96" s="12">
        <f>VLOOKUP($IF96,Data!$B:$CP,Daily!IW$10,0)/IW$91</f>
        <v>0.19759036144578312</v>
      </c>
      <c r="IX96" s="12">
        <f>VLOOKUP($IF96,Data!$B:$CP,Daily!IX$10,0)/IX$91</f>
        <v>6.5169769989047097E-2</v>
      </c>
      <c r="IY96" s="12">
        <f>VLOOKUP($IF96,Data!$B:$CP,Daily!IY$10,0)/IY$91</f>
        <v>3.3073929961089495E-2</v>
      </c>
      <c r="IZ96" s="12">
        <f>VLOOKUP($IF96,Data!$B:$CP,Daily!IZ$10,0)/IZ$91</f>
        <v>5.4761904761904762E-2</v>
      </c>
      <c r="JA96" s="12">
        <f>VLOOKUP($IF96,Data!$B:$CP,Daily!JA$10,0)/JA$91</f>
        <v>5.6222362602653189E-2</v>
      </c>
      <c r="JB96" s="12">
        <f>VLOOKUP($IF96,Data!$B:$CP,Daily!JB$10,0)/JB$91</f>
        <v>4.2441860465116277E-2</v>
      </c>
      <c r="JC96" s="12">
        <f>VLOOKUP($IF96,Data!$B:$CP,Daily!JC$10,0)/JC$91</f>
        <v>4.8150322959483266E-2</v>
      </c>
      <c r="JD96" s="12">
        <f>VLOOKUP($IF96,Data!$B:$CP,Daily!JD$10,0)/JD$91</f>
        <v>5.0857480780603197E-2</v>
      </c>
      <c r="JE96" s="12">
        <f>VLOOKUP($IF96,Data!$B:$CP,Daily!JE$10,0)/JE$91</f>
        <v>2.9361942405420668E-2</v>
      </c>
      <c r="JF96" s="12">
        <f>VLOOKUP($IF96,Data!$B:$CP,Daily!JF$10,0)/JF$91</f>
        <v>3.4273079049198449E-2</v>
      </c>
      <c r="JG96" s="12">
        <f>VLOOKUP($IF96,Data!$B:$CP,Daily!JG$10,0)/JG$91</f>
        <v>4.1477272727272731E-2</v>
      </c>
      <c r="JH96" s="12">
        <f>VLOOKUP($IF96,Data!$B:$CP,Daily!JH$10,0)/JH$91</f>
        <v>9.7297297297297303E-2</v>
      </c>
      <c r="JI96" s="12">
        <f>VLOOKUP($IF96,Data!$B:$CP,Daily!JI$10,0)/JI$91</f>
        <v>4.5744064852345105E-2</v>
      </c>
      <c r="JJ96" s="12">
        <f>VLOOKUP($IF96,Data!$B:$CP,Daily!JJ$10,0)/JJ$91</f>
        <v>9.5626822157434399E-2</v>
      </c>
      <c r="JK96" s="12">
        <f>VLOOKUP($IF96,Data!$B:$CP,Daily!JK$10,0)/JK$91</f>
        <v>0.38380716934487019</v>
      </c>
      <c r="JL96" s="12">
        <f>VLOOKUP($IF96,Data!$B:$CP,Daily!JL$10,0)/JL$91</f>
        <v>0.22495706926159129</v>
      </c>
      <c r="JM96" s="12">
        <f>VLOOKUP($IF96,Data!$B:$CP,Daily!JM$10,0)/JM$91</f>
        <v>0.12129237288135593</v>
      </c>
      <c r="JN96" s="12">
        <f>VLOOKUP($IF96,Data!$B:$CP,Daily!JN$10,0)/JN$91</f>
        <v>8.8638589618021554E-2</v>
      </c>
      <c r="JO96" s="12">
        <f>VLOOKUP($IF96,Data!$B:$CP,Daily!JO$10,0)/JO$91</f>
        <v>6.9072164948453613E-2</v>
      </c>
      <c r="JP96" s="12">
        <f>VLOOKUP($IF96,Data!$B:$CP,Daily!JP$10,0)/JP$91</f>
        <v>7.621121393576484E-2</v>
      </c>
      <c r="JQ96" s="12">
        <f>VLOOKUP($IF96,Data!$B:$CP,Daily!JQ$10,0)/JQ$91</f>
        <v>6.1179087875417128E-2</v>
      </c>
      <c r="JR96" s="12">
        <f>VLOOKUP($IF96,Data!$B:$CP,Daily!JR$10,0)/JR$91</f>
        <v>7.0245573957738436E-2</v>
      </c>
      <c r="JS96" s="12">
        <f>VLOOKUP($IF96,Data!$B:$CP,Daily!JS$10,0)/JS$91</f>
        <v>3.4656232532140861E-2</v>
      </c>
      <c r="JT96" s="12">
        <f>VLOOKUP($IF96,Data!$B:$CP,Daily!JT$10,0)/JT$91</f>
        <v>2.736726874657909E-2</v>
      </c>
      <c r="JU96" s="12">
        <f>VLOOKUP($IF96,Data!$B:$CP,Daily!JU$10,0)/JU$91</f>
        <v>4.2528735632183907E-2</v>
      </c>
      <c r="JV96" s="12">
        <f>VLOOKUP($IF96,Data!$B:$CP,Daily!JV$10,0)/JV$91</f>
        <v>5.0578915295551495E-2</v>
      </c>
      <c r="JW96" s="12">
        <f>VLOOKUP($IF96,Data!$B:$CP,Daily!JW$10,0)/JW$91</f>
        <v>7.6879592990390044E-2</v>
      </c>
      <c r="JX96" s="12">
        <f>VLOOKUP($IF96,Data!$B:$CP,Daily!JX$10,0)/JX$91</f>
        <v>0.14462299134734241</v>
      </c>
      <c r="JY96" s="12">
        <f>VLOOKUP($IF96,Data!$B:$CP,Daily!JY$10,0)/JY$91</f>
        <v>7.0448877805486282E-2</v>
      </c>
      <c r="JZ96" s="12">
        <f>VLOOKUP($IF96,Data!$B:$CP,Daily!JZ$10,0)/JZ$91</f>
        <v>4.3277553375649161E-2</v>
      </c>
      <c r="KA96" s="12">
        <f>VLOOKUP($IF96,Data!$B:$CP,Daily!KA$10,0)/KA$91</f>
        <v>3.2167832167832165E-2</v>
      </c>
      <c r="KB96" s="12">
        <f>VLOOKUP($IF96,Data!$B:$CP,Daily!KB$10,0)/KB$91</f>
        <v>5.0410316529894493E-2</v>
      </c>
      <c r="KC96" s="12">
        <f>VLOOKUP($IF96,Data!$B:$CP,Daily!KC$10,0)/KC$91</f>
        <v>6.3225058004640372E-2</v>
      </c>
      <c r="KD96" s="12">
        <f>VLOOKUP($IF96,Data!$B:$CP,Daily!KD$10,0)/KD$91</f>
        <v>6.7241379310344823E-2</v>
      </c>
      <c r="KE96" s="12">
        <f>VLOOKUP($IF96,Data!$B:$CP,Daily!KE$10,0)/KE$91</f>
        <v>5.5294117647058827E-2</v>
      </c>
      <c r="KF96" s="12">
        <f>VLOOKUP($IF96,Data!$B:$CP,Daily!KF$10,0)/KF$91</f>
        <v>5.204460966542751E-2</v>
      </c>
      <c r="KG96" s="12">
        <f>VLOOKUP($IF96,Data!$B:$CP,Daily!KG$10,0)/KG$91</f>
        <v>3.825136612021858E-2</v>
      </c>
      <c r="KH96" s="12">
        <f>VLOOKUP($IF96,Data!$B:$CP,Daily!KH$10,0)/KH$91</f>
        <v>5.3687315634218288E-2</v>
      </c>
      <c r="KI96" s="12">
        <f>VLOOKUP($IF96,Data!$B:$CP,Daily!KI$10,0)/KI$91</f>
        <v>4.7596606974552307E-2</v>
      </c>
      <c r="KJ96" s="12">
        <f>VLOOKUP($IF96,Data!$B:$CP,Daily!KJ$10,0)/KJ$91</f>
        <v>5.2432432432432431E-2</v>
      </c>
      <c r="KK96" s="12">
        <f>VLOOKUP($IF96,Data!$B:$CP,Daily!KK$10,0)/KK$91</f>
        <v>5.5944055944055944E-2</v>
      </c>
      <c r="KL96" s="12">
        <f>VLOOKUP($IF96,Data!$B:$CP,Daily!KL$10,0)/KL$91</f>
        <v>4.6324891908585547E-2</v>
      </c>
      <c r="KM96" s="12">
        <f>VLOOKUP($IF96,Data!$B:$CP,Daily!KM$10,0)/KM$91</f>
        <v>5.6321839080459769E-2</v>
      </c>
      <c r="KN96" s="12">
        <f>VLOOKUP($IF96,Data!$B:$CP,Daily!KN$10,0)/KN$91</f>
        <v>3.3772180881511162E-2</v>
      </c>
      <c r="KO96" s="12">
        <f>VLOOKUP($IF96,Data!$B:$CP,Daily!KO$10,0)/KO$91</f>
        <v>3.6872218690400506E-2</v>
      </c>
      <c r="KP96" s="12">
        <f>VLOOKUP($IF96,Data!$B:$CP,Daily!KP$10,0)/KP$91</f>
        <v>2.9210689869484153E-2</v>
      </c>
      <c r="KQ96" s="12">
        <f>VLOOKUP($IF96,Data!$B:$CP,Daily!KQ$10,0)/KQ$91</f>
        <v>4.9398353388220392E-2</v>
      </c>
      <c r="KR96" s="12">
        <f>VLOOKUP($IF96,Data!$B:$CP,Daily!KR$10,0)/KR$91</f>
        <v>4.1159420289855073E-2</v>
      </c>
      <c r="KS96" s="12">
        <f>VLOOKUP($IF96,Data!$B:$CP,Daily!KS$10,0)/KS$91</f>
        <v>4.9529780564263326E-2</v>
      </c>
      <c r="KT96" s="12">
        <f>VLOOKUP($IF96,Data!$B:$CP,Daily!KT$10,0)/KT$91</f>
        <v>5.6080283353010622E-2</v>
      </c>
      <c r="KU96" s="12">
        <f>VLOOKUP($IF96,Data!$B:$CP,Daily!KU$10,0)/KU$91</f>
        <v>5.0856826976229959E-2</v>
      </c>
      <c r="KV96" s="12">
        <f>VLOOKUP($IF96,Data!$B:$CP,Daily!KV$10,0)/KV$91</f>
        <v>0.12235067437379576</v>
      </c>
      <c r="KW96" s="12">
        <f>VLOOKUP($IF96,Data!$B:$CP,Daily!KW$10,0)/KW$91</f>
        <v>0.10137672090112641</v>
      </c>
      <c r="KX96" s="12">
        <f>VLOOKUP($IF96,Data!$B:$CP,Daily!KX$10,0)/KX$91</f>
        <v>6.5384615384615388E-2</v>
      </c>
      <c r="KY96" s="12">
        <f>VLOOKUP($IF96,Data!$B:$CP,Daily!KY$10,0)/KY$91</f>
        <v>7.9066753078418664E-2</v>
      </c>
      <c r="KZ96" s="12">
        <f>VLOOKUP($IF96,Data!$B:$CP,Daily!KZ$10,0)/KZ$91</f>
        <v>7.7411167512690351E-2</v>
      </c>
      <c r="LA96" s="12">
        <f>VLOOKUP($IF96,Data!$B:$CP,Daily!LA$10,0)/LA$91</f>
        <v>5.8608058608058608E-2</v>
      </c>
      <c r="LB96" s="12">
        <f>VLOOKUP($IF96,Data!$B:$CP,Daily!LB$10,0)/LB$91</f>
        <v>5.362776025236593E-2</v>
      </c>
      <c r="LC96" s="12">
        <f>VLOOKUP($IF96,Data!$B:$CP,Daily!LC$10,0)/LC$91</f>
        <v>4.192355117139334E-2</v>
      </c>
      <c r="LD96" s="12">
        <f>VLOOKUP($IF96,Data!$B:$CP,Daily!LD$10,0)/LD$91</f>
        <v>4.6658986175115207E-2</v>
      </c>
      <c r="LE96" s="12">
        <f>VLOOKUP($IF96,Data!$B:$CP,Daily!LE$10,0)/LE$91</f>
        <v>5.1527860994607551E-2</v>
      </c>
      <c r="LF96" s="12">
        <f>VLOOKUP($IF96,Data!$B:$CP,Daily!LF$10,0)/LF$91</f>
        <v>5.3131991051454136E-2</v>
      </c>
      <c r="LG96" s="12">
        <f>VLOOKUP($IF96,Data!$B:$CP,Daily!LG$10,0)/LG$91</f>
        <v>0.10346534653465346</v>
      </c>
      <c r="LH96" s="12">
        <f>VLOOKUP($IF96,Data!$B:$CP,Daily!LH$10,0)/LH$91</f>
        <v>6.3543003851091143E-2</v>
      </c>
      <c r="LI96" s="12">
        <f>VLOOKUP($IF96,Data!$B:$CP,Daily!LI$10,0)/LI$91</f>
        <v>4.4190665342601784E-2</v>
      </c>
      <c r="LJ96" s="12">
        <f>VLOOKUP($IF96,Data!$B:$CP,Daily!LJ$10,0)/LJ$91</f>
        <v>3.2240133407448586E-2</v>
      </c>
      <c r="LK96" s="12">
        <f>VLOOKUP($IF96,Data!$B:$CP,Daily!LK$10,0)/LK$91</f>
        <v>6.1038220193953226E-2</v>
      </c>
      <c r="LL96" s="12">
        <f>VLOOKUP($IF96,Data!$B:$CP,Daily!LL$10,0)/LL$91</f>
        <v>5.8309037900874633E-2</v>
      </c>
      <c r="LM96" s="12">
        <f>VLOOKUP($IF96,Data!$B:$CP,Daily!LM$10,0)/LM$91</f>
        <v>5.8755090168702735E-2</v>
      </c>
      <c r="LN96" s="12">
        <f>VLOOKUP($IF96,Data!$B:$CP,Daily!LN$10,0)/LN$91</f>
        <v>6.0200668896321072E-2</v>
      </c>
      <c r="LO96" s="12">
        <f>VLOOKUP($IF96,Data!$B:$CP,Daily!LO$10,0)/LO$91</f>
        <v>7.2658772874058128E-2</v>
      </c>
      <c r="LP96" s="12">
        <f>VLOOKUP($IF96,Data!$B:$CP,Daily!LP$10,0)/LP$91</f>
        <v>8.6134453781512604E-2</v>
      </c>
      <c r="LQ96" s="12">
        <f>VLOOKUP($IF96,Data!$B:$CP,Daily!LQ$10,0)/LQ$91</f>
        <v>6.3541666666666663E-2</v>
      </c>
      <c r="LR96" s="12">
        <f>VLOOKUP($IF96,Data!$B:$CP,Daily!LR$10,0)/LR$91</f>
        <v>5.2693208430913352E-2</v>
      </c>
      <c r="LS96" s="12">
        <f>VLOOKUP($IF96,Data!$B:$CP,Daily!LS$10,0)/LS$91</f>
        <v>5.39906103286385E-2</v>
      </c>
      <c r="LU96" s="40">
        <f t="shared" si="771"/>
        <v>4.5744064852345105E-2</v>
      </c>
      <c r="LV96" s="40">
        <f t="shared" si="772"/>
        <v>7.0245573957738436E-2</v>
      </c>
      <c r="LW96" s="40">
        <f t="shared" si="773"/>
        <v>2.4501509105393331E-2</v>
      </c>
      <c r="LX96" s="40">
        <f t="shared" si="782"/>
        <v>8.8621705786783439E-2</v>
      </c>
      <c r="LY96" s="40">
        <f t="shared" si="795"/>
        <v>2.7367933023300109E-2</v>
      </c>
      <c r="LZ96" s="43"/>
      <c r="MA96" s="12">
        <f t="shared" si="783"/>
        <v>3.0893039860509303E-2</v>
      </c>
      <c r="MB96" s="12">
        <f t="shared" si="796"/>
        <v>6.4986527183388806E-2</v>
      </c>
      <c r="MC96" s="12">
        <f t="shared" si="797"/>
        <v>6.2108120507722894E-2</v>
      </c>
      <c r="MD96" s="1"/>
    </row>
    <row r="97" spans="4:342" x14ac:dyDescent="0.35">
      <c r="D97" s="59" t="s">
        <v>589</v>
      </c>
      <c r="E97" s="53" t="str">
        <f>VLOOKUP($D97,'Metric Nature'!$C:$D,2,0)&amp;IF(($F97&lt;(EA97)),"Below",IF(($F97&gt;(DZ97)),"Above","Within"))</f>
        <v>NegativeWithin</v>
      </c>
      <c r="F97" s="48">
        <f t="shared" si="750"/>
        <v>6.2082880645661961E-4</v>
      </c>
      <c r="G97" s="77">
        <f t="shared" si="751"/>
        <v>6.5033145925988086E-4</v>
      </c>
      <c r="H97" s="48">
        <f t="shared" si="784"/>
        <v>-4.5365563026640562E-2</v>
      </c>
      <c r="I97" s="74">
        <f t="shared" si="774"/>
        <v>5.2811463076815764E-4</v>
      </c>
      <c r="J97" s="48">
        <f t="shared" si="753"/>
        <v>0.17555691565220713</v>
      </c>
      <c r="K97" s="48">
        <f t="shared" si="754"/>
        <v>6.9843553025927948E-4</v>
      </c>
      <c r="L97" s="50"/>
      <c r="M97" s="53" t="str">
        <f>VLOOKUP($D97,'Metric Nature'!$C:$D,2,0)&amp;IF(($N97&lt;(HZ97)),"Below",IF(($N97&gt;(HY97)),"Above","Within"))</f>
        <v>NegativeWithin</v>
      </c>
      <c r="N97" s="48">
        <f t="shared" si="755"/>
        <v>0</v>
      </c>
      <c r="O97" s="49">
        <f t="shared" si="785"/>
        <v>0</v>
      </c>
      <c r="P97" s="55">
        <f t="shared" si="786"/>
        <v>0</v>
      </c>
      <c r="Q97" s="49">
        <f t="shared" si="787"/>
        <v>0</v>
      </c>
      <c r="R97" s="48">
        <f t="shared" si="757"/>
        <v>0</v>
      </c>
      <c r="S97" s="48">
        <f t="shared" si="758"/>
        <v>0</v>
      </c>
      <c r="T97" s="50"/>
      <c r="U97" s="53" t="str">
        <f>VLOOKUP($D97,'Metric Nature'!$C:$D,2,0)&amp;IF(($V97&lt;(LY97)),"Below",IF(($V97&gt;(LX97)),"Above","Within"))</f>
        <v>NegativeWithin</v>
      </c>
      <c r="V97" s="48">
        <f t="shared" si="759"/>
        <v>2.3474178403755869E-3</v>
      </c>
      <c r="W97" s="49">
        <f t="shared" si="777"/>
        <v>2.4568077349817721E-3</v>
      </c>
      <c r="X97" s="48">
        <f t="shared" si="788"/>
        <v>-4.4525215810995007E-2</v>
      </c>
      <c r="Y97" s="49">
        <f t="shared" si="778"/>
        <v>2.026303716164551E-3</v>
      </c>
      <c r="Z97" s="48">
        <f t="shared" si="761"/>
        <v>0.15847284967667655</v>
      </c>
      <c r="AA97" s="48">
        <f t="shared" si="762"/>
        <v>1.0482554863169373E-3</v>
      </c>
      <c r="AB97" s="50"/>
      <c r="AC97" s="46" t="s">
        <v>590</v>
      </c>
      <c r="AI97" s="7" t="s">
        <v>589</v>
      </c>
      <c r="AJ97" s="12">
        <f>(VLOOKUP($EG97,Data!$B:$CP,Daily!EI$10,0)+VLOOKUP($IF97,Data!$B:$CP,Daily!IH$10,0))/AJ$91</f>
        <v>9.8633225306467526E-4</v>
      </c>
      <c r="AK97" s="12">
        <f>(VLOOKUP($EG97,Data!$B:$CP,Daily!EJ$10,0)+VLOOKUP($IF97,Data!$B:$CP,Daily!II$10,0))/AK$91</f>
        <v>4.106214070626882E-4</v>
      </c>
      <c r="AL97" s="12">
        <f>(VLOOKUP($EG97,Data!$B:$CP,Daily!EK$10,0)+VLOOKUP($IF97,Data!$B:$CP,Daily!IJ$10,0))/AL$91</f>
        <v>8.3472454090150253E-4</v>
      </c>
      <c r="AM97" s="12">
        <f>(VLOOKUP($EG97,Data!$B:$CP,Daily!EL$10,0)+VLOOKUP($IF97,Data!$B:$CP,Daily!IK$10,0))/AM$91</f>
        <v>9.8688848160157893E-4</v>
      </c>
      <c r="AN97" s="12">
        <f>(VLOOKUP($EG97,Data!$B:$CP,Daily!EM$10,0)+VLOOKUP($IF97,Data!$B:$CP,Daily!IL$10,0))/AN$91</f>
        <v>5.4689636313918512E-4</v>
      </c>
      <c r="AO97" s="12">
        <f>(VLOOKUP($EG97,Data!$B:$CP,Daily!EN$10,0)+VLOOKUP($IF97,Data!$B:$CP,Daily!IM$10,0))/AO$91</f>
        <v>7.2025352924229324E-4</v>
      </c>
      <c r="AP97" s="12">
        <f>(VLOOKUP($EG97,Data!$B:$CP,Daily!EO$10,0)+VLOOKUP($IF97,Data!$B:$CP,Daily!IN$10,0))/AP$91</f>
        <v>2.3834745762711866E-3</v>
      </c>
      <c r="AQ97" s="12">
        <f>(VLOOKUP($EG97,Data!$B:$CP,Daily!EP$10,0)+VLOOKUP($IF97,Data!$B:$CP,Daily!IO$10,0))/AQ$91</f>
        <v>5.3178631858834908E-3</v>
      </c>
      <c r="AR97" s="12">
        <f>(VLOOKUP($EG97,Data!$B:$CP,Daily!EQ$10,0)+VLOOKUP($IF97,Data!$B:$CP,Daily!IP$10,0))/AR$91</f>
        <v>3.6281746528212186E-3</v>
      </c>
      <c r="AS97" s="12">
        <f>(VLOOKUP($EG97,Data!$B:$CP,Daily!ER$10,0)+VLOOKUP($IF97,Data!$B:$CP,Daily!IQ$10,0))/AS$91</f>
        <v>1.982029598308668E-3</v>
      </c>
      <c r="AT97" s="12">
        <f>(VLOOKUP($EG97,Data!$B:$CP,Daily!ES$10,0)+VLOOKUP($IF97,Data!$B:$CP,Daily!IR$10,0))/AT$91</f>
        <v>1.0457516339869282E-3</v>
      </c>
      <c r="AU97" s="12">
        <f>(VLOOKUP($EG97,Data!$B:$CP,Daily!ET$10,0)+VLOOKUP($IF97,Data!$B:$CP,Daily!IS$10,0))/AU$91</f>
        <v>7.0422535211267609E-4</v>
      </c>
      <c r="AV97" s="12">
        <f>(VLOOKUP($EG97,Data!$B:$CP,Daily!EU$10,0)+VLOOKUP($IF97,Data!$B:$CP,Daily!IT$10,0))/AV$91</f>
        <v>7.8833267638943631E-4</v>
      </c>
      <c r="AW97" s="12">
        <f>(VLOOKUP($EG97,Data!$B:$CP,Daily!EV$10,0)+VLOOKUP($IF97,Data!$B:$CP,Daily!IU$10,0))/AW$91</f>
        <v>8.9472114524306596E-4</v>
      </c>
      <c r="AX97" s="12">
        <f>(VLOOKUP($EG97,Data!$B:$CP,Daily!EW$10,0)+VLOOKUP($IF97,Data!$B:$CP,Daily!IV$10,0))/AX$91</f>
        <v>3.1113876789047915E-4</v>
      </c>
      <c r="AY97" s="12">
        <f>(VLOOKUP($EG97,Data!$B:$CP,Daily!EX$10,0)+VLOOKUP($IF97,Data!$B:$CP,Daily!IW$10,0))/AY$91</f>
        <v>3.0234315948601663E-4</v>
      </c>
      <c r="AZ97" s="12">
        <f>(VLOOKUP($EG97,Data!$B:$CP,Daily!EY$10,0)+VLOOKUP($IF97,Data!$B:$CP,Daily!IX$10,0))/AZ$91</f>
        <v>5.4458815520762424E-4</v>
      </c>
      <c r="BA97" s="12">
        <f>(VLOOKUP($EG97,Data!$B:$CP,Daily!EZ$10,0)+VLOOKUP($IF97,Data!$B:$CP,Daily!IY$10,0))/BA$91</f>
        <v>5.1328114974977539E-4</v>
      </c>
      <c r="BB97" s="12">
        <f>(VLOOKUP($EG97,Data!$B:$CP,Daily!FA$10,0)+VLOOKUP($IF97,Data!$B:$CP,Daily!IZ$10,0))/BB$91</f>
        <v>7.4117995849392237E-4</v>
      </c>
      <c r="BC97" s="12">
        <f>(VLOOKUP($EG97,Data!$B:$CP,Daily!FB$10,0)+VLOOKUP($IF97,Data!$B:$CP,Daily!JA$10,0))/BC$91</f>
        <v>1.982311680390363E-3</v>
      </c>
      <c r="BD97" s="12">
        <f>(VLOOKUP($EG97,Data!$B:$CP,Daily!FC$10,0)+VLOOKUP($IF97,Data!$B:$CP,Daily!JB$10,0))/BD$91</f>
        <v>5.7232794391186151E-4</v>
      </c>
      <c r="BE97" s="12">
        <f>(VLOOKUP($EG97,Data!$B:$CP,Daily!FD$10,0)+VLOOKUP($IF97,Data!$B:$CP,Daily!JC$10,0))/BE$91</f>
        <v>9.1102338293349531E-4</v>
      </c>
      <c r="BF97" s="12">
        <f>(VLOOKUP($EG97,Data!$B:$CP,Daily!FE$10,0)+VLOOKUP($IF97,Data!$B:$CP,Daily!JD$10,0))/BF$91</f>
        <v>5.8840835539864661E-4</v>
      </c>
      <c r="BG97" s="12">
        <f>(VLOOKUP($EG97,Data!$B:$CP,Daily!FF$10,0)+VLOOKUP($IF97,Data!$B:$CP,Daily!JE$10,0))/BG$91</f>
        <v>7.0175438596491223E-4</v>
      </c>
      <c r="BH97" s="12">
        <f>(VLOOKUP($EG97,Data!$B:$CP,Daily!FG$10,0)+VLOOKUP($IF97,Data!$B:$CP,Daily!JF$10,0))/BH$91</f>
        <v>6.8399452804377564E-4</v>
      </c>
      <c r="BI97" s="12">
        <f>(VLOOKUP($EG97,Data!$B:$CP,Daily!FH$10,0)+VLOOKUP($IF97,Data!$B:$CP,Daily!JG$10,0))/BI$91</f>
        <v>1.0458688181682356E-3</v>
      </c>
      <c r="BJ97" s="12">
        <f>(VLOOKUP($EG97,Data!$B:$CP,Daily!FI$10,0)+VLOOKUP($IF97,Data!$B:$CP,Daily!JH$10,0))/BJ$91</f>
        <v>7.2264778147131093E-4</v>
      </c>
      <c r="BK97" s="12">
        <f>(VLOOKUP($EG97,Data!$B:$CP,Daily!FJ$10,0)+VLOOKUP($IF97,Data!$B:$CP,Daily!JI$10,0))/BK$91</f>
        <v>2.9442072721919626E-4</v>
      </c>
      <c r="BL97" s="12">
        <f>(VLOOKUP($EG97,Data!$B:$CP,Daily!FK$10,0)+VLOOKUP($IF97,Data!$B:$CP,Daily!JJ$10,0))/BL$91</f>
        <v>1.0304725452671868E-3</v>
      </c>
      <c r="BM97" s="12">
        <f>(VLOOKUP($EG97,Data!$B:$CP,Daily!FL$10,0)+VLOOKUP($IF97,Data!$B:$CP,Daily!JK$10,0))/BM$91</f>
        <v>6.0919890344197382E-4</v>
      </c>
      <c r="BN97" s="12">
        <f>(VLOOKUP($EG97,Data!$B:$CP,Daily!FM$10,0)+VLOOKUP($IF97,Data!$B:$CP,Daily!JL$10,0))/BN$91</f>
        <v>1.4304105278214847E-4</v>
      </c>
      <c r="BO97" s="12">
        <f>(VLOOKUP($EG97,Data!$B:$CP,Daily!FN$10,0)+VLOOKUP($IF97,Data!$B:$CP,Daily!JM$10,0))/BO$91</f>
        <v>9.4415969786889665E-4</v>
      </c>
      <c r="BP97" s="12">
        <f>(VLOOKUP($EG97,Data!$B:$CP,Daily!FO$10,0)+VLOOKUP($IF97,Data!$B:$CP,Daily!JN$10,0))/BP$91</f>
        <v>0</v>
      </c>
      <c r="BQ97" s="12">
        <f>(VLOOKUP($EG97,Data!$B:$CP,Daily!FP$10,0)+VLOOKUP($IF97,Data!$B:$CP,Daily!JO$10,0))/BQ$91</f>
        <v>5.2069773496485295E-4</v>
      </c>
      <c r="BR97" s="12">
        <f>(VLOOKUP($EG97,Data!$B:$CP,Daily!FQ$10,0)+VLOOKUP($IF97,Data!$B:$CP,Daily!JP$10,0))/BR$91</f>
        <v>2.8918449971081548E-4</v>
      </c>
      <c r="BS97" s="12">
        <f>(VLOOKUP($EG97,Data!$B:$CP,Daily!FR$10,0)+VLOOKUP($IF97,Data!$B:$CP,Daily!JQ$10,0))/BS$91</f>
        <v>5.9577003276735179E-4</v>
      </c>
      <c r="BT97" s="12">
        <f>(VLOOKUP($EG97,Data!$B:$CP,Daily!FS$10,0)+VLOOKUP($IF97,Data!$B:$CP,Daily!JR$10,0))/BT$91</f>
        <v>5.7820179242555657E-4</v>
      </c>
      <c r="BU97" s="12">
        <f>(VLOOKUP($EG97,Data!$B:$CP,Daily!FT$10,0)+VLOOKUP($IF97,Data!$B:$CP,Daily!JS$10,0))/BU$91</f>
        <v>1.4526438117373619E-4</v>
      </c>
      <c r="BV97" s="12">
        <f>(VLOOKUP($EG97,Data!$B:$CP,Daily!FU$10,0)+VLOOKUP($IF97,Data!$B:$CP,Daily!JT$10,0))/BV$91</f>
        <v>0</v>
      </c>
      <c r="BW97" s="12">
        <f>(VLOOKUP($EG97,Data!$B:$CP,Daily!FV$10,0)+VLOOKUP($IF97,Data!$B:$CP,Daily!JU$10,0))/BW$91</f>
        <v>6.1059380247290495E-4</v>
      </c>
      <c r="BX97" s="12">
        <f>(VLOOKUP($EG97,Data!$B:$CP,Daily!FW$10,0)+VLOOKUP($IF97,Data!$B:$CP,Daily!JV$10,0))/BX$91</f>
        <v>6.221807435059885E-4</v>
      </c>
      <c r="BY97" s="12">
        <f>(VLOOKUP($EG97,Data!$B:$CP,Daily!FX$10,0)+VLOOKUP($IF97,Data!$B:$CP,Daily!JW$10,0))/BY$91</f>
        <v>5.737234652897303E-4</v>
      </c>
      <c r="BZ97" s="12">
        <f>(VLOOKUP($EG97,Data!$B:$CP,Daily!FY$10,0)+VLOOKUP($IF97,Data!$B:$CP,Daily!JX$10,0))/BZ$91</f>
        <v>4.7885075818036713E-4</v>
      </c>
      <c r="CA97" s="12">
        <f>(VLOOKUP($EG97,Data!$B:$CP,Daily!FZ$10,0)+VLOOKUP($IF97,Data!$B:$CP,Daily!JY$10,0))/CA$91</f>
        <v>7.7833125778331254E-4</v>
      </c>
      <c r="CB97" s="12">
        <f>(VLOOKUP($EG97,Data!$B:$CP,Daily!GA$10,0)+VLOOKUP($IF97,Data!$B:$CP,Daily!JZ$10,0))/CB$91</f>
        <v>4.5344619105199517E-4</v>
      </c>
      <c r="CC97" s="12">
        <f>(VLOOKUP($EG97,Data!$B:$CP,Daily!GB$10,0)+VLOOKUP($IF97,Data!$B:$CP,Daily!KA$10,0))/CC$91</f>
        <v>3.4129692832764505E-4</v>
      </c>
      <c r="CD97" s="12">
        <f>(VLOOKUP($EG97,Data!$B:$CP,Daily!GC$10,0)+VLOOKUP($IF97,Data!$B:$CP,Daily!KB$10,0))/CD$91</f>
        <v>1.5103458692040478E-4</v>
      </c>
      <c r="CE97" s="12">
        <f>(VLOOKUP($EG97,Data!$B:$CP,Daily!GD$10,0)+VLOOKUP($IF97,Data!$B:$CP,Daily!KC$10,0))/CE$91</f>
        <v>9.1130012150668284E-4</v>
      </c>
      <c r="CF97" s="12">
        <f>(VLOOKUP($EG97,Data!$B:$CP,Daily!GE$10,0)+VLOOKUP($IF97,Data!$B:$CP,Daily!KD$10,0))/CF$91</f>
        <v>4.429351838181013E-4</v>
      </c>
      <c r="CG97" s="12">
        <f>(VLOOKUP($EG97,Data!$B:$CP,Daily!GF$10,0)+VLOOKUP($IF97,Data!$B:$CP,Daily!KE$10,0))/CG$91</f>
        <v>6.131207847946045E-4</v>
      </c>
      <c r="CH97" s="12">
        <f>(VLOOKUP($EG97,Data!$B:$CP,Daily!GG$10,0)+VLOOKUP($IF97,Data!$B:$CP,Daily!KF$10,0))/CH$91</f>
        <v>5.4975261132490382E-4</v>
      </c>
      <c r="CI97" s="12">
        <f>(VLOOKUP($EG97,Data!$B:$CP,Daily!GH$10,0)+VLOOKUP($IF97,Data!$B:$CP,Daily!KG$10,0))/CI$91</f>
        <v>0</v>
      </c>
      <c r="CJ97" s="12">
        <f>(VLOOKUP($EG97,Data!$B:$CP,Daily!GI$10,0)+VLOOKUP($IF97,Data!$B:$CP,Daily!KH$10,0))/CJ$91</f>
        <v>5.6988174953697106E-4</v>
      </c>
      <c r="CK97" s="12">
        <f>(VLOOKUP($EG97,Data!$B:$CP,Daily!GJ$10,0)+VLOOKUP($IF97,Data!$B:$CP,Daily!KI$10,0))/CK$91</f>
        <v>4.2414816909373674E-4</v>
      </c>
      <c r="CL97" s="12">
        <f>(VLOOKUP($EG97,Data!$B:$CP,Daily!GK$10,0)+VLOOKUP($IF97,Data!$B:$CP,Daily!KJ$10,0))/CL$91</f>
        <v>1.0322961215160006E-3</v>
      </c>
      <c r="CM97" s="12">
        <f>(VLOOKUP($EG97,Data!$B:$CP,Daily!GL$10,0)+VLOOKUP($IF97,Data!$B:$CP,Daily!KK$10,0))/CM$91</f>
        <v>1.6270745200130165E-4</v>
      </c>
      <c r="CN97" s="12">
        <f>(VLOOKUP($EG97,Data!$B:$CP,Daily!GM$10,0)+VLOOKUP($IF97,Data!$B:$CP,Daily!KL$10,0))/CN$91</f>
        <v>4.6758104738154612E-4</v>
      </c>
      <c r="CO97" s="12">
        <f>(VLOOKUP($EG97,Data!$B:$CP,Daily!GN$10,0)+VLOOKUP($IF97,Data!$B:$CP,Daily!KM$10,0))/CO$91</f>
        <v>7.4593465612412353E-4</v>
      </c>
      <c r="CP97" s="12">
        <f>(VLOOKUP($EG97,Data!$B:$CP,Daily!GO$10,0)+VLOOKUP($IF97,Data!$B:$CP,Daily!KN$10,0))/CP$91</f>
        <v>9.2908021059151438E-4</v>
      </c>
      <c r="CQ97" s="12">
        <f>(VLOOKUP($EG97,Data!$B:$CP,Daily!GP$10,0)+VLOOKUP($IF97,Data!$B:$CP,Daily!KO$10,0))/CQ$91</f>
        <v>4.7140163419233188E-4</v>
      </c>
      <c r="CR97" s="12">
        <f>(VLOOKUP($EG97,Data!$B:$CP,Daily!GQ$10,0)+VLOOKUP($IF97,Data!$B:$CP,Daily!KP$10,0))/CR$91</f>
        <v>9.4876660341555979E-4</v>
      </c>
      <c r="CS97" s="12">
        <f>(VLOOKUP($EG97,Data!$B:$CP,Daily!GR$10,0)+VLOOKUP($IF97,Data!$B:$CP,Daily!KQ$10,0))/CS$91</f>
        <v>6.3684126731412198E-4</v>
      </c>
      <c r="CT97" s="12">
        <f>(VLOOKUP($EG97,Data!$B:$CP,Daily!GS$10,0)+VLOOKUP($IF97,Data!$B:$CP,Daily!KR$10,0))/CT$91</f>
        <v>4.7162395849709165E-4</v>
      </c>
      <c r="CU97" s="12">
        <f>(VLOOKUP($EG97,Data!$B:$CP,Daily!GT$10,0)+VLOOKUP($IF97,Data!$B:$CP,Daily!KS$10,0))/CU$91</f>
        <v>6.5541536949041451E-4</v>
      </c>
      <c r="CV97" s="12">
        <f>(VLOOKUP($EG97,Data!$B:$CP,Daily!GU$10,0)+VLOOKUP($IF97,Data!$B:$CP,Daily!KT$10,0))/CV$91</f>
        <v>3.1436655139893113E-4</v>
      </c>
      <c r="CW97" s="12">
        <f>(VLOOKUP($EG97,Data!$B:$CP,Daily!GV$10,0)+VLOOKUP($IF97,Data!$B:$CP,Daily!KU$10,0))/CW$91</f>
        <v>9.719522354901416E-4</v>
      </c>
      <c r="CX97" s="12">
        <f>(VLOOKUP($EG97,Data!$B:$CP,Daily!GW$10,0)+VLOOKUP($IF97,Data!$B:$CP,Daily!KV$10,0))/CX$91</f>
        <v>7.7101002313030066E-4</v>
      </c>
      <c r="CY97" s="12">
        <f>(VLOOKUP($EG97,Data!$B:$CP,Daily!GX$10,0)+VLOOKUP($IF97,Data!$B:$CP,Daily!KW$10,0))/CY$91</f>
        <v>1.5328019619865113E-4</v>
      </c>
      <c r="CZ97" s="12">
        <f>(VLOOKUP($EG97,Data!$B:$CP,Daily!GY$10,0)+VLOOKUP($IF97,Data!$B:$CP,Daily!KX$10,0))/CZ$91</f>
        <v>6.4808813998703824E-4</v>
      </c>
      <c r="DA97" s="12">
        <f>(VLOOKUP($EG97,Data!$B:$CP,Daily!GZ$10,0)+VLOOKUP($IF97,Data!$B:$CP,Daily!KY$10,0))/DA$91</f>
        <v>5.2065255119750087E-4</v>
      </c>
      <c r="DB97" s="12">
        <f>(VLOOKUP($EG97,Data!$B:$CP,Daily!HA$10,0)+VLOOKUP($IF97,Data!$B:$CP,Daily!KZ$10,0))/DB$91</f>
        <v>3.3938571186153065E-4</v>
      </c>
      <c r="DC97" s="12">
        <f>(VLOOKUP($EG97,Data!$B:$CP,Daily!HB$10,0)+VLOOKUP($IF97,Data!$B:$CP,Daily!LA$10,0))/DC$91</f>
        <v>2.7704668236597869E-4</v>
      </c>
      <c r="DD97" s="12">
        <f>(VLOOKUP($EG97,Data!$B:$CP,Daily!HC$10,0)+VLOOKUP($IF97,Data!$B:$CP,Daily!LB$10,0))/DD$91</f>
        <v>2.7917364600781687E-4</v>
      </c>
      <c r="DE97" s="12">
        <f>(VLOOKUP($EG97,Data!$B:$CP,Daily!HD$10,0)+VLOOKUP($IF97,Data!$B:$CP,Daily!LC$10,0))/DE$91</f>
        <v>3.0066145520144319E-4</v>
      </c>
      <c r="DF97" s="12">
        <f>(VLOOKUP($EG97,Data!$B:$CP,Daily!HE$10,0)+VLOOKUP($IF97,Data!$B:$CP,Daily!LD$10,0))/DF$91</f>
        <v>2.9881966233378154E-4</v>
      </c>
      <c r="DG97" s="12">
        <f>(VLOOKUP($EG97,Data!$B:$CP,Daily!HF$10,0)+VLOOKUP($IF97,Data!$B:$CP,Daily!LE$10,0))/DG$91</f>
        <v>7.5815011372251705E-4</v>
      </c>
      <c r="DH97" s="12">
        <f>(VLOOKUP($EG97,Data!$B:$CP,Daily!HG$10,0)+VLOOKUP($IF97,Data!$B:$CP,Daily!LF$10,0))/DH$91</f>
        <v>7.4537865235539658E-4</v>
      </c>
      <c r="DI97" s="12">
        <f>(VLOOKUP($EG97,Data!$B:$CP,Daily!HH$10,0)+VLOOKUP($IF97,Data!$B:$CP,Daily!LG$10,0))/DI$91</f>
        <v>0</v>
      </c>
      <c r="DJ97" s="12">
        <f>(VLOOKUP($EG97,Data!$B:$CP,Daily!HI$10,0)+VLOOKUP($IF97,Data!$B:$CP,Daily!LH$10,0))/DJ$91</f>
        <v>1.658787426391308E-4</v>
      </c>
      <c r="DK97" s="12">
        <f>(VLOOKUP($EG97,Data!$B:$CP,Daily!HJ$10,0)+VLOOKUP($IF97,Data!$B:$CP,Daily!LI$10,0))/DK$91</f>
        <v>6.5223062875032606E-4</v>
      </c>
      <c r="DL97" s="12">
        <f>(VLOOKUP($EG97,Data!$B:$CP,Daily!HK$10,0)+VLOOKUP($IF97,Data!$B:$CP,Daily!LJ$10,0))/DL$91</f>
        <v>5.5795787418049935E-4</v>
      </c>
      <c r="DM97" s="12">
        <f>(VLOOKUP($EG97,Data!$B:$CP,Daily!HL$10,0)+VLOOKUP($IF97,Data!$B:$CP,Daily!LK$10,0))/DM$91</f>
        <v>5.9382422802850359E-4</v>
      </c>
      <c r="DN97" s="12">
        <f>(VLOOKUP($EG97,Data!$B:$CP,Daily!HM$10,0)+VLOOKUP($IF97,Data!$B:$CP,Daily!LL$10,0))/DN$91</f>
        <v>9.2664092664092659E-4</v>
      </c>
      <c r="DO97" s="12">
        <f>(VLOOKUP($EG97,Data!$B:$CP,Daily!HN$10,0)+VLOOKUP($IF97,Data!$B:$CP,Daily!LM$10,0))/DO$91</f>
        <v>7.8914141414141413E-4</v>
      </c>
      <c r="DP97" s="12">
        <f>(VLOOKUP($EG97,Data!$B:$CP,Daily!HO$10,0)+VLOOKUP($IF97,Data!$B:$CP,Daily!LN$10,0))/DP$91</f>
        <v>7.3800738007380072E-4</v>
      </c>
      <c r="DQ97" s="12">
        <f>(VLOOKUP($EG97,Data!$B:$CP,Daily!HP$10,0)+VLOOKUP($IF97,Data!$B:$CP,Daily!LO$10,0))/DQ$91</f>
        <v>5.8317538999854205E-4</v>
      </c>
      <c r="DR97" s="12">
        <f>(VLOOKUP($EG97,Data!$B:$CP,Daily!HQ$10,0)+VLOOKUP($IF97,Data!$B:$CP,Daily!LP$10,0))/DR$91</f>
        <v>9.7710776102735903E-4</v>
      </c>
      <c r="DS97" s="12">
        <f>(VLOOKUP($EG97,Data!$B:$CP,Daily!HR$10,0)+VLOOKUP($IF97,Data!$B:$CP,Daily!LQ$10,0))/DS$91</f>
        <v>1.3559322033898305E-4</v>
      </c>
      <c r="DT97" s="12">
        <f>(VLOOKUP($EG97,Data!$B:$CP,Daily!HS$10,0)+VLOOKUP($IF97,Data!$B:$CP,Daily!LR$10,0))/DT$91</f>
        <v>4.4883303411131061E-4</v>
      </c>
      <c r="DU97" s="12">
        <f>(VLOOKUP($EG97,Data!$B:$CP,Daily!HT$10,0)+VLOOKUP($IF97,Data!$B:$CP,Daily!LS$10,0))/DU$91</f>
        <v>6.2082880645661961E-4</v>
      </c>
      <c r="DV97" s="43"/>
      <c r="DW97" s="12">
        <f t="shared" si="588"/>
        <v>4.106214070626882E-4</v>
      </c>
      <c r="DX97" s="12">
        <f t="shared" si="589"/>
        <v>7.8833267638943631E-4</v>
      </c>
      <c r="DY97" s="12">
        <f t="shared" si="779"/>
        <v>3.7771126932674811E-4</v>
      </c>
      <c r="DZ97" s="12">
        <f t="shared" si="789"/>
        <v>1.0716161283844973E-3</v>
      </c>
      <c r="EA97" s="12">
        <f t="shared" si="790"/>
        <v>1.2733795506762713E-4</v>
      </c>
      <c r="EB97" s="14"/>
      <c r="EC97" s="12">
        <f t="shared" si="766"/>
        <v>6.9843553025927948E-4</v>
      </c>
      <c r="ED97" s="12">
        <f t="shared" si="791"/>
        <v>6.5033145925988086E-4</v>
      </c>
      <c r="EE97" s="12">
        <f t="shared" si="792"/>
        <v>5.2811463076815764E-4</v>
      </c>
      <c r="EF97" s="1"/>
      <c r="EG97" s="7" t="s">
        <v>591</v>
      </c>
      <c r="EH97" s="7" t="s">
        <v>82</v>
      </c>
      <c r="EI97" s="12">
        <f>VLOOKUP($EG97,Data!$B:$CP,Daily!EI$10,0)/EI$91</f>
        <v>0</v>
      </c>
      <c r="EJ97" s="12">
        <f>VLOOKUP($EG97,Data!$B:$CP,Daily!EJ$10,0)/EJ$91</f>
        <v>0</v>
      </c>
      <c r="EK97" s="12">
        <f>VLOOKUP($EG97,Data!$B:$CP,Daily!EK$10,0)/EK$91</f>
        <v>0</v>
      </c>
      <c r="EL97" s="12">
        <f>VLOOKUP($EG97,Data!$B:$CP,Daily!EL$10,0)/EL$91</f>
        <v>0</v>
      </c>
      <c r="EM97" s="12">
        <f>VLOOKUP($EG97,Data!$B:$CP,Daily!EM$10,0)/EM$91</f>
        <v>0</v>
      </c>
      <c r="EN97" s="12">
        <f>VLOOKUP($EG97,Data!$B:$CP,Daily!EN$10,0)/EN$91</f>
        <v>0</v>
      </c>
      <c r="EO97" s="12">
        <f>VLOOKUP($EG97,Data!$B:$CP,Daily!EO$10,0)/EO$91</f>
        <v>0</v>
      </c>
      <c r="EP97" s="12">
        <f>VLOOKUP($EG97,Data!$B:$CP,Daily!EP$10,0)/EP$91</f>
        <v>0</v>
      </c>
      <c r="EQ97" s="12">
        <f>VLOOKUP($EG97,Data!$B:$CP,Daily!EQ$10,0)/EQ$91</f>
        <v>0</v>
      </c>
      <c r="ER97" s="12">
        <f>VLOOKUP($EG97,Data!$B:$CP,Daily!ER$10,0)/ER$91</f>
        <v>0</v>
      </c>
      <c r="ES97" s="12">
        <f>VLOOKUP($EG97,Data!$B:$CP,Daily!ES$10,0)/ES$91</f>
        <v>0</v>
      </c>
      <c r="ET97" s="12">
        <f>VLOOKUP($EG97,Data!$B:$CP,Daily!ET$10,0)/ET$91</f>
        <v>0</v>
      </c>
      <c r="EU97" s="12">
        <f>VLOOKUP($EG97,Data!$B:$CP,Daily!EU$10,0)/EU$91</f>
        <v>0</v>
      </c>
      <c r="EV97" s="12">
        <f>VLOOKUP($EG97,Data!$B:$CP,Daily!EV$10,0)/EV$91</f>
        <v>0</v>
      </c>
      <c r="EW97" s="12">
        <f>VLOOKUP($EG97,Data!$B:$CP,Daily!EW$10,0)/EW$91</f>
        <v>0</v>
      </c>
      <c r="EX97" s="12">
        <f>VLOOKUP($EG97,Data!$B:$CP,Daily!EX$10,0)/EX$91</f>
        <v>0</v>
      </c>
      <c r="EY97" s="12">
        <f>VLOOKUP($EG97,Data!$B:$CP,Daily!EY$10,0)/EY$91</f>
        <v>0</v>
      </c>
      <c r="EZ97" s="12">
        <f>VLOOKUP($EG97,Data!$B:$CP,Daily!EZ$10,0)/EZ$91</f>
        <v>0</v>
      </c>
      <c r="FA97" s="12">
        <f>VLOOKUP($EG97,Data!$B:$CP,Daily!FA$10,0)/FA$91</f>
        <v>0</v>
      </c>
      <c r="FB97" s="12">
        <f>VLOOKUP($EG97,Data!$B:$CP,Daily!FB$10,0)/FB$91</f>
        <v>0</v>
      </c>
      <c r="FC97" s="12">
        <f>VLOOKUP($EG97,Data!$B:$CP,Daily!FC$10,0)/FC$91</f>
        <v>0</v>
      </c>
      <c r="FD97" s="12">
        <f>VLOOKUP($EG97,Data!$B:$CP,Daily!FD$10,0)/FD$91</f>
        <v>0</v>
      </c>
      <c r="FE97" s="12">
        <f>VLOOKUP($EG97,Data!$B:$CP,Daily!FE$10,0)/FE$91</f>
        <v>0</v>
      </c>
      <c r="FF97" s="12">
        <f>VLOOKUP($EG97,Data!$B:$CP,Daily!FF$10,0)/FF$91</f>
        <v>0</v>
      </c>
      <c r="FG97" s="12">
        <f>VLOOKUP($EG97,Data!$B:$CP,Daily!FG$10,0)/FG$91</f>
        <v>0</v>
      </c>
      <c r="FH97" s="12">
        <f>VLOOKUP($EG97,Data!$B:$CP,Daily!FH$10,0)/FH$91</f>
        <v>0</v>
      </c>
      <c r="FI97" s="12">
        <f>VLOOKUP($EG97,Data!$B:$CP,Daily!FI$10,0)/FI$91</f>
        <v>0</v>
      </c>
      <c r="FJ97" s="12">
        <f>VLOOKUP($EG97,Data!$B:$CP,Daily!FJ$10,0)/FJ$91</f>
        <v>0</v>
      </c>
      <c r="FK97" s="12">
        <f>VLOOKUP($EG97,Data!$B:$CP,Daily!FK$10,0)/FK$91</f>
        <v>0</v>
      </c>
      <c r="FL97" s="12">
        <f>VLOOKUP($EG97,Data!$B:$CP,Daily!FL$10,0)/FL$91</f>
        <v>0</v>
      </c>
      <c r="FM97" s="12">
        <f>VLOOKUP($EG97,Data!$B:$CP,Daily!FM$10,0)/FM$91</f>
        <v>0</v>
      </c>
      <c r="FN97" s="12">
        <f>VLOOKUP($EG97,Data!$B:$CP,Daily!FN$10,0)/FN$91</f>
        <v>0</v>
      </c>
      <c r="FO97" s="12">
        <f>VLOOKUP($EG97,Data!$B:$CP,Daily!FO$10,0)/FO$91</f>
        <v>0</v>
      </c>
      <c r="FP97" s="12">
        <f>VLOOKUP($EG97,Data!$B:$CP,Daily!FP$10,0)/FP$91</f>
        <v>0</v>
      </c>
      <c r="FQ97" s="12">
        <f>VLOOKUP($EG97,Data!$B:$CP,Daily!FQ$10,0)/FQ$91</f>
        <v>0</v>
      </c>
      <c r="FR97" s="12">
        <f>VLOOKUP($EG97,Data!$B:$CP,Daily!FR$10,0)/FR$91</f>
        <v>0</v>
      </c>
      <c r="FS97" s="12">
        <f>VLOOKUP($EG97,Data!$B:$CP,Daily!FS$10,0)/FS$91</f>
        <v>0</v>
      </c>
      <c r="FT97" s="12">
        <f>VLOOKUP($EG97,Data!$B:$CP,Daily!FT$10,0)/FT$91</f>
        <v>0</v>
      </c>
      <c r="FU97" s="12">
        <f>VLOOKUP($EG97,Data!$B:$CP,Daily!FU$10,0)/FU$91</f>
        <v>0</v>
      </c>
      <c r="FV97" s="12">
        <f>VLOOKUP($EG97,Data!$B:$CP,Daily!FV$10,0)/FV$91</f>
        <v>0</v>
      </c>
      <c r="FW97" s="12">
        <f>VLOOKUP($EG97,Data!$B:$CP,Daily!FW$10,0)/FW$91</f>
        <v>0</v>
      </c>
      <c r="FX97" s="12">
        <f>VLOOKUP($EG97,Data!$B:$CP,Daily!FX$10,0)/FX$91</f>
        <v>0</v>
      </c>
      <c r="FY97" s="12">
        <f>VLOOKUP($EG97,Data!$B:$CP,Daily!FY$10,0)/FY$91</f>
        <v>0</v>
      </c>
      <c r="FZ97" s="12">
        <f>VLOOKUP($EG97,Data!$B:$CP,Daily!FZ$10,0)/FZ$91</f>
        <v>0</v>
      </c>
      <c r="GA97" s="12">
        <f>VLOOKUP($EG97,Data!$B:$CP,Daily!GA$10,0)/GA$91</f>
        <v>0</v>
      </c>
      <c r="GB97" s="12">
        <f>VLOOKUP($EG97,Data!$B:$CP,Daily!GB$10,0)/GB$91</f>
        <v>0</v>
      </c>
      <c r="GC97" s="12">
        <f>VLOOKUP($EG97,Data!$B:$CP,Daily!GC$10,0)/GC$91</f>
        <v>0</v>
      </c>
      <c r="GD97" s="12">
        <f>VLOOKUP($EG97,Data!$B:$CP,Daily!GD$10,0)/GD$91</f>
        <v>0</v>
      </c>
      <c r="GE97" s="12">
        <f>VLOOKUP($EG97,Data!$B:$CP,Daily!GE$10,0)/GE$91</f>
        <v>0</v>
      </c>
      <c r="GF97" s="12">
        <f>VLOOKUP($EG97,Data!$B:$CP,Daily!GF$10,0)/GF$91</f>
        <v>0</v>
      </c>
      <c r="GG97" s="12">
        <f>VLOOKUP($EG97,Data!$B:$CP,Daily!GG$10,0)/GG$91</f>
        <v>0</v>
      </c>
      <c r="GH97" s="12">
        <f>VLOOKUP($EG97,Data!$B:$CP,Daily!GH$10,0)/GH$91</f>
        <v>0</v>
      </c>
      <c r="GI97" s="12">
        <f>VLOOKUP($EG97,Data!$B:$CP,Daily!GI$10,0)/GI$91</f>
        <v>0</v>
      </c>
      <c r="GJ97" s="12">
        <f>VLOOKUP($EG97,Data!$B:$CP,Daily!GJ$10,0)/GJ$91</f>
        <v>0</v>
      </c>
      <c r="GK97" s="12">
        <f>VLOOKUP($EG97,Data!$B:$CP,Daily!GK$10,0)/GK$91</f>
        <v>0</v>
      </c>
      <c r="GL97" s="12">
        <f>VLOOKUP($EG97,Data!$B:$CP,Daily!GL$10,0)/GL$91</f>
        <v>0</v>
      </c>
      <c r="GM97" s="12">
        <f>VLOOKUP($EG97,Data!$B:$CP,Daily!GM$10,0)/GM$91</f>
        <v>0</v>
      </c>
      <c r="GN97" s="12">
        <f>VLOOKUP($EG97,Data!$B:$CP,Daily!GN$10,0)/GN$91</f>
        <v>0</v>
      </c>
      <c r="GO97" s="12">
        <f>VLOOKUP($EG97,Data!$B:$CP,Daily!GO$10,0)/GO$91</f>
        <v>0</v>
      </c>
      <c r="GP97" s="12">
        <f>VLOOKUP($EG97,Data!$B:$CP,Daily!GP$10,0)/GP$91</f>
        <v>0</v>
      </c>
      <c r="GQ97" s="12">
        <f>VLOOKUP($EG97,Data!$B:$CP,Daily!GQ$10,0)/GQ$91</f>
        <v>0</v>
      </c>
      <c r="GR97" s="12">
        <f>VLOOKUP($EG97,Data!$B:$CP,Daily!GR$10,0)/GR$91</f>
        <v>0</v>
      </c>
      <c r="GS97" s="12">
        <f>VLOOKUP($EG97,Data!$B:$CP,Daily!GS$10,0)/GS$91</f>
        <v>0</v>
      </c>
      <c r="GT97" s="12">
        <f>VLOOKUP($EG97,Data!$B:$CP,Daily!GT$10,0)/GT$91</f>
        <v>0</v>
      </c>
      <c r="GU97" s="12">
        <f>VLOOKUP($EG97,Data!$B:$CP,Daily!GU$10,0)/GU$91</f>
        <v>0</v>
      </c>
      <c r="GV97" s="12">
        <f>VLOOKUP($EG97,Data!$B:$CP,Daily!GV$10,0)/GV$91</f>
        <v>0</v>
      </c>
      <c r="GW97" s="12">
        <f>VLOOKUP($EG97,Data!$B:$CP,Daily!GW$10,0)/GW$91</f>
        <v>0</v>
      </c>
      <c r="GX97" s="12">
        <f>VLOOKUP($EG97,Data!$B:$CP,Daily!GX$10,0)/GX$91</f>
        <v>0</v>
      </c>
      <c r="GY97" s="12">
        <f>VLOOKUP($EG97,Data!$B:$CP,Daily!GY$10,0)/GY$91</f>
        <v>0</v>
      </c>
      <c r="GZ97" s="12">
        <f>VLOOKUP($EG97,Data!$B:$CP,Daily!GZ$10,0)/GZ$91</f>
        <v>0</v>
      </c>
      <c r="HA97" s="12">
        <f>VLOOKUP($EG97,Data!$B:$CP,Daily!HA$10,0)/HA$91</f>
        <v>0</v>
      </c>
      <c r="HB97" s="12">
        <f>VLOOKUP($EG97,Data!$B:$CP,Daily!HB$10,0)/HB$91</f>
        <v>0</v>
      </c>
      <c r="HC97" s="12">
        <f>VLOOKUP($EG97,Data!$B:$CP,Daily!HC$10,0)/HC$91</f>
        <v>0</v>
      </c>
      <c r="HD97" s="12">
        <f>VLOOKUP($EG97,Data!$B:$CP,Daily!HD$10,0)/HD$91</f>
        <v>0</v>
      </c>
      <c r="HE97" s="12">
        <f>VLOOKUP($EG97,Data!$B:$CP,Daily!HE$10,0)/HE$91</f>
        <v>0</v>
      </c>
      <c r="HF97" s="12">
        <f>VLOOKUP($EG97,Data!$B:$CP,Daily!HF$10,0)/HF$91</f>
        <v>0</v>
      </c>
      <c r="HG97" s="12">
        <f>VLOOKUP($EG97,Data!$B:$CP,Daily!HG$10,0)/HG$91</f>
        <v>0</v>
      </c>
      <c r="HH97" s="12">
        <f>VLOOKUP($EG97,Data!$B:$CP,Daily!HH$10,0)/HH$91</f>
        <v>0</v>
      </c>
      <c r="HI97" s="12">
        <f>VLOOKUP($EG97,Data!$B:$CP,Daily!HI$10,0)/HI$91</f>
        <v>0</v>
      </c>
      <c r="HJ97" s="12">
        <f>VLOOKUP($EG97,Data!$B:$CP,Daily!HJ$10,0)/HJ$91</f>
        <v>0</v>
      </c>
      <c r="HK97" s="12">
        <f>VLOOKUP($EG97,Data!$B:$CP,Daily!HK$10,0)/HK$91</f>
        <v>0</v>
      </c>
      <c r="HL97" s="12">
        <f>VLOOKUP($EG97,Data!$B:$CP,Daily!HL$10,0)/HL$91</f>
        <v>0</v>
      </c>
      <c r="HM97" s="12">
        <f>VLOOKUP($EG97,Data!$B:$CP,Daily!HM$10,0)/HM$91</f>
        <v>0</v>
      </c>
      <c r="HN97" s="12">
        <f>VLOOKUP($EG97,Data!$B:$CP,Daily!HN$10,0)/HN$91</f>
        <v>0</v>
      </c>
      <c r="HO97" s="12">
        <f>VLOOKUP($EG97,Data!$B:$CP,Daily!HO$10,0)/HO$91</f>
        <v>0</v>
      </c>
      <c r="HP97" s="12">
        <f>VLOOKUP($EG97,Data!$B:$CP,Daily!HP$10,0)/HP$91</f>
        <v>0</v>
      </c>
      <c r="HQ97" s="12">
        <f>VLOOKUP($EG97,Data!$B:$CP,Daily!HQ$10,0)/HQ$91</f>
        <v>0</v>
      </c>
      <c r="HR97" s="12">
        <f>VLOOKUP($EG97,Data!$B:$CP,Daily!HR$10,0)/HR$91</f>
        <v>0</v>
      </c>
      <c r="HS97" s="12">
        <f>VLOOKUP($EG97,Data!$B:$CP,Daily!HS$10,0)/HS$91</f>
        <v>0</v>
      </c>
      <c r="HT97" s="12">
        <f>VLOOKUP($EG97,Data!$B:$CP,Daily!HT$10,0)/HT$91</f>
        <v>0</v>
      </c>
      <c r="HU97" s="13"/>
      <c r="HV97" s="40">
        <f t="shared" si="767"/>
        <v>0</v>
      </c>
      <c r="HW97" s="40">
        <f t="shared" si="768"/>
        <v>0</v>
      </c>
      <c r="HX97" s="40">
        <f t="shared" si="769"/>
        <v>0</v>
      </c>
      <c r="HY97" s="40">
        <f t="shared" si="780"/>
        <v>0</v>
      </c>
      <c r="HZ97" s="40">
        <f t="shared" si="781"/>
        <v>0</v>
      </c>
      <c r="IA97" s="43"/>
      <c r="IB97" s="12">
        <f t="shared" si="770"/>
        <v>0</v>
      </c>
      <c r="IC97" s="12">
        <f t="shared" si="793"/>
        <v>0</v>
      </c>
      <c r="ID97" s="12">
        <f t="shared" si="794"/>
        <v>0</v>
      </c>
      <c r="IE97" s="1"/>
      <c r="IF97" s="7" t="s">
        <v>592</v>
      </c>
      <c r="IG97" s="7" t="s">
        <v>82</v>
      </c>
      <c r="IH97" s="12">
        <f>VLOOKUP($IF97,Data!$B:$CP,Daily!IH$10,0)/IH$91</f>
        <v>3.9084310441094361E-3</v>
      </c>
      <c r="II97" s="12">
        <f>VLOOKUP($IF97,Data!$B:$CP,Daily!II$10,0)/II$91</f>
        <v>1.6602102933038186E-3</v>
      </c>
      <c r="IJ97" s="12">
        <f>VLOOKUP($IF97,Data!$B:$CP,Daily!IJ$10,0)/IJ$91</f>
        <v>3.3840947546531302E-3</v>
      </c>
      <c r="IK97" s="12">
        <f>VLOOKUP($IF97,Data!$B:$CP,Daily!IK$10,0)/IK$91</f>
        <v>4.0229885057471264E-3</v>
      </c>
      <c r="IL97" s="12">
        <f>VLOOKUP($IF97,Data!$B:$CP,Daily!IL$10,0)/IL$91</f>
        <v>2.3174971031286211E-3</v>
      </c>
      <c r="IM97" s="12">
        <f>VLOOKUP($IF97,Data!$B:$CP,Daily!IM$10,0)/IM$91</f>
        <v>2.9342723004694834E-3</v>
      </c>
      <c r="IN97" s="12">
        <f>VLOOKUP($IF97,Data!$B:$CP,Daily!IN$10,0)/IN$91</f>
        <v>9.3652445369406864E-3</v>
      </c>
      <c r="IO97" s="12">
        <f>VLOOKUP($IF97,Data!$B:$CP,Daily!IO$10,0)/IO$91</f>
        <v>2.1256038647342997E-2</v>
      </c>
      <c r="IP97" s="12">
        <f>VLOOKUP($IF97,Data!$B:$CP,Daily!IP$10,0)/IP$91</f>
        <v>1.5466666666666667E-2</v>
      </c>
      <c r="IQ97" s="12">
        <f>VLOOKUP($IF97,Data!$B:$CP,Daily!IQ$10,0)/IQ$91</f>
        <v>8.1967213114754103E-3</v>
      </c>
      <c r="IR97" s="12">
        <f>VLOOKUP($IF97,Data!$B:$CP,Daily!IR$10,0)/IR$91</f>
        <v>4.2372881355932203E-3</v>
      </c>
      <c r="IS97" s="12">
        <f>VLOOKUP($IF97,Data!$B:$CP,Daily!IS$10,0)/IS$91</f>
        <v>2.8121484814398199E-3</v>
      </c>
      <c r="IT97" s="12">
        <f>VLOOKUP($IF97,Data!$B:$CP,Daily!IT$10,0)/IT$91</f>
        <v>3.2171581769436996E-3</v>
      </c>
      <c r="IU97" s="12">
        <f>VLOOKUP($IF97,Data!$B:$CP,Daily!IU$10,0)/IU$91</f>
        <v>3.4168564920273349E-3</v>
      </c>
      <c r="IV97" s="12">
        <f>VLOOKUP($IF97,Data!$B:$CP,Daily!IV$10,0)/IV$91</f>
        <v>1.2763241863433313E-3</v>
      </c>
      <c r="IW97" s="12">
        <f>VLOOKUP($IF97,Data!$B:$CP,Daily!IW$10,0)/IW$91</f>
        <v>1.2048192771084338E-3</v>
      </c>
      <c r="IX97" s="12">
        <f>VLOOKUP($IF97,Data!$B:$CP,Daily!IX$10,0)/IX$91</f>
        <v>2.1905805038335158E-3</v>
      </c>
      <c r="IY97" s="12">
        <f>VLOOKUP($IF97,Data!$B:$CP,Daily!IY$10,0)/IY$91</f>
        <v>1.9455252918287938E-3</v>
      </c>
      <c r="IZ97" s="12">
        <f>VLOOKUP($IF97,Data!$B:$CP,Daily!IZ$10,0)/IZ$91</f>
        <v>2.976190476190476E-3</v>
      </c>
      <c r="JA97" s="12">
        <f>VLOOKUP($IF97,Data!$B:$CP,Daily!JA$10,0)/JA$91</f>
        <v>8.2122552116234999E-3</v>
      </c>
      <c r="JB97" s="12">
        <f>VLOOKUP($IF97,Data!$B:$CP,Daily!JB$10,0)/JB$91</f>
        <v>2.3255813953488372E-3</v>
      </c>
      <c r="JC97" s="12">
        <f>VLOOKUP($IF97,Data!$B:$CP,Daily!JC$10,0)/JC$91</f>
        <v>3.5231943628890195E-3</v>
      </c>
      <c r="JD97" s="12">
        <f>VLOOKUP($IF97,Data!$B:$CP,Daily!JD$10,0)/JD$91</f>
        <v>2.3654642223536371E-3</v>
      </c>
      <c r="JE97" s="12">
        <f>VLOOKUP($IF97,Data!$B:$CP,Daily!JE$10,0)/JE$91</f>
        <v>2.82326369282891E-3</v>
      </c>
      <c r="JF97" s="12">
        <f>VLOOKUP($IF97,Data!$B:$CP,Daily!JF$10,0)/JF$91</f>
        <v>2.7639579878385848E-3</v>
      </c>
      <c r="JG97" s="12">
        <f>VLOOKUP($IF97,Data!$B:$CP,Daily!JG$10,0)/JG$91</f>
        <v>3.9772727272727269E-3</v>
      </c>
      <c r="JH97" s="12">
        <f>VLOOKUP($IF97,Data!$B:$CP,Daily!JH$10,0)/JH$91</f>
        <v>3.003003003003003E-3</v>
      </c>
      <c r="JI97" s="12">
        <f>VLOOKUP($IF97,Data!$B:$CP,Daily!JI$10,0)/JI$91</f>
        <v>1.1580775911986102E-3</v>
      </c>
      <c r="JJ97" s="12">
        <f>VLOOKUP($IF97,Data!$B:$CP,Daily!JJ$10,0)/JJ$91</f>
        <v>4.0816326530612249E-3</v>
      </c>
      <c r="JK97" s="12">
        <f>VLOOKUP($IF97,Data!$B:$CP,Daily!JK$10,0)/JK$91</f>
        <v>2.472187886279357E-3</v>
      </c>
      <c r="JL97" s="12">
        <f>VLOOKUP($IF97,Data!$B:$CP,Daily!JL$10,0)/JL$91</f>
        <v>5.7240984544934168E-4</v>
      </c>
      <c r="JM97" s="12">
        <f>VLOOKUP($IF97,Data!$B:$CP,Daily!JM$10,0)/JM$91</f>
        <v>3.7076271186440679E-3</v>
      </c>
      <c r="JN97" s="12">
        <f>VLOOKUP($IF97,Data!$B:$CP,Daily!JN$10,0)/JN$91</f>
        <v>0</v>
      </c>
      <c r="JO97" s="12">
        <f>VLOOKUP($IF97,Data!$B:$CP,Daily!JO$10,0)/JO$91</f>
        <v>2.0618556701030928E-3</v>
      </c>
      <c r="JP97" s="12">
        <f>VLOOKUP($IF97,Data!$B:$CP,Daily!JP$10,0)/JP$91</f>
        <v>1.0887316276537834E-3</v>
      </c>
      <c r="JQ97" s="12">
        <f>VLOOKUP($IF97,Data!$B:$CP,Daily!JQ$10,0)/JQ$91</f>
        <v>2.2246941045606229E-3</v>
      </c>
      <c r="JR97" s="12">
        <f>VLOOKUP($IF97,Data!$B:$CP,Daily!JR$10,0)/JR$91</f>
        <v>2.2844089091947459E-3</v>
      </c>
      <c r="JS97" s="12">
        <f>VLOOKUP($IF97,Data!$B:$CP,Daily!JS$10,0)/JS$91</f>
        <v>5.5897149245388487E-4</v>
      </c>
      <c r="JT97" s="12">
        <f>VLOOKUP($IF97,Data!$B:$CP,Daily!JT$10,0)/JT$91</f>
        <v>0</v>
      </c>
      <c r="JU97" s="12">
        <f>VLOOKUP($IF97,Data!$B:$CP,Daily!JU$10,0)/JU$91</f>
        <v>2.2988505747126436E-3</v>
      </c>
      <c r="JV97" s="12">
        <f>VLOOKUP($IF97,Data!$B:$CP,Daily!JV$10,0)/JV$91</f>
        <v>2.4375380865326022E-3</v>
      </c>
      <c r="JW97" s="12">
        <f>VLOOKUP($IF97,Data!$B:$CP,Daily!JW$10,0)/JW$91</f>
        <v>2.2611644997173543E-3</v>
      </c>
      <c r="JX97" s="12">
        <f>VLOOKUP($IF97,Data!$B:$CP,Daily!JX$10,0)/JX$91</f>
        <v>1.854140914709518E-3</v>
      </c>
      <c r="JY97" s="12">
        <f>VLOOKUP($IF97,Data!$B:$CP,Daily!JY$10,0)/JY$91</f>
        <v>3.117206982543641E-3</v>
      </c>
      <c r="JZ97" s="12">
        <f>VLOOKUP($IF97,Data!$B:$CP,Daily!JZ$10,0)/JZ$91</f>
        <v>1.7311021350259665E-3</v>
      </c>
      <c r="KA97" s="12">
        <f>VLOOKUP($IF97,Data!$B:$CP,Daily!KA$10,0)/KA$91</f>
        <v>1.3986013986013986E-3</v>
      </c>
      <c r="KB97" s="12">
        <f>VLOOKUP($IF97,Data!$B:$CP,Daily!KB$10,0)/KB$91</f>
        <v>5.8616647127784287E-4</v>
      </c>
      <c r="KC97" s="12">
        <f>VLOOKUP($IF97,Data!$B:$CP,Daily!KC$10,0)/KC$91</f>
        <v>3.4802784222737818E-3</v>
      </c>
      <c r="KD97" s="12">
        <f>VLOOKUP($IF97,Data!$B:$CP,Daily!KD$10,0)/KD$91</f>
        <v>1.7241379310344827E-3</v>
      </c>
      <c r="KE97" s="12">
        <f>VLOOKUP($IF97,Data!$B:$CP,Daily!KE$10,0)/KE$91</f>
        <v>2.352941176470588E-3</v>
      </c>
      <c r="KF97" s="12">
        <f>VLOOKUP($IF97,Data!$B:$CP,Daily!KF$10,0)/KF$91</f>
        <v>2.1242697822623472E-3</v>
      </c>
      <c r="KG97" s="12">
        <f>VLOOKUP($IF97,Data!$B:$CP,Daily!KG$10,0)/KG$91</f>
        <v>0</v>
      </c>
      <c r="KH97" s="12">
        <f>VLOOKUP($IF97,Data!$B:$CP,Daily!KH$10,0)/KH$91</f>
        <v>2.359882005899705E-3</v>
      </c>
      <c r="KI97" s="12">
        <f>VLOOKUP($IF97,Data!$B:$CP,Daily!KI$10,0)/KI$91</f>
        <v>1.4137606032045241E-3</v>
      </c>
      <c r="KJ97" s="12">
        <f>VLOOKUP($IF97,Data!$B:$CP,Daily!KJ$10,0)/KJ$91</f>
        <v>3.7837837837837837E-3</v>
      </c>
      <c r="KK97" s="12">
        <f>VLOOKUP($IF97,Data!$B:$CP,Daily!KK$10,0)/KK$91</f>
        <v>6.3572790845518119E-4</v>
      </c>
      <c r="KL97" s="12">
        <f>VLOOKUP($IF97,Data!$B:$CP,Daily!KL$10,0)/KL$91</f>
        <v>1.8529956763434219E-3</v>
      </c>
      <c r="KM97" s="12">
        <f>VLOOKUP($IF97,Data!$B:$CP,Daily!KM$10,0)/KM$91</f>
        <v>2.8735632183908046E-3</v>
      </c>
      <c r="KN97" s="12">
        <f>VLOOKUP($IF97,Data!$B:$CP,Daily!KN$10,0)/KN$91</f>
        <v>3.4344590726960505E-3</v>
      </c>
      <c r="KO97" s="12">
        <f>VLOOKUP($IF97,Data!$B:$CP,Daily!KO$10,0)/KO$91</f>
        <v>1.9071837253655435E-3</v>
      </c>
      <c r="KP97" s="12">
        <f>VLOOKUP($IF97,Data!$B:$CP,Daily!KP$10,0)/KP$91</f>
        <v>3.7290242386575512E-3</v>
      </c>
      <c r="KQ97" s="12">
        <f>VLOOKUP($IF97,Data!$B:$CP,Daily!KQ$10,0)/KQ$91</f>
        <v>2.5332488917036099E-3</v>
      </c>
      <c r="KR97" s="12">
        <f>VLOOKUP($IF97,Data!$B:$CP,Daily!KR$10,0)/KR$91</f>
        <v>1.7391304347826088E-3</v>
      </c>
      <c r="KS97" s="12">
        <f>VLOOKUP($IF97,Data!$B:$CP,Daily!KS$10,0)/KS$91</f>
        <v>2.5078369905956114E-3</v>
      </c>
      <c r="KT97" s="12">
        <f>VLOOKUP($IF97,Data!$B:$CP,Daily!KT$10,0)/KT$91</f>
        <v>1.1806375442739079E-3</v>
      </c>
      <c r="KU97" s="12">
        <f>VLOOKUP($IF97,Data!$B:$CP,Daily!KU$10,0)/KU$91</f>
        <v>3.869541182974019E-3</v>
      </c>
      <c r="KV97" s="12">
        <f>VLOOKUP($IF97,Data!$B:$CP,Daily!KV$10,0)/KV$91</f>
        <v>2.8901734104046241E-3</v>
      </c>
      <c r="KW97" s="12">
        <f>VLOOKUP($IF97,Data!$B:$CP,Daily!KW$10,0)/KW$91</f>
        <v>6.2578222778473093E-4</v>
      </c>
      <c r="KX97" s="12">
        <f>VLOOKUP($IF97,Data!$B:$CP,Daily!KX$10,0)/KX$91</f>
        <v>2.5641025641025641E-3</v>
      </c>
      <c r="KY97" s="12">
        <f>VLOOKUP($IF97,Data!$B:$CP,Daily!KY$10,0)/KY$91</f>
        <v>1.9442644199611147E-3</v>
      </c>
      <c r="KZ97" s="12">
        <f>VLOOKUP($IF97,Data!$B:$CP,Daily!KZ$10,0)/KZ$91</f>
        <v>1.2690355329949238E-3</v>
      </c>
      <c r="LA97" s="12">
        <f>VLOOKUP($IF97,Data!$B:$CP,Daily!LA$10,0)/LA$91</f>
        <v>1.0465724751439038E-3</v>
      </c>
      <c r="LB97" s="12">
        <f>VLOOKUP($IF97,Data!$B:$CP,Daily!LB$10,0)/LB$91</f>
        <v>1.0515247108307045E-3</v>
      </c>
      <c r="LC97" s="12">
        <f>VLOOKUP($IF97,Data!$B:$CP,Daily!LC$10,0)/LC$91</f>
        <v>1.2330456226880395E-3</v>
      </c>
      <c r="LD97" s="12">
        <f>VLOOKUP($IF97,Data!$B:$CP,Daily!LD$10,0)/LD$91</f>
        <v>1.152073732718894E-3</v>
      </c>
      <c r="LE97" s="12">
        <f>VLOOKUP($IF97,Data!$B:$CP,Daily!LE$10,0)/LE$91</f>
        <v>2.9958058717795086E-3</v>
      </c>
      <c r="LF97" s="12">
        <f>VLOOKUP($IF97,Data!$B:$CP,Daily!LF$10,0)/LF$91</f>
        <v>2.7964205816554811E-3</v>
      </c>
      <c r="LG97" s="12">
        <f>VLOOKUP($IF97,Data!$B:$CP,Daily!LG$10,0)/LG$91</f>
        <v>0</v>
      </c>
      <c r="LH97" s="12">
        <f>VLOOKUP($IF97,Data!$B:$CP,Daily!LH$10,0)/LH$91</f>
        <v>6.4184852374839533E-4</v>
      </c>
      <c r="LI97" s="12">
        <f>VLOOKUP($IF97,Data!$B:$CP,Daily!LI$10,0)/LI$91</f>
        <v>2.4826216484607746E-3</v>
      </c>
      <c r="LJ97" s="12">
        <f>VLOOKUP($IF97,Data!$B:$CP,Daily!LJ$10,0)/LJ$91</f>
        <v>2.2234574763757642E-3</v>
      </c>
      <c r="LK97" s="12">
        <f>VLOOKUP($IF97,Data!$B:$CP,Daily!LK$10,0)/LK$91</f>
        <v>2.2818026240730175E-3</v>
      </c>
      <c r="LL97" s="12">
        <f>VLOOKUP($IF97,Data!$B:$CP,Daily!LL$10,0)/LL$91</f>
        <v>3.4985422740524781E-3</v>
      </c>
      <c r="LM97" s="12">
        <f>VLOOKUP($IF97,Data!$B:$CP,Daily!LM$10,0)/LM$91</f>
        <v>2.9086678301337987E-3</v>
      </c>
      <c r="LN97" s="12">
        <f>VLOOKUP($IF97,Data!$B:$CP,Daily!LN$10,0)/LN$91</f>
        <v>2.787068004459309E-3</v>
      </c>
      <c r="LO97" s="12">
        <f>VLOOKUP($IF97,Data!$B:$CP,Daily!LO$10,0)/LO$91</f>
        <v>2.1528525296017221E-3</v>
      </c>
      <c r="LP97" s="12">
        <f>VLOOKUP($IF97,Data!$B:$CP,Daily!LP$10,0)/LP$91</f>
        <v>3.6764705882352941E-3</v>
      </c>
      <c r="LQ97" s="12">
        <f>VLOOKUP($IF97,Data!$B:$CP,Daily!LQ$10,0)/LQ$91</f>
        <v>5.2083333333333333E-4</v>
      </c>
      <c r="LR97" s="12">
        <f>VLOOKUP($IF97,Data!$B:$CP,Daily!LR$10,0)/LR$91</f>
        <v>1.756440281030445E-3</v>
      </c>
      <c r="LS97" s="12">
        <f>VLOOKUP($IF97,Data!$B:$CP,Daily!LS$10,0)/LS$91</f>
        <v>2.3474178403755869E-3</v>
      </c>
      <c r="LU97" s="40">
        <f t="shared" si="771"/>
        <v>1.4137606032045241E-3</v>
      </c>
      <c r="LV97" s="40">
        <f t="shared" si="772"/>
        <v>3.117206982543641E-3</v>
      </c>
      <c r="LW97" s="40">
        <f t="shared" si="773"/>
        <v>1.7034463793391169E-3</v>
      </c>
      <c r="LX97" s="40">
        <f t="shared" si="782"/>
        <v>4.3947917670479793E-3</v>
      </c>
      <c r="LY97" s="40">
        <f t="shared" si="795"/>
        <v>1.361758187001863E-4</v>
      </c>
      <c r="LZ97" s="43"/>
      <c r="MA97" s="12">
        <f t="shared" si="783"/>
        <v>1.0482554863169373E-3</v>
      </c>
      <c r="MB97" s="12">
        <f t="shared" si="796"/>
        <v>2.4568077349817721E-3</v>
      </c>
      <c r="MC97" s="12">
        <f t="shared" si="797"/>
        <v>2.026303716164551E-3</v>
      </c>
      <c r="MD97" s="1"/>
    </row>
    <row r="98" spans="4:342" x14ac:dyDescent="0.35">
      <c r="D98" s="59" t="s">
        <v>593</v>
      </c>
      <c r="E98" s="53" t="str">
        <f>VLOOKUP($D98,'Metric Nature'!$C:$D,2,0)&amp;IF(($F98&lt;(EA98)),"Below",IF(($F98&gt;(DZ98)),"Above","Within"))</f>
        <v>NegativeAbove</v>
      </c>
      <c r="F98" s="48">
        <f t="shared" ref="F98" si="802">DU98</f>
        <v>3.4145584355114076E-3</v>
      </c>
      <c r="G98" s="77">
        <f t="shared" si="751"/>
        <v>2.1607787194763781E-3</v>
      </c>
      <c r="H98" s="48">
        <f t="shared" ref="H98" si="803">IFERROR(((F98-G98)/G98),0)</f>
        <v>0.58024438353357077</v>
      </c>
      <c r="I98" s="74">
        <f t="shared" si="774"/>
        <v>2.0476897476010641E-3</v>
      </c>
      <c r="J98" s="48">
        <f t="shared" ref="J98" si="804">IFERROR(((F98-I98)/I98),0)</f>
        <v>0.66751747402733996</v>
      </c>
      <c r="K98" s="48">
        <f t="shared" si="754"/>
        <v>7.380741743723806E-4</v>
      </c>
      <c r="L98" s="50"/>
      <c r="M98" s="53" t="str">
        <f>VLOOKUP($D98,'Metric Nature'!$C:$D,2,0)&amp;IF(($N98&lt;(HZ98)),"Below",IF(($N98&gt;(HY98)),"Above","Within"))</f>
        <v>NegativeWithin</v>
      </c>
      <c r="N98" s="48">
        <f t="shared" si="755"/>
        <v>0</v>
      </c>
      <c r="O98" s="49">
        <f t="shared" si="785"/>
        <v>0</v>
      </c>
      <c r="P98" s="55">
        <f t="shared" si="786"/>
        <v>0</v>
      </c>
      <c r="Q98" s="49">
        <f t="shared" si="787"/>
        <v>0</v>
      </c>
      <c r="R98" s="48">
        <f t="shared" ref="R98" si="805">IFERROR(((N98-Q98)/Q98),0)</f>
        <v>0</v>
      </c>
      <c r="S98" s="48">
        <f t="shared" si="758"/>
        <v>0</v>
      </c>
      <c r="T98" s="50"/>
      <c r="U98" s="53" t="str">
        <f>VLOOKUP($D98,'Metric Nature'!$C:$D,2,0)&amp;IF(($V98&lt;(LY98)),"Below",IF(($V98&gt;(LX98)),"Above","Within"))</f>
        <v>NegativeAbove</v>
      </c>
      <c r="V98" s="48">
        <f t="shared" si="759"/>
        <v>1.2910798122065728E-2</v>
      </c>
      <c r="W98" s="49">
        <f t="shared" si="777"/>
        <v>8.1629418291329844E-3</v>
      </c>
      <c r="X98" s="48">
        <f t="shared" ref="X98" si="806">IFERROR(((V98-W98)/W98),0)</f>
        <v>0.58163544373034337</v>
      </c>
      <c r="Y98" s="49">
        <f t="shared" si="778"/>
        <v>7.8567059183361366E-3</v>
      </c>
      <c r="Z98" s="48">
        <f t="shared" ref="Z98" si="807">IFERROR(((V98-Y98)/Y98),0)</f>
        <v>0.64328387192579661</v>
      </c>
      <c r="AA98" s="48">
        <f t="shared" si="762"/>
        <v>2.3066682227520213E-3</v>
      </c>
      <c r="AB98" s="50"/>
      <c r="AC98" s="46" t="s">
        <v>594</v>
      </c>
      <c r="AI98" s="7" t="s">
        <v>593</v>
      </c>
      <c r="AJ98" s="12">
        <f>(VLOOKUP($EG98,Data!$B:$CP,Daily!EI$10,0)+VLOOKUP($IF98,Data!$B:$CP,Daily!IH$10,0))/AJ$91</f>
        <v>1.6908552909680147E-3</v>
      </c>
      <c r="AK98" s="12">
        <f>(VLOOKUP($EG98,Data!$B:$CP,Daily!EJ$10,0)+VLOOKUP($IF98,Data!$B:$CP,Daily!II$10,0))/AK$91</f>
        <v>2.1899808376676703E-3</v>
      </c>
      <c r="AL98" s="12">
        <f>(VLOOKUP($EG98,Data!$B:$CP,Daily!EK$10,0)+VLOOKUP($IF98,Data!$B:$CP,Daily!IJ$10,0))/AL$91</f>
        <v>1.2520868113522537E-3</v>
      </c>
      <c r="AM98" s="12">
        <f>(VLOOKUP($EG98,Data!$B:$CP,Daily!EL$10,0)+VLOOKUP($IF98,Data!$B:$CP,Daily!IK$10,0))/AM$91</f>
        <v>2.1147610320033836E-3</v>
      </c>
      <c r="AN98" s="12">
        <f>(VLOOKUP($EG98,Data!$B:$CP,Daily!EM$10,0)+VLOOKUP($IF98,Data!$B:$CP,Daily!IL$10,0))/AN$91</f>
        <v>6.8362045392398143E-4</v>
      </c>
      <c r="AO98" s="12">
        <f>(VLOOKUP($EG98,Data!$B:$CP,Daily!EN$10,0)+VLOOKUP($IF98,Data!$B:$CP,Daily!IM$10,0))/AO$91</f>
        <v>1.1524056467876692E-3</v>
      </c>
      <c r="AP98" s="12">
        <f>(VLOOKUP($EG98,Data!$B:$CP,Daily!EO$10,0)+VLOOKUP($IF98,Data!$B:$CP,Daily!IN$10,0))/AP$91</f>
        <v>2.7807203389830508E-3</v>
      </c>
      <c r="AQ98" s="12">
        <f>(VLOOKUP($EG98,Data!$B:$CP,Daily!EP$10,0)+VLOOKUP($IF98,Data!$B:$CP,Daily!IO$10,0))/AQ$91</f>
        <v>2.0546289581822577E-3</v>
      </c>
      <c r="AR98" s="12">
        <f>(VLOOKUP($EG98,Data!$B:$CP,Daily!EQ$10,0)+VLOOKUP($IF98,Data!$B:$CP,Daily!IP$10,0))/AR$91</f>
        <v>2.0017515325910173E-3</v>
      </c>
      <c r="AS98" s="12">
        <f>(VLOOKUP($EG98,Data!$B:$CP,Daily!ER$10,0)+VLOOKUP($IF98,Data!$B:$CP,Daily!IQ$10,0))/AS$91</f>
        <v>2.3784355179704017E-3</v>
      </c>
      <c r="AT98" s="12">
        <f>(VLOOKUP($EG98,Data!$B:$CP,Daily!ES$10,0)+VLOOKUP($IF98,Data!$B:$CP,Daily!IR$10,0))/AT$91</f>
        <v>1.6993464052287581E-3</v>
      </c>
      <c r="AU98" s="12">
        <f>(VLOOKUP($EG98,Data!$B:$CP,Daily!ET$10,0)+VLOOKUP($IF98,Data!$B:$CP,Daily!IS$10,0))/AU$91</f>
        <v>1.9718309859154928E-3</v>
      </c>
      <c r="AV98" s="12">
        <f>(VLOOKUP($EG98,Data!$B:$CP,Daily!EU$10,0)+VLOOKUP($IF98,Data!$B:$CP,Daily!IT$10,0))/AV$91</f>
        <v>2.4963868085665485E-3</v>
      </c>
      <c r="AW98" s="12">
        <f>(VLOOKUP($EG98,Data!$B:$CP,Daily!EV$10,0)+VLOOKUP($IF98,Data!$B:$CP,Daily!IU$10,0))/AW$91</f>
        <v>2.2368028631076647E-3</v>
      </c>
      <c r="AX98" s="12">
        <f>(VLOOKUP($EG98,Data!$B:$CP,Daily!EW$10,0)+VLOOKUP($IF98,Data!$B:$CP,Daily!IV$10,0))/AX$91</f>
        <v>3.4225264467952709E-3</v>
      </c>
      <c r="AY98" s="12">
        <f>(VLOOKUP($EG98,Data!$B:$CP,Daily!EX$10,0)+VLOOKUP($IF98,Data!$B:$CP,Daily!IW$10,0))/AY$91</f>
        <v>1.6628873771730914E-3</v>
      </c>
      <c r="AZ98" s="12">
        <f>(VLOOKUP($EG98,Data!$B:$CP,Daily!EY$10,0)+VLOOKUP($IF98,Data!$B:$CP,Daily!IX$10,0))/AZ$91</f>
        <v>1.3614703880190605E-3</v>
      </c>
      <c r="BA98" s="12">
        <f>(VLOOKUP($EG98,Data!$B:$CP,Daily!EZ$10,0)+VLOOKUP($IF98,Data!$B:$CP,Daily!IY$10,0))/BA$91</f>
        <v>2.1814448864365455E-3</v>
      </c>
      <c r="BB98" s="12">
        <f>(VLOOKUP($EG98,Data!$B:$CP,Daily!FA$10,0)+VLOOKUP($IF98,Data!$B:$CP,Daily!IZ$10,0))/BB$91</f>
        <v>5.1882597094574561E-3</v>
      </c>
      <c r="BC98" s="12">
        <f>(VLOOKUP($EG98,Data!$B:$CP,Daily!FB$10,0)+VLOOKUP($IF98,Data!$B:$CP,Daily!JA$10,0))/BC$91</f>
        <v>4.7270509301616343E-3</v>
      </c>
      <c r="BD98" s="12">
        <f>(VLOOKUP($EG98,Data!$B:$CP,Daily!FC$10,0)+VLOOKUP($IF98,Data!$B:$CP,Daily!JB$10,0))/BD$91</f>
        <v>2.289311775647446E-3</v>
      </c>
      <c r="BE98" s="12">
        <f>(VLOOKUP($EG98,Data!$B:$CP,Daily!FD$10,0)+VLOOKUP($IF98,Data!$B:$CP,Daily!JC$10,0))/BE$91</f>
        <v>1.0628606134224113E-3</v>
      </c>
      <c r="BF98" s="12">
        <f>(VLOOKUP($EG98,Data!$B:$CP,Daily!FE$10,0)+VLOOKUP($IF98,Data!$B:$CP,Daily!JD$10,0))/BF$91</f>
        <v>2.0594292438952631E-3</v>
      </c>
      <c r="BG98" s="12">
        <f>(VLOOKUP($EG98,Data!$B:$CP,Daily!FF$10,0)+VLOOKUP($IF98,Data!$B:$CP,Daily!JE$10,0))/BG$91</f>
        <v>1.6842105263157896E-3</v>
      </c>
      <c r="BH98" s="12">
        <f>(VLOOKUP($EG98,Data!$B:$CP,Daily!FG$10,0)+VLOOKUP($IF98,Data!$B:$CP,Daily!JF$10,0))/BH$91</f>
        <v>1.5047879616963064E-3</v>
      </c>
      <c r="BI98" s="12">
        <f>(VLOOKUP($EG98,Data!$B:$CP,Daily!FH$10,0)+VLOOKUP($IF98,Data!$B:$CP,Daily!JG$10,0))/BI$91</f>
        <v>1.6435081428357986E-3</v>
      </c>
      <c r="BJ98" s="12">
        <f>(VLOOKUP($EG98,Data!$B:$CP,Daily!FI$10,0)+VLOOKUP($IF98,Data!$B:$CP,Daily!JH$10,0))/BJ$91</f>
        <v>1.589825119236884E-3</v>
      </c>
      <c r="BK98" s="12">
        <f>(VLOOKUP($EG98,Data!$B:$CP,Daily!FJ$10,0)+VLOOKUP($IF98,Data!$B:$CP,Daily!JI$10,0))/BK$91</f>
        <v>1.6193139997055792E-3</v>
      </c>
      <c r="BL98" s="12">
        <f>(VLOOKUP($EG98,Data!$B:$CP,Daily!FK$10,0)+VLOOKUP($IF98,Data!$B:$CP,Daily!JJ$10,0))/BL$91</f>
        <v>8.8326218165758871E-4</v>
      </c>
      <c r="BM98" s="12">
        <f>(VLOOKUP($EG98,Data!$B:$CP,Daily!FL$10,0)+VLOOKUP($IF98,Data!$B:$CP,Daily!JK$10,0))/BM$91</f>
        <v>1.3706975327444412E-3</v>
      </c>
      <c r="BN98" s="12">
        <f>(VLOOKUP($EG98,Data!$B:$CP,Daily!FM$10,0)+VLOOKUP($IF98,Data!$B:$CP,Daily!JL$10,0))/BN$91</f>
        <v>2.1456157917322271E-3</v>
      </c>
      <c r="BO98" s="12">
        <f>(VLOOKUP($EG98,Data!$B:$CP,Daily!FN$10,0)+VLOOKUP($IF98,Data!$B:$CP,Daily!JM$10,0))/BO$91</f>
        <v>1.8883193957377933E-3</v>
      </c>
      <c r="BP98" s="12">
        <f>(VLOOKUP($EG98,Data!$B:$CP,Daily!FO$10,0)+VLOOKUP($IF98,Data!$B:$CP,Daily!JN$10,0))/BP$91</f>
        <v>1.3794833207925758E-3</v>
      </c>
      <c r="BQ98" s="12">
        <f>(VLOOKUP($EG98,Data!$B:$CP,Daily!FP$10,0)+VLOOKUP($IF98,Data!$B:$CP,Daily!JO$10,0))/BQ$91</f>
        <v>2.4733142410830514E-3</v>
      </c>
      <c r="BR98" s="12">
        <f>(VLOOKUP($EG98,Data!$B:$CP,Daily!FQ$10,0)+VLOOKUP($IF98,Data!$B:$CP,Daily!JP$10,0))/BR$91</f>
        <v>1.5905147484094853E-3</v>
      </c>
      <c r="BS98" s="12">
        <f>(VLOOKUP($EG98,Data!$B:$CP,Daily!FR$10,0)+VLOOKUP($IF98,Data!$B:$CP,Daily!JQ$10,0))/BS$91</f>
        <v>1.6383675901102174E-3</v>
      </c>
      <c r="BT98" s="12">
        <f>(VLOOKUP($EG98,Data!$B:$CP,Daily!FS$10,0)+VLOOKUP($IF98,Data!$B:$CP,Daily!JR$10,0))/BT$91</f>
        <v>1.1564035848511131E-3</v>
      </c>
      <c r="BU98" s="12">
        <f>(VLOOKUP($EG98,Data!$B:$CP,Daily!FT$10,0)+VLOOKUP($IF98,Data!$B:$CP,Daily!JS$10,0))/BU$91</f>
        <v>1.5979081929110982E-3</v>
      </c>
      <c r="BV98" s="12">
        <f>(VLOOKUP($EG98,Data!$B:$CP,Daily!FU$10,0)+VLOOKUP($IF98,Data!$B:$CP,Daily!JT$10,0))/BV$91</f>
        <v>1.1253340835560557E-3</v>
      </c>
      <c r="BW98" s="12">
        <f>(VLOOKUP($EG98,Data!$B:$CP,Daily!FV$10,0)+VLOOKUP($IF98,Data!$B:$CP,Daily!JU$10,0))/BW$91</f>
        <v>2.4423752098916198E-3</v>
      </c>
      <c r="BX98" s="12">
        <f>(VLOOKUP($EG98,Data!$B:$CP,Daily!FW$10,0)+VLOOKUP($IF98,Data!$B:$CP,Daily!JV$10,0))/BX$91</f>
        <v>1.3999066728884741E-3</v>
      </c>
      <c r="BY98" s="12">
        <f>(VLOOKUP($EG98,Data!$B:$CP,Daily!FX$10,0)+VLOOKUP($IF98,Data!$B:$CP,Daily!JW$10,0))/BY$91</f>
        <v>2.008032128514056E-3</v>
      </c>
      <c r="BZ98" s="12">
        <f>(VLOOKUP($EG98,Data!$B:$CP,Daily!FY$10,0)+VLOOKUP($IF98,Data!$B:$CP,Daily!JX$10,0))/BZ$91</f>
        <v>1.4365522745411015E-3</v>
      </c>
      <c r="CA98" s="12">
        <f>(VLOOKUP($EG98,Data!$B:$CP,Daily!FZ$10,0)+VLOOKUP($IF98,Data!$B:$CP,Daily!JY$10,0))/CA$91</f>
        <v>1.2453300124533001E-3</v>
      </c>
      <c r="CB98" s="12">
        <f>(VLOOKUP($EG98,Data!$B:$CP,Daily!GA$10,0)+VLOOKUP($IF98,Data!$B:$CP,Daily!JZ$10,0))/CB$91</f>
        <v>1.5114873035066505E-3</v>
      </c>
      <c r="CC98" s="12">
        <f>(VLOOKUP($EG98,Data!$B:$CP,Daily!GB$10,0)+VLOOKUP($IF98,Data!$B:$CP,Daily!KA$10,0))/CC$91</f>
        <v>2.7303754266211604E-3</v>
      </c>
      <c r="CD98" s="12">
        <f>(VLOOKUP($EG98,Data!$B:$CP,Daily!GC$10,0)+VLOOKUP($IF98,Data!$B:$CP,Daily!KB$10,0))/CD$91</f>
        <v>2.2655188038060714E-3</v>
      </c>
      <c r="CE98" s="12">
        <f>(VLOOKUP($EG98,Data!$B:$CP,Daily!GD$10,0)+VLOOKUP($IF98,Data!$B:$CP,Daily!KC$10,0))/CE$91</f>
        <v>1.9744835965978128E-3</v>
      </c>
      <c r="CF98" s="12">
        <f>(VLOOKUP($EG98,Data!$B:$CP,Daily!GE$10,0)+VLOOKUP($IF98,Data!$B:$CP,Daily!KD$10,0))/CF$91</f>
        <v>2.2146759190905065E-3</v>
      </c>
      <c r="CG98" s="12">
        <f>(VLOOKUP($EG98,Data!$B:$CP,Daily!GF$10,0)+VLOOKUP($IF98,Data!$B:$CP,Daily!KE$10,0))/CG$91</f>
        <v>1.6860821581851624E-3</v>
      </c>
      <c r="CH98" s="12">
        <f>(VLOOKUP($EG98,Data!$B:$CP,Daily!GG$10,0)+VLOOKUP($IF98,Data!$B:$CP,Daily!KF$10,0))/CH$91</f>
        <v>1.3743815283122594E-3</v>
      </c>
      <c r="CI98" s="12">
        <f>(VLOOKUP($EG98,Data!$B:$CP,Daily!GH$10,0)+VLOOKUP($IF98,Data!$B:$CP,Daily!KG$10,0))/CI$91</f>
        <v>2.4820739106453391E-3</v>
      </c>
      <c r="CJ98" s="12">
        <f>(VLOOKUP($EG98,Data!$B:$CP,Daily!GI$10,0)+VLOOKUP($IF98,Data!$B:$CP,Daily!KH$10,0))/CJ$91</f>
        <v>2.1370565607636417E-3</v>
      </c>
      <c r="CK98" s="12">
        <f>(VLOOKUP($EG98,Data!$B:$CP,Daily!GJ$10,0)+VLOOKUP($IF98,Data!$B:$CP,Daily!KI$10,0))/CK$91</f>
        <v>1.5552099533437014E-3</v>
      </c>
      <c r="CL98" s="12">
        <f>(VLOOKUP($EG98,Data!$B:$CP,Daily!GK$10,0)+VLOOKUP($IF98,Data!$B:$CP,Daily!KJ$10,0))/CL$91</f>
        <v>1.6221796195251437E-3</v>
      </c>
      <c r="CM98" s="12">
        <f>(VLOOKUP($EG98,Data!$B:$CP,Daily!GL$10,0)+VLOOKUP($IF98,Data!$B:$CP,Daily!KK$10,0))/CM$91</f>
        <v>1.3016596160104132E-3</v>
      </c>
      <c r="CN98" s="12">
        <f>(VLOOKUP($EG98,Data!$B:$CP,Daily!GM$10,0)+VLOOKUP($IF98,Data!$B:$CP,Daily!KL$10,0))/CN$91</f>
        <v>1.5586034912718205E-3</v>
      </c>
      <c r="CO98" s="12">
        <f>(VLOOKUP($EG98,Data!$B:$CP,Daily!GN$10,0)+VLOOKUP($IF98,Data!$B:$CP,Daily!KM$10,0))/CO$91</f>
        <v>1.3426823810234224E-3</v>
      </c>
      <c r="CP98" s="12">
        <f>(VLOOKUP($EG98,Data!$B:$CP,Daily!GO$10,0)+VLOOKUP($IF98,Data!$B:$CP,Daily!KN$10,0))/CP$91</f>
        <v>1.8581604211830288E-3</v>
      </c>
      <c r="CQ98" s="12">
        <f>(VLOOKUP($EG98,Data!$B:$CP,Daily!GP$10,0)+VLOOKUP($IF98,Data!$B:$CP,Daily!KO$10,0))/CQ$91</f>
        <v>3.4569453174104338E-3</v>
      </c>
      <c r="CR98" s="12">
        <f>(VLOOKUP($EG98,Data!$B:$CP,Daily!GQ$10,0)+VLOOKUP($IF98,Data!$B:$CP,Daily!KP$10,0))/CR$91</f>
        <v>2.3719165085388993E-3</v>
      </c>
      <c r="CS98" s="12">
        <f>(VLOOKUP($EG98,Data!$B:$CP,Daily!GR$10,0)+VLOOKUP($IF98,Data!$B:$CP,Daily!KQ$10,0))/CS$91</f>
        <v>1.273682534628244E-3</v>
      </c>
      <c r="CT98" s="12">
        <f>(VLOOKUP($EG98,Data!$B:$CP,Daily!GS$10,0)+VLOOKUP($IF98,Data!$B:$CP,Daily!KR$10,0))/CT$91</f>
        <v>1.7292878478226694E-3</v>
      </c>
      <c r="CU98" s="12">
        <f>(VLOOKUP($EG98,Data!$B:$CP,Daily!GT$10,0)+VLOOKUP($IF98,Data!$B:$CP,Daily!KS$10,0))/CU$91</f>
        <v>2.9493691627068656E-3</v>
      </c>
      <c r="CV98" s="12">
        <f>(VLOOKUP($EG98,Data!$B:$CP,Daily!GU$10,0)+VLOOKUP($IF98,Data!$B:$CP,Daily!KT$10,0))/CV$91</f>
        <v>2.9864822382898461E-3</v>
      </c>
      <c r="CW98" s="12">
        <f>(VLOOKUP($EG98,Data!$B:$CP,Daily!GV$10,0)+VLOOKUP($IF98,Data!$B:$CP,Daily!KU$10,0))/CW$91</f>
        <v>1.8050541516245488E-3</v>
      </c>
      <c r="CX98" s="12">
        <f>(VLOOKUP($EG98,Data!$B:$CP,Daily!GW$10,0)+VLOOKUP($IF98,Data!$B:$CP,Daily!KV$10,0))/CX$91</f>
        <v>1.7990233873040351E-3</v>
      </c>
      <c r="CY98" s="12">
        <f>(VLOOKUP($EG98,Data!$B:$CP,Daily!GX$10,0)+VLOOKUP($IF98,Data!$B:$CP,Daily!KW$10,0))/CY$91</f>
        <v>1.5328019619865114E-3</v>
      </c>
      <c r="CZ98" s="12">
        <f>(VLOOKUP($EG98,Data!$B:$CP,Daily!GY$10,0)+VLOOKUP($IF98,Data!$B:$CP,Daily!KX$10,0))/CZ$91</f>
        <v>2.2683084899546339E-3</v>
      </c>
      <c r="DA98" s="12">
        <f>(VLOOKUP($EG98,Data!$B:$CP,Daily!GZ$10,0)+VLOOKUP($IF98,Data!$B:$CP,Daily!KY$10,0))/DA$91</f>
        <v>1.5619576535925027E-3</v>
      </c>
      <c r="DB98" s="12">
        <f>(VLOOKUP($EG98,Data!$B:$CP,Daily!HA$10,0)+VLOOKUP($IF98,Data!$B:$CP,Daily!KZ$10,0))/DB$91</f>
        <v>1.3575428474461226E-3</v>
      </c>
      <c r="DC98" s="12">
        <f>(VLOOKUP($EG98,Data!$B:$CP,Daily!HB$10,0)+VLOOKUP($IF98,Data!$B:$CP,Daily!LA$10,0))/DC$91</f>
        <v>1.9393267765618507E-3</v>
      </c>
      <c r="DD98" s="12">
        <f>(VLOOKUP($EG98,Data!$B:$CP,Daily!HC$10,0)+VLOOKUP($IF98,Data!$B:$CP,Daily!LB$10,0))/DD$91</f>
        <v>2.3729759910664431E-3</v>
      </c>
      <c r="DE98" s="12">
        <f>(VLOOKUP($EG98,Data!$B:$CP,Daily!HD$10,0)+VLOOKUP($IF98,Data!$B:$CP,Daily!LC$10,0))/DE$91</f>
        <v>1.6536380036079375E-3</v>
      </c>
      <c r="DF98" s="12">
        <f>(VLOOKUP($EG98,Data!$B:$CP,Daily!HE$10,0)+VLOOKUP($IF98,Data!$B:$CP,Daily!LD$10,0))/DF$91</f>
        <v>1.7929179740026895E-3</v>
      </c>
      <c r="DG98" s="12">
        <f>(VLOOKUP($EG98,Data!$B:$CP,Daily!HF$10,0)+VLOOKUP($IF98,Data!$B:$CP,Daily!LE$10,0))/DG$91</f>
        <v>2.7293404094010615E-3</v>
      </c>
      <c r="DH98" s="12">
        <f>(VLOOKUP($EG98,Data!$B:$CP,Daily!HG$10,0)+VLOOKUP($IF98,Data!$B:$CP,Daily!LF$10,0))/DH$91</f>
        <v>2.8324388789505071E-3</v>
      </c>
      <c r="DI98" s="12">
        <f>(VLOOKUP($EG98,Data!$B:$CP,Daily!HH$10,0)+VLOOKUP($IF98,Data!$B:$CP,Daily!LG$10,0))/DI$91</f>
        <v>3.2804093950925075E-3</v>
      </c>
      <c r="DJ98" s="12">
        <f>(VLOOKUP($EG98,Data!$B:$CP,Daily!HI$10,0)+VLOOKUP($IF98,Data!$B:$CP,Daily!LH$10,0))/DJ$91</f>
        <v>1.2440905697934811E-3</v>
      </c>
      <c r="DK98" s="12">
        <f>(VLOOKUP($EG98,Data!$B:$CP,Daily!HJ$10,0)+VLOOKUP($IF98,Data!$B:$CP,Daily!LI$10,0))/DK$91</f>
        <v>1.6957996347508478E-3</v>
      </c>
      <c r="DL98" s="12">
        <f>(VLOOKUP($EG98,Data!$B:$CP,Daily!HK$10,0)+VLOOKUP($IF98,Data!$B:$CP,Daily!LJ$10,0))/DL$91</f>
        <v>1.813363091086623E-3</v>
      </c>
      <c r="DM98" s="12">
        <f>(VLOOKUP($EG98,Data!$B:$CP,Daily!HL$10,0)+VLOOKUP($IF98,Data!$B:$CP,Daily!LK$10,0))/DM$91</f>
        <v>1.7814726840855108E-3</v>
      </c>
      <c r="DN98" s="12">
        <f>(VLOOKUP($EG98,Data!$B:$CP,Daily!HM$10,0)+VLOOKUP($IF98,Data!$B:$CP,Daily!LL$10,0))/DN$91</f>
        <v>2.3166023166023165E-3</v>
      </c>
      <c r="DO98" s="12">
        <f>(VLOOKUP($EG98,Data!$B:$CP,Daily!HN$10,0)+VLOOKUP($IF98,Data!$B:$CP,Daily!LM$10,0))/DO$91</f>
        <v>2.683080808080808E-3</v>
      </c>
      <c r="DP98" s="12">
        <f>(VLOOKUP($EG98,Data!$B:$CP,Daily!HO$10,0)+VLOOKUP($IF98,Data!$B:$CP,Daily!LN$10,0))/DP$91</f>
        <v>1.4760147601476014E-3</v>
      </c>
      <c r="DQ98" s="12">
        <f>(VLOOKUP($EG98,Data!$B:$CP,Daily!HP$10,0)+VLOOKUP($IF98,Data!$B:$CP,Daily!LO$10,0))/DQ$91</f>
        <v>2.1869077124945326E-3</v>
      </c>
      <c r="DR98" s="12">
        <f>(VLOOKUP($EG98,Data!$B:$CP,Daily!HQ$10,0)+VLOOKUP($IF98,Data!$B:$CP,Daily!LP$10,0))/DR$91</f>
        <v>2.7917364600781687E-3</v>
      </c>
      <c r="DS98" s="12">
        <f>(VLOOKUP($EG98,Data!$B:$CP,Daily!HR$10,0)+VLOOKUP($IF98,Data!$B:$CP,Daily!LQ$10,0))/DS$91</f>
        <v>1.2203389830508474E-3</v>
      </c>
      <c r="DT98" s="12">
        <f>(VLOOKUP($EG98,Data!$B:$CP,Daily!HS$10,0)+VLOOKUP($IF98,Data!$B:$CP,Daily!LR$10,0))/DT$91</f>
        <v>2.5433871932974265E-3</v>
      </c>
      <c r="DU98" s="12">
        <f>(VLOOKUP($EG98,Data!$B:$CP,Daily!HT$10,0)+VLOOKUP($IF98,Data!$B:$CP,Daily!LS$10,0))/DU$91</f>
        <v>3.4145584355114076E-3</v>
      </c>
      <c r="DV98" s="43"/>
      <c r="DW98" s="12">
        <f t="shared" si="588"/>
        <v>1.5114873035066505E-3</v>
      </c>
      <c r="DX98" s="12">
        <f t="shared" si="589"/>
        <v>2.289311775647446E-3</v>
      </c>
      <c r="DY98" s="12">
        <f t="shared" ref="DY98" si="808">DX98-DW98</f>
        <v>7.7782447214079552E-4</v>
      </c>
      <c r="DZ98" s="12">
        <f t="shared" ref="DZ98" si="809">DX98+(0.75*DY98)</f>
        <v>2.8726801297530428E-3</v>
      </c>
      <c r="EA98" s="12">
        <f t="shared" ref="EA98" si="810">DW98-(0.75*DY98)</f>
        <v>9.2811894940105389E-4</v>
      </c>
      <c r="EB98" s="14"/>
      <c r="EC98" s="12">
        <f t="shared" si="766"/>
        <v>7.380741743723806E-4</v>
      </c>
      <c r="ED98" s="12">
        <f t="shared" si="791"/>
        <v>2.1607787194763781E-3</v>
      </c>
      <c r="EE98" s="12">
        <f t="shared" si="792"/>
        <v>2.0476897476010641E-3</v>
      </c>
      <c r="EF98" s="1"/>
      <c r="EG98" s="7" t="s">
        <v>595</v>
      </c>
      <c r="EH98" s="7" t="s">
        <v>83</v>
      </c>
      <c r="EI98" s="12">
        <f>VLOOKUP($EG98,Data!$B:$CP,Daily!EI$10,0)/EI$91</f>
        <v>0</v>
      </c>
      <c r="EJ98" s="12">
        <f>VLOOKUP($EG98,Data!$B:$CP,Daily!EJ$10,0)/EJ$91</f>
        <v>0</v>
      </c>
      <c r="EK98" s="12">
        <f>VLOOKUP($EG98,Data!$B:$CP,Daily!EK$10,0)/EK$91</f>
        <v>0</v>
      </c>
      <c r="EL98" s="12">
        <f>VLOOKUP($EG98,Data!$B:$CP,Daily!EL$10,0)/EL$91</f>
        <v>0</v>
      </c>
      <c r="EM98" s="12">
        <f>VLOOKUP($EG98,Data!$B:$CP,Daily!EM$10,0)/EM$91</f>
        <v>0</v>
      </c>
      <c r="EN98" s="12">
        <f>VLOOKUP($EG98,Data!$B:$CP,Daily!EN$10,0)/EN$91</f>
        <v>0</v>
      </c>
      <c r="EO98" s="12">
        <f>VLOOKUP($EG98,Data!$B:$CP,Daily!EO$10,0)/EO$91</f>
        <v>0</v>
      </c>
      <c r="EP98" s="12">
        <f>VLOOKUP($EG98,Data!$B:$CP,Daily!EP$10,0)/EP$91</f>
        <v>0</v>
      </c>
      <c r="EQ98" s="12">
        <f>VLOOKUP($EG98,Data!$B:$CP,Daily!EQ$10,0)/EQ$91</f>
        <v>0</v>
      </c>
      <c r="ER98" s="12">
        <f>VLOOKUP($EG98,Data!$B:$CP,Daily!ER$10,0)/ER$91</f>
        <v>0</v>
      </c>
      <c r="ES98" s="12">
        <f>VLOOKUP($EG98,Data!$B:$CP,Daily!ES$10,0)/ES$91</f>
        <v>0</v>
      </c>
      <c r="ET98" s="12">
        <f>VLOOKUP($EG98,Data!$B:$CP,Daily!ET$10,0)/ET$91</f>
        <v>0</v>
      </c>
      <c r="EU98" s="12">
        <f>VLOOKUP($EG98,Data!$B:$CP,Daily!EU$10,0)/EU$91</f>
        <v>0</v>
      </c>
      <c r="EV98" s="12">
        <f>VLOOKUP($EG98,Data!$B:$CP,Daily!EV$10,0)/EV$91</f>
        <v>0</v>
      </c>
      <c r="EW98" s="12">
        <f>VLOOKUP($EG98,Data!$B:$CP,Daily!EW$10,0)/EW$91</f>
        <v>0</v>
      </c>
      <c r="EX98" s="12">
        <f>VLOOKUP($EG98,Data!$B:$CP,Daily!EX$10,0)/EX$91</f>
        <v>0</v>
      </c>
      <c r="EY98" s="12">
        <f>VLOOKUP($EG98,Data!$B:$CP,Daily!EY$10,0)/EY$91</f>
        <v>0</v>
      </c>
      <c r="EZ98" s="12">
        <f>VLOOKUP($EG98,Data!$B:$CP,Daily!EZ$10,0)/EZ$91</f>
        <v>0</v>
      </c>
      <c r="FA98" s="12">
        <f>VLOOKUP($EG98,Data!$B:$CP,Daily!FA$10,0)/FA$91</f>
        <v>0</v>
      </c>
      <c r="FB98" s="12">
        <f>VLOOKUP($EG98,Data!$B:$CP,Daily!FB$10,0)/FB$91</f>
        <v>0</v>
      </c>
      <c r="FC98" s="12">
        <f>VLOOKUP($EG98,Data!$B:$CP,Daily!FC$10,0)/FC$91</f>
        <v>0</v>
      </c>
      <c r="FD98" s="12">
        <f>VLOOKUP($EG98,Data!$B:$CP,Daily!FD$10,0)/FD$91</f>
        <v>0</v>
      </c>
      <c r="FE98" s="12">
        <f>VLOOKUP($EG98,Data!$B:$CP,Daily!FE$10,0)/FE$91</f>
        <v>0</v>
      </c>
      <c r="FF98" s="12">
        <f>VLOOKUP($EG98,Data!$B:$CP,Daily!FF$10,0)/FF$91</f>
        <v>0</v>
      </c>
      <c r="FG98" s="12">
        <f>VLOOKUP($EG98,Data!$B:$CP,Daily!FG$10,0)/FG$91</f>
        <v>0</v>
      </c>
      <c r="FH98" s="12">
        <f>VLOOKUP($EG98,Data!$B:$CP,Daily!FH$10,0)/FH$91</f>
        <v>0</v>
      </c>
      <c r="FI98" s="12">
        <f>VLOOKUP($EG98,Data!$B:$CP,Daily!FI$10,0)/FI$91</f>
        <v>0</v>
      </c>
      <c r="FJ98" s="12">
        <f>VLOOKUP($EG98,Data!$B:$CP,Daily!FJ$10,0)/FJ$91</f>
        <v>0</v>
      </c>
      <c r="FK98" s="12">
        <f>VLOOKUP($EG98,Data!$B:$CP,Daily!FK$10,0)/FK$91</f>
        <v>0</v>
      </c>
      <c r="FL98" s="12">
        <f>VLOOKUP($EG98,Data!$B:$CP,Daily!FL$10,0)/FL$91</f>
        <v>0</v>
      </c>
      <c r="FM98" s="12">
        <f>VLOOKUP($EG98,Data!$B:$CP,Daily!FM$10,0)/FM$91</f>
        <v>0</v>
      </c>
      <c r="FN98" s="12">
        <f>VLOOKUP($EG98,Data!$B:$CP,Daily!FN$10,0)/FN$91</f>
        <v>0</v>
      </c>
      <c r="FO98" s="12">
        <f>VLOOKUP($EG98,Data!$B:$CP,Daily!FO$10,0)/FO$91</f>
        <v>0</v>
      </c>
      <c r="FP98" s="12">
        <f>VLOOKUP($EG98,Data!$B:$CP,Daily!FP$10,0)/FP$91</f>
        <v>0</v>
      </c>
      <c r="FQ98" s="12">
        <f>VLOOKUP($EG98,Data!$B:$CP,Daily!FQ$10,0)/FQ$91</f>
        <v>0</v>
      </c>
      <c r="FR98" s="12">
        <f>VLOOKUP($EG98,Data!$B:$CP,Daily!FR$10,0)/FR$91</f>
        <v>0</v>
      </c>
      <c r="FS98" s="12">
        <f>VLOOKUP($EG98,Data!$B:$CP,Daily!FS$10,0)/FS$91</f>
        <v>0</v>
      </c>
      <c r="FT98" s="12">
        <f>VLOOKUP($EG98,Data!$B:$CP,Daily!FT$10,0)/FT$91</f>
        <v>0</v>
      </c>
      <c r="FU98" s="12">
        <f>VLOOKUP($EG98,Data!$B:$CP,Daily!FU$10,0)/FU$91</f>
        <v>0</v>
      </c>
      <c r="FV98" s="12">
        <f>VLOOKUP($EG98,Data!$B:$CP,Daily!FV$10,0)/FV$91</f>
        <v>0</v>
      </c>
      <c r="FW98" s="12">
        <f>VLOOKUP($EG98,Data!$B:$CP,Daily!FW$10,0)/FW$91</f>
        <v>0</v>
      </c>
      <c r="FX98" s="12">
        <f>VLOOKUP($EG98,Data!$B:$CP,Daily!FX$10,0)/FX$91</f>
        <v>0</v>
      </c>
      <c r="FY98" s="12">
        <f>VLOOKUP($EG98,Data!$B:$CP,Daily!FY$10,0)/FY$91</f>
        <v>0</v>
      </c>
      <c r="FZ98" s="12">
        <f>VLOOKUP($EG98,Data!$B:$CP,Daily!FZ$10,0)/FZ$91</f>
        <v>0</v>
      </c>
      <c r="GA98" s="12">
        <f>VLOOKUP($EG98,Data!$B:$CP,Daily!GA$10,0)/GA$91</f>
        <v>0</v>
      </c>
      <c r="GB98" s="12">
        <f>VLOOKUP($EG98,Data!$B:$CP,Daily!GB$10,0)/GB$91</f>
        <v>0</v>
      </c>
      <c r="GC98" s="12">
        <f>VLOOKUP($EG98,Data!$B:$CP,Daily!GC$10,0)/GC$91</f>
        <v>0</v>
      </c>
      <c r="GD98" s="12">
        <f>VLOOKUP($EG98,Data!$B:$CP,Daily!GD$10,0)/GD$91</f>
        <v>0</v>
      </c>
      <c r="GE98" s="12">
        <f>VLOOKUP($EG98,Data!$B:$CP,Daily!GE$10,0)/GE$91</f>
        <v>0</v>
      </c>
      <c r="GF98" s="12">
        <f>VLOOKUP($EG98,Data!$B:$CP,Daily!GF$10,0)/GF$91</f>
        <v>0</v>
      </c>
      <c r="GG98" s="12">
        <f>VLOOKUP($EG98,Data!$B:$CP,Daily!GG$10,0)/GG$91</f>
        <v>0</v>
      </c>
      <c r="GH98" s="12">
        <f>VLOOKUP($EG98,Data!$B:$CP,Daily!GH$10,0)/GH$91</f>
        <v>0</v>
      </c>
      <c r="GI98" s="12">
        <f>VLOOKUP($EG98,Data!$B:$CP,Daily!GI$10,0)/GI$91</f>
        <v>0</v>
      </c>
      <c r="GJ98" s="12">
        <f>VLOOKUP($EG98,Data!$B:$CP,Daily!GJ$10,0)/GJ$91</f>
        <v>0</v>
      </c>
      <c r="GK98" s="12">
        <f>VLOOKUP($EG98,Data!$B:$CP,Daily!GK$10,0)/GK$91</f>
        <v>0</v>
      </c>
      <c r="GL98" s="12">
        <f>VLOOKUP($EG98,Data!$B:$CP,Daily!GL$10,0)/GL$91</f>
        <v>0</v>
      </c>
      <c r="GM98" s="12">
        <f>VLOOKUP($EG98,Data!$B:$CP,Daily!GM$10,0)/GM$91</f>
        <v>0</v>
      </c>
      <c r="GN98" s="12">
        <f>VLOOKUP($EG98,Data!$B:$CP,Daily!GN$10,0)/GN$91</f>
        <v>0</v>
      </c>
      <c r="GO98" s="12">
        <f>VLOOKUP($EG98,Data!$B:$CP,Daily!GO$10,0)/GO$91</f>
        <v>0</v>
      </c>
      <c r="GP98" s="12">
        <f>VLOOKUP($EG98,Data!$B:$CP,Daily!GP$10,0)/GP$91</f>
        <v>0</v>
      </c>
      <c r="GQ98" s="12">
        <f>VLOOKUP($EG98,Data!$B:$CP,Daily!GQ$10,0)/GQ$91</f>
        <v>0</v>
      </c>
      <c r="GR98" s="12">
        <f>VLOOKUP($EG98,Data!$B:$CP,Daily!GR$10,0)/GR$91</f>
        <v>0</v>
      </c>
      <c r="GS98" s="12">
        <f>VLOOKUP($EG98,Data!$B:$CP,Daily!GS$10,0)/GS$91</f>
        <v>0</v>
      </c>
      <c r="GT98" s="12">
        <f>VLOOKUP($EG98,Data!$B:$CP,Daily!GT$10,0)/GT$91</f>
        <v>0</v>
      </c>
      <c r="GU98" s="12">
        <f>VLOOKUP($EG98,Data!$B:$CP,Daily!GU$10,0)/GU$91</f>
        <v>0</v>
      </c>
      <c r="GV98" s="12">
        <f>VLOOKUP($EG98,Data!$B:$CP,Daily!GV$10,0)/GV$91</f>
        <v>0</v>
      </c>
      <c r="GW98" s="12">
        <f>VLOOKUP($EG98,Data!$B:$CP,Daily!GW$10,0)/GW$91</f>
        <v>0</v>
      </c>
      <c r="GX98" s="12">
        <f>VLOOKUP($EG98,Data!$B:$CP,Daily!GX$10,0)/GX$91</f>
        <v>0</v>
      </c>
      <c r="GY98" s="12">
        <f>VLOOKUP($EG98,Data!$B:$CP,Daily!GY$10,0)/GY$91</f>
        <v>0</v>
      </c>
      <c r="GZ98" s="12">
        <f>VLOOKUP($EG98,Data!$B:$CP,Daily!GZ$10,0)/GZ$91</f>
        <v>0</v>
      </c>
      <c r="HA98" s="12">
        <f>VLOOKUP($EG98,Data!$B:$CP,Daily!HA$10,0)/HA$91</f>
        <v>0</v>
      </c>
      <c r="HB98" s="12">
        <f>VLOOKUP($EG98,Data!$B:$CP,Daily!HB$10,0)/HB$91</f>
        <v>0</v>
      </c>
      <c r="HC98" s="12">
        <f>VLOOKUP($EG98,Data!$B:$CP,Daily!HC$10,0)/HC$91</f>
        <v>0</v>
      </c>
      <c r="HD98" s="12">
        <f>VLOOKUP($EG98,Data!$B:$CP,Daily!HD$10,0)/HD$91</f>
        <v>0</v>
      </c>
      <c r="HE98" s="12">
        <f>VLOOKUP($EG98,Data!$B:$CP,Daily!HE$10,0)/HE$91</f>
        <v>0</v>
      </c>
      <c r="HF98" s="12">
        <f>VLOOKUP($EG98,Data!$B:$CP,Daily!HF$10,0)/HF$91</f>
        <v>0</v>
      </c>
      <c r="HG98" s="12">
        <f>VLOOKUP($EG98,Data!$B:$CP,Daily!HG$10,0)/HG$91</f>
        <v>0</v>
      </c>
      <c r="HH98" s="12">
        <f>VLOOKUP($EG98,Data!$B:$CP,Daily!HH$10,0)/HH$91</f>
        <v>0</v>
      </c>
      <c r="HI98" s="12">
        <f>VLOOKUP($EG98,Data!$B:$CP,Daily!HI$10,0)/HI$91</f>
        <v>0</v>
      </c>
      <c r="HJ98" s="12">
        <f>VLOOKUP($EG98,Data!$B:$CP,Daily!HJ$10,0)/HJ$91</f>
        <v>0</v>
      </c>
      <c r="HK98" s="12">
        <f>VLOOKUP($EG98,Data!$B:$CP,Daily!HK$10,0)/HK$91</f>
        <v>0</v>
      </c>
      <c r="HL98" s="12">
        <f>VLOOKUP($EG98,Data!$B:$CP,Daily!HL$10,0)/HL$91</f>
        <v>0</v>
      </c>
      <c r="HM98" s="12">
        <f>VLOOKUP($EG98,Data!$B:$CP,Daily!HM$10,0)/HM$91</f>
        <v>0</v>
      </c>
      <c r="HN98" s="12">
        <f>VLOOKUP($EG98,Data!$B:$CP,Daily!HN$10,0)/HN$91</f>
        <v>0</v>
      </c>
      <c r="HO98" s="12">
        <f>VLOOKUP($EG98,Data!$B:$CP,Daily!HO$10,0)/HO$91</f>
        <v>0</v>
      </c>
      <c r="HP98" s="12">
        <f>VLOOKUP($EG98,Data!$B:$CP,Daily!HP$10,0)/HP$91</f>
        <v>0</v>
      </c>
      <c r="HQ98" s="12">
        <f>VLOOKUP($EG98,Data!$B:$CP,Daily!HQ$10,0)/HQ$91</f>
        <v>0</v>
      </c>
      <c r="HR98" s="12">
        <f>VLOOKUP($EG98,Data!$B:$CP,Daily!HR$10,0)/HR$91</f>
        <v>0</v>
      </c>
      <c r="HS98" s="12">
        <f>VLOOKUP($EG98,Data!$B:$CP,Daily!HS$10,0)/HS$91</f>
        <v>0</v>
      </c>
      <c r="HT98" s="12">
        <f>VLOOKUP($EG98,Data!$B:$CP,Daily!HT$10,0)/HT$91</f>
        <v>0</v>
      </c>
      <c r="HU98" s="13"/>
      <c r="HV98" s="40">
        <f t="shared" si="767"/>
        <v>0</v>
      </c>
      <c r="HW98" s="40">
        <f t="shared" si="768"/>
        <v>0</v>
      </c>
      <c r="HX98" s="40">
        <f t="shared" ref="HX98" si="811">HW98-HV98</f>
        <v>0</v>
      </c>
      <c r="HY98" s="40">
        <f t="shared" ref="HY98" si="812">HW98+(0.75*HX98)</f>
        <v>0</v>
      </c>
      <c r="HZ98" s="40">
        <f t="shared" ref="HZ98" si="813">HV98-(0.75*HX98)</f>
        <v>0</v>
      </c>
      <c r="IA98" s="43"/>
      <c r="IB98" s="12">
        <f t="shared" ref="IB98" si="814">_xlfn.STDEV.P(FM98:HT98)</f>
        <v>0</v>
      </c>
      <c r="IC98" s="12">
        <f t="shared" si="793"/>
        <v>0</v>
      </c>
      <c r="ID98" s="12">
        <f t="shared" si="794"/>
        <v>0</v>
      </c>
      <c r="IE98" s="1"/>
      <c r="IF98" s="7" t="s">
        <v>596</v>
      </c>
      <c r="IG98" s="7" t="s">
        <v>83</v>
      </c>
      <c r="IH98" s="12">
        <f>VLOOKUP($IF98,Data!$B:$CP,Daily!IH$10,0)/IH$91</f>
        <v>6.7001675041876048E-3</v>
      </c>
      <c r="II98" s="12">
        <f>VLOOKUP($IF98,Data!$B:$CP,Daily!II$10,0)/II$91</f>
        <v>8.8544548976203646E-3</v>
      </c>
      <c r="IJ98" s="12">
        <f>VLOOKUP($IF98,Data!$B:$CP,Daily!IJ$10,0)/IJ$91</f>
        <v>5.076142131979695E-3</v>
      </c>
      <c r="IK98" s="12">
        <f>VLOOKUP($IF98,Data!$B:$CP,Daily!IK$10,0)/IK$91</f>
        <v>8.6206896551724137E-3</v>
      </c>
      <c r="IL98" s="12">
        <f>VLOOKUP($IF98,Data!$B:$CP,Daily!IL$10,0)/IL$91</f>
        <v>2.8968713789107765E-3</v>
      </c>
      <c r="IM98" s="12">
        <f>VLOOKUP($IF98,Data!$B:$CP,Daily!IM$10,0)/IM$91</f>
        <v>4.6948356807511738E-3</v>
      </c>
      <c r="IN98" s="12">
        <f>VLOOKUP($IF98,Data!$B:$CP,Daily!IN$10,0)/IN$91</f>
        <v>1.0926118626430802E-2</v>
      </c>
      <c r="IO98" s="12">
        <f>VLOOKUP($IF98,Data!$B:$CP,Daily!IO$10,0)/IO$91</f>
        <v>8.2125603864734303E-3</v>
      </c>
      <c r="IP98" s="12">
        <f>VLOOKUP($IF98,Data!$B:$CP,Daily!IP$10,0)/IP$91</f>
        <v>8.5333333333333337E-3</v>
      </c>
      <c r="IQ98" s="12">
        <f>VLOOKUP($IF98,Data!$B:$CP,Daily!IQ$10,0)/IQ$91</f>
        <v>9.8360655737704927E-3</v>
      </c>
      <c r="IR98" s="12">
        <f>VLOOKUP($IF98,Data!$B:$CP,Daily!IR$10,0)/IR$91</f>
        <v>6.8855932203389829E-3</v>
      </c>
      <c r="IS98" s="12">
        <f>VLOOKUP($IF98,Data!$B:$CP,Daily!IS$10,0)/IS$91</f>
        <v>7.874015748031496E-3</v>
      </c>
      <c r="IT98" s="12">
        <f>VLOOKUP($IF98,Data!$B:$CP,Daily!IT$10,0)/IT$91</f>
        <v>1.0187667560321715E-2</v>
      </c>
      <c r="IU98" s="12">
        <f>VLOOKUP($IF98,Data!$B:$CP,Daily!IU$10,0)/IU$91</f>
        <v>8.5421412300683373E-3</v>
      </c>
      <c r="IV98" s="12">
        <f>VLOOKUP($IF98,Data!$B:$CP,Daily!IV$10,0)/IV$91</f>
        <v>1.4039566049776643E-2</v>
      </c>
      <c r="IW98" s="12">
        <f>VLOOKUP($IF98,Data!$B:$CP,Daily!IW$10,0)/IW$91</f>
        <v>6.6265060240963854E-3</v>
      </c>
      <c r="IX98" s="12">
        <f>VLOOKUP($IF98,Data!$B:$CP,Daily!IX$10,0)/IX$91</f>
        <v>5.4764512595837896E-3</v>
      </c>
      <c r="IY98" s="12">
        <f>VLOOKUP($IF98,Data!$B:$CP,Daily!IY$10,0)/IY$91</f>
        <v>8.2684824902723737E-3</v>
      </c>
      <c r="IZ98" s="12">
        <f>VLOOKUP($IF98,Data!$B:$CP,Daily!IZ$10,0)/IZ$91</f>
        <v>2.0833333333333332E-2</v>
      </c>
      <c r="JA98" s="12">
        <f>VLOOKUP($IF98,Data!$B:$CP,Daily!JA$10,0)/JA$91</f>
        <v>1.9583070120025269E-2</v>
      </c>
      <c r="JB98" s="12">
        <f>VLOOKUP($IF98,Data!$B:$CP,Daily!JB$10,0)/JB$91</f>
        <v>9.3023255813953487E-3</v>
      </c>
      <c r="JC98" s="12">
        <f>VLOOKUP($IF98,Data!$B:$CP,Daily!JC$10,0)/JC$91</f>
        <v>4.1103934233705222E-3</v>
      </c>
      <c r="JD98" s="12">
        <f>VLOOKUP($IF98,Data!$B:$CP,Daily!JD$10,0)/JD$91</f>
        <v>8.27912477823773E-3</v>
      </c>
      <c r="JE98" s="12">
        <f>VLOOKUP($IF98,Data!$B:$CP,Daily!JE$10,0)/JE$91</f>
        <v>6.7758328627893849E-3</v>
      </c>
      <c r="JF98" s="12">
        <f>VLOOKUP($IF98,Data!$B:$CP,Daily!JF$10,0)/JF$91</f>
        <v>6.0807075732448868E-3</v>
      </c>
      <c r="JG98" s="12">
        <f>VLOOKUP($IF98,Data!$B:$CP,Daily!JG$10,0)/JG$91</f>
        <v>6.2500000000000003E-3</v>
      </c>
      <c r="JH98" s="12">
        <f>VLOOKUP($IF98,Data!$B:$CP,Daily!JH$10,0)/JH$91</f>
        <v>6.6066066066066062E-3</v>
      </c>
      <c r="JI98" s="12">
        <f>VLOOKUP($IF98,Data!$B:$CP,Daily!JI$10,0)/JI$91</f>
        <v>6.369426751592357E-3</v>
      </c>
      <c r="JJ98" s="12">
        <f>VLOOKUP($IF98,Data!$B:$CP,Daily!JJ$10,0)/JJ$91</f>
        <v>3.4985422740524781E-3</v>
      </c>
      <c r="JK98" s="12">
        <f>VLOOKUP($IF98,Data!$B:$CP,Daily!JK$10,0)/JK$91</f>
        <v>5.5624227441285539E-3</v>
      </c>
      <c r="JL98" s="12">
        <f>VLOOKUP($IF98,Data!$B:$CP,Daily!JL$10,0)/JL$91</f>
        <v>8.5861476817401267E-3</v>
      </c>
      <c r="JM98" s="12">
        <f>VLOOKUP($IF98,Data!$B:$CP,Daily!JM$10,0)/JM$91</f>
        <v>7.4152542372881358E-3</v>
      </c>
      <c r="JN98" s="12">
        <f>VLOOKUP($IF98,Data!$B:$CP,Daily!JN$10,0)/JN$91</f>
        <v>5.3868756121449556E-3</v>
      </c>
      <c r="JO98" s="12">
        <f>VLOOKUP($IF98,Data!$B:$CP,Daily!JO$10,0)/JO$91</f>
        <v>9.7938144329896906E-3</v>
      </c>
      <c r="JP98" s="12">
        <f>VLOOKUP($IF98,Data!$B:$CP,Daily!JP$10,0)/JP$91</f>
        <v>5.9880239520958087E-3</v>
      </c>
      <c r="JQ98" s="12">
        <f>VLOOKUP($IF98,Data!$B:$CP,Daily!JQ$10,0)/JQ$91</f>
        <v>6.1179087875417133E-3</v>
      </c>
      <c r="JR98" s="12">
        <f>VLOOKUP($IF98,Data!$B:$CP,Daily!JR$10,0)/JR$91</f>
        <v>4.5688178183894918E-3</v>
      </c>
      <c r="JS98" s="12">
        <f>VLOOKUP($IF98,Data!$B:$CP,Daily!JS$10,0)/JS$91</f>
        <v>6.1486864169927333E-3</v>
      </c>
      <c r="JT98" s="12">
        <f>VLOOKUP($IF98,Data!$B:$CP,Daily!JT$10,0)/JT$91</f>
        <v>4.3787629994526548E-3</v>
      </c>
      <c r="JU98" s="12">
        <f>VLOOKUP($IF98,Data!$B:$CP,Daily!JU$10,0)/JU$91</f>
        <v>9.1954022988505746E-3</v>
      </c>
      <c r="JV98" s="12">
        <f>VLOOKUP($IF98,Data!$B:$CP,Daily!JV$10,0)/JV$91</f>
        <v>5.4844606946983544E-3</v>
      </c>
      <c r="JW98" s="12">
        <f>VLOOKUP($IF98,Data!$B:$CP,Daily!JW$10,0)/JW$91</f>
        <v>7.9140757490107402E-3</v>
      </c>
      <c r="JX98" s="12">
        <f>VLOOKUP($IF98,Data!$B:$CP,Daily!JX$10,0)/JX$91</f>
        <v>5.5624227441285539E-3</v>
      </c>
      <c r="JY98" s="12">
        <f>VLOOKUP($IF98,Data!$B:$CP,Daily!JY$10,0)/JY$91</f>
        <v>4.9875311720698253E-3</v>
      </c>
      <c r="JZ98" s="12">
        <f>VLOOKUP($IF98,Data!$B:$CP,Daily!JZ$10,0)/JZ$91</f>
        <v>5.7703404500865554E-3</v>
      </c>
      <c r="KA98" s="12">
        <f>VLOOKUP($IF98,Data!$B:$CP,Daily!KA$10,0)/KA$91</f>
        <v>1.1188811188811189E-2</v>
      </c>
      <c r="KB98" s="12">
        <f>VLOOKUP($IF98,Data!$B:$CP,Daily!KB$10,0)/KB$91</f>
        <v>8.7924970691676436E-3</v>
      </c>
      <c r="KC98" s="12">
        <f>VLOOKUP($IF98,Data!$B:$CP,Daily!KC$10,0)/KC$91</f>
        <v>7.5406032482598605E-3</v>
      </c>
      <c r="KD98" s="12">
        <f>VLOOKUP($IF98,Data!$B:$CP,Daily!KD$10,0)/KD$91</f>
        <v>8.6206896551724137E-3</v>
      </c>
      <c r="KE98" s="12">
        <f>VLOOKUP($IF98,Data!$B:$CP,Daily!KE$10,0)/KE$91</f>
        <v>6.4705882352941177E-3</v>
      </c>
      <c r="KF98" s="12">
        <f>VLOOKUP($IF98,Data!$B:$CP,Daily!KF$10,0)/KF$91</f>
        <v>5.3106744556558685E-3</v>
      </c>
      <c r="KG98" s="12">
        <f>VLOOKUP($IF98,Data!$B:$CP,Daily!KG$10,0)/KG$91</f>
        <v>9.8360655737704927E-3</v>
      </c>
      <c r="KH98" s="12">
        <f>VLOOKUP($IF98,Data!$B:$CP,Daily!KH$10,0)/KH$91</f>
        <v>8.8495575221238937E-3</v>
      </c>
      <c r="KI98" s="12">
        <f>VLOOKUP($IF98,Data!$B:$CP,Daily!KI$10,0)/KI$91</f>
        <v>5.1837888784165885E-3</v>
      </c>
      <c r="KJ98" s="12">
        <f>VLOOKUP($IF98,Data!$B:$CP,Daily!KJ$10,0)/KJ$91</f>
        <v>5.9459459459459459E-3</v>
      </c>
      <c r="KK98" s="12">
        <f>VLOOKUP($IF98,Data!$B:$CP,Daily!KK$10,0)/KK$91</f>
        <v>5.0858232676414495E-3</v>
      </c>
      <c r="KL98" s="12">
        <f>VLOOKUP($IF98,Data!$B:$CP,Daily!KL$10,0)/KL$91</f>
        <v>6.1766522544780727E-3</v>
      </c>
      <c r="KM98" s="12">
        <f>VLOOKUP($IF98,Data!$B:$CP,Daily!KM$10,0)/KM$91</f>
        <v>5.1724137931034482E-3</v>
      </c>
      <c r="KN98" s="12">
        <f>VLOOKUP($IF98,Data!$B:$CP,Daily!KN$10,0)/KN$91</f>
        <v>6.868918145392101E-3</v>
      </c>
      <c r="KO98" s="12">
        <f>VLOOKUP($IF98,Data!$B:$CP,Daily!KO$10,0)/KO$91</f>
        <v>1.3986013986013986E-2</v>
      </c>
      <c r="KP98" s="12">
        <f>VLOOKUP($IF98,Data!$B:$CP,Daily!KP$10,0)/KP$91</f>
        <v>9.322560596643879E-3</v>
      </c>
      <c r="KQ98" s="12">
        <f>VLOOKUP($IF98,Data!$B:$CP,Daily!KQ$10,0)/KQ$91</f>
        <v>5.0664977834072198E-3</v>
      </c>
      <c r="KR98" s="12">
        <f>VLOOKUP($IF98,Data!$B:$CP,Daily!KR$10,0)/KR$91</f>
        <v>6.3768115942028983E-3</v>
      </c>
      <c r="KS98" s="12">
        <f>VLOOKUP($IF98,Data!$B:$CP,Daily!KS$10,0)/KS$91</f>
        <v>1.128526645768025E-2</v>
      </c>
      <c r="KT98" s="12">
        <f>VLOOKUP($IF98,Data!$B:$CP,Daily!KT$10,0)/KT$91</f>
        <v>1.1216056670602124E-2</v>
      </c>
      <c r="KU98" s="12">
        <f>VLOOKUP($IF98,Data!$B:$CP,Daily!KU$10,0)/KU$91</f>
        <v>7.1862907683803209E-3</v>
      </c>
      <c r="KV98" s="12">
        <f>VLOOKUP($IF98,Data!$B:$CP,Daily!KV$10,0)/KV$91</f>
        <v>6.7437379576107898E-3</v>
      </c>
      <c r="KW98" s="12">
        <f>VLOOKUP($IF98,Data!$B:$CP,Daily!KW$10,0)/KW$91</f>
        <v>6.2578222778473091E-3</v>
      </c>
      <c r="KX98" s="12">
        <f>VLOOKUP($IF98,Data!$B:$CP,Daily!KX$10,0)/KX$91</f>
        <v>8.9743589743589737E-3</v>
      </c>
      <c r="KY98" s="12">
        <f>VLOOKUP($IF98,Data!$B:$CP,Daily!KY$10,0)/KY$91</f>
        <v>5.8327932598833442E-3</v>
      </c>
      <c r="KZ98" s="12">
        <f>VLOOKUP($IF98,Data!$B:$CP,Daily!KZ$10,0)/KZ$91</f>
        <v>5.076142131979695E-3</v>
      </c>
      <c r="LA98" s="12">
        <f>VLOOKUP($IF98,Data!$B:$CP,Daily!LA$10,0)/LA$91</f>
        <v>7.326007326007326E-3</v>
      </c>
      <c r="LB98" s="12">
        <f>VLOOKUP($IF98,Data!$B:$CP,Daily!LB$10,0)/LB$91</f>
        <v>8.9379600420609884E-3</v>
      </c>
      <c r="LC98" s="12">
        <f>VLOOKUP($IF98,Data!$B:$CP,Daily!LC$10,0)/LC$91</f>
        <v>6.7817509247842167E-3</v>
      </c>
      <c r="LD98" s="12">
        <f>VLOOKUP($IF98,Data!$B:$CP,Daily!LD$10,0)/LD$91</f>
        <v>6.9124423963133645E-3</v>
      </c>
      <c r="LE98" s="12">
        <f>VLOOKUP($IF98,Data!$B:$CP,Daily!LE$10,0)/LE$91</f>
        <v>1.078490113840623E-2</v>
      </c>
      <c r="LF98" s="12">
        <f>VLOOKUP($IF98,Data!$B:$CP,Daily!LF$10,0)/LF$91</f>
        <v>1.0626398210290829E-2</v>
      </c>
      <c r="LG98" s="12">
        <f>VLOOKUP($IF98,Data!$B:$CP,Daily!LG$10,0)/LG$91</f>
        <v>1.2376237623762377E-2</v>
      </c>
      <c r="LH98" s="12">
        <f>VLOOKUP($IF98,Data!$B:$CP,Daily!LH$10,0)/LH$91</f>
        <v>4.8138639281129656E-3</v>
      </c>
      <c r="LI98" s="12">
        <f>VLOOKUP($IF98,Data!$B:$CP,Daily!LI$10,0)/LI$91</f>
        <v>6.4548162859980138E-3</v>
      </c>
      <c r="LJ98" s="12">
        <f>VLOOKUP($IF98,Data!$B:$CP,Daily!LJ$10,0)/LJ$91</f>
        <v>7.2262367982212344E-3</v>
      </c>
      <c r="LK98" s="12">
        <f>VLOOKUP($IF98,Data!$B:$CP,Daily!LK$10,0)/LK$91</f>
        <v>6.8454078722190535E-3</v>
      </c>
      <c r="LL98" s="12">
        <f>VLOOKUP($IF98,Data!$B:$CP,Daily!LL$10,0)/LL$91</f>
        <v>8.7463556851311956E-3</v>
      </c>
      <c r="LM98" s="12">
        <f>VLOOKUP($IF98,Data!$B:$CP,Daily!LM$10,0)/LM$91</f>
        <v>9.8894706224549149E-3</v>
      </c>
      <c r="LN98" s="12">
        <f>VLOOKUP($IF98,Data!$B:$CP,Daily!LN$10,0)/LN$91</f>
        <v>5.5741360089186179E-3</v>
      </c>
      <c r="LO98" s="12">
        <f>VLOOKUP($IF98,Data!$B:$CP,Daily!LO$10,0)/LO$91</f>
        <v>8.0731969860064583E-3</v>
      </c>
      <c r="LP98" s="12">
        <f>VLOOKUP($IF98,Data!$B:$CP,Daily!LP$10,0)/LP$91</f>
        <v>1.050420168067227E-2</v>
      </c>
      <c r="LQ98" s="12">
        <f>VLOOKUP($IF98,Data!$B:$CP,Daily!LQ$10,0)/LQ$91</f>
        <v>4.6874999999999998E-3</v>
      </c>
      <c r="LR98" s="12">
        <f>VLOOKUP($IF98,Data!$B:$CP,Daily!LR$10,0)/LR$91</f>
        <v>9.9531615925058554E-3</v>
      </c>
      <c r="LS98" s="12">
        <f>VLOOKUP($IF98,Data!$B:$CP,Daily!LS$10,0)/LS$91</f>
        <v>1.2910798122065728E-2</v>
      </c>
      <c r="LU98" s="40">
        <f t="shared" si="771"/>
        <v>5.7703404500865554E-3</v>
      </c>
      <c r="LV98" s="40">
        <f t="shared" si="772"/>
        <v>8.9379600420609884E-3</v>
      </c>
      <c r="LW98" s="40">
        <f t="shared" ref="LW98" si="815">LV98-LU98</f>
        <v>3.167619591974433E-3</v>
      </c>
      <c r="LX98" s="40">
        <f t="shared" ref="LX98" si="816">LV98+(0.75*LW98)</f>
        <v>1.1313674736041814E-2</v>
      </c>
      <c r="LY98" s="40">
        <f t="shared" ref="LY98" si="817">LU98-(0.75*LW98)</f>
        <v>3.3946257561057306E-3</v>
      </c>
      <c r="LZ98" s="43"/>
      <c r="MA98" s="12">
        <f t="shared" ref="MA98" si="818">_xlfn.STDEV.P(JL98:LS98)</f>
        <v>2.3066682227520213E-3</v>
      </c>
      <c r="MB98" s="12">
        <f t="shared" si="796"/>
        <v>8.1629418291329844E-3</v>
      </c>
      <c r="MC98" s="12">
        <f t="shared" si="797"/>
        <v>7.8567059183361366E-3</v>
      </c>
      <c r="MD98" s="1"/>
    </row>
    <row r="99" spans="4:342" x14ac:dyDescent="0.35">
      <c r="D99" s="68" t="s">
        <v>597</v>
      </c>
      <c r="E99" s="66"/>
      <c r="F99" s="64"/>
      <c r="G99" s="64"/>
      <c r="H99" s="65"/>
      <c r="I99" s="64"/>
      <c r="J99" s="65"/>
      <c r="K99" s="64"/>
      <c r="L99" s="64"/>
      <c r="M99" s="66"/>
      <c r="N99" s="64"/>
      <c r="O99" s="64"/>
      <c r="P99" s="64"/>
      <c r="Q99" s="64"/>
      <c r="R99" s="64"/>
      <c r="S99" s="64"/>
      <c r="T99" s="64"/>
      <c r="U99" s="66"/>
      <c r="V99" s="64"/>
      <c r="W99" s="64"/>
      <c r="X99" s="64"/>
      <c r="Y99" s="64"/>
      <c r="Z99" s="64"/>
      <c r="AA99" s="64"/>
      <c r="AB99" s="62"/>
      <c r="AC99" s="46"/>
      <c r="EE99" s="13"/>
      <c r="MB99"/>
    </row>
    <row r="100" spans="4:342" x14ac:dyDescent="0.35">
      <c r="D100" s="59" t="s">
        <v>598</v>
      </c>
      <c r="E100" s="53" t="str">
        <f>VLOOKUP($D100,'Metric Nature'!$C:$D,2,0)&amp;IF(($F100&lt;(EA100)),"Below",IF(($F100&gt;(DZ100)),"Above","Within"))</f>
        <v>PositiveWithin</v>
      </c>
      <c r="F100" s="54">
        <f t="shared" ref="F100:F107" si="819">DU100</f>
        <v>841</v>
      </c>
      <c r="G100" s="54">
        <f t="shared" ref="G100:G107" si="820">ED100</f>
        <v>1006.4285714285714</v>
      </c>
      <c r="H100" s="55">
        <f t="shared" ref="H100:H101" si="821">IFERROR(((F100-G100)/G100),0)</f>
        <v>-0.16437189496096524</v>
      </c>
      <c r="I100" s="28">
        <f>EE100</f>
        <v>990.6</v>
      </c>
      <c r="J100" s="55">
        <f t="shared" ref="J100:J107" si="822">IFERROR(((F100-I100)/I100),0)</f>
        <v>-0.15101958409045024</v>
      </c>
      <c r="K100" s="54">
        <f t="shared" ref="K100:K107" si="823">EC100</f>
        <v>241.67913352262522</v>
      </c>
      <c r="L100" s="56"/>
      <c r="M100" s="53" t="str">
        <f>VLOOKUP($D100,'Metric Nature'!$C:$D,2,0)&amp;IF(($N100&lt;(HZ100)),"Below",IF(($N100&gt;(HY100)),"Above","Within"))</f>
        <v>PositiveWithin</v>
      </c>
      <c r="N100" s="54">
        <f t="shared" ref="N100:N107" si="824">HT100</f>
        <v>625</v>
      </c>
      <c r="O100" s="54">
        <f>IC100</f>
        <v>737.57142857142856</v>
      </c>
      <c r="P100" s="55">
        <f>IFERROR(((N100-O100)/O100),0)</f>
        <v>-0.15262444315320547</v>
      </c>
      <c r="Q100" s="54">
        <f t="shared" ref="Q100:Q101" si="825">ID100</f>
        <v>726.86666666666667</v>
      </c>
      <c r="R100" s="55">
        <f t="shared" ref="R100:R107" si="826">IFERROR(((N100-Q100)/Q100),0)</f>
        <v>-0.14014491424378611</v>
      </c>
      <c r="S100" s="54">
        <f t="shared" ref="S100:S107" si="827">IB100</f>
        <v>95.861084387774369</v>
      </c>
      <c r="T100" s="56"/>
      <c r="U100" s="53" t="str">
        <f>VLOOKUP($D100,'Metric Nature'!$C:$D,2,0)&amp;IF(($V100&lt;(LY100)),"Below",IF(($V100&gt;(LX100)),"Above","Within"))</f>
        <v>PositiveWithin</v>
      </c>
      <c r="V100" s="54">
        <f t="shared" ref="V100:V107" si="828">LS100</f>
        <v>216</v>
      </c>
      <c r="W100" s="54">
        <f>MB100</f>
        <v>268.85714285714283</v>
      </c>
      <c r="X100" s="55">
        <f t="shared" ref="X100:X101" si="829">IFERROR(((V100-W100)/W100),0)</f>
        <v>-0.19659936238044626</v>
      </c>
      <c r="Y100" s="54">
        <f>MC100</f>
        <v>263.73333333333335</v>
      </c>
      <c r="Z100" s="55">
        <f t="shared" ref="Z100:Z107" si="830">IFERROR(((V100-Y100)/Y100),0)</f>
        <v>-0.18099089989888781</v>
      </c>
      <c r="AA100" s="54">
        <f t="shared" ref="AA100:AA107" si="831">MA100</f>
        <v>36.513178747162264</v>
      </c>
      <c r="AB100" s="50"/>
      <c r="AC100" s="46" t="s">
        <v>599</v>
      </c>
      <c r="AI100" s="7" t="s">
        <v>600</v>
      </c>
      <c r="AJ100" s="8">
        <f t="shared" ref="AJ100:BO100" si="832">EI100+IH100</f>
        <v>917</v>
      </c>
      <c r="AK100" s="8">
        <f t="shared" si="832"/>
        <v>903</v>
      </c>
      <c r="AL100" s="8">
        <f t="shared" si="832"/>
        <v>1050</v>
      </c>
      <c r="AM100" s="8">
        <f t="shared" si="832"/>
        <v>862</v>
      </c>
      <c r="AN100" s="8">
        <f t="shared" si="832"/>
        <v>924</v>
      </c>
      <c r="AO100" s="8">
        <f t="shared" si="832"/>
        <v>830</v>
      </c>
      <c r="AP100" s="8">
        <f t="shared" si="832"/>
        <v>900</v>
      </c>
      <c r="AQ100" s="8">
        <f t="shared" si="832"/>
        <v>1096</v>
      </c>
      <c r="AR100" s="8">
        <f t="shared" si="832"/>
        <v>1032</v>
      </c>
      <c r="AS100" s="8">
        <f t="shared" si="832"/>
        <v>1112</v>
      </c>
      <c r="AT100" s="8">
        <f t="shared" si="832"/>
        <v>1158</v>
      </c>
      <c r="AU100" s="8">
        <f t="shared" si="832"/>
        <v>866</v>
      </c>
      <c r="AV100" s="8">
        <f t="shared" si="832"/>
        <v>986</v>
      </c>
      <c r="AW100" s="8">
        <f t="shared" si="832"/>
        <v>841</v>
      </c>
      <c r="AX100" s="8">
        <f t="shared" si="832"/>
        <v>785</v>
      </c>
      <c r="AY100" s="8">
        <f t="shared" si="832"/>
        <v>811</v>
      </c>
      <c r="AZ100" s="8">
        <f t="shared" si="832"/>
        <v>1010</v>
      </c>
      <c r="BA100" s="8">
        <f t="shared" si="832"/>
        <v>2956</v>
      </c>
      <c r="BB100" s="8">
        <f t="shared" si="832"/>
        <v>945</v>
      </c>
      <c r="BC100" s="8">
        <f t="shared" si="832"/>
        <v>824</v>
      </c>
      <c r="BD100" s="8">
        <f t="shared" si="832"/>
        <v>801</v>
      </c>
      <c r="BE100" s="8">
        <f t="shared" si="832"/>
        <v>860</v>
      </c>
      <c r="BF100" s="8">
        <f t="shared" si="832"/>
        <v>1034</v>
      </c>
      <c r="BG100" s="8">
        <f t="shared" si="832"/>
        <v>1006</v>
      </c>
      <c r="BH100" s="8">
        <f t="shared" si="832"/>
        <v>994</v>
      </c>
      <c r="BI100" s="8">
        <f t="shared" si="832"/>
        <v>848</v>
      </c>
      <c r="BJ100" s="8">
        <f t="shared" si="832"/>
        <v>895</v>
      </c>
      <c r="BK100" s="8">
        <f t="shared" si="832"/>
        <v>861</v>
      </c>
      <c r="BL100" s="8">
        <f t="shared" si="832"/>
        <v>867</v>
      </c>
      <c r="BM100" s="8">
        <f t="shared" si="832"/>
        <v>872</v>
      </c>
      <c r="BN100" s="8">
        <f t="shared" si="832"/>
        <v>861</v>
      </c>
      <c r="BO100" s="8">
        <f t="shared" si="832"/>
        <v>999</v>
      </c>
      <c r="BP100" s="8">
        <f t="shared" ref="BP100:CU100" si="833">FO100+JN100</f>
        <v>870</v>
      </c>
      <c r="BQ100" s="8">
        <f t="shared" si="833"/>
        <v>909</v>
      </c>
      <c r="BR100" s="8">
        <f t="shared" si="833"/>
        <v>1181</v>
      </c>
      <c r="BS100" s="8">
        <f t="shared" si="833"/>
        <v>829</v>
      </c>
      <c r="BT100" s="8">
        <f t="shared" si="833"/>
        <v>1068</v>
      </c>
      <c r="BU100" s="8">
        <f t="shared" si="833"/>
        <v>1102</v>
      </c>
      <c r="BV100" s="8">
        <f t="shared" si="833"/>
        <v>1230</v>
      </c>
      <c r="BW100" s="8">
        <f t="shared" si="833"/>
        <v>975</v>
      </c>
      <c r="BX100" s="8">
        <f t="shared" si="833"/>
        <v>892</v>
      </c>
      <c r="BY100" s="8">
        <f t="shared" si="833"/>
        <v>972</v>
      </c>
      <c r="BZ100" s="8">
        <f t="shared" si="833"/>
        <v>776</v>
      </c>
      <c r="CA100" s="8">
        <f t="shared" si="833"/>
        <v>881</v>
      </c>
      <c r="CB100" s="8">
        <f t="shared" si="833"/>
        <v>944</v>
      </c>
      <c r="CC100" s="8">
        <f t="shared" si="833"/>
        <v>895</v>
      </c>
      <c r="CD100" s="8">
        <f t="shared" si="833"/>
        <v>875</v>
      </c>
      <c r="CE100" s="8">
        <f t="shared" si="833"/>
        <v>1063</v>
      </c>
      <c r="CF100" s="8">
        <f t="shared" si="833"/>
        <v>887</v>
      </c>
      <c r="CG100" s="8">
        <f t="shared" si="833"/>
        <v>852</v>
      </c>
      <c r="CH100" s="8">
        <f t="shared" si="833"/>
        <v>1023</v>
      </c>
      <c r="CI100" s="8">
        <f t="shared" si="833"/>
        <v>1098</v>
      </c>
      <c r="CJ100" s="8">
        <f t="shared" si="833"/>
        <v>996</v>
      </c>
      <c r="CK100" s="8">
        <f t="shared" si="833"/>
        <v>887</v>
      </c>
      <c r="CL100" s="8">
        <f t="shared" si="833"/>
        <v>932</v>
      </c>
      <c r="CM100" s="8">
        <f t="shared" si="833"/>
        <v>871</v>
      </c>
      <c r="CN100" s="8">
        <f t="shared" si="833"/>
        <v>873</v>
      </c>
      <c r="CO100" s="8">
        <f t="shared" si="833"/>
        <v>975</v>
      </c>
      <c r="CP100" s="8">
        <f t="shared" si="833"/>
        <v>948</v>
      </c>
      <c r="CQ100" s="8">
        <f t="shared" si="833"/>
        <v>1141</v>
      </c>
      <c r="CR100" s="8">
        <f t="shared" si="833"/>
        <v>943</v>
      </c>
      <c r="CS100" s="8">
        <f t="shared" si="833"/>
        <v>932</v>
      </c>
      <c r="CT100" s="8">
        <f t="shared" si="833"/>
        <v>1008</v>
      </c>
      <c r="CU100" s="8">
        <f t="shared" si="833"/>
        <v>849</v>
      </c>
      <c r="CV100" s="8">
        <f t="shared" ref="CV100:DU100" si="834">GU100+KT100</f>
        <v>876</v>
      </c>
      <c r="CW100" s="8">
        <f t="shared" si="834"/>
        <v>985</v>
      </c>
      <c r="CX100" s="8">
        <f t="shared" si="834"/>
        <v>1562</v>
      </c>
      <c r="CY100" s="8">
        <f t="shared" si="834"/>
        <v>1086</v>
      </c>
      <c r="CZ100" s="8">
        <f t="shared" si="834"/>
        <v>919</v>
      </c>
      <c r="DA100" s="8">
        <f t="shared" si="834"/>
        <v>908</v>
      </c>
      <c r="DB100" s="8">
        <f t="shared" si="834"/>
        <v>863</v>
      </c>
      <c r="DC100" s="8">
        <f t="shared" si="834"/>
        <v>898</v>
      </c>
      <c r="DD100" s="8">
        <f t="shared" si="834"/>
        <v>987</v>
      </c>
      <c r="DE100" s="8">
        <f t="shared" si="834"/>
        <v>990</v>
      </c>
      <c r="DF100" s="8">
        <f t="shared" si="834"/>
        <v>935</v>
      </c>
      <c r="DG100" s="8">
        <f t="shared" si="834"/>
        <v>940</v>
      </c>
      <c r="DH100" s="8">
        <f t="shared" si="834"/>
        <v>840</v>
      </c>
      <c r="DI100" s="8">
        <f t="shared" si="834"/>
        <v>921</v>
      </c>
      <c r="DJ100" s="8">
        <f t="shared" si="834"/>
        <v>1189</v>
      </c>
      <c r="DK100" s="8">
        <f t="shared" si="834"/>
        <v>1014</v>
      </c>
      <c r="DL100" s="8">
        <f t="shared" si="834"/>
        <v>997</v>
      </c>
      <c r="DM100" s="8">
        <f t="shared" si="834"/>
        <v>890</v>
      </c>
      <c r="DN100" s="8">
        <f t="shared" si="834"/>
        <v>793</v>
      </c>
      <c r="DO100" s="8">
        <f t="shared" si="834"/>
        <v>942</v>
      </c>
      <c r="DP100" s="8">
        <f t="shared" si="834"/>
        <v>998</v>
      </c>
      <c r="DQ100" s="8">
        <f t="shared" si="834"/>
        <v>948</v>
      </c>
      <c r="DR100" s="8">
        <f t="shared" si="834"/>
        <v>1042</v>
      </c>
      <c r="DS100" s="8">
        <f t="shared" si="834"/>
        <v>1186</v>
      </c>
      <c r="DT100" s="8">
        <f t="shared" si="834"/>
        <v>1136</v>
      </c>
      <c r="DU100" s="8">
        <f t="shared" si="834"/>
        <v>841</v>
      </c>
      <c r="DV100" s="14"/>
      <c r="DW100" s="8">
        <f t="shared" si="588"/>
        <v>872</v>
      </c>
      <c r="DX100" s="8">
        <f t="shared" si="589"/>
        <v>1010</v>
      </c>
      <c r="DY100" s="8">
        <f>DX100-DW100</f>
        <v>138</v>
      </c>
      <c r="DZ100" s="8">
        <f>DX100+(1.25*DY100)</f>
        <v>1182.5</v>
      </c>
      <c r="EA100" s="8">
        <f>DW100-(1.25*DY100)</f>
        <v>699.5</v>
      </c>
      <c r="EB100" s="14"/>
      <c r="EC100" s="9">
        <f t="shared" ref="EC100:EC107" si="835">_xlfn.STDEV.P(AJ100:DU100)</f>
        <v>241.67913352262522</v>
      </c>
      <c r="ED100" s="9">
        <f>AVERAGE(DN100:DT100)</f>
        <v>1006.4285714285714</v>
      </c>
      <c r="EE100" s="9">
        <f>AVERAGE(CQ100:DT100)</f>
        <v>990.6</v>
      </c>
      <c r="EF100" s="1"/>
      <c r="EG100" s="7" t="s">
        <v>601</v>
      </c>
      <c r="EH100" s="7" t="s">
        <v>85</v>
      </c>
      <c r="EI100" s="8">
        <f>VLOOKUP($EG100,Data!$B:$CP,Daily!EI$10,0)</f>
        <v>663</v>
      </c>
      <c r="EJ100" s="8">
        <f>VLOOKUP($EG100,Data!$B:$CP,Daily!EJ$10,0)</f>
        <v>693</v>
      </c>
      <c r="EK100" s="8">
        <f>VLOOKUP($EG100,Data!$B:$CP,Daily!EK$10,0)</f>
        <v>800</v>
      </c>
      <c r="EL100" s="8">
        <f>VLOOKUP($EG100,Data!$B:$CP,Daily!EL$10,0)</f>
        <v>645</v>
      </c>
      <c r="EM100" s="8">
        <f>VLOOKUP($EG100,Data!$B:$CP,Daily!EM$10,0)</f>
        <v>691</v>
      </c>
      <c r="EN100" s="8">
        <f>VLOOKUP($EG100,Data!$B:$CP,Daily!EN$10,0)</f>
        <v>610</v>
      </c>
      <c r="EO100" s="8">
        <f>VLOOKUP($EG100,Data!$B:$CP,Daily!EO$10,0)</f>
        <v>659</v>
      </c>
      <c r="EP100" s="8">
        <f>VLOOKUP($EG100,Data!$B:$CP,Daily!EP$10,0)</f>
        <v>788</v>
      </c>
      <c r="EQ100" s="8">
        <f>VLOOKUP($EG100,Data!$B:$CP,Daily!EQ$10,0)</f>
        <v>762</v>
      </c>
      <c r="ER100" s="8">
        <f>VLOOKUP($EG100,Data!$B:$CP,Daily!ER$10,0)</f>
        <v>819</v>
      </c>
      <c r="ES100" s="8">
        <f>VLOOKUP($EG100,Data!$B:$CP,Daily!ES$10,0)</f>
        <v>887</v>
      </c>
      <c r="ET100" s="8">
        <f>VLOOKUP($EG100,Data!$B:$CP,Daily!ET$10,0)</f>
        <v>624</v>
      </c>
      <c r="EU100" s="8">
        <f>VLOOKUP($EG100,Data!$B:$CP,Daily!EU$10,0)</f>
        <v>732</v>
      </c>
      <c r="EV100" s="8">
        <f>VLOOKUP($EG100,Data!$B:$CP,Daily!EV$10,0)</f>
        <v>593</v>
      </c>
      <c r="EW100" s="8">
        <f>VLOOKUP($EG100,Data!$B:$CP,Daily!EW$10,0)</f>
        <v>581</v>
      </c>
      <c r="EX100" s="8">
        <f>VLOOKUP($EG100,Data!$B:$CP,Daily!EX$10,0)</f>
        <v>591</v>
      </c>
      <c r="EY100" s="8">
        <f>VLOOKUP($EG100,Data!$B:$CP,Daily!EY$10,0)</f>
        <v>768</v>
      </c>
      <c r="EZ100" s="8">
        <f>VLOOKUP($EG100,Data!$B:$CP,Daily!EZ$10,0)</f>
        <v>2005</v>
      </c>
      <c r="FA100" s="8">
        <f>VLOOKUP($EG100,Data!$B:$CP,Daily!FA$10,0)</f>
        <v>698</v>
      </c>
      <c r="FB100" s="8">
        <f>VLOOKUP($EG100,Data!$B:$CP,Daily!FB$10,0)</f>
        <v>605</v>
      </c>
      <c r="FC100" s="8">
        <f>VLOOKUP($EG100,Data!$B:$CP,Daily!FC$10,0)</f>
        <v>543</v>
      </c>
      <c r="FD100" s="8">
        <f>VLOOKUP($EG100,Data!$B:$CP,Daily!FD$10,0)</f>
        <v>650</v>
      </c>
      <c r="FE100" s="8">
        <f>VLOOKUP($EG100,Data!$B:$CP,Daily!FE$10,0)</f>
        <v>743</v>
      </c>
      <c r="FF100" s="8">
        <f>VLOOKUP($EG100,Data!$B:$CP,Daily!FF$10,0)</f>
        <v>749</v>
      </c>
      <c r="FG100" s="8">
        <f>VLOOKUP($EG100,Data!$B:$CP,Daily!FG$10,0)</f>
        <v>745</v>
      </c>
      <c r="FH100" s="8">
        <f>VLOOKUP($EG100,Data!$B:$CP,Daily!FH$10,0)</f>
        <v>627</v>
      </c>
      <c r="FI100" s="8">
        <f>VLOOKUP($EG100,Data!$B:$CP,Daily!FI$10,0)</f>
        <v>650</v>
      </c>
      <c r="FJ100" s="8">
        <f>VLOOKUP($EG100,Data!$B:$CP,Daily!FJ$10,0)</f>
        <v>614</v>
      </c>
      <c r="FK100" s="8">
        <f>VLOOKUP($EG100,Data!$B:$CP,Daily!FK$10,0)</f>
        <v>645</v>
      </c>
      <c r="FL100" s="8">
        <f>VLOOKUP($EG100,Data!$B:$CP,Daily!FL$10,0)</f>
        <v>629</v>
      </c>
      <c r="FM100" s="8">
        <f>VLOOKUP($EG100,Data!$B:$CP,Daily!FM$10,0)</f>
        <v>644</v>
      </c>
      <c r="FN100" s="8">
        <f>VLOOKUP($EG100,Data!$B:$CP,Daily!FN$10,0)</f>
        <v>738</v>
      </c>
      <c r="FO100" s="8">
        <f>VLOOKUP($EG100,Data!$B:$CP,Daily!FO$10,0)</f>
        <v>628</v>
      </c>
      <c r="FP100" s="8">
        <f>VLOOKUP($EG100,Data!$B:$CP,Daily!FP$10,0)</f>
        <v>677</v>
      </c>
      <c r="FQ100" s="8">
        <f>VLOOKUP($EG100,Data!$B:$CP,Daily!FQ$10,0)</f>
        <v>828</v>
      </c>
      <c r="FR100" s="8">
        <f>VLOOKUP($EG100,Data!$B:$CP,Daily!FR$10,0)</f>
        <v>583</v>
      </c>
      <c r="FS100" s="8">
        <f>VLOOKUP($EG100,Data!$B:$CP,Daily!FS$10,0)</f>
        <v>766</v>
      </c>
      <c r="FT100" s="8">
        <f>VLOOKUP($EG100,Data!$B:$CP,Daily!FT$10,0)</f>
        <v>805</v>
      </c>
      <c r="FU100" s="8">
        <f>VLOOKUP($EG100,Data!$B:$CP,Daily!FU$10,0)</f>
        <v>904</v>
      </c>
      <c r="FV100" s="8">
        <f>VLOOKUP($EG100,Data!$B:$CP,Daily!FV$10,0)</f>
        <v>712</v>
      </c>
      <c r="FW100" s="8">
        <f>VLOOKUP($EG100,Data!$B:$CP,Daily!FW$10,0)</f>
        <v>653</v>
      </c>
      <c r="FX100" s="8">
        <f>VLOOKUP($EG100,Data!$B:$CP,Daily!FX$10,0)</f>
        <v>726</v>
      </c>
      <c r="FY100" s="8">
        <f>VLOOKUP($EG100,Data!$B:$CP,Daily!FY$10,0)</f>
        <v>575</v>
      </c>
      <c r="FZ100" s="8">
        <f>VLOOKUP($EG100,Data!$B:$CP,Daily!FZ$10,0)</f>
        <v>653</v>
      </c>
      <c r="GA100" s="8">
        <f>VLOOKUP($EG100,Data!$B:$CP,Daily!GA$10,0)</f>
        <v>690</v>
      </c>
      <c r="GB100" s="8">
        <f>VLOOKUP($EG100,Data!$B:$CP,Daily!GB$10,0)</f>
        <v>669</v>
      </c>
      <c r="GC100" s="8">
        <f>VLOOKUP($EG100,Data!$B:$CP,Daily!GC$10,0)</f>
        <v>639</v>
      </c>
      <c r="GD100" s="8">
        <f>VLOOKUP($EG100,Data!$B:$CP,Daily!GD$10,0)</f>
        <v>798</v>
      </c>
      <c r="GE100" s="8">
        <f>VLOOKUP($EG100,Data!$B:$CP,Daily!GE$10,0)</f>
        <v>671</v>
      </c>
      <c r="GF100" s="8">
        <f>VLOOKUP($EG100,Data!$B:$CP,Daily!GF$10,0)</f>
        <v>629</v>
      </c>
      <c r="GG100" s="8">
        <f>VLOOKUP($EG100,Data!$B:$CP,Daily!GG$10,0)</f>
        <v>769</v>
      </c>
      <c r="GH100" s="8">
        <f>VLOOKUP($EG100,Data!$B:$CP,Daily!GH$10,0)</f>
        <v>805</v>
      </c>
      <c r="GI100" s="8">
        <f>VLOOKUP($EG100,Data!$B:$CP,Daily!GI$10,0)</f>
        <v>773</v>
      </c>
      <c r="GJ100" s="8">
        <f>VLOOKUP($EG100,Data!$B:$CP,Daily!GJ$10,0)</f>
        <v>674</v>
      </c>
      <c r="GK100" s="8">
        <f>VLOOKUP($EG100,Data!$B:$CP,Daily!GK$10,0)</f>
        <v>684</v>
      </c>
      <c r="GL100" s="8">
        <f>VLOOKUP($EG100,Data!$B:$CP,Daily!GL$10,0)</f>
        <v>631</v>
      </c>
      <c r="GM100" s="8">
        <f>VLOOKUP($EG100,Data!$B:$CP,Daily!GM$10,0)</f>
        <v>627</v>
      </c>
      <c r="GN100" s="8">
        <f>VLOOKUP($EG100,Data!$B:$CP,Daily!GN$10,0)</f>
        <v>706</v>
      </c>
      <c r="GO100" s="8">
        <f>VLOOKUP($EG100,Data!$B:$CP,Daily!GO$10,0)</f>
        <v>689</v>
      </c>
      <c r="GP100" s="8">
        <f>VLOOKUP($EG100,Data!$B:$CP,Daily!GP$10,0)</f>
        <v>858</v>
      </c>
      <c r="GQ100" s="8">
        <f>VLOOKUP($EG100,Data!$B:$CP,Daily!GQ$10,0)</f>
        <v>710</v>
      </c>
      <c r="GR100" s="8">
        <f>VLOOKUP($EG100,Data!$B:$CP,Daily!GR$10,0)</f>
        <v>660</v>
      </c>
      <c r="GS100" s="8">
        <f>VLOOKUP($EG100,Data!$B:$CP,Daily!GS$10,0)</f>
        <v>731</v>
      </c>
      <c r="GT100" s="8">
        <f>VLOOKUP($EG100,Data!$B:$CP,Daily!GT$10,0)</f>
        <v>626</v>
      </c>
      <c r="GU100" s="8">
        <f>VLOOKUP($EG100,Data!$B:$CP,Daily!GU$10,0)</f>
        <v>640</v>
      </c>
      <c r="GV100" s="8">
        <f>VLOOKUP($EG100,Data!$B:$CP,Daily!GV$10,0)</f>
        <v>716</v>
      </c>
      <c r="GW100" s="8">
        <f>VLOOKUP($EG100,Data!$B:$CP,Daily!GW$10,0)</f>
        <v>1160</v>
      </c>
      <c r="GX100" s="8">
        <f>VLOOKUP($EG100,Data!$B:$CP,Daily!GX$10,0)</f>
        <v>797</v>
      </c>
      <c r="GY100" s="8">
        <f>VLOOKUP($EG100,Data!$B:$CP,Daily!GY$10,0)</f>
        <v>675</v>
      </c>
      <c r="GZ100" s="8">
        <f>VLOOKUP($EG100,Data!$B:$CP,Daily!GZ$10,0)</f>
        <v>653</v>
      </c>
      <c r="HA100" s="8">
        <f>VLOOKUP($EG100,Data!$B:$CP,Daily!HA$10,0)</f>
        <v>617</v>
      </c>
      <c r="HB100" s="8">
        <f>VLOOKUP($EG100,Data!$B:$CP,Daily!HB$10,0)</f>
        <v>677</v>
      </c>
      <c r="HC100" s="8">
        <f>VLOOKUP($EG100,Data!$B:$CP,Daily!HC$10,0)</f>
        <v>697</v>
      </c>
      <c r="HD100" s="8">
        <f>VLOOKUP($EG100,Data!$B:$CP,Daily!HD$10,0)</f>
        <v>728</v>
      </c>
      <c r="HE100" s="8">
        <f>VLOOKUP($EG100,Data!$B:$CP,Daily!HE$10,0)</f>
        <v>687</v>
      </c>
      <c r="HF100" s="8">
        <f>VLOOKUP($EG100,Data!$B:$CP,Daily!HF$10,0)</f>
        <v>663</v>
      </c>
      <c r="HG100" s="8">
        <f>VLOOKUP($EG100,Data!$B:$CP,Daily!HG$10,0)</f>
        <v>601</v>
      </c>
      <c r="HH100" s="8">
        <f>VLOOKUP($EG100,Data!$B:$CP,Daily!HH$10,0)</f>
        <v>679</v>
      </c>
      <c r="HI100" s="8">
        <f>VLOOKUP($EG100,Data!$B:$CP,Daily!HI$10,0)</f>
        <v>893</v>
      </c>
      <c r="HJ100" s="8">
        <f>VLOOKUP($EG100,Data!$B:$CP,Daily!HJ$10,0)</f>
        <v>773</v>
      </c>
      <c r="HK100" s="8">
        <f>VLOOKUP($EG100,Data!$B:$CP,Daily!HK$10,0)</f>
        <v>745</v>
      </c>
      <c r="HL100" s="8">
        <f>VLOOKUP($EG100,Data!$B:$CP,Daily!HL$10,0)</f>
        <v>657</v>
      </c>
      <c r="HM100" s="8">
        <f>VLOOKUP($EG100,Data!$B:$CP,Daily!HM$10,0)</f>
        <v>603</v>
      </c>
      <c r="HN100" s="8">
        <f>VLOOKUP($EG100,Data!$B:$CP,Daily!HN$10,0)</f>
        <v>701</v>
      </c>
      <c r="HO100" s="8">
        <f>VLOOKUP($EG100,Data!$B:$CP,Daily!HO$10,0)</f>
        <v>725</v>
      </c>
      <c r="HP100" s="8">
        <f>VLOOKUP($EG100,Data!$B:$CP,Daily!HP$10,0)</f>
        <v>681</v>
      </c>
      <c r="HQ100" s="8">
        <f>VLOOKUP($EG100,Data!$B:$CP,Daily!HQ$10,0)</f>
        <v>763</v>
      </c>
      <c r="HR100" s="8">
        <f>VLOOKUP($EG100,Data!$B:$CP,Daily!HR$10,0)</f>
        <v>871</v>
      </c>
      <c r="HS100" s="8">
        <f>VLOOKUP($EG100,Data!$B:$CP,Daily!HS$10,0)</f>
        <v>819</v>
      </c>
      <c r="HT100" s="8">
        <f>VLOOKUP($EG100,Data!$B:$CP,Daily!HT$10,0)</f>
        <v>625</v>
      </c>
      <c r="HU100" s="13"/>
      <c r="HV100" s="8">
        <f t="shared" si="591"/>
        <v>644</v>
      </c>
      <c r="HW100" s="8">
        <f t="shared" si="592"/>
        <v>762</v>
      </c>
      <c r="HX100" s="8">
        <f t="shared" ref="HX100:HX102" si="836">HW100-HV100</f>
        <v>118</v>
      </c>
      <c r="HY100" s="8">
        <f>HW100+(1.25*HX100)</f>
        <v>909.5</v>
      </c>
      <c r="HZ100" s="8">
        <f>HV100-(1.25*HX100)</f>
        <v>496.5</v>
      </c>
      <c r="IA100" s="41"/>
      <c r="IB100" s="9">
        <f t="shared" ref="IB100:IB107" si="837">_xlfn.STDEV.P(FM100:HT100)</f>
        <v>95.861084387774369</v>
      </c>
      <c r="IC100" s="9">
        <f>AVERAGE(HM100:HS100)</f>
        <v>737.57142857142856</v>
      </c>
      <c r="ID100" s="9">
        <f>AVERAGE(GP100:HS100)</f>
        <v>726.86666666666667</v>
      </c>
      <c r="IE100" s="1"/>
      <c r="IF100" s="7" t="s">
        <v>602</v>
      </c>
      <c r="IG100" s="7" t="s">
        <v>85</v>
      </c>
      <c r="IH100" s="8">
        <f>VLOOKUP($IF100,Data!$B:$CP,Daily!IH$10,0)</f>
        <v>254</v>
      </c>
      <c r="II100" s="8">
        <f>VLOOKUP($IF100,Data!$B:$CP,Daily!II$10,0)</f>
        <v>210</v>
      </c>
      <c r="IJ100" s="8">
        <f>VLOOKUP($IF100,Data!$B:$CP,Daily!IJ$10,0)</f>
        <v>250</v>
      </c>
      <c r="IK100" s="8">
        <f>VLOOKUP($IF100,Data!$B:$CP,Daily!IK$10,0)</f>
        <v>217</v>
      </c>
      <c r="IL100" s="8">
        <f>VLOOKUP($IF100,Data!$B:$CP,Daily!IL$10,0)</f>
        <v>233</v>
      </c>
      <c r="IM100" s="8">
        <f>VLOOKUP($IF100,Data!$B:$CP,Daily!IM$10,0)</f>
        <v>220</v>
      </c>
      <c r="IN100" s="8">
        <f>VLOOKUP($IF100,Data!$B:$CP,Daily!IN$10,0)</f>
        <v>241</v>
      </c>
      <c r="IO100" s="8">
        <f>VLOOKUP($IF100,Data!$B:$CP,Daily!IO$10,0)</f>
        <v>308</v>
      </c>
      <c r="IP100" s="8">
        <f>VLOOKUP($IF100,Data!$B:$CP,Daily!IP$10,0)</f>
        <v>270</v>
      </c>
      <c r="IQ100" s="8">
        <f>VLOOKUP($IF100,Data!$B:$CP,Daily!IQ$10,0)</f>
        <v>293</v>
      </c>
      <c r="IR100" s="8">
        <f>VLOOKUP($IF100,Data!$B:$CP,Daily!IR$10,0)</f>
        <v>271</v>
      </c>
      <c r="IS100" s="8">
        <f>VLOOKUP($IF100,Data!$B:$CP,Daily!IS$10,0)</f>
        <v>242</v>
      </c>
      <c r="IT100" s="8">
        <f>VLOOKUP($IF100,Data!$B:$CP,Daily!IT$10,0)</f>
        <v>254</v>
      </c>
      <c r="IU100" s="8">
        <f>VLOOKUP($IF100,Data!$B:$CP,Daily!IU$10,0)</f>
        <v>248</v>
      </c>
      <c r="IV100" s="8">
        <f>VLOOKUP($IF100,Data!$B:$CP,Daily!IV$10,0)</f>
        <v>204</v>
      </c>
      <c r="IW100" s="8">
        <f>VLOOKUP($IF100,Data!$B:$CP,Daily!IW$10,0)</f>
        <v>220</v>
      </c>
      <c r="IX100" s="8">
        <f>VLOOKUP($IF100,Data!$B:$CP,Daily!IX$10,0)</f>
        <v>242</v>
      </c>
      <c r="IY100" s="8">
        <f>VLOOKUP($IF100,Data!$B:$CP,Daily!IY$10,0)</f>
        <v>951</v>
      </c>
      <c r="IZ100" s="8">
        <f>VLOOKUP($IF100,Data!$B:$CP,Daily!IZ$10,0)</f>
        <v>247</v>
      </c>
      <c r="JA100" s="8">
        <f>VLOOKUP($IF100,Data!$B:$CP,Daily!JA$10,0)</f>
        <v>219</v>
      </c>
      <c r="JB100" s="8">
        <f>VLOOKUP($IF100,Data!$B:$CP,Daily!JB$10,0)</f>
        <v>258</v>
      </c>
      <c r="JC100" s="8">
        <f>VLOOKUP($IF100,Data!$B:$CP,Daily!JC$10,0)</f>
        <v>210</v>
      </c>
      <c r="JD100" s="8">
        <f>VLOOKUP($IF100,Data!$B:$CP,Daily!JD$10,0)</f>
        <v>291</v>
      </c>
      <c r="JE100" s="8">
        <f>VLOOKUP($IF100,Data!$B:$CP,Daily!JE$10,0)</f>
        <v>257</v>
      </c>
      <c r="JF100" s="8">
        <f>VLOOKUP($IF100,Data!$B:$CP,Daily!JF$10,0)</f>
        <v>249</v>
      </c>
      <c r="JG100" s="8">
        <f>VLOOKUP($IF100,Data!$B:$CP,Daily!JG$10,0)</f>
        <v>221</v>
      </c>
      <c r="JH100" s="8">
        <f>VLOOKUP($IF100,Data!$B:$CP,Daily!JH$10,0)</f>
        <v>245</v>
      </c>
      <c r="JI100" s="8">
        <f>VLOOKUP($IF100,Data!$B:$CP,Daily!JI$10,0)</f>
        <v>247</v>
      </c>
      <c r="JJ100" s="8">
        <f>VLOOKUP($IF100,Data!$B:$CP,Daily!JJ$10,0)</f>
        <v>222</v>
      </c>
      <c r="JK100" s="8">
        <f>VLOOKUP($IF100,Data!$B:$CP,Daily!JK$10,0)</f>
        <v>243</v>
      </c>
      <c r="JL100" s="8">
        <f>VLOOKUP($IF100,Data!$B:$CP,Daily!JL$10,0)</f>
        <v>217</v>
      </c>
      <c r="JM100" s="8">
        <f>VLOOKUP($IF100,Data!$B:$CP,Daily!JM$10,0)</f>
        <v>261</v>
      </c>
      <c r="JN100" s="8">
        <f>VLOOKUP($IF100,Data!$B:$CP,Daily!JN$10,0)</f>
        <v>242</v>
      </c>
      <c r="JO100" s="8">
        <f>VLOOKUP($IF100,Data!$B:$CP,Daily!JO$10,0)</f>
        <v>232</v>
      </c>
      <c r="JP100" s="8">
        <f>VLOOKUP($IF100,Data!$B:$CP,Daily!JP$10,0)</f>
        <v>353</v>
      </c>
      <c r="JQ100" s="8">
        <f>VLOOKUP($IF100,Data!$B:$CP,Daily!JQ$10,0)</f>
        <v>246</v>
      </c>
      <c r="JR100" s="8">
        <f>VLOOKUP($IF100,Data!$B:$CP,Daily!JR$10,0)</f>
        <v>302</v>
      </c>
      <c r="JS100" s="8">
        <f>VLOOKUP($IF100,Data!$B:$CP,Daily!JS$10,0)</f>
        <v>297</v>
      </c>
      <c r="JT100" s="8">
        <f>VLOOKUP($IF100,Data!$B:$CP,Daily!JT$10,0)</f>
        <v>326</v>
      </c>
      <c r="JU100" s="8">
        <f>VLOOKUP($IF100,Data!$B:$CP,Daily!JU$10,0)</f>
        <v>263</v>
      </c>
      <c r="JV100" s="8">
        <f>VLOOKUP($IF100,Data!$B:$CP,Daily!JV$10,0)</f>
        <v>239</v>
      </c>
      <c r="JW100" s="8">
        <f>VLOOKUP($IF100,Data!$B:$CP,Daily!JW$10,0)</f>
        <v>246</v>
      </c>
      <c r="JX100" s="8">
        <f>VLOOKUP($IF100,Data!$B:$CP,Daily!JX$10,0)</f>
        <v>201</v>
      </c>
      <c r="JY100" s="8">
        <f>VLOOKUP($IF100,Data!$B:$CP,Daily!JY$10,0)</f>
        <v>228</v>
      </c>
      <c r="JZ100" s="8">
        <f>VLOOKUP($IF100,Data!$B:$CP,Daily!JZ$10,0)</f>
        <v>254</v>
      </c>
      <c r="KA100" s="8">
        <f>VLOOKUP($IF100,Data!$B:$CP,Daily!KA$10,0)</f>
        <v>226</v>
      </c>
      <c r="KB100" s="8">
        <f>VLOOKUP($IF100,Data!$B:$CP,Daily!KB$10,0)</f>
        <v>236</v>
      </c>
      <c r="KC100" s="8">
        <f>VLOOKUP($IF100,Data!$B:$CP,Daily!KC$10,0)</f>
        <v>265</v>
      </c>
      <c r="KD100" s="8">
        <f>VLOOKUP($IF100,Data!$B:$CP,Daily!KD$10,0)</f>
        <v>216</v>
      </c>
      <c r="KE100" s="8">
        <f>VLOOKUP($IF100,Data!$B:$CP,Daily!KE$10,0)</f>
        <v>223</v>
      </c>
      <c r="KF100" s="8">
        <f>VLOOKUP($IF100,Data!$B:$CP,Daily!KF$10,0)</f>
        <v>254</v>
      </c>
      <c r="KG100" s="8">
        <f>VLOOKUP($IF100,Data!$B:$CP,Daily!KG$10,0)</f>
        <v>293</v>
      </c>
      <c r="KH100" s="8">
        <f>VLOOKUP($IF100,Data!$B:$CP,Daily!KH$10,0)</f>
        <v>223</v>
      </c>
      <c r="KI100" s="8">
        <f>VLOOKUP($IF100,Data!$B:$CP,Daily!KI$10,0)</f>
        <v>213</v>
      </c>
      <c r="KJ100" s="8">
        <f>VLOOKUP($IF100,Data!$B:$CP,Daily!KJ$10,0)</f>
        <v>248</v>
      </c>
      <c r="KK100" s="8">
        <f>VLOOKUP($IF100,Data!$B:$CP,Daily!KK$10,0)</f>
        <v>240</v>
      </c>
      <c r="KL100" s="8">
        <f>VLOOKUP($IF100,Data!$B:$CP,Daily!KL$10,0)</f>
        <v>246</v>
      </c>
      <c r="KM100" s="8">
        <f>VLOOKUP($IF100,Data!$B:$CP,Daily!KM$10,0)</f>
        <v>269</v>
      </c>
      <c r="KN100" s="8">
        <f>VLOOKUP($IF100,Data!$B:$CP,Daily!KN$10,0)</f>
        <v>259</v>
      </c>
      <c r="KO100" s="8">
        <f>VLOOKUP($IF100,Data!$B:$CP,Daily!KO$10,0)</f>
        <v>283</v>
      </c>
      <c r="KP100" s="8">
        <f>VLOOKUP($IF100,Data!$B:$CP,Daily!KP$10,0)</f>
        <v>233</v>
      </c>
      <c r="KQ100" s="8">
        <f>VLOOKUP($IF100,Data!$B:$CP,Daily!KQ$10,0)</f>
        <v>272</v>
      </c>
      <c r="KR100" s="8">
        <f>VLOOKUP($IF100,Data!$B:$CP,Daily!KR$10,0)</f>
        <v>277</v>
      </c>
      <c r="KS100" s="8">
        <f>VLOOKUP($IF100,Data!$B:$CP,Daily!KS$10,0)</f>
        <v>223</v>
      </c>
      <c r="KT100" s="8">
        <f>VLOOKUP($IF100,Data!$B:$CP,Daily!KT$10,0)</f>
        <v>236</v>
      </c>
      <c r="KU100" s="8">
        <f>VLOOKUP($IF100,Data!$B:$CP,Daily!KU$10,0)</f>
        <v>269</v>
      </c>
      <c r="KV100" s="8">
        <f>VLOOKUP($IF100,Data!$B:$CP,Daily!KV$10,0)</f>
        <v>402</v>
      </c>
      <c r="KW100" s="8">
        <f>VLOOKUP($IF100,Data!$B:$CP,Daily!KW$10,0)</f>
        <v>289</v>
      </c>
      <c r="KX100" s="8">
        <f>VLOOKUP($IF100,Data!$B:$CP,Daily!KX$10,0)</f>
        <v>244</v>
      </c>
      <c r="KY100" s="8">
        <f>VLOOKUP($IF100,Data!$B:$CP,Daily!KY$10,0)</f>
        <v>255</v>
      </c>
      <c r="KZ100" s="8">
        <f>VLOOKUP($IF100,Data!$B:$CP,Daily!KZ$10,0)</f>
        <v>246</v>
      </c>
      <c r="LA100" s="8">
        <f>VLOOKUP($IF100,Data!$B:$CP,Daily!LA$10,0)</f>
        <v>221</v>
      </c>
      <c r="LB100" s="8">
        <f>VLOOKUP($IF100,Data!$B:$CP,Daily!LB$10,0)</f>
        <v>290</v>
      </c>
      <c r="LC100" s="8">
        <f>VLOOKUP($IF100,Data!$B:$CP,Daily!LC$10,0)</f>
        <v>262</v>
      </c>
      <c r="LD100" s="8">
        <f>VLOOKUP($IF100,Data!$B:$CP,Daily!LD$10,0)</f>
        <v>248</v>
      </c>
      <c r="LE100" s="8">
        <f>VLOOKUP($IF100,Data!$B:$CP,Daily!LE$10,0)</f>
        <v>277</v>
      </c>
      <c r="LF100" s="8">
        <f>VLOOKUP($IF100,Data!$B:$CP,Daily!LF$10,0)</f>
        <v>239</v>
      </c>
      <c r="LG100" s="8">
        <f>VLOOKUP($IF100,Data!$B:$CP,Daily!LG$10,0)</f>
        <v>242</v>
      </c>
      <c r="LH100" s="8">
        <f>VLOOKUP($IF100,Data!$B:$CP,Daily!LH$10,0)</f>
        <v>296</v>
      </c>
      <c r="LI100" s="8">
        <f>VLOOKUP($IF100,Data!$B:$CP,Daily!LI$10,0)</f>
        <v>241</v>
      </c>
      <c r="LJ100" s="8">
        <f>VLOOKUP($IF100,Data!$B:$CP,Daily!LJ$10,0)</f>
        <v>252</v>
      </c>
      <c r="LK100" s="8">
        <f>VLOOKUP($IF100,Data!$B:$CP,Daily!LK$10,0)</f>
        <v>233</v>
      </c>
      <c r="LL100" s="8">
        <f>VLOOKUP($IF100,Data!$B:$CP,Daily!LL$10,0)</f>
        <v>190</v>
      </c>
      <c r="LM100" s="8">
        <f>VLOOKUP($IF100,Data!$B:$CP,Daily!LM$10,0)</f>
        <v>241</v>
      </c>
      <c r="LN100" s="8">
        <f>VLOOKUP($IF100,Data!$B:$CP,Daily!LN$10,0)</f>
        <v>273</v>
      </c>
      <c r="LO100" s="8">
        <f>VLOOKUP($IF100,Data!$B:$CP,Daily!LO$10,0)</f>
        <v>267</v>
      </c>
      <c r="LP100" s="8">
        <f>VLOOKUP($IF100,Data!$B:$CP,Daily!LP$10,0)</f>
        <v>279</v>
      </c>
      <c r="LQ100" s="8">
        <f>VLOOKUP($IF100,Data!$B:$CP,Daily!LQ$10,0)</f>
        <v>315</v>
      </c>
      <c r="LR100" s="8">
        <f>VLOOKUP($IF100,Data!$B:$CP,Daily!LR$10,0)</f>
        <v>317</v>
      </c>
      <c r="LS100" s="8">
        <f>VLOOKUP($IF100,Data!$B:$CP,Daily!LS$10,0)</f>
        <v>216</v>
      </c>
      <c r="LU100" s="8">
        <f t="shared" ref="LU100:LU107" si="838">_xlfn.QUARTILE.INC($IH100:$LR100,1)</f>
        <v>233</v>
      </c>
      <c r="LV100" s="8">
        <f t="shared" ref="LV100:LV107" si="839">_xlfn.QUARTILE.INC($IH100:$LR100,3)</f>
        <v>270</v>
      </c>
      <c r="LW100" s="8">
        <f t="shared" ref="LW100:LW107" si="840">LV100-LU100</f>
        <v>37</v>
      </c>
      <c r="LX100" s="8">
        <f>LV100+(1.25*LW100)</f>
        <v>316.25</v>
      </c>
      <c r="LY100" s="8">
        <f>LU100-(1.25*LW100)</f>
        <v>186.75</v>
      </c>
      <c r="LZ100" s="41"/>
      <c r="MA100" s="9">
        <f>_xlfn.STDEV.P(JL100:LS100)</f>
        <v>36.513178747162264</v>
      </c>
      <c r="MB100" s="9">
        <f>AVERAGE(LL100:LR100)</f>
        <v>268.85714285714283</v>
      </c>
      <c r="MC100" s="9">
        <f>AVERAGE(KO100:LR100)</f>
        <v>263.73333333333335</v>
      </c>
      <c r="MD100" s="1"/>
    </row>
    <row r="101" spans="4:342" x14ac:dyDescent="0.35">
      <c r="D101" s="59" t="s">
        <v>568</v>
      </c>
      <c r="E101" s="53" t="str">
        <f>VLOOKUP($D101,'Metric Nature'!$C:$D,2,0)&amp;IF(($F101&lt;(EA101)),"Below",IF(($F101&gt;(DZ101)),"Above","Within"))</f>
        <v>PositiveWithin</v>
      </c>
      <c r="F101" s="48">
        <f t="shared" si="819"/>
        <v>0.90963139120095127</v>
      </c>
      <c r="G101" s="77">
        <f t="shared" si="820"/>
        <v>0.91710432931156849</v>
      </c>
      <c r="H101" s="48">
        <f t="shared" si="821"/>
        <v>-8.1484056631014289E-3</v>
      </c>
      <c r="I101" s="74">
        <f t="shared" ref="I101:I107" si="841">EE101</f>
        <v>0.9181159673863597</v>
      </c>
      <c r="J101" s="48">
        <f t="shared" si="822"/>
        <v>-9.2412903018796646E-3</v>
      </c>
      <c r="K101" s="48">
        <f t="shared" si="823"/>
        <v>1.7690494936515578E-2</v>
      </c>
      <c r="L101" s="50"/>
      <c r="M101" s="53" t="str">
        <f>VLOOKUP($D101,'Metric Nature'!$C:$D,2,0)&amp;IF(($N101&lt;(HZ101)),"Below",IF(($N101&gt;(HY101)),"Above","Within"))</f>
        <v>PositiveWithin</v>
      </c>
      <c r="N101" s="48">
        <f t="shared" si="824"/>
        <v>0.91200000000000003</v>
      </c>
      <c r="O101" s="49">
        <f t="shared" ref="O101" si="842">IC101</f>
        <v>0.91574665891923301</v>
      </c>
      <c r="P101" s="55">
        <f t="shared" ref="P101" si="843">IFERROR(((N101-O101)/O101),0)</f>
        <v>-4.0913705583756101E-3</v>
      </c>
      <c r="Q101" s="49">
        <f t="shared" si="825"/>
        <v>0.91708038953599391</v>
      </c>
      <c r="R101" s="48">
        <f t="shared" si="826"/>
        <v>-5.5397428556556022E-3</v>
      </c>
      <c r="S101" s="48">
        <f t="shared" si="827"/>
        <v>1.886443649353526E-2</v>
      </c>
      <c r="T101" s="50"/>
      <c r="U101" s="53" t="str">
        <f>VLOOKUP($D101,'Metric Nature'!$C:$D,2,0)&amp;IF(($V101&lt;(LY101)),"Below",IF(($V101&gt;(LX101)),"Above","Within"))</f>
        <v>PositiveWithin</v>
      </c>
      <c r="V101" s="48">
        <f t="shared" si="828"/>
        <v>0.90277777777777779</v>
      </c>
      <c r="W101" s="49">
        <f t="shared" ref="W101:W107" si="844">MB101</f>
        <v>0.92082890541976625</v>
      </c>
      <c r="X101" s="48">
        <f t="shared" si="829"/>
        <v>-1.960312880682186E-2</v>
      </c>
      <c r="Y101" s="49">
        <f t="shared" ref="Y101:Y107" si="845">MC101</f>
        <v>0.92095949665749111</v>
      </c>
      <c r="Z101" s="48">
        <f t="shared" si="830"/>
        <v>-1.9742148211405193E-2</v>
      </c>
      <c r="AA101" s="48">
        <f t="shared" si="831"/>
        <v>2.6228442512199579E-2</v>
      </c>
      <c r="AB101" s="50"/>
      <c r="AC101" s="46" t="s">
        <v>603</v>
      </c>
      <c r="AI101" s="7" t="s">
        <v>604</v>
      </c>
      <c r="AJ101" s="12">
        <f>(VLOOKUP($EG101,Data!$B:$CP,Daily!EI$10,0)+VLOOKUP($IF101,Data!$B:$CP,Daily!IH$10,0))/AJ$100</f>
        <v>0.92584514721919298</v>
      </c>
      <c r="AK101" s="12">
        <f>(VLOOKUP($EG101,Data!$B:$CP,Daily!EJ$10,0)+VLOOKUP($IF101,Data!$B:$CP,Daily!II$10,0))/AK$100</f>
        <v>0.9424141749723145</v>
      </c>
      <c r="AL101" s="12">
        <f>(VLOOKUP($EG101,Data!$B:$CP,Daily!EK$10,0)+VLOOKUP($IF101,Data!$B:$CP,Daily!IJ$10,0))/AL$100</f>
        <v>0.92952380952380953</v>
      </c>
      <c r="AM101" s="12">
        <f>(VLOOKUP($EG101,Data!$B:$CP,Daily!EL$10,0)+VLOOKUP($IF101,Data!$B:$CP,Daily!IK$10,0))/AM$100</f>
        <v>0.93851508120649652</v>
      </c>
      <c r="AN101" s="12">
        <f>(VLOOKUP($EG101,Data!$B:$CP,Daily!EM$10,0)+VLOOKUP($IF101,Data!$B:$CP,Daily!IL$10,0))/AN$100</f>
        <v>0.92965367965367962</v>
      </c>
      <c r="AO101" s="12">
        <f>(VLOOKUP($EG101,Data!$B:$CP,Daily!EN$10,0)+VLOOKUP($IF101,Data!$B:$CP,Daily!IM$10,0))/AO$100</f>
        <v>0.92168674698795183</v>
      </c>
      <c r="AP101" s="12">
        <f>(VLOOKUP($EG101,Data!$B:$CP,Daily!EO$10,0)+VLOOKUP($IF101,Data!$B:$CP,Daily!IN$10,0))/AP$100</f>
        <v>0.91444444444444439</v>
      </c>
      <c r="AQ101" s="12">
        <f>(VLOOKUP($EG101,Data!$B:$CP,Daily!EP$10,0)+VLOOKUP($IF101,Data!$B:$CP,Daily!IO$10,0))/AQ$100</f>
        <v>0.93795620437956206</v>
      </c>
      <c r="AR101" s="12">
        <f>(VLOOKUP($EG101,Data!$B:$CP,Daily!EQ$10,0)+VLOOKUP($IF101,Data!$B:$CP,Daily!IP$10,0))/AR$100</f>
        <v>0.92441860465116277</v>
      </c>
      <c r="AS101" s="12">
        <f>(VLOOKUP($EG101,Data!$B:$CP,Daily!ER$10,0)+VLOOKUP($IF101,Data!$B:$CP,Daily!IQ$10,0))/AS$100</f>
        <v>0.91097122302158273</v>
      </c>
      <c r="AT101" s="12">
        <f>(VLOOKUP($EG101,Data!$B:$CP,Daily!ES$10,0)+VLOOKUP($IF101,Data!$B:$CP,Daily!IR$10,0))/AT$100</f>
        <v>0.9360967184801382</v>
      </c>
      <c r="AU101" s="12">
        <f>(VLOOKUP($EG101,Data!$B:$CP,Daily!ET$10,0)+VLOOKUP($IF101,Data!$B:$CP,Daily!IS$10,0))/AU$100</f>
        <v>0.90531177829099307</v>
      </c>
      <c r="AV101" s="12">
        <f>(VLOOKUP($EG101,Data!$B:$CP,Daily!EU$10,0)+VLOOKUP($IF101,Data!$B:$CP,Daily!IT$10,0))/AV$100</f>
        <v>0.91582150101419879</v>
      </c>
      <c r="AW101" s="12">
        <f>(VLOOKUP($EG101,Data!$B:$CP,Daily!EV$10,0)+VLOOKUP($IF101,Data!$B:$CP,Daily!IU$10,0))/AW$100</f>
        <v>0.88703923900118908</v>
      </c>
      <c r="AX101" s="12">
        <f>(VLOOKUP($EG101,Data!$B:$CP,Daily!EW$10,0)+VLOOKUP($IF101,Data!$B:$CP,Daily!IV$10,0))/AX$100</f>
        <v>0.92229299363057327</v>
      </c>
      <c r="AY101" s="12">
        <f>(VLOOKUP($EG101,Data!$B:$CP,Daily!EX$10,0)+VLOOKUP($IF101,Data!$B:$CP,Daily!IW$10,0))/AY$100</f>
        <v>0.93464858199753387</v>
      </c>
      <c r="AZ101" s="12">
        <f>(VLOOKUP($EG101,Data!$B:$CP,Daily!EY$10,0)+VLOOKUP($IF101,Data!$B:$CP,Daily!IX$10,0))/AZ$100</f>
        <v>0.92970297029702975</v>
      </c>
      <c r="BA101" s="12">
        <f>(VLOOKUP($EG101,Data!$B:$CP,Daily!EZ$10,0)+VLOOKUP($IF101,Data!$B:$CP,Daily!IY$10,0))/BA$100</f>
        <v>0.95297699594046004</v>
      </c>
      <c r="BB101" s="12">
        <f>(VLOOKUP($EG101,Data!$B:$CP,Daily!FA$10,0)+VLOOKUP($IF101,Data!$B:$CP,Daily!IZ$10,0))/BB$100</f>
        <v>0.90687830687830684</v>
      </c>
      <c r="BC101" s="12">
        <f>(VLOOKUP($EG101,Data!$B:$CP,Daily!FB$10,0)+VLOOKUP($IF101,Data!$B:$CP,Daily!JA$10,0))/BC$100</f>
        <v>0.91019417475728159</v>
      </c>
      <c r="BD101" s="12">
        <f>(VLOOKUP($EG101,Data!$B:$CP,Daily!FC$10,0)+VLOOKUP($IF101,Data!$B:$CP,Daily!JB$10,0))/BD$100</f>
        <v>0.91635455680399502</v>
      </c>
      <c r="BE101" s="12">
        <f>(VLOOKUP($EG101,Data!$B:$CP,Daily!FD$10,0)+VLOOKUP($IF101,Data!$B:$CP,Daily!JC$10,0))/BE$100</f>
        <v>0.93255813953488376</v>
      </c>
      <c r="BF101" s="12">
        <f>(VLOOKUP($EG101,Data!$B:$CP,Daily!FE$10,0)+VLOOKUP($IF101,Data!$B:$CP,Daily!JD$10,0))/BF$100</f>
        <v>0.93810444874274657</v>
      </c>
      <c r="BG101" s="12">
        <f>(VLOOKUP($EG101,Data!$B:$CP,Daily!FF$10,0)+VLOOKUP($IF101,Data!$B:$CP,Daily!JE$10,0))/BG$100</f>
        <v>0.93836978131212723</v>
      </c>
      <c r="BH101" s="12">
        <f>(VLOOKUP($EG101,Data!$B:$CP,Daily!FG$10,0)+VLOOKUP($IF101,Data!$B:$CP,Daily!JF$10,0))/BH$100</f>
        <v>0.92152917505030185</v>
      </c>
      <c r="BI101" s="12">
        <f>(VLOOKUP($EG101,Data!$B:$CP,Daily!FH$10,0)+VLOOKUP($IF101,Data!$B:$CP,Daily!JG$10,0))/BI$100</f>
        <v>0.93514150943396224</v>
      </c>
      <c r="BJ101" s="12">
        <f>(VLOOKUP($EG101,Data!$B:$CP,Daily!FI$10,0)+VLOOKUP($IF101,Data!$B:$CP,Daily!JH$10,0))/BJ$100</f>
        <v>0.92960893854748605</v>
      </c>
      <c r="BK101" s="12">
        <f>(VLOOKUP($EG101,Data!$B:$CP,Daily!FJ$10,0)+VLOOKUP($IF101,Data!$B:$CP,Daily!JI$10,0))/BK$100</f>
        <v>0.90127758420441351</v>
      </c>
      <c r="BL101" s="12">
        <f>(VLOOKUP($EG101,Data!$B:$CP,Daily!FK$10,0)+VLOOKUP($IF101,Data!$B:$CP,Daily!JJ$10,0))/BL$100</f>
        <v>0.93656286043829295</v>
      </c>
      <c r="BM101" s="12">
        <f>(VLOOKUP($EG101,Data!$B:$CP,Daily!FL$10,0)+VLOOKUP($IF101,Data!$B:$CP,Daily!JK$10,0))/BM$100</f>
        <v>0.9094036697247706</v>
      </c>
      <c r="BN101" s="12">
        <f>(VLOOKUP($EG101,Data!$B:$CP,Daily!FM$10,0)+VLOOKUP($IF101,Data!$B:$CP,Daily!JL$10,0))/BN$100</f>
        <v>0.91869918699186992</v>
      </c>
      <c r="BO101" s="12">
        <f>(VLOOKUP($EG101,Data!$B:$CP,Daily!FN$10,0)+VLOOKUP($IF101,Data!$B:$CP,Daily!JM$10,0))/BO$100</f>
        <v>0.93193193193193191</v>
      </c>
      <c r="BP101" s="12">
        <f>(VLOOKUP($EG101,Data!$B:$CP,Daily!FO$10,0)+VLOOKUP($IF101,Data!$B:$CP,Daily!JN$10,0))/BP$100</f>
        <v>0.92183908045977014</v>
      </c>
      <c r="BQ101" s="12">
        <f>(VLOOKUP($EG101,Data!$B:$CP,Daily!FP$10,0)+VLOOKUP($IF101,Data!$B:$CP,Daily!JO$10,0))/BQ$100</f>
        <v>0.9273927392739274</v>
      </c>
      <c r="BR101" s="12">
        <f>(VLOOKUP($EG101,Data!$B:$CP,Daily!FQ$10,0)+VLOOKUP($IF101,Data!$B:$CP,Daily!JP$10,0))/BR$100</f>
        <v>0.93649449618966973</v>
      </c>
      <c r="BS101" s="12">
        <f>(VLOOKUP($EG101,Data!$B:$CP,Daily!FR$10,0)+VLOOKUP($IF101,Data!$B:$CP,Daily!JQ$10,0))/BS$100</f>
        <v>0.91917973462002411</v>
      </c>
      <c r="BT101" s="12">
        <f>(VLOOKUP($EG101,Data!$B:$CP,Daily!FS$10,0)+VLOOKUP($IF101,Data!$B:$CP,Daily!JR$10,0))/BT$100</f>
        <v>0.92602996254681647</v>
      </c>
      <c r="BU101" s="12">
        <f>(VLOOKUP($EG101,Data!$B:$CP,Daily!FT$10,0)+VLOOKUP($IF101,Data!$B:$CP,Daily!JS$10,0))/BU$100</f>
        <v>0.93375680580762255</v>
      </c>
      <c r="BV101" s="12">
        <f>(VLOOKUP($EG101,Data!$B:$CP,Daily!FU$10,0)+VLOOKUP($IF101,Data!$B:$CP,Daily!JT$10,0))/BV$100</f>
        <v>0.948780487804878</v>
      </c>
      <c r="BW101" s="12">
        <f>(VLOOKUP($EG101,Data!$B:$CP,Daily!FV$10,0)+VLOOKUP($IF101,Data!$B:$CP,Daily!JU$10,0))/BW$100</f>
        <v>0.92512820512820515</v>
      </c>
      <c r="BX101" s="12">
        <f>(VLOOKUP($EG101,Data!$B:$CP,Daily!FW$10,0)+VLOOKUP($IF101,Data!$B:$CP,Daily!JV$10,0))/BX$100</f>
        <v>0.91928251121076232</v>
      </c>
      <c r="BY101" s="12">
        <f>(VLOOKUP($EG101,Data!$B:$CP,Daily!FX$10,0)+VLOOKUP($IF101,Data!$B:$CP,Daily!JW$10,0))/BY$100</f>
        <v>0.9331275720164609</v>
      </c>
      <c r="BZ101" s="12">
        <f>(VLOOKUP($EG101,Data!$B:$CP,Daily!FY$10,0)+VLOOKUP($IF101,Data!$B:$CP,Daily!JX$10,0))/BZ$100</f>
        <v>0.91623711340206182</v>
      </c>
      <c r="CA101" s="12">
        <f>(VLOOKUP($EG101,Data!$B:$CP,Daily!FZ$10,0)+VLOOKUP($IF101,Data!$B:$CP,Daily!JY$10,0))/CA$100</f>
        <v>0.92962542565266737</v>
      </c>
      <c r="CB101" s="12">
        <f>(VLOOKUP($EG101,Data!$B:$CP,Daily!GA$10,0)+VLOOKUP($IF101,Data!$B:$CP,Daily!JZ$10,0))/CB$100</f>
        <v>0.95233050847457623</v>
      </c>
      <c r="CC101" s="12">
        <f>(VLOOKUP($EG101,Data!$B:$CP,Daily!GB$10,0)+VLOOKUP($IF101,Data!$B:$CP,Daily!KA$10,0))/CC$100</f>
        <v>0.9251396648044693</v>
      </c>
      <c r="CD101" s="12">
        <f>(VLOOKUP($EG101,Data!$B:$CP,Daily!GC$10,0)+VLOOKUP($IF101,Data!$B:$CP,Daily!KB$10,0))/CD$100</f>
        <v>0.94399999999999995</v>
      </c>
      <c r="CE101" s="12">
        <f>(VLOOKUP($EG101,Data!$B:$CP,Daily!GD$10,0)+VLOOKUP($IF101,Data!$B:$CP,Daily!KC$10,0))/CE$100</f>
        <v>0.92568203198494825</v>
      </c>
      <c r="CF101" s="12">
        <f>(VLOOKUP($EG101,Data!$B:$CP,Daily!GE$10,0)+VLOOKUP($IF101,Data!$B:$CP,Daily!KD$10,0))/CF$100</f>
        <v>0.91995490417136416</v>
      </c>
      <c r="CG101" s="12">
        <f>(VLOOKUP($EG101,Data!$B:$CP,Daily!GF$10,0)+VLOOKUP($IF101,Data!$B:$CP,Daily!KE$10,0))/CG$100</f>
        <v>0.91314553990610325</v>
      </c>
      <c r="CH101" s="12">
        <f>(VLOOKUP($EG101,Data!$B:$CP,Daily!GG$10,0)+VLOOKUP($IF101,Data!$B:$CP,Daily!KF$10,0))/CH$100</f>
        <v>0.93255131964809379</v>
      </c>
      <c r="CI101" s="12">
        <f>(VLOOKUP($EG101,Data!$B:$CP,Daily!GH$10,0)+VLOOKUP($IF101,Data!$B:$CP,Daily!KG$10,0))/CI$100</f>
        <v>0.93169398907103829</v>
      </c>
      <c r="CJ101" s="12">
        <f>(VLOOKUP($EG101,Data!$B:$CP,Daily!GI$10,0)+VLOOKUP($IF101,Data!$B:$CP,Daily!KH$10,0))/CJ$100</f>
        <v>0.93674698795180722</v>
      </c>
      <c r="CK101" s="12">
        <f>(VLOOKUP($EG101,Data!$B:$CP,Daily!GJ$10,0)+VLOOKUP($IF101,Data!$B:$CP,Daily!KI$10,0))/CK$100</f>
        <v>0.92220969560315669</v>
      </c>
      <c r="CL101" s="12">
        <f>(VLOOKUP($EG101,Data!$B:$CP,Daily!GK$10,0)+VLOOKUP($IF101,Data!$B:$CP,Daily!KJ$10,0))/CL$100</f>
        <v>0.92596566523605151</v>
      </c>
      <c r="CM101" s="12">
        <f>(VLOOKUP($EG101,Data!$B:$CP,Daily!GL$10,0)+VLOOKUP($IF101,Data!$B:$CP,Daily!KK$10,0))/CM$100</f>
        <v>0.93111366245694605</v>
      </c>
      <c r="CN101" s="12">
        <f>(VLOOKUP($EG101,Data!$B:$CP,Daily!GM$10,0)+VLOOKUP($IF101,Data!$B:$CP,Daily!KL$10,0))/CN$100</f>
        <v>0.91752577319587625</v>
      </c>
      <c r="CO101" s="12">
        <f>(VLOOKUP($EG101,Data!$B:$CP,Daily!GN$10,0)+VLOOKUP($IF101,Data!$B:$CP,Daily!KM$10,0))/CO$100</f>
        <v>0.92820512820512824</v>
      </c>
      <c r="CP101" s="12">
        <f>(VLOOKUP($EG101,Data!$B:$CP,Daily!GO$10,0)+VLOOKUP($IF101,Data!$B:$CP,Daily!KN$10,0))/CP$100</f>
        <v>0.94092827004219415</v>
      </c>
      <c r="CQ101" s="12">
        <f>(VLOOKUP($EG101,Data!$B:$CP,Daily!GP$10,0)+VLOOKUP($IF101,Data!$B:$CP,Daily!KO$10,0))/CQ$100</f>
        <v>0.94566170026292729</v>
      </c>
      <c r="CR101" s="12">
        <f>(VLOOKUP($EG101,Data!$B:$CP,Daily!GQ$10,0)+VLOOKUP($IF101,Data!$B:$CP,Daily!KP$10,0))/CR$100</f>
        <v>0.83775185577942735</v>
      </c>
      <c r="CS101" s="12">
        <f>(VLOOKUP($EG101,Data!$B:$CP,Daily!GR$10,0)+VLOOKUP($IF101,Data!$B:$CP,Daily!KQ$10,0))/CS$100</f>
        <v>0.86266094420600858</v>
      </c>
      <c r="CT101" s="12">
        <f>(VLOOKUP($EG101,Data!$B:$CP,Daily!GS$10,0)+VLOOKUP($IF101,Data!$B:$CP,Daily!KR$10,0))/CT$100</f>
        <v>0.92261904761904767</v>
      </c>
      <c r="CU101" s="12">
        <f>(VLOOKUP($EG101,Data!$B:$CP,Daily!GT$10,0)+VLOOKUP($IF101,Data!$B:$CP,Daily!KS$10,0))/CU$100</f>
        <v>0.91872791519434627</v>
      </c>
      <c r="CV101" s="12">
        <f>(VLOOKUP($EG101,Data!$B:$CP,Daily!GU$10,0)+VLOOKUP($IF101,Data!$B:$CP,Daily!KT$10,0))/CV$100</f>
        <v>0.9269406392694064</v>
      </c>
      <c r="CW101" s="12">
        <f>(VLOOKUP($EG101,Data!$B:$CP,Daily!GV$10,0)+VLOOKUP($IF101,Data!$B:$CP,Daily!KU$10,0))/CW$100</f>
        <v>0.9421319796954315</v>
      </c>
      <c r="CX101" s="12">
        <f>(VLOOKUP($EG101,Data!$B:$CP,Daily!GW$10,0)+VLOOKUP($IF101,Data!$B:$CP,Daily!KV$10,0))/CX$100</f>
        <v>0.93725992317541618</v>
      </c>
      <c r="CY101" s="12">
        <f>(VLOOKUP($EG101,Data!$B:$CP,Daily!GX$10,0)+VLOOKUP($IF101,Data!$B:$CP,Daily!KW$10,0))/CY$100</f>
        <v>0.93278084714548803</v>
      </c>
      <c r="CZ101" s="12">
        <f>(VLOOKUP($EG101,Data!$B:$CP,Daily!GY$10,0)+VLOOKUP($IF101,Data!$B:$CP,Daily!KX$10,0))/CZ$100</f>
        <v>0.93362350380848746</v>
      </c>
      <c r="DA101" s="12">
        <f>(VLOOKUP($EG101,Data!$B:$CP,Daily!GZ$10,0)+VLOOKUP($IF101,Data!$B:$CP,Daily!KY$10,0))/DA$100</f>
        <v>0.94493392070484583</v>
      </c>
      <c r="DB101" s="12">
        <f>(VLOOKUP($EG101,Data!$B:$CP,Daily!HA$10,0)+VLOOKUP($IF101,Data!$B:$CP,Daily!KZ$10,0))/DB$100</f>
        <v>0.91772885283893391</v>
      </c>
      <c r="DC101" s="12">
        <f>(VLOOKUP($EG101,Data!$B:$CP,Daily!HB$10,0)+VLOOKUP($IF101,Data!$B:$CP,Daily!LA$10,0))/DC$100</f>
        <v>0.87527839643652561</v>
      </c>
      <c r="DD101" s="12">
        <f>(VLOOKUP($EG101,Data!$B:$CP,Daily!HC$10,0)+VLOOKUP($IF101,Data!$B:$CP,Daily!LB$10,0))/DD$100</f>
        <v>0.91894630192502536</v>
      </c>
      <c r="DE101" s="12">
        <f>(VLOOKUP($EG101,Data!$B:$CP,Daily!HD$10,0)+VLOOKUP($IF101,Data!$B:$CP,Daily!LC$10,0))/DE$100</f>
        <v>0.93232323232323233</v>
      </c>
      <c r="DF101" s="12">
        <f>(VLOOKUP($EG101,Data!$B:$CP,Daily!HE$10,0)+VLOOKUP($IF101,Data!$B:$CP,Daily!LD$10,0))/DF$100</f>
        <v>0.92620320855614968</v>
      </c>
      <c r="DG101" s="12">
        <f>(VLOOKUP($EG101,Data!$B:$CP,Daily!HF$10,0)+VLOOKUP($IF101,Data!$B:$CP,Daily!LE$10,0))/DG$100</f>
        <v>0.92234042553191486</v>
      </c>
      <c r="DH101" s="12">
        <f>(VLOOKUP($EG101,Data!$B:$CP,Daily!HG$10,0)+VLOOKUP($IF101,Data!$B:$CP,Daily!LF$10,0))/DH$100</f>
        <v>0.93452380952380953</v>
      </c>
      <c r="DI101" s="12">
        <f>(VLOOKUP($EG101,Data!$B:$CP,Daily!HH$10,0)+VLOOKUP($IF101,Data!$B:$CP,Daily!LG$10,0))/DI$100</f>
        <v>0.91313789359391961</v>
      </c>
      <c r="DJ101" s="12">
        <f>(VLOOKUP($EG101,Data!$B:$CP,Daily!HI$10,0)+VLOOKUP($IF101,Data!$B:$CP,Daily!LH$10,0))/DJ$100</f>
        <v>0.92430613961312025</v>
      </c>
      <c r="DK101" s="12">
        <f>(VLOOKUP($EG101,Data!$B:$CP,Daily!HJ$10,0)+VLOOKUP($IF101,Data!$B:$CP,Daily!LI$10,0))/DK$100</f>
        <v>0.91715976331360949</v>
      </c>
      <c r="DL101" s="12">
        <f>(VLOOKUP($EG101,Data!$B:$CP,Daily!HK$10,0)+VLOOKUP($IF101,Data!$B:$CP,Daily!LJ$10,0))/DL$100</f>
        <v>0.93279839518555663</v>
      </c>
      <c r="DM101" s="12">
        <f>(VLOOKUP($EG101,Data!$B:$CP,Daily!HL$10,0)+VLOOKUP($IF101,Data!$B:$CP,Daily!LK$10,0))/DM$100</f>
        <v>0.91348314606741576</v>
      </c>
      <c r="DN101" s="12">
        <f>(VLOOKUP($EG101,Data!$B:$CP,Daily!HM$10,0)+VLOOKUP($IF101,Data!$B:$CP,Daily!LL$10,0))/DN$100</f>
        <v>0.89659520807061788</v>
      </c>
      <c r="DO101" s="12">
        <f>(VLOOKUP($EG101,Data!$B:$CP,Daily!HN$10,0)+VLOOKUP($IF101,Data!$B:$CP,Daily!LM$10,0))/DO$100</f>
        <v>0.92569002123142252</v>
      </c>
      <c r="DP101" s="12">
        <f>(VLOOKUP($EG101,Data!$B:$CP,Daily!HO$10,0)+VLOOKUP($IF101,Data!$B:$CP,Daily!LN$10,0))/DP$100</f>
        <v>0.8827655310621243</v>
      </c>
      <c r="DQ101" s="12">
        <f>(VLOOKUP($EG101,Data!$B:$CP,Daily!HP$10,0)+VLOOKUP($IF101,Data!$B:$CP,Daily!LO$10,0))/DQ$100</f>
        <v>0.92510548523206748</v>
      </c>
      <c r="DR101" s="12">
        <f>(VLOOKUP($EG101,Data!$B:$CP,Daily!HQ$10,0)+VLOOKUP($IF101,Data!$B:$CP,Daily!LP$10,0))/DR$100</f>
        <v>0.91170825335892514</v>
      </c>
      <c r="DS101" s="12">
        <f>(VLOOKUP($EG101,Data!$B:$CP,Daily!HR$10,0)+VLOOKUP($IF101,Data!$B:$CP,Daily!LQ$10,0))/DS$100</f>
        <v>0.93929173693085999</v>
      </c>
      <c r="DT101" s="12">
        <f>(VLOOKUP($EG101,Data!$B:$CP,Daily!HS$10,0)+VLOOKUP($IF101,Data!$B:$CP,Daily!LR$10,0))/DT$100</f>
        <v>0.92957746478873238</v>
      </c>
      <c r="DU101" s="12">
        <f>(VLOOKUP($EG101,Data!$B:$CP,Daily!HT$10,0)+VLOOKUP($IF101,Data!$B:$CP,Daily!LS$10,0))/DU$100</f>
        <v>0.90963139120095127</v>
      </c>
      <c r="DV101" s="14"/>
      <c r="DW101" s="12">
        <f t="shared" si="588"/>
        <v>0.91772885283893391</v>
      </c>
      <c r="DX101" s="12">
        <f t="shared" si="589"/>
        <v>0.93375680580762255</v>
      </c>
      <c r="DY101" s="12">
        <f t="shared" ref="DY101:DY107" si="846">DX101-DW101</f>
        <v>1.6027952968688641E-2</v>
      </c>
      <c r="DZ101" s="12">
        <f>DX101+(0.75*DY101)</f>
        <v>0.94577777053413903</v>
      </c>
      <c r="EA101" s="12">
        <f>DW101-(0.75*DY101)</f>
        <v>0.90570788811241743</v>
      </c>
      <c r="EB101" s="14"/>
      <c r="EC101" s="12">
        <f t="shared" si="835"/>
        <v>1.7690494936515578E-2</v>
      </c>
      <c r="ED101" s="12">
        <f>SUMPRODUCT(DN101:DT101,DN$100:DT$100)/SUM(DN$100:DT$100)</f>
        <v>0.91710432931156849</v>
      </c>
      <c r="EE101" s="12">
        <f>SUMPRODUCT(CR101:DT101,CR$100:DT$100)/SUM(CR$100:DT$100)</f>
        <v>0.9181159673863597</v>
      </c>
      <c r="EF101" s="1"/>
      <c r="EG101" s="7" t="s">
        <v>605</v>
      </c>
      <c r="EH101" s="7" t="s">
        <v>86</v>
      </c>
      <c r="EI101" s="12">
        <f>VLOOKUP($EG101,Data!$B:$CP,Daily!EI$10,0)/EI$100</f>
        <v>0.93061840120663653</v>
      </c>
      <c r="EJ101" s="12">
        <f>VLOOKUP($EG101,Data!$B:$CP,Daily!EJ$10,0)/EJ$100</f>
        <v>0.94516594516594521</v>
      </c>
      <c r="EK101" s="12">
        <f>VLOOKUP($EG101,Data!$B:$CP,Daily!EK$10,0)/EK$100</f>
        <v>0.92249999999999999</v>
      </c>
      <c r="EL101" s="12">
        <f>VLOOKUP($EG101,Data!$B:$CP,Daily!EL$10,0)/EL$100</f>
        <v>0.93643410852713183</v>
      </c>
      <c r="EM101" s="12">
        <f>VLOOKUP($EG101,Data!$B:$CP,Daily!EM$10,0)/EM$100</f>
        <v>0.93777134587554267</v>
      </c>
      <c r="EN101" s="12">
        <f>VLOOKUP($EG101,Data!$B:$CP,Daily!EN$10,0)/EN$100</f>
        <v>0.91475409836065569</v>
      </c>
      <c r="EO101" s="12">
        <f>VLOOKUP($EG101,Data!$B:$CP,Daily!EO$10,0)/EO$100</f>
        <v>0.91047040971168436</v>
      </c>
      <c r="EP101" s="12">
        <f>VLOOKUP($EG101,Data!$B:$CP,Daily!EP$10,0)/EP$100</f>
        <v>0.93020304568527923</v>
      </c>
      <c r="EQ101" s="12">
        <f>VLOOKUP($EG101,Data!$B:$CP,Daily!EQ$10,0)/EQ$100</f>
        <v>0.93044619422572183</v>
      </c>
      <c r="ER101" s="12">
        <f>VLOOKUP($EG101,Data!$B:$CP,Daily!ER$10,0)/ER$100</f>
        <v>0.91575091575091572</v>
      </c>
      <c r="ES101" s="12">
        <f>VLOOKUP($EG101,Data!$B:$CP,Daily!ES$10,0)/ES$100</f>
        <v>0.93461104847801579</v>
      </c>
      <c r="ET101" s="12">
        <f>VLOOKUP($EG101,Data!$B:$CP,Daily!ET$10,0)/ET$100</f>
        <v>0.90064102564102566</v>
      </c>
      <c r="EU101" s="12">
        <f>VLOOKUP($EG101,Data!$B:$CP,Daily!EU$10,0)/EU$100</f>
        <v>0.91393442622950816</v>
      </c>
      <c r="EV101" s="12">
        <f>VLOOKUP($EG101,Data!$B:$CP,Daily!EV$10,0)/EV$100</f>
        <v>0.87858347386172009</v>
      </c>
      <c r="EW101" s="12">
        <f>VLOOKUP($EG101,Data!$B:$CP,Daily!EW$10,0)/EW$100</f>
        <v>0.91566265060240959</v>
      </c>
      <c r="EX101" s="12">
        <f>VLOOKUP($EG101,Data!$B:$CP,Daily!EX$10,0)/EX$100</f>
        <v>0.9441624365482234</v>
      </c>
      <c r="EY101" s="12">
        <f>VLOOKUP($EG101,Data!$B:$CP,Daily!EY$10,0)/EY$100</f>
        <v>0.93229166666666663</v>
      </c>
      <c r="EZ101" s="12">
        <f>VLOOKUP($EG101,Data!$B:$CP,Daily!EZ$10,0)/EZ$100</f>
        <v>0.94613466334164587</v>
      </c>
      <c r="FA101" s="12">
        <f>VLOOKUP($EG101,Data!$B:$CP,Daily!FA$10,0)/FA$100</f>
        <v>0.91117478510028649</v>
      </c>
      <c r="FB101" s="12">
        <f>VLOOKUP($EG101,Data!$B:$CP,Daily!FB$10,0)/FB$100</f>
        <v>0.91570247933884297</v>
      </c>
      <c r="FC101" s="12">
        <f>VLOOKUP($EG101,Data!$B:$CP,Daily!FC$10,0)/FC$100</f>
        <v>0.9152854511970534</v>
      </c>
      <c r="FD101" s="12">
        <f>VLOOKUP($EG101,Data!$B:$CP,Daily!FD$10,0)/FD$100</f>
        <v>0.92923076923076919</v>
      </c>
      <c r="FE101" s="12">
        <f>VLOOKUP($EG101,Data!$B:$CP,Daily!FE$10,0)/FE$100</f>
        <v>0.93539703903095561</v>
      </c>
      <c r="FF101" s="12">
        <f>VLOOKUP($EG101,Data!$B:$CP,Daily!FF$10,0)/FF$100</f>
        <v>0.93057409879839781</v>
      </c>
      <c r="FG101" s="12">
        <f>VLOOKUP($EG101,Data!$B:$CP,Daily!FG$10,0)/FG$100</f>
        <v>0.92348993288590608</v>
      </c>
      <c r="FH101" s="12">
        <f>VLOOKUP($EG101,Data!$B:$CP,Daily!FH$10,0)/FH$100</f>
        <v>0.93620414673046248</v>
      </c>
      <c r="FI101" s="12">
        <f>VLOOKUP($EG101,Data!$B:$CP,Daily!FI$10,0)/FI$100</f>
        <v>0.92153846153846153</v>
      </c>
      <c r="FJ101" s="12">
        <f>VLOOKUP($EG101,Data!$B:$CP,Daily!FJ$10,0)/FJ$100</f>
        <v>0.90716612377850159</v>
      </c>
      <c r="FK101" s="12">
        <f>VLOOKUP($EG101,Data!$B:$CP,Daily!FK$10,0)/FK$100</f>
        <v>0.93488372093023253</v>
      </c>
      <c r="FL101" s="12">
        <f>VLOOKUP($EG101,Data!$B:$CP,Daily!FL$10,0)/FL$100</f>
        <v>0.91414944356120831</v>
      </c>
      <c r="FM101" s="12">
        <f>VLOOKUP($EG101,Data!$B:$CP,Daily!FM$10,0)/FM$100</f>
        <v>0.91770186335403725</v>
      </c>
      <c r="FN101" s="12">
        <f>VLOOKUP($EG101,Data!$B:$CP,Daily!FN$10,0)/FN$100</f>
        <v>0.93495934959349591</v>
      </c>
      <c r="FO101" s="12">
        <f>VLOOKUP($EG101,Data!$B:$CP,Daily!FO$10,0)/FO$100</f>
        <v>0.92356687898089174</v>
      </c>
      <c r="FP101" s="12">
        <f>VLOOKUP($EG101,Data!$B:$CP,Daily!FP$10,0)/FP$100</f>
        <v>0.9231905465288035</v>
      </c>
      <c r="FQ101" s="12">
        <f>VLOOKUP($EG101,Data!$B:$CP,Daily!FQ$10,0)/FQ$100</f>
        <v>0.94565217391304346</v>
      </c>
      <c r="FR101" s="12">
        <f>VLOOKUP($EG101,Data!$B:$CP,Daily!FR$10,0)/FR$100</f>
        <v>0.91080617495711835</v>
      </c>
      <c r="FS101" s="12">
        <f>VLOOKUP($EG101,Data!$B:$CP,Daily!FS$10,0)/FS$100</f>
        <v>0.91906005221932119</v>
      </c>
      <c r="FT101" s="12">
        <f>VLOOKUP($EG101,Data!$B:$CP,Daily!FT$10,0)/FT$100</f>
        <v>0.92670807453416149</v>
      </c>
      <c r="FU101" s="12">
        <f>VLOOKUP($EG101,Data!$B:$CP,Daily!FU$10,0)/FU$100</f>
        <v>0.95575221238938057</v>
      </c>
      <c r="FV101" s="12">
        <f>VLOOKUP($EG101,Data!$B:$CP,Daily!FV$10,0)/FV$100</f>
        <v>0.9297752808988764</v>
      </c>
      <c r="FW101" s="12">
        <f>VLOOKUP($EG101,Data!$B:$CP,Daily!FW$10,0)/FW$100</f>
        <v>0.91577335375191427</v>
      </c>
      <c r="FX101" s="12">
        <f>VLOOKUP($EG101,Data!$B:$CP,Daily!FX$10,0)/FX$100</f>
        <v>0.93112947658402201</v>
      </c>
      <c r="FY101" s="12">
        <f>VLOOKUP($EG101,Data!$B:$CP,Daily!FY$10,0)/FY$100</f>
        <v>0.90956521739130436</v>
      </c>
      <c r="FZ101" s="12">
        <f>VLOOKUP($EG101,Data!$B:$CP,Daily!FZ$10,0)/FZ$100</f>
        <v>0.92343032159264926</v>
      </c>
      <c r="GA101" s="12">
        <f>VLOOKUP($EG101,Data!$B:$CP,Daily!GA$10,0)/GA$100</f>
        <v>0.95362318840579707</v>
      </c>
      <c r="GB101" s="12">
        <f>VLOOKUP($EG101,Data!$B:$CP,Daily!GB$10,0)/GB$100</f>
        <v>0.91629297458893877</v>
      </c>
      <c r="GC101" s="12">
        <f>VLOOKUP($EG101,Data!$B:$CP,Daily!GC$10,0)/GC$100</f>
        <v>0.94209702660406891</v>
      </c>
      <c r="GD101" s="12">
        <f>VLOOKUP($EG101,Data!$B:$CP,Daily!GD$10,0)/GD$100</f>
        <v>0.92105263157894735</v>
      </c>
      <c r="GE101" s="12">
        <f>VLOOKUP($EG101,Data!$B:$CP,Daily!GE$10,0)/GE$100</f>
        <v>0.91207153502235472</v>
      </c>
      <c r="GF101" s="12">
        <f>VLOOKUP($EG101,Data!$B:$CP,Daily!GF$10,0)/GF$100</f>
        <v>0.90620031796502387</v>
      </c>
      <c r="GG101" s="12">
        <f>VLOOKUP($EG101,Data!$B:$CP,Daily!GG$10,0)/GG$100</f>
        <v>0.93237971391417429</v>
      </c>
      <c r="GH101" s="12">
        <f>VLOOKUP($EG101,Data!$B:$CP,Daily!GH$10,0)/GH$100</f>
        <v>0.9329192546583851</v>
      </c>
      <c r="GI101" s="12">
        <f>VLOOKUP($EG101,Data!$B:$CP,Daily!GI$10,0)/GI$100</f>
        <v>0.93661060802069862</v>
      </c>
      <c r="GJ101" s="12">
        <f>VLOOKUP($EG101,Data!$B:$CP,Daily!GJ$10,0)/GJ$100</f>
        <v>0.90801186943620182</v>
      </c>
      <c r="GK101" s="12">
        <f>VLOOKUP($EG101,Data!$B:$CP,Daily!GK$10,0)/GK$100</f>
        <v>0.91812865497076024</v>
      </c>
      <c r="GL101" s="12">
        <f>VLOOKUP($EG101,Data!$B:$CP,Daily!GL$10,0)/GL$100</f>
        <v>0.92709984152139457</v>
      </c>
      <c r="GM101" s="12">
        <f>VLOOKUP($EG101,Data!$B:$CP,Daily!GM$10,0)/GM$100</f>
        <v>0.91706539074960125</v>
      </c>
      <c r="GN101" s="12">
        <f>VLOOKUP($EG101,Data!$B:$CP,Daily!GN$10,0)/GN$100</f>
        <v>0.92209631728045327</v>
      </c>
      <c r="GO101" s="12">
        <f>VLOOKUP($EG101,Data!$B:$CP,Daily!GO$10,0)/GO$100</f>
        <v>0.94049346879535556</v>
      </c>
      <c r="GP101" s="12">
        <f>VLOOKUP($EG101,Data!$B:$CP,Daily!GP$10,0)/GP$100</f>
        <v>0.94638694638694643</v>
      </c>
      <c r="GQ101" s="12">
        <f>VLOOKUP($EG101,Data!$B:$CP,Daily!GQ$10,0)/GQ$100</f>
        <v>0.84225352112676055</v>
      </c>
      <c r="GR101" s="12">
        <f>VLOOKUP($EG101,Data!$B:$CP,Daily!GR$10,0)/GR$100</f>
        <v>0.86818181818181817</v>
      </c>
      <c r="GS101" s="12">
        <f>VLOOKUP($EG101,Data!$B:$CP,Daily!GS$10,0)/GS$100</f>
        <v>0.92476060191518472</v>
      </c>
      <c r="GT101" s="12">
        <f>VLOOKUP($EG101,Data!$B:$CP,Daily!GT$10,0)/GT$100</f>
        <v>0.91373801916932906</v>
      </c>
      <c r="GU101" s="12">
        <f>VLOOKUP($EG101,Data!$B:$CP,Daily!GU$10,0)/GU$100</f>
        <v>0.92343750000000002</v>
      </c>
      <c r="GV101" s="12">
        <f>VLOOKUP($EG101,Data!$B:$CP,Daily!GV$10,0)/GV$100</f>
        <v>0.93994413407821231</v>
      </c>
      <c r="GW101" s="12">
        <f>VLOOKUP($EG101,Data!$B:$CP,Daily!GW$10,0)/GW$100</f>
        <v>0.93189655172413788</v>
      </c>
      <c r="GX101" s="12">
        <f>VLOOKUP($EG101,Data!$B:$CP,Daily!GX$10,0)/GX$100</f>
        <v>0.93601003764115431</v>
      </c>
      <c r="GY101" s="12">
        <f>VLOOKUP($EG101,Data!$B:$CP,Daily!GY$10,0)/GY$100</f>
        <v>0.93185185185185182</v>
      </c>
      <c r="GZ101" s="12">
        <f>VLOOKUP($EG101,Data!$B:$CP,Daily!GZ$10,0)/GZ$100</f>
        <v>0.94180704441041352</v>
      </c>
      <c r="HA101" s="12">
        <f>VLOOKUP($EG101,Data!$B:$CP,Daily!HA$10,0)/HA$100</f>
        <v>0.92706645056726089</v>
      </c>
      <c r="HB101" s="12">
        <f>VLOOKUP($EG101,Data!$B:$CP,Daily!HB$10,0)/HB$100</f>
        <v>0.88626292466765144</v>
      </c>
      <c r="HC101" s="12">
        <f>VLOOKUP($EG101,Data!$B:$CP,Daily!HC$10,0)/HC$100</f>
        <v>0.91104734576757529</v>
      </c>
      <c r="HD101" s="12">
        <f>VLOOKUP($EG101,Data!$B:$CP,Daily!HD$10,0)/HD$100</f>
        <v>0.93269230769230771</v>
      </c>
      <c r="HE101" s="12">
        <f>VLOOKUP($EG101,Data!$B:$CP,Daily!HE$10,0)/HE$100</f>
        <v>0.91994177583697234</v>
      </c>
      <c r="HF101" s="12">
        <f>VLOOKUP($EG101,Data!$B:$CP,Daily!HF$10,0)/HF$100</f>
        <v>0.91402714932126694</v>
      </c>
      <c r="HG101" s="12">
        <f>VLOOKUP($EG101,Data!$B:$CP,Daily!HG$10,0)/HG$100</f>
        <v>0.93011647254575702</v>
      </c>
      <c r="HH101" s="12">
        <f>VLOOKUP($EG101,Data!$B:$CP,Daily!HH$10,0)/HH$100</f>
        <v>0.91605301914580262</v>
      </c>
      <c r="HI101" s="12">
        <f>VLOOKUP($EG101,Data!$B:$CP,Daily!HI$10,0)/HI$100</f>
        <v>0.92385218365061594</v>
      </c>
      <c r="HJ101" s="12">
        <f>VLOOKUP($EG101,Data!$B:$CP,Daily!HJ$10,0)/HJ$100</f>
        <v>0.91591203104786545</v>
      </c>
      <c r="HK101" s="12">
        <f>VLOOKUP($EG101,Data!$B:$CP,Daily!HK$10,0)/HK$100</f>
        <v>0.93557046979865777</v>
      </c>
      <c r="HL101" s="12">
        <f>VLOOKUP($EG101,Data!$B:$CP,Daily!HL$10,0)/HL$100</f>
        <v>0.90410958904109584</v>
      </c>
      <c r="HM101" s="12">
        <f>VLOOKUP($EG101,Data!$B:$CP,Daily!HM$10,0)/HM$100</f>
        <v>0.89718076285240467</v>
      </c>
      <c r="HN101" s="12">
        <f>VLOOKUP($EG101,Data!$B:$CP,Daily!HN$10,0)/HN$100</f>
        <v>0.92582025677603419</v>
      </c>
      <c r="HO101" s="12">
        <f>VLOOKUP($EG101,Data!$B:$CP,Daily!HO$10,0)/HO$100</f>
        <v>0.88413793103448279</v>
      </c>
      <c r="HP101" s="12">
        <f>VLOOKUP($EG101,Data!$B:$CP,Daily!HP$10,0)/HP$100</f>
        <v>0.91629955947136565</v>
      </c>
      <c r="HQ101" s="12">
        <f>VLOOKUP($EG101,Data!$B:$CP,Daily!HQ$10,0)/HQ$100</f>
        <v>0.90956749672346004</v>
      </c>
      <c r="HR101" s="12">
        <f>VLOOKUP($EG101,Data!$B:$CP,Daily!HR$10,0)/HR$100</f>
        <v>0.94489092996555679</v>
      </c>
      <c r="HS101" s="12">
        <f>VLOOKUP($EG101,Data!$B:$CP,Daily!HS$10,0)/HS$100</f>
        <v>0.92307692307692313</v>
      </c>
      <c r="HT101" s="12">
        <f>VLOOKUP($EG101,Data!$B:$CP,Daily!HT$10,0)/HT$100</f>
        <v>0.91200000000000003</v>
      </c>
      <c r="HU101" s="13"/>
      <c r="HV101" s="40">
        <f t="shared" si="591"/>
        <v>0.91475409836065569</v>
      </c>
      <c r="HW101" s="40">
        <f t="shared" si="592"/>
        <v>0.9329192546583851</v>
      </c>
      <c r="HX101" s="40">
        <f t="shared" si="836"/>
        <v>1.8165156297729412E-2</v>
      </c>
      <c r="HY101" s="40">
        <f t="shared" ref="HY101:HY102" si="847">HW101+(0.75*HX101)</f>
        <v>0.94654312188168221</v>
      </c>
      <c r="HZ101" s="40">
        <f t="shared" ref="HZ101:HZ102" si="848">HV101-(0.75*HX101)</f>
        <v>0.90113023113735857</v>
      </c>
      <c r="IA101" s="43"/>
      <c r="IB101" s="12">
        <f t="shared" si="837"/>
        <v>1.886443649353526E-2</v>
      </c>
      <c r="IC101" s="12">
        <f>SUMPRODUCT(HM101:HS101,HM$100:HS$100)/SUM(HM$100:HS$100)</f>
        <v>0.91574665891923301</v>
      </c>
      <c r="ID101" s="12">
        <f>SUMPRODUCT(GQ101:HS101,GQ$100:HS$100)/SUM(GQ$100:HS$100)</f>
        <v>0.91708038953599391</v>
      </c>
      <c r="IE101" s="1"/>
      <c r="IF101" s="7" t="s">
        <v>606</v>
      </c>
      <c r="IG101" s="7" t="s">
        <v>86</v>
      </c>
      <c r="IH101" s="12">
        <f>VLOOKUP($IF101,Data!$B:$CP,Daily!IH$10,0)/IH$100</f>
        <v>0.91338582677165359</v>
      </c>
      <c r="II101" s="12">
        <f>VLOOKUP($IF101,Data!$B:$CP,Daily!II$10,0)/II$100</f>
        <v>0.93333333333333335</v>
      </c>
      <c r="IJ101" s="12">
        <f>VLOOKUP($IF101,Data!$B:$CP,Daily!IJ$10,0)/IJ$100</f>
        <v>0.95199999999999996</v>
      </c>
      <c r="IK101" s="12">
        <f>VLOOKUP($IF101,Data!$B:$CP,Daily!IK$10,0)/IK$100</f>
        <v>0.9447004608294931</v>
      </c>
      <c r="IL101" s="12">
        <f>VLOOKUP($IF101,Data!$B:$CP,Daily!IL$10,0)/IL$100</f>
        <v>0.90557939914163088</v>
      </c>
      <c r="IM101" s="12">
        <f>VLOOKUP($IF101,Data!$B:$CP,Daily!IM$10,0)/IM$100</f>
        <v>0.94090909090909092</v>
      </c>
      <c r="IN101" s="12">
        <f>VLOOKUP($IF101,Data!$B:$CP,Daily!IN$10,0)/IN$100</f>
        <v>0.92531120331950212</v>
      </c>
      <c r="IO101" s="12">
        <f>VLOOKUP($IF101,Data!$B:$CP,Daily!IO$10,0)/IO$100</f>
        <v>0.95779220779220775</v>
      </c>
      <c r="IP101" s="12">
        <f>VLOOKUP($IF101,Data!$B:$CP,Daily!IP$10,0)/IP$100</f>
        <v>0.90740740740740744</v>
      </c>
      <c r="IQ101" s="12">
        <f>VLOOKUP($IF101,Data!$B:$CP,Daily!IQ$10,0)/IQ$100</f>
        <v>0.89761092150170652</v>
      </c>
      <c r="IR101" s="12">
        <f>VLOOKUP($IF101,Data!$B:$CP,Daily!IR$10,0)/IR$100</f>
        <v>0.94095940959409596</v>
      </c>
      <c r="IS101" s="12">
        <f>VLOOKUP($IF101,Data!$B:$CP,Daily!IS$10,0)/IS$100</f>
        <v>0.9173553719008265</v>
      </c>
      <c r="IT101" s="12">
        <f>VLOOKUP($IF101,Data!$B:$CP,Daily!IT$10,0)/IT$100</f>
        <v>0.92125984251968507</v>
      </c>
      <c r="IU101" s="12">
        <f>VLOOKUP($IF101,Data!$B:$CP,Daily!IU$10,0)/IU$100</f>
        <v>0.907258064516129</v>
      </c>
      <c r="IV101" s="12">
        <f>VLOOKUP($IF101,Data!$B:$CP,Daily!IV$10,0)/IV$100</f>
        <v>0.94117647058823528</v>
      </c>
      <c r="IW101" s="12">
        <f>VLOOKUP($IF101,Data!$B:$CP,Daily!IW$10,0)/IW$100</f>
        <v>0.90909090909090906</v>
      </c>
      <c r="IX101" s="12">
        <f>VLOOKUP($IF101,Data!$B:$CP,Daily!IX$10,0)/IX$100</f>
        <v>0.92148760330578516</v>
      </c>
      <c r="IY101" s="12">
        <f>VLOOKUP($IF101,Data!$B:$CP,Daily!IY$10,0)/IY$100</f>
        <v>0.96740273396424814</v>
      </c>
      <c r="IZ101" s="12">
        <f>VLOOKUP($IF101,Data!$B:$CP,Daily!IZ$10,0)/IZ$100</f>
        <v>0.89473684210526316</v>
      </c>
      <c r="JA101" s="12">
        <f>VLOOKUP($IF101,Data!$B:$CP,Daily!JA$10,0)/JA$100</f>
        <v>0.89497716894977164</v>
      </c>
      <c r="JB101" s="12">
        <f>VLOOKUP($IF101,Data!$B:$CP,Daily!JB$10,0)/JB$100</f>
        <v>0.91860465116279066</v>
      </c>
      <c r="JC101" s="12">
        <f>VLOOKUP($IF101,Data!$B:$CP,Daily!JC$10,0)/JC$100</f>
        <v>0.94285714285714284</v>
      </c>
      <c r="JD101" s="12">
        <f>VLOOKUP($IF101,Data!$B:$CP,Daily!JD$10,0)/JD$100</f>
        <v>0.94501718213058417</v>
      </c>
      <c r="JE101" s="12">
        <f>VLOOKUP($IF101,Data!$B:$CP,Daily!JE$10,0)/JE$100</f>
        <v>0.96108949416342415</v>
      </c>
      <c r="JF101" s="12">
        <f>VLOOKUP($IF101,Data!$B:$CP,Daily!JF$10,0)/JF$100</f>
        <v>0.91566265060240959</v>
      </c>
      <c r="JG101" s="12">
        <f>VLOOKUP($IF101,Data!$B:$CP,Daily!JG$10,0)/JG$100</f>
        <v>0.9321266968325792</v>
      </c>
      <c r="JH101" s="12">
        <f>VLOOKUP($IF101,Data!$B:$CP,Daily!JH$10,0)/JH$100</f>
        <v>0.95102040816326527</v>
      </c>
      <c r="JI101" s="12">
        <f>VLOOKUP($IF101,Data!$B:$CP,Daily!JI$10,0)/JI$100</f>
        <v>0.88663967611336036</v>
      </c>
      <c r="JJ101" s="12">
        <f>VLOOKUP($IF101,Data!$B:$CP,Daily!JJ$10,0)/JJ$100</f>
        <v>0.94144144144144148</v>
      </c>
      <c r="JK101" s="12">
        <f>VLOOKUP($IF101,Data!$B:$CP,Daily!JK$10,0)/JK$100</f>
        <v>0.89711934156378603</v>
      </c>
      <c r="JL101" s="12">
        <f>VLOOKUP($IF101,Data!$B:$CP,Daily!JL$10,0)/JL$100</f>
        <v>0.92165898617511521</v>
      </c>
      <c r="JM101" s="12">
        <f>VLOOKUP($IF101,Data!$B:$CP,Daily!JM$10,0)/JM$100</f>
        <v>0.92337164750957856</v>
      </c>
      <c r="JN101" s="12">
        <f>VLOOKUP($IF101,Data!$B:$CP,Daily!JN$10,0)/JN$100</f>
        <v>0.9173553719008265</v>
      </c>
      <c r="JO101" s="12">
        <f>VLOOKUP($IF101,Data!$B:$CP,Daily!JO$10,0)/JO$100</f>
        <v>0.93965517241379315</v>
      </c>
      <c r="JP101" s="12">
        <f>VLOOKUP($IF101,Data!$B:$CP,Daily!JP$10,0)/JP$100</f>
        <v>0.91501416430594906</v>
      </c>
      <c r="JQ101" s="12">
        <f>VLOOKUP($IF101,Data!$B:$CP,Daily!JQ$10,0)/JQ$100</f>
        <v>0.93902439024390238</v>
      </c>
      <c r="JR101" s="12">
        <f>VLOOKUP($IF101,Data!$B:$CP,Daily!JR$10,0)/JR$100</f>
        <v>0.94370860927152322</v>
      </c>
      <c r="JS101" s="12">
        <f>VLOOKUP($IF101,Data!$B:$CP,Daily!JS$10,0)/JS$100</f>
        <v>0.95286195286195285</v>
      </c>
      <c r="JT101" s="12">
        <f>VLOOKUP($IF101,Data!$B:$CP,Daily!JT$10,0)/JT$100</f>
        <v>0.92944785276073616</v>
      </c>
      <c r="JU101" s="12">
        <f>VLOOKUP($IF101,Data!$B:$CP,Daily!JU$10,0)/JU$100</f>
        <v>0.9125475285171103</v>
      </c>
      <c r="JV101" s="12">
        <f>VLOOKUP($IF101,Data!$B:$CP,Daily!JV$10,0)/JV$100</f>
        <v>0.92887029288702927</v>
      </c>
      <c r="JW101" s="12">
        <f>VLOOKUP($IF101,Data!$B:$CP,Daily!JW$10,0)/JW$100</f>
        <v>0.93902439024390238</v>
      </c>
      <c r="JX101" s="12">
        <f>VLOOKUP($IF101,Data!$B:$CP,Daily!JX$10,0)/JX$100</f>
        <v>0.93532338308457708</v>
      </c>
      <c r="JY101" s="12">
        <f>VLOOKUP($IF101,Data!$B:$CP,Daily!JY$10,0)/JY$100</f>
        <v>0.94736842105263153</v>
      </c>
      <c r="JZ101" s="12">
        <f>VLOOKUP($IF101,Data!$B:$CP,Daily!JZ$10,0)/JZ$100</f>
        <v>0.94881889763779526</v>
      </c>
      <c r="KA101" s="12">
        <f>VLOOKUP($IF101,Data!$B:$CP,Daily!KA$10,0)/KA$100</f>
        <v>0.95132743362831862</v>
      </c>
      <c r="KB101" s="12">
        <f>VLOOKUP($IF101,Data!$B:$CP,Daily!KB$10,0)/KB$100</f>
        <v>0.94915254237288138</v>
      </c>
      <c r="KC101" s="12">
        <f>VLOOKUP($IF101,Data!$B:$CP,Daily!KC$10,0)/KC$100</f>
        <v>0.93962264150943398</v>
      </c>
      <c r="KD101" s="12">
        <f>VLOOKUP($IF101,Data!$B:$CP,Daily!KD$10,0)/KD$100</f>
        <v>0.94444444444444442</v>
      </c>
      <c r="KE101" s="12">
        <f>VLOOKUP($IF101,Data!$B:$CP,Daily!KE$10,0)/KE$100</f>
        <v>0.93273542600896864</v>
      </c>
      <c r="KF101" s="12">
        <f>VLOOKUP($IF101,Data!$B:$CP,Daily!KF$10,0)/KF$100</f>
        <v>0.93307086614173229</v>
      </c>
      <c r="KG101" s="12">
        <f>VLOOKUP($IF101,Data!$B:$CP,Daily!KG$10,0)/KG$100</f>
        <v>0.92832764505119458</v>
      </c>
      <c r="KH101" s="12">
        <f>VLOOKUP($IF101,Data!$B:$CP,Daily!KH$10,0)/KH$100</f>
        <v>0.93721973094170408</v>
      </c>
      <c r="KI101" s="12">
        <f>VLOOKUP($IF101,Data!$B:$CP,Daily!KI$10,0)/KI$100</f>
        <v>0.96713615023474175</v>
      </c>
      <c r="KJ101" s="12">
        <f>VLOOKUP($IF101,Data!$B:$CP,Daily!KJ$10,0)/KJ$100</f>
        <v>0.94758064516129037</v>
      </c>
      <c r="KK101" s="12">
        <f>VLOOKUP($IF101,Data!$B:$CP,Daily!KK$10,0)/KK$100</f>
        <v>0.94166666666666665</v>
      </c>
      <c r="KL101" s="12">
        <f>VLOOKUP($IF101,Data!$B:$CP,Daily!KL$10,0)/KL$100</f>
        <v>0.91869918699186992</v>
      </c>
      <c r="KM101" s="12">
        <f>VLOOKUP($IF101,Data!$B:$CP,Daily!KM$10,0)/KM$100</f>
        <v>0.94423791821561343</v>
      </c>
      <c r="KN101" s="12">
        <f>VLOOKUP($IF101,Data!$B:$CP,Daily!KN$10,0)/KN$100</f>
        <v>0.94208494208494209</v>
      </c>
      <c r="KO101" s="12">
        <f>VLOOKUP($IF101,Data!$B:$CP,Daily!KO$10,0)/KO$100</f>
        <v>0.94346289752650181</v>
      </c>
      <c r="KP101" s="12">
        <f>VLOOKUP($IF101,Data!$B:$CP,Daily!KP$10,0)/KP$100</f>
        <v>0.82403433476394849</v>
      </c>
      <c r="KQ101" s="12">
        <f>VLOOKUP($IF101,Data!$B:$CP,Daily!KQ$10,0)/KQ$100</f>
        <v>0.84926470588235292</v>
      </c>
      <c r="KR101" s="12">
        <f>VLOOKUP($IF101,Data!$B:$CP,Daily!KR$10,0)/KR$100</f>
        <v>0.9169675090252708</v>
      </c>
      <c r="KS101" s="12">
        <f>VLOOKUP($IF101,Data!$B:$CP,Daily!KS$10,0)/KS$100</f>
        <v>0.93273542600896864</v>
      </c>
      <c r="KT101" s="12">
        <f>VLOOKUP($IF101,Data!$B:$CP,Daily!KT$10,0)/KT$100</f>
        <v>0.93644067796610164</v>
      </c>
      <c r="KU101" s="12">
        <f>VLOOKUP($IF101,Data!$B:$CP,Daily!KU$10,0)/KU$100</f>
        <v>0.94795539033457255</v>
      </c>
      <c r="KV101" s="12">
        <f>VLOOKUP($IF101,Data!$B:$CP,Daily!KV$10,0)/KV$100</f>
        <v>0.95273631840796025</v>
      </c>
      <c r="KW101" s="12">
        <f>VLOOKUP($IF101,Data!$B:$CP,Daily!KW$10,0)/KW$100</f>
        <v>0.92387543252595161</v>
      </c>
      <c r="KX101" s="12">
        <f>VLOOKUP($IF101,Data!$B:$CP,Daily!KX$10,0)/KX$100</f>
        <v>0.93852459016393441</v>
      </c>
      <c r="KY101" s="12">
        <f>VLOOKUP($IF101,Data!$B:$CP,Daily!KY$10,0)/KY$100</f>
        <v>0.95294117647058818</v>
      </c>
      <c r="KZ101" s="12">
        <f>VLOOKUP($IF101,Data!$B:$CP,Daily!KZ$10,0)/KZ$100</f>
        <v>0.89430894308943087</v>
      </c>
      <c r="LA101" s="12">
        <f>VLOOKUP($IF101,Data!$B:$CP,Daily!LA$10,0)/LA$100</f>
        <v>0.84162895927601811</v>
      </c>
      <c r="LB101" s="12">
        <f>VLOOKUP($IF101,Data!$B:$CP,Daily!LB$10,0)/LB$100</f>
        <v>0.93793103448275861</v>
      </c>
      <c r="LC101" s="12">
        <f>VLOOKUP($IF101,Data!$B:$CP,Daily!LC$10,0)/LC$100</f>
        <v>0.93129770992366412</v>
      </c>
      <c r="LD101" s="12">
        <f>VLOOKUP($IF101,Data!$B:$CP,Daily!LD$10,0)/LD$100</f>
        <v>0.94354838709677424</v>
      </c>
      <c r="LE101" s="12">
        <f>VLOOKUP($IF101,Data!$B:$CP,Daily!LE$10,0)/LE$100</f>
        <v>0.9422382671480144</v>
      </c>
      <c r="LF101" s="12">
        <f>VLOOKUP($IF101,Data!$B:$CP,Daily!LF$10,0)/LF$100</f>
        <v>0.94560669456066948</v>
      </c>
      <c r="LG101" s="12">
        <f>VLOOKUP($IF101,Data!$B:$CP,Daily!LG$10,0)/LG$100</f>
        <v>0.9049586776859504</v>
      </c>
      <c r="LH101" s="12">
        <f>VLOOKUP($IF101,Data!$B:$CP,Daily!LH$10,0)/LH$100</f>
        <v>0.92567567567567566</v>
      </c>
      <c r="LI101" s="12">
        <f>VLOOKUP($IF101,Data!$B:$CP,Daily!LI$10,0)/LI$100</f>
        <v>0.92116182572614103</v>
      </c>
      <c r="LJ101" s="12">
        <f>VLOOKUP($IF101,Data!$B:$CP,Daily!LJ$10,0)/LJ$100</f>
        <v>0.92460317460317465</v>
      </c>
      <c r="LK101" s="12">
        <f>VLOOKUP($IF101,Data!$B:$CP,Daily!LK$10,0)/LK$100</f>
        <v>0.93991416309012876</v>
      </c>
      <c r="LL101" s="12">
        <f>VLOOKUP($IF101,Data!$B:$CP,Daily!LL$10,0)/LL$100</f>
        <v>0.89473684210526316</v>
      </c>
      <c r="LM101" s="12">
        <f>VLOOKUP($IF101,Data!$B:$CP,Daily!LM$10,0)/LM$100</f>
        <v>0.92531120331950212</v>
      </c>
      <c r="LN101" s="12">
        <f>VLOOKUP($IF101,Data!$B:$CP,Daily!LN$10,0)/LN$100</f>
        <v>0.87912087912087911</v>
      </c>
      <c r="LO101" s="12">
        <f>VLOOKUP($IF101,Data!$B:$CP,Daily!LO$10,0)/LO$100</f>
        <v>0.94756554307116103</v>
      </c>
      <c r="LP101" s="12">
        <f>VLOOKUP($IF101,Data!$B:$CP,Daily!LP$10,0)/LP$100</f>
        <v>0.91756272401433692</v>
      </c>
      <c r="LQ101" s="12">
        <f>VLOOKUP($IF101,Data!$B:$CP,Daily!LQ$10,0)/LQ$100</f>
        <v>0.92380952380952386</v>
      </c>
      <c r="LR101" s="12">
        <f>VLOOKUP($IF101,Data!$B:$CP,Daily!LR$10,0)/LR$100</f>
        <v>0.94637223974763407</v>
      </c>
      <c r="LS101" s="12">
        <f>VLOOKUP($IF101,Data!$B:$CP,Daily!LS$10,0)/LS$100</f>
        <v>0.90277777777777779</v>
      </c>
      <c r="LU101" s="40">
        <f t="shared" si="838"/>
        <v>0.9173553719008265</v>
      </c>
      <c r="LV101" s="40">
        <f t="shared" si="839"/>
        <v>0.94370860927152322</v>
      </c>
      <c r="LW101" s="40">
        <f t="shared" si="840"/>
        <v>2.6353237370696725E-2</v>
      </c>
      <c r="LX101" s="40">
        <f t="shared" ref="LX101:LX107" si="849">LV101+(0.75*LW101)</f>
        <v>0.96347353729954577</v>
      </c>
      <c r="LY101" s="40">
        <f>LU101-(0.75*LW101)</f>
        <v>0.89759044387280396</v>
      </c>
      <c r="LZ101" s="43"/>
      <c r="MA101" s="12">
        <f t="shared" ref="MA101:MA107" si="850">_xlfn.STDEV.P(JL101:LS101)</f>
        <v>2.6228442512199579E-2</v>
      </c>
      <c r="MB101" s="12">
        <f>SUMPRODUCT(LL101:LR101,LL$100:LR$100)/SUM(LL$100:LR$100)</f>
        <v>0.92082890541976625</v>
      </c>
      <c r="MC101" s="12">
        <f>SUMPRODUCT(KP101:LR101,KP$100:LR$100)/SUM(KP$100:LR$100)</f>
        <v>0.92095949665749111</v>
      </c>
      <c r="MD101" s="1"/>
    </row>
    <row r="102" spans="4:342" x14ac:dyDescent="0.35">
      <c r="D102" s="113" t="s">
        <v>572</v>
      </c>
      <c r="E102" s="53" t="str">
        <f>VLOOKUP($D102,'Metric Nature'!$C:$D,2,0)&amp;IF(($F102&lt;(EA102)),"Below",IF(($F102&gt;(DZ102)),"Above","Within"))</f>
        <v>PositiveWithin</v>
      </c>
      <c r="F102" s="48">
        <f t="shared" si="819"/>
        <v>0.36470588235294116</v>
      </c>
      <c r="G102" s="77">
        <f t="shared" si="820"/>
        <v>0.33985877900520761</v>
      </c>
      <c r="H102" s="48">
        <f t="shared" ref="H102:H107" si="851">IFERROR(((F102-G102)/G102),0)</f>
        <v>7.3110082430305021E-2</v>
      </c>
      <c r="I102" s="74">
        <f t="shared" si="841"/>
        <v>0.33616213016737462</v>
      </c>
      <c r="J102" s="48">
        <f t="shared" si="822"/>
        <v>8.4910671441053312E-2</v>
      </c>
      <c r="K102" s="48">
        <f t="shared" si="823"/>
        <v>2.114008018964952E-2</v>
      </c>
      <c r="L102" s="50"/>
      <c r="M102" s="53" t="str">
        <f>VLOOKUP($D102,'Metric Nature'!$C:$D,2,0)&amp;IF(($N102&lt;(HZ102)),"Below",IF(($N102&gt;(HY102)),"Above","Within"))</f>
        <v>PositiveWithin</v>
      </c>
      <c r="N102" s="48">
        <f t="shared" si="824"/>
        <v>0.38070175438596493</v>
      </c>
      <c r="O102" s="49">
        <f t="shared" ref="O102:O107" si="852">IC102</f>
        <v>0.34328564771642212</v>
      </c>
      <c r="P102" s="55">
        <f t="shared" ref="P102:P107" si="853">IFERROR(((N102-O102)/O102),0)</f>
        <v>0.1089940896697526</v>
      </c>
      <c r="Q102" s="49">
        <f t="shared" ref="Q102:Q107" si="854">ID102</f>
        <v>0.34407354093105341</v>
      </c>
      <c r="R102" s="48">
        <f t="shared" si="826"/>
        <v>0.10645460663960557</v>
      </c>
      <c r="S102" s="48">
        <f t="shared" si="827"/>
        <v>2.5140413895312269E-2</v>
      </c>
      <c r="T102" s="50"/>
      <c r="U102" s="53" t="str">
        <f>VLOOKUP($D102,'Metric Nature'!$C:$D,2,0)&amp;IF(($V102&lt;(LY102)),"Below",IF(($V102&gt;(LX102)),"Above","Within"))</f>
        <v>PositiveWithin</v>
      </c>
      <c r="V102" s="48">
        <f t="shared" si="828"/>
        <v>0.31794871794871793</v>
      </c>
      <c r="W102" s="49">
        <f t="shared" si="844"/>
        <v>0.33045328402387869</v>
      </c>
      <c r="X102" s="48">
        <f t="shared" ref="X102:X107" si="855">IFERROR(((V102-W102)/W102),0)</f>
        <v>-3.7840647013382918E-2</v>
      </c>
      <c r="Y102" s="49">
        <f t="shared" si="845"/>
        <v>0.31456441777755856</v>
      </c>
      <c r="Z102" s="48">
        <f t="shared" si="830"/>
        <v>1.0758687187412751E-2</v>
      </c>
      <c r="AA102" s="48">
        <f t="shared" si="831"/>
        <v>3.0208096318499977E-2</v>
      </c>
      <c r="AB102" s="50"/>
      <c r="AC102" s="46" t="s">
        <v>607</v>
      </c>
      <c r="AI102" s="7" t="s">
        <v>608</v>
      </c>
      <c r="AJ102" s="12">
        <f>(VLOOKUP($EG102,Data!$B:$CP,Daily!EI$10,0)+VLOOKUP($IF102,Data!$B:$CP,Daily!IH$10,0))/(VLOOKUP($EG101,Data!$B:$CP,Daily!EI$10,0)+VLOOKUP($IF101,Data!$B:$CP,Daily!IH$10,0))</f>
        <v>0.33686690223792698</v>
      </c>
      <c r="AK102" s="12">
        <f>(VLOOKUP($EG102,Data!$B:$CP,Daily!EJ$10,0)+VLOOKUP($IF102,Data!$B:$CP,Daily!II$10,0))/(VLOOKUP($EG101,Data!$B:$CP,Daily!EJ$10,0)+VLOOKUP($IF101,Data!$B:$CP,Daily!II$10,0))</f>
        <v>0.31257344300822559</v>
      </c>
      <c r="AL102" s="12">
        <f>(VLOOKUP($EG102,Data!$B:$CP,Daily!EK$10,0)+VLOOKUP($IF102,Data!$B:$CP,Daily!IJ$10,0))/(VLOOKUP($EG101,Data!$B:$CP,Daily!EK$10,0)+VLOOKUP($IF101,Data!$B:$CP,Daily!IJ$10,0))</f>
        <v>0.35963114754098363</v>
      </c>
      <c r="AM102" s="12">
        <f>(VLOOKUP($EG102,Data!$B:$CP,Daily!EL$10,0)+VLOOKUP($IF102,Data!$B:$CP,Daily!IK$10,0))/(VLOOKUP($EG101,Data!$B:$CP,Daily!EL$10,0)+VLOOKUP($IF101,Data!$B:$CP,Daily!IK$10,0))</f>
        <v>0.31767614338689742</v>
      </c>
      <c r="AN102" s="12">
        <f>(VLOOKUP($EG102,Data!$B:$CP,Daily!EM$10,0)+VLOOKUP($IF102,Data!$B:$CP,Daily!IL$10,0))/(VLOOKUP($EG101,Data!$B:$CP,Daily!EM$10,0)+VLOOKUP($IF101,Data!$B:$CP,Daily!IL$10,0))</f>
        <v>0.34342258440046564</v>
      </c>
      <c r="AO102" s="12">
        <f>(VLOOKUP($EG102,Data!$B:$CP,Daily!EN$10,0)+VLOOKUP($IF102,Data!$B:$CP,Daily!IM$10,0))/(VLOOKUP($EG101,Data!$B:$CP,Daily!EN$10,0)+VLOOKUP($IF101,Data!$B:$CP,Daily!IM$10,0))</f>
        <v>0.31633986928104574</v>
      </c>
      <c r="AP102" s="12">
        <f>(VLOOKUP($EG102,Data!$B:$CP,Daily!EO$10,0)+VLOOKUP($IF102,Data!$B:$CP,Daily!IN$10,0))/(VLOOKUP($EG101,Data!$B:$CP,Daily!EO$10,0)+VLOOKUP($IF101,Data!$B:$CP,Daily!IN$10,0))</f>
        <v>0.30498177399756987</v>
      </c>
      <c r="AQ102" s="12">
        <f>(VLOOKUP($EG102,Data!$B:$CP,Daily!EP$10,0)+VLOOKUP($IF102,Data!$B:$CP,Daily!IO$10,0))/(VLOOKUP($EG101,Data!$B:$CP,Daily!EP$10,0)+VLOOKUP($IF101,Data!$B:$CP,Daily!IO$10,0))</f>
        <v>0.32782101167315175</v>
      </c>
      <c r="AR102" s="12">
        <f>(VLOOKUP($EG102,Data!$B:$CP,Daily!EQ$10,0)+VLOOKUP($IF102,Data!$B:$CP,Daily!IP$10,0))/(VLOOKUP($EG101,Data!$B:$CP,Daily!EQ$10,0)+VLOOKUP($IF101,Data!$B:$CP,Daily!IP$10,0))</f>
        <v>0.33647798742138363</v>
      </c>
      <c r="AS102" s="12">
        <f>(VLOOKUP($EG102,Data!$B:$CP,Daily!ER$10,0)+VLOOKUP($IF102,Data!$B:$CP,Daily!IQ$10,0))/(VLOOKUP($EG101,Data!$B:$CP,Daily!ER$10,0)+VLOOKUP($IF101,Data!$B:$CP,Daily!IQ$10,0))</f>
        <v>0.31885488647581439</v>
      </c>
      <c r="AT102" s="12">
        <f>(VLOOKUP($EG102,Data!$B:$CP,Daily!ES$10,0)+VLOOKUP($IF102,Data!$B:$CP,Daily!IR$10,0))/(VLOOKUP($EG101,Data!$B:$CP,Daily!ES$10,0)+VLOOKUP($IF101,Data!$B:$CP,Daily!IR$10,0))</f>
        <v>0.32380073800738007</v>
      </c>
      <c r="AU102" s="12">
        <f>(VLOOKUP($EG102,Data!$B:$CP,Daily!ET$10,0)+VLOOKUP($IF102,Data!$B:$CP,Daily!IS$10,0))/(VLOOKUP($EG101,Data!$B:$CP,Daily!ET$10,0)+VLOOKUP($IF101,Data!$B:$CP,Daily!IS$10,0))</f>
        <v>0.29591836734693877</v>
      </c>
      <c r="AV102" s="12">
        <f>(VLOOKUP($EG102,Data!$B:$CP,Daily!EU$10,0)+VLOOKUP($IF102,Data!$B:$CP,Daily!IT$10,0))/(VLOOKUP($EG101,Data!$B:$CP,Daily!EU$10,0)+VLOOKUP($IF101,Data!$B:$CP,Daily!IT$10,0))</f>
        <v>0.35880398671096347</v>
      </c>
      <c r="AW102" s="12">
        <f>(VLOOKUP($EG102,Data!$B:$CP,Daily!EV$10,0)+VLOOKUP($IF102,Data!$B:$CP,Daily!IU$10,0))/(VLOOKUP($EG101,Data!$B:$CP,Daily!EV$10,0)+VLOOKUP($IF101,Data!$B:$CP,Daily!IU$10,0))</f>
        <v>0.33646112600536193</v>
      </c>
      <c r="AX102" s="12">
        <f>(VLOOKUP($EG102,Data!$B:$CP,Daily!EW$10,0)+VLOOKUP($IF102,Data!$B:$CP,Daily!IV$10,0))/(VLOOKUP($EG101,Data!$B:$CP,Daily!EW$10,0)+VLOOKUP($IF101,Data!$B:$CP,Daily!IV$10,0))</f>
        <v>0.32734806629834257</v>
      </c>
      <c r="AY102" s="12">
        <f>(VLOOKUP($EG102,Data!$B:$CP,Daily!EX$10,0)+VLOOKUP($IF102,Data!$B:$CP,Daily!IW$10,0))/(VLOOKUP($EG101,Data!$B:$CP,Daily!EX$10,0)+VLOOKUP($IF101,Data!$B:$CP,Daily!IW$10,0))</f>
        <v>0.35751978891820579</v>
      </c>
      <c r="AZ102" s="12">
        <f>(VLOOKUP($EG102,Data!$B:$CP,Daily!EY$10,0)+VLOOKUP($IF102,Data!$B:$CP,Daily!IX$10,0))/(VLOOKUP($EG101,Data!$B:$CP,Daily!EY$10,0)+VLOOKUP($IF101,Data!$B:$CP,Daily!IX$10,0))</f>
        <v>0.35889243876464322</v>
      </c>
      <c r="BA102" s="12">
        <f>(VLOOKUP($EG102,Data!$B:$CP,Daily!EZ$10,0)+VLOOKUP($IF102,Data!$B:$CP,Daily!IY$10,0))/(VLOOKUP($EG101,Data!$B:$CP,Daily!EZ$10,0)+VLOOKUP($IF101,Data!$B:$CP,Daily!IY$10,0))</f>
        <v>0.37131700390486333</v>
      </c>
      <c r="BB102" s="12">
        <f>(VLOOKUP($EG102,Data!$B:$CP,Daily!FA$10,0)+VLOOKUP($IF102,Data!$B:$CP,Daily!IZ$10,0))/(VLOOKUP($EG101,Data!$B:$CP,Daily!FA$10,0)+VLOOKUP($IF101,Data!$B:$CP,Daily!IZ$10,0))</f>
        <v>0.36172695449241538</v>
      </c>
      <c r="BC102" s="12">
        <f>(VLOOKUP($EG102,Data!$B:$CP,Daily!FB$10,0)+VLOOKUP($IF102,Data!$B:$CP,Daily!JA$10,0))/(VLOOKUP($EG101,Data!$B:$CP,Daily!FB$10,0)+VLOOKUP($IF101,Data!$B:$CP,Daily!JA$10,0))</f>
        <v>0.34933333333333333</v>
      </c>
      <c r="BD102" s="12">
        <f>(VLOOKUP($EG102,Data!$B:$CP,Daily!FC$10,0)+VLOOKUP($IF102,Data!$B:$CP,Daily!JB$10,0))/(VLOOKUP($EG101,Data!$B:$CP,Daily!FC$10,0)+VLOOKUP($IF101,Data!$B:$CP,Daily!JB$10,0))</f>
        <v>0.3474114441416894</v>
      </c>
      <c r="BE102" s="12">
        <f>(VLOOKUP($EG102,Data!$B:$CP,Daily!FD$10,0)+VLOOKUP($IF102,Data!$B:$CP,Daily!JC$10,0))/(VLOOKUP($EG101,Data!$B:$CP,Daily!FD$10,0)+VLOOKUP($IF101,Data!$B:$CP,Daily!JC$10,0))</f>
        <v>0.33915211970074816</v>
      </c>
      <c r="BF102" s="12">
        <f>(VLOOKUP($EG102,Data!$B:$CP,Daily!FE$10,0)+VLOOKUP($IF102,Data!$B:$CP,Daily!JD$10,0))/(VLOOKUP($EG101,Data!$B:$CP,Daily!FE$10,0)+VLOOKUP($IF101,Data!$B:$CP,Daily!JD$10,0))</f>
        <v>0.35257731958762889</v>
      </c>
      <c r="BG102" s="12">
        <f>(VLOOKUP($EG102,Data!$B:$CP,Daily!FF$10,0)+VLOOKUP($IF102,Data!$B:$CP,Daily!JE$10,0))/(VLOOKUP($EG101,Data!$B:$CP,Daily!FF$10,0)+VLOOKUP($IF101,Data!$B:$CP,Daily!JE$10,0))</f>
        <v>0.30720338983050849</v>
      </c>
      <c r="BH102" s="12">
        <f>(VLOOKUP($EG102,Data!$B:$CP,Daily!FG$10,0)+VLOOKUP($IF102,Data!$B:$CP,Daily!JF$10,0))/(VLOOKUP($EG101,Data!$B:$CP,Daily!FG$10,0)+VLOOKUP($IF101,Data!$B:$CP,Daily!JF$10,0))</f>
        <v>0.31113537117903928</v>
      </c>
      <c r="BI102" s="12">
        <f>(VLOOKUP($EG102,Data!$B:$CP,Daily!FH$10,0)+VLOOKUP($IF102,Data!$B:$CP,Daily!JG$10,0))/(VLOOKUP($EG101,Data!$B:$CP,Daily!FH$10,0)+VLOOKUP($IF101,Data!$B:$CP,Daily!JG$10,0))</f>
        <v>0.31651954602774274</v>
      </c>
      <c r="BJ102" s="12">
        <f>(VLOOKUP($EG102,Data!$B:$CP,Daily!FI$10,0)+VLOOKUP($IF102,Data!$B:$CP,Daily!JH$10,0))/(VLOOKUP($EG101,Data!$B:$CP,Daily!FI$10,0)+VLOOKUP($IF101,Data!$B:$CP,Daily!JH$10,0))</f>
        <v>0.30168269230769229</v>
      </c>
      <c r="BK102" s="12">
        <f>(VLOOKUP($EG102,Data!$B:$CP,Daily!FJ$10,0)+VLOOKUP($IF102,Data!$B:$CP,Daily!JI$10,0))/(VLOOKUP($EG101,Data!$B:$CP,Daily!FJ$10,0)+VLOOKUP($IF101,Data!$B:$CP,Daily!JI$10,0))</f>
        <v>0.34278350515463918</v>
      </c>
      <c r="BL102" s="12">
        <f>(VLOOKUP($EG102,Data!$B:$CP,Daily!FK$10,0)+VLOOKUP($IF102,Data!$B:$CP,Daily!JJ$10,0))/(VLOOKUP($EG101,Data!$B:$CP,Daily!FK$10,0)+VLOOKUP($IF101,Data!$B:$CP,Daily!JJ$10,0))</f>
        <v>0.37068965517241381</v>
      </c>
      <c r="BM102" s="12">
        <f>(VLOOKUP($EG102,Data!$B:$CP,Daily!FL$10,0)+VLOOKUP($IF102,Data!$B:$CP,Daily!JK$10,0))/(VLOOKUP($EG101,Data!$B:$CP,Daily!FL$10,0)+VLOOKUP($IF101,Data!$B:$CP,Daily!JK$10,0))</f>
        <v>0.33291298865069358</v>
      </c>
      <c r="BN102" s="12">
        <f>(VLOOKUP($EG102,Data!$B:$CP,Daily!FM$10,0)+VLOOKUP($IF102,Data!$B:$CP,Daily!JL$10,0))/(VLOOKUP($EG101,Data!$B:$CP,Daily!FM$10,0)+VLOOKUP($IF101,Data!$B:$CP,Daily!JL$10,0))</f>
        <v>0.31984829329962072</v>
      </c>
      <c r="BO102" s="12">
        <f>(VLOOKUP($EG102,Data!$B:$CP,Daily!FN$10,0)+VLOOKUP($IF102,Data!$B:$CP,Daily!JM$10,0))/(VLOOKUP($EG101,Data!$B:$CP,Daily!FN$10,0)+VLOOKUP($IF101,Data!$B:$CP,Daily!JM$10,0))</f>
        <v>0.33619763694951665</v>
      </c>
      <c r="BP102" s="12">
        <f>(VLOOKUP($EG102,Data!$B:$CP,Daily!FO$10,0)+VLOOKUP($IF102,Data!$B:$CP,Daily!JN$10,0))/(VLOOKUP($EG101,Data!$B:$CP,Daily!FO$10,0)+VLOOKUP($IF101,Data!$B:$CP,Daily!JN$10,0))</f>
        <v>0.32793017456359103</v>
      </c>
      <c r="BQ102" s="12">
        <f>(VLOOKUP($EG102,Data!$B:$CP,Daily!FP$10,0)+VLOOKUP($IF102,Data!$B:$CP,Daily!JO$10,0))/(VLOOKUP($EG101,Data!$B:$CP,Daily!FP$10,0)+VLOOKUP($IF101,Data!$B:$CP,Daily!JO$10,0))</f>
        <v>0.31672597864768681</v>
      </c>
      <c r="BR102" s="12">
        <f>(VLOOKUP($EG102,Data!$B:$CP,Daily!FQ$10,0)+VLOOKUP($IF102,Data!$B:$CP,Daily!JP$10,0))/(VLOOKUP($EG101,Data!$B:$CP,Daily!FQ$10,0)+VLOOKUP($IF101,Data!$B:$CP,Daily!JP$10,0))</f>
        <v>0.30018083182640143</v>
      </c>
      <c r="BS102" s="12">
        <f>(VLOOKUP($EG102,Data!$B:$CP,Daily!FR$10,0)+VLOOKUP($IF102,Data!$B:$CP,Daily!JQ$10,0))/(VLOOKUP($EG101,Data!$B:$CP,Daily!FR$10,0)+VLOOKUP($IF101,Data!$B:$CP,Daily!JQ$10,0))</f>
        <v>0.31496062992125984</v>
      </c>
      <c r="BT102" s="12">
        <f>(VLOOKUP($EG102,Data!$B:$CP,Daily!FS$10,0)+VLOOKUP($IF102,Data!$B:$CP,Daily!JR$10,0))/(VLOOKUP($EG101,Data!$B:$CP,Daily!FS$10,0)+VLOOKUP($IF101,Data!$B:$CP,Daily!JR$10,0))</f>
        <v>0.31850353892821032</v>
      </c>
      <c r="BU102" s="12">
        <f>(VLOOKUP($EG102,Data!$B:$CP,Daily!FT$10,0)+VLOOKUP($IF102,Data!$B:$CP,Daily!JS$10,0))/(VLOOKUP($EG101,Data!$B:$CP,Daily!FT$10,0)+VLOOKUP($IF101,Data!$B:$CP,Daily!JS$10,0))</f>
        <v>0.37123420796890183</v>
      </c>
      <c r="BV102" s="12">
        <f>(VLOOKUP($EG102,Data!$B:$CP,Daily!FU$10,0)+VLOOKUP($IF102,Data!$B:$CP,Daily!JT$10,0))/(VLOOKUP($EG101,Data!$B:$CP,Daily!FU$10,0)+VLOOKUP($IF101,Data!$B:$CP,Daily!JT$10,0))</f>
        <v>0.33676092544987146</v>
      </c>
      <c r="BW102" s="12">
        <f>(VLOOKUP($EG102,Data!$B:$CP,Daily!FV$10,0)+VLOOKUP($IF102,Data!$B:$CP,Daily!JU$10,0))/(VLOOKUP($EG101,Data!$B:$CP,Daily!FV$10,0)+VLOOKUP($IF101,Data!$B:$CP,Daily!JU$10,0))</f>
        <v>0.37028824833702884</v>
      </c>
      <c r="BX102" s="12">
        <f>(VLOOKUP($EG102,Data!$B:$CP,Daily!FW$10,0)+VLOOKUP($IF102,Data!$B:$CP,Daily!JV$10,0))/(VLOOKUP($EG101,Data!$B:$CP,Daily!FW$10,0)+VLOOKUP($IF101,Data!$B:$CP,Daily!JV$10,0))</f>
        <v>0.31707317073170732</v>
      </c>
      <c r="BY102" s="12">
        <f>(VLOOKUP($EG102,Data!$B:$CP,Daily!FX$10,0)+VLOOKUP($IF102,Data!$B:$CP,Daily!JW$10,0))/(VLOOKUP($EG101,Data!$B:$CP,Daily!FX$10,0)+VLOOKUP($IF101,Data!$B:$CP,Daily!JW$10,0))</f>
        <v>0.34840132304299892</v>
      </c>
      <c r="BZ102" s="12">
        <f>(VLOOKUP($EG102,Data!$B:$CP,Daily!FY$10,0)+VLOOKUP($IF102,Data!$B:$CP,Daily!JX$10,0))/(VLOOKUP($EG101,Data!$B:$CP,Daily!FY$10,0)+VLOOKUP($IF101,Data!$B:$CP,Daily!JX$10,0))</f>
        <v>0.28129395218002812</v>
      </c>
      <c r="CA102" s="12">
        <f>(VLOOKUP($EG102,Data!$B:$CP,Daily!FZ$10,0)+VLOOKUP($IF102,Data!$B:$CP,Daily!JY$10,0))/(VLOOKUP($EG101,Data!$B:$CP,Daily!FZ$10,0)+VLOOKUP($IF101,Data!$B:$CP,Daily!JY$10,0))</f>
        <v>0.34065934065934067</v>
      </c>
      <c r="CB102" s="12">
        <f>(VLOOKUP($EG102,Data!$B:$CP,Daily!GA$10,0)+VLOOKUP($IF102,Data!$B:$CP,Daily!JZ$10,0))/(VLOOKUP($EG101,Data!$B:$CP,Daily!GA$10,0)+VLOOKUP($IF101,Data!$B:$CP,Daily!JZ$10,0))</f>
        <v>0.34482758620689657</v>
      </c>
      <c r="CC102" s="12">
        <f>(VLOOKUP($EG102,Data!$B:$CP,Daily!GB$10,0)+VLOOKUP($IF102,Data!$B:$CP,Daily!KA$10,0))/(VLOOKUP($EG101,Data!$B:$CP,Daily!GB$10,0)+VLOOKUP($IF101,Data!$B:$CP,Daily!KA$10,0))</f>
        <v>0.34299516908212563</v>
      </c>
      <c r="CD102" s="12">
        <f>(VLOOKUP($EG102,Data!$B:$CP,Daily!GC$10,0)+VLOOKUP($IF102,Data!$B:$CP,Daily!KB$10,0))/(VLOOKUP($EG101,Data!$B:$CP,Daily!GC$10,0)+VLOOKUP($IF101,Data!$B:$CP,Daily!KB$10,0))</f>
        <v>0.30629539951573848</v>
      </c>
      <c r="CE102" s="12">
        <f>(VLOOKUP($EG102,Data!$B:$CP,Daily!GD$10,0)+VLOOKUP($IF102,Data!$B:$CP,Daily!KC$10,0))/(VLOOKUP($EG101,Data!$B:$CP,Daily!GD$10,0)+VLOOKUP($IF101,Data!$B:$CP,Daily!KC$10,0))</f>
        <v>0.33434959349593496</v>
      </c>
      <c r="CF102" s="12">
        <f>(VLOOKUP($EG102,Data!$B:$CP,Daily!GE$10,0)+VLOOKUP($IF102,Data!$B:$CP,Daily!KD$10,0))/(VLOOKUP($EG101,Data!$B:$CP,Daily!GE$10,0)+VLOOKUP($IF101,Data!$B:$CP,Daily!KD$10,0))</f>
        <v>0.35171568627450983</v>
      </c>
      <c r="CG102" s="12">
        <f>(VLOOKUP($EG102,Data!$B:$CP,Daily!GF$10,0)+VLOOKUP($IF102,Data!$B:$CP,Daily!KE$10,0))/(VLOOKUP($EG101,Data!$B:$CP,Daily!GF$10,0)+VLOOKUP($IF101,Data!$B:$CP,Daily!KE$10,0))</f>
        <v>0.34704370179948585</v>
      </c>
      <c r="CH102" s="12">
        <f>(VLOOKUP($EG102,Data!$B:$CP,Daily!GG$10,0)+VLOOKUP($IF102,Data!$B:$CP,Daily!KF$10,0))/(VLOOKUP($EG101,Data!$B:$CP,Daily!GG$10,0)+VLOOKUP($IF101,Data!$B:$CP,Daily!KF$10,0))</f>
        <v>0.31341719077568136</v>
      </c>
      <c r="CI102" s="12">
        <f>(VLOOKUP($EG102,Data!$B:$CP,Daily!GH$10,0)+VLOOKUP($IF102,Data!$B:$CP,Daily!KG$10,0))/(VLOOKUP($EG101,Data!$B:$CP,Daily!GH$10,0)+VLOOKUP($IF101,Data!$B:$CP,Daily!KG$10,0))</f>
        <v>0.3284457478005865</v>
      </c>
      <c r="CJ102" s="12">
        <f>(VLOOKUP($EG102,Data!$B:$CP,Daily!GI$10,0)+VLOOKUP($IF102,Data!$B:$CP,Daily!KH$10,0))/(VLOOKUP($EG101,Data!$B:$CP,Daily!GI$10,0)+VLOOKUP($IF101,Data!$B:$CP,Daily!KH$10,0))</f>
        <v>0.28831725616291531</v>
      </c>
      <c r="CK102" s="12">
        <f>(VLOOKUP($EG102,Data!$B:$CP,Daily!GJ$10,0)+VLOOKUP($IF102,Data!$B:$CP,Daily!KI$10,0))/(VLOOKUP($EG101,Data!$B:$CP,Daily!GJ$10,0)+VLOOKUP($IF101,Data!$B:$CP,Daily!KI$10,0))</f>
        <v>0.34107579462102688</v>
      </c>
      <c r="CL102" s="12">
        <f>(VLOOKUP($EG102,Data!$B:$CP,Daily!GK$10,0)+VLOOKUP($IF102,Data!$B:$CP,Daily!KJ$10,0))/(VLOOKUP($EG101,Data!$B:$CP,Daily!GK$10,0)+VLOOKUP($IF101,Data!$B:$CP,Daily!KJ$10,0))</f>
        <v>0.32329084588644263</v>
      </c>
      <c r="CM102" s="12">
        <f>(VLOOKUP($EG102,Data!$B:$CP,Daily!GL$10,0)+VLOOKUP($IF102,Data!$B:$CP,Daily!KK$10,0))/(VLOOKUP($EG101,Data!$B:$CP,Daily!GL$10,0)+VLOOKUP($IF101,Data!$B:$CP,Daily!KK$10,0))</f>
        <v>0.31442663378545005</v>
      </c>
      <c r="CN102" s="12">
        <f>(VLOOKUP($EG102,Data!$B:$CP,Daily!GM$10,0)+VLOOKUP($IF102,Data!$B:$CP,Daily!KL$10,0))/(VLOOKUP($EG101,Data!$B:$CP,Daily!GM$10,0)+VLOOKUP($IF101,Data!$B:$CP,Daily!KL$10,0))</f>
        <v>0.33832709113607989</v>
      </c>
      <c r="CO102" s="12">
        <f>(VLOOKUP($EG102,Data!$B:$CP,Daily!GN$10,0)+VLOOKUP($IF102,Data!$B:$CP,Daily!KM$10,0))/(VLOOKUP($EG101,Data!$B:$CP,Daily!GN$10,0)+VLOOKUP($IF101,Data!$B:$CP,Daily!KM$10,0))</f>
        <v>0.36243093922651931</v>
      </c>
      <c r="CP102" s="12">
        <f>(VLOOKUP($EG102,Data!$B:$CP,Daily!GO$10,0)+VLOOKUP($IF102,Data!$B:$CP,Daily!KN$10,0))/(VLOOKUP($EG101,Data!$B:$CP,Daily!GO$10,0)+VLOOKUP($IF101,Data!$B:$CP,Daily!KN$10,0))</f>
        <v>0.37331838565022424</v>
      </c>
      <c r="CQ102" s="12">
        <f>(VLOOKUP($EG102,Data!$B:$CP,Daily!GP$10,0)+VLOOKUP($IF102,Data!$B:$CP,Daily!KO$10,0))/(VLOOKUP($EG101,Data!$B:$CP,Daily!GP$10,0)+VLOOKUP($IF101,Data!$B:$CP,Daily!KO$10,0))</f>
        <v>0.33271547729379053</v>
      </c>
      <c r="CR102" s="12">
        <f>(VLOOKUP($EG102,Data!$B:$CP,Daily!GQ$10,0)+VLOOKUP($IF102,Data!$B:$CP,Daily!KP$10,0))/(VLOOKUP($EG101,Data!$B:$CP,Daily!GQ$10,0)+VLOOKUP($IF101,Data!$B:$CP,Daily!KP$10,0))</f>
        <v>0.35189873417721518</v>
      </c>
      <c r="CS102" s="12">
        <f>(VLOOKUP($EG102,Data!$B:$CP,Daily!GR$10,0)+VLOOKUP($IF102,Data!$B:$CP,Daily!KQ$10,0))/(VLOOKUP($EG101,Data!$B:$CP,Daily!GR$10,0)+VLOOKUP($IF101,Data!$B:$CP,Daily!KQ$10,0))</f>
        <v>0.30597014925373134</v>
      </c>
      <c r="CT102" s="12">
        <f>(VLOOKUP($EG102,Data!$B:$CP,Daily!GS$10,0)+VLOOKUP($IF102,Data!$B:$CP,Daily!KR$10,0))/(VLOOKUP($EG101,Data!$B:$CP,Daily!GS$10,0)+VLOOKUP($IF101,Data!$B:$CP,Daily!KR$10,0))</f>
        <v>0.33978494623655914</v>
      </c>
      <c r="CU102" s="12">
        <f>(VLOOKUP($EG102,Data!$B:$CP,Daily!GT$10,0)+VLOOKUP($IF102,Data!$B:$CP,Daily!KS$10,0))/(VLOOKUP($EG101,Data!$B:$CP,Daily!GT$10,0)+VLOOKUP($IF101,Data!$B:$CP,Daily!KS$10,0))</f>
        <v>0.34615384615384615</v>
      </c>
      <c r="CV102" s="12">
        <f>(VLOOKUP($EG102,Data!$B:$CP,Daily!GU$10,0)+VLOOKUP($IF102,Data!$B:$CP,Daily!KT$10,0))/(VLOOKUP($EG101,Data!$B:$CP,Daily!GU$10,0)+VLOOKUP($IF101,Data!$B:$CP,Daily!KT$10,0))</f>
        <v>0.30911330049261082</v>
      </c>
      <c r="CW102" s="12">
        <f>(VLOOKUP($EG102,Data!$B:$CP,Daily!GV$10,0)+VLOOKUP($IF102,Data!$B:$CP,Daily!KU$10,0))/(VLOOKUP($EG101,Data!$B:$CP,Daily!GV$10,0)+VLOOKUP($IF101,Data!$B:$CP,Daily!KU$10,0))</f>
        <v>0.34159482758620691</v>
      </c>
      <c r="CX102" s="12">
        <f>(VLOOKUP($EG102,Data!$B:$CP,Daily!GW$10,0)+VLOOKUP($IF102,Data!$B:$CP,Daily!KV$10,0))/(VLOOKUP($EG101,Data!$B:$CP,Daily!GW$10,0)+VLOOKUP($IF101,Data!$B:$CP,Daily!KV$10,0))</f>
        <v>0.33948087431693991</v>
      </c>
      <c r="CY102" s="12">
        <f>(VLOOKUP($EG102,Data!$B:$CP,Daily!GX$10,0)+VLOOKUP($IF102,Data!$B:$CP,Daily!KW$10,0))/(VLOOKUP($EG101,Data!$B:$CP,Daily!GX$10,0)+VLOOKUP($IF101,Data!$B:$CP,Daily!KW$10,0))</f>
        <v>0.31885488647581439</v>
      </c>
      <c r="CZ102" s="12">
        <f>(VLOOKUP($EG102,Data!$B:$CP,Daily!GY$10,0)+VLOOKUP($IF102,Data!$B:$CP,Daily!KX$10,0))/(VLOOKUP($EG101,Data!$B:$CP,Daily!GY$10,0)+VLOOKUP($IF101,Data!$B:$CP,Daily!KX$10,0))</f>
        <v>0.34382284382284384</v>
      </c>
      <c r="DA102" s="12">
        <f>(VLOOKUP($EG102,Data!$B:$CP,Daily!GZ$10,0)+VLOOKUP($IF102,Data!$B:$CP,Daily!KY$10,0))/(VLOOKUP($EG101,Data!$B:$CP,Daily!GZ$10,0)+VLOOKUP($IF101,Data!$B:$CP,Daily!KY$10,0))</f>
        <v>0.32634032634032634</v>
      </c>
      <c r="DB102" s="12">
        <f>(VLOOKUP($EG102,Data!$B:$CP,Daily!HA$10,0)+VLOOKUP($IF102,Data!$B:$CP,Daily!KZ$10,0))/(VLOOKUP($EG101,Data!$B:$CP,Daily!HA$10,0)+VLOOKUP($IF101,Data!$B:$CP,Daily!KZ$10,0))</f>
        <v>0.34722222222222221</v>
      </c>
      <c r="DC102" s="12">
        <f>(VLOOKUP($EG102,Data!$B:$CP,Daily!HB$10,0)+VLOOKUP($IF102,Data!$B:$CP,Daily!LA$10,0))/(VLOOKUP($EG101,Data!$B:$CP,Daily!HB$10,0)+VLOOKUP($IF101,Data!$B:$CP,Daily!LA$10,0))</f>
        <v>0.33587786259541985</v>
      </c>
      <c r="DD102" s="12">
        <f>(VLOOKUP($EG102,Data!$B:$CP,Daily!HC$10,0)+VLOOKUP($IF102,Data!$B:$CP,Daily!LB$10,0))/(VLOOKUP($EG101,Data!$B:$CP,Daily!HC$10,0)+VLOOKUP($IF101,Data!$B:$CP,Daily!LB$10,0))</f>
        <v>0.34068357221609702</v>
      </c>
      <c r="DE102" s="12">
        <f>(VLOOKUP($EG102,Data!$B:$CP,Daily!HD$10,0)+VLOOKUP($IF102,Data!$B:$CP,Daily!LC$10,0))/(VLOOKUP($EG101,Data!$B:$CP,Daily!HD$10,0)+VLOOKUP($IF101,Data!$B:$CP,Daily!LC$10,0))</f>
        <v>0.30985915492957744</v>
      </c>
      <c r="DF102" s="12">
        <f>(VLOOKUP($EG102,Data!$B:$CP,Daily!HE$10,0)+VLOOKUP($IF102,Data!$B:$CP,Daily!LD$10,0))/(VLOOKUP($EG101,Data!$B:$CP,Daily!HE$10,0)+VLOOKUP($IF101,Data!$B:$CP,Daily!LD$10,0))</f>
        <v>0.34411085450346418</v>
      </c>
      <c r="DG102" s="12">
        <f>(VLOOKUP($EG102,Data!$B:$CP,Daily!HF$10,0)+VLOOKUP($IF102,Data!$B:$CP,Daily!LE$10,0))/(VLOOKUP($EG101,Data!$B:$CP,Daily!HF$10,0)+VLOOKUP($IF101,Data!$B:$CP,Daily!LE$10,0))</f>
        <v>0.39792387543252594</v>
      </c>
      <c r="DH102" s="12">
        <f>(VLOOKUP($EG102,Data!$B:$CP,Daily!HG$10,0)+VLOOKUP($IF102,Data!$B:$CP,Daily!LF$10,0))/(VLOOKUP($EG101,Data!$B:$CP,Daily!HG$10,0)+VLOOKUP($IF101,Data!$B:$CP,Daily!LF$10,0))</f>
        <v>0.31337579617834393</v>
      </c>
      <c r="DI102" s="12">
        <f>(VLOOKUP($EG102,Data!$B:$CP,Daily!HH$10,0)+VLOOKUP($IF102,Data!$B:$CP,Daily!LG$10,0))/(VLOOKUP($EG101,Data!$B:$CP,Daily!HH$10,0)+VLOOKUP($IF101,Data!$B:$CP,Daily!LG$10,0))</f>
        <v>0.3210463733650416</v>
      </c>
      <c r="DJ102" s="12">
        <f>(VLOOKUP($EG102,Data!$B:$CP,Daily!HI$10,0)+VLOOKUP($IF102,Data!$B:$CP,Daily!LH$10,0))/(VLOOKUP($EG101,Data!$B:$CP,Daily!HI$10,0)+VLOOKUP($IF101,Data!$B:$CP,Daily!LH$10,0))</f>
        <v>0.32666060054595086</v>
      </c>
      <c r="DK102" s="12">
        <f>(VLOOKUP($EG102,Data!$B:$CP,Daily!HJ$10,0)+VLOOKUP($IF102,Data!$B:$CP,Daily!LI$10,0))/(VLOOKUP($EG101,Data!$B:$CP,Daily!HJ$10,0)+VLOOKUP($IF101,Data!$B:$CP,Daily!LI$10,0))</f>
        <v>0.35161290322580646</v>
      </c>
      <c r="DL102" s="12">
        <f>(VLOOKUP($EG102,Data!$B:$CP,Daily!HK$10,0)+VLOOKUP($IF102,Data!$B:$CP,Daily!LJ$10,0))/(VLOOKUP($EG101,Data!$B:$CP,Daily!HK$10,0)+VLOOKUP($IF101,Data!$B:$CP,Daily!LJ$10,0))</f>
        <v>0.35053763440860214</v>
      </c>
      <c r="DM102" s="12">
        <f>(VLOOKUP($EG102,Data!$B:$CP,Daily!HL$10,0)+VLOOKUP($IF102,Data!$B:$CP,Daily!LK$10,0))/(VLOOKUP($EG101,Data!$B:$CP,Daily!HL$10,0)+VLOOKUP($IF101,Data!$B:$CP,Daily!LK$10,0))</f>
        <v>0.30258302583025831</v>
      </c>
      <c r="DN102" s="12">
        <f>(VLOOKUP($EG102,Data!$B:$CP,Daily!HM$10,0)+VLOOKUP($IF102,Data!$B:$CP,Daily!LL$10,0))/(VLOOKUP($EG101,Data!$B:$CP,Daily!HM$10,0)+VLOOKUP($IF101,Data!$B:$CP,Daily!LL$10,0))</f>
        <v>0.3361462728551336</v>
      </c>
      <c r="DO102" s="12">
        <f>(VLOOKUP($EG102,Data!$B:$CP,Daily!HN$10,0)+VLOOKUP($IF102,Data!$B:$CP,Daily!LM$10,0))/(VLOOKUP($EG101,Data!$B:$CP,Daily!HN$10,0)+VLOOKUP($IF101,Data!$B:$CP,Daily!LM$10,0))</f>
        <v>0.31880733944954126</v>
      </c>
      <c r="DP102" s="12">
        <f>(VLOOKUP($EG102,Data!$B:$CP,Daily!HO$10,0)+VLOOKUP($IF102,Data!$B:$CP,Daily!LN$10,0))/(VLOOKUP($EG101,Data!$B:$CP,Daily!HO$10,0)+VLOOKUP($IF101,Data!$B:$CP,Daily!LN$10,0))</f>
        <v>0.34846765039727584</v>
      </c>
      <c r="DQ102" s="12">
        <f>(VLOOKUP($EG102,Data!$B:$CP,Daily!HP$10,0)+VLOOKUP($IF102,Data!$B:$CP,Daily!LO$10,0))/(VLOOKUP($EG101,Data!$B:$CP,Daily!HP$10,0)+VLOOKUP($IF101,Data!$B:$CP,Daily!LO$10,0))</f>
        <v>0.34321550741163054</v>
      </c>
      <c r="DR102" s="12">
        <f>(VLOOKUP($EG102,Data!$B:$CP,Daily!HQ$10,0)+VLOOKUP($IF102,Data!$B:$CP,Daily!LP$10,0))/(VLOOKUP($EG101,Data!$B:$CP,Daily!HQ$10,0)+VLOOKUP($IF101,Data!$B:$CP,Daily!LP$10,0))</f>
        <v>0.32947368421052631</v>
      </c>
      <c r="DS102" s="12">
        <f>(VLOOKUP($EG102,Data!$B:$CP,Daily!HR$10,0)+VLOOKUP($IF102,Data!$B:$CP,Daily!LQ$10,0))/(VLOOKUP($EG101,Data!$B:$CP,Daily!HR$10,0)+VLOOKUP($IF101,Data!$B:$CP,Daily!LQ$10,0))</f>
        <v>0.35906642728904847</v>
      </c>
      <c r="DT102" s="12">
        <f>(VLOOKUP($EG102,Data!$B:$CP,Daily!HS$10,0)+VLOOKUP($IF102,Data!$B:$CP,Daily!LR$10,0))/(VLOOKUP($EG101,Data!$B:$CP,Daily!HS$10,0)+VLOOKUP($IF101,Data!$B:$CP,Daily!LR$10,0))</f>
        <v>0.33901515151515149</v>
      </c>
      <c r="DU102" s="12">
        <f>(VLOOKUP($EG102,Data!$B:$CP,Daily!HT$10,0)+VLOOKUP($IF102,Data!$B:$CP,Daily!LS$10,0))/(VLOOKUP($EG101,Data!$B:$CP,Daily!HT$10,0)+VLOOKUP($IF101,Data!$B:$CP,Daily!LS$10,0))</f>
        <v>0.36470588235294116</v>
      </c>
      <c r="DV102" s="14"/>
      <c r="DW102" s="12">
        <f t="shared" si="588"/>
        <v>0.31767614338689742</v>
      </c>
      <c r="DX102" s="12">
        <f t="shared" si="589"/>
        <v>0.34722222222222221</v>
      </c>
      <c r="DY102" s="12">
        <f t="shared" si="846"/>
        <v>2.9546078835324785E-2</v>
      </c>
      <c r="DZ102" s="12">
        <f t="shared" ref="DZ102:DZ107" si="856">DX102+(0.75*DY102)</f>
        <v>0.3693817813487158</v>
      </c>
      <c r="EA102" s="12">
        <f t="shared" ref="EA102:EA107" si="857">DW102-(0.75*DY102)</f>
        <v>0.29551658426040384</v>
      </c>
      <c r="EB102" s="14"/>
      <c r="EC102" s="12">
        <f t="shared" si="835"/>
        <v>2.114008018964952E-2</v>
      </c>
      <c r="ED102" s="12">
        <f t="shared" ref="ED102:ED107" si="858">SUMPRODUCT(DN102:DT102,DN$100:DT$100)/SUM(DN$100:DT$100)</f>
        <v>0.33985877900520761</v>
      </c>
      <c r="EE102" s="12">
        <f t="shared" ref="EE102:EE107" si="859">SUMPRODUCT(CR102:DT102,CR$100:DT$100)/SUM(CR$100:DT$100)</f>
        <v>0.33616213016737462</v>
      </c>
      <c r="EF102" s="1"/>
      <c r="EG102" s="7" t="s">
        <v>609</v>
      </c>
      <c r="EH102" s="7" t="s">
        <v>87</v>
      </c>
      <c r="EI102" s="12">
        <f>VLOOKUP($EG102,Data!$B:$CP,Daily!EI$10,0)/VLOOKUP($EG101,Data!$B:$CP,Daily!EI$10,0)</f>
        <v>0.34683954619124796</v>
      </c>
      <c r="EJ102" s="12">
        <f>VLOOKUP($EG102,Data!$B:$CP,Daily!EJ$10,0)/VLOOKUP($EG101,Data!$B:$CP,Daily!EJ$10,0)</f>
        <v>0.30076335877862598</v>
      </c>
      <c r="EK102" s="12">
        <f>VLOOKUP($EG102,Data!$B:$CP,Daily!EK$10,0)/VLOOKUP($EG101,Data!$B:$CP,Daily!EK$10,0)</f>
        <v>0.3807588075880759</v>
      </c>
      <c r="EL102" s="12">
        <f>VLOOKUP($EG102,Data!$B:$CP,Daily!EL$10,0)/VLOOKUP($EG101,Data!$B:$CP,Daily!EL$10,0)</f>
        <v>0.34105960264900664</v>
      </c>
      <c r="EM102" s="12">
        <f>VLOOKUP($EG102,Data!$B:$CP,Daily!EM$10,0)/VLOOKUP($EG101,Data!$B:$CP,Daily!EM$10,0)</f>
        <v>0.34413580246913578</v>
      </c>
      <c r="EN102" s="12">
        <f>VLOOKUP($EG102,Data!$B:$CP,Daily!EN$10,0)/VLOOKUP($EG101,Data!$B:$CP,Daily!EN$10,0)</f>
        <v>0.32078853046594979</v>
      </c>
      <c r="EO102" s="12">
        <f>VLOOKUP($EG102,Data!$B:$CP,Daily!EO$10,0)/VLOOKUP($EG101,Data!$B:$CP,Daily!EO$10,0)</f>
        <v>0.30666666666666664</v>
      </c>
      <c r="EP102" s="12">
        <f>VLOOKUP($EG102,Data!$B:$CP,Daily!EP$10,0)/VLOOKUP($EG101,Data!$B:$CP,Daily!EP$10,0)</f>
        <v>0.3246930422919509</v>
      </c>
      <c r="EQ102" s="12">
        <f>VLOOKUP($EG102,Data!$B:$CP,Daily!EQ$10,0)/VLOOKUP($EG101,Data!$B:$CP,Daily!EQ$10,0)</f>
        <v>0.34414668547249649</v>
      </c>
      <c r="ER102" s="12">
        <f>VLOOKUP($EG102,Data!$B:$CP,Daily!ER$10,0)/VLOOKUP($EG101,Data!$B:$CP,Daily!ER$10,0)</f>
        <v>0.32666666666666666</v>
      </c>
      <c r="ES102" s="12">
        <f>VLOOKUP($EG102,Data!$B:$CP,Daily!ES$10,0)/VLOOKUP($EG101,Data!$B:$CP,Daily!ES$10,0)</f>
        <v>0.3486127864897467</v>
      </c>
      <c r="ET102" s="12">
        <f>VLOOKUP($EG102,Data!$B:$CP,Daily!ET$10,0)/VLOOKUP($EG101,Data!$B:$CP,Daily!ET$10,0)</f>
        <v>0.29715302491103202</v>
      </c>
      <c r="EU102" s="12">
        <f>VLOOKUP($EG102,Data!$B:$CP,Daily!EU$10,0)/VLOOKUP($EG101,Data!$B:$CP,Daily!EU$10,0)</f>
        <v>0.37967115097159942</v>
      </c>
      <c r="EV102" s="12">
        <f>VLOOKUP($EG102,Data!$B:$CP,Daily!EV$10,0)/VLOOKUP($EG101,Data!$B:$CP,Daily!EV$10,0)</f>
        <v>0.3550863723608445</v>
      </c>
      <c r="EW102" s="12">
        <f>VLOOKUP($EG102,Data!$B:$CP,Daily!EW$10,0)/VLOOKUP($EG101,Data!$B:$CP,Daily!EW$10,0)</f>
        <v>0.31578947368421051</v>
      </c>
      <c r="EX102" s="12">
        <f>VLOOKUP($EG102,Data!$B:$CP,Daily!EX$10,0)/VLOOKUP($EG101,Data!$B:$CP,Daily!EX$10,0)</f>
        <v>0.36917562724014336</v>
      </c>
      <c r="EY102" s="12">
        <f>VLOOKUP($EG102,Data!$B:$CP,Daily!EY$10,0)/VLOOKUP($EG101,Data!$B:$CP,Daily!EY$10,0)</f>
        <v>0.37150837988826818</v>
      </c>
      <c r="EZ102" s="12">
        <f>VLOOKUP($EG102,Data!$B:$CP,Daily!EZ$10,0)/VLOOKUP($EG101,Data!$B:$CP,Daily!EZ$10,0)</f>
        <v>0.37216657880864523</v>
      </c>
      <c r="FA102" s="12">
        <f>VLOOKUP($EG102,Data!$B:$CP,Daily!FA$10,0)/VLOOKUP($EG101,Data!$B:$CP,Daily!FA$10,0)</f>
        <v>0.37421383647798739</v>
      </c>
      <c r="FB102" s="12">
        <f>VLOOKUP($EG102,Data!$B:$CP,Daily!FB$10,0)/VLOOKUP($EG101,Data!$B:$CP,Daily!FB$10,0)</f>
        <v>0.3592057761732852</v>
      </c>
      <c r="FC102" s="12">
        <f>VLOOKUP($EG102,Data!$B:$CP,Daily!FC$10,0)/VLOOKUP($EG101,Data!$B:$CP,Daily!FC$10,0)</f>
        <v>0.3501006036217304</v>
      </c>
      <c r="FD102" s="12">
        <f>VLOOKUP($EG102,Data!$B:$CP,Daily!FD$10,0)/VLOOKUP($EG101,Data!$B:$CP,Daily!FD$10,0)</f>
        <v>0.32947019867549671</v>
      </c>
      <c r="FE102" s="12">
        <f>VLOOKUP($EG102,Data!$B:$CP,Daily!FE$10,0)/VLOOKUP($EG101,Data!$B:$CP,Daily!FE$10,0)</f>
        <v>0.3683453237410072</v>
      </c>
      <c r="FF102" s="12">
        <f>VLOOKUP($EG102,Data!$B:$CP,Daily!FF$10,0)/VLOOKUP($EG101,Data!$B:$CP,Daily!FF$10,0)</f>
        <v>0.29411764705882354</v>
      </c>
      <c r="FG102" s="12">
        <f>VLOOKUP($EG102,Data!$B:$CP,Daily!FG$10,0)/VLOOKUP($EG101,Data!$B:$CP,Daily!FG$10,0)</f>
        <v>0.29941860465116277</v>
      </c>
      <c r="FH102" s="12">
        <f>VLOOKUP($EG102,Data!$B:$CP,Daily!FH$10,0)/VLOOKUP($EG101,Data!$B:$CP,Daily!FH$10,0)</f>
        <v>0.31005110732538332</v>
      </c>
      <c r="FI102" s="12">
        <f>VLOOKUP($EG102,Data!$B:$CP,Daily!FI$10,0)/VLOOKUP($EG101,Data!$B:$CP,Daily!FI$10,0)</f>
        <v>0.32053422370617696</v>
      </c>
      <c r="FJ102" s="12">
        <f>VLOOKUP($EG102,Data!$B:$CP,Daily!FJ$10,0)/VLOOKUP($EG101,Data!$B:$CP,Daily!FJ$10,0)</f>
        <v>0.348294434470377</v>
      </c>
      <c r="FK102" s="12">
        <f>VLOOKUP($EG102,Data!$B:$CP,Daily!FK$10,0)/VLOOKUP($EG101,Data!$B:$CP,Daily!FK$10,0)</f>
        <v>0.38308457711442784</v>
      </c>
      <c r="FL102" s="12">
        <f>VLOOKUP($EG102,Data!$B:$CP,Daily!FL$10,0)/VLOOKUP($EG101,Data!$B:$CP,Daily!FL$10,0)</f>
        <v>0.3373913043478261</v>
      </c>
      <c r="FM102" s="12">
        <f>VLOOKUP($EG102,Data!$B:$CP,Daily!FM$10,0)/VLOOKUP($EG101,Data!$B:$CP,Daily!FM$10,0)</f>
        <v>0.32318104906937395</v>
      </c>
      <c r="FN102" s="12">
        <f>VLOOKUP($EG102,Data!$B:$CP,Daily!FN$10,0)/VLOOKUP($EG101,Data!$B:$CP,Daily!FN$10,0)</f>
        <v>0.34057971014492755</v>
      </c>
      <c r="FO102" s="12">
        <f>VLOOKUP($EG102,Data!$B:$CP,Daily!FO$10,0)/VLOOKUP($EG101,Data!$B:$CP,Daily!FO$10,0)</f>
        <v>0.33620689655172414</v>
      </c>
      <c r="FP102" s="12">
        <f>VLOOKUP($EG102,Data!$B:$CP,Daily!FP$10,0)/VLOOKUP($EG101,Data!$B:$CP,Daily!FP$10,0)</f>
        <v>0.31519999999999998</v>
      </c>
      <c r="FQ102" s="12">
        <f>VLOOKUP($EG102,Data!$B:$CP,Daily!FQ$10,0)/VLOOKUP($EG101,Data!$B:$CP,Daily!FQ$10,0)</f>
        <v>0.30268199233716475</v>
      </c>
      <c r="FR102" s="12">
        <f>VLOOKUP($EG102,Data!$B:$CP,Daily!FR$10,0)/VLOOKUP($EG101,Data!$B:$CP,Daily!FR$10,0)</f>
        <v>0.34463276836158191</v>
      </c>
      <c r="FS102" s="12">
        <f>VLOOKUP($EG102,Data!$B:$CP,Daily!FS$10,0)/VLOOKUP($EG101,Data!$B:$CP,Daily!FS$10,0)</f>
        <v>0.328125</v>
      </c>
      <c r="FT102" s="12">
        <f>VLOOKUP($EG102,Data!$B:$CP,Daily!FT$10,0)/VLOOKUP($EG101,Data!$B:$CP,Daily!FT$10,0)</f>
        <v>0.38203753351206432</v>
      </c>
      <c r="FU102" s="12">
        <f>VLOOKUP($EG102,Data!$B:$CP,Daily!FU$10,0)/VLOOKUP($EG101,Data!$B:$CP,Daily!FU$10,0)</f>
        <v>0.33449074074074076</v>
      </c>
      <c r="FV102" s="12">
        <f>VLOOKUP($EG102,Data!$B:$CP,Daily!FV$10,0)/VLOOKUP($EG101,Data!$B:$CP,Daily!FV$10,0)</f>
        <v>0.39123867069486407</v>
      </c>
      <c r="FW102" s="12">
        <f>VLOOKUP($EG102,Data!$B:$CP,Daily!FW$10,0)/VLOOKUP($EG101,Data!$B:$CP,Daily!FW$10,0)</f>
        <v>0.32274247491638797</v>
      </c>
      <c r="FX102" s="12">
        <f>VLOOKUP($EG102,Data!$B:$CP,Daily!FX$10,0)/VLOOKUP($EG101,Data!$B:$CP,Daily!FX$10,0)</f>
        <v>0.35650887573964496</v>
      </c>
      <c r="FY102" s="12">
        <f>VLOOKUP($EG102,Data!$B:$CP,Daily!FY$10,0)/VLOOKUP($EG101,Data!$B:$CP,Daily!FY$10,0)</f>
        <v>0.27533460803059273</v>
      </c>
      <c r="FZ102" s="12">
        <f>VLOOKUP($EG102,Data!$B:$CP,Daily!FZ$10,0)/VLOOKUP($EG101,Data!$B:$CP,Daily!FZ$10,0)</f>
        <v>0.36318407960199006</v>
      </c>
      <c r="GA102" s="12">
        <f>VLOOKUP($EG102,Data!$B:$CP,Daily!GA$10,0)/VLOOKUP($EG101,Data!$B:$CP,Daily!GA$10,0)</f>
        <v>0.36322188449848025</v>
      </c>
      <c r="GB102" s="12">
        <f>VLOOKUP($EG102,Data!$B:$CP,Daily!GB$10,0)/VLOOKUP($EG101,Data!$B:$CP,Daily!GB$10,0)</f>
        <v>0.34910277324632955</v>
      </c>
      <c r="GC102" s="12">
        <f>VLOOKUP($EG102,Data!$B:$CP,Daily!GC$10,0)/VLOOKUP($EG101,Data!$B:$CP,Daily!GC$10,0)</f>
        <v>0.30066445182724255</v>
      </c>
      <c r="GD102" s="12">
        <f>VLOOKUP($EG102,Data!$B:$CP,Daily!GD$10,0)/VLOOKUP($EG101,Data!$B:$CP,Daily!GD$10,0)</f>
        <v>0.33741496598639453</v>
      </c>
      <c r="GE102" s="12">
        <f>VLOOKUP($EG102,Data!$B:$CP,Daily!GE$10,0)/VLOOKUP($EG101,Data!$B:$CP,Daily!GE$10,0)</f>
        <v>0.37745098039215685</v>
      </c>
      <c r="GF102" s="12">
        <f>VLOOKUP($EG102,Data!$B:$CP,Daily!GF$10,0)/VLOOKUP($EG101,Data!$B:$CP,Daily!GF$10,0)</f>
        <v>0.35438596491228069</v>
      </c>
      <c r="GG102" s="12">
        <f>VLOOKUP($EG102,Data!$B:$CP,Daily!GG$10,0)/VLOOKUP($EG101,Data!$B:$CP,Daily!GG$10,0)</f>
        <v>0.30822873082287311</v>
      </c>
      <c r="GH102" s="12">
        <f>VLOOKUP($EG102,Data!$B:$CP,Daily!GH$10,0)/VLOOKUP($EG101,Data!$B:$CP,Daily!GH$10,0)</f>
        <v>0.33821571238348869</v>
      </c>
      <c r="GI102" s="12">
        <f>VLOOKUP($EG102,Data!$B:$CP,Daily!GI$10,0)/VLOOKUP($EG101,Data!$B:$CP,Daily!GI$10,0)</f>
        <v>0.30110497237569062</v>
      </c>
      <c r="GJ102" s="12">
        <f>VLOOKUP($EG102,Data!$B:$CP,Daily!GJ$10,0)/VLOOKUP($EG101,Data!$B:$CP,Daily!GJ$10,0)</f>
        <v>0.36601307189542481</v>
      </c>
      <c r="GK102" s="12">
        <f>VLOOKUP($EG102,Data!$B:$CP,Daily!GK$10,0)/VLOOKUP($EG101,Data!$B:$CP,Daily!GK$10,0)</f>
        <v>0.32802547770700635</v>
      </c>
      <c r="GL102" s="12">
        <f>VLOOKUP($EG102,Data!$B:$CP,Daily!GL$10,0)/VLOOKUP($EG101,Data!$B:$CP,Daily!GL$10,0)</f>
        <v>0.30940170940170941</v>
      </c>
      <c r="GM102" s="12">
        <f>VLOOKUP($EG102,Data!$B:$CP,Daily!GM$10,0)/VLOOKUP($EG101,Data!$B:$CP,Daily!GM$10,0)</f>
        <v>0.35826086956521741</v>
      </c>
      <c r="GN102" s="12">
        <f>VLOOKUP($EG102,Data!$B:$CP,Daily!GN$10,0)/VLOOKUP($EG101,Data!$B:$CP,Daily!GN$10,0)</f>
        <v>0.36712749615975421</v>
      </c>
      <c r="GO102" s="12">
        <f>VLOOKUP($EG102,Data!$B:$CP,Daily!GO$10,0)/VLOOKUP($EG101,Data!$B:$CP,Daily!GO$10,0)</f>
        <v>0.37654320987654322</v>
      </c>
      <c r="GP102" s="12">
        <f>VLOOKUP($EG102,Data!$B:$CP,Daily!GP$10,0)/VLOOKUP($EG101,Data!$B:$CP,Daily!GP$10,0)</f>
        <v>0.36330049261083741</v>
      </c>
      <c r="GQ102" s="12">
        <f>VLOOKUP($EG102,Data!$B:$CP,Daily!GQ$10,0)/VLOOKUP($EG101,Data!$B:$CP,Daily!GQ$10,0)</f>
        <v>0.36622073578595316</v>
      </c>
      <c r="GR102" s="12">
        <f>VLOOKUP($EG102,Data!$B:$CP,Daily!GR$10,0)/VLOOKUP($EG101,Data!$B:$CP,Daily!GR$10,0)</f>
        <v>0.31413612565445026</v>
      </c>
      <c r="GS102" s="12">
        <f>VLOOKUP($EG102,Data!$B:$CP,Daily!GS$10,0)/VLOOKUP($EG101,Data!$B:$CP,Daily!GS$10,0)</f>
        <v>0.34763313609467456</v>
      </c>
      <c r="GT102" s="12">
        <f>VLOOKUP($EG102,Data!$B:$CP,Daily!GT$10,0)/VLOOKUP($EG101,Data!$B:$CP,Daily!GT$10,0)</f>
        <v>0.3776223776223776</v>
      </c>
      <c r="GU102" s="12">
        <f>VLOOKUP($EG102,Data!$B:$CP,Daily!GU$10,0)/VLOOKUP($EG101,Data!$B:$CP,Daily!GU$10,0)</f>
        <v>0.31979695431472083</v>
      </c>
      <c r="GV102" s="12">
        <f>VLOOKUP($EG102,Data!$B:$CP,Daily!GV$10,0)/VLOOKUP($EG101,Data!$B:$CP,Daily!GV$10,0)</f>
        <v>0.3476968796433878</v>
      </c>
      <c r="GW102" s="12">
        <f>VLOOKUP($EG102,Data!$B:$CP,Daily!GW$10,0)/VLOOKUP($EG101,Data!$B:$CP,Daily!GW$10,0)</f>
        <v>0.34505087881591118</v>
      </c>
      <c r="GX102" s="12">
        <f>VLOOKUP($EG102,Data!$B:$CP,Daily!GX$10,0)/VLOOKUP($EG101,Data!$B:$CP,Daily!GX$10,0)</f>
        <v>0.31903485254691688</v>
      </c>
      <c r="GY102" s="12">
        <f>VLOOKUP($EG102,Data!$B:$CP,Daily!GY$10,0)/VLOOKUP($EG101,Data!$B:$CP,Daily!GY$10,0)</f>
        <v>0.35771065182829886</v>
      </c>
      <c r="GZ102" s="12">
        <f>VLOOKUP($EG102,Data!$B:$CP,Daily!GZ$10,0)/VLOOKUP($EG101,Data!$B:$CP,Daily!GZ$10,0)</f>
        <v>0.32520325203252032</v>
      </c>
      <c r="HA102" s="12">
        <f>VLOOKUP($EG102,Data!$B:$CP,Daily!HA$10,0)/VLOOKUP($EG101,Data!$B:$CP,Daily!HA$10,0)</f>
        <v>0.35664335664335667</v>
      </c>
      <c r="HB102" s="12">
        <f>VLOOKUP($EG102,Data!$B:$CP,Daily!HB$10,0)/VLOOKUP($EG101,Data!$B:$CP,Daily!HB$10,0)</f>
        <v>0.34499999999999997</v>
      </c>
      <c r="HC102" s="12">
        <f>VLOOKUP($EG102,Data!$B:$CP,Daily!HC$10,0)/VLOOKUP($EG101,Data!$B:$CP,Daily!HC$10,0)</f>
        <v>0.36377952755905513</v>
      </c>
      <c r="HD102" s="12">
        <f>VLOOKUP($EG102,Data!$B:$CP,Daily!HD$10,0)/VLOOKUP($EG101,Data!$B:$CP,Daily!HD$10,0)</f>
        <v>0.30927835051546393</v>
      </c>
      <c r="HE102" s="12">
        <f>VLOOKUP($EG102,Data!$B:$CP,Daily!HE$10,0)/VLOOKUP($EG101,Data!$B:$CP,Daily!HE$10,0)</f>
        <v>0.35284810126582278</v>
      </c>
      <c r="HF102" s="12">
        <f>VLOOKUP($EG102,Data!$B:$CP,Daily!HF$10,0)/VLOOKUP($EG101,Data!$B:$CP,Daily!HF$10,0)</f>
        <v>0.40759075907590758</v>
      </c>
      <c r="HG102" s="12">
        <f>VLOOKUP($EG102,Data!$B:$CP,Daily!HG$10,0)/VLOOKUP($EG101,Data!$B:$CP,Daily!HG$10,0)</f>
        <v>0.33452593917710199</v>
      </c>
      <c r="HH102" s="12">
        <f>VLOOKUP($EG102,Data!$B:$CP,Daily!HH$10,0)/VLOOKUP($EG101,Data!$B:$CP,Daily!HH$10,0)</f>
        <v>0.32797427652733119</v>
      </c>
      <c r="HI102" s="12">
        <f>VLOOKUP($EG102,Data!$B:$CP,Daily!HI$10,0)/VLOOKUP($EG101,Data!$B:$CP,Daily!HI$10,0)</f>
        <v>0.32363636363636361</v>
      </c>
      <c r="HJ102" s="12">
        <f>VLOOKUP($EG102,Data!$B:$CP,Daily!HJ$10,0)/VLOOKUP($EG101,Data!$B:$CP,Daily!HJ$10,0)</f>
        <v>0.34887005649717512</v>
      </c>
      <c r="HK102" s="12">
        <f>VLOOKUP($EG102,Data!$B:$CP,Daily!HK$10,0)/VLOOKUP($EG101,Data!$B:$CP,Daily!HK$10,0)</f>
        <v>0.37302725968436157</v>
      </c>
      <c r="HL102" s="12">
        <f>VLOOKUP($EG102,Data!$B:$CP,Daily!HL$10,0)/VLOOKUP($EG101,Data!$B:$CP,Daily!HL$10,0)</f>
        <v>0.31986531986531985</v>
      </c>
      <c r="HM102" s="12">
        <f>VLOOKUP($EG102,Data!$B:$CP,Daily!HM$10,0)/VLOOKUP($EG101,Data!$B:$CP,Daily!HM$10,0)</f>
        <v>0.34380776340110908</v>
      </c>
      <c r="HN102" s="12">
        <f>VLOOKUP($EG102,Data!$B:$CP,Daily!HN$10,0)/VLOOKUP($EG101,Data!$B:$CP,Daily!HN$10,0)</f>
        <v>0.32665639445300459</v>
      </c>
      <c r="HO102" s="12">
        <f>VLOOKUP($EG102,Data!$B:$CP,Daily!HO$10,0)/VLOOKUP($EG101,Data!$B:$CP,Daily!HO$10,0)</f>
        <v>0.35257410296411856</v>
      </c>
      <c r="HP102" s="12">
        <f>VLOOKUP($EG102,Data!$B:$CP,Daily!HP$10,0)/VLOOKUP($EG101,Data!$B:$CP,Daily!HP$10,0)</f>
        <v>0.34455128205128205</v>
      </c>
      <c r="HQ102" s="12">
        <f>VLOOKUP($EG102,Data!$B:$CP,Daily!HQ$10,0)/VLOOKUP($EG101,Data!$B:$CP,Daily!HQ$10,0)</f>
        <v>0.34438040345821325</v>
      </c>
      <c r="HR102" s="12">
        <f>VLOOKUP($EG102,Data!$B:$CP,Daily!HR$10,0)/VLOOKUP($EG101,Data!$B:$CP,Daily!HR$10,0)</f>
        <v>0.35722964763061971</v>
      </c>
      <c r="HS102" s="12">
        <f>VLOOKUP($EG102,Data!$B:$CP,Daily!HS$10,0)/VLOOKUP($EG101,Data!$B:$CP,Daily!HS$10,0)</f>
        <v>0.33201058201058203</v>
      </c>
      <c r="HT102" s="12">
        <f>VLOOKUP($EG102,Data!$B:$CP,Daily!HT$10,0)/VLOOKUP($EG101,Data!$B:$CP,Daily!HT$10,0)</f>
        <v>0.38070175438596493</v>
      </c>
      <c r="HU102" s="13"/>
      <c r="HV102" s="40">
        <f t="shared" si="591"/>
        <v>0.32318104906937395</v>
      </c>
      <c r="HW102" s="40">
        <f t="shared" si="592"/>
        <v>0.3592057761732852</v>
      </c>
      <c r="HX102" s="40">
        <f t="shared" si="836"/>
        <v>3.6024727103911247E-2</v>
      </c>
      <c r="HY102" s="40">
        <f t="shared" si="847"/>
        <v>0.38622432150121866</v>
      </c>
      <c r="HZ102" s="40">
        <f t="shared" si="848"/>
        <v>0.29616250374144049</v>
      </c>
      <c r="IA102" s="43"/>
      <c r="IB102" s="12">
        <f t="shared" si="837"/>
        <v>2.5140413895312269E-2</v>
      </c>
      <c r="IC102" s="12">
        <f t="shared" ref="IC102:IC107" si="860">SUMPRODUCT(HM102:HS102,HM$100:HS$100)/SUM(HM$100:HS$100)</f>
        <v>0.34328564771642212</v>
      </c>
      <c r="ID102" s="12">
        <f t="shared" ref="ID102:ID107" si="861">SUMPRODUCT(GQ102:HS102,GQ$100:HS$100)/SUM(GQ$100:HS$100)</f>
        <v>0.34407354093105341</v>
      </c>
      <c r="IE102" s="1"/>
      <c r="IF102" s="7" t="s">
        <v>610</v>
      </c>
      <c r="IG102" s="7" t="s">
        <v>87</v>
      </c>
      <c r="IH102" s="12">
        <f>VLOOKUP($IF102,Data!$B:$CP,Daily!IH$10,0)/VLOOKUP($IF101,Data!$B:$CP,Daily!IH$10,0)</f>
        <v>0.31034482758620691</v>
      </c>
      <c r="II102" s="12">
        <f>VLOOKUP($IF102,Data!$B:$CP,Daily!II$10,0)/VLOOKUP($IF101,Data!$B:$CP,Daily!II$10,0)</f>
        <v>0.35204081632653061</v>
      </c>
      <c r="IJ102" s="12">
        <f>VLOOKUP($IF102,Data!$B:$CP,Daily!IJ$10,0)/VLOOKUP($IF101,Data!$B:$CP,Daily!IJ$10,0)</f>
        <v>0.29411764705882354</v>
      </c>
      <c r="IK102" s="12">
        <f>VLOOKUP($IF102,Data!$B:$CP,Daily!IK$10,0)/VLOOKUP($IF101,Data!$B:$CP,Daily!IK$10,0)</f>
        <v>0.24878048780487805</v>
      </c>
      <c r="IL102" s="12">
        <f>VLOOKUP($IF102,Data!$B:$CP,Daily!IL$10,0)/VLOOKUP($IF101,Data!$B:$CP,Daily!IL$10,0)</f>
        <v>0.34123222748815168</v>
      </c>
      <c r="IM102" s="12">
        <f>VLOOKUP($IF102,Data!$B:$CP,Daily!IM$10,0)/VLOOKUP($IF101,Data!$B:$CP,Daily!IM$10,0)</f>
        <v>0.30434782608695654</v>
      </c>
      <c r="IN102" s="12">
        <f>VLOOKUP($IF102,Data!$B:$CP,Daily!IN$10,0)/VLOOKUP($IF101,Data!$B:$CP,Daily!IN$10,0)</f>
        <v>0.30044843049327352</v>
      </c>
      <c r="IO102" s="12">
        <f>VLOOKUP($IF102,Data!$B:$CP,Daily!IO$10,0)/VLOOKUP($IF101,Data!$B:$CP,Daily!IO$10,0)</f>
        <v>0.33559322033898303</v>
      </c>
      <c r="IP102" s="12">
        <f>VLOOKUP($IF102,Data!$B:$CP,Daily!IP$10,0)/VLOOKUP($IF101,Data!$B:$CP,Daily!IP$10,0)</f>
        <v>0.31428571428571428</v>
      </c>
      <c r="IQ102" s="12">
        <f>VLOOKUP($IF102,Data!$B:$CP,Daily!IQ$10,0)/VLOOKUP($IF101,Data!$B:$CP,Daily!IQ$10,0)</f>
        <v>0.29657794676806082</v>
      </c>
      <c r="IR102" s="12">
        <f>VLOOKUP($IF102,Data!$B:$CP,Daily!IR$10,0)/VLOOKUP($IF101,Data!$B:$CP,Daily!IR$10,0)</f>
        <v>0.24313725490196078</v>
      </c>
      <c r="IS102" s="12">
        <f>VLOOKUP($IF102,Data!$B:$CP,Daily!IS$10,0)/VLOOKUP($IF101,Data!$B:$CP,Daily!IS$10,0)</f>
        <v>0.2927927927927928</v>
      </c>
      <c r="IT102" s="12">
        <f>VLOOKUP($IF102,Data!$B:$CP,Daily!IT$10,0)/VLOOKUP($IF101,Data!$B:$CP,Daily!IT$10,0)</f>
        <v>0.29914529914529914</v>
      </c>
      <c r="IU102" s="12">
        <f>VLOOKUP($IF102,Data!$B:$CP,Daily!IU$10,0)/VLOOKUP($IF101,Data!$B:$CP,Daily!IU$10,0)</f>
        <v>0.29333333333333333</v>
      </c>
      <c r="IV102" s="12">
        <f>VLOOKUP($IF102,Data!$B:$CP,Daily!IV$10,0)/VLOOKUP($IF101,Data!$B:$CP,Daily!IV$10,0)</f>
        <v>0.359375</v>
      </c>
      <c r="IW102" s="12">
        <f>VLOOKUP($IF102,Data!$B:$CP,Daily!IW$10,0)/VLOOKUP($IF101,Data!$B:$CP,Daily!IW$10,0)</f>
        <v>0.32500000000000001</v>
      </c>
      <c r="IX102" s="12">
        <f>VLOOKUP($IF102,Data!$B:$CP,Daily!IX$10,0)/VLOOKUP($IF101,Data!$B:$CP,Daily!IX$10,0)</f>
        <v>0.31838565022421522</v>
      </c>
      <c r="IY102" s="12">
        <f>VLOOKUP($IF102,Data!$B:$CP,Daily!IY$10,0)/VLOOKUP($IF101,Data!$B:$CP,Daily!IY$10,0)</f>
        <v>0.36956521739130432</v>
      </c>
      <c r="IZ102" s="12">
        <f>VLOOKUP($IF102,Data!$B:$CP,Daily!IZ$10,0)/VLOOKUP($IF101,Data!$B:$CP,Daily!IZ$10,0)</f>
        <v>0.32579185520361992</v>
      </c>
      <c r="JA102" s="12">
        <f>VLOOKUP($IF102,Data!$B:$CP,Daily!JA$10,0)/VLOOKUP($IF101,Data!$B:$CP,Daily!JA$10,0)</f>
        <v>0.32142857142857145</v>
      </c>
      <c r="JB102" s="12">
        <f>VLOOKUP($IF102,Data!$B:$CP,Daily!JB$10,0)/VLOOKUP($IF101,Data!$B:$CP,Daily!JB$10,0)</f>
        <v>0.34177215189873417</v>
      </c>
      <c r="JC102" s="12">
        <f>VLOOKUP($IF102,Data!$B:$CP,Daily!JC$10,0)/VLOOKUP($IF101,Data!$B:$CP,Daily!JC$10,0)</f>
        <v>0.36868686868686867</v>
      </c>
      <c r="JD102" s="12">
        <f>VLOOKUP($IF102,Data!$B:$CP,Daily!JD$10,0)/VLOOKUP($IF101,Data!$B:$CP,Daily!JD$10,0)</f>
        <v>0.31272727272727274</v>
      </c>
      <c r="JE102" s="12">
        <f>VLOOKUP($IF102,Data!$B:$CP,Daily!JE$10,0)/VLOOKUP($IF101,Data!$B:$CP,Daily!JE$10,0)</f>
        <v>0.34412955465587042</v>
      </c>
      <c r="JF102" s="12">
        <f>VLOOKUP($IF102,Data!$B:$CP,Daily!JF$10,0)/VLOOKUP($IF101,Data!$B:$CP,Daily!JF$10,0)</f>
        <v>0.34649122807017546</v>
      </c>
      <c r="JG102" s="12">
        <f>VLOOKUP($IF102,Data!$B:$CP,Daily!JG$10,0)/VLOOKUP($IF101,Data!$B:$CP,Daily!JG$10,0)</f>
        <v>0.33495145631067963</v>
      </c>
      <c r="JH102" s="12">
        <f>VLOOKUP($IF102,Data!$B:$CP,Daily!JH$10,0)/VLOOKUP($IF101,Data!$B:$CP,Daily!JH$10,0)</f>
        <v>0.25321888412017168</v>
      </c>
      <c r="JI102" s="12">
        <f>VLOOKUP($IF102,Data!$B:$CP,Daily!JI$10,0)/VLOOKUP($IF101,Data!$B:$CP,Daily!JI$10,0)</f>
        <v>0.32876712328767121</v>
      </c>
      <c r="JJ102" s="12">
        <f>VLOOKUP($IF102,Data!$B:$CP,Daily!JJ$10,0)/VLOOKUP($IF101,Data!$B:$CP,Daily!JJ$10,0)</f>
        <v>0.3349282296650718</v>
      </c>
      <c r="JK102" s="12">
        <f>VLOOKUP($IF102,Data!$B:$CP,Daily!JK$10,0)/VLOOKUP($IF101,Data!$B:$CP,Daily!JK$10,0)</f>
        <v>0.32110091743119268</v>
      </c>
      <c r="JL102" s="12">
        <f>VLOOKUP($IF102,Data!$B:$CP,Daily!JL$10,0)/VLOOKUP($IF101,Data!$B:$CP,Daily!JL$10,0)</f>
        <v>0.31</v>
      </c>
      <c r="JM102" s="12">
        <f>VLOOKUP($IF102,Data!$B:$CP,Daily!JM$10,0)/VLOOKUP($IF101,Data!$B:$CP,Daily!JM$10,0)</f>
        <v>0.32365145228215769</v>
      </c>
      <c r="JN102" s="12">
        <f>VLOOKUP($IF102,Data!$B:$CP,Daily!JN$10,0)/VLOOKUP($IF101,Data!$B:$CP,Daily!JN$10,0)</f>
        <v>0.30630630630630629</v>
      </c>
      <c r="JO102" s="12">
        <f>VLOOKUP($IF102,Data!$B:$CP,Daily!JO$10,0)/VLOOKUP($IF101,Data!$B:$CP,Daily!JO$10,0)</f>
        <v>0.32110091743119268</v>
      </c>
      <c r="JP102" s="12">
        <f>VLOOKUP($IF102,Data!$B:$CP,Daily!JP$10,0)/VLOOKUP($IF101,Data!$B:$CP,Daily!JP$10,0)</f>
        <v>0.29411764705882354</v>
      </c>
      <c r="JQ102" s="12">
        <f>VLOOKUP($IF102,Data!$B:$CP,Daily!JQ$10,0)/VLOOKUP($IF101,Data!$B:$CP,Daily!JQ$10,0)</f>
        <v>0.24675324675324675</v>
      </c>
      <c r="JR102" s="12">
        <f>VLOOKUP($IF102,Data!$B:$CP,Daily!JR$10,0)/VLOOKUP($IF101,Data!$B:$CP,Daily!JR$10,0)</f>
        <v>0.29473684210526313</v>
      </c>
      <c r="JS102" s="12">
        <f>VLOOKUP($IF102,Data!$B:$CP,Daily!JS$10,0)/VLOOKUP($IF101,Data!$B:$CP,Daily!JS$10,0)</f>
        <v>0.34275618374558303</v>
      </c>
      <c r="JT102" s="12">
        <f>VLOOKUP($IF102,Data!$B:$CP,Daily!JT$10,0)/VLOOKUP($IF101,Data!$B:$CP,Daily!JT$10,0)</f>
        <v>0.34323432343234322</v>
      </c>
      <c r="JU102" s="12">
        <f>VLOOKUP($IF102,Data!$B:$CP,Daily!JU$10,0)/VLOOKUP($IF101,Data!$B:$CP,Daily!JU$10,0)</f>
        <v>0.3125</v>
      </c>
      <c r="JV102" s="12">
        <f>VLOOKUP($IF102,Data!$B:$CP,Daily!JV$10,0)/VLOOKUP($IF101,Data!$B:$CP,Daily!JV$10,0)</f>
        <v>0.30180180180180183</v>
      </c>
      <c r="JW102" s="12">
        <f>VLOOKUP($IF102,Data!$B:$CP,Daily!JW$10,0)/VLOOKUP($IF101,Data!$B:$CP,Daily!JW$10,0)</f>
        <v>0.32467532467532467</v>
      </c>
      <c r="JX102" s="12">
        <f>VLOOKUP($IF102,Data!$B:$CP,Daily!JX$10,0)/VLOOKUP($IF101,Data!$B:$CP,Daily!JX$10,0)</f>
        <v>0.2978723404255319</v>
      </c>
      <c r="JY102" s="12">
        <f>VLOOKUP($IF102,Data!$B:$CP,Daily!JY$10,0)/VLOOKUP($IF101,Data!$B:$CP,Daily!JY$10,0)</f>
        <v>0.27777777777777779</v>
      </c>
      <c r="JZ102" s="12">
        <f>VLOOKUP($IF102,Data!$B:$CP,Daily!JZ$10,0)/VLOOKUP($IF101,Data!$B:$CP,Daily!JZ$10,0)</f>
        <v>0.29460580912863071</v>
      </c>
      <c r="KA102" s="12">
        <f>VLOOKUP($IF102,Data!$B:$CP,Daily!KA$10,0)/VLOOKUP($IF101,Data!$B:$CP,Daily!KA$10,0)</f>
        <v>0.32558139534883723</v>
      </c>
      <c r="KB102" s="12">
        <f>VLOOKUP($IF102,Data!$B:$CP,Daily!KB$10,0)/VLOOKUP($IF101,Data!$B:$CP,Daily!KB$10,0)</f>
        <v>0.32142857142857145</v>
      </c>
      <c r="KC102" s="12">
        <f>VLOOKUP($IF102,Data!$B:$CP,Daily!KC$10,0)/VLOOKUP($IF101,Data!$B:$CP,Daily!KC$10,0)</f>
        <v>0.3253012048192771</v>
      </c>
      <c r="KD102" s="12">
        <f>VLOOKUP($IF102,Data!$B:$CP,Daily!KD$10,0)/VLOOKUP($IF101,Data!$B:$CP,Daily!KD$10,0)</f>
        <v>0.27450980392156865</v>
      </c>
      <c r="KE102" s="12">
        <f>VLOOKUP($IF102,Data!$B:$CP,Daily!KE$10,0)/VLOOKUP($IF101,Data!$B:$CP,Daily!KE$10,0)</f>
        <v>0.32692307692307693</v>
      </c>
      <c r="KF102" s="12">
        <f>VLOOKUP($IF102,Data!$B:$CP,Daily!KF$10,0)/VLOOKUP($IF101,Data!$B:$CP,Daily!KF$10,0)</f>
        <v>0.32911392405063289</v>
      </c>
      <c r="KG102" s="12">
        <f>VLOOKUP($IF102,Data!$B:$CP,Daily!KG$10,0)/VLOOKUP($IF101,Data!$B:$CP,Daily!KG$10,0)</f>
        <v>0.3014705882352941</v>
      </c>
      <c r="KH102" s="12">
        <f>VLOOKUP($IF102,Data!$B:$CP,Daily!KH$10,0)/VLOOKUP($IF101,Data!$B:$CP,Daily!KH$10,0)</f>
        <v>0.24401913875598086</v>
      </c>
      <c r="KI102" s="12">
        <f>VLOOKUP($IF102,Data!$B:$CP,Daily!KI$10,0)/VLOOKUP($IF101,Data!$B:$CP,Daily!KI$10,0)</f>
        <v>0.26699029126213591</v>
      </c>
      <c r="KJ102" s="12">
        <f>VLOOKUP($IF102,Data!$B:$CP,Daily!KJ$10,0)/VLOOKUP($IF101,Data!$B:$CP,Daily!KJ$10,0)</f>
        <v>0.31063829787234043</v>
      </c>
      <c r="KK102" s="12">
        <f>VLOOKUP($IF102,Data!$B:$CP,Daily!KK$10,0)/VLOOKUP($IF101,Data!$B:$CP,Daily!KK$10,0)</f>
        <v>0.32743362831858408</v>
      </c>
      <c r="KL102" s="12">
        <f>VLOOKUP($IF102,Data!$B:$CP,Daily!KL$10,0)/VLOOKUP($IF101,Data!$B:$CP,Daily!KL$10,0)</f>
        <v>0.28761061946902655</v>
      </c>
      <c r="KM102" s="12">
        <f>VLOOKUP($IF102,Data!$B:$CP,Daily!KM$10,0)/VLOOKUP($IF101,Data!$B:$CP,Daily!KM$10,0)</f>
        <v>0.35039370078740156</v>
      </c>
      <c r="KN102" s="12">
        <f>VLOOKUP($IF102,Data!$B:$CP,Daily!KN$10,0)/VLOOKUP($IF101,Data!$B:$CP,Daily!KN$10,0)</f>
        <v>0.36475409836065575</v>
      </c>
      <c r="KO102" s="12">
        <f>VLOOKUP($IF102,Data!$B:$CP,Daily!KO$10,0)/VLOOKUP($IF101,Data!$B:$CP,Daily!KO$10,0)</f>
        <v>0.23970037453183521</v>
      </c>
      <c r="KP102" s="12">
        <f>VLOOKUP($IF102,Data!$B:$CP,Daily!KP$10,0)/VLOOKUP($IF101,Data!$B:$CP,Daily!KP$10,0)</f>
        <v>0.30729166666666669</v>
      </c>
      <c r="KQ102" s="12">
        <f>VLOOKUP($IF102,Data!$B:$CP,Daily!KQ$10,0)/VLOOKUP($IF101,Data!$B:$CP,Daily!KQ$10,0)</f>
        <v>0.2857142857142857</v>
      </c>
      <c r="KR102" s="12">
        <f>VLOOKUP($IF102,Data!$B:$CP,Daily!KR$10,0)/VLOOKUP($IF101,Data!$B:$CP,Daily!KR$10,0)</f>
        <v>0.31889763779527558</v>
      </c>
      <c r="KS102" s="12">
        <f>VLOOKUP($IF102,Data!$B:$CP,Daily!KS$10,0)/VLOOKUP($IF101,Data!$B:$CP,Daily!KS$10,0)</f>
        <v>0.25961538461538464</v>
      </c>
      <c r="KT102" s="12">
        <f>VLOOKUP($IF102,Data!$B:$CP,Daily!KT$10,0)/VLOOKUP($IF101,Data!$B:$CP,Daily!KT$10,0)</f>
        <v>0.28054298642533937</v>
      </c>
      <c r="KU102" s="12">
        <f>VLOOKUP($IF102,Data!$B:$CP,Daily!KU$10,0)/VLOOKUP($IF101,Data!$B:$CP,Daily!KU$10,0)</f>
        <v>0.32549019607843138</v>
      </c>
      <c r="KV102" s="12">
        <f>VLOOKUP($IF102,Data!$B:$CP,Daily!KV$10,0)/VLOOKUP($IF101,Data!$B:$CP,Daily!KV$10,0)</f>
        <v>0.32375979112271541</v>
      </c>
      <c r="KW102" s="12">
        <f>VLOOKUP($IF102,Data!$B:$CP,Daily!KW$10,0)/VLOOKUP($IF101,Data!$B:$CP,Daily!KW$10,0)</f>
        <v>0.31835205992509363</v>
      </c>
      <c r="KX102" s="12">
        <f>VLOOKUP($IF102,Data!$B:$CP,Daily!KX$10,0)/VLOOKUP($IF101,Data!$B:$CP,Daily!KX$10,0)</f>
        <v>0.3056768558951965</v>
      </c>
      <c r="KY102" s="12">
        <f>VLOOKUP($IF102,Data!$B:$CP,Daily!KY$10,0)/VLOOKUP($IF101,Data!$B:$CP,Daily!KY$10,0)</f>
        <v>0.32921810699588477</v>
      </c>
      <c r="KZ102" s="12">
        <f>VLOOKUP($IF102,Data!$B:$CP,Daily!KZ$10,0)/VLOOKUP($IF101,Data!$B:$CP,Daily!KZ$10,0)</f>
        <v>0.32272727272727275</v>
      </c>
      <c r="LA102" s="12">
        <f>VLOOKUP($IF102,Data!$B:$CP,Daily!LA$10,0)/VLOOKUP($IF101,Data!$B:$CP,Daily!LA$10,0)</f>
        <v>0.30645161290322581</v>
      </c>
      <c r="LB102" s="12">
        <f>VLOOKUP($IF102,Data!$B:$CP,Daily!LB$10,0)/VLOOKUP($IF101,Data!$B:$CP,Daily!LB$10,0)</f>
        <v>0.28676470588235292</v>
      </c>
      <c r="LC102" s="12">
        <f>VLOOKUP($IF102,Data!$B:$CP,Daily!LC$10,0)/VLOOKUP($IF101,Data!$B:$CP,Daily!LC$10,0)</f>
        <v>0.31147540983606559</v>
      </c>
      <c r="LD102" s="12">
        <f>VLOOKUP($IF102,Data!$B:$CP,Daily!LD$10,0)/VLOOKUP($IF101,Data!$B:$CP,Daily!LD$10,0)</f>
        <v>0.32051282051282054</v>
      </c>
      <c r="LE102" s="12">
        <f>VLOOKUP($IF102,Data!$B:$CP,Daily!LE$10,0)/VLOOKUP($IF101,Data!$B:$CP,Daily!LE$10,0)</f>
        <v>0.37547892720306514</v>
      </c>
      <c r="LF102" s="12">
        <f>VLOOKUP($IF102,Data!$B:$CP,Daily!LF$10,0)/VLOOKUP($IF101,Data!$B:$CP,Daily!LF$10,0)</f>
        <v>0.26106194690265488</v>
      </c>
      <c r="LG102" s="12">
        <f>VLOOKUP($IF102,Data!$B:$CP,Daily!LG$10,0)/VLOOKUP($IF101,Data!$B:$CP,Daily!LG$10,0)</f>
        <v>0.30136986301369861</v>
      </c>
      <c r="LH102" s="12">
        <f>VLOOKUP($IF102,Data!$B:$CP,Daily!LH$10,0)/VLOOKUP($IF101,Data!$B:$CP,Daily!LH$10,0)</f>
        <v>0.33576642335766421</v>
      </c>
      <c r="LI102" s="12">
        <f>VLOOKUP($IF102,Data!$B:$CP,Daily!LI$10,0)/VLOOKUP($IF101,Data!$B:$CP,Daily!LI$10,0)</f>
        <v>0.36036036036036034</v>
      </c>
      <c r="LJ102" s="12">
        <f>VLOOKUP($IF102,Data!$B:$CP,Daily!LJ$10,0)/VLOOKUP($IF101,Data!$B:$CP,Daily!LJ$10,0)</f>
        <v>0.2832618025751073</v>
      </c>
      <c r="LK102" s="12">
        <f>VLOOKUP($IF102,Data!$B:$CP,Daily!LK$10,0)/VLOOKUP($IF101,Data!$B:$CP,Daily!LK$10,0)</f>
        <v>0.25570776255707761</v>
      </c>
      <c r="LL102" s="12">
        <f>VLOOKUP($IF102,Data!$B:$CP,Daily!LL$10,0)/VLOOKUP($IF101,Data!$B:$CP,Daily!LL$10,0)</f>
        <v>0.31176470588235294</v>
      </c>
      <c r="LM102" s="12">
        <f>VLOOKUP($IF102,Data!$B:$CP,Daily!LM$10,0)/VLOOKUP($IF101,Data!$B:$CP,Daily!LM$10,0)</f>
        <v>0.29596412556053814</v>
      </c>
      <c r="LN102" s="12">
        <f>VLOOKUP($IF102,Data!$B:$CP,Daily!LN$10,0)/VLOOKUP($IF101,Data!$B:$CP,Daily!LN$10,0)</f>
        <v>0.33750000000000002</v>
      </c>
      <c r="LO102" s="12">
        <f>VLOOKUP($IF102,Data!$B:$CP,Daily!LO$10,0)/VLOOKUP($IF101,Data!$B:$CP,Daily!LO$10,0)</f>
        <v>0.33992094861660077</v>
      </c>
      <c r="LP102" s="12">
        <f>VLOOKUP($IF102,Data!$B:$CP,Daily!LP$10,0)/VLOOKUP($IF101,Data!$B:$CP,Daily!LP$10,0)</f>
        <v>0.2890625</v>
      </c>
      <c r="LQ102" s="12">
        <f>VLOOKUP($IF102,Data!$B:$CP,Daily!LQ$10,0)/VLOOKUP($IF101,Data!$B:$CP,Daily!LQ$10,0)</f>
        <v>0.36426116838487971</v>
      </c>
      <c r="LR102" s="12">
        <f>VLOOKUP($IF102,Data!$B:$CP,Daily!LR$10,0)/VLOOKUP($IF101,Data!$B:$CP,Daily!LR$10,0)</f>
        <v>0.35666666666666669</v>
      </c>
      <c r="LS102" s="12">
        <f>VLOOKUP($IF102,Data!$B:$CP,Daily!LS$10,0)/VLOOKUP($IF101,Data!$B:$CP,Daily!LS$10,0)</f>
        <v>0.31794871794871793</v>
      </c>
      <c r="LU102" s="40">
        <f t="shared" si="838"/>
        <v>0.29460580912863071</v>
      </c>
      <c r="LV102" s="40">
        <f t="shared" si="839"/>
        <v>0.32921810699588477</v>
      </c>
      <c r="LW102" s="40">
        <f t="shared" si="840"/>
        <v>3.461229786725406E-2</v>
      </c>
      <c r="LX102" s="40">
        <f t="shared" si="849"/>
        <v>0.35517733039632532</v>
      </c>
      <c r="LY102" s="40">
        <f t="shared" ref="LY102:LY107" si="862">LU102-(0.75*LW102)</f>
        <v>0.26864658572819017</v>
      </c>
      <c r="LZ102" s="43"/>
      <c r="MA102" s="12">
        <f t="shared" si="850"/>
        <v>3.0208096318499977E-2</v>
      </c>
      <c r="MB102" s="12">
        <f t="shared" ref="MB102:MB107" si="863">SUMPRODUCT(LL102:LR102,LL$100:LR$100)/SUM(LL$100:LR$100)</f>
        <v>0.33045328402387869</v>
      </c>
      <c r="MC102" s="12">
        <f t="shared" ref="MC102:MC107" si="864">SUMPRODUCT(KP102:LR102,KP$100:LR$100)/SUM(KP$100:LR$100)</f>
        <v>0.31456441777755856</v>
      </c>
      <c r="MD102" s="1"/>
    </row>
    <row r="103" spans="4:342" x14ac:dyDescent="0.35">
      <c r="D103" s="113" t="s">
        <v>576</v>
      </c>
      <c r="E103" s="53" t="str">
        <f>VLOOKUP($D103,'Metric Nature'!$C:$D,2,0)&amp;IF(($F103&lt;(EA103)),"Below",IF(($F103&gt;(DZ103)),"Above","Within"))</f>
        <v>NegativeWithin</v>
      </c>
      <c r="F103" s="48">
        <f t="shared" si="819"/>
        <v>0.39084967320261438</v>
      </c>
      <c r="G103" s="77">
        <f t="shared" si="820"/>
        <v>0.37752577843206309</v>
      </c>
      <c r="H103" s="48">
        <f t="shared" si="851"/>
        <v>3.5292675445602634E-2</v>
      </c>
      <c r="I103" s="74">
        <f t="shared" si="841"/>
        <v>0.36373955062033264</v>
      </c>
      <c r="J103" s="48">
        <f t="shared" si="822"/>
        <v>7.4531687676105879E-2</v>
      </c>
      <c r="K103" s="48">
        <f t="shared" si="823"/>
        <v>2.3264913515091697E-2</v>
      </c>
      <c r="L103" s="50"/>
      <c r="M103" s="53" t="str">
        <f>VLOOKUP($D103,'Metric Nature'!$C:$D,2,0)&amp;IF(($N103&lt;(HZ103)),"Below",IF(($N103&gt;(HY103)),"Above","Within"))</f>
        <v>NegativeAbove</v>
      </c>
      <c r="N103" s="48">
        <f t="shared" si="824"/>
        <v>0.45438596491228073</v>
      </c>
      <c r="O103" s="49">
        <f t="shared" si="852"/>
        <v>0.42375410072908132</v>
      </c>
      <c r="P103" s="55">
        <f t="shared" si="853"/>
        <v>7.2286885555789049E-2</v>
      </c>
      <c r="Q103" s="49">
        <f t="shared" si="854"/>
        <v>0.4049194376540583</v>
      </c>
      <c r="R103" s="48">
        <f t="shared" si="826"/>
        <v>0.12216387423832195</v>
      </c>
      <c r="S103" s="48">
        <f t="shared" si="827"/>
        <v>2.6567503851020153E-2</v>
      </c>
      <c r="T103" s="50"/>
      <c r="U103" s="53" t="str">
        <f>VLOOKUP($D103,'Metric Nature'!$C:$D,2,0)&amp;IF(($V103&lt;(LY103)),"Below",IF(($V103&gt;(LX103)),"Above","Within"))</f>
        <v>NegativeWithin</v>
      </c>
      <c r="V103" s="48">
        <f t="shared" si="828"/>
        <v>0.20512820512820512</v>
      </c>
      <c r="W103" s="49">
        <f t="shared" si="844"/>
        <v>0.25118573949756318</v>
      </c>
      <c r="X103" s="48">
        <f t="shared" si="855"/>
        <v>-0.18336046648780741</v>
      </c>
      <c r="Y103" s="49">
        <f t="shared" si="845"/>
        <v>0.25099772292127392</v>
      </c>
      <c r="Z103" s="48">
        <f t="shared" si="830"/>
        <v>-0.18274874074238473</v>
      </c>
      <c r="AA103" s="48">
        <f t="shared" si="831"/>
        <v>3.45418482016491E-2</v>
      </c>
      <c r="AB103" s="50"/>
      <c r="AC103" s="46" t="s">
        <v>611</v>
      </c>
      <c r="AI103" s="7" t="s">
        <v>612</v>
      </c>
      <c r="AJ103" s="12">
        <f>(VLOOKUP($EG103,Data!$B:$CP,Daily!EI$10,0)+VLOOKUP($IF103,Data!$B:$CP,Daily!IH$10,0))/(VLOOKUP($EG101,Data!$B:$CP,Daily!EI$10,0)+VLOOKUP($IF101,Data!$B:$CP,Daily!IH$10,0))</f>
        <v>0.37926972909305062</v>
      </c>
      <c r="AK103" s="12">
        <f>(VLOOKUP($EG103,Data!$B:$CP,Daily!EJ$10,0)+VLOOKUP($IF103,Data!$B:$CP,Daily!II$10,0))/(VLOOKUP($EG101,Data!$B:$CP,Daily!EJ$10,0)+VLOOKUP($IF101,Data!$B:$CP,Daily!II$10,0))</f>
        <v>0.39717978848413632</v>
      </c>
      <c r="AL103" s="12">
        <f>(VLOOKUP($EG103,Data!$B:$CP,Daily!EK$10,0)+VLOOKUP($IF103,Data!$B:$CP,Daily!IJ$10,0))/(VLOOKUP($EG101,Data!$B:$CP,Daily!EK$10,0)+VLOOKUP($IF101,Data!$B:$CP,Daily!IJ$10,0))</f>
        <v>0.38627049180327871</v>
      </c>
      <c r="AM103" s="12">
        <f>(VLOOKUP($EG103,Data!$B:$CP,Daily!EL$10,0)+VLOOKUP($IF103,Data!$B:$CP,Daily!IK$10,0))/(VLOOKUP($EG101,Data!$B:$CP,Daily!EL$10,0)+VLOOKUP($IF101,Data!$B:$CP,Daily!IK$10,0))</f>
        <v>0.38195302843016071</v>
      </c>
      <c r="AN103" s="12">
        <f>(VLOOKUP($EG103,Data!$B:$CP,Daily!EM$10,0)+VLOOKUP($IF103,Data!$B:$CP,Daily!IL$10,0))/(VLOOKUP($EG101,Data!$B:$CP,Daily!EM$10,0)+VLOOKUP($IF101,Data!$B:$CP,Daily!IL$10,0))</f>
        <v>0.38882421420256114</v>
      </c>
      <c r="AO103" s="12">
        <f>(VLOOKUP($EG103,Data!$B:$CP,Daily!EN$10,0)+VLOOKUP($IF103,Data!$B:$CP,Daily!IM$10,0))/(VLOOKUP($EG101,Data!$B:$CP,Daily!EN$10,0)+VLOOKUP($IF101,Data!$B:$CP,Daily!IM$10,0))</f>
        <v>0.3843137254901961</v>
      </c>
      <c r="AP103" s="12">
        <f>(VLOOKUP($EG103,Data!$B:$CP,Daily!EO$10,0)+VLOOKUP($IF103,Data!$B:$CP,Daily!IN$10,0))/(VLOOKUP($EG101,Data!$B:$CP,Daily!EO$10,0)+VLOOKUP($IF101,Data!$B:$CP,Daily!IN$10,0))</f>
        <v>0.39125151883353587</v>
      </c>
      <c r="AQ103" s="12">
        <f>(VLOOKUP($EG103,Data!$B:$CP,Daily!EP$10,0)+VLOOKUP($IF103,Data!$B:$CP,Daily!IO$10,0))/(VLOOKUP($EG101,Data!$B:$CP,Daily!EP$10,0)+VLOOKUP($IF101,Data!$B:$CP,Daily!IO$10,0))</f>
        <v>0.34727626459143968</v>
      </c>
      <c r="AR103" s="12">
        <f>(VLOOKUP($EG103,Data!$B:$CP,Daily!EQ$10,0)+VLOOKUP($IF103,Data!$B:$CP,Daily!IP$10,0))/(VLOOKUP($EG101,Data!$B:$CP,Daily!EQ$10,0)+VLOOKUP($IF101,Data!$B:$CP,Daily!IP$10,0))</f>
        <v>0.37106918238993708</v>
      </c>
      <c r="AS103" s="12">
        <f>(VLOOKUP($EG103,Data!$B:$CP,Daily!ER$10,0)+VLOOKUP($IF103,Data!$B:$CP,Daily!IQ$10,0))/(VLOOKUP($EG101,Data!$B:$CP,Daily!ER$10,0)+VLOOKUP($IF101,Data!$B:$CP,Daily!IQ$10,0))</f>
        <v>0.39289239881539978</v>
      </c>
      <c r="AT103" s="12">
        <f>(VLOOKUP($EG103,Data!$B:$CP,Daily!ES$10,0)+VLOOKUP($IF103,Data!$B:$CP,Daily!IR$10,0))/(VLOOKUP($EG101,Data!$B:$CP,Daily!ES$10,0)+VLOOKUP($IF101,Data!$B:$CP,Daily!IR$10,0))</f>
        <v>0.38099630996309963</v>
      </c>
      <c r="AU103" s="12">
        <f>(VLOOKUP($EG103,Data!$B:$CP,Daily!ET$10,0)+VLOOKUP($IF103,Data!$B:$CP,Daily!IS$10,0))/(VLOOKUP($EG101,Data!$B:$CP,Daily!ET$10,0)+VLOOKUP($IF101,Data!$B:$CP,Daily!IS$10,0))</f>
        <v>0.36096938775510207</v>
      </c>
      <c r="AV103" s="12">
        <f>(VLOOKUP($EG103,Data!$B:$CP,Daily!EU$10,0)+VLOOKUP($IF103,Data!$B:$CP,Daily!IT$10,0))/(VLOOKUP($EG101,Data!$B:$CP,Daily!EU$10,0)+VLOOKUP($IF101,Data!$B:$CP,Daily!IT$10,0))</f>
        <v>0.37320044296788485</v>
      </c>
      <c r="AW103" s="12">
        <f>(VLOOKUP($EG103,Data!$B:$CP,Daily!EV$10,0)+VLOOKUP($IF103,Data!$B:$CP,Daily!IU$10,0))/(VLOOKUP($EG101,Data!$B:$CP,Daily!EV$10,0)+VLOOKUP($IF101,Data!$B:$CP,Daily!IU$10,0))</f>
        <v>0.33780160857908847</v>
      </c>
      <c r="AX103" s="12">
        <f>(VLOOKUP($EG103,Data!$B:$CP,Daily!EW$10,0)+VLOOKUP($IF103,Data!$B:$CP,Daily!IV$10,0))/(VLOOKUP($EG101,Data!$B:$CP,Daily!EW$10,0)+VLOOKUP($IF101,Data!$B:$CP,Daily!IV$10,0))</f>
        <v>0.39640883977900554</v>
      </c>
      <c r="AY103" s="12">
        <f>(VLOOKUP($EG103,Data!$B:$CP,Daily!EX$10,0)+VLOOKUP($IF103,Data!$B:$CP,Daily!IW$10,0))/(VLOOKUP($EG101,Data!$B:$CP,Daily!EX$10,0)+VLOOKUP($IF101,Data!$B:$CP,Daily!IW$10,0))</f>
        <v>0.34300791556728233</v>
      </c>
      <c r="AZ103" s="12">
        <f>(VLOOKUP($EG103,Data!$B:$CP,Daily!EY$10,0)+VLOOKUP($IF103,Data!$B:$CP,Daily!IX$10,0))/(VLOOKUP($EG101,Data!$B:$CP,Daily!EY$10,0)+VLOOKUP($IF101,Data!$B:$CP,Daily!IX$10,0))</f>
        <v>0.35889243876464322</v>
      </c>
      <c r="BA103" s="12">
        <f>(VLOOKUP($EG103,Data!$B:$CP,Daily!EZ$10,0)+VLOOKUP($IF103,Data!$B:$CP,Daily!IY$10,0))/(VLOOKUP($EG101,Data!$B:$CP,Daily!EZ$10,0)+VLOOKUP($IF101,Data!$B:$CP,Daily!IY$10,0))</f>
        <v>0.39403620873269435</v>
      </c>
      <c r="BB103" s="12">
        <f>(VLOOKUP($EG103,Data!$B:$CP,Daily!FA$10,0)+VLOOKUP($IF103,Data!$B:$CP,Daily!IZ$10,0))/(VLOOKUP($EG101,Data!$B:$CP,Daily!FA$10,0)+VLOOKUP($IF101,Data!$B:$CP,Daily!IZ$10,0))</f>
        <v>0.33488914819136523</v>
      </c>
      <c r="BC103" s="12">
        <f>(VLOOKUP($EG103,Data!$B:$CP,Daily!FB$10,0)+VLOOKUP($IF103,Data!$B:$CP,Daily!JA$10,0))/(VLOOKUP($EG101,Data!$B:$CP,Daily!FB$10,0)+VLOOKUP($IF101,Data!$B:$CP,Daily!JA$10,0))</f>
        <v>0.32266666666666666</v>
      </c>
      <c r="BD103" s="12">
        <f>(VLOOKUP($EG103,Data!$B:$CP,Daily!FC$10,0)+VLOOKUP($IF103,Data!$B:$CP,Daily!JB$10,0))/(VLOOKUP($EG101,Data!$B:$CP,Daily!FC$10,0)+VLOOKUP($IF101,Data!$B:$CP,Daily!JB$10,0))</f>
        <v>0.3474114441416894</v>
      </c>
      <c r="BE103" s="12">
        <f>(VLOOKUP($EG103,Data!$B:$CP,Daily!FD$10,0)+VLOOKUP($IF103,Data!$B:$CP,Daily!JC$10,0))/(VLOOKUP($EG101,Data!$B:$CP,Daily!FD$10,0)+VLOOKUP($IF101,Data!$B:$CP,Daily!JC$10,0))</f>
        <v>0.35411471321695759</v>
      </c>
      <c r="BF103" s="12">
        <f>(VLOOKUP($EG103,Data!$B:$CP,Daily!FE$10,0)+VLOOKUP($IF103,Data!$B:$CP,Daily!JD$10,0))/(VLOOKUP($EG101,Data!$B:$CP,Daily!FE$10,0)+VLOOKUP($IF101,Data!$B:$CP,Daily!JD$10,0))</f>
        <v>0.31134020618556701</v>
      </c>
      <c r="BG103" s="12">
        <f>(VLOOKUP($EG103,Data!$B:$CP,Daily!FF$10,0)+VLOOKUP($IF103,Data!$B:$CP,Daily!JE$10,0))/(VLOOKUP($EG101,Data!$B:$CP,Daily!FF$10,0)+VLOOKUP($IF101,Data!$B:$CP,Daily!JE$10,0))</f>
        <v>0.36016949152542371</v>
      </c>
      <c r="BH103" s="12">
        <f>(VLOOKUP($EG103,Data!$B:$CP,Daily!FG$10,0)+VLOOKUP($IF103,Data!$B:$CP,Daily!JF$10,0))/(VLOOKUP($EG101,Data!$B:$CP,Daily!FG$10,0)+VLOOKUP($IF101,Data!$B:$CP,Daily!JF$10,0))</f>
        <v>0.33951965065502182</v>
      </c>
      <c r="BI103" s="12">
        <f>(VLOOKUP($EG103,Data!$B:$CP,Daily!FH$10,0)+VLOOKUP($IF103,Data!$B:$CP,Daily!JG$10,0))/(VLOOKUP($EG101,Data!$B:$CP,Daily!FH$10,0)+VLOOKUP($IF101,Data!$B:$CP,Daily!JG$10,0))</f>
        <v>0.3291298865069357</v>
      </c>
      <c r="BJ103" s="12">
        <f>(VLOOKUP($EG103,Data!$B:$CP,Daily!FI$10,0)+VLOOKUP($IF103,Data!$B:$CP,Daily!JH$10,0))/(VLOOKUP($EG101,Data!$B:$CP,Daily!FI$10,0)+VLOOKUP($IF101,Data!$B:$CP,Daily!JH$10,0))</f>
        <v>0.32331730769230771</v>
      </c>
      <c r="BK103" s="12">
        <f>(VLOOKUP($EG103,Data!$B:$CP,Daily!FJ$10,0)+VLOOKUP($IF103,Data!$B:$CP,Daily!JI$10,0))/(VLOOKUP($EG101,Data!$B:$CP,Daily!FJ$10,0)+VLOOKUP($IF101,Data!$B:$CP,Daily!JI$10,0))</f>
        <v>0.34278350515463918</v>
      </c>
      <c r="BL103" s="12">
        <f>(VLOOKUP($EG103,Data!$B:$CP,Daily!FK$10,0)+VLOOKUP($IF103,Data!$B:$CP,Daily!JJ$10,0))/(VLOOKUP($EG101,Data!$B:$CP,Daily!FK$10,0)+VLOOKUP($IF101,Data!$B:$CP,Daily!JJ$10,0))</f>
        <v>0.33497536945812806</v>
      </c>
      <c r="BM103" s="12">
        <f>(VLOOKUP($EG103,Data!$B:$CP,Daily!FL$10,0)+VLOOKUP($IF103,Data!$B:$CP,Daily!JK$10,0))/(VLOOKUP($EG101,Data!$B:$CP,Daily!FL$10,0)+VLOOKUP($IF101,Data!$B:$CP,Daily!JK$10,0))</f>
        <v>0.34678436317780581</v>
      </c>
      <c r="BN103" s="12">
        <f>(VLOOKUP($EG103,Data!$B:$CP,Daily!FM$10,0)+VLOOKUP($IF103,Data!$B:$CP,Daily!JL$10,0))/(VLOOKUP($EG101,Data!$B:$CP,Daily!FM$10,0)+VLOOKUP($IF101,Data!$B:$CP,Daily!JL$10,0))</f>
        <v>0.38811630847029077</v>
      </c>
      <c r="BO103" s="12">
        <f>(VLOOKUP($EG103,Data!$B:$CP,Daily!FN$10,0)+VLOOKUP($IF103,Data!$B:$CP,Daily!JM$10,0))/(VLOOKUP($EG101,Data!$B:$CP,Daily!FN$10,0)+VLOOKUP($IF101,Data!$B:$CP,Daily!JM$10,0))</f>
        <v>0.36627282491944146</v>
      </c>
      <c r="BP103" s="12">
        <f>(VLOOKUP($EG103,Data!$B:$CP,Daily!FO$10,0)+VLOOKUP($IF103,Data!$B:$CP,Daily!JN$10,0))/(VLOOKUP($EG101,Data!$B:$CP,Daily!FO$10,0)+VLOOKUP($IF101,Data!$B:$CP,Daily!JN$10,0))</f>
        <v>0.38902743142144636</v>
      </c>
      <c r="BQ103" s="12">
        <f>(VLOOKUP($EG103,Data!$B:$CP,Daily!FP$10,0)+VLOOKUP($IF103,Data!$B:$CP,Daily!JO$10,0))/(VLOOKUP($EG101,Data!$B:$CP,Daily!FP$10,0)+VLOOKUP($IF101,Data!$B:$CP,Daily!JO$10,0))</f>
        <v>0.35468564650059314</v>
      </c>
      <c r="BR103" s="12">
        <f>(VLOOKUP($EG103,Data!$B:$CP,Daily!FQ$10,0)+VLOOKUP($IF103,Data!$B:$CP,Daily!JP$10,0))/(VLOOKUP($EG101,Data!$B:$CP,Daily!FQ$10,0)+VLOOKUP($IF101,Data!$B:$CP,Daily!JP$10,0))</f>
        <v>0.37070524412296563</v>
      </c>
      <c r="BS103" s="12">
        <f>(VLOOKUP($EG103,Data!$B:$CP,Daily!FR$10,0)+VLOOKUP($IF103,Data!$B:$CP,Daily!JQ$10,0))/(VLOOKUP($EG101,Data!$B:$CP,Daily!FR$10,0)+VLOOKUP($IF101,Data!$B:$CP,Daily!JQ$10,0))</f>
        <v>0.33858267716535434</v>
      </c>
      <c r="BT103" s="12">
        <f>(VLOOKUP($EG103,Data!$B:$CP,Daily!FS$10,0)+VLOOKUP($IF103,Data!$B:$CP,Daily!JR$10,0))/(VLOOKUP($EG101,Data!$B:$CP,Daily!FS$10,0)+VLOOKUP($IF101,Data!$B:$CP,Daily!JR$10,0))</f>
        <v>0.31648129423660265</v>
      </c>
      <c r="BU103" s="12">
        <f>(VLOOKUP($EG103,Data!$B:$CP,Daily!FT$10,0)+VLOOKUP($IF103,Data!$B:$CP,Daily!JS$10,0))/(VLOOKUP($EG101,Data!$B:$CP,Daily!FT$10,0)+VLOOKUP($IF101,Data!$B:$CP,Daily!JS$10,0))</f>
        <v>0.34110787172011664</v>
      </c>
      <c r="BV103" s="12">
        <f>(VLOOKUP($EG103,Data!$B:$CP,Daily!FU$10,0)+VLOOKUP($IF103,Data!$B:$CP,Daily!JT$10,0))/(VLOOKUP($EG101,Data!$B:$CP,Daily!FU$10,0)+VLOOKUP($IF101,Data!$B:$CP,Daily!JT$10,0))</f>
        <v>0.32476435304198803</v>
      </c>
      <c r="BW103" s="12">
        <f>(VLOOKUP($EG103,Data!$B:$CP,Daily!FV$10,0)+VLOOKUP($IF103,Data!$B:$CP,Daily!JU$10,0))/(VLOOKUP($EG101,Data!$B:$CP,Daily!FV$10,0)+VLOOKUP($IF101,Data!$B:$CP,Daily!JU$10,0))</f>
        <v>0.3215077605321508</v>
      </c>
      <c r="BX103" s="12">
        <f>(VLOOKUP($EG103,Data!$B:$CP,Daily!FW$10,0)+VLOOKUP($IF103,Data!$B:$CP,Daily!JV$10,0))/(VLOOKUP($EG101,Data!$B:$CP,Daily!FW$10,0)+VLOOKUP($IF101,Data!$B:$CP,Daily!JV$10,0))</f>
        <v>0.36951219512195121</v>
      </c>
      <c r="BY103" s="12">
        <f>(VLOOKUP($EG103,Data!$B:$CP,Daily!FX$10,0)+VLOOKUP($IF103,Data!$B:$CP,Daily!JW$10,0))/(VLOOKUP($EG101,Data!$B:$CP,Daily!FX$10,0)+VLOOKUP($IF101,Data!$B:$CP,Daily!JW$10,0))</f>
        <v>0.34068357221609702</v>
      </c>
      <c r="BZ103" s="12">
        <f>(VLOOKUP($EG103,Data!$B:$CP,Daily!FY$10,0)+VLOOKUP($IF103,Data!$B:$CP,Daily!JX$10,0))/(VLOOKUP($EG101,Data!$B:$CP,Daily!FY$10,0)+VLOOKUP($IF101,Data!$B:$CP,Daily!JX$10,0))</f>
        <v>0.3530239099859353</v>
      </c>
      <c r="CA103" s="12">
        <f>(VLOOKUP($EG103,Data!$B:$CP,Daily!FZ$10,0)+VLOOKUP($IF103,Data!$B:$CP,Daily!JY$10,0))/(VLOOKUP($EG101,Data!$B:$CP,Daily!FZ$10,0)+VLOOKUP($IF101,Data!$B:$CP,Daily!JY$10,0))</f>
        <v>0.37484737484737485</v>
      </c>
      <c r="CB103" s="12">
        <f>(VLOOKUP($EG103,Data!$B:$CP,Daily!GA$10,0)+VLOOKUP($IF103,Data!$B:$CP,Daily!JZ$10,0))/(VLOOKUP($EG101,Data!$B:$CP,Daily!GA$10,0)+VLOOKUP($IF101,Data!$B:$CP,Daily!JZ$10,0))</f>
        <v>0.38042269187986649</v>
      </c>
      <c r="CC103" s="12">
        <f>(VLOOKUP($EG103,Data!$B:$CP,Daily!GB$10,0)+VLOOKUP($IF103,Data!$B:$CP,Daily!KA$10,0))/(VLOOKUP($EG101,Data!$B:$CP,Daily!GB$10,0)+VLOOKUP($IF101,Data!$B:$CP,Daily!KA$10,0))</f>
        <v>0.3828502415458937</v>
      </c>
      <c r="CD103" s="12">
        <f>(VLOOKUP($EG103,Data!$B:$CP,Daily!GC$10,0)+VLOOKUP($IF103,Data!$B:$CP,Daily!KB$10,0))/(VLOOKUP($EG101,Data!$B:$CP,Daily!GC$10,0)+VLOOKUP($IF101,Data!$B:$CP,Daily!KB$10,0))</f>
        <v>0.37167070217917675</v>
      </c>
      <c r="CE103" s="12">
        <f>(VLOOKUP($EG103,Data!$B:$CP,Daily!GD$10,0)+VLOOKUP($IF103,Data!$B:$CP,Daily!KC$10,0))/(VLOOKUP($EG101,Data!$B:$CP,Daily!GD$10,0)+VLOOKUP($IF101,Data!$B:$CP,Daily!KC$10,0))</f>
        <v>0.36483739837398371</v>
      </c>
      <c r="CF103" s="12">
        <f>(VLOOKUP($EG103,Data!$B:$CP,Daily!GE$10,0)+VLOOKUP($IF103,Data!$B:$CP,Daily!KD$10,0))/(VLOOKUP($EG101,Data!$B:$CP,Daily!GE$10,0)+VLOOKUP($IF101,Data!$B:$CP,Daily!KD$10,0))</f>
        <v>0.37745098039215685</v>
      </c>
      <c r="CG103" s="12">
        <f>(VLOOKUP($EG103,Data!$B:$CP,Daily!GF$10,0)+VLOOKUP($IF103,Data!$B:$CP,Daily!KE$10,0))/(VLOOKUP($EG101,Data!$B:$CP,Daily!GF$10,0)+VLOOKUP($IF101,Data!$B:$CP,Daily!KE$10,0))</f>
        <v>0.35989717223650386</v>
      </c>
      <c r="CH103" s="12">
        <f>(VLOOKUP($EG103,Data!$B:$CP,Daily!GG$10,0)+VLOOKUP($IF103,Data!$B:$CP,Daily!KF$10,0))/(VLOOKUP($EG101,Data!$B:$CP,Daily!GG$10,0)+VLOOKUP($IF101,Data!$B:$CP,Daily!KF$10,0))</f>
        <v>0.36373165618448638</v>
      </c>
      <c r="CI103" s="12">
        <f>(VLOOKUP($EG103,Data!$B:$CP,Daily!GH$10,0)+VLOOKUP($IF103,Data!$B:$CP,Daily!KG$10,0))/(VLOOKUP($EG101,Data!$B:$CP,Daily!GH$10,0)+VLOOKUP($IF101,Data!$B:$CP,Daily!KG$10,0))</f>
        <v>0.37341153470185728</v>
      </c>
      <c r="CJ103" s="12">
        <f>(VLOOKUP($EG103,Data!$B:$CP,Daily!GI$10,0)+VLOOKUP($IF103,Data!$B:$CP,Daily!KH$10,0))/(VLOOKUP($EG101,Data!$B:$CP,Daily!GI$10,0)+VLOOKUP($IF101,Data!$B:$CP,Daily!KH$10,0))</f>
        <v>0.37084673097534832</v>
      </c>
      <c r="CK103" s="12">
        <f>(VLOOKUP($EG103,Data!$B:$CP,Daily!GJ$10,0)+VLOOKUP($IF103,Data!$B:$CP,Daily!KI$10,0))/(VLOOKUP($EG101,Data!$B:$CP,Daily!GJ$10,0)+VLOOKUP($IF101,Data!$B:$CP,Daily!KI$10,0))</f>
        <v>0.40953545232273841</v>
      </c>
      <c r="CL103" s="12">
        <f>(VLOOKUP($EG103,Data!$B:$CP,Daily!GK$10,0)+VLOOKUP($IF103,Data!$B:$CP,Daily!KJ$10,0))/(VLOOKUP($EG101,Data!$B:$CP,Daily!GK$10,0)+VLOOKUP($IF101,Data!$B:$CP,Daily!KJ$10,0))</f>
        <v>0.31170336037079954</v>
      </c>
      <c r="CM103" s="12">
        <f>(VLOOKUP($EG103,Data!$B:$CP,Daily!GL$10,0)+VLOOKUP($IF103,Data!$B:$CP,Daily!KK$10,0))/(VLOOKUP($EG101,Data!$B:$CP,Daily!GL$10,0)+VLOOKUP($IF101,Data!$B:$CP,Daily!KK$10,0))</f>
        <v>0.34771886559802712</v>
      </c>
      <c r="CN103" s="12">
        <f>(VLOOKUP($EG103,Data!$B:$CP,Daily!GM$10,0)+VLOOKUP($IF103,Data!$B:$CP,Daily!KL$10,0))/(VLOOKUP($EG101,Data!$B:$CP,Daily!GM$10,0)+VLOOKUP($IF101,Data!$B:$CP,Daily!KL$10,0))</f>
        <v>0.35330836454431958</v>
      </c>
      <c r="CO103" s="12">
        <f>(VLOOKUP($EG103,Data!$B:$CP,Daily!GN$10,0)+VLOOKUP($IF103,Data!$B:$CP,Daily!KM$10,0))/(VLOOKUP($EG101,Data!$B:$CP,Daily!GN$10,0)+VLOOKUP($IF101,Data!$B:$CP,Daily!KM$10,0))</f>
        <v>0.36795580110497239</v>
      </c>
      <c r="CP103" s="12">
        <f>(VLOOKUP($EG103,Data!$B:$CP,Daily!GO$10,0)+VLOOKUP($IF103,Data!$B:$CP,Daily!KN$10,0))/(VLOOKUP($EG101,Data!$B:$CP,Daily!GO$10,0)+VLOOKUP($IF101,Data!$B:$CP,Daily!KN$10,0))</f>
        <v>0.37780269058295962</v>
      </c>
      <c r="CQ103" s="12">
        <f>(VLOOKUP($EG103,Data!$B:$CP,Daily!GP$10,0)+VLOOKUP($IF103,Data!$B:$CP,Daily!KO$10,0))/(VLOOKUP($EG101,Data!$B:$CP,Daily!GP$10,0)+VLOOKUP($IF101,Data!$B:$CP,Daily!KO$10,0))</f>
        <v>0.35959221501390176</v>
      </c>
      <c r="CR103" s="12">
        <f>(VLOOKUP($EG103,Data!$B:$CP,Daily!GQ$10,0)+VLOOKUP($IF103,Data!$B:$CP,Daily!KP$10,0))/(VLOOKUP($EG101,Data!$B:$CP,Daily!GQ$10,0)+VLOOKUP($IF101,Data!$B:$CP,Daily!KP$10,0))</f>
        <v>0.38987341772151901</v>
      </c>
      <c r="CS103" s="12">
        <f>(VLOOKUP($EG103,Data!$B:$CP,Daily!GR$10,0)+VLOOKUP($IF103,Data!$B:$CP,Daily!KQ$10,0))/(VLOOKUP($EG101,Data!$B:$CP,Daily!GR$10,0)+VLOOKUP($IF101,Data!$B:$CP,Daily!KQ$10,0))</f>
        <v>0.34577114427860695</v>
      </c>
      <c r="CT103" s="12">
        <f>(VLOOKUP($EG103,Data!$B:$CP,Daily!GS$10,0)+VLOOKUP($IF103,Data!$B:$CP,Daily!KR$10,0))/(VLOOKUP($EG101,Data!$B:$CP,Daily!GS$10,0)+VLOOKUP($IF101,Data!$B:$CP,Daily!KR$10,0))</f>
        <v>0.33763440860215055</v>
      </c>
      <c r="CU103" s="12">
        <f>(VLOOKUP($EG103,Data!$B:$CP,Daily!GT$10,0)+VLOOKUP($IF103,Data!$B:$CP,Daily!KS$10,0))/(VLOOKUP($EG101,Data!$B:$CP,Daily!GT$10,0)+VLOOKUP($IF101,Data!$B:$CP,Daily!KS$10,0))</f>
        <v>0.37948717948717947</v>
      </c>
      <c r="CV103" s="12">
        <f>(VLOOKUP($EG103,Data!$B:$CP,Daily!GU$10,0)+VLOOKUP($IF103,Data!$B:$CP,Daily!KT$10,0))/(VLOOKUP($EG101,Data!$B:$CP,Daily!GU$10,0)+VLOOKUP($IF101,Data!$B:$CP,Daily!KT$10,0))</f>
        <v>0.37315270935960593</v>
      </c>
      <c r="CW103" s="12">
        <f>(VLOOKUP($EG103,Data!$B:$CP,Daily!GV$10,0)+VLOOKUP($IF103,Data!$B:$CP,Daily!KU$10,0))/(VLOOKUP($EG101,Data!$B:$CP,Daily!GV$10,0)+VLOOKUP($IF101,Data!$B:$CP,Daily!KU$10,0))</f>
        <v>0.35775862068965519</v>
      </c>
      <c r="CX103" s="12">
        <f>(VLOOKUP($EG103,Data!$B:$CP,Daily!GW$10,0)+VLOOKUP($IF103,Data!$B:$CP,Daily!KV$10,0))/(VLOOKUP($EG101,Data!$B:$CP,Daily!GW$10,0)+VLOOKUP($IF101,Data!$B:$CP,Daily!KV$10,0))</f>
        <v>0.32718579234972678</v>
      </c>
      <c r="CY103" s="12">
        <f>(VLOOKUP($EG103,Data!$B:$CP,Daily!GX$10,0)+VLOOKUP($IF103,Data!$B:$CP,Daily!KW$10,0))/(VLOOKUP($EG101,Data!$B:$CP,Daily!GX$10,0)+VLOOKUP($IF101,Data!$B:$CP,Daily!KW$10,0))</f>
        <v>0.31885488647581439</v>
      </c>
      <c r="CZ103" s="12">
        <f>(VLOOKUP($EG103,Data!$B:$CP,Daily!GY$10,0)+VLOOKUP($IF103,Data!$B:$CP,Daily!KX$10,0))/(VLOOKUP($EG101,Data!$B:$CP,Daily!GY$10,0)+VLOOKUP($IF101,Data!$B:$CP,Daily!KX$10,0))</f>
        <v>0.36596736596736595</v>
      </c>
      <c r="DA103" s="12">
        <f>(VLOOKUP($EG103,Data!$B:$CP,Daily!GZ$10,0)+VLOOKUP($IF103,Data!$B:$CP,Daily!KY$10,0))/(VLOOKUP($EG101,Data!$B:$CP,Daily!GZ$10,0)+VLOOKUP($IF101,Data!$B:$CP,Daily!KY$10,0))</f>
        <v>0.32284382284382285</v>
      </c>
      <c r="DB103" s="12">
        <f>(VLOOKUP($EG103,Data!$B:$CP,Daily!HA$10,0)+VLOOKUP($IF103,Data!$B:$CP,Daily!KZ$10,0))/(VLOOKUP($EG101,Data!$B:$CP,Daily!HA$10,0)+VLOOKUP($IF101,Data!$B:$CP,Daily!KZ$10,0))</f>
        <v>0.35227272727272729</v>
      </c>
      <c r="DC103" s="12">
        <f>(VLOOKUP($EG103,Data!$B:$CP,Daily!HB$10,0)+VLOOKUP($IF103,Data!$B:$CP,Daily!LA$10,0))/(VLOOKUP($EG101,Data!$B:$CP,Daily!HB$10,0)+VLOOKUP($IF101,Data!$B:$CP,Daily!LA$10,0))</f>
        <v>0.39949109414758271</v>
      </c>
      <c r="DD103" s="12">
        <f>(VLOOKUP($EG103,Data!$B:$CP,Daily!HC$10,0)+VLOOKUP($IF103,Data!$B:$CP,Daily!LB$10,0))/(VLOOKUP($EG101,Data!$B:$CP,Daily!HC$10,0)+VLOOKUP($IF101,Data!$B:$CP,Daily!LB$10,0))</f>
        <v>0.38147739801543551</v>
      </c>
      <c r="DE103" s="12">
        <f>(VLOOKUP($EG103,Data!$B:$CP,Daily!HD$10,0)+VLOOKUP($IF103,Data!$B:$CP,Daily!LC$10,0))/(VLOOKUP($EG101,Data!$B:$CP,Daily!HD$10,0)+VLOOKUP($IF101,Data!$B:$CP,Daily!LC$10,0))</f>
        <v>0.36511375947995667</v>
      </c>
      <c r="DF103" s="12">
        <f>(VLOOKUP($EG103,Data!$B:$CP,Daily!HE$10,0)+VLOOKUP($IF103,Data!$B:$CP,Daily!LD$10,0))/(VLOOKUP($EG101,Data!$B:$CP,Daily!HE$10,0)+VLOOKUP($IF101,Data!$B:$CP,Daily!LD$10,0))</f>
        <v>0.35681293302540418</v>
      </c>
      <c r="DG103" s="12">
        <f>(VLOOKUP($EG103,Data!$B:$CP,Daily!HF$10,0)+VLOOKUP($IF103,Data!$B:$CP,Daily!LE$10,0))/(VLOOKUP($EG101,Data!$B:$CP,Daily!HF$10,0)+VLOOKUP($IF101,Data!$B:$CP,Daily!LE$10,0))</f>
        <v>0.35063437139561709</v>
      </c>
      <c r="DH103" s="12">
        <f>(VLOOKUP($EG103,Data!$B:$CP,Daily!HG$10,0)+VLOOKUP($IF103,Data!$B:$CP,Daily!LF$10,0))/(VLOOKUP($EG101,Data!$B:$CP,Daily!HG$10,0)+VLOOKUP($IF101,Data!$B:$CP,Daily!LF$10,0))</f>
        <v>0.3834394904458599</v>
      </c>
      <c r="DI103" s="12">
        <f>(VLOOKUP($EG103,Data!$B:$CP,Daily!HH$10,0)+VLOOKUP($IF103,Data!$B:$CP,Daily!LG$10,0))/(VLOOKUP($EG101,Data!$B:$CP,Daily!HH$10,0)+VLOOKUP($IF101,Data!$B:$CP,Daily!LG$10,0))</f>
        <v>0.38882282996432815</v>
      </c>
      <c r="DJ103" s="12">
        <f>(VLOOKUP($EG103,Data!$B:$CP,Daily!HI$10,0)+VLOOKUP($IF103,Data!$B:$CP,Daily!LH$10,0))/(VLOOKUP($EG101,Data!$B:$CP,Daily!HI$10,0)+VLOOKUP($IF101,Data!$B:$CP,Daily!LH$10,0))</f>
        <v>0.34940855323020931</v>
      </c>
      <c r="DK103" s="12">
        <f>(VLOOKUP($EG103,Data!$B:$CP,Daily!HJ$10,0)+VLOOKUP($IF103,Data!$B:$CP,Daily!LI$10,0))/(VLOOKUP($EG101,Data!$B:$CP,Daily!HJ$10,0)+VLOOKUP($IF101,Data!$B:$CP,Daily!LI$10,0))</f>
        <v>0.35698924731182796</v>
      </c>
      <c r="DL103" s="12">
        <f>(VLOOKUP($EG103,Data!$B:$CP,Daily!HK$10,0)+VLOOKUP($IF103,Data!$B:$CP,Daily!LJ$10,0))/(VLOOKUP($EG101,Data!$B:$CP,Daily!HK$10,0)+VLOOKUP($IF101,Data!$B:$CP,Daily!LJ$10,0))</f>
        <v>0.37849462365591396</v>
      </c>
      <c r="DM103" s="12">
        <f>(VLOOKUP($EG103,Data!$B:$CP,Daily!HL$10,0)+VLOOKUP($IF103,Data!$B:$CP,Daily!LK$10,0))/(VLOOKUP($EG101,Data!$B:$CP,Daily!HL$10,0)+VLOOKUP($IF101,Data!$B:$CP,Daily!LK$10,0))</f>
        <v>0.35670356703567035</v>
      </c>
      <c r="DN103" s="12">
        <f>(VLOOKUP($EG103,Data!$B:$CP,Daily!HM$10,0)+VLOOKUP($IF103,Data!$B:$CP,Daily!LL$10,0))/(VLOOKUP($EG101,Data!$B:$CP,Daily!HM$10,0)+VLOOKUP($IF101,Data!$B:$CP,Daily!LL$10,0))</f>
        <v>0.38115330520393814</v>
      </c>
      <c r="DO103" s="12">
        <f>(VLOOKUP($EG103,Data!$B:$CP,Daily!HN$10,0)+VLOOKUP($IF103,Data!$B:$CP,Daily!LM$10,0))/(VLOOKUP($EG101,Data!$B:$CP,Daily!HN$10,0)+VLOOKUP($IF101,Data!$B:$CP,Daily!LM$10,0))</f>
        <v>0.375</v>
      </c>
      <c r="DP103" s="12">
        <f>(VLOOKUP($EG103,Data!$B:$CP,Daily!HO$10,0)+VLOOKUP($IF103,Data!$B:$CP,Daily!LN$10,0))/(VLOOKUP($EG101,Data!$B:$CP,Daily!HO$10,0)+VLOOKUP($IF101,Data!$B:$CP,Daily!LN$10,0))</f>
        <v>0.37457434733257661</v>
      </c>
      <c r="DQ103" s="12">
        <f>(VLOOKUP($EG103,Data!$B:$CP,Daily!HP$10,0)+VLOOKUP($IF103,Data!$B:$CP,Daily!LO$10,0))/(VLOOKUP($EG101,Data!$B:$CP,Daily!HP$10,0)+VLOOKUP($IF101,Data!$B:$CP,Daily!LO$10,0))</f>
        <v>0.36830102622576966</v>
      </c>
      <c r="DR103" s="12">
        <f>(VLOOKUP($EG103,Data!$B:$CP,Daily!HQ$10,0)+VLOOKUP($IF103,Data!$B:$CP,Daily!LP$10,0))/(VLOOKUP($EG101,Data!$B:$CP,Daily!HQ$10,0)+VLOOKUP($IF101,Data!$B:$CP,Daily!LP$10,0))</f>
        <v>0.36105263157894735</v>
      </c>
      <c r="DS103" s="12">
        <f>(VLOOKUP($EG103,Data!$B:$CP,Daily!HR$10,0)+VLOOKUP($IF103,Data!$B:$CP,Daily!LQ$10,0))/(VLOOKUP($EG101,Data!$B:$CP,Daily!HR$10,0)+VLOOKUP($IF101,Data!$B:$CP,Daily!LQ$10,0))</f>
        <v>0.41292639138240572</v>
      </c>
      <c r="DT103" s="12">
        <f>(VLOOKUP($EG103,Data!$B:$CP,Daily!HS$10,0)+VLOOKUP($IF103,Data!$B:$CP,Daily!LR$10,0))/(VLOOKUP($EG101,Data!$B:$CP,Daily!HS$10,0)+VLOOKUP($IF101,Data!$B:$CP,Daily!LR$10,0))</f>
        <v>0.36553030303030304</v>
      </c>
      <c r="DU103" s="12">
        <f>(VLOOKUP($EG103,Data!$B:$CP,Daily!HT$10,0)+VLOOKUP($IF103,Data!$B:$CP,Daily!LS$10,0))/(VLOOKUP($EG101,Data!$B:$CP,Daily!HT$10,0)+VLOOKUP($IF101,Data!$B:$CP,Daily!LS$10,0))</f>
        <v>0.39084967320261438</v>
      </c>
      <c r="DV103" s="14"/>
      <c r="DW103" s="12">
        <f t="shared" si="588"/>
        <v>0.34678436317780581</v>
      </c>
      <c r="DX103" s="12">
        <f t="shared" si="589"/>
        <v>0.37948717948717947</v>
      </c>
      <c r="DY103" s="12">
        <f t="shared" si="846"/>
        <v>3.2702816309373661E-2</v>
      </c>
      <c r="DZ103" s="12">
        <f t="shared" si="856"/>
        <v>0.40401429171920972</v>
      </c>
      <c r="EA103" s="12">
        <f t="shared" si="857"/>
        <v>0.32225725094577556</v>
      </c>
      <c r="EB103" s="14"/>
      <c r="EC103" s="12">
        <f t="shared" si="835"/>
        <v>2.3264913515091697E-2</v>
      </c>
      <c r="ED103" s="12">
        <f t="shared" si="858"/>
        <v>0.37752577843206309</v>
      </c>
      <c r="EE103" s="12">
        <f t="shared" si="859"/>
        <v>0.36373955062033264</v>
      </c>
      <c r="EF103" s="1"/>
      <c r="EG103" s="7" t="s">
        <v>613</v>
      </c>
      <c r="EH103" s="7" t="s">
        <v>88</v>
      </c>
      <c r="EI103" s="12">
        <f>VLOOKUP($EG103,Data!$B:$CP,Daily!EI$10,0)/VLOOKUP($EG101,Data!$B:$CP,Daily!EI$10,0)</f>
        <v>0.43760129659643437</v>
      </c>
      <c r="EJ103" s="12">
        <f>VLOOKUP($EG103,Data!$B:$CP,Daily!EJ$10,0)/VLOOKUP($EG101,Data!$B:$CP,Daily!EJ$10,0)</f>
        <v>0.43816793893129768</v>
      </c>
      <c r="EK103" s="12">
        <f>VLOOKUP($EG103,Data!$B:$CP,Daily!EK$10,0)/VLOOKUP($EG101,Data!$B:$CP,Daily!EK$10,0)</f>
        <v>0.42682926829268292</v>
      </c>
      <c r="EL103" s="12">
        <f>VLOOKUP($EG103,Data!$B:$CP,Daily!EL$10,0)/VLOOKUP($EG101,Data!$B:$CP,Daily!EL$10,0)</f>
        <v>0.41721854304635764</v>
      </c>
      <c r="EM103" s="12">
        <f>VLOOKUP($EG103,Data!$B:$CP,Daily!EM$10,0)/VLOOKUP($EG101,Data!$B:$CP,Daily!EM$10,0)</f>
        <v>0.42129629629629628</v>
      </c>
      <c r="EN103" s="12">
        <f>VLOOKUP($EG103,Data!$B:$CP,Daily!EN$10,0)/VLOOKUP($EG101,Data!$B:$CP,Daily!EN$10,0)</f>
        <v>0.43906810035842292</v>
      </c>
      <c r="EO103" s="12">
        <f>VLOOKUP($EG103,Data!$B:$CP,Daily!EO$10,0)/VLOOKUP($EG101,Data!$B:$CP,Daily!EO$10,0)</f>
        <v>0.43666666666666665</v>
      </c>
      <c r="EP103" s="12">
        <f>VLOOKUP($EG103,Data!$B:$CP,Daily!EP$10,0)/VLOOKUP($EG101,Data!$B:$CP,Daily!EP$10,0)</f>
        <v>0.39017735334242837</v>
      </c>
      <c r="EQ103" s="12">
        <f>VLOOKUP($EG103,Data!$B:$CP,Daily!EQ$10,0)/VLOOKUP($EG101,Data!$B:$CP,Daily!EQ$10,0)</f>
        <v>0.4005641748942172</v>
      </c>
      <c r="ER103" s="12">
        <f>VLOOKUP($EG103,Data!$B:$CP,Daily!ER$10,0)/VLOOKUP($EG101,Data!$B:$CP,Daily!ER$10,0)</f>
        <v>0.42399999999999999</v>
      </c>
      <c r="ES103" s="12">
        <f>VLOOKUP($EG103,Data!$B:$CP,Daily!ES$10,0)/VLOOKUP($EG101,Data!$B:$CP,Daily!ES$10,0)</f>
        <v>0.41616405307599519</v>
      </c>
      <c r="ET103" s="12">
        <f>VLOOKUP($EG103,Data!$B:$CP,Daily!ET$10,0)/VLOOKUP($EG101,Data!$B:$CP,Daily!ET$10,0)</f>
        <v>0.41281138790035588</v>
      </c>
      <c r="EU103" s="12">
        <f>VLOOKUP($EG103,Data!$B:$CP,Daily!EU$10,0)/VLOOKUP($EG101,Data!$B:$CP,Daily!EU$10,0)</f>
        <v>0.40209267563527651</v>
      </c>
      <c r="EV103" s="12">
        <f>VLOOKUP($EG103,Data!$B:$CP,Daily!EV$10,0)/VLOOKUP($EG101,Data!$B:$CP,Daily!EV$10,0)</f>
        <v>0.3800383877159309</v>
      </c>
      <c r="EW103" s="12">
        <f>VLOOKUP($EG103,Data!$B:$CP,Daily!EW$10,0)/VLOOKUP($EG101,Data!$B:$CP,Daily!EW$10,0)</f>
        <v>0.45300751879699247</v>
      </c>
      <c r="EX103" s="12">
        <f>VLOOKUP($EG103,Data!$B:$CP,Daily!EX$10,0)/VLOOKUP($EG101,Data!$B:$CP,Daily!EX$10,0)</f>
        <v>0.39068100358422941</v>
      </c>
      <c r="EY103" s="12">
        <f>VLOOKUP($EG103,Data!$B:$CP,Daily!EY$10,0)/VLOOKUP($EG101,Data!$B:$CP,Daily!EY$10,0)</f>
        <v>0.38966480446927376</v>
      </c>
      <c r="EZ103" s="12">
        <f>VLOOKUP($EG103,Data!$B:$CP,Daily!EZ$10,0)/VLOOKUP($EG101,Data!$B:$CP,Daily!EZ$10,0)</f>
        <v>0.46283605693199792</v>
      </c>
      <c r="FA103" s="12">
        <f>VLOOKUP($EG103,Data!$B:$CP,Daily!FA$10,0)/VLOOKUP($EG101,Data!$B:$CP,Daily!FA$10,0)</f>
        <v>0.37578616352201261</v>
      </c>
      <c r="FB103" s="12">
        <f>VLOOKUP($EG103,Data!$B:$CP,Daily!FB$10,0)/VLOOKUP($EG101,Data!$B:$CP,Daily!FB$10,0)</f>
        <v>0.35018050541516244</v>
      </c>
      <c r="FC103" s="12">
        <f>VLOOKUP($EG103,Data!$B:$CP,Daily!FC$10,0)/VLOOKUP($EG101,Data!$B:$CP,Daily!FC$10,0)</f>
        <v>0.40442655935613681</v>
      </c>
      <c r="FD103" s="12">
        <f>VLOOKUP($EG103,Data!$B:$CP,Daily!FD$10,0)/VLOOKUP($EG101,Data!$B:$CP,Daily!FD$10,0)</f>
        <v>0.41390728476821192</v>
      </c>
      <c r="FE103" s="12">
        <f>VLOOKUP($EG103,Data!$B:$CP,Daily!FE$10,0)/VLOOKUP($EG101,Data!$B:$CP,Daily!FE$10,0)</f>
        <v>0.35395683453237409</v>
      </c>
      <c r="FF103" s="12">
        <f>VLOOKUP($EG103,Data!$B:$CP,Daily!FF$10,0)/VLOOKUP($EG101,Data!$B:$CP,Daily!FF$10,0)</f>
        <v>0.39741750358680056</v>
      </c>
      <c r="FG103" s="12">
        <f>VLOOKUP($EG103,Data!$B:$CP,Daily!FG$10,0)/VLOOKUP($EG101,Data!$B:$CP,Daily!FG$10,0)</f>
        <v>0.37936046511627908</v>
      </c>
      <c r="FH103" s="12">
        <f>VLOOKUP($EG103,Data!$B:$CP,Daily!FH$10,0)/VLOOKUP($EG101,Data!$B:$CP,Daily!FH$10,0)</f>
        <v>0.36286201022146508</v>
      </c>
      <c r="FI103" s="12">
        <f>VLOOKUP($EG103,Data!$B:$CP,Daily!FI$10,0)/VLOOKUP($EG101,Data!$B:$CP,Daily!FI$10,0)</f>
        <v>0.37562604340567612</v>
      </c>
      <c r="FJ103" s="12">
        <f>VLOOKUP($EG103,Data!$B:$CP,Daily!FJ$10,0)/VLOOKUP($EG101,Data!$B:$CP,Daily!FJ$10,0)</f>
        <v>0.38061041292639136</v>
      </c>
      <c r="FK103" s="12">
        <f>VLOOKUP($EG103,Data!$B:$CP,Daily!FK$10,0)/VLOOKUP($EG101,Data!$B:$CP,Daily!FK$10,0)</f>
        <v>0.36318407960199006</v>
      </c>
      <c r="FL103" s="12">
        <f>VLOOKUP($EG103,Data!$B:$CP,Daily!FL$10,0)/VLOOKUP($EG101,Data!$B:$CP,Daily!FL$10,0)</f>
        <v>0.40521739130434781</v>
      </c>
      <c r="FM103" s="12">
        <f>VLOOKUP($EG103,Data!$B:$CP,Daily!FM$10,0)/VLOOKUP($EG101,Data!$B:$CP,Daily!FM$10,0)</f>
        <v>0.4230118443316413</v>
      </c>
      <c r="FN103" s="12">
        <f>VLOOKUP($EG103,Data!$B:$CP,Daily!FN$10,0)/VLOOKUP($EG101,Data!$B:$CP,Daily!FN$10,0)</f>
        <v>0.39710144927536234</v>
      </c>
      <c r="FO103" s="12">
        <f>VLOOKUP($EG103,Data!$B:$CP,Daily!FO$10,0)/VLOOKUP($EG101,Data!$B:$CP,Daily!FO$10,0)</f>
        <v>0.42241379310344829</v>
      </c>
      <c r="FP103" s="12">
        <f>VLOOKUP($EG103,Data!$B:$CP,Daily!FP$10,0)/VLOOKUP($EG101,Data!$B:$CP,Daily!FP$10,0)</f>
        <v>0.39679999999999999</v>
      </c>
      <c r="FQ103" s="12">
        <f>VLOOKUP($EG103,Data!$B:$CP,Daily!FQ$10,0)/VLOOKUP($EG101,Data!$B:$CP,Daily!FQ$10,0)</f>
        <v>0.41634738186462322</v>
      </c>
      <c r="FR103" s="12">
        <f>VLOOKUP($EG103,Data!$B:$CP,Daily!FR$10,0)/VLOOKUP($EG101,Data!$B:$CP,Daily!FR$10,0)</f>
        <v>0.3728813559322034</v>
      </c>
      <c r="FS103" s="12">
        <f>VLOOKUP($EG103,Data!$B:$CP,Daily!FS$10,0)/VLOOKUP($EG101,Data!$B:$CP,Daily!FS$10,0)</f>
        <v>0.35227272727272729</v>
      </c>
      <c r="FT103" s="12">
        <f>VLOOKUP($EG103,Data!$B:$CP,Daily!FT$10,0)/VLOOKUP($EG101,Data!$B:$CP,Daily!FT$10,0)</f>
        <v>0.38739946380697049</v>
      </c>
      <c r="FU103" s="12">
        <f>VLOOKUP($EG103,Data!$B:$CP,Daily!FU$10,0)/VLOOKUP($EG101,Data!$B:$CP,Daily!FU$10,0)</f>
        <v>0.3611111111111111</v>
      </c>
      <c r="FV103" s="12">
        <f>VLOOKUP($EG103,Data!$B:$CP,Daily!FV$10,0)/VLOOKUP($EG101,Data!$B:$CP,Daily!FV$10,0)</f>
        <v>0.36404833836858008</v>
      </c>
      <c r="FW103" s="12">
        <f>VLOOKUP($EG103,Data!$B:$CP,Daily!FW$10,0)/VLOOKUP($EG101,Data!$B:$CP,Daily!FW$10,0)</f>
        <v>0.43143812709030099</v>
      </c>
      <c r="FX103" s="12">
        <f>VLOOKUP($EG103,Data!$B:$CP,Daily!FX$10,0)/VLOOKUP($EG101,Data!$B:$CP,Daily!FX$10,0)</f>
        <v>0.38313609467455623</v>
      </c>
      <c r="FY103" s="12">
        <f>VLOOKUP($EG103,Data!$B:$CP,Daily!FY$10,0)/VLOOKUP($EG101,Data!$B:$CP,Daily!FY$10,0)</f>
        <v>0.40344168260038243</v>
      </c>
      <c r="FZ103" s="12">
        <f>VLOOKUP($EG103,Data!$B:$CP,Daily!FZ$10,0)/VLOOKUP($EG101,Data!$B:$CP,Daily!FZ$10,0)</f>
        <v>0.42951907131011607</v>
      </c>
      <c r="GA103" s="12">
        <f>VLOOKUP($EG103,Data!$B:$CP,Daily!GA$10,0)/VLOOKUP($EG101,Data!$B:$CP,Daily!GA$10,0)</f>
        <v>0.41489361702127658</v>
      </c>
      <c r="GB103" s="12">
        <f>VLOOKUP($EG103,Data!$B:$CP,Daily!GB$10,0)/VLOOKUP($EG101,Data!$B:$CP,Daily!GB$10,0)</f>
        <v>0.43393148450244701</v>
      </c>
      <c r="GC103" s="12">
        <f>VLOOKUP($EG103,Data!$B:$CP,Daily!GC$10,0)/VLOOKUP($EG101,Data!$B:$CP,Daily!GC$10,0)</f>
        <v>0.38870431893687707</v>
      </c>
      <c r="GD103" s="12">
        <f>VLOOKUP($EG103,Data!$B:$CP,Daily!GD$10,0)/VLOOKUP($EG101,Data!$B:$CP,Daily!GD$10,0)</f>
        <v>0.41768707482993195</v>
      </c>
      <c r="GE103" s="12">
        <f>VLOOKUP($EG103,Data!$B:$CP,Daily!GE$10,0)/VLOOKUP($EG101,Data!$B:$CP,Daily!GE$10,0)</f>
        <v>0.43300653594771243</v>
      </c>
      <c r="GF103" s="12">
        <f>VLOOKUP($EG103,Data!$B:$CP,Daily!GF$10,0)/VLOOKUP($EG101,Data!$B:$CP,Daily!GF$10,0)</f>
        <v>0.39122807017543859</v>
      </c>
      <c r="GG103" s="12">
        <f>VLOOKUP($EG103,Data!$B:$CP,Daily!GG$10,0)/VLOOKUP($EG101,Data!$B:$CP,Daily!GG$10,0)</f>
        <v>0.41562064156206413</v>
      </c>
      <c r="GH103" s="12">
        <f>VLOOKUP($EG103,Data!$B:$CP,Daily!GH$10,0)/VLOOKUP($EG101,Data!$B:$CP,Daily!GH$10,0)</f>
        <v>0.41411451398135818</v>
      </c>
      <c r="GI103" s="12">
        <f>VLOOKUP($EG103,Data!$B:$CP,Daily!GI$10,0)/VLOOKUP($EG101,Data!$B:$CP,Daily!GI$10,0)</f>
        <v>0.40883977900552487</v>
      </c>
      <c r="GJ103" s="12">
        <f>VLOOKUP($EG103,Data!$B:$CP,Daily!GJ$10,0)/VLOOKUP($EG101,Data!$B:$CP,Daily!GJ$10,0)</f>
        <v>0.44281045751633985</v>
      </c>
      <c r="GK103" s="12">
        <f>VLOOKUP($EG103,Data!$B:$CP,Daily!GK$10,0)/VLOOKUP($EG101,Data!$B:$CP,Daily!GK$10,0)</f>
        <v>0.35350318471337577</v>
      </c>
      <c r="GL103" s="12">
        <f>VLOOKUP($EG103,Data!$B:$CP,Daily!GL$10,0)/VLOOKUP($EG101,Data!$B:$CP,Daily!GL$10,0)</f>
        <v>0.39316239316239315</v>
      </c>
      <c r="GM103" s="12">
        <f>VLOOKUP($EG103,Data!$B:$CP,Daily!GM$10,0)/VLOOKUP($EG101,Data!$B:$CP,Daily!GM$10,0)</f>
        <v>0.40521739130434781</v>
      </c>
      <c r="GN103" s="12">
        <f>VLOOKUP($EG103,Data!$B:$CP,Daily!GN$10,0)/VLOOKUP($EG101,Data!$B:$CP,Daily!GN$10,0)</f>
        <v>0.41321044546850999</v>
      </c>
      <c r="GO103" s="12">
        <f>VLOOKUP($EG103,Data!$B:$CP,Daily!GO$10,0)/VLOOKUP($EG101,Data!$B:$CP,Daily!GO$10,0)</f>
        <v>0.43827160493827161</v>
      </c>
      <c r="GP103" s="12">
        <f>VLOOKUP($EG103,Data!$B:$CP,Daily!GP$10,0)/VLOOKUP($EG101,Data!$B:$CP,Daily!GP$10,0)</f>
        <v>0.3891625615763547</v>
      </c>
      <c r="GQ103" s="12">
        <f>VLOOKUP($EG103,Data!$B:$CP,Daily!GQ$10,0)/VLOOKUP($EG101,Data!$B:$CP,Daily!GQ$10,0)</f>
        <v>0.44983277591973242</v>
      </c>
      <c r="GR103" s="12">
        <f>VLOOKUP($EG103,Data!$B:$CP,Daily!GR$10,0)/VLOOKUP($EG101,Data!$B:$CP,Daily!GR$10,0)</f>
        <v>0.38219895287958117</v>
      </c>
      <c r="GS103" s="12">
        <f>VLOOKUP($EG103,Data!$B:$CP,Daily!GS$10,0)/VLOOKUP($EG101,Data!$B:$CP,Daily!GS$10,0)</f>
        <v>0.37573964497041418</v>
      </c>
      <c r="GT103" s="12">
        <f>VLOOKUP($EG103,Data!$B:$CP,Daily!GT$10,0)/VLOOKUP($EG101,Data!$B:$CP,Daily!GT$10,0)</f>
        <v>0.40909090909090912</v>
      </c>
      <c r="GU103" s="12">
        <f>VLOOKUP($EG103,Data!$B:$CP,Daily!GU$10,0)/VLOOKUP($EG101,Data!$B:$CP,Daily!GU$10,0)</f>
        <v>0.41962774957698817</v>
      </c>
      <c r="GV103" s="12">
        <f>VLOOKUP($EG103,Data!$B:$CP,Daily!GV$10,0)/VLOOKUP($EG101,Data!$B:$CP,Daily!GV$10,0)</f>
        <v>0.40564635958395245</v>
      </c>
      <c r="GW103" s="12">
        <f>VLOOKUP($EG103,Data!$B:$CP,Daily!GW$10,0)/VLOOKUP($EG101,Data!$B:$CP,Daily!GW$10,0)</f>
        <v>0.34875115633672527</v>
      </c>
      <c r="GX103" s="12">
        <f>VLOOKUP($EG103,Data!$B:$CP,Daily!GX$10,0)/VLOOKUP($EG101,Data!$B:$CP,Daily!GX$10,0)</f>
        <v>0.35388739946380698</v>
      </c>
      <c r="GY103" s="12">
        <f>VLOOKUP($EG103,Data!$B:$CP,Daily!GY$10,0)/VLOOKUP($EG101,Data!$B:$CP,Daily!GY$10,0)</f>
        <v>0.40063593004769477</v>
      </c>
      <c r="GZ103" s="12">
        <f>VLOOKUP($EG103,Data!$B:$CP,Daily!GZ$10,0)/VLOOKUP($EG101,Data!$B:$CP,Daily!GZ$10,0)</f>
        <v>0.36097560975609755</v>
      </c>
      <c r="HA103" s="12">
        <f>VLOOKUP($EG103,Data!$B:$CP,Daily!HA$10,0)/VLOOKUP($EG101,Data!$B:$CP,Daily!HA$10,0)</f>
        <v>0.3776223776223776</v>
      </c>
      <c r="HB103" s="12">
        <f>VLOOKUP($EG103,Data!$B:$CP,Daily!HB$10,0)/VLOOKUP($EG101,Data!$B:$CP,Daily!HB$10,0)</f>
        <v>0.44666666666666666</v>
      </c>
      <c r="HC103" s="12">
        <f>VLOOKUP($EG103,Data!$B:$CP,Daily!HC$10,0)/VLOOKUP($EG101,Data!$B:$CP,Daily!HC$10,0)</f>
        <v>0.4204724409448819</v>
      </c>
      <c r="HD103" s="12">
        <f>VLOOKUP($EG103,Data!$B:$CP,Daily!HD$10,0)/VLOOKUP($EG101,Data!$B:$CP,Daily!HD$10,0)</f>
        <v>0.40648011782032401</v>
      </c>
      <c r="HE103" s="12">
        <f>VLOOKUP($EG103,Data!$B:$CP,Daily!HE$10,0)/VLOOKUP($EG101,Data!$B:$CP,Daily!HE$10,0)</f>
        <v>0.38291139240506328</v>
      </c>
      <c r="HF103" s="12">
        <f>VLOOKUP($EG103,Data!$B:$CP,Daily!HF$10,0)/VLOOKUP($EG101,Data!$B:$CP,Daily!HF$10,0)</f>
        <v>0.43069306930693069</v>
      </c>
      <c r="HG103" s="12">
        <f>VLOOKUP($EG103,Data!$B:$CP,Daily!HG$10,0)/VLOOKUP($EG101,Data!$B:$CP,Daily!HG$10,0)</f>
        <v>0.41860465116279072</v>
      </c>
      <c r="HH103" s="12">
        <f>VLOOKUP($EG103,Data!$B:$CP,Daily!HH$10,0)/VLOOKUP($EG101,Data!$B:$CP,Daily!HH$10,0)</f>
        <v>0.41961414790996787</v>
      </c>
      <c r="HI103" s="12">
        <f>VLOOKUP($EG103,Data!$B:$CP,Daily!HI$10,0)/VLOOKUP($EG101,Data!$B:$CP,Daily!HI$10,0)</f>
        <v>0.3987878787878788</v>
      </c>
      <c r="HJ103" s="12">
        <f>VLOOKUP($EG103,Data!$B:$CP,Daily!HJ$10,0)/VLOOKUP($EG101,Data!$B:$CP,Daily!HJ$10,0)</f>
        <v>0.403954802259887</v>
      </c>
      <c r="HK103" s="12">
        <f>VLOOKUP($EG103,Data!$B:$CP,Daily!HK$10,0)/VLOOKUP($EG101,Data!$B:$CP,Daily!HK$10,0)</f>
        <v>0.40602582496413198</v>
      </c>
      <c r="HL103" s="12">
        <f>VLOOKUP($EG103,Data!$B:$CP,Daily!HL$10,0)/VLOOKUP($EG101,Data!$B:$CP,Daily!HL$10,0)</f>
        <v>0.3956228956228956</v>
      </c>
      <c r="HM103" s="12">
        <f>VLOOKUP($EG103,Data!$B:$CP,Daily!HM$10,0)/VLOOKUP($EG101,Data!$B:$CP,Daily!HM$10,0)</f>
        <v>0.42144177449168208</v>
      </c>
      <c r="HN103" s="12">
        <f>VLOOKUP($EG103,Data!$B:$CP,Daily!HN$10,0)/VLOOKUP($EG101,Data!$B:$CP,Daily!HN$10,0)</f>
        <v>0.42835130970724189</v>
      </c>
      <c r="HO103" s="12">
        <f>VLOOKUP($EG103,Data!$B:$CP,Daily!HO$10,0)/VLOOKUP($EG101,Data!$B:$CP,Daily!HO$10,0)</f>
        <v>0.41029641185647425</v>
      </c>
      <c r="HP103" s="12">
        <f>VLOOKUP($EG103,Data!$B:$CP,Daily!HP$10,0)/VLOOKUP($EG101,Data!$B:$CP,Daily!HP$10,0)</f>
        <v>0.42628205128205127</v>
      </c>
      <c r="HQ103" s="12">
        <f>VLOOKUP($EG103,Data!$B:$CP,Daily!HQ$10,0)/VLOOKUP($EG101,Data!$B:$CP,Daily!HQ$10,0)</f>
        <v>0.40489913544668588</v>
      </c>
      <c r="HR103" s="12">
        <f>VLOOKUP($EG103,Data!$B:$CP,Daily!HR$10,0)/VLOOKUP($EG101,Data!$B:$CP,Daily!HR$10,0)</f>
        <v>0.47023086269744835</v>
      </c>
      <c r="HS103" s="12">
        <f>VLOOKUP($EG103,Data!$B:$CP,Daily!HS$10,0)/VLOOKUP($EG101,Data!$B:$CP,Daily!HS$10,0)</f>
        <v>0.39947089947089948</v>
      </c>
      <c r="HT103" s="12">
        <f>VLOOKUP($EG103,Data!$B:$CP,Daily!HT$10,0)/VLOOKUP($EG101,Data!$B:$CP,Daily!HT$10,0)</f>
        <v>0.45438596491228073</v>
      </c>
      <c r="HU103" s="13"/>
      <c r="HV103" s="40">
        <f t="shared" si="591"/>
        <v>0.38739946380697049</v>
      </c>
      <c r="HW103" s="40">
        <f t="shared" si="592"/>
        <v>0.42144177449168208</v>
      </c>
      <c r="HX103" s="40">
        <f t="shared" ref="HX103:HX107" si="865">HW103-HV103</f>
        <v>3.4042310684711585E-2</v>
      </c>
      <c r="HY103" s="40">
        <f t="shared" ref="HY103:HY107" si="866">HW103+(0.75*HX103)</f>
        <v>0.44697350750521575</v>
      </c>
      <c r="HZ103" s="40">
        <f t="shared" ref="HZ103:HZ107" si="867">HV103-(0.75*HX103)</f>
        <v>0.36186773079343681</v>
      </c>
      <c r="IA103" s="43"/>
      <c r="IB103" s="12">
        <f t="shared" si="837"/>
        <v>2.6567503851020153E-2</v>
      </c>
      <c r="IC103" s="12">
        <f t="shared" si="860"/>
        <v>0.42375410072908132</v>
      </c>
      <c r="ID103" s="12">
        <f t="shared" si="861"/>
        <v>0.4049194376540583</v>
      </c>
      <c r="IE103" s="1"/>
      <c r="IF103" s="7" t="s">
        <v>614</v>
      </c>
      <c r="IG103" s="7" t="s">
        <v>88</v>
      </c>
      <c r="IH103" s="12">
        <f>VLOOKUP($IF103,Data!$B:$CP,Daily!IH$10,0)/VLOOKUP($IF101,Data!$B:$CP,Daily!IH$10,0)</f>
        <v>0.22413793103448276</v>
      </c>
      <c r="II103" s="12">
        <f>VLOOKUP($IF103,Data!$B:$CP,Daily!II$10,0)/VLOOKUP($IF101,Data!$B:$CP,Daily!II$10,0)</f>
        <v>0.26020408163265307</v>
      </c>
      <c r="IJ103" s="12">
        <f>VLOOKUP($IF103,Data!$B:$CP,Daily!IJ$10,0)/VLOOKUP($IF101,Data!$B:$CP,Daily!IJ$10,0)</f>
        <v>0.26050420168067229</v>
      </c>
      <c r="IK103" s="12">
        <f>VLOOKUP($IF103,Data!$B:$CP,Daily!IK$10,0)/VLOOKUP($IF101,Data!$B:$CP,Daily!IK$10,0)</f>
        <v>0.2780487804878049</v>
      </c>
      <c r="IL103" s="12">
        <f>VLOOKUP($IF103,Data!$B:$CP,Daily!IL$10,0)/VLOOKUP($IF101,Data!$B:$CP,Daily!IL$10,0)</f>
        <v>0.2890995260663507</v>
      </c>
      <c r="IM103" s="12">
        <f>VLOOKUP($IF103,Data!$B:$CP,Daily!IM$10,0)/VLOOKUP($IF101,Data!$B:$CP,Daily!IM$10,0)</f>
        <v>0.23671497584541062</v>
      </c>
      <c r="IN103" s="12">
        <f>VLOOKUP($IF103,Data!$B:$CP,Daily!IN$10,0)/VLOOKUP($IF101,Data!$B:$CP,Daily!IN$10,0)</f>
        <v>0.26905829596412556</v>
      </c>
      <c r="IO103" s="12">
        <f>VLOOKUP($IF103,Data!$B:$CP,Daily!IO$10,0)/VLOOKUP($IF101,Data!$B:$CP,Daily!IO$10,0)</f>
        <v>0.24067796610169492</v>
      </c>
      <c r="IP103" s="12">
        <f>VLOOKUP($IF103,Data!$B:$CP,Daily!IP$10,0)/VLOOKUP($IF101,Data!$B:$CP,Daily!IP$10,0)</f>
        <v>0.2857142857142857</v>
      </c>
      <c r="IQ103" s="12">
        <f>VLOOKUP($IF103,Data!$B:$CP,Daily!IQ$10,0)/VLOOKUP($IF101,Data!$B:$CP,Daily!IQ$10,0)</f>
        <v>0.30418250950570341</v>
      </c>
      <c r="IR103" s="12">
        <f>VLOOKUP($IF103,Data!$B:$CP,Daily!IR$10,0)/VLOOKUP($IF101,Data!$B:$CP,Daily!IR$10,0)</f>
        <v>0.26666666666666666</v>
      </c>
      <c r="IS103" s="12">
        <f>VLOOKUP($IF103,Data!$B:$CP,Daily!IS$10,0)/VLOOKUP($IF101,Data!$B:$CP,Daily!IS$10,0)</f>
        <v>0.22972972972972974</v>
      </c>
      <c r="IT103" s="12">
        <f>VLOOKUP($IF103,Data!$B:$CP,Daily!IT$10,0)/VLOOKUP($IF101,Data!$B:$CP,Daily!IT$10,0)</f>
        <v>0.29059829059829062</v>
      </c>
      <c r="IU103" s="12">
        <f>VLOOKUP($IF103,Data!$B:$CP,Daily!IU$10,0)/VLOOKUP($IF101,Data!$B:$CP,Daily!IU$10,0)</f>
        <v>0.24</v>
      </c>
      <c r="IV103" s="12">
        <f>VLOOKUP($IF103,Data!$B:$CP,Daily!IV$10,0)/VLOOKUP($IF101,Data!$B:$CP,Daily!IV$10,0)</f>
        <v>0.23958333333333334</v>
      </c>
      <c r="IW103" s="12">
        <f>VLOOKUP($IF103,Data!$B:$CP,Daily!IW$10,0)/VLOOKUP($IF101,Data!$B:$CP,Daily!IW$10,0)</f>
        <v>0.21</v>
      </c>
      <c r="IX103" s="12">
        <f>VLOOKUP($IF103,Data!$B:$CP,Daily!IX$10,0)/VLOOKUP($IF101,Data!$B:$CP,Daily!IX$10,0)</f>
        <v>0.26008968609865468</v>
      </c>
      <c r="IY103" s="12">
        <f>VLOOKUP($IF103,Data!$B:$CP,Daily!IY$10,0)/VLOOKUP($IF101,Data!$B:$CP,Daily!IY$10,0)</f>
        <v>0.25217391304347825</v>
      </c>
      <c r="IZ103" s="12">
        <f>VLOOKUP($IF103,Data!$B:$CP,Daily!IZ$10,0)/VLOOKUP($IF101,Data!$B:$CP,Daily!IZ$10,0)</f>
        <v>0.21719457013574661</v>
      </c>
      <c r="JA103" s="12">
        <f>VLOOKUP($IF103,Data!$B:$CP,Daily!JA$10,0)/VLOOKUP($IF101,Data!$B:$CP,Daily!JA$10,0)</f>
        <v>0.24489795918367346</v>
      </c>
      <c r="JB103" s="12">
        <f>VLOOKUP($IF103,Data!$B:$CP,Daily!JB$10,0)/VLOOKUP($IF101,Data!$B:$CP,Daily!JB$10,0)</f>
        <v>0.22784810126582278</v>
      </c>
      <c r="JC103" s="12">
        <f>VLOOKUP($IF103,Data!$B:$CP,Daily!JC$10,0)/VLOOKUP($IF101,Data!$B:$CP,Daily!JC$10,0)</f>
        <v>0.17171717171717171</v>
      </c>
      <c r="JD103" s="12">
        <f>VLOOKUP($IF103,Data!$B:$CP,Daily!JD$10,0)/VLOOKUP($IF101,Data!$B:$CP,Daily!JD$10,0)</f>
        <v>0.20363636363636364</v>
      </c>
      <c r="JE103" s="12">
        <f>VLOOKUP($IF103,Data!$B:$CP,Daily!JE$10,0)/VLOOKUP($IF101,Data!$B:$CP,Daily!JE$10,0)</f>
        <v>0.25506072874493929</v>
      </c>
      <c r="JF103" s="12">
        <f>VLOOKUP($IF103,Data!$B:$CP,Daily!JF$10,0)/VLOOKUP($IF101,Data!$B:$CP,Daily!JF$10,0)</f>
        <v>0.21929824561403508</v>
      </c>
      <c r="JG103" s="12">
        <f>VLOOKUP($IF103,Data!$B:$CP,Daily!JG$10,0)/VLOOKUP($IF101,Data!$B:$CP,Daily!JG$10,0)</f>
        <v>0.23300970873786409</v>
      </c>
      <c r="JH103" s="12">
        <f>VLOOKUP($IF103,Data!$B:$CP,Daily!JH$10,0)/VLOOKUP($IF101,Data!$B:$CP,Daily!JH$10,0)</f>
        <v>0.18884120171673821</v>
      </c>
      <c r="JI103" s="12">
        <f>VLOOKUP($IF103,Data!$B:$CP,Daily!JI$10,0)/VLOOKUP($IF101,Data!$B:$CP,Daily!JI$10,0)</f>
        <v>0.24657534246575341</v>
      </c>
      <c r="JJ103" s="12">
        <f>VLOOKUP($IF103,Data!$B:$CP,Daily!JJ$10,0)/VLOOKUP($IF101,Data!$B:$CP,Daily!JJ$10,0)</f>
        <v>0.25358851674641147</v>
      </c>
      <c r="JK103" s="12">
        <f>VLOOKUP($IF103,Data!$B:$CP,Daily!JK$10,0)/VLOOKUP($IF101,Data!$B:$CP,Daily!JK$10,0)</f>
        <v>0.19266055045871561</v>
      </c>
      <c r="JL103" s="12">
        <f>VLOOKUP($IF103,Data!$B:$CP,Daily!JL$10,0)/VLOOKUP($IF101,Data!$B:$CP,Daily!JL$10,0)</f>
        <v>0.28499999999999998</v>
      </c>
      <c r="JM103" s="12">
        <f>VLOOKUP($IF103,Data!$B:$CP,Daily!JM$10,0)/VLOOKUP($IF101,Data!$B:$CP,Daily!JM$10,0)</f>
        <v>0.27800829875518673</v>
      </c>
      <c r="JN103" s="12">
        <f>VLOOKUP($IF103,Data!$B:$CP,Daily!JN$10,0)/VLOOKUP($IF101,Data!$B:$CP,Daily!JN$10,0)</f>
        <v>0.30180180180180183</v>
      </c>
      <c r="JO103" s="12">
        <f>VLOOKUP($IF103,Data!$B:$CP,Daily!JO$10,0)/VLOOKUP($IF101,Data!$B:$CP,Daily!JO$10,0)</f>
        <v>0.23394495412844038</v>
      </c>
      <c r="JP103" s="12">
        <f>VLOOKUP($IF103,Data!$B:$CP,Daily!JP$10,0)/VLOOKUP($IF101,Data!$B:$CP,Daily!JP$10,0)</f>
        <v>0.26006191950464397</v>
      </c>
      <c r="JQ103" s="12">
        <f>VLOOKUP($IF103,Data!$B:$CP,Daily!JQ$10,0)/VLOOKUP($IF101,Data!$B:$CP,Daily!JQ$10,0)</f>
        <v>0.25974025974025972</v>
      </c>
      <c r="JR103" s="12">
        <f>VLOOKUP($IF103,Data!$B:$CP,Daily!JR$10,0)/VLOOKUP($IF101,Data!$B:$CP,Daily!JR$10,0)</f>
        <v>0.22807017543859648</v>
      </c>
      <c r="JS103" s="12">
        <f>VLOOKUP($IF103,Data!$B:$CP,Daily!JS$10,0)/VLOOKUP($IF101,Data!$B:$CP,Daily!JS$10,0)</f>
        <v>0.21908127208480566</v>
      </c>
      <c r="JT103" s="12">
        <f>VLOOKUP($IF103,Data!$B:$CP,Daily!JT$10,0)/VLOOKUP($IF101,Data!$B:$CP,Daily!JT$10,0)</f>
        <v>0.22112211221122113</v>
      </c>
      <c r="JU103" s="12">
        <f>VLOOKUP($IF103,Data!$B:$CP,Daily!JU$10,0)/VLOOKUP($IF101,Data!$B:$CP,Daily!JU$10,0)</f>
        <v>0.20416666666666666</v>
      </c>
      <c r="JV103" s="12">
        <f>VLOOKUP($IF103,Data!$B:$CP,Daily!JV$10,0)/VLOOKUP($IF101,Data!$B:$CP,Daily!JV$10,0)</f>
        <v>0.20270270270270271</v>
      </c>
      <c r="JW103" s="12">
        <f>VLOOKUP($IF103,Data!$B:$CP,Daily!JW$10,0)/VLOOKUP($IF101,Data!$B:$CP,Daily!JW$10,0)</f>
        <v>0.21645021645021645</v>
      </c>
      <c r="JX103" s="12">
        <f>VLOOKUP($IF103,Data!$B:$CP,Daily!JX$10,0)/VLOOKUP($IF101,Data!$B:$CP,Daily!JX$10,0)</f>
        <v>0.21276595744680851</v>
      </c>
      <c r="JY103" s="12">
        <f>VLOOKUP($IF103,Data!$B:$CP,Daily!JY$10,0)/VLOOKUP($IF101,Data!$B:$CP,Daily!JY$10,0)</f>
        <v>0.22222222222222221</v>
      </c>
      <c r="JZ103" s="12">
        <f>VLOOKUP($IF103,Data!$B:$CP,Daily!JZ$10,0)/VLOOKUP($IF101,Data!$B:$CP,Daily!JZ$10,0)</f>
        <v>0.2863070539419087</v>
      </c>
      <c r="KA103" s="12">
        <f>VLOOKUP($IF103,Data!$B:$CP,Daily!KA$10,0)/VLOOKUP($IF101,Data!$B:$CP,Daily!KA$10,0)</f>
        <v>0.23720930232558141</v>
      </c>
      <c r="KB103" s="12">
        <f>VLOOKUP($IF103,Data!$B:$CP,Daily!KB$10,0)/VLOOKUP($IF101,Data!$B:$CP,Daily!KB$10,0)</f>
        <v>0.32589285714285715</v>
      </c>
      <c r="KC103" s="12">
        <f>VLOOKUP($IF103,Data!$B:$CP,Daily!KC$10,0)/VLOOKUP($IF101,Data!$B:$CP,Daily!KC$10,0)</f>
        <v>0.20883534136546184</v>
      </c>
      <c r="KD103" s="12">
        <f>VLOOKUP($IF103,Data!$B:$CP,Daily!KD$10,0)/VLOOKUP($IF101,Data!$B:$CP,Daily!KD$10,0)</f>
        <v>0.2107843137254902</v>
      </c>
      <c r="KE103" s="12">
        <f>VLOOKUP($IF103,Data!$B:$CP,Daily!KE$10,0)/VLOOKUP($IF101,Data!$B:$CP,Daily!KE$10,0)</f>
        <v>0.27403846153846156</v>
      </c>
      <c r="KF103" s="12">
        <f>VLOOKUP($IF103,Data!$B:$CP,Daily!KF$10,0)/VLOOKUP($IF101,Data!$B:$CP,Daily!KF$10,0)</f>
        <v>0.20675105485232068</v>
      </c>
      <c r="KG103" s="12">
        <f>VLOOKUP($IF103,Data!$B:$CP,Daily!KG$10,0)/VLOOKUP($IF101,Data!$B:$CP,Daily!KG$10,0)</f>
        <v>0.2610294117647059</v>
      </c>
      <c r="KH103" s="12">
        <f>VLOOKUP($IF103,Data!$B:$CP,Daily!KH$10,0)/VLOOKUP($IF101,Data!$B:$CP,Daily!KH$10,0)</f>
        <v>0.23923444976076555</v>
      </c>
      <c r="KI103" s="12">
        <f>VLOOKUP($IF103,Data!$B:$CP,Daily!KI$10,0)/VLOOKUP($IF101,Data!$B:$CP,Daily!KI$10,0)</f>
        <v>0.31067961165048541</v>
      </c>
      <c r="KJ103" s="12">
        <f>VLOOKUP($IF103,Data!$B:$CP,Daily!KJ$10,0)/VLOOKUP($IF101,Data!$B:$CP,Daily!KJ$10,0)</f>
        <v>0.2</v>
      </c>
      <c r="KK103" s="12">
        <f>VLOOKUP($IF103,Data!$B:$CP,Daily!KK$10,0)/VLOOKUP($IF101,Data!$B:$CP,Daily!KK$10,0)</f>
        <v>0.23008849557522124</v>
      </c>
      <c r="KL103" s="12">
        <f>VLOOKUP($IF103,Data!$B:$CP,Daily!KL$10,0)/VLOOKUP($IF101,Data!$B:$CP,Daily!KL$10,0)</f>
        <v>0.22123893805309736</v>
      </c>
      <c r="KM103" s="12">
        <f>VLOOKUP($IF103,Data!$B:$CP,Daily!KM$10,0)/VLOOKUP($IF101,Data!$B:$CP,Daily!KM$10,0)</f>
        <v>0.25196850393700787</v>
      </c>
      <c r="KN103" s="12">
        <f>VLOOKUP($IF103,Data!$B:$CP,Daily!KN$10,0)/VLOOKUP($IF101,Data!$B:$CP,Daily!KN$10,0)</f>
        <v>0.21721311475409835</v>
      </c>
      <c r="KO103" s="12">
        <f>VLOOKUP($IF103,Data!$B:$CP,Daily!KO$10,0)/VLOOKUP($IF101,Data!$B:$CP,Daily!KO$10,0)</f>
        <v>0.2696629213483146</v>
      </c>
      <c r="KP103" s="12">
        <f>VLOOKUP($IF103,Data!$B:$CP,Daily!KP$10,0)/VLOOKUP($IF101,Data!$B:$CP,Daily!KP$10,0)</f>
        <v>0.203125</v>
      </c>
      <c r="KQ103" s="12">
        <f>VLOOKUP($IF103,Data!$B:$CP,Daily!KQ$10,0)/VLOOKUP($IF101,Data!$B:$CP,Daily!KQ$10,0)</f>
        <v>0.25541125541125542</v>
      </c>
      <c r="KR103" s="12">
        <f>VLOOKUP($IF103,Data!$B:$CP,Daily!KR$10,0)/VLOOKUP($IF101,Data!$B:$CP,Daily!KR$10,0)</f>
        <v>0.23622047244094488</v>
      </c>
      <c r="KS103" s="12">
        <f>VLOOKUP($IF103,Data!$B:$CP,Daily!KS$10,0)/VLOOKUP($IF101,Data!$B:$CP,Daily!KS$10,0)</f>
        <v>0.29807692307692307</v>
      </c>
      <c r="KT103" s="12">
        <f>VLOOKUP($IF103,Data!$B:$CP,Daily!KT$10,0)/VLOOKUP($IF101,Data!$B:$CP,Daily!KT$10,0)</f>
        <v>0.24886877828054299</v>
      </c>
      <c r="KU103" s="12">
        <f>VLOOKUP($IF103,Data!$B:$CP,Daily!KU$10,0)/VLOOKUP($IF101,Data!$B:$CP,Daily!KU$10,0)</f>
        <v>0.23137254901960785</v>
      </c>
      <c r="KV103" s="12">
        <f>VLOOKUP($IF103,Data!$B:$CP,Daily!KV$10,0)/VLOOKUP($IF101,Data!$B:$CP,Daily!KV$10,0)</f>
        <v>0.26631853785900783</v>
      </c>
      <c r="KW103" s="12">
        <f>VLOOKUP($IF103,Data!$B:$CP,Daily!KW$10,0)/VLOOKUP($IF101,Data!$B:$CP,Daily!KW$10,0)</f>
        <v>0.22097378277153559</v>
      </c>
      <c r="KX103" s="12">
        <f>VLOOKUP($IF103,Data!$B:$CP,Daily!KX$10,0)/VLOOKUP($IF101,Data!$B:$CP,Daily!KX$10,0)</f>
        <v>0.27074235807860264</v>
      </c>
      <c r="KY103" s="12">
        <f>VLOOKUP($IF103,Data!$B:$CP,Daily!KY$10,0)/VLOOKUP($IF101,Data!$B:$CP,Daily!KY$10,0)</f>
        <v>0.22633744855967078</v>
      </c>
      <c r="KZ103" s="12">
        <f>VLOOKUP($IF103,Data!$B:$CP,Daily!KZ$10,0)/VLOOKUP($IF101,Data!$B:$CP,Daily!KZ$10,0)</f>
        <v>0.28636363636363638</v>
      </c>
      <c r="LA103" s="12">
        <f>VLOOKUP($IF103,Data!$B:$CP,Daily!LA$10,0)/VLOOKUP($IF101,Data!$B:$CP,Daily!LA$10,0)</f>
        <v>0.24731182795698925</v>
      </c>
      <c r="LB103" s="12">
        <f>VLOOKUP($IF103,Data!$B:$CP,Daily!LB$10,0)/VLOOKUP($IF101,Data!$B:$CP,Daily!LB$10,0)</f>
        <v>0.29044117647058826</v>
      </c>
      <c r="LC103" s="12">
        <f>VLOOKUP($IF103,Data!$B:$CP,Daily!LC$10,0)/VLOOKUP($IF101,Data!$B:$CP,Daily!LC$10,0)</f>
        <v>0.25</v>
      </c>
      <c r="LD103" s="12">
        <f>VLOOKUP($IF103,Data!$B:$CP,Daily!LD$10,0)/VLOOKUP($IF101,Data!$B:$CP,Daily!LD$10,0)</f>
        <v>0.28632478632478631</v>
      </c>
      <c r="LE103" s="12">
        <f>VLOOKUP($IF103,Data!$B:$CP,Daily!LE$10,0)/VLOOKUP($IF101,Data!$B:$CP,Daily!LE$10,0)</f>
        <v>0.16475095785440613</v>
      </c>
      <c r="LF103" s="12">
        <f>VLOOKUP($IF103,Data!$B:$CP,Daily!LF$10,0)/VLOOKUP($IF101,Data!$B:$CP,Daily!LF$10,0)</f>
        <v>0.29646017699115046</v>
      </c>
      <c r="LG103" s="12">
        <f>VLOOKUP($IF103,Data!$B:$CP,Daily!LG$10,0)/VLOOKUP($IF101,Data!$B:$CP,Daily!LG$10,0)</f>
        <v>0.30136986301369861</v>
      </c>
      <c r="LH103" s="12">
        <f>VLOOKUP($IF103,Data!$B:$CP,Daily!LH$10,0)/VLOOKUP($IF101,Data!$B:$CP,Daily!LH$10,0)</f>
        <v>0.20072992700729927</v>
      </c>
      <c r="LI103" s="12">
        <f>VLOOKUP($IF103,Data!$B:$CP,Daily!LI$10,0)/VLOOKUP($IF101,Data!$B:$CP,Daily!LI$10,0)</f>
        <v>0.2072072072072072</v>
      </c>
      <c r="LJ103" s="12">
        <f>VLOOKUP($IF103,Data!$B:$CP,Daily!LJ$10,0)/VLOOKUP($IF101,Data!$B:$CP,Daily!LJ$10,0)</f>
        <v>0.29613733905579398</v>
      </c>
      <c r="LK103" s="12">
        <f>VLOOKUP($IF103,Data!$B:$CP,Daily!LK$10,0)/VLOOKUP($IF101,Data!$B:$CP,Daily!LK$10,0)</f>
        <v>0.25114155251141551</v>
      </c>
      <c r="LL103" s="12">
        <f>VLOOKUP($IF103,Data!$B:$CP,Daily!LL$10,0)/VLOOKUP($IF101,Data!$B:$CP,Daily!LL$10,0)</f>
        <v>0.25294117647058822</v>
      </c>
      <c r="LM103" s="12">
        <f>VLOOKUP($IF103,Data!$B:$CP,Daily!LM$10,0)/VLOOKUP($IF101,Data!$B:$CP,Daily!LM$10,0)</f>
        <v>0.21973094170403587</v>
      </c>
      <c r="LN103" s="12">
        <f>VLOOKUP($IF103,Data!$B:$CP,Daily!LN$10,0)/VLOOKUP($IF101,Data!$B:$CP,Daily!LN$10,0)</f>
        <v>0.27916666666666667</v>
      </c>
      <c r="LO103" s="12">
        <f>VLOOKUP($IF103,Data!$B:$CP,Daily!LO$10,0)/VLOOKUP($IF101,Data!$B:$CP,Daily!LO$10,0)</f>
        <v>0.22529644268774704</v>
      </c>
      <c r="LP103" s="12">
        <f>VLOOKUP($IF103,Data!$B:$CP,Daily!LP$10,0)/VLOOKUP($IF101,Data!$B:$CP,Daily!LP$10,0)</f>
        <v>0.2421875</v>
      </c>
      <c r="LQ103" s="12">
        <f>VLOOKUP($IF103,Data!$B:$CP,Daily!LQ$10,0)/VLOOKUP($IF101,Data!$B:$CP,Daily!LQ$10,0)</f>
        <v>0.25085910652920962</v>
      </c>
      <c r="LR103" s="12">
        <f>VLOOKUP($IF103,Data!$B:$CP,Daily!LR$10,0)/VLOOKUP($IF101,Data!$B:$CP,Daily!LR$10,0)</f>
        <v>0.28000000000000003</v>
      </c>
      <c r="LS103" s="12">
        <f>VLOOKUP($IF103,Data!$B:$CP,Daily!LS$10,0)/VLOOKUP($IF101,Data!$B:$CP,Daily!LS$10,0)</f>
        <v>0.20512820512820512</v>
      </c>
      <c r="LU103" s="40">
        <f t="shared" si="838"/>
        <v>0.22097378277153559</v>
      </c>
      <c r="LV103" s="40">
        <f t="shared" si="839"/>
        <v>0.2696629213483146</v>
      </c>
      <c r="LW103" s="40">
        <f t="shared" si="840"/>
        <v>4.8689138576779006E-2</v>
      </c>
      <c r="LX103" s="40">
        <f t="shared" si="849"/>
        <v>0.30617977528089885</v>
      </c>
      <c r="LY103" s="40">
        <f t="shared" si="862"/>
        <v>0.18445692883895135</v>
      </c>
      <c r="LZ103" s="43"/>
      <c r="MA103" s="12">
        <f t="shared" si="850"/>
        <v>3.45418482016491E-2</v>
      </c>
      <c r="MB103" s="12">
        <f t="shared" si="863"/>
        <v>0.25118573949756318</v>
      </c>
      <c r="MC103" s="12">
        <f t="shared" si="864"/>
        <v>0.25099772292127392</v>
      </c>
      <c r="MD103" s="1"/>
    </row>
    <row r="104" spans="4:342" x14ac:dyDescent="0.35">
      <c r="D104" s="59" t="s">
        <v>479</v>
      </c>
      <c r="E104" s="53" t="str">
        <f>VLOOKUP($D104,'Metric Nature'!$C:$D,2,0)&amp;IF(($F104&lt;(EA104)),"Below",IF(($F104&gt;(DZ104)),"Above","Within"))</f>
        <v>NegativeWithin</v>
      </c>
      <c r="F104" s="48">
        <f t="shared" si="819"/>
        <v>0.17385620915032679</v>
      </c>
      <c r="G104" s="77">
        <f t="shared" si="820"/>
        <v>0.17660841858255638</v>
      </c>
      <c r="H104" s="48">
        <f t="shared" si="851"/>
        <v>-1.5583681991598031E-2</v>
      </c>
      <c r="I104" s="74">
        <f t="shared" si="841"/>
        <v>0.16868331628366715</v>
      </c>
      <c r="J104" s="48">
        <f t="shared" si="822"/>
        <v>3.0666298129689507E-2</v>
      </c>
      <c r="K104" s="48">
        <f t="shared" si="823"/>
        <v>1.7772343429185159E-2</v>
      </c>
      <c r="L104" s="50"/>
      <c r="M104" s="53" t="str">
        <f>VLOOKUP($D104,'Metric Nature'!$C:$D,2,0)&amp;IF(($N104&lt;(HZ104)),"Below",IF(($N104&gt;(HY104)),"Above","Within"))</f>
        <v>NegativeWithin</v>
      </c>
      <c r="N104" s="48">
        <f t="shared" si="824"/>
        <v>0.18596491228070175</v>
      </c>
      <c r="O104" s="49">
        <f t="shared" si="852"/>
        <v>0.18081458078708737</v>
      </c>
      <c r="P104" s="55">
        <f t="shared" si="853"/>
        <v>2.8484049633580123E-2</v>
      </c>
      <c r="Q104" s="49">
        <f t="shared" si="854"/>
        <v>0.17478613041290381</v>
      </c>
      <c r="R104" s="48">
        <f t="shared" si="826"/>
        <v>6.3956916040133677E-2</v>
      </c>
      <c r="S104" s="48">
        <f t="shared" si="827"/>
        <v>1.8507095040434945E-2</v>
      </c>
      <c r="T104" s="50"/>
      <c r="U104" s="53" t="str">
        <f>VLOOKUP($D104,'Metric Nature'!$C:$D,2,0)&amp;IF(($V104&lt;(LY104)),"Below",IF(($V104&gt;(LX104)),"Above","Within"))</f>
        <v>NegativeWithin</v>
      </c>
      <c r="V104" s="48">
        <f t="shared" si="828"/>
        <v>0.13846153846153847</v>
      </c>
      <c r="W104" s="49">
        <f t="shared" si="844"/>
        <v>0.16505578342858204</v>
      </c>
      <c r="X104" s="48">
        <f t="shared" si="855"/>
        <v>-0.16112276961534422</v>
      </c>
      <c r="Y104" s="49">
        <f t="shared" si="845"/>
        <v>0.15193709146721551</v>
      </c>
      <c r="Z104" s="48">
        <f t="shared" si="830"/>
        <v>-8.8691660973283501E-2</v>
      </c>
      <c r="AA104" s="48">
        <f t="shared" si="831"/>
        <v>2.5630782504269742E-2</v>
      </c>
      <c r="AB104" s="50"/>
      <c r="AC104" s="46" t="s">
        <v>615</v>
      </c>
      <c r="AI104" s="7" t="s">
        <v>616</v>
      </c>
      <c r="AJ104" s="12">
        <f>(VLOOKUP($EG104,Data!$B:$CP,Daily!EI$10,0)+VLOOKUP($IF104,Data!$B:$CP,Daily!IH$10,0))/(VLOOKUP($EG101,Data!$B:$CP,Daily!EI$10,0)+VLOOKUP($IF101,Data!$B:$CP,Daily!IH$10,0))</f>
        <v>0.16843345111896349</v>
      </c>
      <c r="AK104" s="12">
        <f>(VLOOKUP($EG104,Data!$B:$CP,Daily!EJ$10,0)+VLOOKUP($IF104,Data!$B:$CP,Daily!II$10,0))/(VLOOKUP($EG101,Data!$B:$CP,Daily!EJ$10,0)+VLOOKUP($IF101,Data!$B:$CP,Daily!II$10,0))</f>
        <v>0.19036427732079905</v>
      </c>
      <c r="AL104" s="12">
        <f>(VLOOKUP($EG104,Data!$B:$CP,Daily!EK$10,0)+VLOOKUP($IF104,Data!$B:$CP,Daily!IJ$10,0))/(VLOOKUP($EG101,Data!$B:$CP,Daily!EK$10,0)+VLOOKUP($IF101,Data!$B:$CP,Daily!IJ$10,0))</f>
        <v>0.2028688524590164</v>
      </c>
      <c r="AM104" s="12">
        <f>(VLOOKUP($EG104,Data!$B:$CP,Daily!EL$10,0)+VLOOKUP($IF104,Data!$B:$CP,Daily!IK$10,0))/(VLOOKUP($EG101,Data!$B:$CP,Daily!EL$10,0)+VLOOKUP($IF101,Data!$B:$CP,Daily!IK$10,0))</f>
        <v>0.1681087762669963</v>
      </c>
      <c r="AN104" s="12">
        <f>(VLOOKUP($EG104,Data!$B:$CP,Daily!EM$10,0)+VLOOKUP($IF104,Data!$B:$CP,Daily!IL$10,0))/(VLOOKUP($EG101,Data!$B:$CP,Daily!EM$10,0)+VLOOKUP($IF101,Data!$B:$CP,Daily!IL$10,0))</f>
        <v>0.18044237485448195</v>
      </c>
      <c r="AO104" s="12">
        <f>(VLOOKUP($EG104,Data!$B:$CP,Daily!EN$10,0)+VLOOKUP($IF104,Data!$B:$CP,Daily!IM$10,0))/(VLOOKUP($EG101,Data!$B:$CP,Daily!EN$10,0)+VLOOKUP($IF101,Data!$B:$CP,Daily!IM$10,0))</f>
        <v>0.19215686274509805</v>
      </c>
      <c r="AP104" s="12">
        <f>(VLOOKUP($EG104,Data!$B:$CP,Daily!EO$10,0)+VLOOKUP($IF104,Data!$B:$CP,Daily!IN$10,0))/(VLOOKUP($EG101,Data!$B:$CP,Daily!EO$10,0)+VLOOKUP($IF101,Data!$B:$CP,Daily!IN$10,0))</f>
        <v>0.15674362089914945</v>
      </c>
      <c r="AQ104" s="12">
        <f>(VLOOKUP($EG104,Data!$B:$CP,Daily!EP$10,0)+VLOOKUP($IF104,Data!$B:$CP,Daily!IO$10,0))/(VLOOKUP($EG101,Data!$B:$CP,Daily!EP$10,0)+VLOOKUP($IF101,Data!$B:$CP,Daily!IO$10,0))</f>
        <v>0.17801556420233464</v>
      </c>
      <c r="AR104" s="12">
        <f>(VLOOKUP($EG104,Data!$B:$CP,Daily!EQ$10,0)+VLOOKUP($IF104,Data!$B:$CP,Daily!IP$10,0))/(VLOOKUP($EG101,Data!$B:$CP,Daily!EQ$10,0)+VLOOKUP($IF101,Data!$B:$CP,Daily!IP$10,0))</f>
        <v>0.1761006289308176</v>
      </c>
      <c r="AS104" s="12">
        <f>(VLOOKUP($EG104,Data!$B:$CP,Daily!ER$10,0)+VLOOKUP($IF104,Data!$B:$CP,Daily!IQ$10,0))/(VLOOKUP($EG101,Data!$B:$CP,Daily!ER$10,0)+VLOOKUP($IF101,Data!$B:$CP,Daily!IQ$10,0))</f>
        <v>0.17867719644619942</v>
      </c>
      <c r="AT104" s="12">
        <f>(VLOOKUP($EG104,Data!$B:$CP,Daily!ES$10,0)+VLOOKUP($IF104,Data!$B:$CP,Daily!IR$10,0))/(VLOOKUP($EG101,Data!$B:$CP,Daily!ES$10,0)+VLOOKUP($IF101,Data!$B:$CP,Daily!IR$10,0))</f>
        <v>0.20018450184501846</v>
      </c>
      <c r="AU104" s="12">
        <f>(VLOOKUP($EG104,Data!$B:$CP,Daily!ET$10,0)+VLOOKUP($IF104,Data!$B:$CP,Daily!IS$10,0))/(VLOOKUP($EG101,Data!$B:$CP,Daily!ET$10,0)+VLOOKUP($IF101,Data!$B:$CP,Daily!IS$10,0))</f>
        <v>0.1798469387755102</v>
      </c>
      <c r="AV104" s="12">
        <f>(VLOOKUP($EG104,Data!$B:$CP,Daily!EU$10,0)+VLOOKUP($IF104,Data!$B:$CP,Daily!IT$10,0))/(VLOOKUP($EG101,Data!$B:$CP,Daily!EU$10,0)+VLOOKUP($IF101,Data!$B:$CP,Daily!IT$10,0))</f>
        <v>0.17940199335548174</v>
      </c>
      <c r="AW104" s="12">
        <f>(VLOOKUP($EG104,Data!$B:$CP,Daily!EV$10,0)+VLOOKUP($IF104,Data!$B:$CP,Daily!IU$10,0))/(VLOOKUP($EG101,Data!$B:$CP,Daily!EV$10,0)+VLOOKUP($IF101,Data!$B:$CP,Daily!IU$10,0))</f>
        <v>0.16085790884718498</v>
      </c>
      <c r="AX104" s="12">
        <f>(VLOOKUP($EG104,Data!$B:$CP,Daily!EW$10,0)+VLOOKUP($IF104,Data!$B:$CP,Daily!IV$10,0))/(VLOOKUP($EG101,Data!$B:$CP,Daily!EW$10,0)+VLOOKUP($IF101,Data!$B:$CP,Daily!IV$10,0))</f>
        <v>0.19337016574585636</v>
      </c>
      <c r="AY104" s="12">
        <f>(VLOOKUP($EG104,Data!$B:$CP,Daily!EX$10,0)+VLOOKUP($IF104,Data!$B:$CP,Daily!IW$10,0))/(VLOOKUP($EG101,Data!$B:$CP,Daily!EX$10,0)+VLOOKUP($IF101,Data!$B:$CP,Daily!IW$10,0))</f>
        <v>0.18469656992084432</v>
      </c>
      <c r="AZ104" s="12">
        <f>(VLOOKUP($EG104,Data!$B:$CP,Daily!EY$10,0)+VLOOKUP($IF104,Data!$B:$CP,Daily!IX$10,0))/(VLOOKUP($EG101,Data!$B:$CP,Daily!EY$10,0)+VLOOKUP($IF101,Data!$B:$CP,Daily!IX$10,0))</f>
        <v>0.17891373801916932</v>
      </c>
      <c r="BA104" s="12">
        <f>(VLOOKUP($EG104,Data!$B:$CP,Daily!EZ$10,0)+VLOOKUP($IF104,Data!$B:$CP,Daily!IY$10,0))/(VLOOKUP($EG101,Data!$B:$CP,Daily!EZ$10,0)+VLOOKUP($IF101,Data!$B:$CP,Daily!IY$10,0))</f>
        <v>0.22399716009939652</v>
      </c>
      <c r="BB104" s="12">
        <f>(VLOOKUP($EG104,Data!$B:$CP,Daily!FA$10,0)+VLOOKUP($IF104,Data!$B:$CP,Daily!IZ$10,0))/(VLOOKUP($EG101,Data!$B:$CP,Daily!FA$10,0)+VLOOKUP($IF101,Data!$B:$CP,Daily!IZ$10,0))</f>
        <v>0.14935822637106183</v>
      </c>
      <c r="BC104" s="12">
        <f>(VLOOKUP($EG104,Data!$B:$CP,Daily!FB$10,0)+VLOOKUP($IF104,Data!$B:$CP,Daily!JA$10,0))/(VLOOKUP($EG101,Data!$B:$CP,Daily!FB$10,0)+VLOOKUP($IF101,Data!$B:$CP,Daily!JA$10,0))</f>
        <v>0.13066666666666665</v>
      </c>
      <c r="BD104" s="12">
        <f>(VLOOKUP($EG104,Data!$B:$CP,Daily!FC$10,0)+VLOOKUP($IF104,Data!$B:$CP,Daily!JB$10,0))/(VLOOKUP($EG101,Data!$B:$CP,Daily!FC$10,0)+VLOOKUP($IF101,Data!$B:$CP,Daily!JB$10,0))</f>
        <v>0.18256130790190736</v>
      </c>
      <c r="BE104" s="12">
        <f>(VLOOKUP($EG104,Data!$B:$CP,Daily!FD$10,0)+VLOOKUP($IF104,Data!$B:$CP,Daily!JC$10,0))/(VLOOKUP($EG101,Data!$B:$CP,Daily!FD$10,0)+VLOOKUP($IF101,Data!$B:$CP,Daily!JC$10,0))</f>
        <v>0.16458852867830423</v>
      </c>
      <c r="BF104" s="12">
        <f>(VLOOKUP($EG104,Data!$B:$CP,Daily!FE$10,0)+VLOOKUP($IF104,Data!$B:$CP,Daily!JD$10,0))/(VLOOKUP($EG101,Data!$B:$CP,Daily!FE$10,0)+VLOOKUP($IF101,Data!$B:$CP,Daily!JD$10,0))</f>
        <v>0.16185567010309279</v>
      </c>
      <c r="BG104" s="12">
        <f>(VLOOKUP($EG104,Data!$B:$CP,Daily!FF$10,0)+VLOOKUP($IF104,Data!$B:$CP,Daily!JE$10,0))/(VLOOKUP($EG101,Data!$B:$CP,Daily!FF$10,0)+VLOOKUP($IF101,Data!$B:$CP,Daily!JE$10,0))</f>
        <v>0.17796610169491525</v>
      </c>
      <c r="BH104" s="12">
        <f>(VLOOKUP($EG104,Data!$B:$CP,Daily!FG$10,0)+VLOOKUP($IF104,Data!$B:$CP,Daily!JF$10,0))/(VLOOKUP($EG101,Data!$B:$CP,Daily!FG$10,0)+VLOOKUP($IF101,Data!$B:$CP,Daily!JF$10,0))</f>
        <v>0.18231441048034935</v>
      </c>
      <c r="BI104" s="12">
        <f>(VLOOKUP($EG104,Data!$B:$CP,Daily!FH$10,0)+VLOOKUP($IF104,Data!$B:$CP,Daily!JG$10,0))/(VLOOKUP($EG101,Data!$B:$CP,Daily!FH$10,0)+VLOOKUP($IF101,Data!$B:$CP,Daily!JG$10,0))</f>
        <v>0.16519546027742749</v>
      </c>
      <c r="BJ104" s="12">
        <f>(VLOOKUP($EG104,Data!$B:$CP,Daily!FI$10,0)+VLOOKUP($IF104,Data!$B:$CP,Daily!JH$10,0))/(VLOOKUP($EG101,Data!$B:$CP,Daily!FI$10,0)+VLOOKUP($IF101,Data!$B:$CP,Daily!JH$10,0))</f>
        <v>0.15384615384615385</v>
      </c>
      <c r="BK104" s="12">
        <f>(VLOOKUP($EG104,Data!$B:$CP,Daily!FJ$10,0)+VLOOKUP($IF104,Data!$B:$CP,Daily!JI$10,0))/(VLOOKUP($EG101,Data!$B:$CP,Daily!FJ$10,0)+VLOOKUP($IF101,Data!$B:$CP,Daily!JI$10,0))</f>
        <v>0.14175257731958762</v>
      </c>
      <c r="BL104" s="12">
        <f>(VLOOKUP($EG104,Data!$B:$CP,Daily!FK$10,0)+VLOOKUP($IF104,Data!$B:$CP,Daily!JJ$10,0))/(VLOOKUP($EG101,Data!$B:$CP,Daily!FK$10,0)+VLOOKUP($IF101,Data!$B:$CP,Daily!JJ$10,0))</f>
        <v>0.16379310344827586</v>
      </c>
      <c r="BM104" s="12">
        <f>(VLOOKUP($EG104,Data!$B:$CP,Daily!FL$10,0)+VLOOKUP($IF104,Data!$B:$CP,Daily!JK$10,0))/(VLOOKUP($EG101,Data!$B:$CP,Daily!FL$10,0)+VLOOKUP($IF101,Data!$B:$CP,Daily!JK$10,0))</f>
        <v>0.15762925598991173</v>
      </c>
      <c r="BN104" s="12">
        <f>(VLOOKUP($EG104,Data!$B:$CP,Daily!FM$10,0)+VLOOKUP($IF104,Data!$B:$CP,Daily!JL$10,0))/(VLOOKUP($EG101,Data!$B:$CP,Daily!FM$10,0)+VLOOKUP($IF101,Data!$B:$CP,Daily!JL$10,0))</f>
        <v>0.17067003792667509</v>
      </c>
      <c r="BO104" s="12">
        <f>(VLOOKUP($EG104,Data!$B:$CP,Daily!FN$10,0)+VLOOKUP($IF104,Data!$B:$CP,Daily!JM$10,0))/(VLOOKUP($EG101,Data!$B:$CP,Daily!FN$10,0)+VLOOKUP($IF101,Data!$B:$CP,Daily!JM$10,0))</f>
        <v>0.16648764769065522</v>
      </c>
      <c r="BP104" s="12">
        <f>(VLOOKUP($EG104,Data!$B:$CP,Daily!FO$10,0)+VLOOKUP($IF104,Data!$B:$CP,Daily!JN$10,0))/(VLOOKUP($EG101,Data!$B:$CP,Daily!FO$10,0)+VLOOKUP($IF101,Data!$B:$CP,Daily!JN$10,0))</f>
        <v>0.15960099750623441</v>
      </c>
      <c r="BQ104" s="12">
        <f>(VLOOKUP($EG104,Data!$B:$CP,Daily!FP$10,0)+VLOOKUP($IF104,Data!$B:$CP,Daily!JO$10,0))/(VLOOKUP($EG101,Data!$B:$CP,Daily!FP$10,0)+VLOOKUP($IF101,Data!$B:$CP,Daily!JO$10,0))</f>
        <v>0.15776986951364175</v>
      </c>
      <c r="BR104" s="12">
        <f>(VLOOKUP($EG104,Data!$B:$CP,Daily!FQ$10,0)+VLOOKUP($IF104,Data!$B:$CP,Daily!JP$10,0))/(VLOOKUP($EG101,Data!$B:$CP,Daily!FQ$10,0)+VLOOKUP($IF101,Data!$B:$CP,Daily!JP$10,0))</f>
        <v>0.20524412296564196</v>
      </c>
      <c r="BS104" s="12">
        <f>(VLOOKUP($EG104,Data!$B:$CP,Daily!FR$10,0)+VLOOKUP($IF104,Data!$B:$CP,Daily!JQ$10,0))/(VLOOKUP($EG101,Data!$B:$CP,Daily!FR$10,0)+VLOOKUP($IF101,Data!$B:$CP,Daily!JQ$10,0))</f>
        <v>0.17322834645669291</v>
      </c>
      <c r="BT104" s="12">
        <f>(VLOOKUP($EG104,Data!$B:$CP,Daily!FS$10,0)+VLOOKUP($IF104,Data!$B:$CP,Daily!JR$10,0))/(VLOOKUP($EG101,Data!$B:$CP,Daily!FS$10,0)+VLOOKUP($IF101,Data!$B:$CP,Daily!JR$10,0))</f>
        <v>0.12740141557128412</v>
      </c>
      <c r="BU104" s="12">
        <f>(VLOOKUP($EG104,Data!$B:$CP,Daily!FT$10,0)+VLOOKUP($IF104,Data!$B:$CP,Daily!JS$10,0))/(VLOOKUP($EG101,Data!$B:$CP,Daily!FT$10,0)+VLOOKUP($IF101,Data!$B:$CP,Daily!JS$10,0))</f>
        <v>0.15160349854227406</v>
      </c>
      <c r="BV104" s="12">
        <f>(VLOOKUP($EG104,Data!$B:$CP,Daily!FU$10,0)+VLOOKUP($IF104,Data!$B:$CP,Daily!JT$10,0))/(VLOOKUP($EG101,Data!$B:$CP,Daily!FU$10,0)+VLOOKUP($IF101,Data!$B:$CP,Daily!JT$10,0))</f>
        <v>0.15252784918594686</v>
      </c>
      <c r="BW104" s="12">
        <f>(VLOOKUP($EG104,Data!$B:$CP,Daily!FV$10,0)+VLOOKUP($IF104,Data!$B:$CP,Daily!JU$10,0))/(VLOOKUP($EG101,Data!$B:$CP,Daily!FV$10,0)+VLOOKUP($IF101,Data!$B:$CP,Daily!JU$10,0))</f>
        <v>0.14523281596452328</v>
      </c>
      <c r="BX104" s="12">
        <f>(VLOOKUP($EG104,Data!$B:$CP,Daily!FW$10,0)+VLOOKUP($IF104,Data!$B:$CP,Daily!JV$10,0))/(VLOOKUP($EG101,Data!$B:$CP,Daily!FW$10,0)+VLOOKUP($IF101,Data!$B:$CP,Daily!JV$10,0))</f>
        <v>0.17560975609756097</v>
      </c>
      <c r="BY104" s="12">
        <f>(VLOOKUP($EG104,Data!$B:$CP,Daily!FX$10,0)+VLOOKUP($IF104,Data!$B:$CP,Daily!JW$10,0))/(VLOOKUP($EG101,Data!$B:$CP,Daily!FX$10,0)+VLOOKUP($IF101,Data!$B:$CP,Daily!JW$10,0))</f>
        <v>0.14332965821389196</v>
      </c>
      <c r="BZ104" s="12">
        <f>(VLOOKUP($EG104,Data!$B:$CP,Daily!FY$10,0)+VLOOKUP($IF104,Data!$B:$CP,Daily!JX$10,0))/(VLOOKUP($EG101,Data!$B:$CP,Daily!FY$10,0)+VLOOKUP($IF101,Data!$B:$CP,Daily!JX$10,0))</f>
        <v>0.16455696202531644</v>
      </c>
      <c r="CA104" s="12">
        <f>(VLOOKUP($EG104,Data!$B:$CP,Daily!FZ$10,0)+VLOOKUP($IF104,Data!$B:$CP,Daily!JY$10,0))/(VLOOKUP($EG101,Data!$B:$CP,Daily!FZ$10,0)+VLOOKUP($IF101,Data!$B:$CP,Daily!JY$10,0))</f>
        <v>0.16971916971916973</v>
      </c>
      <c r="CB104" s="12">
        <f>(VLOOKUP($EG104,Data!$B:$CP,Daily!GA$10,0)+VLOOKUP($IF104,Data!$B:$CP,Daily!JZ$10,0))/(VLOOKUP($EG101,Data!$B:$CP,Daily!GA$10,0)+VLOOKUP($IF101,Data!$B:$CP,Daily!JZ$10,0))</f>
        <v>0.19688542825361513</v>
      </c>
      <c r="CC104" s="12">
        <f>(VLOOKUP($EG104,Data!$B:$CP,Daily!GB$10,0)+VLOOKUP($IF104,Data!$B:$CP,Daily!KA$10,0))/(VLOOKUP($EG101,Data!$B:$CP,Daily!GB$10,0)+VLOOKUP($IF101,Data!$B:$CP,Daily!KA$10,0))</f>
        <v>0.16545893719806765</v>
      </c>
      <c r="CD104" s="12">
        <f>(VLOOKUP($EG104,Data!$B:$CP,Daily!GC$10,0)+VLOOKUP($IF104,Data!$B:$CP,Daily!KB$10,0))/(VLOOKUP($EG101,Data!$B:$CP,Daily!GC$10,0)+VLOOKUP($IF101,Data!$B:$CP,Daily!KB$10,0))</f>
        <v>0.17191283292978207</v>
      </c>
      <c r="CE104" s="12">
        <f>(VLOOKUP($EG104,Data!$B:$CP,Daily!GD$10,0)+VLOOKUP($IF104,Data!$B:$CP,Daily!KC$10,0))/(VLOOKUP($EG101,Data!$B:$CP,Daily!GD$10,0)+VLOOKUP($IF101,Data!$B:$CP,Daily!KC$10,0))</f>
        <v>0.17682926829268292</v>
      </c>
      <c r="CF104" s="12">
        <f>(VLOOKUP($EG104,Data!$B:$CP,Daily!GE$10,0)+VLOOKUP($IF104,Data!$B:$CP,Daily!KD$10,0))/(VLOOKUP($EG101,Data!$B:$CP,Daily!GE$10,0)+VLOOKUP($IF101,Data!$B:$CP,Daily!KD$10,0))</f>
        <v>0.16176470588235295</v>
      </c>
      <c r="CG104" s="12">
        <f>(VLOOKUP($EG104,Data!$B:$CP,Daily!GF$10,0)+VLOOKUP($IF104,Data!$B:$CP,Daily!KE$10,0))/(VLOOKUP($EG101,Data!$B:$CP,Daily!GF$10,0)+VLOOKUP($IF101,Data!$B:$CP,Daily!KE$10,0))</f>
        <v>0.14267352185089974</v>
      </c>
      <c r="CH104" s="12">
        <f>(VLOOKUP($EG104,Data!$B:$CP,Daily!GG$10,0)+VLOOKUP($IF104,Data!$B:$CP,Daily!KF$10,0))/(VLOOKUP($EG101,Data!$B:$CP,Daily!GG$10,0)+VLOOKUP($IF101,Data!$B:$CP,Daily!KF$10,0))</f>
        <v>0.16037735849056603</v>
      </c>
      <c r="CI104" s="12">
        <f>(VLOOKUP($EG104,Data!$B:$CP,Daily!GH$10,0)+VLOOKUP($IF104,Data!$B:$CP,Daily!KG$10,0))/(VLOOKUP($EG101,Data!$B:$CP,Daily!GH$10,0)+VLOOKUP($IF101,Data!$B:$CP,Daily!KG$10,0))</f>
        <v>0.17497556207233628</v>
      </c>
      <c r="CJ104" s="12">
        <f>(VLOOKUP($EG104,Data!$B:$CP,Daily!GI$10,0)+VLOOKUP($IF104,Data!$B:$CP,Daily!KH$10,0))/(VLOOKUP($EG101,Data!$B:$CP,Daily!GI$10,0)+VLOOKUP($IF101,Data!$B:$CP,Daily!KH$10,0))</f>
        <v>0.16720257234726688</v>
      </c>
      <c r="CK104" s="12">
        <f>(VLOOKUP($EG104,Data!$B:$CP,Daily!GJ$10,0)+VLOOKUP($IF104,Data!$B:$CP,Daily!KI$10,0))/(VLOOKUP($EG101,Data!$B:$CP,Daily!GJ$10,0)+VLOOKUP($IF101,Data!$B:$CP,Daily!KI$10,0))</f>
        <v>0.17848410757946209</v>
      </c>
      <c r="CL104" s="12">
        <f>(VLOOKUP($EG104,Data!$B:$CP,Daily!GK$10,0)+VLOOKUP($IF104,Data!$B:$CP,Daily!KJ$10,0))/(VLOOKUP($EG101,Data!$B:$CP,Daily!GK$10,0)+VLOOKUP($IF101,Data!$B:$CP,Daily!KJ$10,0))</f>
        <v>0.13904982618771727</v>
      </c>
      <c r="CM104" s="12">
        <f>(VLOOKUP($EG104,Data!$B:$CP,Daily!GL$10,0)+VLOOKUP($IF104,Data!$B:$CP,Daily!KK$10,0))/(VLOOKUP($EG101,Data!$B:$CP,Daily!GL$10,0)+VLOOKUP($IF101,Data!$B:$CP,Daily!KK$10,0))</f>
        <v>0.15659679408138102</v>
      </c>
      <c r="CN104" s="12">
        <f>(VLOOKUP($EG104,Data!$B:$CP,Daily!GM$10,0)+VLOOKUP($IF104,Data!$B:$CP,Daily!KL$10,0))/(VLOOKUP($EG101,Data!$B:$CP,Daily!GM$10,0)+VLOOKUP($IF101,Data!$B:$CP,Daily!KL$10,0))</f>
        <v>0.15855181023720349</v>
      </c>
      <c r="CO104" s="12">
        <f>(VLOOKUP($EG104,Data!$B:$CP,Daily!GN$10,0)+VLOOKUP($IF104,Data!$B:$CP,Daily!KM$10,0))/(VLOOKUP($EG101,Data!$B:$CP,Daily!GN$10,0)+VLOOKUP($IF101,Data!$B:$CP,Daily!KM$10,0))</f>
        <v>0.1591160220994475</v>
      </c>
      <c r="CP104" s="12">
        <f>(VLOOKUP($EG104,Data!$B:$CP,Daily!GO$10,0)+VLOOKUP($IF104,Data!$B:$CP,Daily!KN$10,0))/(VLOOKUP($EG101,Data!$B:$CP,Daily!GO$10,0)+VLOOKUP($IF101,Data!$B:$CP,Daily!KN$10,0))</f>
        <v>0.19170403587443946</v>
      </c>
      <c r="CQ104" s="12">
        <f>(VLOOKUP($EG104,Data!$B:$CP,Daily!GP$10,0)+VLOOKUP($IF104,Data!$B:$CP,Daily!KO$10,0))/(VLOOKUP($EG101,Data!$B:$CP,Daily!GP$10,0)+VLOOKUP($IF101,Data!$B:$CP,Daily!KO$10,0))</f>
        <v>0.15569972196478221</v>
      </c>
      <c r="CR104" s="12">
        <f>(VLOOKUP($EG104,Data!$B:$CP,Daily!GQ$10,0)+VLOOKUP($IF104,Data!$B:$CP,Daily!KP$10,0))/(VLOOKUP($EG101,Data!$B:$CP,Daily!GQ$10,0)+VLOOKUP($IF101,Data!$B:$CP,Daily!KP$10,0))</f>
        <v>0.18354430379746836</v>
      </c>
      <c r="CS104" s="12">
        <f>(VLOOKUP($EG104,Data!$B:$CP,Daily!GR$10,0)+VLOOKUP($IF104,Data!$B:$CP,Daily!KQ$10,0))/(VLOOKUP($EG101,Data!$B:$CP,Daily!GR$10,0)+VLOOKUP($IF101,Data!$B:$CP,Daily!KQ$10,0))</f>
        <v>0.14800995024875621</v>
      </c>
      <c r="CT104" s="12">
        <f>(VLOOKUP($EG104,Data!$B:$CP,Daily!GS$10,0)+VLOOKUP($IF104,Data!$B:$CP,Daily!KR$10,0))/(VLOOKUP($EG101,Data!$B:$CP,Daily!GS$10,0)+VLOOKUP($IF101,Data!$B:$CP,Daily!KR$10,0))</f>
        <v>0.14623655913978495</v>
      </c>
      <c r="CU104" s="12">
        <f>(VLOOKUP($EG104,Data!$B:$CP,Daily!GT$10,0)+VLOOKUP($IF104,Data!$B:$CP,Daily!KS$10,0))/(VLOOKUP($EG101,Data!$B:$CP,Daily!GT$10,0)+VLOOKUP($IF101,Data!$B:$CP,Daily!KS$10,0))</f>
        <v>0.17564102564102563</v>
      </c>
      <c r="CV104" s="12">
        <f>(VLOOKUP($EG104,Data!$B:$CP,Daily!GU$10,0)+VLOOKUP($IF104,Data!$B:$CP,Daily!KT$10,0))/(VLOOKUP($EG101,Data!$B:$CP,Daily!GU$10,0)+VLOOKUP($IF101,Data!$B:$CP,Daily!KT$10,0))</f>
        <v>0.17980295566502463</v>
      </c>
      <c r="CW104" s="12">
        <f>(VLOOKUP($EG104,Data!$B:$CP,Daily!GV$10,0)+VLOOKUP($IF104,Data!$B:$CP,Daily!KU$10,0))/(VLOOKUP($EG101,Data!$B:$CP,Daily!GV$10,0)+VLOOKUP($IF101,Data!$B:$CP,Daily!KU$10,0))</f>
        <v>0.15840517241379309</v>
      </c>
      <c r="CX104" s="12">
        <f>(VLOOKUP($EG104,Data!$B:$CP,Daily!GW$10,0)+VLOOKUP($IF104,Data!$B:$CP,Daily!KV$10,0))/(VLOOKUP($EG101,Data!$B:$CP,Daily!GW$10,0)+VLOOKUP($IF101,Data!$B:$CP,Daily!KV$10,0))</f>
        <v>0.16734972677595628</v>
      </c>
      <c r="CY104" s="12">
        <f>(VLOOKUP($EG104,Data!$B:$CP,Daily!GX$10,0)+VLOOKUP($IF104,Data!$B:$CP,Daily!KW$10,0))/(VLOOKUP($EG101,Data!$B:$CP,Daily!GX$10,0)+VLOOKUP($IF101,Data!$B:$CP,Daily!KW$10,0))</f>
        <v>0.14313919052319843</v>
      </c>
      <c r="CZ104" s="12">
        <f>(VLOOKUP($EG104,Data!$B:$CP,Daily!GY$10,0)+VLOOKUP($IF104,Data!$B:$CP,Daily!KX$10,0))/(VLOOKUP($EG101,Data!$B:$CP,Daily!GY$10,0)+VLOOKUP($IF101,Data!$B:$CP,Daily!KX$10,0))</f>
        <v>0.15967365967365968</v>
      </c>
      <c r="DA104" s="12">
        <f>(VLOOKUP($EG104,Data!$B:$CP,Daily!GZ$10,0)+VLOOKUP($IF104,Data!$B:$CP,Daily!KY$10,0))/(VLOOKUP($EG101,Data!$B:$CP,Daily!GZ$10,0)+VLOOKUP($IF101,Data!$B:$CP,Daily!KY$10,0))</f>
        <v>0.14685314685314685</v>
      </c>
      <c r="DB104" s="12">
        <f>(VLOOKUP($EG104,Data!$B:$CP,Daily!HA$10,0)+VLOOKUP($IF104,Data!$B:$CP,Daily!KZ$10,0))/(VLOOKUP($EG101,Data!$B:$CP,Daily!HA$10,0)+VLOOKUP($IF101,Data!$B:$CP,Daily!KZ$10,0))</f>
        <v>0.1691919191919192</v>
      </c>
      <c r="DC104" s="12">
        <f>(VLOOKUP($EG104,Data!$B:$CP,Daily!HB$10,0)+VLOOKUP($IF104,Data!$B:$CP,Daily!LA$10,0))/(VLOOKUP($EG101,Data!$B:$CP,Daily!HB$10,0)+VLOOKUP($IF101,Data!$B:$CP,Daily!LA$10,0))</f>
        <v>0.17048346055979643</v>
      </c>
      <c r="DD104" s="12">
        <f>(VLOOKUP($EG104,Data!$B:$CP,Daily!HC$10,0)+VLOOKUP($IF104,Data!$B:$CP,Daily!LB$10,0))/(VLOOKUP($EG101,Data!$B:$CP,Daily!HC$10,0)+VLOOKUP($IF101,Data!$B:$CP,Daily!LB$10,0))</f>
        <v>0.16868798235942667</v>
      </c>
      <c r="DE104" s="12">
        <f>(VLOOKUP($EG104,Data!$B:$CP,Daily!HD$10,0)+VLOOKUP($IF104,Data!$B:$CP,Daily!LC$10,0))/(VLOOKUP($EG101,Data!$B:$CP,Daily!HD$10,0)+VLOOKUP($IF101,Data!$B:$CP,Daily!LC$10,0))</f>
        <v>0.17551462621885158</v>
      </c>
      <c r="DF104" s="12">
        <f>(VLOOKUP($EG104,Data!$B:$CP,Daily!HE$10,0)+VLOOKUP($IF104,Data!$B:$CP,Daily!LD$10,0))/(VLOOKUP($EG101,Data!$B:$CP,Daily!HE$10,0)+VLOOKUP($IF101,Data!$B:$CP,Daily!LD$10,0))</f>
        <v>0.17090069284064666</v>
      </c>
      <c r="DG104" s="12">
        <f>(VLOOKUP($EG104,Data!$B:$CP,Daily!HF$10,0)+VLOOKUP($IF104,Data!$B:$CP,Daily!LE$10,0))/(VLOOKUP($EG101,Data!$B:$CP,Daily!HF$10,0)+VLOOKUP($IF101,Data!$B:$CP,Daily!LE$10,0))</f>
        <v>0.20415224913494809</v>
      </c>
      <c r="DH104" s="12">
        <f>(VLOOKUP($EG104,Data!$B:$CP,Daily!HG$10,0)+VLOOKUP($IF104,Data!$B:$CP,Daily!LF$10,0))/(VLOOKUP($EG101,Data!$B:$CP,Daily!HG$10,0)+VLOOKUP($IF101,Data!$B:$CP,Daily!LF$10,0))</f>
        <v>0.16305732484076432</v>
      </c>
      <c r="DI104" s="12">
        <f>(VLOOKUP($EG104,Data!$B:$CP,Daily!HH$10,0)+VLOOKUP($IF104,Data!$B:$CP,Daily!LG$10,0))/(VLOOKUP($EG101,Data!$B:$CP,Daily!HH$10,0)+VLOOKUP($IF101,Data!$B:$CP,Daily!LG$10,0))</f>
        <v>0.19976218787158145</v>
      </c>
      <c r="DJ104" s="12">
        <f>(VLOOKUP($EG104,Data!$B:$CP,Daily!HI$10,0)+VLOOKUP($IF104,Data!$B:$CP,Daily!LH$10,0))/(VLOOKUP($EG101,Data!$B:$CP,Daily!HI$10,0)+VLOOKUP($IF101,Data!$B:$CP,Daily!LH$10,0))</f>
        <v>0.15286624203821655</v>
      </c>
      <c r="DK104" s="12">
        <f>(VLOOKUP($EG104,Data!$B:$CP,Daily!HJ$10,0)+VLOOKUP($IF104,Data!$B:$CP,Daily!LI$10,0))/(VLOOKUP($EG101,Data!$B:$CP,Daily!HJ$10,0)+VLOOKUP($IF101,Data!$B:$CP,Daily!LI$10,0))</f>
        <v>0.14623655913978495</v>
      </c>
      <c r="DL104" s="12">
        <f>(VLOOKUP($EG104,Data!$B:$CP,Daily!HK$10,0)+VLOOKUP($IF104,Data!$B:$CP,Daily!LJ$10,0))/(VLOOKUP($EG101,Data!$B:$CP,Daily!HK$10,0)+VLOOKUP($IF101,Data!$B:$CP,Daily!LJ$10,0))</f>
        <v>0.16451612903225807</v>
      </c>
      <c r="DM104" s="12">
        <f>(VLOOKUP($EG104,Data!$B:$CP,Daily!HL$10,0)+VLOOKUP($IF104,Data!$B:$CP,Daily!LK$10,0))/(VLOOKUP($EG101,Data!$B:$CP,Daily!HL$10,0)+VLOOKUP($IF101,Data!$B:$CP,Daily!LK$10,0))</f>
        <v>0.17097170971709716</v>
      </c>
      <c r="DN104" s="12">
        <f>(VLOOKUP($EG104,Data!$B:$CP,Daily!HM$10,0)+VLOOKUP($IF104,Data!$B:$CP,Daily!LL$10,0))/(VLOOKUP($EG101,Data!$B:$CP,Daily!HM$10,0)+VLOOKUP($IF101,Data!$B:$CP,Daily!LL$10,0))</f>
        <v>0.15049226441631505</v>
      </c>
      <c r="DO104" s="12">
        <f>(VLOOKUP($EG104,Data!$B:$CP,Daily!HN$10,0)+VLOOKUP($IF104,Data!$B:$CP,Daily!LM$10,0))/(VLOOKUP($EG101,Data!$B:$CP,Daily!HN$10,0)+VLOOKUP($IF101,Data!$B:$CP,Daily!LM$10,0))</f>
        <v>0.20871559633027523</v>
      </c>
      <c r="DP104" s="12">
        <f>(VLOOKUP($EG104,Data!$B:$CP,Daily!HO$10,0)+VLOOKUP($IF104,Data!$B:$CP,Daily!LN$10,0))/(VLOOKUP($EG101,Data!$B:$CP,Daily!HO$10,0)+VLOOKUP($IF101,Data!$B:$CP,Daily!LN$10,0))</f>
        <v>0.17253121452894438</v>
      </c>
      <c r="DQ104" s="12">
        <f>(VLOOKUP($EG104,Data!$B:$CP,Daily!HP$10,0)+VLOOKUP($IF104,Data!$B:$CP,Daily!LO$10,0))/(VLOOKUP($EG101,Data!$B:$CP,Daily!HP$10,0)+VLOOKUP($IF101,Data!$B:$CP,Daily!LO$10,0))</f>
        <v>0.16077537058152794</v>
      </c>
      <c r="DR104" s="12">
        <f>(VLOOKUP($EG104,Data!$B:$CP,Daily!HQ$10,0)+VLOOKUP($IF104,Data!$B:$CP,Daily!LP$10,0))/(VLOOKUP($EG101,Data!$B:$CP,Daily!HQ$10,0)+VLOOKUP($IF101,Data!$B:$CP,Daily!LP$10,0))</f>
        <v>0.17473684210526316</v>
      </c>
      <c r="DS104" s="12">
        <f>(VLOOKUP($EG104,Data!$B:$CP,Daily!HR$10,0)+VLOOKUP($IF104,Data!$B:$CP,Daily!LQ$10,0))/(VLOOKUP($EG101,Data!$B:$CP,Daily!HR$10,0)+VLOOKUP($IF101,Data!$B:$CP,Daily!LQ$10,0))</f>
        <v>0.18312387791741472</v>
      </c>
      <c r="DT104" s="12">
        <f>(VLOOKUP($EG104,Data!$B:$CP,Daily!HS$10,0)+VLOOKUP($IF104,Data!$B:$CP,Daily!LR$10,0))/(VLOOKUP($EG101,Data!$B:$CP,Daily!HS$10,0)+VLOOKUP($IF101,Data!$B:$CP,Daily!LR$10,0))</f>
        <v>0.17992424242424243</v>
      </c>
      <c r="DU104" s="12">
        <f>(VLOOKUP($EG104,Data!$B:$CP,Daily!HT$10,0)+VLOOKUP($IF104,Data!$B:$CP,Daily!LS$10,0))/(VLOOKUP($EG101,Data!$B:$CP,Daily!HT$10,0)+VLOOKUP($IF101,Data!$B:$CP,Daily!LS$10,0))</f>
        <v>0.17385620915032679</v>
      </c>
      <c r="DV104" s="14"/>
      <c r="DW104" s="12">
        <f t="shared" si="588"/>
        <v>0.15776986951364175</v>
      </c>
      <c r="DX104" s="12">
        <f t="shared" si="589"/>
        <v>0.17891373801916932</v>
      </c>
      <c r="DY104" s="12">
        <f t="shared" si="846"/>
        <v>2.1143868505527574E-2</v>
      </c>
      <c r="DZ104" s="12">
        <f t="shared" si="856"/>
        <v>0.19477163939831499</v>
      </c>
      <c r="EA104" s="12">
        <f t="shared" si="857"/>
        <v>0.14191196813449608</v>
      </c>
      <c r="EB104" s="14"/>
      <c r="EC104" s="12">
        <f t="shared" si="835"/>
        <v>1.7772343429185159E-2</v>
      </c>
      <c r="ED104" s="12">
        <f t="shared" si="858"/>
        <v>0.17660841858255638</v>
      </c>
      <c r="EE104" s="12">
        <f t="shared" si="859"/>
        <v>0.16868331628366715</v>
      </c>
      <c r="EF104" s="1"/>
      <c r="EG104" s="7" t="s">
        <v>617</v>
      </c>
      <c r="EH104" s="7" t="s">
        <v>92</v>
      </c>
      <c r="EI104" s="12">
        <f>VLOOKUP($EG104,Data!$B:$CP,Daily!EI$10,0)/VLOOKUP($EG101,Data!$B:$CP,Daily!EI$10,0)</f>
        <v>0.18314424635332252</v>
      </c>
      <c r="EJ104" s="12">
        <f>VLOOKUP($EG104,Data!$B:$CP,Daily!EJ$10,0)/VLOOKUP($EG101,Data!$B:$CP,Daily!EJ$10,0)</f>
        <v>0.20610687022900764</v>
      </c>
      <c r="EK104" s="12">
        <f>VLOOKUP($EG104,Data!$B:$CP,Daily!EK$10,0)/VLOOKUP($EG101,Data!$B:$CP,Daily!EK$10,0)</f>
        <v>0.2073170731707317</v>
      </c>
      <c r="EL104" s="12">
        <f>VLOOKUP($EG104,Data!$B:$CP,Daily!EL$10,0)/VLOOKUP($EG101,Data!$B:$CP,Daily!EL$10,0)</f>
        <v>0.17218543046357615</v>
      </c>
      <c r="EM104" s="12">
        <f>VLOOKUP($EG104,Data!$B:$CP,Daily!EM$10,0)/VLOOKUP($EG101,Data!$B:$CP,Daily!EM$10,0)</f>
        <v>0.18672839506172839</v>
      </c>
      <c r="EN104" s="12">
        <f>VLOOKUP($EG104,Data!$B:$CP,Daily!EN$10,0)/VLOOKUP($EG101,Data!$B:$CP,Daily!EN$10,0)</f>
        <v>0.20071684587813621</v>
      </c>
      <c r="EO104" s="12">
        <f>VLOOKUP($EG104,Data!$B:$CP,Daily!EO$10,0)/VLOOKUP($EG101,Data!$B:$CP,Daily!EO$10,0)</f>
        <v>0.17</v>
      </c>
      <c r="EP104" s="12">
        <f>VLOOKUP($EG104,Data!$B:$CP,Daily!EP$10,0)/VLOOKUP($EG101,Data!$B:$CP,Daily!EP$10,0)</f>
        <v>0.19099590723055934</v>
      </c>
      <c r="EQ104" s="12">
        <f>VLOOKUP($EG104,Data!$B:$CP,Daily!EQ$10,0)/VLOOKUP($EG101,Data!$B:$CP,Daily!EQ$10,0)</f>
        <v>0.17348377997179126</v>
      </c>
      <c r="ER104" s="12">
        <f>VLOOKUP($EG104,Data!$B:$CP,Daily!ER$10,0)/VLOOKUP($EG101,Data!$B:$CP,Daily!ER$10,0)</f>
        <v>0.18266666666666667</v>
      </c>
      <c r="ES104" s="12">
        <f>VLOOKUP($EG104,Data!$B:$CP,Daily!ES$10,0)/VLOOKUP($EG101,Data!$B:$CP,Daily!ES$10,0)</f>
        <v>0.20265379975874548</v>
      </c>
      <c r="ET104" s="12">
        <f>VLOOKUP($EG104,Data!$B:$CP,Daily!ET$10,0)/VLOOKUP($EG101,Data!$B:$CP,Daily!ET$10,0)</f>
        <v>0.18505338078291814</v>
      </c>
      <c r="EU104" s="12">
        <f>VLOOKUP($EG104,Data!$B:$CP,Daily!EU$10,0)/VLOOKUP($EG101,Data!$B:$CP,Daily!EU$10,0)</f>
        <v>0.17787742899850523</v>
      </c>
      <c r="EV104" s="12">
        <f>VLOOKUP($EG104,Data!$B:$CP,Daily!EV$10,0)/VLOOKUP($EG101,Data!$B:$CP,Daily!EV$10,0)</f>
        <v>0.15355086372360843</v>
      </c>
      <c r="EW104" s="12">
        <f>VLOOKUP($EG104,Data!$B:$CP,Daily!EW$10,0)/VLOOKUP($EG101,Data!$B:$CP,Daily!EW$10,0)</f>
        <v>0.20864661654135339</v>
      </c>
      <c r="EX104" s="12">
        <f>VLOOKUP($EG104,Data!$B:$CP,Daily!EX$10,0)/VLOOKUP($EG101,Data!$B:$CP,Daily!EX$10,0)</f>
        <v>0.18817204301075269</v>
      </c>
      <c r="EY104" s="12">
        <f>VLOOKUP($EG104,Data!$B:$CP,Daily!EY$10,0)/VLOOKUP($EG101,Data!$B:$CP,Daily!EY$10,0)</f>
        <v>0.1787709497206704</v>
      </c>
      <c r="EZ104" s="12">
        <f>VLOOKUP($EG104,Data!$B:$CP,Daily!EZ$10,0)/VLOOKUP($EG101,Data!$B:$CP,Daily!EZ$10,0)</f>
        <v>0.23247232472324722</v>
      </c>
      <c r="FA104" s="12">
        <f>VLOOKUP($EG104,Data!$B:$CP,Daily!FA$10,0)/VLOOKUP($EG101,Data!$B:$CP,Daily!FA$10,0)</f>
        <v>0.15094339622641509</v>
      </c>
      <c r="FB104" s="12">
        <f>VLOOKUP($EG104,Data!$B:$CP,Daily!FB$10,0)/VLOOKUP($EG101,Data!$B:$CP,Daily!FB$10,0)</f>
        <v>0.14259927797833935</v>
      </c>
      <c r="FC104" s="12">
        <f>VLOOKUP($EG104,Data!$B:$CP,Daily!FC$10,0)/VLOOKUP($EG101,Data!$B:$CP,Daily!FC$10,0)</f>
        <v>0.20321931589537223</v>
      </c>
      <c r="FD104" s="12">
        <f>VLOOKUP($EG104,Data!$B:$CP,Daily!FD$10,0)/VLOOKUP($EG101,Data!$B:$CP,Daily!FD$10,0)</f>
        <v>0.17052980132450332</v>
      </c>
      <c r="FE104" s="12">
        <f>VLOOKUP($EG104,Data!$B:$CP,Daily!FE$10,0)/VLOOKUP($EG101,Data!$B:$CP,Daily!FE$10,0)</f>
        <v>0.14820143884892087</v>
      </c>
      <c r="FF104" s="12">
        <f>VLOOKUP($EG104,Data!$B:$CP,Daily!FF$10,0)/VLOOKUP($EG101,Data!$B:$CP,Daily!FF$10,0)</f>
        <v>0.16786226685796271</v>
      </c>
      <c r="FG104" s="12">
        <f>VLOOKUP($EG104,Data!$B:$CP,Daily!FG$10,0)/VLOOKUP($EG101,Data!$B:$CP,Daily!FG$10,0)</f>
        <v>0.17877906976744187</v>
      </c>
      <c r="FH104" s="12">
        <f>VLOOKUP($EG104,Data!$B:$CP,Daily!FH$10,0)/VLOOKUP($EG101,Data!$B:$CP,Daily!FH$10,0)</f>
        <v>0.16695059625212946</v>
      </c>
      <c r="FI104" s="12">
        <f>VLOOKUP($EG104,Data!$B:$CP,Daily!FI$10,0)/VLOOKUP($EG101,Data!$B:$CP,Daily!FI$10,0)</f>
        <v>0.15692821368948248</v>
      </c>
      <c r="FJ104" s="12">
        <f>VLOOKUP($EG104,Data!$B:$CP,Daily!FJ$10,0)/VLOOKUP($EG101,Data!$B:$CP,Daily!FJ$10,0)</f>
        <v>0.13285457809694792</v>
      </c>
      <c r="FK104" s="12">
        <f>VLOOKUP($EG104,Data!$B:$CP,Daily!FK$10,0)/VLOOKUP($EG101,Data!$B:$CP,Daily!FK$10,0)</f>
        <v>0.15920398009950248</v>
      </c>
      <c r="FL104" s="12">
        <f>VLOOKUP($EG104,Data!$B:$CP,Daily!FL$10,0)/VLOOKUP($EG101,Data!$B:$CP,Daily!FL$10,0)</f>
        <v>0.16347826086956521</v>
      </c>
      <c r="FM104" s="12">
        <f>VLOOKUP($EG104,Data!$B:$CP,Daily!FM$10,0)/VLOOKUP($EG101,Data!$B:$CP,Daily!FM$10,0)</f>
        <v>0.16751269035532995</v>
      </c>
      <c r="FN104" s="12">
        <f>VLOOKUP($EG104,Data!$B:$CP,Daily!FN$10,0)/VLOOKUP($EG101,Data!$B:$CP,Daily!FN$10,0)</f>
        <v>0.1681159420289855</v>
      </c>
      <c r="FO104" s="12">
        <f>VLOOKUP($EG104,Data!$B:$CP,Daily!FO$10,0)/VLOOKUP($EG101,Data!$B:$CP,Daily!FO$10,0)</f>
        <v>0.1793103448275862</v>
      </c>
      <c r="FP104" s="12">
        <f>VLOOKUP($EG104,Data!$B:$CP,Daily!FP$10,0)/VLOOKUP($EG101,Data!$B:$CP,Daily!FP$10,0)</f>
        <v>0.1696</v>
      </c>
      <c r="FQ104" s="12">
        <f>VLOOKUP($EG104,Data!$B:$CP,Daily!FQ$10,0)/VLOOKUP($EG101,Data!$B:$CP,Daily!FQ$10,0)</f>
        <v>0.20434227330779056</v>
      </c>
      <c r="FR104" s="12">
        <f>VLOOKUP($EG104,Data!$B:$CP,Daily!FR$10,0)/VLOOKUP($EG101,Data!$B:$CP,Daily!FR$10,0)</f>
        <v>0.16572504708097929</v>
      </c>
      <c r="FS104" s="12">
        <f>VLOOKUP($EG104,Data!$B:$CP,Daily!FS$10,0)/VLOOKUP($EG101,Data!$B:$CP,Daily!FS$10,0)</f>
        <v>0.12784090909090909</v>
      </c>
      <c r="FT104" s="12">
        <f>VLOOKUP($EG104,Data!$B:$CP,Daily!FT$10,0)/VLOOKUP($EG101,Data!$B:$CP,Daily!FT$10,0)</f>
        <v>0.1487935656836461</v>
      </c>
      <c r="FU104" s="12">
        <f>VLOOKUP($EG104,Data!$B:$CP,Daily!FU$10,0)/VLOOKUP($EG101,Data!$B:$CP,Daily!FU$10,0)</f>
        <v>0.15393518518518517</v>
      </c>
      <c r="FV104" s="12">
        <f>VLOOKUP($EG104,Data!$B:$CP,Daily!FV$10,0)/VLOOKUP($EG101,Data!$B:$CP,Daily!FV$10,0)</f>
        <v>0.14501510574018128</v>
      </c>
      <c r="FW104" s="12">
        <f>VLOOKUP($EG104,Data!$B:$CP,Daily!FW$10,0)/VLOOKUP($EG101,Data!$B:$CP,Daily!FW$10,0)</f>
        <v>0.19063545150501673</v>
      </c>
      <c r="FX104" s="12">
        <f>VLOOKUP($EG104,Data!$B:$CP,Daily!FX$10,0)/VLOOKUP($EG101,Data!$B:$CP,Daily!FX$10,0)</f>
        <v>0.14940828402366865</v>
      </c>
      <c r="FY104" s="12">
        <f>VLOOKUP($EG104,Data!$B:$CP,Daily!FY$10,0)/VLOOKUP($EG101,Data!$B:$CP,Daily!FY$10,0)</f>
        <v>0.16443594646271512</v>
      </c>
      <c r="FZ104" s="12">
        <f>VLOOKUP($EG104,Data!$B:$CP,Daily!FZ$10,0)/VLOOKUP($EG101,Data!$B:$CP,Daily!FZ$10,0)</f>
        <v>0.18573797678275289</v>
      </c>
      <c r="GA104" s="12">
        <f>VLOOKUP($EG104,Data!$B:$CP,Daily!GA$10,0)/VLOOKUP($EG101,Data!$B:$CP,Daily!GA$10,0)</f>
        <v>0.19908814589665655</v>
      </c>
      <c r="GB104" s="12">
        <f>VLOOKUP($EG104,Data!$B:$CP,Daily!GB$10,0)/VLOOKUP($EG101,Data!$B:$CP,Daily!GB$10,0)</f>
        <v>0.17455138662316477</v>
      </c>
      <c r="GC104" s="12">
        <f>VLOOKUP($EG104,Data!$B:$CP,Daily!GC$10,0)/VLOOKUP($EG101,Data!$B:$CP,Daily!GC$10,0)</f>
        <v>0.16445182724252491</v>
      </c>
      <c r="GD104" s="12">
        <f>VLOOKUP($EG104,Data!$B:$CP,Daily!GD$10,0)/VLOOKUP($EG101,Data!$B:$CP,Daily!GD$10,0)</f>
        <v>0.19455782312925171</v>
      </c>
      <c r="GE104" s="12">
        <f>VLOOKUP($EG104,Data!$B:$CP,Daily!GE$10,0)/VLOOKUP($EG101,Data!$B:$CP,Daily!GE$10,0)</f>
        <v>0.16993464052287582</v>
      </c>
      <c r="GF104" s="12">
        <f>VLOOKUP($EG104,Data!$B:$CP,Daily!GF$10,0)/VLOOKUP($EG101,Data!$B:$CP,Daily!GF$10,0)</f>
        <v>0.14912280701754385</v>
      </c>
      <c r="GG104" s="12">
        <f>VLOOKUP($EG104,Data!$B:$CP,Daily!GG$10,0)/VLOOKUP($EG101,Data!$B:$CP,Daily!GG$10,0)</f>
        <v>0.1701534170153417</v>
      </c>
      <c r="GH104" s="12">
        <f>VLOOKUP($EG104,Data!$B:$CP,Daily!GH$10,0)/VLOOKUP($EG101,Data!$B:$CP,Daily!GH$10,0)</f>
        <v>0.19174434087882822</v>
      </c>
      <c r="GI104" s="12">
        <f>VLOOKUP($EG104,Data!$B:$CP,Daily!GI$10,0)/VLOOKUP($EG101,Data!$B:$CP,Daily!GI$10,0)</f>
        <v>0.17403314917127072</v>
      </c>
      <c r="GJ104" s="12">
        <f>VLOOKUP($EG104,Data!$B:$CP,Daily!GJ$10,0)/VLOOKUP($EG101,Data!$B:$CP,Daily!GJ$10,0)</f>
        <v>0.184640522875817</v>
      </c>
      <c r="GK104" s="12">
        <f>VLOOKUP($EG104,Data!$B:$CP,Daily!GK$10,0)/VLOOKUP($EG101,Data!$B:$CP,Daily!GK$10,0)</f>
        <v>0.15286624203821655</v>
      </c>
      <c r="GL104" s="12">
        <f>VLOOKUP($EG104,Data!$B:$CP,Daily!GL$10,0)/VLOOKUP($EG101,Data!$B:$CP,Daily!GL$10,0)</f>
        <v>0.1606837606837607</v>
      </c>
      <c r="GM104" s="12">
        <f>VLOOKUP($EG104,Data!$B:$CP,Daily!GM$10,0)/VLOOKUP($EG101,Data!$B:$CP,Daily!GM$10,0)</f>
        <v>0.17043478260869566</v>
      </c>
      <c r="GN104" s="12">
        <f>VLOOKUP($EG104,Data!$B:$CP,Daily!GN$10,0)/VLOOKUP($EG101,Data!$B:$CP,Daily!GN$10,0)</f>
        <v>0.16897081413210446</v>
      </c>
      <c r="GO104" s="12">
        <f>VLOOKUP($EG104,Data!$B:$CP,Daily!GO$10,0)/VLOOKUP($EG101,Data!$B:$CP,Daily!GO$10,0)</f>
        <v>0.18827160493827161</v>
      </c>
      <c r="GP104" s="12">
        <f>VLOOKUP($EG104,Data!$B:$CP,Daily!GP$10,0)/VLOOKUP($EG101,Data!$B:$CP,Daily!GP$10,0)</f>
        <v>0.16133004926108374</v>
      </c>
      <c r="GQ104" s="12">
        <f>VLOOKUP($EG104,Data!$B:$CP,Daily!GQ$10,0)/VLOOKUP($EG101,Data!$B:$CP,Daily!GQ$10,0)</f>
        <v>0.20903010033444816</v>
      </c>
      <c r="GR104" s="12">
        <f>VLOOKUP($EG104,Data!$B:$CP,Daily!GR$10,0)/VLOOKUP($EG101,Data!$B:$CP,Daily!GR$10,0)</f>
        <v>0.15881326352530542</v>
      </c>
      <c r="GS104" s="12">
        <f>VLOOKUP($EG104,Data!$B:$CP,Daily!GS$10,0)/VLOOKUP($EG101,Data!$B:$CP,Daily!GS$10,0)</f>
        <v>0.15088757396449703</v>
      </c>
      <c r="GT104" s="12">
        <f>VLOOKUP($EG104,Data!$B:$CP,Daily!GT$10,0)/VLOOKUP($EG101,Data!$B:$CP,Daily!GT$10,0)</f>
        <v>0.17482517482517482</v>
      </c>
      <c r="GU104" s="12">
        <f>VLOOKUP($EG104,Data!$B:$CP,Daily!GU$10,0)/VLOOKUP($EG101,Data!$B:$CP,Daily!GU$10,0)</f>
        <v>0.19458544839255498</v>
      </c>
      <c r="GV104" s="12">
        <f>VLOOKUP($EG104,Data!$B:$CP,Daily!GV$10,0)/VLOOKUP($EG101,Data!$B:$CP,Daily!GV$10,0)</f>
        <v>0.16790490341753342</v>
      </c>
      <c r="GW104" s="12">
        <f>VLOOKUP($EG104,Data!$B:$CP,Daily!GW$10,0)/VLOOKUP($EG101,Data!$B:$CP,Daily!GW$10,0)</f>
        <v>0.17113783533765031</v>
      </c>
      <c r="GX104" s="12">
        <f>VLOOKUP($EG104,Data!$B:$CP,Daily!GX$10,0)/VLOOKUP($EG101,Data!$B:$CP,Daily!GX$10,0)</f>
        <v>0.1487935656836461</v>
      </c>
      <c r="GY104" s="12">
        <f>VLOOKUP($EG104,Data!$B:$CP,Daily!GY$10,0)/VLOOKUP($EG101,Data!$B:$CP,Daily!GY$10,0)</f>
        <v>0.16057233704292528</v>
      </c>
      <c r="GZ104" s="12">
        <f>VLOOKUP($EG104,Data!$B:$CP,Daily!GZ$10,0)/VLOOKUP($EG101,Data!$B:$CP,Daily!GZ$10,0)</f>
        <v>0.14471544715447154</v>
      </c>
      <c r="HA104" s="12">
        <f>VLOOKUP($EG104,Data!$B:$CP,Daily!HA$10,0)/VLOOKUP($EG101,Data!$B:$CP,Daily!HA$10,0)</f>
        <v>0.16783216783216784</v>
      </c>
      <c r="HB104" s="12">
        <f>VLOOKUP($EG104,Data!$B:$CP,Daily!HB$10,0)/VLOOKUP($EG101,Data!$B:$CP,Daily!HB$10,0)</f>
        <v>0.17666666666666667</v>
      </c>
      <c r="HC104" s="12">
        <f>VLOOKUP($EG104,Data!$B:$CP,Daily!HC$10,0)/VLOOKUP($EG101,Data!$B:$CP,Daily!HC$10,0)</f>
        <v>0.17322834645669291</v>
      </c>
      <c r="HD104" s="12">
        <f>VLOOKUP($EG104,Data!$B:$CP,Daily!HD$10,0)/VLOOKUP($EG101,Data!$B:$CP,Daily!HD$10,0)</f>
        <v>0.17525773195876287</v>
      </c>
      <c r="HE104" s="12">
        <f>VLOOKUP($EG104,Data!$B:$CP,Daily!HE$10,0)/VLOOKUP($EG101,Data!$B:$CP,Daily!HE$10,0)</f>
        <v>0.17563291139240506</v>
      </c>
      <c r="HF104" s="12">
        <f>VLOOKUP($EG104,Data!$B:$CP,Daily!HF$10,0)/VLOOKUP($EG101,Data!$B:$CP,Daily!HF$10,0)</f>
        <v>0.22442244224422442</v>
      </c>
      <c r="HG104" s="12">
        <f>VLOOKUP($EG104,Data!$B:$CP,Daily!HG$10,0)/VLOOKUP($EG101,Data!$B:$CP,Daily!HG$10,0)</f>
        <v>0.17531305903398928</v>
      </c>
      <c r="HH104" s="12">
        <f>VLOOKUP($EG104,Data!$B:$CP,Daily!HH$10,0)/VLOOKUP($EG101,Data!$B:$CP,Daily!HH$10,0)</f>
        <v>0.20739549839228297</v>
      </c>
      <c r="HI104" s="12">
        <f>VLOOKUP($EG104,Data!$B:$CP,Daily!HI$10,0)/VLOOKUP($EG101,Data!$B:$CP,Daily!HI$10,0)</f>
        <v>0.16</v>
      </c>
      <c r="HJ104" s="12">
        <f>VLOOKUP($EG104,Data!$B:$CP,Daily!HJ$10,0)/VLOOKUP($EG101,Data!$B:$CP,Daily!HJ$10,0)</f>
        <v>0.15819209039548024</v>
      </c>
      <c r="HK104" s="12">
        <f>VLOOKUP($EG104,Data!$B:$CP,Daily!HK$10,0)/VLOOKUP($EG101,Data!$B:$CP,Daily!HK$10,0)</f>
        <v>0.16786226685796271</v>
      </c>
      <c r="HL104" s="12">
        <f>VLOOKUP($EG104,Data!$B:$CP,Daily!HL$10,0)/VLOOKUP($EG101,Data!$B:$CP,Daily!HL$10,0)</f>
        <v>0.17171717171717171</v>
      </c>
      <c r="HM104" s="12">
        <f>VLOOKUP($EG104,Data!$B:$CP,Daily!HM$10,0)/VLOOKUP($EG101,Data!$B:$CP,Daily!HM$10,0)</f>
        <v>0.16635859519408502</v>
      </c>
      <c r="HN104" s="12">
        <f>VLOOKUP($EG104,Data!$B:$CP,Daily!HN$10,0)/VLOOKUP($EG101,Data!$B:$CP,Daily!HN$10,0)</f>
        <v>0.21571648690292758</v>
      </c>
      <c r="HO104" s="12">
        <f>VLOOKUP($EG104,Data!$B:$CP,Daily!HO$10,0)/VLOOKUP($EG101,Data!$B:$CP,Daily!HO$10,0)</f>
        <v>0.16380655226209048</v>
      </c>
      <c r="HP104" s="12">
        <f>VLOOKUP($EG104,Data!$B:$CP,Daily!HP$10,0)/VLOOKUP($EG101,Data!$B:$CP,Daily!HP$10,0)</f>
        <v>0.15705128205128205</v>
      </c>
      <c r="HQ104" s="12">
        <f>VLOOKUP($EG104,Data!$B:$CP,Daily!HQ$10,0)/VLOOKUP($EG101,Data!$B:$CP,Daily!HQ$10,0)</f>
        <v>0.17723342939481268</v>
      </c>
      <c r="HR104" s="12">
        <f>VLOOKUP($EG104,Data!$B:$CP,Daily!HR$10,0)/VLOOKUP($EG101,Data!$B:$CP,Daily!HR$10,0)</f>
        <v>0.19076549210206561</v>
      </c>
      <c r="HS104" s="12">
        <f>VLOOKUP($EG104,Data!$B:$CP,Daily!HS$10,0)/VLOOKUP($EG101,Data!$B:$CP,Daily!HS$10,0)</f>
        <v>0.18915343915343916</v>
      </c>
      <c r="HT104" s="12">
        <f>VLOOKUP($EG104,Data!$B:$CP,Daily!HT$10,0)/VLOOKUP($EG101,Data!$B:$CP,Daily!HT$10,0)</f>
        <v>0.18596491228070175</v>
      </c>
      <c r="HU104" s="13"/>
      <c r="HV104" s="40">
        <f t="shared" si="591"/>
        <v>0.1606837606837607</v>
      </c>
      <c r="HW104" s="40">
        <f t="shared" si="592"/>
        <v>0.18672839506172839</v>
      </c>
      <c r="HX104" s="40">
        <f t="shared" si="865"/>
        <v>2.6044634377967696E-2</v>
      </c>
      <c r="HY104" s="40">
        <f t="shared" si="866"/>
        <v>0.20626187084520417</v>
      </c>
      <c r="HZ104" s="40">
        <f t="shared" si="867"/>
        <v>0.14115028490028492</v>
      </c>
      <c r="IA104" s="43"/>
      <c r="IB104" s="12">
        <f t="shared" si="837"/>
        <v>1.8507095040434945E-2</v>
      </c>
      <c r="IC104" s="12">
        <f t="shared" si="860"/>
        <v>0.18081458078708737</v>
      </c>
      <c r="ID104" s="12">
        <f t="shared" si="861"/>
        <v>0.17478613041290381</v>
      </c>
      <c r="IE104" s="1"/>
      <c r="IF104" s="7" t="s">
        <v>618</v>
      </c>
      <c r="IG104" s="7" t="s">
        <v>92</v>
      </c>
      <c r="IH104" s="12">
        <f>VLOOKUP($IF104,Data!$B:$CP,Daily!IH$10,0)/VLOOKUP($IF101,Data!$B:$CP,Daily!IH$10,0)</f>
        <v>0.12931034482758622</v>
      </c>
      <c r="II104" s="12">
        <f>VLOOKUP($IF104,Data!$B:$CP,Daily!II$10,0)/VLOOKUP($IF101,Data!$B:$CP,Daily!II$10,0)</f>
        <v>0.13775510204081631</v>
      </c>
      <c r="IJ104" s="12">
        <f>VLOOKUP($IF104,Data!$B:$CP,Daily!IJ$10,0)/VLOOKUP($IF101,Data!$B:$CP,Daily!IJ$10,0)</f>
        <v>0.18907563025210083</v>
      </c>
      <c r="IK104" s="12">
        <f>VLOOKUP($IF104,Data!$B:$CP,Daily!IK$10,0)/VLOOKUP($IF101,Data!$B:$CP,Daily!IK$10,0)</f>
        <v>0.15609756097560976</v>
      </c>
      <c r="IL104" s="12">
        <f>VLOOKUP($IF104,Data!$B:$CP,Daily!IL$10,0)/VLOOKUP($IF101,Data!$B:$CP,Daily!IL$10,0)</f>
        <v>0.16113744075829384</v>
      </c>
      <c r="IM104" s="12">
        <f>VLOOKUP($IF104,Data!$B:$CP,Daily!IM$10,0)/VLOOKUP($IF101,Data!$B:$CP,Daily!IM$10,0)</f>
        <v>0.16908212560386474</v>
      </c>
      <c r="IN104" s="12">
        <f>VLOOKUP($IF104,Data!$B:$CP,Daily!IN$10,0)/VLOOKUP($IF101,Data!$B:$CP,Daily!IN$10,0)</f>
        <v>0.1210762331838565</v>
      </c>
      <c r="IO104" s="12">
        <f>VLOOKUP($IF104,Data!$B:$CP,Daily!IO$10,0)/VLOOKUP($IF101,Data!$B:$CP,Daily!IO$10,0)</f>
        <v>0.14576271186440679</v>
      </c>
      <c r="IP104" s="12">
        <f>VLOOKUP($IF104,Data!$B:$CP,Daily!IP$10,0)/VLOOKUP($IF101,Data!$B:$CP,Daily!IP$10,0)</f>
        <v>0.18367346938775511</v>
      </c>
      <c r="IQ104" s="12">
        <f>VLOOKUP($IF104,Data!$B:$CP,Daily!IQ$10,0)/VLOOKUP($IF101,Data!$B:$CP,Daily!IQ$10,0)</f>
        <v>0.16730038022813687</v>
      </c>
      <c r="IR104" s="12">
        <f>VLOOKUP($IF104,Data!$B:$CP,Daily!IR$10,0)/VLOOKUP($IF101,Data!$B:$CP,Daily!IR$10,0)</f>
        <v>0.19215686274509805</v>
      </c>
      <c r="IS104" s="12">
        <f>VLOOKUP($IF104,Data!$B:$CP,Daily!IS$10,0)/VLOOKUP($IF101,Data!$B:$CP,Daily!IS$10,0)</f>
        <v>0.16666666666666666</v>
      </c>
      <c r="IT104" s="12">
        <f>VLOOKUP($IF104,Data!$B:$CP,Daily!IT$10,0)/VLOOKUP($IF101,Data!$B:$CP,Daily!IT$10,0)</f>
        <v>0.18376068376068377</v>
      </c>
      <c r="IU104" s="12">
        <f>VLOOKUP($IF104,Data!$B:$CP,Daily!IU$10,0)/VLOOKUP($IF101,Data!$B:$CP,Daily!IU$10,0)</f>
        <v>0.17777777777777778</v>
      </c>
      <c r="IV104" s="12">
        <f>VLOOKUP($IF104,Data!$B:$CP,Daily!IV$10,0)/VLOOKUP($IF101,Data!$B:$CP,Daily!IV$10,0)</f>
        <v>0.15104166666666666</v>
      </c>
      <c r="IW104" s="12">
        <f>VLOOKUP($IF104,Data!$B:$CP,Daily!IW$10,0)/VLOOKUP($IF101,Data!$B:$CP,Daily!IW$10,0)</f>
        <v>0.17499999999999999</v>
      </c>
      <c r="IX104" s="12">
        <f>VLOOKUP($IF104,Data!$B:$CP,Daily!IX$10,0)/VLOOKUP($IF101,Data!$B:$CP,Daily!IX$10,0)</f>
        <v>0.17937219730941703</v>
      </c>
      <c r="IY104" s="12">
        <f>VLOOKUP($IF104,Data!$B:$CP,Daily!IY$10,0)/VLOOKUP($IF101,Data!$B:$CP,Daily!IY$10,0)</f>
        <v>0.20652173913043478</v>
      </c>
      <c r="IZ104" s="12">
        <f>VLOOKUP($IF104,Data!$B:$CP,Daily!IZ$10,0)/VLOOKUP($IF101,Data!$B:$CP,Daily!IZ$10,0)</f>
        <v>0.14479638009049775</v>
      </c>
      <c r="JA104" s="12">
        <f>VLOOKUP($IF104,Data!$B:$CP,Daily!JA$10,0)/VLOOKUP($IF101,Data!$B:$CP,Daily!JA$10,0)</f>
        <v>9.6938775510204078E-2</v>
      </c>
      <c r="JB104" s="12">
        <f>VLOOKUP($IF104,Data!$B:$CP,Daily!JB$10,0)/VLOOKUP($IF101,Data!$B:$CP,Daily!JB$10,0)</f>
        <v>0.13924050632911392</v>
      </c>
      <c r="JC104" s="12">
        <f>VLOOKUP($IF104,Data!$B:$CP,Daily!JC$10,0)/VLOOKUP($IF101,Data!$B:$CP,Daily!JC$10,0)</f>
        <v>0.14646464646464646</v>
      </c>
      <c r="JD104" s="12">
        <f>VLOOKUP($IF104,Data!$B:$CP,Daily!JD$10,0)/VLOOKUP($IF101,Data!$B:$CP,Daily!JD$10,0)</f>
        <v>0.19636363636363635</v>
      </c>
      <c r="JE104" s="12">
        <f>VLOOKUP($IF104,Data!$B:$CP,Daily!JE$10,0)/VLOOKUP($IF101,Data!$B:$CP,Daily!JE$10,0)</f>
        <v>0.20647773279352227</v>
      </c>
      <c r="JF104" s="12">
        <f>VLOOKUP($IF104,Data!$B:$CP,Daily!JF$10,0)/VLOOKUP($IF101,Data!$B:$CP,Daily!JF$10,0)</f>
        <v>0.19298245614035087</v>
      </c>
      <c r="JG104" s="12">
        <f>VLOOKUP($IF104,Data!$B:$CP,Daily!JG$10,0)/VLOOKUP($IF101,Data!$B:$CP,Daily!JG$10,0)</f>
        <v>0.16019417475728157</v>
      </c>
      <c r="JH104" s="12">
        <f>VLOOKUP($IF104,Data!$B:$CP,Daily!JH$10,0)/VLOOKUP($IF101,Data!$B:$CP,Daily!JH$10,0)</f>
        <v>0.14592274678111589</v>
      </c>
      <c r="JI104" s="12">
        <f>VLOOKUP($IF104,Data!$B:$CP,Daily!JI$10,0)/VLOOKUP($IF101,Data!$B:$CP,Daily!JI$10,0)</f>
        <v>0.16438356164383561</v>
      </c>
      <c r="JJ104" s="12">
        <f>VLOOKUP($IF104,Data!$B:$CP,Daily!JJ$10,0)/VLOOKUP($IF101,Data!$B:$CP,Daily!JJ$10,0)</f>
        <v>0.17703349282296652</v>
      </c>
      <c r="JK104" s="12">
        <f>VLOOKUP($IF104,Data!$B:$CP,Daily!JK$10,0)/VLOOKUP($IF101,Data!$B:$CP,Daily!JK$10,0)</f>
        <v>0.14220183486238533</v>
      </c>
      <c r="JL104" s="12">
        <f>VLOOKUP($IF104,Data!$B:$CP,Daily!JL$10,0)/VLOOKUP($IF101,Data!$B:$CP,Daily!JL$10,0)</f>
        <v>0.18</v>
      </c>
      <c r="JM104" s="12">
        <f>VLOOKUP($IF104,Data!$B:$CP,Daily!JM$10,0)/VLOOKUP($IF101,Data!$B:$CP,Daily!JM$10,0)</f>
        <v>0.16182572614107885</v>
      </c>
      <c r="JN104" s="12">
        <f>VLOOKUP($IF104,Data!$B:$CP,Daily!JN$10,0)/VLOOKUP($IF101,Data!$B:$CP,Daily!JN$10,0)</f>
        <v>0.10810810810810811</v>
      </c>
      <c r="JO104" s="12">
        <f>VLOOKUP($IF104,Data!$B:$CP,Daily!JO$10,0)/VLOOKUP($IF101,Data!$B:$CP,Daily!JO$10,0)</f>
        <v>0.12385321100917432</v>
      </c>
      <c r="JP104" s="12">
        <f>VLOOKUP($IF104,Data!$B:$CP,Daily!JP$10,0)/VLOOKUP($IF101,Data!$B:$CP,Daily!JP$10,0)</f>
        <v>0.20743034055727555</v>
      </c>
      <c r="JQ104" s="12">
        <f>VLOOKUP($IF104,Data!$B:$CP,Daily!JQ$10,0)/VLOOKUP($IF101,Data!$B:$CP,Daily!JQ$10,0)</f>
        <v>0.19047619047619047</v>
      </c>
      <c r="JR104" s="12">
        <f>VLOOKUP($IF104,Data!$B:$CP,Daily!JR$10,0)/VLOOKUP($IF101,Data!$B:$CP,Daily!JR$10,0)</f>
        <v>0.12631578947368421</v>
      </c>
      <c r="JS104" s="12">
        <f>VLOOKUP($IF104,Data!$B:$CP,Daily!JS$10,0)/VLOOKUP($IF101,Data!$B:$CP,Daily!JS$10,0)</f>
        <v>0.15901060070671377</v>
      </c>
      <c r="JT104" s="12">
        <f>VLOOKUP($IF104,Data!$B:$CP,Daily!JT$10,0)/VLOOKUP($IF101,Data!$B:$CP,Daily!JT$10,0)</f>
        <v>0.14851485148514851</v>
      </c>
      <c r="JU104" s="12">
        <f>VLOOKUP($IF104,Data!$B:$CP,Daily!JU$10,0)/VLOOKUP($IF101,Data!$B:$CP,Daily!JU$10,0)</f>
        <v>0.14583333333333334</v>
      </c>
      <c r="JV104" s="12">
        <f>VLOOKUP($IF104,Data!$B:$CP,Daily!JV$10,0)/VLOOKUP($IF101,Data!$B:$CP,Daily!JV$10,0)</f>
        <v>0.13513513513513514</v>
      </c>
      <c r="JW104" s="12">
        <f>VLOOKUP($IF104,Data!$B:$CP,Daily!JW$10,0)/VLOOKUP($IF101,Data!$B:$CP,Daily!JW$10,0)</f>
        <v>0.12554112554112554</v>
      </c>
      <c r="JX104" s="12">
        <f>VLOOKUP($IF104,Data!$B:$CP,Daily!JX$10,0)/VLOOKUP($IF101,Data!$B:$CP,Daily!JX$10,0)</f>
        <v>0.16489361702127658</v>
      </c>
      <c r="JY104" s="12">
        <f>VLOOKUP($IF104,Data!$B:$CP,Daily!JY$10,0)/VLOOKUP($IF101,Data!$B:$CP,Daily!JY$10,0)</f>
        <v>0.125</v>
      </c>
      <c r="JZ104" s="12">
        <f>VLOOKUP($IF104,Data!$B:$CP,Daily!JZ$10,0)/VLOOKUP($IF101,Data!$B:$CP,Daily!JZ$10,0)</f>
        <v>0.1908713692946058</v>
      </c>
      <c r="KA104" s="12">
        <f>VLOOKUP($IF104,Data!$B:$CP,Daily!KA$10,0)/VLOOKUP($IF101,Data!$B:$CP,Daily!KA$10,0)</f>
        <v>0.13953488372093023</v>
      </c>
      <c r="KB104" s="12">
        <f>VLOOKUP($IF104,Data!$B:$CP,Daily!KB$10,0)/VLOOKUP($IF101,Data!$B:$CP,Daily!KB$10,0)</f>
        <v>0.19196428571428573</v>
      </c>
      <c r="KC104" s="12">
        <f>VLOOKUP($IF104,Data!$B:$CP,Daily!KC$10,0)/VLOOKUP($IF101,Data!$B:$CP,Daily!KC$10,0)</f>
        <v>0.12449799196787148</v>
      </c>
      <c r="KD104" s="12">
        <f>VLOOKUP($IF104,Data!$B:$CP,Daily!KD$10,0)/VLOOKUP($IF101,Data!$B:$CP,Daily!KD$10,0)</f>
        <v>0.13725490196078433</v>
      </c>
      <c r="KE104" s="12">
        <f>VLOOKUP($IF104,Data!$B:$CP,Daily!KE$10,0)/VLOOKUP($IF101,Data!$B:$CP,Daily!KE$10,0)</f>
        <v>0.125</v>
      </c>
      <c r="KF104" s="12">
        <f>VLOOKUP($IF104,Data!$B:$CP,Daily!KF$10,0)/VLOOKUP($IF101,Data!$B:$CP,Daily!KF$10,0)</f>
        <v>0.13080168776371309</v>
      </c>
      <c r="KG104" s="12">
        <f>VLOOKUP($IF104,Data!$B:$CP,Daily!KG$10,0)/VLOOKUP($IF101,Data!$B:$CP,Daily!KG$10,0)</f>
        <v>0.12867647058823528</v>
      </c>
      <c r="KH104" s="12">
        <f>VLOOKUP($IF104,Data!$B:$CP,Daily!KH$10,0)/VLOOKUP($IF101,Data!$B:$CP,Daily!KH$10,0)</f>
        <v>0.14354066985645933</v>
      </c>
      <c r="KI104" s="12">
        <f>VLOOKUP($IF104,Data!$B:$CP,Daily!KI$10,0)/VLOOKUP($IF101,Data!$B:$CP,Daily!KI$10,0)</f>
        <v>0.16019417475728157</v>
      </c>
      <c r="KJ104" s="12">
        <f>VLOOKUP($IF104,Data!$B:$CP,Daily!KJ$10,0)/VLOOKUP($IF101,Data!$B:$CP,Daily!KJ$10,0)</f>
        <v>0.10212765957446808</v>
      </c>
      <c r="KK104" s="12">
        <f>VLOOKUP($IF104,Data!$B:$CP,Daily!KK$10,0)/VLOOKUP($IF101,Data!$B:$CP,Daily!KK$10,0)</f>
        <v>0.14601769911504425</v>
      </c>
      <c r="KL104" s="12">
        <f>VLOOKUP($IF104,Data!$B:$CP,Daily!KL$10,0)/VLOOKUP($IF101,Data!$B:$CP,Daily!KL$10,0)</f>
        <v>0.12831858407079647</v>
      </c>
      <c r="KM104" s="12">
        <f>VLOOKUP($IF104,Data!$B:$CP,Daily!KM$10,0)/VLOOKUP($IF101,Data!$B:$CP,Daily!KM$10,0)</f>
        <v>0.13385826771653545</v>
      </c>
      <c r="KN104" s="12">
        <f>VLOOKUP($IF104,Data!$B:$CP,Daily!KN$10,0)/VLOOKUP($IF101,Data!$B:$CP,Daily!KN$10,0)</f>
        <v>0.20081967213114754</v>
      </c>
      <c r="KO104" s="12">
        <f>VLOOKUP($IF104,Data!$B:$CP,Daily!KO$10,0)/VLOOKUP($IF101,Data!$B:$CP,Daily!KO$10,0)</f>
        <v>0.13857677902621723</v>
      </c>
      <c r="KP104" s="12">
        <f>VLOOKUP($IF104,Data!$B:$CP,Daily!KP$10,0)/VLOOKUP($IF101,Data!$B:$CP,Daily!KP$10,0)</f>
        <v>0.10416666666666667</v>
      </c>
      <c r="KQ104" s="12">
        <f>VLOOKUP($IF104,Data!$B:$CP,Daily!KQ$10,0)/VLOOKUP($IF101,Data!$B:$CP,Daily!KQ$10,0)</f>
        <v>0.12121212121212122</v>
      </c>
      <c r="KR104" s="12">
        <f>VLOOKUP($IF104,Data!$B:$CP,Daily!KR$10,0)/VLOOKUP($IF101,Data!$B:$CP,Daily!KR$10,0)</f>
        <v>0.13385826771653545</v>
      </c>
      <c r="KS104" s="12">
        <f>VLOOKUP($IF104,Data!$B:$CP,Daily!KS$10,0)/VLOOKUP($IF101,Data!$B:$CP,Daily!KS$10,0)</f>
        <v>0.17788461538461539</v>
      </c>
      <c r="KT104" s="12">
        <f>VLOOKUP($IF104,Data!$B:$CP,Daily!KT$10,0)/VLOOKUP($IF101,Data!$B:$CP,Daily!KT$10,0)</f>
        <v>0.14027149321266968</v>
      </c>
      <c r="KU104" s="12">
        <f>VLOOKUP($IF104,Data!$B:$CP,Daily!KU$10,0)/VLOOKUP($IF101,Data!$B:$CP,Daily!KU$10,0)</f>
        <v>0.13333333333333333</v>
      </c>
      <c r="KV104" s="12">
        <f>VLOOKUP($IF104,Data!$B:$CP,Daily!KV$10,0)/VLOOKUP($IF101,Data!$B:$CP,Daily!KV$10,0)</f>
        <v>0.1566579634464752</v>
      </c>
      <c r="KW104" s="12">
        <f>VLOOKUP($IF104,Data!$B:$CP,Daily!KW$10,0)/VLOOKUP($IF101,Data!$B:$CP,Daily!KW$10,0)</f>
        <v>0.12734082397003746</v>
      </c>
      <c r="KX104" s="12">
        <f>VLOOKUP($IF104,Data!$B:$CP,Daily!KX$10,0)/VLOOKUP($IF101,Data!$B:$CP,Daily!KX$10,0)</f>
        <v>0.15720524017467249</v>
      </c>
      <c r="KY104" s="12">
        <f>VLOOKUP($IF104,Data!$B:$CP,Daily!KY$10,0)/VLOOKUP($IF101,Data!$B:$CP,Daily!KY$10,0)</f>
        <v>0.15226337448559671</v>
      </c>
      <c r="KZ104" s="12">
        <f>VLOOKUP($IF104,Data!$B:$CP,Daily!KZ$10,0)/VLOOKUP($IF101,Data!$B:$CP,Daily!KZ$10,0)</f>
        <v>0.17272727272727273</v>
      </c>
      <c r="LA104" s="12">
        <f>VLOOKUP($IF104,Data!$B:$CP,Daily!LA$10,0)/VLOOKUP($IF101,Data!$B:$CP,Daily!LA$10,0)</f>
        <v>0.15053763440860216</v>
      </c>
      <c r="LB104" s="12">
        <f>VLOOKUP($IF104,Data!$B:$CP,Daily!LB$10,0)/VLOOKUP($IF101,Data!$B:$CP,Daily!LB$10,0)</f>
        <v>0.15808823529411764</v>
      </c>
      <c r="LC104" s="12">
        <f>VLOOKUP($IF104,Data!$B:$CP,Daily!LC$10,0)/VLOOKUP($IF101,Data!$B:$CP,Daily!LC$10,0)</f>
        <v>0.17622950819672131</v>
      </c>
      <c r="LD104" s="12">
        <f>VLOOKUP($IF104,Data!$B:$CP,Daily!LD$10,0)/VLOOKUP($IF101,Data!$B:$CP,Daily!LD$10,0)</f>
        <v>0.15811965811965811</v>
      </c>
      <c r="LE104" s="12">
        <f>VLOOKUP($IF104,Data!$B:$CP,Daily!LE$10,0)/VLOOKUP($IF101,Data!$B:$CP,Daily!LE$10,0)</f>
        <v>0.15708812260536398</v>
      </c>
      <c r="LF104" s="12">
        <f>VLOOKUP($IF104,Data!$B:$CP,Daily!LF$10,0)/VLOOKUP($IF101,Data!$B:$CP,Daily!LF$10,0)</f>
        <v>0.13274336283185842</v>
      </c>
      <c r="LG104" s="12">
        <f>VLOOKUP($IF104,Data!$B:$CP,Daily!LG$10,0)/VLOOKUP($IF101,Data!$B:$CP,Daily!LG$10,0)</f>
        <v>0.17808219178082191</v>
      </c>
      <c r="LH104" s="12">
        <f>VLOOKUP($IF104,Data!$B:$CP,Daily!LH$10,0)/VLOOKUP($IF101,Data!$B:$CP,Daily!LH$10,0)</f>
        <v>0.13138686131386862</v>
      </c>
      <c r="LI104" s="12">
        <f>VLOOKUP($IF104,Data!$B:$CP,Daily!LI$10,0)/VLOOKUP($IF101,Data!$B:$CP,Daily!LI$10,0)</f>
        <v>0.10810810810810811</v>
      </c>
      <c r="LJ104" s="12">
        <f>VLOOKUP($IF104,Data!$B:$CP,Daily!LJ$10,0)/VLOOKUP($IF101,Data!$B:$CP,Daily!LJ$10,0)</f>
        <v>0.15450643776824036</v>
      </c>
      <c r="LK104" s="12">
        <f>VLOOKUP($IF104,Data!$B:$CP,Daily!LK$10,0)/VLOOKUP($IF101,Data!$B:$CP,Daily!LK$10,0)</f>
        <v>0.16894977168949771</v>
      </c>
      <c r="LL104" s="12">
        <f>VLOOKUP($IF104,Data!$B:$CP,Daily!LL$10,0)/VLOOKUP($IF101,Data!$B:$CP,Daily!LL$10,0)</f>
        <v>0.1</v>
      </c>
      <c r="LM104" s="12">
        <f>VLOOKUP($IF104,Data!$B:$CP,Daily!LM$10,0)/VLOOKUP($IF101,Data!$B:$CP,Daily!LM$10,0)</f>
        <v>0.18834080717488788</v>
      </c>
      <c r="LN104" s="12">
        <f>VLOOKUP($IF104,Data!$B:$CP,Daily!LN$10,0)/VLOOKUP($IF101,Data!$B:$CP,Daily!LN$10,0)</f>
        <v>0.19583333333333333</v>
      </c>
      <c r="LO104" s="12">
        <f>VLOOKUP($IF104,Data!$B:$CP,Daily!LO$10,0)/VLOOKUP($IF101,Data!$B:$CP,Daily!LO$10,0)</f>
        <v>0.16996047430830039</v>
      </c>
      <c r="LP104" s="12">
        <f>VLOOKUP($IF104,Data!$B:$CP,Daily!LP$10,0)/VLOOKUP($IF101,Data!$B:$CP,Daily!LP$10,0)</f>
        <v>0.16796875</v>
      </c>
      <c r="LQ104" s="12">
        <f>VLOOKUP($IF104,Data!$B:$CP,Daily!LQ$10,0)/VLOOKUP($IF101,Data!$B:$CP,Daily!LQ$10,0)</f>
        <v>0.16151202749140894</v>
      </c>
      <c r="LR104" s="12">
        <f>VLOOKUP($IF104,Data!$B:$CP,Daily!LR$10,0)/VLOOKUP($IF101,Data!$B:$CP,Daily!LR$10,0)</f>
        <v>0.15666666666666668</v>
      </c>
      <c r="LS104" s="12">
        <f>VLOOKUP($IF104,Data!$B:$CP,Daily!LS$10,0)/VLOOKUP($IF101,Data!$B:$CP,Daily!LS$10,0)</f>
        <v>0.13846153846153847</v>
      </c>
      <c r="LU104" s="40">
        <f t="shared" si="838"/>
        <v>0.13385826771653545</v>
      </c>
      <c r="LV104" s="40">
        <f t="shared" si="839"/>
        <v>0.17499999999999999</v>
      </c>
      <c r="LW104" s="40">
        <f t="shared" si="840"/>
        <v>4.1141732283464544E-2</v>
      </c>
      <c r="LX104" s="40">
        <f t="shared" si="849"/>
        <v>0.2058562992125984</v>
      </c>
      <c r="LY104" s="40">
        <f t="shared" si="862"/>
        <v>0.10300196850393703</v>
      </c>
      <c r="LZ104" s="43"/>
      <c r="MA104" s="12">
        <f t="shared" si="850"/>
        <v>2.5630782504269742E-2</v>
      </c>
      <c r="MB104" s="12">
        <f t="shared" si="863"/>
        <v>0.16505578342858204</v>
      </c>
      <c r="MC104" s="12">
        <f t="shared" si="864"/>
        <v>0.15193709146721551</v>
      </c>
      <c r="MD104" s="1"/>
    </row>
    <row r="105" spans="4:342" x14ac:dyDescent="0.35">
      <c r="D105" s="59" t="s">
        <v>585</v>
      </c>
      <c r="E105" s="53" t="str">
        <f>VLOOKUP($D105,'Metric Nature'!$C:$D,2,0)&amp;IF(($F105&lt;(EA105)),"Below",IF(($F105&gt;(DZ105)),"Above","Within"))</f>
        <v>NegativeWithin</v>
      </c>
      <c r="F105" s="48">
        <f t="shared" ref="F105" si="868">DU105</f>
        <v>1.5457788347205707E-2</v>
      </c>
      <c r="G105" s="77">
        <f t="shared" si="820"/>
        <v>1.7601135557132719E-2</v>
      </c>
      <c r="H105" s="48">
        <f t="shared" ref="H105" si="869">IFERROR(((F105-G105)/G105),0)</f>
        <v>-0.1217732346285145</v>
      </c>
      <c r="I105" s="74">
        <f t="shared" si="841"/>
        <v>1.7321622283654688E-2</v>
      </c>
      <c r="J105" s="48">
        <f t="shared" ref="J105" si="870">IFERROR(((F105-I105)/I105),0)</f>
        <v>-0.10760158060990412</v>
      </c>
      <c r="K105" s="48">
        <f t="shared" ref="K105" si="871">EC105</f>
        <v>2.0560793720011652E-2</v>
      </c>
      <c r="L105" s="50"/>
      <c r="M105" s="53" t="str">
        <f>VLOOKUP($D105,'Metric Nature'!$C:$D,2,0)&amp;IF(($N105&lt;(HZ105)),"Below",IF(($N105&gt;(HY105)),"Above","Within"))</f>
        <v>NegativeWithin</v>
      </c>
      <c r="N105" s="48">
        <f t="shared" ref="N105" si="872">HT105</f>
        <v>0</v>
      </c>
      <c r="O105" s="49">
        <f t="shared" si="852"/>
        <v>0</v>
      </c>
      <c r="P105" s="55">
        <f t="shared" si="853"/>
        <v>0</v>
      </c>
      <c r="Q105" s="49">
        <f t="shared" si="854"/>
        <v>0</v>
      </c>
      <c r="R105" s="48">
        <f t="shared" ref="R105" si="873">IFERROR(((N105-Q105)/Q105),0)</f>
        <v>0</v>
      </c>
      <c r="S105" s="48">
        <f t="shared" ref="S105" si="874">IB105</f>
        <v>0</v>
      </c>
      <c r="T105" s="50"/>
      <c r="U105" s="53" t="str">
        <f>VLOOKUP($D105,'Metric Nature'!$C:$D,2,0)&amp;IF(($V105&lt;(LY105)),"Below",IF(($V105&gt;(LX105)),"Above","Within"))</f>
        <v>NegativeWithin</v>
      </c>
      <c r="V105" s="48">
        <f t="shared" ref="V105" si="875">LS105</f>
        <v>6.0185185185185182E-2</v>
      </c>
      <c r="W105" s="49">
        <f t="shared" si="844"/>
        <v>6.5887353878852278E-2</v>
      </c>
      <c r="X105" s="48">
        <f t="shared" ref="X105" si="876">IFERROR(((V105-W105)/W105),0)</f>
        <v>-8.6544205495818358E-2</v>
      </c>
      <c r="Y105" s="49">
        <f t="shared" si="845"/>
        <v>6.4883995281163981E-2</v>
      </c>
      <c r="Z105" s="48">
        <f t="shared" ref="Z105" si="877">IFERROR(((V105-Y105)/Y105),0)</f>
        <v>-7.2418630751964155E-2</v>
      </c>
      <c r="AA105" s="48">
        <f t="shared" ref="AA105" si="878">MA105</f>
        <v>5.0762375681737415E-2</v>
      </c>
      <c r="AB105" s="50"/>
      <c r="AC105" s="46" t="s">
        <v>586</v>
      </c>
      <c r="AI105" s="7" t="s">
        <v>619</v>
      </c>
      <c r="AJ105" s="12">
        <f>(VLOOKUP($EG105,Data!$B:$CP,Daily!EI$10,0)+VLOOKUP($IF105,Data!$B:$CP,Daily!IH$10,0))/AJ$100</f>
        <v>1.7448200654307525E-2</v>
      </c>
      <c r="AK105" s="12">
        <f>(VLOOKUP($EG105,Data!$B:$CP,Daily!EJ$10,0)+VLOOKUP($IF105,Data!$B:$CP,Daily!II$10,0))/AK$100</f>
        <v>2.2148394241417499E-2</v>
      </c>
      <c r="AL105" s="12">
        <f>(VLOOKUP($EG105,Data!$B:$CP,Daily!EK$10,0)+VLOOKUP($IF105,Data!$B:$CP,Daily!IJ$10,0))/AL$100</f>
        <v>1.4285714285714285E-2</v>
      </c>
      <c r="AM105" s="12">
        <f>(VLOOKUP($EG105,Data!$B:$CP,Daily!EL$10,0)+VLOOKUP($IF105,Data!$B:$CP,Daily!IK$10,0))/AM$100</f>
        <v>1.1600928074245939E-2</v>
      </c>
      <c r="AN105" s="12">
        <f>(VLOOKUP($EG105,Data!$B:$CP,Daily!EM$10,0)+VLOOKUP($IF105,Data!$B:$CP,Daily!IL$10,0))/AN$100</f>
        <v>7.575757575757576E-3</v>
      </c>
      <c r="AO105" s="12">
        <f>(VLOOKUP($EG105,Data!$B:$CP,Daily!EN$10,0)+VLOOKUP($IF105,Data!$B:$CP,Daily!IM$10,0))/AO$100</f>
        <v>1.2048192771084338E-2</v>
      </c>
      <c r="AP105" s="12">
        <f>(VLOOKUP($EG105,Data!$B:$CP,Daily!EO$10,0)+VLOOKUP($IF105,Data!$B:$CP,Daily!IN$10,0))/AP$100</f>
        <v>5.4444444444444441E-2</v>
      </c>
      <c r="AQ105" s="12">
        <f>(VLOOKUP($EG105,Data!$B:$CP,Daily!EP$10,0)+VLOOKUP($IF105,Data!$B:$CP,Daily!IO$10,0))/AQ$100</f>
        <v>2.0072992700729927E-2</v>
      </c>
      <c r="AR105" s="12">
        <f>(VLOOKUP($EG105,Data!$B:$CP,Daily!EQ$10,0)+VLOOKUP($IF105,Data!$B:$CP,Daily!IP$10,0))/AR$100</f>
        <v>1.1627906976744186E-2</v>
      </c>
      <c r="AS105" s="12">
        <f>(VLOOKUP($EG105,Data!$B:$CP,Daily!ER$10,0)+VLOOKUP($IF105,Data!$B:$CP,Daily!IQ$10,0))/AS$100</f>
        <v>1.1690647482014389E-2</v>
      </c>
      <c r="AT105" s="12">
        <f>(VLOOKUP($EG105,Data!$B:$CP,Daily!ES$10,0)+VLOOKUP($IF105,Data!$B:$CP,Daily!IR$10,0))/AT$100</f>
        <v>6.9084628670120895E-3</v>
      </c>
      <c r="AU105" s="12">
        <f>(VLOOKUP($EG105,Data!$B:$CP,Daily!ET$10,0)+VLOOKUP($IF105,Data!$B:$CP,Daily!IS$10,0))/AU$100</f>
        <v>1.5011547344110854E-2</v>
      </c>
      <c r="AV105" s="12">
        <f>(VLOOKUP($EG105,Data!$B:$CP,Daily!EU$10,0)+VLOOKUP($IF105,Data!$B:$CP,Daily!IT$10,0))/AV$100</f>
        <v>1.9269776876267748E-2</v>
      </c>
      <c r="AW105" s="12">
        <f>(VLOOKUP($EG105,Data!$B:$CP,Daily!EV$10,0)+VLOOKUP($IF105,Data!$B:$CP,Daily!IU$10,0))/AW$100</f>
        <v>7.0154577883472055E-2</v>
      </c>
      <c r="AX105" s="12">
        <f>(VLOOKUP($EG105,Data!$B:$CP,Daily!EW$10,0)+VLOOKUP($IF105,Data!$B:$CP,Daily!IV$10,0))/AX$100</f>
        <v>0.13885350318471337</v>
      </c>
      <c r="AY105" s="12">
        <f>(VLOOKUP($EG105,Data!$B:$CP,Daily!EX$10,0)+VLOOKUP($IF105,Data!$B:$CP,Daily!IW$10,0))/AY$100</f>
        <v>6.4118372379778049E-2</v>
      </c>
      <c r="AZ105" s="12">
        <f>(VLOOKUP($EG105,Data!$B:$CP,Daily!EY$10,0)+VLOOKUP($IF105,Data!$B:$CP,Daily!IX$10,0))/AZ$100</f>
        <v>1.9801980198019802E-2</v>
      </c>
      <c r="BA105" s="12">
        <f>(VLOOKUP($EG105,Data!$B:$CP,Daily!EZ$10,0)+VLOOKUP($IF105,Data!$B:$CP,Daily!IY$10,0))/BA$100</f>
        <v>4.4654939106901215E-2</v>
      </c>
      <c r="BB105" s="12">
        <f>(VLOOKUP($EG105,Data!$B:$CP,Daily!FA$10,0)+VLOOKUP($IF105,Data!$B:$CP,Daily!IZ$10,0))/BB$100</f>
        <v>1.6931216931216932E-2</v>
      </c>
      <c r="BC105" s="12">
        <f>(VLOOKUP($EG105,Data!$B:$CP,Daily!FB$10,0)+VLOOKUP($IF105,Data!$B:$CP,Daily!JA$10,0))/BC$100</f>
        <v>1.6990291262135922E-2</v>
      </c>
      <c r="BD105" s="12">
        <f>(VLOOKUP($EG105,Data!$B:$CP,Daily!FC$10,0)+VLOOKUP($IF105,Data!$B:$CP,Daily!JB$10,0))/BD$100</f>
        <v>1.6229712858926344E-2</v>
      </c>
      <c r="BE105" s="12">
        <f>(VLOOKUP($EG105,Data!$B:$CP,Daily!FD$10,0)+VLOOKUP($IF105,Data!$B:$CP,Daily!JC$10,0))/BE$100</f>
        <v>1.7441860465116279E-2</v>
      </c>
      <c r="BF105" s="12">
        <f>(VLOOKUP($EG105,Data!$B:$CP,Daily!FE$10,0)+VLOOKUP($IF105,Data!$B:$CP,Daily!JD$10,0))/BF$100</f>
        <v>2.1276595744680851E-2</v>
      </c>
      <c r="BG105" s="12">
        <f>(VLOOKUP($EG105,Data!$B:$CP,Daily!FF$10,0)+VLOOKUP($IF105,Data!$B:$CP,Daily!JE$10,0))/BG$100</f>
        <v>7.9522862823061622E-3</v>
      </c>
      <c r="BH105" s="12">
        <f>(VLOOKUP($EG105,Data!$B:$CP,Daily!FG$10,0)+VLOOKUP($IF105,Data!$B:$CP,Daily!JF$10,0))/BH$100</f>
        <v>1.5090543259557344E-2</v>
      </c>
      <c r="BI105" s="12">
        <f>(VLOOKUP($EG105,Data!$B:$CP,Daily!FH$10,0)+VLOOKUP($IF105,Data!$B:$CP,Daily!JG$10,0))/BI$100</f>
        <v>1.6509433962264151E-2</v>
      </c>
      <c r="BJ105" s="12">
        <f>(VLOOKUP($EG105,Data!$B:$CP,Daily!FI$10,0)+VLOOKUP($IF105,Data!$B:$CP,Daily!JH$10,0))/BJ$100</f>
        <v>4.357541899441341E-2</v>
      </c>
      <c r="BK105" s="12">
        <f>(VLOOKUP($EG105,Data!$B:$CP,Daily!FJ$10,0)+VLOOKUP($IF105,Data!$B:$CP,Daily!JI$10,0))/BK$100</f>
        <v>2.2067363530778164E-2</v>
      </c>
      <c r="BL105" s="12">
        <f>(VLOOKUP($EG105,Data!$B:$CP,Daily!FK$10,0)+VLOOKUP($IF105,Data!$B:$CP,Daily!JJ$10,0))/BL$100</f>
        <v>4.7289504036908882E-2</v>
      </c>
      <c r="BM105" s="12">
        <f>(VLOOKUP($EG105,Data!$B:$CP,Daily!FL$10,0)+VLOOKUP($IF105,Data!$B:$CP,Daily!JK$10,0))/BM$100</f>
        <v>8.6009174311926603E-2</v>
      </c>
      <c r="BN105" s="12">
        <f>(VLOOKUP($EG105,Data!$B:$CP,Daily!FM$10,0)+VLOOKUP($IF105,Data!$B:$CP,Daily!JL$10,0))/BN$100</f>
        <v>7.0847851335656215E-2</v>
      </c>
      <c r="BO105" s="12">
        <f>(VLOOKUP($EG105,Data!$B:$CP,Daily!FN$10,0)+VLOOKUP($IF105,Data!$B:$CP,Daily!JM$10,0))/BO$100</f>
        <v>4.1041041041041039E-2</v>
      </c>
      <c r="BP105" s="12">
        <f>(VLOOKUP($EG105,Data!$B:$CP,Daily!FO$10,0)+VLOOKUP($IF105,Data!$B:$CP,Daily!JN$10,0))/BP$100</f>
        <v>2.4137931034482758E-2</v>
      </c>
      <c r="BQ105" s="12">
        <f>(VLOOKUP($EG105,Data!$B:$CP,Daily!FP$10,0)+VLOOKUP($IF105,Data!$B:$CP,Daily!JO$10,0))/BQ$100</f>
        <v>2.4202420242024202E-2</v>
      </c>
      <c r="BR105" s="12">
        <f>(VLOOKUP($EG105,Data!$B:$CP,Daily!FQ$10,0)+VLOOKUP($IF105,Data!$B:$CP,Daily!JP$10,0))/BR$100</f>
        <v>9.5681625740897544E-2</v>
      </c>
      <c r="BS105" s="12">
        <f>(VLOOKUP($EG105,Data!$B:$CP,Daily!FR$10,0)+VLOOKUP($IF105,Data!$B:$CP,Daily!JQ$10,0))/BS$100</f>
        <v>2.7744270205066344E-2</v>
      </c>
      <c r="BT105" s="12">
        <f>(VLOOKUP($EG105,Data!$B:$CP,Daily!FS$10,0)+VLOOKUP($IF105,Data!$B:$CP,Daily!JR$10,0))/BT$100</f>
        <v>1.5917602996254682E-2</v>
      </c>
      <c r="BU105" s="12">
        <f>(VLOOKUP($EG105,Data!$B:$CP,Daily!FT$10,0)+VLOOKUP($IF105,Data!$B:$CP,Daily!JS$10,0))/BU$100</f>
        <v>1.4519056261343012E-2</v>
      </c>
      <c r="BV105" s="12">
        <f>(VLOOKUP($EG105,Data!$B:$CP,Daily!FU$10,0)+VLOOKUP($IF105,Data!$B:$CP,Daily!JT$10,0))/BV$100</f>
        <v>9.7560975609756097E-3</v>
      </c>
      <c r="BW105" s="12">
        <f>(VLOOKUP($EG105,Data!$B:$CP,Daily!FV$10,0)+VLOOKUP($IF105,Data!$B:$CP,Daily!JU$10,0))/BW$100</f>
        <v>2.0512820512820513E-2</v>
      </c>
      <c r="BX105" s="12">
        <f>(VLOOKUP($EG105,Data!$B:$CP,Daily!FW$10,0)+VLOOKUP($IF105,Data!$B:$CP,Daily!JV$10,0))/BX$100</f>
        <v>1.6816143497757848E-2</v>
      </c>
      <c r="BY105" s="12">
        <f>(VLOOKUP($EG105,Data!$B:$CP,Daily!FX$10,0)+VLOOKUP($IF105,Data!$B:$CP,Daily!JW$10,0))/BY$100</f>
        <v>3.292181069958848E-2</v>
      </c>
      <c r="BZ105" s="12">
        <f>(VLOOKUP($EG105,Data!$B:$CP,Daily!FY$10,0)+VLOOKUP($IF105,Data!$B:$CP,Daily!JX$10,0))/BZ$100</f>
        <v>2.9639175257731958E-2</v>
      </c>
      <c r="CA105" s="12">
        <f>(VLOOKUP($EG105,Data!$B:$CP,Daily!FZ$10,0)+VLOOKUP($IF105,Data!$B:$CP,Daily!JY$10,0))/CA$100</f>
        <v>1.1350737797956867E-2</v>
      </c>
      <c r="CB105" s="12">
        <f>(VLOOKUP($EG105,Data!$B:$CP,Daily!GA$10,0)+VLOOKUP($IF105,Data!$B:$CP,Daily!JZ$10,0))/CB$100</f>
        <v>1.6949152542372881E-2</v>
      </c>
      <c r="CC105" s="12">
        <f>(VLOOKUP($EG105,Data!$B:$CP,Daily!GB$10,0)+VLOOKUP($IF105,Data!$B:$CP,Daily!KA$10,0))/CC$100</f>
        <v>1.3407821229050279E-2</v>
      </c>
      <c r="CD105" s="12">
        <f>(VLOOKUP($EG105,Data!$B:$CP,Daily!GC$10,0)+VLOOKUP($IF105,Data!$B:$CP,Daily!KB$10,0))/CD$100</f>
        <v>1.3714285714285714E-2</v>
      </c>
      <c r="CE105" s="12">
        <f>(VLOOKUP($EG105,Data!$B:$CP,Daily!GD$10,0)+VLOOKUP($IF105,Data!$B:$CP,Daily!KC$10,0))/CE$100</f>
        <v>1.2229539040451553E-2</v>
      </c>
      <c r="CF105" s="12">
        <f>(VLOOKUP($EG105,Data!$B:$CP,Daily!GE$10,0)+VLOOKUP($IF105,Data!$B:$CP,Daily!KD$10,0))/CF$100</f>
        <v>2.9312288613303268E-2</v>
      </c>
      <c r="CG105" s="12">
        <f>(VLOOKUP($EG105,Data!$B:$CP,Daily!GF$10,0)+VLOOKUP($IF105,Data!$B:$CP,Daily!KE$10,0))/CG$100</f>
        <v>1.2910798122065728E-2</v>
      </c>
      <c r="CH105" s="12">
        <f>(VLOOKUP($EG105,Data!$B:$CP,Daily!GG$10,0)+VLOOKUP($IF105,Data!$B:$CP,Daily!KF$10,0))/CH$100</f>
        <v>9.7751710654936461E-3</v>
      </c>
      <c r="CI105" s="12">
        <f>(VLOOKUP($EG105,Data!$B:$CP,Daily!GH$10,0)+VLOOKUP($IF105,Data!$B:$CP,Daily!KG$10,0))/CI$100</f>
        <v>1.2750455373406194E-2</v>
      </c>
      <c r="CJ105" s="12">
        <f>(VLOOKUP($EG105,Data!$B:$CP,Daily!GI$10,0)+VLOOKUP($IF105,Data!$B:$CP,Daily!KH$10,0))/CJ$100</f>
        <v>1.2048192771084338E-2</v>
      </c>
      <c r="CK105" s="12">
        <f>(VLOOKUP($EG105,Data!$B:$CP,Daily!GJ$10,0)+VLOOKUP($IF105,Data!$B:$CP,Daily!KI$10,0))/CK$100</f>
        <v>1.0146561443066516E-2</v>
      </c>
      <c r="CL105" s="12">
        <f>(VLOOKUP($EG105,Data!$B:$CP,Daily!GK$10,0)+VLOOKUP($IF105,Data!$B:$CP,Daily!KJ$10,0))/CL$100</f>
        <v>2.2532188841201718E-2</v>
      </c>
      <c r="CM105" s="12">
        <f>(VLOOKUP($EG105,Data!$B:$CP,Daily!GL$10,0)+VLOOKUP($IF105,Data!$B:$CP,Daily!KK$10,0))/CM$100</f>
        <v>1.3777267508610792E-2</v>
      </c>
      <c r="CN105" s="12">
        <f>(VLOOKUP($EG105,Data!$B:$CP,Daily!GM$10,0)+VLOOKUP($IF105,Data!$B:$CP,Daily!KL$10,0))/CN$100</f>
        <v>1.4891179839633447E-2</v>
      </c>
      <c r="CO105" s="12">
        <f>(VLOOKUP($EG105,Data!$B:$CP,Daily!GN$10,0)+VLOOKUP($IF105,Data!$B:$CP,Daily!KM$10,0))/CO$100</f>
        <v>1.4358974358974359E-2</v>
      </c>
      <c r="CP105" s="12">
        <f>(VLOOKUP($EG105,Data!$B:$CP,Daily!GO$10,0)+VLOOKUP($IF105,Data!$B:$CP,Daily!KN$10,0))/CP$100</f>
        <v>1.5822784810126583E-2</v>
      </c>
      <c r="CQ105" s="12">
        <f>(VLOOKUP($EG105,Data!$B:$CP,Daily!GP$10,0)+VLOOKUP($IF105,Data!$B:$CP,Daily!KO$10,0))/CQ$100</f>
        <v>1.6652059596844872E-2</v>
      </c>
      <c r="CR105" s="12">
        <f>(VLOOKUP($EG105,Data!$B:$CP,Daily!GQ$10,0)+VLOOKUP($IF105,Data!$B:$CP,Daily!KP$10,0))/CR$100</f>
        <v>1.5906680805938492E-2</v>
      </c>
      <c r="CS105" s="12">
        <f>(VLOOKUP($EG105,Data!$B:$CP,Daily!GR$10,0)+VLOOKUP($IF105,Data!$B:$CP,Daily!KQ$10,0))/CS$100</f>
        <v>9.6566523605150223E-3</v>
      </c>
      <c r="CT105" s="12">
        <f>(VLOOKUP($EG105,Data!$B:$CP,Daily!GS$10,0)+VLOOKUP($IF105,Data!$B:$CP,Daily!KR$10,0))/CT$100</f>
        <v>1.984126984126984E-2</v>
      </c>
      <c r="CU105" s="12">
        <f>(VLOOKUP($EG105,Data!$B:$CP,Daily!GT$10,0)+VLOOKUP($IF105,Data!$B:$CP,Daily!KS$10,0))/CU$100</f>
        <v>1.7667844522968199E-2</v>
      </c>
      <c r="CV105" s="12">
        <f>(VLOOKUP($EG105,Data!$B:$CP,Daily!GU$10,0)+VLOOKUP($IF105,Data!$B:$CP,Daily!KT$10,0))/CV$100</f>
        <v>1.8264840182648401E-2</v>
      </c>
      <c r="CW105" s="12">
        <f>(VLOOKUP($EG105,Data!$B:$CP,Daily!GV$10,0)+VLOOKUP($IF105,Data!$B:$CP,Daily!KU$10,0))/CW$100</f>
        <v>1.1167512690355329E-2</v>
      </c>
      <c r="CX105" s="12">
        <f>(VLOOKUP($EG105,Data!$B:$CP,Daily!GW$10,0)+VLOOKUP($IF105,Data!$B:$CP,Daily!KV$10,0))/CX$100</f>
        <v>2.6888604353393086E-2</v>
      </c>
      <c r="CY105" s="12">
        <f>(VLOOKUP($EG105,Data!$B:$CP,Daily!GX$10,0)+VLOOKUP($IF105,Data!$B:$CP,Daily!KW$10,0))/CY$100</f>
        <v>4.3278084714548803E-2</v>
      </c>
      <c r="CZ105" s="12">
        <f>(VLOOKUP($EG105,Data!$B:$CP,Daily!GY$10,0)+VLOOKUP($IF105,Data!$B:$CP,Daily!KX$10,0))/CZ$100</f>
        <v>2.176278563656148E-2</v>
      </c>
      <c r="DA105" s="12">
        <f>(VLOOKUP($EG105,Data!$B:$CP,Daily!GZ$10,0)+VLOOKUP($IF105,Data!$B:$CP,Daily!KY$10,0))/DA$100</f>
        <v>1.1013215859030838E-2</v>
      </c>
      <c r="DB105" s="12">
        <f>(VLOOKUP($EG105,Data!$B:$CP,Daily!HA$10,0)+VLOOKUP($IF105,Data!$B:$CP,Daily!KZ$10,0))/DB$100</f>
        <v>2.085747392815759E-2</v>
      </c>
      <c r="DC105" s="12">
        <f>(VLOOKUP($EG105,Data!$B:$CP,Daily!HB$10,0)+VLOOKUP($IF105,Data!$B:$CP,Daily!LA$10,0))/DC$100</f>
        <v>1.2249443207126948E-2</v>
      </c>
      <c r="DD105" s="12">
        <f>(VLOOKUP($EG105,Data!$B:$CP,Daily!HC$10,0)+VLOOKUP($IF105,Data!$B:$CP,Daily!LB$10,0))/DD$100</f>
        <v>9.11854103343465E-3</v>
      </c>
      <c r="DE105" s="12">
        <f>(VLOOKUP($EG105,Data!$B:$CP,Daily!HD$10,0)+VLOOKUP($IF105,Data!$B:$CP,Daily!LC$10,0))/DE$100</f>
        <v>9.0909090909090905E-3</v>
      </c>
      <c r="DF105" s="12">
        <f>(VLOOKUP($EG105,Data!$B:$CP,Daily!HE$10,0)+VLOOKUP($IF105,Data!$B:$CP,Daily!LD$10,0))/DF$100</f>
        <v>1.2834224598930482E-2</v>
      </c>
      <c r="DG105" s="12">
        <f>(VLOOKUP($EG105,Data!$B:$CP,Daily!HF$10,0)+VLOOKUP($IF105,Data!$B:$CP,Daily!LE$10,0))/DG$100</f>
        <v>2.2340425531914895E-2</v>
      </c>
      <c r="DH105" s="12">
        <f>(VLOOKUP($EG105,Data!$B:$CP,Daily!HG$10,0)+VLOOKUP($IF105,Data!$B:$CP,Daily!LF$10,0))/DH$100</f>
        <v>1.4285714285714285E-2</v>
      </c>
      <c r="DI105" s="12">
        <f>(VLOOKUP($EG105,Data!$B:$CP,Daily!HH$10,0)+VLOOKUP($IF105,Data!$B:$CP,Daily!LG$10,0))/DI$100</f>
        <v>2.3887079261672096E-2</v>
      </c>
      <c r="DJ105" s="12">
        <f>(VLOOKUP($EG105,Data!$B:$CP,Daily!HI$10,0)+VLOOKUP($IF105,Data!$B:$CP,Daily!LH$10,0))/DJ$100</f>
        <v>1.2615643397813289E-2</v>
      </c>
      <c r="DK105" s="12">
        <f>(VLOOKUP($EG105,Data!$B:$CP,Daily!HJ$10,0)+VLOOKUP($IF105,Data!$B:$CP,Daily!LI$10,0))/DK$100</f>
        <v>1.0848126232741617E-2</v>
      </c>
      <c r="DL105" s="12">
        <f>(VLOOKUP($EG105,Data!$B:$CP,Daily!HK$10,0)+VLOOKUP($IF105,Data!$B:$CP,Daily!LJ$10,0))/DL$100</f>
        <v>1.5045135406218655E-2</v>
      </c>
      <c r="DM105" s="12">
        <f>(VLOOKUP($EG105,Data!$B:$CP,Daily!HL$10,0)+VLOOKUP($IF105,Data!$B:$CP,Daily!LK$10,0))/DM$100</f>
        <v>1.2359550561797753E-2</v>
      </c>
      <c r="DN105" s="12">
        <f>(VLOOKUP($EG105,Data!$B:$CP,Daily!HM$10,0)+VLOOKUP($IF105,Data!$B:$CP,Daily!LL$10,0))/DN$100</f>
        <v>1.3871374527112233E-2</v>
      </c>
      <c r="DO105" s="12">
        <f>(VLOOKUP($EG105,Data!$B:$CP,Daily!HN$10,0)+VLOOKUP($IF105,Data!$B:$CP,Daily!LM$10,0))/DO$100</f>
        <v>2.2292993630573247E-2</v>
      </c>
      <c r="DP105" s="12">
        <f>(VLOOKUP($EG105,Data!$B:$CP,Daily!HO$10,0)+VLOOKUP($IF105,Data!$B:$CP,Daily!LN$10,0))/DP$100</f>
        <v>1.002004008016032E-2</v>
      </c>
      <c r="DQ105" s="12">
        <f>(VLOOKUP($EG105,Data!$B:$CP,Daily!HP$10,0)+VLOOKUP($IF105,Data!$B:$CP,Daily!LO$10,0))/DQ$100</f>
        <v>2.2151898734177215E-2</v>
      </c>
      <c r="DR105" s="12">
        <f>(VLOOKUP($EG105,Data!$B:$CP,Daily!HQ$10,0)+VLOOKUP($IF105,Data!$B:$CP,Daily!LP$10,0))/DR$100</f>
        <v>2.9750479846449136E-2</v>
      </c>
      <c r="DS105" s="12">
        <f>(VLOOKUP($EG105,Data!$B:$CP,Daily!HR$10,0)+VLOOKUP($IF105,Data!$B:$CP,Daily!LQ$10,0))/DS$100</f>
        <v>1.3490725126475547E-2</v>
      </c>
      <c r="DT105" s="12">
        <f>(VLOOKUP($EG105,Data!$B:$CP,Daily!HS$10,0)+VLOOKUP($IF105,Data!$B:$CP,Daily!LR$10,0))/DT$100</f>
        <v>1.232394366197183E-2</v>
      </c>
      <c r="DU105" s="12">
        <f>(VLOOKUP($EG105,Data!$B:$CP,Daily!HT$10,0)+VLOOKUP($IF105,Data!$B:$CP,Daily!LS$10,0))/DU$100</f>
        <v>1.5457788347205707E-2</v>
      </c>
      <c r="DV105" s="14"/>
      <c r="DW105" s="12">
        <f>_xlfn.QUARTILE.INC($AJ105:$DT105,1)</f>
        <v>1.2359550561797753E-2</v>
      </c>
      <c r="DX105" s="12">
        <f>_xlfn.QUARTILE.INC($AJ105:$DT105,3)</f>
        <v>2.2340425531914895E-2</v>
      </c>
      <c r="DY105" s="12">
        <f t="shared" ref="DY105" si="879">DX105-DW105</f>
        <v>9.9808749701171418E-3</v>
      </c>
      <c r="DZ105" s="12">
        <f t="shared" ref="DZ105" si="880">DX105+(0.75*DY105)</f>
        <v>2.982608175950275E-2</v>
      </c>
      <c r="EA105" s="12">
        <f t="shared" ref="EA105" si="881">DW105-(0.75*DY105)</f>
        <v>4.873894334209896E-3</v>
      </c>
      <c r="EB105" s="14"/>
      <c r="EC105" s="12">
        <f t="shared" ref="EC105" si="882">_xlfn.STDEV.P(AJ105:DU105)</f>
        <v>2.0560793720011652E-2</v>
      </c>
      <c r="ED105" s="12">
        <f t="shared" si="858"/>
        <v>1.7601135557132719E-2</v>
      </c>
      <c r="EE105" s="12">
        <f t="shared" si="859"/>
        <v>1.7321622283654688E-2</v>
      </c>
      <c r="EF105" s="1"/>
      <c r="EG105" s="7" t="s">
        <v>620</v>
      </c>
      <c r="EH105" s="7" t="s">
        <v>89</v>
      </c>
      <c r="EI105" s="12">
        <f>VLOOKUP($EG105,Data!$B:$CP,Daily!EI$10,0)/EI$100</f>
        <v>0</v>
      </c>
      <c r="EJ105" s="12">
        <f>VLOOKUP($EG105,Data!$B:$CP,Daily!EJ$10,0)/EJ$100</f>
        <v>0</v>
      </c>
      <c r="EK105" s="12">
        <f>VLOOKUP($EG105,Data!$B:$CP,Daily!EK$10,0)/EK$100</f>
        <v>0</v>
      </c>
      <c r="EL105" s="12">
        <f>VLOOKUP($EG105,Data!$B:$CP,Daily!EL$10,0)/EL$100</f>
        <v>0</v>
      </c>
      <c r="EM105" s="12">
        <f>VLOOKUP($EG105,Data!$B:$CP,Daily!EM$10,0)/EM$100</f>
        <v>0</v>
      </c>
      <c r="EN105" s="12">
        <f>VLOOKUP($EG105,Data!$B:$CP,Daily!EN$10,0)/EN$100</f>
        <v>0</v>
      </c>
      <c r="EO105" s="12">
        <f>VLOOKUP($EG105,Data!$B:$CP,Daily!EO$10,0)/EO$100</f>
        <v>0</v>
      </c>
      <c r="EP105" s="12">
        <f>VLOOKUP($EG105,Data!$B:$CP,Daily!EP$10,0)/EP$100</f>
        <v>0</v>
      </c>
      <c r="EQ105" s="12">
        <f>VLOOKUP($EG105,Data!$B:$CP,Daily!EQ$10,0)/EQ$100</f>
        <v>0</v>
      </c>
      <c r="ER105" s="12">
        <f>VLOOKUP($EG105,Data!$B:$CP,Daily!ER$10,0)/ER$100</f>
        <v>0</v>
      </c>
      <c r="ES105" s="12">
        <f>VLOOKUP($EG105,Data!$B:$CP,Daily!ES$10,0)/ES$100</f>
        <v>0</v>
      </c>
      <c r="ET105" s="12">
        <f>VLOOKUP($EG105,Data!$B:$CP,Daily!ET$10,0)/ET$100</f>
        <v>0</v>
      </c>
      <c r="EU105" s="12">
        <f>VLOOKUP($EG105,Data!$B:$CP,Daily!EU$10,0)/EU$100</f>
        <v>0</v>
      </c>
      <c r="EV105" s="12">
        <f>VLOOKUP($EG105,Data!$B:$CP,Daily!EV$10,0)/EV$100</f>
        <v>0</v>
      </c>
      <c r="EW105" s="12">
        <f>VLOOKUP($EG105,Data!$B:$CP,Daily!EW$10,0)/EW$100</f>
        <v>0</v>
      </c>
      <c r="EX105" s="12">
        <f>VLOOKUP($EG105,Data!$B:$CP,Daily!EX$10,0)/EX$100</f>
        <v>0</v>
      </c>
      <c r="EY105" s="12">
        <f>VLOOKUP($EG105,Data!$B:$CP,Daily!EY$10,0)/EY$100</f>
        <v>0</v>
      </c>
      <c r="EZ105" s="12">
        <f>VLOOKUP($EG105,Data!$B:$CP,Daily!EZ$10,0)/EZ$100</f>
        <v>0</v>
      </c>
      <c r="FA105" s="12">
        <f>VLOOKUP($EG105,Data!$B:$CP,Daily!FA$10,0)/FA$100</f>
        <v>0</v>
      </c>
      <c r="FB105" s="12">
        <f>VLOOKUP($EG105,Data!$B:$CP,Daily!FB$10,0)/FB$100</f>
        <v>0</v>
      </c>
      <c r="FC105" s="12">
        <f>VLOOKUP($EG105,Data!$B:$CP,Daily!FC$10,0)/FC$100</f>
        <v>0</v>
      </c>
      <c r="FD105" s="12">
        <f>VLOOKUP($EG105,Data!$B:$CP,Daily!FD$10,0)/FD$100</f>
        <v>0</v>
      </c>
      <c r="FE105" s="12">
        <f>VLOOKUP($EG105,Data!$B:$CP,Daily!FE$10,0)/FE$100</f>
        <v>0</v>
      </c>
      <c r="FF105" s="12">
        <f>VLOOKUP($EG105,Data!$B:$CP,Daily!FF$10,0)/FF$100</f>
        <v>0</v>
      </c>
      <c r="FG105" s="12">
        <f>VLOOKUP($EG105,Data!$B:$CP,Daily!FG$10,0)/FG$100</f>
        <v>0</v>
      </c>
      <c r="FH105" s="12">
        <f>VLOOKUP($EG105,Data!$B:$CP,Daily!FH$10,0)/FH$100</f>
        <v>0</v>
      </c>
      <c r="FI105" s="12">
        <f>VLOOKUP($EG105,Data!$B:$CP,Daily!FI$10,0)/FI$100</f>
        <v>0</v>
      </c>
      <c r="FJ105" s="12">
        <f>VLOOKUP($EG105,Data!$B:$CP,Daily!FJ$10,0)/FJ$100</f>
        <v>0</v>
      </c>
      <c r="FK105" s="12">
        <f>VLOOKUP($EG105,Data!$B:$CP,Daily!FK$10,0)/FK$100</f>
        <v>0</v>
      </c>
      <c r="FL105" s="12">
        <f>VLOOKUP($EG105,Data!$B:$CP,Daily!FL$10,0)/FL$100</f>
        <v>0</v>
      </c>
      <c r="FM105" s="12">
        <f>VLOOKUP($EG105,Data!$B:$CP,Daily!FM$10,0)/FM$100</f>
        <v>0</v>
      </c>
      <c r="FN105" s="12">
        <f>VLOOKUP($EG105,Data!$B:$CP,Daily!FN$10,0)/FN$100</f>
        <v>0</v>
      </c>
      <c r="FO105" s="12">
        <f>VLOOKUP($EG105,Data!$B:$CP,Daily!FO$10,0)/FO$100</f>
        <v>0</v>
      </c>
      <c r="FP105" s="12">
        <f>VLOOKUP($EG105,Data!$B:$CP,Daily!FP$10,0)/FP$100</f>
        <v>0</v>
      </c>
      <c r="FQ105" s="12">
        <f>VLOOKUP($EG105,Data!$B:$CP,Daily!FQ$10,0)/FQ$100</f>
        <v>0</v>
      </c>
      <c r="FR105" s="12">
        <f>VLOOKUP($EG105,Data!$B:$CP,Daily!FR$10,0)/FR$100</f>
        <v>0</v>
      </c>
      <c r="FS105" s="12">
        <f>VLOOKUP($EG105,Data!$B:$CP,Daily!FS$10,0)/FS$100</f>
        <v>0</v>
      </c>
      <c r="FT105" s="12">
        <f>VLOOKUP($EG105,Data!$B:$CP,Daily!FT$10,0)/FT$100</f>
        <v>0</v>
      </c>
      <c r="FU105" s="12">
        <f>VLOOKUP($EG105,Data!$B:$CP,Daily!FU$10,0)/FU$100</f>
        <v>0</v>
      </c>
      <c r="FV105" s="12">
        <f>VLOOKUP($EG105,Data!$B:$CP,Daily!FV$10,0)/FV$100</f>
        <v>0</v>
      </c>
      <c r="FW105" s="12">
        <f>VLOOKUP($EG105,Data!$B:$CP,Daily!FW$10,0)/FW$100</f>
        <v>0</v>
      </c>
      <c r="FX105" s="12">
        <f>VLOOKUP($EG105,Data!$B:$CP,Daily!FX$10,0)/FX$100</f>
        <v>0</v>
      </c>
      <c r="FY105" s="12">
        <f>VLOOKUP($EG105,Data!$B:$CP,Daily!FY$10,0)/FY$100</f>
        <v>0</v>
      </c>
      <c r="FZ105" s="12">
        <f>VLOOKUP($EG105,Data!$B:$CP,Daily!FZ$10,0)/FZ$100</f>
        <v>0</v>
      </c>
      <c r="GA105" s="12">
        <f>VLOOKUP($EG105,Data!$B:$CP,Daily!GA$10,0)/GA$100</f>
        <v>0</v>
      </c>
      <c r="GB105" s="12">
        <f>VLOOKUP($EG105,Data!$B:$CP,Daily!GB$10,0)/GB$100</f>
        <v>0</v>
      </c>
      <c r="GC105" s="12">
        <f>VLOOKUP($EG105,Data!$B:$CP,Daily!GC$10,0)/GC$100</f>
        <v>0</v>
      </c>
      <c r="GD105" s="12">
        <f>VLOOKUP($EG105,Data!$B:$CP,Daily!GD$10,0)/GD$100</f>
        <v>0</v>
      </c>
      <c r="GE105" s="12">
        <f>VLOOKUP($EG105,Data!$B:$CP,Daily!GE$10,0)/GE$100</f>
        <v>0</v>
      </c>
      <c r="GF105" s="12">
        <f>VLOOKUP($EG105,Data!$B:$CP,Daily!GF$10,0)/GF$100</f>
        <v>0</v>
      </c>
      <c r="GG105" s="12">
        <f>VLOOKUP($EG105,Data!$B:$CP,Daily!GG$10,0)/GG$100</f>
        <v>0</v>
      </c>
      <c r="GH105" s="12">
        <f>VLOOKUP($EG105,Data!$B:$CP,Daily!GH$10,0)/GH$100</f>
        <v>0</v>
      </c>
      <c r="GI105" s="12">
        <f>VLOOKUP($EG105,Data!$B:$CP,Daily!GI$10,0)/GI$100</f>
        <v>0</v>
      </c>
      <c r="GJ105" s="12">
        <f>VLOOKUP($EG105,Data!$B:$CP,Daily!GJ$10,0)/GJ$100</f>
        <v>0</v>
      </c>
      <c r="GK105" s="12">
        <f>VLOOKUP($EG105,Data!$B:$CP,Daily!GK$10,0)/GK$100</f>
        <v>0</v>
      </c>
      <c r="GL105" s="12">
        <f>VLOOKUP($EG105,Data!$B:$CP,Daily!GL$10,0)/GL$100</f>
        <v>0</v>
      </c>
      <c r="GM105" s="12">
        <f>VLOOKUP($EG105,Data!$B:$CP,Daily!GM$10,0)/GM$100</f>
        <v>0</v>
      </c>
      <c r="GN105" s="12">
        <f>VLOOKUP($EG105,Data!$B:$CP,Daily!GN$10,0)/GN$100</f>
        <v>0</v>
      </c>
      <c r="GO105" s="12">
        <f>VLOOKUP($EG105,Data!$B:$CP,Daily!GO$10,0)/GO$100</f>
        <v>0</v>
      </c>
      <c r="GP105" s="12">
        <f>VLOOKUP($EG105,Data!$B:$CP,Daily!GP$10,0)/GP$100</f>
        <v>0</v>
      </c>
      <c r="GQ105" s="12">
        <f>VLOOKUP($EG105,Data!$B:$CP,Daily!GQ$10,0)/GQ$100</f>
        <v>0</v>
      </c>
      <c r="GR105" s="12">
        <f>VLOOKUP($EG105,Data!$B:$CP,Daily!GR$10,0)/GR$100</f>
        <v>0</v>
      </c>
      <c r="GS105" s="12">
        <f>VLOOKUP($EG105,Data!$B:$CP,Daily!GS$10,0)/GS$100</f>
        <v>0</v>
      </c>
      <c r="GT105" s="12">
        <f>VLOOKUP($EG105,Data!$B:$CP,Daily!GT$10,0)/GT$100</f>
        <v>0</v>
      </c>
      <c r="GU105" s="12">
        <f>VLOOKUP($EG105,Data!$B:$CP,Daily!GU$10,0)/GU$100</f>
        <v>0</v>
      </c>
      <c r="GV105" s="12">
        <f>VLOOKUP($EG105,Data!$B:$CP,Daily!GV$10,0)/GV$100</f>
        <v>0</v>
      </c>
      <c r="GW105" s="12">
        <f>VLOOKUP($EG105,Data!$B:$CP,Daily!GW$10,0)/GW$100</f>
        <v>0</v>
      </c>
      <c r="GX105" s="12">
        <f>VLOOKUP($EG105,Data!$B:$CP,Daily!GX$10,0)/GX$100</f>
        <v>0</v>
      </c>
      <c r="GY105" s="12">
        <f>VLOOKUP($EG105,Data!$B:$CP,Daily!GY$10,0)/GY$100</f>
        <v>0</v>
      </c>
      <c r="GZ105" s="12">
        <f>VLOOKUP($EG105,Data!$B:$CP,Daily!GZ$10,0)/GZ$100</f>
        <v>0</v>
      </c>
      <c r="HA105" s="12">
        <f>VLOOKUP($EG105,Data!$B:$CP,Daily!HA$10,0)/HA$100</f>
        <v>0</v>
      </c>
      <c r="HB105" s="12">
        <f>VLOOKUP($EG105,Data!$B:$CP,Daily!HB$10,0)/HB$100</f>
        <v>0</v>
      </c>
      <c r="HC105" s="12">
        <f>VLOOKUP($EG105,Data!$B:$CP,Daily!HC$10,0)/HC$100</f>
        <v>0</v>
      </c>
      <c r="HD105" s="12">
        <f>VLOOKUP($EG105,Data!$B:$CP,Daily!HD$10,0)/HD$100</f>
        <v>0</v>
      </c>
      <c r="HE105" s="12">
        <f>VLOOKUP($EG105,Data!$B:$CP,Daily!HE$10,0)/HE$100</f>
        <v>0</v>
      </c>
      <c r="HF105" s="12">
        <f>VLOOKUP($EG105,Data!$B:$CP,Daily!HF$10,0)/HF$100</f>
        <v>0</v>
      </c>
      <c r="HG105" s="12">
        <f>VLOOKUP($EG105,Data!$B:$CP,Daily!HG$10,0)/HG$100</f>
        <v>0</v>
      </c>
      <c r="HH105" s="12">
        <f>VLOOKUP($EG105,Data!$B:$CP,Daily!HH$10,0)/HH$100</f>
        <v>0</v>
      </c>
      <c r="HI105" s="12">
        <f>VLOOKUP($EG105,Data!$B:$CP,Daily!HI$10,0)/HI$100</f>
        <v>0</v>
      </c>
      <c r="HJ105" s="12">
        <f>VLOOKUP($EG105,Data!$B:$CP,Daily!HJ$10,0)/HJ$100</f>
        <v>0</v>
      </c>
      <c r="HK105" s="12">
        <f>VLOOKUP($EG105,Data!$B:$CP,Daily!HK$10,0)/HK$100</f>
        <v>0</v>
      </c>
      <c r="HL105" s="12">
        <f>VLOOKUP($EG105,Data!$B:$CP,Daily!HL$10,0)/HL$100</f>
        <v>0</v>
      </c>
      <c r="HM105" s="12">
        <f>VLOOKUP($EG105,Data!$B:$CP,Daily!HM$10,0)/HM$100</f>
        <v>0</v>
      </c>
      <c r="HN105" s="12">
        <f>VLOOKUP($EG105,Data!$B:$CP,Daily!HN$10,0)/HN$100</f>
        <v>0</v>
      </c>
      <c r="HO105" s="12">
        <f>VLOOKUP($EG105,Data!$B:$CP,Daily!HO$10,0)/HO$100</f>
        <v>0</v>
      </c>
      <c r="HP105" s="12">
        <f>VLOOKUP($EG105,Data!$B:$CP,Daily!HP$10,0)/HP$100</f>
        <v>0</v>
      </c>
      <c r="HQ105" s="12">
        <f>VLOOKUP($EG105,Data!$B:$CP,Daily!HQ$10,0)/HQ$100</f>
        <v>0</v>
      </c>
      <c r="HR105" s="12">
        <f>VLOOKUP($EG105,Data!$B:$CP,Daily!HR$10,0)/HR$100</f>
        <v>0</v>
      </c>
      <c r="HS105" s="12">
        <f>VLOOKUP($EG105,Data!$B:$CP,Daily!HS$10,0)/HS$100</f>
        <v>0</v>
      </c>
      <c r="HT105" s="12">
        <f>VLOOKUP($EG105,Data!$B:$CP,Daily!HT$10,0)/HT$100</f>
        <v>0</v>
      </c>
      <c r="HU105" s="13"/>
      <c r="HV105" s="40">
        <f t="shared" si="591"/>
        <v>0</v>
      </c>
      <c r="HW105" s="40">
        <f t="shared" si="592"/>
        <v>0</v>
      </c>
      <c r="HX105" s="40">
        <f t="shared" si="865"/>
        <v>0</v>
      </c>
      <c r="HY105" s="40">
        <f t="shared" si="866"/>
        <v>0</v>
      </c>
      <c r="HZ105" s="40">
        <f t="shared" si="867"/>
        <v>0</v>
      </c>
      <c r="IA105" s="43"/>
      <c r="IB105" s="12">
        <f t="shared" ref="IB105" si="883">_xlfn.STDEV.P(FM105:HT105)</f>
        <v>0</v>
      </c>
      <c r="IC105" s="12">
        <f t="shared" si="860"/>
        <v>0</v>
      </c>
      <c r="ID105" s="12">
        <f t="shared" si="861"/>
        <v>0</v>
      </c>
      <c r="IE105" s="1"/>
      <c r="IF105" s="7" t="s">
        <v>621</v>
      </c>
      <c r="IG105" s="7" t="s">
        <v>89</v>
      </c>
      <c r="IH105" s="12">
        <f>VLOOKUP($IF105,Data!$B:$CP,Daily!IH$10,0)/IH$100</f>
        <v>6.2992125984251968E-2</v>
      </c>
      <c r="II105" s="12">
        <f>VLOOKUP($IF105,Data!$B:$CP,Daily!II$10,0)/II$100</f>
        <v>9.5238095238095233E-2</v>
      </c>
      <c r="IJ105" s="12">
        <f>VLOOKUP($IF105,Data!$B:$CP,Daily!IJ$10,0)/IJ$100</f>
        <v>0.06</v>
      </c>
      <c r="IK105" s="12">
        <f>VLOOKUP($IF105,Data!$B:$CP,Daily!IK$10,0)/IK$100</f>
        <v>4.6082949308755762E-2</v>
      </c>
      <c r="IL105" s="12">
        <f>VLOOKUP($IF105,Data!$B:$CP,Daily!IL$10,0)/IL$100</f>
        <v>3.0042918454935622E-2</v>
      </c>
      <c r="IM105" s="12">
        <f>VLOOKUP($IF105,Data!$B:$CP,Daily!IM$10,0)/IM$100</f>
        <v>4.5454545454545456E-2</v>
      </c>
      <c r="IN105" s="12">
        <f>VLOOKUP($IF105,Data!$B:$CP,Daily!IN$10,0)/IN$100</f>
        <v>0.2033195020746888</v>
      </c>
      <c r="IO105" s="12">
        <f>VLOOKUP($IF105,Data!$B:$CP,Daily!IO$10,0)/IO$100</f>
        <v>7.1428571428571425E-2</v>
      </c>
      <c r="IP105" s="12">
        <f>VLOOKUP($IF105,Data!$B:$CP,Daily!IP$10,0)/IP$100</f>
        <v>4.4444444444444446E-2</v>
      </c>
      <c r="IQ105" s="12">
        <f>VLOOKUP($IF105,Data!$B:$CP,Daily!IQ$10,0)/IQ$100</f>
        <v>4.4368600682593858E-2</v>
      </c>
      <c r="IR105" s="12">
        <f>VLOOKUP($IF105,Data!$B:$CP,Daily!IR$10,0)/IR$100</f>
        <v>2.9520295202952029E-2</v>
      </c>
      <c r="IS105" s="12">
        <f>VLOOKUP($IF105,Data!$B:$CP,Daily!IS$10,0)/IS$100</f>
        <v>5.3719008264462811E-2</v>
      </c>
      <c r="IT105" s="12">
        <f>VLOOKUP($IF105,Data!$B:$CP,Daily!IT$10,0)/IT$100</f>
        <v>7.4803149606299218E-2</v>
      </c>
      <c r="IU105" s="12">
        <f>VLOOKUP($IF105,Data!$B:$CP,Daily!IU$10,0)/IU$100</f>
        <v>0.23790322580645162</v>
      </c>
      <c r="IV105" s="12">
        <f>VLOOKUP($IF105,Data!$B:$CP,Daily!IV$10,0)/IV$100</f>
        <v>0.53431372549019607</v>
      </c>
      <c r="IW105" s="12">
        <f>VLOOKUP($IF105,Data!$B:$CP,Daily!IW$10,0)/IW$100</f>
        <v>0.23636363636363636</v>
      </c>
      <c r="IX105" s="12">
        <f>VLOOKUP($IF105,Data!$B:$CP,Daily!IX$10,0)/IX$100</f>
        <v>8.2644628099173556E-2</v>
      </c>
      <c r="IY105" s="12">
        <f>VLOOKUP($IF105,Data!$B:$CP,Daily!IY$10,0)/IY$100</f>
        <v>0.13880126182965299</v>
      </c>
      <c r="IZ105" s="12">
        <f>VLOOKUP($IF105,Data!$B:$CP,Daily!IZ$10,0)/IZ$100</f>
        <v>6.4777327935222673E-2</v>
      </c>
      <c r="JA105" s="12">
        <f>VLOOKUP($IF105,Data!$B:$CP,Daily!JA$10,0)/JA$100</f>
        <v>6.3926940639269403E-2</v>
      </c>
      <c r="JB105" s="12">
        <f>VLOOKUP($IF105,Data!$B:$CP,Daily!JB$10,0)/JB$100</f>
        <v>5.0387596899224806E-2</v>
      </c>
      <c r="JC105" s="12">
        <f>VLOOKUP($IF105,Data!$B:$CP,Daily!JC$10,0)/JC$100</f>
        <v>7.1428571428571425E-2</v>
      </c>
      <c r="JD105" s="12">
        <f>VLOOKUP($IF105,Data!$B:$CP,Daily!JD$10,0)/JD$100</f>
        <v>7.560137457044673E-2</v>
      </c>
      <c r="JE105" s="12">
        <f>VLOOKUP($IF105,Data!$B:$CP,Daily!JE$10,0)/JE$100</f>
        <v>3.1128404669260701E-2</v>
      </c>
      <c r="JF105" s="12">
        <f>VLOOKUP($IF105,Data!$B:$CP,Daily!JF$10,0)/JF$100</f>
        <v>6.0240963855421686E-2</v>
      </c>
      <c r="JG105" s="12">
        <f>VLOOKUP($IF105,Data!$B:$CP,Daily!JG$10,0)/JG$100</f>
        <v>6.3348416289592757E-2</v>
      </c>
      <c r="JH105" s="12">
        <f>VLOOKUP($IF105,Data!$B:$CP,Daily!JH$10,0)/JH$100</f>
        <v>0.15918367346938775</v>
      </c>
      <c r="JI105" s="12">
        <f>VLOOKUP($IF105,Data!$B:$CP,Daily!JI$10,0)/JI$100</f>
        <v>7.6923076923076927E-2</v>
      </c>
      <c r="JJ105" s="12">
        <f>VLOOKUP($IF105,Data!$B:$CP,Daily!JJ$10,0)/JJ$100</f>
        <v>0.18468468468468469</v>
      </c>
      <c r="JK105" s="12">
        <f>VLOOKUP($IF105,Data!$B:$CP,Daily!JK$10,0)/JK$100</f>
        <v>0.30864197530864196</v>
      </c>
      <c r="JL105" s="12">
        <f>VLOOKUP($IF105,Data!$B:$CP,Daily!JL$10,0)/JL$100</f>
        <v>0.28110599078341014</v>
      </c>
      <c r="JM105" s="12">
        <f>VLOOKUP($IF105,Data!$B:$CP,Daily!JM$10,0)/JM$100</f>
        <v>0.15708812260536398</v>
      </c>
      <c r="JN105" s="12">
        <f>VLOOKUP($IF105,Data!$B:$CP,Daily!JN$10,0)/JN$100</f>
        <v>8.6776859504132234E-2</v>
      </c>
      <c r="JO105" s="12">
        <f>VLOOKUP($IF105,Data!$B:$CP,Daily!JO$10,0)/JO$100</f>
        <v>9.4827586206896547E-2</v>
      </c>
      <c r="JP105" s="12">
        <f>VLOOKUP($IF105,Data!$B:$CP,Daily!JP$10,0)/JP$100</f>
        <v>0.32011331444759206</v>
      </c>
      <c r="JQ105" s="12">
        <f>VLOOKUP($IF105,Data!$B:$CP,Daily!JQ$10,0)/JQ$100</f>
        <v>9.3495934959349589E-2</v>
      </c>
      <c r="JR105" s="12">
        <f>VLOOKUP($IF105,Data!$B:$CP,Daily!JR$10,0)/JR$100</f>
        <v>5.6291390728476824E-2</v>
      </c>
      <c r="JS105" s="12">
        <f>VLOOKUP($IF105,Data!$B:$CP,Daily!JS$10,0)/JS$100</f>
        <v>5.387205387205387E-2</v>
      </c>
      <c r="JT105" s="12">
        <f>VLOOKUP($IF105,Data!$B:$CP,Daily!JT$10,0)/JT$100</f>
        <v>3.6809815950920248E-2</v>
      </c>
      <c r="JU105" s="12">
        <f>VLOOKUP($IF105,Data!$B:$CP,Daily!JU$10,0)/JU$100</f>
        <v>7.6045627376425853E-2</v>
      </c>
      <c r="JV105" s="12">
        <f>VLOOKUP($IF105,Data!$B:$CP,Daily!JV$10,0)/JV$100</f>
        <v>6.2761506276150625E-2</v>
      </c>
      <c r="JW105" s="12">
        <f>VLOOKUP($IF105,Data!$B:$CP,Daily!JW$10,0)/JW$100</f>
        <v>0.13008130081300814</v>
      </c>
      <c r="JX105" s="12">
        <f>VLOOKUP($IF105,Data!$B:$CP,Daily!JX$10,0)/JX$100</f>
        <v>0.11442786069651742</v>
      </c>
      <c r="JY105" s="12">
        <f>VLOOKUP($IF105,Data!$B:$CP,Daily!JY$10,0)/JY$100</f>
        <v>4.3859649122807015E-2</v>
      </c>
      <c r="JZ105" s="12">
        <f>VLOOKUP($IF105,Data!$B:$CP,Daily!JZ$10,0)/JZ$100</f>
        <v>6.2992125984251968E-2</v>
      </c>
      <c r="KA105" s="12">
        <f>VLOOKUP($IF105,Data!$B:$CP,Daily!KA$10,0)/KA$100</f>
        <v>5.3097345132743362E-2</v>
      </c>
      <c r="KB105" s="12">
        <f>VLOOKUP($IF105,Data!$B:$CP,Daily!KB$10,0)/KB$100</f>
        <v>5.0847457627118647E-2</v>
      </c>
      <c r="KC105" s="12">
        <f>VLOOKUP($IF105,Data!$B:$CP,Daily!KC$10,0)/KC$100</f>
        <v>4.9056603773584909E-2</v>
      </c>
      <c r="KD105" s="12">
        <f>VLOOKUP($IF105,Data!$B:$CP,Daily!KD$10,0)/KD$100</f>
        <v>0.12037037037037036</v>
      </c>
      <c r="KE105" s="12">
        <f>VLOOKUP($IF105,Data!$B:$CP,Daily!KE$10,0)/KE$100</f>
        <v>4.9327354260089683E-2</v>
      </c>
      <c r="KF105" s="12">
        <f>VLOOKUP($IF105,Data!$B:$CP,Daily!KF$10,0)/KF$100</f>
        <v>3.937007874015748E-2</v>
      </c>
      <c r="KG105" s="12">
        <f>VLOOKUP($IF105,Data!$B:$CP,Daily!KG$10,0)/KG$100</f>
        <v>4.778156996587031E-2</v>
      </c>
      <c r="KH105" s="12">
        <f>VLOOKUP($IF105,Data!$B:$CP,Daily!KH$10,0)/KH$100</f>
        <v>5.3811659192825115E-2</v>
      </c>
      <c r="KI105" s="12">
        <f>VLOOKUP($IF105,Data!$B:$CP,Daily!KI$10,0)/KI$100</f>
        <v>4.2253521126760563E-2</v>
      </c>
      <c r="KJ105" s="12">
        <f>VLOOKUP($IF105,Data!$B:$CP,Daily!KJ$10,0)/KJ$100</f>
        <v>8.4677419354838704E-2</v>
      </c>
      <c r="KK105" s="12">
        <f>VLOOKUP($IF105,Data!$B:$CP,Daily!KK$10,0)/KK$100</f>
        <v>0.05</v>
      </c>
      <c r="KL105" s="12">
        <f>VLOOKUP($IF105,Data!$B:$CP,Daily!KL$10,0)/KL$100</f>
        <v>5.2845528455284556E-2</v>
      </c>
      <c r="KM105" s="12">
        <f>VLOOKUP($IF105,Data!$B:$CP,Daily!KM$10,0)/KM$100</f>
        <v>5.204460966542751E-2</v>
      </c>
      <c r="KN105" s="12">
        <f>VLOOKUP($IF105,Data!$B:$CP,Daily!KN$10,0)/KN$100</f>
        <v>5.7915057915057917E-2</v>
      </c>
      <c r="KO105" s="12">
        <f>VLOOKUP($IF105,Data!$B:$CP,Daily!KO$10,0)/KO$100</f>
        <v>6.7137809187279157E-2</v>
      </c>
      <c r="KP105" s="12">
        <f>VLOOKUP($IF105,Data!$B:$CP,Daily!KP$10,0)/KP$100</f>
        <v>6.4377682403433473E-2</v>
      </c>
      <c r="KQ105" s="12">
        <f>VLOOKUP($IF105,Data!$B:$CP,Daily!KQ$10,0)/KQ$100</f>
        <v>3.3088235294117647E-2</v>
      </c>
      <c r="KR105" s="12">
        <f>VLOOKUP($IF105,Data!$B:$CP,Daily!KR$10,0)/KR$100</f>
        <v>7.2202166064981949E-2</v>
      </c>
      <c r="KS105" s="12">
        <f>VLOOKUP($IF105,Data!$B:$CP,Daily!KS$10,0)/KS$100</f>
        <v>6.726457399103139E-2</v>
      </c>
      <c r="KT105" s="12">
        <f>VLOOKUP($IF105,Data!$B:$CP,Daily!KT$10,0)/KT$100</f>
        <v>6.7796610169491525E-2</v>
      </c>
      <c r="KU105" s="12">
        <f>VLOOKUP($IF105,Data!$B:$CP,Daily!KU$10,0)/KU$100</f>
        <v>4.0892193308550186E-2</v>
      </c>
      <c r="KV105" s="12">
        <f>VLOOKUP($IF105,Data!$B:$CP,Daily!KV$10,0)/KV$100</f>
        <v>0.1044776119402985</v>
      </c>
      <c r="KW105" s="12">
        <f>VLOOKUP($IF105,Data!$B:$CP,Daily!KW$10,0)/KW$100</f>
        <v>0.16262975778546712</v>
      </c>
      <c r="KX105" s="12">
        <f>VLOOKUP($IF105,Data!$B:$CP,Daily!KX$10,0)/KX$100</f>
        <v>8.1967213114754092E-2</v>
      </c>
      <c r="KY105" s="12">
        <f>VLOOKUP($IF105,Data!$B:$CP,Daily!KY$10,0)/KY$100</f>
        <v>3.9215686274509803E-2</v>
      </c>
      <c r="KZ105" s="12">
        <f>VLOOKUP($IF105,Data!$B:$CP,Daily!KZ$10,0)/KZ$100</f>
        <v>7.3170731707317069E-2</v>
      </c>
      <c r="LA105" s="12">
        <f>VLOOKUP($IF105,Data!$B:$CP,Daily!LA$10,0)/LA$100</f>
        <v>4.9773755656108594E-2</v>
      </c>
      <c r="LB105" s="12">
        <f>VLOOKUP($IF105,Data!$B:$CP,Daily!LB$10,0)/LB$100</f>
        <v>3.1034482758620689E-2</v>
      </c>
      <c r="LC105" s="12">
        <f>VLOOKUP($IF105,Data!$B:$CP,Daily!LC$10,0)/LC$100</f>
        <v>3.4351145038167941E-2</v>
      </c>
      <c r="LD105" s="12">
        <f>VLOOKUP($IF105,Data!$B:$CP,Daily!LD$10,0)/LD$100</f>
        <v>4.8387096774193547E-2</v>
      </c>
      <c r="LE105" s="12">
        <f>VLOOKUP($IF105,Data!$B:$CP,Daily!LE$10,0)/LE$100</f>
        <v>7.5812274368231042E-2</v>
      </c>
      <c r="LF105" s="12">
        <f>VLOOKUP($IF105,Data!$B:$CP,Daily!LF$10,0)/LF$100</f>
        <v>5.0209205020920501E-2</v>
      </c>
      <c r="LG105" s="12">
        <f>VLOOKUP($IF105,Data!$B:$CP,Daily!LG$10,0)/LG$100</f>
        <v>9.0909090909090912E-2</v>
      </c>
      <c r="LH105" s="12">
        <f>VLOOKUP($IF105,Data!$B:$CP,Daily!LH$10,0)/LH$100</f>
        <v>5.0675675675675678E-2</v>
      </c>
      <c r="LI105" s="12">
        <f>VLOOKUP($IF105,Data!$B:$CP,Daily!LI$10,0)/LI$100</f>
        <v>4.5643153526970952E-2</v>
      </c>
      <c r="LJ105" s="12">
        <f>VLOOKUP($IF105,Data!$B:$CP,Daily!LJ$10,0)/LJ$100</f>
        <v>5.9523809523809521E-2</v>
      </c>
      <c r="LK105" s="12">
        <f>VLOOKUP($IF105,Data!$B:$CP,Daily!LK$10,0)/LK$100</f>
        <v>4.7210300429184553E-2</v>
      </c>
      <c r="LL105" s="12">
        <f>VLOOKUP($IF105,Data!$B:$CP,Daily!LL$10,0)/LL$100</f>
        <v>5.7894736842105263E-2</v>
      </c>
      <c r="LM105" s="12">
        <f>VLOOKUP($IF105,Data!$B:$CP,Daily!LM$10,0)/LM$100</f>
        <v>8.7136929460580909E-2</v>
      </c>
      <c r="LN105" s="12">
        <f>VLOOKUP($IF105,Data!$B:$CP,Daily!LN$10,0)/LN$100</f>
        <v>3.6630036630036632E-2</v>
      </c>
      <c r="LO105" s="12">
        <f>VLOOKUP($IF105,Data!$B:$CP,Daily!LO$10,0)/LO$100</f>
        <v>7.8651685393258425E-2</v>
      </c>
      <c r="LP105" s="12">
        <f>VLOOKUP($IF105,Data!$B:$CP,Daily!LP$10,0)/LP$100</f>
        <v>0.1111111111111111</v>
      </c>
      <c r="LQ105" s="12">
        <f>VLOOKUP($IF105,Data!$B:$CP,Daily!LQ$10,0)/LQ$100</f>
        <v>5.0793650793650794E-2</v>
      </c>
      <c r="LR105" s="12">
        <f>VLOOKUP($IF105,Data!$B:$CP,Daily!LR$10,0)/LR$100</f>
        <v>4.4164037854889593E-2</v>
      </c>
      <c r="LS105" s="12">
        <f>VLOOKUP($IF105,Data!$B:$CP,Daily!LS$10,0)/LS$100</f>
        <v>6.0185185185185182E-2</v>
      </c>
      <c r="LU105" s="40">
        <f>_xlfn.QUARTILE.INC($IH105:$LR105,1)</f>
        <v>4.9056603773584909E-2</v>
      </c>
      <c r="LV105" s="40">
        <f>_xlfn.QUARTILE.INC($IH105:$LR105,3)</f>
        <v>8.6776859504132234E-2</v>
      </c>
      <c r="LW105" s="40">
        <f t="shared" ref="LW105" si="884">LV105-LU105</f>
        <v>3.7720255730547325E-2</v>
      </c>
      <c r="LX105" s="40">
        <f t="shared" ref="LX105" si="885">LV105+(0.75*LW105)</f>
        <v>0.11506705130204273</v>
      </c>
      <c r="LY105" s="40">
        <f t="shared" ref="LY105" si="886">LU105-(0.75*LW105)</f>
        <v>2.0766411975674415E-2</v>
      </c>
      <c r="LZ105" s="43"/>
      <c r="MA105" s="12">
        <f t="shared" ref="MA105" si="887">_xlfn.STDEV.P(JL105:LS105)</f>
        <v>5.0762375681737415E-2</v>
      </c>
      <c r="MB105" s="12">
        <f t="shared" si="863"/>
        <v>6.5887353878852278E-2</v>
      </c>
      <c r="MC105" s="12">
        <f t="shared" si="864"/>
        <v>6.4883995281163981E-2</v>
      </c>
      <c r="MD105" s="1"/>
    </row>
    <row r="106" spans="4:342" x14ac:dyDescent="0.35">
      <c r="D106" s="59" t="s">
        <v>589</v>
      </c>
      <c r="E106" s="53" t="str">
        <f>VLOOKUP($D106,'Metric Nature'!$C:$D,2,0)&amp;IF(($F106&lt;(EA106)),"Below",IF(($F106&gt;(DZ106)),"Above","Within"))</f>
        <v>NegativeWithin</v>
      </c>
      <c r="F106" s="48">
        <f t="shared" si="819"/>
        <v>0</v>
      </c>
      <c r="G106" s="77">
        <f t="shared" si="820"/>
        <v>1.13555713271824E-3</v>
      </c>
      <c r="H106" s="48">
        <f t="shared" si="851"/>
        <v>-1</v>
      </c>
      <c r="I106" s="74">
        <f t="shared" si="841"/>
        <v>6.6487035028169506E-4</v>
      </c>
      <c r="J106" s="48">
        <f t="shared" si="822"/>
        <v>-1</v>
      </c>
      <c r="K106" s="48">
        <f t="shared" si="823"/>
        <v>8.7169612222733994E-4</v>
      </c>
      <c r="L106" s="50"/>
      <c r="M106" s="53" t="str">
        <f>VLOOKUP($D106,'Metric Nature'!$C:$D,2,0)&amp;IF(($N106&lt;(HZ106)),"Below",IF(($N106&gt;(HY106)),"Above","Within"))</f>
        <v>NegativeWithin</v>
      </c>
      <c r="N106" s="48">
        <f t="shared" si="824"/>
        <v>0</v>
      </c>
      <c r="O106" s="49">
        <f t="shared" si="852"/>
        <v>0</v>
      </c>
      <c r="P106" s="55">
        <f t="shared" si="853"/>
        <v>0</v>
      </c>
      <c r="Q106" s="49">
        <f t="shared" si="854"/>
        <v>0</v>
      </c>
      <c r="R106" s="48">
        <f t="shared" si="826"/>
        <v>0</v>
      </c>
      <c r="S106" s="48">
        <f t="shared" si="827"/>
        <v>0</v>
      </c>
      <c r="T106" s="50"/>
      <c r="U106" s="53" t="str">
        <f>VLOOKUP($D106,'Metric Nature'!$C:$D,2,0)&amp;IF(($V106&lt;(LY106)),"Below",IF(($V106&gt;(LX106)),"Above","Within"))</f>
        <v>NegativeWithin</v>
      </c>
      <c r="V106" s="48">
        <f t="shared" si="828"/>
        <v>0</v>
      </c>
      <c r="W106" s="49">
        <f t="shared" si="844"/>
        <v>4.2507970244420826E-3</v>
      </c>
      <c r="X106" s="48">
        <f t="shared" si="855"/>
        <v>-1</v>
      </c>
      <c r="Y106" s="49">
        <f t="shared" si="845"/>
        <v>2.4904967885699307E-3</v>
      </c>
      <c r="Z106" s="48">
        <f t="shared" si="830"/>
        <v>-1</v>
      </c>
      <c r="AA106" s="48">
        <f t="shared" si="831"/>
        <v>2.980882976457011E-3</v>
      </c>
      <c r="AB106" s="50"/>
      <c r="AC106" s="46" t="s">
        <v>590</v>
      </c>
      <c r="AI106" s="7" t="s">
        <v>622</v>
      </c>
      <c r="AJ106" s="12">
        <f>(VLOOKUP($EG106,Data!$B:$CP,Daily!EI$10,0)+VLOOKUP($IF106,Data!$B:$CP,Daily!IH$10,0))/AJ$100</f>
        <v>0</v>
      </c>
      <c r="AK106" s="12">
        <f>(VLOOKUP($EG106,Data!$B:$CP,Daily!EJ$10,0)+VLOOKUP($IF106,Data!$B:$CP,Daily!II$10,0))/AK$100</f>
        <v>1.1074197120708748E-3</v>
      </c>
      <c r="AL106" s="12">
        <f>(VLOOKUP($EG106,Data!$B:$CP,Daily!EK$10,0)+VLOOKUP($IF106,Data!$B:$CP,Daily!IJ$10,0))/AL$100</f>
        <v>9.5238095238095238E-4</v>
      </c>
      <c r="AM106" s="12">
        <f>(VLOOKUP($EG106,Data!$B:$CP,Daily!EL$10,0)+VLOOKUP($IF106,Data!$B:$CP,Daily!IK$10,0))/AM$100</f>
        <v>0</v>
      </c>
      <c r="AN106" s="12">
        <f>(VLOOKUP($EG106,Data!$B:$CP,Daily!EM$10,0)+VLOOKUP($IF106,Data!$B:$CP,Daily!IL$10,0))/AN$100</f>
        <v>0</v>
      </c>
      <c r="AO106" s="12">
        <f>(VLOOKUP($EG106,Data!$B:$CP,Daily!EN$10,0)+VLOOKUP($IF106,Data!$B:$CP,Daily!IM$10,0))/AO$100</f>
        <v>2.4096385542168677E-3</v>
      </c>
      <c r="AP106" s="12">
        <f>(VLOOKUP($EG106,Data!$B:$CP,Daily!EO$10,0)+VLOOKUP($IF106,Data!$B:$CP,Daily!IN$10,0))/AP$100</f>
        <v>2.2222222222222222E-3</v>
      </c>
      <c r="AQ106" s="12">
        <f>(VLOOKUP($EG106,Data!$B:$CP,Daily!EP$10,0)+VLOOKUP($IF106,Data!$B:$CP,Daily!IO$10,0))/AQ$100</f>
        <v>2.7372262773722629E-3</v>
      </c>
      <c r="AR106" s="12">
        <f>(VLOOKUP($EG106,Data!$B:$CP,Daily!EQ$10,0)+VLOOKUP($IF106,Data!$B:$CP,Daily!IP$10,0))/AR$100</f>
        <v>9.6899224806201549E-4</v>
      </c>
      <c r="AS106" s="12">
        <f>(VLOOKUP($EG106,Data!$B:$CP,Daily!ER$10,0)+VLOOKUP($IF106,Data!$B:$CP,Daily!IQ$10,0))/AS$100</f>
        <v>0</v>
      </c>
      <c r="AT106" s="12">
        <f>(VLOOKUP($EG106,Data!$B:$CP,Daily!ES$10,0)+VLOOKUP($IF106,Data!$B:$CP,Daily!IR$10,0))/AT$100</f>
        <v>0</v>
      </c>
      <c r="AU106" s="12">
        <f>(VLOOKUP($EG106,Data!$B:$CP,Daily!ET$10,0)+VLOOKUP($IF106,Data!$B:$CP,Daily!IS$10,0))/AU$100</f>
        <v>3.4642032332563512E-3</v>
      </c>
      <c r="AV106" s="12">
        <f>(VLOOKUP($EG106,Data!$B:$CP,Daily!EU$10,0)+VLOOKUP($IF106,Data!$B:$CP,Daily!IT$10,0))/AV$100</f>
        <v>2.0283975659229209E-3</v>
      </c>
      <c r="AW106" s="12">
        <f>(VLOOKUP($EG106,Data!$B:$CP,Daily!EV$10,0)+VLOOKUP($IF106,Data!$B:$CP,Daily!IU$10,0))/AW$100</f>
        <v>0</v>
      </c>
      <c r="AX106" s="12">
        <f>(VLOOKUP($EG106,Data!$B:$CP,Daily!EW$10,0)+VLOOKUP($IF106,Data!$B:$CP,Daily!IV$10,0))/AX$100</f>
        <v>0</v>
      </c>
      <c r="AY106" s="12">
        <f>(VLOOKUP($EG106,Data!$B:$CP,Daily!EX$10,0)+VLOOKUP($IF106,Data!$B:$CP,Daily!IW$10,0))/AY$100</f>
        <v>0</v>
      </c>
      <c r="AZ106" s="12">
        <f>(VLOOKUP($EG106,Data!$B:$CP,Daily!EY$10,0)+VLOOKUP($IF106,Data!$B:$CP,Daily!IX$10,0))/AZ$100</f>
        <v>9.9009900990099011E-4</v>
      </c>
      <c r="BA106" s="12">
        <f>(VLOOKUP($EG106,Data!$B:$CP,Daily!EZ$10,0)+VLOOKUP($IF106,Data!$B:$CP,Daily!IY$10,0))/BA$100</f>
        <v>0</v>
      </c>
      <c r="BB106" s="12">
        <f>(VLOOKUP($EG106,Data!$B:$CP,Daily!FA$10,0)+VLOOKUP($IF106,Data!$B:$CP,Daily!IZ$10,0))/BB$100</f>
        <v>1.0582010582010583E-3</v>
      </c>
      <c r="BC106" s="12">
        <f>(VLOOKUP($EG106,Data!$B:$CP,Daily!FB$10,0)+VLOOKUP($IF106,Data!$B:$CP,Daily!JA$10,0))/BC$100</f>
        <v>1.2135922330097086E-3</v>
      </c>
      <c r="BD106" s="12">
        <f>(VLOOKUP($EG106,Data!$B:$CP,Daily!FC$10,0)+VLOOKUP($IF106,Data!$B:$CP,Daily!JB$10,0))/BD$100</f>
        <v>0</v>
      </c>
      <c r="BE106" s="12">
        <f>(VLOOKUP($EG106,Data!$B:$CP,Daily!FD$10,0)+VLOOKUP($IF106,Data!$B:$CP,Daily!JC$10,0))/BE$100</f>
        <v>0</v>
      </c>
      <c r="BF106" s="12">
        <f>(VLOOKUP($EG106,Data!$B:$CP,Daily!FE$10,0)+VLOOKUP($IF106,Data!$B:$CP,Daily!JD$10,0))/BF$100</f>
        <v>9.6711798839458415E-4</v>
      </c>
      <c r="BG106" s="12">
        <f>(VLOOKUP($EG106,Data!$B:$CP,Daily!FF$10,0)+VLOOKUP($IF106,Data!$B:$CP,Daily!JE$10,0))/BG$100</f>
        <v>0</v>
      </c>
      <c r="BH106" s="12">
        <f>(VLOOKUP($EG106,Data!$B:$CP,Daily!FG$10,0)+VLOOKUP($IF106,Data!$B:$CP,Daily!JF$10,0))/BH$100</f>
        <v>0</v>
      </c>
      <c r="BI106" s="12">
        <f>(VLOOKUP($EG106,Data!$B:$CP,Daily!FH$10,0)+VLOOKUP($IF106,Data!$B:$CP,Daily!JG$10,0))/BI$100</f>
        <v>1.1792452830188679E-3</v>
      </c>
      <c r="BJ106" s="12">
        <f>(VLOOKUP($EG106,Data!$B:$CP,Daily!FI$10,0)+VLOOKUP($IF106,Data!$B:$CP,Daily!JH$10,0))/BJ$100</f>
        <v>1.1173184357541898E-3</v>
      </c>
      <c r="BK106" s="12">
        <f>(VLOOKUP($EG106,Data!$B:$CP,Daily!FJ$10,0)+VLOOKUP($IF106,Data!$B:$CP,Daily!JI$10,0))/BK$100</f>
        <v>0</v>
      </c>
      <c r="BL106" s="12">
        <f>(VLOOKUP($EG106,Data!$B:$CP,Daily!FK$10,0)+VLOOKUP($IF106,Data!$B:$CP,Daily!JJ$10,0))/BL$100</f>
        <v>1.1534025374855825E-3</v>
      </c>
      <c r="BM106" s="12">
        <f>(VLOOKUP($EG106,Data!$B:$CP,Daily!FL$10,0)+VLOOKUP($IF106,Data!$B:$CP,Daily!JK$10,0))/BM$100</f>
        <v>1.1467889908256881E-3</v>
      </c>
      <c r="BN106" s="12">
        <f>(VLOOKUP($EG106,Data!$B:$CP,Daily!FM$10,0)+VLOOKUP($IF106,Data!$B:$CP,Daily!JL$10,0))/BN$100</f>
        <v>0</v>
      </c>
      <c r="BO106" s="12">
        <f>(VLOOKUP($EG106,Data!$B:$CP,Daily!FN$10,0)+VLOOKUP($IF106,Data!$B:$CP,Daily!JM$10,0))/BO$100</f>
        <v>1.001001001001001E-3</v>
      </c>
      <c r="BP106" s="12">
        <f>(VLOOKUP($EG106,Data!$B:$CP,Daily!FO$10,0)+VLOOKUP($IF106,Data!$B:$CP,Daily!JN$10,0))/BP$100</f>
        <v>1.1494252873563218E-3</v>
      </c>
      <c r="BQ106" s="12">
        <f>(VLOOKUP($EG106,Data!$B:$CP,Daily!FP$10,0)+VLOOKUP($IF106,Data!$B:$CP,Daily!JO$10,0))/BQ$100</f>
        <v>1.1001100110011001E-3</v>
      </c>
      <c r="BR106" s="12">
        <f>(VLOOKUP($EG106,Data!$B:$CP,Daily!FQ$10,0)+VLOOKUP($IF106,Data!$B:$CP,Daily!JP$10,0))/BR$100</f>
        <v>0</v>
      </c>
      <c r="BS106" s="12">
        <f>(VLOOKUP($EG106,Data!$B:$CP,Daily!FR$10,0)+VLOOKUP($IF106,Data!$B:$CP,Daily!JQ$10,0))/BS$100</f>
        <v>0</v>
      </c>
      <c r="BT106" s="12">
        <f>(VLOOKUP($EG106,Data!$B:$CP,Daily!FS$10,0)+VLOOKUP($IF106,Data!$B:$CP,Daily!JR$10,0))/BT$100</f>
        <v>0</v>
      </c>
      <c r="BU106" s="12">
        <f>(VLOOKUP($EG106,Data!$B:$CP,Daily!FT$10,0)+VLOOKUP($IF106,Data!$B:$CP,Daily!JS$10,0))/BU$100</f>
        <v>0</v>
      </c>
      <c r="BV106" s="12">
        <f>(VLOOKUP($EG106,Data!$B:$CP,Daily!FU$10,0)+VLOOKUP($IF106,Data!$B:$CP,Daily!JT$10,0))/BV$100</f>
        <v>0</v>
      </c>
      <c r="BW106" s="12">
        <f>(VLOOKUP($EG106,Data!$B:$CP,Daily!FV$10,0)+VLOOKUP($IF106,Data!$B:$CP,Daily!JU$10,0))/BW$100</f>
        <v>1.0256410256410256E-3</v>
      </c>
      <c r="BX106" s="12">
        <f>(VLOOKUP($EG106,Data!$B:$CP,Daily!FW$10,0)+VLOOKUP($IF106,Data!$B:$CP,Daily!JV$10,0))/BX$100</f>
        <v>0</v>
      </c>
      <c r="BY106" s="12">
        <f>(VLOOKUP($EG106,Data!$B:$CP,Daily!FX$10,0)+VLOOKUP($IF106,Data!$B:$CP,Daily!JW$10,0))/BY$100</f>
        <v>0</v>
      </c>
      <c r="BZ106" s="12">
        <f>(VLOOKUP($EG106,Data!$B:$CP,Daily!FY$10,0)+VLOOKUP($IF106,Data!$B:$CP,Daily!JX$10,0))/BZ$100</f>
        <v>2.5773195876288659E-3</v>
      </c>
      <c r="CA106" s="12">
        <f>(VLOOKUP($EG106,Data!$B:$CP,Daily!FZ$10,0)+VLOOKUP($IF106,Data!$B:$CP,Daily!JY$10,0))/CA$100</f>
        <v>0</v>
      </c>
      <c r="CB106" s="12">
        <f>(VLOOKUP($EG106,Data!$B:$CP,Daily!GA$10,0)+VLOOKUP($IF106,Data!$B:$CP,Daily!JZ$10,0))/CB$100</f>
        <v>0</v>
      </c>
      <c r="CC106" s="12">
        <f>(VLOOKUP($EG106,Data!$B:$CP,Daily!GB$10,0)+VLOOKUP($IF106,Data!$B:$CP,Daily!KA$10,0))/CC$100</f>
        <v>0</v>
      </c>
      <c r="CD106" s="12">
        <f>(VLOOKUP($EG106,Data!$B:$CP,Daily!GC$10,0)+VLOOKUP($IF106,Data!$B:$CP,Daily!KB$10,0))/CD$100</f>
        <v>0</v>
      </c>
      <c r="CE106" s="12">
        <f>(VLOOKUP($EG106,Data!$B:$CP,Daily!GD$10,0)+VLOOKUP($IF106,Data!$B:$CP,Daily!KC$10,0))/CE$100</f>
        <v>9.4073377234242712E-4</v>
      </c>
      <c r="CF106" s="12">
        <f>(VLOOKUP($EG106,Data!$B:$CP,Daily!GE$10,0)+VLOOKUP($IF106,Data!$B:$CP,Daily!KD$10,0))/CF$100</f>
        <v>0</v>
      </c>
      <c r="CG106" s="12">
        <f>(VLOOKUP($EG106,Data!$B:$CP,Daily!GF$10,0)+VLOOKUP($IF106,Data!$B:$CP,Daily!KE$10,0))/CG$100</f>
        <v>0</v>
      </c>
      <c r="CH106" s="12">
        <f>(VLOOKUP($EG106,Data!$B:$CP,Daily!GG$10,0)+VLOOKUP($IF106,Data!$B:$CP,Daily!KF$10,0))/CH$100</f>
        <v>0</v>
      </c>
      <c r="CI106" s="12">
        <f>(VLOOKUP($EG106,Data!$B:$CP,Daily!GH$10,0)+VLOOKUP($IF106,Data!$B:$CP,Daily!KG$10,0))/CI$100</f>
        <v>0</v>
      </c>
      <c r="CJ106" s="12">
        <f>(VLOOKUP($EG106,Data!$B:$CP,Daily!GI$10,0)+VLOOKUP($IF106,Data!$B:$CP,Daily!KH$10,0))/CJ$100</f>
        <v>1.004016064257028E-3</v>
      </c>
      <c r="CK106" s="12">
        <f>(VLOOKUP($EG106,Data!$B:$CP,Daily!GJ$10,0)+VLOOKUP($IF106,Data!$B:$CP,Daily!KI$10,0))/CK$100</f>
        <v>0</v>
      </c>
      <c r="CL106" s="12">
        <f>(VLOOKUP($EG106,Data!$B:$CP,Daily!GK$10,0)+VLOOKUP($IF106,Data!$B:$CP,Daily!KJ$10,0))/CL$100</f>
        <v>1.0729613733905579E-3</v>
      </c>
      <c r="CM106" s="12">
        <f>(VLOOKUP($EG106,Data!$B:$CP,Daily!GL$10,0)+VLOOKUP($IF106,Data!$B:$CP,Daily!KK$10,0))/CM$100</f>
        <v>1.148105625717566E-3</v>
      </c>
      <c r="CN106" s="12">
        <f>(VLOOKUP($EG106,Data!$B:$CP,Daily!GM$10,0)+VLOOKUP($IF106,Data!$B:$CP,Daily!KL$10,0))/CN$100</f>
        <v>0</v>
      </c>
      <c r="CO106" s="12">
        <f>(VLOOKUP($EG106,Data!$B:$CP,Daily!GN$10,0)+VLOOKUP($IF106,Data!$B:$CP,Daily!KM$10,0))/CO$100</f>
        <v>1.0256410256410256E-3</v>
      </c>
      <c r="CP106" s="12">
        <f>(VLOOKUP($EG106,Data!$B:$CP,Daily!GO$10,0)+VLOOKUP($IF106,Data!$B:$CP,Daily!KN$10,0))/CP$100</f>
        <v>0</v>
      </c>
      <c r="CQ106" s="12">
        <f>(VLOOKUP($EG106,Data!$B:$CP,Daily!GP$10,0)+VLOOKUP($IF106,Data!$B:$CP,Daily!KO$10,0))/CQ$100</f>
        <v>8.7642418930762491E-4</v>
      </c>
      <c r="CR106" s="12">
        <f>(VLOOKUP($EG106,Data!$B:$CP,Daily!GQ$10,0)+VLOOKUP($IF106,Data!$B:$CP,Daily!KP$10,0))/CR$100</f>
        <v>0</v>
      </c>
      <c r="CS106" s="12">
        <f>(VLOOKUP($EG106,Data!$B:$CP,Daily!GR$10,0)+VLOOKUP($IF106,Data!$B:$CP,Daily!KQ$10,0))/CS$100</f>
        <v>2.1459227467811159E-3</v>
      </c>
      <c r="CT106" s="12">
        <f>(VLOOKUP($EG106,Data!$B:$CP,Daily!GS$10,0)+VLOOKUP($IF106,Data!$B:$CP,Daily!KR$10,0))/CT$100</f>
        <v>0</v>
      </c>
      <c r="CU106" s="12">
        <f>(VLOOKUP($EG106,Data!$B:$CP,Daily!GT$10,0)+VLOOKUP($IF106,Data!$B:$CP,Daily!KS$10,0))/CU$100</f>
        <v>1.1778563015312131E-3</v>
      </c>
      <c r="CV106" s="12">
        <f>(VLOOKUP($EG106,Data!$B:$CP,Daily!GU$10,0)+VLOOKUP($IF106,Data!$B:$CP,Daily!KT$10,0))/CV$100</f>
        <v>2.2831050228310501E-3</v>
      </c>
      <c r="CW106" s="12">
        <f>(VLOOKUP($EG106,Data!$B:$CP,Daily!GV$10,0)+VLOOKUP($IF106,Data!$B:$CP,Daily!KU$10,0))/CW$100</f>
        <v>0</v>
      </c>
      <c r="CX106" s="12">
        <f>(VLOOKUP($EG106,Data!$B:$CP,Daily!GW$10,0)+VLOOKUP($IF106,Data!$B:$CP,Daily!KV$10,0))/CX$100</f>
        <v>6.4020486555697821E-4</v>
      </c>
      <c r="CY106" s="12">
        <f>(VLOOKUP($EG106,Data!$B:$CP,Daily!GX$10,0)+VLOOKUP($IF106,Data!$B:$CP,Daily!KW$10,0))/CY$100</f>
        <v>9.2081031307550648E-4</v>
      </c>
      <c r="CZ106" s="12">
        <f>(VLOOKUP($EG106,Data!$B:$CP,Daily!GY$10,0)+VLOOKUP($IF106,Data!$B:$CP,Daily!KX$10,0))/CZ$100</f>
        <v>0</v>
      </c>
      <c r="DA106" s="12">
        <f>(VLOOKUP($EG106,Data!$B:$CP,Daily!GZ$10,0)+VLOOKUP($IF106,Data!$B:$CP,Daily!KY$10,0))/DA$100</f>
        <v>0</v>
      </c>
      <c r="DB106" s="12">
        <f>(VLOOKUP($EG106,Data!$B:$CP,Daily!HA$10,0)+VLOOKUP($IF106,Data!$B:$CP,Daily!KZ$10,0))/DB$100</f>
        <v>0</v>
      </c>
      <c r="DC106" s="12">
        <f>(VLOOKUP($EG106,Data!$B:$CP,Daily!HB$10,0)+VLOOKUP($IF106,Data!$B:$CP,Daily!LA$10,0))/DC$100</f>
        <v>0</v>
      </c>
      <c r="DD106" s="12">
        <f>(VLOOKUP($EG106,Data!$B:$CP,Daily!HC$10,0)+VLOOKUP($IF106,Data!$B:$CP,Daily!LB$10,0))/DD$100</f>
        <v>0</v>
      </c>
      <c r="DE106" s="12">
        <f>(VLOOKUP($EG106,Data!$B:$CP,Daily!HD$10,0)+VLOOKUP($IF106,Data!$B:$CP,Daily!LC$10,0))/DE$100</f>
        <v>1.0101010101010101E-3</v>
      </c>
      <c r="DF106" s="12">
        <f>(VLOOKUP($EG106,Data!$B:$CP,Daily!HE$10,0)+VLOOKUP($IF106,Data!$B:$CP,Daily!LD$10,0))/DF$100</f>
        <v>0</v>
      </c>
      <c r="DG106" s="12">
        <f>(VLOOKUP($EG106,Data!$B:$CP,Daily!HF$10,0)+VLOOKUP($IF106,Data!$B:$CP,Daily!LE$10,0))/DG$100</f>
        <v>1.0638297872340426E-3</v>
      </c>
      <c r="DH106" s="12">
        <f>(VLOOKUP($EG106,Data!$B:$CP,Daily!HG$10,0)+VLOOKUP($IF106,Data!$B:$CP,Daily!LF$10,0))/DH$100</f>
        <v>1.1904761904761906E-3</v>
      </c>
      <c r="DI106" s="12">
        <f>(VLOOKUP($EG106,Data!$B:$CP,Daily!HH$10,0)+VLOOKUP($IF106,Data!$B:$CP,Daily!LG$10,0))/DI$100</f>
        <v>0</v>
      </c>
      <c r="DJ106" s="12">
        <f>(VLOOKUP($EG106,Data!$B:$CP,Daily!HI$10,0)+VLOOKUP($IF106,Data!$B:$CP,Daily!LH$10,0))/DJ$100</f>
        <v>0</v>
      </c>
      <c r="DK106" s="12">
        <f>(VLOOKUP($EG106,Data!$B:$CP,Daily!HJ$10,0)+VLOOKUP($IF106,Data!$B:$CP,Daily!LI$10,0))/DK$100</f>
        <v>0</v>
      </c>
      <c r="DL106" s="12">
        <f>(VLOOKUP($EG106,Data!$B:$CP,Daily!HK$10,0)+VLOOKUP($IF106,Data!$B:$CP,Daily!LJ$10,0))/DL$100</f>
        <v>0</v>
      </c>
      <c r="DM106" s="12">
        <f>(VLOOKUP($EG106,Data!$B:$CP,Daily!HL$10,0)+VLOOKUP($IF106,Data!$B:$CP,Daily!LK$10,0))/DM$100</f>
        <v>1.1235955056179776E-3</v>
      </c>
      <c r="DN106" s="12">
        <f>(VLOOKUP($EG106,Data!$B:$CP,Daily!HM$10,0)+VLOOKUP($IF106,Data!$B:$CP,Daily!LL$10,0))/DN$100</f>
        <v>0</v>
      </c>
      <c r="DO106" s="12">
        <f>(VLOOKUP($EG106,Data!$B:$CP,Daily!HN$10,0)+VLOOKUP($IF106,Data!$B:$CP,Daily!LM$10,0))/DO$100</f>
        <v>0</v>
      </c>
      <c r="DP106" s="12">
        <f>(VLOOKUP($EG106,Data!$B:$CP,Daily!HO$10,0)+VLOOKUP($IF106,Data!$B:$CP,Daily!LN$10,0))/DP$100</f>
        <v>0</v>
      </c>
      <c r="DQ106" s="12">
        <f>(VLOOKUP($EG106,Data!$B:$CP,Daily!HP$10,0)+VLOOKUP($IF106,Data!$B:$CP,Daily!LO$10,0))/DQ$100</f>
        <v>4.2194092827004216E-3</v>
      </c>
      <c r="DR106" s="12">
        <f>(VLOOKUP($EG106,Data!$B:$CP,Daily!HQ$10,0)+VLOOKUP($IF106,Data!$B:$CP,Daily!LP$10,0))/DR$100</f>
        <v>9.5969289827255275E-4</v>
      </c>
      <c r="DS106" s="12">
        <f>(VLOOKUP($EG106,Data!$B:$CP,Daily!HR$10,0)+VLOOKUP($IF106,Data!$B:$CP,Daily!LQ$10,0))/DS$100</f>
        <v>8.4317032040472171E-4</v>
      </c>
      <c r="DT106" s="12">
        <f>(VLOOKUP($EG106,Data!$B:$CP,Daily!HS$10,0)+VLOOKUP($IF106,Data!$B:$CP,Daily!LR$10,0))/DT$100</f>
        <v>1.7605633802816902E-3</v>
      </c>
      <c r="DU106" s="12">
        <f>(VLOOKUP($EG106,Data!$B:$CP,Daily!HT$10,0)+VLOOKUP($IF106,Data!$B:$CP,Daily!LS$10,0))/DU$100</f>
        <v>0</v>
      </c>
      <c r="DV106" s="14"/>
      <c r="DW106" s="12">
        <f t="shared" si="588"/>
        <v>0</v>
      </c>
      <c r="DX106" s="12">
        <f t="shared" si="589"/>
        <v>1.0729613733905579E-3</v>
      </c>
      <c r="DY106" s="12">
        <f t="shared" si="846"/>
        <v>1.0729613733905579E-3</v>
      </c>
      <c r="DZ106" s="12">
        <f t="shared" si="856"/>
        <v>1.8776824034334764E-3</v>
      </c>
      <c r="EA106" s="12">
        <f t="shared" si="857"/>
        <v>-8.0472103004291845E-4</v>
      </c>
      <c r="EB106" s="14"/>
      <c r="EC106" s="12">
        <f t="shared" si="835"/>
        <v>8.7169612222733994E-4</v>
      </c>
      <c r="ED106" s="12">
        <f t="shared" si="858"/>
        <v>1.13555713271824E-3</v>
      </c>
      <c r="EE106" s="12">
        <f t="shared" si="859"/>
        <v>6.6487035028169506E-4</v>
      </c>
      <c r="EF106" s="1"/>
      <c r="EG106" s="7" t="s">
        <v>623</v>
      </c>
      <c r="EH106" s="7" t="s">
        <v>90</v>
      </c>
      <c r="EI106" s="12">
        <f>VLOOKUP($EG106,Data!$B:$CP,Daily!EI$10,0)/EI$100</f>
        <v>0</v>
      </c>
      <c r="EJ106" s="12">
        <f>VLOOKUP($EG106,Data!$B:$CP,Daily!EJ$10,0)/EJ$100</f>
        <v>0</v>
      </c>
      <c r="EK106" s="12">
        <f>VLOOKUP($EG106,Data!$B:$CP,Daily!EK$10,0)/EK$100</f>
        <v>0</v>
      </c>
      <c r="EL106" s="12">
        <f>VLOOKUP($EG106,Data!$B:$CP,Daily!EL$10,0)/EL$100</f>
        <v>0</v>
      </c>
      <c r="EM106" s="12">
        <f>VLOOKUP($EG106,Data!$B:$CP,Daily!EM$10,0)/EM$100</f>
        <v>0</v>
      </c>
      <c r="EN106" s="12">
        <f>VLOOKUP($EG106,Data!$B:$CP,Daily!EN$10,0)/EN$100</f>
        <v>0</v>
      </c>
      <c r="EO106" s="12">
        <f>VLOOKUP($EG106,Data!$B:$CP,Daily!EO$10,0)/EO$100</f>
        <v>0</v>
      </c>
      <c r="EP106" s="12">
        <f>VLOOKUP($EG106,Data!$B:$CP,Daily!EP$10,0)/EP$100</f>
        <v>0</v>
      </c>
      <c r="EQ106" s="12">
        <f>VLOOKUP($EG106,Data!$B:$CP,Daily!EQ$10,0)/EQ$100</f>
        <v>0</v>
      </c>
      <c r="ER106" s="12">
        <f>VLOOKUP($EG106,Data!$B:$CP,Daily!ER$10,0)/ER$100</f>
        <v>0</v>
      </c>
      <c r="ES106" s="12">
        <f>VLOOKUP($EG106,Data!$B:$CP,Daily!ES$10,0)/ES$100</f>
        <v>0</v>
      </c>
      <c r="ET106" s="12">
        <f>VLOOKUP($EG106,Data!$B:$CP,Daily!ET$10,0)/ET$100</f>
        <v>0</v>
      </c>
      <c r="EU106" s="12">
        <f>VLOOKUP($EG106,Data!$B:$CP,Daily!EU$10,0)/EU$100</f>
        <v>0</v>
      </c>
      <c r="EV106" s="12">
        <f>VLOOKUP($EG106,Data!$B:$CP,Daily!EV$10,0)/EV$100</f>
        <v>0</v>
      </c>
      <c r="EW106" s="12">
        <f>VLOOKUP($EG106,Data!$B:$CP,Daily!EW$10,0)/EW$100</f>
        <v>0</v>
      </c>
      <c r="EX106" s="12">
        <f>VLOOKUP($EG106,Data!$B:$CP,Daily!EX$10,0)/EX$100</f>
        <v>0</v>
      </c>
      <c r="EY106" s="12">
        <f>VLOOKUP($EG106,Data!$B:$CP,Daily!EY$10,0)/EY$100</f>
        <v>0</v>
      </c>
      <c r="EZ106" s="12">
        <f>VLOOKUP($EG106,Data!$B:$CP,Daily!EZ$10,0)/EZ$100</f>
        <v>0</v>
      </c>
      <c r="FA106" s="12">
        <f>VLOOKUP($EG106,Data!$B:$CP,Daily!FA$10,0)/FA$100</f>
        <v>0</v>
      </c>
      <c r="FB106" s="12">
        <f>VLOOKUP($EG106,Data!$B:$CP,Daily!FB$10,0)/FB$100</f>
        <v>0</v>
      </c>
      <c r="FC106" s="12">
        <f>VLOOKUP($EG106,Data!$B:$CP,Daily!FC$10,0)/FC$100</f>
        <v>0</v>
      </c>
      <c r="FD106" s="12">
        <f>VLOOKUP($EG106,Data!$B:$CP,Daily!FD$10,0)/FD$100</f>
        <v>0</v>
      </c>
      <c r="FE106" s="12">
        <f>VLOOKUP($EG106,Data!$B:$CP,Daily!FE$10,0)/FE$100</f>
        <v>0</v>
      </c>
      <c r="FF106" s="12">
        <f>VLOOKUP($EG106,Data!$B:$CP,Daily!FF$10,0)/FF$100</f>
        <v>0</v>
      </c>
      <c r="FG106" s="12">
        <f>VLOOKUP($EG106,Data!$B:$CP,Daily!FG$10,0)/FG$100</f>
        <v>0</v>
      </c>
      <c r="FH106" s="12">
        <f>VLOOKUP($EG106,Data!$B:$CP,Daily!FH$10,0)/FH$100</f>
        <v>0</v>
      </c>
      <c r="FI106" s="12">
        <f>VLOOKUP($EG106,Data!$B:$CP,Daily!FI$10,0)/FI$100</f>
        <v>0</v>
      </c>
      <c r="FJ106" s="12">
        <f>VLOOKUP($EG106,Data!$B:$CP,Daily!FJ$10,0)/FJ$100</f>
        <v>0</v>
      </c>
      <c r="FK106" s="12">
        <f>VLOOKUP($EG106,Data!$B:$CP,Daily!FK$10,0)/FK$100</f>
        <v>0</v>
      </c>
      <c r="FL106" s="12">
        <f>VLOOKUP($EG106,Data!$B:$CP,Daily!FL$10,0)/FL$100</f>
        <v>0</v>
      </c>
      <c r="FM106" s="12">
        <f>VLOOKUP($EG106,Data!$B:$CP,Daily!FM$10,0)/FM$100</f>
        <v>0</v>
      </c>
      <c r="FN106" s="12">
        <f>VLOOKUP($EG106,Data!$B:$CP,Daily!FN$10,0)/FN$100</f>
        <v>0</v>
      </c>
      <c r="FO106" s="12">
        <f>VLOOKUP($EG106,Data!$B:$CP,Daily!FO$10,0)/FO$100</f>
        <v>0</v>
      </c>
      <c r="FP106" s="12">
        <f>VLOOKUP($EG106,Data!$B:$CP,Daily!FP$10,0)/FP$100</f>
        <v>0</v>
      </c>
      <c r="FQ106" s="12">
        <f>VLOOKUP($EG106,Data!$B:$CP,Daily!FQ$10,0)/FQ$100</f>
        <v>0</v>
      </c>
      <c r="FR106" s="12">
        <f>VLOOKUP($EG106,Data!$B:$CP,Daily!FR$10,0)/FR$100</f>
        <v>0</v>
      </c>
      <c r="FS106" s="12">
        <f>VLOOKUP($EG106,Data!$B:$CP,Daily!FS$10,0)/FS$100</f>
        <v>0</v>
      </c>
      <c r="FT106" s="12">
        <f>VLOOKUP($EG106,Data!$B:$CP,Daily!FT$10,0)/FT$100</f>
        <v>0</v>
      </c>
      <c r="FU106" s="12">
        <f>VLOOKUP($EG106,Data!$B:$CP,Daily!FU$10,0)/FU$100</f>
        <v>0</v>
      </c>
      <c r="FV106" s="12">
        <f>VLOOKUP($EG106,Data!$B:$CP,Daily!FV$10,0)/FV$100</f>
        <v>0</v>
      </c>
      <c r="FW106" s="12">
        <f>VLOOKUP($EG106,Data!$B:$CP,Daily!FW$10,0)/FW$100</f>
        <v>0</v>
      </c>
      <c r="FX106" s="12">
        <f>VLOOKUP($EG106,Data!$B:$CP,Daily!FX$10,0)/FX$100</f>
        <v>0</v>
      </c>
      <c r="FY106" s="12">
        <f>VLOOKUP($EG106,Data!$B:$CP,Daily!FY$10,0)/FY$100</f>
        <v>0</v>
      </c>
      <c r="FZ106" s="12">
        <f>VLOOKUP($EG106,Data!$B:$CP,Daily!FZ$10,0)/FZ$100</f>
        <v>0</v>
      </c>
      <c r="GA106" s="12">
        <f>VLOOKUP($EG106,Data!$B:$CP,Daily!GA$10,0)/GA$100</f>
        <v>0</v>
      </c>
      <c r="GB106" s="12">
        <f>VLOOKUP($EG106,Data!$B:$CP,Daily!GB$10,0)/GB$100</f>
        <v>0</v>
      </c>
      <c r="GC106" s="12">
        <f>VLOOKUP($EG106,Data!$B:$CP,Daily!GC$10,0)/GC$100</f>
        <v>0</v>
      </c>
      <c r="GD106" s="12">
        <f>VLOOKUP($EG106,Data!$B:$CP,Daily!GD$10,0)/GD$100</f>
        <v>0</v>
      </c>
      <c r="GE106" s="12">
        <f>VLOOKUP($EG106,Data!$B:$CP,Daily!GE$10,0)/GE$100</f>
        <v>0</v>
      </c>
      <c r="GF106" s="12">
        <f>VLOOKUP($EG106,Data!$B:$CP,Daily!GF$10,0)/GF$100</f>
        <v>0</v>
      </c>
      <c r="GG106" s="12">
        <f>VLOOKUP($EG106,Data!$B:$CP,Daily!GG$10,0)/GG$100</f>
        <v>0</v>
      </c>
      <c r="GH106" s="12">
        <f>VLOOKUP($EG106,Data!$B:$CP,Daily!GH$10,0)/GH$100</f>
        <v>0</v>
      </c>
      <c r="GI106" s="12">
        <f>VLOOKUP($EG106,Data!$B:$CP,Daily!GI$10,0)/GI$100</f>
        <v>0</v>
      </c>
      <c r="GJ106" s="12">
        <f>VLOOKUP($EG106,Data!$B:$CP,Daily!GJ$10,0)/GJ$100</f>
        <v>0</v>
      </c>
      <c r="GK106" s="12">
        <f>VLOOKUP($EG106,Data!$B:$CP,Daily!GK$10,0)/GK$100</f>
        <v>0</v>
      </c>
      <c r="GL106" s="12">
        <f>VLOOKUP($EG106,Data!$B:$CP,Daily!GL$10,0)/GL$100</f>
        <v>0</v>
      </c>
      <c r="GM106" s="12">
        <f>VLOOKUP($EG106,Data!$B:$CP,Daily!GM$10,0)/GM$100</f>
        <v>0</v>
      </c>
      <c r="GN106" s="12">
        <f>VLOOKUP($EG106,Data!$B:$CP,Daily!GN$10,0)/GN$100</f>
        <v>0</v>
      </c>
      <c r="GO106" s="12">
        <f>VLOOKUP($EG106,Data!$B:$CP,Daily!GO$10,0)/GO$100</f>
        <v>0</v>
      </c>
      <c r="GP106" s="12">
        <f>VLOOKUP($EG106,Data!$B:$CP,Daily!GP$10,0)/GP$100</f>
        <v>0</v>
      </c>
      <c r="GQ106" s="12">
        <f>VLOOKUP($EG106,Data!$B:$CP,Daily!GQ$10,0)/GQ$100</f>
        <v>0</v>
      </c>
      <c r="GR106" s="12">
        <f>VLOOKUP($EG106,Data!$B:$CP,Daily!GR$10,0)/GR$100</f>
        <v>0</v>
      </c>
      <c r="GS106" s="12">
        <f>VLOOKUP($EG106,Data!$B:$CP,Daily!GS$10,0)/GS$100</f>
        <v>0</v>
      </c>
      <c r="GT106" s="12">
        <f>VLOOKUP($EG106,Data!$B:$CP,Daily!GT$10,0)/GT$100</f>
        <v>0</v>
      </c>
      <c r="GU106" s="12">
        <f>VLOOKUP($EG106,Data!$B:$CP,Daily!GU$10,0)/GU$100</f>
        <v>0</v>
      </c>
      <c r="GV106" s="12">
        <f>VLOOKUP($EG106,Data!$B:$CP,Daily!GV$10,0)/GV$100</f>
        <v>0</v>
      </c>
      <c r="GW106" s="12">
        <f>VLOOKUP($EG106,Data!$B:$CP,Daily!GW$10,0)/GW$100</f>
        <v>0</v>
      </c>
      <c r="GX106" s="12">
        <f>VLOOKUP($EG106,Data!$B:$CP,Daily!GX$10,0)/GX$100</f>
        <v>0</v>
      </c>
      <c r="GY106" s="12">
        <f>VLOOKUP($EG106,Data!$B:$CP,Daily!GY$10,0)/GY$100</f>
        <v>0</v>
      </c>
      <c r="GZ106" s="12">
        <f>VLOOKUP($EG106,Data!$B:$CP,Daily!GZ$10,0)/GZ$100</f>
        <v>0</v>
      </c>
      <c r="HA106" s="12">
        <f>VLOOKUP($EG106,Data!$B:$CP,Daily!HA$10,0)/HA$100</f>
        <v>0</v>
      </c>
      <c r="HB106" s="12">
        <f>VLOOKUP($EG106,Data!$B:$CP,Daily!HB$10,0)/HB$100</f>
        <v>0</v>
      </c>
      <c r="HC106" s="12">
        <f>VLOOKUP($EG106,Data!$B:$CP,Daily!HC$10,0)/HC$100</f>
        <v>0</v>
      </c>
      <c r="HD106" s="12">
        <f>VLOOKUP($EG106,Data!$B:$CP,Daily!HD$10,0)/HD$100</f>
        <v>0</v>
      </c>
      <c r="HE106" s="12">
        <f>VLOOKUP($EG106,Data!$B:$CP,Daily!HE$10,0)/HE$100</f>
        <v>0</v>
      </c>
      <c r="HF106" s="12">
        <f>VLOOKUP($EG106,Data!$B:$CP,Daily!HF$10,0)/HF$100</f>
        <v>0</v>
      </c>
      <c r="HG106" s="12">
        <f>VLOOKUP($EG106,Data!$B:$CP,Daily!HG$10,0)/HG$100</f>
        <v>0</v>
      </c>
      <c r="HH106" s="12">
        <f>VLOOKUP($EG106,Data!$B:$CP,Daily!HH$10,0)/HH$100</f>
        <v>0</v>
      </c>
      <c r="HI106" s="12">
        <f>VLOOKUP($EG106,Data!$B:$CP,Daily!HI$10,0)/HI$100</f>
        <v>0</v>
      </c>
      <c r="HJ106" s="12">
        <f>VLOOKUP($EG106,Data!$B:$CP,Daily!HJ$10,0)/HJ$100</f>
        <v>0</v>
      </c>
      <c r="HK106" s="12">
        <f>VLOOKUP($EG106,Data!$B:$CP,Daily!HK$10,0)/HK$100</f>
        <v>0</v>
      </c>
      <c r="HL106" s="12">
        <f>VLOOKUP($EG106,Data!$B:$CP,Daily!HL$10,0)/HL$100</f>
        <v>0</v>
      </c>
      <c r="HM106" s="12">
        <f>VLOOKUP($EG106,Data!$B:$CP,Daily!HM$10,0)/HM$100</f>
        <v>0</v>
      </c>
      <c r="HN106" s="12">
        <f>VLOOKUP($EG106,Data!$B:$CP,Daily!HN$10,0)/HN$100</f>
        <v>0</v>
      </c>
      <c r="HO106" s="12">
        <f>VLOOKUP($EG106,Data!$B:$CP,Daily!HO$10,0)/HO$100</f>
        <v>0</v>
      </c>
      <c r="HP106" s="12">
        <f>VLOOKUP($EG106,Data!$B:$CP,Daily!HP$10,0)/HP$100</f>
        <v>0</v>
      </c>
      <c r="HQ106" s="12">
        <f>VLOOKUP($EG106,Data!$B:$CP,Daily!HQ$10,0)/HQ$100</f>
        <v>0</v>
      </c>
      <c r="HR106" s="12">
        <f>VLOOKUP($EG106,Data!$B:$CP,Daily!HR$10,0)/HR$100</f>
        <v>0</v>
      </c>
      <c r="HS106" s="12">
        <f>VLOOKUP($EG106,Data!$B:$CP,Daily!HS$10,0)/HS$100</f>
        <v>0</v>
      </c>
      <c r="HT106" s="12">
        <f>VLOOKUP($EG106,Data!$B:$CP,Daily!HT$10,0)/HT$100</f>
        <v>0</v>
      </c>
      <c r="HU106" s="13"/>
      <c r="HV106" s="40">
        <f t="shared" si="591"/>
        <v>0</v>
      </c>
      <c r="HW106" s="40">
        <f t="shared" si="592"/>
        <v>0</v>
      </c>
      <c r="HX106" s="40">
        <f t="shared" si="865"/>
        <v>0</v>
      </c>
      <c r="HY106" s="40">
        <f t="shared" si="866"/>
        <v>0</v>
      </c>
      <c r="HZ106" s="40">
        <f t="shared" si="867"/>
        <v>0</v>
      </c>
      <c r="IA106" s="43"/>
      <c r="IB106" s="12">
        <f t="shared" si="837"/>
        <v>0</v>
      </c>
      <c r="IC106" s="12">
        <f t="shared" si="860"/>
        <v>0</v>
      </c>
      <c r="ID106" s="12">
        <f t="shared" si="861"/>
        <v>0</v>
      </c>
      <c r="IE106" s="1"/>
      <c r="IF106" s="7" t="s">
        <v>624</v>
      </c>
      <c r="IG106" s="7" t="s">
        <v>90</v>
      </c>
      <c r="IH106" s="12">
        <f>VLOOKUP($IF106,Data!$B:$CP,Daily!IH$10,0)/IH$100</f>
        <v>0</v>
      </c>
      <c r="II106" s="12">
        <f>VLOOKUP($IF106,Data!$B:$CP,Daily!II$10,0)/II$100</f>
        <v>4.7619047619047623E-3</v>
      </c>
      <c r="IJ106" s="12">
        <f>VLOOKUP($IF106,Data!$B:$CP,Daily!IJ$10,0)/IJ$100</f>
        <v>4.0000000000000001E-3</v>
      </c>
      <c r="IK106" s="12">
        <f>VLOOKUP($IF106,Data!$B:$CP,Daily!IK$10,0)/IK$100</f>
        <v>0</v>
      </c>
      <c r="IL106" s="12">
        <f>VLOOKUP($IF106,Data!$B:$CP,Daily!IL$10,0)/IL$100</f>
        <v>0</v>
      </c>
      <c r="IM106" s="12">
        <f>VLOOKUP($IF106,Data!$B:$CP,Daily!IM$10,0)/IM$100</f>
        <v>9.0909090909090905E-3</v>
      </c>
      <c r="IN106" s="12">
        <f>VLOOKUP($IF106,Data!$B:$CP,Daily!IN$10,0)/IN$100</f>
        <v>8.2987551867219917E-3</v>
      </c>
      <c r="IO106" s="12">
        <f>VLOOKUP($IF106,Data!$B:$CP,Daily!IO$10,0)/IO$100</f>
        <v>9.74025974025974E-3</v>
      </c>
      <c r="IP106" s="12">
        <f>VLOOKUP($IF106,Data!$B:$CP,Daily!IP$10,0)/IP$100</f>
        <v>3.7037037037037038E-3</v>
      </c>
      <c r="IQ106" s="12">
        <f>VLOOKUP($IF106,Data!$B:$CP,Daily!IQ$10,0)/IQ$100</f>
        <v>0</v>
      </c>
      <c r="IR106" s="12">
        <f>VLOOKUP($IF106,Data!$B:$CP,Daily!IR$10,0)/IR$100</f>
        <v>0</v>
      </c>
      <c r="IS106" s="12">
        <f>VLOOKUP($IF106,Data!$B:$CP,Daily!IS$10,0)/IS$100</f>
        <v>1.2396694214876033E-2</v>
      </c>
      <c r="IT106" s="12">
        <f>VLOOKUP($IF106,Data!$B:$CP,Daily!IT$10,0)/IT$100</f>
        <v>7.874015748031496E-3</v>
      </c>
      <c r="IU106" s="12">
        <f>VLOOKUP($IF106,Data!$B:$CP,Daily!IU$10,0)/IU$100</f>
        <v>0</v>
      </c>
      <c r="IV106" s="12">
        <f>VLOOKUP($IF106,Data!$B:$CP,Daily!IV$10,0)/IV$100</f>
        <v>0</v>
      </c>
      <c r="IW106" s="12">
        <f>VLOOKUP($IF106,Data!$B:$CP,Daily!IW$10,0)/IW$100</f>
        <v>0</v>
      </c>
      <c r="IX106" s="12">
        <f>VLOOKUP($IF106,Data!$B:$CP,Daily!IX$10,0)/IX$100</f>
        <v>4.1322314049586778E-3</v>
      </c>
      <c r="IY106" s="12">
        <f>VLOOKUP($IF106,Data!$B:$CP,Daily!IY$10,0)/IY$100</f>
        <v>0</v>
      </c>
      <c r="IZ106" s="12">
        <f>VLOOKUP($IF106,Data!$B:$CP,Daily!IZ$10,0)/IZ$100</f>
        <v>4.048582995951417E-3</v>
      </c>
      <c r="JA106" s="12">
        <f>VLOOKUP($IF106,Data!$B:$CP,Daily!JA$10,0)/JA$100</f>
        <v>4.5662100456621002E-3</v>
      </c>
      <c r="JB106" s="12">
        <f>VLOOKUP($IF106,Data!$B:$CP,Daily!JB$10,0)/JB$100</f>
        <v>0</v>
      </c>
      <c r="JC106" s="12">
        <f>VLOOKUP($IF106,Data!$B:$CP,Daily!JC$10,0)/JC$100</f>
        <v>0</v>
      </c>
      <c r="JD106" s="12">
        <f>VLOOKUP($IF106,Data!$B:$CP,Daily!JD$10,0)/JD$100</f>
        <v>3.4364261168384879E-3</v>
      </c>
      <c r="JE106" s="12">
        <f>VLOOKUP($IF106,Data!$B:$CP,Daily!JE$10,0)/JE$100</f>
        <v>0</v>
      </c>
      <c r="JF106" s="12">
        <f>VLOOKUP($IF106,Data!$B:$CP,Daily!JF$10,0)/JF$100</f>
        <v>0</v>
      </c>
      <c r="JG106" s="12">
        <f>VLOOKUP($IF106,Data!$B:$CP,Daily!JG$10,0)/JG$100</f>
        <v>4.5248868778280547E-3</v>
      </c>
      <c r="JH106" s="12">
        <f>VLOOKUP($IF106,Data!$B:$CP,Daily!JH$10,0)/JH$100</f>
        <v>4.0816326530612249E-3</v>
      </c>
      <c r="JI106" s="12">
        <f>VLOOKUP($IF106,Data!$B:$CP,Daily!JI$10,0)/JI$100</f>
        <v>0</v>
      </c>
      <c r="JJ106" s="12">
        <f>VLOOKUP($IF106,Data!$B:$CP,Daily!JJ$10,0)/JJ$100</f>
        <v>4.5045045045045045E-3</v>
      </c>
      <c r="JK106" s="12">
        <f>VLOOKUP($IF106,Data!$B:$CP,Daily!JK$10,0)/JK$100</f>
        <v>4.11522633744856E-3</v>
      </c>
      <c r="JL106" s="12">
        <f>VLOOKUP($IF106,Data!$B:$CP,Daily!JL$10,0)/JL$100</f>
        <v>0</v>
      </c>
      <c r="JM106" s="12">
        <f>VLOOKUP($IF106,Data!$B:$CP,Daily!JM$10,0)/JM$100</f>
        <v>3.8314176245210726E-3</v>
      </c>
      <c r="JN106" s="12">
        <f>VLOOKUP($IF106,Data!$B:$CP,Daily!JN$10,0)/JN$100</f>
        <v>4.1322314049586778E-3</v>
      </c>
      <c r="JO106" s="12">
        <f>VLOOKUP($IF106,Data!$B:$CP,Daily!JO$10,0)/JO$100</f>
        <v>4.3103448275862068E-3</v>
      </c>
      <c r="JP106" s="12">
        <f>VLOOKUP($IF106,Data!$B:$CP,Daily!JP$10,0)/JP$100</f>
        <v>0</v>
      </c>
      <c r="JQ106" s="12">
        <f>VLOOKUP($IF106,Data!$B:$CP,Daily!JQ$10,0)/JQ$100</f>
        <v>0</v>
      </c>
      <c r="JR106" s="12">
        <f>VLOOKUP($IF106,Data!$B:$CP,Daily!JR$10,0)/JR$100</f>
        <v>0</v>
      </c>
      <c r="JS106" s="12">
        <f>VLOOKUP($IF106,Data!$B:$CP,Daily!JS$10,0)/JS$100</f>
        <v>0</v>
      </c>
      <c r="JT106" s="12">
        <f>VLOOKUP($IF106,Data!$B:$CP,Daily!JT$10,0)/JT$100</f>
        <v>0</v>
      </c>
      <c r="JU106" s="12">
        <f>VLOOKUP($IF106,Data!$B:$CP,Daily!JU$10,0)/JU$100</f>
        <v>3.8022813688212928E-3</v>
      </c>
      <c r="JV106" s="12">
        <f>VLOOKUP($IF106,Data!$B:$CP,Daily!JV$10,0)/JV$100</f>
        <v>0</v>
      </c>
      <c r="JW106" s="12">
        <f>VLOOKUP($IF106,Data!$B:$CP,Daily!JW$10,0)/JW$100</f>
        <v>0</v>
      </c>
      <c r="JX106" s="12">
        <f>VLOOKUP($IF106,Data!$B:$CP,Daily!JX$10,0)/JX$100</f>
        <v>9.9502487562189053E-3</v>
      </c>
      <c r="JY106" s="12">
        <f>VLOOKUP($IF106,Data!$B:$CP,Daily!JY$10,0)/JY$100</f>
        <v>0</v>
      </c>
      <c r="JZ106" s="12">
        <f>VLOOKUP($IF106,Data!$B:$CP,Daily!JZ$10,0)/JZ$100</f>
        <v>0</v>
      </c>
      <c r="KA106" s="12">
        <f>VLOOKUP($IF106,Data!$B:$CP,Daily!KA$10,0)/KA$100</f>
        <v>0</v>
      </c>
      <c r="KB106" s="12">
        <f>VLOOKUP($IF106,Data!$B:$CP,Daily!KB$10,0)/KB$100</f>
        <v>0</v>
      </c>
      <c r="KC106" s="12">
        <f>VLOOKUP($IF106,Data!$B:$CP,Daily!KC$10,0)/KC$100</f>
        <v>3.7735849056603774E-3</v>
      </c>
      <c r="KD106" s="12">
        <f>VLOOKUP($IF106,Data!$B:$CP,Daily!KD$10,0)/KD$100</f>
        <v>0</v>
      </c>
      <c r="KE106" s="12">
        <f>VLOOKUP($IF106,Data!$B:$CP,Daily!KE$10,0)/KE$100</f>
        <v>0</v>
      </c>
      <c r="KF106" s="12">
        <f>VLOOKUP($IF106,Data!$B:$CP,Daily!KF$10,0)/KF$100</f>
        <v>0</v>
      </c>
      <c r="KG106" s="12">
        <f>VLOOKUP($IF106,Data!$B:$CP,Daily!KG$10,0)/KG$100</f>
        <v>0</v>
      </c>
      <c r="KH106" s="12">
        <f>VLOOKUP($IF106,Data!$B:$CP,Daily!KH$10,0)/KH$100</f>
        <v>4.4843049327354259E-3</v>
      </c>
      <c r="KI106" s="12">
        <f>VLOOKUP($IF106,Data!$B:$CP,Daily!KI$10,0)/KI$100</f>
        <v>0</v>
      </c>
      <c r="KJ106" s="12">
        <f>VLOOKUP($IF106,Data!$B:$CP,Daily!KJ$10,0)/KJ$100</f>
        <v>4.0322580645161289E-3</v>
      </c>
      <c r="KK106" s="12">
        <f>VLOOKUP($IF106,Data!$B:$CP,Daily!KK$10,0)/KK$100</f>
        <v>4.1666666666666666E-3</v>
      </c>
      <c r="KL106" s="12">
        <f>VLOOKUP($IF106,Data!$B:$CP,Daily!KL$10,0)/KL$100</f>
        <v>0</v>
      </c>
      <c r="KM106" s="12">
        <f>VLOOKUP($IF106,Data!$B:$CP,Daily!KM$10,0)/KM$100</f>
        <v>3.7174721189591076E-3</v>
      </c>
      <c r="KN106" s="12">
        <f>VLOOKUP($IF106,Data!$B:$CP,Daily!KN$10,0)/KN$100</f>
        <v>0</v>
      </c>
      <c r="KO106" s="12">
        <f>VLOOKUP($IF106,Data!$B:$CP,Daily!KO$10,0)/KO$100</f>
        <v>3.5335689045936395E-3</v>
      </c>
      <c r="KP106" s="12">
        <f>VLOOKUP($IF106,Data!$B:$CP,Daily!KP$10,0)/KP$100</f>
        <v>0</v>
      </c>
      <c r="KQ106" s="12">
        <f>VLOOKUP($IF106,Data!$B:$CP,Daily!KQ$10,0)/KQ$100</f>
        <v>7.3529411764705881E-3</v>
      </c>
      <c r="KR106" s="12">
        <f>VLOOKUP($IF106,Data!$B:$CP,Daily!KR$10,0)/KR$100</f>
        <v>0</v>
      </c>
      <c r="KS106" s="12">
        <f>VLOOKUP($IF106,Data!$B:$CP,Daily!KS$10,0)/KS$100</f>
        <v>4.4843049327354259E-3</v>
      </c>
      <c r="KT106" s="12">
        <f>VLOOKUP($IF106,Data!$B:$CP,Daily!KT$10,0)/KT$100</f>
        <v>8.4745762711864406E-3</v>
      </c>
      <c r="KU106" s="12">
        <f>VLOOKUP($IF106,Data!$B:$CP,Daily!KU$10,0)/KU$100</f>
        <v>0</v>
      </c>
      <c r="KV106" s="12">
        <f>VLOOKUP($IF106,Data!$B:$CP,Daily!KV$10,0)/KV$100</f>
        <v>2.4875621890547263E-3</v>
      </c>
      <c r="KW106" s="12">
        <f>VLOOKUP($IF106,Data!$B:$CP,Daily!KW$10,0)/KW$100</f>
        <v>3.4602076124567475E-3</v>
      </c>
      <c r="KX106" s="12">
        <f>VLOOKUP($IF106,Data!$B:$CP,Daily!KX$10,0)/KX$100</f>
        <v>0</v>
      </c>
      <c r="KY106" s="12">
        <f>VLOOKUP($IF106,Data!$B:$CP,Daily!KY$10,0)/KY$100</f>
        <v>0</v>
      </c>
      <c r="KZ106" s="12">
        <f>VLOOKUP($IF106,Data!$B:$CP,Daily!KZ$10,0)/KZ$100</f>
        <v>0</v>
      </c>
      <c r="LA106" s="12">
        <f>VLOOKUP($IF106,Data!$B:$CP,Daily!LA$10,0)/LA$100</f>
        <v>0</v>
      </c>
      <c r="LB106" s="12">
        <f>VLOOKUP($IF106,Data!$B:$CP,Daily!LB$10,0)/LB$100</f>
        <v>0</v>
      </c>
      <c r="LC106" s="12">
        <f>VLOOKUP($IF106,Data!$B:$CP,Daily!LC$10,0)/LC$100</f>
        <v>3.8167938931297708E-3</v>
      </c>
      <c r="LD106" s="12">
        <f>VLOOKUP($IF106,Data!$B:$CP,Daily!LD$10,0)/LD$100</f>
        <v>0</v>
      </c>
      <c r="LE106" s="12">
        <f>VLOOKUP($IF106,Data!$B:$CP,Daily!LE$10,0)/LE$100</f>
        <v>3.6101083032490976E-3</v>
      </c>
      <c r="LF106" s="12">
        <f>VLOOKUP($IF106,Data!$B:$CP,Daily!LF$10,0)/LF$100</f>
        <v>4.1841004184100415E-3</v>
      </c>
      <c r="LG106" s="12">
        <f>VLOOKUP($IF106,Data!$B:$CP,Daily!LG$10,0)/LG$100</f>
        <v>0</v>
      </c>
      <c r="LH106" s="12">
        <f>VLOOKUP($IF106,Data!$B:$CP,Daily!LH$10,0)/LH$100</f>
        <v>0</v>
      </c>
      <c r="LI106" s="12">
        <f>VLOOKUP($IF106,Data!$B:$CP,Daily!LI$10,0)/LI$100</f>
        <v>0</v>
      </c>
      <c r="LJ106" s="12">
        <f>VLOOKUP($IF106,Data!$B:$CP,Daily!LJ$10,0)/LJ$100</f>
        <v>0</v>
      </c>
      <c r="LK106" s="12">
        <f>VLOOKUP($IF106,Data!$B:$CP,Daily!LK$10,0)/LK$100</f>
        <v>4.2918454935622317E-3</v>
      </c>
      <c r="LL106" s="12">
        <f>VLOOKUP($IF106,Data!$B:$CP,Daily!LL$10,0)/LL$100</f>
        <v>0</v>
      </c>
      <c r="LM106" s="12">
        <f>VLOOKUP($IF106,Data!$B:$CP,Daily!LM$10,0)/LM$100</f>
        <v>0</v>
      </c>
      <c r="LN106" s="12">
        <f>VLOOKUP($IF106,Data!$B:$CP,Daily!LN$10,0)/LN$100</f>
        <v>0</v>
      </c>
      <c r="LO106" s="12">
        <f>VLOOKUP($IF106,Data!$B:$CP,Daily!LO$10,0)/LO$100</f>
        <v>1.4981273408239701E-2</v>
      </c>
      <c r="LP106" s="12">
        <f>VLOOKUP($IF106,Data!$B:$CP,Daily!LP$10,0)/LP$100</f>
        <v>3.5842293906810036E-3</v>
      </c>
      <c r="LQ106" s="12">
        <f>VLOOKUP($IF106,Data!$B:$CP,Daily!LQ$10,0)/LQ$100</f>
        <v>3.1746031746031746E-3</v>
      </c>
      <c r="LR106" s="12">
        <f>VLOOKUP($IF106,Data!$B:$CP,Daily!LR$10,0)/LR$100</f>
        <v>6.3091482649842269E-3</v>
      </c>
      <c r="LS106" s="12">
        <f>VLOOKUP($IF106,Data!$B:$CP,Daily!LS$10,0)/LS$100</f>
        <v>0</v>
      </c>
      <c r="LU106" s="40">
        <f t="shared" si="838"/>
        <v>0</v>
      </c>
      <c r="LV106" s="40">
        <f t="shared" si="839"/>
        <v>4.11522633744856E-3</v>
      </c>
      <c r="LW106" s="40">
        <f t="shared" si="840"/>
        <v>4.11522633744856E-3</v>
      </c>
      <c r="LX106" s="40">
        <f t="shared" si="849"/>
        <v>7.2016460905349796E-3</v>
      </c>
      <c r="LY106" s="40">
        <f t="shared" si="862"/>
        <v>-3.08641975308642E-3</v>
      </c>
      <c r="LZ106" s="43"/>
      <c r="MA106" s="12">
        <f t="shared" si="850"/>
        <v>2.980882976457011E-3</v>
      </c>
      <c r="MB106" s="12">
        <f t="shared" si="863"/>
        <v>4.2507970244420826E-3</v>
      </c>
      <c r="MC106" s="12">
        <f t="shared" si="864"/>
        <v>2.4904967885699307E-3</v>
      </c>
      <c r="MD106" s="1"/>
    </row>
    <row r="107" spans="4:342" x14ac:dyDescent="0.35">
      <c r="D107" s="60" t="s">
        <v>593</v>
      </c>
      <c r="E107" s="117" t="str">
        <f>VLOOKUP($D107,'Metric Nature'!$C:$D,2,0)&amp;IF(($F107&lt;(EA107)),"Below",IF(($F107&gt;(DZ107)),"Above","Within"))</f>
        <v>NegativeWithin</v>
      </c>
      <c r="F107" s="118">
        <f t="shared" si="819"/>
        <v>1.1890606420927466E-3</v>
      </c>
      <c r="G107" s="119">
        <f t="shared" si="820"/>
        <v>1.4194464158978E-4</v>
      </c>
      <c r="H107" s="118">
        <f t="shared" si="851"/>
        <v>7.3769322235433998</v>
      </c>
      <c r="I107" s="119">
        <f t="shared" si="841"/>
        <v>5.5989082128984847E-4</v>
      </c>
      <c r="J107" s="118">
        <f t="shared" si="822"/>
        <v>1.1237366230677763</v>
      </c>
      <c r="K107" s="118">
        <f t="shared" si="823"/>
        <v>9.5989949722624917E-4</v>
      </c>
      <c r="L107" s="120"/>
      <c r="M107" s="117" t="str">
        <f>VLOOKUP($D107,'Metric Nature'!$C:$D,2,0)&amp;IF(($N107&lt;(HZ107)),"Below",IF(($N107&gt;(HY107)),"Above","Within"))</f>
        <v>NegativeWithin</v>
      </c>
      <c r="N107" s="118">
        <f t="shared" si="824"/>
        <v>0</v>
      </c>
      <c r="O107" s="119">
        <f t="shared" si="852"/>
        <v>0</v>
      </c>
      <c r="P107" s="118">
        <f t="shared" si="853"/>
        <v>0</v>
      </c>
      <c r="Q107" s="119">
        <f t="shared" si="854"/>
        <v>0</v>
      </c>
      <c r="R107" s="118">
        <f t="shared" si="826"/>
        <v>0</v>
      </c>
      <c r="S107" s="118">
        <f t="shared" si="827"/>
        <v>0</v>
      </c>
      <c r="T107" s="120"/>
      <c r="U107" s="53" t="str">
        <f>VLOOKUP($D107,'Metric Nature'!$C:$D,2,0)&amp;IF(($V107&lt;(LY107)),"Below",IF(($V107&gt;(LX107)),"Above","Within"))</f>
        <v>NegativeWithin</v>
      </c>
      <c r="V107" s="118">
        <f t="shared" si="828"/>
        <v>4.6296296296296294E-3</v>
      </c>
      <c r="W107" s="119">
        <f t="shared" si="844"/>
        <v>5.3134962805526033E-4</v>
      </c>
      <c r="X107" s="118">
        <f t="shared" si="855"/>
        <v>7.7129629629629637</v>
      </c>
      <c r="Y107" s="119">
        <f t="shared" si="845"/>
        <v>2.0972604535325731E-3</v>
      </c>
      <c r="Z107" s="118">
        <f t="shared" si="830"/>
        <v>1.2074652777777777</v>
      </c>
      <c r="AA107" s="118">
        <f t="shared" si="831"/>
        <v>3.5246286280404679E-3</v>
      </c>
      <c r="AB107" s="120"/>
      <c r="AC107" s="46" t="s">
        <v>594</v>
      </c>
      <c r="AI107" s="7" t="s">
        <v>625</v>
      </c>
      <c r="AJ107" s="12">
        <f>(VLOOKUP($EG107,Data!$B:$CP,Daily!EI$10,0)+VLOOKUP($IF107,Data!$B:$CP,Daily!IH$10,0))/AJ$100</f>
        <v>0</v>
      </c>
      <c r="AK107" s="12">
        <f>(VLOOKUP($EG107,Data!$B:$CP,Daily!EJ$10,0)+VLOOKUP($IF107,Data!$B:$CP,Daily!II$10,0))/AK$100</f>
        <v>0</v>
      </c>
      <c r="AL107" s="12">
        <f>(VLOOKUP($EG107,Data!$B:$CP,Daily!EK$10,0)+VLOOKUP($IF107,Data!$B:$CP,Daily!IJ$10,0))/AL$100</f>
        <v>0</v>
      </c>
      <c r="AM107" s="12">
        <f>(VLOOKUP($EG107,Data!$B:$CP,Daily!EL$10,0)+VLOOKUP($IF107,Data!$B:$CP,Daily!IK$10,0))/AM$100</f>
        <v>1.1600928074245939E-3</v>
      </c>
      <c r="AN107" s="12">
        <f>(VLOOKUP($EG107,Data!$B:$CP,Daily!EM$10,0)+VLOOKUP($IF107,Data!$B:$CP,Daily!IL$10,0))/AN$100</f>
        <v>0</v>
      </c>
      <c r="AO107" s="12">
        <f>(VLOOKUP($EG107,Data!$B:$CP,Daily!EN$10,0)+VLOOKUP($IF107,Data!$B:$CP,Daily!IM$10,0))/AO$100</f>
        <v>2.4096385542168677E-3</v>
      </c>
      <c r="AP107" s="12">
        <f>(VLOOKUP($EG107,Data!$B:$CP,Daily!EO$10,0)+VLOOKUP($IF107,Data!$B:$CP,Daily!IN$10,0))/AP$100</f>
        <v>3.3333333333333335E-3</v>
      </c>
      <c r="AQ107" s="12">
        <f>(VLOOKUP($EG107,Data!$B:$CP,Daily!EP$10,0)+VLOOKUP($IF107,Data!$B:$CP,Daily!IO$10,0))/AQ$100</f>
        <v>1.8248175182481751E-3</v>
      </c>
      <c r="AR107" s="12">
        <f>(VLOOKUP($EG107,Data!$B:$CP,Daily!EQ$10,0)+VLOOKUP($IF107,Data!$B:$CP,Daily!IP$10,0))/AR$100</f>
        <v>9.6899224806201549E-4</v>
      </c>
      <c r="AS107" s="12">
        <f>(VLOOKUP($EG107,Data!$B:$CP,Daily!ER$10,0)+VLOOKUP($IF107,Data!$B:$CP,Daily!IQ$10,0))/AS$100</f>
        <v>8.9928057553956839E-4</v>
      </c>
      <c r="AT107" s="12">
        <f>(VLOOKUP($EG107,Data!$B:$CP,Daily!ES$10,0)+VLOOKUP($IF107,Data!$B:$CP,Daily!IR$10,0))/AT$100</f>
        <v>8.6355785837651119E-4</v>
      </c>
      <c r="AU107" s="12">
        <f>(VLOOKUP($EG107,Data!$B:$CP,Daily!ET$10,0)+VLOOKUP($IF107,Data!$B:$CP,Daily!IS$10,0))/AU$100</f>
        <v>2.3094688221709007E-3</v>
      </c>
      <c r="AV107" s="12">
        <f>(VLOOKUP($EG107,Data!$B:$CP,Daily!EU$10,0)+VLOOKUP($IF107,Data!$B:$CP,Daily!IT$10,0))/AV$100</f>
        <v>1.0141987829614604E-3</v>
      </c>
      <c r="AW107" s="12">
        <f>(VLOOKUP($EG107,Data!$B:$CP,Daily!EV$10,0)+VLOOKUP($IF107,Data!$B:$CP,Daily!IU$10,0))/AW$100</f>
        <v>1.1890606420927466E-3</v>
      </c>
      <c r="AX107" s="12">
        <f>(VLOOKUP($EG107,Data!$B:$CP,Daily!EW$10,0)+VLOOKUP($IF107,Data!$B:$CP,Daily!IV$10,0))/AX$100</f>
        <v>2.5477707006369425E-3</v>
      </c>
      <c r="AY107" s="12">
        <f>(VLOOKUP($EG107,Data!$B:$CP,Daily!EX$10,0)+VLOOKUP($IF107,Data!$B:$CP,Daily!IW$10,0))/AY$100</f>
        <v>0</v>
      </c>
      <c r="AZ107" s="12">
        <f>(VLOOKUP($EG107,Data!$B:$CP,Daily!EY$10,0)+VLOOKUP($IF107,Data!$B:$CP,Daily!IX$10,0))/AZ$100</f>
        <v>9.9009900990099011E-4</v>
      </c>
      <c r="BA107" s="12">
        <f>(VLOOKUP($EG107,Data!$B:$CP,Daily!EZ$10,0)+VLOOKUP($IF107,Data!$B:$CP,Daily!IY$10,0))/BA$100</f>
        <v>1.6914749661705007E-3</v>
      </c>
      <c r="BB107" s="12">
        <f>(VLOOKUP($EG107,Data!$B:$CP,Daily!FA$10,0)+VLOOKUP($IF107,Data!$B:$CP,Daily!IZ$10,0))/BB$100</f>
        <v>1.0582010582010583E-3</v>
      </c>
      <c r="BC107" s="12">
        <f>(VLOOKUP($EG107,Data!$B:$CP,Daily!FB$10,0)+VLOOKUP($IF107,Data!$B:$CP,Daily!JA$10,0))/BC$100</f>
        <v>0</v>
      </c>
      <c r="BD107" s="12">
        <f>(VLOOKUP($EG107,Data!$B:$CP,Daily!FC$10,0)+VLOOKUP($IF107,Data!$B:$CP,Daily!JB$10,0))/BD$100</f>
        <v>2.4968789013732834E-3</v>
      </c>
      <c r="BE107" s="12">
        <f>(VLOOKUP($EG107,Data!$B:$CP,Daily!FD$10,0)+VLOOKUP($IF107,Data!$B:$CP,Daily!JC$10,0))/BE$100</f>
        <v>0</v>
      </c>
      <c r="BF107" s="12">
        <f>(VLOOKUP($EG107,Data!$B:$CP,Daily!FE$10,0)+VLOOKUP($IF107,Data!$B:$CP,Daily!JD$10,0))/BF$100</f>
        <v>1.9342359767891683E-3</v>
      </c>
      <c r="BG107" s="12">
        <f>(VLOOKUP($EG107,Data!$B:$CP,Daily!FF$10,0)+VLOOKUP($IF107,Data!$B:$CP,Daily!JE$10,0))/BG$100</f>
        <v>9.9403578528827028E-4</v>
      </c>
      <c r="BH107" s="12">
        <f>(VLOOKUP($EG107,Data!$B:$CP,Daily!FG$10,0)+VLOOKUP($IF107,Data!$B:$CP,Daily!JF$10,0))/BH$100</f>
        <v>0</v>
      </c>
      <c r="BI107" s="12">
        <f>(VLOOKUP($EG107,Data!$B:$CP,Daily!FH$10,0)+VLOOKUP($IF107,Data!$B:$CP,Daily!JG$10,0))/BI$100</f>
        <v>1.1792452830188679E-3</v>
      </c>
      <c r="BJ107" s="12">
        <f>(VLOOKUP($EG107,Data!$B:$CP,Daily!FI$10,0)+VLOOKUP($IF107,Data!$B:$CP,Daily!JH$10,0))/BJ$100</f>
        <v>0</v>
      </c>
      <c r="BK107" s="12">
        <f>(VLOOKUP($EG107,Data!$B:$CP,Daily!FJ$10,0)+VLOOKUP($IF107,Data!$B:$CP,Daily!JI$10,0))/BK$100</f>
        <v>0</v>
      </c>
      <c r="BL107" s="12">
        <f>(VLOOKUP($EG107,Data!$B:$CP,Daily!FK$10,0)+VLOOKUP($IF107,Data!$B:$CP,Daily!JJ$10,0))/BL$100</f>
        <v>0</v>
      </c>
      <c r="BM107" s="12">
        <f>(VLOOKUP($EG107,Data!$B:$CP,Daily!FL$10,0)+VLOOKUP($IF107,Data!$B:$CP,Daily!JK$10,0))/BM$100</f>
        <v>0</v>
      </c>
      <c r="BN107" s="12">
        <f>(VLOOKUP($EG107,Data!$B:$CP,Daily!FM$10,0)+VLOOKUP($IF107,Data!$B:$CP,Daily!JL$10,0))/BN$100</f>
        <v>0</v>
      </c>
      <c r="BO107" s="12">
        <f>(VLOOKUP($EG107,Data!$B:$CP,Daily!FN$10,0)+VLOOKUP($IF107,Data!$B:$CP,Daily!JM$10,0))/BO$100</f>
        <v>0</v>
      </c>
      <c r="BP107" s="12">
        <f>(VLOOKUP($EG107,Data!$B:$CP,Daily!FO$10,0)+VLOOKUP($IF107,Data!$B:$CP,Daily!JN$10,0))/BP$100</f>
        <v>1.1494252873563218E-3</v>
      </c>
      <c r="BQ107" s="12">
        <f>(VLOOKUP($EG107,Data!$B:$CP,Daily!FP$10,0)+VLOOKUP($IF107,Data!$B:$CP,Daily!JO$10,0))/BQ$100</f>
        <v>0</v>
      </c>
      <c r="BR107" s="12">
        <f>(VLOOKUP($EG107,Data!$B:$CP,Daily!FQ$10,0)+VLOOKUP($IF107,Data!$B:$CP,Daily!JP$10,0))/BR$100</f>
        <v>2.5402201524132089E-3</v>
      </c>
      <c r="BS107" s="12">
        <f>(VLOOKUP($EG107,Data!$B:$CP,Daily!FR$10,0)+VLOOKUP($IF107,Data!$B:$CP,Daily!JQ$10,0))/BS$100</f>
        <v>0</v>
      </c>
      <c r="BT107" s="12">
        <f>(VLOOKUP($EG107,Data!$B:$CP,Daily!FS$10,0)+VLOOKUP($IF107,Data!$B:$CP,Daily!JR$10,0))/BT$100</f>
        <v>9.3632958801498128E-4</v>
      </c>
      <c r="BU107" s="12">
        <f>(VLOOKUP($EG107,Data!$B:$CP,Daily!FT$10,0)+VLOOKUP($IF107,Data!$B:$CP,Daily!JS$10,0))/BU$100</f>
        <v>2.7223230490018148E-3</v>
      </c>
      <c r="BV107" s="12">
        <f>(VLOOKUP($EG107,Data!$B:$CP,Daily!FU$10,0)+VLOOKUP($IF107,Data!$B:$CP,Daily!JT$10,0))/BV$100</f>
        <v>1.6260162601626016E-3</v>
      </c>
      <c r="BW107" s="12">
        <f>(VLOOKUP($EG107,Data!$B:$CP,Daily!FV$10,0)+VLOOKUP($IF107,Data!$B:$CP,Daily!JU$10,0))/BW$100</f>
        <v>4.1025641025641026E-3</v>
      </c>
      <c r="BX107" s="12">
        <f>(VLOOKUP($EG107,Data!$B:$CP,Daily!FW$10,0)+VLOOKUP($IF107,Data!$B:$CP,Daily!JV$10,0))/BX$100</f>
        <v>0</v>
      </c>
      <c r="BY107" s="12">
        <f>(VLOOKUP($EG107,Data!$B:$CP,Daily!FX$10,0)+VLOOKUP($IF107,Data!$B:$CP,Daily!JW$10,0))/BY$100</f>
        <v>2.05761316872428E-3</v>
      </c>
      <c r="BZ107" s="12">
        <f>(VLOOKUP($EG107,Data!$B:$CP,Daily!FY$10,0)+VLOOKUP($IF107,Data!$B:$CP,Daily!JX$10,0))/BZ$100</f>
        <v>0</v>
      </c>
      <c r="CA107" s="12">
        <f>(VLOOKUP($EG107,Data!$B:$CP,Daily!FZ$10,0)+VLOOKUP($IF107,Data!$B:$CP,Daily!JY$10,0))/CA$100</f>
        <v>0</v>
      </c>
      <c r="CB107" s="12">
        <f>(VLOOKUP($EG107,Data!$B:$CP,Daily!GA$10,0)+VLOOKUP($IF107,Data!$B:$CP,Daily!JZ$10,0))/CB$100</f>
        <v>1.0593220338983051E-3</v>
      </c>
      <c r="CC107" s="12">
        <f>(VLOOKUP($EG107,Data!$B:$CP,Daily!GB$10,0)+VLOOKUP($IF107,Data!$B:$CP,Daily!KA$10,0))/CC$100</f>
        <v>0</v>
      </c>
      <c r="CD107" s="12">
        <f>(VLOOKUP($EG107,Data!$B:$CP,Daily!GC$10,0)+VLOOKUP($IF107,Data!$B:$CP,Daily!KB$10,0))/CD$100</f>
        <v>0</v>
      </c>
      <c r="CE107" s="12">
        <f>(VLOOKUP($EG107,Data!$B:$CP,Daily!GD$10,0)+VLOOKUP($IF107,Data!$B:$CP,Daily!KC$10,0))/CE$100</f>
        <v>1.8814675446848542E-3</v>
      </c>
      <c r="CF107" s="12">
        <f>(VLOOKUP($EG107,Data!$B:$CP,Daily!GE$10,0)+VLOOKUP($IF107,Data!$B:$CP,Daily!KD$10,0))/CF$100</f>
        <v>0</v>
      </c>
      <c r="CG107" s="12">
        <f>(VLOOKUP($EG107,Data!$B:$CP,Daily!GF$10,0)+VLOOKUP($IF107,Data!$B:$CP,Daily!KE$10,0))/CG$100</f>
        <v>0</v>
      </c>
      <c r="CH107" s="12">
        <f>(VLOOKUP($EG107,Data!$B:$CP,Daily!GG$10,0)+VLOOKUP($IF107,Data!$B:$CP,Daily!KF$10,0))/CH$100</f>
        <v>1.9550342130987292E-3</v>
      </c>
      <c r="CI107" s="12">
        <f>(VLOOKUP($EG107,Data!$B:$CP,Daily!GH$10,0)+VLOOKUP($IF107,Data!$B:$CP,Daily!KG$10,0))/CI$100</f>
        <v>9.1074681238615665E-4</v>
      </c>
      <c r="CJ107" s="12">
        <f>(VLOOKUP($EG107,Data!$B:$CP,Daily!GI$10,0)+VLOOKUP($IF107,Data!$B:$CP,Daily!KH$10,0))/CJ$100</f>
        <v>0</v>
      </c>
      <c r="CK107" s="12">
        <f>(VLOOKUP($EG107,Data!$B:$CP,Daily!GJ$10,0)+VLOOKUP($IF107,Data!$B:$CP,Daily!KI$10,0))/CK$100</f>
        <v>0</v>
      </c>
      <c r="CL107" s="12">
        <f>(VLOOKUP($EG107,Data!$B:$CP,Daily!GK$10,0)+VLOOKUP($IF107,Data!$B:$CP,Daily!KJ$10,0))/CL$100</f>
        <v>2.1459227467811159E-3</v>
      </c>
      <c r="CM107" s="12">
        <f>(VLOOKUP($EG107,Data!$B:$CP,Daily!GL$10,0)+VLOOKUP($IF107,Data!$B:$CP,Daily!KK$10,0))/CM$100</f>
        <v>1.148105625717566E-3</v>
      </c>
      <c r="CN107" s="12">
        <f>(VLOOKUP($EG107,Data!$B:$CP,Daily!GM$10,0)+VLOOKUP($IF107,Data!$B:$CP,Daily!KL$10,0))/CN$100</f>
        <v>0</v>
      </c>
      <c r="CO107" s="12">
        <f>(VLOOKUP($EG107,Data!$B:$CP,Daily!GN$10,0)+VLOOKUP($IF107,Data!$B:$CP,Daily!KM$10,0))/CO$100</f>
        <v>0</v>
      </c>
      <c r="CP107" s="12">
        <f>(VLOOKUP($EG107,Data!$B:$CP,Daily!GO$10,0)+VLOOKUP($IF107,Data!$B:$CP,Daily!KN$10,0))/CP$100</f>
        <v>1.0548523206751054E-3</v>
      </c>
      <c r="CQ107" s="12">
        <f>(VLOOKUP($EG107,Data!$B:$CP,Daily!GP$10,0)+VLOOKUP($IF107,Data!$B:$CP,Daily!KO$10,0))/CQ$100</f>
        <v>0</v>
      </c>
      <c r="CR107" s="12">
        <f>(VLOOKUP($EG107,Data!$B:$CP,Daily!GQ$10,0)+VLOOKUP($IF107,Data!$B:$CP,Daily!KP$10,0))/CR$100</f>
        <v>1.0604453870625664E-3</v>
      </c>
      <c r="CS107" s="12">
        <f>(VLOOKUP($EG107,Data!$B:$CP,Daily!GR$10,0)+VLOOKUP($IF107,Data!$B:$CP,Daily!KQ$10,0))/CS$100</f>
        <v>0</v>
      </c>
      <c r="CT107" s="12">
        <f>(VLOOKUP($EG107,Data!$B:$CP,Daily!GS$10,0)+VLOOKUP($IF107,Data!$B:$CP,Daily!KR$10,0))/CT$100</f>
        <v>1.984126984126984E-3</v>
      </c>
      <c r="CU107" s="12">
        <f>(VLOOKUP($EG107,Data!$B:$CP,Daily!GT$10,0)+VLOOKUP($IF107,Data!$B:$CP,Daily!KS$10,0))/CU$100</f>
        <v>0</v>
      </c>
      <c r="CV107" s="12">
        <f>(VLOOKUP($EG107,Data!$B:$CP,Daily!GU$10,0)+VLOOKUP($IF107,Data!$B:$CP,Daily!KT$10,0))/CV$100</f>
        <v>0</v>
      </c>
      <c r="CW107" s="12">
        <f>(VLOOKUP($EG107,Data!$B:$CP,Daily!GV$10,0)+VLOOKUP($IF107,Data!$B:$CP,Daily!KU$10,0))/CW$100</f>
        <v>1.0152284263959391E-3</v>
      </c>
      <c r="CX107" s="12">
        <f>(VLOOKUP($EG107,Data!$B:$CP,Daily!GW$10,0)+VLOOKUP($IF107,Data!$B:$CP,Daily!KV$10,0))/CX$100</f>
        <v>6.4020486555697821E-4</v>
      </c>
      <c r="CY107" s="12">
        <f>(VLOOKUP($EG107,Data!$B:$CP,Daily!GX$10,0)+VLOOKUP($IF107,Data!$B:$CP,Daily!KW$10,0))/CY$100</f>
        <v>0</v>
      </c>
      <c r="CZ107" s="12">
        <f>(VLOOKUP($EG107,Data!$B:$CP,Daily!GY$10,0)+VLOOKUP($IF107,Data!$B:$CP,Daily!KX$10,0))/CZ$100</f>
        <v>0</v>
      </c>
      <c r="DA107" s="12">
        <f>(VLOOKUP($EG107,Data!$B:$CP,Daily!GZ$10,0)+VLOOKUP($IF107,Data!$B:$CP,Daily!KY$10,0))/DA$100</f>
        <v>2.2026431718061676E-3</v>
      </c>
      <c r="DB107" s="12">
        <f>(VLOOKUP($EG107,Data!$B:$CP,Daily!HA$10,0)+VLOOKUP($IF107,Data!$B:$CP,Daily!KZ$10,0))/DB$100</f>
        <v>0</v>
      </c>
      <c r="DC107" s="12">
        <f>(VLOOKUP($EG107,Data!$B:$CP,Daily!HB$10,0)+VLOOKUP($IF107,Data!$B:$CP,Daily!LA$10,0))/DC$100</f>
        <v>1.1135857461024498E-3</v>
      </c>
      <c r="DD107" s="12">
        <f>(VLOOKUP($EG107,Data!$B:$CP,Daily!HC$10,0)+VLOOKUP($IF107,Data!$B:$CP,Daily!LB$10,0))/DD$100</f>
        <v>1.0131712259371835E-3</v>
      </c>
      <c r="DE107" s="12">
        <f>(VLOOKUP($EG107,Data!$B:$CP,Daily!HD$10,0)+VLOOKUP($IF107,Data!$B:$CP,Daily!LC$10,0))/DE$100</f>
        <v>0</v>
      </c>
      <c r="DF107" s="12">
        <f>(VLOOKUP($EG107,Data!$B:$CP,Daily!HE$10,0)+VLOOKUP($IF107,Data!$B:$CP,Daily!LD$10,0))/DF$100</f>
        <v>1.0695187165775401E-3</v>
      </c>
      <c r="DG107" s="12">
        <f>(VLOOKUP($EG107,Data!$B:$CP,Daily!HF$10,0)+VLOOKUP($IF107,Data!$B:$CP,Daily!LE$10,0))/DG$100</f>
        <v>0</v>
      </c>
      <c r="DH107" s="12">
        <f>(VLOOKUP($EG107,Data!$B:$CP,Daily!HG$10,0)+VLOOKUP($IF107,Data!$B:$CP,Daily!LF$10,0))/DH$100</f>
        <v>2.3809523809523812E-3</v>
      </c>
      <c r="DI107" s="12">
        <f>(VLOOKUP($EG107,Data!$B:$CP,Daily!HH$10,0)+VLOOKUP($IF107,Data!$B:$CP,Daily!LG$10,0))/DI$100</f>
        <v>2.1715526601520088E-3</v>
      </c>
      <c r="DJ107" s="12">
        <f>(VLOOKUP($EG107,Data!$B:$CP,Daily!HI$10,0)+VLOOKUP($IF107,Data!$B:$CP,Daily!LH$10,0))/DJ$100</f>
        <v>0</v>
      </c>
      <c r="DK107" s="12">
        <f>(VLOOKUP($EG107,Data!$B:$CP,Daily!HJ$10,0)+VLOOKUP($IF107,Data!$B:$CP,Daily!LI$10,0))/DK$100</f>
        <v>9.8619329388560163E-4</v>
      </c>
      <c r="DL107" s="12">
        <f>(VLOOKUP($EG107,Data!$B:$CP,Daily!HK$10,0)+VLOOKUP($IF107,Data!$B:$CP,Daily!LJ$10,0))/DL$100</f>
        <v>0</v>
      </c>
      <c r="DM107" s="12">
        <f>(VLOOKUP($EG107,Data!$B:$CP,Daily!HL$10,0)+VLOOKUP($IF107,Data!$B:$CP,Daily!LK$10,0))/DM$100</f>
        <v>0</v>
      </c>
      <c r="DN107" s="12">
        <f>(VLOOKUP($EG107,Data!$B:$CP,Daily!HM$10,0)+VLOOKUP($IF107,Data!$B:$CP,Daily!LL$10,0))/DN$100</f>
        <v>1.2610340479192938E-3</v>
      </c>
      <c r="DO107" s="12">
        <f>(VLOOKUP($EG107,Data!$B:$CP,Daily!HN$10,0)+VLOOKUP($IF107,Data!$B:$CP,Daily!LM$10,0))/DO$100</f>
        <v>0</v>
      </c>
      <c r="DP107" s="12">
        <f>(VLOOKUP($EG107,Data!$B:$CP,Daily!HO$10,0)+VLOOKUP($IF107,Data!$B:$CP,Daily!LN$10,0))/DP$100</f>
        <v>0</v>
      </c>
      <c r="DQ107" s="12">
        <f>(VLOOKUP($EG107,Data!$B:$CP,Daily!HP$10,0)+VLOOKUP($IF107,Data!$B:$CP,Daily!LO$10,0))/DQ$100</f>
        <v>0</v>
      </c>
      <c r="DR107" s="12">
        <f>(VLOOKUP($EG107,Data!$B:$CP,Daily!HQ$10,0)+VLOOKUP($IF107,Data!$B:$CP,Daily!LP$10,0))/DR$100</f>
        <v>0</v>
      </c>
      <c r="DS107" s="12">
        <f>(VLOOKUP($EG107,Data!$B:$CP,Daily!HR$10,0)+VLOOKUP($IF107,Data!$B:$CP,Daily!LQ$10,0))/DS$100</f>
        <v>0</v>
      </c>
      <c r="DT107" s="12">
        <f>(VLOOKUP($EG107,Data!$B:$CP,Daily!HS$10,0)+VLOOKUP($IF107,Data!$B:$CP,Daily!LR$10,0))/DT$100</f>
        <v>0</v>
      </c>
      <c r="DU107" s="12">
        <f>(VLOOKUP($EG107,Data!$B:$CP,Daily!HT$10,0)+VLOOKUP($IF107,Data!$B:$CP,Daily!LS$10,0))/DU$100</f>
        <v>1.1890606420927466E-3</v>
      </c>
      <c r="DV107" s="14"/>
      <c r="DW107" s="12">
        <f t="shared" si="588"/>
        <v>0</v>
      </c>
      <c r="DX107" s="12">
        <f t="shared" si="589"/>
        <v>1.1792452830188679E-3</v>
      </c>
      <c r="DY107" s="12">
        <f t="shared" si="846"/>
        <v>1.1792452830188679E-3</v>
      </c>
      <c r="DZ107" s="12">
        <f t="shared" si="856"/>
        <v>2.0636792452830188E-3</v>
      </c>
      <c r="EA107" s="12">
        <f t="shared" si="857"/>
        <v>-8.8443396226415096E-4</v>
      </c>
      <c r="EB107" s="14"/>
      <c r="EC107" s="12">
        <f t="shared" si="835"/>
        <v>9.5989949722624917E-4</v>
      </c>
      <c r="ED107" s="12">
        <f t="shared" si="858"/>
        <v>1.4194464158978E-4</v>
      </c>
      <c r="EE107" s="12">
        <f t="shared" si="859"/>
        <v>5.5989082128984847E-4</v>
      </c>
      <c r="EF107" s="1"/>
      <c r="EG107" s="7" t="s">
        <v>626</v>
      </c>
      <c r="EH107" s="7" t="s">
        <v>91</v>
      </c>
      <c r="EI107" s="12">
        <f>VLOOKUP($EG107,Data!$B:$CP,Daily!EI$10,0)/EI$100</f>
        <v>0</v>
      </c>
      <c r="EJ107" s="12">
        <f>VLOOKUP($EG107,Data!$B:$CP,Daily!EJ$10,0)/EJ$100</f>
        <v>0</v>
      </c>
      <c r="EK107" s="12">
        <f>VLOOKUP($EG107,Data!$B:$CP,Daily!EK$10,0)/EK$100</f>
        <v>0</v>
      </c>
      <c r="EL107" s="12">
        <f>VLOOKUP($EG107,Data!$B:$CP,Daily!EL$10,0)/EL$100</f>
        <v>0</v>
      </c>
      <c r="EM107" s="12">
        <f>VLOOKUP($EG107,Data!$B:$CP,Daily!EM$10,0)/EM$100</f>
        <v>0</v>
      </c>
      <c r="EN107" s="12">
        <f>VLOOKUP($EG107,Data!$B:$CP,Daily!EN$10,0)/EN$100</f>
        <v>0</v>
      </c>
      <c r="EO107" s="12">
        <f>VLOOKUP($EG107,Data!$B:$CP,Daily!EO$10,0)/EO$100</f>
        <v>0</v>
      </c>
      <c r="EP107" s="12">
        <f>VLOOKUP($EG107,Data!$B:$CP,Daily!EP$10,0)/EP$100</f>
        <v>0</v>
      </c>
      <c r="EQ107" s="12">
        <f>VLOOKUP($EG107,Data!$B:$CP,Daily!EQ$10,0)/EQ$100</f>
        <v>0</v>
      </c>
      <c r="ER107" s="12">
        <f>VLOOKUP($EG107,Data!$B:$CP,Daily!ER$10,0)/ER$100</f>
        <v>0</v>
      </c>
      <c r="ES107" s="12">
        <f>VLOOKUP($EG107,Data!$B:$CP,Daily!ES$10,0)/ES$100</f>
        <v>0</v>
      </c>
      <c r="ET107" s="12">
        <f>VLOOKUP($EG107,Data!$B:$CP,Daily!ET$10,0)/ET$100</f>
        <v>0</v>
      </c>
      <c r="EU107" s="12">
        <f>VLOOKUP($EG107,Data!$B:$CP,Daily!EU$10,0)/EU$100</f>
        <v>0</v>
      </c>
      <c r="EV107" s="12">
        <f>VLOOKUP($EG107,Data!$B:$CP,Daily!EV$10,0)/EV$100</f>
        <v>0</v>
      </c>
      <c r="EW107" s="12">
        <f>VLOOKUP($EG107,Data!$B:$CP,Daily!EW$10,0)/EW$100</f>
        <v>0</v>
      </c>
      <c r="EX107" s="12">
        <f>VLOOKUP($EG107,Data!$B:$CP,Daily!EX$10,0)/EX$100</f>
        <v>0</v>
      </c>
      <c r="EY107" s="12">
        <f>VLOOKUP($EG107,Data!$B:$CP,Daily!EY$10,0)/EY$100</f>
        <v>0</v>
      </c>
      <c r="EZ107" s="12">
        <f>VLOOKUP($EG107,Data!$B:$CP,Daily!EZ$10,0)/EZ$100</f>
        <v>0</v>
      </c>
      <c r="FA107" s="12">
        <f>VLOOKUP($EG107,Data!$B:$CP,Daily!FA$10,0)/FA$100</f>
        <v>0</v>
      </c>
      <c r="FB107" s="12">
        <f>VLOOKUP($EG107,Data!$B:$CP,Daily!FB$10,0)/FB$100</f>
        <v>0</v>
      </c>
      <c r="FC107" s="12">
        <f>VLOOKUP($EG107,Data!$B:$CP,Daily!FC$10,0)/FC$100</f>
        <v>0</v>
      </c>
      <c r="FD107" s="12">
        <f>VLOOKUP($EG107,Data!$B:$CP,Daily!FD$10,0)/FD$100</f>
        <v>0</v>
      </c>
      <c r="FE107" s="12">
        <f>VLOOKUP($EG107,Data!$B:$CP,Daily!FE$10,0)/FE$100</f>
        <v>0</v>
      </c>
      <c r="FF107" s="12">
        <f>VLOOKUP($EG107,Data!$B:$CP,Daily!FF$10,0)/FF$100</f>
        <v>0</v>
      </c>
      <c r="FG107" s="12">
        <f>VLOOKUP($EG107,Data!$B:$CP,Daily!FG$10,0)/FG$100</f>
        <v>0</v>
      </c>
      <c r="FH107" s="12">
        <f>VLOOKUP($EG107,Data!$B:$CP,Daily!FH$10,0)/FH$100</f>
        <v>0</v>
      </c>
      <c r="FI107" s="12">
        <f>VLOOKUP($EG107,Data!$B:$CP,Daily!FI$10,0)/FI$100</f>
        <v>0</v>
      </c>
      <c r="FJ107" s="12">
        <f>VLOOKUP($EG107,Data!$B:$CP,Daily!FJ$10,0)/FJ$100</f>
        <v>0</v>
      </c>
      <c r="FK107" s="12">
        <f>VLOOKUP($EG107,Data!$B:$CP,Daily!FK$10,0)/FK$100</f>
        <v>0</v>
      </c>
      <c r="FL107" s="12">
        <f>VLOOKUP($EG107,Data!$B:$CP,Daily!FL$10,0)/FL$100</f>
        <v>0</v>
      </c>
      <c r="FM107" s="12">
        <f>VLOOKUP($EG107,Data!$B:$CP,Daily!FM$10,0)/FM$100</f>
        <v>0</v>
      </c>
      <c r="FN107" s="12">
        <f>VLOOKUP($EG107,Data!$B:$CP,Daily!FN$10,0)/FN$100</f>
        <v>0</v>
      </c>
      <c r="FO107" s="12">
        <f>VLOOKUP($EG107,Data!$B:$CP,Daily!FO$10,0)/FO$100</f>
        <v>0</v>
      </c>
      <c r="FP107" s="12">
        <f>VLOOKUP($EG107,Data!$B:$CP,Daily!FP$10,0)/FP$100</f>
        <v>0</v>
      </c>
      <c r="FQ107" s="12">
        <f>VLOOKUP($EG107,Data!$B:$CP,Daily!FQ$10,0)/FQ$100</f>
        <v>0</v>
      </c>
      <c r="FR107" s="12">
        <f>VLOOKUP($EG107,Data!$B:$CP,Daily!FR$10,0)/FR$100</f>
        <v>0</v>
      </c>
      <c r="FS107" s="12">
        <f>VLOOKUP($EG107,Data!$B:$CP,Daily!FS$10,0)/FS$100</f>
        <v>0</v>
      </c>
      <c r="FT107" s="12">
        <f>VLOOKUP($EG107,Data!$B:$CP,Daily!FT$10,0)/FT$100</f>
        <v>0</v>
      </c>
      <c r="FU107" s="12">
        <f>VLOOKUP($EG107,Data!$B:$CP,Daily!FU$10,0)/FU$100</f>
        <v>0</v>
      </c>
      <c r="FV107" s="12">
        <f>VLOOKUP($EG107,Data!$B:$CP,Daily!FV$10,0)/FV$100</f>
        <v>0</v>
      </c>
      <c r="FW107" s="12">
        <f>VLOOKUP($EG107,Data!$B:$CP,Daily!FW$10,0)/FW$100</f>
        <v>0</v>
      </c>
      <c r="FX107" s="12">
        <f>VLOOKUP($EG107,Data!$B:$CP,Daily!FX$10,0)/FX$100</f>
        <v>0</v>
      </c>
      <c r="FY107" s="12">
        <f>VLOOKUP($EG107,Data!$B:$CP,Daily!FY$10,0)/FY$100</f>
        <v>0</v>
      </c>
      <c r="FZ107" s="12">
        <f>VLOOKUP($EG107,Data!$B:$CP,Daily!FZ$10,0)/FZ$100</f>
        <v>0</v>
      </c>
      <c r="GA107" s="12">
        <f>VLOOKUP($EG107,Data!$B:$CP,Daily!GA$10,0)/GA$100</f>
        <v>0</v>
      </c>
      <c r="GB107" s="12">
        <f>VLOOKUP($EG107,Data!$B:$CP,Daily!GB$10,0)/GB$100</f>
        <v>0</v>
      </c>
      <c r="GC107" s="12">
        <f>VLOOKUP($EG107,Data!$B:$CP,Daily!GC$10,0)/GC$100</f>
        <v>0</v>
      </c>
      <c r="GD107" s="12">
        <f>VLOOKUP($EG107,Data!$B:$CP,Daily!GD$10,0)/GD$100</f>
        <v>0</v>
      </c>
      <c r="GE107" s="12">
        <f>VLOOKUP($EG107,Data!$B:$CP,Daily!GE$10,0)/GE$100</f>
        <v>0</v>
      </c>
      <c r="GF107" s="12">
        <f>VLOOKUP($EG107,Data!$B:$CP,Daily!GF$10,0)/GF$100</f>
        <v>0</v>
      </c>
      <c r="GG107" s="12">
        <f>VLOOKUP($EG107,Data!$B:$CP,Daily!GG$10,0)/GG$100</f>
        <v>0</v>
      </c>
      <c r="GH107" s="12">
        <f>VLOOKUP($EG107,Data!$B:$CP,Daily!GH$10,0)/GH$100</f>
        <v>0</v>
      </c>
      <c r="GI107" s="12">
        <f>VLOOKUP($EG107,Data!$B:$CP,Daily!GI$10,0)/GI$100</f>
        <v>0</v>
      </c>
      <c r="GJ107" s="12">
        <f>VLOOKUP($EG107,Data!$B:$CP,Daily!GJ$10,0)/GJ$100</f>
        <v>0</v>
      </c>
      <c r="GK107" s="12">
        <f>VLOOKUP($EG107,Data!$B:$CP,Daily!GK$10,0)/GK$100</f>
        <v>0</v>
      </c>
      <c r="GL107" s="12">
        <f>VLOOKUP($EG107,Data!$B:$CP,Daily!GL$10,0)/GL$100</f>
        <v>0</v>
      </c>
      <c r="GM107" s="12">
        <f>VLOOKUP($EG107,Data!$B:$CP,Daily!GM$10,0)/GM$100</f>
        <v>0</v>
      </c>
      <c r="GN107" s="12">
        <f>VLOOKUP($EG107,Data!$B:$CP,Daily!GN$10,0)/GN$100</f>
        <v>0</v>
      </c>
      <c r="GO107" s="12">
        <f>VLOOKUP($EG107,Data!$B:$CP,Daily!GO$10,0)/GO$100</f>
        <v>0</v>
      </c>
      <c r="GP107" s="12">
        <f>VLOOKUP($EG107,Data!$B:$CP,Daily!GP$10,0)/GP$100</f>
        <v>0</v>
      </c>
      <c r="GQ107" s="12">
        <f>VLOOKUP($EG107,Data!$B:$CP,Daily!GQ$10,0)/GQ$100</f>
        <v>0</v>
      </c>
      <c r="GR107" s="12">
        <f>VLOOKUP($EG107,Data!$B:$CP,Daily!GR$10,0)/GR$100</f>
        <v>0</v>
      </c>
      <c r="GS107" s="12">
        <f>VLOOKUP($EG107,Data!$B:$CP,Daily!GS$10,0)/GS$100</f>
        <v>0</v>
      </c>
      <c r="GT107" s="12">
        <f>VLOOKUP($EG107,Data!$B:$CP,Daily!GT$10,0)/GT$100</f>
        <v>0</v>
      </c>
      <c r="GU107" s="12">
        <f>VLOOKUP($EG107,Data!$B:$CP,Daily!GU$10,0)/GU$100</f>
        <v>0</v>
      </c>
      <c r="GV107" s="12">
        <f>VLOOKUP($EG107,Data!$B:$CP,Daily!GV$10,0)/GV$100</f>
        <v>0</v>
      </c>
      <c r="GW107" s="12">
        <f>VLOOKUP($EG107,Data!$B:$CP,Daily!GW$10,0)/GW$100</f>
        <v>0</v>
      </c>
      <c r="GX107" s="12">
        <f>VLOOKUP($EG107,Data!$B:$CP,Daily!GX$10,0)/GX$100</f>
        <v>0</v>
      </c>
      <c r="GY107" s="12">
        <f>VLOOKUP($EG107,Data!$B:$CP,Daily!GY$10,0)/GY$100</f>
        <v>0</v>
      </c>
      <c r="GZ107" s="12">
        <f>VLOOKUP($EG107,Data!$B:$CP,Daily!GZ$10,0)/GZ$100</f>
        <v>0</v>
      </c>
      <c r="HA107" s="12">
        <f>VLOOKUP($EG107,Data!$B:$CP,Daily!HA$10,0)/HA$100</f>
        <v>0</v>
      </c>
      <c r="HB107" s="12">
        <f>VLOOKUP($EG107,Data!$B:$CP,Daily!HB$10,0)/HB$100</f>
        <v>0</v>
      </c>
      <c r="HC107" s="12">
        <f>VLOOKUP($EG107,Data!$B:$CP,Daily!HC$10,0)/HC$100</f>
        <v>0</v>
      </c>
      <c r="HD107" s="12">
        <f>VLOOKUP($EG107,Data!$B:$CP,Daily!HD$10,0)/HD$100</f>
        <v>0</v>
      </c>
      <c r="HE107" s="12">
        <f>VLOOKUP($EG107,Data!$B:$CP,Daily!HE$10,0)/HE$100</f>
        <v>0</v>
      </c>
      <c r="HF107" s="12">
        <f>VLOOKUP($EG107,Data!$B:$CP,Daily!HF$10,0)/HF$100</f>
        <v>0</v>
      </c>
      <c r="HG107" s="12">
        <f>VLOOKUP($EG107,Data!$B:$CP,Daily!HG$10,0)/HG$100</f>
        <v>0</v>
      </c>
      <c r="HH107" s="12">
        <f>VLOOKUP($EG107,Data!$B:$CP,Daily!HH$10,0)/HH$100</f>
        <v>0</v>
      </c>
      <c r="HI107" s="12">
        <f>VLOOKUP($EG107,Data!$B:$CP,Daily!HI$10,0)/HI$100</f>
        <v>0</v>
      </c>
      <c r="HJ107" s="12">
        <f>VLOOKUP($EG107,Data!$B:$CP,Daily!HJ$10,0)/HJ$100</f>
        <v>0</v>
      </c>
      <c r="HK107" s="12">
        <f>VLOOKUP($EG107,Data!$B:$CP,Daily!HK$10,0)/HK$100</f>
        <v>0</v>
      </c>
      <c r="HL107" s="12">
        <f>VLOOKUP($EG107,Data!$B:$CP,Daily!HL$10,0)/HL$100</f>
        <v>0</v>
      </c>
      <c r="HM107" s="12">
        <f>VLOOKUP($EG107,Data!$B:$CP,Daily!HM$10,0)/HM$100</f>
        <v>0</v>
      </c>
      <c r="HN107" s="12">
        <f>VLOOKUP($EG107,Data!$B:$CP,Daily!HN$10,0)/HN$100</f>
        <v>0</v>
      </c>
      <c r="HO107" s="12">
        <f>VLOOKUP($EG107,Data!$B:$CP,Daily!HO$10,0)/HO$100</f>
        <v>0</v>
      </c>
      <c r="HP107" s="12">
        <f>VLOOKUP($EG107,Data!$B:$CP,Daily!HP$10,0)/HP$100</f>
        <v>0</v>
      </c>
      <c r="HQ107" s="12">
        <f>VLOOKUP($EG107,Data!$B:$CP,Daily!HQ$10,0)/HQ$100</f>
        <v>0</v>
      </c>
      <c r="HR107" s="12">
        <f>VLOOKUP($EG107,Data!$B:$CP,Daily!HR$10,0)/HR$100</f>
        <v>0</v>
      </c>
      <c r="HS107" s="12">
        <f>VLOOKUP($EG107,Data!$B:$CP,Daily!HS$10,0)/HS$100</f>
        <v>0</v>
      </c>
      <c r="HT107" s="12">
        <f>VLOOKUP($EG107,Data!$B:$CP,Daily!HT$10,0)/HT$100</f>
        <v>0</v>
      </c>
      <c r="HU107" s="13"/>
      <c r="HV107" s="40">
        <f t="shared" si="591"/>
        <v>0</v>
      </c>
      <c r="HW107" s="40">
        <f t="shared" si="592"/>
        <v>0</v>
      </c>
      <c r="HX107" s="40">
        <f t="shared" si="865"/>
        <v>0</v>
      </c>
      <c r="HY107" s="40">
        <f t="shared" si="866"/>
        <v>0</v>
      </c>
      <c r="HZ107" s="40">
        <f t="shared" si="867"/>
        <v>0</v>
      </c>
      <c r="IA107" s="43"/>
      <c r="IB107" s="12">
        <f t="shared" si="837"/>
        <v>0</v>
      </c>
      <c r="IC107" s="12">
        <f t="shared" si="860"/>
        <v>0</v>
      </c>
      <c r="ID107" s="12">
        <f t="shared" si="861"/>
        <v>0</v>
      </c>
      <c r="IE107" s="1"/>
      <c r="IF107" s="7" t="s">
        <v>627</v>
      </c>
      <c r="IG107" s="7" t="s">
        <v>91</v>
      </c>
      <c r="IH107" s="12">
        <f>VLOOKUP($IF107,Data!$B:$CP,Daily!IH$10,0)/IH$100</f>
        <v>0</v>
      </c>
      <c r="II107" s="12">
        <f>VLOOKUP($IF107,Data!$B:$CP,Daily!II$10,0)/II$100</f>
        <v>0</v>
      </c>
      <c r="IJ107" s="12">
        <f>VLOOKUP($IF107,Data!$B:$CP,Daily!IJ$10,0)/IJ$100</f>
        <v>0</v>
      </c>
      <c r="IK107" s="12">
        <f>VLOOKUP($IF107,Data!$B:$CP,Daily!IK$10,0)/IK$100</f>
        <v>4.608294930875576E-3</v>
      </c>
      <c r="IL107" s="12">
        <f>VLOOKUP($IF107,Data!$B:$CP,Daily!IL$10,0)/IL$100</f>
        <v>0</v>
      </c>
      <c r="IM107" s="12">
        <f>VLOOKUP($IF107,Data!$B:$CP,Daily!IM$10,0)/IM$100</f>
        <v>9.0909090909090905E-3</v>
      </c>
      <c r="IN107" s="12">
        <f>VLOOKUP($IF107,Data!$B:$CP,Daily!IN$10,0)/IN$100</f>
        <v>1.2448132780082987E-2</v>
      </c>
      <c r="IO107" s="12">
        <f>VLOOKUP($IF107,Data!$B:$CP,Daily!IO$10,0)/IO$100</f>
        <v>6.4935064935064939E-3</v>
      </c>
      <c r="IP107" s="12">
        <f>VLOOKUP($IF107,Data!$B:$CP,Daily!IP$10,0)/IP$100</f>
        <v>3.7037037037037038E-3</v>
      </c>
      <c r="IQ107" s="12">
        <f>VLOOKUP($IF107,Data!$B:$CP,Daily!IQ$10,0)/IQ$100</f>
        <v>3.4129692832764505E-3</v>
      </c>
      <c r="IR107" s="12">
        <f>VLOOKUP($IF107,Data!$B:$CP,Daily!IR$10,0)/IR$100</f>
        <v>3.6900369003690036E-3</v>
      </c>
      <c r="IS107" s="12">
        <f>VLOOKUP($IF107,Data!$B:$CP,Daily!IS$10,0)/IS$100</f>
        <v>8.2644628099173556E-3</v>
      </c>
      <c r="IT107" s="12">
        <f>VLOOKUP($IF107,Data!$B:$CP,Daily!IT$10,0)/IT$100</f>
        <v>3.937007874015748E-3</v>
      </c>
      <c r="IU107" s="12">
        <f>VLOOKUP($IF107,Data!$B:$CP,Daily!IU$10,0)/IU$100</f>
        <v>4.0322580645161289E-3</v>
      </c>
      <c r="IV107" s="12">
        <f>VLOOKUP($IF107,Data!$B:$CP,Daily!IV$10,0)/IV$100</f>
        <v>9.8039215686274508E-3</v>
      </c>
      <c r="IW107" s="12">
        <f>VLOOKUP($IF107,Data!$B:$CP,Daily!IW$10,0)/IW$100</f>
        <v>0</v>
      </c>
      <c r="IX107" s="12">
        <f>VLOOKUP($IF107,Data!$B:$CP,Daily!IX$10,0)/IX$100</f>
        <v>4.1322314049586778E-3</v>
      </c>
      <c r="IY107" s="12">
        <f>VLOOKUP($IF107,Data!$B:$CP,Daily!IY$10,0)/IY$100</f>
        <v>5.2576235541535229E-3</v>
      </c>
      <c r="IZ107" s="12">
        <f>VLOOKUP($IF107,Data!$B:$CP,Daily!IZ$10,0)/IZ$100</f>
        <v>4.048582995951417E-3</v>
      </c>
      <c r="JA107" s="12">
        <f>VLOOKUP($IF107,Data!$B:$CP,Daily!JA$10,0)/JA$100</f>
        <v>0</v>
      </c>
      <c r="JB107" s="12">
        <f>VLOOKUP($IF107,Data!$B:$CP,Daily!JB$10,0)/JB$100</f>
        <v>7.7519379844961239E-3</v>
      </c>
      <c r="JC107" s="12">
        <f>VLOOKUP($IF107,Data!$B:$CP,Daily!JC$10,0)/JC$100</f>
        <v>0</v>
      </c>
      <c r="JD107" s="12">
        <f>VLOOKUP($IF107,Data!$B:$CP,Daily!JD$10,0)/JD$100</f>
        <v>6.8728522336769758E-3</v>
      </c>
      <c r="JE107" s="12">
        <f>VLOOKUP($IF107,Data!$B:$CP,Daily!JE$10,0)/JE$100</f>
        <v>3.8910505836575876E-3</v>
      </c>
      <c r="JF107" s="12">
        <f>VLOOKUP($IF107,Data!$B:$CP,Daily!JF$10,0)/JF$100</f>
        <v>0</v>
      </c>
      <c r="JG107" s="12">
        <f>VLOOKUP($IF107,Data!$B:$CP,Daily!JG$10,0)/JG$100</f>
        <v>4.5248868778280547E-3</v>
      </c>
      <c r="JH107" s="12">
        <f>VLOOKUP($IF107,Data!$B:$CP,Daily!JH$10,0)/JH$100</f>
        <v>0</v>
      </c>
      <c r="JI107" s="12">
        <f>VLOOKUP($IF107,Data!$B:$CP,Daily!JI$10,0)/JI$100</f>
        <v>0</v>
      </c>
      <c r="JJ107" s="12">
        <f>VLOOKUP($IF107,Data!$B:$CP,Daily!JJ$10,0)/JJ$100</f>
        <v>0</v>
      </c>
      <c r="JK107" s="12">
        <f>VLOOKUP($IF107,Data!$B:$CP,Daily!JK$10,0)/JK$100</f>
        <v>0</v>
      </c>
      <c r="JL107" s="12">
        <f>VLOOKUP($IF107,Data!$B:$CP,Daily!JL$10,0)/JL$100</f>
        <v>0</v>
      </c>
      <c r="JM107" s="12">
        <f>VLOOKUP($IF107,Data!$B:$CP,Daily!JM$10,0)/JM$100</f>
        <v>0</v>
      </c>
      <c r="JN107" s="12">
        <f>VLOOKUP($IF107,Data!$B:$CP,Daily!JN$10,0)/JN$100</f>
        <v>4.1322314049586778E-3</v>
      </c>
      <c r="JO107" s="12">
        <f>VLOOKUP($IF107,Data!$B:$CP,Daily!JO$10,0)/JO$100</f>
        <v>0</v>
      </c>
      <c r="JP107" s="12">
        <f>VLOOKUP($IF107,Data!$B:$CP,Daily!JP$10,0)/JP$100</f>
        <v>8.4985835694051E-3</v>
      </c>
      <c r="JQ107" s="12">
        <f>VLOOKUP($IF107,Data!$B:$CP,Daily!JQ$10,0)/JQ$100</f>
        <v>0</v>
      </c>
      <c r="JR107" s="12">
        <f>VLOOKUP($IF107,Data!$B:$CP,Daily!JR$10,0)/JR$100</f>
        <v>3.3112582781456954E-3</v>
      </c>
      <c r="JS107" s="12">
        <f>VLOOKUP($IF107,Data!$B:$CP,Daily!JS$10,0)/JS$100</f>
        <v>1.0101010101010102E-2</v>
      </c>
      <c r="JT107" s="12">
        <f>VLOOKUP($IF107,Data!$B:$CP,Daily!JT$10,0)/JT$100</f>
        <v>6.1349693251533744E-3</v>
      </c>
      <c r="JU107" s="12">
        <f>VLOOKUP($IF107,Data!$B:$CP,Daily!JU$10,0)/JU$100</f>
        <v>1.5209125475285171E-2</v>
      </c>
      <c r="JV107" s="12">
        <f>VLOOKUP($IF107,Data!$B:$CP,Daily!JV$10,0)/JV$100</f>
        <v>0</v>
      </c>
      <c r="JW107" s="12">
        <f>VLOOKUP($IF107,Data!$B:$CP,Daily!JW$10,0)/JW$100</f>
        <v>8.130081300813009E-3</v>
      </c>
      <c r="JX107" s="12">
        <f>VLOOKUP($IF107,Data!$B:$CP,Daily!JX$10,0)/JX$100</f>
        <v>0</v>
      </c>
      <c r="JY107" s="12">
        <f>VLOOKUP($IF107,Data!$B:$CP,Daily!JY$10,0)/JY$100</f>
        <v>0</v>
      </c>
      <c r="JZ107" s="12">
        <f>VLOOKUP($IF107,Data!$B:$CP,Daily!JZ$10,0)/JZ$100</f>
        <v>3.937007874015748E-3</v>
      </c>
      <c r="KA107" s="12">
        <f>VLOOKUP($IF107,Data!$B:$CP,Daily!KA$10,0)/KA$100</f>
        <v>0</v>
      </c>
      <c r="KB107" s="12">
        <f>VLOOKUP($IF107,Data!$B:$CP,Daily!KB$10,0)/KB$100</f>
        <v>0</v>
      </c>
      <c r="KC107" s="12">
        <f>VLOOKUP($IF107,Data!$B:$CP,Daily!KC$10,0)/KC$100</f>
        <v>7.5471698113207548E-3</v>
      </c>
      <c r="KD107" s="12">
        <f>VLOOKUP($IF107,Data!$B:$CP,Daily!KD$10,0)/KD$100</f>
        <v>0</v>
      </c>
      <c r="KE107" s="12">
        <f>VLOOKUP($IF107,Data!$B:$CP,Daily!KE$10,0)/KE$100</f>
        <v>0</v>
      </c>
      <c r="KF107" s="12">
        <f>VLOOKUP($IF107,Data!$B:$CP,Daily!KF$10,0)/KF$100</f>
        <v>7.874015748031496E-3</v>
      </c>
      <c r="KG107" s="12">
        <f>VLOOKUP($IF107,Data!$B:$CP,Daily!KG$10,0)/KG$100</f>
        <v>3.4129692832764505E-3</v>
      </c>
      <c r="KH107" s="12">
        <f>VLOOKUP($IF107,Data!$B:$CP,Daily!KH$10,0)/KH$100</f>
        <v>0</v>
      </c>
      <c r="KI107" s="12">
        <f>VLOOKUP($IF107,Data!$B:$CP,Daily!KI$10,0)/KI$100</f>
        <v>0</v>
      </c>
      <c r="KJ107" s="12">
        <f>VLOOKUP($IF107,Data!$B:$CP,Daily!KJ$10,0)/KJ$100</f>
        <v>8.0645161290322578E-3</v>
      </c>
      <c r="KK107" s="12">
        <f>VLOOKUP($IF107,Data!$B:$CP,Daily!KK$10,0)/KK$100</f>
        <v>4.1666666666666666E-3</v>
      </c>
      <c r="KL107" s="12">
        <f>VLOOKUP($IF107,Data!$B:$CP,Daily!KL$10,0)/KL$100</f>
        <v>0</v>
      </c>
      <c r="KM107" s="12">
        <f>VLOOKUP($IF107,Data!$B:$CP,Daily!KM$10,0)/KM$100</f>
        <v>0</v>
      </c>
      <c r="KN107" s="12">
        <f>VLOOKUP($IF107,Data!$B:$CP,Daily!KN$10,0)/KN$100</f>
        <v>3.8610038610038611E-3</v>
      </c>
      <c r="KO107" s="12">
        <f>VLOOKUP($IF107,Data!$B:$CP,Daily!KO$10,0)/KO$100</f>
        <v>0</v>
      </c>
      <c r="KP107" s="12">
        <f>VLOOKUP($IF107,Data!$B:$CP,Daily!KP$10,0)/KP$100</f>
        <v>4.2918454935622317E-3</v>
      </c>
      <c r="KQ107" s="12">
        <f>VLOOKUP($IF107,Data!$B:$CP,Daily!KQ$10,0)/KQ$100</f>
        <v>0</v>
      </c>
      <c r="KR107" s="12">
        <f>VLOOKUP($IF107,Data!$B:$CP,Daily!KR$10,0)/KR$100</f>
        <v>7.2202166064981952E-3</v>
      </c>
      <c r="KS107" s="12">
        <f>VLOOKUP($IF107,Data!$B:$CP,Daily!KS$10,0)/KS$100</f>
        <v>0</v>
      </c>
      <c r="KT107" s="12">
        <f>VLOOKUP($IF107,Data!$B:$CP,Daily!KT$10,0)/KT$100</f>
        <v>0</v>
      </c>
      <c r="KU107" s="12">
        <f>VLOOKUP($IF107,Data!$B:$CP,Daily!KU$10,0)/KU$100</f>
        <v>3.7174721189591076E-3</v>
      </c>
      <c r="KV107" s="12">
        <f>VLOOKUP($IF107,Data!$B:$CP,Daily!KV$10,0)/KV$100</f>
        <v>2.4875621890547263E-3</v>
      </c>
      <c r="KW107" s="12">
        <f>VLOOKUP($IF107,Data!$B:$CP,Daily!KW$10,0)/KW$100</f>
        <v>0</v>
      </c>
      <c r="KX107" s="12">
        <f>VLOOKUP($IF107,Data!$B:$CP,Daily!KX$10,0)/KX$100</f>
        <v>0</v>
      </c>
      <c r="KY107" s="12">
        <f>VLOOKUP($IF107,Data!$B:$CP,Daily!KY$10,0)/KY$100</f>
        <v>7.8431372549019607E-3</v>
      </c>
      <c r="KZ107" s="12">
        <f>VLOOKUP($IF107,Data!$B:$CP,Daily!KZ$10,0)/KZ$100</f>
        <v>0</v>
      </c>
      <c r="LA107" s="12">
        <f>VLOOKUP($IF107,Data!$B:$CP,Daily!LA$10,0)/LA$100</f>
        <v>4.5248868778280547E-3</v>
      </c>
      <c r="LB107" s="12">
        <f>VLOOKUP($IF107,Data!$B:$CP,Daily!LB$10,0)/LB$100</f>
        <v>3.4482758620689655E-3</v>
      </c>
      <c r="LC107" s="12">
        <f>VLOOKUP($IF107,Data!$B:$CP,Daily!LC$10,0)/LC$100</f>
        <v>0</v>
      </c>
      <c r="LD107" s="12">
        <f>VLOOKUP($IF107,Data!$B:$CP,Daily!LD$10,0)/LD$100</f>
        <v>4.0322580645161289E-3</v>
      </c>
      <c r="LE107" s="12">
        <f>VLOOKUP($IF107,Data!$B:$CP,Daily!LE$10,0)/LE$100</f>
        <v>0</v>
      </c>
      <c r="LF107" s="12">
        <f>VLOOKUP($IF107,Data!$B:$CP,Daily!LF$10,0)/LF$100</f>
        <v>8.368200836820083E-3</v>
      </c>
      <c r="LG107" s="12">
        <f>VLOOKUP($IF107,Data!$B:$CP,Daily!LG$10,0)/LG$100</f>
        <v>8.2644628099173556E-3</v>
      </c>
      <c r="LH107" s="12">
        <f>VLOOKUP($IF107,Data!$B:$CP,Daily!LH$10,0)/LH$100</f>
        <v>0</v>
      </c>
      <c r="LI107" s="12">
        <f>VLOOKUP($IF107,Data!$B:$CP,Daily!LI$10,0)/LI$100</f>
        <v>4.1493775933609959E-3</v>
      </c>
      <c r="LJ107" s="12">
        <f>VLOOKUP($IF107,Data!$B:$CP,Daily!LJ$10,0)/LJ$100</f>
        <v>0</v>
      </c>
      <c r="LK107" s="12">
        <f>VLOOKUP($IF107,Data!$B:$CP,Daily!LK$10,0)/LK$100</f>
        <v>0</v>
      </c>
      <c r="LL107" s="12">
        <f>VLOOKUP($IF107,Data!$B:$CP,Daily!LL$10,0)/LL$100</f>
        <v>5.263157894736842E-3</v>
      </c>
      <c r="LM107" s="12">
        <f>VLOOKUP($IF107,Data!$B:$CP,Daily!LM$10,0)/LM$100</f>
        <v>0</v>
      </c>
      <c r="LN107" s="12">
        <f>VLOOKUP($IF107,Data!$B:$CP,Daily!LN$10,0)/LN$100</f>
        <v>0</v>
      </c>
      <c r="LO107" s="12">
        <f>VLOOKUP($IF107,Data!$B:$CP,Daily!LO$10,0)/LO$100</f>
        <v>0</v>
      </c>
      <c r="LP107" s="12">
        <f>VLOOKUP($IF107,Data!$B:$CP,Daily!LP$10,0)/LP$100</f>
        <v>0</v>
      </c>
      <c r="LQ107" s="12">
        <f>VLOOKUP($IF107,Data!$B:$CP,Daily!LQ$10,0)/LQ$100</f>
        <v>0</v>
      </c>
      <c r="LR107" s="12">
        <f>VLOOKUP($IF107,Data!$B:$CP,Daily!LR$10,0)/LR$100</f>
        <v>0</v>
      </c>
      <c r="LS107" s="12">
        <f>VLOOKUP($IF107,Data!$B:$CP,Daily!LS$10,0)/LS$100</f>
        <v>4.6296296296296294E-3</v>
      </c>
      <c r="LU107" s="40">
        <f t="shared" si="838"/>
        <v>0</v>
      </c>
      <c r="LV107" s="40">
        <f t="shared" si="839"/>
        <v>4.5248868778280547E-3</v>
      </c>
      <c r="LW107" s="40">
        <f t="shared" si="840"/>
        <v>4.5248868778280547E-3</v>
      </c>
      <c r="LX107" s="40">
        <f t="shared" si="849"/>
        <v>7.9185520361990946E-3</v>
      </c>
      <c r="LY107" s="40">
        <f t="shared" si="862"/>
        <v>-3.3936651583710408E-3</v>
      </c>
      <c r="LZ107" s="43"/>
      <c r="MA107" s="12">
        <f t="shared" si="850"/>
        <v>3.5246286280404679E-3</v>
      </c>
      <c r="MB107" s="12">
        <f t="shared" si="863"/>
        <v>5.3134962805526033E-4</v>
      </c>
      <c r="MC107" s="12">
        <f t="shared" si="864"/>
        <v>2.0972604535325731E-3</v>
      </c>
      <c r="MD107" s="1"/>
    </row>
    <row r="108" spans="4:342" x14ac:dyDescent="0.35">
      <c r="D108" s="68" t="s">
        <v>628</v>
      </c>
      <c r="E108" s="66"/>
      <c r="F108" s="64"/>
      <c r="G108" s="64"/>
      <c r="H108" s="65"/>
      <c r="I108" s="64"/>
      <c r="J108" s="65"/>
      <c r="K108" s="64"/>
      <c r="L108" s="64"/>
      <c r="M108" s="66"/>
      <c r="N108" s="64"/>
      <c r="O108" s="64"/>
      <c r="P108" s="64"/>
      <c r="Q108" s="64"/>
      <c r="R108" s="64"/>
      <c r="S108" s="64"/>
      <c r="T108" s="64"/>
      <c r="U108" s="66"/>
      <c r="V108" s="64"/>
      <c r="W108" s="64"/>
      <c r="X108" s="64"/>
      <c r="Y108" s="64"/>
      <c r="Z108" s="64"/>
      <c r="AA108" s="64"/>
      <c r="AB108" s="62"/>
      <c r="AC108" s="46"/>
      <c r="DX108" s="35"/>
      <c r="DY108" s="35"/>
      <c r="HW108" s="35"/>
      <c r="HX108" s="35"/>
      <c r="LV108" s="35"/>
      <c r="LW108" s="35"/>
    </row>
    <row r="109" spans="4:342" x14ac:dyDescent="0.35">
      <c r="D109" s="59" t="s">
        <v>629</v>
      </c>
      <c r="E109" s="53" t="str">
        <f>VLOOKUP($D109,'Metric Nature'!$C:$D,2,0)&amp;IF(($F109&lt;(EA109)),"Below",IF(($F109&gt;(DZ109)),"Above","Within"))</f>
        <v>PositiveWithin</v>
      </c>
      <c r="F109" s="54">
        <f>DU109</f>
        <v>9893</v>
      </c>
      <c r="G109" s="54">
        <f>ED109</f>
        <v>9948</v>
      </c>
      <c r="H109" s="55">
        <f>IFERROR(((F109-G109)/G109),0)</f>
        <v>-5.5287494973864093E-3</v>
      </c>
      <c r="I109" s="28">
        <f>EE109</f>
        <v>9624.4666666666672</v>
      </c>
      <c r="J109" s="55">
        <f>IFERROR(((F109-I109)/I109),0)</f>
        <v>2.7901113135273246E-2</v>
      </c>
      <c r="K109" s="54">
        <f>EC109</f>
        <v>1058.7299160133941</v>
      </c>
      <c r="L109" s="56"/>
      <c r="M109" s="53" t="str">
        <f>VLOOKUP($D109,'Metric Nature'!$C:$D,2,0)&amp;IF(($N109&lt;(HZ109)),"Below",IF(($N109&gt;(HY109)),"Above","Within"))</f>
        <v>PositiveWithin</v>
      </c>
      <c r="N109" s="54">
        <f>HT109</f>
        <v>7088</v>
      </c>
      <c r="O109" s="54">
        <f>IC109</f>
        <v>7150.2857142857147</v>
      </c>
      <c r="P109" s="55">
        <f>IFERROR(((N109-O109)/O109),0)</f>
        <v>-8.7109406217534303E-3</v>
      </c>
      <c r="Q109" s="54">
        <f>ID109</f>
        <v>6967.833333333333</v>
      </c>
      <c r="R109" s="55">
        <f>IFERROR(((N109-Q109)/Q109),0)</f>
        <v>1.7245915755734729E-2</v>
      </c>
      <c r="S109" s="54">
        <f>IB109</f>
        <v>666.3737181358689</v>
      </c>
      <c r="T109" s="56"/>
      <c r="U109" s="53" t="str">
        <f>VLOOKUP($D109,'Metric Nature'!$C:$D,2,0)&amp;IF(($V109&lt;(LY109)),"Below",IF(($V109&gt;(LX109)),"Above","Within"))</f>
        <v>PositiveWithin</v>
      </c>
      <c r="V109" s="54">
        <f>LS109</f>
        <v>2805</v>
      </c>
      <c r="W109" s="54">
        <f>MB109</f>
        <v>2797.7142857142858</v>
      </c>
      <c r="X109" s="55">
        <f>IFERROR(((V109-W109)/W109),0)</f>
        <v>2.6041666666666435E-3</v>
      </c>
      <c r="Y109" s="54">
        <f>MC109</f>
        <v>2656.6333333333332</v>
      </c>
      <c r="Z109" s="55">
        <f>IFERROR(((V109-Y109)/Y109),0)</f>
        <v>5.5847626695441646E-2</v>
      </c>
      <c r="AA109" s="54">
        <f>MA109</f>
        <v>255.66219900485868</v>
      </c>
      <c r="AB109" s="50"/>
      <c r="AC109" s="46" t="s">
        <v>630</v>
      </c>
      <c r="AI109" s="7" t="s">
        <v>629</v>
      </c>
      <c r="AJ109" s="8">
        <f t="shared" ref="AJ109:BO109" si="888">EI109+IH109</f>
        <v>11448</v>
      </c>
      <c r="AK109" s="8">
        <f t="shared" si="888"/>
        <v>10906</v>
      </c>
      <c r="AL109" s="8">
        <f t="shared" si="888"/>
        <v>10531</v>
      </c>
      <c r="AM109" s="8">
        <f t="shared" si="888"/>
        <v>9446</v>
      </c>
      <c r="AN109" s="8">
        <f t="shared" si="888"/>
        <v>11050</v>
      </c>
      <c r="AO109" s="8">
        <f t="shared" si="888"/>
        <v>12560</v>
      </c>
      <c r="AP109" s="8">
        <f t="shared" si="888"/>
        <v>11802</v>
      </c>
      <c r="AQ109" s="8">
        <f t="shared" si="888"/>
        <v>12917</v>
      </c>
      <c r="AR109" s="8">
        <f t="shared" si="888"/>
        <v>11858</v>
      </c>
      <c r="AS109" s="8">
        <f t="shared" si="888"/>
        <v>11411</v>
      </c>
      <c r="AT109" s="8">
        <f t="shared" si="888"/>
        <v>11028</v>
      </c>
      <c r="AU109" s="8">
        <f t="shared" si="888"/>
        <v>11363</v>
      </c>
      <c r="AV109" s="8">
        <f t="shared" si="888"/>
        <v>10154</v>
      </c>
      <c r="AW109" s="8">
        <f t="shared" si="888"/>
        <v>10370</v>
      </c>
      <c r="AX109" s="8">
        <f t="shared" si="888"/>
        <v>11907</v>
      </c>
      <c r="AY109" s="8">
        <f t="shared" si="888"/>
        <v>10899</v>
      </c>
      <c r="AZ109" s="8">
        <f t="shared" si="888"/>
        <v>10272</v>
      </c>
      <c r="BA109" s="8">
        <f t="shared" si="888"/>
        <v>10118</v>
      </c>
      <c r="BB109" s="8">
        <f t="shared" si="888"/>
        <v>10799</v>
      </c>
      <c r="BC109" s="8">
        <f t="shared" si="888"/>
        <v>9495</v>
      </c>
      <c r="BD109" s="8">
        <f t="shared" si="888"/>
        <v>10828</v>
      </c>
      <c r="BE109" s="8">
        <f t="shared" si="888"/>
        <v>11049</v>
      </c>
      <c r="BF109" s="8">
        <f t="shared" si="888"/>
        <v>10562</v>
      </c>
      <c r="BG109" s="8">
        <f t="shared" si="888"/>
        <v>9636</v>
      </c>
      <c r="BH109" s="8">
        <f t="shared" si="888"/>
        <v>9248</v>
      </c>
      <c r="BI109" s="8">
        <f t="shared" si="888"/>
        <v>9871</v>
      </c>
      <c r="BJ109" s="8">
        <f t="shared" si="888"/>
        <v>11550</v>
      </c>
      <c r="BK109" s="8">
        <f t="shared" si="888"/>
        <v>10714</v>
      </c>
      <c r="BL109" s="8">
        <f t="shared" si="888"/>
        <v>9058</v>
      </c>
      <c r="BM109" s="8">
        <f t="shared" si="888"/>
        <v>10506</v>
      </c>
      <c r="BN109" s="8">
        <f t="shared" si="888"/>
        <v>10732</v>
      </c>
      <c r="BO109" s="8">
        <f t="shared" si="888"/>
        <v>9665</v>
      </c>
      <c r="BP109" s="8">
        <f t="shared" ref="BP109:CU109" si="889">FO109+JN109</f>
        <v>11570</v>
      </c>
      <c r="BQ109" s="8">
        <f t="shared" si="889"/>
        <v>10790</v>
      </c>
      <c r="BR109" s="8">
        <f t="shared" si="889"/>
        <v>10546</v>
      </c>
      <c r="BS109" s="8">
        <f t="shared" si="889"/>
        <v>10561</v>
      </c>
      <c r="BT109" s="8">
        <f t="shared" si="889"/>
        <v>10137</v>
      </c>
      <c r="BU109" s="8">
        <f t="shared" si="889"/>
        <v>9642</v>
      </c>
      <c r="BV109" s="8">
        <f t="shared" si="889"/>
        <v>8997</v>
      </c>
      <c r="BW109" s="8">
        <f t="shared" si="889"/>
        <v>8977</v>
      </c>
      <c r="BX109" s="8">
        <f t="shared" si="889"/>
        <v>8183</v>
      </c>
      <c r="BY109" s="8">
        <f t="shared" si="889"/>
        <v>10338</v>
      </c>
      <c r="BZ109" s="8">
        <f t="shared" si="889"/>
        <v>9764</v>
      </c>
      <c r="CA109" s="8">
        <f t="shared" si="889"/>
        <v>9345</v>
      </c>
      <c r="CB109" s="8">
        <f t="shared" si="889"/>
        <v>8445</v>
      </c>
      <c r="CC109" s="8">
        <f t="shared" si="889"/>
        <v>7542</v>
      </c>
      <c r="CD109" s="8">
        <f t="shared" si="889"/>
        <v>10050</v>
      </c>
      <c r="CE109" s="8">
        <f t="shared" si="889"/>
        <v>10965</v>
      </c>
      <c r="CF109" s="8">
        <f t="shared" si="889"/>
        <v>10980</v>
      </c>
      <c r="CG109" s="8">
        <f t="shared" si="889"/>
        <v>9206</v>
      </c>
      <c r="CH109" s="8">
        <f t="shared" si="889"/>
        <v>9227</v>
      </c>
      <c r="CI109" s="8">
        <f t="shared" si="889"/>
        <v>8408</v>
      </c>
      <c r="CJ109" s="8">
        <f t="shared" si="889"/>
        <v>8159</v>
      </c>
      <c r="CK109" s="8">
        <f t="shared" si="889"/>
        <v>9620</v>
      </c>
      <c r="CL109" s="8">
        <f t="shared" si="889"/>
        <v>11395</v>
      </c>
      <c r="CM109" s="8">
        <f t="shared" si="889"/>
        <v>9518</v>
      </c>
      <c r="CN109" s="8">
        <f t="shared" si="889"/>
        <v>9340</v>
      </c>
      <c r="CO109" s="8">
        <f t="shared" si="889"/>
        <v>9931</v>
      </c>
      <c r="CP109" s="8">
        <f t="shared" si="889"/>
        <v>8290</v>
      </c>
      <c r="CQ109" s="8">
        <f t="shared" si="889"/>
        <v>7711</v>
      </c>
      <c r="CR109" s="8">
        <f t="shared" si="889"/>
        <v>9548</v>
      </c>
      <c r="CS109" s="8">
        <f t="shared" si="889"/>
        <v>10200</v>
      </c>
      <c r="CT109" s="8">
        <f t="shared" si="889"/>
        <v>9201</v>
      </c>
      <c r="CU109" s="8">
        <f t="shared" si="889"/>
        <v>8627</v>
      </c>
      <c r="CV109" s="8">
        <f t="shared" ref="CV109:DU109" si="890">GU109+KT109</f>
        <v>9421</v>
      </c>
      <c r="CW109" s="8">
        <f t="shared" si="890"/>
        <v>9617</v>
      </c>
      <c r="CX109" s="8">
        <f t="shared" si="890"/>
        <v>9847</v>
      </c>
      <c r="CY109" s="8">
        <f t="shared" si="890"/>
        <v>10121</v>
      </c>
      <c r="CZ109" s="8">
        <f t="shared" si="890"/>
        <v>9197</v>
      </c>
      <c r="DA109" s="8">
        <f t="shared" si="890"/>
        <v>9213</v>
      </c>
      <c r="DB109" s="8">
        <f t="shared" si="890"/>
        <v>9568</v>
      </c>
      <c r="DC109" s="8">
        <f t="shared" si="890"/>
        <v>9569</v>
      </c>
      <c r="DD109" s="8">
        <f t="shared" si="890"/>
        <v>8755</v>
      </c>
      <c r="DE109" s="8">
        <f t="shared" si="890"/>
        <v>8129</v>
      </c>
      <c r="DF109" s="8">
        <f t="shared" si="890"/>
        <v>9577</v>
      </c>
      <c r="DG109" s="8">
        <f t="shared" si="890"/>
        <v>9932</v>
      </c>
      <c r="DH109" s="8">
        <f t="shared" si="890"/>
        <v>9803</v>
      </c>
      <c r="DI109" s="8">
        <f t="shared" si="890"/>
        <v>10785</v>
      </c>
      <c r="DJ109" s="8">
        <f t="shared" si="890"/>
        <v>11938</v>
      </c>
      <c r="DK109" s="8">
        <f t="shared" si="890"/>
        <v>9581</v>
      </c>
      <c r="DL109" s="8">
        <f t="shared" si="890"/>
        <v>8831</v>
      </c>
      <c r="DM109" s="8">
        <f t="shared" si="890"/>
        <v>9927</v>
      </c>
      <c r="DN109" s="8">
        <f t="shared" si="890"/>
        <v>9809</v>
      </c>
      <c r="DO109" s="8">
        <f t="shared" si="890"/>
        <v>10574</v>
      </c>
      <c r="DP109" s="8">
        <f t="shared" si="890"/>
        <v>10601</v>
      </c>
      <c r="DQ109" s="8">
        <f t="shared" si="890"/>
        <v>10099</v>
      </c>
      <c r="DR109" s="8">
        <f t="shared" si="890"/>
        <v>9526</v>
      </c>
      <c r="DS109" s="8">
        <f t="shared" si="890"/>
        <v>8897</v>
      </c>
      <c r="DT109" s="8">
        <f t="shared" si="890"/>
        <v>10130</v>
      </c>
      <c r="DU109" s="8">
        <f t="shared" si="890"/>
        <v>9893</v>
      </c>
      <c r="DV109" s="14"/>
      <c r="DW109" s="8">
        <f>_xlfn.QUARTILE.INC($AJ109:$DT109,1)</f>
        <v>9345</v>
      </c>
      <c r="DX109" s="8">
        <f>_xlfn.QUARTILE.INC($AJ109:$DT109,3)</f>
        <v>10785</v>
      </c>
      <c r="DY109" s="8">
        <f>DX109-DW109</f>
        <v>1440</v>
      </c>
      <c r="DZ109" s="8">
        <f>DX109+(1.25*DY109)</f>
        <v>12585</v>
      </c>
      <c r="EA109" s="8">
        <f>DW109-(1.25*DY109)</f>
        <v>7545</v>
      </c>
      <c r="EB109" s="14"/>
      <c r="EC109" s="9">
        <f>_xlfn.STDEV.P(AJ109:DU109)</f>
        <v>1058.7299160133941</v>
      </c>
      <c r="ED109" s="9">
        <f>AVERAGE(DN109:DT109)</f>
        <v>9948</v>
      </c>
      <c r="EE109" s="9">
        <f>AVERAGE(CQ109:DT109)</f>
        <v>9624.4666666666672</v>
      </c>
      <c r="EF109" s="1"/>
      <c r="EG109" s="7" t="s">
        <v>631</v>
      </c>
      <c r="EH109" s="7" t="s">
        <v>93</v>
      </c>
      <c r="EI109" s="8">
        <f>VLOOKUP($EG109,Data!$B:$CP,Daily!EI$10,0)</f>
        <v>8378</v>
      </c>
      <c r="EJ109" s="8">
        <f>VLOOKUP($EG109,Data!$B:$CP,Daily!EJ$10,0)</f>
        <v>7985</v>
      </c>
      <c r="EK109" s="8">
        <f>VLOOKUP($EG109,Data!$B:$CP,Daily!EK$10,0)</f>
        <v>7770</v>
      </c>
      <c r="EL109" s="8">
        <f>VLOOKUP($EG109,Data!$B:$CP,Daily!EL$10,0)</f>
        <v>6942</v>
      </c>
      <c r="EM109" s="8">
        <f>VLOOKUP($EG109,Data!$B:$CP,Daily!EM$10,0)</f>
        <v>8159</v>
      </c>
      <c r="EN109" s="8">
        <f>VLOOKUP($EG109,Data!$B:$CP,Daily!EN$10,0)</f>
        <v>9184</v>
      </c>
      <c r="EO109" s="8">
        <f>VLOOKUP($EG109,Data!$B:$CP,Daily!EO$10,0)</f>
        <v>8590</v>
      </c>
      <c r="EP109" s="8">
        <f>VLOOKUP($EG109,Data!$B:$CP,Daily!EP$10,0)</f>
        <v>9414</v>
      </c>
      <c r="EQ109" s="8">
        <f>VLOOKUP($EG109,Data!$B:$CP,Daily!EQ$10,0)</f>
        <v>8563</v>
      </c>
      <c r="ER109" s="8">
        <f>VLOOKUP($EG109,Data!$B:$CP,Daily!ER$10,0)</f>
        <v>8268</v>
      </c>
      <c r="ES109" s="8">
        <f>VLOOKUP($EG109,Data!$B:$CP,Daily!ES$10,0)</f>
        <v>8139</v>
      </c>
      <c r="ET109" s="8">
        <f>VLOOKUP($EG109,Data!$B:$CP,Daily!ET$10,0)</f>
        <v>8307</v>
      </c>
      <c r="EU109" s="8">
        <f>VLOOKUP($EG109,Data!$B:$CP,Daily!EU$10,0)</f>
        <v>7357</v>
      </c>
      <c r="EV109" s="8">
        <f>VLOOKUP($EG109,Data!$B:$CP,Daily!EV$10,0)</f>
        <v>7531</v>
      </c>
      <c r="EW109" s="8">
        <f>VLOOKUP($EG109,Data!$B:$CP,Daily!EW$10,0)</f>
        <v>8781</v>
      </c>
      <c r="EX109" s="8">
        <f>VLOOKUP($EG109,Data!$B:$CP,Daily!EX$10,0)</f>
        <v>7923</v>
      </c>
      <c r="EY109" s="8">
        <f>VLOOKUP($EG109,Data!$B:$CP,Daily!EY$10,0)</f>
        <v>7460</v>
      </c>
      <c r="EZ109" s="8">
        <f>VLOOKUP($EG109,Data!$B:$CP,Daily!EZ$10,0)</f>
        <v>7391</v>
      </c>
      <c r="FA109" s="8">
        <f>VLOOKUP($EG109,Data!$B:$CP,Daily!FA$10,0)</f>
        <v>7880</v>
      </c>
      <c r="FB109" s="8">
        <f>VLOOKUP($EG109,Data!$B:$CP,Daily!FB$10,0)</f>
        <v>6959</v>
      </c>
      <c r="FC109" s="8">
        <f>VLOOKUP($EG109,Data!$B:$CP,Daily!FC$10,0)</f>
        <v>7881</v>
      </c>
      <c r="FD109" s="8">
        <f>VLOOKUP($EG109,Data!$B:$CP,Daily!FD$10,0)</f>
        <v>7971</v>
      </c>
      <c r="FE109" s="8">
        <f>VLOOKUP($EG109,Data!$B:$CP,Daily!FE$10,0)</f>
        <v>7675</v>
      </c>
      <c r="FF109" s="8">
        <f>VLOOKUP($EG109,Data!$B:$CP,Daily!FF$10,0)</f>
        <v>6989</v>
      </c>
      <c r="FG109" s="8">
        <f>VLOOKUP($EG109,Data!$B:$CP,Daily!FG$10,0)</f>
        <v>6751</v>
      </c>
      <c r="FH109" s="8">
        <f>VLOOKUP($EG109,Data!$B:$CP,Daily!FH$10,0)</f>
        <v>7254</v>
      </c>
      <c r="FI109" s="8">
        <f>VLOOKUP($EG109,Data!$B:$CP,Daily!FI$10,0)</f>
        <v>8519</v>
      </c>
      <c r="FJ109" s="8">
        <f>VLOOKUP($EG109,Data!$B:$CP,Daily!FJ$10,0)</f>
        <v>7849</v>
      </c>
      <c r="FK109" s="8">
        <f>VLOOKUP($EG109,Data!$B:$CP,Daily!FK$10,0)</f>
        <v>6597</v>
      </c>
      <c r="FL109" s="8">
        <f>VLOOKUP($EG109,Data!$B:$CP,Daily!FL$10,0)</f>
        <v>7578</v>
      </c>
      <c r="FM109" s="8">
        <f>VLOOKUP($EG109,Data!$B:$CP,Daily!FM$10,0)</f>
        <v>7793</v>
      </c>
      <c r="FN109" s="8">
        <f>VLOOKUP($EG109,Data!$B:$CP,Daily!FN$10,0)</f>
        <v>6990</v>
      </c>
      <c r="FO109" s="8">
        <f>VLOOKUP($EG109,Data!$B:$CP,Daily!FO$10,0)</f>
        <v>8513</v>
      </c>
      <c r="FP109" s="8">
        <f>VLOOKUP($EG109,Data!$B:$CP,Daily!FP$10,0)</f>
        <v>7798</v>
      </c>
      <c r="FQ109" s="8">
        <f>VLOOKUP($EG109,Data!$B:$CP,Daily!FQ$10,0)</f>
        <v>7626</v>
      </c>
      <c r="FR109" s="8">
        <f>VLOOKUP($EG109,Data!$B:$CP,Daily!FR$10,0)</f>
        <v>7534</v>
      </c>
      <c r="FS109" s="8">
        <f>VLOOKUP($EG109,Data!$B:$CP,Daily!FS$10,0)</f>
        <v>7236</v>
      </c>
      <c r="FT109" s="8">
        <f>VLOOKUP($EG109,Data!$B:$CP,Daily!FT$10,0)</f>
        <v>7047</v>
      </c>
      <c r="FU109" s="8">
        <f>VLOOKUP($EG109,Data!$B:$CP,Daily!FU$10,0)</f>
        <v>6521</v>
      </c>
      <c r="FV109" s="8">
        <f>VLOOKUP($EG109,Data!$B:$CP,Daily!FV$10,0)</f>
        <v>6525</v>
      </c>
      <c r="FW109" s="8">
        <f>VLOOKUP($EG109,Data!$B:$CP,Daily!FW$10,0)</f>
        <v>5925</v>
      </c>
      <c r="FX109" s="8">
        <f>VLOOKUP($EG109,Data!$B:$CP,Daily!FX$10,0)</f>
        <v>7384</v>
      </c>
      <c r="FY109" s="8">
        <f>VLOOKUP($EG109,Data!$B:$CP,Daily!FY$10,0)</f>
        <v>6989</v>
      </c>
      <c r="FZ109" s="8">
        <f>VLOOKUP($EG109,Data!$B:$CP,Daily!FZ$10,0)</f>
        <v>6793</v>
      </c>
      <c r="GA109" s="8">
        <f>VLOOKUP($EG109,Data!$B:$CP,Daily!GA$10,0)</f>
        <v>6117</v>
      </c>
      <c r="GB109" s="8">
        <f>VLOOKUP($EG109,Data!$B:$CP,Daily!GB$10,0)</f>
        <v>5415</v>
      </c>
      <c r="GC109" s="8">
        <f>VLOOKUP($EG109,Data!$B:$CP,Daily!GC$10,0)</f>
        <v>7300</v>
      </c>
      <c r="GD109" s="8">
        <f>VLOOKUP($EG109,Data!$B:$CP,Daily!GD$10,0)</f>
        <v>7989</v>
      </c>
      <c r="GE109" s="8">
        <f>VLOOKUP($EG109,Data!$B:$CP,Daily!GE$10,0)</f>
        <v>7996</v>
      </c>
      <c r="GF109" s="8">
        <f>VLOOKUP($EG109,Data!$B:$CP,Daily!GF$10,0)</f>
        <v>6685</v>
      </c>
      <c r="GG109" s="8">
        <f>VLOOKUP($EG109,Data!$B:$CP,Daily!GG$10,0)</f>
        <v>6609</v>
      </c>
      <c r="GH109" s="8">
        <f>VLOOKUP($EG109,Data!$B:$CP,Daily!GH$10,0)</f>
        <v>6071</v>
      </c>
      <c r="GI109" s="8">
        <f>VLOOKUP($EG109,Data!$B:$CP,Daily!GI$10,0)</f>
        <v>5876</v>
      </c>
      <c r="GJ109" s="8">
        <f>VLOOKUP($EG109,Data!$B:$CP,Daily!GJ$10,0)</f>
        <v>7009</v>
      </c>
      <c r="GK109" s="8">
        <f>VLOOKUP($EG109,Data!$B:$CP,Daily!GK$10,0)</f>
        <v>8317</v>
      </c>
      <c r="GL109" s="8">
        <f>VLOOKUP($EG109,Data!$B:$CP,Daily!GL$10,0)</f>
        <v>6899</v>
      </c>
      <c r="GM109" s="8">
        <f>VLOOKUP($EG109,Data!$B:$CP,Daily!GM$10,0)</f>
        <v>6777</v>
      </c>
      <c r="GN109" s="8">
        <f>VLOOKUP($EG109,Data!$B:$CP,Daily!GN$10,0)</f>
        <v>7189</v>
      </c>
      <c r="GO109" s="8">
        <f>VLOOKUP($EG109,Data!$B:$CP,Daily!GO$10,0)</f>
        <v>5932</v>
      </c>
      <c r="GP109" s="8">
        <f>VLOOKUP($EG109,Data!$B:$CP,Daily!GP$10,0)</f>
        <v>5640</v>
      </c>
      <c r="GQ109" s="8">
        <f>VLOOKUP($EG109,Data!$B:$CP,Daily!GQ$10,0)</f>
        <v>6982</v>
      </c>
      <c r="GR109" s="8">
        <f>VLOOKUP($EG109,Data!$B:$CP,Daily!GR$10,0)</f>
        <v>7371</v>
      </c>
      <c r="GS109" s="8">
        <f>VLOOKUP($EG109,Data!$B:$CP,Daily!GS$10,0)</f>
        <v>6616</v>
      </c>
      <c r="GT109" s="8">
        <f>VLOOKUP($EG109,Data!$B:$CP,Daily!GT$10,0)</f>
        <v>6180</v>
      </c>
      <c r="GU109" s="8">
        <f>VLOOKUP($EG109,Data!$B:$CP,Daily!GU$10,0)</f>
        <v>6772</v>
      </c>
      <c r="GV109" s="8">
        <f>VLOOKUP($EG109,Data!$B:$CP,Daily!GV$10,0)</f>
        <v>6803</v>
      </c>
      <c r="GW109" s="8">
        <f>VLOOKUP($EG109,Data!$B:$CP,Daily!GW$10,0)</f>
        <v>7166</v>
      </c>
      <c r="GX109" s="8">
        <f>VLOOKUP($EG109,Data!$B:$CP,Daily!GX$10,0)</f>
        <v>7412</v>
      </c>
      <c r="GY109" s="8">
        <f>VLOOKUP($EG109,Data!$B:$CP,Daily!GY$10,0)</f>
        <v>6637</v>
      </c>
      <c r="GZ109" s="8">
        <f>VLOOKUP($EG109,Data!$B:$CP,Daily!GZ$10,0)</f>
        <v>6710</v>
      </c>
      <c r="HA109" s="8">
        <f>VLOOKUP($EG109,Data!$B:$CP,Daily!HA$10,0)</f>
        <v>6938</v>
      </c>
      <c r="HB109" s="8">
        <f>VLOOKUP($EG109,Data!$B:$CP,Daily!HB$10,0)</f>
        <v>6980</v>
      </c>
      <c r="HC109" s="8">
        <f>VLOOKUP($EG109,Data!$B:$CP,Daily!HC$10,0)</f>
        <v>6301</v>
      </c>
      <c r="HD109" s="8">
        <f>VLOOKUP($EG109,Data!$B:$CP,Daily!HD$10,0)</f>
        <v>5977</v>
      </c>
      <c r="HE109" s="8">
        <f>VLOOKUP($EG109,Data!$B:$CP,Daily!HE$10,0)</f>
        <v>6923</v>
      </c>
      <c r="HF109" s="8">
        <f>VLOOKUP($EG109,Data!$B:$CP,Daily!HF$10,0)</f>
        <v>7201</v>
      </c>
      <c r="HG109" s="8">
        <f>VLOOKUP($EG109,Data!$B:$CP,Daily!HG$10,0)</f>
        <v>7117</v>
      </c>
      <c r="HH109" s="8">
        <f>VLOOKUP($EG109,Data!$B:$CP,Daily!HH$10,0)</f>
        <v>7824</v>
      </c>
      <c r="HI109" s="8">
        <f>VLOOKUP($EG109,Data!$B:$CP,Daily!HI$10,0)</f>
        <v>8676</v>
      </c>
      <c r="HJ109" s="8">
        <f>VLOOKUP($EG109,Data!$B:$CP,Daily!HJ$10,0)</f>
        <v>6952</v>
      </c>
      <c r="HK109" s="8">
        <f>VLOOKUP($EG109,Data!$B:$CP,Daily!HK$10,0)</f>
        <v>6524</v>
      </c>
      <c r="HL109" s="8">
        <f>VLOOKUP($EG109,Data!$B:$CP,Daily!HL$10,0)</f>
        <v>7281</v>
      </c>
      <c r="HM109" s="8">
        <f>VLOOKUP($EG109,Data!$B:$CP,Daily!HM$10,0)</f>
        <v>7154</v>
      </c>
      <c r="HN109" s="8">
        <f>VLOOKUP($EG109,Data!$B:$CP,Daily!HN$10,0)</f>
        <v>7509</v>
      </c>
      <c r="HO109" s="8">
        <f>VLOOKUP($EG109,Data!$B:$CP,Daily!HO$10,0)</f>
        <v>7619</v>
      </c>
      <c r="HP109" s="8">
        <f>VLOOKUP($EG109,Data!$B:$CP,Daily!HP$10,0)</f>
        <v>7202</v>
      </c>
      <c r="HQ109" s="8">
        <f>VLOOKUP($EG109,Data!$B:$CP,Daily!HQ$10,0)</f>
        <v>6805</v>
      </c>
      <c r="HR109" s="8">
        <f>VLOOKUP($EG109,Data!$B:$CP,Daily!HR$10,0)</f>
        <v>6445</v>
      </c>
      <c r="HS109" s="8">
        <f>VLOOKUP($EG109,Data!$B:$CP,Daily!HS$10,0)</f>
        <v>7318</v>
      </c>
      <c r="HT109" s="8">
        <f>VLOOKUP($EG109,Data!$B:$CP,Daily!HT$10,0)</f>
        <v>7088</v>
      </c>
      <c r="HU109" s="13"/>
      <c r="HV109" s="8">
        <f>_xlfn.QUARTILE.INC($EI109:$HS109,1)</f>
        <v>6777</v>
      </c>
      <c r="HW109" s="8">
        <f>_xlfn.QUARTILE.INC($EI109:$HS109,3)</f>
        <v>7824</v>
      </c>
      <c r="HX109" s="8">
        <f>HW109-HV109</f>
        <v>1047</v>
      </c>
      <c r="HY109" s="8">
        <f>HW109+(1.25*HX109)</f>
        <v>9132.75</v>
      </c>
      <c r="HZ109" s="8">
        <f>HV109-(1.25*HX109)</f>
        <v>5468.25</v>
      </c>
      <c r="IA109" s="41"/>
      <c r="IB109" s="9">
        <f>_xlfn.STDEV.P(FM109:HT109)</f>
        <v>666.3737181358689</v>
      </c>
      <c r="IC109" s="9">
        <f>AVERAGE(HM109:HS109)</f>
        <v>7150.2857142857147</v>
      </c>
      <c r="ID109" s="9">
        <f>AVERAGE(GP109:HS109)</f>
        <v>6967.833333333333</v>
      </c>
      <c r="IE109" s="1"/>
      <c r="IF109" s="7" t="s">
        <v>632</v>
      </c>
      <c r="IG109" s="7" t="s">
        <v>93</v>
      </c>
      <c r="IH109" s="8">
        <f>VLOOKUP($IF109,Data!$B:$CP,Daily!IH$10,0)</f>
        <v>3070</v>
      </c>
      <c r="II109" s="8">
        <f>VLOOKUP($IF109,Data!$B:$CP,Daily!II$10,0)</f>
        <v>2921</v>
      </c>
      <c r="IJ109" s="8">
        <f>VLOOKUP($IF109,Data!$B:$CP,Daily!IJ$10,0)</f>
        <v>2761</v>
      </c>
      <c r="IK109" s="8">
        <f>VLOOKUP($IF109,Data!$B:$CP,Daily!IK$10,0)</f>
        <v>2504</v>
      </c>
      <c r="IL109" s="8">
        <f>VLOOKUP($IF109,Data!$B:$CP,Daily!IL$10,0)</f>
        <v>2891</v>
      </c>
      <c r="IM109" s="8">
        <f>VLOOKUP($IF109,Data!$B:$CP,Daily!IM$10,0)</f>
        <v>3376</v>
      </c>
      <c r="IN109" s="8">
        <f>VLOOKUP($IF109,Data!$B:$CP,Daily!IN$10,0)</f>
        <v>3212</v>
      </c>
      <c r="IO109" s="8">
        <f>VLOOKUP($IF109,Data!$B:$CP,Daily!IO$10,0)</f>
        <v>3503</v>
      </c>
      <c r="IP109" s="8">
        <f>VLOOKUP($IF109,Data!$B:$CP,Daily!IP$10,0)</f>
        <v>3295</v>
      </c>
      <c r="IQ109" s="8">
        <f>VLOOKUP($IF109,Data!$B:$CP,Daily!IQ$10,0)</f>
        <v>3143</v>
      </c>
      <c r="IR109" s="8">
        <f>VLOOKUP($IF109,Data!$B:$CP,Daily!IR$10,0)</f>
        <v>2889</v>
      </c>
      <c r="IS109" s="8">
        <f>VLOOKUP($IF109,Data!$B:$CP,Daily!IS$10,0)</f>
        <v>3056</v>
      </c>
      <c r="IT109" s="8">
        <f>VLOOKUP($IF109,Data!$B:$CP,Daily!IT$10,0)</f>
        <v>2797</v>
      </c>
      <c r="IU109" s="8">
        <f>VLOOKUP($IF109,Data!$B:$CP,Daily!IU$10,0)</f>
        <v>2839</v>
      </c>
      <c r="IV109" s="8">
        <f>VLOOKUP($IF109,Data!$B:$CP,Daily!IV$10,0)</f>
        <v>3126</v>
      </c>
      <c r="IW109" s="8">
        <f>VLOOKUP($IF109,Data!$B:$CP,Daily!IW$10,0)</f>
        <v>2976</v>
      </c>
      <c r="IX109" s="8">
        <f>VLOOKUP($IF109,Data!$B:$CP,Daily!IX$10,0)</f>
        <v>2812</v>
      </c>
      <c r="IY109" s="8">
        <f>VLOOKUP($IF109,Data!$B:$CP,Daily!IY$10,0)</f>
        <v>2727</v>
      </c>
      <c r="IZ109" s="8">
        <f>VLOOKUP($IF109,Data!$B:$CP,Daily!IZ$10,0)</f>
        <v>2919</v>
      </c>
      <c r="JA109" s="8">
        <f>VLOOKUP($IF109,Data!$B:$CP,Daily!JA$10,0)</f>
        <v>2536</v>
      </c>
      <c r="JB109" s="8">
        <f>VLOOKUP($IF109,Data!$B:$CP,Daily!JB$10,0)</f>
        <v>2947</v>
      </c>
      <c r="JC109" s="8">
        <f>VLOOKUP($IF109,Data!$B:$CP,Daily!JC$10,0)</f>
        <v>3078</v>
      </c>
      <c r="JD109" s="8">
        <f>VLOOKUP($IF109,Data!$B:$CP,Daily!JD$10,0)</f>
        <v>2887</v>
      </c>
      <c r="JE109" s="8">
        <f>VLOOKUP($IF109,Data!$B:$CP,Daily!JE$10,0)</f>
        <v>2647</v>
      </c>
      <c r="JF109" s="8">
        <f>VLOOKUP($IF109,Data!$B:$CP,Daily!JF$10,0)</f>
        <v>2497</v>
      </c>
      <c r="JG109" s="8">
        <f>VLOOKUP($IF109,Data!$B:$CP,Daily!JG$10,0)</f>
        <v>2617</v>
      </c>
      <c r="JH109" s="8">
        <f>VLOOKUP($IF109,Data!$B:$CP,Daily!JH$10,0)</f>
        <v>3031</v>
      </c>
      <c r="JI109" s="8">
        <f>VLOOKUP($IF109,Data!$B:$CP,Daily!JI$10,0)</f>
        <v>2865</v>
      </c>
      <c r="JJ109" s="8">
        <f>VLOOKUP($IF109,Data!$B:$CP,Daily!JJ$10,0)</f>
        <v>2461</v>
      </c>
      <c r="JK109" s="8">
        <f>VLOOKUP($IF109,Data!$B:$CP,Daily!JK$10,0)</f>
        <v>2928</v>
      </c>
      <c r="JL109" s="8">
        <f>VLOOKUP($IF109,Data!$B:$CP,Daily!JL$10,0)</f>
        <v>2939</v>
      </c>
      <c r="JM109" s="8">
        <f>VLOOKUP($IF109,Data!$B:$CP,Daily!JM$10,0)</f>
        <v>2675</v>
      </c>
      <c r="JN109" s="8">
        <f>VLOOKUP($IF109,Data!$B:$CP,Daily!JN$10,0)</f>
        <v>3057</v>
      </c>
      <c r="JO109" s="8">
        <f>VLOOKUP($IF109,Data!$B:$CP,Daily!JO$10,0)</f>
        <v>2992</v>
      </c>
      <c r="JP109" s="8">
        <f>VLOOKUP($IF109,Data!$B:$CP,Daily!JP$10,0)</f>
        <v>2920</v>
      </c>
      <c r="JQ109" s="8">
        <f>VLOOKUP($IF109,Data!$B:$CP,Daily!JQ$10,0)</f>
        <v>3027</v>
      </c>
      <c r="JR109" s="8">
        <f>VLOOKUP($IF109,Data!$B:$CP,Daily!JR$10,0)</f>
        <v>2901</v>
      </c>
      <c r="JS109" s="8">
        <f>VLOOKUP($IF109,Data!$B:$CP,Daily!JS$10,0)</f>
        <v>2595</v>
      </c>
      <c r="JT109" s="8">
        <f>VLOOKUP($IF109,Data!$B:$CP,Daily!JT$10,0)</f>
        <v>2476</v>
      </c>
      <c r="JU109" s="8">
        <f>VLOOKUP($IF109,Data!$B:$CP,Daily!JU$10,0)</f>
        <v>2452</v>
      </c>
      <c r="JV109" s="8">
        <f>VLOOKUP($IF109,Data!$B:$CP,Daily!JV$10,0)</f>
        <v>2258</v>
      </c>
      <c r="JW109" s="8">
        <f>VLOOKUP($IF109,Data!$B:$CP,Daily!JW$10,0)</f>
        <v>2954</v>
      </c>
      <c r="JX109" s="8">
        <f>VLOOKUP($IF109,Data!$B:$CP,Daily!JX$10,0)</f>
        <v>2775</v>
      </c>
      <c r="JY109" s="8">
        <f>VLOOKUP($IF109,Data!$B:$CP,Daily!JY$10,0)</f>
        <v>2552</v>
      </c>
      <c r="JZ109" s="8">
        <f>VLOOKUP($IF109,Data!$B:$CP,Daily!JZ$10,0)</f>
        <v>2328</v>
      </c>
      <c r="KA109" s="8">
        <f>VLOOKUP($IF109,Data!$B:$CP,Daily!KA$10,0)</f>
        <v>2127</v>
      </c>
      <c r="KB109" s="8">
        <f>VLOOKUP($IF109,Data!$B:$CP,Daily!KB$10,0)</f>
        <v>2750</v>
      </c>
      <c r="KC109" s="8">
        <f>VLOOKUP($IF109,Data!$B:$CP,Daily!KC$10,0)</f>
        <v>2976</v>
      </c>
      <c r="KD109" s="8">
        <f>VLOOKUP($IF109,Data!$B:$CP,Daily!KD$10,0)</f>
        <v>2984</v>
      </c>
      <c r="KE109" s="8">
        <f>VLOOKUP($IF109,Data!$B:$CP,Daily!KE$10,0)</f>
        <v>2521</v>
      </c>
      <c r="KF109" s="8">
        <f>VLOOKUP($IF109,Data!$B:$CP,Daily!KF$10,0)</f>
        <v>2618</v>
      </c>
      <c r="KG109" s="8">
        <f>VLOOKUP($IF109,Data!$B:$CP,Daily!KG$10,0)</f>
        <v>2337</v>
      </c>
      <c r="KH109" s="8">
        <f>VLOOKUP($IF109,Data!$B:$CP,Daily!KH$10,0)</f>
        <v>2283</v>
      </c>
      <c r="KI109" s="8">
        <f>VLOOKUP($IF109,Data!$B:$CP,Daily!KI$10,0)</f>
        <v>2611</v>
      </c>
      <c r="KJ109" s="8">
        <f>VLOOKUP($IF109,Data!$B:$CP,Daily!KJ$10,0)</f>
        <v>3078</v>
      </c>
      <c r="KK109" s="8">
        <f>VLOOKUP($IF109,Data!$B:$CP,Daily!KK$10,0)</f>
        <v>2619</v>
      </c>
      <c r="KL109" s="8">
        <f>VLOOKUP($IF109,Data!$B:$CP,Daily!KL$10,0)</f>
        <v>2563</v>
      </c>
      <c r="KM109" s="8">
        <f>VLOOKUP($IF109,Data!$B:$CP,Daily!KM$10,0)</f>
        <v>2742</v>
      </c>
      <c r="KN109" s="8">
        <f>VLOOKUP($IF109,Data!$B:$CP,Daily!KN$10,0)</f>
        <v>2358</v>
      </c>
      <c r="KO109" s="8">
        <f>VLOOKUP($IF109,Data!$B:$CP,Daily!KO$10,0)</f>
        <v>2071</v>
      </c>
      <c r="KP109" s="8">
        <f>VLOOKUP($IF109,Data!$B:$CP,Daily!KP$10,0)</f>
        <v>2566</v>
      </c>
      <c r="KQ109" s="8">
        <f>VLOOKUP($IF109,Data!$B:$CP,Daily!KQ$10,0)</f>
        <v>2829</v>
      </c>
      <c r="KR109" s="8">
        <f>VLOOKUP($IF109,Data!$B:$CP,Daily!KR$10,0)</f>
        <v>2585</v>
      </c>
      <c r="KS109" s="8">
        <f>VLOOKUP($IF109,Data!$B:$CP,Daily!KS$10,0)</f>
        <v>2447</v>
      </c>
      <c r="KT109" s="8">
        <f>VLOOKUP($IF109,Data!$B:$CP,Daily!KT$10,0)</f>
        <v>2649</v>
      </c>
      <c r="KU109" s="8">
        <f>VLOOKUP($IF109,Data!$B:$CP,Daily!KU$10,0)</f>
        <v>2814</v>
      </c>
      <c r="KV109" s="8">
        <f>VLOOKUP($IF109,Data!$B:$CP,Daily!KV$10,0)</f>
        <v>2681</v>
      </c>
      <c r="KW109" s="8">
        <f>VLOOKUP($IF109,Data!$B:$CP,Daily!KW$10,0)</f>
        <v>2709</v>
      </c>
      <c r="KX109" s="8">
        <f>VLOOKUP($IF109,Data!$B:$CP,Daily!KX$10,0)</f>
        <v>2560</v>
      </c>
      <c r="KY109" s="8">
        <f>VLOOKUP($IF109,Data!$B:$CP,Daily!KY$10,0)</f>
        <v>2503</v>
      </c>
      <c r="KZ109" s="8">
        <f>VLOOKUP($IF109,Data!$B:$CP,Daily!KZ$10,0)</f>
        <v>2630</v>
      </c>
      <c r="LA109" s="8">
        <f>VLOOKUP($IF109,Data!$B:$CP,Daily!LA$10,0)</f>
        <v>2589</v>
      </c>
      <c r="LB109" s="8">
        <f>VLOOKUP($IF109,Data!$B:$CP,Daily!LB$10,0)</f>
        <v>2454</v>
      </c>
      <c r="LC109" s="8">
        <f>VLOOKUP($IF109,Data!$B:$CP,Daily!LC$10,0)</f>
        <v>2152</v>
      </c>
      <c r="LD109" s="8">
        <f>VLOOKUP($IF109,Data!$B:$CP,Daily!LD$10,0)</f>
        <v>2654</v>
      </c>
      <c r="LE109" s="8">
        <f>VLOOKUP($IF109,Data!$B:$CP,Daily!LE$10,0)</f>
        <v>2731</v>
      </c>
      <c r="LF109" s="8">
        <f>VLOOKUP($IF109,Data!$B:$CP,Daily!LF$10,0)</f>
        <v>2686</v>
      </c>
      <c r="LG109" s="8">
        <f>VLOOKUP($IF109,Data!$B:$CP,Daily!LG$10,0)</f>
        <v>2961</v>
      </c>
      <c r="LH109" s="8">
        <f>VLOOKUP($IF109,Data!$B:$CP,Daily!LH$10,0)</f>
        <v>3262</v>
      </c>
      <c r="LI109" s="8">
        <f>VLOOKUP($IF109,Data!$B:$CP,Daily!LI$10,0)</f>
        <v>2629</v>
      </c>
      <c r="LJ109" s="8">
        <f>VLOOKUP($IF109,Data!$B:$CP,Daily!LJ$10,0)</f>
        <v>2307</v>
      </c>
      <c r="LK109" s="8">
        <f>VLOOKUP($IF109,Data!$B:$CP,Daily!LK$10,0)</f>
        <v>2646</v>
      </c>
      <c r="LL109" s="8">
        <f>VLOOKUP($IF109,Data!$B:$CP,Daily!LL$10,0)</f>
        <v>2655</v>
      </c>
      <c r="LM109" s="8">
        <f>VLOOKUP($IF109,Data!$B:$CP,Daily!LM$10,0)</f>
        <v>3065</v>
      </c>
      <c r="LN109" s="8">
        <f>VLOOKUP($IF109,Data!$B:$CP,Daily!LN$10,0)</f>
        <v>2982</v>
      </c>
      <c r="LO109" s="8">
        <f>VLOOKUP($IF109,Data!$B:$CP,Daily!LO$10,0)</f>
        <v>2897</v>
      </c>
      <c r="LP109" s="8">
        <f>VLOOKUP($IF109,Data!$B:$CP,Daily!LP$10,0)</f>
        <v>2721</v>
      </c>
      <c r="LQ109" s="8">
        <f>VLOOKUP($IF109,Data!$B:$CP,Daily!LQ$10,0)</f>
        <v>2452</v>
      </c>
      <c r="LR109" s="8">
        <f>VLOOKUP($IF109,Data!$B:$CP,Daily!LR$10,0)</f>
        <v>2812</v>
      </c>
      <c r="LS109" s="8">
        <f>VLOOKUP($IF109,Data!$B:$CP,Daily!LS$10,0)</f>
        <v>2805</v>
      </c>
      <c r="LU109" s="8">
        <f>_xlfn.QUARTILE.INC($IH109:$LR109,1)</f>
        <v>2563</v>
      </c>
      <c r="LV109" s="8">
        <f>_xlfn.QUARTILE.INC($IH109:$LR109,3)</f>
        <v>2947</v>
      </c>
      <c r="LW109" s="8">
        <f>LV109-LU109</f>
        <v>384</v>
      </c>
      <c r="LX109" s="8">
        <f>LV109+(1.25*LW109)</f>
        <v>3427</v>
      </c>
      <c r="LY109" s="8">
        <f>LU109-(1.25*LW109)</f>
        <v>2083</v>
      </c>
      <c r="LZ109" s="41"/>
      <c r="MA109" s="9">
        <f>_xlfn.STDEV.P(JL109:LS109)</f>
        <v>255.66219900485868</v>
      </c>
      <c r="MB109" s="9">
        <f>AVERAGE(LL109:LR109)</f>
        <v>2797.7142857142858</v>
      </c>
      <c r="MC109" s="9">
        <f>AVERAGE(KO109:LR109)</f>
        <v>2656.6333333333332</v>
      </c>
    </row>
    <row r="110" spans="4:342" x14ac:dyDescent="0.35">
      <c r="D110" s="59" t="s">
        <v>633</v>
      </c>
      <c r="E110" s="53"/>
      <c r="F110" s="54">
        <f>DU110</f>
        <v>1192</v>
      </c>
      <c r="G110" s="54">
        <f>ED110</f>
        <v>1252.2857142857142</v>
      </c>
      <c r="H110" s="55">
        <f>IFERROR(((F110-G110)/G110),0)</f>
        <v>-4.8140543007072732E-2</v>
      </c>
      <c r="I110" s="28">
        <f>EE110</f>
        <v>1277.3</v>
      </c>
      <c r="J110" s="55">
        <f>IFERROR(((F110-I110)/I110),0)</f>
        <v>-6.6781492210130716E-2</v>
      </c>
      <c r="K110" s="54">
        <f>EC110</f>
        <v>140.15545161456959</v>
      </c>
      <c r="L110" s="56"/>
      <c r="M110" s="53"/>
      <c r="N110" s="54">
        <f t="shared" ref="N110:N111" si="891">HT110</f>
        <v>878</v>
      </c>
      <c r="O110" s="54">
        <f t="shared" ref="O110:O111" si="892">IC110</f>
        <v>914.14285714285711</v>
      </c>
      <c r="P110" s="55">
        <f t="shared" ref="P110:P111" si="893">IFERROR(((N110-O110)/O110),0)</f>
        <v>-3.9537427723081699E-2</v>
      </c>
      <c r="Q110" s="54">
        <f t="shared" ref="Q110:Q111" si="894">ID110</f>
        <v>945.73333333333335</v>
      </c>
      <c r="R110" s="55">
        <f t="shared" ref="R110:R111" si="895">IFERROR(((N110-Q110)/Q110),0)</f>
        <v>-7.1619906950514609E-2</v>
      </c>
      <c r="S110" s="54">
        <f>IB110</f>
        <v>104.67056654093356</v>
      </c>
      <c r="T110" s="56"/>
      <c r="U110" s="53"/>
      <c r="V110" s="54">
        <f t="shared" ref="V110:V111" si="896">LS110</f>
        <v>314</v>
      </c>
      <c r="W110" s="54">
        <f t="shared" ref="W110:W111" si="897">MB110</f>
        <v>338.14285714285717</v>
      </c>
      <c r="X110" s="55">
        <f t="shared" ref="X110:X111" si="898">IFERROR(((V110-W110)/W110),0)</f>
        <v>-7.139839459231101E-2</v>
      </c>
      <c r="Y110" s="54">
        <f t="shared" ref="Y110:Y111" si="899">MC110</f>
        <v>331.56666666666666</v>
      </c>
      <c r="Z110" s="55">
        <f t="shared" ref="Z110:Z111" si="900">IFERROR(((V110-Y110)/Y110),0)</f>
        <v>-5.2980798230622288E-2</v>
      </c>
      <c r="AA110" s="54">
        <f>MA110</f>
        <v>41.551771589454788</v>
      </c>
      <c r="AB110" s="50"/>
      <c r="AC110" s="46" t="s">
        <v>634</v>
      </c>
      <c r="AI110" s="7" t="s">
        <v>633</v>
      </c>
      <c r="AJ110" s="8">
        <f>EI110+IH110</f>
        <v>1524</v>
      </c>
      <c r="AK110" s="8">
        <f t="shared" ref="AK110:CV110" si="901">EJ110+II110</f>
        <v>1502</v>
      </c>
      <c r="AL110" s="8">
        <f t="shared" si="901"/>
        <v>1495</v>
      </c>
      <c r="AM110" s="8">
        <f t="shared" si="901"/>
        <v>1317</v>
      </c>
      <c r="AN110" s="8">
        <f t="shared" si="901"/>
        <v>1468</v>
      </c>
      <c r="AO110" s="8">
        <f t="shared" si="901"/>
        <v>1512</v>
      </c>
      <c r="AP110" s="8">
        <f t="shared" si="901"/>
        <v>1364</v>
      </c>
      <c r="AQ110" s="8">
        <f t="shared" si="901"/>
        <v>1522</v>
      </c>
      <c r="AR110" s="8">
        <f t="shared" si="901"/>
        <v>1420</v>
      </c>
      <c r="AS110" s="8">
        <f t="shared" si="901"/>
        <v>1491</v>
      </c>
      <c r="AT110" s="8">
        <f t="shared" si="901"/>
        <v>1400</v>
      </c>
      <c r="AU110" s="8">
        <f t="shared" si="901"/>
        <v>1313</v>
      </c>
      <c r="AV110" s="8">
        <f t="shared" si="901"/>
        <v>1180</v>
      </c>
      <c r="AW110" s="8">
        <f t="shared" si="901"/>
        <v>1295</v>
      </c>
      <c r="AX110" s="8">
        <f t="shared" si="901"/>
        <v>1489</v>
      </c>
      <c r="AY110" s="8">
        <f t="shared" si="901"/>
        <v>1435</v>
      </c>
      <c r="AZ110" s="8">
        <f t="shared" si="901"/>
        <v>1490</v>
      </c>
      <c r="BA110" s="8">
        <f t="shared" si="901"/>
        <v>1423</v>
      </c>
      <c r="BB110" s="8">
        <f t="shared" si="901"/>
        <v>1421</v>
      </c>
      <c r="BC110" s="8">
        <f t="shared" si="901"/>
        <v>1260</v>
      </c>
      <c r="BD110" s="8">
        <f t="shared" si="901"/>
        <v>1289</v>
      </c>
      <c r="BE110" s="8">
        <f t="shared" si="901"/>
        <v>1328</v>
      </c>
      <c r="BF110" s="8">
        <f t="shared" si="901"/>
        <v>1344</v>
      </c>
      <c r="BG110" s="8">
        <f t="shared" si="901"/>
        <v>1384</v>
      </c>
      <c r="BH110" s="8">
        <f t="shared" si="901"/>
        <v>1222</v>
      </c>
      <c r="BI110" s="8">
        <f t="shared" si="901"/>
        <v>1278</v>
      </c>
      <c r="BJ110" s="8">
        <f t="shared" si="901"/>
        <v>1494</v>
      </c>
      <c r="BK110" s="8">
        <f t="shared" si="901"/>
        <v>1399</v>
      </c>
      <c r="BL110" s="8">
        <f t="shared" si="901"/>
        <v>1154</v>
      </c>
      <c r="BM110" s="8">
        <f t="shared" si="901"/>
        <v>1385</v>
      </c>
      <c r="BN110" s="8">
        <f t="shared" si="901"/>
        <v>1463</v>
      </c>
      <c r="BO110" s="8">
        <f t="shared" si="901"/>
        <v>1328</v>
      </c>
      <c r="BP110" s="8">
        <f t="shared" si="901"/>
        <v>1619</v>
      </c>
      <c r="BQ110" s="8">
        <f t="shared" si="901"/>
        <v>1406</v>
      </c>
      <c r="BR110" s="8">
        <f t="shared" si="901"/>
        <v>1311</v>
      </c>
      <c r="BS110" s="8">
        <f t="shared" si="901"/>
        <v>1355</v>
      </c>
      <c r="BT110" s="8">
        <f t="shared" si="901"/>
        <v>1346</v>
      </c>
      <c r="BU110" s="8">
        <f t="shared" si="901"/>
        <v>1334</v>
      </c>
      <c r="BV110" s="8">
        <f t="shared" si="901"/>
        <v>1163</v>
      </c>
      <c r="BW110" s="8">
        <f t="shared" si="901"/>
        <v>1088</v>
      </c>
      <c r="BX110" s="8">
        <f t="shared" si="901"/>
        <v>942</v>
      </c>
      <c r="BY110" s="8">
        <f t="shared" si="901"/>
        <v>1342</v>
      </c>
      <c r="BZ110" s="8">
        <f t="shared" si="901"/>
        <v>1260</v>
      </c>
      <c r="CA110" s="8">
        <f t="shared" si="901"/>
        <v>1212</v>
      </c>
      <c r="CB110" s="8">
        <f t="shared" si="901"/>
        <v>1171</v>
      </c>
      <c r="CC110" s="8">
        <f t="shared" si="901"/>
        <v>987</v>
      </c>
      <c r="CD110" s="8">
        <f t="shared" si="901"/>
        <v>1259</v>
      </c>
      <c r="CE110" s="8">
        <f t="shared" si="901"/>
        <v>1497</v>
      </c>
      <c r="CF110" s="8">
        <f t="shared" si="901"/>
        <v>1338</v>
      </c>
      <c r="CG110" s="8">
        <f t="shared" si="901"/>
        <v>1188</v>
      </c>
      <c r="CH110" s="8">
        <f t="shared" si="901"/>
        <v>1261</v>
      </c>
      <c r="CI110" s="8">
        <f t="shared" si="901"/>
        <v>1134</v>
      </c>
      <c r="CJ110" s="8">
        <f t="shared" si="901"/>
        <v>1082</v>
      </c>
      <c r="CK110" s="8">
        <f t="shared" si="901"/>
        <v>1227</v>
      </c>
      <c r="CL110" s="8">
        <f t="shared" si="901"/>
        <v>1621</v>
      </c>
      <c r="CM110" s="8">
        <f t="shared" si="901"/>
        <v>1204</v>
      </c>
      <c r="CN110" s="8">
        <f t="shared" si="901"/>
        <v>1228</v>
      </c>
      <c r="CO110" s="8">
        <f t="shared" si="901"/>
        <v>1333</v>
      </c>
      <c r="CP110" s="8">
        <f t="shared" si="901"/>
        <v>1162</v>
      </c>
      <c r="CQ110" s="8">
        <f t="shared" si="901"/>
        <v>1147</v>
      </c>
      <c r="CR110" s="8">
        <f t="shared" si="901"/>
        <v>1256</v>
      </c>
      <c r="CS110" s="8">
        <f t="shared" si="901"/>
        <v>1350</v>
      </c>
      <c r="CT110" s="8">
        <f t="shared" si="901"/>
        <v>1234</v>
      </c>
      <c r="CU110" s="8">
        <f t="shared" si="901"/>
        <v>1145</v>
      </c>
      <c r="CV110" s="8">
        <f t="shared" si="901"/>
        <v>1313</v>
      </c>
      <c r="CW110" s="8">
        <f t="shared" ref="CW110:DU110" si="902">GV110+KU110</f>
        <v>1439</v>
      </c>
      <c r="CX110" s="8">
        <f t="shared" si="902"/>
        <v>1358</v>
      </c>
      <c r="CY110" s="8">
        <f t="shared" si="902"/>
        <v>1315</v>
      </c>
      <c r="CZ110" s="8">
        <f t="shared" si="902"/>
        <v>1192</v>
      </c>
      <c r="DA110" s="8">
        <f t="shared" si="902"/>
        <v>1193</v>
      </c>
      <c r="DB110" s="8">
        <f t="shared" si="902"/>
        <v>1284</v>
      </c>
      <c r="DC110" s="8">
        <f t="shared" si="902"/>
        <v>1248</v>
      </c>
      <c r="DD110" s="8">
        <f t="shared" si="902"/>
        <v>1239</v>
      </c>
      <c r="DE110" s="8">
        <f t="shared" si="902"/>
        <v>1143</v>
      </c>
      <c r="DF110" s="8">
        <f t="shared" si="902"/>
        <v>1237</v>
      </c>
      <c r="DG110" s="8">
        <f t="shared" si="902"/>
        <v>1340</v>
      </c>
      <c r="DH110" s="8">
        <f t="shared" si="902"/>
        <v>1293</v>
      </c>
      <c r="DI110" s="8">
        <f t="shared" si="902"/>
        <v>1468</v>
      </c>
      <c r="DJ110" s="8">
        <f t="shared" si="902"/>
        <v>1745</v>
      </c>
      <c r="DK110" s="8">
        <f t="shared" si="902"/>
        <v>1248</v>
      </c>
      <c r="DL110" s="8">
        <f t="shared" si="902"/>
        <v>1161</v>
      </c>
      <c r="DM110" s="8">
        <f t="shared" si="902"/>
        <v>1205</v>
      </c>
      <c r="DN110" s="8">
        <f t="shared" si="902"/>
        <v>1159</v>
      </c>
      <c r="DO110" s="8">
        <f t="shared" si="902"/>
        <v>1335</v>
      </c>
      <c r="DP110" s="8">
        <f t="shared" si="902"/>
        <v>1426</v>
      </c>
      <c r="DQ110" s="8">
        <f t="shared" si="902"/>
        <v>1286</v>
      </c>
      <c r="DR110" s="8">
        <f t="shared" si="902"/>
        <v>1259</v>
      </c>
      <c r="DS110" s="8">
        <f t="shared" si="902"/>
        <v>1112</v>
      </c>
      <c r="DT110" s="8">
        <f t="shared" si="902"/>
        <v>1189</v>
      </c>
      <c r="DU110" s="8">
        <f t="shared" si="902"/>
        <v>1192</v>
      </c>
      <c r="DV110" s="14"/>
      <c r="DW110" s="8">
        <f>_xlfn.QUARTILE.INC($AJ110:$DT110,1)</f>
        <v>1212</v>
      </c>
      <c r="DX110" s="8">
        <f>_xlfn.QUARTILE.INC($AJ110:$DT110,3)</f>
        <v>1406</v>
      </c>
      <c r="DY110" s="8">
        <f>DX110-DW110</f>
        <v>194</v>
      </c>
      <c r="DZ110" s="8">
        <f t="shared" ref="DZ110:DZ112" si="903">DX110+(1.25*DY110)</f>
        <v>1648.5</v>
      </c>
      <c r="EA110" s="8">
        <f t="shared" ref="EA110:EA112" si="904">DW110-(1.25*DY110)</f>
        <v>969.5</v>
      </c>
      <c r="EB110" s="14"/>
      <c r="EC110" s="9">
        <f>_xlfn.STDEV.P(AJ110:DU110)</f>
        <v>140.15545161456959</v>
      </c>
      <c r="ED110" s="9">
        <f>AVERAGE(DN110:DT110)</f>
        <v>1252.2857142857142</v>
      </c>
      <c r="EE110" s="9">
        <f>AVERAGE(CQ110:DT110)</f>
        <v>1277.3</v>
      </c>
      <c r="EF110" s="1"/>
      <c r="EG110" s="7" t="s">
        <v>635</v>
      </c>
      <c r="EH110" s="7" t="s">
        <v>94</v>
      </c>
      <c r="EI110" s="8">
        <f>VLOOKUP($EG110,Data!$B:$CP,Daily!EI$10,0)</f>
        <v>1141</v>
      </c>
      <c r="EJ110" s="8">
        <f>VLOOKUP($EG110,Data!$B:$CP,Daily!EJ$10,0)</f>
        <v>1115</v>
      </c>
      <c r="EK110" s="8">
        <f>VLOOKUP($EG110,Data!$B:$CP,Daily!EK$10,0)</f>
        <v>1138</v>
      </c>
      <c r="EL110" s="8">
        <f>VLOOKUP($EG110,Data!$B:$CP,Daily!EL$10,0)</f>
        <v>982</v>
      </c>
      <c r="EM110" s="8">
        <f>VLOOKUP($EG110,Data!$B:$CP,Daily!EM$10,0)</f>
        <v>1130</v>
      </c>
      <c r="EN110" s="8">
        <f>VLOOKUP($EG110,Data!$B:$CP,Daily!EN$10,0)</f>
        <v>1145</v>
      </c>
      <c r="EO110" s="8">
        <f>VLOOKUP($EG110,Data!$B:$CP,Daily!EO$10,0)</f>
        <v>1000</v>
      </c>
      <c r="EP110" s="8">
        <f>VLOOKUP($EG110,Data!$B:$CP,Daily!EP$10,0)</f>
        <v>1159</v>
      </c>
      <c r="EQ110" s="8">
        <f>VLOOKUP($EG110,Data!$B:$CP,Daily!EQ$10,0)</f>
        <v>1045</v>
      </c>
      <c r="ER110" s="8">
        <f>VLOOKUP($EG110,Data!$B:$CP,Daily!ER$10,0)</f>
        <v>1101</v>
      </c>
      <c r="ES110" s="8">
        <f>VLOOKUP($EG110,Data!$B:$CP,Daily!ES$10,0)</f>
        <v>1050</v>
      </c>
      <c r="ET110" s="8">
        <f>VLOOKUP($EG110,Data!$B:$CP,Daily!ET$10,0)</f>
        <v>972</v>
      </c>
      <c r="EU110" s="8">
        <f>VLOOKUP($EG110,Data!$B:$CP,Daily!EU$10,0)</f>
        <v>851</v>
      </c>
      <c r="EV110" s="8">
        <f>VLOOKUP($EG110,Data!$B:$CP,Daily!EV$10,0)</f>
        <v>956</v>
      </c>
      <c r="EW110" s="8">
        <f>VLOOKUP($EG110,Data!$B:$CP,Daily!EW$10,0)</f>
        <v>1131</v>
      </c>
      <c r="EX110" s="8">
        <f>VLOOKUP($EG110,Data!$B:$CP,Daily!EX$10,0)</f>
        <v>1029</v>
      </c>
      <c r="EY110" s="8">
        <f>VLOOKUP($EG110,Data!$B:$CP,Daily!EY$10,0)</f>
        <v>1106</v>
      </c>
      <c r="EZ110" s="8">
        <f>VLOOKUP($EG110,Data!$B:$CP,Daily!EZ$10,0)</f>
        <v>1063</v>
      </c>
      <c r="FA110" s="8">
        <f>VLOOKUP($EG110,Data!$B:$CP,Daily!FA$10,0)</f>
        <v>1053</v>
      </c>
      <c r="FB110" s="8">
        <f>VLOOKUP($EG110,Data!$B:$CP,Daily!FB$10,0)</f>
        <v>944</v>
      </c>
      <c r="FC110" s="8">
        <f>VLOOKUP($EG110,Data!$B:$CP,Daily!FC$10,0)</f>
        <v>948</v>
      </c>
      <c r="FD110" s="8">
        <f>VLOOKUP($EG110,Data!$B:$CP,Daily!FD$10,0)</f>
        <v>976</v>
      </c>
      <c r="FE110" s="8">
        <f>VLOOKUP($EG110,Data!$B:$CP,Daily!FE$10,0)</f>
        <v>996</v>
      </c>
      <c r="FF110" s="8">
        <f>VLOOKUP($EG110,Data!$B:$CP,Daily!FF$10,0)</f>
        <v>1009</v>
      </c>
      <c r="FG110" s="8">
        <f>VLOOKUP($EG110,Data!$B:$CP,Daily!FG$10,0)</f>
        <v>918</v>
      </c>
      <c r="FH110" s="8">
        <f>VLOOKUP($EG110,Data!$B:$CP,Daily!FH$10,0)</f>
        <v>955</v>
      </c>
      <c r="FI110" s="8">
        <f>VLOOKUP($EG110,Data!$B:$CP,Daily!FI$10,0)</f>
        <v>1127</v>
      </c>
      <c r="FJ110" s="8">
        <f>VLOOKUP($EG110,Data!$B:$CP,Daily!FJ$10,0)</f>
        <v>1040</v>
      </c>
      <c r="FK110" s="8">
        <f>VLOOKUP($EG110,Data!$B:$CP,Daily!FK$10,0)</f>
        <v>850</v>
      </c>
      <c r="FL110" s="8">
        <f>VLOOKUP($EG110,Data!$B:$CP,Daily!FL$10,0)</f>
        <v>1019</v>
      </c>
      <c r="FM110" s="8">
        <f>VLOOKUP($EG110,Data!$B:$CP,Daily!FM$10,0)</f>
        <v>1109</v>
      </c>
      <c r="FN110" s="8">
        <f>VLOOKUP($EG110,Data!$B:$CP,Daily!FN$10,0)</f>
        <v>1000</v>
      </c>
      <c r="FO110" s="8">
        <f>VLOOKUP($EG110,Data!$B:$CP,Daily!FO$10,0)</f>
        <v>1219</v>
      </c>
      <c r="FP110" s="8">
        <f>VLOOKUP($EG110,Data!$B:$CP,Daily!FP$10,0)</f>
        <v>1035</v>
      </c>
      <c r="FQ110" s="8">
        <f>VLOOKUP($EG110,Data!$B:$CP,Daily!FQ$10,0)</f>
        <v>1011</v>
      </c>
      <c r="FR110" s="8">
        <f>VLOOKUP($EG110,Data!$B:$CP,Daily!FR$10,0)</f>
        <v>988</v>
      </c>
      <c r="FS110" s="8">
        <f>VLOOKUP($EG110,Data!$B:$CP,Daily!FS$10,0)</f>
        <v>982</v>
      </c>
      <c r="FT110" s="8">
        <f>VLOOKUP($EG110,Data!$B:$CP,Daily!FT$10,0)</f>
        <v>1017</v>
      </c>
      <c r="FU110" s="8">
        <f>VLOOKUP($EG110,Data!$B:$CP,Daily!FU$10,0)</f>
        <v>873</v>
      </c>
      <c r="FV110" s="8">
        <f>VLOOKUP($EG110,Data!$B:$CP,Daily!FV$10,0)</f>
        <v>810</v>
      </c>
      <c r="FW110" s="8">
        <f>VLOOKUP($EG110,Data!$B:$CP,Daily!FW$10,0)</f>
        <v>706</v>
      </c>
      <c r="FX110" s="8">
        <f>VLOOKUP($EG110,Data!$B:$CP,Daily!FX$10,0)</f>
        <v>991</v>
      </c>
      <c r="FY110" s="8">
        <f>VLOOKUP($EG110,Data!$B:$CP,Daily!FY$10,0)</f>
        <v>917</v>
      </c>
      <c r="FZ110" s="8">
        <f>VLOOKUP($EG110,Data!$B:$CP,Daily!FZ$10,0)</f>
        <v>901</v>
      </c>
      <c r="GA110" s="8">
        <f>VLOOKUP($EG110,Data!$B:$CP,Daily!GA$10,0)</f>
        <v>834</v>
      </c>
      <c r="GB110" s="8">
        <f>VLOOKUP($EG110,Data!$B:$CP,Daily!GB$10,0)</f>
        <v>734</v>
      </c>
      <c r="GC110" s="8">
        <f>VLOOKUP($EG110,Data!$B:$CP,Daily!GC$10,0)</f>
        <v>913</v>
      </c>
      <c r="GD110" s="8">
        <f>VLOOKUP($EG110,Data!$B:$CP,Daily!GD$10,0)</f>
        <v>1103</v>
      </c>
      <c r="GE110" s="8">
        <f>VLOOKUP($EG110,Data!$B:$CP,Daily!GE$10,0)</f>
        <v>995</v>
      </c>
      <c r="GF110" s="8">
        <f>VLOOKUP($EG110,Data!$B:$CP,Daily!GF$10,0)</f>
        <v>885</v>
      </c>
      <c r="GG110" s="8">
        <f>VLOOKUP($EG110,Data!$B:$CP,Daily!GG$10,0)</f>
        <v>930</v>
      </c>
      <c r="GH110" s="8">
        <f>VLOOKUP($EG110,Data!$B:$CP,Daily!GH$10,0)</f>
        <v>849</v>
      </c>
      <c r="GI110" s="8">
        <f>VLOOKUP($EG110,Data!$B:$CP,Daily!GI$10,0)</f>
        <v>810</v>
      </c>
      <c r="GJ110" s="8">
        <f>VLOOKUP($EG110,Data!$B:$CP,Daily!GJ$10,0)</f>
        <v>937</v>
      </c>
      <c r="GK110" s="8">
        <f>VLOOKUP($EG110,Data!$B:$CP,Daily!GK$10,0)</f>
        <v>1208</v>
      </c>
      <c r="GL110" s="8">
        <f>VLOOKUP($EG110,Data!$B:$CP,Daily!GL$10,0)</f>
        <v>873</v>
      </c>
      <c r="GM110" s="8">
        <f>VLOOKUP($EG110,Data!$B:$CP,Daily!GM$10,0)</f>
        <v>889</v>
      </c>
      <c r="GN110" s="8">
        <f>VLOOKUP($EG110,Data!$B:$CP,Daily!GN$10,0)</f>
        <v>983</v>
      </c>
      <c r="GO110" s="8">
        <f>VLOOKUP($EG110,Data!$B:$CP,Daily!GO$10,0)</f>
        <v>879</v>
      </c>
      <c r="GP110" s="8">
        <f>VLOOKUP($EG110,Data!$B:$CP,Daily!GP$10,0)</f>
        <v>873</v>
      </c>
      <c r="GQ110" s="8">
        <f>VLOOKUP($EG110,Data!$B:$CP,Daily!GQ$10,0)</f>
        <v>940</v>
      </c>
      <c r="GR110" s="8">
        <f>VLOOKUP($EG110,Data!$B:$CP,Daily!GR$10,0)</f>
        <v>1019</v>
      </c>
      <c r="GS110" s="8">
        <f>VLOOKUP($EG110,Data!$B:$CP,Daily!GS$10,0)</f>
        <v>917</v>
      </c>
      <c r="GT110" s="8">
        <f>VLOOKUP($EG110,Data!$B:$CP,Daily!GT$10,0)</f>
        <v>839</v>
      </c>
      <c r="GU110" s="8">
        <f>VLOOKUP($EG110,Data!$B:$CP,Daily!GU$10,0)</f>
        <v>950</v>
      </c>
      <c r="GV110" s="8">
        <f>VLOOKUP($EG110,Data!$B:$CP,Daily!GV$10,0)</f>
        <v>1052</v>
      </c>
      <c r="GW110" s="8">
        <f>VLOOKUP($EG110,Data!$B:$CP,Daily!GW$10,0)</f>
        <v>1024</v>
      </c>
      <c r="GX110" s="8">
        <f>VLOOKUP($EG110,Data!$B:$CP,Daily!GX$10,0)</f>
        <v>976</v>
      </c>
      <c r="GY110" s="8">
        <f>VLOOKUP($EG110,Data!$B:$CP,Daily!GY$10,0)</f>
        <v>879</v>
      </c>
      <c r="GZ110" s="8">
        <f>VLOOKUP($EG110,Data!$B:$CP,Daily!GZ$10,0)</f>
        <v>897</v>
      </c>
      <c r="HA110" s="8">
        <f>VLOOKUP($EG110,Data!$B:$CP,Daily!HA$10,0)</f>
        <v>958</v>
      </c>
      <c r="HB110" s="8">
        <f>VLOOKUP($EG110,Data!$B:$CP,Daily!HB$10,0)</f>
        <v>921</v>
      </c>
      <c r="HC110" s="8">
        <f>VLOOKUP($EG110,Data!$B:$CP,Daily!HC$10,0)</f>
        <v>902</v>
      </c>
      <c r="HD110" s="8">
        <f>VLOOKUP($EG110,Data!$B:$CP,Daily!HD$10,0)</f>
        <v>846</v>
      </c>
      <c r="HE110" s="8">
        <f>VLOOKUP($EG110,Data!$B:$CP,Daily!HE$10,0)</f>
        <v>897</v>
      </c>
      <c r="HF110" s="8">
        <f>VLOOKUP($EG110,Data!$B:$CP,Daily!HF$10,0)</f>
        <v>1014</v>
      </c>
      <c r="HG110" s="8">
        <f>VLOOKUP($EG110,Data!$B:$CP,Daily!HG$10,0)</f>
        <v>934</v>
      </c>
      <c r="HH110" s="8">
        <f>VLOOKUP($EG110,Data!$B:$CP,Daily!HH$10,0)</f>
        <v>1105</v>
      </c>
      <c r="HI110" s="8">
        <f>VLOOKUP($EG110,Data!$B:$CP,Daily!HI$10,0)</f>
        <v>1276</v>
      </c>
      <c r="HJ110" s="8">
        <f>VLOOKUP($EG110,Data!$B:$CP,Daily!HJ$10,0)</f>
        <v>948</v>
      </c>
      <c r="HK110" s="8">
        <f>VLOOKUP($EG110,Data!$B:$CP,Daily!HK$10,0)</f>
        <v>901</v>
      </c>
      <c r="HL110" s="8">
        <f>VLOOKUP($EG110,Data!$B:$CP,Daily!HL$10,0)</f>
        <v>905</v>
      </c>
      <c r="HM110" s="8">
        <f>VLOOKUP($EG110,Data!$B:$CP,Daily!HM$10,0)</f>
        <v>867</v>
      </c>
      <c r="HN110" s="8">
        <f>VLOOKUP($EG110,Data!$B:$CP,Daily!HN$10,0)</f>
        <v>965</v>
      </c>
      <c r="HO110" s="8">
        <f>VLOOKUP($EG110,Data!$B:$CP,Daily!HO$10,0)</f>
        <v>1025</v>
      </c>
      <c r="HP110" s="8">
        <f>VLOOKUP($EG110,Data!$B:$CP,Daily!HP$10,0)</f>
        <v>926</v>
      </c>
      <c r="HQ110" s="8">
        <f>VLOOKUP($EG110,Data!$B:$CP,Daily!HQ$10,0)</f>
        <v>910</v>
      </c>
      <c r="HR110" s="8">
        <f>VLOOKUP($EG110,Data!$B:$CP,Daily!HR$10,0)</f>
        <v>808</v>
      </c>
      <c r="HS110" s="8">
        <f>VLOOKUP($EG110,Data!$B:$CP,Daily!HS$10,0)</f>
        <v>898</v>
      </c>
      <c r="HT110" s="8">
        <f>VLOOKUP($EG110,Data!$B:$CP,Daily!HT$10,0)</f>
        <v>878</v>
      </c>
      <c r="HU110" s="13"/>
      <c r="HV110" s="8">
        <f>_xlfn.QUARTILE.INC($EI110:$HS110,1)</f>
        <v>901</v>
      </c>
      <c r="HW110" s="8">
        <f>_xlfn.QUARTILE.INC($EI110:$HS110,3)</f>
        <v>1035</v>
      </c>
      <c r="HX110" s="8">
        <f>HW110-HV110</f>
        <v>134</v>
      </c>
      <c r="HY110" s="8">
        <f t="shared" ref="HY110:HY112" si="905">HW110+(1.25*HX110)</f>
        <v>1202.5</v>
      </c>
      <c r="HZ110" s="8">
        <f t="shared" ref="HZ110:HZ112" si="906">HV110-(1.25*HX110)</f>
        <v>733.5</v>
      </c>
      <c r="IA110" s="41"/>
      <c r="IB110" s="9">
        <f>_xlfn.STDEV.P(FM110:HT110)</f>
        <v>104.67056654093356</v>
      </c>
      <c r="IC110" s="9">
        <f>AVERAGE(HM110:HS110)</f>
        <v>914.14285714285711</v>
      </c>
      <c r="ID110" s="9">
        <f>AVERAGE(GP110:HS110)</f>
        <v>945.73333333333335</v>
      </c>
      <c r="IE110" s="1"/>
      <c r="IF110" s="7" t="s">
        <v>636</v>
      </c>
      <c r="IG110" s="7" t="s">
        <v>94</v>
      </c>
      <c r="IH110" s="8">
        <f>VLOOKUP($IF110,Data!$B:$CP,Daily!IH$10,0)</f>
        <v>383</v>
      </c>
      <c r="II110" s="8">
        <f>VLOOKUP($IF110,Data!$B:$CP,Daily!II$10,0)</f>
        <v>387</v>
      </c>
      <c r="IJ110" s="8">
        <f>VLOOKUP($IF110,Data!$B:$CP,Daily!IJ$10,0)</f>
        <v>357</v>
      </c>
      <c r="IK110" s="8">
        <f>VLOOKUP($IF110,Data!$B:$CP,Daily!IK$10,0)</f>
        <v>335</v>
      </c>
      <c r="IL110" s="8">
        <f>VLOOKUP($IF110,Data!$B:$CP,Daily!IL$10,0)</f>
        <v>338</v>
      </c>
      <c r="IM110" s="8">
        <f>VLOOKUP($IF110,Data!$B:$CP,Daily!IM$10,0)</f>
        <v>367</v>
      </c>
      <c r="IN110" s="8">
        <f>VLOOKUP($IF110,Data!$B:$CP,Daily!IN$10,0)</f>
        <v>364</v>
      </c>
      <c r="IO110" s="8">
        <f>VLOOKUP($IF110,Data!$B:$CP,Daily!IO$10,0)</f>
        <v>363</v>
      </c>
      <c r="IP110" s="8">
        <f>VLOOKUP($IF110,Data!$B:$CP,Daily!IP$10,0)</f>
        <v>375</v>
      </c>
      <c r="IQ110" s="8">
        <f>VLOOKUP($IF110,Data!$B:$CP,Daily!IQ$10,0)</f>
        <v>390</v>
      </c>
      <c r="IR110" s="8">
        <f>VLOOKUP($IF110,Data!$B:$CP,Daily!IR$10,0)</f>
        <v>350</v>
      </c>
      <c r="IS110" s="8">
        <f>VLOOKUP($IF110,Data!$B:$CP,Daily!IS$10,0)</f>
        <v>341</v>
      </c>
      <c r="IT110" s="8">
        <f>VLOOKUP($IF110,Data!$B:$CP,Daily!IT$10,0)</f>
        <v>329</v>
      </c>
      <c r="IU110" s="8">
        <f>VLOOKUP($IF110,Data!$B:$CP,Daily!IU$10,0)</f>
        <v>339</v>
      </c>
      <c r="IV110" s="8">
        <f>VLOOKUP($IF110,Data!$B:$CP,Daily!IV$10,0)</f>
        <v>358</v>
      </c>
      <c r="IW110" s="8">
        <f>VLOOKUP($IF110,Data!$B:$CP,Daily!IW$10,0)</f>
        <v>406</v>
      </c>
      <c r="IX110" s="8">
        <f>VLOOKUP($IF110,Data!$B:$CP,Daily!IX$10,0)</f>
        <v>384</v>
      </c>
      <c r="IY110" s="8">
        <f>VLOOKUP($IF110,Data!$B:$CP,Daily!IY$10,0)</f>
        <v>360</v>
      </c>
      <c r="IZ110" s="8">
        <f>VLOOKUP($IF110,Data!$B:$CP,Daily!IZ$10,0)</f>
        <v>368</v>
      </c>
      <c r="JA110" s="8">
        <f>VLOOKUP($IF110,Data!$B:$CP,Daily!JA$10,0)</f>
        <v>316</v>
      </c>
      <c r="JB110" s="8">
        <f>VLOOKUP($IF110,Data!$B:$CP,Daily!JB$10,0)</f>
        <v>341</v>
      </c>
      <c r="JC110" s="8">
        <f>VLOOKUP($IF110,Data!$B:$CP,Daily!JC$10,0)</f>
        <v>352</v>
      </c>
      <c r="JD110" s="8">
        <f>VLOOKUP($IF110,Data!$B:$CP,Daily!JD$10,0)</f>
        <v>348</v>
      </c>
      <c r="JE110" s="8">
        <f>VLOOKUP($IF110,Data!$B:$CP,Daily!JE$10,0)</f>
        <v>375</v>
      </c>
      <c r="JF110" s="8">
        <f>VLOOKUP($IF110,Data!$B:$CP,Daily!JF$10,0)</f>
        <v>304</v>
      </c>
      <c r="JG110" s="8">
        <f>VLOOKUP($IF110,Data!$B:$CP,Daily!JG$10,0)</f>
        <v>323</v>
      </c>
      <c r="JH110" s="8">
        <f>VLOOKUP($IF110,Data!$B:$CP,Daily!JH$10,0)</f>
        <v>367</v>
      </c>
      <c r="JI110" s="8">
        <f>VLOOKUP($IF110,Data!$B:$CP,Daily!JI$10,0)</f>
        <v>359</v>
      </c>
      <c r="JJ110" s="8">
        <f>VLOOKUP($IF110,Data!$B:$CP,Daily!JJ$10,0)</f>
        <v>304</v>
      </c>
      <c r="JK110" s="8">
        <f>VLOOKUP($IF110,Data!$B:$CP,Daily!JK$10,0)</f>
        <v>366</v>
      </c>
      <c r="JL110" s="8">
        <f>VLOOKUP($IF110,Data!$B:$CP,Daily!JL$10,0)</f>
        <v>354</v>
      </c>
      <c r="JM110" s="8">
        <f>VLOOKUP($IF110,Data!$B:$CP,Daily!JM$10,0)</f>
        <v>328</v>
      </c>
      <c r="JN110" s="8">
        <f>VLOOKUP($IF110,Data!$B:$CP,Daily!JN$10,0)</f>
        <v>400</v>
      </c>
      <c r="JO110" s="8">
        <f>VLOOKUP($IF110,Data!$B:$CP,Daily!JO$10,0)</f>
        <v>371</v>
      </c>
      <c r="JP110" s="8">
        <f>VLOOKUP($IF110,Data!$B:$CP,Daily!JP$10,0)</f>
        <v>300</v>
      </c>
      <c r="JQ110" s="8">
        <f>VLOOKUP($IF110,Data!$B:$CP,Daily!JQ$10,0)</f>
        <v>367</v>
      </c>
      <c r="JR110" s="8">
        <f>VLOOKUP($IF110,Data!$B:$CP,Daily!JR$10,0)</f>
        <v>364</v>
      </c>
      <c r="JS110" s="8">
        <f>VLOOKUP($IF110,Data!$B:$CP,Daily!JS$10,0)</f>
        <v>317</v>
      </c>
      <c r="JT110" s="8">
        <f>VLOOKUP($IF110,Data!$B:$CP,Daily!JT$10,0)</f>
        <v>290</v>
      </c>
      <c r="JU110" s="8">
        <f>VLOOKUP($IF110,Data!$B:$CP,Daily!JU$10,0)</f>
        <v>278</v>
      </c>
      <c r="JV110" s="8">
        <f>VLOOKUP($IF110,Data!$B:$CP,Daily!JV$10,0)</f>
        <v>236</v>
      </c>
      <c r="JW110" s="8">
        <f>VLOOKUP($IF110,Data!$B:$CP,Daily!JW$10,0)</f>
        <v>351</v>
      </c>
      <c r="JX110" s="8">
        <f>VLOOKUP($IF110,Data!$B:$CP,Daily!JX$10,0)</f>
        <v>343</v>
      </c>
      <c r="JY110" s="8">
        <f>VLOOKUP($IF110,Data!$B:$CP,Daily!JY$10,0)</f>
        <v>311</v>
      </c>
      <c r="JZ110" s="8">
        <f>VLOOKUP($IF110,Data!$B:$CP,Daily!JZ$10,0)</f>
        <v>337</v>
      </c>
      <c r="KA110" s="8">
        <f>VLOOKUP($IF110,Data!$B:$CP,Daily!KA$10,0)</f>
        <v>253</v>
      </c>
      <c r="KB110" s="8">
        <f>VLOOKUP($IF110,Data!$B:$CP,Daily!KB$10,0)</f>
        <v>346</v>
      </c>
      <c r="KC110" s="8">
        <f>VLOOKUP($IF110,Data!$B:$CP,Daily!KC$10,0)</f>
        <v>394</v>
      </c>
      <c r="KD110" s="8">
        <f>VLOOKUP($IF110,Data!$B:$CP,Daily!KD$10,0)</f>
        <v>343</v>
      </c>
      <c r="KE110" s="8">
        <f>VLOOKUP($IF110,Data!$B:$CP,Daily!KE$10,0)</f>
        <v>303</v>
      </c>
      <c r="KF110" s="8">
        <f>VLOOKUP($IF110,Data!$B:$CP,Daily!KF$10,0)</f>
        <v>331</v>
      </c>
      <c r="KG110" s="8">
        <f>VLOOKUP($IF110,Data!$B:$CP,Daily!KG$10,0)</f>
        <v>285</v>
      </c>
      <c r="KH110" s="8">
        <f>VLOOKUP($IF110,Data!$B:$CP,Daily!KH$10,0)</f>
        <v>272</v>
      </c>
      <c r="KI110" s="8">
        <f>VLOOKUP($IF110,Data!$B:$CP,Daily!KI$10,0)</f>
        <v>290</v>
      </c>
      <c r="KJ110" s="8">
        <f>VLOOKUP($IF110,Data!$B:$CP,Daily!KJ$10,0)</f>
        <v>413</v>
      </c>
      <c r="KK110" s="8">
        <f>VLOOKUP($IF110,Data!$B:$CP,Daily!KK$10,0)</f>
        <v>331</v>
      </c>
      <c r="KL110" s="8">
        <f>VLOOKUP($IF110,Data!$B:$CP,Daily!KL$10,0)</f>
        <v>339</v>
      </c>
      <c r="KM110" s="8">
        <f>VLOOKUP($IF110,Data!$B:$CP,Daily!KM$10,0)</f>
        <v>350</v>
      </c>
      <c r="KN110" s="8">
        <f>VLOOKUP($IF110,Data!$B:$CP,Daily!KN$10,0)</f>
        <v>283</v>
      </c>
      <c r="KO110" s="8">
        <f>VLOOKUP($IF110,Data!$B:$CP,Daily!KO$10,0)</f>
        <v>274</v>
      </c>
      <c r="KP110" s="8">
        <f>VLOOKUP($IF110,Data!$B:$CP,Daily!KP$10,0)</f>
        <v>316</v>
      </c>
      <c r="KQ110" s="8">
        <f>VLOOKUP($IF110,Data!$B:$CP,Daily!KQ$10,0)</f>
        <v>331</v>
      </c>
      <c r="KR110" s="8">
        <f>VLOOKUP($IF110,Data!$B:$CP,Daily!KR$10,0)</f>
        <v>317</v>
      </c>
      <c r="KS110" s="8">
        <f>VLOOKUP($IF110,Data!$B:$CP,Daily!KS$10,0)</f>
        <v>306</v>
      </c>
      <c r="KT110" s="8">
        <f>VLOOKUP($IF110,Data!$B:$CP,Daily!KT$10,0)</f>
        <v>363</v>
      </c>
      <c r="KU110" s="8">
        <f>VLOOKUP($IF110,Data!$B:$CP,Daily!KU$10,0)</f>
        <v>387</v>
      </c>
      <c r="KV110" s="8">
        <f>VLOOKUP($IF110,Data!$B:$CP,Daily!KV$10,0)</f>
        <v>334</v>
      </c>
      <c r="KW110" s="8">
        <f>VLOOKUP($IF110,Data!$B:$CP,Daily!KW$10,0)</f>
        <v>339</v>
      </c>
      <c r="KX110" s="8">
        <f>VLOOKUP($IF110,Data!$B:$CP,Daily!KX$10,0)</f>
        <v>313</v>
      </c>
      <c r="KY110" s="8">
        <f>VLOOKUP($IF110,Data!$B:$CP,Daily!KY$10,0)</f>
        <v>296</v>
      </c>
      <c r="KZ110" s="8">
        <f>VLOOKUP($IF110,Data!$B:$CP,Daily!KZ$10,0)</f>
        <v>326</v>
      </c>
      <c r="LA110" s="8">
        <f>VLOOKUP($IF110,Data!$B:$CP,Daily!LA$10,0)</f>
        <v>327</v>
      </c>
      <c r="LB110" s="8">
        <f>VLOOKUP($IF110,Data!$B:$CP,Daily!LB$10,0)</f>
        <v>337</v>
      </c>
      <c r="LC110" s="8">
        <f>VLOOKUP($IF110,Data!$B:$CP,Daily!LC$10,0)</f>
        <v>297</v>
      </c>
      <c r="LD110" s="8">
        <f>VLOOKUP($IF110,Data!$B:$CP,Daily!LD$10,0)</f>
        <v>340</v>
      </c>
      <c r="LE110" s="8">
        <f>VLOOKUP($IF110,Data!$B:$CP,Daily!LE$10,0)</f>
        <v>326</v>
      </c>
      <c r="LF110" s="8">
        <f>VLOOKUP($IF110,Data!$B:$CP,Daily!LF$10,0)</f>
        <v>359</v>
      </c>
      <c r="LG110" s="8">
        <f>VLOOKUP($IF110,Data!$B:$CP,Daily!LG$10,0)</f>
        <v>363</v>
      </c>
      <c r="LH110" s="8">
        <f>VLOOKUP($IF110,Data!$B:$CP,Daily!LH$10,0)</f>
        <v>469</v>
      </c>
      <c r="LI110" s="8">
        <f>VLOOKUP($IF110,Data!$B:$CP,Daily!LI$10,0)</f>
        <v>300</v>
      </c>
      <c r="LJ110" s="8">
        <f>VLOOKUP($IF110,Data!$B:$CP,Daily!LJ$10,0)</f>
        <v>260</v>
      </c>
      <c r="LK110" s="8">
        <f>VLOOKUP($IF110,Data!$B:$CP,Daily!LK$10,0)</f>
        <v>300</v>
      </c>
      <c r="LL110" s="8">
        <f>VLOOKUP($IF110,Data!$B:$CP,Daily!LL$10,0)</f>
        <v>292</v>
      </c>
      <c r="LM110" s="8">
        <f>VLOOKUP($IF110,Data!$B:$CP,Daily!LM$10,0)</f>
        <v>370</v>
      </c>
      <c r="LN110" s="8">
        <f>VLOOKUP($IF110,Data!$B:$CP,Daily!LN$10,0)</f>
        <v>401</v>
      </c>
      <c r="LO110" s="8">
        <f>VLOOKUP($IF110,Data!$B:$CP,Daily!LO$10,0)</f>
        <v>360</v>
      </c>
      <c r="LP110" s="8">
        <f>VLOOKUP($IF110,Data!$B:$CP,Daily!LP$10,0)</f>
        <v>349</v>
      </c>
      <c r="LQ110" s="8">
        <f>VLOOKUP($IF110,Data!$B:$CP,Daily!LQ$10,0)</f>
        <v>304</v>
      </c>
      <c r="LR110" s="8">
        <f>VLOOKUP($IF110,Data!$B:$CP,Daily!LR$10,0)</f>
        <v>291</v>
      </c>
      <c r="LS110" s="8">
        <f>VLOOKUP($IF110,Data!$B:$CP,Daily!LS$10,0)</f>
        <v>314</v>
      </c>
      <c r="LU110" s="8">
        <f>_xlfn.QUARTILE.INC($IH110:$LR110,1)</f>
        <v>311</v>
      </c>
      <c r="LV110" s="8">
        <f>_xlfn.QUARTILE.INC($IH110:$LR110,3)</f>
        <v>363</v>
      </c>
      <c r="LW110" s="8">
        <f>LV110-LU110</f>
        <v>52</v>
      </c>
      <c r="LX110" s="8">
        <f t="shared" ref="LX110:LX112" si="907">LV110+(1.25*LW110)</f>
        <v>428</v>
      </c>
      <c r="LY110" s="8">
        <f t="shared" ref="LY110:LY112" si="908">LU110-(1.25*LW110)</f>
        <v>246</v>
      </c>
      <c r="LZ110" s="41"/>
      <c r="MA110" s="9">
        <f>_xlfn.STDEV.P(JL110:LS110)</f>
        <v>41.551771589454788</v>
      </c>
      <c r="MB110" s="9">
        <f>AVERAGE(LL110:LR110)</f>
        <v>338.14285714285717</v>
      </c>
      <c r="MC110" s="9">
        <f>AVERAGE(KO110:LR110)</f>
        <v>331.56666666666666</v>
      </c>
    </row>
    <row r="111" spans="4:342" x14ac:dyDescent="0.35">
      <c r="D111" s="59" t="s">
        <v>637</v>
      </c>
      <c r="E111" s="53" t="str">
        <f>VLOOKUP($D111,'Metric Nature'!$C:$D,2,0)&amp;IF(($F111&lt;(EA111)),"Below",IF(($F111&gt;(DZ111)),"Above","Within"))</f>
        <v>PositiveWithin</v>
      </c>
      <c r="F111" s="54">
        <f>DU111</f>
        <v>4180</v>
      </c>
      <c r="G111" s="54">
        <f>ED111</f>
        <v>4467.1428571428569</v>
      </c>
      <c r="H111" s="55">
        <f>IFERROR(((F111-G111)/G111),0)</f>
        <v>-6.4278861528621625E-2</v>
      </c>
      <c r="I111" s="28">
        <f>EE111</f>
        <v>4405.6333333333332</v>
      </c>
      <c r="J111" s="55">
        <f>IFERROR(((F111-I111)/I111),0)</f>
        <v>-5.1214732652891351E-2</v>
      </c>
      <c r="K111" s="54">
        <f>EC111</f>
        <v>452.43287477021335</v>
      </c>
      <c r="L111" s="56"/>
      <c r="M111" s="53" t="str">
        <f>VLOOKUP($D111,'Metric Nature'!$C:$D,2,0)&amp;IF(($N111&lt;(HZ111)),"Below",IF(($N111&gt;(HY111)),"Above","Within"))</f>
        <v>PositiveWithin</v>
      </c>
      <c r="N111" s="54">
        <f t="shared" si="891"/>
        <v>3310</v>
      </c>
      <c r="O111" s="54">
        <f t="shared" si="892"/>
        <v>3543.2857142857142</v>
      </c>
      <c r="P111" s="55">
        <f t="shared" si="893"/>
        <v>-6.5838809821392563E-2</v>
      </c>
      <c r="Q111" s="54">
        <f t="shared" si="894"/>
        <v>3512.5333333333333</v>
      </c>
      <c r="R111" s="55">
        <f t="shared" si="895"/>
        <v>-5.7660188278165797E-2</v>
      </c>
      <c r="S111" s="54">
        <f>IB111</f>
        <v>313.81887026329906</v>
      </c>
      <c r="T111" s="56"/>
      <c r="U111" s="53" t="str">
        <f>VLOOKUP($D111,'Metric Nature'!$C:$D,2,0)&amp;IF(($V111&lt;(LY111)),"Below",IF(($V111&gt;(LX111)),"Above","Within"))</f>
        <v>PositiveWithin</v>
      </c>
      <c r="V111" s="54">
        <f t="shared" si="896"/>
        <v>870</v>
      </c>
      <c r="W111" s="54">
        <f t="shared" si="897"/>
        <v>923.85714285714289</v>
      </c>
      <c r="X111" s="55">
        <f t="shared" si="898"/>
        <v>-5.8295964125560575E-2</v>
      </c>
      <c r="Y111" s="54">
        <f t="shared" si="899"/>
        <v>893.1</v>
      </c>
      <c r="Z111" s="55">
        <f t="shared" si="900"/>
        <v>-2.5864964729593574E-2</v>
      </c>
      <c r="AA111" s="54">
        <f>MA111</f>
        <v>76.614047159918528</v>
      </c>
      <c r="AB111" s="50"/>
      <c r="AC111" s="46" t="s">
        <v>638</v>
      </c>
      <c r="AI111" s="7" t="s">
        <v>637</v>
      </c>
      <c r="AJ111" s="8">
        <f>EI111+IH111</f>
        <v>5245</v>
      </c>
      <c r="AK111" s="8">
        <f t="shared" ref="AK111:BP111" si="909">EJ111+II111</f>
        <v>5117</v>
      </c>
      <c r="AL111" s="8">
        <f t="shared" si="909"/>
        <v>4892</v>
      </c>
      <c r="AM111" s="8">
        <f t="shared" si="909"/>
        <v>4493</v>
      </c>
      <c r="AN111" s="8">
        <f t="shared" si="909"/>
        <v>4939</v>
      </c>
      <c r="AO111" s="8">
        <f t="shared" si="909"/>
        <v>5586</v>
      </c>
      <c r="AP111" s="8">
        <f t="shared" si="909"/>
        <v>5394</v>
      </c>
      <c r="AQ111" s="8">
        <f t="shared" si="909"/>
        <v>5962</v>
      </c>
      <c r="AR111" s="8">
        <f t="shared" si="909"/>
        <v>5249</v>
      </c>
      <c r="AS111" s="8">
        <f t="shared" si="909"/>
        <v>5039</v>
      </c>
      <c r="AT111" s="8">
        <f t="shared" si="909"/>
        <v>4821</v>
      </c>
      <c r="AU111" s="8">
        <f t="shared" si="909"/>
        <v>5054</v>
      </c>
      <c r="AV111" s="8">
        <f t="shared" si="909"/>
        <v>4614</v>
      </c>
      <c r="AW111" s="8">
        <f t="shared" si="909"/>
        <v>4805</v>
      </c>
      <c r="AX111" s="8">
        <f t="shared" si="909"/>
        <v>5239</v>
      </c>
      <c r="AY111" s="8">
        <f t="shared" si="909"/>
        <v>4890</v>
      </c>
      <c r="AZ111" s="8">
        <f t="shared" si="909"/>
        <v>4454</v>
      </c>
      <c r="BA111" s="8">
        <f t="shared" si="909"/>
        <v>4524</v>
      </c>
      <c r="BB111" s="8">
        <f t="shared" si="909"/>
        <v>4856</v>
      </c>
      <c r="BC111" s="8">
        <f t="shared" si="909"/>
        <v>4396</v>
      </c>
      <c r="BD111" s="8">
        <f t="shared" si="909"/>
        <v>4918</v>
      </c>
      <c r="BE111" s="8">
        <f t="shared" si="909"/>
        <v>4999</v>
      </c>
      <c r="BF111" s="8">
        <f t="shared" si="909"/>
        <v>4832</v>
      </c>
      <c r="BG111" s="8">
        <f t="shared" si="909"/>
        <v>4495</v>
      </c>
      <c r="BH111" s="8">
        <f t="shared" si="909"/>
        <v>4345</v>
      </c>
      <c r="BI111" s="8">
        <f t="shared" si="909"/>
        <v>4644</v>
      </c>
      <c r="BJ111" s="8">
        <f t="shared" si="909"/>
        <v>5130</v>
      </c>
      <c r="BK111" s="8">
        <f t="shared" si="909"/>
        <v>4831</v>
      </c>
      <c r="BL111" s="8">
        <f t="shared" si="909"/>
        <v>4177</v>
      </c>
      <c r="BM111" s="8">
        <f t="shared" si="909"/>
        <v>4706</v>
      </c>
      <c r="BN111" s="8">
        <f t="shared" si="909"/>
        <v>4763</v>
      </c>
      <c r="BO111" s="8">
        <f t="shared" si="909"/>
        <v>4263</v>
      </c>
      <c r="BP111" s="8">
        <f t="shared" si="909"/>
        <v>5169</v>
      </c>
      <c r="BQ111" s="8">
        <f t="shared" ref="BQ111:CV111" si="910">FP111+JO111</f>
        <v>5013</v>
      </c>
      <c r="BR111" s="8">
        <f t="shared" si="910"/>
        <v>4652</v>
      </c>
      <c r="BS111" s="8">
        <f t="shared" si="910"/>
        <v>4773</v>
      </c>
      <c r="BT111" s="8">
        <f t="shared" si="910"/>
        <v>4645</v>
      </c>
      <c r="BU111" s="8">
        <f t="shared" si="910"/>
        <v>4360</v>
      </c>
      <c r="BV111" s="8">
        <f t="shared" si="910"/>
        <v>4017</v>
      </c>
      <c r="BW111" s="8">
        <f t="shared" si="910"/>
        <v>4069</v>
      </c>
      <c r="BX111" s="8">
        <f t="shared" si="910"/>
        <v>3849</v>
      </c>
      <c r="BY111" s="8">
        <f t="shared" si="910"/>
        <v>4411</v>
      </c>
      <c r="BZ111" s="8">
        <f t="shared" si="910"/>
        <v>4396</v>
      </c>
      <c r="CA111" s="8">
        <f t="shared" si="910"/>
        <v>4263</v>
      </c>
      <c r="CB111" s="8">
        <f t="shared" si="910"/>
        <v>3846</v>
      </c>
      <c r="CC111" s="8">
        <f t="shared" si="910"/>
        <v>3449</v>
      </c>
      <c r="CD111" s="8">
        <f t="shared" si="910"/>
        <v>4477</v>
      </c>
      <c r="CE111" s="8">
        <f t="shared" si="910"/>
        <v>4628</v>
      </c>
      <c r="CF111" s="8">
        <f t="shared" si="910"/>
        <v>4766</v>
      </c>
      <c r="CG111" s="8">
        <f t="shared" si="910"/>
        <v>4178</v>
      </c>
      <c r="CH111" s="8">
        <f t="shared" si="910"/>
        <v>4168</v>
      </c>
      <c r="CI111" s="8">
        <f t="shared" si="910"/>
        <v>3777</v>
      </c>
      <c r="CJ111" s="8">
        <f t="shared" si="910"/>
        <v>3739</v>
      </c>
      <c r="CK111" s="8">
        <f t="shared" si="910"/>
        <v>4330</v>
      </c>
      <c r="CL111" s="8">
        <f t="shared" si="910"/>
        <v>4689</v>
      </c>
      <c r="CM111" s="8">
        <f t="shared" si="910"/>
        <v>4221</v>
      </c>
      <c r="CN111" s="8">
        <f t="shared" si="910"/>
        <v>4322</v>
      </c>
      <c r="CO111" s="8">
        <f t="shared" si="910"/>
        <v>4612</v>
      </c>
      <c r="CP111" s="8">
        <f t="shared" si="910"/>
        <v>3830</v>
      </c>
      <c r="CQ111" s="8">
        <f t="shared" si="910"/>
        <v>3645</v>
      </c>
      <c r="CR111" s="8">
        <f t="shared" si="910"/>
        <v>4207</v>
      </c>
      <c r="CS111" s="8">
        <f t="shared" si="910"/>
        <v>4347</v>
      </c>
      <c r="CT111" s="8">
        <f t="shared" si="910"/>
        <v>4122</v>
      </c>
      <c r="CU111" s="8">
        <f t="shared" si="910"/>
        <v>3964</v>
      </c>
      <c r="CV111" s="8">
        <f t="shared" si="910"/>
        <v>4305</v>
      </c>
      <c r="CW111" s="8">
        <f t="shared" ref="CW111:DU111" si="911">GV111+KU111</f>
        <v>4407</v>
      </c>
      <c r="CX111" s="8">
        <f t="shared" si="911"/>
        <v>4545</v>
      </c>
      <c r="CY111" s="8">
        <f t="shared" si="911"/>
        <v>4666</v>
      </c>
      <c r="CZ111" s="8">
        <f t="shared" si="911"/>
        <v>4319</v>
      </c>
      <c r="DA111" s="8">
        <f t="shared" si="911"/>
        <v>4127</v>
      </c>
      <c r="DB111" s="8">
        <f t="shared" si="911"/>
        <v>4333</v>
      </c>
      <c r="DC111" s="8">
        <f t="shared" si="911"/>
        <v>4480</v>
      </c>
      <c r="DD111" s="8">
        <f t="shared" si="911"/>
        <v>4119</v>
      </c>
      <c r="DE111" s="8">
        <f t="shared" si="911"/>
        <v>3859</v>
      </c>
      <c r="DF111" s="8">
        <f t="shared" si="911"/>
        <v>4340</v>
      </c>
      <c r="DG111" s="8">
        <f t="shared" si="911"/>
        <v>4427</v>
      </c>
      <c r="DH111" s="8">
        <f t="shared" si="911"/>
        <v>4481</v>
      </c>
      <c r="DI111" s="8">
        <f t="shared" si="911"/>
        <v>4837</v>
      </c>
      <c r="DJ111" s="8">
        <f t="shared" si="911"/>
        <v>5836</v>
      </c>
      <c r="DK111" s="8">
        <f t="shared" si="911"/>
        <v>4578</v>
      </c>
      <c r="DL111" s="8">
        <f t="shared" si="911"/>
        <v>4355</v>
      </c>
      <c r="DM111" s="8">
        <f t="shared" si="911"/>
        <v>4600</v>
      </c>
      <c r="DN111" s="8">
        <f t="shared" si="911"/>
        <v>4613</v>
      </c>
      <c r="DO111" s="8">
        <f t="shared" si="911"/>
        <v>4596</v>
      </c>
      <c r="DP111" s="8">
        <f t="shared" si="911"/>
        <v>4515</v>
      </c>
      <c r="DQ111" s="8">
        <f t="shared" si="911"/>
        <v>4481</v>
      </c>
      <c r="DR111" s="8">
        <f t="shared" si="911"/>
        <v>4371</v>
      </c>
      <c r="DS111" s="8">
        <f t="shared" si="911"/>
        <v>4262</v>
      </c>
      <c r="DT111" s="8">
        <f t="shared" si="911"/>
        <v>4432</v>
      </c>
      <c r="DU111" s="8">
        <f t="shared" si="911"/>
        <v>4180</v>
      </c>
      <c r="DV111" s="14"/>
      <c r="DW111" s="8">
        <f>_xlfn.QUARTILE.INC($AJ111:$DT111,1)</f>
        <v>4305</v>
      </c>
      <c r="DX111" s="8">
        <f>_xlfn.QUARTILE.INC($AJ111:$DT111,3)</f>
        <v>4821</v>
      </c>
      <c r="DY111" s="8">
        <f>DX111-DW111</f>
        <v>516</v>
      </c>
      <c r="DZ111" s="8">
        <f t="shared" si="903"/>
        <v>5466</v>
      </c>
      <c r="EA111" s="8">
        <f t="shared" si="904"/>
        <v>3660</v>
      </c>
      <c r="EB111" s="14"/>
      <c r="EC111" s="9">
        <f>_xlfn.STDEV.P(AJ111:DU111)</f>
        <v>452.43287477021335</v>
      </c>
      <c r="ED111" s="9">
        <f>AVERAGE(DN111:DT111)</f>
        <v>4467.1428571428569</v>
      </c>
      <c r="EE111" s="9">
        <f>AVERAGE(CQ111:DT111)</f>
        <v>4405.6333333333332</v>
      </c>
      <c r="EF111" s="1"/>
      <c r="EG111" s="7" t="s">
        <v>639</v>
      </c>
      <c r="EH111" s="7" t="s">
        <v>95</v>
      </c>
      <c r="EI111" s="8">
        <f>VLOOKUP($EG111,Data!$B:$CP,Daily!EI$10,0)</f>
        <v>4218</v>
      </c>
      <c r="EJ111" s="8">
        <f>VLOOKUP($EG111,Data!$B:$CP,Daily!EJ$10,0)</f>
        <v>4072</v>
      </c>
      <c r="EK111" s="8">
        <f>VLOOKUP($EG111,Data!$B:$CP,Daily!EK$10,0)</f>
        <v>3926</v>
      </c>
      <c r="EL111" s="8">
        <f>VLOOKUP($EG111,Data!$B:$CP,Daily!EL$10,0)</f>
        <v>3567</v>
      </c>
      <c r="EM111" s="8">
        <f>VLOOKUP($EG111,Data!$B:$CP,Daily!EM$10,0)</f>
        <v>3993</v>
      </c>
      <c r="EN111" s="8">
        <f>VLOOKUP($EG111,Data!$B:$CP,Daily!EN$10,0)</f>
        <v>4534</v>
      </c>
      <c r="EO111" s="8">
        <f>VLOOKUP($EG111,Data!$B:$CP,Daily!EO$10,0)</f>
        <v>4346</v>
      </c>
      <c r="EP111" s="8">
        <f>VLOOKUP($EG111,Data!$B:$CP,Daily!EP$10,0)</f>
        <v>4784</v>
      </c>
      <c r="EQ111" s="8">
        <f>VLOOKUP($EG111,Data!$B:$CP,Daily!EQ$10,0)</f>
        <v>4227</v>
      </c>
      <c r="ER111" s="8">
        <f>VLOOKUP($EG111,Data!$B:$CP,Daily!ER$10,0)</f>
        <v>4048</v>
      </c>
      <c r="ES111" s="8">
        <f>VLOOKUP($EG111,Data!$B:$CP,Daily!ES$10,0)</f>
        <v>3836</v>
      </c>
      <c r="ET111" s="8">
        <f>VLOOKUP($EG111,Data!$B:$CP,Daily!ET$10,0)</f>
        <v>4091</v>
      </c>
      <c r="EU111" s="8">
        <f>VLOOKUP($EG111,Data!$B:$CP,Daily!EU$10,0)</f>
        <v>3695</v>
      </c>
      <c r="EV111" s="8">
        <f>VLOOKUP($EG111,Data!$B:$CP,Daily!EV$10,0)</f>
        <v>3872</v>
      </c>
      <c r="EW111" s="8">
        <f>VLOOKUP($EG111,Data!$B:$CP,Daily!EW$10,0)</f>
        <v>4187</v>
      </c>
      <c r="EX111" s="8">
        <f>VLOOKUP($EG111,Data!$B:$CP,Daily!EX$10,0)</f>
        <v>3946</v>
      </c>
      <c r="EY111" s="8">
        <f>VLOOKUP($EG111,Data!$B:$CP,Daily!EY$10,0)</f>
        <v>3584</v>
      </c>
      <c r="EZ111" s="8">
        <f>VLOOKUP($EG111,Data!$B:$CP,Daily!EZ$10,0)</f>
        <v>3632</v>
      </c>
      <c r="FA111" s="8">
        <f>VLOOKUP($EG111,Data!$B:$CP,Daily!FA$10,0)</f>
        <v>3888</v>
      </c>
      <c r="FB111" s="8">
        <f>VLOOKUP($EG111,Data!$B:$CP,Daily!FB$10,0)</f>
        <v>3540</v>
      </c>
      <c r="FC111" s="8">
        <f>VLOOKUP($EG111,Data!$B:$CP,Daily!FC$10,0)</f>
        <v>3959</v>
      </c>
      <c r="FD111" s="8">
        <f>VLOOKUP($EG111,Data!$B:$CP,Daily!FD$10,0)</f>
        <v>3985</v>
      </c>
      <c r="FE111" s="8">
        <f>VLOOKUP($EG111,Data!$B:$CP,Daily!FE$10,0)</f>
        <v>3886</v>
      </c>
      <c r="FF111" s="8">
        <f>VLOOKUP($EG111,Data!$B:$CP,Daily!FF$10,0)</f>
        <v>3559</v>
      </c>
      <c r="FG111" s="8">
        <f>VLOOKUP($EG111,Data!$B:$CP,Daily!FG$10,0)</f>
        <v>3471</v>
      </c>
      <c r="FH111" s="8">
        <f>VLOOKUP($EG111,Data!$B:$CP,Daily!FH$10,0)</f>
        <v>3733</v>
      </c>
      <c r="FI111" s="8">
        <f>VLOOKUP($EG111,Data!$B:$CP,Daily!FI$10,0)</f>
        <v>4201</v>
      </c>
      <c r="FJ111" s="8">
        <f>VLOOKUP($EG111,Data!$B:$CP,Daily!FJ$10,0)</f>
        <v>3884</v>
      </c>
      <c r="FK111" s="8">
        <f>VLOOKUP($EG111,Data!$B:$CP,Daily!FK$10,0)</f>
        <v>3351</v>
      </c>
      <c r="FL111" s="8">
        <f>VLOOKUP($EG111,Data!$B:$CP,Daily!FL$10,0)</f>
        <v>3682</v>
      </c>
      <c r="FM111" s="8">
        <f>VLOOKUP($EG111,Data!$B:$CP,Daily!FM$10,0)</f>
        <v>3839</v>
      </c>
      <c r="FN111" s="8">
        <f>VLOOKUP($EG111,Data!$B:$CP,Daily!FN$10,0)</f>
        <v>3431</v>
      </c>
      <c r="FO111" s="8">
        <f>VLOOKUP($EG111,Data!$B:$CP,Daily!FO$10,0)</f>
        <v>4151</v>
      </c>
      <c r="FP111" s="8">
        <f>VLOOKUP($EG111,Data!$B:$CP,Daily!FP$10,0)</f>
        <v>3990</v>
      </c>
      <c r="FQ111" s="8">
        <f>VLOOKUP($EG111,Data!$B:$CP,Daily!FQ$10,0)</f>
        <v>3724</v>
      </c>
      <c r="FR111" s="8">
        <f>VLOOKUP($EG111,Data!$B:$CP,Daily!FR$10,0)</f>
        <v>3790</v>
      </c>
      <c r="FS111" s="8">
        <f>VLOOKUP($EG111,Data!$B:$CP,Daily!FS$10,0)</f>
        <v>3659</v>
      </c>
      <c r="FT111" s="8">
        <f>VLOOKUP($EG111,Data!$B:$CP,Daily!FT$10,0)</f>
        <v>3484</v>
      </c>
      <c r="FU111" s="8">
        <f>VLOOKUP($EG111,Data!$B:$CP,Daily!FU$10,0)</f>
        <v>3192</v>
      </c>
      <c r="FV111" s="8">
        <f>VLOOKUP($EG111,Data!$B:$CP,Daily!FV$10,0)</f>
        <v>3236</v>
      </c>
      <c r="FW111" s="8">
        <f>VLOOKUP($EG111,Data!$B:$CP,Daily!FW$10,0)</f>
        <v>3012</v>
      </c>
      <c r="FX111" s="8">
        <f>VLOOKUP($EG111,Data!$B:$CP,Daily!FX$10,0)</f>
        <v>3555</v>
      </c>
      <c r="FY111" s="8">
        <f>VLOOKUP($EG111,Data!$B:$CP,Daily!FY$10,0)</f>
        <v>3491</v>
      </c>
      <c r="FZ111" s="8">
        <f>VLOOKUP($EG111,Data!$B:$CP,Daily!FZ$10,0)</f>
        <v>3459</v>
      </c>
      <c r="GA111" s="8">
        <f>VLOOKUP($EG111,Data!$B:$CP,Daily!GA$10,0)</f>
        <v>3115</v>
      </c>
      <c r="GB111" s="8">
        <f>VLOOKUP($EG111,Data!$B:$CP,Daily!GB$10,0)</f>
        <v>2770</v>
      </c>
      <c r="GC111" s="8">
        <f>VLOOKUP($EG111,Data!$B:$CP,Daily!GC$10,0)</f>
        <v>3631</v>
      </c>
      <c r="GD111" s="8">
        <f>VLOOKUP($EG111,Data!$B:$CP,Daily!GD$10,0)</f>
        <v>3761</v>
      </c>
      <c r="GE111" s="8">
        <f>VLOOKUP($EG111,Data!$B:$CP,Daily!GE$10,0)</f>
        <v>3863</v>
      </c>
      <c r="GF111" s="8">
        <f>VLOOKUP($EG111,Data!$B:$CP,Daily!GF$10,0)</f>
        <v>3347</v>
      </c>
      <c r="GG111" s="8">
        <f>VLOOKUP($EG111,Data!$B:$CP,Daily!GG$10,0)</f>
        <v>3321</v>
      </c>
      <c r="GH111" s="8">
        <f>VLOOKUP($EG111,Data!$B:$CP,Daily!GH$10,0)</f>
        <v>3019</v>
      </c>
      <c r="GI111" s="8">
        <f>VLOOKUP($EG111,Data!$B:$CP,Daily!GI$10,0)</f>
        <v>2945</v>
      </c>
      <c r="GJ111" s="8">
        <f>VLOOKUP($EG111,Data!$B:$CP,Daily!GJ$10,0)</f>
        <v>3386</v>
      </c>
      <c r="GK111" s="8">
        <f>VLOOKUP($EG111,Data!$B:$CP,Daily!GK$10,0)</f>
        <v>3732</v>
      </c>
      <c r="GL111" s="8">
        <f>VLOOKUP($EG111,Data!$B:$CP,Daily!GL$10,0)</f>
        <v>3377</v>
      </c>
      <c r="GM111" s="8">
        <f>VLOOKUP($EG111,Data!$B:$CP,Daily!GM$10,0)</f>
        <v>3440</v>
      </c>
      <c r="GN111" s="8">
        <f>VLOOKUP($EG111,Data!$B:$CP,Daily!GN$10,0)</f>
        <v>3653</v>
      </c>
      <c r="GO111" s="8">
        <f>VLOOKUP($EG111,Data!$B:$CP,Daily!GO$10,0)</f>
        <v>3011</v>
      </c>
      <c r="GP111" s="8">
        <f>VLOOKUP($EG111,Data!$B:$CP,Daily!GP$10,0)</f>
        <v>2935</v>
      </c>
      <c r="GQ111" s="8">
        <f>VLOOKUP($EG111,Data!$B:$CP,Daily!GQ$10,0)</f>
        <v>3411</v>
      </c>
      <c r="GR111" s="8">
        <f>VLOOKUP($EG111,Data!$B:$CP,Daily!GR$10,0)</f>
        <v>3484</v>
      </c>
      <c r="GS111" s="8">
        <f>VLOOKUP($EG111,Data!$B:$CP,Daily!GS$10,0)</f>
        <v>3244</v>
      </c>
      <c r="GT111" s="8">
        <f>VLOOKUP($EG111,Data!$B:$CP,Daily!GT$10,0)</f>
        <v>3144</v>
      </c>
      <c r="GU111" s="8">
        <f>VLOOKUP($EG111,Data!$B:$CP,Daily!GU$10,0)</f>
        <v>3384</v>
      </c>
      <c r="GV111" s="8">
        <f>VLOOKUP($EG111,Data!$B:$CP,Daily!GV$10,0)</f>
        <v>3463</v>
      </c>
      <c r="GW111" s="8">
        <f>VLOOKUP($EG111,Data!$B:$CP,Daily!GW$10,0)</f>
        <v>3631</v>
      </c>
      <c r="GX111" s="8">
        <f>VLOOKUP($EG111,Data!$B:$CP,Daily!GX$10,0)</f>
        <v>3746</v>
      </c>
      <c r="GY111" s="8">
        <f>VLOOKUP($EG111,Data!$B:$CP,Daily!GY$10,0)</f>
        <v>3472</v>
      </c>
      <c r="GZ111" s="8">
        <f>VLOOKUP($EG111,Data!$B:$CP,Daily!GZ$10,0)</f>
        <v>3318</v>
      </c>
      <c r="HA111" s="8">
        <f>VLOOKUP($EG111,Data!$B:$CP,Daily!HA$10,0)</f>
        <v>3468</v>
      </c>
      <c r="HB111" s="8">
        <f>VLOOKUP($EG111,Data!$B:$CP,Daily!HB$10,0)</f>
        <v>3573</v>
      </c>
      <c r="HC111" s="8">
        <f>VLOOKUP($EG111,Data!$B:$CP,Daily!HC$10,0)</f>
        <v>3236</v>
      </c>
      <c r="HD111" s="8">
        <f>VLOOKUP($EG111,Data!$B:$CP,Daily!HD$10,0)</f>
        <v>3061</v>
      </c>
      <c r="HE111" s="8">
        <f>VLOOKUP($EG111,Data!$B:$CP,Daily!HE$10,0)</f>
        <v>3454</v>
      </c>
      <c r="HF111" s="8">
        <f>VLOOKUP($EG111,Data!$B:$CP,Daily!HF$10,0)</f>
        <v>3518</v>
      </c>
      <c r="HG111" s="8">
        <f>VLOOKUP($EG111,Data!$B:$CP,Daily!HG$10,0)</f>
        <v>3585</v>
      </c>
      <c r="HH111" s="8">
        <f>VLOOKUP($EG111,Data!$B:$CP,Daily!HH$10,0)</f>
        <v>3863</v>
      </c>
      <c r="HI111" s="8">
        <f>VLOOKUP($EG111,Data!$B:$CP,Daily!HI$10,0)</f>
        <v>4715</v>
      </c>
      <c r="HJ111" s="8">
        <f>VLOOKUP($EG111,Data!$B:$CP,Daily!HJ$10,0)</f>
        <v>3640</v>
      </c>
      <c r="HK111" s="8">
        <f>VLOOKUP($EG111,Data!$B:$CP,Daily!HK$10,0)</f>
        <v>3531</v>
      </c>
      <c r="HL111" s="8">
        <f>VLOOKUP($EG111,Data!$B:$CP,Daily!HL$10,0)</f>
        <v>3697</v>
      </c>
      <c r="HM111" s="8">
        <f>VLOOKUP($EG111,Data!$B:$CP,Daily!HM$10,0)</f>
        <v>3699</v>
      </c>
      <c r="HN111" s="8">
        <f>VLOOKUP($EG111,Data!$B:$CP,Daily!HN$10,0)</f>
        <v>3624</v>
      </c>
      <c r="HO111" s="8">
        <f>VLOOKUP($EG111,Data!$B:$CP,Daily!HO$10,0)</f>
        <v>3624</v>
      </c>
      <c r="HP111" s="8">
        <f>VLOOKUP($EG111,Data!$B:$CP,Daily!HP$10,0)</f>
        <v>3536</v>
      </c>
      <c r="HQ111" s="8">
        <f>VLOOKUP($EG111,Data!$B:$CP,Daily!HQ$10,0)</f>
        <v>3406</v>
      </c>
      <c r="HR111" s="8">
        <f>VLOOKUP($EG111,Data!$B:$CP,Daily!HR$10,0)</f>
        <v>3359</v>
      </c>
      <c r="HS111" s="8">
        <f>VLOOKUP($EG111,Data!$B:$CP,Daily!HS$10,0)</f>
        <v>3555</v>
      </c>
      <c r="HT111" s="8">
        <f>VLOOKUP($EG111,Data!$B:$CP,Daily!HT$10,0)</f>
        <v>3310</v>
      </c>
      <c r="HU111" s="13"/>
      <c r="HV111" s="8">
        <f>_xlfn.QUARTILE.INC($EI111:$HS111,1)</f>
        <v>3411</v>
      </c>
      <c r="HW111" s="8">
        <f>_xlfn.QUARTILE.INC($EI111:$HS111,3)</f>
        <v>3863</v>
      </c>
      <c r="HX111" s="8">
        <f>HW111-HV111</f>
        <v>452</v>
      </c>
      <c r="HY111" s="8">
        <f t="shared" si="905"/>
        <v>4428</v>
      </c>
      <c r="HZ111" s="8">
        <f t="shared" si="906"/>
        <v>2846</v>
      </c>
      <c r="IA111" s="41"/>
      <c r="IB111" s="9">
        <f>_xlfn.STDEV.P(FM111:HT111)</f>
        <v>313.81887026329906</v>
      </c>
      <c r="IC111" s="9">
        <f>AVERAGE(HM111:HS111)</f>
        <v>3543.2857142857142</v>
      </c>
      <c r="ID111" s="9">
        <f>AVERAGE(GP111:HS111)</f>
        <v>3512.5333333333333</v>
      </c>
      <c r="IE111" s="1"/>
      <c r="IF111" s="7" t="s">
        <v>640</v>
      </c>
      <c r="IG111" s="7" t="s">
        <v>95</v>
      </c>
      <c r="IH111" s="8">
        <f>VLOOKUP($IF111,Data!$B:$CP,Daily!IH$10,0)</f>
        <v>1027</v>
      </c>
      <c r="II111" s="8">
        <f>VLOOKUP($IF111,Data!$B:$CP,Daily!II$10,0)</f>
        <v>1045</v>
      </c>
      <c r="IJ111" s="8">
        <f>VLOOKUP($IF111,Data!$B:$CP,Daily!IJ$10,0)</f>
        <v>966</v>
      </c>
      <c r="IK111" s="8">
        <f>VLOOKUP($IF111,Data!$B:$CP,Daily!IK$10,0)</f>
        <v>926</v>
      </c>
      <c r="IL111" s="8">
        <f>VLOOKUP($IF111,Data!$B:$CP,Daily!IL$10,0)</f>
        <v>946</v>
      </c>
      <c r="IM111" s="8">
        <f>VLOOKUP($IF111,Data!$B:$CP,Daily!IM$10,0)</f>
        <v>1052</v>
      </c>
      <c r="IN111" s="8">
        <f>VLOOKUP($IF111,Data!$B:$CP,Daily!IN$10,0)</f>
        <v>1048</v>
      </c>
      <c r="IO111" s="8">
        <f>VLOOKUP($IF111,Data!$B:$CP,Daily!IO$10,0)</f>
        <v>1178</v>
      </c>
      <c r="IP111" s="8">
        <f>VLOOKUP($IF111,Data!$B:$CP,Daily!IP$10,0)</f>
        <v>1022</v>
      </c>
      <c r="IQ111" s="8">
        <f>VLOOKUP($IF111,Data!$B:$CP,Daily!IQ$10,0)</f>
        <v>991</v>
      </c>
      <c r="IR111" s="8">
        <f>VLOOKUP($IF111,Data!$B:$CP,Daily!IR$10,0)</f>
        <v>985</v>
      </c>
      <c r="IS111" s="8">
        <f>VLOOKUP($IF111,Data!$B:$CP,Daily!IS$10,0)</f>
        <v>963</v>
      </c>
      <c r="IT111" s="8">
        <f>VLOOKUP($IF111,Data!$B:$CP,Daily!IT$10,0)</f>
        <v>919</v>
      </c>
      <c r="IU111" s="8">
        <f>VLOOKUP($IF111,Data!$B:$CP,Daily!IU$10,0)</f>
        <v>933</v>
      </c>
      <c r="IV111" s="8">
        <f>VLOOKUP($IF111,Data!$B:$CP,Daily!IV$10,0)</f>
        <v>1052</v>
      </c>
      <c r="IW111" s="8">
        <f>VLOOKUP($IF111,Data!$B:$CP,Daily!IW$10,0)</f>
        <v>944</v>
      </c>
      <c r="IX111" s="8">
        <f>VLOOKUP($IF111,Data!$B:$CP,Daily!IX$10,0)</f>
        <v>870</v>
      </c>
      <c r="IY111" s="8">
        <f>VLOOKUP($IF111,Data!$B:$CP,Daily!IY$10,0)</f>
        <v>892</v>
      </c>
      <c r="IZ111" s="8">
        <f>VLOOKUP($IF111,Data!$B:$CP,Daily!IZ$10,0)</f>
        <v>968</v>
      </c>
      <c r="JA111" s="8">
        <f>VLOOKUP($IF111,Data!$B:$CP,Daily!JA$10,0)</f>
        <v>856</v>
      </c>
      <c r="JB111" s="8">
        <f>VLOOKUP($IF111,Data!$B:$CP,Daily!JB$10,0)</f>
        <v>959</v>
      </c>
      <c r="JC111" s="8">
        <f>VLOOKUP($IF111,Data!$B:$CP,Daily!JC$10,0)</f>
        <v>1014</v>
      </c>
      <c r="JD111" s="8">
        <f>VLOOKUP($IF111,Data!$B:$CP,Daily!JD$10,0)</f>
        <v>946</v>
      </c>
      <c r="JE111" s="8">
        <f>VLOOKUP($IF111,Data!$B:$CP,Daily!JE$10,0)</f>
        <v>936</v>
      </c>
      <c r="JF111" s="8">
        <f>VLOOKUP($IF111,Data!$B:$CP,Daily!JF$10,0)</f>
        <v>874</v>
      </c>
      <c r="JG111" s="8">
        <f>VLOOKUP($IF111,Data!$B:$CP,Daily!JG$10,0)</f>
        <v>911</v>
      </c>
      <c r="JH111" s="8">
        <f>VLOOKUP($IF111,Data!$B:$CP,Daily!JH$10,0)</f>
        <v>929</v>
      </c>
      <c r="JI111" s="8">
        <f>VLOOKUP($IF111,Data!$B:$CP,Daily!JI$10,0)</f>
        <v>947</v>
      </c>
      <c r="JJ111" s="8">
        <f>VLOOKUP($IF111,Data!$B:$CP,Daily!JJ$10,0)</f>
        <v>826</v>
      </c>
      <c r="JK111" s="8">
        <f>VLOOKUP($IF111,Data!$B:$CP,Daily!JK$10,0)</f>
        <v>1024</v>
      </c>
      <c r="JL111" s="8">
        <f>VLOOKUP($IF111,Data!$B:$CP,Daily!JL$10,0)</f>
        <v>924</v>
      </c>
      <c r="JM111" s="8">
        <f>VLOOKUP($IF111,Data!$B:$CP,Daily!JM$10,0)</f>
        <v>832</v>
      </c>
      <c r="JN111" s="8">
        <f>VLOOKUP($IF111,Data!$B:$CP,Daily!JN$10,0)</f>
        <v>1018</v>
      </c>
      <c r="JO111" s="8">
        <f>VLOOKUP($IF111,Data!$B:$CP,Daily!JO$10,0)</f>
        <v>1023</v>
      </c>
      <c r="JP111" s="8">
        <f>VLOOKUP($IF111,Data!$B:$CP,Daily!JP$10,0)</f>
        <v>928</v>
      </c>
      <c r="JQ111" s="8">
        <f>VLOOKUP($IF111,Data!$B:$CP,Daily!JQ$10,0)</f>
        <v>983</v>
      </c>
      <c r="JR111" s="8">
        <f>VLOOKUP($IF111,Data!$B:$CP,Daily!JR$10,0)</f>
        <v>986</v>
      </c>
      <c r="JS111" s="8">
        <f>VLOOKUP($IF111,Data!$B:$CP,Daily!JS$10,0)</f>
        <v>876</v>
      </c>
      <c r="JT111" s="8">
        <f>VLOOKUP($IF111,Data!$B:$CP,Daily!JT$10,0)</f>
        <v>825</v>
      </c>
      <c r="JU111" s="8">
        <f>VLOOKUP($IF111,Data!$B:$CP,Daily!JU$10,0)</f>
        <v>833</v>
      </c>
      <c r="JV111" s="8">
        <f>VLOOKUP($IF111,Data!$B:$CP,Daily!JV$10,0)</f>
        <v>837</v>
      </c>
      <c r="JW111" s="8">
        <f>VLOOKUP($IF111,Data!$B:$CP,Daily!JW$10,0)</f>
        <v>856</v>
      </c>
      <c r="JX111" s="8">
        <f>VLOOKUP($IF111,Data!$B:$CP,Daily!JX$10,0)</f>
        <v>905</v>
      </c>
      <c r="JY111" s="8">
        <f>VLOOKUP($IF111,Data!$B:$CP,Daily!JY$10,0)</f>
        <v>804</v>
      </c>
      <c r="JZ111" s="8">
        <f>VLOOKUP($IF111,Data!$B:$CP,Daily!JZ$10,0)</f>
        <v>731</v>
      </c>
      <c r="KA111" s="8">
        <f>VLOOKUP($IF111,Data!$B:$CP,Daily!KA$10,0)</f>
        <v>679</v>
      </c>
      <c r="KB111" s="8">
        <f>VLOOKUP($IF111,Data!$B:$CP,Daily!KB$10,0)</f>
        <v>846</v>
      </c>
      <c r="KC111" s="8">
        <f>VLOOKUP($IF111,Data!$B:$CP,Daily!KC$10,0)</f>
        <v>867</v>
      </c>
      <c r="KD111" s="8">
        <f>VLOOKUP($IF111,Data!$B:$CP,Daily!KD$10,0)</f>
        <v>903</v>
      </c>
      <c r="KE111" s="8">
        <f>VLOOKUP($IF111,Data!$B:$CP,Daily!KE$10,0)</f>
        <v>831</v>
      </c>
      <c r="KF111" s="8">
        <f>VLOOKUP($IF111,Data!$B:$CP,Daily!KF$10,0)</f>
        <v>847</v>
      </c>
      <c r="KG111" s="8">
        <f>VLOOKUP($IF111,Data!$B:$CP,Daily!KG$10,0)</f>
        <v>758</v>
      </c>
      <c r="KH111" s="8">
        <f>VLOOKUP($IF111,Data!$B:$CP,Daily!KH$10,0)</f>
        <v>794</v>
      </c>
      <c r="KI111" s="8">
        <f>VLOOKUP($IF111,Data!$B:$CP,Daily!KI$10,0)</f>
        <v>944</v>
      </c>
      <c r="KJ111" s="8">
        <f>VLOOKUP($IF111,Data!$B:$CP,Daily!KJ$10,0)</f>
        <v>957</v>
      </c>
      <c r="KK111" s="8">
        <f>VLOOKUP($IF111,Data!$B:$CP,Daily!KK$10,0)</f>
        <v>844</v>
      </c>
      <c r="KL111" s="8">
        <f>VLOOKUP($IF111,Data!$B:$CP,Daily!KL$10,0)</f>
        <v>882</v>
      </c>
      <c r="KM111" s="8">
        <f>VLOOKUP($IF111,Data!$B:$CP,Daily!KM$10,0)</f>
        <v>959</v>
      </c>
      <c r="KN111" s="8">
        <f>VLOOKUP($IF111,Data!$B:$CP,Daily!KN$10,0)</f>
        <v>819</v>
      </c>
      <c r="KO111" s="8">
        <f>VLOOKUP($IF111,Data!$B:$CP,Daily!KO$10,0)</f>
        <v>710</v>
      </c>
      <c r="KP111" s="8">
        <f>VLOOKUP($IF111,Data!$B:$CP,Daily!KP$10,0)</f>
        <v>796</v>
      </c>
      <c r="KQ111" s="8">
        <f>VLOOKUP($IF111,Data!$B:$CP,Daily!KQ$10,0)</f>
        <v>863</v>
      </c>
      <c r="KR111" s="8">
        <f>VLOOKUP($IF111,Data!$B:$CP,Daily!KR$10,0)</f>
        <v>878</v>
      </c>
      <c r="KS111" s="8">
        <f>VLOOKUP($IF111,Data!$B:$CP,Daily!KS$10,0)</f>
        <v>820</v>
      </c>
      <c r="KT111" s="8">
        <f>VLOOKUP($IF111,Data!$B:$CP,Daily!KT$10,0)</f>
        <v>921</v>
      </c>
      <c r="KU111" s="8">
        <f>VLOOKUP($IF111,Data!$B:$CP,Daily!KU$10,0)</f>
        <v>944</v>
      </c>
      <c r="KV111" s="8">
        <f>VLOOKUP($IF111,Data!$B:$CP,Daily!KV$10,0)</f>
        <v>914</v>
      </c>
      <c r="KW111" s="8">
        <f>VLOOKUP($IF111,Data!$B:$CP,Daily!KW$10,0)</f>
        <v>920</v>
      </c>
      <c r="KX111" s="8">
        <f>VLOOKUP($IF111,Data!$B:$CP,Daily!KX$10,0)</f>
        <v>847</v>
      </c>
      <c r="KY111" s="8">
        <f>VLOOKUP($IF111,Data!$B:$CP,Daily!KY$10,0)</f>
        <v>809</v>
      </c>
      <c r="KZ111" s="8">
        <f>VLOOKUP($IF111,Data!$B:$CP,Daily!KZ$10,0)</f>
        <v>865</v>
      </c>
      <c r="LA111" s="8">
        <f>VLOOKUP($IF111,Data!$B:$CP,Daily!LA$10,0)</f>
        <v>907</v>
      </c>
      <c r="LB111" s="8">
        <f>VLOOKUP($IF111,Data!$B:$CP,Daily!LB$10,0)</f>
        <v>883</v>
      </c>
      <c r="LC111" s="8">
        <f>VLOOKUP($IF111,Data!$B:$CP,Daily!LC$10,0)</f>
        <v>798</v>
      </c>
      <c r="LD111" s="8">
        <f>VLOOKUP($IF111,Data!$B:$CP,Daily!LD$10,0)</f>
        <v>886</v>
      </c>
      <c r="LE111" s="8">
        <f>VLOOKUP($IF111,Data!$B:$CP,Daily!LE$10,0)</f>
        <v>909</v>
      </c>
      <c r="LF111" s="8">
        <f>VLOOKUP($IF111,Data!$B:$CP,Daily!LF$10,0)</f>
        <v>896</v>
      </c>
      <c r="LG111" s="8">
        <f>VLOOKUP($IF111,Data!$B:$CP,Daily!LG$10,0)</f>
        <v>974</v>
      </c>
      <c r="LH111" s="8">
        <f>VLOOKUP($IF111,Data!$B:$CP,Daily!LH$10,0)</f>
        <v>1121</v>
      </c>
      <c r="LI111" s="8">
        <f>VLOOKUP($IF111,Data!$B:$CP,Daily!LI$10,0)</f>
        <v>938</v>
      </c>
      <c r="LJ111" s="8">
        <f>VLOOKUP($IF111,Data!$B:$CP,Daily!LJ$10,0)</f>
        <v>824</v>
      </c>
      <c r="LK111" s="8">
        <f>VLOOKUP($IF111,Data!$B:$CP,Daily!LK$10,0)</f>
        <v>903</v>
      </c>
      <c r="LL111" s="8">
        <f>VLOOKUP($IF111,Data!$B:$CP,Daily!LL$10,0)</f>
        <v>914</v>
      </c>
      <c r="LM111" s="8">
        <f>VLOOKUP($IF111,Data!$B:$CP,Daily!LM$10,0)</f>
        <v>972</v>
      </c>
      <c r="LN111" s="8">
        <f>VLOOKUP($IF111,Data!$B:$CP,Daily!LN$10,0)</f>
        <v>891</v>
      </c>
      <c r="LO111" s="8">
        <f>VLOOKUP($IF111,Data!$B:$CP,Daily!LO$10,0)</f>
        <v>945</v>
      </c>
      <c r="LP111" s="8">
        <f>VLOOKUP($IF111,Data!$B:$CP,Daily!LP$10,0)</f>
        <v>965</v>
      </c>
      <c r="LQ111" s="8">
        <f>VLOOKUP($IF111,Data!$B:$CP,Daily!LQ$10,0)</f>
        <v>903</v>
      </c>
      <c r="LR111" s="8">
        <f>VLOOKUP($IF111,Data!$B:$CP,Daily!LR$10,0)</f>
        <v>877</v>
      </c>
      <c r="LS111" s="8">
        <f>VLOOKUP($IF111,Data!$B:$CP,Daily!LS$10,0)</f>
        <v>870</v>
      </c>
      <c r="LU111" s="8">
        <f>_xlfn.QUARTILE.INC($IH111:$LR111,1)</f>
        <v>856</v>
      </c>
      <c r="LV111" s="8">
        <f>_xlfn.QUARTILE.INC($IH111:$LR111,3)</f>
        <v>959</v>
      </c>
      <c r="LW111" s="8">
        <f>LV111-LU111</f>
        <v>103</v>
      </c>
      <c r="LX111" s="8">
        <f t="shared" si="907"/>
        <v>1087.75</v>
      </c>
      <c r="LY111" s="8">
        <f t="shared" si="908"/>
        <v>727.25</v>
      </c>
      <c r="LZ111" s="41"/>
      <c r="MA111" s="9">
        <f>_xlfn.STDEV.P(JL111:LS111)</f>
        <v>76.614047159918528</v>
      </c>
      <c r="MB111" s="9">
        <f>AVERAGE(LL111:LR111)</f>
        <v>923.85714285714289</v>
      </c>
      <c r="MC111" s="9">
        <f>AVERAGE(KO111:LR111)</f>
        <v>893.1</v>
      </c>
    </row>
    <row r="112" spans="4:342" x14ac:dyDescent="0.35">
      <c r="D112" s="59" t="s">
        <v>641</v>
      </c>
      <c r="E112" s="53" t="str">
        <f>VLOOKUP($D112,'Metric Nature'!$C:$D,2,0)&amp;IF(($F112&lt;(EA112)),"Below",IF(($F112&gt;(DZ112)),"Above","Within"))</f>
        <v>PositiveWithin</v>
      </c>
      <c r="F112" s="54">
        <f t="shared" ref="F112:F118" si="912">DU112</f>
        <v>548</v>
      </c>
      <c r="G112" s="54">
        <f t="shared" ref="G112:G118" si="913">ED112</f>
        <v>604</v>
      </c>
      <c r="H112" s="48">
        <f t="shared" ref="H112:H118" si="914">IFERROR(((F112-G112)/G112),0)</f>
        <v>-9.2715231788079472E-2</v>
      </c>
      <c r="I112" s="28">
        <f>EE112</f>
        <v>624.5</v>
      </c>
      <c r="J112" s="48">
        <f t="shared" ref="J112:J118" si="915">IFERROR(((F112-I112)/I112),0)</f>
        <v>-0.12249799839871897</v>
      </c>
      <c r="K112" s="54">
        <f t="shared" ref="K112:K118" si="916">EC112</f>
        <v>70.401603692452468</v>
      </c>
      <c r="L112" s="56"/>
      <c r="M112" s="53" t="str">
        <f>VLOOKUP($D112,'Metric Nature'!$C:$D,2,0)&amp;IF(($N112&lt;(HZ112)),"Below",IF(($N112&gt;(HY112)),"Above","Within"))</f>
        <v>PositiveWithin</v>
      </c>
      <c r="N112" s="54">
        <f t="shared" ref="N112" si="917">HT112</f>
        <v>434</v>
      </c>
      <c r="O112" s="54">
        <f>IC112</f>
        <v>476.57142857142856</v>
      </c>
      <c r="P112" s="55">
        <f>IFERROR(((N112-O112)/O112),0)</f>
        <v>-8.9328537170263761E-2</v>
      </c>
      <c r="Q112" s="54">
        <f t="shared" ref="Q112" si="918">ID112</f>
        <v>498.7</v>
      </c>
      <c r="R112" s="55">
        <f t="shared" ref="R112" si="919">IFERROR(((N112-Q112)/Q112),0)</f>
        <v>-0.12973731702426305</v>
      </c>
      <c r="S112" s="54">
        <f t="shared" ref="S112" si="920">IB112</f>
        <v>56.91117835910817</v>
      </c>
      <c r="T112" s="56"/>
      <c r="U112" s="53" t="str">
        <f>VLOOKUP($D112,'Metric Nature'!$C:$D,2,0)&amp;IF(($V112&lt;(LY112)),"Below",IF(($V112&gt;(LX112)),"Above","Within"))</f>
        <v>PositiveWithin</v>
      </c>
      <c r="V112" s="54">
        <f t="shared" ref="V112" si="921">LS112</f>
        <v>114</v>
      </c>
      <c r="W112" s="54">
        <f>MB112</f>
        <v>127.42857142857143</v>
      </c>
      <c r="X112" s="55">
        <f t="shared" ref="X112" si="922">IFERROR(((V112-W112)/W112),0)</f>
        <v>-0.10538116591928252</v>
      </c>
      <c r="Y112" s="54">
        <f>MC112</f>
        <v>125.8</v>
      </c>
      <c r="Z112" s="55">
        <f t="shared" ref="Z112" si="923">IFERROR(((V112-Y112)/Y112),0)</f>
        <v>-9.3799682034976128E-2</v>
      </c>
      <c r="AA112" s="54">
        <f t="shared" ref="AA112" si="924">MA112</f>
        <v>16.552643293444103</v>
      </c>
      <c r="AB112" s="50"/>
      <c r="AC112" s="46" t="s">
        <v>642</v>
      </c>
      <c r="AI112" s="7" t="s">
        <v>641</v>
      </c>
      <c r="AJ112" s="8">
        <f t="shared" ref="AJ112" si="925">EI112+IH112</f>
        <v>776</v>
      </c>
      <c r="AK112" s="8">
        <f t="shared" ref="AK112" si="926">EJ112+II112</f>
        <v>784</v>
      </c>
      <c r="AL112" s="8">
        <f t="shared" ref="AL112" si="927">EK112+IJ112</f>
        <v>768</v>
      </c>
      <c r="AM112" s="8">
        <f t="shared" ref="AM112" si="928">EL112+IK112</f>
        <v>642</v>
      </c>
      <c r="AN112" s="8">
        <f t="shared" ref="AN112" si="929">EM112+IL112</f>
        <v>672</v>
      </c>
      <c r="AO112" s="8">
        <f t="shared" ref="AO112" si="930">EN112+IM112</f>
        <v>721</v>
      </c>
      <c r="AP112" s="8">
        <f t="shared" ref="AP112" si="931">EO112+IN112</f>
        <v>695</v>
      </c>
      <c r="AQ112" s="8">
        <f t="shared" ref="AQ112" si="932">EP112+IO112</f>
        <v>776</v>
      </c>
      <c r="AR112" s="8">
        <f t="shared" ref="AR112" si="933">EQ112+IP112</f>
        <v>686</v>
      </c>
      <c r="AS112" s="8">
        <f t="shared" ref="AS112" si="934">ER112+IQ112</f>
        <v>740</v>
      </c>
      <c r="AT112" s="8">
        <f t="shared" ref="AT112" si="935">ES112+IR112</f>
        <v>676</v>
      </c>
      <c r="AU112" s="8">
        <f t="shared" ref="AU112" si="936">ET112+IS112</f>
        <v>655</v>
      </c>
      <c r="AV112" s="8">
        <f t="shared" ref="AV112" si="937">EU112+IT112</f>
        <v>585</v>
      </c>
      <c r="AW112" s="8">
        <f t="shared" ref="AW112" si="938">EV112+IU112</f>
        <v>636</v>
      </c>
      <c r="AX112" s="8">
        <f t="shared" ref="AX112" si="939">EW112+IV112</f>
        <v>702</v>
      </c>
      <c r="AY112" s="8">
        <f t="shared" ref="AY112" si="940">EX112+IW112</f>
        <v>692</v>
      </c>
      <c r="AZ112" s="8">
        <f t="shared" ref="AZ112" si="941">EY112+IX112</f>
        <v>710</v>
      </c>
      <c r="BA112" s="8">
        <f t="shared" ref="BA112" si="942">EZ112+IY112</f>
        <v>656</v>
      </c>
      <c r="BB112" s="8">
        <f t="shared" ref="BB112" si="943">FA112+IZ112</f>
        <v>688</v>
      </c>
      <c r="BC112" s="8">
        <f t="shared" ref="BC112" si="944">FB112+JA112</f>
        <v>587</v>
      </c>
      <c r="BD112" s="8">
        <f t="shared" ref="BD112" si="945">FC112+JB112</f>
        <v>617</v>
      </c>
      <c r="BE112" s="8">
        <f t="shared" ref="BE112" si="946">FD112+JC112</f>
        <v>656</v>
      </c>
      <c r="BF112" s="8">
        <f t="shared" ref="BF112" si="947">FE112+JD112</f>
        <v>682</v>
      </c>
      <c r="BG112" s="8">
        <f t="shared" ref="BG112" si="948">FF112+JE112</f>
        <v>697</v>
      </c>
      <c r="BH112" s="8">
        <f t="shared" ref="BH112" si="949">FG112+JF112</f>
        <v>622</v>
      </c>
      <c r="BI112" s="8">
        <f t="shared" ref="BI112" si="950">FH112+JG112</f>
        <v>649</v>
      </c>
      <c r="BJ112" s="8">
        <f t="shared" ref="BJ112" si="951">FI112+JH112</f>
        <v>673</v>
      </c>
      <c r="BK112" s="8">
        <f t="shared" ref="BK112" si="952">FJ112+JI112</f>
        <v>687</v>
      </c>
      <c r="BL112" s="8">
        <f t="shared" ref="BL112" si="953">FK112+JJ112</f>
        <v>566</v>
      </c>
      <c r="BM112" s="8">
        <f t="shared" ref="BM112" si="954">FL112+JK112</f>
        <v>677</v>
      </c>
      <c r="BN112" s="8">
        <f t="shared" ref="BN112" si="955">FM112+JL112</f>
        <v>750</v>
      </c>
      <c r="BO112" s="8">
        <f t="shared" ref="BO112" si="956">FN112+JM112</f>
        <v>662</v>
      </c>
      <c r="BP112" s="8">
        <f t="shared" ref="BP112" si="957">FO112+JN112</f>
        <v>790</v>
      </c>
      <c r="BQ112" s="8">
        <f t="shared" ref="BQ112" si="958">FP112+JO112</f>
        <v>732</v>
      </c>
      <c r="BR112" s="8">
        <f t="shared" ref="BR112" si="959">FQ112+JP112</f>
        <v>650</v>
      </c>
      <c r="BS112" s="8">
        <f t="shared" ref="BS112" si="960">FR112+JQ112</f>
        <v>651</v>
      </c>
      <c r="BT112" s="8">
        <f t="shared" ref="BT112" si="961">FS112+JR112</f>
        <v>688</v>
      </c>
      <c r="BU112" s="8">
        <f t="shared" ref="BU112" si="962">FT112+JS112</f>
        <v>666</v>
      </c>
      <c r="BV112" s="8">
        <f t="shared" ref="BV112" si="963">FU112+JT112</f>
        <v>569</v>
      </c>
      <c r="BW112" s="8">
        <f t="shared" ref="BW112" si="964">FV112+JU112</f>
        <v>527</v>
      </c>
      <c r="BX112" s="8">
        <f t="shared" ref="BX112" si="965">FW112+JV112</f>
        <v>464</v>
      </c>
      <c r="BY112" s="8">
        <f t="shared" ref="BY112" si="966">FX112+JW112</f>
        <v>643</v>
      </c>
      <c r="BZ112" s="8">
        <f t="shared" ref="BZ112" si="967">FY112+JX112</f>
        <v>584</v>
      </c>
      <c r="CA112" s="8">
        <f t="shared" ref="CA112" si="968">FZ112+JY112</f>
        <v>591</v>
      </c>
      <c r="CB112" s="8">
        <f t="shared" ref="CB112" si="969">GA112+JZ112</f>
        <v>573</v>
      </c>
      <c r="CC112" s="8">
        <f t="shared" ref="CC112" si="970">GB112+KA112</f>
        <v>515</v>
      </c>
      <c r="CD112" s="8">
        <f t="shared" ref="CD112" si="971">GC112+KB112</f>
        <v>602</v>
      </c>
      <c r="CE112" s="8">
        <f t="shared" ref="CE112" si="972">GD112+KC112</f>
        <v>645</v>
      </c>
      <c r="CF112" s="8">
        <f t="shared" ref="CF112" si="973">GE112+KD112</f>
        <v>588</v>
      </c>
      <c r="CG112" s="8">
        <f t="shared" ref="CG112" si="974">GF112+KE112</f>
        <v>581</v>
      </c>
      <c r="CH112" s="8">
        <f t="shared" ref="CH112" si="975">GG112+KF112</f>
        <v>627</v>
      </c>
      <c r="CI112" s="8">
        <f t="shared" ref="CI112" si="976">GH112+KG112</f>
        <v>565</v>
      </c>
      <c r="CJ112" s="8">
        <f t="shared" ref="CJ112" si="977">GI112+KH112</f>
        <v>543</v>
      </c>
      <c r="CK112" s="8">
        <f t="shared" ref="CK112" si="978">GJ112+KI112</f>
        <v>598</v>
      </c>
      <c r="CL112" s="8">
        <f t="shared" ref="CL112" si="979">GK112+KJ112</f>
        <v>671</v>
      </c>
      <c r="CM112" s="8">
        <f t="shared" ref="CM112" si="980">GL112+KK112</f>
        <v>557</v>
      </c>
      <c r="CN112" s="8">
        <f t="shared" ref="CN112" si="981">GM112+KL112</f>
        <v>587</v>
      </c>
      <c r="CO112" s="8">
        <f t="shared" ref="CO112" si="982">GN112+KM112</f>
        <v>632</v>
      </c>
      <c r="CP112" s="8">
        <f t="shared" ref="CP112" si="983">GO112+KN112</f>
        <v>608</v>
      </c>
      <c r="CQ112" s="8">
        <f t="shared" ref="CQ112" si="984">GP112+KO112</f>
        <v>567</v>
      </c>
      <c r="CR112" s="8">
        <f t="shared" ref="CR112" si="985">GQ112+KP112</f>
        <v>602</v>
      </c>
      <c r="CS112" s="8">
        <f t="shared" ref="CS112" si="986">GR112+KQ112</f>
        <v>611</v>
      </c>
      <c r="CT112" s="8">
        <f t="shared" ref="CT112" si="987">GS112+KR112</f>
        <v>575</v>
      </c>
      <c r="CU112" s="8">
        <f t="shared" ref="CU112" si="988">GT112+KS112</f>
        <v>575</v>
      </c>
      <c r="CV112" s="8">
        <f t="shared" ref="CV112" si="989">GU112+KT112</f>
        <v>666</v>
      </c>
      <c r="CW112" s="8">
        <f t="shared" ref="CW112" si="990">GV112+KU112</f>
        <v>715</v>
      </c>
      <c r="CX112" s="8">
        <f t="shared" ref="CX112" si="991">GW112+KV112</f>
        <v>688</v>
      </c>
      <c r="CY112" s="8">
        <f t="shared" ref="CY112" si="992">GX112+KW112</f>
        <v>640</v>
      </c>
      <c r="CZ112" s="8">
        <f t="shared" ref="CZ112" si="993">GY112+KX112</f>
        <v>602</v>
      </c>
      <c r="DA112" s="8">
        <f t="shared" ref="DA112" si="994">GZ112+KY112</f>
        <v>567</v>
      </c>
      <c r="DB112" s="8">
        <f t="shared" ref="DB112" si="995">HA112+KZ112</f>
        <v>583</v>
      </c>
      <c r="DC112" s="8">
        <f t="shared" ref="DC112" si="996">HB112+LA112</f>
        <v>611</v>
      </c>
      <c r="DD112" s="8">
        <f t="shared" ref="DD112" si="997">HC112+LB112</f>
        <v>632</v>
      </c>
      <c r="DE112" s="8">
        <f t="shared" ref="DE112" si="998">HD112+LC112</f>
        <v>585</v>
      </c>
      <c r="DF112" s="8">
        <f t="shared" ref="DF112" si="999">HE112+LD112</f>
        <v>579</v>
      </c>
      <c r="DG112" s="8">
        <f t="shared" ref="DG112" si="1000">HF112+LE112</f>
        <v>607</v>
      </c>
      <c r="DH112" s="8">
        <f t="shared" ref="DH112" si="1001">HG112+LF112</f>
        <v>612</v>
      </c>
      <c r="DI112" s="8">
        <f t="shared" ref="DI112" si="1002">HH112+LG112</f>
        <v>658</v>
      </c>
      <c r="DJ112" s="8">
        <f t="shared" ref="DJ112" si="1003">HI112+LH112</f>
        <v>929</v>
      </c>
      <c r="DK112" s="8">
        <f t="shared" ref="DK112" si="1004">HJ112+LI112</f>
        <v>674</v>
      </c>
      <c r="DL112" s="8">
        <f t="shared" ref="DL112" si="1005">HK112+LJ112</f>
        <v>628</v>
      </c>
      <c r="DM112" s="8">
        <f t="shared" ref="DM112" si="1006">HL112+LK112</f>
        <v>601</v>
      </c>
      <c r="DN112" s="8">
        <f t="shared" ref="DN112" si="1007">HM112+LL112</f>
        <v>599</v>
      </c>
      <c r="DO112" s="8">
        <f t="shared" ref="DO112" si="1008">HN112+LM112</f>
        <v>631</v>
      </c>
      <c r="DP112" s="8">
        <f t="shared" ref="DP112" si="1009">HO112+LN112</f>
        <v>600</v>
      </c>
      <c r="DQ112" s="8">
        <f t="shared" ref="DQ112" si="1010">HP112+LO112</f>
        <v>646</v>
      </c>
      <c r="DR112" s="8">
        <f t="shared" ref="DR112" si="1011">HQ112+LP112</f>
        <v>616</v>
      </c>
      <c r="DS112" s="8">
        <f t="shared" ref="DS112" si="1012">HR112+LQ112</f>
        <v>555</v>
      </c>
      <c r="DT112" s="8">
        <f t="shared" ref="DT112" si="1013">HS112+LR112</f>
        <v>581</v>
      </c>
      <c r="DU112" s="8">
        <f t="shared" ref="DU112" si="1014">HT112+LS112</f>
        <v>548</v>
      </c>
      <c r="DV112" s="14"/>
      <c r="DW112" s="8">
        <f t="shared" ref="DW112:DW119" si="1015">_xlfn.QUARTILE.INC($AJ112:$DT112,1)</f>
        <v>587</v>
      </c>
      <c r="DX112" s="8">
        <f t="shared" ref="DX112:DX119" si="1016">_xlfn.QUARTILE.INC($AJ112:$DT112,3)</f>
        <v>677</v>
      </c>
      <c r="DY112" s="8">
        <f>DX112-DW112</f>
        <v>90</v>
      </c>
      <c r="DZ112" s="8">
        <f t="shared" si="903"/>
        <v>789.5</v>
      </c>
      <c r="EA112" s="8">
        <f t="shared" si="904"/>
        <v>474.5</v>
      </c>
      <c r="EB112" s="14"/>
      <c r="EC112" s="9">
        <f t="shared" ref="EC112" si="1017">_xlfn.STDEV.P(AJ112:DU112)</f>
        <v>70.401603692452468</v>
      </c>
      <c r="ED112" s="9">
        <f>AVERAGE(DN112:DT112)</f>
        <v>604</v>
      </c>
      <c r="EE112" s="9">
        <f>AVERAGE(CQ112:DT112)</f>
        <v>624.5</v>
      </c>
      <c r="EF112" s="1"/>
      <c r="EG112" s="7" t="s">
        <v>643</v>
      </c>
      <c r="EH112" s="7" t="s">
        <v>96</v>
      </c>
      <c r="EI112" s="8">
        <f>VLOOKUP($EG112,Data!$B:$CP,Daily!EI$10,0)</f>
        <v>646</v>
      </c>
      <c r="EJ112" s="8">
        <f>VLOOKUP($EG112,Data!$B:$CP,Daily!EJ$10,0)</f>
        <v>608</v>
      </c>
      <c r="EK112" s="8">
        <f>VLOOKUP($EG112,Data!$B:$CP,Daily!EK$10,0)</f>
        <v>619</v>
      </c>
      <c r="EL112" s="8">
        <f>VLOOKUP($EG112,Data!$B:$CP,Daily!EL$10,0)</f>
        <v>509</v>
      </c>
      <c r="EM112" s="8">
        <f>VLOOKUP($EG112,Data!$B:$CP,Daily!EM$10,0)</f>
        <v>553</v>
      </c>
      <c r="EN112" s="8">
        <f>VLOOKUP($EG112,Data!$B:$CP,Daily!EN$10,0)</f>
        <v>594</v>
      </c>
      <c r="EO112" s="8">
        <f>VLOOKUP($EG112,Data!$B:$CP,Daily!EO$10,0)</f>
        <v>565</v>
      </c>
      <c r="EP112" s="8">
        <f>VLOOKUP($EG112,Data!$B:$CP,Daily!EP$10,0)</f>
        <v>625</v>
      </c>
      <c r="EQ112" s="8">
        <f>VLOOKUP($EG112,Data!$B:$CP,Daily!EQ$10,0)</f>
        <v>553</v>
      </c>
      <c r="ER112" s="8">
        <f>VLOOKUP($EG112,Data!$B:$CP,Daily!ER$10,0)</f>
        <v>590</v>
      </c>
      <c r="ES112" s="8">
        <f>VLOOKUP($EG112,Data!$B:$CP,Daily!ES$10,0)</f>
        <v>531</v>
      </c>
      <c r="ET112" s="8">
        <f>VLOOKUP($EG112,Data!$B:$CP,Daily!ET$10,0)</f>
        <v>536</v>
      </c>
      <c r="EU112" s="8">
        <f>VLOOKUP($EG112,Data!$B:$CP,Daily!EU$10,0)</f>
        <v>450</v>
      </c>
      <c r="EV112" s="8">
        <f>VLOOKUP($EG112,Data!$B:$CP,Daily!EV$10,0)</f>
        <v>512</v>
      </c>
      <c r="EW112" s="8">
        <f>VLOOKUP($EG112,Data!$B:$CP,Daily!EW$10,0)</f>
        <v>565</v>
      </c>
      <c r="EX112" s="8">
        <f>VLOOKUP($EG112,Data!$B:$CP,Daily!EX$10,0)</f>
        <v>529</v>
      </c>
      <c r="EY112" s="8">
        <f>VLOOKUP($EG112,Data!$B:$CP,Daily!EY$10,0)</f>
        <v>563</v>
      </c>
      <c r="EZ112" s="8">
        <f>VLOOKUP($EG112,Data!$B:$CP,Daily!EZ$10,0)</f>
        <v>527</v>
      </c>
      <c r="FA112" s="8">
        <f>VLOOKUP($EG112,Data!$B:$CP,Daily!FA$10,0)</f>
        <v>559</v>
      </c>
      <c r="FB112" s="8">
        <f>VLOOKUP($EG112,Data!$B:$CP,Daily!FB$10,0)</f>
        <v>486</v>
      </c>
      <c r="FC112" s="8">
        <f>VLOOKUP($EG112,Data!$B:$CP,Daily!FC$10,0)</f>
        <v>495</v>
      </c>
      <c r="FD112" s="8">
        <f>VLOOKUP($EG112,Data!$B:$CP,Daily!FD$10,0)</f>
        <v>526</v>
      </c>
      <c r="FE112" s="8">
        <f>VLOOKUP($EG112,Data!$B:$CP,Daily!FE$10,0)</f>
        <v>547</v>
      </c>
      <c r="FF112" s="8">
        <f>VLOOKUP($EG112,Data!$B:$CP,Daily!FF$10,0)</f>
        <v>546</v>
      </c>
      <c r="FG112" s="8">
        <f>VLOOKUP($EG112,Data!$B:$CP,Daily!FG$10,0)</f>
        <v>512</v>
      </c>
      <c r="FH112" s="8">
        <f>VLOOKUP($EG112,Data!$B:$CP,Daily!FH$10,0)</f>
        <v>517</v>
      </c>
      <c r="FI112" s="8">
        <f>VLOOKUP($EG112,Data!$B:$CP,Daily!FI$10,0)</f>
        <v>560</v>
      </c>
      <c r="FJ112" s="8">
        <f>VLOOKUP($EG112,Data!$B:$CP,Daily!FJ$10,0)</f>
        <v>553</v>
      </c>
      <c r="FK112" s="8">
        <f>VLOOKUP($EG112,Data!$B:$CP,Daily!FK$10,0)</f>
        <v>448</v>
      </c>
      <c r="FL112" s="8">
        <f>VLOOKUP($EG112,Data!$B:$CP,Daily!FL$10,0)</f>
        <v>529</v>
      </c>
      <c r="FM112" s="8">
        <f>VLOOKUP($EG112,Data!$B:$CP,Daily!FM$10,0)</f>
        <v>617</v>
      </c>
      <c r="FN112" s="8">
        <f>VLOOKUP($EG112,Data!$B:$CP,Daily!FN$10,0)</f>
        <v>543</v>
      </c>
      <c r="FO112" s="8">
        <f>VLOOKUP($EG112,Data!$B:$CP,Daily!FO$10,0)</f>
        <v>631</v>
      </c>
      <c r="FP112" s="8">
        <f>VLOOKUP($EG112,Data!$B:$CP,Daily!FP$10,0)</f>
        <v>576</v>
      </c>
      <c r="FQ112" s="8">
        <f>VLOOKUP($EG112,Data!$B:$CP,Daily!FQ$10,0)</f>
        <v>520</v>
      </c>
      <c r="FR112" s="8">
        <f>VLOOKUP($EG112,Data!$B:$CP,Daily!FR$10,0)</f>
        <v>509</v>
      </c>
      <c r="FS112" s="8">
        <f>VLOOKUP($EG112,Data!$B:$CP,Daily!FS$10,0)</f>
        <v>540</v>
      </c>
      <c r="FT112" s="8">
        <f>VLOOKUP($EG112,Data!$B:$CP,Daily!FT$10,0)</f>
        <v>548</v>
      </c>
      <c r="FU112" s="8">
        <f>VLOOKUP($EG112,Data!$B:$CP,Daily!FU$10,0)</f>
        <v>454</v>
      </c>
      <c r="FV112" s="8">
        <f>VLOOKUP($EG112,Data!$B:$CP,Daily!FV$10,0)</f>
        <v>416</v>
      </c>
      <c r="FW112" s="8">
        <f>VLOOKUP($EG112,Data!$B:$CP,Daily!FW$10,0)</f>
        <v>363</v>
      </c>
      <c r="FX112" s="8">
        <f>VLOOKUP($EG112,Data!$B:$CP,Daily!FX$10,0)</f>
        <v>529</v>
      </c>
      <c r="FY112" s="8">
        <f>VLOOKUP($EG112,Data!$B:$CP,Daily!FY$10,0)</f>
        <v>455</v>
      </c>
      <c r="FZ112" s="8">
        <f>VLOOKUP($EG112,Data!$B:$CP,Daily!FZ$10,0)</f>
        <v>488</v>
      </c>
      <c r="GA112" s="8">
        <f>VLOOKUP($EG112,Data!$B:$CP,Daily!GA$10,0)</f>
        <v>448</v>
      </c>
      <c r="GB112" s="8">
        <f>VLOOKUP($EG112,Data!$B:$CP,Daily!GB$10,0)</f>
        <v>414</v>
      </c>
      <c r="GC112" s="8">
        <f>VLOOKUP($EG112,Data!$B:$CP,Daily!GC$10,0)</f>
        <v>476</v>
      </c>
      <c r="GD112" s="8">
        <f>VLOOKUP($EG112,Data!$B:$CP,Daily!GD$10,0)</f>
        <v>527</v>
      </c>
      <c r="GE112" s="8">
        <f>VLOOKUP($EG112,Data!$B:$CP,Daily!GE$10,0)</f>
        <v>469</v>
      </c>
      <c r="GF112" s="8">
        <f>VLOOKUP($EG112,Data!$B:$CP,Daily!GF$10,0)</f>
        <v>467</v>
      </c>
      <c r="GG112" s="8">
        <f>VLOOKUP($EG112,Data!$B:$CP,Daily!GG$10,0)</f>
        <v>512</v>
      </c>
      <c r="GH112" s="8">
        <f>VLOOKUP($EG112,Data!$B:$CP,Daily!GH$10,0)</f>
        <v>455</v>
      </c>
      <c r="GI112" s="8">
        <f>VLOOKUP($EG112,Data!$B:$CP,Daily!GI$10,0)</f>
        <v>434</v>
      </c>
      <c r="GJ112" s="8">
        <f>VLOOKUP($EG112,Data!$B:$CP,Daily!GJ$10,0)</f>
        <v>483</v>
      </c>
      <c r="GK112" s="8">
        <f>VLOOKUP($EG112,Data!$B:$CP,Daily!GK$10,0)</f>
        <v>544</v>
      </c>
      <c r="GL112" s="8">
        <f>VLOOKUP($EG112,Data!$B:$CP,Daily!GL$10,0)</f>
        <v>442</v>
      </c>
      <c r="GM112" s="8">
        <f>VLOOKUP($EG112,Data!$B:$CP,Daily!GM$10,0)</f>
        <v>456</v>
      </c>
      <c r="GN112" s="8">
        <f>VLOOKUP($EG112,Data!$B:$CP,Daily!GN$10,0)</f>
        <v>506</v>
      </c>
      <c r="GO112" s="8">
        <f>VLOOKUP($EG112,Data!$B:$CP,Daily!GO$10,0)</f>
        <v>491</v>
      </c>
      <c r="GP112" s="8">
        <f>VLOOKUP($EG112,Data!$B:$CP,Daily!GP$10,0)</f>
        <v>466</v>
      </c>
      <c r="GQ112" s="8">
        <f>VLOOKUP($EG112,Data!$B:$CP,Daily!GQ$10,0)</f>
        <v>483</v>
      </c>
      <c r="GR112" s="8">
        <f>VLOOKUP($EG112,Data!$B:$CP,Daily!GR$10,0)</f>
        <v>495</v>
      </c>
      <c r="GS112" s="8">
        <f>VLOOKUP($EG112,Data!$B:$CP,Daily!GS$10,0)</f>
        <v>453</v>
      </c>
      <c r="GT112" s="8">
        <f>VLOOKUP($EG112,Data!$B:$CP,Daily!GT$10,0)</f>
        <v>450</v>
      </c>
      <c r="GU112" s="8">
        <f>VLOOKUP($EG112,Data!$B:$CP,Daily!GU$10,0)</f>
        <v>507</v>
      </c>
      <c r="GV112" s="8">
        <f>VLOOKUP($EG112,Data!$B:$CP,Daily!GV$10,0)</f>
        <v>569</v>
      </c>
      <c r="GW112" s="8">
        <f>VLOOKUP($EG112,Data!$B:$CP,Daily!GW$10,0)</f>
        <v>551</v>
      </c>
      <c r="GX112" s="8">
        <f>VLOOKUP($EG112,Data!$B:$CP,Daily!GX$10,0)</f>
        <v>512</v>
      </c>
      <c r="GY112" s="8">
        <f>VLOOKUP($EG112,Data!$B:$CP,Daily!GY$10,0)</f>
        <v>478</v>
      </c>
      <c r="GZ112" s="8">
        <f>VLOOKUP($EG112,Data!$B:$CP,Daily!GZ$10,0)</f>
        <v>465</v>
      </c>
      <c r="HA112" s="8">
        <f>VLOOKUP($EG112,Data!$B:$CP,Daily!HA$10,0)</f>
        <v>471</v>
      </c>
      <c r="HB112" s="8">
        <f>VLOOKUP($EG112,Data!$B:$CP,Daily!HB$10,0)</f>
        <v>480</v>
      </c>
      <c r="HC112" s="8">
        <f>VLOOKUP($EG112,Data!$B:$CP,Daily!HC$10,0)</f>
        <v>505</v>
      </c>
      <c r="HD112" s="8">
        <f>VLOOKUP($EG112,Data!$B:$CP,Daily!HD$10,0)</f>
        <v>468</v>
      </c>
      <c r="HE112" s="8">
        <f>VLOOKUP($EG112,Data!$B:$CP,Daily!HE$10,0)</f>
        <v>468</v>
      </c>
      <c r="HF112" s="8">
        <f>VLOOKUP($EG112,Data!$B:$CP,Daily!HF$10,0)</f>
        <v>485</v>
      </c>
      <c r="HG112" s="8">
        <f>VLOOKUP($EG112,Data!$B:$CP,Daily!HG$10,0)</f>
        <v>474</v>
      </c>
      <c r="HH112" s="8">
        <f>VLOOKUP($EG112,Data!$B:$CP,Daily!HH$10,0)</f>
        <v>548</v>
      </c>
      <c r="HI112" s="8">
        <f>VLOOKUP($EG112,Data!$B:$CP,Daily!HI$10,0)</f>
        <v>742</v>
      </c>
      <c r="HJ112" s="8">
        <f>VLOOKUP($EG112,Data!$B:$CP,Daily!HJ$10,0)</f>
        <v>543</v>
      </c>
      <c r="HK112" s="8">
        <f>VLOOKUP($EG112,Data!$B:$CP,Daily!HK$10,0)</f>
        <v>528</v>
      </c>
      <c r="HL112" s="8">
        <f>VLOOKUP($EG112,Data!$B:$CP,Daily!HL$10,0)</f>
        <v>484</v>
      </c>
      <c r="HM112" s="8">
        <f>VLOOKUP($EG112,Data!$B:$CP,Daily!HM$10,0)</f>
        <v>477</v>
      </c>
      <c r="HN112" s="8">
        <f>VLOOKUP($EG112,Data!$B:$CP,Daily!HN$10,0)</f>
        <v>499</v>
      </c>
      <c r="HO112" s="8">
        <f>VLOOKUP($EG112,Data!$B:$CP,Daily!HO$10,0)</f>
        <v>483</v>
      </c>
      <c r="HP112" s="8">
        <f>VLOOKUP($EG112,Data!$B:$CP,Daily!HP$10,0)</f>
        <v>496</v>
      </c>
      <c r="HQ112" s="8">
        <f>VLOOKUP($EG112,Data!$B:$CP,Daily!HQ$10,0)</f>
        <v>469</v>
      </c>
      <c r="HR112" s="8">
        <f>VLOOKUP($EG112,Data!$B:$CP,Daily!HR$10,0)</f>
        <v>435</v>
      </c>
      <c r="HS112" s="8">
        <f>VLOOKUP($EG112,Data!$B:$CP,Daily!HS$10,0)</f>
        <v>477</v>
      </c>
      <c r="HT112" s="8">
        <f>VLOOKUP($EG112,Data!$B:$CP,Daily!HT$10,0)</f>
        <v>434</v>
      </c>
      <c r="HU112" s="13"/>
      <c r="HV112" s="8">
        <f t="shared" ref="HV112:HV119" si="1018">_xlfn.QUARTILE.INC($EI112:$HS112,1)</f>
        <v>471</v>
      </c>
      <c r="HW112" s="8">
        <f t="shared" ref="HW112:HW119" si="1019">_xlfn.QUARTILE.INC($EI112:$HS112,3)</f>
        <v>547</v>
      </c>
      <c r="HX112" s="8">
        <f t="shared" ref="HX112" si="1020">HW112-HV112</f>
        <v>76</v>
      </c>
      <c r="HY112" s="8">
        <f t="shared" si="905"/>
        <v>642</v>
      </c>
      <c r="HZ112" s="8">
        <f t="shared" si="906"/>
        <v>376</v>
      </c>
      <c r="IA112" s="43"/>
      <c r="IB112" s="9">
        <f t="shared" ref="IB112:IB118" si="1021">_xlfn.STDEV.P(FM112:HT112)</f>
        <v>56.91117835910817</v>
      </c>
      <c r="IC112" s="9">
        <f>AVERAGE(HM112:HS112)</f>
        <v>476.57142857142856</v>
      </c>
      <c r="ID112" s="9">
        <f>AVERAGE(GP112:HS112)</f>
        <v>498.7</v>
      </c>
      <c r="IE112" s="1"/>
      <c r="IF112" s="7" t="s">
        <v>644</v>
      </c>
      <c r="IG112" s="7" t="s">
        <v>96</v>
      </c>
      <c r="IH112" s="8">
        <f>VLOOKUP($IF112,Data!$B:$CP,Daily!IH$10,0)</f>
        <v>130</v>
      </c>
      <c r="II112" s="8">
        <f>VLOOKUP($IF112,Data!$B:$CP,Daily!II$10,0)</f>
        <v>176</v>
      </c>
      <c r="IJ112" s="8">
        <f>VLOOKUP($IF112,Data!$B:$CP,Daily!IJ$10,0)</f>
        <v>149</v>
      </c>
      <c r="IK112" s="8">
        <f>VLOOKUP($IF112,Data!$B:$CP,Daily!IK$10,0)</f>
        <v>133</v>
      </c>
      <c r="IL112" s="8">
        <f>VLOOKUP($IF112,Data!$B:$CP,Daily!IL$10,0)</f>
        <v>119</v>
      </c>
      <c r="IM112" s="8">
        <f>VLOOKUP($IF112,Data!$B:$CP,Daily!IM$10,0)</f>
        <v>127</v>
      </c>
      <c r="IN112" s="8">
        <f>VLOOKUP($IF112,Data!$B:$CP,Daily!IN$10,0)</f>
        <v>130</v>
      </c>
      <c r="IO112" s="8">
        <f>VLOOKUP($IF112,Data!$B:$CP,Daily!IO$10,0)</f>
        <v>151</v>
      </c>
      <c r="IP112" s="8">
        <f>VLOOKUP($IF112,Data!$B:$CP,Daily!IP$10,0)</f>
        <v>133</v>
      </c>
      <c r="IQ112" s="8">
        <f>VLOOKUP($IF112,Data!$B:$CP,Daily!IQ$10,0)</f>
        <v>150</v>
      </c>
      <c r="IR112" s="8">
        <f>VLOOKUP($IF112,Data!$B:$CP,Daily!IR$10,0)</f>
        <v>145</v>
      </c>
      <c r="IS112" s="8">
        <f>VLOOKUP($IF112,Data!$B:$CP,Daily!IS$10,0)</f>
        <v>119</v>
      </c>
      <c r="IT112" s="8">
        <f>VLOOKUP($IF112,Data!$B:$CP,Daily!IT$10,0)</f>
        <v>135</v>
      </c>
      <c r="IU112" s="8">
        <f>VLOOKUP($IF112,Data!$B:$CP,Daily!IU$10,0)</f>
        <v>124</v>
      </c>
      <c r="IV112" s="8">
        <f>VLOOKUP($IF112,Data!$B:$CP,Daily!IV$10,0)</f>
        <v>137</v>
      </c>
      <c r="IW112" s="8">
        <f>VLOOKUP($IF112,Data!$B:$CP,Daily!IW$10,0)</f>
        <v>163</v>
      </c>
      <c r="IX112" s="8">
        <f>VLOOKUP($IF112,Data!$B:$CP,Daily!IX$10,0)</f>
        <v>147</v>
      </c>
      <c r="IY112" s="8">
        <f>VLOOKUP($IF112,Data!$B:$CP,Daily!IY$10,0)</f>
        <v>129</v>
      </c>
      <c r="IZ112" s="8">
        <f>VLOOKUP($IF112,Data!$B:$CP,Daily!IZ$10,0)</f>
        <v>129</v>
      </c>
      <c r="JA112" s="8">
        <f>VLOOKUP($IF112,Data!$B:$CP,Daily!JA$10,0)</f>
        <v>101</v>
      </c>
      <c r="JB112" s="8">
        <f>VLOOKUP($IF112,Data!$B:$CP,Daily!JB$10,0)</f>
        <v>122</v>
      </c>
      <c r="JC112" s="8">
        <f>VLOOKUP($IF112,Data!$B:$CP,Daily!JC$10,0)</f>
        <v>130</v>
      </c>
      <c r="JD112" s="8">
        <f>VLOOKUP($IF112,Data!$B:$CP,Daily!JD$10,0)</f>
        <v>135</v>
      </c>
      <c r="JE112" s="8">
        <f>VLOOKUP($IF112,Data!$B:$CP,Daily!JE$10,0)</f>
        <v>151</v>
      </c>
      <c r="JF112" s="8">
        <f>VLOOKUP($IF112,Data!$B:$CP,Daily!JF$10,0)</f>
        <v>110</v>
      </c>
      <c r="JG112" s="8">
        <f>VLOOKUP($IF112,Data!$B:$CP,Daily!JG$10,0)</f>
        <v>132</v>
      </c>
      <c r="JH112" s="8">
        <f>VLOOKUP($IF112,Data!$B:$CP,Daily!JH$10,0)</f>
        <v>113</v>
      </c>
      <c r="JI112" s="8">
        <f>VLOOKUP($IF112,Data!$B:$CP,Daily!JI$10,0)</f>
        <v>134</v>
      </c>
      <c r="JJ112" s="8">
        <f>VLOOKUP($IF112,Data!$B:$CP,Daily!JJ$10,0)</f>
        <v>118</v>
      </c>
      <c r="JK112" s="8">
        <f>VLOOKUP($IF112,Data!$B:$CP,Daily!JK$10,0)</f>
        <v>148</v>
      </c>
      <c r="JL112" s="8">
        <f>VLOOKUP($IF112,Data!$B:$CP,Daily!JL$10,0)</f>
        <v>133</v>
      </c>
      <c r="JM112" s="8">
        <f>VLOOKUP($IF112,Data!$B:$CP,Daily!JM$10,0)</f>
        <v>119</v>
      </c>
      <c r="JN112" s="8">
        <f>VLOOKUP($IF112,Data!$B:$CP,Daily!JN$10,0)</f>
        <v>159</v>
      </c>
      <c r="JO112" s="8">
        <f>VLOOKUP($IF112,Data!$B:$CP,Daily!JO$10,0)</f>
        <v>156</v>
      </c>
      <c r="JP112" s="8">
        <f>VLOOKUP($IF112,Data!$B:$CP,Daily!JP$10,0)</f>
        <v>130</v>
      </c>
      <c r="JQ112" s="8">
        <f>VLOOKUP($IF112,Data!$B:$CP,Daily!JQ$10,0)</f>
        <v>142</v>
      </c>
      <c r="JR112" s="8">
        <f>VLOOKUP($IF112,Data!$B:$CP,Daily!JR$10,0)</f>
        <v>148</v>
      </c>
      <c r="JS112" s="8">
        <f>VLOOKUP($IF112,Data!$B:$CP,Daily!JS$10,0)</f>
        <v>118</v>
      </c>
      <c r="JT112" s="8">
        <f>VLOOKUP($IF112,Data!$B:$CP,Daily!JT$10,0)</f>
        <v>115</v>
      </c>
      <c r="JU112" s="8">
        <f>VLOOKUP($IF112,Data!$B:$CP,Daily!JU$10,0)</f>
        <v>111</v>
      </c>
      <c r="JV112" s="8">
        <f>VLOOKUP($IF112,Data!$B:$CP,Daily!JV$10,0)</f>
        <v>101</v>
      </c>
      <c r="JW112" s="8">
        <f>VLOOKUP($IF112,Data!$B:$CP,Daily!JW$10,0)</f>
        <v>114</v>
      </c>
      <c r="JX112" s="8">
        <f>VLOOKUP($IF112,Data!$B:$CP,Daily!JX$10,0)</f>
        <v>129</v>
      </c>
      <c r="JY112" s="8">
        <f>VLOOKUP($IF112,Data!$B:$CP,Daily!JY$10,0)</f>
        <v>103</v>
      </c>
      <c r="JZ112" s="8">
        <f>VLOOKUP($IF112,Data!$B:$CP,Daily!JZ$10,0)</f>
        <v>125</v>
      </c>
      <c r="KA112" s="8">
        <f>VLOOKUP($IF112,Data!$B:$CP,Daily!KA$10,0)</f>
        <v>101</v>
      </c>
      <c r="KB112" s="8">
        <f>VLOOKUP($IF112,Data!$B:$CP,Daily!KB$10,0)</f>
        <v>126</v>
      </c>
      <c r="KC112" s="8">
        <f>VLOOKUP($IF112,Data!$B:$CP,Daily!KC$10,0)</f>
        <v>118</v>
      </c>
      <c r="KD112" s="8">
        <f>VLOOKUP($IF112,Data!$B:$CP,Daily!KD$10,0)</f>
        <v>119</v>
      </c>
      <c r="KE112" s="8">
        <f>VLOOKUP($IF112,Data!$B:$CP,Daily!KE$10,0)</f>
        <v>114</v>
      </c>
      <c r="KF112" s="8">
        <f>VLOOKUP($IF112,Data!$B:$CP,Daily!KF$10,0)</f>
        <v>115</v>
      </c>
      <c r="KG112" s="8">
        <f>VLOOKUP($IF112,Data!$B:$CP,Daily!KG$10,0)</f>
        <v>110</v>
      </c>
      <c r="KH112" s="8">
        <f>VLOOKUP($IF112,Data!$B:$CP,Daily!KH$10,0)</f>
        <v>109</v>
      </c>
      <c r="KI112" s="8">
        <f>VLOOKUP($IF112,Data!$B:$CP,Daily!KI$10,0)</f>
        <v>115</v>
      </c>
      <c r="KJ112" s="8">
        <f>VLOOKUP($IF112,Data!$B:$CP,Daily!KJ$10,0)</f>
        <v>127</v>
      </c>
      <c r="KK112" s="8">
        <f>VLOOKUP($IF112,Data!$B:$CP,Daily!KK$10,0)</f>
        <v>115</v>
      </c>
      <c r="KL112" s="8">
        <f>VLOOKUP($IF112,Data!$B:$CP,Daily!KL$10,0)</f>
        <v>131</v>
      </c>
      <c r="KM112" s="8">
        <f>VLOOKUP($IF112,Data!$B:$CP,Daily!KM$10,0)</f>
        <v>126</v>
      </c>
      <c r="KN112" s="8">
        <f>VLOOKUP($IF112,Data!$B:$CP,Daily!KN$10,0)</f>
        <v>117</v>
      </c>
      <c r="KO112" s="8">
        <f>VLOOKUP($IF112,Data!$B:$CP,Daily!KO$10,0)</f>
        <v>101</v>
      </c>
      <c r="KP112" s="8">
        <f>VLOOKUP($IF112,Data!$B:$CP,Daily!KP$10,0)</f>
        <v>119</v>
      </c>
      <c r="KQ112" s="8">
        <f>VLOOKUP($IF112,Data!$B:$CP,Daily!KQ$10,0)</f>
        <v>116</v>
      </c>
      <c r="KR112" s="8">
        <f>VLOOKUP($IF112,Data!$B:$CP,Daily!KR$10,0)</f>
        <v>122</v>
      </c>
      <c r="KS112" s="8">
        <f>VLOOKUP($IF112,Data!$B:$CP,Daily!KS$10,0)</f>
        <v>125</v>
      </c>
      <c r="KT112" s="8">
        <f>VLOOKUP($IF112,Data!$B:$CP,Daily!KT$10,0)</f>
        <v>159</v>
      </c>
      <c r="KU112" s="8">
        <f>VLOOKUP($IF112,Data!$B:$CP,Daily!KU$10,0)</f>
        <v>146</v>
      </c>
      <c r="KV112" s="8">
        <f>VLOOKUP($IF112,Data!$B:$CP,Daily!KV$10,0)</f>
        <v>137</v>
      </c>
      <c r="KW112" s="8">
        <f>VLOOKUP($IF112,Data!$B:$CP,Daily!KW$10,0)</f>
        <v>128</v>
      </c>
      <c r="KX112" s="8">
        <f>VLOOKUP($IF112,Data!$B:$CP,Daily!KX$10,0)</f>
        <v>124</v>
      </c>
      <c r="KY112" s="8">
        <f>VLOOKUP($IF112,Data!$B:$CP,Daily!KY$10,0)</f>
        <v>102</v>
      </c>
      <c r="KZ112" s="8">
        <f>VLOOKUP($IF112,Data!$B:$CP,Daily!KZ$10,0)</f>
        <v>112</v>
      </c>
      <c r="LA112" s="8">
        <f>VLOOKUP($IF112,Data!$B:$CP,Daily!LA$10,0)</f>
        <v>131</v>
      </c>
      <c r="LB112" s="8">
        <f>VLOOKUP($IF112,Data!$B:$CP,Daily!LB$10,0)</f>
        <v>127</v>
      </c>
      <c r="LC112" s="8">
        <f>VLOOKUP($IF112,Data!$B:$CP,Daily!LC$10,0)</f>
        <v>117</v>
      </c>
      <c r="LD112" s="8">
        <f>VLOOKUP($IF112,Data!$B:$CP,Daily!LD$10,0)</f>
        <v>111</v>
      </c>
      <c r="LE112" s="8">
        <f>VLOOKUP($IF112,Data!$B:$CP,Daily!LE$10,0)</f>
        <v>122</v>
      </c>
      <c r="LF112" s="8">
        <f>VLOOKUP($IF112,Data!$B:$CP,Daily!LF$10,0)</f>
        <v>138</v>
      </c>
      <c r="LG112" s="8">
        <f>VLOOKUP($IF112,Data!$B:$CP,Daily!LG$10,0)</f>
        <v>110</v>
      </c>
      <c r="LH112" s="8">
        <f>VLOOKUP($IF112,Data!$B:$CP,Daily!LH$10,0)</f>
        <v>187</v>
      </c>
      <c r="LI112" s="8">
        <f>VLOOKUP($IF112,Data!$B:$CP,Daily!LI$10,0)</f>
        <v>131</v>
      </c>
      <c r="LJ112" s="8">
        <f>VLOOKUP($IF112,Data!$B:$CP,Daily!LJ$10,0)</f>
        <v>100</v>
      </c>
      <c r="LK112" s="8">
        <f>VLOOKUP($IF112,Data!$B:$CP,Daily!LK$10,0)</f>
        <v>117</v>
      </c>
      <c r="LL112" s="8">
        <f>VLOOKUP($IF112,Data!$B:$CP,Daily!LL$10,0)</f>
        <v>122</v>
      </c>
      <c r="LM112" s="8">
        <f>VLOOKUP($IF112,Data!$B:$CP,Daily!LM$10,0)</f>
        <v>132</v>
      </c>
      <c r="LN112" s="8">
        <f>VLOOKUP($IF112,Data!$B:$CP,Daily!LN$10,0)</f>
        <v>117</v>
      </c>
      <c r="LO112" s="8">
        <f>VLOOKUP($IF112,Data!$B:$CP,Daily!LO$10,0)</f>
        <v>150</v>
      </c>
      <c r="LP112" s="8">
        <f>VLOOKUP($IF112,Data!$B:$CP,Daily!LP$10,0)</f>
        <v>147</v>
      </c>
      <c r="LQ112" s="8">
        <f>VLOOKUP($IF112,Data!$B:$CP,Daily!LQ$10,0)</f>
        <v>120</v>
      </c>
      <c r="LR112" s="8">
        <f>VLOOKUP($IF112,Data!$B:$CP,Daily!LR$10,0)</f>
        <v>104</v>
      </c>
      <c r="LS112" s="8">
        <f>VLOOKUP($IF112,Data!$B:$CP,Daily!LS$10,0)</f>
        <v>114</v>
      </c>
      <c r="LU112" s="8">
        <f t="shared" ref="LU112:LU119" si="1022">_xlfn.QUARTILE.INC($IH112:$LR112,1)</f>
        <v>116</v>
      </c>
      <c r="LV112" s="8">
        <f t="shared" ref="LV112:LV119" si="1023">_xlfn.QUARTILE.INC($IH112:$LR112,3)</f>
        <v>135</v>
      </c>
      <c r="LW112" s="8">
        <f t="shared" ref="LW112" si="1024">LV112-LU112</f>
        <v>19</v>
      </c>
      <c r="LX112" s="8">
        <f t="shared" si="907"/>
        <v>158.75</v>
      </c>
      <c r="LY112" s="8">
        <f t="shared" si="908"/>
        <v>92.25</v>
      </c>
      <c r="LZ112" s="41"/>
      <c r="MA112" s="9">
        <f>_xlfn.STDEV.P(JL112:LS112)</f>
        <v>16.552643293444103</v>
      </c>
      <c r="MB112" s="9">
        <f>AVERAGE(LL112:LR112)</f>
        <v>127.42857142857143</v>
      </c>
      <c r="MC112" s="9">
        <f>AVERAGE(KO112:LR112)</f>
        <v>125.8</v>
      </c>
    </row>
    <row r="113" spans="4:341" x14ac:dyDescent="0.35">
      <c r="D113" s="59" t="s">
        <v>645</v>
      </c>
      <c r="E113" s="53" t="str">
        <f>VLOOKUP($D113,'Metric Nature'!$C:$D,2,0)&amp;IF(($F113&lt;(EA113)),"Below",IF(($F113&gt;(DZ113)),"Above","Within"))</f>
        <v>PositiveWithin</v>
      </c>
      <c r="F113" s="48">
        <f t="shared" si="912"/>
        <v>0.13110047846889952</v>
      </c>
      <c r="G113" s="77">
        <f t="shared" si="913"/>
        <v>0.13520946594179725</v>
      </c>
      <c r="H113" s="48">
        <f t="shared" si="914"/>
        <v>-3.0389791456365185E-2</v>
      </c>
      <c r="I113" s="74">
        <f t="shared" ref="I113:I118" si="1025">EE113</f>
        <v>0.14135881236189349</v>
      </c>
      <c r="J113" s="48">
        <f t="shared" si="915"/>
        <v>-7.2569468585598665E-2</v>
      </c>
      <c r="K113" s="48">
        <f t="shared" si="916"/>
        <v>9.2303294663766688E-3</v>
      </c>
      <c r="L113" s="56"/>
      <c r="M113" s="53" t="str">
        <f>VLOOKUP($D113,'Metric Nature'!$C:$D,2,0)&amp;IF(($N113&lt;(HZ113)),"Below",IF(($N113&gt;(HY113)),"Above","Within"))</f>
        <v>PositiveWithin</v>
      </c>
      <c r="N113" s="48">
        <f t="shared" ref="N113:N118" si="1026">HT113</f>
        <v>0.13111782477341391</v>
      </c>
      <c r="O113" s="49">
        <f t="shared" ref="O113:O118" si="1027">IC113</f>
        <v>0.13449985888803773</v>
      </c>
      <c r="P113" s="55">
        <f t="shared" ref="P113:P118" si="1028">IFERROR(((N113-O113)/O113),0)</f>
        <v>-2.5145261434356872E-2</v>
      </c>
      <c r="Q113" s="49">
        <f t="shared" ref="Q113:Q118" si="1029">ID113</f>
        <v>0.14149608067082517</v>
      </c>
      <c r="R113" s="48">
        <f t="shared" ref="R113:R118" si="1030">IFERROR(((N113-Q113)/Q113),0)</f>
        <v>-7.3346596232266761E-2</v>
      </c>
      <c r="S113" s="48">
        <f t="shared" ref="S113:S118" si="1031">IB113</f>
        <v>1.0060626821762083E-2</v>
      </c>
      <c r="T113" s="56"/>
      <c r="U113" s="53" t="str">
        <f>VLOOKUP($D113,'Metric Nature'!$C:$D,2,0)&amp;IF(($V113&lt;(LY113)),"Below",IF(($V113&gt;(LX113)),"Above","Within"))</f>
        <v>PositiveWithin</v>
      </c>
      <c r="V113" s="48">
        <f t="shared" ref="V113:V118" si="1032">LS113</f>
        <v>0.1310344827586207</v>
      </c>
      <c r="W113" s="49">
        <f t="shared" ref="W113:W118" si="1033">MB113</f>
        <v>0.13793103448275862</v>
      </c>
      <c r="X113" s="48">
        <f t="shared" ref="X113:X118" si="1034">IFERROR(((V113-W113)/W113),0)</f>
        <v>-4.9999999999999899E-2</v>
      </c>
      <c r="Y113" s="49">
        <f t="shared" ref="Y113:Y118" si="1035">MC113</f>
        <v>0.14081969098646627</v>
      </c>
      <c r="Z113" s="48">
        <f t="shared" ref="Z113:Z118" si="1036">IFERROR(((V113-Y113)/Y113),0)</f>
        <v>-6.9487499647943346E-2</v>
      </c>
      <c r="AA113" s="48">
        <f t="shared" ref="AA113:AA118" si="1037">MA113</f>
        <v>1.2028724558942364E-2</v>
      </c>
      <c r="AB113" s="50"/>
      <c r="AC113" s="46" t="s">
        <v>646</v>
      </c>
      <c r="AI113" s="7" t="s">
        <v>645</v>
      </c>
      <c r="AJ113" s="12">
        <f>AJ112/AJ111</f>
        <v>0.14795042897998092</v>
      </c>
      <c r="AK113" s="12">
        <f t="shared" ref="AK113:CV113" si="1038">AK112/AK111</f>
        <v>0.15321477428180574</v>
      </c>
      <c r="AL113" s="12">
        <f t="shared" si="1038"/>
        <v>0.15699100572363042</v>
      </c>
      <c r="AM113" s="12">
        <f t="shared" si="1038"/>
        <v>0.14288893834854219</v>
      </c>
      <c r="AN113" s="12">
        <f t="shared" si="1038"/>
        <v>0.13605993116015389</v>
      </c>
      <c r="AO113" s="12">
        <f t="shared" si="1038"/>
        <v>0.12907268170426064</v>
      </c>
      <c r="AP113" s="12">
        <f t="shared" si="1038"/>
        <v>0.12884686688913607</v>
      </c>
      <c r="AQ113" s="12">
        <f t="shared" si="1038"/>
        <v>0.13015766521301578</v>
      </c>
      <c r="AR113" s="12">
        <f t="shared" si="1038"/>
        <v>0.13069156029719947</v>
      </c>
      <c r="AS113" s="12">
        <f t="shared" si="1038"/>
        <v>0.14685453462988687</v>
      </c>
      <c r="AT113" s="12">
        <f t="shared" si="1038"/>
        <v>0.14021987139597594</v>
      </c>
      <c r="AU113" s="12">
        <f t="shared" si="1038"/>
        <v>0.12960031658092599</v>
      </c>
      <c r="AV113" s="12">
        <f t="shared" si="1038"/>
        <v>0.12678803641092329</v>
      </c>
      <c r="AW113" s="12">
        <f t="shared" si="1038"/>
        <v>0.13236212278876169</v>
      </c>
      <c r="AX113" s="12">
        <f t="shared" si="1038"/>
        <v>0.13399503722084366</v>
      </c>
      <c r="AY113" s="12">
        <f t="shared" si="1038"/>
        <v>0.14151329243353783</v>
      </c>
      <c r="AZ113" s="12">
        <f t="shared" si="1038"/>
        <v>0.15940727436012572</v>
      </c>
      <c r="BA113" s="12">
        <f t="shared" si="1038"/>
        <v>0.14500442086648982</v>
      </c>
      <c r="BB113" s="12">
        <f t="shared" si="1038"/>
        <v>0.14168039538714991</v>
      </c>
      <c r="BC113" s="12">
        <f t="shared" si="1038"/>
        <v>0.13353048225659692</v>
      </c>
      <c r="BD113" s="12">
        <f t="shared" si="1038"/>
        <v>0.12545750305002035</v>
      </c>
      <c r="BE113" s="12">
        <f t="shared" si="1038"/>
        <v>0.1312262452490498</v>
      </c>
      <c r="BF113" s="12">
        <f t="shared" si="1038"/>
        <v>0.14114238410596028</v>
      </c>
      <c r="BG113" s="12">
        <f t="shared" si="1038"/>
        <v>0.15506117908787542</v>
      </c>
      <c r="BH113" s="12">
        <f t="shared" si="1038"/>
        <v>0.1431530494821634</v>
      </c>
      <c r="BI113" s="12">
        <f t="shared" si="1038"/>
        <v>0.13975021533161069</v>
      </c>
      <c r="BJ113" s="12">
        <f t="shared" si="1038"/>
        <v>0.13118908382066277</v>
      </c>
      <c r="BK113" s="12">
        <f t="shared" si="1038"/>
        <v>0.1422065824880977</v>
      </c>
      <c r="BL113" s="12">
        <f t="shared" si="1038"/>
        <v>0.13550395020349534</v>
      </c>
      <c r="BM113" s="12">
        <f t="shared" si="1038"/>
        <v>0.14385890352741182</v>
      </c>
      <c r="BN113" s="12">
        <f t="shared" si="1038"/>
        <v>0.15746378332983413</v>
      </c>
      <c r="BO113" s="12">
        <f t="shared" si="1038"/>
        <v>0.15528970208773166</v>
      </c>
      <c r="BP113" s="12">
        <f t="shared" si="1038"/>
        <v>0.15283420390791255</v>
      </c>
      <c r="BQ113" s="12">
        <f t="shared" si="1038"/>
        <v>0.14602034709754638</v>
      </c>
      <c r="BR113" s="12">
        <f t="shared" si="1038"/>
        <v>0.13972484952708514</v>
      </c>
      <c r="BS113" s="12">
        <f t="shared" si="1038"/>
        <v>0.13639220615964803</v>
      </c>
      <c r="BT113" s="12">
        <f t="shared" si="1038"/>
        <v>0.1481162540365985</v>
      </c>
      <c r="BU113" s="12">
        <f t="shared" si="1038"/>
        <v>0.15275229357798165</v>
      </c>
      <c r="BV113" s="12">
        <f t="shared" si="1038"/>
        <v>0.14164799601692807</v>
      </c>
      <c r="BW113" s="12">
        <f t="shared" si="1038"/>
        <v>0.12951585156057999</v>
      </c>
      <c r="BX113" s="12">
        <f t="shared" si="1038"/>
        <v>0.12055079241361392</v>
      </c>
      <c r="BY113" s="12">
        <f t="shared" si="1038"/>
        <v>0.14577193380185899</v>
      </c>
      <c r="BZ113" s="12">
        <f t="shared" si="1038"/>
        <v>0.13284804367606914</v>
      </c>
      <c r="CA113" s="12">
        <f t="shared" si="1038"/>
        <v>0.13863476425052779</v>
      </c>
      <c r="CB113" s="12">
        <f t="shared" si="1038"/>
        <v>0.14898595943837753</v>
      </c>
      <c r="CC113" s="12">
        <f t="shared" si="1038"/>
        <v>0.14931864308495216</v>
      </c>
      <c r="CD113" s="12">
        <f t="shared" si="1038"/>
        <v>0.13446504355595265</v>
      </c>
      <c r="CE113" s="12">
        <f t="shared" si="1038"/>
        <v>0.13936905790838375</v>
      </c>
      <c r="CF113" s="12">
        <f t="shared" si="1038"/>
        <v>0.12337389844733529</v>
      </c>
      <c r="CG113" s="12">
        <f t="shared" si="1038"/>
        <v>0.13906175203446625</v>
      </c>
      <c r="CH113" s="12">
        <f t="shared" si="1038"/>
        <v>0.15043186180422266</v>
      </c>
      <c r="CI113" s="12">
        <f t="shared" si="1038"/>
        <v>0.14958962139263965</v>
      </c>
      <c r="CJ113" s="12">
        <f t="shared" si="1038"/>
        <v>0.14522599625568333</v>
      </c>
      <c r="CK113" s="12">
        <f t="shared" si="1038"/>
        <v>0.13810623556581986</v>
      </c>
      <c r="CL113" s="12">
        <f t="shared" si="1038"/>
        <v>0.14310087438686286</v>
      </c>
      <c r="CM113" s="12">
        <f t="shared" si="1038"/>
        <v>0.13195925136223643</v>
      </c>
      <c r="CN113" s="12">
        <f t="shared" si="1038"/>
        <v>0.13581675150393335</v>
      </c>
      <c r="CO113" s="12">
        <f t="shared" si="1038"/>
        <v>0.1370338248048569</v>
      </c>
      <c r="CP113" s="12">
        <f t="shared" si="1038"/>
        <v>0.15874673629242819</v>
      </c>
      <c r="CQ113" s="12">
        <f t="shared" si="1038"/>
        <v>0.15555555555555556</v>
      </c>
      <c r="CR113" s="12">
        <f t="shared" si="1038"/>
        <v>0.14309484193011648</v>
      </c>
      <c r="CS113" s="12">
        <f t="shared" si="1038"/>
        <v>0.14055670577409707</v>
      </c>
      <c r="CT113" s="12">
        <f t="shared" si="1038"/>
        <v>0.13949539058709365</v>
      </c>
      <c r="CU113" s="12">
        <f t="shared" si="1038"/>
        <v>0.14505549949545912</v>
      </c>
      <c r="CV113" s="12">
        <f t="shared" si="1038"/>
        <v>0.15470383275261324</v>
      </c>
      <c r="CW113" s="12">
        <f t="shared" ref="CW113:DU113" si="1039">CW112/CW111</f>
        <v>0.16224188790560473</v>
      </c>
      <c r="CX113" s="12">
        <f t="shared" si="1039"/>
        <v>0.15137513751375137</v>
      </c>
      <c r="CY113" s="12">
        <f t="shared" si="1039"/>
        <v>0.13716245177882555</v>
      </c>
      <c r="CZ113" s="12">
        <f t="shared" si="1039"/>
        <v>0.13938411669367909</v>
      </c>
      <c r="DA113" s="12">
        <f t="shared" si="1039"/>
        <v>0.13738793312333414</v>
      </c>
      <c r="DB113" s="12">
        <f t="shared" si="1039"/>
        <v>0.1345488114470344</v>
      </c>
      <c r="DC113" s="12">
        <f t="shared" si="1039"/>
        <v>0.13638392857142856</v>
      </c>
      <c r="DD113" s="12">
        <f t="shared" si="1039"/>
        <v>0.15343529983005583</v>
      </c>
      <c r="DE113" s="12">
        <f t="shared" si="1039"/>
        <v>0.15159367711842447</v>
      </c>
      <c r="DF113" s="12">
        <f t="shared" si="1039"/>
        <v>0.13341013824884793</v>
      </c>
      <c r="DG113" s="12">
        <f t="shared" si="1039"/>
        <v>0.13711316918906707</v>
      </c>
      <c r="DH113" s="12">
        <f t="shared" si="1039"/>
        <v>0.13657665699620619</v>
      </c>
      <c r="DI113" s="12">
        <f t="shared" si="1039"/>
        <v>0.13603473227206947</v>
      </c>
      <c r="DJ113" s="12">
        <f t="shared" si="1039"/>
        <v>0.15918437285812201</v>
      </c>
      <c r="DK113" s="12">
        <f t="shared" si="1039"/>
        <v>0.1472258628221931</v>
      </c>
      <c r="DL113" s="12">
        <f t="shared" si="1039"/>
        <v>0.1442020665901263</v>
      </c>
      <c r="DM113" s="12">
        <f t="shared" si="1039"/>
        <v>0.13065217391304348</v>
      </c>
      <c r="DN113" s="12">
        <f t="shared" si="1039"/>
        <v>0.1298504227184045</v>
      </c>
      <c r="DO113" s="12">
        <f t="shared" si="1039"/>
        <v>0.13729329852045258</v>
      </c>
      <c r="DP113" s="12">
        <f t="shared" si="1039"/>
        <v>0.13289036544850499</v>
      </c>
      <c r="DQ113" s="12">
        <f t="shared" si="1039"/>
        <v>0.14416424905155098</v>
      </c>
      <c r="DR113" s="12">
        <f t="shared" si="1039"/>
        <v>0.14092884923358498</v>
      </c>
      <c r="DS113" s="12">
        <f t="shared" si="1039"/>
        <v>0.1302205537306429</v>
      </c>
      <c r="DT113" s="12">
        <f t="shared" si="1039"/>
        <v>0.13109205776173286</v>
      </c>
      <c r="DU113" s="12">
        <f t="shared" si="1039"/>
        <v>0.13110047846889952</v>
      </c>
      <c r="DV113" s="14"/>
      <c r="DW113" s="12">
        <f t="shared" si="1015"/>
        <v>0.13399503722084366</v>
      </c>
      <c r="DX113" s="12">
        <f t="shared" si="1016"/>
        <v>0.1472258628221931</v>
      </c>
      <c r="DY113" s="12">
        <f t="shared" ref="DY113:DY118" si="1040">DX113-DW113</f>
        <v>1.3230825601349444E-2</v>
      </c>
      <c r="DZ113" s="12">
        <f t="shared" ref="DZ113:DZ118" si="1041">DX113+(0.75*DY113)</f>
        <v>0.15714898202320518</v>
      </c>
      <c r="EA113" s="12">
        <f t="shared" ref="EA113:EA118" si="1042">DW113-(0.75*DY113)</f>
        <v>0.12407191801983158</v>
      </c>
      <c r="EB113" s="14"/>
      <c r="EC113" s="12">
        <f t="shared" ref="EC113:EC118" si="1043">_xlfn.STDEV.P(AJ113:DU113)</f>
        <v>9.2303294663766688E-3</v>
      </c>
      <c r="ED113" s="12">
        <f>SUMPRODUCT(DN113:DT113,DN$111:DT$111)/SUM(DN$111:DT$111)</f>
        <v>0.13520946594179725</v>
      </c>
      <c r="EE113" s="12">
        <f>SUMPRODUCT(CR113:DT113,CR$111:DT$111)/SUM(CR$111:DT$111)</f>
        <v>0.14135881236189349</v>
      </c>
      <c r="EF113" s="1"/>
      <c r="EG113" s="7"/>
      <c r="EH113" s="7"/>
      <c r="EI113" s="12">
        <f>EI112/EI111</f>
        <v>0.15315315315315314</v>
      </c>
      <c r="EJ113" s="12">
        <f t="shared" ref="EJ113:GU113" si="1044">EJ112/EJ111</f>
        <v>0.14931237721021612</v>
      </c>
      <c r="EK113" s="12">
        <f t="shared" si="1044"/>
        <v>0.15766683647478349</v>
      </c>
      <c r="EL113" s="12">
        <f t="shared" si="1044"/>
        <v>0.14269694421082141</v>
      </c>
      <c r="EM113" s="12">
        <f t="shared" si="1044"/>
        <v>0.1384923616328575</v>
      </c>
      <c r="EN113" s="12">
        <f t="shared" si="1044"/>
        <v>0.13101014556682841</v>
      </c>
      <c r="EO113" s="12">
        <f t="shared" si="1044"/>
        <v>0.13000460193281177</v>
      </c>
      <c r="EP113" s="12">
        <f t="shared" si="1044"/>
        <v>0.13064381270903011</v>
      </c>
      <c r="EQ113" s="12">
        <f t="shared" si="1044"/>
        <v>0.13082564466524721</v>
      </c>
      <c r="ER113" s="12">
        <f t="shared" si="1044"/>
        <v>0.14575098814229248</v>
      </c>
      <c r="ES113" s="12">
        <f t="shared" si="1044"/>
        <v>0.13842544316996871</v>
      </c>
      <c r="ET113" s="12">
        <f t="shared" si="1044"/>
        <v>0.13101931068198486</v>
      </c>
      <c r="EU113" s="12">
        <f t="shared" si="1044"/>
        <v>0.12178619756427606</v>
      </c>
      <c r="EV113" s="12">
        <f t="shared" si="1044"/>
        <v>0.13223140495867769</v>
      </c>
      <c r="EW113" s="12">
        <f t="shared" si="1044"/>
        <v>0.1349414855505135</v>
      </c>
      <c r="EX113" s="12">
        <f t="shared" si="1044"/>
        <v>0.13405980739989865</v>
      </c>
      <c r="EY113" s="12">
        <f t="shared" si="1044"/>
        <v>0.15708705357142858</v>
      </c>
      <c r="EZ113" s="12">
        <f t="shared" si="1044"/>
        <v>0.14509911894273128</v>
      </c>
      <c r="FA113" s="12">
        <f t="shared" si="1044"/>
        <v>0.14377572016460904</v>
      </c>
      <c r="FB113" s="12">
        <f t="shared" si="1044"/>
        <v>0.13728813559322034</v>
      </c>
      <c r="FC113" s="12">
        <f t="shared" si="1044"/>
        <v>0.12503157362970446</v>
      </c>
      <c r="FD113" s="12">
        <f t="shared" si="1044"/>
        <v>0.13199498117942285</v>
      </c>
      <c r="FE113" s="12">
        <f t="shared" si="1044"/>
        <v>0.14076170869788987</v>
      </c>
      <c r="FF113" s="12">
        <f t="shared" si="1044"/>
        <v>0.15341388030345604</v>
      </c>
      <c r="FG113" s="12">
        <f t="shared" si="1044"/>
        <v>0.14750792278882166</v>
      </c>
      <c r="FH113" s="12">
        <f t="shared" si="1044"/>
        <v>0.13849450843825342</v>
      </c>
      <c r="FI113" s="12">
        <f t="shared" si="1044"/>
        <v>0.13330159485836707</v>
      </c>
      <c r="FJ113" s="12">
        <f t="shared" si="1044"/>
        <v>0.14237899073120494</v>
      </c>
      <c r="FK113" s="12">
        <f t="shared" si="1044"/>
        <v>0.13369143539242018</v>
      </c>
      <c r="FL113" s="12">
        <f t="shared" si="1044"/>
        <v>0.14367191743617599</v>
      </c>
      <c r="FM113" s="12">
        <f t="shared" si="1044"/>
        <v>0.16071893722323521</v>
      </c>
      <c r="FN113" s="12">
        <f t="shared" si="1044"/>
        <v>0.15826289711454386</v>
      </c>
      <c r="FO113" s="12">
        <f t="shared" si="1044"/>
        <v>0.15201156347867983</v>
      </c>
      <c r="FP113" s="12">
        <f t="shared" si="1044"/>
        <v>0.14436090225563911</v>
      </c>
      <c r="FQ113" s="12">
        <f t="shared" si="1044"/>
        <v>0.13963480128893663</v>
      </c>
      <c r="FR113" s="12">
        <f t="shared" si="1044"/>
        <v>0.13430079155672822</v>
      </c>
      <c r="FS113" s="12">
        <f t="shared" si="1044"/>
        <v>0.14758130636786007</v>
      </c>
      <c r="FT113" s="12">
        <f t="shared" si="1044"/>
        <v>0.15729047072330654</v>
      </c>
      <c r="FU113" s="12">
        <f t="shared" si="1044"/>
        <v>0.14223057644110276</v>
      </c>
      <c r="FV113" s="12">
        <f t="shared" si="1044"/>
        <v>0.12855377008652658</v>
      </c>
      <c r="FW113" s="12">
        <f t="shared" si="1044"/>
        <v>0.12051792828685259</v>
      </c>
      <c r="FX113" s="12">
        <f t="shared" si="1044"/>
        <v>0.14880450070323489</v>
      </c>
      <c r="FY113" s="12">
        <f t="shared" si="1044"/>
        <v>0.13033514752219993</v>
      </c>
      <c r="FZ113" s="12">
        <f t="shared" si="1044"/>
        <v>0.14108123735183578</v>
      </c>
      <c r="GA113" s="12">
        <f t="shared" si="1044"/>
        <v>0.14382022471910114</v>
      </c>
      <c r="GB113" s="12">
        <f t="shared" si="1044"/>
        <v>0.14945848375451262</v>
      </c>
      <c r="GC113" s="12">
        <f t="shared" si="1044"/>
        <v>0.13109336270999725</v>
      </c>
      <c r="GD113" s="12">
        <f t="shared" si="1044"/>
        <v>0.14012230789683594</v>
      </c>
      <c r="GE113" s="12">
        <f t="shared" si="1044"/>
        <v>0.12140823194408491</v>
      </c>
      <c r="GF113" s="12">
        <f t="shared" si="1044"/>
        <v>0.13952793546459516</v>
      </c>
      <c r="GG113" s="12">
        <f t="shared" si="1044"/>
        <v>0.15417043059319482</v>
      </c>
      <c r="GH113" s="12">
        <f t="shared" si="1044"/>
        <v>0.15071215634315999</v>
      </c>
      <c r="GI113" s="12">
        <f t="shared" si="1044"/>
        <v>0.14736842105263157</v>
      </c>
      <c r="GJ113" s="12">
        <f t="shared" si="1044"/>
        <v>0.14264619019492025</v>
      </c>
      <c r="GK113" s="12">
        <f t="shared" si="1044"/>
        <v>0.14576634512325831</v>
      </c>
      <c r="GL113" s="12">
        <f t="shared" si="1044"/>
        <v>0.13088540124370743</v>
      </c>
      <c r="GM113" s="12">
        <f t="shared" si="1044"/>
        <v>0.13255813953488371</v>
      </c>
      <c r="GN113" s="12">
        <f t="shared" si="1044"/>
        <v>0.13851628798248014</v>
      </c>
      <c r="GO113" s="12">
        <f t="shared" si="1044"/>
        <v>0.16306874792427764</v>
      </c>
      <c r="GP113" s="12">
        <f t="shared" si="1044"/>
        <v>0.15877342419080068</v>
      </c>
      <c r="GQ113" s="12">
        <f t="shared" si="1044"/>
        <v>0.14160070360598065</v>
      </c>
      <c r="GR113" s="12">
        <f t="shared" si="1044"/>
        <v>0.14207807118254878</v>
      </c>
      <c r="GS113" s="12">
        <f t="shared" si="1044"/>
        <v>0.13964241676942046</v>
      </c>
      <c r="GT113" s="12">
        <f t="shared" si="1044"/>
        <v>0.1431297709923664</v>
      </c>
      <c r="GU113" s="12">
        <f t="shared" si="1044"/>
        <v>0.149822695035461</v>
      </c>
      <c r="GV113" s="12">
        <f t="shared" ref="GV113:HT113" si="1045">GV112/GV111</f>
        <v>0.16430840311868322</v>
      </c>
      <c r="GW113" s="12">
        <f t="shared" si="1045"/>
        <v>0.15174882952354724</v>
      </c>
      <c r="GX113" s="12">
        <f t="shared" si="1045"/>
        <v>0.13667912439935931</v>
      </c>
      <c r="GY113" s="12">
        <f t="shared" si="1045"/>
        <v>0.13767281105990783</v>
      </c>
      <c r="GZ113" s="12">
        <f t="shared" si="1045"/>
        <v>0.14014466546112117</v>
      </c>
      <c r="HA113" s="12">
        <f t="shared" si="1045"/>
        <v>0.13581314878892733</v>
      </c>
      <c r="HB113" s="12">
        <f t="shared" si="1045"/>
        <v>0.1343408900083963</v>
      </c>
      <c r="HC113" s="12">
        <f t="shared" si="1045"/>
        <v>0.15605686032138444</v>
      </c>
      <c r="HD113" s="12">
        <f t="shared" si="1045"/>
        <v>0.15289121202221495</v>
      </c>
      <c r="HE113" s="12">
        <f t="shared" si="1045"/>
        <v>0.1354950781702374</v>
      </c>
      <c r="HF113" s="12">
        <f t="shared" si="1045"/>
        <v>0.13786242183058556</v>
      </c>
      <c r="HG113" s="12">
        <f t="shared" si="1045"/>
        <v>0.13221757322175731</v>
      </c>
      <c r="HH113" s="12">
        <f t="shared" si="1045"/>
        <v>0.14185865907325912</v>
      </c>
      <c r="HI113" s="12">
        <f t="shared" si="1045"/>
        <v>0.15737009544008485</v>
      </c>
      <c r="HJ113" s="12">
        <f t="shared" si="1045"/>
        <v>0.14917582417582417</v>
      </c>
      <c r="HK113" s="12">
        <f t="shared" si="1045"/>
        <v>0.14953271028037382</v>
      </c>
      <c r="HL113" s="12">
        <f t="shared" si="1045"/>
        <v>0.13091695969705167</v>
      </c>
      <c r="HM113" s="12">
        <f t="shared" si="1045"/>
        <v>0.12895377128953772</v>
      </c>
      <c r="HN113" s="12">
        <f t="shared" si="1045"/>
        <v>0.13769315673289184</v>
      </c>
      <c r="HO113" s="12">
        <f t="shared" si="1045"/>
        <v>0.13327814569536423</v>
      </c>
      <c r="HP113" s="12">
        <f t="shared" si="1045"/>
        <v>0.14027149321266968</v>
      </c>
      <c r="HQ113" s="12">
        <f t="shared" si="1045"/>
        <v>0.13769817968291251</v>
      </c>
      <c r="HR113" s="12">
        <f t="shared" si="1045"/>
        <v>0.12950282822268533</v>
      </c>
      <c r="HS113" s="12">
        <f t="shared" si="1045"/>
        <v>0.13417721518987341</v>
      </c>
      <c r="HT113" s="12">
        <f t="shared" si="1045"/>
        <v>0.13111782477341391</v>
      </c>
      <c r="HU113" s="13"/>
      <c r="HV113" s="40">
        <f t="shared" si="1018"/>
        <v>0.13369143539242018</v>
      </c>
      <c r="HW113" s="40">
        <f t="shared" si="1019"/>
        <v>0.14880450070323489</v>
      </c>
      <c r="HX113" s="40">
        <f t="shared" ref="HX113:HX118" si="1046">HW113-HV113</f>
        <v>1.5113065310814716E-2</v>
      </c>
      <c r="HY113" s="40">
        <f t="shared" ref="HY113:HY118" si="1047">HW113+(0.75*HX113)</f>
        <v>0.16013929968634594</v>
      </c>
      <c r="HZ113" s="40">
        <f t="shared" ref="HZ113:HZ118" si="1048">HV113-(0.75*HX113)</f>
        <v>0.12235663640930913</v>
      </c>
      <c r="IA113" s="43"/>
      <c r="IB113" s="12">
        <f t="shared" si="1021"/>
        <v>1.0060626821762083E-2</v>
      </c>
      <c r="IC113" s="12">
        <f>SUMPRODUCT(HM113:HS113,HM$111:HS$111)/SUM(HM$111:HS$111)</f>
        <v>0.13449985888803773</v>
      </c>
      <c r="ID113" s="12">
        <f>SUMPRODUCT(GQ113:HS113,GQ$111:HS$111)/SUM(GQ$111:HS$111)</f>
        <v>0.14149608067082517</v>
      </c>
      <c r="IE113" s="1"/>
      <c r="IF113" s="7"/>
      <c r="IG113" s="7"/>
      <c r="IH113" s="12">
        <f>IH112/IH111</f>
        <v>0.12658227848101267</v>
      </c>
      <c r="II113" s="12">
        <f t="shared" ref="II113:KT113" si="1049">II112/II111</f>
        <v>0.16842105263157894</v>
      </c>
      <c r="IJ113" s="12">
        <f t="shared" si="1049"/>
        <v>0.15424430641821946</v>
      </c>
      <c r="IK113" s="12">
        <f t="shared" si="1049"/>
        <v>0.14362850971922247</v>
      </c>
      <c r="IL113" s="12">
        <f t="shared" si="1049"/>
        <v>0.12579281183932348</v>
      </c>
      <c r="IM113" s="12">
        <f t="shared" si="1049"/>
        <v>0.12072243346007605</v>
      </c>
      <c r="IN113" s="12">
        <f t="shared" si="1049"/>
        <v>0.12404580152671756</v>
      </c>
      <c r="IO113" s="12">
        <f t="shared" si="1049"/>
        <v>0.12818336162988114</v>
      </c>
      <c r="IP113" s="12">
        <f t="shared" si="1049"/>
        <v>0.13013698630136986</v>
      </c>
      <c r="IQ113" s="12">
        <f t="shared" si="1049"/>
        <v>0.15136226034308778</v>
      </c>
      <c r="IR113" s="12">
        <f t="shared" si="1049"/>
        <v>0.14720812182741116</v>
      </c>
      <c r="IS113" s="12">
        <f t="shared" si="1049"/>
        <v>0.12357217030114226</v>
      </c>
      <c r="IT113" s="12">
        <f t="shared" si="1049"/>
        <v>0.14689880304678998</v>
      </c>
      <c r="IU113" s="12">
        <f t="shared" si="1049"/>
        <v>0.13290460878885316</v>
      </c>
      <c r="IV113" s="12">
        <f t="shared" si="1049"/>
        <v>0.13022813688212928</v>
      </c>
      <c r="IW113" s="12">
        <f t="shared" si="1049"/>
        <v>0.17266949152542374</v>
      </c>
      <c r="IX113" s="12">
        <f t="shared" si="1049"/>
        <v>0.16896551724137931</v>
      </c>
      <c r="IY113" s="12">
        <f t="shared" si="1049"/>
        <v>0.14461883408071749</v>
      </c>
      <c r="IZ113" s="12">
        <f t="shared" si="1049"/>
        <v>0.13326446280991736</v>
      </c>
      <c r="JA113" s="12">
        <f t="shared" si="1049"/>
        <v>0.11799065420560748</v>
      </c>
      <c r="JB113" s="12">
        <f t="shared" si="1049"/>
        <v>0.12721584984358708</v>
      </c>
      <c r="JC113" s="12">
        <f t="shared" si="1049"/>
        <v>0.12820512820512819</v>
      </c>
      <c r="JD113" s="12">
        <f t="shared" si="1049"/>
        <v>0.14270613107822411</v>
      </c>
      <c r="JE113" s="12">
        <f t="shared" si="1049"/>
        <v>0.16132478632478633</v>
      </c>
      <c r="JF113" s="12">
        <f t="shared" si="1049"/>
        <v>0.12585812356979406</v>
      </c>
      <c r="JG113" s="12">
        <f t="shared" si="1049"/>
        <v>0.14489571899012074</v>
      </c>
      <c r="JH113" s="12">
        <f t="shared" si="1049"/>
        <v>0.1216361679224973</v>
      </c>
      <c r="JI113" s="12">
        <f t="shared" si="1049"/>
        <v>0.14149947201689547</v>
      </c>
      <c r="JJ113" s="12">
        <f t="shared" si="1049"/>
        <v>0.14285714285714285</v>
      </c>
      <c r="JK113" s="12">
        <f t="shared" si="1049"/>
        <v>0.14453125</v>
      </c>
      <c r="JL113" s="12">
        <f t="shared" si="1049"/>
        <v>0.14393939393939395</v>
      </c>
      <c r="JM113" s="12">
        <f t="shared" si="1049"/>
        <v>0.14302884615384615</v>
      </c>
      <c r="JN113" s="12">
        <f t="shared" si="1049"/>
        <v>0.15618860510805502</v>
      </c>
      <c r="JO113" s="12">
        <f t="shared" si="1049"/>
        <v>0.15249266862170088</v>
      </c>
      <c r="JP113" s="12">
        <f t="shared" si="1049"/>
        <v>0.14008620689655171</v>
      </c>
      <c r="JQ113" s="12">
        <f t="shared" si="1049"/>
        <v>0.14445574771108852</v>
      </c>
      <c r="JR113" s="12">
        <f t="shared" si="1049"/>
        <v>0.15010141987829614</v>
      </c>
      <c r="JS113" s="12">
        <f t="shared" si="1049"/>
        <v>0.13470319634703196</v>
      </c>
      <c r="JT113" s="12">
        <f t="shared" si="1049"/>
        <v>0.1393939393939394</v>
      </c>
      <c r="JU113" s="12">
        <f t="shared" si="1049"/>
        <v>0.13325330132052821</v>
      </c>
      <c r="JV113" s="12">
        <f t="shared" si="1049"/>
        <v>0.12066905615292713</v>
      </c>
      <c r="JW113" s="12">
        <f t="shared" si="1049"/>
        <v>0.13317757009345793</v>
      </c>
      <c r="JX113" s="12">
        <f t="shared" si="1049"/>
        <v>0.1425414364640884</v>
      </c>
      <c r="JY113" s="12">
        <f t="shared" si="1049"/>
        <v>0.12810945273631841</v>
      </c>
      <c r="JZ113" s="12">
        <f t="shared" si="1049"/>
        <v>0.17099863201094392</v>
      </c>
      <c r="KA113" s="12">
        <f t="shared" si="1049"/>
        <v>0.14874815905743741</v>
      </c>
      <c r="KB113" s="12">
        <f t="shared" si="1049"/>
        <v>0.14893617021276595</v>
      </c>
      <c r="KC113" s="12">
        <f t="shared" si="1049"/>
        <v>0.13610149942329874</v>
      </c>
      <c r="KD113" s="12">
        <f t="shared" si="1049"/>
        <v>0.13178294573643412</v>
      </c>
      <c r="KE113" s="12">
        <f t="shared" si="1049"/>
        <v>0.13718411552346571</v>
      </c>
      <c r="KF113" s="12">
        <f t="shared" si="1049"/>
        <v>0.13577331759149941</v>
      </c>
      <c r="KG113" s="12">
        <f t="shared" si="1049"/>
        <v>0.14511873350923482</v>
      </c>
      <c r="KH113" s="12">
        <f t="shared" si="1049"/>
        <v>0.13727959697732997</v>
      </c>
      <c r="KI113" s="12">
        <f t="shared" si="1049"/>
        <v>0.12182203389830508</v>
      </c>
      <c r="KJ113" s="12">
        <f t="shared" si="1049"/>
        <v>0.13270637408568442</v>
      </c>
      <c r="KK113" s="12">
        <f t="shared" si="1049"/>
        <v>0.13625592417061611</v>
      </c>
      <c r="KL113" s="12">
        <f t="shared" si="1049"/>
        <v>0.14852607709750568</v>
      </c>
      <c r="KM113" s="12">
        <f t="shared" si="1049"/>
        <v>0.13138686131386862</v>
      </c>
      <c r="KN113" s="12">
        <f t="shared" si="1049"/>
        <v>0.14285714285714285</v>
      </c>
      <c r="KO113" s="12">
        <f t="shared" si="1049"/>
        <v>0.14225352112676057</v>
      </c>
      <c r="KP113" s="12">
        <f t="shared" si="1049"/>
        <v>0.14949748743718594</v>
      </c>
      <c r="KQ113" s="12">
        <f t="shared" si="1049"/>
        <v>0.13441483198146004</v>
      </c>
      <c r="KR113" s="12">
        <f t="shared" si="1049"/>
        <v>0.13895216400911162</v>
      </c>
      <c r="KS113" s="12">
        <f t="shared" si="1049"/>
        <v>0.1524390243902439</v>
      </c>
      <c r="KT113" s="12">
        <f t="shared" si="1049"/>
        <v>0.17263843648208468</v>
      </c>
      <c r="KU113" s="12">
        <f t="shared" ref="KU113:LS113" si="1050">KU112/KU111</f>
        <v>0.15466101694915255</v>
      </c>
      <c r="KV113" s="12">
        <f t="shared" si="1050"/>
        <v>0.14989059080962802</v>
      </c>
      <c r="KW113" s="12">
        <f t="shared" si="1050"/>
        <v>0.1391304347826087</v>
      </c>
      <c r="KX113" s="12">
        <f t="shared" si="1050"/>
        <v>0.14639905548996457</v>
      </c>
      <c r="KY113" s="12">
        <f t="shared" si="1050"/>
        <v>0.12608158220024721</v>
      </c>
      <c r="KZ113" s="12">
        <f t="shared" si="1050"/>
        <v>0.12947976878612716</v>
      </c>
      <c r="LA113" s="12">
        <f t="shared" si="1050"/>
        <v>0.1444321940463065</v>
      </c>
      <c r="LB113" s="12">
        <f t="shared" si="1050"/>
        <v>0.14382785956964891</v>
      </c>
      <c r="LC113" s="12">
        <f t="shared" si="1050"/>
        <v>0.14661654135338345</v>
      </c>
      <c r="LD113" s="12">
        <f t="shared" si="1050"/>
        <v>0.12528216704288939</v>
      </c>
      <c r="LE113" s="12">
        <f t="shared" si="1050"/>
        <v>0.13421342134213421</v>
      </c>
      <c r="LF113" s="12">
        <f t="shared" si="1050"/>
        <v>0.15401785714285715</v>
      </c>
      <c r="LG113" s="12">
        <f t="shared" si="1050"/>
        <v>0.11293634496919917</v>
      </c>
      <c r="LH113" s="12">
        <f t="shared" si="1050"/>
        <v>0.16681534344335414</v>
      </c>
      <c r="LI113" s="12">
        <f t="shared" si="1050"/>
        <v>0.13965884861407249</v>
      </c>
      <c r="LJ113" s="12">
        <f t="shared" si="1050"/>
        <v>0.12135922330097088</v>
      </c>
      <c r="LK113" s="12">
        <f t="shared" si="1050"/>
        <v>0.12956810631229235</v>
      </c>
      <c r="LL113" s="12">
        <f t="shared" si="1050"/>
        <v>0.13347921225382933</v>
      </c>
      <c r="LM113" s="12">
        <f t="shared" si="1050"/>
        <v>0.13580246913580246</v>
      </c>
      <c r="LN113" s="12">
        <f t="shared" si="1050"/>
        <v>0.13131313131313133</v>
      </c>
      <c r="LO113" s="12">
        <f t="shared" si="1050"/>
        <v>0.15873015873015872</v>
      </c>
      <c r="LP113" s="12">
        <f t="shared" si="1050"/>
        <v>0.15233160621761657</v>
      </c>
      <c r="LQ113" s="12">
        <f t="shared" si="1050"/>
        <v>0.13289036544850499</v>
      </c>
      <c r="LR113" s="12">
        <f t="shared" si="1050"/>
        <v>0.11858608893956671</v>
      </c>
      <c r="LS113" s="12">
        <f t="shared" si="1050"/>
        <v>0.1310344827586207</v>
      </c>
      <c r="LU113" s="40">
        <f t="shared" si="1022"/>
        <v>0.13022813688212928</v>
      </c>
      <c r="LV113" s="40">
        <f t="shared" si="1023"/>
        <v>0.14720812182741116</v>
      </c>
      <c r="LW113" s="40">
        <f t="shared" ref="LW113:LW118" si="1051">LV113-LU113</f>
        <v>1.6979984945281884E-2</v>
      </c>
      <c r="LX113" s="40">
        <f t="shared" ref="LX113:LX118" si="1052">LV113+(0.75*LW113)</f>
        <v>0.15994311053637258</v>
      </c>
      <c r="LY113" s="40">
        <f t="shared" ref="LY113:LY118" si="1053">LU113-(0.75*LW113)</f>
        <v>0.11749314817316786</v>
      </c>
      <c r="LZ113" s="43"/>
      <c r="MA113" s="12">
        <f t="shared" ref="MA113:MA118" si="1054">_xlfn.STDEV.P(JL113:LS113)</f>
        <v>1.2028724558942364E-2</v>
      </c>
      <c r="MB113" s="12">
        <f>SUMPRODUCT(LL113:LR113,LL$111:LR$111)/SUM(LL$111:LR$111)</f>
        <v>0.13793103448275862</v>
      </c>
      <c r="MC113" s="12">
        <f>SUMPRODUCT(KP113:LR113,KP$111:LR$111)/SUM(KP$111:LR$111)</f>
        <v>0.14081969098646627</v>
      </c>
    </row>
    <row r="114" spans="4:341" x14ac:dyDescent="0.35">
      <c r="D114" s="59" t="s">
        <v>647</v>
      </c>
      <c r="E114" s="53" t="str">
        <f>VLOOKUP($D114,'Metric Nature'!$C:$D,2,0)&amp;IF(($F114&lt;(EA114)),"Below",IF(($F114&gt;(DZ114)),"Above","Within"))</f>
        <v>PositiveWithin</v>
      </c>
      <c r="F114" s="48">
        <f t="shared" si="912"/>
        <v>0.45973154362416108</v>
      </c>
      <c r="G114" s="77">
        <f t="shared" si="913"/>
        <v>0.48231804699977182</v>
      </c>
      <c r="H114" s="48">
        <f t="shared" si="914"/>
        <v>-4.6829065418780465E-2</v>
      </c>
      <c r="I114" s="74">
        <f t="shared" si="1025"/>
        <v>0.48875497686430647</v>
      </c>
      <c r="J114" s="48">
        <f t="shared" si="915"/>
        <v>-5.9382378930134545E-2</v>
      </c>
      <c r="K114" s="48">
        <f t="shared" si="916"/>
        <v>2.3725199015706327E-2</v>
      </c>
      <c r="L114" s="56"/>
      <c r="M114" s="53" t="str">
        <f>VLOOKUP($D114,'Metric Nature'!$C:$D,2,0)&amp;IF(($N114&lt;(HZ114)),"Below",IF(($N114&gt;(HY114)),"Above","Within"))</f>
        <v>PositiveWithin</v>
      </c>
      <c r="N114" s="48">
        <f t="shared" si="1026"/>
        <v>0.49430523917995445</v>
      </c>
      <c r="O114" s="49">
        <f t="shared" si="1027"/>
        <v>0.52133145804031877</v>
      </c>
      <c r="P114" s="55">
        <f t="shared" si="1028"/>
        <v>-5.1840759738450641E-2</v>
      </c>
      <c r="Q114" s="49">
        <f t="shared" si="1029"/>
        <v>0.52711007673006294</v>
      </c>
      <c r="R114" s="48">
        <f t="shared" si="1030"/>
        <v>-6.2235269250806025E-2</v>
      </c>
      <c r="S114" s="48">
        <f t="shared" si="1031"/>
        <v>2.7192942862825163E-2</v>
      </c>
      <c r="T114" s="56"/>
      <c r="U114" s="53" t="str">
        <f>VLOOKUP($D114,'Metric Nature'!$C:$D,2,0)&amp;IF(($V114&lt;(LY114)),"Below",IF(($V114&gt;(LX114)),"Above","Within"))</f>
        <v>PositiveWithin</v>
      </c>
      <c r="V114" s="48">
        <f t="shared" si="1032"/>
        <v>0.36305732484076431</v>
      </c>
      <c r="W114" s="49">
        <f t="shared" si="1033"/>
        <v>0.37684833122095479</v>
      </c>
      <c r="X114" s="48">
        <f t="shared" si="1034"/>
        <v>-3.6595641369855242E-2</v>
      </c>
      <c r="Y114" s="49">
        <f t="shared" si="1035"/>
        <v>0.37971673731003824</v>
      </c>
      <c r="Z114" s="48">
        <f t="shared" si="1036"/>
        <v>-4.3873263494496814E-2</v>
      </c>
      <c r="AA114" s="48">
        <f t="shared" si="1037"/>
        <v>3.3660967229555853E-2</v>
      </c>
      <c r="AB114" s="50"/>
      <c r="AC114" s="46" t="s">
        <v>648</v>
      </c>
      <c r="AI114" s="7" t="s">
        <v>647</v>
      </c>
      <c r="AJ114" s="12">
        <f>AJ112/AJ110</f>
        <v>0.50918635170603677</v>
      </c>
      <c r="AK114" s="12">
        <f t="shared" ref="AK114:CV114" si="1055">AK112/AK110</f>
        <v>0.52197070572569904</v>
      </c>
      <c r="AL114" s="12">
        <f t="shared" si="1055"/>
        <v>0.51371237458193975</v>
      </c>
      <c r="AM114" s="12">
        <f t="shared" si="1055"/>
        <v>0.48747152619589978</v>
      </c>
      <c r="AN114" s="12">
        <f t="shared" si="1055"/>
        <v>0.45776566757493187</v>
      </c>
      <c r="AO114" s="12">
        <f t="shared" si="1055"/>
        <v>0.47685185185185186</v>
      </c>
      <c r="AP114" s="12">
        <f t="shared" si="1055"/>
        <v>0.5095307917888563</v>
      </c>
      <c r="AQ114" s="12">
        <f t="shared" si="1055"/>
        <v>0.50985545335085414</v>
      </c>
      <c r="AR114" s="12">
        <f t="shared" si="1055"/>
        <v>0.4830985915492958</v>
      </c>
      <c r="AS114" s="12">
        <f t="shared" si="1055"/>
        <v>0.49631120053655264</v>
      </c>
      <c r="AT114" s="12">
        <f t="shared" si="1055"/>
        <v>0.48285714285714287</v>
      </c>
      <c r="AU114" s="12">
        <f t="shared" si="1055"/>
        <v>0.49885757806549885</v>
      </c>
      <c r="AV114" s="12">
        <f t="shared" si="1055"/>
        <v>0.49576271186440679</v>
      </c>
      <c r="AW114" s="12">
        <f t="shared" si="1055"/>
        <v>0.49111969111969112</v>
      </c>
      <c r="AX114" s="12">
        <f t="shared" si="1055"/>
        <v>0.47145735392881127</v>
      </c>
      <c r="AY114" s="12">
        <f t="shared" si="1055"/>
        <v>0.48222996515679445</v>
      </c>
      <c r="AZ114" s="12">
        <f t="shared" si="1055"/>
        <v>0.47651006711409394</v>
      </c>
      <c r="BA114" s="12">
        <f t="shared" si="1055"/>
        <v>0.46099789177793393</v>
      </c>
      <c r="BB114" s="12">
        <f t="shared" si="1055"/>
        <v>0.48416608022519353</v>
      </c>
      <c r="BC114" s="12">
        <f t="shared" si="1055"/>
        <v>0.46587301587301588</v>
      </c>
      <c r="BD114" s="12">
        <f t="shared" si="1055"/>
        <v>0.4786656322730799</v>
      </c>
      <c r="BE114" s="12">
        <f t="shared" si="1055"/>
        <v>0.49397590361445781</v>
      </c>
      <c r="BF114" s="12">
        <f t="shared" si="1055"/>
        <v>0.50744047619047616</v>
      </c>
      <c r="BG114" s="12">
        <f t="shared" si="1055"/>
        <v>0.50361271676300579</v>
      </c>
      <c r="BH114" s="12">
        <f t="shared" si="1055"/>
        <v>0.50900163666121112</v>
      </c>
      <c r="BI114" s="12">
        <f t="shared" si="1055"/>
        <v>0.50782472613458529</v>
      </c>
      <c r="BJ114" s="12">
        <f t="shared" si="1055"/>
        <v>0.45046854082998661</v>
      </c>
      <c r="BK114" s="12">
        <f t="shared" si="1055"/>
        <v>0.49106504646175841</v>
      </c>
      <c r="BL114" s="12">
        <f t="shared" si="1055"/>
        <v>0.49046793760831892</v>
      </c>
      <c r="BM114" s="12">
        <f t="shared" si="1055"/>
        <v>0.48880866425992781</v>
      </c>
      <c r="BN114" s="12">
        <f t="shared" si="1055"/>
        <v>0.51264524948735479</v>
      </c>
      <c r="BO114" s="12">
        <f t="shared" si="1055"/>
        <v>0.49849397590361444</v>
      </c>
      <c r="BP114" s="12">
        <f t="shared" si="1055"/>
        <v>0.48795552810376774</v>
      </c>
      <c r="BQ114" s="12">
        <f t="shared" si="1055"/>
        <v>0.52062588904694163</v>
      </c>
      <c r="BR114" s="12">
        <f t="shared" si="1055"/>
        <v>0.49580472921434021</v>
      </c>
      <c r="BS114" s="12">
        <f t="shared" si="1055"/>
        <v>0.48044280442804427</v>
      </c>
      <c r="BT114" s="12">
        <f t="shared" si="1055"/>
        <v>0.51114413075780085</v>
      </c>
      <c r="BU114" s="12">
        <f t="shared" si="1055"/>
        <v>0.49925037481259371</v>
      </c>
      <c r="BV114" s="12">
        <f t="shared" si="1055"/>
        <v>0.4892519346517627</v>
      </c>
      <c r="BW114" s="12">
        <f t="shared" si="1055"/>
        <v>0.484375</v>
      </c>
      <c r="BX114" s="12">
        <f t="shared" si="1055"/>
        <v>0.49256900212314225</v>
      </c>
      <c r="BY114" s="12">
        <f t="shared" si="1055"/>
        <v>0.47913561847988079</v>
      </c>
      <c r="BZ114" s="12">
        <f t="shared" si="1055"/>
        <v>0.46349206349206351</v>
      </c>
      <c r="CA114" s="12">
        <f t="shared" si="1055"/>
        <v>0.48762376237623761</v>
      </c>
      <c r="CB114" s="12">
        <f t="shared" si="1055"/>
        <v>0.4893253629376601</v>
      </c>
      <c r="CC114" s="12">
        <f t="shared" si="1055"/>
        <v>0.52178318135764945</v>
      </c>
      <c r="CD114" s="12">
        <f t="shared" si="1055"/>
        <v>0.47815726767275618</v>
      </c>
      <c r="CE114" s="12">
        <f t="shared" si="1055"/>
        <v>0.43086172344689377</v>
      </c>
      <c r="CF114" s="12">
        <f t="shared" si="1055"/>
        <v>0.43946188340807174</v>
      </c>
      <c r="CG114" s="12">
        <f t="shared" si="1055"/>
        <v>0.48905723905723908</v>
      </c>
      <c r="CH114" s="12">
        <f t="shared" si="1055"/>
        <v>0.49722442505947662</v>
      </c>
      <c r="CI114" s="12">
        <f t="shared" si="1055"/>
        <v>0.4982363315696649</v>
      </c>
      <c r="CJ114" s="12">
        <f t="shared" si="1055"/>
        <v>0.50184842883548986</v>
      </c>
      <c r="CK114" s="12">
        <f t="shared" si="1055"/>
        <v>0.48736756316218421</v>
      </c>
      <c r="CL114" s="12">
        <f t="shared" si="1055"/>
        <v>0.41394201110425666</v>
      </c>
      <c r="CM114" s="12">
        <f t="shared" si="1055"/>
        <v>0.46262458471760798</v>
      </c>
      <c r="CN114" s="12">
        <f t="shared" si="1055"/>
        <v>0.4780130293159609</v>
      </c>
      <c r="CO114" s="12">
        <f t="shared" si="1055"/>
        <v>0.47411852963240808</v>
      </c>
      <c r="CP114" s="12">
        <f t="shared" si="1055"/>
        <v>0.52323580034423411</v>
      </c>
      <c r="CQ114" s="12">
        <f t="shared" si="1055"/>
        <v>0.4943330427201395</v>
      </c>
      <c r="CR114" s="12">
        <f t="shared" si="1055"/>
        <v>0.47929936305732485</v>
      </c>
      <c r="CS114" s="12">
        <f t="shared" si="1055"/>
        <v>0.4525925925925926</v>
      </c>
      <c r="CT114" s="12">
        <f t="shared" si="1055"/>
        <v>0.46596434359805511</v>
      </c>
      <c r="CU114" s="12">
        <f t="shared" si="1055"/>
        <v>0.50218340611353707</v>
      </c>
      <c r="CV114" s="12">
        <f t="shared" si="1055"/>
        <v>0.50723533891850725</v>
      </c>
      <c r="CW114" s="12">
        <f t="shared" ref="CW114:DU114" si="1056">CW112/CW110</f>
        <v>0.49687282835302293</v>
      </c>
      <c r="CX114" s="12">
        <f t="shared" si="1056"/>
        <v>0.50662739322533135</v>
      </c>
      <c r="CY114" s="12">
        <f t="shared" si="1056"/>
        <v>0.48669201520912547</v>
      </c>
      <c r="CZ114" s="12">
        <f t="shared" si="1056"/>
        <v>0.50503355704697983</v>
      </c>
      <c r="DA114" s="12">
        <f t="shared" si="1056"/>
        <v>0.47527242246437551</v>
      </c>
      <c r="DB114" s="12">
        <f t="shared" si="1056"/>
        <v>0.45404984423676015</v>
      </c>
      <c r="DC114" s="12">
        <f t="shared" si="1056"/>
        <v>0.48958333333333331</v>
      </c>
      <c r="DD114" s="12">
        <f t="shared" si="1056"/>
        <v>0.51008878127522195</v>
      </c>
      <c r="DE114" s="12">
        <f t="shared" si="1056"/>
        <v>0.51181102362204722</v>
      </c>
      <c r="DF114" s="12">
        <f t="shared" si="1056"/>
        <v>0.46806790622473726</v>
      </c>
      <c r="DG114" s="12">
        <f t="shared" si="1056"/>
        <v>0.45298507462686566</v>
      </c>
      <c r="DH114" s="12">
        <f t="shared" si="1056"/>
        <v>0.47331786542923432</v>
      </c>
      <c r="DI114" s="12">
        <f t="shared" si="1056"/>
        <v>0.44822888283378748</v>
      </c>
      <c r="DJ114" s="12">
        <f t="shared" si="1056"/>
        <v>0.53237822349570196</v>
      </c>
      <c r="DK114" s="12">
        <f t="shared" si="1056"/>
        <v>0.54006410256410253</v>
      </c>
      <c r="DL114" s="12">
        <f t="shared" si="1056"/>
        <v>0.54091300602928505</v>
      </c>
      <c r="DM114" s="12">
        <f t="shared" si="1056"/>
        <v>0.49875518672199171</v>
      </c>
      <c r="DN114" s="12">
        <f t="shared" si="1056"/>
        <v>0.51682484900776526</v>
      </c>
      <c r="DO114" s="12">
        <f t="shared" si="1056"/>
        <v>0.47265917602996255</v>
      </c>
      <c r="DP114" s="12">
        <f t="shared" si="1056"/>
        <v>0.42075736325385693</v>
      </c>
      <c r="DQ114" s="12">
        <f t="shared" si="1056"/>
        <v>0.50233281493001558</v>
      </c>
      <c r="DR114" s="12">
        <f t="shared" si="1056"/>
        <v>0.4892772041302621</v>
      </c>
      <c r="DS114" s="12">
        <f t="shared" si="1056"/>
        <v>0.49910071942446044</v>
      </c>
      <c r="DT114" s="12">
        <f t="shared" si="1056"/>
        <v>0.48864592094196801</v>
      </c>
      <c r="DU114" s="12">
        <f t="shared" si="1056"/>
        <v>0.45973154362416108</v>
      </c>
      <c r="DV114" s="14"/>
      <c r="DW114" s="12">
        <f t="shared" si="1015"/>
        <v>0.47685185185185186</v>
      </c>
      <c r="DX114" s="12">
        <f t="shared" si="1016"/>
        <v>0.50361271676300579</v>
      </c>
      <c r="DY114" s="12">
        <f t="shared" si="1040"/>
        <v>2.6760864911153925E-2</v>
      </c>
      <c r="DZ114" s="12">
        <f t="shared" si="1041"/>
        <v>0.52368336544637129</v>
      </c>
      <c r="EA114" s="12">
        <f t="shared" si="1042"/>
        <v>0.45678120316848642</v>
      </c>
      <c r="EB114" s="14"/>
      <c r="EC114" s="12">
        <f t="shared" si="1043"/>
        <v>2.3725199015706327E-2</v>
      </c>
      <c r="ED114" s="12">
        <f>SUMPRODUCT(DN114:DT114,DN$110:DT$110)/SUM(DN$110:DT$110)</f>
        <v>0.48231804699977182</v>
      </c>
      <c r="EE114" s="12">
        <f>SUMPRODUCT(CR114:DT114,CR$110:DT$110)/SUM(CR$110:DT$110)</f>
        <v>0.48875497686430647</v>
      </c>
      <c r="EF114" s="1"/>
      <c r="EG114" s="7"/>
      <c r="EH114" s="7" t="s">
        <v>649</v>
      </c>
      <c r="EI114" s="12">
        <f>EI112/EI110</f>
        <v>0.56617002629272573</v>
      </c>
      <c r="EJ114" s="12">
        <f t="shared" ref="EJ114:GU114" si="1057">EJ112/EJ110</f>
        <v>0.54529147982062776</v>
      </c>
      <c r="EK114" s="12">
        <f t="shared" si="1057"/>
        <v>0.54393673110720564</v>
      </c>
      <c r="EL114" s="12">
        <f t="shared" si="1057"/>
        <v>0.51832993890020362</v>
      </c>
      <c r="EM114" s="12">
        <f t="shared" si="1057"/>
        <v>0.4893805309734513</v>
      </c>
      <c r="EN114" s="12">
        <f t="shared" si="1057"/>
        <v>0.51877729257641925</v>
      </c>
      <c r="EO114" s="12">
        <f t="shared" si="1057"/>
        <v>0.56499999999999995</v>
      </c>
      <c r="EP114" s="12">
        <f t="shared" si="1057"/>
        <v>0.53925798101811906</v>
      </c>
      <c r="EQ114" s="12">
        <f t="shared" si="1057"/>
        <v>0.52918660287081343</v>
      </c>
      <c r="ER114" s="12">
        <f t="shared" si="1057"/>
        <v>0.53587647593097187</v>
      </c>
      <c r="ES114" s="12">
        <f t="shared" si="1057"/>
        <v>0.50571428571428567</v>
      </c>
      <c r="ET114" s="12">
        <f t="shared" si="1057"/>
        <v>0.55144032921810704</v>
      </c>
      <c r="EU114" s="12">
        <f t="shared" si="1057"/>
        <v>0.52878965922444188</v>
      </c>
      <c r="EV114" s="12">
        <f t="shared" si="1057"/>
        <v>0.53556485355648531</v>
      </c>
      <c r="EW114" s="12">
        <f t="shared" si="1057"/>
        <v>0.49955791335101679</v>
      </c>
      <c r="EX114" s="12">
        <f t="shared" si="1057"/>
        <v>0.51409135082604474</v>
      </c>
      <c r="EY114" s="12">
        <f t="shared" si="1057"/>
        <v>0.50904159132007232</v>
      </c>
      <c r="EZ114" s="12">
        <f t="shared" si="1057"/>
        <v>0.49576669802445905</v>
      </c>
      <c r="FA114" s="12">
        <f t="shared" si="1057"/>
        <v>0.53086419753086422</v>
      </c>
      <c r="FB114" s="12">
        <f t="shared" si="1057"/>
        <v>0.51483050847457623</v>
      </c>
      <c r="FC114" s="12">
        <f t="shared" si="1057"/>
        <v>0.52215189873417722</v>
      </c>
      <c r="FD114" s="12">
        <f t="shared" si="1057"/>
        <v>0.53893442622950816</v>
      </c>
      <c r="FE114" s="12">
        <f t="shared" si="1057"/>
        <v>0.54919678714859432</v>
      </c>
      <c r="FF114" s="12">
        <f t="shared" si="1057"/>
        <v>0.54112983151635285</v>
      </c>
      <c r="FG114" s="12">
        <f t="shared" si="1057"/>
        <v>0.55773420479302838</v>
      </c>
      <c r="FH114" s="12">
        <f t="shared" si="1057"/>
        <v>0.54136125654450262</v>
      </c>
      <c r="FI114" s="12">
        <f t="shared" si="1057"/>
        <v>0.49689440993788819</v>
      </c>
      <c r="FJ114" s="12">
        <f t="shared" si="1057"/>
        <v>0.53173076923076923</v>
      </c>
      <c r="FK114" s="12">
        <f t="shared" si="1057"/>
        <v>0.5270588235294118</v>
      </c>
      <c r="FL114" s="12">
        <f t="shared" si="1057"/>
        <v>0.51913640824337581</v>
      </c>
      <c r="FM114" s="12">
        <f t="shared" si="1057"/>
        <v>0.55635707844905324</v>
      </c>
      <c r="FN114" s="12">
        <f t="shared" si="1057"/>
        <v>0.54300000000000004</v>
      </c>
      <c r="FO114" s="12">
        <f t="shared" si="1057"/>
        <v>0.51763740771123867</v>
      </c>
      <c r="FP114" s="12">
        <f t="shared" si="1057"/>
        <v>0.55652173913043479</v>
      </c>
      <c r="FQ114" s="12">
        <f t="shared" si="1057"/>
        <v>0.51434223541048463</v>
      </c>
      <c r="FR114" s="12">
        <f t="shared" si="1057"/>
        <v>0.51518218623481782</v>
      </c>
      <c r="FS114" s="12">
        <f t="shared" si="1057"/>
        <v>0.54989816700610994</v>
      </c>
      <c r="FT114" s="12">
        <f t="shared" si="1057"/>
        <v>0.53883972468043262</v>
      </c>
      <c r="FU114" s="12">
        <f t="shared" si="1057"/>
        <v>0.52004581901489122</v>
      </c>
      <c r="FV114" s="12">
        <f t="shared" si="1057"/>
        <v>0.51358024691358029</v>
      </c>
      <c r="FW114" s="12">
        <f t="shared" si="1057"/>
        <v>0.51416430594900853</v>
      </c>
      <c r="FX114" s="12">
        <f t="shared" si="1057"/>
        <v>0.53380423814328959</v>
      </c>
      <c r="FY114" s="12">
        <f t="shared" si="1057"/>
        <v>0.49618320610687022</v>
      </c>
      <c r="FZ114" s="12">
        <f t="shared" si="1057"/>
        <v>0.54162042175360714</v>
      </c>
      <c r="GA114" s="12">
        <f t="shared" si="1057"/>
        <v>0.53717026378896882</v>
      </c>
      <c r="GB114" s="12">
        <f t="shared" si="1057"/>
        <v>0.56403269754768393</v>
      </c>
      <c r="GC114" s="12">
        <f t="shared" si="1057"/>
        <v>0.52135815991237677</v>
      </c>
      <c r="GD114" s="12">
        <f t="shared" si="1057"/>
        <v>0.47778785131459656</v>
      </c>
      <c r="GE114" s="12">
        <f t="shared" si="1057"/>
        <v>0.47135678391959801</v>
      </c>
      <c r="GF114" s="12">
        <f t="shared" si="1057"/>
        <v>0.52768361581920908</v>
      </c>
      <c r="GG114" s="12">
        <f t="shared" si="1057"/>
        <v>0.55053763440860215</v>
      </c>
      <c r="GH114" s="12">
        <f t="shared" si="1057"/>
        <v>0.53592461719670204</v>
      </c>
      <c r="GI114" s="12">
        <f t="shared" si="1057"/>
        <v>0.53580246913580243</v>
      </c>
      <c r="GJ114" s="12">
        <f t="shared" si="1057"/>
        <v>0.51547491995731054</v>
      </c>
      <c r="GK114" s="12">
        <f t="shared" si="1057"/>
        <v>0.45033112582781459</v>
      </c>
      <c r="GL114" s="12">
        <f t="shared" si="1057"/>
        <v>0.50630011454753721</v>
      </c>
      <c r="GM114" s="12">
        <f t="shared" si="1057"/>
        <v>0.51293588301462312</v>
      </c>
      <c r="GN114" s="12">
        <f t="shared" si="1057"/>
        <v>0.51475076297049849</v>
      </c>
      <c r="GO114" s="12">
        <f t="shared" si="1057"/>
        <v>0.55858930602957901</v>
      </c>
      <c r="GP114" s="12">
        <f t="shared" si="1057"/>
        <v>0.53379152348224512</v>
      </c>
      <c r="GQ114" s="12">
        <f t="shared" si="1057"/>
        <v>0.5138297872340426</v>
      </c>
      <c r="GR114" s="12">
        <f t="shared" si="1057"/>
        <v>0.48577036310107952</v>
      </c>
      <c r="GS114" s="12">
        <f t="shared" si="1057"/>
        <v>0.49400218102508181</v>
      </c>
      <c r="GT114" s="12">
        <f t="shared" si="1057"/>
        <v>0.53635280095351612</v>
      </c>
      <c r="GU114" s="12">
        <f t="shared" si="1057"/>
        <v>0.53368421052631576</v>
      </c>
      <c r="GV114" s="12">
        <f t="shared" ref="GV114:HT114" si="1058">GV112/GV110</f>
        <v>0.54087452471482889</v>
      </c>
      <c r="GW114" s="12">
        <f t="shared" si="1058"/>
        <v>0.5380859375</v>
      </c>
      <c r="GX114" s="12">
        <f t="shared" si="1058"/>
        <v>0.52459016393442626</v>
      </c>
      <c r="GY114" s="12">
        <f t="shared" si="1058"/>
        <v>0.54379977246871447</v>
      </c>
      <c r="GZ114" s="12">
        <f t="shared" si="1058"/>
        <v>0.51839464882943143</v>
      </c>
      <c r="HA114" s="12">
        <f t="shared" si="1058"/>
        <v>0.49164926931106473</v>
      </c>
      <c r="HB114" s="12">
        <f t="shared" si="1058"/>
        <v>0.52117263843648209</v>
      </c>
      <c r="HC114" s="12">
        <f t="shared" si="1058"/>
        <v>0.55986696230598665</v>
      </c>
      <c r="HD114" s="12">
        <f t="shared" si="1058"/>
        <v>0.55319148936170215</v>
      </c>
      <c r="HE114" s="12">
        <f t="shared" si="1058"/>
        <v>0.52173913043478259</v>
      </c>
      <c r="HF114" s="12">
        <f t="shared" si="1058"/>
        <v>0.47830374753451677</v>
      </c>
      <c r="HG114" s="12">
        <f t="shared" si="1058"/>
        <v>0.50749464668094213</v>
      </c>
      <c r="HH114" s="12">
        <f t="shared" si="1058"/>
        <v>0.49592760180995477</v>
      </c>
      <c r="HI114" s="12">
        <f t="shared" si="1058"/>
        <v>0.58150470219435735</v>
      </c>
      <c r="HJ114" s="12">
        <f t="shared" si="1058"/>
        <v>0.57278481012658233</v>
      </c>
      <c r="HK114" s="12">
        <f t="shared" si="1058"/>
        <v>0.58601553829078801</v>
      </c>
      <c r="HL114" s="12">
        <f t="shared" si="1058"/>
        <v>0.5348066298342542</v>
      </c>
      <c r="HM114" s="12">
        <f t="shared" si="1058"/>
        <v>0.55017301038062283</v>
      </c>
      <c r="HN114" s="12">
        <f t="shared" si="1058"/>
        <v>0.51709844559585494</v>
      </c>
      <c r="HO114" s="12">
        <f t="shared" si="1058"/>
        <v>0.47121951219512193</v>
      </c>
      <c r="HP114" s="12">
        <f t="shared" si="1058"/>
        <v>0.5356371490280778</v>
      </c>
      <c r="HQ114" s="12">
        <f t="shared" si="1058"/>
        <v>0.51538461538461533</v>
      </c>
      <c r="HR114" s="12">
        <f t="shared" si="1058"/>
        <v>0.5383663366336634</v>
      </c>
      <c r="HS114" s="12">
        <f t="shared" si="1058"/>
        <v>0.5311804008908686</v>
      </c>
      <c r="HT114" s="12">
        <f t="shared" si="1058"/>
        <v>0.49430523917995445</v>
      </c>
      <c r="HU114" s="13"/>
      <c r="HV114" s="40">
        <f t="shared" si="1018"/>
        <v>0.51416430594900853</v>
      </c>
      <c r="HW114" s="40">
        <f t="shared" si="1019"/>
        <v>0.54136125654450262</v>
      </c>
      <c r="HX114" s="40">
        <f t="shared" si="1046"/>
        <v>2.7196950595494096E-2</v>
      </c>
      <c r="HY114" s="40">
        <f t="shared" si="1047"/>
        <v>0.56175896949112314</v>
      </c>
      <c r="HZ114" s="40">
        <f t="shared" si="1048"/>
        <v>0.49376659300238795</v>
      </c>
      <c r="IA114" s="43"/>
      <c r="IB114" s="12">
        <f t="shared" si="1021"/>
        <v>2.7192942862825163E-2</v>
      </c>
      <c r="IC114" s="12">
        <f>SUMPRODUCT(HM114:HS114,HM$110:HS$110)/SUM(HM$110:HS$110)</f>
        <v>0.52133145804031877</v>
      </c>
      <c r="ID114" s="12">
        <f>SUMPRODUCT(GQ114:HS114,GQ$110:HS$110)/SUM(GQ$110:HS$110)</f>
        <v>0.52711007673006294</v>
      </c>
      <c r="IE114" s="1"/>
      <c r="IF114" s="7"/>
      <c r="IG114" s="7" t="s">
        <v>649</v>
      </c>
      <c r="IH114" s="12">
        <f>IH112/IH110</f>
        <v>0.3394255874673629</v>
      </c>
      <c r="II114" s="12">
        <f t="shared" ref="II114:KT114" si="1059">II112/II110</f>
        <v>0.45478036175710596</v>
      </c>
      <c r="IJ114" s="12">
        <f t="shared" si="1059"/>
        <v>0.4173669467787115</v>
      </c>
      <c r="IK114" s="12">
        <f t="shared" si="1059"/>
        <v>0.39701492537313432</v>
      </c>
      <c r="IL114" s="12">
        <f t="shared" si="1059"/>
        <v>0.35207100591715978</v>
      </c>
      <c r="IM114" s="12">
        <f t="shared" si="1059"/>
        <v>0.34604904632152589</v>
      </c>
      <c r="IN114" s="12">
        <f t="shared" si="1059"/>
        <v>0.35714285714285715</v>
      </c>
      <c r="IO114" s="12">
        <f t="shared" si="1059"/>
        <v>0.41597796143250687</v>
      </c>
      <c r="IP114" s="12">
        <f t="shared" si="1059"/>
        <v>0.35466666666666669</v>
      </c>
      <c r="IQ114" s="12">
        <f t="shared" si="1059"/>
        <v>0.38461538461538464</v>
      </c>
      <c r="IR114" s="12">
        <f t="shared" si="1059"/>
        <v>0.41428571428571431</v>
      </c>
      <c r="IS114" s="12">
        <f t="shared" si="1059"/>
        <v>0.34897360703812319</v>
      </c>
      <c r="IT114" s="12">
        <f t="shared" si="1059"/>
        <v>0.41033434650455924</v>
      </c>
      <c r="IU114" s="12">
        <f t="shared" si="1059"/>
        <v>0.36578171091445427</v>
      </c>
      <c r="IV114" s="12">
        <f t="shared" si="1059"/>
        <v>0.38268156424581007</v>
      </c>
      <c r="IW114" s="12">
        <f t="shared" si="1059"/>
        <v>0.40147783251231528</v>
      </c>
      <c r="IX114" s="12">
        <f t="shared" si="1059"/>
        <v>0.3828125</v>
      </c>
      <c r="IY114" s="12">
        <f t="shared" si="1059"/>
        <v>0.35833333333333334</v>
      </c>
      <c r="IZ114" s="12">
        <f t="shared" si="1059"/>
        <v>0.35054347826086957</v>
      </c>
      <c r="JA114" s="12">
        <f t="shared" si="1059"/>
        <v>0.31962025316455694</v>
      </c>
      <c r="JB114" s="12">
        <f t="shared" si="1059"/>
        <v>0.35777126099706746</v>
      </c>
      <c r="JC114" s="12">
        <f t="shared" si="1059"/>
        <v>0.36931818181818182</v>
      </c>
      <c r="JD114" s="12">
        <f t="shared" si="1059"/>
        <v>0.38793103448275862</v>
      </c>
      <c r="JE114" s="12">
        <f t="shared" si="1059"/>
        <v>0.40266666666666667</v>
      </c>
      <c r="JF114" s="12">
        <f t="shared" si="1059"/>
        <v>0.36184210526315791</v>
      </c>
      <c r="JG114" s="12">
        <f t="shared" si="1059"/>
        <v>0.4086687306501548</v>
      </c>
      <c r="JH114" s="12">
        <f t="shared" si="1059"/>
        <v>0.30790190735694822</v>
      </c>
      <c r="JI114" s="12">
        <f t="shared" si="1059"/>
        <v>0.37325905292479111</v>
      </c>
      <c r="JJ114" s="12">
        <f t="shared" si="1059"/>
        <v>0.38815789473684209</v>
      </c>
      <c r="JK114" s="12">
        <f t="shared" si="1059"/>
        <v>0.40437158469945356</v>
      </c>
      <c r="JL114" s="12">
        <f t="shared" si="1059"/>
        <v>0.37570621468926552</v>
      </c>
      <c r="JM114" s="12">
        <f t="shared" si="1059"/>
        <v>0.36280487804878048</v>
      </c>
      <c r="JN114" s="12">
        <f t="shared" si="1059"/>
        <v>0.39750000000000002</v>
      </c>
      <c r="JO114" s="12">
        <f t="shared" si="1059"/>
        <v>0.42048517520215634</v>
      </c>
      <c r="JP114" s="12">
        <f t="shared" si="1059"/>
        <v>0.43333333333333335</v>
      </c>
      <c r="JQ114" s="12">
        <f t="shared" si="1059"/>
        <v>0.38692098092643051</v>
      </c>
      <c r="JR114" s="12">
        <f t="shared" si="1059"/>
        <v>0.40659340659340659</v>
      </c>
      <c r="JS114" s="12">
        <f t="shared" si="1059"/>
        <v>0.37223974763406942</v>
      </c>
      <c r="JT114" s="12">
        <f t="shared" si="1059"/>
        <v>0.39655172413793105</v>
      </c>
      <c r="JU114" s="12">
        <f t="shared" si="1059"/>
        <v>0.39928057553956836</v>
      </c>
      <c r="JV114" s="12">
        <f t="shared" si="1059"/>
        <v>0.42796610169491528</v>
      </c>
      <c r="JW114" s="12">
        <f t="shared" si="1059"/>
        <v>0.3247863247863248</v>
      </c>
      <c r="JX114" s="12">
        <f t="shared" si="1059"/>
        <v>0.37609329446064138</v>
      </c>
      <c r="JY114" s="12">
        <f t="shared" si="1059"/>
        <v>0.3311897106109325</v>
      </c>
      <c r="JZ114" s="12">
        <f t="shared" si="1059"/>
        <v>0.37091988130563797</v>
      </c>
      <c r="KA114" s="12">
        <f t="shared" si="1059"/>
        <v>0.39920948616600793</v>
      </c>
      <c r="KB114" s="12">
        <f t="shared" si="1059"/>
        <v>0.36416184971098264</v>
      </c>
      <c r="KC114" s="12">
        <f t="shared" si="1059"/>
        <v>0.29949238578680204</v>
      </c>
      <c r="KD114" s="12">
        <f t="shared" si="1059"/>
        <v>0.34693877551020408</v>
      </c>
      <c r="KE114" s="12">
        <f t="shared" si="1059"/>
        <v>0.37623762376237624</v>
      </c>
      <c r="KF114" s="12">
        <f t="shared" si="1059"/>
        <v>0.34743202416918428</v>
      </c>
      <c r="KG114" s="12">
        <f t="shared" si="1059"/>
        <v>0.38596491228070173</v>
      </c>
      <c r="KH114" s="12">
        <f t="shared" si="1059"/>
        <v>0.40073529411764708</v>
      </c>
      <c r="KI114" s="12">
        <f t="shared" si="1059"/>
        <v>0.39655172413793105</v>
      </c>
      <c r="KJ114" s="12">
        <f t="shared" si="1059"/>
        <v>0.30750605326876512</v>
      </c>
      <c r="KK114" s="12">
        <f t="shared" si="1059"/>
        <v>0.34743202416918428</v>
      </c>
      <c r="KL114" s="12">
        <f t="shared" si="1059"/>
        <v>0.3864306784660767</v>
      </c>
      <c r="KM114" s="12">
        <f t="shared" si="1059"/>
        <v>0.36</v>
      </c>
      <c r="KN114" s="12">
        <f t="shared" si="1059"/>
        <v>0.41342756183745583</v>
      </c>
      <c r="KO114" s="12">
        <f t="shared" si="1059"/>
        <v>0.36861313868613138</v>
      </c>
      <c r="KP114" s="12">
        <f t="shared" si="1059"/>
        <v>0.37658227848101267</v>
      </c>
      <c r="KQ114" s="12">
        <f t="shared" si="1059"/>
        <v>0.35045317220543809</v>
      </c>
      <c r="KR114" s="12">
        <f t="shared" si="1059"/>
        <v>0.38485804416403785</v>
      </c>
      <c r="KS114" s="12">
        <f t="shared" si="1059"/>
        <v>0.40849673202614378</v>
      </c>
      <c r="KT114" s="12">
        <f t="shared" si="1059"/>
        <v>0.43801652892561982</v>
      </c>
      <c r="KU114" s="12">
        <f t="shared" ref="KU114:LS114" si="1060">KU112/KU110</f>
        <v>0.37726098191214469</v>
      </c>
      <c r="KV114" s="12">
        <f t="shared" si="1060"/>
        <v>0.41017964071856289</v>
      </c>
      <c r="KW114" s="12">
        <f t="shared" si="1060"/>
        <v>0.3775811209439528</v>
      </c>
      <c r="KX114" s="12">
        <f t="shared" si="1060"/>
        <v>0.3961661341853035</v>
      </c>
      <c r="KY114" s="12">
        <f t="shared" si="1060"/>
        <v>0.34459459459459457</v>
      </c>
      <c r="KZ114" s="12">
        <f t="shared" si="1060"/>
        <v>0.34355828220858897</v>
      </c>
      <c r="LA114" s="12">
        <f t="shared" si="1060"/>
        <v>0.40061162079510704</v>
      </c>
      <c r="LB114" s="12">
        <f t="shared" si="1060"/>
        <v>0.37685459940652821</v>
      </c>
      <c r="LC114" s="12">
        <f t="shared" si="1060"/>
        <v>0.39393939393939392</v>
      </c>
      <c r="LD114" s="12">
        <f t="shared" si="1060"/>
        <v>0.32647058823529412</v>
      </c>
      <c r="LE114" s="12">
        <f t="shared" si="1060"/>
        <v>0.37423312883435583</v>
      </c>
      <c r="LF114" s="12">
        <f t="shared" si="1060"/>
        <v>0.38440111420612816</v>
      </c>
      <c r="LG114" s="12">
        <f t="shared" si="1060"/>
        <v>0.30303030303030304</v>
      </c>
      <c r="LH114" s="12">
        <f t="shared" si="1060"/>
        <v>0.39872068230277186</v>
      </c>
      <c r="LI114" s="12">
        <f t="shared" si="1060"/>
        <v>0.43666666666666665</v>
      </c>
      <c r="LJ114" s="12">
        <f t="shared" si="1060"/>
        <v>0.38461538461538464</v>
      </c>
      <c r="LK114" s="12">
        <f t="shared" si="1060"/>
        <v>0.39</v>
      </c>
      <c r="LL114" s="12">
        <f t="shared" si="1060"/>
        <v>0.4178082191780822</v>
      </c>
      <c r="LM114" s="12">
        <f t="shared" si="1060"/>
        <v>0.35675675675675678</v>
      </c>
      <c r="LN114" s="12">
        <f t="shared" si="1060"/>
        <v>0.29177057356608477</v>
      </c>
      <c r="LO114" s="12">
        <f t="shared" si="1060"/>
        <v>0.41666666666666669</v>
      </c>
      <c r="LP114" s="12">
        <f t="shared" si="1060"/>
        <v>0.42120343839541546</v>
      </c>
      <c r="LQ114" s="12">
        <f t="shared" si="1060"/>
        <v>0.39473684210526316</v>
      </c>
      <c r="LR114" s="12">
        <f t="shared" si="1060"/>
        <v>0.35738831615120276</v>
      </c>
      <c r="LS114" s="12">
        <f t="shared" si="1060"/>
        <v>0.36305732484076431</v>
      </c>
      <c r="LU114" s="40">
        <f t="shared" si="1022"/>
        <v>0.35714285714285715</v>
      </c>
      <c r="LV114" s="40">
        <f t="shared" si="1023"/>
        <v>0.40061162079510704</v>
      </c>
      <c r="LW114" s="40">
        <f t="shared" si="1051"/>
        <v>4.3468763652249887E-2</v>
      </c>
      <c r="LX114" s="40">
        <f t="shared" si="1052"/>
        <v>0.43321319353429444</v>
      </c>
      <c r="LY114" s="40">
        <f t="shared" si="1053"/>
        <v>0.32454128440366975</v>
      </c>
      <c r="LZ114" s="43"/>
      <c r="MA114" s="12">
        <f t="shared" si="1054"/>
        <v>3.3660967229555853E-2</v>
      </c>
      <c r="MB114" s="12">
        <f>SUMPRODUCT(LL114:LR114,LL$110:LR$110)/SUM(LL$110:LR$110)</f>
        <v>0.37684833122095479</v>
      </c>
      <c r="MC114" s="12">
        <f>SUMPRODUCT(KP114:LR114,KP$110:LR$110)/SUM(KP$110:LR$110)</f>
        <v>0.37971673731003824</v>
      </c>
    </row>
    <row r="115" spans="4:341" x14ac:dyDescent="0.35">
      <c r="D115" s="59" t="s">
        <v>650</v>
      </c>
      <c r="E115" s="53" t="str">
        <f>VLOOKUP($D115,'Metric Nature'!$C:$D,2,0)&amp;IF(($F115&lt;(EA115)),"Below",IF(($F115&gt;(DZ115)),"Above","Within"))</f>
        <v>PositiveBelow</v>
      </c>
      <c r="F115" s="48">
        <f t="shared" si="912"/>
        <v>0.42252097442636205</v>
      </c>
      <c r="G115" s="77">
        <f t="shared" si="913"/>
        <v>0.44904934229421561</v>
      </c>
      <c r="H115" s="48">
        <f t="shared" si="914"/>
        <v>-5.9076732486276012E-2</v>
      </c>
      <c r="I115" s="74">
        <f t="shared" si="1025"/>
        <v>0.45734334912089047</v>
      </c>
      <c r="J115" s="48">
        <f t="shared" si="915"/>
        <v>-7.6140551210516799E-2</v>
      </c>
      <c r="K115" s="48">
        <f t="shared" si="916"/>
        <v>1.4341159764368889E-2</v>
      </c>
      <c r="L115" s="56"/>
      <c r="M115" s="53" t="str">
        <f>VLOOKUP($D115,'Metric Nature'!$C:$D,2,0)&amp;IF(($N115&lt;(HZ115)),"Below",IF(($N115&gt;(HY115)),"Above","Within"))</f>
        <v>PositiveBelow</v>
      </c>
      <c r="N115" s="48">
        <f t="shared" si="1026"/>
        <v>0.46698645598194133</v>
      </c>
      <c r="O115" s="49">
        <f t="shared" si="1027"/>
        <v>0.4955446335810757</v>
      </c>
      <c r="P115" s="55">
        <f t="shared" si="1028"/>
        <v>-5.762987965939094E-2</v>
      </c>
      <c r="Q115" s="49">
        <f t="shared" si="1029"/>
        <v>0.50365544875734414</v>
      </c>
      <c r="R115" s="48">
        <f t="shared" si="1030"/>
        <v>-7.2805710463125645E-2</v>
      </c>
      <c r="S115" s="48">
        <f t="shared" si="1031"/>
        <v>1.6276857779157758E-2</v>
      </c>
      <c r="T115" s="56"/>
      <c r="U115" s="53" t="str">
        <f>VLOOKUP($D115,'Metric Nature'!$C:$D,2,0)&amp;IF(($V115&lt;(LY115)),"Below",IF(($V115&gt;(LX115)),"Above","Within"))</f>
        <v>PositiveWithin</v>
      </c>
      <c r="V115" s="48">
        <f t="shared" si="1032"/>
        <v>0.31016042780748665</v>
      </c>
      <c r="W115" s="49">
        <f t="shared" si="1033"/>
        <v>0.33021854575163401</v>
      </c>
      <c r="X115" s="48">
        <f t="shared" si="1034"/>
        <v>-6.0741948634325318E-2</v>
      </c>
      <c r="Y115" s="49">
        <f t="shared" si="1035"/>
        <v>0.33599989694440152</v>
      </c>
      <c r="Z115" s="48">
        <f t="shared" si="1036"/>
        <v>-7.6903205542323647E-2</v>
      </c>
      <c r="AA115" s="48">
        <f t="shared" si="1037"/>
        <v>1.8770624569115574E-2</v>
      </c>
      <c r="AB115" s="50"/>
      <c r="AC115" s="46" t="s">
        <v>651</v>
      </c>
      <c r="AI115" s="7" t="s">
        <v>650</v>
      </c>
      <c r="AJ115" s="12">
        <f>AJ111/AJ109</f>
        <v>0.45815863032844167</v>
      </c>
      <c r="AK115" s="12">
        <f t="shared" ref="AK115:CV115" si="1061">AK111/AK109</f>
        <v>0.469191270860077</v>
      </c>
      <c r="AL115" s="12">
        <f t="shared" si="1061"/>
        <v>0.4645332826892033</v>
      </c>
      <c r="AM115" s="12">
        <f t="shared" si="1061"/>
        <v>0.47565106923565531</v>
      </c>
      <c r="AN115" s="12">
        <f t="shared" si="1061"/>
        <v>0.44696832579185519</v>
      </c>
      <c r="AO115" s="12">
        <f t="shared" si="1061"/>
        <v>0.44474522292993629</v>
      </c>
      <c r="AP115" s="12">
        <f t="shared" si="1061"/>
        <v>0.45704117946110828</v>
      </c>
      <c r="AQ115" s="12">
        <f t="shared" si="1061"/>
        <v>0.46156228226368351</v>
      </c>
      <c r="AR115" s="12">
        <f t="shared" si="1061"/>
        <v>0.44265474784955305</v>
      </c>
      <c r="AS115" s="12">
        <f t="shared" si="1061"/>
        <v>0.44159144684953117</v>
      </c>
      <c r="AT115" s="12">
        <f t="shared" si="1061"/>
        <v>0.43715995647442873</v>
      </c>
      <c r="AU115" s="12">
        <f t="shared" si="1061"/>
        <v>0.44477690750682036</v>
      </c>
      <c r="AV115" s="12">
        <f t="shared" si="1061"/>
        <v>0.4544022060271814</v>
      </c>
      <c r="AW115" s="12">
        <f t="shared" si="1061"/>
        <v>0.46335583413693349</v>
      </c>
      <c r="AX115" s="12">
        <f t="shared" si="1061"/>
        <v>0.43999328126312254</v>
      </c>
      <c r="AY115" s="12">
        <f t="shared" si="1061"/>
        <v>0.44866501513900359</v>
      </c>
      <c r="AZ115" s="12">
        <f t="shared" si="1061"/>
        <v>0.43360591900311529</v>
      </c>
      <c r="BA115" s="12">
        <f t="shared" si="1061"/>
        <v>0.44712393753706264</v>
      </c>
      <c r="BB115" s="12">
        <f t="shared" si="1061"/>
        <v>0.44967126585794981</v>
      </c>
      <c r="BC115" s="12">
        <f t="shared" si="1061"/>
        <v>0.46298051606108476</v>
      </c>
      <c r="BD115" s="12">
        <f t="shared" si="1061"/>
        <v>0.45419283339490213</v>
      </c>
      <c r="BE115" s="12">
        <f t="shared" si="1061"/>
        <v>0.45243913476332698</v>
      </c>
      <c r="BF115" s="12">
        <f t="shared" si="1061"/>
        <v>0.45748911191062297</v>
      </c>
      <c r="BG115" s="12">
        <f t="shared" si="1061"/>
        <v>0.46647986716479867</v>
      </c>
      <c r="BH115" s="12">
        <f t="shared" si="1061"/>
        <v>0.46983131487889274</v>
      </c>
      <c r="BI115" s="12">
        <f t="shared" si="1061"/>
        <v>0.47046905075473611</v>
      </c>
      <c r="BJ115" s="12">
        <f t="shared" si="1061"/>
        <v>0.44415584415584414</v>
      </c>
      <c r="BK115" s="12">
        <f t="shared" si="1061"/>
        <v>0.45090535747619936</v>
      </c>
      <c r="BL115" s="12">
        <f t="shared" si="1061"/>
        <v>0.46113932435416205</v>
      </c>
      <c r="BM115" s="12">
        <f t="shared" si="1061"/>
        <v>0.44793451361126974</v>
      </c>
      <c r="BN115" s="12">
        <f t="shared" si="1061"/>
        <v>0.44381289601192697</v>
      </c>
      <c r="BO115" s="12">
        <f t="shared" si="1061"/>
        <v>0.44107604759441282</v>
      </c>
      <c r="BP115" s="12">
        <f t="shared" si="1061"/>
        <v>0.44675885911840968</v>
      </c>
      <c r="BQ115" s="12">
        <f t="shared" si="1061"/>
        <v>0.46459684893419834</v>
      </c>
      <c r="BR115" s="12">
        <f t="shared" si="1061"/>
        <v>0.44111511473544474</v>
      </c>
      <c r="BS115" s="12">
        <f t="shared" si="1061"/>
        <v>0.45194583846226682</v>
      </c>
      <c r="BT115" s="12">
        <f t="shared" si="1061"/>
        <v>0.45822235375357601</v>
      </c>
      <c r="BU115" s="12">
        <f t="shared" si="1061"/>
        <v>0.45218834266749636</v>
      </c>
      <c r="BV115" s="12">
        <f t="shared" si="1061"/>
        <v>0.44648216072024011</v>
      </c>
      <c r="BW115" s="12">
        <f t="shared" si="1061"/>
        <v>0.45326946641416954</v>
      </c>
      <c r="BX115" s="12">
        <f t="shared" si="1061"/>
        <v>0.47036539166564828</v>
      </c>
      <c r="BY115" s="12">
        <f t="shared" si="1061"/>
        <v>0.42667827432772298</v>
      </c>
      <c r="BZ115" s="12">
        <f t="shared" si="1061"/>
        <v>0.45022531749283079</v>
      </c>
      <c r="CA115" s="12">
        <f t="shared" si="1061"/>
        <v>0.45617977528089887</v>
      </c>
      <c r="CB115" s="12">
        <f t="shared" si="1061"/>
        <v>0.45541740674955594</v>
      </c>
      <c r="CC115" s="12">
        <f t="shared" si="1061"/>
        <v>0.45730575444179261</v>
      </c>
      <c r="CD115" s="12">
        <f t="shared" si="1061"/>
        <v>0.44547263681592042</v>
      </c>
      <c r="CE115" s="12">
        <f t="shared" si="1061"/>
        <v>0.42207022343821249</v>
      </c>
      <c r="CF115" s="12">
        <f t="shared" si="1061"/>
        <v>0.43406193078324223</v>
      </c>
      <c r="CG115" s="12">
        <f t="shared" si="1061"/>
        <v>0.45383445578970238</v>
      </c>
      <c r="CH115" s="12">
        <f t="shared" si="1061"/>
        <v>0.45171778476211122</v>
      </c>
      <c r="CI115" s="12">
        <f t="shared" si="1061"/>
        <v>0.44921503330161749</v>
      </c>
      <c r="CJ115" s="12">
        <f t="shared" si="1061"/>
        <v>0.45826694447849003</v>
      </c>
      <c r="CK115" s="12">
        <f t="shared" si="1061"/>
        <v>0.4501039501039501</v>
      </c>
      <c r="CL115" s="12">
        <f t="shared" si="1061"/>
        <v>0.41149627029398861</v>
      </c>
      <c r="CM115" s="12">
        <f t="shared" si="1061"/>
        <v>0.443475520067241</v>
      </c>
      <c r="CN115" s="12">
        <f t="shared" si="1061"/>
        <v>0.46274089935760171</v>
      </c>
      <c r="CO115" s="12">
        <f t="shared" si="1061"/>
        <v>0.46440439029302183</v>
      </c>
      <c r="CP115" s="12">
        <f t="shared" si="1061"/>
        <v>0.46200241254523522</v>
      </c>
      <c r="CQ115" s="12">
        <f t="shared" si="1061"/>
        <v>0.47270133575411749</v>
      </c>
      <c r="CR115" s="12">
        <f t="shared" si="1061"/>
        <v>0.4406158357771261</v>
      </c>
      <c r="CS115" s="12">
        <f t="shared" si="1061"/>
        <v>0.42617647058823527</v>
      </c>
      <c r="CT115" s="12">
        <f t="shared" si="1061"/>
        <v>0.44799478317574176</v>
      </c>
      <c r="CU115" s="12">
        <f t="shared" si="1061"/>
        <v>0.45948765503651329</v>
      </c>
      <c r="CV115" s="12">
        <f t="shared" si="1061"/>
        <v>0.45695786009977707</v>
      </c>
      <c r="CW115" s="12">
        <f t="shared" ref="CW115:DU115" si="1062">CW111/CW109</f>
        <v>0.45825101382967659</v>
      </c>
      <c r="CX115" s="12">
        <f t="shared" si="1062"/>
        <v>0.46156189702447448</v>
      </c>
      <c r="CY115" s="12">
        <f t="shared" si="1062"/>
        <v>0.46102163817804565</v>
      </c>
      <c r="CZ115" s="12">
        <f t="shared" si="1062"/>
        <v>0.46960965532238774</v>
      </c>
      <c r="DA115" s="12">
        <f t="shared" si="1062"/>
        <v>0.44795397807446002</v>
      </c>
      <c r="DB115" s="12">
        <f t="shared" si="1062"/>
        <v>0.45286371237458195</v>
      </c>
      <c r="DC115" s="12">
        <f t="shared" si="1062"/>
        <v>0.46817849305047549</v>
      </c>
      <c r="DD115" s="12">
        <f t="shared" si="1062"/>
        <v>0.47047401484865792</v>
      </c>
      <c r="DE115" s="12">
        <f t="shared" si="1062"/>
        <v>0.4747201377783245</v>
      </c>
      <c r="DF115" s="12">
        <f t="shared" si="1062"/>
        <v>0.45316905085099718</v>
      </c>
      <c r="DG115" s="12">
        <f t="shared" si="1062"/>
        <v>0.44573097060008054</v>
      </c>
      <c r="DH115" s="12">
        <f t="shared" si="1062"/>
        <v>0.45710496786697952</v>
      </c>
      <c r="DI115" s="12">
        <f t="shared" si="1062"/>
        <v>0.44849327770050995</v>
      </c>
      <c r="DJ115" s="12">
        <f t="shared" si="1062"/>
        <v>0.48885910537778521</v>
      </c>
      <c r="DK115" s="12">
        <f t="shared" si="1062"/>
        <v>0.47782068677591066</v>
      </c>
      <c r="DL115" s="12">
        <f t="shared" si="1062"/>
        <v>0.49314913373343905</v>
      </c>
      <c r="DM115" s="12">
        <f t="shared" si="1062"/>
        <v>0.46338269366374535</v>
      </c>
      <c r="DN115" s="12">
        <f t="shared" si="1062"/>
        <v>0.47028239372005304</v>
      </c>
      <c r="DO115" s="12">
        <f t="shared" si="1062"/>
        <v>0.43465103083033857</v>
      </c>
      <c r="DP115" s="12">
        <f t="shared" si="1062"/>
        <v>0.42590321667767189</v>
      </c>
      <c r="DQ115" s="12">
        <f t="shared" si="1062"/>
        <v>0.44370729775225271</v>
      </c>
      <c r="DR115" s="12">
        <f t="shared" si="1062"/>
        <v>0.45884946462313669</v>
      </c>
      <c r="DS115" s="12">
        <f t="shared" si="1062"/>
        <v>0.47903787793638303</v>
      </c>
      <c r="DT115" s="12">
        <f t="shared" si="1062"/>
        <v>0.43751233958538993</v>
      </c>
      <c r="DU115" s="12">
        <f t="shared" si="1062"/>
        <v>0.42252097442636205</v>
      </c>
      <c r="DV115" s="14"/>
      <c r="DW115" s="12">
        <f t="shared" si="1015"/>
        <v>0.44547263681592042</v>
      </c>
      <c r="DX115" s="12">
        <f t="shared" si="1016"/>
        <v>0.46274089935760171</v>
      </c>
      <c r="DY115" s="12">
        <f t="shared" si="1040"/>
        <v>1.726826254168129E-2</v>
      </c>
      <c r="DZ115" s="12">
        <f t="shared" si="1041"/>
        <v>0.47569209626386266</v>
      </c>
      <c r="EA115" s="12">
        <f t="shared" si="1042"/>
        <v>0.43252143990965947</v>
      </c>
      <c r="EB115" s="14"/>
      <c r="EC115" s="12">
        <f t="shared" si="1043"/>
        <v>1.4341159764368889E-2</v>
      </c>
      <c r="ED115" s="12">
        <f>SUMPRODUCT(DN115:DT115,DN$109:DT$109)/SUM(DN$109:DT$109)</f>
        <v>0.44904934229421561</v>
      </c>
      <c r="EE115" s="12">
        <f>SUMPRODUCT(CR115:DT115,CR$109:DT$109)/SUM(CR$109:DT$109)</f>
        <v>0.45734334912089047</v>
      </c>
      <c r="EF115" s="1"/>
      <c r="EG115" s="7"/>
      <c r="EH115" s="7" t="s">
        <v>652</v>
      </c>
      <c r="EI115" s="12">
        <f>EI111/EI109</f>
        <v>0.50346144664597758</v>
      </c>
      <c r="EJ115" s="12">
        <f t="shared" ref="EJ115:GU115" si="1063">EJ111/EJ109</f>
        <v>0.50995616781465247</v>
      </c>
      <c r="EK115" s="12">
        <f t="shared" si="1063"/>
        <v>0.50527670527670532</v>
      </c>
      <c r="EL115" s="12">
        <f t="shared" si="1063"/>
        <v>0.51382886776145198</v>
      </c>
      <c r="EM115" s="12">
        <f t="shared" si="1063"/>
        <v>0.4893982105650202</v>
      </c>
      <c r="EN115" s="12">
        <f t="shared" si="1063"/>
        <v>0.49368466898954705</v>
      </c>
      <c r="EO115" s="12">
        <f t="shared" si="1063"/>
        <v>0.50593713620488945</v>
      </c>
      <c r="EP115" s="12">
        <f t="shared" si="1063"/>
        <v>0.50817930741448902</v>
      </c>
      <c r="EQ115" s="12">
        <f t="shared" si="1063"/>
        <v>0.49363540815134882</v>
      </c>
      <c r="ER115" s="12">
        <f t="shared" si="1063"/>
        <v>0.48959845186260281</v>
      </c>
      <c r="ES115" s="12">
        <f t="shared" si="1063"/>
        <v>0.47131097186386534</v>
      </c>
      <c r="ET115" s="12">
        <f t="shared" si="1063"/>
        <v>0.49247622487059106</v>
      </c>
      <c r="EU115" s="12">
        <f t="shared" si="1063"/>
        <v>0.50224276199537854</v>
      </c>
      <c r="EV115" s="12">
        <f t="shared" si="1063"/>
        <v>0.51414154826716241</v>
      </c>
      <c r="EW115" s="12">
        <f t="shared" si="1063"/>
        <v>0.47682496298827015</v>
      </c>
      <c r="EX115" s="12">
        <f t="shared" si="1063"/>
        <v>0.49804367032689639</v>
      </c>
      <c r="EY115" s="12">
        <f t="shared" si="1063"/>
        <v>0.48042895442359251</v>
      </c>
      <c r="EZ115" s="12">
        <f t="shared" si="1063"/>
        <v>0.49140846976051955</v>
      </c>
      <c r="FA115" s="12">
        <f t="shared" si="1063"/>
        <v>0.49340101522842639</v>
      </c>
      <c r="FB115" s="12">
        <f t="shared" si="1063"/>
        <v>0.50869377784164393</v>
      </c>
      <c r="FC115" s="12">
        <f t="shared" si="1063"/>
        <v>0.50234741784037562</v>
      </c>
      <c r="FD115" s="12">
        <f t="shared" si="1063"/>
        <v>0.49993727261322296</v>
      </c>
      <c r="FE115" s="12">
        <f t="shared" si="1063"/>
        <v>0.50631921824104231</v>
      </c>
      <c r="FF115" s="12">
        <f t="shared" si="1063"/>
        <v>0.50922878809557881</v>
      </c>
      <c r="FG115" s="12">
        <f t="shared" si="1063"/>
        <v>0.51414605243667599</v>
      </c>
      <c r="FH115" s="12">
        <f t="shared" si="1063"/>
        <v>0.51461262751585335</v>
      </c>
      <c r="FI115" s="12">
        <f t="shared" si="1063"/>
        <v>0.4931329968306139</v>
      </c>
      <c r="FJ115" s="12">
        <f t="shared" si="1063"/>
        <v>0.49484010702000253</v>
      </c>
      <c r="FK115" s="12">
        <f t="shared" si="1063"/>
        <v>0.50795816280127326</v>
      </c>
      <c r="FL115" s="12">
        <f t="shared" si="1063"/>
        <v>0.48588017946687778</v>
      </c>
      <c r="FM115" s="12">
        <f t="shared" si="1063"/>
        <v>0.49262158347234697</v>
      </c>
      <c r="FN115" s="12">
        <f t="shared" si="1063"/>
        <v>0.49084406294706723</v>
      </c>
      <c r="FO115" s="12">
        <f t="shared" si="1063"/>
        <v>0.48760718900505112</v>
      </c>
      <c r="FP115" s="12">
        <f t="shared" si="1063"/>
        <v>0.51166965888689409</v>
      </c>
      <c r="FQ115" s="12">
        <f t="shared" si="1063"/>
        <v>0.4883293994230265</v>
      </c>
      <c r="FR115" s="12">
        <f t="shared" si="1063"/>
        <v>0.50305282718343514</v>
      </c>
      <c r="FS115" s="12">
        <f t="shared" si="1063"/>
        <v>0.5056661138750691</v>
      </c>
      <c r="FT115" s="12">
        <f t="shared" si="1063"/>
        <v>0.49439477791968212</v>
      </c>
      <c r="FU115" s="12">
        <f t="shared" si="1063"/>
        <v>0.4894954761539641</v>
      </c>
      <c r="FV115" s="12">
        <f t="shared" si="1063"/>
        <v>0.49593869731800766</v>
      </c>
      <c r="FW115" s="12">
        <f t="shared" si="1063"/>
        <v>0.50835443037974681</v>
      </c>
      <c r="FX115" s="12">
        <f t="shared" si="1063"/>
        <v>0.48144637053087758</v>
      </c>
      <c r="FY115" s="12">
        <f t="shared" si="1063"/>
        <v>0.49949921304907713</v>
      </c>
      <c r="FZ115" s="12">
        <f t="shared" si="1063"/>
        <v>0.50920064772559992</v>
      </c>
      <c r="GA115" s="12">
        <f t="shared" si="1063"/>
        <v>0.50923655386627431</v>
      </c>
      <c r="GB115" s="12">
        <f t="shared" si="1063"/>
        <v>0.51154201292705448</v>
      </c>
      <c r="GC115" s="12">
        <f t="shared" si="1063"/>
        <v>0.49739726027397263</v>
      </c>
      <c r="GD115" s="12">
        <f t="shared" si="1063"/>
        <v>0.47077231192890223</v>
      </c>
      <c r="GE115" s="12">
        <f t="shared" si="1063"/>
        <v>0.48311655827913957</v>
      </c>
      <c r="GF115" s="12">
        <f t="shared" si="1063"/>
        <v>0.50067314884068814</v>
      </c>
      <c r="GG115" s="12">
        <f t="shared" si="1063"/>
        <v>0.50249659555152071</v>
      </c>
      <c r="GH115" s="12">
        <f t="shared" si="1063"/>
        <v>0.49728216109372425</v>
      </c>
      <c r="GI115" s="12">
        <f t="shared" si="1063"/>
        <v>0.50119128658951673</v>
      </c>
      <c r="GJ115" s="12">
        <f t="shared" si="1063"/>
        <v>0.48309316592951917</v>
      </c>
      <c r="GK115" s="12">
        <f t="shared" si="1063"/>
        <v>0.44871949020079355</v>
      </c>
      <c r="GL115" s="12">
        <f t="shared" si="1063"/>
        <v>0.48949123061313232</v>
      </c>
      <c r="GM115" s="12">
        <f t="shared" si="1063"/>
        <v>0.50759923269883434</v>
      </c>
      <c r="GN115" s="12">
        <f t="shared" si="1063"/>
        <v>0.50813743218806506</v>
      </c>
      <c r="GO115" s="12">
        <f t="shared" si="1063"/>
        <v>0.50758597437626429</v>
      </c>
      <c r="GP115" s="12">
        <f t="shared" si="1063"/>
        <v>0.52039007092198586</v>
      </c>
      <c r="GQ115" s="12">
        <f t="shared" si="1063"/>
        <v>0.48854196505299341</v>
      </c>
      <c r="GR115" s="12">
        <f t="shared" si="1063"/>
        <v>0.47266313932980597</v>
      </c>
      <c r="GS115" s="12">
        <f t="shared" si="1063"/>
        <v>0.49032648125755746</v>
      </c>
      <c r="GT115" s="12">
        <f t="shared" si="1063"/>
        <v>0.50873786407766985</v>
      </c>
      <c r="GU115" s="12">
        <f t="shared" si="1063"/>
        <v>0.49970466627288834</v>
      </c>
      <c r="GV115" s="12">
        <f t="shared" ref="GV115:HT115" si="1064">GV111/GV109</f>
        <v>0.50904012935469645</v>
      </c>
      <c r="GW115" s="12">
        <f t="shared" si="1064"/>
        <v>0.506698297516048</v>
      </c>
      <c r="GX115" s="12">
        <f t="shared" si="1064"/>
        <v>0.50539665407447387</v>
      </c>
      <c r="GY115" s="12">
        <f t="shared" si="1064"/>
        <v>0.52312791924062074</v>
      </c>
      <c r="GZ115" s="12">
        <f t="shared" si="1064"/>
        <v>0.49448584202682561</v>
      </c>
      <c r="HA115" s="12">
        <f t="shared" si="1064"/>
        <v>0.49985586624387429</v>
      </c>
      <c r="HB115" s="12">
        <f t="shared" si="1064"/>
        <v>0.51189111747851002</v>
      </c>
      <c r="HC115" s="12">
        <f t="shared" si="1064"/>
        <v>0.51356927471829872</v>
      </c>
      <c r="HD115" s="12">
        <f t="shared" si="1064"/>
        <v>0.51212983101890586</v>
      </c>
      <c r="HE115" s="12">
        <f t="shared" si="1064"/>
        <v>0.49891665462949586</v>
      </c>
      <c r="HF115" s="12">
        <f t="shared" si="1064"/>
        <v>0.4885432578808499</v>
      </c>
      <c r="HG115" s="12">
        <f t="shared" si="1064"/>
        <v>0.50372347899395808</v>
      </c>
      <c r="HH115" s="12">
        <f t="shared" si="1064"/>
        <v>0.49373721881390592</v>
      </c>
      <c r="HI115" s="12">
        <f t="shared" si="1064"/>
        <v>0.54345320424158594</v>
      </c>
      <c r="HJ115" s="12">
        <f t="shared" si="1064"/>
        <v>0.52359033371691599</v>
      </c>
      <c r="HK115" s="12">
        <f t="shared" si="1064"/>
        <v>0.54123237277743719</v>
      </c>
      <c r="HL115" s="12">
        <f t="shared" si="1064"/>
        <v>0.50775992308748796</v>
      </c>
      <c r="HM115" s="12">
        <f t="shared" si="1064"/>
        <v>0.51705339670114625</v>
      </c>
      <c r="HN115" s="12">
        <f t="shared" si="1064"/>
        <v>0.48262085497403118</v>
      </c>
      <c r="HO115" s="12">
        <f t="shared" si="1064"/>
        <v>0.47565297283108021</v>
      </c>
      <c r="HP115" s="12">
        <f t="shared" si="1064"/>
        <v>0.49097472924187724</v>
      </c>
      <c r="HQ115" s="12">
        <f t="shared" si="1064"/>
        <v>0.50051432770022042</v>
      </c>
      <c r="HR115" s="12">
        <f t="shared" si="1064"/>
        <v>0.5211792086889061</v>
      </c>
      <c r="HS115" s="12">
        <f t="shared" si="1064"/>
        <v>0.48578846679420606</v>
      </c>
      <c r="HT115" s="12">
        <f t="shared" si="1064"/>
        <v>0.46698645598194133</v>
      </c>
      <c r="HU115" s="13"/>
      <c r="HV115" s="40">
        <f t="shared" si="1018"/>
        <v>0.49084406294706723</v>
      </c>
      <c r="HW115" s="40">
        <f t="shared" si="1019"/>
        <v>0.50869377784164393</v>
      </c>
      <c r="HX115" s="40">
        <f t="shared" si="1046"/>
        <v>1.7849714894576707E-2</v>
      </c>
      <c r="HY115" s="40">
        <f t="shared" si="1047"/>
        <v>0.52208106401257648</v>
      </c>
      <c r="HZ115" s="40">
        <f t="shared" si="1048"/>
        <v>0.47745677677613468</v>
      </c>
      <c r="IA115" s="43"/>
      <c r="IB115" s="12">
        <f t="shared" si="1021"/>
        <v>1.6276857779157758E-2</v>
      </c>
      <c r="IC115" s="12">
        <f>SUMPRODUCT(HM115:HS115,HM$109:HS$109)/SUM(HM$109:HS$109)</f>
        <v>0.4955446335810757</v>
      </c>
      <c r="ID115" s="12">
        <f>SUMPRODUCT(GQ115:HS115,GQ$109:HS$109)/SUM(GQ$109:HS$109)</f>
        <v>0.50365544875734414</v>
      </c>
      <c r="IE115" s="1"/>
      <c r="IF115" s="7"/>
      <c r="IG115" s="7" t="s">
        <v>652</v>
      </c>
      <c r="IH115" s="12">
        <f>IH111/IH109</f>
        <v>0.33452768729641696</v>
      </c>
      <c r="II115" s="12">
        <f t="shared" ref="II115:KT115" si="1065">II111/II109</f>
        <v>0.3577541937692571</v>
      </c>
      <c r="IJ115" s="12">
        <f t="shared" si="1065"/>
        <v>0.34987323433538575</v>
      </c>
      <c r="IK115" s="12">
        <f t="shared" si="1065"/>
        <v>0.36980830670926518</v>
      </c>
      <c r="IL115" s="12">
        <f t="shared" si="1065"/>
        <v>0.32722241438948463</v>
      </c>
      <c r="IM115" s="12">
        <f t="shared" si="1065"/>
        <v>0.31161137440758296</v>
      </c>
      <c r="IN115" s="12">
        <f t="shared" si="1065"/>
        <v>0.32627646326276466</v>
      </c>
      <c r="IO115" s="12">
        <f t="shared" si="1065"/>
        <v>0.33628318584070799</v>
      </c>
      <c r="IP115" s="12">
        <f t="shared" si="1065"/>
        <v>0.31016691957511383</v>
      </c>
      <c r="IQ115" s="12">
        <f t="shared" si="1065"/>
        <v>0.31530384982500798</v>
      </c>
      <c r="IR115" s="12">
        <f t="shared" si="1065"/>
        <v>0.3409484250605746</v>
      </c>
      <c r="IS115" s="12">
        <f t="shared" si="1065"/>
        <v>0.31511780104712039</v>
      </c>
      <c r="IT115" s="12">
        <f t="shared" si="1065"/>
        <v>0.32856632105827671</v>
      </c>
      <c r="IU115" s="12">
        <f t="shared" si="1065"/>
        <v>0.32863684395914056</v>
      </c>
      <c r="IV115" s="12">
        <f t="shared" si="1065"/>
        <v>0.33653230966090852</v>
      </c>
      <c r="IW115" s="12">
        <f t="shared" si="1065"/>
        <v>0.31720430107526881</v>
      </c>
      <c r="IX115" s="12">
        <f t="shared" si="1065"/>
        <v>0.30938833570412516</v>
      </c>
      <c r="IY115" s="12">
        <f t="shared" si="1065"/>
        <v>0.32709937660432709</v>
      </c>
      <c r="IZ115" s="12">
        <f t="shared" si="1065"/>
        <v>0.33162041795135322</v>
      </c>
      <c r="JA115" s="12">
        <f t="shared" si="1065"/>
        <v>0.33753943217665616</v>
      </c>
      <c r="JB115" s="12">
        <f t="shared" si="1065"/>
        <v>0.32541567695961993</v>
      </c>
      <c r="JC115" s="12">
        <f t="shared" si="1065"/>
        <v>0.32943469785575047</v>
      </c>
      <c r="JD115" s="12">
        <f t="shared" si="1065"/>
        <v>0.32767578801524072</v>
      </c>
      <c r="JE115" s="12">
        <f t="shared" si="1065"/>
        <v>0.35360785795239896</v>
      </c>
      <c r="JF115" s="12">
        <f t="shared" si="1065"/>
        <v>0.35002002402883459</v>
      </c>
      <c r="JG115" s="12">
        <f t="shared" si="1065"/>
        <v>0.34810852120748947</v>
      </c>
      <c r="JH115" s="12">
        <f t="shared" si="1065"/>
        <v>0.30649950511382384</v>
      </c>
      <c r="JI115" s="12">
        <f t="shared" si="1065"/>
        <v>0.33054101221640486</v>
      </c>
      <c r="JJ115" s="12">
        <f t="shared" si="1065"/>
        <v>0.33563592035757822</v>
      </c>
      <c r="JK115" s="12">
        <f t="shared" si="1065"/>
        <v>0.34972677595628415</v>
      </c>
      <c r="JL115" s="12">
        <f t="shared" si="1065"/>
        <v>0.31439265056141547</v>
      </c>
      <c r="JM115" s="12">
        <f t="shared" si="1065"/>
        <v>0.31102803738317758</v>
      </c>
      <c r="JN115" s="12">
        <f t="shared" si="1065"/>
        <v>0.333006215243703</v>
      </c>
      <c r="JO115" s="12">
        <f t="shared" si="1065"/>
        <v>0.34191176470588236</v>
      </c>
      <c r="JP115" s="12">
        <f t="shared" si="1065"/>
        <v>0.31780821917808222</v>
      </c>
      <c r="JQ115" s="12">
        <f t="shared" si="1065"/>
        <v>0.32474397092831186</v>
      </c>
      <c r="JR115" s="12">
        <f t="shared" si="1065"/>
        <v>0.33988279903481561</v>
      </c>
      <c r="JS115" s="12">
        <f t="shared" si="1065"/>
        <v>0.33757225433526011</v>
      </c>
      <c r="JT115" s="12">
        <f t="shared" si="1065"/>
        <v>0.33319870759289177</v>
      </c>
      <c r="JU115" s="12">
        <f t="shared" si="1065"/>
        <v>0.33972267536704731</v>
      </c>
      <c r="JV115" s="12">
        <f t="shared" si="1065"/>
        <v>0.37068201948627105</v>
      </c>
      <c r="JW115" s="12">
        <f t="shared" si="1065"/>
        <v>0.28977657413676372</v>
      </c>
      <c r="JX115" s="12">
        <f t="shared" si="1065"/>
        <v>0.32612612612612613</v>
      </c>
      <c r="JY115" s="12">
        <f t="shared" si="1065"/>
        <v>0.31504702194357365</v>
      </c>
      <c r="JZ115" s="12">
        <f t="shared" si="1065"/>
        <v>0.31400343642611683</v>
      </c>
      <c r="KA115" s="12">
        <f t="shared" si="1065"/>
        <v>0.31922896097790315</v>
      </c>
      <c r="KB115" s="12">
        <f t="shared" si="1065"/>
        <v>0.30763636363636365</v>
      </c>
      <c r="KC115" s="12">
        <f t="shared" si="1065"/>
        <v>0.29133064516129031</v>
      </c>
      <c r="KD115" s="12">
        <f t="shared" si="1065"/>
        <v>0.30261394101876676</v>
      </c>
      <c r="KE115" s="12">
        <f t="shared" si="1065"/>
        <v>0.32963109877032926</v>
      </c>
      <c r="KF115" s="12">
        <f t="shared" si="1065"/>
        <v>0.3235294117647059</v>
      </c>
      <c r="KG115" s="12">
        <f t="shared" si="1065"/>
        <v>0.32434745400085579</v>
      </c>
      <c r="KH115" s="12">
        <f t="shared" si="1065"/>
        <v>0.34778799824791939</v>
      </c>
      <c r="KI115" s="12">
        <f t="shared" si="1065"/>
        <v>0.36154729988510148</v>
      </c>
      <c r="KJ115" s="12">
        <f t="shared" si="1065"/>
        <v>0.31091617933723198</v>
      </c>
      <c r="KK115" s="12">
        <f t="shared" si="1065"/>
        <v>0.32226040473463152</v>
      </c>
      <c r="KL115" s="12">
        <f t="shared" si="1065"/>
        <v>0.34412797502926257</v>
      </c>
      <c r="KM115" s="12">
        <f t="shared" si="1065"/>
        <v>0.34974471188913203</v>
      </c>
      <c r="KN115" s="12">
        <f t="shared" si="1065"/>
        <v>0.34732824427480918</v>
      </c>
      <c r="KO115" s="12">
        <f t="shared" si="1065"/>
        <v>0.34282955094157413</v>
      </c>
      <c r="KP115" s="12">
        <f t="shared" si="1065"/>
        <v>0.31021044427123928</v>
      </c>
      <c r="KQ115" s="12">
        <f t="shared" si="1065"/>
        <v>0.30505478967833155</v>
      </c>
      <c r="KR115" s="12">
        <f t="shared" si="1065"/>
        <v>0.33965183752417794</v>
      </c>
      <c r="KS115" s="12">
        <f t="shared" si="1065"/>
        <v>0.33510420923579892</v>
      </c>
      <c r="KT115" s="12">
        <f t="shared" si="1065"/>
        <v>0.34767836919592299</v>
      </c>
      <c r="KU115" s="12">
        <f t="shared" ref="KU115:LS115" si="1066">KU111/KU109</f>
        <v>0.33546552949538022</v>
      </c>
      <c r="KV115" s="12">
        <f t="shared" si="1066"/>
        <v>0.34091756807161505</v>
      </c>
      <c r="KW115" s="12">
        <f t="shared" si="1066"/>
        <v>0.33960871170173496</v>
      </c>
      <c r="KX115" s="12">
        <f t="shared" si="1066"/>
        <v>0.33085937500000001</v>
      </c>
      <c r="KY115" s="12">
        <f t="shared" si="1066"/>
        <v>0.32321214542548943</v>
      </c>
      <c r="KZ115" s="12">
        <f t="shared" si="1066"/>
        <v>0.32889733840304181</v>
      </c>
      <c r="LA115" s="12">
        <f t="shared" si="1066"/>
        <v>0.35032831208960991</v>
      </c>
      <c r="LB115" s="12">
        <f t="shared" si="1066"/>
        <v>0.35982070089649554</v>
      </c>
      <c r="LC115" s="12">
        <f t="shared" si="1066"/>
        <v>0.370817843866171</v>
      </c>
      <c r="LD115" s="12">
        <f t="shared" si="1066"/>
        <v>0.33383571966842501</v>
      </c>
      <c r="LE115" s="12">
        <f t="shared" si="1066"/>
        <v>0.33284511168070302</v>
      </c>
      <c r="LF115" s="12">
        <f t="shared" si="1066"/>
        <v>0.33358153387937456</v>
      </c>
      <c r="LG115" s="12">
        <f t="shared" si="1066"/>
        <v>0.32894292468760555</v>
      </c>
      <c r="LH115" s="12">
        <f t="shared" si="1066"/>
        <v>0.34365419987737583</v>
      </c>
      <c r="LI115" s="12">
        <f t="shared" si="1066"/>
        <v>0.3567896538607836</v>
      </c>
      <c r="LJ115" s="12">
        <f t="shared" si="1066"/>
        <v>0.35717381881231036</v>
      </c>
      <c r="LK115" s="12">
        <f t="shared" si="1066"/>
        <v>0.34126984126984128</v>
      </c>
      <c r="LL115" s="12">
        <f t="shared" si="1066"/>
        <v>0.34425612052730697</v>
      </c>
      <c r="LM115" s="12">
        <f t="shared" si="1066"/>
        <v>0.31712887438825449</v>
      </c>
      <c r="LN115" s="12">
        <f t="shared" si="1066"/>
        <v>0.29879275653923543</v>
      </c>
      <c r="LO115" s="12">
        <f t="shared" si="1066"/>
        <v>0.3261995167414567</v>
      </c>
      <c r="LP115" s="12">
        <f t="shared" si="1066"/>
        <v>0.35464902609334803</v>
      </c>
      <c r="LQ115" s="12">
        <f t="shared" si="1066"/>
        <v>0.36827079934747148</v>
      </c>
      <c r="LR115" s="12">
        <f t="shared" si="1066"/>
        <v>0.31187766714082504</v>
      </c>
      <c r="LS115" s="12">
        <f t="shared" si="1066"/>
        <v>0.31016042780748665</v>
      </c>
      <c r="LU115" s="40">
        <f t="shared" si="1022"/>
        <v>0.31922896097790315</v>
      </c>
      <c r="LV115" s="40">
        <f t="shared" si="1023"/>
        <v>0.34365419987737583</v>
      </c>
      <c r="LW115" s="40">
        <f t="shared" si="1051"/>
        <v>2.4425238899472679E-2</v>
      </c>
      <c r="LX115" s="40">
        <f t="shared" si="1052"/>
        <v>0.36197312905198031</v>
      </c>
      <c r="LY115" s="40">
        <f t="shared" si="1053"/>
        <v>0.30091003180329867</v>
      </c>
      <c r="LZ115" s="43"/>
      <c r="MA115" s="12">
        <f t="shared" si="1054"/>
        <v>1.8770624569115574E-2</v>
      </c>
      <c r="MB115" s="12">
        <f>SUMPRODUCT(LL115:LR115,LL$109:LR$109)/SUM(LL$109:LR$109)</f>
        <v>0.33021854575163401</v>
      </c>
      <c r="MC115" s="12">
        <f>SUMPRODUCT(KP115:LR115,KP$109:LR$109)/SUM(KP$109:LR$109)</f>
        <v>0.33599989694440152</v>
      </c>
    </row>
    <row r="116" spans="4:341" x14ac:dyDescent="0.35">
      <c r="D116" s="113" t="s">
        <v>653</v>
      </c>
      <c r="E116" s="53" t="str">
        <f>VLOOKUP($D116,'Metric Nature'!$C:$D,2,0)&amp;IF(($F116&lt;(EA116)),"Below",IF(($F116&gt;(DZ116)),"Above","Within"))</f>
        <v>PositiveWithin</v>
      </c>
      <c r="F116" s="48">
        <f t="shared" si="912"/>
        <v>0.13732057416267943</v>
      </c>
      <c r="G116" s="77">
        <f t="shared" si="913"/>
        <v>0.2336104892868564</v>
      </c>
      <c r="H116" s="48">
        <f t="shared" si="914"/>
        <v>-0.41218147103805808</v>
      </c>
      <c r="I116" s="74">
        <f t="shared" si="1025"/>
        <v>0.2207214216799975</v>
      </c>
      <c r="J116" s="48">
        <f t="shared" si="915"/>
        <v>-0.3778557010122599</v>
      </c>
      <c r="K116" s="48">
        <f t="shared" si="916"/>
        <v>3.8356783102590587E-2</v>
      </c>
      <c r="L116" s="56"/>
      <c r="M116" s="53" t="str">
        <f>VLOOKUP($D116,'Metric Nature'!$C:$D,2,0)&amp;IF(($N116&lt;(HZ116)),"Below",IF(($N116&gt;(HY116)),"Above","Within"))</f>
        <v>PositiveWithin</v>
      </c>
      <c r="N116" s="48">
        <f t="shared" si="1026"/>
        <v>0.14259818731117824</v>
      </c>
      <c r="O116" s="49">
        <f t="shared" si="1027"/>
        <v>0.23936620570092326</v>
      </c>
      <c r="P116" s="55">
        <f t="shared" si="1028"/>
        <v>-0.40426767056103186</v>
      </c>
      <c r="Q116" s="49">
        <f t="shared" si="1029"/>
        <v>0.22387520621626106</v>
      </c>
      <c r="R116" s="48">
        <f t="shared" si="1030"/>
        <v>-0.36304609286018968</v>
      </c>
      <c r="S116" s="48">
        <f t="shared" si="1031"/>
        <v>4.4150236034572604E-2</v>
      </c>
      <c r="T116" s="56"/>
      <c r="U116" s="53" t="str">
        <f>VLOOKUP($D116,'Metric Nature'!$C:$D,2,0)&amp;IF(($V116&lt;(LY116)),"Below",IF(($V116&gt;(LX116)),"Above","Within"))</f>
        <v>PositiveWithin</v>
      </c>
      <c r="V116" s="48">
        <f t="shared" si="1032"/>
        <v>0.11724137931034483</v>
      </c>
      <c r="W116" s="49">
        <f t="shared" si="1033"/>
        <v>0.21153548786145043</v>
      </c>
      <c r="X116" s="48">
        <f t="shared" si="1034"/>
        <v>-0.44576023391812863</v>
      </c>
      <c r="Y116" s="49">
        <f t="shared" si="1035"/>
        <v>0.20833493079783766</v>
      </c>
      <c r="Z116" s="48">
        <f t="shared" si="1036"/>
        <v>-0.43724569441447841</v>
      </c>
      <c r="AA116" s="48">
        <f t="shared" si="1037"/>
        <v>4.3334567469030701E-2</v>
      </c>
      <c r="AB116" s="50"/>
      <c r="AC116" s="46" t="s">
        <v>654</v>
      </c>
      <c r="AI116" s="7" t="s">
        <v>653</v>
      </c>
      <c r="AJ116" s="12">
        <f>(VLOOKUP($EG116,Data!$B:$CP,Daily!EI$10,0)+VLOOKUP($IF116,Data!$B:$CP,Daily!IH$10,0))/AJ$111</f>
        <v>0.13079122974261201</v>
      </c>
      <c r="AK116" s="12">
        <f>(VLOOKUP($EG116,Data!$B:$CP,Daily!EJ$10,0)+VLOOKUP($IF116,Data!$B:$CP,Daily!II$10,0))/AK$111</f>
        <v>0.15458276333789331</v>
      </c>
      <c r="AL116" s="12">
        <f>(VLOOKUP($EG116,Data!$B:$CP,Daily!EK$10,0)+VLOOKUP($IF116,Data!$B:$CP,Daily!IJ$10,0))/AL$111</f>
        <v>0.1715044971381848</v>
      </c>
      <c r="AM116" s="12">
        <f>(VLOOKUP($EG116,Data!$B:$CP,Daily!EL$10,0)+VLOOKUP($IF116,Data!$B:$CP,Daily!IK$10,0))/AM$111</f>
        <v>0.20231471177387048</v>
      </c>
      <c r="AN116" s="12">
        <f>(VLOOKUP($EG116,Data!$B:$CP,Daily!EM$10,0)+VLOOKUP($IF116,Data!$B:$CP,Daily!IL$10,0))/AN$111</f>
        <v>0.1913342781939664</v>
      </c>
      <c r="AO116" s="12">
        <f>(VLOOKUP($EG116,Data!$B:$CP,Daily!EN$10,0)+VLOOKUP($IF116,Data!$B:$CP,Daily!IM$10,0))/AO$111</f>
        <v>0.17275331185105622</v>
      </c>
      <c r="AP116" s="12">
        <f>(VLOOKUP($EG116,Data!$B:$CP,Daily!EO$10,0)+VLOOKUP($IF116,Data!$B:$CP,Daily!IN$10,0))/AP$111</f>
        <v>0.17816091954022989</v>
      </c>
      <c r="AQ116" s="12">
        <f>(VLOOKUP($EG116,Data!$B:$CP,Daily!EP$10,0)+VLOOKUP($IF116,Data!$B:$CP,Daily!IO$10,0))/AQ$111</f>
        <v>0.17678631331767863</v>
      </c>
      <c r="AR116" s="12">
        <f>(VLOOKUP($EG116,Data!$B:$CP,Daily!EQ$10,0)+VLOOKUP($IF116,Data!$B:$CP,Daily!IP$10,0))/AR$111</f>
        <v>0.17431891788912174</v>
      </c>
      <c r="AS116" s="12">
        <f>(VLOOKUP($EG116,Data!$B:$CP,Daily!ER$10,0)+VLOOKUP($IF116,Data!$B:$CP,Daily!IQ$10,0))/AS$111</f>
        <v>0.18158364754911688</v>
      </c>
      <c r="AT116" s="12">
        <f>(VLOOKUP($EG116,Data!$B:$CP,Daily!ES$10,0)+VLOOKUP($IF116,Data!$B:$CP,Daily!IR$10,0))/AT$111</f>
        <v>0.19124662933001452</v>
      </c>
      <c r="AU116" s="12">
        <f>(VLOOKUP($EG116,Data!$B:$CP,Daily!ET$10,0)+VLOOKUP($IF116,Data!$B:$CP,Daily!IS$10,0))/AU$111</f>
        <v>0.20043529877324892</v>
      </c>
      <c r="AV116" s="12">
        <f>(VLOOKUP($EG116,Data!$B:$CP,Daily!EU$10,0)+VLOOKUP($IF116,Data!$B:$CP,Daily!IT$10,0))/AV$111</f>
        <v>0.18638925010836585</v>
      </c>
      <c r="AW116" s="12">
        <f>(VLOOKUP($EG116,Data!$B:$CP,Daily!EV$10,0)+VLOOKUP($IF116,Data!$B:$CP,Daily!IU$10,0))/AW$111</f>
        <v>0.18834547346514047</v>
      </c>
      <c r="AX116" s="12">
        <f>(VLOOKUP($EG116,Data!$B:$CP,Daily!EW$10,0)+VLOOKUP($IF116,Data!$B:$CP,Daily!IV$10,0))/AX$111</f>
        <v>0.17274288986447794</v>
      </c>
      <c r="AY116" s="12">
        <f>(VLOOKUP($EG116,Data!$B:$CP,Daily!EX$10,0)+VLOOKUP($IF116,Data!$B:$CP,Daily!IW$10,0))/AY$111</f>
        <v>0.17361963190184049</v>
      </c>
      <c r="AZ116" s="12">
        <f>(VLOOKUP($EG116,Data!$B:$CP,Daily!EY$10,0)+VLOOKUP($IF116,Data!$B:$CP,Daily!IX$10,0))/AZ$111</f>
        <v>0.18455321059721599</v>
      </c>
      <c r="BA116" s="12">
        <f>(VLOOKUP($EG116,Data!$B:$CP,Daily!EZ$10,0)+VLOOKUP($IF116,Data!$B:$CP,Daily!IY$10,0))/BA$111</f>
        <v>0.18788682581786029</v>
      </c>
      <c r="BB116" s="12">
        <f>(VLOOKUP($EG116,Data!$B:$CP,Daily!FA$10,0)+VLOOKUP($IF116,Data!$B:$CP,Daily!IZ$10,0))/BB$111</f>
        <v>0.20737232289950577</v>
      </c>
      <c r="BC116" s="12">
        <f>(VLOOKUP($EG116,Data!$B:$CP,Daily!FB$10,0)+VLOOKUP($IF116,Data!$B:$CP,Daily!JA$10,0))/BC$111</f>
        <v>0.20814376706096452</v>
      </c>
      <c r="BD116" s="12">
        <f>(VLOOKUP($EG116,Data!$B:$CP,Daily!FC$10,0)+VLOOKUP($IF116,Data!$B:$CP,Daily!JB$10,0))/BD$111</f>
        <v>0.19703131354209028</v>
      </c>
      <c r="BE116" s="12">
        <f>(VLOOKUP($EG116,Data!$B:$CP,Daily!FD$10,0)+VLOOKUP($IF116,Data!$B:$CP,Daily!JC$10,0))/BE$111</f>
        <v>0.17983596719343869</v>
      </c>
      <c r="BF116" s="12">
        <f>(VLOOKUP($EG116,Data!$B:$CP,Daily!FE$10,0)+VLOOKUP($IF116,Data!$B:$CP,Daily!JD$10,0))/BF$111</f>
        <v>0.20053807947019867</v>
      </c>
      <c r="BG116" s="12">
        <f>(VLOOKUP($EG116,Data!$B:$CP,Daily!FF$10,0)+VLOOKUP($IF116,Data!$B:$CP,Daily!JE$10,0))/BG$111</f>
        <v>0.20311457174638486</v>
      </c>
      <c r="BH116" s="12">
        <f>(VLOOKUP($EG116,Data!$B:$CP,Daily!FG$10,0)+VLOOKUP($IF116,Data!$B:$CP,Daily!JF$10,0))/BH$111</f>
        <v>0.22876869965477561</v>
      </c>
      <c r="BI116" s="12">
        <f>(VLOOKUP($EG116,Data!$B:$CP,Daily!FH$10,0)+VLOOKUP($IF116,Data!$B:$CP,Daily!JG$10,0))/BI$111</f>
        <v>0.21554694229112834</v>
      </c>
      <c r="BJ116" s="12">
        <f>(VLOOKUP($EG116,Data!$B:$CP,Daily!FI$10,0)+VLOOKUP($IF116,Data!$B:$CP,Daily!JH$10,0))/BJ$111</f>
        <v>0.18810916179337231</v>
      </c>
      <c r="BK116" s="12">
        <f>(VLOOKUP($EG116,Data!$B:$CP,Daily!FJ$10,0)+VLOOKUP($IF116,Data!$B:$CP,Daily!JI$10,0))/BK$111</f>
        <v>0.18339888221900227</v>
      </c>
      <c r="BL116" s="12">
        <f>(VLOOKUP($EG116,Data!$B:$CP,Daily!FK$10,0)+VLOOKUP($IF116,Data!$B:$CP,Daily!JJ$10,0))/BL$111</f>
        <v>0.12999760593727555</v>
      </c>
      <c r="BM116" s="12">
        <f>(VLOOKUP($EG116,Data!$B:$CP,Daily!FL$10,0)+VLOOKUP($IF116,Data!$B:$CP,Daily!JK$10,0))/BM$111</f>
        <v>0.11219719507012324</v>
      </c>
      <c r="BN116" s="12">
        <f>(VLOOKUP($EG116,Data!$B:$CP,Daily!FM$10,0)+VLOOKUP($IF116,Data!$B:$CP,Daily!JL$10,0))/BN$111</f>
        <v>0.10434600041990343</v>
      </c>
      <c r="BO116" s="12">
        <f>(VLOOKUP($EG116,Data!$B:$CP,Daily!FN$10,0)+VLOOKUP($IF116,Data!$B:$CP,Daily!JM$10,0))/BO$111</f>
        <v>0.13019000703729769</v>
      </c>
      <c r="BP116" s="12">
        <f>(VLOOKUP($EG116,Data!$B:$CP,Daily!FO$10,0)+VLOOKUP($IF116,Data!$B:$CP,Daily!JN$10,0))/BP$111</f>
        <v>0.13697040046430645</v>
      </c>
      <c r="BQ116" s="12">
        <f>(VLOOKUP($EG116,Data!$B:$CP,Daily!FP$10,0)+VLOOKUP($IF116,Data!$B:$CP,Daily!JO$10,0))/BQ$111</f>
        <v>0.14183123877917414</v>
      </c>
      <c r="BR116" s="12">
        <f>(VLOOKUP($EG116,Data!$B:$CP,Daily!FQ$10,0)+VLOOKUP($IF116,Data!$B:$CP,Daily!JP$10,0))/BR$111</f>
        <v>0.13736027515047292</v>
      </c>
      <c r="BS116" s="12">
        <f>(VLOOKUP($EG116,Data!$B:$CP,Daily!FR$10,0)+VLOOKUP($IF116,Data!$B:$CP,Daily!JQ$10,0))/BS$111</f>
        <v>0.13513513513513514</v>
      </c>
      <c r="BT116" s="12">
        <f>(VLOOKUP($EG116,Data!$B:$CP,Daily!FS$10,0)+VLOOKUP($IF116,Data!$B:$CP,Daily!JR$10,0))/BT$111</f>
        <v>0.13842841765339076</v>
      </c>
      <c r="BU116" s="12">
        <f>(VLOOKUP($EG116,Data!$B:$CP,Daily!FT$10,0)+VLOOKUP($IF116,Data!$B:$CP,Daily!JS$10,0))/BU$111</f>
        <v>0.13463302752293577</v>
      </c>
      <c r="BV116" s="12">
        <f>(VLOOKUP($EG116,Data!$B:$CP,Daily!FU$10,0)+VLOOKUP($IF116,Data!$B:$CP,Daily!JT$10,0))/BV$111</f>
        <v>0.16579536967886482</v>
      </c>
      <c r="BW116" s="12">
        <f>(VLOOKUP($EG116,Data!$B:$CP,Daily!FV$10,0)+VLOOKUP($IF116,Data!$B:$CP,Daily!JU$10,0))/BW$111</f>
        <v>0.17424428606537232</v>
      </c>
      <c r="BX116" s="12">
        <f>(VLOOKUP($EG116,Data!$B:$CP,Daily!FW$10,0)+VLOOKUP($IF116,Data!$B:$CP,Daily!JV$10,0))/BX$111</f>
        <v>0.15068849051701741</v>
      </c>
      <c r="BY116" s="12">
        <f>(VLOOKUP($EG116,Data!$B:$CP,Daily!FX$10,0)+VLOOKUP($IF116,Data!$B:$CP,Daily!JW$10,0))/BY$111</f>
        <v>0.14758558150079348</v>
      </c>
      <c r="BZ116" s="12">
        <f>(VLOOKUP($EG116,Data!$B:$CP,Daily!FY$10,0)+VLOOKUP($IF116,Data!$B:$CP,Daily!JX$10,0))/BZ$111</f>
        <v>0.14808917197452229</v>
      </c>
      <c r="CA116" s="12">
        <f>(VLOOKUP($EG116,Data!$B:$CP,Daily!FZ$10,0)+VLOOKUP($IF116,Data!$B:$CP,Daily!JY$10,0))/CA$111</f>
        <v>0.13886934083978419</v>
      </c>
      <c r="CB116" s="12">
        <f>(VLOOKUP($EG116,Data!$B:$CP,Daily!GA$10,0)+VLOOKUP($IF116,Data!$B:$CP,Daily!JZ$10,0))/CB$111</f>
        <v>0.16380655226209048</v>
      </c>
      <c r="CC116" s="12">
        <f>(VLOOKUP($EG116,Data!$B:$CP,Daily!GB$10,0)+VLOOKUP($IF116,Data!$B:$CP,Daily!KA$10,0))/CC$111</f>
        <v>0.1852710930704552</v>
      </c>
      <c r="CD116" s="12">
        <f>(VLOOKUP($EG116,Data!$B:$CP,Daily!GC$10,0)+VLOOKUP($IF116,Data!$B:$CP,Daily!KB$10,0))/CD$111</f>
        <v>0.15322760777306232</v>
      </c>
      <c r="CE116" s="12">
        <f>(VLOOKUP($EG116,Data!$B:$CP,Daily!GD$10,0)+VLOOKUP($IF116,Data!$B:$CP,Daily!KC$10,0))/CE$111</f>
        <v>0.15708729472774416</v>
      </c>
      <c r="CF116" s="12">
        <f>(VLOOKUP($EG116,Data!$B:$CP,Daily!GE$10,0)+VLOOKUP($IF116,Data!$B:$CP,Daily!KD$10,0))/CF$111</f>
        <v>0.13827108686529585</v>
      </c>
      <c r="CG116" s="12">
        <f>(VLOOKUP($EG116,Data!$B:$CP,Daily!GF$10,0)+VLOOKUP($IF116,Data!$B:$CP,Daily!KE$10,0))/CG$111</f>
        <v>0.15581617999042605</v>
      </c>
      <c r="CH116" s="12">
        <f>(VLOOKUP($EG116,Data!$B:$CP,Daily!GG$10,0)+VLOOKUP($IF116,Data!$B:$CP,Daily!KF$10,0))/CH$111</f>
        <v>0.16434740882917467</v>
      </c>
      <c r="CI116" s="12">
        <f>(VLOOKUP($EG116,Data!$B:$CP,Daily!GH$10,0)+VLOOKUP($IF116,Data!$B:$CP,Daily!KG$10,0))/CI$111</f>
        <v>0.16574000529520783</v>
      </c>
      <c r="CJ116" s="12">
        <f>(VLOOKUP($EG116,Data!$B:$CP,Daily!GI$10,0)+VLOOKUP($IF116,Data!$B:$CP,Daily!KH$10,0))/CJ$111</f>
        <v>0.17304092003209415</v>
      </c>
      <c r="CK116" s="12">
        <f>(VLOOKUP($EG116,Data!$B:$CP,Daily!GJ$10,0)+VLOOKUP($IF116,Data!$B:$CP,Daily!KI$10,0))/CK$111</f>
        <v>0.17967667436489607</v>
      </c>
      <c r="CL116" s="12">
        <f>(VLOOKUP($EG116,Data!$B:$CP,Daily!GK$10,0)+VLOOKUP($IF116,Data!$B:$CP,Daily!KJ$10,0))/CL$111</f>
        <v>0.17786308381317978</v>
      </c>
      <c r="CM116" s="12">
        <f>(VLOOKUP($EG116,Data!$B:$CP,Daily!GL$10,0)+VLOOKUP($IF116,Data!$B:$CP,Daily!KK$10,0))/CM$111</f>
        <v>0.18076285240464346</v>
      </c>
      <c r="CN116" s="12">
        <f>(VLOOKUP($EG116,Data!$B:$CP,Daily!GM$10,0)+VLOOKUP($IF116,Data!$B:$CP,Daily!KL$10,0))/CN$111</f>
        <v>0.1962054604349838</v>
      </c>
      <c r="CO116" s="12">
        <f>(VLOOKUP($EG116,Data!$B:$CP,Daily!GN$10,0)+VLOOKUP($IF116,Data!$B:$CP,Daily!KM$10,0))/CO$111</f>
        <v>0.17367736339982653</v>
      </c>
      <c r="CP116" s="12">
        <f>(VLOOKUP($EG116,Data!$B:$CP,Daily!GO$10,0)+VLOOKUP($IF116,Data!$B:$CP,Daily!KN$10,0))/CP$111</f>
        <v>0.1339425587467363</v>
      </c>
      <c r="CQ116" s="12">
        <f>(VLOOKUP($EG116,Data!$B:$CP,Daily!GP$10,0)+VLOOKUP($IF116,Data!$B:$CP,Daily!KO$10,0))/CQ$111</f>
        <v>0.15829903978052126</v>
      </c>
      <c r="CR116" s="12">
        <f>(VLOOKUP($EG116,Data!$B:$CP,Daily!GQ$10,0)+VLOOKUP($IF116,Data!$B:$CP,Daily!KP$10,0))/CR$111</f>
        <v>0.15355360114095554</v>
      </c>
      <c r="CS116" s="12">
        <f>(VLOOKUP($EG116,Data!$B:$CP,Daily!GR$10,0)+VLOOKUP($IF116,Data!$B:$CP,Daily!KQ$10,0))/CS$111</f>
        <v>0.15320910973084886</v>
      </c>
      <c r="CT116" s="12">
        <f>(VLOOKUP($EG116,Data!$B:$CP,Daily!GS$10,0)+VLOOKUP($IF116,Data!$B:$CP,Daily!KR$10,0))/CT$111</f>
        <v>0.18098010674429887</v>
      </c>
      <c r="CU116" s="12">
        <f>(VLOOKUP($EG116,Data!$B:$CP,Daily!GT$10,0)+VLOOKUP($IF116,Data!$B:$CP,Daily!KS$10,0))/CU$111</f>
        <v>0.17507568113017155</v>
      </c>
      <c r="CV116" s="12">
        <f>(VLOOKUP($EG116,Data!$B:$CP,Daily!GU$10,0)+VLOOKUP($IF116,Data!$B:$CP,Daily!KT$10,0))/CV$111</f>
        <v>0.16213704994192799</v>
      </c>
      <c r="CW116" s="12">
        <f>(VLOOKUP($EG116,Data!$B:$CP,Daily!GV$10,0)+VLOOKUP($IF116,Data!$B:$CP,Daily!KU$10,0))/CW$111</f>
        <v>0.18584070796460178</v>
      </c>
      <c r="CX116" s="12">
        <f>(VLOOKUP($EG116,Data!$B:$CP,Daily!GW$10,0)+VLOOKUP($IF116,Data!$B:$CP,Daily!KV$10,0))/CX$111</f>
        <v>0.24092409240924093</v>
      </c>
      <c r="CY116" s="12">
        <f>(VLOOKUP($EG116,Data!$B:$CP,Daily!GX$10,0)+VLOOKUP($IF116,Data!$B:$CP,Daily!KW$10,0))/CY$111</f>
        <v>0.22931847406772396</v>
      </c>
      <c r="CZ116" s="12">
        <f>(VLOOKUP($EG116,Data!$B:$CP,Daily!GY$10,0)+VLOOKUP($IF116,Data!$B:$CP,Daily!KX$10,0))/CZ$111</f>
        <v>0.21880064829821719</v>
      </c>
      <c r="DA116" s="12">
        <f>(VLOOKUP($EG116,Data!$B:$CP,Daily!GZ$10,0)+VLOOKUP($IF116,Data!$B:$CP,Daily!KY$10,0))/DA$111</f>
        <v>0.20208383813908409</v>
      </c>
      <c r="DB116" s="12">
        <f>(VLOOKUP($EG116,Data!$B:$CP,Daily!HA$10,0)+VLOOKUP($IF116,Data!$B:$CP,Daily!KZ$10,0))/DB$111</f>
        <v>0.2148626817447496</v>
      </c>
      <c r="DC116" s="12">
        <f>(VLOOKUP($EG116,Data!$B:$CP,Daily!HB$10,0)+VLOOKUP($IF116,Data!$B:$CP,Daily!LA$10,0))/DC$111</f>
        <v>0.21718750000000001</v>
      </c>
      <c r="DD116" s="12">
        <f>(VLOOKUP($EG116,Data!$B:$CP,Daily!HC$10,0)+VLOOKUP($IF116,Data!$B:$CP,Daily!LB$10,0))/DD$111</f>
        <v>0.21607186210245205</v>
      </c>
      <c r="DE116" s="12">
        <f>(VLOOKUP($EG116,Data!$B:$CP,Daily!HD$10,0)+VLOOKUP($IF116,Data!$B:$CP,Daily!LC$10,0))/DE$111</f>
        <v>0.2544700699663125</v>
      </c>
      <c r="DF116" s="12">
        <f>(VLOOKUP($EG116,Data!$B:$CP,Daily!HE$10,0)+VLOOKUP($IF116,Data!$B:$CP,Daily!LD$10,0))/DF$111</f>
        <v>0.15576036866359447</v>
      </c>
      <c r="DG116" s="12">
        <f>(VLOOKUP($EG116,Data!$B:$CP,Daily!HF$10,0)+VLOOKUP($IF116,Data!$B:$CP,Daily!LE$10,0))/DG$111</f>
        <v>0.2584142760334312</v>
      </c>
      <c r="DH116" s="12">
        <f>(VLOOKUP($EG116,Data!$B:$CP,Daily!HG$10,0)+VLOOKUP($IF116,Data!$B:$CP,Daily!LF$10,0))/DH$111</f>
        <v>0.22249497879937513</v>
      </c>
      <c r="DI116" s="12">
        <f>(VLOOKUP($EG116,Data!$B:$CP,Daily!HH$10,0)+VLOOKUP($IF116,Data!$B:$CP,Daily!LG$10,0))/DI$111</f>
        <v>0.22762042588381229</v>
      </c>
      <c r="DJ116" s="12">
        <f>(VLOOKUP($EG116,Data!$B:$CP,Daily!HI$10,0)+VLOOKUP($IF116,Data!$B:$CP,Daily!LH$10,0))/DJ$111</f>
        <v>0.27827278958190543</v>
      </c>
      <c r="DK116" s="12">
        <f>(VLOOKUP($EG116,Data!$B:$CP,Daily!HJ$10,0)+VLOOKUP($IF116,Data!$B:$CP,Daily!LI$10,0))/DK$111</f>
        <v>0.25054608999563127</v>
      </c>
      <c r="DL116" s="12">
        <f>(VLOOKUP($EG116,Data!$B:$CP,Daily!HK$10,0)+VLOOKUP($IF116,Data!$B:$CP,Daily!LJ$10,0))/DL$111</f>
        <v>0.27370838117106772</v>
      </c>
      <c r="DM116" s="12">
        <f>(VLOOKUP($EG116,Data!$B:$CP,Daily!HL$10,0)+VLOOKUP($IF116,Data!$B:$CP,Daily!LK$10,0))/DM$111</f>
        <v>0.2593478260869565</v>
      </c>
      <c r="DN116" s="12">
        <f>(VLOOKUP($EG116,Data!$B:$CP,Daily!HM$10,0)+VLOOKUP($IF116,Data!$B:$CP,Daily!LL$10,0))/DN$111</f>
        <v>0.24300888792542813</v>
      </c>
      <c r="DO116" s="12">
        <f>(VLOOKUP($EG116,Data!$B:$CP,Daily!HN$10,0)+VLOOKUP($IF116,Data!$B:$CP,Daily!LM$10,0))/DO$111</f>
        <v>0.22062663185378589</v>
      </c>
      <c r="DP116" s="12">
        <f>(VLOOKUP($EG116,Data!$B:$CP,Daily!HO$10,0)+VLOOKUP($IF116,Data!$B:$CP,Daily!LN$10,0))/DP$111</f>
        <v>0.23477297895902546</v>
      </c>
      <c r="DQ116" s="12">
        <f>(VLOOKUP($EG116,Data!$B:$CP,Daily!HP$10,0)+VLOOKUP($IF116,Data!$B:$CP,Daily!LO$10,0))/DQ$111</f>
        <v>0.22182548538272706</v>
      </c>
      <c r="DR116" s="12">
        <f>(VLOOKUP($EG116,Data!$B:$CP,Daily!HQ$10,0)+VLOOKUP($IF116,Data!$B:$CP,Daily!LP$10,0))/DR$111</f>
        <v>0.24044840997483413</v>
      </c>
      <c r="DS116" s="12">
        <f>(VLOOKUP($EG116,Data!$B:$CP,Daily!HR$10,0)+VLOOKUP($IF116,Data!$B:$CP,Daily!LQ$10,0))/DS$111</f>
        <v>0.2721726888784608</v>
      </c>
      <c r="DT116" s="12">
        <f>(VLOOKUP($EG116,Data!$B:$CP,Daily!HS$10,0)+VLOOKUP($IF116,Data!$B:$CP,Daily!LR$10,0))/DT$111</f>
        <v>0.20419675090252706</v>
      </c>
      <c r="DU116" s="12">
        <f>(VLOOKUP($EG116,Data!$B:$CP,Daily!HT$10,0)+VLOOKUP($IF116,Data!$B:$CP,Daily!LS$10,0))/DU$111</f>
        <v>0.13732057416267943</v>
      </c>
      <c r="DV116" s="14"/>
      <c r="DW116" s="12">
        <f>_xlfn.QUARTILE.INC($AJ116:$DT116,1)</f>
        <v>0.15581617999042605</v>
      </c>
      <c r="DX116" s="12">
        <f>_xlfn.QUARTILE.INC($AJ116:$DT116,3)</f>
        <v>0.20814376706096452</v>
      </c>
      <c r="DY116" s="12">
        <f t="shared" si="1040"/>
        <v>5.2327587070538473E-2</v>
      </c>
      <c r="DZ116" s="12">
        <f t="shared" si="1041"/>
        <v>0.24738945736386836</v>
      </c>
      <c r="EA116" s="12">
        <f t="shared" si="1042"/>
        <v>0.11657048968752219</v>
      </c>
      <c r="EB116" s="14"/>
      <c r="EC116" s="12">
        <f t="shared" si="1043"/>
        <v>3.8356783102590587E-2</v>
      </c>
      <c r="ED116" s="12">
        <f>SUMPRODUCT(DN116:DT116,DN$111:DT$111)/SUM(DN$111:DT$111)</f>
        <v>0.2336104892868564</v>
      </c>
      <c r="EE116" s="12">
        <f>SUMPRODUCT(CR116:DT116,CR$111:DT$111)/SUM(CR$111:DT$111)</f>
        <v>0.2207214216799975</v>
      </c>
      <c r="EF116" s="1"/>
      <c r="EG116" s="7" t="s">
        <v>655</v>
      </c>
      <c r="EH116" s="7" t="s">
        <v>97</v>
      </c>
      <c r="EI116" s="12">
        <f>VLOOKUP($EG116,Data!$B:$CP,Daily!EI$10,0)/EI$111</f>
        <v>0.12849691797060217</v>
      </c>
      <c r="EJ116" s="12">
        <f>VLOOKUP($EG116,Data!$B:$CP,Daily!EJ$10,0)/EJ$111</f>
        <v>0.15815324165029471</v>
      </c>
      <c r="EK116" s="12">
        <f>VLOOKUP($EG116,Data!$B:$CP,Daily!EK$10,0)/EK$111</f>
        <v>0.17524197656647988</v>
      </c>
      <c r="EL116" s="12">
        <f>VLOOKUP($EG116,Data!$B:$CP,Daily!EL$10,0)/EL$111</f>
        <v>0.2032520325203252</v>
      </c>
      <c r="EM116" s="12">
        <f>VLOOKUP($EG116,Data!$B:$CP,Daily!EM$10,0)/EM$111</f>
        <v>0.19308790383170549</v>
      </c>
      <c r="EN116" s="12">
        <f>VLOOKUP($EG116,Data!$B:$CP,Daily!EN$10,0)/EN$111</f>
        <v>0.17269519188354654</v>
      </c>
      <c r="EO116" s="12">
        <f>VLOOKUP($EG116,Data!$B:$CP,Daily!EO$10,0)/EO$111</f>
        <v>0.1806258628624022</v>
      </c>
      <c r="EP116" s="12">
        <f>VLOOKUP($EG116,Data!$B:$CP,Daily!EP$10,0)/EP$111</f>
        <v>0.17537625418060201</v>
      </c>
      <c r="EQ116" s="12">
        <f>VLOOKUP($EG116,Data!$B:$CP,Daily!EQ$10,0)/EQ$111</f>
        <v>0.17388218594748048</v>
      </c>
      <c r="ER116" s="12">
        <f>VLOOKUP($EG116,Data!$B:$CP,Daily!ER$10,0)/ER$111</f>
        <v>0.18478260869565216</v>
      </c>
      <c r="ES116" s="12">
        <f>VLOOKUP($EG116,Data!$B:$CP,Daily!ES$10,0)/ES$111</f>
        <v>0.19238790406673617</v>
      </c>
      <c r="ET116" s="12">
        <f>VLOOKUP($EG116,Data!$B:$CP,Daily!ET$10,0)/ET$111</f>
        <v>0.20532877047176729</v>
      </c>
      <c r="EU116" s="12">
        <f>VLOOKUP($EG116,Data!$B:$CP,Daily!EU$10,0)/EU$111</f>
        <v>0.19025710419485792</v>
      </c>
      <c r="EV116" s="12">
        <f>VLOOKUP($EG116,Data!$B:$CP,Daily!EV$10,0)/EV$111</f>
        <v>0.19447314049586778</v>
      </c>
      <c r="EW116" s="12">
        <f>VLOOKUP($EG116,Data!$B:$CP,Daily!EW$10,0)/EW$111</f>
        <v>0.17578218294721759</v>
      </c>
      <c r="EX116" s="12">
        <f>VLOOKUP($EG116,Data!$B:$CP,Daily!EX$10,0)/EX$111</f>
        <v>0.17714140902179423</v>
      </c>
      <c r="EY116" s="12">
        <f>VLOOKUP($EG116,Data!$B:$CP,Daily!EY$10,0)/EY$111</f>
        <v>0.18638392857142858</v>
      </c>
      <c r="EZ116" s="12">
        <f>VLOOKUP($EG116,Data!$B:$CP,Daily!EZ$10,0)/EZ$111</f>
        <v>0.18667400881057269</v>
      </c>
      <c r="FA116" s="12">
        <f>VLOOKUP($EG116,Data!$B:$CP,Daily!FA$10,0)/FA$111</f>
        <v>0.21219135802469136</v>
      </c>
      <c r="FB116" s="12">
        <f>VLOOKUP($EG116,Data!$B:$CP,Daily!FB$10,0)/FB$111</f>
        <v>0.21101694915254238</v>
      </c>
      <c r="FC116" s="12">
        <f>VLOOKUP($EG116,Data!$B:$CP,Daily!FC$10,0)/FC$111</f>
        <v>0.20181864107097752</v>
      </c>
      <c r="FD116" s="12">
        <f>VLOOKUP($EG116,Data!$B:$CP,Daily!FD$10,0)/FD$111</f>
        <v>0.1809284818067754</v>
      </c>
      <c r="FE116" s="12">
        <f>VLOOKUP($EG116,Data!$B:$CP,Daily!FE$10,0)/FE$111</f>
        <v>0.19814719505918682</v>
      </c>
      <c r="FF116" s="12">
        <f>VLOOKUP($EG116,Data!$B:$CP,Daily!FF$10,0)/FF$111</f>
        <v>0.21045237426243327</v>
      </c>
      <c r="FG116" s="12">
        <f>VLOOKUP($EG116,Data!$B:$CP,Daily!FG$10,0)/FG$111</f>
        <v>0.23076923076923078</v>
      </c>
      <c r="FH116" s="12">
        <f>VLOOKUP($EG116,Data!$B:$CP,Daily!FH$10,0)/FH$111</f>
        <v>0.22475221001875167</v>
      </c>
      <c r="FI116" s="12">
        <f>VLOOKUP($EG116,Data!$B:$CP,Daily!FI$10,0)/FI$111</f>
        <v>0.19090692692216138</v>
      </c>
      <c r="FJ116" s="12">
        <f>VLOOKUP($EG116,Data!$B:$CP,Daily!FJ$10,0)/FJ$111</f>
        <v>0.18898043254376931</v>
      </c>
      <c r="FK116" s="12">
        <f>VLOOKUP($EG116,Data!$B:$CP,Daily!FK$10,0)/FK$111</f>
        <v>0.13548194568785438</v>
      </c>
      <c r="FL116" s="12">
        <f>VLOOKUP($EG116,Data!$B:$CP,Daily!FL$10,0)/FL$111</f>
        <v>0.11678435632808257</v>
      </c>
      <c r="FM116" s="12">
        <f>VLOOKUP($EG116,Data!$B:$CP,Daily!FM$10,0)/FM$111</f>
        <v>0.10653816097942173</v>
      </c>
      <c r="FN116" s="12">
        <f>VLOOKUP($EG116,Data!$B:$CP,Daily!FN$10,0)/FN$111</f>
        <v>0.13640338093850191</v>
      </c>
      <c r="FO116" s="12">
        <f>VLOOKUP($EG116,Data!$B:$CP,Daily!FO$10,0)/FO$111</f>
        <v>0.13731630932305469</v>
      </c>
      <c r="FP116" s="12">
        <f>VLOOKUP($EG116,Data!$B:$CP,Daily!FP$10,0)/FP$111</f>
        <v>0.14837092731829574</v>
      </c>
      <c r="FQ116" s="12">
        <f>VLOOKUP($EG116,Data!$B:$CP,Daily!FQ$10,0)/FQ$111</f>
        <v>0.13829215896885069</v>
      </c>
      <c r="FR116" s="12">
        <f>VLOOKUP($EG116,Data!$B:$CP,Daily!FR$10,0)/FR$111</f>
        <v>0.13667546174142481</v>
      </c>
      <c r="FS116" s="12">
        <f>VLOOKUP($EG116,Data!$B:$CP,Daily!FS$10,0)/FS$111</f>
        <v>0.14375512435091556</v>
      </c>
      <c r="FT116" s="12">
        <f>VLOOKUP($EG116,Data!$B:$CP,Daily!FT$10,0)/FT$111</f>
        <v>0.13375430539609645</v>
      </c>
      <c r="FU116" s="12">
        <f>VLOOKUP($EG116,Data!$B:$CP,Daily!FU$10,0)/FU$111</f>
        <v>0.16760651629072681</v>
      </c>
      <c r="FV116" s="12">
        <f>VLOOKUP($EG116,Data!$B:$CP,Daily!FV$10,0)/FV$111</f>
        <v>0.17459826946847962</v>
      </c>
      <c r="FW116" s="12">
        <f>VLOOKUP($EG116,Data!$B:$CP,Daily!FW$10,0)/FW$111</f>
        <v>0.14873837981407703</v>
      </c>
      <c r="FX116" s="12">
        <f>VLOOKUP($EG116,Data!$B:$CP,Daily!FX$10,0)/FX$111</f>
        <v>0.14908579465541491</v>
      </c>
      <c r="FY116" s="12">
        <f>VLOOKUP($EG116,Data!$B:$CP,Daily!FY$10,0)/FY$111</f>
        <v>0.15382411916356345</v>
      </c>
      <c r="FZ116" s="12">
        <f>VLOOKUP($EG116,Data!$B:$CP,Daily!FZ$10,0)/FZ$111</f>
        <v>0.14397224631396358</v>
      </c>
      <c r="GA116" s="12">
        <f>VLOOKUP($EG116,Data!$B:$CP,Daily!GA$10,0)/GA$111</f>
        <v>0.1682182985553772</v>
      </c>
      <c r="GB116" s="12">
        <f>VLOOKUP($EG116,Data!$B:$CP,Daily!GB$10,0)/GB$111</f>
        <v>0.18736462093862816</v>
      </c>
      <c r="GC116" s="12">
        <f>VLOOKUP($EG116,Data!$B:$CP,Daily!GC$10,0)/GC$111</f>
        <v>0.15808317267970257</v>
      </c>
      <c r="GD116" s="12">
        <f>VLOOKUP($EG116,Data!$B:$CP,Daily!GD$10,0)/GD$111</f>
        <v>0.15846849242222813</v>
      </c>
      <c r="GE116" s="12">
        <f>VLOOKUP($EG116,Data!$B:$CP,Daily!GE$10,0)/GE$111</f>
        <v>0.13875226507895419</v>
      </c>
      <c r="GF116" s="12">
        <f>VLOOKUP($EG116,Data!$B:$CP,Daily!GF$10,0)/GF$111</f>
        <v>0.15775321183149088</v>
      </c>
      <c r="GG116" s="12">
        <f>VLOOKUP($EG116,Data!$B:$CP,Daily!GG$10,0)/GG$111</f>
        <v>0.16380608250526948</v>
      </c>
      <c r="GH116" s="12">
        <f>VLOOKUP($EG116,Data!$B:$CP,Daily!GH$10,0)/GH$111</f>
        <v>0.16462404769791322</v>
      </c>
      <c r="GI116" s="12">
        <f>VLOOKUP($EG116,Data!$B:$CP,Daily!GI$10,0)/GI$111</f>
        <v>0.17555178268251273</v>
      </c>
      <c r="GJ116" s="12">
        <f>VLOOKUP($EG116,Data!$B:$CP,Daily!GJ$10,0)/GJ$111</f>
        <v>0.18044890726520968</v>
      </c>
      <c r="GK116" s="12">
        <f>VLOOKUP($EG116,Data!$B:$CP,Daily!GK$10,0)/GK$111</f>
        <v>0.18033226152197213</v>
      </c>
      <c r="GL116" s="12">
        <f>VLOOKUP($EG116,Data!$B:$CP,Daily!GL$10,0)/GL$111</f>
        <v>0.18981344388510513</v>
      </c>
      <c r="GM116" s="12">
        <f>VLOOKUP($EG116,Data!$B:$CP,Daily!GM$10,0)/GM$111</f>
        <v>0.19767441860465115</v>
      </c>
      <c r="GN116" s="12">
        <f>VLOOKUP($EG116,Data!$B:$CP,Daily!GN$10,0)/GN$111</f>
        <v>0.17903093347933205</v>
      </c>
      <c r="GO116" s="12">
        <f>VLOOKUP($EG116,Data!$B:$CP,Daily!GO$10,0)/GO$111</f>
        <v>0.13683161740285618</v>
      </c>
      <c r="GP116" s="12">
        <f>VLOOKUP($EG116,Data!$B:$CP,Daily!GP$10,0)/GP$111</f>
        <v>0.16286201022146507</v>
      </c>
      <c r="GQ116" s="12">
        <f>VLOOKUP($EG116,Data!$B:$CP,Daily!GQ$10,0)/GQ$111</f>
        <v>0.15186162415713866</v>
      </c>
      <c r="GR116" s="12">
        <f>VLOOKUP($EG116,Data!$B:$CP,Daily!GR$10,0)/GR$111</f>
        <v>0.15614236509758897</v>
      </c>
      <c r="GS116" s="12">
        <f>VLOOKUP($EG116,Data!$B:$CP,Daily!GS$10,0)/GS$111</f>
        <v>0.18495684340320592</v>
      </c>
      <c r="GT116" s="12">
        <f>VLOOKUP($EG116,Data!$B:$CP,Daily!GT$10,0)/GT$111</f>
        <v>0.17557251908396945</v>
      </c>
      <c r="GU116" s="12">
        <f>VLOOKUP($EG116,Data!$B:$CP,Daily!GU$10,0)/GU$111</f>
        <v>0.15986997635933806</v>
      </c>
      <c r="GV116" s="12">
        <f>VLOOKUP($EG116,Data!$B:$CP,Daily!GV$10,0)/GV$111</f>
        <v>0.19087496390412936</v>
      </c>
      <c r="GW116" s="12">
        <f>VLOOKUP($EG116,Data!$B:$CP,Daily!GW$10,0)/GW$111</f>
        <v>0.24290828972734785</v>
      </c>
      <c r="GX116" s="12">
        <f>VLOOKUP($EG116,Data!$B:$CP,Daily!GX$10,0)/GX$111</f>
        <v>0.23518419647624134</v>
      </c>
      <c r="GY116" s="12">
        <f>VLOOKUP($EG116,Data!$B:$CP,Daily!GY$10,0)/GY$111</f>
        <v>0.21774193548387097</v>
      </c>
      <c r="GZ116" s="12">
        <f>VLOOKUP($EG116,Data!$B:$CP,Daily!GZ$10,0)/GZ$111</f>
        <v>0.20343580470162748</v>
      </c>
      <c r="HA116" s="12">
        <f>VLOOKUP($EG116,Data!$B:$CP,Daily!HA$10,0)/HA$111</f>
        <v>0.21943483275663206</v>
      </c>
      <c r="HB116" s="12">
        <f>VLOOKUP($EG116,Data!$B:$CP,Daily!HB$10,0)/HB$111</f>
        <v>0.22474111390987966</v>
      </c>
      <c r="HC116" s="12">
        <f>VLOOKUP($EG116,Data!$B:$CP,Daily!HC$10,0)/HC$111</f>
        <v>0.21878862793572312</v>
      </c>
      <c r="HD116" s="12">
        <f>VLOOKUP($EG116,Data!$B:$CP,Daily!HD$10,0)/HD$111</f>
        <v>0.25253185233583797</v>
      </c>
      <c r="HE116" s="12">
        <f>VLOOKUP($EG116,Data!$B:$CP,Daily!HE$10,0)/HE$111</f>
        <v>0.15691951360741169</v>
      </c>
      <c r="HF116" s="12">
        <f>VLOOKUP($EG116,Data!$B:$CP,Daily!HF$10,0)/HF$111</f>
        <v>0.25866969869243889</v>
      </c>
      <c r="HG116" s="12">
        <f>VLOOKUP($EG116,Data!$B:$CP,Daily!HG$10,0)/HG$111</f>
        <v>0.22789400278940028</v>
      </c>
      <c r="HH116" s="12">
        <f>VLOOKUP($EG116,Data!$B:$CP,Daily!HH$10,0)/HH$111</f>
        <v>0.23090862024333419</v>
      </c>
      <c r="HI116" s="12">
        <f>VLOOKUP($EG116,Data!$B:$CP,Daily!HI$10,0)/HI$111</f>
        <v>0.28419936373276777</v>
      </c>
      <c r="HJ116" s="12">
        <f>VLOOKUP($EG116,Data!$B:$CP,Daily!HJ$10,0)/HJ$111</f>
        <v>0.24780219780219781</v>
      </c>
      <c r="HK116" s="12">
        <f>VLOOKUP($EG116,Data!$B:$CP,Daily!HK$10,0)/HK$111</f>
        <v>0.27470971396205041</v>
      </c>
      <c r="HL116" s="12">
        <f>VLOOKUP($EG116,Data!$B:$CP,Daily!HL$10,0)/HL$111</f>
        <v>0.26210440898025428</v>
      </c>
      <c r="HM116" s="12">
        <f>VLOOKUP($EG116,Data!$B:$CP,Daily!HM$10,0)/HM$111</f>
        <v>0.24979724249797242</v>
      </c>
      <c r="HN116" s="12">
        <f>VLOOKUP($EG116,Data!$B:$CP,Daily!HN$10,0)/HN$111</f>
        <v>0.22571743929359822</v>
      </c>
      <c r="HO116" s="12">
        <f>VLOOKUP($EG116,Data!$B:$CP,Daily!HO$10,0)/HO$111</f>
        <v>0.2414459161147903</v>
      </c>
      <c r="HP116" s="12">
        <f>VLOOKUP($EG116,Data!$B:$CP,Daily!HP$10,0)/HP$111</f>
        <v>0.22624434389140272</v>
      </c>
      <c r="HQ116" s="12">
        <f>VLOOKUP($EG116,Data!$B:$CP,Daily!HQ$10,0)/HQ$111</f>
        <v>0.24867880211391663</v>
      </c>
      <c r="HR116" s="12">
        <f>VLOOKUP($EG116,Data!$B:$CP,Daily!HR$10,0)/HR$111</f>
        <v>0.28014289967252159</v>
      </c>
      <c r="HS116" s="12">
        <f>VLOOKUP($EG116,Data!$B:$CP,Daily!HS$10,0)/HS$111</f>
        <v>0.2059071729957806</v>
      </c>
      <c r="HT116" s="12">
        <f>VLOOKUP($EG116,Data!$B:$CP,Daily!HT$10,0)/HT$111</f>
        <v>0.14259818731117824</v>
      </c>
      <c r="HU116" s="13"/>
      <c r="HV116" s="40">
        <f t="shared" si="1018"/>
        <v>0.15815324165029471</v>
      </c>
      <c r="HW116" s="40">
        <f t="shared" si="1019"/>
        <v>0.21219135802469136</v>
      </c>
      <c r="HX116" s="40">
        <f t="shared" si="1046"/>
        <v>5.403811637439665E-2</v>
      </c>
      <c r="HY116" s="40">
        <f t="shared" si="1047"/>
        <v>0.25271994530548886</v>
      </c>
      <c r="HZ116" s="40">
        <f t="shared" si="1048"/>
        <v>0.11762465436949722</v>
      </c>
      <c r="IA116" s="43"/>
      <c r="IB116" s="12">
        <f t="shared" si="1021"/>
        <v>4.4150236034572604E-2</v>
      </c>
      <c r="IC116" s="12">
        <f>SUMPRODUCT(HM116:HS116,HM$111:HS$111)/SUM(HM$111:HS$111)</f>
        <v>0.23936620570092326</v>
      </c>
      <c r="ID116" s="12">
        <f>SUMPRODUCT(GQ116:HS116,GQ$111:HS$111)/SUM(GQ$111:HS$111)</f>
        <v>0.22387520621626106</v>
      </c>
      <c r="IE116" s="1"/>
      <c r="IF116" s="7" t="s">
        <v>656</v>
      </c>
      <c r="IG116" s="7" t="s">
        <v>97</v>
      </c>
      <c r="IH116" s="12">
        <f>VLOOKUP($IF116,Data!$B:$CP,Daily!IH$10,0)/IH$111</f>
        <v>0.14021421616358326</v>
      </c>
      <c r="II116" s="12">
        <f>VLOOKUP($IF116,Data!$B:$CP,Daily!II$10,0)/II$111</f>
        <v>0.14066985645933014</v>
      </c>
      <c r="IJ116" s="12">
        <f>VLOOKUP($IF116,Data!$B:$CP,Daily!IJ$10,0)/IJ$111</f>
        <v>0.15631469979296067</v>
      </c>
      <c r="IK116" s="12">
        <f>VLOOKUP($IF116,Data!$B:$CP,Daily!IK$10,0)/IK$111</f>
        <v>0.19870410367170627</v>
      </c>
      <c r="IL116" s="12">
        <f>VLOOKUP($IF116,Data!$B:$CP,Daily!IL$10,0)/IL$111</f>
        <v>0.1839323467230444</v>
      </c>
      <c r="IM116" s="12">
        <f>VLOOKUP($IF116,Data!$B:$CP,Daily!IM$10,0)/IM$111</f>
        <v>0.17300380228136883</v>
      </c>
      <c r="IN116" s="12">
        <f>VLOOKUP($IF116,Data!$B:$CP,Daily!IN$10,0)/IN$111</f>
        <v>0.16793893129770993</v>
      </c>
      <c r="IO116" s="12">
        <f>VLOOKUP($IF116,Data!$B:$CP,Daily!IO$10,0)/IO$111</f>
        <v>0.18251273344651953</v>
      </c>
      <c r="IP116" s="12">
        <f>VLOOKUP($IF116,Data!$B:$CP,Daily!IP$10,0)/IP$111</f>
        <v>0.17612524461839529</v>
      </c>
      <c r="IQ116" s="12">
        <f>VLOOKUP($IF116,Data!$B:$CP,Daily!IQ$10,0)/IQ$111</f>
        <v>0.16851664984863773</v>
      </c>
      <c r="IR116" s="12">
        <f>VLOOKUP($IF116,Data!$B:$CP,Daily!IR$10,0)/IR$111</f>
        <v>0.18680203045685279</v>
      </c>
      <c r="IS116" s="12">
        <f>VLOOKUP($IF116,Data!$B:$CP,Daily!IS$10,0)/IS$111</f>
        <v>0.17964693665628245</v>
      </c>
      <c r="IT116" s="12">
        <f>VLOOKUP($IF116,Data!$B:$CP,Daily!IT$10,0)/IT$111</f>
        <v>0.17083786724700761</v>
      </c>
      <c r="IU116" s="12">
        <f>VLOOKUP($IF116,Data!$B:$CP,Daily!IU$10,0)/IU$111</f>
        <v>0.16291532690246516</v>
      </c>
      <c r="IV116" s="12">
        <f>VLOOKUP($IF116,Data!$B:$CP,Daily!IV$10,0)/IV$111</f>
        <v>0.16064638783269963</v>
      </c>
      <c r="IW116" s="12">
        <f>VLOOKUP($IF116,Data!$B:$CP,Daily!IW$10,0)/IW$111</f>
        <v>0.15889830508474576</v>
      </c>
      <c r="IX116" s="12">
        <f>VLOOKUP($IF116,Data!$B:$CP,Daily!IX$10,0)/IX$111</f>
        <v>0.17701149425287357</v>
      </c>
      <c r="IY116" s="12">
        <f>VLOOKUP($IF116,Data!$B:$CP,Daily!IY$10,0)/IY$111</f>
        <v>0.19282511210762332</v>
      </c>
      <c r="IZ116" s="12">
        <f>VLOOKUP($IF116,Data!$B:$CP,Daily!IZ$10,0)/IZ$111</f>
        <v>0.18801652892561985</v>
      </c>
      <c r="JA116" s="12">
        <f>VLOOKUP($IF116,Data!$B:$CP,Daily!JA$10,0)/JA$111</f>
        <v>0.19626168224299065</v>
      </c>
      <c r="JB116" s="12">
        <f>VLOOKUP($IF116,Data!$B:$CP,Daily!JB$10,0)/JB$111</f>
        <v>0.17726798748696559</v>
      </c>
      <c r="JC116" s="12">
        <f>VLOOKUP($IF116,Data!$B:$CP,Daily!JC$10,0)/JC$111</f>
        <v>0.17554240631163709</v>
      </c>
      <c r="JD116" s="12">
        <f>VLOOKUP($IF116,Data!$B:$CP,Daily!JD$10,0)/JD$111</f>
        <v>0.21035940803382663</v>
      </c>
      <c r="JE116" s="12">
        <f>VLOOKUP($IF116,Data!$B:$CP,Daily!JE$10,0)/JE$111</f>
        <v>0.1752136752136752</v>
      </c>
      <c r="JF116" s="12">
        <f>VLOOKUP($IF116,Data!$B:$CP,Daily!JF$10,0)/JF$111</f>
        <v>0.2208237986270023</v>
      </c>
      <c r="JG116" s="12">
        <f>VLOOKUP($IF116,Data!$B:$CP,Daily!JG$10,0)/JG$111</f>
        <v>0.1778265642151482</v>
      </c>
      <c r="JH116" s="12">
        <f>VLOOKUP($IF116,Data!$B:$CP,Daily!JH$10,0)/JH$111</f>
        <v>0.17545748116254037</v>
      </c>
      <c r="JI116" s="12">
        <f>VLOOKUP($IF116,Data!$B:$CP,Daily!JI$10,0)/JI$111</f>
        <v>0.16050686378035903</v>
      </c>
      <c r="JJ116" s="12">
        <f>VLOOKUP($IF116,Data!$B:$CP,Daily!JJ$10,0)/JJ$111</f>
        <v>0.10774818401937046</v>
      </c>
      <c r="JK116" s="12">
        <f>VLOOKUP($IF116,Data!$B:$CP,Daily!JK$10,0)/JK$111</f>
        <v>9.5703125E-2</v>
      </c>
      <c r="JL116" s="12">
        <f>VLOOKUP($IF116,Data!$B:$CP,Daily!JL$10,0)/JL$111</f>
        <v>9.5238095238095233E-2</v>
      </c>
      <c r="JM116" s="12">
        <f>VLOOKUP($IF116,Data!$B:$CP,Daily!JM$10,0)/JM$111</f>
        <v>0.1045673076923077</v>
      </c>
      <c r="JN116" s="12">
        <f>VLOOKUP($IF116,Data!$B:$CP,Daily!JN$10,0)/JN$111</f>
        <v>0.13555992141453832</v>
      </c>
      <c r="JO116" s="12">
        <f>VLOOKUP($IF116,Data!$B:$CP,Daily!JO$10,0)/JO$111</f>
        <v>0.11632453567937438</v>
      </c>
      <c r="JP116" s="12">
        <f>VLOOKUP($IF116,Data!$B:$CP,Daily!JP$10,0)/JP$111</f>
        <v>0.1336206896551724</v>
      </c>
      <c r="JQ116" s="12">
        <f>VLOOKUP($IF116,Data!$B:$CP,Daily!JQ$10,0)/JQ$111</f>
        <v>0.12919633774160733</v>
      </c>
      <c r="JR116" s="12">
        <f>VLOOKUP($IF116,Data!$B:$CP,Daily!JR$10,0)/JR$111</f>
        <v>0.11866125760649088</v>
      </c>
      <c r="JS116" s="12">
        <f>VLOOKUP($IF116,Data!$B:$CP,Daily!JS$10,0)/JS$111</f>
        <v>0.13812785388127855</v>
      </c>
      <c r="JT116" s="12">
        <f>VLOOKUP($IF116,Data!$B:$CP,Daily!JT$10,0)/JT$111</f>
        <v>0.15878787878787878</v>
      </c>
      <c r="JU116" s="12">
        <f>VLOOKUP($IF116,Data!$B:$CP,Daily!JU$10,0)/JU$111</f>
        <v>0.17286914765906364</v>
      </c>
      <c r="JV116" s="12">
        <f>VLOOKUP($IF116,Data!$B:$CP,Daily!JV$10,0)/JV$111</f>
        <v>0.15770609318996415</v>
      </c>
      <c r="JW116" s="12">
        <f>VLOOKUP($IF116,Data!$B:$CP,Daily!JW$10,0)/JW$111</f>
        <v>0.14135514018691589</v>
      </c>
      <c r="JX116" s="12">
        <f>VLOOKUP($IF116,Data!$B:$CP,Daily!JX$10,0)/JX$111</f>
        <v>0.12596685082872927</v>
      </c>
      <c r="JY116" s="12">
        <f>VLOOKUP($IF116,Data!$B:$CP,Daily!JY$10,0)/JY$111</f>
        <v>0.11691542288557213</v>
      </c>
      <c r="JZ116" s="12">
        <f>VLOOKUP($IF116,Data!$B:$CP,Daily!JZ$10,0)/JZ$111</f>
        <v>0.14500683994528044</v>
      </c>
      <c r="KA116" s="12">
        <f>VLOOKUP($IF116,Data!$B:$CP,Daily!KA$10,0)/KA$111</f>
        <v>0.17673048600883653</v>
      </c>
      <c r="KB116" s="12">
        <f>VLOOKUP($IF116,Data!$B:$CP,Daily!KB$10,0)/KB$111</f>
        <v>0.13238770685579196</v>
      </c>
      <c r="KC116" s="12">
        <f>VLOOKUP($IF116,Data!$B:$CP,Daily!KC$10,0)/KC$111</f>
        <v>0.15109573241061131</v>
      </c>
      <c r="KD116" s="12">
        <f>VLOOKUP($IF116,Data!$B:$CP,Daily!KD$10,0)/KD$111</f>
        <v>0.13621262458471761</v>
      </c>
      <c r="KE116" s="12">
        <f>VLOOKUP($IF116,Data!$B:$CP,Daily!KE$10,0)/KE$111</f>
        <v>0.14801444043321299</v>
      </c>
      <c r="KF116" s="12">
        <f>VLOOKUP($IF116,Data!$B:$CP,Daily!KF$10,0)/KF$111</f>
        <v>0.16646989374262103</v>
      </c>
      <c r="KG116" s="12">
        <f>VLOOKUP($IF116,Data!$B:$CP,Daily!KG$10,0)/KG$111</f>
        <v>0.17018469656992086</v>
      </c>
      <c r="KH116" s="12">
        <f>VLOOKUP($IF116,Data!$B:$CP,Daily!KH$10,0)/KH$111</f>
        <v>0.16372795969773299</v>
      </c>
      <c r="KI116" s="12">
        <f>VLOOKUP($IF116,Data!$B:$CP,Daily!KI$10,0)/KI$111</f>
        <v>0.17690677966101695</v>
      </c>
      <c r="KJ116" s="12">
        <f>VLOOKUP($IF116,Data!$B:$CP,Daily!KJ$10,0)/KJ$111</f>
        <v>0.16823406478578892</v>
      </c>
      <c r="KK116" s="12">
        <f>VLOOKUP($IF116,Data!$B:$CP,Daily!KK$10,0)/KK$111</f>
        <v>0.14454976303317535</v>
      </c>
      <c r="KL116" s="12">
        <f>VLOOKUP($IF116,Data!$B:$CP,Daily!KL$10,0)/KL$111</f>
        <v>0.19047619047619047</v>
      </c>
      <c r="KM116" s="12">
        <f>VLOOKUP($IF116,Data!$B:$CP,Daily!KM$10,0)/KM$111</f>
        <v>0.15328467153284672</v>
      </c>
      <c r="KN116" s="12">
        <f>VLOOKUP($IF116,Data!$B:$CP,Daily!KN$10,0)/KN$111</f>
        <v>0.12332112332112333</v>
      </c>
      <c r="KO116" s="12">
        <f>VLOOKUP($IF116,Data!$B:$CP,Daily!KO$10,0)/KO$111</f>
        <v>0.13943661971830987</v>
      </c>
      <c r="KP116" s="12">
        <f>VLOOKUP($IF116,Data!$B:$CP,Daily!KP$10,0)/KP$111</f>
        <v>0.16080402010050251</v>
      </c>
      <c r="KQ116" s="12">
        <f>VLOOKUP($IF116,Data!$B:$CP,Daily!KQ$10,0)/KQ$111</f>
        <v>0.14136732329084589</v>
      </c>
      <c r="KR116" s="12">
        <f>VLOOKUP($IF116,Data!$B:$CP,Daily!KR$10,0)/KR$111</f>
        <v>0.1662870159453303</v>
      </c>
      <c r="KS116" s="12">
        <f>VLOOKUP($IF116,Data!$B:$CP,Daily!KS$10,0)/KS$111</f>
        <v>0.17317073170731706</v>
      </c>
      <c r="KT116" s="12">
        <f>VLOOKUP($IF116,Data!$B:$CP,Daily!KT$10,0)/KT$111</f>
        <v>0.17046688382193267</v>
      </c>
      <c r="KU116" s="12">
        <f>VLOOKUP($IF116,Data!$B:$CP,Daily!KU$10,0)/KU$111</f>
        <v>0.1673728813559322</v>
      </c>
      <c r="KV116" s="12">
        <f>VLOOKUP($IF116,Data!$B:$CP,Daily!KV$10,0)/KV$111</f>
        <v>0.23304157549234136</v>
      </c>
      <c r="KW116" s="12">
        <f>VLOOKUP($IF116,Data!$B:$CP,Daily!KW$10,0)/KW$111</f>
        <v>0.20543478260869566</v>
      </c>
      <c r="KX116" s="12">
        <f>VLOOKUP($IF116,Data!$B:$CP,Daily!KX$10,0)/KX$111</f>
        <v>0.2231404958677686</v>
      </c>
      <c r="KY116" s="12">
        <f>VLOOKUP($IF116,Data!$B:$CP,Daily!KY$10,0)/KY$111</f>
        <v>0.1965389369592089</v>
      </c>
      <c r="KZ116" s="12">
        <f>VLOOKUP($IF116,Data!$B:$CP,Daily!KZ$10,0)/KZ$111</f>
        <v>0.19653179190751446</v>
      </c>
      <c r="LA116" s="12">
        <f>VLOOKUP($IF116,Data!$B:$CP,Daily!LA$10,0)/LA$111</f>
        <v>0.1874310915104741</v>
      </c>
      <c r="LB116" s="12">
        <f>VLOOKUP($IF116,Data!$B:$CP,Daily!LB$10,0)/LB$111</f>
        <v>0.20611551528878821</v>
      </c>
      <c r="LC116" s="12">
        <f>VLOOKUP($IF116,Data!$B:$CP,Daily!LC$10,0)/LC$111</f>
        <v>0.26190476190476192</v>
      </c>
      <c r="LD116" s="12">
        <f>VLOOKUP($IF116,Data!$B:$CP,Daily!LD$10,0)/LD$111</f>
        <v>0.15124153498871332</v>
      </c>
      <c r="LE116" s="12">
        <f>VLOOKUP($IF116,Data!$B:$CP,Daily!LE$10,0)/LE$111</f>
        <v>0.25742574257425743</v>
      </c>
      <c r="LF116" s="12">
        <f>VLOOKUP($IF116,Data!$B:$CP,Daily!LF$10,0)/LF$111</f>
        <v>0.20089285714285715</v>
      </c>
      <c r="LG116" s="12">
        <f>VLOOKUP($IF116,Data!$B:$CP,Daily!LG$10,0)/LG$111</f>
        <v>0.21457905544147843</v>
      </c>
      <c r="LH116" s="12">
        <f>VLOOKUP($IF116,Data!$B:$CP,Daily!LH$10,0)/LH$111</f>
        <v>0.25334522747546834</v>
      </c>
      <c r="LI116" s="12">
        <f>VLOOKUP($IF116,Data!$B:$CP,Daily!LI$10,0)/LI$111</f>
        <v>0.26119402985074625</v>
      </c>
      <c r="LJ116" s="12">
        <f>VLOOKUP($IF116,Data!$B:$CP,Daily!LJ$10,0)/LJ$111</f>
        <v>0.26941747572815533</v>
      </c>
      <c r="LK116" s="12">
        <f>VLOOKUP($IF116,Data!$B:$CP,Daily!LK$10,0)/LK$111</f>
        <v>0.24806201550387597</v>
      </c>
      <c r="LL116" s="12">
        <f>VLOOKUP($IF116,Data!$B:$CP,Daily!LL$10,0)/LL$111</f>
        <v>0.21553610503282275</v>
      </c>
      <c r="LM116" s="12">
        <f>VLOOKUP($IF116,Data!$B:$CP,Daily!LM$10,0)/LM$111</f>
        <v>0.20164609053497942</v>
      </c>
      <c r="LN116" s="12">
        <f>VLOOKUP($IF116,Data!$B:$CP,Daily!LN$10,0)/LN$111</f>
        <v>0.20763187429854096</v>
      </c>
      <c r="LO116" s="12">
        <f>VLOOKUP($IF116,Data!$B:$CP,Daily!LO$10,0)/LO$111</f>
        <v>0.2052910052910053</v>
      </c>
      <c r="LP116" s="12">
        <f>VLOOKUP($IF116,Data!$B:$CP,Daily!LP$10,0)/LP$111</f>
        <v>0.21139896373056996</v>
      </c>
      <c r="LQ116" s="12">
        <f>VLOOKUP($IF116,Data!$B:$CP,Daily!LQ$10,0)/LQ$111</f>
        <v>0.2425249169435216</v>
      </c>
      <c r="LR116" s="12">
        <f>VLOOKUP($IF116,Data!$B:$CP,Daily!LR$10,0)/LR$111</f>
        <v>0.19726339794754846</v>
      </c>
      <c r="LS116" s="12">
        <f>VLOOKUP($IF116,Data!$B:$CP,Daily!LS$10,0)/LS$111</f>
        <v>0.11724137931034483</v>
      </c>
      <c r="LU116" s="40">
        <f>_xlfn.QUARTILE.INC($IH116:$LR116,1)</f>
        <v>0.14801444043321299</v>
      </c>
      <c r="LV116" s="40">
        <f>_xlfn.QUARTILE.INC($IH116:$LR116,3)</f>
        <v>0.1965389369592089</v>
      </c>
      <c r="LW116" s="40">
        <f t="shared" si="1051"/>
        <v>4.8524496525995914E-2</v>
      </c>
      <c r="LX116" s="40">
        <f t="shared" si="1052"/>
        <v>0.23293230935370585</v>
      </c>
      <c r="LY116" s="40">
        <f t="shared" si="1053"/>
        <v>0.11162106803871605</v>
      </c>
      <c r="LZ116" s="43"/>
      <c r="MA116" s="12">
        <f t="shared" si="1054"/>
        <v>4.3334567469030701E-2</v>
      </c>
      <c r="MB116" s="12">
        <f>SUMPRODUCT(LL116:LR116,LL$111:LR$111)/SUM(LL$111:LR$111)</f>
        <v>0.21153548786145043</v>
      </c>
      <c r="MC116" s="12">
        <f>SUMPRODUCT(KP116:LR116,KP$111:LR$111)/SUM(KP$111:LR$111)</f>
        <v>0.20833493079783766</v>
      </c>
    </row>
    <row r="117" spans="4:341" x14ac:dyDescent="0.35">
      <c r="D117" s="113" t="s">
        <v>657</v>
      </c>
      <c r="E117" s="53" t="str">
        <f>VLOOKUP($D117,'Metric Nature'!$C:$D,2,0)&amp;IF(($F117&lt;(EA117)),"Below",IF(($F117&gt;(DZ117)),"Above","Within"))</f>
        <v>PositiveWithin</v>
      </c>
      <c r="F117" s="48">
        <f t="shared" si="912"/>
        <v>0.65813397129186602</v>
      </c>
      <c r="G117" s="77">
        <f t="shared" si="913"/>
        <v>0.63105212663895105</v>
      </c>
      <c r="H117" s="48">
        <f t="shared" si="914"/>
        <v>4.2915384497879239E-2</v>
      </c>
      <c r="I117" s="74">
        <f t="shared" si="1025"/>
        <v>0.62768821387445151</v>
      </c>
      <c r="J117" s="48">
        <f t="shared" si="915"/>
        <v>4.8504586742972026E-2</v>
      </c>
      <c r="K117" s="48">
        <f t="shared" si="916"/>
        <v>2.2537693942194643E-2</v>
      </c>
      <c r="L117" s="56"/>
      <c r="M117" s="53" t="str">
        <f>VLOOKUP($D117,'Metric Nature'!$C:$D,2,0)&amp;IF(($N117&lt;(HZ117)),"Below",IF(($N117&gt;(HY117)),"Above","Within"))</f>
        <v>PositiveWithin</v>
      </c>
      <c r="N117" s="48">
        <f t="shared" si="1026"/>
        <v>0.6516616314199396</v>
      </c>
      <c r="O117" s="49">
        <f t="shared" si="1027"/>
        <v>0.62371487320082253</v>
      </c>
      <c r="P117" s="55">
        <f t="shared" si="1028"/>
        <v>4.4806945320540449E-2</v>
      </c>
      <c r="Q117" s="49">
        <f t="shared" si="1029"/>
        <v>0.62030827500707719</v>
      </c>
      <c r="R117" s="48">
        <f t="shared" si="1030"/>
        <v>5.0544797927296221E-2</v>
      </c>
      <c r="S117" s="48">
        <f t="shared" si="1031"/>
        <v>2.3264469772376718E-2</v>
      </c>
      <c r="T117" s="56"/>
      <c r="U117" s="53" t="str">
        <f>VLOOKUP($D117,'Metric Nature'!$C:$D,2,0)&amp;IF(($V117&lt;(LY117)),"Below",IF(($V117&gt;(LX117)),"Above","Within"))</f>
        <v>PositiveWithin</v>
      </c>
      <c r="V117" s="48">
        <f t="shared" si="1032"/>
        <v>0.6827586206896552</v>
      </c>
      <c r="W117" s="49">
        <f t="shared" si="1033"/>
        <v>0.65919282511210764</v>
      </c>
      <c r="X117" s="48">
        <f t="shared" si="1034"/>
        <v>3.5749472202674194E-2</v>
      </c>
      <c r="Y117" s="49">
        <f t="shared" si="1035"/>
        <v>0.6566729287275237</v>
      </c>
      <c r="Z117" s="48">
        <f t="shared" si="1036"/>
        <v>3.9724025189647134E-2</v>
      </c>
      <c r="AA117" s="48">
        <f t="shared" si="1037"/>
        <v>3.1433923972885927E-2</v>
      </c>
      <c r="AB117" s="50"/>
      <c r="AC117" s="46" t="s">
        <v>658</v>
      </c>
      <c r="AI117" s="7" t="s">
        <v>657</v>
      </c>
      <c r="AJ117" s="12">
        <f>(VLOOKUP($EG117,Data!$B:$CP,Daily!EI$10,0)+VLOOKUP($IF117,Data!$B:$CP,Daily!IH$10,0))/AJ$111</f>
        <v>0.63107721639656811</v>
      </c>
      <c r="AK117" s="12">
        <f>(VLOOKUP($EG117,Data!$B:$CP,Daily!EJ$10,0)+VLOOKUP($IF117,Data!$B:$CP,Daily!II$10,0))/AK$111</f>
        <v>0.62966581981629866</v>
      </c>
      <c r="AL117" s="12">
        <f>(VLOOKUP($EG117,Data!$B:$CP,Daily!EK$10,0)+VLOOKUP($IF117,Data!$B:$CP,Daily!IJ$10,0))/AL$111</f>
        <v>0.61549468520032702</v>
      </c>
      <c r="AM117" s="12">
        <f>(VLOOKUP($EG117,Data!$B:$CP,Daily!EL$10,0)+VLOOKUP($IF117,Data!$B:$CP,Daily!IK$10,0))/AM$111</f>
        <v>0.61295348319608278</v>
      </c>
      <c r="AN117" s="12">
        <f>(VLOOKUP($EG117,Data!$B:$CP,Daily!EM$10,0)+VLOOKUP($IF117,Data!$B:$CP,Daily!IL$10,0))/AN$111</f>
        <v>0.64851184450293586</v>
      </c>
      <c r="AO117" s="12">
        <f>(VLOOKUP($EG117,Data!$B:$CP,Daily!EN$10,0)+VLOOKUP($IF117,Data!$B:$CP,Daily!IM$10,0))/AO$111</f>
        <v>0.61904761904761907</v>
      </c>
      <c r="AP117" s="12">
        <f>(VLOOKUP($EG117,Data!$B:$CP,Daily!EO$10,0)+VLOOKUP($IF117,Data!$B:$CP,Daily!IN$10,0))/AP$111</f>
        <v>0.63997033741193921</v>
      </c>
      <c r="AQ117" s="12">
        <f>(VLOOKUP($EG117,Data!$B:$CP,Daily!EP$10,0)+VLOOKUP($IF117,Data!$B:$CP,Daily!IO$10,0))/AQ$111</f>
        <v>0.65883931566588394</v>
      </c>
      <c r="AR117" s="12">
        <f>(VLOOKUP($EG117,Data!$B:$CP,Daily!EQ$10,0)+VLOOKUP($IF117,Data!$B:$CP,Daily!IP$10,0))/AR$111</f>
        <v>0.6486949895218137</v>
      </c>
      <c r="AS117" s="12">
        <f>(VLOOKUP($EG117,Data!$B:$CP,Daily!ER$10,0)+VLOOKUP($IF117,Data!$B:$CP,Daily!IQ$10,0))/AS$111</f>
        <v>0.66997420123040285</v>
      </c>
      <c r="AT117" s="12">
        <f>(VLOOKUP($EG117,Data!$B:$CP,Daily!ES$10,0)+VLOOKUP($IF117,Data!$B:$CP,Daily!IR$10,0))/AT$111</f>
        <v>0.68429786351379385</v>
      </c>
      <c r="AU117" s="12">
        <f>(VLOOKUP($EG117,Data!$B:$CP,Daily!ET$10,0)+VLOOKUP($IF117,Data!$B:$CP,Daily!IS$10,0))/AU$111</f>
        <v>0.62366442421844082</v>
      </c>
      <c r="AV117" s="12">
        <f>(VLOOKUP($EG117,Data!$B:$CP,Daily!EU$10,0)+VLOOKUP($IF117,Data!$B:$CP,Daily!IT$10,0))/AV$111</f>
        <v>0.6343736454269614</v>
      </c>
      <c r="AW117" s="12">
        <f>(VLOOKUP($EG117,Data!$B:$CP,Daily!EV$10,0)+VLOOKUP($IF117,Data!$B:$CP,Daily!IU$10,0))/AW$111</f>
        <v>0.63725286160249739</v>
      </c>
      <c r="AX117" s="12">
        <f>(VLOOKUP($EG117,Data!$B:$CP,Daily!EW$10,0)+VLOOKUP($IF117,Data!$B:$CP,Daily!IV$10,0))/AX$111</f>
        <v>0.6608131322771521</v>
      </c>
      <c r="AY117" s="12">
        <f>(VLOOKUP($EG117,Data!$B:$CP,Daily!EX$10,0)+VLOOKUP($IF117,Data!$B:$CP,Daily!IW$10,0))/AY$111</f>
        <v>0.63394683026584864</v>
      </c>
      <c r="AZ117" s="12">
        <f>(VLOOKUP($EG117,Data!$B:$CP,Daily!EY$10,0)+VLOOKUP($IF117,Data!$B:$CP,Daily!IX$10,0))/AZ$111</f>
        <v>0.65671306690615172</v>
      </c>
      <c r="BA117" s="12">
        <f>(VLOOKUP($EG117,Data!$B:$CP,Daily!EZ$10,0)+VLOOKUP($IF117,Data!$B:$CP,Daily!IY$10,0))/BA$111</f>
        <v>0.65937223695844382</v>
      </c>
      <c r="BB117" s="12">
        <f>(VLOOKUP($EG117,Data!$B:$CP,Daily!FA$10,0)+VLOOKUP($IF117,Data!$B:$CP,Daily!IZ$10,0))/BB$111</f>
        <v>0.60378912685337727</v>
      </c>
      <c r="BC117" s="12">
        <f>(VLOOKUP($EG117,Data!$B:$CP,Daily!FB$10,0)+VLOOKUP($IF117,Data!$B:$CP,Daily!JA$10,0))/BC$111</f>
        <v>0.63375796178343946</v>
      </c>
      <c r="BD117" s="12">
        <f>(VLOOKUP($EG117,Data!$B:$CP,Daily!FC$10,0)+VLOOKUP($IF117,Data!$B:$CP,Daily!JB$10,0))/BD$111</f>
        <v>0.65819438796258645</v>
      </c>
      <c r="BE117" s="12">
        <f>(VLOOKUP($EG117,Data!$B:$CP,Daily!FD$10,0)+VLOOKUP($IF117,Data!$B:$CP,Daily!JC$10,0))/BE$111</f>
        <v>0.64412882576515307</v>
      </c>
      <c r="BF117" s="12">
        <f>(VLOOKUP($EG117,Data!$B:$CP,Daily!FE$10,0)+VLOOKUP($IF117,Data!$B:$CP,Daily!JD$10,0))/BF$111</f>
        <v>0.61775662251655628</v>
      </c>
      <c r="BG117" s="12">
        <f>(VLOOKUP($EG117,Data!$B:$CP,Daily!FF$10,0)+VLOOKUP($IF117,Data!$B:$CP,Daily!JE$10,0))/BG$111</f>
        <v>0.6384872080088988</v>
      </c>
      <c r="BH117" s="12">
        <f>(VLOOKUP($EG117,Data!$B:$CP,Daily!FG$10,0)+VLOOKUP($IF117,Data!$B:$CP,Daily!JF$10,0))/BH$111</f>
        <v>0.64649021864211742</v>
      </c>
      <c r="BI117" s="12">
        <f>(VLOOKUP($EG117,Data!$B:$CP,Daily!FH$10,0)+VLOOKUP($IF117,Data!$B:$CP,Daily!JG$10,0))/BI$111</f>
        <v>0.62683031869078376</v>
      </c>
      <c r="BJ117" s="12">
        <f>(VLOOKUP($EG117,Data!$B:$CP,Daily!FI$10,0)+VLOOKUP($IF117,Data!$B:$CP,Daily!JH$10,0))/BJ$111</f>
        <v>0.61384015594541907</v>
      </c>
      <c r="BK117" s="12">
        <f>(VLOOKUP($EG117,Data!$B:$CP,Daily!FJ$10,0)+VLOOKUP($IF117,Data!$B:$CP,Daily!JI$10,0))/BK$111</f>
        <v>0.63610018629683296</v>
      </c>
      <c r="BL117" s="12">
        <f>(VLOOKUP($EG117,Data!$B:$CP,Daily!FK$10,0)+VLOOKUP($IF117,Data!$B:$CP,Daily!JJ$10,0))/BL$111</f>
        <v>0.66554943739525974</v>
      </c>
      <c r="BM117" s="12">
        <f>(VLOOKUP($EG117,Data!$B:$CP,Daily!FL$10,0)+VLOOKUP($IF117,Data!$B:$CP,Daily!JK$10,0))/BM$111</f>
        <v>0.67382065448363793</v>
      </c>
      <c r="BN117" s="12">
        <f>(VLOOKUP($EG117,Data!$B:$CP,Daily!FM$10,0)+VLOOKUP($IF117,Data!$B:$CP,Daily!JL$10,0))/BN$111</f>
        <v>0.65735880747428088</v>
      </c>
      <c r="BO117" s="12">
        <f>(VLOOKUP($EG117,Data!$B:$CP,Daily!FN$10,0)+VLOOKUP($IF117,Data!$B:$CP,Daily!JM$10,0))/BO$111</f>
        <v>0.64250527797325829</v>
      </c>
      <c r="BP117" s="12">
        <f>(VLOOKUP($EG117,Data!$B:$CP,Daily!FO$10,0)+VLOOKUP($IF117,Data!$B:$CP,Daily!JN$10,0))/BP$111</f>
        <v>0.60882182240278582</v>
      </c>
      <c r="BQ117" s="12">
        <f>(VLOOKUP($EG117,Data!$B:$CP,Daily!FP$10,0)+VLOOKUP($IF117,Data!$B:$CP,Daily!JO$10,0))/BQ$111</f>
        <v>0.62916417314981055</v>
      </c>
      <c r="BR117" s="12">
        <f>(VLOOKUP($EG117,Data!$B:$CP,Daily!FQ$10,0)+VLOOKUP($IF117,Data!$B:$CP,Daily!JP$10,0))/BR$111</f>
        <v>0.64724849527085127</v>
      </c>
      <c r="BS117" s="12">
        <f>(VLOOKUP($EG117,Data!$B:$CP,Daily!FR$10,0)+VLOOKUP($IF117,Data!$B:$CP,Daily!JQ$10,0))/BS$111</f>
        <v>0.65179132620993085</v>
      </c>
      <c r="BT117" s="12">
        <f>(VLOOKUP($EG117,Data!$B:$CP,Daily!FS$10,0)+VLOOKUP($IF117,Data!$B:$CP,Daily!JR$10,0))/BT$111</f>
        <v>0.65145317545748116</v>
      </c>
      <c r="BU117" s="12">
        <f>(VLOOKUP($EG117,Data!$B:$CP,Daily!FT$10,0)+VLOOKUP($IF117,Data!$B:$CP,Daily!JS$10,0))/BU$111</f>
        <v>0.67958715596330277</v>
      </c>
      <c r="BV117" s="12">
        <f>(VLOOKUP($EG117,Data!$B:$CP,Daily!FU$10,0)+VLOOKUP($IF117,Data!$B:$CP,Daily!JT$10,0))/BV$111</f>
        <v>0.6808563604680109</v>
      </c>
      <c r="BW117" s="12">
        <f>(VLOOKUP($EG117,Data!$B:$CP,Daily!FV$10,0)+VLOOKUP($IF117,Data!$B:$CP,Daily!JU$10,0))/BW$111</f>
        <v>0.63529122634553947</v>
      </c>
      <c r="BX117" s="12">
        <f>(VLOOKUP($EG117,Data!$B:$CP,Daily!FW$10,0)+VLOOKUP($IF117,Data!$B:$CP,Daily!JV$10,0))/BX$111</f>
        <v>0.67472070667705897</v>
      </c>
      <c r="BY117" s="12">
        <f>(VLOOKUP($EG117,Data!$B:$CP,Daily!FX$10,0)+VLOOKUP($IF117,Data!$B:$CP,Daily!JW$10,0))/BY$111</f>
        <v>0.6640217637723872</v>
      </c>
      <c r="BZ117" s="12">
        <f>(VLOOKUP($EG117,Data!$B:$CP,Daily!FY$10,0)+VLOOKUP($IF117,Data!$B:$CP,Daily!JX$10,0))/BZ$111</f>
        <v>0.66196542311191997</v>
      </c>
      <c r="CA117" s="12">
        <f>(VLOOKUP($EG117,Data!$B:$CP,Daily!FZ$10,0)+VLOOKUP($IF117,Data!$B:$CP,Daily!JY$10,0))/CA$111</f>
        <v>0.64414731409805304</v>
      </c>
      <c r="CB117" s="12">
        <f>(VLOOKUP($EG117,Data!$B:$CP,Daily!GA$10,0)+VLOOKUP($IF117,Data!$B:$CP,Daily!JZ$10,0))/CB$111</f>
        <v>0.66614664586583461</v>
      </c>
      <c r="CC117" s="12">
        <f>(VLOOKUP($EG117,Data!$B:$CP,Daily!GB$10,0)+VLOOKUP($IF117,Data!$B:$CP,Daily!KA$10,0))/CC$111</f>
        <v>0.66454044650623367</v>
      </c>
      <c r="CD117" s="12">
        <f>(VLOOKUP($EG117,Data!$B:$CP,Daily!GC$10,0)+VLOOKUP($IF117,Data!$B:$CP,Daily!KB$10,0))/CD$111</f>
        <v>0.64507482689300866</v>
      </c>
      <c r="CE117" s="12">
        <f>(VLOOKUP($EG117,Data!$B:$CP,Daily!GD$10,0)+VLOOKUP($IF117,Data!$B:$CP,Daily!KC$10,0))/CE$111</f>
        <v>0.66162489196197061</v>
      </c>
      <c r="CF117" s="12">
        <f>(VLOOKUP($EG117,Data!$B:$CP,Daily!GE$10,0)+VLOOKUP($IF117,Data!$B:$CP,Daily!KD$10,0))/CF$111</f>
        <v>0.70247587075115403</v>
      </c>
      <c r="CG117" s="12">
        <f>(VLOOKUP($EG117,Data!$B:$CP,Daily!GF$10,0)+VLOOKUP($IF117,Data!$B:$CP,Daily!KE$10,0))/CG$111</f>
        <v>0.65031115366203929</v>
      </c>
      <c r="CH117" s="12">
        <f>(VLOOKUP($EG117,Data!$B:$CP,Daily!GG$10,0)+VLOOKUP($IF117,Data!$B:$CP,Daily!KF$10,0))/CH$111</f>
        <v>0.62859884836852209</v>
      </c>
      <c r="CI117" s="12">
        <f>(VLOOKUP($EG117,Data!$B:$CP,Daily!GH$10,0)+VLOOKUP($IF117,Data!$B:$CP,Daily!KG$10,0))/CI$111</f>
        <v>0.66587238549113048</v>
      </c>
      <c r="CJ117" s="12">
        <f>(VLOOKUP($EG117,Data!$B:$CP,Daily!GI$10,0)+VLOOKUP($IF117,Data!$B:$CP,Daily!KH$10,0))/CJ$111</f>
        <v>0.67103503610591064</v>
      </c>
      <c r="CK117" s="12">
        <f>(VLOOKUP($EG117,Data!$B:$CP,Daily!GJ$10,0)+VLOOKUP($IF117,Data!$B:$CP,Daily!KI$10,0))/CK$111</f>
        <v>0.61478060046189376</v>
      </c>
      <c r="CL117" s="12">
        <f>(VLOOKUP($EG117,Data!$B:$CP,Daily!GK$10,0)+VLOOKUP($IF117,Data!$B:$CP,Daily!KJ$10,0))/CL$111</f>
        <v>0.66069524418852632</v>
      </c>
      <c r="CM117" s="12">
        <f>(VLOOKUP($EG117,Data!$B:$CP,Daily!GL$10,0)+VLOOKUP($IF117,Data!$B:$CP,Daily!KK$10,0))/CM$111</f>
        <v>0.63278843875858803</v>
      </c>
      <c r="CN117" s="12">
        <f>(VLOOKUP($EG117,Data!$B:$CP,Daily!GM$10,0)+VLOOKUP($IF117,Data!$B:$CP,Daily!KL$10,0))/CN$111</f>
        <v>0.62586765386395182</v>
      </c>
      <c r="CO117" s="12">
        <f>(VLOOKUP($EG117,Data!$B:$CP,Daily!GN$10,0)+VLOOKUP($IF117,Data!$B:$CP,Daily!KM$10,0))/CO$111</f>
        <v>0.64418907198612319</v>
      </c>
      <c r="CP117" s="12">
        <f>(VLOOKUP($EG117,Data!$B:$CP,Daily!GO$10,0)+VLOOKUP($IF117,Data!$B:$CP,Daily!KN$10,0))/CP$111</f>
        <v>0.66475195822454303</v>
      </c>
      <c r="CQ117" s="12">
        <f>(VLOOKUP($EG117,Data!$B:$CP,Daily!GP$10,0)+VLOOKUP($IF117,Data!$B:$CP,Daily!KO$10,0))/CQ$111</f>
        <v>0.66282578875171472</v>
      </c>
      <c r="CR117" s="12">
        <f>(VLOOKUP($EG117,Data!$B:$CP,Daily!GQ$10,0)+VLOOKUP($IF117,Data!$B:$CP,Daily!KP$10,0))/CR$111</f>
        <v>0.60423104349893031</v>
      </c>
      <c r="CS117" s="12">
        <f>(VLOOKUP($EG117,Data!$B:$CP,Daily!GR$10,0)+VLOOKUP($IF117,Data!$B:$CP,Daily!KQ$10,0))/CS$111</f>
        <v>0.65838509316770188</v>
      </c>
      <c r="CT117" s="12">
        <f>(VLOOKUP($EG117,Data!$B:$CP,Daily!GS$10,0)+VLOOKUP($IF117,Data!$B:$CP,Daily!KR$10,0))/CT$111</f>
        <v>0.63003396409509949</v>
      </c>
      <c r="CU117" s="12">
        <f>(VLOOKUP($EG117,Data!$B:$CP,Daily!GT$10,0)+VLOOKUP($IF117,Data!$B:$CP,Daily!KS$10,0))/CU$111</f>
        <v>0.59384460141271445</v>
      </c>
      <c r="CV117" s="12">
        <f>(VLOOKUP($EG117,Data!$B:$CP,Daily!GU$10,0)+VLOOKUP($IF117,Data!$B:$CP,Daily!KT$10,0))/CV$111</f>
        <v>0.59605110336817657</v>
      </c>
      <c r="CW117" s="12">
        <f>(VLOOKUP($EG117,Data!$B:$CP,Daily!GV$10,0)+VLOOKUP($IF117,Data!$B:$CP,Daily!KU$10,0))/CW$111</f>
        <v>0.61629226230996137</v>
      </c>
      <c r="CX117" s="12">
        <f>(VLOOKUP($EG117,Data!$B:$CP,Daily!GW$10,0)+VLOOKUP($IF117,Data!$B:$CP,Daily!KV$10,0))/CX$111</f>
        <v>0.61826182618261827</v>
      </c>
      <c r="CY117" s="12">
        <f>(VLOOKUP($EG117,Data!$B:$CP,Daily!GX$10,0)+VLOOKUP($IF117,Data!$B:$CP,Daily!KW$10,0))/CY$111</f>
        <v>0.60287183883411921</v>
      </c>
      <c r="CZ117" s="12">
        <f>(VLOOKUP($EG117,Data!$B:$CP,Daily!GY$10,0)+VLOOKUP($IF117,Data!$B:$CP,Daily!KX$10,0))/CZ$111</f>
        <v>0.59805510534846029</v>
      </c>
      <c r="DA117" s="12">
        <f>(VLOOKUP($EG117,Data!$B:$CP,Daily!GZ$10,0)+VLOOKUP($IF117,Data!$B:$CP,Daily!KY$10,0))/DA$111</f>
        <v>0.62539374848558271</v>
      </c>
      <c r="DB117" s="12">
        <f>(VLOOKUP($EG117,Data!$B:$CP,Daily!HA$10,0)+VLOOKUP($IF117,Data!$B:$CP,Daily!KZ$10,0))/DB$111</f>
        <v>0.61689360720055386</v>
      </c>
      <c r="DC117" s="12">
        <f>(VLOOKUP($EG117,Data!$B:$CP,Daily!HB$10,0)+VLOOKUP($IF117,Data!$B:$CP,Daily!LA$10,0))/DC$111</f>
        <v>0.63191964285714286</v>
      </c>
      <c r="DD117" s="12">
        <f>(VLOOKUP($EG117,Data!$B:$CP,Daily!HC$10,0)+VLOOKUP($IF117,Data!$B:$CP,Daily!LB$10,0))/DD$111</f>
        <v>0.64991502791939793</v>
      </c>
      <c r="DE117" s="12">
        <f>(VLOOKUP($EG117,Data!$B:$CP,Daily!HD$10,0)+VLOOKUP($IF117,Data!$B:$CP,Daily!LC$10,0))/DE$111</f>
        <v>0.63928478880538997</v>
      </c>
      <c r="DF117" s="12">
        <f>(VLOOKUP($EG117,Data!$B:$CP,Daily!HE$10,0)+VLOOKUP($IF117,Data!$B:$CP,Daily!LD$10,0))/DF$111</f>
        <v>0.68571428571428572</v>
      </c>
      <c r="DG117" s="12">
        <f>(VLOOKUP($EG117,Data!$B:$CP,Daily!HF$10,0)+VLOOKUP($IF117,Data!$B:$CP,Daily!LE$10,0))/DG$111</f>
        <v>0.6252541224305399</v>
      </c>
      <c r="DH117" s="12">
        <f>(VLOOKUP($EG117,Data!$B:$CP,Daily!HG$10,0)+VLOOKUP($IF117,Data!$B:$CP,Daily!LF$10,0))/DH$111</f>
        <v>0.62686900245480914</v>
      </c>
      <c r="DI117" s="12">
        <f>(VLOOKUP($EG117,Data!$B:$CP,Daily!HH$10,0)+VLOOKUP($IF117,Data!$B:$CP,Daily!LG$10,0))/DI$111</f>
        <v>0.64378747157328919</v>
      </c>
      <c r="DJ117" s="12">
        <f>(VLOOKUP($EG117,Data!$B:$CP,Daily!HI$10,0)+VLOOKUP($IF117,Data!$B:$CP,Daily!LH$10,0))/DJ$111</f>
        <v>0.64342015078821113</v>
      </c>
      <c r="DK117" s="12">
        <f>(VLOOKUP($EG117,Data!$B:$CP,Daily!HJ$10,0)+VLOOKUP($IF117,Data!$B:$CP,Daily!LI$10,0))/DK$111</f>
        <v>0.64657055482743553</v>
      </c>
      <c r="DL117" s="12">
        <f>(VLOOKUP($EG117,Data!$B:$CP,Daily!HK$10,0)+VLOOKUP($IF117,Data!$B:$CP,Daily!LJ$10,0))/DL$111</f>
        <v>0.62456946039035588</v>
      </c>
      <c r="DM117" s="12">
        <f>(VLOOKUP($EG117,Data!$B:$CP,Daily!HL$10,0)+VLOOKUP($IF117,Data!$B:$CP,Daily!LK$10,0))/DM$111</f>
        <v>0.60130434782608699</v>
      </c>
      <c r="DN117" s="12">
        <f>(VLOOKUP($EG117,Data!$B:$CP,Daily!HM$10,0)+VLOOKUP($IF117,Data!$B:$CP,Daily!LL$10,0))/DN$111</f>
        <v>0.63884673748103182</v>
      </c>
      <c r="DO117" s="12">
        <f>(VLOOKUP($EG117,Data!$B:$CP,Daily!HN$10,0)+VLOOKUP($IF117,Data!$B:$CP,Daily!LM$10,0))/DO$111</f>
        <v>0.64664926022628377</v>
      </c>
      <c r="DP117" s="12">
        <f>(VLOOKUP($EG117,Data!$B:$CP,Daily!HO$10,0)+VLOOKUP($IF117,Data!$B:$CP,Daily!LN$10,0))/DP$111</f>
        <v>0.62724252491694354</v>
      </c>
      <c r="DQ117" s="12">
        <f>(VLOOKUP($EG117,Data!$B:$CP,Daily!HP$10,0)+VLOOKUP($IF117,Data!$B:$CP,Daily!LO$10,0))/DQ$111</f>
        <v>0.63691140370453025</v>
      </c>
      <c r="DR117" s="12">
        <f>(VLOOKUP($EG117,Data!$B:$CP,Daily!HQ$10,0)+VLOOKUP($IF117,Data!$B:$CP,Daily!LP$10,0))/DR$111</f>
        <v>0.62983299016243421</v>
      </c>
      <c r="DS117" s="12">
        <f>(VLOOKUP($EG117,Data!$B:$CP,Daily!HR$10,0)+VLOOKUP($IF117,Data!$B:$CP,Daily!LQ$10,0))/DS$111</f>
        <v>0.6252932895354294</v>
      </c>
      <c r="DT117" s="12">
        <f>(VLOOKUP($EG117,Data!$B:$CP,Daily!HS$10,0)+VLOOKUP($IF117,Data!$B:$CP,Daily!LR$10,0))/DT$111</f>
        <v>0.61146209386281591</v>
      </c>
      <c r="DU117" s="12">
        <f>(VLOOKUP($EG117,Data!$B:$CP,Daily!HT$10,0)+VLOOKUP($IF117,Data!$B:$CP,Daily!LS$10,0))/DU$111</f>
        <v>0.65813397129186602</v>
      </c>
      <c r="DV117" s="14"/>
      <c r="DW117" s="12">
        <f t="shared" si="1015"/>
        <v>0.62539374848558271</v>
      </c>
      <c r="DX117" s="12">
        <f t="shared" si="1016"/>
        <v>0.65838509316770188</v>
      </c>
      <c r="DY117" s="12">
        <f t="shared" si="1040"/>
        <v>3.2991344682119172E-2</v>
      </c>
      <c r="DZ117" s="12">
        <f t="shared" si="1041"/>
        <v>0.68312860167929124</v>
      </c>
      <c r="EA117" s="12">
        <f t="shared" si="1042"/>
        <v>0.60065023997399336</v>
      </c>
      <c r="EB117" s="14"/>
      <c r="EC117" s="12">
        <f t="shared" si="1043"/>
        <v>2.2537693942194643E-2</v>
      </c>
      <c r="ED117" s="12">
        <f t="shared" ref="ED117:ED119" si="1067">SUMPRODUCT(DN117:DT117,DN$111:DT$111)/SUM(DN$111:DT$111)</f>
        <v>0.63105212663895105</v>
      </c>
      <c r="EE117" s="12">
        <f t="shared" ref="EE117:EE119" si="1068">SUMPRODUCT(CR117:DT117,CR$111:DT$111)/SUM(CR$111:DT$111)</f>
        <v>0.62768821387445151</v>
      </c>
      <c r="EF117" s="1"/>
      <c r="EG117" s="7" t="s">
        <v>659</v>
      </c>
      <c r="EH117" s="7" t="s">
        <v>98</v>
      </c>
      <c r="EI117" s="12">
        <f>VLOOKUP($EG117,Data!$B:$CP,Daily!EI$10,0)/EI$111</f>
        <v>0.62114746325272641</v>
      </c>
      <c r="EJ117" s="12">
        <f>VLOOKUP($EG117,Data!$B:$CP,Daily!EJ$10,0)/EJ$111</f>
        <v>0.6191060903732809</v>
      </c>
      <c r="EK117" s="12">
        <f>VLOOKUP($EG117,Data!$B:$CP,Daily!EK$10,0)/EK$111</f>
        <v>0.60545084055017828</v>
      </c>
      <c r="EL117" s="12">
        <f>VLOOKUP($EG117,Data!$B:$CP,Daily!EL$10,0)/EL$111</f>
        <v>0.59854219231847494</v>
      </c>
      <c r="EM117" s="12">
        <f>VLOOKUP($EG117,Data!$B:$CP,Daily!EM$10,0)/EM$111</f>
        <v>0.63410969196093159</v>
      </c>
      <c r="EN117" s="12">
        <f>VLOOKUP($EG117,Data!$B:$CP,Daily!EN$10,0)/EN$111</f>
        <v>0.60652845169827962</v>
      </c>
      <c r="EO117" s="12">
        <f>VLOOKUP($EG117,Data!$B:$CP,Daily!EO$10,0)/EO$111</f>
        <v>0.62655315232397601</v>
      </c>
      <c r="EP117" s="12">
        <f>VLOOKUP($EG117,Data!$B:$CP,Daily!EP$10,0)/EP$111</f>
        <v>0.64862040133779264</v>
      </c>
      <c r="EQ117" s="12">
        <f>VLOOKUP($EG117,Data!$B:$CP,Daily!EQ$10,0)/EQ$111</f>
        <v>0.64419209841495151</v>
      </c>
      <c r="ER117" s="12">
        <f>VLOOKUP($EG117,Data!$B:$CP,Daily!ER$10,0)/ER$111</f>
        <v>0.66082015810276684</v>
      </c>
      <c r="ES117" s="12">
        <f>VLOOKUP($EG117,Data!$B:$CP,Daily!ES$10,0)/ES$111</f>
        <v>0.67752867570385822</v>
      </c>
      <c r="ET117" s="12">
        <f>VLOOKUP($EG117,Data!$B:$CP,Daily!ET$10,0)/ET$111</f>
        <v>0.6147641163529699</v>
      </c>
      <c r="EU117" s="12">
        <f>VLOOKUP($EG117,Data!$B:$CP,Daily!EU$10,0)/EU$111</f>
        <v>0.61921515561569684</v>
      </c>
      <c r="EV117" s="12">
        <f>VLOOKUP($EG117,Data!$B:$CP,Daily!EV$10,0)/EV$111</f>
        <v>0.62654958677685946</v>
      </c>
      <c r="EW117" s="12">
        <f>VLOOKUP($EG117,Data!$B:$CP,Daily!EW$10,0)/EW$111</f>
        <v>0.64962980654406499</v>
      </c>
      <c r="EX117" s="12">
        <f>VLOOKUP($EG117,Data!$B:$CP,Daily!EX$10,0)/EX$111</f>
        <v>0.62417638114546381</v>
      </c>
      <c r="EY117" s="12">
        <f>VLOOKUP($EG117,Data!$B:$CP,Daily!EY$10,0)/EY$111</f>
        <v>0.6476004464285714</v>
      </c>
      <c r="EZ117" s="12">
        <f>VLOOKUP($EG117,Data!$B:$CP,Daily!EZ$10,0)/EZ$111</f>
        <v>0.6464757709251101</v>
      </c>
      <c r="FA117" s="12">
        <f>VLOOKUP($EG117,Data!$B:$CP,Daily!FA$10,0)/FA$111</f>
        <v>0.58950617283950613</v>
      </c>
      <c r="FB117" s="12">
        <f>VLOOKUP($EG117,Data!$B:$CP,Daily!FB$10,0)/FB$111</f>
        <v>0.6259887005649718</v>
      </c>
      <c r="FC117" s="12">
        <f>VLOOKUP($EG117,Data!$B:$CP,Daily!FC$10,0)/FC$111</f>
        <v>0.64485981308411211</v>
      </c>
      <c r="FD117" s="12">
        <f>VLOOKUP($EG117,Data!$B:$CP,Daily!FD$10,0)/FD$111</f>
        <v>0.63086574654956085</v>
      </c>
      <c r="FE117" s="12">
        <f>VLOOKUP($EG117,Data!$B:$CP,Daily!FE$10,0)/FE$111</f>
        <v>0.60782295419454457</v>
      </c>
      <c r="FF117" s="12">
        <f>VLOOKUP($EG117,Data!$B:$CP,Daily!FF$10,0)/FF$111</f>
        <v>0.62096094408541724</v>
      </c>
      <c r="FG117" s="12">
        <f>VLOOKUP($EG117,Data!$B:$CP,Daily!FG$10,0)/FG$111</f>
        <v>0.6381446269086718</v>
      </c>
      <c r="FH117" s="12">
        <f>VLOOKUP($EG117,Data!$B:$CP,Daily!FH$10,0)/FH$111</f>
        <v>0.61559067773908382</v>
      </c>
      <c r="FI117" s="12">
        <f>VLOOKUP($EG117,Data!$B:$CP,Daily!FI$10,0)/FI$111</f>
        <v>0.60557010235658182</v>
      </c>
      <c r="FJ117" s="12">
        <f>VLOOKUP($EG117,Data!$B:$CP,Daily!FJ$10,0)/FJ$111</f>
        <v>0.62384140061791971</v>
      </c>
      <c r="FK117" s="12">
        <f>VLOOKUP($EG117,Data!$B:$CP,Daily!FK$10,0)/FK$111</f>
        <v>0.6565204416592062</v>
      </c>
      <c r="FL117" s="12">
        <f>VLOOKUP($EG117,Data!$B:$CP,Daily!FL$10,0)/FL$111</f>
        <v>0.66078218359587182</v>
      </c>
      <c r="FM117" s="12">
        <f>VLOOKUP($EG117,Data!$B:$CP,Daily!FM$10,0)/FM$111</f>
        <v>0.6418338108882522</v>
      </c>
      <c r="FN117" s="12">
        <f>VLOOKUP($EG117,Data!$B:$CP,Daily!FN$10,0)/FN$111</f>
        <v>0.62722238414456422</v>
      </c>
      <c r="FO117" s="12">
        <f>VLOOKUP($EG117,Data!$B:$CP,Daily!FO$10,0)/FO$111</f>
        <v>0.60202360876897132</v>
      </c>
      <c r="FP117" s="12">
        <f>VLOOKUP($EG117,Data!$B:$CP,Daily!FP$10,0)/FP$111</f>
        <v>0.61654135338345861</v>
      </c>
      <c r="FQ117" s="12">
        <f>VLOOKUP($EG117,Data!$B:$CP,Daily!FQ$10,0)/FQ$111</f>
        <v>0.64097744360902253</v>
      </c>
      <c r="FR117" s="12">
        <f>VLOOKUP($EG117,Data!$B:$CP,Daily!FR$10,0)/FR$111</f>
        <v>0.64116094986807393</v>
      </c>
      <c r="FS117" s="12">
        <f>VLOOKUP($EG117,Data!$B:$CP,Daily!FS$10,0)/FS$111</f>
        <v>0.63924569554523092</v>
      </c>
      <c r="FT117" s="12">
        <f>VLOOKUP($EG117,Data!$B:$CP,Daily!FT$10,0)/FT$111</f>
        <v>0.66819747416762343</v>
      </c>
      <c r="FU117" s="12">
        <f>VLOOKUP($EG117,Data!$B:$CP,Daily!FU$10,0)/FU$111</f>
        <v>0.66823308270676696</v>
      </c>
      <c r="FV117" s="12">
        <f>VLOOKUP($EG117,Data!$B:$CP,Daily!FV$10,0)/FV$111</f>
        <v>0.62484548825710751</v>
      </c>
      <c r="FW117" s="12">
        <f>VLOOKUP($EG117,Data!$B:$CP,Daily!FW$10,0)/FW$111</f>
        <v>0.67164674634794153</v>
      </c>
      <c r="FX117" s="12">
        <f>VLOOKUP($EG117,Data!$B:$CP,Daily!FX$10,0)/FX$111</f>
        <v>0.65682137834036569</v>
      </c>
      <c r="FY117" s="12">
        <f>VLOOKUP($EG117,Data!$B:$CP,Daily!FY$10,0)/FY$111</f>
        <v>0.64823832712689777</v>
      </c>
      <c r="FZ117" s="12">
        <f>VLOOKUP($EG117,Data!$B:$CP,Daily!FZ$10,0)/FZ$111</f>
        <v>0.6256143394044521</v>
      </c>
      <c r="GA117" s="12">
        <f>VLOOKUP($EG117,Data!$B:$CP,Daily!GA$10,0)/GA$111</f>
        <v>0.66099518459069018</v>
      </c>
      <c r="GB117" s="12">
        <f>VLOOKUP($EG117,Data!$B:$CP,Daily!GB$10,0)/GB$111</f>
        <v>0.65415162454873643</v>
      </c>
      <c r="GC117" s="12">
        <f>VLOOKUP($EG117,Data!$B:$CP,Daily!GC$10,0)/GC$111</f>
        <v>0.6315064720462682</v>
      </c>
      <c r="GD117" s="12">
        <f>VLOOKUP($EG117,Data!$B:$CP,Daily!GD$10,0)/GD$111</f>
        <v>0.64876362669502796</v>
      </c>
      <c r="GE117" s="12">
        <f>VLOOKUP($EG117,Data!$B:$CP,Daily!GE$10,0)/GE$111</f>
        <v>0.69194926223142639</v>
      </c>
      <c r="GF117" s="12">
        <f>VLOOKUP($EG117,Data!$B:$CP,Daily!GF$10,0)/GF$111</f>
        <v>0.63758589781894237</v>
      </c>
      <c r="GG117" s="12">
        <f>VLOOKUP($EG117,Data!$B:$CP,Daily!GG$10,0)/GG$111</f>
        <v>0.61939174947305031</v>
      </c>
      <c r="GH117" s="12">
        <f>VLOOKUP($EG117,Data!$B:$CP,Daily!GH$10,0)/GH$111</f>
        <v>0.65253395163961581</v>
      </c>
      <c r="GI117" s="12">
        <f>VLOOKUP($EG117,Data!$B:$CP,Daily!GI$10,0)/GI$111</f>
        <v>0.66010186757215616</v>
      </c>
      <c r="GJ117" s="12">
        <f>VLOOKUP($EG117,Data!$B:$CP,Daily!GJ$10,0)/GJ$111</f>
        <v>0.59686946249261663</v>
      </c>
      <c r="GK117" s="12">
        <f>VLOOKUP($EG117,Data!$B:$CP,Daily!GK$10,0)/GK$111</f>
        <v>0.65085744908896037</v>
      </c>
      <c r="GL117" s="12">
        <f>VLOOKUP($EG117,Data!$B:$CP,Daily!GL$10,0)/GL$111</f>
        <v>0.62599940775836538</v>
      </c>
      <c r="GM117" s="12">
        <f>VLOOKUP($EG117,Data!$B:$CP,Daily!GM$10,0)/GM$111</f>
        <v>0.6151162790697674</v>
      </c>
      <c r="GN117" s="12">
        <f>VLOOKUP($EG117,Data!$B:$CP,Daily!GN$10,0)/GN$111</f>
        <v>0.63427320010949906</v>
      </c>
      <c r="GO117" s="12">
        <f>VLOOKUP($EG117,Data!$B:$CP,Daily!GO$10,0)/GO$111</f>
        <v>0.64961806708734637</v>
      </c>
      <c r="GP117" s="12">
        <f>VLOOKUP($EG117,Data!$B:$CP,Daily!GP$10,0)/GP$111</f>
        <v>0.64974446337308345</v>
      </c>
      <c r="GQ117" s="12">
        <f>VLOOKUP($EG117,Data!$B:$CP,Daily!GQ$10,0)/GQ$111</f>
        <v>0.59571973028437408</v>
      </c>
      <c r="GR117" s="12">
        <f>VLOOKUP($EG117,Data!$B:$CP,Daily!GR$10,0)/GR$111</f>
        <v>0.6498277841561424</v>
      </c>
      <c r="GS117" s="12">
        <f>VLOOKUP($EG117,Data!$B:$CP,Daily!GS$10,0)/GS$111</f>
        <v>0.62176325524044385</v>
      </c>
      <c r="GT117" s="12">
        <f>VLOOKUP($EG117,Data!$B:$CP,Daily!GT$10,0)/GT$111</f>
        <v>0.58428753180661575</v>
      </c>
      <c r="GU117" s="12">
        <f>VLOOKUP($EG117,Data!$B:$CP,Daily!GU$10,0)/GU$111</f>
        <v>0.58747044917257685</v>
      </c>
      <c r="GV117" s="12">
        <f>VLOOKUP($EG117,Data!$B:$CP,Daily!GV$10,0)/GV$111</f>
        <v>0.60438925786889974</v>
      </c>
      <c r="GW117" s="12">
        <f>VLOOKUP($EG117,Data!$B:$CP,Daily!GW$10,0)/GW$111</f>
        <v>0.61360506747452492</v>
      </c>
      <c r="GX117" s="12">
        <f>VLOOKUP($EG117,Data!$B:$CP,Daily!GX$10,0)/GX$111</f>
        <v>0.59316604378003202</v>
      </c>
      <c r="GY117" s="12">
        <f>VLOOKUP($EG117,Data!$B:$CP,Daily!GY$10,0)/GY$111</f>
        <v>0.58842165898617516</v>
      </c>
      <c r="GZ117" s="12">
        <f>VLOOKUP($EG117,Data!$B:$CP,Daily!GZ$10,0)/GZ$111</f>
        <v>0.61995177817962632</v>
      </c>
      <c r="HA117" s="12">
        <f>VLOOKUP($EG117,Data!$B:$CP,Daily!HA$10,0)/HA$111</f>
        <v>0.60726643598615915</v>
      </c>
      <c r="HB117" s="12">
        <f>VLOOKUP($EG117,Data!$B:$CP,Daily!HB$10,0)/HB$111</f>
        <v>0.62076686258046454</v>
      </c>
      <c r="HC117" s="12">
        <f>VLOOKUP($EG117,Data!$B:$CP,Daily!HC$10,0)/HC$111</f>
        <v>0.63813349814585907</v>
      </c>
      <c r="HD117" s="12">
        <f>VLOOKUP($EG117,Data!$B:$CP,Daily!HD$10,0)/HD$111</f>
        <v>0.6360666448872917</v>
      </c>
      <c r="HE117" s="12">
        <f>VLOOKUP($EG117,Data!$B:$CP,Daily!HE$10,0)/HE$111</f>
        <v>0.6740011580775912</v>
      </c>
      <c r="HF117" s="12">
        <f>VLOOKUP($EG117,Data!$B:$CP,Daily!HF$10,0)/HF$111</f>
        <v>0.61597498578737919</v>
      </c>
      <c r="HG117" s="12">
        <f>VLOOKUP($EG117,Data!$B:$CP,Daily!HG$10,0)/HG$111</f>
        <v>0.61813110181311015</v>
      </c>
      <c r="HH117" s="12">
        <f>VLOOKUP($EG117,Data!$B:$CP,Daily!HH$10,0)/HH$111</f>
        <v>0.64147035982397105</v>
      </c>
      <c r="HI117" s="12">
        <f>VLOOKUP($EG117,Data!$B:$CP,Daily!HI$10,0)/HI$111</f>
        <v>0.63711558854718986</v>
      </c>
      <c r="HJ117" s="12">
        <f>VLOOKUP($EG117,Data!$B:$CP,Daily!HJ$10,0)/HJ$111</f>
        <v>0.64478021978021982</v>
      </c>
      <c r="HK117" s="12">
        <f>VLOOKUP($EG117,Data!$B:$CP,Daily!HK$10,0)/HK$111</f>
        <v>0.62446898895497027</v>
      </c>
      <c r="HL117" s="12">
        <f>VLOOKUP($EG117,Data!$B:$CP,Daily!HL$10,0)/HL$111</f>
        <v>0.59859345415201515</v>
      </c>
      <c r="HM117" s="12">
        <f>VLOOKUP($EG117,Data!$B:$CP,Daily!HM$10,0)/HM$111</f>
        <v>0.63071100297377669</v>
      </c>
      <c r="HN117" s="12">
        <f>VLOOKUP($EG117,Data!$B:$CP,Daily!HN$10,0)/HN$111</f>
        <v>0.63520971302428253</v>
      </c>
      <c r="HO117" s="12">
        <f>VLOOKUP($EG117,Data!$B:$CP,Daily!HO$10,0)/HO$111</f>
        <v>0.62113686534216339</v>
      </c>
      <c r="HP117" s="12">
        <f>VLOOKUP($EG117,Data!$B:$CP,Daily!HP$10,0)/HP$111</f>
        <v>0.63122171945701355</v>
      </c>
      <c r="HQ117" s="12">
        <f>VLOOKUP($EG117,Data!$B:$CP,Daily!HQ$10,0)/HQ$111</f>
        <v>0.62566059894304171</v>
      </c>
      <c r="HR117" s="12">
        <f>VLOOKUP($EG117,Data!$B:$CP,Daily!HR$10,0)/HR$111</f>
        <v>0.6189342066091098</v>
      </c>
      <c r="HS117" s="12">
        <f>VLOOKUP($EG117,Data!$B:$CP,Daily!HS$10,0)/HS$111</f>
        <v>0.60253164556962024</v>
      </c>
      <c r="HT117" s="12">
        <f>VLOOKUP($EG117,Data!$B:$CP,Daily!HT$10,0)/HT$111</f>
        <v>0.6516616314199396</v>
      </c>
      <c r="HU117" s="13"/>
      <c r="HV117" s="40">
        <f t="shared" si="1018"/>
        <v>0.61654135338345861</v>
      </c>
      <c r="HW117" s="40">
        <f t="shared" si="1019"/>
        <v>0.6476004464285714</v>
      </c>
      <c r="HX117" s="40">
        <f t="shared" si="1046"/>
        <v>3.1059093045112784E-2</v>
      </c>
      <c r="HY117" s="40">
        <f t="shared" si="1047"/>
        <v>0.67089476621240596</v>
      </c>
      <c r="HZ117" s="40">
        <f t="shared" si="1048"/>
        <v>0.59324703359962405</v>
      </c>
      <c r="IA117" s="43"/>
      <c r="IB117" s="12">
        <f t="shared" si="1021"/>
        <v>2.3264469772376718E-2</v>
      </c>
      <c r="IC117" s="12">
        <f t="shared" ref="IC117:IC119" si="1069">SUMPRODUCT(HM117:HS117,HM$111:HS$111)/SUM(HM$111:HS$111)</f>
        <v>0.62371487320082253</v>
      </c>
      <c r="ID117" s="12">
        <f t="shared" ref="ID117:ID119" si="1070">SUMPRODUCT(GQ117:HS117,GQ$111:HS$111)/SUM(GQ$111:HS$111)</f>
        <v>0.62030827500707719</v>
      </c>
      <c r="IE117" s="1"/>
      <c r="IF117" s="7" t="s">
        <v>660</v>
      </c>
      <c r="IG117" s="7" t="s">
        <v>98</v>
      </c>
      <c r="IH117" s="12">
        <f>VLOOKUP($IF117,Data!$B:$CP,Daily!IH$10,0)/IH$111</f>
        <v>0.67185978578383643</v>
      </c>
      <c r="II117" s="12">
        <f>VLOOKUP($IF117,Data!$B:$CP,Daily!II$10,0)/II$111</f>
        <v>0.67081339712918664</v>
      </c>
      <c r="IJ117" s="12">
        <f>VLOOKUP($IF117,Data!$B:$CP,Daily!IJ$10,0)/IJ$111</f>
        <v>0.65631469979296064</v>
      </c>
      <c r="IK117" s="12">
        <f>VLOOKUP($IF117,Data!$B:$CP,Daily!IK$10,0)/IK$111</f>
        <v>0.66846652267818574</v>
      </c>
      <c r="IL117" s="12">
        <f>VLOOKUP($IF117,Data!$B:$CP,Daily!IL$10,0)/IL$111</f>
        <v>0.70930232558139539</v>
      </c>
      <c r="IM117" s="12">
        <f>VLOOKUP($IF117,Data!$B:$CP,Daily!IM$10,0)/IM$111</f>
        <v>0.6730038022813688</v>
      </c>
      <c r="IN117" s="12">
        <f>VLOOKUP($IF117,Data!$B:$CP,Daily!IN$10,0)/IN$111</f>
        <v>0.69561068702290074</v>
      </c>
      <c r="IO117" s="12">
        <f>VLOOKUP($IF117,Data!$B:$CP,Daily!IO$10,0)/IO$111</f>
        <v>0.70033955857385399</v>
      </c>
      <c r="IP117" s="12">
        <f>VLOOKUP($IF117,Data!$B:$CP,Daily!IP$10,0)/IP$111</f>
        <v>0.66731898238747556</v>
      </c>
      <c r="IQ117" s="12">
        <f>VLOOKUP($IF117,Data!$B:$CP,Daily!IQ$10,0)/IQ$111</f>
        <v>0.70736629667003026</v>
      </c>
      <c r="IR117" s="12">
        <f>VLOOKUP($IF117,Data!$B:$CP,Daily!IR$10,0)/IR$111</f>
        <v>0.71065989847715738</v>
      </c>
      <c r="IS117" s="12">
        <f>VLOOKUP($IF117,Data!$B:$CP,Daily!IS$10,0)/IS$111</f>
        <v>0.66147455867082039</v>
      </c>
      <c r="IT117" s="12">
        <f>VLOOKUP($IF117,Data!$B:$CP,Daily!IT$10,0)/IT$111</f>
        <v>0.69532100108813932</v>
      </c>
      <c r="IU117" s="12">
        <f>VLOOKUP($IF117,Data!$B:$CP,Daily!IU$10,0)/IU$111</f>
        <v>0.68167202572347263</v>
      </c>
      <c r="IV117" s="12">
        <f>VLOOKUP($IF117,Data!$B:$CP,Daily!IV$10,0)/IV$111</f>
        <v>0.70532319391634979</v>
      </c>
      <c r="IW117" s="12">
        <f>VLOOKUP($IF117,Data!$B:$CP,Daily!IW$10,0)/IW$111</f>
        <v>0.67478813559322037</v>
      </c>
      <c r="IX117" s="12">
        <f>VLOOKUP($IF117,Data!$B:$CP,Daily!IX$10,0)/IX$111</f>
        <v>0.69425287356321841</v>
      </c>
      <c r="IY117" s="12">
        <f>VLOOKUP($IF117,Data!$B:$CP,Daily!IY$10,0)/IY$111</f>
        <v>0.71188340807174888</v>
      </c>
      <c r="IZ117" s="12">
        <f>VLOOKUP($IF117,Data!$B:$CP,Daily!IZ$10,0)/IZ$111</f>
        <v>0.66115702479338845</v>
      </c>
      <c r="JA117" s="12">
        <f>VLOOKUP($IF117,Data!$B:$CP,Daily!JA$10,0)/JA$111</f>
        <v>0.66588785046728971</v>
      </c>
      <c r="JB117" s="12">
        <f>VLOOKUP($IF117,Data!$B:$CP,Daily!JB$10,0)/JB$111</f>
        <v>0.71324296141814392</v>
      </c>
      <c r="JC117" s="12">
        <f>VLOOKUP($IF117,Data!$B:$CP,Daily!JC$10,0)/JC$111</f>
        <v>0.69625246548323472</v>
      </c>
      <c r="JD117" s="12">
        <f>VLOOKUP($IF117,Data!$B:$CP,Daily!JD$10,0)/JD$111</f>
        <v>0.65856236786469347</v>
      </c>
      <c r="JE117" s="12">
        <f>VLOOKUP($IF117,Data!$B:$CP,Daily!JE$10,0)/JE$111</f>
        <v>0.70512820512820518</v>
      </c>
      <c r="JF117" s="12">
        <f>VLOOKUP($IF117,Data!$B:$CP,Daily!JF$10,0)/JF$111</f>
        <v>0.6796338672768879</v>
      </c>
      <c r="JG117" s="12">
        <f>VLOOKUP($IF117,Data!$B:$CP,Daily!JG$10,0)/JG$111</f>
        <v>0.67288693743139405</v>
      </c>
      <c r="JH117" s="12">
        <f>VLOOKUP($IF117,Data!$B:$CP,Daily!JH$10,0)/JH$111</f>
        <v>0.65123789020452094</v>
      </c>
      <c r="JI117" s="12">
        <f>VLOOKUP($IF117,Data!$B:$CP,Daily!JI$10,0)/JI$111</f>
        <v>0.68637803590285107</v>
      </c>
      <c r="JJ117" s="12">
        <f>VLOOKUP($IF117,Data!$B:$CP,Daily!JJ$10,0)/JJ$111</f>
        <v>0.70217917675544794</v>
      </c>
      <c r="JK117" s="12">
        <f>VLOOKUP($IF117,Data!$B:$CP,Daily!JK$10,0)/JK$111</f>
        <v>0.720703125</v>
      </c>
      <c r="JL117" s="12">
        <f>VLOOKUP($IF117,Data!$B:$CP,Daily!JL$10,0)/JL$111</f>
        <v>0.72186147186147187</v>
      </c>
      <c r="JM117" s="12">
        <f>VLOOKUP($IF117,Data!$B:$CP,Daily!JM$10,0)/JM$111</f>
        <v>0.70552884615384615</v>
      </c>
      <c r="JN117" s="12">
        <f>VLOOKUP($IF117,Data!$B:$CP,Daily!JN$10,0)/JN$111</f>
        <v>0.63654223968565815</v>
      </c>
      <c r="JO117" s="12">
        <f>VLOOKUP($IF117,Data!$B:$CP,Daily!JO$10,0)/JO$111</f>
        <v>0.67839687194525899</v>
      </c>
      <c r="JP117" s="12">
        <f>VLOOKUP($IF117,Data!$B:$CP,Daily!JP$10,0)/JP$111</f>
        <v>0.67241379310344829</v>
      </c>
      <c r="JQ117" s="12">
        <f>VLOOKUP($IF117,Data!$B:$CP,Daily!JQ$10,0)/JQ$111</f>
        <v>0.69277721261444558</v>
      </c>
      <c r="JR117" s="12">
        <f>VLOOKUP($IF117,Data!$B:$CP,Daily!JR$10,0)/JR$111</f>
        <v>0.69675456389452328</v>
      </c>
      <c r="JS117" s="12">
        <f>VLOOKUP($IF117,Data!$B:$CP,Daily!JS$10,0)/JS$111</f>
        <v>0.72488584474885842</v>
      </c>
      <c r="JT117" s="12">
        <f>VLOOKUP($IF117,Data!$B:$CP,Daily!JT$10,0)/JT$111</f>
        <v>0.72969696969696973</v>
      </c>
      <c r="JU117" s="12">
        <f>VLOOKUP($IF117,Data!$B:$CP,Daily!JU$10,0)/JU$111</f>
        <v>0.67587034813925573</v>
      </c>
      <c r="JV117" s="12">
        <f>VLOOKUP($IF117,Data!$B:$CP,Daily!JV$10,0)/JV$111</f>
        <v>0.68578255675029864</v>
      </c>
      <c r="JW117" s="12">
        <f>VLOOKUP($IF117,Data!$B:$CP,Daily!JW$10,0)/JW$111</f>
        <v>0.69392523364485981</v>
      </c>
      <c r="JX117" s="12">
        <f>VLOOKUP($IF117,Data!$B:$CP,Daily!JX$10,0)/JX$111</f>
        <v>0.7149171270718232</v>
      </c>
      <c r="JY117" s="12">
        <f>VLOOKUP($IF117,Data!$B:$CP,Daily!JY$10,0)/JY$111</f>
        <v>0.72388059701492535</v>
      </c>
      <c r="JZ117" s="12">
        <f>VLOOKUP($IF117,Data!$B:$CP,Daily!JZ$10,0)/JZ$111</f>
        <v>0.68809849521203825</v>
      </c>
      <c r="KA117" s="12">
        <f>VLOOKUP($IF117,Data!$B:$CP,Daily!KA$10,0)/KA$111</f>
        <v>0.70692194403534614</v>
      </c>
      <c r="KB117" s="12">
        <f>VLOOKUP($IF117,Data!$B:$CP,Daily!KB$10,0)/KB$111</f>
        <v>0.70330969267139476</v>
      </c>
      <c r="KC117" s="12">
        <f>VLOOKUP($IF117,Data!$B:$CP,Daily!KC$10,0)/KC$111</f>
        <v>0.71741637831603233</v>
      </c>
      <c r="KD117" s="12">
        <f>VLOOKUP($IF117,Data!$B:$CP,Daily!KD$10,0)/KD$111</f>
        <v>0.74750830564784054</v>
      </c>
      <c r="KE117" s="12">
        <f>VLOOKUP($IF117,Data!$B:$CP,Daily!KE$10,0)/KE$111</f>
        <v>0.70156438026474133</v>
      </c>
      <c r="KF117" s="12">
        <f>VLOOKUP($IF117,Data!$B:$CP,Daily!KF$10,0)/KF$111</f>
        <v>0.66469893742621011</v>
      </c>
      <c r="KG117" s="12">
        <f>VLOOKUP($IF117,Data!$B:$CP,Daily!KG$10,0)/KG$111</f>
        <v>0.71899736147757254</v>
      </c>
      <c r="KH117" s="12">
        <f>VLOOKUP($IF117,Data!$B:$CP,Daily!KH$10,0)/KH$111</f>
        <v>0.71158690176322414</v>
      </c>
      <c r="KI117" s="12">
        <f>VLOOKUP($IF117,Data!$B:$CP,Daily!KI$10,0)/KI$111</f>
        <v>0.67902542372881358</v>
      </c>
      <c r="KJ117" s="12">
        <f>VLOOKUP($IF117,Data!$B:$CP,Daily!KJ$10,0)/KJ$111</f>
        <v>0.69905956112852663</v>
      </c>
      <c r="KK117" s="12">
        <f>VLOOKUP($IF117,Data!$B:$CP,Daily!KK$10,0)/KK$111</f>
        <v>0.65995260663507105</v>
      </c>
      <c r="KL117" s="12">
        <f>VLOOKUP($IF117,Data!$B:$CP,Daily!KL$10,0)/KL$111</f>
        <v>0.66780045351473927</v>
      </c>
      <c r="KM117" s="12">
        <f>VLOOKUP($IF117,Data!$B:$CP,Daily!KM$10,0)/KM$111</f>
        <v>0.68196037539103238</v>
      </c>
      <c r="KN117" s="12">
        <f>VLOOKUP($IF117,Data!$B:$CP,Daily!KN$10,0)/KN$111</f>
        <v>0.72039072039072038</v>
      </c>
      <c r="KO117" s="12">
        <f>VLOOKUP($IF117,Data!$B:$CP,Daily!KO$10,0)/KO$111</f>
        <v>0.71690140845070427</v>
      </c>
      <c r="KP117" s="12">
        <f>VLOOKUP($IF117,Data!$B:$CP,Daily!KP$10,0)/KP$111</f>
        <v>0.64070351758793975</v>
      </c>
      <c r="KQ117" s="12">
        <f>VLOOKUP($IF117,Data!$B:$CP,Daily!KQ$10,0)/KQ$111</f>
        <v>0.69293163383545775</v>
      </c>
      <c r="KR117" s="12">
        <f>VLOOKUP($IF117,Data!$B:$CP,Daily!KR$10,0)/KR$111</f>
        <v>0.66059225512528474</v>
      </c>
      <c r="KS117" s="12">
        <f>VLOOKUP($IF117,Data!$B:$CP,Daily!KS$10,0)/KS$111</f>
        <v>0.63048780487804879</v>
      </c>
      <c r="KT117" s="12">
        <f>VLOOKUP($IF117,Data!$B:$CP,Daily!KT$10,0)/KT$111</f>
        <v>0.62757871878393046</v>
      </c>
      <c r="KU117" s="12">
        <f>VLOOKUP($IF117,Data!$B:$CP,Daily!KU$10,0)/KU$111</f>
        <v>0.65995762711864403</v>
      </c>
      <c r="KV117" s="12">
        <f>VLOOKUP($IF117,Data!$B:$CP,Daily!KV$10,0)/KV$111</f>
        <v>0.6367614879649891</v>
      </c>
      <c r="KW117" s="12">
        <f>VLOOKUP($IF117,Data!$B:$CP,Daily!KW$10,0)/KW$111</f>
        <v>0.6423913043478261</v>
      </c>
      <c r="KX117" s="12">
        <f>VLOOKUP($IF117,Data!$B:$CP,Daily!KX$10,0)/KX$111</f>
        <v>0.63754427390791024</v>
      </c>
      <c r="KY117" s="12">
        <f>VLOOKUP($IF117,Data!$B:$CP,Daily!KY$10,0)/KY$111</f>
        <v>0.64771322620519156</v>
      </c>
      <c r="KZ117" s="12">
        <f>VLOOKUP($IF117,Data!$B:$CP,Daily!KZ$10,0)/KZ$111</f>
        <v>0.65549132947976874</v>
      </c>
      <c r="LA117" s="12">
        <f>VLOOKUP($IF117,Data!$B:$CP,Daily!LA$10,0)/LA$111</f>
        <v>0.67585446527012127</v>
      </c>
      <c r="LB117" s="12">
        <f>VLOOKUP($IF117,Data!$B:$CP,Daily!LB$10,0)/LB$111</f>
        <v>0.69309173272933178</v>
      </c>
      <c r="LC117" s="12">
        <f>VLOOKUP($IF117,Data!$B:$CP,Daily!LC$10,0)/LC$111</f>
        <v>0.65162907268170422</v>
      </c>
      <c r="LD117" s="12">
        <f>VLOOKUP($IF117,Data!$B:$CP,Daily!LD$10,0)/LD$111</f>
        <v>0.73137697516930023</v>
      </c>
      <c r="LE117" s="12">
        <f>VLOOKUP($IF117,Data!$B:$CP,Daily!LE$10,0)/LE$111</f>
        <v>0.66116611661166114</v>
      </c>
      <c r="LF117" s="12">
        <f>VLOOKUP($IF117,Data!$B:$CP,Daily!LF$10,0)/LF$111</f>
        <v>0.6618303571428571</v>
      </c>
      <c r="LG117" s="12">
        <f>VLOOKUP($IF117,Data!$B:$CP,Daily!LG$10,0)/LG$111</f>
        <v>0.65297741273100618</v>
      </c>
      <c r="LH117" s="12">
        <f>VLOOKUP($IF117,Data!$B:$CP,Daily!LH$10,0)/LH$111</f>
        <v>0.66993755575379121</v>
      </c>
      <c r="LI117" s="12">
        <f>VLOOKUP($IF117,Data!$B:$CP,Daily!LI$10,0)/LI$111</f>
        <v>0.65351812366737738</v>
      </c>
      <c r="LJ117" s="12">
        <f>VLOOKUP($IF117,Data!$B:$CP,Daily!LJ$10,0)/LJ$111</f>
        <v>0.625</v>
      </c>
      <c r="LK117" s="12">
        <f>VLOOKUP($IF117,Data!$B:$CP,Daily!LK$10,0)/LK$111</f>
        <v>0.61240310077519378</v>
      </c>
      <c r="LL117" s="12">
        <f>VLOOKUP($IF117,Data!$B:$CP,Daily!LL$10,0)/LL$111</f>
        <v>0.67177242888402622</v>
      </c>
      <c r="LM117" s="12">
        <f>VLOOKUP($IF117,Data!$B:$CP,Daily!LM$10,0)/LM$111</f>
        <v>0.68930041152263377</v>
      </c>
      <c r="LN117" s="12">
        <f>VLOOKUP($IF117,Data!$B:$CP,Daily!LN$10,0)/LN$111</f>
        <v>0.65207631874298544</v>
      </c>
      <c r="LO117" s="12">
        <f>VLOOKUP($IF117,Data!$B:$CP,Daily!LO$10,0)/LO$111</f>
        <v>0.65820105820105823</v>
      </c>
      <c r="LP117" s="12">
        <f>VLOOKUP($IF117,Data!$B:$CP,Daily!LP$10,0)/LP$111</f>
        <v>0.64455958549222803</v>
      </c>
      <c r="LQ117" s="12">
        <f>VLOOKUP($IF117,Data!$B:$CP,Daily!LQ$10,0)/LQ$111</f>
        <v>0.64894795127353266</v>
      </c>
      <c r="LR117" s="12">
        <f>VLOOKUP($IF117,Data!$B:$CP,Daily!LR$10,0)/LR$111</f>
        <v>0.64766248574686436</v>
      </c>
      <c r="LS117" s="12">
        <f>VLOOKUP($IF117,Data!$B:$CP,Daily!LS$10,0)/LS$111</f>
        <v>0.6827586206896552</v>
      </c>
      <c r="LU117" s="40">
        <f t="shared" si="1022"/>
        <v>0.65995260663507105</v>
      </c>
      <c r="LV117" s="40">
        <f t="shared" si="1023"/>
        <v>0.70330969267139476</v>
      </c>
      <c r="LW117" s="40">
        <f t="shared" si="1051"/>
        <v>4.3357086036323711E-2</v>
      </c>
      <c r="LX117" s="40">
        <f t="shared" si="1052"/>
        <v>0.73582750719863754</v>
      </c>
      <c r="LY117" s="40">
        <f t="shared" si="1053"/>
        <v>0.62743479210782827</v>
      </c>
      <c r="LZ117" s="43"/>
      <c r="MA117" s="12">
        <f t="shared" si="1054"/>
        <v>3.1433923972885927E-2</v>
      </c>
      <c r="MB117" s="12">
        <f t="shared" ref="MB117:MB119" si="1071">SUMPRODUCT(LL117:LR117,LL$111:LR$111)/SUM(LL$111:LR$111)</f>
        <v>0.65919282511210764</v>
      </c>
      <c r="MC117" s="12">
        <f t="shared" ref="MC117:MC119" si="1072">SUMPRODUCT(KP117:LR117,KP$111:LR$111)/SUM(KP$111:LR$111)</f>
        <v>0.6566729287275237</v>
      </c>
    </row>
    <row r="118" spans="4:341" x14ac:dyDescent="0.35">
      <c r="D118" s="113" t="s">
        <v>661</v>
      </c>
      <c r="E118" s="53" t="str">
        <f>VLOOKUP($D118,'Metric Nature'!$C:$D,2,0)&amp;IF(($F118&lt;(EA118)),"Below",IF(($F118&gt;(DZ118)),"Above","Within"))</f>
        <v>PositiveWithin</v>
      </c>
      <c r="F118" s="48">
        <f t="shared" si="912"/>
        <v>0.20813397129186603</v>
      </c>
      <c r="G118" s="77">
        <f t="shared" si="913"/>
        <v>0.19437160217460825</v>
      </c>
      <c r="H118" s="48">
        <f t="shared" si="914"/>
        <v>7.0804422885266685E-2</v>
      </c>
      <c r="I118" s="74">
        <f t="shared" si="1025"/>
        <v>0.19135725623229902</v>
      </c>
      <c r="J118" s="48">
        <f t="shared" si="915"/>
        <v>8.7672217870854316E-2</v>
      </c>
      <c r="K118" s="48">
        <f t="shared" si="916"/>
        <v>1.8339321920846648E-2</v>
      </c>
      <c r="L118" s="56"/>
      <c r="M118" s="53" t="str">
        <f>VLOOKUP($D118,'Metric Nature'!$C:$D,2,0)&amp;IF(($N118&lt;(HZ118)),"Below",IF(($N118&gt;(HY118)),"Above","Within"))</f>
        <v>PositiveWithin</v>
      </c>
      <c r="N118" s="48">
        <f t="shared" si="1026"/>
        <v>0.22628398791540785</v>
      </c>
      <c r="O118" s="49">
        <f t="shared" si="1027"/>
        <v>0.20900697496270612</v>
      </c>
      <c r="P118" s="55">
        <f t="shared" si="1028"/>
        <v>8.2662375051284931E-2</v>
      </c>
      <c r="Q118" s="49">
        <f t="shared" si="1029"/>
        <v>0.20524985113382338</v>
      </c>
      <c r="R118" s="48">
        <f t="shared" si="1030"/>
        <v>0.1024806433007845</v>
      </c>
      <c r="S118" s="48">
        <f t="shared" si="1031"/>
        <v>1.969954520776435E-2</v>
      </c>
      <c r="T118" s="56"/>
      <c r="U118" s="53" t="str">
        <f>VLOOKUP($D118,'Metric Nature'!$C:$D,2,0)&amp;IF(($V118&lt;(LY118)),"Below",IF(($V118&gt;(LX118)),"Above","Within"))</f>
        <v>PositiveWithin</v>
      </c>
      <c r="V118" s="48">
        <f t="shared" si="1032"/>
        <v>0.13908045977011493</v>
      </c>
      <c r="W118" s="49">
        <f t="shared" si="1033"/>
        <v>0.13824029689191278</v>
      </c>
      <c r="X118" s="48">
        <f t="shared" si="1034"/>
        <v>6.0775540641312513E-3</v>
      </c>
      <c r="Y118" s="49">
        <f t="shared" si="1035"/>
        <v>0.13679408043553273</v>
      </c>
      <c r="Z118" s="48">
        <f t="shared" si="1036"/>
        <v>1.6714022473068253E-2</v>
      </c>
      <c r="AA118" s="48">
        <f t="shared" si="1037"/>
        <v>1.4060473392187771E-2</v>
      </c>
      <c r="AB118" s="50"/>
      <c r="AC118" s="46" t="s">
        <v>662</v>
      </c>
      <c r="AI118" s="7" t="s">
        <v>661</v>
      </c>
      <c r="AJ118" s="12">
        <f>(VLOOKUP($EG118,Data!$B:$CP,Daily!EI$10,0)+VLOOKUP($IF118,Data!$B:$CP,Daily!IH$10,0))/AJ$111</f>
        <v>0.24080076263107722</v>
      </c>
      <c r="AK118" s="12">
        <f>(VLOOKUP($EG118,Data!$B:$CP,Daily!EJ$10,0)+VLOOKUP($IF118,Data!$B:$CP,Daily!II$10,0))/AK$111</f>
        <v>0.20598006644518271</v>
      </c>
      <c r="AL118" s="12">
        <f>(VLOOKUP($EG118,Data!$B:$CP,Daily!EK$10,0)+VLOOKUP($IF118,Data!$B:$CP,Daily!IJ$10,0))/AL$111</f>
        <v>0.18887980376124286</v>
      </c>
      <c r="AM118" s="12">
        <f>(VLOOKUP($EG118,Data!$B:$CP,Daily!EL$10,0)+VLOOKUP($IF118,Data!$B:$CP,Daily!IK$10,0))/AM$111</f>
        <v>0.17471622523926109</v>
      </c>
      <c r="AN118" s="12">
        <f>(VLOOKUP($EG118,Data!$B:$CP,Daily!EM$10,0)+VLOOKUP($IF118,Data!$B:$CP,Daily!IL$10,0))/AN$111</f>
        <v>0.24417898359991902</v>
      </c>
      <c r="AO118" s="12">
        <f>(VLOOKUP($EG118,Data!$B:$CP,Daily!EN$10,0)+VLOOKUP($IF118,Data!$B:$CP,Daily!IM$10,0))/AO$111</f>
        <v>0.23254564983888293</v>
      </c>
      <c r="AP118" s="12">
        <f>(VLOOKUP($EG118,Data!$B:$CP,Daily!EO$10,0)+VLOOKUP($IF118,Data!$B:$CP,Daily!IN$10,0))/AP$111</f>
        <v>0.21746384872080088</v>
      </c>
      <c r="AQ118" s="12">
        <f>(VLOOKUP($EG118,Data!$B:$CP,Daily!EP$10,0)+VLOOKUP($IF118,Data!$B:$CP,Daily!IO$10,0))/AQ$111</f>
        <v>0.21318349547131835</v>
      </c>
      <c r="AR118" s="12">
        <f>(VLOOKUP($EG118,Data!$B:$CP,Daily!EQ$10,0)+VLOOKUP($IF118,Data!$B:$CP,Daily!IP$10,0))/AR$111</f>
        <v>0.22099447513812154</v>
      </c>
      <c r="AS118" s="12">
        <f>(VLOOKUP($EG118,Data!$B:$CP,Daily!ER$10,0)+VLOOKUP($IF118,Data!$B:$CP,Daily!IQ$10,0))/AS$111</f>
        <v>0.21690811668981941</v>
      </c>
      <c r="AT118" s="12">
        <f>(VLOOKUP($EG118,Data!$B:$CP,Daily!ES$10,0)+VLOOKUP($IF118,Data!$B:$CP,Daily!IR$10,0))/AT$111</f>
        <v>0.21945654428541797</v>
      </c>
      <c r="AU118" s="12">
        <f>(VLOOKUP($EG118,Data!$B:$CP,Daily!ET$10,0)+VLOOKUP($IF118,Data!$B:$CP,Daily!IS$10,0))/AU$111</f>
        <v>0.21329639889196675</v>
      </c>
      <c r="AV118" s="12">
        <f>(VLOOKUP($EG118,Data!$B:$CP,Daily!EU$10,0)+VLOOKUP($IF118,Data!$B:$CP,Daily!IT$10,0))/AV$111</f>
        <v>0.21716514954486346</v>
      </c>
      <c r="AW118" s="12">
        <f>(VLOOKUP($EG118,Data!$B:$CP,Daily!EV$10,0)+VLOOKUP($IF118,Data!$B:$CP,Daily!IU$10,0))/AW$111</f>
        <v>0.24120707596253901</v>
      </c>
      <c r="AX118" s="12">
        <f>(VLOOKUP($EG118,Data!$B:$CP,Daily!EW$10,0)+VLOOKUP($IF118,Data!$B:$CP,Daily!IV$10,0))/AX$111</f>
        <v>0.22256155754915061</v>
      </c>
      <c r="AY118" s="12">
        <f>(VLOOKUP($EG118,Data!$B:$CP,Daily!EX$10,0)+VLOOKUP($IF118,Data!$B:$CP,Daily!IW$10,0))/AY$111</f>
        <v>0.21595092024539878</v>
      </c>
      <c r="AZ118" s="12">
        <f>(VLOOKUP($EG118,Data!$B:$CP,Daily!EY$10,0)+VLOOKUP($IF118,Data!$B:$CP,Daily!IX$10,0))/AZ$111</f>
        <v>0.18837000449034574</v>
      </c>
      <c r="BA118" s="12">
        <f>(VLOOKUP($EG118,Data!$B:$CP,Daily!EZ$10,0)+VLOOKUP($IF118,Data!$B:$CP,Daily!IY$10,0))/BA$111</f>
        <v>0.20358090185676392</v>
      </c>
      <c r="BB118" s="12">
        <f>(VLOOKUP($EG118,Data!$B:$CP,Daily!FA$10,0)+VLOOKUP($IF118,Data!$B:$CP,Daily!IZ$10,0))/BB$111</f>
        <v>0.20263591433278419</v>
      </c>
      <c r="BC118" s="12">
        <f>(VLOOKUP($EG118,Data!$B:$CP,Daily!FB$10,0)+VLOOKUP($IF118,Data!$B:$CP,Daily!JA$10,0))/BC$111</f>
        <v>0.18880800727934485</v>
      </c>
      <c r="BD118" s="12">
        <f>(VLOOKUP($EG118,Data!$B:$CP,Daily!FC$10,0)+VLOOKUP($IF118,Data!$B:$CP,Daily!JB$10,0))/BD$111</f>
        <v>0.20414802765351769</v>
      </c>
      <c r="BE118" s="12">
        <f>(VLOOKUP($EG118,Data!$B:$CP,Daily!FD$10,0)+VLOOKUP($IF118,Data!$B:$CP,Daily!JC$10,0))/BE$111</f>
        <v>0.24244848969793958</v>
      </c>
      <c r="BF118" s="12">
        <f>(VLOOKUP($EG118,Data!$B:$CP,Daily!FE$10,0)+VLOOKUP($IF118,Data!$B:$CP,Daily!JD$10,0))/BF$111</f>
        <v>0.21088576158940397</v>
      </c>
      <c r="BG118" s="12">
        <f>(VLOOKUP($EG118,Data!$B:$CP,Daily!FF$10,0)+VLOOKUP($IF118,Data!$B:$CP,Daily!JE$10,0))/BG$111</f>
        <v>0.19555061179087876</v>
      </c>
      <c r="BH118" s="12">
        <f>(VLOOKUP($EG118,Data!$B:$CP,Daily!FG$10,0)+VLOOKUP($IF118,Data!$B:$CP,Daily!JF$10,0))/BH$111</f>
        <v>0.19447640966628307</v>
      </c>
      <c r="BI118" s="12">
        <f>(VLOOKUP($EG118,Data!$B:$CP,Daily!FH$10,0)+VLOOKUP($IF118,Data!$B:$CP,Daily!JG$10,0))/BI$111</f>
        <v>0.18863049095607234</v>
      </c>
      <c r="BJ118" s="12">
        <f>(VLOOKUP($EG118,Data!$B:$CP,Daily!FI$10,0)+VLOOKUP($IF118,Data!$B:$CP,Daily!JH$10,0))/BJ$111</f>
        <v>0.22631578947368422</v>
      </c>
      <c r="BK118" s="12">
        <f>(VLOOKUP($EG118,Data!$B:$CP,Daily!FJ$10,0)+VLOOKUP($IF118,Data!$B:$CP,Daily!JI$10,0))/BK$111</f>
        <v>0.22417718898778721</v>
      </c>
      <c r="BL118" s="12">
        <f>(VLOOKUP($EG118,Data!$B:$CP,Daily!FK$10,0)+VLOOKUP($IF118,Data!$B:$CP,Daily!JJ$10,0))/BL$111</f>
        <v>0.19822839358391189</v>
      </c>
      <c r="BM118" s="12">
        <f>(VLOOKUP($EG118,Data!$B:$CP,Daily!FL$10,0)+VLOOKUP($IF118,Data!$B:$CP,Daily!JK$10,0))/BM$111</f>
        <v>0.18635784105397366</v>
      </c>
      <c r="BN118" s="12">
        <f>(VLOOKUP($EG118,Data!$B:$CP,Daily!FM$10,0)+VLOOKUP($IF118,Data!$B:$CP,Daily!JL$10,0))/BN$111</f>
        <v>0.23115683392819653</v>
      </c>
      <c r="BO118" s="12">
        <f>(VLOOKUP($EG118,Data!$B:$CP,Daily!FN$10,0)+VLOOKUP($IF118,Data!$B:$CP,Daily!JM$10,0))/BO$111</f>
        <v>0.21440300258034248</v>
      </c>
      <c r="BP118" s="12">
        <f>(VLOOKUP($EG118,Data!$B:$CP,Daily!FO$10,0)+VLOOKUP($IF118,Data!$B:$CP,Daily!JN$10,0))/BP$111</f>
        <v>0.1971367769394467</v>
      </c>
      <c r="BQ118" s="12">
        <f>(VLOOKUP($EG118,Data!$B:$CP,Daily!FP$10,0)+VLOOKUP($IF118,Data!$B:$CP,Daily!JO$10,0))/BQ$111</f>
        <v>0.1853181727508478</v>
      </c>
      <c r="BR118" s="12">
        <f>(VLOOKUP($EG118,Data!$B:$CP,Daily!FQ$10,0)+VLOOKUP($IF118,Data!$B:$CP,Daily!JP$10,0))/BR$111</f>
        <v>0.21904557179707654</v>
      </c>
      <c r="BS118" s="12">
        <f>(VLOOKUP($EG118,Data!$B:$CP,Daily!FR$10,0)+VLOOKUP($IF118,Data!$B:$CP,Daily!JQ$10,0))/BS$111</f>
        <v>0.22354913052587472</v>
      </c>
      <c r="BT118" s="12">
        <f>(VLOOKUP($EG118,Data!$B:$CP,Daily!FS$10,0)+VLOOKUP($IF118,Data!$B:$CP,Daily!JR$10,0))/BT$111</f>
        <v>0.22109795479009689</v>
      </c>
      <c r="BU118" s="12">
        <f>(VLOOKUP($EG118,Data!$B:$CP,Daily!FT$10,0)+VLOOKUP($IF118,Data!$B:$CP,Daily!JS$10,0))/BU$111</f>
        <v>0.22293577981651377</v>
      </c>
      <c r="BV118" s="12">
        <f>(VLOOKUP($EG118,Data!$B:$CP,Daily!FU$10,0)+VLOOKUP($IF118,Data!$B:$CP,Daily!JT$10,0))/BV$111</f>
        <v>0.22529250684590491</v>
      </c>
      <c r="BW118" s="12">
        <f>(VLOOKUP($EG118,Data!$B:$CP,Daily!FV$10,0)+VLOOKUP($IF118,Data!$B:$CP,Daily!JU$10,0))/BW$111</f>
        <v>0.17866797739002213</v>
      </c>
      <c r="BX118" s="12">
        <f>(VLOOKUP($EG118,Data!$B:$CP,Daily!FW$10,0)+VLOOKUP($IF118,Data!$B:$CP,Daily!JV$10,0))/BX$111</f>
        <v>0.16835541699142634</v>
      </c>
      <c r="BY118" s="12">
        <f>(VLOOKUP($EG118,Data!$B:$CP,Daily!FX$10,0)+VLOOKUP($IF118,Data!$B:$CP,Daily!JW$10,0))/BY$111</f>
        <v>0.23192019950124687</v>
      </c>
      <c r="BZ118" s="12">
        <f>(VLOOKUP($EG118,Data!$B:$CP,Daily!FY$10,0)+VLOOKUP($IF118,Data!$B:$CP,Daily!JX$10,0))/BZ$111</f>
        <v>0.23635122838944495</v>
      </c>
      <c r="CA118" s="12">
        <f>(VLOOKUP($EG118,Data!$B:$CP,Daily!FZ$10,0)+VLOOKUP($IF118,Data!$B:$CP,Daily!JY$10,0))/CA$111</f>
        <v>0.2348111658456486</v>
      </c>
      <c r="CB118" s="12">
        <f>(VLOOKUP($EG118,Data!$B:$CP,Daily!GA$10,0)+VLOOKUP($IF118,Data!$B:$CP,Daily!JZ$10,0))/CB$111</f>
        <v>0.22412896515860634</v>
      </c>
      <c r="CC118" s="12">
        <f>(VLOOKUP($EG118,Data!$B:$CP,Daily!GB$10,0)+VLOOKUP($IF118,Data!$B:$CP,Daily!KA$10,0))/CC$111</f>
        <v>0.20005798782255726</v>
      </c>
      <c r="CD118" s="12">
        <f>(VLOOKUP($EG118,Data!$B:$CP,Daily!GC$10,0)+VLOOKUP($IF118,Data!$B:$CP,Daily!KB$10,0))/CD$111</f>
        <v>0.21599285235648871</v>
      </c>
      <c r="CE118" s="12">
        <f>(VLOOKUP($EG118,Data!$B:$CP,Daily!GD$10,0)+VLOOKUP($IF118,Data!$B:$CP,Daily!KC$10,0))/CE$111</f>
        <v>0.23249783923941228</v>
      </c>
      <c r="CF118" s="12">
        <f>(VLOOKUP($EG118,Data!$B:$CP,Daily!GE$10,0)+VLOOKUP($IF118,Data!$B:$CP,Daily!KD$10,0))/CF$111</f>
        <v>0.22303818715904322</v>
      </c>
      <c r="CG118" s="12">
        <f>(VLOOKUP($EG118,Data!$B:$CP,Daily!GF$10,0)+VLOOKUP($IF118,Data!$B:$CP,Daily!KE$10,0))/CG$111</f>
        <v>0.21302058401148874</v>
      </c>
      <c r="CH118" s="12">
        <f>(VLOOKUP($EG118,Data!$B:$CP,Daily!GG$10,0)+VLOOKUP($IF118,Data!$B:$CP,Daily!KF$10,0))/CH$111</f>
        <v>0.22456813819577734</v>
      </c>
      <c r="CI118" s="12">
        <f>(VLOOKUP($EG118,Data!$B:$CP,Daily!GH$10,0)+VLOOKUP($IF118,Data!$B:$CP,Daily!KG$10,0))/CI$111</f>
        <v>0.20916070955785016</v>
      </c>
      <c r="CJ118" s="12">
        <f>(VLOOKUP($EG118,Data!$B:$CP,Daily!GI$10,0)+VLOOKUP($IF118,Data!$B:$CP,Daily!KH$10,0))/CJ$111</f>
        <v>0.20673976999197646</v>
      </c>
      <c r="CK118" s="12">
        <f>(VLOOKUP($EG118,Data!$B:$CP,Daily!GJ$10,0)+VLOOKUP($IF118,Data!$B:$CP,Daily!KI$10,0))/CK$111</f>
        <v>0.19445727482678984</v>
      </c>
      <c r="CL118" s="12">
        <f>(VLOOKUP($EG118,Data!$B:$CP,Daily!GK$10,0)+VLOOKUP($IF118,Data!$B:$CP,Daily!KJ$10,0))/CL$111</f>
        <v>0.21262529323949669</v>
      </c>
      <c r="CM118" s="12">
        <f>(VLOOKUP($EG118,Data!$B:$CP,Daily!GL$10,0)+VLOOKUP($IF118,Data!$B:$CP,Daily!KK$10,0))/CM$111</f>
        <v>0.20611229566453448</v>
      </c>
      <c r="CN118" s="12">
        <f>(VLOOKUP($EG118,Data!$B:$CP,Daily!GM$10,0)+VLOOKUP($IF118,Data!$B:$CP,Daily!KL$10,0))/CN$111</f>
        <v>0.21795465062471078</v>
      </c>
      <c r="CO118" s="12">
        <f>(VLOOKUP($EG118,Data!$B:$CP,Daily!GN$10,0)+VLOOKUP($IF118,Data!$B:$CP,Daily!KM$10,0))/CO$111</f>
        <v>0.20403295750216827</v>
      </c>
      <c r="CP118" s="12">
        <f>(VLOOKUP($EG118,Data!$B:$CP,Daily!GO$10,0)+VLOOKUP($IF118,Data!$B:$CP,Daily!KN$10,0))/CP$111</f>
        <v>0.20548302872062663</v>
      </c>
      <c r="CQ118" s="12">
        <f>(VLOOKUP($EG118,Data!$B:$CP,Daily!GP$10,0)+VLOOKUP($IF118,Data!$B:$CP,Daily!KO$10,0))/CQ$111</f>
        <v>0.21042524005486968</v>
      </c>
      <c r="CR118" s="12">
        <f>(VLOOKUP($EG118,Data!$B:$CP,Daily!GQ$10,0)+VLOOKUP($IF118,Data!$B:$CP,Daily!KP$10,0))/CR$111</f>
        <v>0.21250297123841216</v>
      </c>
      <c r="CS118" s="12">
        <f>(VLOOKUP($EG118,Data!$B:$CP,Daily!GR$10,0)+VLOOKUP($IF118,Data!$B:$CP,Daily!KQ$10,0))/CS$111</f>
        <v>0.19990798251667816</v>
      </c>
      <c r="CT118" s="12">
        <f>(VLOOKUP($EG118,Data!$B:$CP,Daily!GS$10,0)+VLOOKUP($IF118,Data!$B:$CP,Daily!KR$10,0))/CT$111</f>
        <v>0.18073750606501698</v>
      </c>
      <c r="CU118" s="12">
        <f>(VLOOKUP($EG118,Data!$B:$CP,Daily!GT$10,0)+VLOOKUP($IF118,Data!$B:$CP,Daily!KS$10,0))/CU$111</f>
        <v>0.19525731584258324</v>
      </c>
      <c r="CV118" s="12">
        <f>(VLOOKUP($EG118,Data!$B:$CP,Daily!GU$10,0)+VLOOKUP($IF118,Data!$B:$CP,Daily!KT$10,0))/CV$111</f>
        <v>0.18443670150987224</v>
      </c>
      <c r="CW118" s="12">
        <f>(VLOOKUP($EG118,Data!$B:$CP,Daily!GV$10,0)+VLOOKUP($IF118,Data!$B:$CP,Daily!KU$10,0))/CW$111</f>
        <v>0.18016791468118901</v>
      </c>
      <c r="CX118" s="12">
        <f>(VLOOKUP($EG118,Data!$B:$CP,Daily!GW$10,0)+VLOOKUP($IF118,Data!$B:$CP,Daily!KV$10,0))/CX$111</f>
        <v>0.18305830583058305</v>
      </c>
      <c r="CY118" s="12">
        <f>(VLOOKUP($EG118,Data!$B:$CP,Daily!GX$10,0)+VLOOKUP($IF118,Data!$B:$CP,Daily!KW$10,0))/CY$111</f>
        <v>0.1798114016288041</v>
      </c>
      <c r="CZ118" s="12">
        <f>(VLOOKUP($EG118,Data!$B:$CP,Daily!GY$10,0)+VLOOKUP($IF118,Data!$B:$CP,Daily!KX$10,0))/CZ$111</f>
        <v>0.20236165779115536</v>
      </c>
      <c r="DA118" s="12">
        <f>(VLOOKUP($EG118,Data!$B:$CP,Daily!GZ$10,0)+VLOOKUP($IF118,Data!$B:$CP,Daily!KY$10,0))/DA$111</f>
        <v>0.20814150714804944</v>
      </c>
      <c r="DB118" s="12">
        <f>(VLOOKUP($EG118,Data!$B:$CP,Daily!HA$10,0)+VLOOKUP($IF118,Data!$B:$CP,Daily!KZ$10,0))/DB$111</f>
        <v>0.19409185321947842</v>
      </c>
      <c r="DC118" s="12">
        <f>(VLOOKUP($EG118,Data!$B:$CP,Daily!HB$10,0)+VLOOKUP($IF118,Data!$B:$CP,Daily!LA$10,0))/DC$111</f>
        <v>0.18303571428571427</v>
      </c>
      <c r="DD118" s="12">
        <f>(VLOOKUP($EG118,Data!$B:$CP,Daily!HC$10,0)+VLOOKUP($IF118,Data!$B:$CP,Daily!LB$10,0))/DD$111</f>
        <v>0.19592134013109977</v>
      </c>
      <c r="DE118" s="12">
        <f>(VLOOKUP($EG118,Data!$B:$CP,Daily!HD$10,0)+VLOOKUP($IF118,Data!$B:$CP,Daily!LC$10,0))/DE$111</f>
        <v>0.18268981601451154</v>
      </c>
      <c r="DF118" s="12">
        <f>(VLOOKUP($EG118,Data!$B:$CP,Daily!HE$10,0)+VLOOKUP($IF118,Data!$B:$CP,Daily!LD$10,0))/DF$111</f>
        <v>0.20875576036866358</v>
      </c>
      <c r="DG118" s="12">
        <f>(VLOOKUP($EG118,Data!$B:$CP,Daily!HF$10,0)+VLOOKUP($IF118,Data!$B:$CP,Daily!LE$10,0))/DG$111</f>
        <v>0.17551389202620285</v>
      </c>
      <c r="DH118" s="12">
        <f>(VLOOKUP($EG118,Data!$B:$CP,Daily!HG$10,0)+VLOOKUP($IF118,Data!$B:$CP,Daily!LF$10,0))/DH$111</f>
        <v>0.20062486052220488</v>
      </c>
      <c r="DI118" s="12">
        <f>(VLOOKUP($EG118,Data!$B:$CP,Daily!HH$10,0)+VLOOKUP($IF118,Data!$B:$CP,Daily!LG$10,0))/DI$111</f>
        <v>0.20425883812280338</v>
      </c>
      <c r="DJ118" s="12">
        <f>(VLOOKUP($EG118,Data!$B:$CP,Daily!HI$10,0)+VLOOKUP($IF118,Data!$B:$CP,Daily!LH$10,0))/DJ$111</f>
        <v>0.18557230980123371</v>
      </c>
      <c r="DK118" s="12">
        <f>(VLOOKUP($EG118,Data!$B:$CP,Daily!HJ$10,0)+VLOOKUP($IF118,Data!$B:$CP,Daily!LI$10,0))/DK$111</f>
        <v>0.18042813455657492</v>
      </c>
      <c r="DL118" s="12">
        <f>(VLOOKUP($EG118,Data!$B:$CP,Daily!HK$10,0)+VLOOKUP($IF118,Data!$B:$CP,Daily!LJ$10,0))/DL$111</f>
        <v>0.1788748564867968</v>
      </c>
      <c r="DM118" s="12">
        <f>(VLOOKUP($EG118,Data!$B:$CP,Daily!HL$10,0)+VLOOKUP($IF118,Data!$B:$CP,Daily!LK$10,0))/DM$111</f>
        <v>0.17630434782608695</v>
      </c>
      <c r="DN118" s="12">
        <f>(VLOOKUP($EG118,Data!$B:$CP,Daily!HM$10,0)+VLOOKUP($IF118,Data!$B:$CP,Daily!LL$10,0))/DN$111</f>
        <v>0.20615651419900283</v>
      </c>
      <c r="DO118" s="12">
        <f>(VLOOKUP($EG118,Data!$B:$CP,Daily!HN$10,0)+VLOOKUP($IF118,Data!$B:$CP,Daily!LM$10,0))/DO$111</f>
        <v>0.21170583115752828</v>
      </c>
      <c r="DP118" s="12">
        <f>(VLOOKUP($EG118,Data!$B:$CP,Daily!HO$10,0)+VLOOKUP($IF118,Data!$B:$CP,Daily!LN$10,0))/DP$111</f>
        <v>0.19269102990033224</v>
      </c>
      <c r="DQ118" s="12">
        <f>(VLOOKUP($EG118,Data!$B:$CP,Daily!HP$10,0)+VLOOKUP($IF118,Data!$B:$CP,Daily!LO$10,0))/DQ$111</f>
        <v>0.18745815666145949</v>
      </c>
      <c r="DR118" s="12">
        <f>(VLOOKUP($EG118,Data!$B:$CP,Daily!HQ$10,0)+VLOOKUP($IF118,Data!$B:$CP,Daily!LP$10,0))/DR$111</f>
        <v>0.17982155113246398</v>
      </c>
      <c r="DS118" s="12">
        <f>(VLOOKUP($EG118,Data!$B:$CP,Daily!HR$10,0)+VLOOKUP($IF118,Data!$B:$CP,Daily!LQ$10,0))/DS$111</f>
        <v>0.18090098545283903</v>
      </c>
      <c r="DT118" s="12">
        <f>(VLOOKUP($EG118,Data!$B:$CP,Daily!HS$10,0)+VLOOKUP($IF118,Data!$B:$CP,Daily!LR$10,0))/DT$111</f>
        <v>0.20013537906137185</v>
      </c>
      <c r="DU118" s="12">
        <f>(VLOOKUP($EG118,Data!$B:$CP,Daily!HT$10,0)+VLOOKUP($IF118,Data!$B:$CP,Daily!LS$10,0))/DU$111</f>
        <v>0.20813397129186603</v>
      </c>
      <c r="DV118" s="14"/>
      <c r="DW118" s="12">
        <f t="shared" si="1015"/>
        <v>0.18880800727934485</v>
      </c>
      <c r="DX118" s="12">
        <f t="shared" si="1016"/>
        <v>0.21904557179707654</v>
      </c>
      <c r="DY118" s="12">
        <f t="shared" si="1040"/>
        <v>3.0237564517731685E-2</v>
      </c>
      <c r="DZ118" s="12">
        <f t="shared" si="1041"/>
        <v>0.24172374518537532</v>
      </c>
      <c r="EA118" s="12">
        <f t="shared" si="1042"/>
        <v>0.16612983389104607</v>
      </c>
      <c r="EB118" s="14"/>
      <c r="EC118" s="12">
        <f t="shared" si="1043"/>
        <v>1.8339321920846648E-2</v>
      </c>
      <c r="ED118" s="12">
        <f t="shared" si="1067"/>
        <v>0.19437160217460825</v>
      </c>
      <c r="EE118" s="12">
        <f t="shared" si="1068"/>
        <v>0.19135725623229902</v>
      </c>
      <c r="EF118" s="1"/>
      <c r="EG118" s="7" t="s">
        <v>663</v>
      </c>
      <c r="EH118" s="7" t="s">
        <v>99</v>
      </c>
      <c r="EI118" s="12">
        <f>VLOOKUP($EG118,Data!$B:$CP,Daily!EI$10,0)/EI$111</f>
        <v>0.26386913229018494</v>
      </c>
      <c r="EJ118" s="12">
        <f>VLOOKUP($EG118,Data!$B:$CP,Daily!EJ$10,0)/EJ$111</f>
        <v>0.21635559921414538</v>
      </c>
      <c r="EK118" s="12">
        <f>VLOOKUP($EG118,Data!$B:$CP,Daily!EK$10,0)/EK$111</f>
        <v>0.19714722363728987</v>
      </c>
      <c r="EL118" s="12">
        <f>VLOOKUP($EG118,Data!$B:$CP,Daily!EL$10,0)/EL$111</f>
        <v>0.18194561255957387</v>
      </c>
      <c r="EM118" s="12">
        <f>VLOOKUP($EG118,Data!$B:$CP,Daily!EM$10,0)/EM$111</f>
        <v>0.25895316804407714</v>
      </c>
      <c r="EN118" s="12">
        <f>VLOOKUP($EG118,Data!$B:$CP,Daily!EN$10,0)/EN$111</f>
        <v>0.25099250110277899</v>
      </c>
      <c r="EO118" s="12">
        <f>VLOOKUP($EG118,Data!$B:$CP,Daily!EO$10,0)/EO$111</f>
        <v>0.22894615738610216</v>
      </c>
      <c r="EP118" s="12">
        <f>VLOOKUP($EG118,Data!$B:$CP,Daily!EP$10,0)/EP$111</f>
        <v>0.22742474916387959</v>
      </c>
      <c r="EQ118" s="12">
        <f>VLOOKUP($EG118,Data!$B:$CP,Daily!EQ$10,0)/EQ$111</f>
        <v>0.23491838183108588</v>
      </c>
      <c r="ER118" s="12">
        <f>VLOOKUP($EG118,Data!$B:$CP,Daily!ER$10,0)/ER$111</f>
        <v>0.23122529644268774</v>
      </c>
      <c r="ES118" s="12">
        <f>VLOOKUP($EG118,Data!$B:$CP,Daily!ES$10,0)/ES$111</f>
        <v>0.23253388946819603</v>
      </c>
      <c r="ET118" s="12">
        <f>VLOOKUP($EG118,Data!$B:$CP,Daily!ET$10,0)/ET$111</f>
        <v>0.22415057443167929</v>
      </c>
      <c r="EU118" s="12">
        <f>VLOOKUP($EG118,Data!$B:$CP,Daily!EU$10,0)/EU$111</f>
        <v>0.23220568335588634</v>
      </c>
      <c r="EV118" s="12">
        <f>VLOOKUP($EG118,Data!$B:$CP,Daily!EV$10,0)/EV$111</f>
        <v>0.25903925619834711</v>
      </c>
      <c r="EW118" s="12">
        <f>VLOOKUP($EG118,Data!$B:$CP,Daily!EW$10,0)/EW$111</f>
        <v>0.23811798423692382</v>
      </c>
      <c r="EX118" s="12">
        <f>VLOOKUP($EG118,Data!$B:$CP,Daily!EX$10,0)/EX$111</f>
        <v>0.23213380638621389</v>
      </c>
      <c r="EY118" s="12">
        <f>VLOOKUP($EG118,Data!$B:$CP,Daily!EY$10,0)/EY$111</f>
        <v>0.19503348214285715</v>
      </c>
      <c r="EZ118" s="12">
        <f>VLOOKUP($EG118,Data!$B:$CP,Daily!EZ$10,0)/EZ$111</f>
        <v>0.21861233480176212</v>
      </c>
      <c r="FA118" s="12">
        <f>VLOOKUP($EG118,Data!$B:$CP,Daily!FA$10,0)/FA$111</f>
        <v>0.21630658436213993</v>
      </c>
      <c r="FB118" s="12">
        <f>VLOOKUP($EG118,Data!$B:$CP,Daily!FB$10,0)/FB$111</f>
        <v>0.19124293785310734</v>
      </c>
      <c r="FC118" s="12">
        <f>VLOOKUP($EG118,Data!$B:$CP,Daily!FC$10,0)/FC$111</f>
        <v>0.22000505178075272</v>
      </c>
      <c r="FD118" s="12">
        <f>VLOOKUP($EG118,Data!$B:$CP,Daily!FD$10,0)/FD$111</f>
        <v>0.2639899623588457</v>
      </c>
      <c r="FE118" s="12">
        <f>VLOOKUP($EG118,Data!$B:$CP,Daily!FE$10,0)/FE$111</f>
        <v>0.2254246011322697</v>
      </c>
      <c r="FF118" s="12">
        <f>VLOOKUP($EG118,Data!$B:$CP,Daily!FF$10,0)/FF$111</f>
        <v>0.20960944085417252</v>
      </c>
      <c r="FG118" s="12">
        <f>VLOOKUP($EG118,Data!$B:$CP,Daily!FG$10,0)/FG$111</f>
        <v>0.20484010371650821</v>
      </c>
      <c r="FH118" s="12">
        <f>VLOOKUP($EG118,Data!$B:$CP,Daily!FH$10,0)/FH$111</f>
        <v>0.19876774712027859</v>
      </c>
      <c r="FI118" s="12">
        <f>VLOOKUP($EG118,Data!$B:$CP,Daily!FI$10,0)/FI$111</f>
        <v>0.24089502499404902</v>
      </c>
      <c r="FJ118" s="12">
        <f>VLOOKUP($EG118,Data!$B:$CP,Daily!FJ$10,0)/FJ$111</f>
        <v>0.2371266735324408</v>
      </c>
      <c r="FK118" s="12">
        <f>VLOOKUP($EG118,Data!$B:$CP,Daily!FK$10,0)/FK$111</f>
        <v>0.21187705162638018</v>
      </c>
      <c r="FL118" s="12">
        <f>VLOOKUP($EG118,Data!$B:$CP,Daily!FL$10,0)/FL$111</f>
        <v>0.19717544812601848</v>
      </c>
      <c r="FM118" s="12">
        <f>VLOOKUP($EG118,Data!$B:$CP,Daily!FM$10,0)/FM$111</f>
        <v>0.24850221411825996</v>
      </c>
      <c r="FN118" s="12">
        <f>VLOOKUP($EG118,Data!$B:$CP,Daily!FN$10,0)/FN$111</f>
        <v>0.22908772952491985</v>
      </c>
      <c r="FO118" s="12">
        <f>VLOOKUP($EG118,Data!$B:$CP,Daily!FO$10,0)/FO$111</f>
        <v>0.21199710913033004</v>
      </c>
      <c r="FP118" s="12">
        <f>VLOOKUP($EG118,Data!$B:$CP,Daily!FP$10,0)/FP$111</f>
        <v>0.19649122807017544</v>
      </c>
      <c r="FQ118" s="12">
        <f>VLOOKUP($EG118,Data!$B:$CP,Daily!FQ$10,0)/FQ$111</f>
        <v>0.23415682062298604</v>
      </c>
      <c r="FR118" s="12">
        <f>VLOOKUP($EG118,Data!$B:$CP,Daily!FR$10,0)/FR$111</f>
        <v>0.24142480211081793</v>
      </c>
      <c r="FS118" s="12">
        <f>VLOOKUP($EG118,Data!$B:$CP,Daily!FS$10,0)/FS$111</f>
        <v>0.24077616835200874</v>
      </c>
      <c r="FT118" s="12">
        <f>VLOOKUP($EG118,Data!$B:$CP,Daily!FT$10,0)/FT$111</f>
        <v>0.2362227324913892</v>
      </c>
      <c r="FU118" s="12">
        <f>VLOOKUP($EG118,Data!$B:$CP,Daily!FU$10,0)/FU$111</f>
        <v>0.24404761904761904</v>
      </c>
      <c r="FV118" s="12">
        <f>VLOOKUP($EG118,Data!$B:$CP,Daily!FV$10,0)/FV$111</f>
        <v>0.18634116192830655</v>
      </c>
      <c r="FW118" s="12">
        <f>VLOOKUP($EG118,Data!$B:$CP,Daily!FW$10,0)/FW$111</f>
        <v>0.17695883134130147</v>
      </c>
      <c r="FX118" s="12">
        <f>VLOOKUP($EG118,Data!$B:$CP,Daily!FX$10,0)/FX$111</f>
        <v>0.25147679324894517</v>
      </c>
      <c r="FY118" s="12">
        <f>VLOOKUP($EG118,Data!$B:$CP,Daily!FY$10,0)/FY$111</f>
        <v>0.25522772844457176</v>
      </c>
      <c r="FZ118" s="12">
        <f>VLOOKUP($EG118,Data!$B:$CP,Daily!FZ$10,0)/FZ$111</f>
        <v>0.25007227522405318</v>
      </c>
      <c r="GA118" s="12">
        <f>VLOOKUP($EG118,Data!$B:$CP,Daily!GA$10,0)/GA$111</f>
        <v>0.24173354735152489</v>
      </c>
      <c r="GB118" s="12">
        <f>VLOOKUP($EG118,Data!$B:$CP,Daily!GB$10,0)/GB$111</f>
        <v>0.21010830324909746</v>
      </c>
      <c r="GC118" s="12">
        <f>VLOOKUP($EG118,Data!$B:$CP,Daily!GC$10,0)/GC$111</f>
        <v>0.23271825943266317</v>
      </c>
      <c r="GD118" s="12">
        <f>VLOOKUP($EG118,Data!$B:$CP,Daily!GD$10,0)/GD$111</f>
        <v>0.25073118851369319</v>
      </c>
      <c r="GE118" s="12">
        <f>VLOOKUP($EG118,Data!$B:$CP,Daily!GE$10,0)/GE$111</f>
        <v>0.2355682112347916</v>
      </c>
      <c r="GF118" s="12">
        <f>VLOOKUP($EG118,Data!$B:$CP,Daily!GF$10,0)/GF$111</f>
        <v>0.23065431729907379</v>
      </c>
      <c r="GG118" s="12">
        <f>VLOOKUP($EG118,Data!$B:$CP,Daily!GG$10,0)/GG$111</f>
        <v>0.24480578139114725</v>
      </c>
      <c r="GH118" s="12">
        <f>VLOOKUP($EG118,Data!$B:$CP,Daily!GH$10,0)/GH$111</f>
        <v>0.2186154355746936</v>
      </c>
      <c r="GI118" s="12">
        <f>VLOOKUP($EG118,Data!$B:$CP,Daily!GI$10,0)/GI$111</f>
        <v>0.21358234295415959</v>
      </c>
      <c r="GJ118" s="12">
        <f>VLOOKUP($EG118,Data!$B:$CP,Daily!GJ$10,0)/GJ$111</f>
        <v>0.20584760779681038</v>
      </c>
      <c r="GK118" s="12">
        <f>VLOOKUP($EG118,Data!$B:$CP,Daily!GK$10,0)/GK$111</f>
        <v>0.22963558413719184</v>
      </c>
      <c r="GL118" s="12">
        <f>VLOOKUP($EG118,Data!$B:$CP,Daily!GL$10,0)/GL$111</f>
        <v>0.22238673378738524</v>
      </c>
      <c r="GM118" s="12">
        <f>VLOOKUP($EG118,Data!$B:$CP,Daily!GM$10,0)/GM$111</f>
        <v>0.23662790697674418</v>
      </c>
      <c r="GN118" s="12">
        <f>VLOOKUP($EG118,Data!$B:$CP,Daily!GN$10,0)/GN$111</f>
        <v>0.21680810292909938</v>
      </c>
      <c r="GO118" s="12">
        <f>VLOOKUP($EG118,Data!$B:$CP,Daily!GO$10,0)/GO$111</f>
        <v>0.2158751245433411</v>
      </c>
      <c r="GP118" s="12">
        <f>VLOOKUP($EG118,Data!$B:$CP,Daily!GP$10,0)/GP$111</f>
        <v>0.22896081771720614</v>
      </c>
      <c r="GQ118" s="12">
        <f>VLOOKUP($EG118,Data!$B:$CP,Daily!GQ$10,0)/GQ$111</f>
        <v>0.22310172969803577</v>
      </c>
      <c r="GR118" s="12">
        <f>VLOOKUP($EG118,Data!$B:$CP,Daily!GR$10,0)/GR$111</f>
        <v>0.21727898966704937</v>
      </c>
      <c r="GS118" s="12">
        <f>VLOOKUP($EG118,Data!$B:$CP,Daily!GS$10,0)/GS$111</f>
        <v>0.19451294697903823</v>
      </c>
      <c r="GT118" s="12">
        <f>VLOOKUP($EG118,Data!$B:$CP,Daily!GT$10,0)/GT$111</f>
        <v>0.21533078880407125</v>
      </c>
      <c r="GU118" s="12">
        <f>VLOOKUP($EG118,Data!$B:$CP,Daily!GU$10,0)/GU$111</f>
        <v>0.1976950354609929</v>
      </c>
      <c r="GV118" s="12">
        <f>VLOOKUP($EG118,Data!$B:$CP,Daily!GV$10,0)/GV$111</f>
        <v>0.19405140051978054</v>
      </c>
      <c r="GW118" s="12">
        <f>VLOOKUP($EG118,Data!$B:$CP,Daily!GW$10,0)/GW$111</f>
        <v>0.19884329385844121</v>
      </c>
      <c r="GX118" s="12">
        <f>VLOOKUP($EG118,Data!$B:$CP,Daily!GX$10,0)/GX$111</f>
        <v>0.19060331019754403</v>
      </c>
      <c r="GY118" s="12">
        <f>VLOOKUP($EG118,Data!$B:$CP,Daily!GY$10,0)/GY$111</f>
        <v>0.21658986175115208</v>
      </c>
      <c r="GZ118" s="12">
        <f>VLOOKUP($EG118,Data!$B:$CP,Daily!GZ$10,0)/GZ$111</f>
        <v>0.22483423749246534</v>
      </c>
      <c r="HA118" s="12">
        <f>VLOOKUP($EG118,Data!$B:$CP,Daily!HA$10,0)/HA$111</f>
        <v>0.20963091118800461</v>
      </c>
      <c r="HB118" s="12">
        <f>VLOOKUP($EG118,Data!$B:$CP,Daily!HB$10,0)/HB$111</f>
        <v>0.19339490624125386</v>
      </c>
      <c r="HC118" s="12">
        <f>VLOOKUP($EG118,Data!$B:$CP,Daily!HC$10,0)/HC$111</f>
        <v>0.21168108776266997</v>
      </c>
      <c r="HD118" s="12">
        <f>VLOOKUP($EG118,Data!$B:$CP,Daily!HD$10,0)/HD$111</f>
        <v>0.1989545900032669</v>
      </c>
      <c r="HE118" s="12">
        <f>VLOOKUP($EG118,Data!$B:$CP,Daily!HE$10,0)/HE$111</f>
        <v>0.22206137811233354</v>
      </c>
      <c r="HF118" s="12">
        <f>VLOOKUP($EG118,Data!$B:$CP,Daily!HF$10,0)/HF$111</f>
        <v>0.18732234223990904</v>
      </c>
      <c r="HG118" s="12">
        <f>VLOOKUP($EG118,Data!$B:$CP,Daily!HG$10,0)/HG$111</f>
        <v>0.21534170153417015</v>
      </c>
      <c r="HH118" s="12">
        <f>VLOOKUP($EG118,Data!$B:$CP,Daily!HH$10,0)/HH$111</f>
        <v>0.21900077659849856</v>
      </c>
      <c r="HI118" s="12">
        <f>VLOOKUP($EG118,Data!$B:$CP,Daily!HI$10,0)/HI$111</f>
        <v>0.1951219512195122</v>
      </c>
      <c r="HJ118" s="12">
        <f>VLOOKUP($EG118,Data!$B:$CP,Daily!HJ$10,0)/HJ$111</f>
        <v>0.19368131868131869</v>
      </c>
      <c r="HK118" s="12">
        <f>VLOOKUP($EG118,Data!$B:$CP,Daily!HK$10,0)/HK$111</f>
        <v>0.18691588785046728</v>
      </c>
      <c r="HL118" s="12">
        <f>VLOOKUP($EG118,Data!$B:$CP,Daily!HL$10,0)/HL$111</f>
        <v>0.18934271030565322</v>
      </c>
      <c r="HM118" s="12">
        <f>VLOOKUP($EG118,Data!$B:$CP,Daily!HM$10,0)/HM$111</f>
        <v>0.22195187888618545</v>
      </c>
      <c r="HN118" s="12">
        <f>VLOOKUP($EG118,Data!$B:$CP,Daily!HN$10,0)/HN$111</f>
        <v>0.22792494481236203</v>
      </c>
      <c r="HO118" s="12">
        <f>VLOOKUP($EG118,Data!$B:$CP,Daily!HO$10,0)/HO$111</f>
        <v>0.20584988962472406</v>
      </c>
      <c r="HP118" s="12">
        <f>VLOOKUP($EG118,Data!$B:$CP,Daily!HP$10,0)/HP$111</f>
        <v>0.19937782805429866</v>
      </c>
      <c r="HQ118" s="12">
        <f>VLOOKUP($EG118,Data!$B:$CP,Daily!HQ$10,0)/HQ$111</f>
        <v>0.19641808573106284</v>
      </c>
      <c r="HR118" s="12">
        <f>VLOOKUP($EG118,Data!$B:$CP,Daily!HR$10,0)/HR$111</f>
        <v>0.19589163441500446</v>
      </c>
      <c r="HS118" s="12">
        <f>VLOOKUP($EG118,Data!$B:$CP,Daily!HS$10,0)/HS$111</f>
        <v>0.21350210970464134</v>
      </c>
      <c r="HT118" s="12">
        <f>VLOOKUP($EG118,Data!$B:$CP,Daily!HT$10,0)/HT$111</f>
        <v>0.22628398791540785</v>
      </c>
      <c r="HU118" s="13"/>
      <c r="HV118" s="40">
        <f t="shared" si="1018"/>
        <v>0.1989545900032669</v>
      </c>
      <c r="HW118" s="40">
        <f t="shared" si="1019"/>
        <v>0.23415682062298604</v>
      </c>
      <c r="HX118" s="40">
        <f t="shared" si="1046"/>
        <v>3.5202230619719138E-2</v>
      </c>
      <c r="HY118" s="40">
        <f t="shared" si="1047"/>
        <v>0.26055849358777539</v>
      </c>
      <c r="HZ118" s="40">
        <f t="shared" si="1048"/>
        <v>0.17255291703847755</v>
      </c>
      <c r="IA118" s="43"/>
      <c r="IB118" s="12">
        <f t="shared" si="1021"/>
        <v>1.969954520776435E-2</v>
      </c>
      <c r="IC118" s="12">
        <f t="shared" si="1069"/>
        <v>0.20900697496270612</v>
      </c>
      <c r="ID118" s="12">
        <f t="shared" si="1070"/>
        <v>0.20524985113382338</v>
      </c>
      <c r="IE118" s="1"/>
      <c r="IF118" s="7" t="s">
        <v>664</v>
      </c>
      <c r="IG118" s="7" t="s">
        <v>99</v>
      </c>
      <c r="IH118" s="12">
        <f>VLOOKUP($IF118,Data!$B:$CP,Daily!IH$10,0)/IH$111</f>
        <v>0.14605647517039921</v>
      </c>
      <c r="II118" s="12">
        <f>VLOOKUP($IF118,Data!$B:$CP,Daily!II$10,0)/II$111</f>
        <v>0.16555023923444975</v>
      </c>
      <c r="IJ118" s="12">
        <f>VLOOKUP($IF118,Data!$B:$CP,Daily!IJ$10,0)/IJ$111</f>
        <v>0.15527950310559005</v>
      </c>
      <c r="IK118" s="12">
        <f>VLOOKUP($IF118,Data!$B:$CP,Daily!IK$10,0)/IK$111</f>
        <v>0.14686825053995681</v>
      </c>
      <c r="IL118" s="12">
        <f>VLOOKUP($IF118,Data!$B:$CP,Daily!IL$10,0)/IL$111</f>
        <v>0.18181818181818182</v>
      </c>
      <c r="IM118" s="12">
        <f>VLOOKUP($IF118,Data!$B:$CP,Daily!IM$10,0)/IM$111</f>
        <v>0.15304182509505704</v>
      </c>
      <c r="IN118" s="12">
        <f>VLOOKUP($IF118,Data!$B:$CP,Daily!IN$10,0)/IN$111</f>
        <v>0.16984732824427481</v>
      </c>
      <c r="IO118" s="12">
        <f>VLOOKUP($IF118,Data!$B:$CP,Daily!IO$10,0)/IO$111</f>
        <v>0.15534804753820033</v>
      </c>
      <c r="IP118" s="12">
        <f>VLOOKUP($IF118,Data!$B:$CP,Daily!IP$10,0)/IP$111</f>
        <v>0.1634050880626223</v>
      </c>
      <c r="IQ118" s="12">
        <f>VLOOKUP($IF118,Data!$B:$CP,Daily!IQ$10,0)/IQ$111</f>
        <v>0.15842583249243189</v>
      </c>
      <c r="IR118" s="12">
        <f>VLOOKUP($IF118,Data!$B:$CP,Daily!IR$10,0)/IR$111</f>
        <v>0.16852791878172588</v>
      </c>
      <c r="IS118" s="12">
        <f>VLOOKUP($IF118,Data!$B:$CP,Daily!IS$10,0)/IS$111</f>
        <v>0.1671858774662513</v>
      </c>
      <c r="IT118" s="12">
        <f>VLOOKUP($IF118,Data!$B:$CP,Daily!IT$10,0)/IT$111</f>
        <v>0.15669205658324264</v>
      </c>
      <c r="IU118" s="12">
        <f>VLOOKUP($IF118,Data!$B:$CP,Daily!IU$10,0)/IU$111</f>
        <v>0.16720257234726688</v>
      </c>
      <c r="IV118" s="12">
        <f>VLOOKUP($IF118,Data!$B:$CP,Daily!IV$10,0)/IV$111</f>
        <v>0.16064638783269963</v>
      </c>
      <c r="IW118" s="12">
        <f>VLOOKUP($IF118,Data!$B:$CP,Daily!IW$10,0)/IW$111</f>
        <v>0.14830508474576271</v>
      </c>
      <c r="IX118" s="12">
        <f>VLOOKUP($IF118,Data!$B:$CP,Daily!IX$10,0)/IX$111</f>
        <v>0.16091954022988506</v>
      </c>
      <c r="IY118" s="12">
        <f>VLOOKUP($IF118,Data!$B:$CP,Daily!IY$10,0)/IY$111</f>
        <v>0.14237668161434977</v>
      </c>
      <c r="IZ118" s="12">
        <f>VLOOKUP($IF118,Data!$B:$CP,Daily!IZ$10,0)/IZ$111</f>
        <v>0.14772727272727273</v>
      </c>
      <c r="JA118" s="12">
        <f>VLOOKUP($IF118,Data!$B:$CP,Daily!JA$10,0)/JA$111</f>
        <v>0.17873831775700935</v>
      </c>
      <c r="JB118" s="12">
        <f>VLOOKUP($IF118,Data!$B:$CP,Daily!JB$10,0)/JB$111</f>
        <v>0.13868613138686131</v>
      </c>
      <c r="JC118" s="12">
        <f>VLOOKUP($IF118,Data!$B:$CP,Daily!JC$10,0)/JC$111</f>
        <v>0.15779092702169625</v>
      </c>
      <c r="JD118" s="12">
        <f>VLOOKUP($IF118,Data!$B:$CP,Daily!JD$10,0)/JD$111</f>
        <v>0.15116279069767441</v>
      </c>
      <c r="JE118" s="12">
        <f>VLOOKUP($IF118,Data!$B:$CP,Daily!JE$10,0)/JE$111</f>
        <v>0.14209401709401709</v>
      </c>
      <c r="JF118" s="12">
        <f>VLOOKUP($IF118,Data!$B:$CP,Daily!JF$10,0)/JF$111</f>
        <v>0.15331807780320367</v>
      </c>
      <c r="JG118" s="12">
        <f>VLOOKUP($IF118,Data!$B:$CP,Daily!JG$10,0)/JG$111</f>
        <v>0.14709110867178923</v>
      </c>
      <c r="JH118" s="12">
        <f>VLOOKUP($IF118,Data!$B:$CP,Daily!JH$10,0)/JH$111</f>
        <v>0.16038751345532831</v>
      </c>
      <c r="JI118" s="12">
        <f>VLOOKUP($IF118,Data!$B:$CP,Daily!JI$10,0)/JI$111</f>
        <v>0.17106652587117213</v>
      </c>
      <c r="JJ118" s="12">
        <f>VLOOKUP($IF118,Data!$B:$CP,Daily!JJ$10,0)/JJ$111</f>
        <v>0.14285714285714285</v>
      </c>
      <c r="JK118" s="12">
        <f>VLOOKUP($IF118,Data!$B:$CP,Daily!JK$10,0)/JK$111</f>
        <v>0.1474609375</v>
      </c>
      <c r="JL118" s="12">
        <f>VLOOKUP($IF118,Data!$B:$CP,Daily!JL$10,0)/JL$111</f>
        <v>0.15909090909090909</v>
      </c>
      <c r="JM118" s="12">
        <f>VLOOKUP($IF118,Data!$B:$CP,Daily!JM$10,0)/JM$111</f>
        <v>0.15384615384615385</v>
      </c>
      <c r="JN118" s="12">
        <f>VLOOKUP($IF118,Data!$B:$CP,Daily!JN$10,0)/JN$111</f>
        <v>0.13654223968565815</v>
      </c>
      <c r="JO118" s="12">
        <f>VLOOKUP($IF118,Data!$B:$CP,Daily!JO$10,0)/JO$111</f>
        <v>0.14173998044965788</v>
      </c>
      <c r="JP118" s="12">
        <f>VLOOKUP($IF118,Data!$B:$CP,Daily!JP$10,0)/JP$111</f>
        <v>0.15840517241379309</v>
      </c>
      <c r="JQ118" s="12">
        <f>VLOOKUP($IF118,Data!$B:$CP,Daily!JQ$10,0)/JQ$111</f>
        <v>0.15462868769074262</v>
      </c>
      <c r="JR118" s="12">
        <f>VLOOKUP($IF118,Data!$B:$CP,Daily!JR$10,0)/JR$111</f>
        <v>0.14807302231237324</v>
      </c>
      <c r="JS118" s="12">
        <f>VLOOKUP($IF118,Data!$B:$CP,Daily!JS$10,0)/JS$111</f>
        <v>0.17009132420091325</v>
      </c>
      <c r="JT118" s="12">
        <f>VLOOKUP($IF118,Data!$B:$CP,Daily!JT$10,0)/JT$111</f>
        <v>0.15272727272727274</v>
      </c>
      <c r="JU118" s="12">
        <f>VLOOKUP($IF118,Data!$B:$CP,Daily!JU$10,0)/JU$111</f>
        <v>0.148859543817527</v>
      </c>
      <c r="JV118" s="12">
        <f>VLOOKUP($IF118,Data!$B:$CP,Daily!JV$10,0)/JV$111</f>
        <v>0.13739545997610514</v>
      </c>
      <c r="JW118" s="12">
        <f>VLOOKUP($IF118,Data!$B:$CP,Daily!JW$10,0)/JW$111</f>
        <v>0.15070093457943926</v>
      </c>
      <c r="JX118" s="12">
        <f>VLOOKUP($IF118,Data!$B:$CP,Daily!JX$10,0)/JX$111</f>
        <v>0.16353591160220995</v>
      </c>
      <c r="JY118" s="12">
        <f>VLOOKUP($IF118,Data!$B:$CP,Daily!JY$10,0)/JY$111</f>
        <v>0.1691542288557214</v>
      </c>
      <c r="JZ118" s="12">
        <f>VLOOKUP($IF118,Data!$B:$CP,Daily!JZ$10,0)/JZ$111</f>
        <v>0.1491108071135431</v>
      </c>
      <c r="KA118" s="12">
        <f>VLOOKUP($IF118,Data!$B:$CP,Daily!KA$10,0)/KA$111</f>
        <v>0.15905743740795286</v>
      </c>
      <c r="KB118" s="12">
        <f>VLOOKUP($IF118,Data!$B:$CP,Daily!KB$10,0)/KB$111</f>
        <v>0.14420803782505912</v>
      </c>
      <c r="KC118" s="12">
        <f>VLOOKUP($IF118,Data!$B:$CP,Daily!KC$10,0)/KC$111</f>
        <v>0.15340253748558247</v>
      </c>
      <c r="KD118" s="12">
        <f>VLOOKUP($IF118,Data!$B:$CP,Daily!KD$10,0)/KD$111</f>
        <v>0.16943521594684385</v>
      </c>
      <c r="KE118" s="12">
        <f>VLOOKUP($IF118,Data!$B:$CP,Daily!KE$10,0)/KE$111</f>
        <v>0.14199759326113118</v>
      </c>
      <c r="KF118" s="12">
        <f>VLOOKUP($IF118,Data!$B:$CP,Daily!KF$10,0)/KF$111</f>
        <v>0.14521841794569068</v>
      </c>
      <c r="KG118" s="12">
        <f>VLOOKUP($IF118,Data!$B:$CP,Daily!KG$10,0)/KG$111</f>
        <v>0.17150395778364116</v>
      </c>
      <c r="KH118" s="12">
        <f>VLOOKUP($IF118,Data!$B:$CP,Daily!KH$10,0)/KH$111</f>
        <v>0.181360201511335</v>
      </c>
      <c r="KI118" s="12">
        <f>VLOOKUP($IF118,Data!$B:$CP,Daily!KI$10,0)/KI$111</f>
        <v>0.15360169491525424</v>
      </c>
      <c r="KJ118" s="12">
        <f>VLOOKUP($IF118,Data!$B:$CP,Daily!KJ$10,0)/KJ$111</f>
        <v>0.14629049111807732</v>
      </c>
      <c r="KK118" s="12">
        <f>VLOOKUP($IF118,Data!$B:$CP,Daily!KK$10,0)/KK$111</f>
        <v>0.14099526066350712</v>
      </c>
      <c r="KL118" s="12">
        <f>VLOOKUP($IF118,Data!$B:$CP,Daily!KL$10,0)/KL$111</f>
        <v>0.14512471655328799</v>
      </c>
      <c r="KM118" s="12">
        <f>VLOOKUP($IF118,Data!$B:$CP,Daily!KM$10,0)/KM$111</f>
        <v>0.15537017726798749</v>
      </c>
      <c r="KN118" s="12">
        <f>VLOOKUP($IF118,Data!$B:$CP,Daily!KN$10,0)/KN$111</f>
        <v>0.16727716727716727</v>
      </c>
      <c r="KO118" s="12">
        <f>VLOOKUP($IF118,Data!$B:$CP,Daily!KO$10,0)/KO$111</f>
        <v>0.13380281690140844</v>
      </c>
      <c r="KP118" s="12">
        <f>VLOOKUP($IF118,Data!$B:$CP,Daily!KP$10,0)/KP$111</f>
        <v>0.16708542713567839</v>
      </c>
      <c r="KQ118" s="12">
        <f>VLOOKUP($IF118,Data!$B:$CP,Daily!KQ$10,0)/KQ$111</f>
        <v>0.12977983777520277</v>
      </c>
      <c r="KR118" s="12">
        <f>VLOOKUP($IF118,Data!$B:$CP,Daily!KR$10,0)/KR$111</f>
        <v>0.12984054669703873</v>
      </c>
      <c r="KS118" s="12">
        <f>VLOOKUP($IF118,Data!$B:$CP,Daily!KS$10,0)/KS$111</f>
        <v>0.11829268292682926</v>
      </c>
      <c r="KT118" s="12">
        <f>VLOOKUP($IF118,Data!$B:$CP,Daily!KT$10,0)/KT$111</f>
        <v>0.13572204125950055</v>
      </c>
      <c r="KU118" s="12">
        <f>VLOOKUP($IF118,Data!$B:$CP,Daily!KU$10,0)/KU$111</f>
        <v>0.12923728813559321</v>
      </c>
      <c r="KV118" s="12">
        <f>VLOOKUP($IF118,Data!$B:$CP,Daily!KV$10,0)/KV$111</f>
        <v>0.12035010940919037</v>
      </c>
      <c r="KW118" s="12">
        <f>VLOOKUP($IF118,Data!$B:$CP,Daily!KW$10,0)/KW$111</f>
        <v>0.1358695652173913</v>
      </c>
      <c r="KX118" s="12">
        <f>VLOOKUP($IF118,Data!$B:$CP,Daily!KX$10,0)/KX$111</f>
        <v>0.14403778040141677</v>
      </c>
      <c r="KY118" s="12">
        <f>VLOOKUP($IF118,Data!$B:$CP,Daily!KY$10,0)/KY$111</f>
        <v>0.13967861557478367</v>
      </c>
      <c r="KZ118" s="12">
        <f>VLOOKUP($IF118,Data!$B:$CP,Daily!KZ$10,0)/KZ$111</f>
        <v>0.13179190751445086</v>
      </c>
      <c r="LA118" s="12">
        <f>VLOOKUP($IF118,Data!$B:$CP,Daily!LA$10,0)/LA$111</f>
        <v>0.14222712238147739</v>
      </c>
      <c r="LB118" s="12">
        <f>VLOOKUP($IF118,Data!$B:$CP,Daily!LB$10,0)/LB$111</f>
        <v>0.13816534541336353</v>
      </c>
      <c r="LC118" s="12">
        <f>VLOOKUP($IF118,Data!$B:$CP,Daily!LC$10,0)/LC$111</f>
        <v>0.12030075187969924</v>
      </c>
      <c r="LD118" s="12">
        <f>VLOOKUP($IF118,Data!$B:$CP,Daily!LD$10,0)/LD$111</f>
        <v>0.15688487584650113</v>
      </c>
      <c r="LE118" s="12">
        <f>VLOOKUP($IF118,Data!$B:$CP,Daily!LE$10,0)/LE$111</f>
        <v>0.12981298129812982</v>
      </c>
      <c r="LF118" s="12">
        <f>VLOOKUP($IF118,Data!$B:$CP,Daily!LF$10,0)/LF$111</f>
        <v>0.14174107142857142</v>
      </c>
      <c r="LG118" s="12">
        <f>VLOOKUP($IF118,Data!$B:$CP,Daily!LG$10,0)/LG$111</f>
        <v>0.14579055441478439</v>
      </c>
      <c r="LH118" s="12">
        <f>VLOOKUP($IF118,Data!$B:$CP,Daily!LH$10,0)/LH$111</f>
        <v>0.14540588760035683</v>
      </c>
      <c r="LI118" s="12">
        <f>VLOOKUP($IF118,Data!$B:$CP,Daily!LI$10,0)/LI$111</f>
        <v>0.12899786780383796</v>
      </c>
      <c r="LJ118" s="12">
        <f>VLOOKUP($IF118,Data!$B:$CP,Daily!LJ$10,0)/LJ$111</f>
        <v>0.14441747572815533</v>
      </c>
      <c r="LK118" s="12">
        <f>VLOOKUP($IF118,Data!$B:$CP,Daily!LK$10,0)/LK$111</f>
        <v>0.12292358803986711</v>
      </c>
      <c r="LL118" s="12">
        <f>VLOOKUP($IF118,Data!$B:$CP,Daily!LL$10,0)/LL$111</f>
        <v>0.14223194748358861</v>
      </c>
      <c r="LM118" s="12">
        <f>VLOOKUP($IF118,Data!$B:$CP,Daily!LM$10,0)/LM$111</f>
        <v>0.15123456790123457</v>
      </c>
      <c r="LN118" s="12">
        <f>VLOOKUP($IF118,Data!$B:$CP,Daily!LN$10,0)/LN$111</f>
        <v>0.13916947250280584</v>
      </c>
      <c r="LO118" s="12">
        <f>VLOOKUP($IF118,Data!$B:$CP,Daily!LO$10,0)/LO$111</f>
        <v>0.14285714285714285</v>
      </c>
      <c r="LP118" s="12">
        <f>VLOOKUP($IF118,Data!$B:$CP,Daily!LP$10,0)/LP$111</f>
        <v>0.12124352331606218</v>
      </c>
      <c r="LQ118" s="12">
        <f>VLOOKUP($IF118,Data!$B:$CP,Daily!LQ$10,0)/LQ$111</f>
        <v>0.12513842746400886</v>
      </c>
      <c r="LR118" s="12">
        <f>VLOOKUP($IF118,Data!$B:$CP,Daily!LR$10,0)/LR$111</f>
        <v>0.1459521094640821</v>
      </c>
      <c r="LS118" s="12">
        <f>VLOOKUP($IF118,Data!$B:$CP,Daily!LS$10,0)/LS$111</f>
        <v>0.13908045977011493</v>
      </c>
      <c r="LU118" s="40">
        <f t="shared" si="1022"/>
        <v>0.14173998044965788</v>
      </c>
      <c r="LV118" s="40">
        <f t="shared" si="1023"/>
        <v>0.15842583249243189</v>
      </c>
      <c r="LW118" s="40">
        <f t="shared" si="1051"/>
        <v>1.6685852042774008E-2</v>
      </c>
      <c r="LX118" s="40">
        <f t="shared" si="1052"/>
        <v>0.17094022152451238</v>
      </c>
      <c r="LY118" s="40">
        <f t="shared" si="1053"/>
        <v>0.12922559141757739</v>
      </c>
      <c r="LZ118" s="43"/>
      <c r="MA118" s="12">
        <f t="shared" si="1054"/>
        <v>1.4060473392187771E-2</v>
      </c>
      <c r="MB118" s="12">
        <f t="shared" si="1071"/>
        <v>0.13824029689191278</v>
      </c>
      <c r="MC118" s="12">
        <f t="shared" si="1072"/>
        <v>0.13679408043553273</v>
      </c>
    </row>
    <row r="119" spans="4:341" x14ac:dyDescent="0.35">
      <c r="D119" s="113" t="s">
        <v>665</v>
      </c>
      <c r="E119" s="53" t="str">
        <f>VLOOKUP($D119,'Metric Nature'!$C:$D,2,0)&amp;IF(($F119&lt;(EA119)),"Below",IF(($F119&gt;(DZ119)),"Above","Within"))</f>
        <v>PositiveWithin</v>
      </c>
      <c r="F119" s="48">
        <f t="shared" ref="F119" si="1073">DU119</f>
        <v>0.2284688995215311</v>
      </c>
      <c r="G119" s="77">
        <f t="shared" ref="G119" si="1074">ED119</f>
        <v>0.18436200831467861</v>
      </c>
      <c r="H119" s="48">
        <f t="shared" ref="H119" si="1075">IFERROR(((F119-G119)/G119),0)</f>
        <v>0.23924067442121028</v>
      </c>
      <c r="I119" s="74">
        <f t="shared" ref="I119" si="1076">EE119</f>
        <v>0.19694376147645576</v>
      </c>
      <c r="J119" s="48">
        <f t="shared" ref="J119" si="1077">IFERROR(((F119-I119)/I119),0)</f>
        <v>0.16007177789606761</v>
      </c>
      <c r="K119" s="48">
        <f t="shared" ref="K119" si="1078">EC119</f>
        <v>2.7391754969482811E-2</v>
      </c>
      <c r="L119" s="56"/>
      <c r="M119" s="53" t="str">
        <f>VLOOKUP($D119,'Metric Nature'!$C:$D,2,0)&amp;IF(($N119&lt;(HZ119)),"Below",IF(($N119&gt;(HY119)),"Above","Within"))</f>
        <v>PositiveWithin</v>
      </c>
      <c r="N119" s="48">
        <f t="shared" ref="N119" si="1079">HT119</f>
        <v>0.22719033232628399</v>
      </c>
      <c r="O119" s="49">
        <f t="shared" ref="O119" si="1080">IC119</f>
        <v>0.18425190501149055</v>
      </c>
      <c r="P119" s="55">
        <f t="shared" ref="P119" si="1081">IFERROR(((N119-O119)/O119),0)</f>
        <v>0.23304197214197411</v>
      </c>
      <c r="Q119" s="49">
        <f t="shared" ref="Q119" si="1082">ID119</f>
        <v>0.19718667330463388</v>
      </c>
      <c r="R119" s="48">
        <f t="shared" ref="R119" si="1083">IFERROR(((N119-Q119)/Q119),0)</f>
        <v>0.15215865514043858</v>
      </c>
      <c r="S119" s="48">
        <f t="shared" ref="S119" si="1084">IB119</f>
        <v>2.938678859468119E-2</v>
      </c>
      <c r="T119" s="56"/>
      <c r="U119" s="53" t="str">
        <f>VLOOKUP($D119,'Metric Nature'!$C:$D,2,0)&amp;IF(($V119&lt;(LY119)),"Below",IF(($V119&gt;(LX119)),"Above","Within"))</f>
        <v>PositiveWithin</v>
      </c>
      <c r="V119" s="48">
        <f t="shared" ref="V119" si="1085">LS119</f>
        <v>0.23333333333333334</v>
      </c>
      <c r="W119" s="49">
        <f t="shared" ref="W119" si="1086">MB119</f>
        <v>0.18478428946961498</v>
      </c>
      <c r="X119" s="48">
        <f t="shared" ref="X119" si="1087">IFERROR(((V119-W119)/W119),0)</f>
        <v>0.26273361227336117</v>
      </c>
      <c r="Y119" s="49">
        <f t="shared" ref="Y119" si="1088">MC119</f>
        <v>0.19598972510830809</v>
      </c>
      <c r="Z119" s="48">
        <f t="shared" ref="Z119" si="1089">IFERROR(((V119-Y119)/Y119),0)</f>
        <v>0.19053860198226399</v>
      </c>
      <c r="AA119" s="48">
        <f t="shared" ref="AA119" si="1090">MA119</f>
        <v>2.7561696077411994E-2</v>
      </c>
      <c r="AB119" s="50"/>
      <c r="AC119" s="46" t="s">
        <v>666</v>
      </c>
      <c r="AI119" s="7" t="s">
        <v>665</v>
      </c>
      <c r="AJ119" s="12">
        <f>(VLOOKUP($EG119,Data!$B:$CP,Daily!EI$10,0)+VLOOKUP($IF119,Data!$B:$CP,Daily!IH$10,0))/AJ$111</f>
        <v>0.23832221163012393</v>
      </c>
      <c r="AK119" s="12">
        <f>(VLOOKUP($EG119,Data!$B:$CP,Daily!EJ$10,0)+VLOOKUP($IF119,Data!$B:$CP,Daily!II$10,0))/AK$111</f>
        <v>0.2478014461598593</v>
      </c>
      <c r="AL119" s="12">
        <f>(VLOOKUP($EG119,Data!$B:$CP,Daily!EK$10,0)+VLOOKUP($IF119,Data!$B:$CP,Daily!IJ$10,0))/AL$111</f>
        <v>0.2542927228127555</v>
      </c>
      <c r="AM119" s="12">
        <f>(VLOOKUP($EG119,Data!$B:$CP,Daily!EL$10,0)+VLOOKUP($IF119,Data!$B:$CP,Daily!IK$10,0))/AM$111</f>
        <v>0.22791008235032273</v>
      </c>
      <c r="AN119" s="12">
        <f>(VLOOKUP($EG119,Data!$B:$CP,Daily!EM$10,0)+VLOOKUP($IF119,Data!$B:$CP,Daily!IL$10,0))/AN$111</f>
        <v>0.18060336100425187</v>
      </c>
      <c r="AO119" s="12">
        <f>(VLOOKUP($EG119,Data!$B:$CP,Daily!EN$10,0)+VLOOKUP($IF119,Data!$B:$CP,Daily!IM$10,0))/AO$111</f>
        <v>0.22645900465449337</v>
      </c>
      <c r="AP119" s="12">
        <f>(VLOOKUP($EG119,Data!$B:$CP,Daily!EO$10,0)+VLOOKUP($IF119,Data!$B:$CP,Daily!IN$10,0))/AP$111</f>
        <v>0.20652576937337783</v>
      </c>
      <c r="AQ119" s="12">
        <f>(VLOOKUP($EG119,Data!$B:$CP,Daily!EP$10,0)+VLOOKUP($IF119,Data!$B:$CP,Daily!IO$10,0))/AQ$111</f>
        <v>0.183160013418316</v>
      </c>
      <c r="AR119" s="12">
        <f>(VLOOKUP($EG119,Data!$B:$CP,Daily!EQ$10,0)+VLOOKUP($IF119,Data!$B:$CP,Daily!IP$10,0))/AR$111</f>
        <v>0.19051247856734616</v>
      </c>
      <c r="AS119" s="12">
        <f>(VLOOKUP($EG119,Data!$B:$CP,Daily!ER$10,0)+VLOOKUP($IF119,Data!$B:$CP,Daily!IQ$10,0))/AS$111</f>
        <v>0.16570748164318316</v>
      </c>
      <c r="AT119" s="12">
        <f>(VLOOKUP($EG119,Data!$B:$CP,Daily!ES$10,0)+VLOOKUP($IF119,Data!$B:$CP,Daily!IR$10,0))/AT$111</f>
        <v>0.15183571873055382</v>
      </c>
      <c r="AU119" s="12">
        <f>(VLOOKUP($EG119,Data!$B:$CP,Daily!ET$10,0)+VLOOKUP($IF119,Data!$B:$CP,Daily!IS$10,0))/AU$111</f>
        <v>0.20557973882073605</v>
      </c>
      <c r="AV119" s="12">
        <f>(VLOOKUP($EG119,Data!$B:$CP,Daily!EU$10,0)+VLOOKUP($IF119,Data!$B:$CP,Daily!IT$10,0))/AV$111</f>
        <v>0.19419159081057652</v>
      </c>
      <c r="AW119" s="12">
        <f>(VLOOKUP($EG119,Data!$B:$CP,Daily!EV$10,0)+VLOOKUP($IF119,Data!$B:$CP,Daily!IU$10,0))/AW$111</f>
        <v>0.1793964620187305</v>
      </c>
      <c r="AX119" s="12">
        <f>(VLOOKUP($EG119,Data!$B:$CP,Daily!EW$10,0)+VLOOKUP($IF119,Data!$B:$CP,Daily!IV$10,0))/AX$111</f>
        <v>0.18457720939110517</v>
      </c>
      <c r="AY119" s="12">
        <f>(VLOOKUP($EG119,Data!$B:$CP,Daily!EX$10,0)+VLOOKUP($IF119,Data!$B:$CP,Daily!IW$10,0))/AY$111</f>
        <v>0.20879345603271984</v>
      </c>
      <c r="AZ119" s="12">
        <f>(VLOOKUP($EG119,Data!$B:$CP,Daily!EY$10,0)+VLOOKUP($IF119,Data!$B:$CP,Daily!IX$10,0))/AZ$111</f>
        <v>0.19690166142792995</v>
      </c>
      <c r="BA119" s="12">
        <f>(VLOOKUP($EG119,Data!$B:$CP,Daily!EZ$10,0)+VLOOKUP($IF119,Data!$B:$CP,Daily!IY$10,0))/BA$111</f>
        <v>0.17263483642793986</v>
      </c>
      <c r="BB119" s="12">
        <f>(VLOOKUP($EG119,Data!$B:$CP,Daily!FA$10,0)+VLOOKUP($IF119,Data!$B:$CP,Daily!IZ$10,0))/BB$111</f>
        <v>0.22425864909390444</v>
      </c>
      <c r="BC119" s="12">
        <f>(VLOOKUP($EG119,Data!$B:$CP,Daily!FB$10,0)+VLOOKUP($IF119,Data!$B:$CP,Daily!JA$10,0))/BC$111</f>
        <v>0.20382165605095542</v>
      </c>
      <c r="BD119" s="12">
        <f>(VLOOKUP($EG119,Data!$B:$CP,Daily!FC$10,0)+VLOOKUP($IF119,Data!$B:$CP,Daily!JB$10,0))/BD$111</f>
        <v>0.1736478243188288</v>
      </c>
      <c r="BE119" s="12">
        <f>(VLOOKUP($EG119,Data!$B:$CP,Daily!FD$10,0)+VLOOKUP($IF119,Data!$B:$CP,Daily!JC$10,0))/BE$111</f>
        <v>0.1832366473294659</v>
      </c>
      <c r="BF119" s="12">
        <f>(VLOOKUP($EG119,Data!$B:$CP,Daily!FE$10,0)+VLOOKUP($IF119,Data!$B:$CP,Daily!JD$10,0))/BF$111</f>
        <v>0.19950331125827814</v>
      </c>
      <c r="BG119" s="12">
        <f>(VLOOKUP($EG119,Data!$B:$CP,Daily!FF$10,0)+VLOOKUP($IF119,Data!$B:$CP,Daily!JE$10,0))/BG$111</f>
        <v>0.18731924360400445</v>
      </c>
      <c r="BH119" s="12">
        <f>(VLOOKUP($EG119,Data!$B:$CP,Daily!FG$10,0)+VLOOKUP($IF119,Data!$B:$CP,Daily!JF$10,0))/BH$111</f>
        <v>0.171921749136939</v>
      </c>
      <c r="BI119" s="12">
        <f>(VLOOKUP($EG119,Data!$B:$CP,Daily!FH$10,0)+VLOOKUP($IF119,Data!$B:$CP,Daily!JG$10,0))/BI$111</f>
        <v>0.2103789836347976</v>
      </c>
      <c r="BJ119" s="12">
        <f>(VLOOKUP($EG119,Data!$B:$CP,Daily!FI$10,0)+VLOOKUP($IF119,Data!$B:$CP,Daily!JH$10,0))/BJ$111</f>
        <v>0.19844054580896686</v>
      </c>
      <c r="BK119" s="12">
        <f>(VLOOKUP($EG119,Data!$B:$CP,Daily!FJ$10,0)+VLOOKUP($IF119,Data!$B:$CP,Daily!JI$10,0))/BK$111</f>
        <v>0.19995860070378804</v>
      </c>
      <c r="BL119" s="12">
        <f>(VLOOKUP($EG119,Data!$B:$CP,Daily!FK$10,0)+VLOOKUP($IF119,Data!$B:$CP,Daily!JJ$10,0))/BL$111</f>
        <v>0.23078764663634188</v>
      </c>
      <c r="BM119" s="12">
        <f>(VLOOKUP($EG119,Data!$B:$CP,Daily!FL$10,0)+VLOOKUP($IF119,Data!$B:$CP,Daily!JK$10,0))/BM$111</f>
        <v>0.24330641733956651</v>
      </c>
      <c r="BN119" s="12">
        <f>(VLOOKUP($EG119,Data!$B:$CP,Daily!FM$10,0)+VLOOKUP($IF119,Data!$B:$CP,Daily!JL$10,0))/BN$111</f>
        <v>0.23619567499475122</v>
      </c>
      <c r="BO119" s="12">
        <f>(VLOOKUP($EG119,Data!$B:$CP,Daily!FN$10,0)+VLOOKUP($IF119,Data!$B:$CP,Daily!JM$10,0))/BO$111</f>
        <v>0.23129251700680273</v>
      </c>
      <c r="BP119" s="12">
        <f>(VLOOKUP($EG119,Data!$B:$CP,Daily!FO$10,0)+VLOOKUP($IF119,Data!$B:$CP,Daily!JN$10,0))/BP$111</f>
        <v>0.27045850261172372</v>
      </c>
      <c r="BQ119" s="12">
        <f>(VLOOKUP($EG119,Data!$B:$CP,Daily!FP$10,0)+VLOOKUP($IF119,Data!$B:$CP,Daily!JO$10,0))/BQ$111</f>
        <v>0.26630760023937761</v>
      </c>
      <c r="BR119" s="12">
        <f>(VLOOKUP($EG119,Data!$B:$CP,Daily!FQ$10,0)+VLOOKUP($IF119,Data!$B:$CP,Daily!JP$10,0))/BR$111</f>
        <v>0.22742906276870165</v>
      </c>
      <c r="BS119" s="12">
        <f>(VLOOKUP($EG119,Data!$B:$CP,Daily!FR$10,0)+VLOOKUP($IF119,Data!$B:$CP,Daily!JQ$10,0))/BS$111</f>
        <v>0.22480620155038761</v>
      </c>
      <c r="BT119" s="12">
        <f>(VLOOKUP($EG119,Data!$B:$CP,Daily!FS$10,0)+VLOOKUP($IF119,Data!$B:$CP,Daily!JR$10,0))/BT$111</f>
        <v>0.21959095801937567</v>
      </c>
      <c r="BU119" s="12">
        <f>(VLOOKUP($EG119,Data!$B:$CP,Daily!FT$10,0)+VLOOKUP($IF119,Data!$B:$CP,Daily!JS$10,0))/BU$111</f>
        <v>0.19357798165137616</v>
      </c>
      <c r="BV119" s="12">
        <f>(VLOOKUP($EG119,Data!$B:$CP,Daily!FU$10,0)+VLOOKUP($IF119,Data!$B:$CP,Daily!JT$10,0))/BV$111</f>
        <v>0.17052526761264625</v>
      </c>
      <c r="BW119" s="12">
        <f>(VLOOKUP($EG119,Data!$B:$CP,Daily!FV$10,0)+VLOOKUP($IF119,Data!$B:$CP,Daily!JU$10,0))/BW$111</f>
        <v>0.23199803391496682</v>
      </c>
      <c r="BX119" s="12">
        <f>(VLOOKUP($EG119,Data!$B:$CP,Daily!FW$10,0)+VLOOKUP($IF119,Data!$B:$CP,Daily!JV$10,0))/BX$111</f>
        <v>0.21901792673421669</v>
      </c>
      <c r="BY119" s="12">
        <f>(VLOOKUP($EG119,Data!$B:$CP,Daily!FX$10,0)+VLOOKUP($IF119,Data!$B:$CP,Daily!JW$10,0))/BY$111</f>
        <v>0.18952618453865336</v>
      </c>
      <c r="BZ119" s="12">
        <f>(VLOOKUP($EG119,Data!$B:$CP,Daily!FY$10,0)+VLOOKUP($IF119,Data!$B:$CP,Daily!JX$10,0))/BZ$111</f>
        <v>0.18471337579617833</v>
      </c>
      <c r="CA119" s="12">
        <f>(VLOOKUP($EG119,Data!$B:$CP,Daily!FZ$10,0)+VLOOKUP($IF119,Data!$B:$CP,Daily!JY$10,0))/CA$111</f>
        <v>0.21088435374149661</v>
      </c>
      <c r="CB119" s="12">
        <f>(VLOOKUP($EG119,Data!$B:$CP,Daily!GA$10,0)+VLOOKUP($IF119,Data!$B:$CP,Daily!JZ$10,0))/CB$111</f>
        <v>0.18408736349453977</v>
      </c>
      <c r="CC119" s="12">
        <f>(VLOOKUP($EG119,Data!$B:$CP,Daily!GB$10,0)+VLOOKUP($IF119,Data!$B:$CP,Daily!KA$10,0))/CC$111</f>
        <v>0.17918237170194259</v>
      </c>
      <c r="CD119" s="12">
        <f>(VLOOKUP($EG119,Data!$B:$CP,Daily!GC$10,0)+VLOOKUP($IF119,Data!$B:$CP,Daily!KB$10,0))/CD$111</f>
        <v>0.22001340183158366</v>
      </c>
      <c r="CE119" s="12">
        <f>(VLOOKUP($EG119,Data!$B:$CP,Daily!GD$10,0)+VLOOKUP($IF119,Data!$B:$CP,Daily!KC$10,0))/CE$111</f>
        <v>0.18517718236819361</v>
      </c>
      <c r="CF119" s="12">
        <f>(VLOOKUP($EG119,Data!$B:$CP,Daily!GE$10,0)+VLOOKUP($IF119,Data!$B:$CP,Daily!KD$10,0))/CF$111</f>
        <v>0.17582878724297105</v>
      </c>
      <c r="CG119" s="12">
        <f>(VLOOKUP($EG119,Data!$B:$CP,Daily!GF$10,0)+VLOOKUP($IF119,Data!$B:$CP,Daily!KE$10,0))/CG$111</f>
        <v>0.19961704164672092</v>
      </c>
      <c r="CH119" s="12">
        <f>(VLOOKUP($EG119,Data!$B:$CP,Daily!GG$10,0)+VLOOKUP($IF119,Data!$B:$CP,Daily!KF$10,0))/CH$111</f>
        <v>0.21473128598848368</v>
      </c>
      <c r="CI119" s="12">
        <f>(VLOOKUP($EG119,Data!$B:$CP,Daily!GH$10,0)+VLOOKUP($IF119,Data!$B:$CP,Daily!KG$10,0))/CI$111</f>
        <v>0.20942546994969552</v>
      </c>
      <c r="CJ119" s="12">
        <f>(VLOOKUP($EG119,Data!$B:$CP,Daily!GI$10,0)+VLOOKUP($IF119,Data!$B:$CP,Daily!KH$10,0))/CJ$111</f>
        <v>0.18614602834982616</v>
      </c>
      <c r="CK119" s="12">
        <f>(VLOOKUP($EG119,Data!$B:$CP,Daily!GJ$10,0)+VLOOKUP($IF119,Data!$B:$CP,Daily!KI$10,0))/CK$111</f>
        <v>0.2302540415704388</v>
      </c>
      <c r="CL119" s="12">
        <f>(VLOOKUP($EG119,Data!$B:$CP,Daily!GK$10,0)+VLOOKUP($IF119,Data!$B:$CP,Daily!KJ$10,0))/CL$111</f>
        <v>0.18340797611431009</v>
      </c>
      <c r="CM119" s="12">
        <f>(VLOOKUP($EG119,Data!$B:$CP,Daily!GL$10,0)+VLOOKUP($IF119,Data!$B:$CP,Daily!KK$10,0))/CM$111</f>
        <v>0.21061359867330018</v>
      </c>
      <c r="CN119" s="12">
        <f>(VLOOKUP($EG119,Data!$B:$CP,Daily!GM$10,0)+VLOOKUP($IF119,Data!$B:$CP,Daily!KL$10,0))/CN$111</f>
        <v>0.1948172142526608</v>
      </c>
      <c r="CO119" s="12">
        <f>(VLOOKUP($EG119,Data!$B:$CP,Daily!GN$10,0)+VLOOKUP($IF119,Data!$B:$CP,Daily!KM$10,0))/CO$111</f>
        <v>0.19991326973113616</v>
      </c>
      <c r="CP119" s="12">
        <f>(VLOOKUP($EG119,Data!$B:$CP,Daily!GO$10,0)+VLOOKUP($IF119,Data!$B:$CP,Daily!KN$10,0))/CP$111</f>
        <v>0.21462140992167103</v>
      </c>
      <c r="CQ119" s="12">
        <f>(VLOOKUP($EG119,Data!$B:$CP,Daily!GP$10,0)+VLOOKUP($IF119,Data!$B:$CP,Daily!KO$10,0))/CQ$111</f>
        <v>0.20356652949245541</v>
      </c>
      <c r="CR119" s="12">
        <f>(VLOOKUP($EG119,Data!$B:$CP,Daily!GQ$10,0)+VLOOKUP($IF119,Data!$B:$CP,Daily!KP$10,0))/CR$111</f>
        <v>0.2576657951033991</v>
      </c>
      <c r="CS119" s="12">
        <f>(VLOOKUP($EG119,Data!$B:$CP,Daily!GR$10,0)+VLOOKUP($IF119,Data!$B:$CP,Daily!KQ$10,0))/CS$111</f>
        <v>0.23165401426270993</v>
      </c>
      <c r="CT119" s="12">
        <f>(VLOOKUP($EG119,Data!$B:$CP,Daily!GS$10,0)+VLOOKUP($IF119,Data!$B:$CP,Daily!KR$10,0))/CT$111</f>
        <v>0.23750606501698204</v>
      </c>
      <c r="CU119" s="12">
        <f>(VLOOKUP($EG119,Data!$B:$CP,Daily!GT$10,0)+VLOOKUP($IF119,Data!$B:$CP,Daily!KS$10,0))/CU$111</f>
        <v>0.25277497477295663</v>
      </c>
      <c r="CV119" s="12">
        <f>(VLOOKUP($EG119,Data!$B:$CP,Daily!GU$10,0)+VLOOKUP($IF119,Data!$B:$CP,Daily!KT$10,0))/CV$111</f>
        <v>0.27293844367015097</v>
      </c>
      <c r="CW119" s="12">
        <f>(VLOOKUP($EG119,Data!$B:$CP,Daily!GV$10,0)+VLOOKUP($IF119,Data!$B:$CP,Daily!KU$10,0))/CW$111</f>
        <v>0.23984570002269118</v>
      </c>
      <c r="CX119" s="12">
        <f>(VLOOKUP($EG119,Data!$B:$CP,Daily!GW$10,0)+VLOOKUP($IF119,Data!$B:$CP,Daily!KV$10,0))/CX$111</f>
        <v>0.18371837183718373</v>
      </c>
      <c r="CY119" s="12">
        <f>(VLOOKUP($EG119,Data!$B:$CP,Daily!GX$10,0)+VLOOKUP($IF119,Data!$B:$CP,Daily!KW$10,0))/CY$111</f>
        <v>0.21624517788255465</v>
      </c>
      <c r="CZ119" s="12">
        <f>(VLOOKUP($EG119,Data!$B:$CP,Daily!GY$10,0)+VLOOKUP($IF119,Data!$B:$CP,Daily!KX$10,0))/CZ$111</f>
        <v>0.20537161379949062</v>
      </c>
      <c r="DA119" s="12">
        <f>(VLOOKUP($EG119,Data!$B:$CP,Daily!GZ$10,0)+VLOOKUP($IF119,Data!$B:$CP,Daily!KY$10,0))/DA$111</f>
        <v>0.19433002180760844</v>
      </c>
      <c r="DB119" s="12">
        <f>(VLOOKUP($EG119,Data!$B:$CP,Daily!HA$10,0)+VLOOKUP($IF119,Data!$B:$CP,Daily!KZ$10,0))/DB$111</f>
        <v>0.19570736210477729</v>
      </c>
      <c r="DC119" s="12">
        <f>(VLOOKUP($EG119,Data!$B:$CP,Daily!HB$10,0)+VLOOKUP($IF119,Data!$B:$CP,Daily!LA$10,0))/DC$111</f>
        <v>0.19665178571428571</v>
      </c>
      <c r="DD119" s="12">
        <f>(VLOOKUP($EG119,Data!$B:$CP,Daily!HC$10,0)+VLOOKUP($IF119,Data!$B:$CP,Daily!LB$10,0))/DD$111</f>
        <v>0.18596746783199805</v>
      </c>
      <c r="DE119" s="12">
        <f>(VLOOKUP($EG119,Data!$B:$CP,Daily!HD$10,0)+VLOOKUP($IF119,Data!$B:$CP,Daily!LC$10,0))/DE$111</f>
        <v>0.15884944286084479</v>
      </c>
      <c r="DF119" s="12">
        <f>(VLOOKUP($EG119,Data!$B:$CP,Daily!HE$10,0)+VLOOKUP($IF119,Data!$B:$CP,Daily!LD$10,0))/DF$111</f>
        <v>0.18663594470046083</v>
      </c>
      <c r="DG119" s="12">
        <f>(VLOOKUP($EG119,Data!$B:$CP,Daily!HF$10,0)+VLOOKUP($IF119,Data!$B:$CP,Daily!LE$10,0))/DG$111</f>
        <v>0.17912807770499209</v>
      </c>
      <c r="DH119" s="12">
        <f>(VLOOKUP($EG119,Data!$B:$CP,Daily!HG$10,0)+VLOOKUP($IF119,Data!$B:$CP,Daily!LF$10,0))/DH$111</f>
        <v>0.18857397902253961</v>
      </c>
      <c r="DI119" s="12">
        <f>(VLOOKUP($EG119,Data!$B:$CP,Daily!HH$10,0)+VLOOKUP($IF119,Data!$B:$CP,Daily!LG$10,0))/DI$111</f>
        <v>0.1777961546413066</v>
      </c>
      <c r="DJ119" s="12">
        <f>(VLOOKUP($EG119,Data!$B:$CP,Daily!HI$10,0)+VLOOKUP($IF119,Data!$B:$CP,Daily!LH$10,0))/DJ$111</f>
        <v>0.14976010966415354</v>
      </c>
      <c r="DK119" s="12">
        <f>(VLOOKUP($EG119,Data!$B:$CP,Daily!HJ$10,0)+VLOOKUP($IF119,Data!$B:$CP,Daily!LI$10,0))/DK$111</f>
        <v>0.17256443861948448</v>
      </c>
      <c r="DL119" s="12">
        <f>(VLOOKUP($EG119,Data!$B:$CP,Daily!HK$10,0)+VLOOKUP($IF119,Data!$B:$CP,Daily!LJ$10,0))/DL$111</f>
        <v>0.15958668197474168</v>
      </c>
      <c r="DM119" s="12">
        <f>(VLOOKUP($EG119,Data!$B:$CP,Daily!HL$10,0)+VLOOKUP($IF119,Data!$B:$CP,Daily!LK$10,0))/DM$111</f>
        <v>0.20326086956521738</v>
      </c>
      <c r="DN119" s="12">
        <f>(VLOOKUP($EG119,Data!$B:$CP,Daily!HM$10,0)+VLOOKUP($IF119,Data!$B:$CP,Daily!LL$10,0))/DN$111</f>
        <v>0.16475178842401908</v>
      </c>
      <c r="DO119" s="12">
        <f>(VLOOKUP($EG119,Data!$B:$CP,Daily!HN$10,0)+VLOOKUP($IF119,Data!$B:$CP,Daily!LM$10,0))/DO$111</f>
        <v>0.17885117493472585</v>
      </c>
      <c r="DP119" s="12">
        <f>(VLOOKUP($EG119,Data!$B:$CP,Daily!HO$10,0)+VLOOKUP($IF119,Data!$B:$CP,Daily!LN$10,0))/DP$111</f>
        <v>0.18471760797342193</v>
      </c>
      <c r="DQ119" s="12">
        <f>(VLOOKUP($EG119,Data!$B:$CP,Daily!HP$10,0)+VLOOKUP($IF119,Data!$B:$CP,Daily!LO$10,0))/DQ$111</f>
        <v>0.1932604329390761</v>
      </c>
      <c r="DR119" s="12">
        <f>(VLOOKUP($EG119,Data!$B:$CP,Daily!HQ$10,0)+VLOOKUP($IF119,Data!$B:$CP,Daily!LP$10,0))/DR$111</f>
        <v>0.18576984671699839</v>
      </c>
      <c r="DS119" s="12">
        <f>(VLOOKUP($EG119,Data!$B:$CP,Daily!HR$10,0)+VLOOKUP($IF119,Data!$B:$CP,Daily!LQ$10,0))/DS$111</f>
        <v>0.16377287658376349</v>
      </c>
      <c r="DT119" s="12">
        <f>(VLOOKUP($EG119,Data!$B:$CP,Daily!HS$10,0)+VLOOKUP($IF119,Data!$B:$CP,Daily!LR$10,0))/DT$111</f>
        <v>0.21953971119133575</v>
      </c>
      <c r="DU119" s="12">
        <f>(VLOOKUP($EG119,Data!$B:$CP,Daily!HT$10,0)+VLOOKUP($IF119,Data!$B:$CP,Daily!LS$10,0))/DU$111</f>
        <v>0.2284688995215311</v>
      </c>
      <c r="DV119" s="14"/>
      <c r="DW119" s="12">
        <f t="shared" si="1015"/>
        <v>0.18371837183718373</v>
      </c>
      <c r="DX119" s="12">
        <f t="shared" si="1016"/>
        <v>0.22001340183158366</v>
      </c>
      <c r="DY119" s="12">
        <f t="shared" ref="DY119" si="1091">DX119-DW119</f>
        <v>3.629502999439993E-2</v>
      </c>
      <c r="DZ119" s="12">
        <f t="shared" ref="DZ119" si="1092">DX119+(0.75*DY119)</f>
        <v>0.24723467432738361</v>
      </c>
      <c r="EA119" s="12">
        <f t="shared" ref="EA119" si="1093">DW119-(0.75*DY119)</f>
        <v>0.15649709934138378</v>
      </c>
      <c r="EB119" s="14"/>
      <c r="EC119" s="12">
        <f t="shared" ref="EC119" si="1094">_xlfn.STDEV.P(AJ119:DU119)</f>
        <v>2.7391754969482811E-2</v>
      </c>
      <c r="ED119" s="12">
        <f t="shared" si="1067"/>
        <v>0.18436200831467861</v>
      </c>
      <c r="EE119" s="12">
        <f t="shared" si="1068"/>
        <v>0.19694376147645576</v>
      </c>
      <c r="EG119" s="7" t="s">
        <v>667</v>
      </c>
      <c r="EH119" s="7" t="s">
        <v>100</v>
      </c>
      <c r="EI119" s="12">
        <f>VLOOKUP($EG119,Data!$B:$CP,Daily!EI$10,0)/EI$111</f>
        <v>0.23897581792318634</v>
      </c>
      <c r="EJ119" s="12">
        <f>VLOOKUP($EG119,Data!$B:$CP,Daily!EJ$10,0)/EJ$111</f>
        <v>0.24877210216110018</v>
      </c>
      <c r="EK119" s="12">
        <f>VLOOKUP($EG119,Data!$B:$CP,Daily!EK$10,0)/EK$111</f>
        <v>0.25471217524197659</v>
      </c>
      <c r="EL119" s="12">
        <f>VLOOKUP($EG119,Data!$B:$CP,Daily!EL$10,0)/EL$111</f>
        <v>0.23577235772357724</v>
      </c>
      <c r="EM119" s="12">
        <f>VLOOKUP($EG119,Data!$B:$CP,Daily!EM$10,0)/EM$111</f>
        <v>0.1790633608815427</v>
      </c>
      <c r="EN119" s="12">
        <f>VLOOKUP($EG119,Data!$B:$CP,Daily!EN$10,0)/EN$111</f>
        <v>0.2309219232465814</v>
      </c>
      <c r="EO119" s="12">
        <f>VLOOKUP($EG119,Data!$B:$CP,Daily!EO$10,0)/EO$111</f>
        <v>0.21076852277956742</v>
      </c>
      <c r="EP119" s="12">
        <f>VLOOKUP($EG119,Data!$B:$CP,Daily!EP$10,0)/EP$111</f>
        <v>0.18394648829431437</v>
      </c>
      <c r="EQ119" s="12">
        <f>VLOOKUP($EG119,Data!$B:$CP,Daily!EQ$10,0)/EQ$111</f>
        <v>0.18736692689850959</v>
      </c>
      <c r="ER119" s="12">
        <f>VLOOKUP($EG119,Data!$B:$CP,Daily!ER$10,0)/ER$111</f>
        <v>0.16501976284584979</v>
      </c>
      <c r="ES119" s="12">
        <f>VLOOKUP($EG119,Data!$B:$CP,Daily!ES$10,0)/ES$111</f>
        <v>0.15250260688216893</v>
      </c>
      <c r="ET119" s="12">
        <f>VLOOKUP($EG119,Data!$B:$CP,Daily!ET$10,0)/ET$111</f>
        <v>0.20557320948423369</v>
      </c>
      <c r="EU119" s="12">
        <f>VLOOKUP($EG119,Data!$B:$CP,Daily!EU$10,0)/EU$111</f>
        <v>0.19566982408660352</v>
      </c>
      <c r="EV119" s="12">
        <f>VLOOKUP($EG119,Data!$B:$CP,Daily!EV$10,0)/EV$111</f>
        <v>0.1725206611570248</v>
      </c>
      <c r="EW119" s="12">
        <f>VLOOKUP($EG119,Data!$B:$CP,Daily!EW$10,0)/EW$111</f>
        <v>0.18461905899211847</v>
      </c>
      <c r="EX119" s="12">
        <f>VLOOKUP($EG119,Data!$B:$CP,Daily!EX$10,0)/EX$111</f>
        <v>0.20653826659908769</v>
      </c>
      <c r="EY119" s="12">
        <f>VLOOKUP($EG119,Data!$B:$CP,Daily!EY$10,0)/EY$111</f>
        <v>0.20228794642857142</v>
      </c>
      <c r="EZ119" s="12">
        <f>VLOOKUP($EG119,Data!$B:$CP,Daily!EZ$10,0)/EZ$111</f>
        <v>0.17593612334801761</v>
      </c>
      <c r="FA119" s="12">
        <f>VLOOKUP($EG119,Data!$B:$CP,Daily!FA$10,0)/FA$111</f>
        <v>0.22556584362139917</v>
      </c>
      <c r="FB119" s="12">
        <f>VLOOKUP($EG119,Data!$B:$CP,Daily!FB$10,0)/FB$111</f>
        <v>0.20395480225988702</v>
      </c>
      <c r="FC119" s="12">
        <f>VLOOKUP($EG119,Data!$B:$CP,Daily!FC$10,0)/FC$111</f>
        <v>0.17428643596867896</v>
      </c>
      <c r="FD119" s="12">
        <f>VLOOKUP($EG119,Data!$B:$CP,Daily!FD$10,0)/FD$111</f>
        <v>0.1849435382685069</v>
      </c>
      <c r="FE119" s="12">
        <f>VLOOKUP($EG119,Data!$B:$CP,Daily!FE$10,0)/FE$111</f>
        <v>0.20458054554812147</v>
      </c>
      <c r="FF119" s="12">
        <f>VLOOKUP($EG119,Data!$B:$CP,Daily!FF$10,0)/FF$111</f>
        <v>0.19303175049171115</v>
      </c>
      <c r="FG119" s="12">
        <f>VLOOKUP($EG119,Data!$B:$CP,Daily!FG$10,0)/FG$111</f>
        <v>0.17314894842984729</v>
      </c>
      <c r="FH119" s="12">
        <f>VLOOKUP($EG119,Data!$B:$CP,Daily!FH$10,0)/FH$111</f>
        <v>0.21135815697830163</v>
      </c>
      <c r="FI119" s="12">
        <f>VLOOKUP($EG119,Data!$B:$CP,Daily!FI$10,0)/FI$111</f>
        <v>0.19709592954058558</v>
      </c>
      <c r="FJ119" s="12">
        <f>VLOOKUP($EG119,Data!$B:$CP,Daily!FJ$10,0)/FJ$111</f>
        <v>0.20056642636457261</v>
      </c>
      <c r="FK119" s="12">
        <f>VLOOKUP($EG119,Data!$B:$CP,Daily!FK$10,0)/FK$111</f>
        <v>0.22978215458072218</v>
      </c>
      <c r="FL119" s="12">
        <f>VLOOKUP($EG119,Data!$B:$CP,Daily!FL$10,0)/FL$111</f>
        <v>0.24606192286800652</v>
      </c>
      <c r="FM119" s="12">
        <f>VLOOKUP($EG119,Data!$B:$CP,Daily!FM$10,0)/FM$111</f>
        <v>0.23964574107840583</v>
      </c>
      <c r="FN119" s="12">
        <f>VLOOKUP($EG119,Data!$B:$CP,Daily!FN$10,0)/FN$111</f>
        <v>0.23404255319148937</v>
      </c>
      <c r="FO119" s="12">
        <f>VLOOKUP($EG119,Data!$B:$CP,Daily!FO$10,0)/FO$111</f>
        <v>0.27005540833534086</v>
      </c>
      <c r="FP119" s="12">
        <f>VLOOKUP($EG119,Data!$B:$CP,Daily!FP$10,0)/FP$111</f>
        <v>0.27268170426065164</v>
      </c>
      <c r="FQ119" s="12">
        <f>VLOOKUP($EG119,Data!$B:$CP,Daily!FQ$10,0)/FQ$111</f>
        <v>0.22878625134264233</v>
      </c>
      <c r="FR119" s="12">
        <f>VLOOKUP($EG119,Data!$B:$CP,Daily!FR$10,0)/FR$111</f>
        <v>0.22216358839050132</v>
      </c>
      <c r="FS119" s="12">
        <f>VLOOKUP($EG119,Data!$B:$CP,Daily!FS$10,0)/FS$111</f>
        <v>0.21945886854331784</v>
      </c>
      <c r="FT119" s="12">
        <f>VLOOKUP($EG119,Data!$B:$CP,Daily!FT$10,0)/FT$111</f>
        <v>0.19661308840413319</v>
      </c>
      <c r="FU119" s="12">
        <f>VLOOKUP($EG119,Data!$B:$CP,Daily!FU$10,0)/FU$111</f>
        <v>0.17261904761904762</v>
      </c>
      <c r="FV119" s="12">
        <f>VLOOKUP($EG119,Data!$B:$CP,Daily!FV$10,0)/FV$111</f>
        <v>0.23794808405438814</v>
      </c>
      <c r="FW119" s="12">
        <f>VLOOKUP($EG119,Data!$B:$CP,Daily!FW$10,0)/FW$111</f>
        <v>0.22244355909694555</v>
      </c>
      <c r="FX119" s="12">
        <f>VLOOKUP($EG119,Data!$B:$CP,Daily!FX$10,0)/FX$111</f>
        <v>0.18537271448663853</v>
      </c>
      <c r="FY119" s="12">
        <f>VLOOKUP($EG119,Data!$B:$CP,Daily!FY$10,0)/FY$111</f>
        <v>0.18275565740475508</v>
      </c>
      <c r="FZ119" s="12">
        <f>VLOOKUP($EG119,Data!$B:$CP,Daily!FZ$10,0)/FZ$111</f>
        <v>0.21624747036715813</v>
      </c>
      <c r="GA119" s="12">
        <f>VLOOKUP($EG119,Data!$B:$CP,Daily!GA$10,0)/GA$111</f>
        <v>0.17624398073836275</v>
      </c>
      <c r="GB119" s="12">
        <f>VLOOKUP($EG119,Data!$B:$CP,Daily!GB$10,0)/GB$111</f>
        <v>0.18375451263537906</v>
      </c>
      <c r="GC119" s="12">
        <f>VLOOKUP($EG119,Data!$B:$CP,Daily!GC$10,0)/GC$111</f>
        <v>0.22087579179289452</v>
      </c>
      <c r="GD119" s="12">
        <f>VLOOKUP($EG119,Data!$B:$CP,Daily!GD$10,0)/GD$111</f>
        <v>0.18718425950545067</v>
      </c>
      <c r="GE119" s="12">
        <f>VLOOKUP($EG119,Data!$B:$CP,Daily!GE$10,0)/GE$111</f>
        <v>0.1773233238415739</v>
      </c>
      <c r="GF119" s="12">
        <f>VLOOKUP($EG119,Data!$B:$CP,Daily!GF$10,0)/GF$111</f>
        <v>0.20047804003585301</v>
      </c>
      <c r="GG119" s="12">
        <f>VLOOKUP($EG119,Data!$B:$CP,Daily!GG$10,0)/GG$111</f>
        <v>0.21499548328816623</v>
      </c>
      <c r="GH119" s="12">
        <f>VLOOKUP($EG119,Data!$B:$CP,Daily!GH$10,0)/GH$111</f>
        <v>0.21497184498178204</v>
      </c>
      <c r="GI119" s="12">
        <f>VLOOKUP($EG119,Data!$B:$CP,Daily!GI$10,0)/GI$111</f>
        <v>0.18913412563667231</v>
      </c>
      <c r="GJ119" s="12">
        <f>VLOOKUP($EG119,Data!$B:$CP,Daily!GJ$10,0)/GJ$111</f>
        <v>0.23744831659775548</v>
      </c>
      <c r="GK119" s="12">
        <f>VLOOKUP($EG119,Data!$B:$CP,Daily!GK$10,0)/GK$111</f>
        <v>0.18354769560557341</v>
      </c>
      <c r="GL119" s="12">
        <f>VLOOKUP($EG119,Data!$B:$CP,Daily!GL$10,0)/GL$111</f>
        <v>0.20225051821143025</v>
      </c>
      <c r="GM119" s="12">
        <f>VLOOKUP($EG119,Data!$B:$CP,Daily!GM$10,0)/GM$111</f>
        <v>0.19651162790697674</v>
      </c>
      <c r="GN119" s="12">
        <f>VLOOKUP($EG119,Data!$B:$CP,Daily!GN$10,0)/GN$111</f>
        <v>0.19682452778538187</v>
      </c>
      <c r="GO119" s="12">
        <f>VLOOKUP($EG119,Data!$B:$CP,Daily!GO$10,0)/GO$111</f>
        <v>0.22052474261042843</v>
      </c>
      <c r="GP119" s="12">
        <f>VLOOKUP($EG119,Data!$B:$CP,Daily!GP$10,0)/GP$111</f>
        <v>0.20851788756388415</v>
      </c>
      <c r="GQ119" s="12">
        <f>VLOOKUP($EG119,Data!$B:$CP,Daily!GQ$10,0)/GQ$111</f>
        <v>0.2591615362063911</v>
      </c>
      <c r="GR119" s="12">
        <f>VLOOKUP($EG119,Data!$B:$CP,Daily!GR$10,0)/GR$111</f>
        <v>0.2330654420206659</v>
      </c>
      <c r="GS119" s="12">
        <f>VLOOKUP($EG119,Data!$B:$CP,Daily!GS$10,0)/GS$111</f>
        <v>0.24260172626387178</v>
      </c>
      <c r="GT119" s="12">
        <f>VLOOKUP($EG119,Data!$B:$CP,Daily!GT$10,0)/GT$111</f>
        <v>0.25349872773536897</v>
      </c>
      <c r="GU119" s="12">
        <f>VLOOKUP($EG119,Data!$B:$CP,Daily!GU$10,0)/GU$111</f>
        <v>0.27511820330969267</v>
      </c>
      <c r="GV119" s="12">
        <f>VLOOKUP($EG119,Data!$B:$CP,Daily!GV$10,0)/GV$111</f>
        <v>0.24314178457984406</v>
      </c>
      <c r="GW119" s="12">
        <f>VLOOKUP($EG119,Data!$B:$CP,Daily!GW$10,0)/GW$111</f>
        <v>0.18286973285596256</v>
      </c>
      <c r="GX119" s="12">
        <f>VLOOKUP($EG119,Data!$B:$CP,Daily!GX$10,0)/GX$111</f>
        <v>0.21195942338494395</v>
      </c>
      <c r="GY119" s="12">
        <f>VLOOKUP($EG119,Data!$B:$CP,Daily!GY$10,0)/GY$111</f>
        <v>0.20420506912442396</v>
      </c>
      <c r="GZ119" s="12">
        <f>VLOOKUP($EG119,Data!$B:$CP,Daily!GZ$10,0)/GZ$111</f>
        <v>0.19439421338155516</v>
      </c>
      <c r="HA119" s="12">
        <f>VLOOKUP($EG119,Data!$B:$CP,Daily!HA$10,0)/HA$111</f>
        <v>0.19348327566320647</v>
      </c>
      <c r="HB119" s="12">
        <f>VLOOKUP($EG119,Data!$B:$CP,Daily!HB$10,0)/HB$111</f>
        <v>0.19675342849146377</v>
      </c>
      <c r="HC119" s="12">
        <f>VLOOKUP($EG119,Data!$B:$CP,Daily!HC$10,0)/HC$111</f>
        <v>0.18541409147095178</v>
      </c>
      <c r="HD119" s="12">
        <f>VLOOKUP($EG119,Data!$B:$CP,Daily!HD$10,0)/HD$111</f>
        <v>0.15909833387781772</v>
      </c>
      <c r="HE119" s="12">
        <f>VLOOKUP($EG119,Data!$B:$CP,Daily!HE$10,0)/HE$111</f>
        <v>0.19021424435437173</v>
      </c>
      <c r="HF119" s="12">
        <f>VLOOKUP($EG119,Data!$B:$CP,Daily!HF$10,0)/HF$111</f>
        <v>0.17936327458783399</v>
      </c>
      <c r="HG119" s="12">
        <f>VLOOKUP($EG119,Data!$B:$CP,Daily!HG$10,0)/HG$111</f>
        <v>0.18967921896792189</v>
      </c>
      <c r="HH119" s="12">
        <f>VLOOKUP($EG119,Data!$B:$CP,Daily!HH$10,0)/HH$111</f>
        <v>0.17706445767538181</v>
      </c>
      <c r="HI119" s="12">
        <f>VLOOKUP($EG119,Data!$B:$CP,Daily!HI$10,0)/HI$111</f>
        <v>0.15164369034994699</v>
      </c>
      <c r="HJ119" s="12">
        <f>VLOOKUP($EG119,Data!$B:$CP,Daily!HJ$10,0)/HJ$111</f>
        <v>0.17307692307692307</v>
      </c>
      <c r="HK119" s="12">
        <f>VLOOKUP($EG119,Data!$B:$CP,Daily!HK$10,0)/HK$111</f>
        <v>0.15717926932880205</v>
      </c>
      <c r="HL119" s="12">
        <f>VLOOKUP($EG119,Data!$B:$CP,Daily!HL$10,0)/HL$111</f>
        <v>0.20340816878550175</v>
      </c>
      <c r="HM119" s="12">
        <f>VLOOKUP($EG119,Data!$B:$CP,Daily!HM$10,0)/HM$111</f>
        <v>0.16599080832657476</v>
      </c>
      <c r="HN119" s="12">
        <f>VLOOKUP($EG119,Data!$B:$CP,Daily!HN$10,0)/HN$111</f>
        <v>0.18294701986754966</v>
      </c>
      <c r="HO119" s="12">
        <f>VLOOKUP($EG119,Data!$B:$CP,Daily!HO$10,0)/HO$111</f>
        <v>0.18322295805739514</v>
      </c>
      <c r="HP119" s="12">
        <f>VLOOKUP($EG119,Data!$B:$CP,Daily!HP$10,0)/HP$111</f>
        <v>0.19457013574660634</v>
      </c>
      <c r="HQ119" s="12">
        <f>VLOOKUP($EG119,Data!$B:$CP,Daily!HQ$10,0)/HQ$111</f>
        <v>0.18173810921902525</v>
      </c>
      <c r="HR119" s="12">
        <f>VLOOKUP($EG119,Data!$B:$CP,Daily!HR$10,0)/HR$111</f>
        <v>0.15808276272700209</v>
      </c>
      <c r="HS119" s="12">
        <f>VLOOKUP($EG119,Data!$B:$CP,Daily!HS$10,0)/HS$111</f>
        <v>0.22250351617440225</v>
      </c>
      <c r="HT119" s="12">
        <f>VLOOKUP($EG119,Data!$B:$CP,Daily!HT$10,0)/HT$111</f>
        <v>0.22719033232628399</v>
      </c>
      <c r="HU119" s="13"/>
      <c r="HV119" s="40">
        <f t="shared" si="1018"/>
        <v>0.18322295805739514</v>
      </c>
      <c r="HW119" s="40">
        <f t="shared" si="1019"/>
        <v>0.22244355909694555</v>
      </c>
      <c r="HX119" s="40">
        <f t="shared" ref="HX119" si="1095">HW119-HV119</f>
        <v>3.9220601039550412E-2</v>
      </c>
      <c r="HY119" s="40">
        <f t="shared" ref="HY119" si="1096">HW119+(0.75*HX119)</f>
        <v>0.25185900987660836</v>
      </c>
      <c r="HZ119" s="40">
        <f t="shared" ref="HZ119" si="1097">HV119-(0.75*HX119)</f>
        <v>0.15380750727773232</v>
      </c>
      <c r="IA119" s="43"/>
      <c r="IB119" s="12">
        <f t="shared" ref="IB119" si="1098">_xlfn.STDEV.P(FM119:HT119)</f>
        <v>2.938678859468119E-2</v>
      </c>
      <c r="IC119" s="12">
        <f t="shared" si="1069"/>
        <v>0.18425190501149055</v>
      </c>
      <c r="ID119" s="12">
        <f t="shared" si="1070"/>
        <v>0.19718667330463388</v>
      </c>
      <c r="IE119" s="1"/>
      <c r="IF119" s="7" t="s">
        <v>668</v>
      </c>
      <c r="IG119" s="7" t="s">
        <v>100</v>
      </c>
      <c r="IH119" s="12">
        <f>VLOOKUP($IF119,Data!$B:$CP,Daily!IH$10,0)/IH$111</f>
        <v>0.23563777994157742</v>
      </c>
      <c r="II119" s="12">
        <f>VLOOKUP($IF119,Data!$B:$CP,Daily!II$10,0)/II$111</f>
        <v>0.24401913875598086</v>
      </c>
      <c r="IJ119" s="12">
        <f>VLOOKUP($IF119,Data!$B:$CP,Daily!IJ$10,0)/IJ$111</f>
        <v>0.2525879917184265</v>
      </c>
      <c r="IK119" s="12">
        <f>VLOOKUP($IF119,Data!$B:$CP,Daily!IK$10,0)/IK$111</f>
        <v>0.19762419006479481</v>
      </c>
      <c r="IL119" s="12">
        <f>VLOOKUP($IF119,Data!$B:$CP,Daily!IL$10,0)/IL$111</f>
        <v>0.18710359408033828</v>
      </c>
      <c r="IM119" s="12">
        <f>VLOOKUP($IF119,Data!$B:$CP,Daily!IM$10,0)/IM$111</f>
        <v>0.20722433460076045</v>
      </c>
      <c r="IN119" s="12">
        <f>VLOOKUP($IF119,Data!$B:$CP,Daily!IN$10,0)/IN$111</f>
        <v>0.18893129770992367</v>
      </c>
      <c r="IO119" s="12">
        <f>VLOOKUP($IF119,Data!$B:$CP,Daily!IO$10,0)/IO$111</f>
        <v>0.17996604414261461</v>
      </c>
      <c r="IP119" s="12">
        <f>VLOOKUP($IF119,Data!$B:$CP,Daily!IP$10,0)/IP$111</f>
        <v>0.20352250489236789</v>
      </c>
      <c r="IQ119" s="12">
        <f>VLOOKUP($IF119,Data!$B:$CP,Daily!IQ$10,0)/IQ$111</f>
        <v>0.16851664984863773</v>
      </c>
      <c r="IR119" s="12">
        <f>VLOOKUP($IF119,Data!$B:$CP,Daily!IR$10,0)/IR$111</f>
        <v>0.14923857868020304</v>
      </c>
      <c r="IS119" s="12">
        <f>VLOOKUP($IF119,Data!$B:$CP,Daily!IS$10,0)/IS$111</f>
        <v>0.20560747663551401</v>
      </c>
      <c r="IT119" s="12">
        <f>VLOOKUP($IF119,Data!$B:$CP,Daily!IT$10,0)/IT$111</f>
        <v>0.18824809575625681</v>
      </c>
      <c r="IU119" s="12">
        <f>VLOOKUP($IF119,Data!$B:$CP,Daily!IU$10,0)/IU$111</f>
        <v>0.20793140407288319</v>
      </c>
      <c r="IV119" s="12">
        <f>VLOOKUP($IF119,Data!$B:$CP,Daily!IV$10,0)/IV$111</f>
        <v>0.18441064638783269</v>
      </c>
      <c r="IW119" s="12">
        <f>VLOOKUP($IF119,Data!$B:$CP,Daily!IW$10,0)/IW$111</f>
        <v>0.21822033898305085</v>
      </c>
      <c r="IX119" s="12">
        <f>VLOOKUP($IF119,Data!$B:$CP,Daily!IX$10,0)/IX$111</f>
        <v>0.17471264367816092</v>
      </c>
      <c r="IY119" s="12">
        <f>VLOOKUP($IF119,Data!$B:$CP,Daily!IY$10,0)/IY$111</f>
        <v>0.15919282511210761</v>
      </c>
      <c r="IZ119" s="12">
        <f>VLOOKUP($IF119,Data!$B:$CP,Daily!IZ$10,0)/IZ$111</f>
        <v>0.21900826446280991</v>
      </c>
      <c r="JA119" s="12">
        <f>VLOOKUP($IF119,Data!$B:$CP,Daily!JA$10,0)/JA$111</f>
        <v>0.20327102803738317</v>
      </c>
      <c r="JB119" s="12">
        <f>VLOOKUP($IF119,Data!$B:$CP,Daily!JB$10,0)/JB$111</f>
        <v>0.17101147028154329</v>
      </c>
      <c r="JC119" s="12">
        <f>VLOOKUP($IF119,Data!$B:$CP,Daily!JC$10,0)/JC$111</f>
        <v>0.1765285996055227</v>
      </c>
      <c r="JD119" s="12">
        <f>VLOOKUP($IF119,Data!$B:$CP,Daily!JD$10,0)/JD$111</f>
        <v>0.17864693446088795</v>
      </c>
      <c r="JE119" s="12">
        <f>VLOOKUP($IF119,Data!$B:$CP,Daily!JE$10,0)/JE$111</f>
        <v>0.16559829059829059</v>
      </c>
      <c r="JF119" s="12">
        <f>VLOOKUP($IF119,Data!$B:$CP,Daily!JF$10,0)/JF$111</f>
        <v>0.16704805491990846</v>
      </c>
      <c r="JG119" s="12">
        <f>VLOOKUP($IF119,Data!$B:$CP,Daily!JG$10,0)/JG$111</f>
        <v>0.20636663007683864</v>
      </c>
      <c r="JH119" s="12">
        <f>VLOOKUP($IF119,Data!$B:$CP,Daily!JH$10,0)/JH$111</f>
        <v>0.20452099031216361</v>
      </c>
      <c r="JI119" s="12">
        <f>VLOOKUP($IF119,Data!$B:$CP,Daily!JI$10,0)/JI$111</f>
        <v>0.19746568109820486</v>
      </c>
      <c r="JJ119" s="12">
        <f>VLOOKUP($IF119,Data!$B:$CP,Daily!JJ$10,0)/JJ$111</f>
        <v>0.23486682808716708</v>
      </c>
      <c r="JK119" s="12">
        <f>VLOOKUP($IF119,Data!$B:$CP,Daily!JK$10,0)/JK$111</f>
        <v>0.2333984375</v>
      </c>
      <c r="JL119" s="12">
        <f>VLOOKUP($IF119,Data!$B:$CP,Daily!JL$10,0)/JL$111</f>
        <v>0.22186147186147187</v>
      </c>
      <c r="JM119" s="12">
        <f>VLOOKUP($IF119,Data!$B:$CP,Daily!JM$10,0)/JM$111</f>
        <v>0.21995192307692307</v>
      </c>
      <c r="JN119" s="12">
        <f>VLOOKUP($IF119,Data!$B:$CP,Daily!JN$10,0)/JN$111</f>
        <v>0.27210216110019647</v>
      </c>
      <c r="JO119" s="12">
        <f>VLOOKUP($IF119,Data!$B:$CP,Daily!JO$10,0)/JO$111</f>
        <v>0.24144672531769307</v>
      </c>
      <c r="JP119" s="12">
        <f>VLOOKUP($IF119,Data!$B:$CP,Daily!JP$10,0)/JP$111</f>
        <v>0.22198275862068967</v>
      </c>
      <c r="JQ119" s="12">
        <f>VLOOKUP($IF119,Data!$B:$CP,Daily!JQ$10,0)/JQ$111</f>
        <v>0.23499491353001017</v>
      </c>
      <c r="JR119" s="12">
        <f>VLOOKUP($IF119,Data!$B:$CP,Daily!JR$10,0)/JR$111</f>
        <v>0.22008113590263692</v>
      </c>
      <c r="JS119" s="12">
        <f>VLOOKUP($IF119,Data!$B:$CP,Daily!JS$10,0)/JS$111</f>
        <v>0.1815068493150685</v>
      </c>
      <c r="JT119" s="12">
        <f>VLOOKUP($IF119,Data!$B:$CP,Daily!JT$10,0)/JT$111</f>
        <v>0.16242424242424242</v>
      </c>
      <c r="JU119" s="12">
        <f>VLOOKUP($IF119,Data!$B:$CP,Daily!JU$10,0)/JU$111</f>
        <v>0.20888355342136855</v>
      </c>
      <c r="JV119" s="12">
        <f>VLOOKUP($IF119,Data!$B:$CP,Daily!JV$10,0)/JV$111</f>
        <v>0.20669056152927121</v>
      </c>
      <c r="JW119" s="12">
        <f>VLOOKUP($IF119,Data!$B:$CP,Daily!JW$10,0)/JW$111</f>
        <v>0.20677570093457945</v>
      </c>
      <c r="JX119" s="12">
        <f>VLOOKUP($IF119,Data!$B:$CP,Daily!JX$10,0)/JX$111</f>
        <v>0.19226519337016573</v>
      </c>
      <c r="JY119" s="12">
        <f>VLOOKUP($IF119,Data!$B:$CP,Daily!JY$10,0)/JY$111</f>
        <v>0.18781094527363185</v>
      </c>
      <c r="JZ119" s="12">
        <f>VLOOKUP($IF119,Data!$B:$CP,Daily!JZ$10,0)/JZ$111</f>
        <v>0.21751025991792067</v>
      </c>
      <c r="KA119" s="12">
        <f>VLOOKUP($IF119,Data!$B:$CP,Daily!KA$10,0)/KA$111</f>
        <v>0.16053019145802652</v>
      </c>
      <c r="KB119" s="12">
        <f>VLOOKUP($IF119,Data!$B:$CP,Daily!KB$10,0)/KB$111</f>
        <v>0.21631205673758866</v>
      </c>
      <c r="KC119" s="12">
        <f>VLOOKUP($IF119,Data!$B:$CP,Daily!KC$10,0)/KC$111</f>
        <v>0.17647058823529413</v>
      </c>
      <c r="KD119" s="12">
        <f>VLOOKUP($IF119,Data!$B:$CP,Daily!KD$10,0)/KD$111</f>
        <v>0.16943521594684385</v>
      </c>
      <c r="KE119" s="12">
        <f>VLOOKUP($IF119,Data!$B:$CP,Daily!KE$10,0)/KE$111</f>
        <v>0.19614921780986763</v>
      </c>
      <c r="KF119" s="12">
        <f>VLOOKUP($IF119,Data!$B:$CP,Daily!KF$10,0)/KF$111</f>
        <v>0.21369539551357733</v>
      </c>
      <c r="KG119" s="12">
        <f>VLOOKUP($IF119,Data!$B:$CP,Daily!KG$10,0)/KG$111</f>
        <v>0.18733509234828497</v>
      </c>
      <c r="KH119" s="12">
        <f>VLOOKUP($IF119,Data!$B:$CP,Daily!KH$10,0)/KH$111</f>
        <v>0.17506297229219145</v>
      </c>
      <c r="KI119" s="12">
        <f>VLOOKUP($IF119,Data!$B:$CP,Daily!KI$10,0)/KI$111</f>
        <v>0.20444915254237289</v>
      </c>
      <c r="KJ119" s="12">
        <f>VLOOKUP($IF119,Data!$B:$CP,Daily!KJ$10,0)/KJ$111</f>
        <v>0.18286311389759666</v>
      </c>
      <c r="KK119" s="12">
        <f>VLOOKUP($IF119,Data!$B:$CP,Daily!KK$10,0)/KK$111</f>
        <v>0.24407582938388625</v>
      </c>
      <c r="KL119" s="12">
        <f>VLOOKUP($IF119,Data!$B:$CP,Daily!KL$10,0)/KL$111</f>
        <v>0.18820861678004536</v>
      </c>
      <c r="KM119" s="12">
        <f>VLOOKUP($IF119,Data!$B:$CP,Daily!KM$10,0)/KM$111</f>
        <v>0.21167883211678831</v>
      </c>
      <c r="KN119" s="12">
        <f>VLOOKUP($IF119,Data!$B:$CP,Daily!KN$10,0)/KN$111</f>
        <v>0.19291819291819293</v>
      </c>
      <c r="KO119" s="12">
        <f>VLOOKUP($IF119,Data!$B:$CP,Daily!KO$10,0)/KO$111</f>
        <v>0.18309859154929578</v>
      </c>
      <c r="KP119" s="12">
        <f>VLOOKUP($IF119,Data!$B:$CP,Daily!KP$10,0)/KP$111</f>
        <v>0.25125628140703515</v>
      </c>
      <c r="KQ119" s="12">
        <f>VLOOKUP($IF119,Data!$B:$CP,Daily!KQ$10,0)/KQ$111</f>
        <v>0.22595596755504055</v>
      </c>
      <c r="KR119" s="12">
        <f>VLOOKUP($IF119,Data!$B:$CP,Daily!KR$10,0)/KR$111</f>
        <v>0.21867881548974943</v>
      </c>
      <c r="KS119" s="12">
        <f>VLOOKUP($IF119,Data!$B:$CP,Daily!KS$10,0)/KS$111</f>
        <v>0.25</v>
      </c>
      <c r="KT119" s="12">
        <f>VLOOKUP($IF119,Data!$B:$CP,Daily!KT$10,0)/KT$111</f>
        <v>0.26492942453854507</v>
      </c>
      <c r="KU119" s="12">
        <f>VLOOKUP($IF119,Data!$B:$CP,Daily!KU$10,0)/KU$111</f>
        <v>0.2277542372881356</v>
      </c>
      <c r="KV119" s="12">
        <f>VLOOKUP($IF119,Data!$B:$CP,Daily!KV$10,0)/KV$111</f>
        <v>0.18708971553610504</v>
      </c>
      <c r="KW119" s="12">
        <f>VLOOKUP($IF119,Data!$B:$CP,Daily!KW$10,0)/KW$111</f>
        <v>0.23369565217391305</v>
      </c>
      <c r="KX119" s="12">
        <f>VLOOKUP($IF119,Data!$B:$CP,Daily!KX$10,0)/KX$111</f>
        <v>0.21015348288075561</v>
      </c>
      <c r="KY119" s="12">
        <f>VLOOKUP($IF119,Data!$B:$CP,Daily!KY$10,0)/KY$111</f>
        <v>0.19406674907292953</v>
      </c>
      <c r="KZ119" s="12">
        <f>VLOOKUP($IF119,Data!$B:$CP,Daily!KZ$10,0)/KZ$111</f>
        <v>0.20462427745664741</v>
      </c>
      <c r="LA119" s="12">
        <f>VLOOKUP($IF119,Data!$B:$CP,Daily!LA$10,0)/LA$111</f>
        <v>0.19625137816979052</v>
      </c>
      <c r="LB119" s="12">
        <f>VLOOKUP($IF119,Data!$B:$CP,Daily!LB$10,0)/LB$111</f>
        <v>0.18799546998867497</v>
      </c>
      <c r="LC119" s="12">
        <f>VLOOKUP($IF119,Data!$B:$CP,Daily!LC$10,0)/LC$111</f>
        <v>0.15789473684210525</v>
      </c>
      <c r="LD119" s="12">
        <f>VLOOKUP($IF119,Data!$B:$CP,Daily!LD$10,0)/LD$111</f>
        <v>0.17268623024830701</v>
      </c>
      <c r="LE119" s="12">
        <f>VLOOKUP($IF119,Data!$B:$CP,Daily!LE$10,0)/LE$111</f>
        <v>0.17821782178217821</v>
      </c>
      <c r="LF119" s="12">
        <f>VLOOKUP($IF119,Data!$B:$CP,Daily!LF$10,0)/LF$111</f>
        <v>0.18415178571428573</v>
      </c>
      <c r="LG119" s="12">
        <f>VLOOKUP($IF119,Data!$B:$CP,Daily!LG$10,0)/LG$111</f>
        <v>0.1806981519507187</v>
      </c>
      <c r="LH119" s="12">
        <f>VLOOKUP($IF119,Data!$B:$CP,Daily!LH$10,0)/LH$111</f>
        <v>0.14183764495985726</v>
      </c>
      <c r="LI119" s="12">
        <f>VLOOKUP($IF119,Data!$B:$CP,Daily!LI$10,0)/LI$111</f>
        <v>0.17057569296375266</v>
      </c>
      <c r="LJ119" s="12">
        <f>VLOOKUP($IF119,Data!$B:$CP,Daily!LJ$10,0)/LJ$111</f>
        <v>0.16990291262135923</v>
      </c>
      <c r="LK119" s="12">
        <f>VLOOKUP($IF119,Data!$B:$CP,Daily!LK$10,0)/LK$111</f>
        <v>0.20265780730897009</v>
      </c>
      <c r="LL119" s="12">
        <f>VLOOKUP($IF119,Data!$B:$CP,Daily!LL$10,0)/LL$111</f>
        <v>0.15973741794310722</v>
      </c>
      <c r="LM119" s="12">
        <f>VLOOKUP($IF119,Data!$B:$CP,Daily!LM$10,0)/LM$111</f>
        <v>0.16358024691358025</v>
      </c>
      <c r="LN119" s="12">
        <f>VLOOKUP($IF119,Data!$B:$CP,Daily!LN$10,0)/LN$111</f>
        <v>0.19079685746352412</v>
      </c>
      <c r="LO119" s="12">
        <f>VLOOKUP($IF119,Data!$B:$CP,Daily!LO$10,0)/LO$111</f>
        <v>0.18835978835978837</v>
      </c>
      <c r="LP119" s="12">
        <f>VLOOKUP($IF119,Data!$B:$CP,Daily!LP$10,0)/LP$111</f>
        <v>0.2</v>
      </c>
      <c r="LQ119" s="12">
        <f>VLOOKUP($IF119,Data!$B:$CP,Daily!LQ$10,0)/LQ$111</f>
        <v>0.1849390919158361</v>
      </c>
      <c r="LR119" s="12">
        <f>VLOOKUP($IF119,Data!$B:$CP,Daily!LR$10,0)/LR$111</f>
        <v>0.20752565564424175</v>
      </c>
      <c r="LS119" s="12">
        <f>VLOOKUP($IF119,Data!$B:$CP,Daily!LS$10,0)/LS$111</f>
        <v>0.23333333333333334</v>
      </c>
      <c r="LU119" s="40">
        <f t="shared" si="1022"/>
        <v>0.17996604414261461</v>
      </c>
      <c r="LV119" s="40">
        <f t="shared" si="1023"/>
        <v>0.21751025991792067</v>
      </c>
      <c r="LW119" s="40">
        <f t="shared" ref="LW119" si="1099">LV119-LU119</f>
        <v>3.7544215775306061E-2</v>
      </c>
      <c r="LX119" s="40">
        <f t="shared" ref="LX119" si="1100">LV119+(0.75*LW119)</f>
        <v>0.24566842174940021</v>
      </c>
      <c r="LY119" s="40">
        <f t="shared" ref="LY119" si="1101">LU119-(0.75*LW119)</f>
        <v>0.15180788231113507</v>
      </c>
      <c r="LZ119" s="43"/>
      <c r="MA119" s="12">
        <f t="shared" ref="MA119" si="1102">_xlfn.STDEV.P(JL119:LS119)</f>
        <v>2.7561696077411994E-2</v>
      </c>
      <c r="MB119" s="12">
        <f t="shared" si="1071"/>
        <v>0.18478428946961498</v>
      </c>
      <c r="MC119" s="12">
        <f t="shared" si="1072"/>
        <v>0.19598972510830809</v>
      </c>
    </row>
    <row r="120" spans="4:341" x14ac:dyDescent="0.35">
      <c r="D120" s="68" t="s">
        <v>669</v>
      </c>
      <c r="E120" s="66"/>
      <c r="F120" s="64"/>
      <c r="G120" s="64"/>
      <c r="H120" s="65"/>
      <c r="I120" s="64"/>
      <c r="J120" s="65"/>
      <c r="K120" s="64"/>
      <c r="L120" s="64"/>
      <c r="M120" s="66"/>
      <c r="N120" s="64"/>
      <c r="O120" s="64"/>
      <c r="P120" s="64"/>
      <c r="Q120" s="64"/>
      <c r="R120" s="64"/>
      <c r="S120" s="64"/>
      <c r="T120" s="64"/>
      <c r="U120" s="66"/>
      <c r="V120" s="64"/>
      <c r="W120" s="64"/>
      <c r="X120" s="64"/>
      <c r="Y120" s="64"/>
      <c r="Z120" s="64"/>
      <c r="AA120" s="64"/>
      <c r="AB120" s="62"/>
      <c r="AC120" s="46"/>
    </row>
    <row r="121" spans="4:341" x14ac:dyDescent="0.35">
      <c r="D121" s="123" t="s">
        <v>670</v>
      </c>
      <c r="E121" s="53" t="str">
        <f>VLOOKUP($D121,'Metric Nature'!$C:$D,2,0)&amp;IF(($F121&lt;(EA121)),"Below",IF(($F121&gt;(DZ121)),"Above","Within"))</f>
        <v>PositiveWithin</v>
      </c>
      <c r="F121" s="125">
        <f t="shared" ref="F121:F132" si="1103">DU121</f>
        <v>2529</v>
      </c>
      <c r="G121" s="125">
        <f t="shared" ref="G121:G132" si="1104">ED121</f>
        <v>2446.8571428571427</v>
      </c>
      <c r="H121" s="126">
        <f t="shared" ref="H121:H132" si="1105">IFERROR(((F121-G121)/G121),0)</f>
        <v>3.3570761326483033E-2</v>
      </c>
      <c r="I121" s="125">
        <f>EE121</f>
        <v>2410.8666666666668</v>
      </c>
      <c r="J121" s="126">
        <f t="shared" ref="J121:J132" si="1106">IFERROR(((F121-I121)/I121),0)</f>
        <v>4.9000359483449885E-2</v>
      </c>
      <c r="K121" s="125">
        <f t="shared" ref="K121" si="1107">HT121</f>
        <v>1770</v>
      </c>
      <c r="L121" s="56"/>
      <c r="M121" s="53" t="str">
        <f>VLOOKUP($D121,'Metric Nature'!$C:$D,2,0)&amp;IF(($N121&lt;(HZ121)),"Below",IF(($N121&gt;(HY121)),"Above","Within"))</f>
        <v>PositiveWithin</v>
      </c>
      <c r="N121" s="125">
        <f t="shared" ref="N121:N132" si="1108">HT121</f>
        <v>1770</v>
      </c>
      <c r="O121" s="125">
        <f>IC121</f>
        <v>1641.2857142857142</v>
      </c>
      <c r="P121" s="126">
        <f>IFERROR(((N121-O121)/O121),0)</f>
        <v>7.84228392375316E-2</v>
      </c>
      <c r="Q121" s="125">
        <f t="shared" ref="Q121:Q132" si="1109">ID121</f>
        <v>1613.9666666666667</v>
      </c>
      <c r="R121" s="126">
        <f t="shared" ref="R121:R132" si="1110">IFERROR(((N121-Q121)/Q121),0)</f>
        <v>9.6676924347879944E-2</v>
      </c>
      <c r="S121" s="125">
        <f t="shared" ref="S121:S132" si="1111">IB121</f>
        <v>232.10390094380864</v>
      </c>
      <c r="T121" s="56"/>
      <c r="U121" s="53" t="str">
        <f>VLOOKUP($D121,'Metric Nature'!$C:$D,2,0)&amp;IF(($V121&lt;(LY121)),"Below",IF(($V121&gt;(LX121)),"Above","Within"))</f>
        <v>PositiveWithin</v>
      </c>
      <c r="V121" s="125">
        <f t="shared" ref="V121:V132" si="1112">LS121</f>
        <v>759</v>
      </c>
      <c r="W121" s="125">
        <f>MB121</f>
        <v>805.57142857142856</v>
      </c>
      <c r="X121" s="126">
        <f t="shared" ref="X121:X132" si="1113">IFERROR(((V121-W121)/W121),0)</f>
        <v>-5.7811668735591397E-2</v>
      </c>
      <c r="Y121" s="125">
        <f>MC121</f>
        <v>796.9</v>
      </c>
      <c r="Z121" s="126">
        <f t="shared" ref="Z121:Z132" si="1114">IFERROR(((V121-Y121)/Y121),0)</f>
        <v>-4.7559292257497776E-2</v>
      </c>
      <c r="AA121" s="125">
        <f t="shared" ref="AA121:AA132" si="1115">MA121</f>
        <v>103.68370036906583</v>
      </c>
      <c r="AB121" s="127"/>
      <c r="AC121" s="46" t="s">
        <v>671</v>
      </c>
      <c r="AI121" s="7" t="s">
        <v>670</v>
      </c>
      <c r="AJ121" s="8">
        <f t="shared" ref="AJ121" si="1116">EI121+IH121</f>
        <v>2712</v>
      </c>
      <c r="AK121" s="8">
        <f t="shared" ref="AK121" si="1117">EJ121+II121</f>
        <v>3012</v>
      </c>
      <c r="AL121" s="8">
        <f t="shared" ref="AL121" si="1118">EK121+IJ121</f>
        <v>2926</v>
      </c>
      <c r="AM121" s="8">
        <f t="shared" ref="AM121" si="1119">EL121+IK121</f>
        <v>2009</v>
      </c>
      <c r="AN121" s="8">
        <f t="shared" ref="AN121" si="1120">EM121+IL121</f>
        <v>2433</v>
      </c>
      <c r="AO121" s="8">
        <f t="shared" ref="AO121" si="1121">EN121+IM121</f>
        <v>3108</v>
      </c>
      <c r="AP121" s="8">
        <f t="shared" ref="AP121" si="1122">EO121+IN121</f>
        <v>3159</v>
      </c>
      <c r="AQ121" s="8">
        <f t="shared" ref="AQ121" si="1123">EP121+IO121</f>
        <v>3156</v>
      </c>
      <c r="AR121" s="8">
        <f t="shared" ref="AR121" si="1124">EQ121+IP121</f>
        <v>2988</v>
      </c>
      <c r="AS121" s="8">
        <f t="shared" ref="AS121" si="1125">ER121+IQ121</f>
        <v>2810</v>
      </c>
      <c r="AT121" s="8">
        <f t="shared" ref="AT121" si="1126">ES121+IR121</f>
        <v>1827</v>
      </c>
      <c r="AU121" s="8">
        <f t="shared" ref="AU121" si="1127">ET121+IS121</f>
        <v>2601</v>
      </c>
      <c r="AV121" s="8">
        <f t="shared" ref="AV121" si="1128">EU121+IT121</f>
        <v>2719</v>
      </c>
      <c r="AW121" s="8">
        <f t="shared" ref="AW121" si="1129">EV121+IU121</f>
        <v>2534</v>
      </c>
      <c r="AX121" s="8">
        <f t="shared" ref="AX121" si="1130">EW121+IV121</f>
        <v>2828</v>
      </c>
      <c r="AY121" s="8">
        <f t="shared" ref="AY121" si="1131">EX121+IW121</f>
        <v>2786</v>
      </c>
      <c r="AZ121" s="8">
        <f t="shared" ref="AZ121" si="1132">EY121+IX121</f>
        <v>2638</v>
      </c>
      <c r="BA121" s="8">
        <f t="shared" ref="BA121" si="1133">EZ121+IY121</f>
        <v>1827</v>
      </c>
      <c r="BB121" s="8">
        <f t="shared" ref="BB121" si="1134">FA121+IZ121</f>
        <v>2558</v>
      </c>
      <c r="BC121" s="8">
        <f t="shared" ref="BC121" si="1135">FB121+JA121</f>
        <v>2708</v>
      </c>
      <c r="BD121" s="8">
        <f t="shared" ref="BD121" si="1136">FC121+JB121</f>
        <v>2420</v>
      </c>
      <c r="BE121" s="8">
        <f t="shared" ref="BE121" si="1137">FD121+JC121</f>
        <v>2582</v>
      </c>
      <c r="BF121" s="8">
        <f t="shared" ref="BF121" si="1138">FE121+JD121</f>
        <v>2495</v>
      </c>
      <c r="BG121" s="8">
        <f t="shared" ref="BG121" si="1139">FF121+JE121</f>
        <v>2466</v>
      </c>
      <c r="BH121" s="8">
        <f t="shared" ref="BH121" si="1140">FG121+JF121</f>
        <v>1751</v>
      </c>
      <c r="BI121" s="8">
        <f t="shared" ref="BI121" si="1141">FH121+JG121</f>
        <v>2501</v>
      </c>
      <c r="BJ121" s="8">
        <f t="shared" ref="BJ121" si="1142">FI121+JH121</f>
        <v>2555</v>
      </c>
      <c r="BK121" s="8">
        <f t="shared" ref="BK121" si="1143">FJ121+JI121</f>
        <v>2520</v>
      </c>
      <c r="BL121" s="8">
        <f t="shared" ref="BL121" si="1144">FK121+JJ121</f>
        <v>2514</v>
      </c>
      <c r="BM121" s="8">
        <f t="shared" ref="BM121" si="1145">FL121+JK121</f>
        <v>2746</v>
      </c>
      <c r="BN121" s="8">
        <f t="shared" ref="BN121" si="1146">FM121+JL121</f>
        <v>2597</v>
      </c>
      <c r="BO121" s="8">
        <f t="shared" ref="BO121" si="1147">FN121+JM121</f>
        <v>1848</v>
      </c>
      <c r="BP121" s="8">
        <f t="shared" ref="BP121" si="1148">FO121+JN121</f>
        <v>2762</v>
      </c>
      <c r="BQ121" s="8">
        <f t="shared" ref="BQ121" si="1149">FP121+JO121</f>
        <v>2986</v>
      </c>
      <c r="BR121" s="8">
        <f t="shared" ref="BR121" si="1150">FQ121+JP121</f>
        <v>3150</v>
      </c>
      <c r="BS121" s="8">
        <f t="shared" ref="BS121" si="1151">FR121+JQ121</f>
        <v>2957</v>
      </c>
      <c r="BT121" s="8">
        <f t="shared" ref="BT121" si="1152">FS121+JR121</f>
        <v>2765</v>
      </c>
      <c r="BU121" s="8">
        <f t="shared" ref="BU121" si="1153">FT121+JS121</f>
        <v>2712</v>
      </c>
      <c r="BV121" s="8">
        <f t="shared" ref="BV121" si="1154">FU121+JT121</f>
        <v>1803</v>
      </c>
      <c r="BW121" s="8">
        <f t="shared" ref="BW121" si="1155">FV121+JU121</f>
        <v>2493</v>
      </c>
      <c r="BX121" s="8">
        <f t="shared" ref="BX121" si="1156">FW121+JV121</f>
        <v>2653</v>
      </c>
      <c r="BY121" s="8">
        <f t="shared" ref="BY121" si="1157">FX121+JW121</f>
        <v>2593</v>
      </c>
      <c r="BZ121" s="8">
        <f t="shared" ref="BZ121" si="1158">FY121+JX121</f>
        <v>2352</v>
      </c>
      <c r="CA121" s="8">
        <f t="shared" ref="CA121" si="1159">FZ121+JY121</f>
        <v>2503</v>
      </c>
      <c r="CB121" s="8">
        <f t="shared" ref="CB121" si="1160">GA121+JZ121</f>
        <v>2308</v>
      </c>
      <c r="CC121" s="8">
        <f t="shared" ref="CC121" si="1161">GB121+KA121</f>
        <v>1882</v>
      </c>
      <c r="CD121" s="8">
        <f t="shared" ref="CD121" si="1162">GC121+KB121</f>
        <v>2409</v>
      </c>
      <c r="CE121" s="8">
        <f t="shared" ref="CE121" si="1163">GD121+KC121</f>
        <v>2639</v>
      </c>
      <c r="CF121" s="8">
        <f t="shared" ref="CF121" si="1164">GE121+KD121</f>
        <v>2489</v>
      </c>
      <c r="CG121" s="8">
        <f t="shared" ref="CG121" si="1165">GF121+KE121</f>
        <v>2446</v>
      </c>
      <c r="CH121" s="8">
        <f t="shared" ref="CH121" si="1166">GG121+KF121</f>
        <v>2527</v>
      </c>
      <c r="CI121" s="8">
        <f t="shared" ref="CI121" si="1167">GH121+KG121</f>
        <v>2290</v>
      </c>
      <c r="CJ121" s="8">
        <f t="shared" ref="CJ121" si="1168">GI121+KH121</f>
        <v>1702</v>
      </c>
      <c r="CK121" s="8">
        <f t="shared" ref="CK121" si="1169">GJ121+KI121</f>
        <v>2380</v>
      </c>
      <c r="CL121" s="8">
        <f t="shared" ref="CL121" si="1170">GK121+KJ121</f>
        <v>2424</v>
      </c>
      <c r="CM121" s="8">
        <f t="shared" ref="CM121" si="1171">GL121+KK121</f>
        <v>2352</v>
      </c>
      <c r="CN121" s="8">
        <f t="shared" ref="CN121" si="1172">GM121+KL121</f>
        <v>2360</v>
      </c>
      <c r="CO121" s="8">
        <f t="shared" ref="CO121" si="1173">GN121+KM121</f>
        <v>2407</v>
      </c>
      <c r="CP121" s="8">
        <f t="shared" ref="CP121" si="1174">GO121+KN121</f>
        <v>2286</v>
      </c>
      <c r="CQ121" s="8">
        <f t="shared" ref="CQ121" si="1175">GP121+KO121</f>
        <v>1591</v>
      </c>
      <c r="CR121" s="8">
        <f t="shared" ref="CR121" si="1176">GQ121+KP121</f>
        <v>2383</v>
      </c>
      <c r="CS121" s="8">
        <f t="shared" ref="CS121" si="1177">GR121+KQ121</f>
        <v>2367</v>
      </c>
      <c r="CT121" s="8">
        <f t="shared" ref="CT121" si="1178">GS121+KR121</f>
        <v>2360</v>
      </c>
      <c r="CU121" s="8">
        <f t="shared" ref="CU121" si="1179">GT121+KS121</f>
        <v>2437</v>
      </c>
      <c r="CV121" s="8">
        <f t="shared" ref="CV121" si="1180">GU121+KT121</f>
        <v>2915</v>
      </c>
      <c r="CW121" s="8">
        <f t="shared" ref="CW121" si="1181">GV121+KU121</f>
        <v>2841</v>
      </c>
      <c r="CX121" s="8">
        <f t="shared" ref="CX121" si="1182">GW121+KV121</f>
        <v>2030</v>
      </c>
      <c r="CY121" s="8">
        <f t="shared" ref="CY121" si="1183">GX121+KW121</f>
        <v>2705</v>
      </c>
      <c r="CZ121" s="8">
        <f t="shared" ref="CZ121" si="1184">GY121+KX121</f>
        <v>2628</v>
      </c>
      <c r="DA121" s="8">
        <f t="shared" ref="DA121" si="1185">GZ121+KY121</f>
        <v>2431</v>
      </c>
      <c r="DB121" s="8">
        <f t="shared" ref="DB121" si="1186">HA121+KZ121</f>
        <v>2505</v>
      </c>
      <c r="DC121" s="8">
        <f t="shared" ref="DC121" si="1187">HB121+LA121</f>
        <v>2542</v>
      </c>
      <c r="DD121" s="8">
        <f t="shared" ref="DD121" si="1188">HC121+LB121</f>
        <v>2446</v>
      </c>
      <c r="DE121" s="8">
        <f t="shared" ref="DE121" si="1189">HD121+LC121</f>
        <v>1600</v>
      </c>
      <c r="DF121" s="8">
        <f t="shared" ref="DF121" si="1190">HE121+LD121</f>
        <v>2362</v>
      </c>
      <c r="DG121" s="8">
        <f t="shared" ref="DG121" si="1191">HF121+LE121</f>
        <v>2527</v>
      </c>
      <c r="DH121" s="8">
        <f t="shared" ref="DH121" si="1192">HG121+LF121</f>
        <v>2359</v>
      </c>
      <c r="DI121" s="8">
        <f t="shared" ref="DI121" si="1193">HH121+LG121</f>
        <v>2431</v>
      </c>
      <c r="DJ121" s="8">
        <f t="shared" ref="DJ121" si="1194">HI121+LH121</f>
        <v>2848</v>
      </c>
      <c r="DK121" s="8">
        <f t="shared" ref="DK121" si="1195">HJ121+LI121</f>
        <v>2580</v>
      </c>
      <c r="DL121" s="8">
        <f t="shared" ref="DL121" si="1196">HK121+LJ121</f>
        <v>1816</v>
      </c>
      <c r="DM121" s="8">
        <f t="shared" ref="DM121" si="1197">HL121+LK121</f>
        <v>2494</v>
      </c>
      <c r="DN121" s="8">
        <f t="shared" ref="DN121" si="1198">HM121+LL121</f>
        <v>2483</v>
      </c>
      <c r="DO121" s="8">
        <f t="shared" ref="DO121" si="1199">HN121+LM121</f>
        <v>2601</v>
      </c>
      <c r="DP121" s="8">
        <f t="shared" ref="DP121" si="1200">HO121+LN121</f>
        <v>2481</v>
      </c>
      <c r="DQ121" s="8">
        <f t="shared" ref="DQ121" si="1201">HP121+LO121</f>
        <v>2674</v>
      </c>
      <c r="DR121" s="8">
        <f t="shared" ref="DR121" si="1202">HQ121+LP121</f>
        <v>2599</v>
      </c>
      <c r="DS121" s="8">
        <f t="shared" ref="DS121" si="1203">HR121+LQ121</f>
        <v>1757</v>
      </c>
      <c r="DT121" s="8">
        <f t="shared" ref="DT121" si="1204">HS121+LR121</f>
        <v>2533</v>
      </c>
      <c r="DU121" s="8">
        <f t="shared" ref="DU121" si="1205">HT121+LS121</f>
        <v>2529</v>
      </c>
      <c r="DV121" s="14"/>
      <c r="DW121" s="8">
        <f t="shared" ref="DW121:DW132" si="1206">_xlfn.QUARTILE.INC($AJ121:$DT121,1)</f>
        <v>2367</v>
      </c>
      <c r="DX121" s="8">
        <f t="shared" ref="DX121:DX132" si="1207">_xlfn.QUARTILE.INC($AJ121:$DT121,3)</f>
        <v>2705</v>
      </c>
      <c r="DY121" s="8">
        <f>DX121-DW121</f>
        <v>338</v>
      </c>
      <c r="DZ121" s="8">
        <f>DX121+(1.25*DY121)</f>
        <v>3127.5</v>
      </c>
      <c r="EA121" s="8">
        <f>DW121-(1.25*DY121)</f>
        <v>1944.5</v>
      </c>
      <c r="EB121" s="14"/>
      <c r="EC121" s="9">
        <f t="shared" ref="EC121:EC132" si="1208">_xlfn.STDEV.P(AJ121:DU121)</f>
        <v>348.53575706176446</v>
      </c>
      <c r="ED121" s="9">
        <f>AVERAGE(DN121:DT121)</f>
        <v>2446.8571428571427</v>
      </c>
      <c r="EE121" s="9">
        <f>AVERAGE(CQ121:DT121)</f>
        <v>2410.8666666666668</v>
      </c>
      <c r="EF121" s="1"/>
      <c r="EG121" s="7" t="s">
        <v>672</v>
      </c>
      <c r="EH121" s="7" t="s">
        <v>101</v>
      </c>
      <c r="EI121" s="8">
        <f>VLOOKUP($EG121,Data!$B:$CP,Daily!EI$10,0)</f>
        <v>1836</v>
      </c>
      <c r="EJ121" s="8">
        <f>VLOOKUP($EG121,Data!$B:$CP,Daily!EJ$10,0)</f>
        <v>2027</v>
      </c>
      <c r="EK121" s="8">
        <f>VLOOKUP($EG121,Data!$B:$CP,Daily!EK$10,0)</f>
        <v>1965</v>
      </c>
      <c r="EL121" s="8">
        <f>VLOOKUP($EG121,Data!$B:$CP,Daily!EL$10,0)</f>
        <v>1389</v>
      </c>
      <c r="EM121" s="8">
        <f>VLOOKUP($EG121,Data!$B:$CP,Daily!EM$10,0)</f>
        <v>1734</v>
      </c>
      <c r="EN121" s="8">
        <f>VLOOKUP($EG121,Data!$B:$CP,Daily!EN$10,0)</f>
        <v>2132</v>
      </c>
      <c r="EO121" s="8">
        <f>VLOOKUP($EG121,Data!$B:$CP,Daily!EO$10,0)</f>
        <v>2140</v>
      </c>
      <c r="EP121" s="8">
        <f>VLOOKUP($EG121,Data!$B:$CP,Daily!EP$10,0)</f>
        <v>2091</v>
      </c>
      <c r="EQ121" s="8">
        <f>VLOOKUP($EG121,Data!$B:$CP,Daily!EQ$10,0)</f>
        <v>1988</v>
      </c>
      <c r="ER121" s="8">
        <f>VLOOKUP($EG121,Data!$B:$CP,Daily!ER$10,0)</f>
        <v>1909</v>
      </c>
      <c r="ES121" s="8">
        <f>VLOOKUP($EG121,Data!$B:$CP,Daily!ES$10,0)</f>
        <v>1208</v>
      </c>
      <c r="ET121" s="8">
        <f>VLOOKUP($EG121,Data!$B:$CP,Daily!ET$10,0)</f>
        <v>1797</v>
      </c>
      <c r="EU121" s="8">
        <f>VLOOKUP($EG121,Data!$B:$CP,Daily!EU$10,0)</f>
        <v>1861</v>
      </c>
      <c r="EV121" s="8">
        <f>VLOOKUP($EG121,Data!$B:$CP,Daily!EV$10,0)</f>
        <v>1700</v>
      </c>
      <c r="EW121" s="8">
        <f>VLOOKUP($EG121,Data!$B:$CP,Daily!EW$10,0)</f>
        <v>1879</v>
      </c>
      <c r="EX121" s="8">
        <f>VLOOKUP($EG121,Data!$B:$CP,Daily!EX$10,0)</f>
        <v>1845</v>
      </c>
      <c r="EY121" s="8">
        <f>VLOOKUP($EG121,Data!$B:$CP,Daily!EY$10,0)</f>
        <v>1806</v>
      </c>
      <c r="EZ121" s="8">
        <f>VLOOKUP($EG121,Data!$B:$CP,Daily!EZ$10,0)</f>
        <v>1220</v>
      </c>
      <c r="FA121" s="8">
        <f>VLOOKUP($EG121,Data!$B:$CP,Daily!FA$10,0)</f>
        <v>1732</v>
      </c>
      <c r="FB121" s="8">
        <f>VLOOKUP($EG121,Data!$B:$CP,Daily!FB$10,0)</f>
        <v>1842</v>
      </c>
      <c r="FC121" s="8">
        <f>VLOOKUP($EG121,Data!$B:$CP,Daily!FC$10,0)</f>
        <v>1633</v>
      </c>
      <c r="FD121" s="8">
        <f>VLOOKUP($EG121,Data!$B:$CP,Daily!FD$10,0)</f>
        <v>1700</v>
      </c>
      <c r="FE121" s="8">
        <f>VLOOKUP($EG121,Data!$B:$CP,Daily!FE$10,0)</f>
        <v>1730</v>
      </c>
      <c r="FF121" s="8">
        <f>VLOOKUP($EG121,Data!$B:$CP,Daily!FF$10,0)</f>
        <v>1697</v>
      </c>
      <c r="FG121" s="8">
        <f>VLOOKUP($EG121,Data!$B:$CP,Daily!FG$10,0)</f>
        <v>1200</v>
      </c>
      <c r="FH121" s="8">
        <f>VLOOKUP($EG121,Data!$B:$CP,Daily!FH$10,0)</f>
        <v>1742</v>
      </c>
      <c r="FI121" s="8">
        <f>VLOOKUP($EG121,Data!$B:$CP,Daily!FI$10,0)</f>
        <v>1745</v>
      </c>
      <c r="FJ121" s="8">
        <f>VLOOKUP($EG121,Data!$B:$CP,Daily!FJ$10,0)</f>
        <v>1706</v>
      </c>
      <c r="FK121" s="8">
        <f>VLOOKUP($EG121,Data!$B:$CP,Daily!FK$10,0)</f>
        <v>1670</v>
      </c>
      <c r="FL121" s="8">
        <f>VLOOKUP($EG121,Data!$B:$CP,Daily!FL$10,0)</f>
        <v>1860</v>
      </c>
      <c r="FM121" s="8">
        <f>VLOOKUP($EG121,Data!$B:$CP,Daily!FM$10,0)</f>
        <v>1722</v>
      </c>
      <c r="FN121" s="8">
        <f>VLOOKUP($EG121,Data!$B:$CP,Daily!FN$10,0)</f>
        <v>1226</v>
      </c>
      <c r="FO121" s="8">
        <f>VLOOKUP($EG121,Data!$B:$CP,Daily!FO$10,0)</f>
        <v>1875</v>
      </c>
      <c r="FP121" s="8">
        <f>VLOOKUP($EG121,Data!$B:$CP,Daily!FP$10,0)</f>
        <v>2010</v>
      </c>
      <c r="FQ121" s="8">
        <f>VLOOKUP($EG121,Data!$B:$CP,Daily!FQ$10,0)</f>
        <v>2136</v>
      </c>
      <c r="FR121" s="8">
        <f>VLOOKUP($EG121,Data!$B:$CP,Daily!FR$10,0)</f>
        <v>1905</v>
      </c>
      <c r="FS121" s="8">
        <f>VLOOKUP($EG121,Data!$B:$CP,Daily!FS$10,0)</f>
        <v>1854</v>
      </c>
      <c r="FT121" s="8">
        <f>VLOOKUP($EG121,Data!$B:$CP,Daily!FT$10,0)</f>
        <v>1844</v>
      </c>
      <c r="FU121" s="8">
        <f>VLOOKUP($EG121,Data!$B:$CP,Daily!FU$10,0)</f>
        <v>1138</v>
      </c>
      <c r="FV121" s="8">
        <f>VLOOKUP($EG121,Data!$B:$CP,Daily!FV$10,0)</f>
        <v>1690</v>
      </c>
      <c r="FW121" s="8">
        <f>VLOOKUP($EG121,Data!$B:$CP,Daily!FW$10,0)</f>
        <v>1770</v>
      </c>
      <c r="FX121" s="8">
        <f>VLOOKUP($EG121,Data!$B:$CP,Daily!FX$10,0)</f>
        <v>1747</v>
      </c>
      <c r="FY121" s="8">
        <f>VLOOKUP($EG121,Data!$B:$CP,Daily!FY$10,0)</f>
        <v>1549</v>
      </c>
      <c r="FZ121" s="8">
        <f>VLOOKUP($EG121,Data!$B:$CP,Daily!FZ$10,0)</f>
        <v>1713</v>
      </c>
      <c r="GA121" s="8">
        <f>VLOOKUP($EG121,Data!$B:$CP,Daily!GA$10,0)</f>
        <v>1589</v>
      </c>
      <c r="GB121" s="8">
        <f>VLOOKUP($EG121,Data!$B:$CP,Daily!GB$10,0)</f>
        <v>1244</v>
      </c>
      <c r="GC121" s="8">
        <f>VLOOKUP($EG121,Data!$B:$CP,Daily!GC$10,0)</f>
        <v>1669</v>
      </c>
      <c r="GD121" s="8">
        <f>VLOOKUP($EG121,Data!$B:$CP,Daily!GD$10,0)</f>
        <v>1787</v>
      </c>
      <c r="GE121" s="8">
        <f>VLOOKUP($EG121,Data!$B:$CP,Daily!GE$10,0)</f>
        <v>1688</v>
      </c>
      <c r="GF121" s="8">
        <f>VLOOKUP($EG121,Data!$B:$CP,Daily!GF$10,0)</f>
        <v>1661</v>
      </c>
      <c r="GG121" s="8">
        <f>VLOOKUP($EG121,Data!$B:$CP,Daily!GG$10,0)</f>
        <v>1700</v>
      </c>
      <c r="GH121" s="8">
        <f>VLOOKUP($EG121,Data!$B:$CP,Daily!GH$10,0)</f>
        <v>1583</v>
      </c>
      <c r="GI121" s="8">
        <f>VLOOKUP($EG121,Data!$B:$CP,Daily!GI$10,0)</f>
        <v>1117</v>
      </c>
      <c r="GJ121" s="8">
        <f>VLOOKUP($EG121,Data!$B:$CP,Daily!GJ$10,0)</f>
        <v>1585</v>
      </c>
      <c r="GK121" s="8">
        <f>VLOOKUP($EG121,Data!$B:$CP,Daily!GK$10,0)</f>
        <v>1612</v>
      </c>
      <c r="GL121" s="8">
        <f>VLOOKUP($EG121,Data!$B:$CP,Daily!GL$10,0)</f>
        <v>1615</v>
      </c>
      <c r="GM121" s="8">
        <f>VLOOKUP($EG121,Data!$B:$CP,Daily!GM$10,0)</f>
        <v>1553</v>
      </c>
      <c r="GN121" s="8">
        <f>VLOOKUP($EG121,Data!$B:$CP,Daily!GN$10,0)</f>
        <v>1627</v>
      </c>
      <c r="GO121" s="8">
        <f>VLOOKUP($EG121,Data!$B:$CP,Daily!GO$10,0)</f>
        <v>1567</v>
      </c>
      <c r="GP121" s="8">
        <f>VLOOKUP($EG121,Data!$B:$CP,Daily!GP$10,0)</f>
        <v>1050</v>
      </c>
      <c r="GQ121" s="8">
        <f>VLOOKUP($EG121,Data!$B:$CP,Daily!GQ$10,0)</f>
        <v>1582</v>
      </c>
      <c r="GR121" s="8">
        <f>VLOOKUP($EG121,Data!$B:$CP,Daily!GR$10,0)</f>
        <v>1585</v>
      </c>
      <c r="GS121" s="8">
        <f>VLOOKUP($EG121,Data!$B:$CP,Daily!GS$10,0)</f>
        <v>1561</v>
      </c>
      <c r="GT121" s="8">
        <f>VLOOKUP($EG121,Data!$B:$CP,Daily!GT$10,0)</f>
        <v>1615</v>
      </c>
      <c r="GU121" s="8">
        <f>VLOOKUP($EG121,Data!$B:$CP,Daily!GU$10,0)</f>
        <v>1915</v>
      </c>
      <c r="GV121" s="8">
        <f>VLOOKUP($EG121,Data!$B:$CP,Daily!GV$10,0)</f>
        <v>1969</v>
      </c>
      <c r="GW121" s="8">
        <f>VLOOKUP($EG121,Data!$B:$CP,Daily!GW$10,0)</f>
        <v>1345</v>
      </c>
      <c r="GX121" s="8">
        <f>VLOOKUP($EG121,Data!$B:$CP,Daily!GX$10,0)</f>
        <v>1832</v>
      </c>
      <c r="GY121" s="8">
        <f>VLOOKUP($EG121,Data!$B:$CP,Daily!GY$10,0)</f>
        <v>1777</v>
      </c>
      <c r="GZ121" s="8">
        <f>VLOOKUP($EG121,Data!$B:$CP,Daily!GZ$10,0)</f>
        <v>1614</v>
      </c>
      <c r="HA121" s="8">
        <f>VLOOKUP($EG121,Data!$B:$CP,Daily!HA$10,0)</f>
        <v>1646</v>
      </c>
      <c r="HB121" s="8">
        <f>VLOOKUP($EG121,Data!$B:$CP,Daily!HB$10,0)</f>
        <v>1693</v>
      </c>
      <c r="HC121" s="8">
        <f>VLOOKUP($EG121,Data!$B:$CP,Daily!HC$10,0)</f>
        <v>1598</v>
      </c>
      <c r="HD121" s="8">
        <f>VLOOKUP($EG121,Data!$B:$CP,Daily!HD$10,0)</f>
        <v>1035</v>
      </c>
      <c r="HE121" s="8">
        <f>VLOOKUP($EG121,Data!$B:$CP,Daily!HE$10,0)</f>
        <v>1611</v>
      </c>
      <c r="HF121" s="8">
        <f>VLOOKUP($EG121,Data!$B:$CP,Daily!HF$10,0)</f>
        <v>1714</v>
      </c>
      <c r="HG121" s="8">
        <f>VLOOKUP($EG121,Data!$B:$CP,Daily!HG$10,0)</f>
        <v>1605</v>
      </c>
      <c r="HH121" s="8">
        <f>VLOOKUP($EG121,Data!$B:$CP,Daily!HH$10,0)</f>
        <v>1612</v>
      </c>
      <c r="HI121" s="8">
        <f>VLOOKUP($EG121,Data!$B:$CP,Daily!HI$10,0)</f>
        <v>1946</v>
      </c>
      <c r="HJ121" s="8">
        <f>VLOOKUP($EG121,Data!$B:$CP,Daily!HJ$10,0)</f>
        <v>1770</v>
      </c>
      <c r="HK121" s="8">
        <f>VLOOKUP($EG121,Data!$B:$CP,Daily!HK$10,0)</f>
        <v>1203</v>
      </c>
      <c r="HL121" s="8">
        <f>VLOOKUP($EG121,Data!$B:$CP,Daily!HL$10,0)</f>
        <v>1652</v>
      </c>
      <c r="HM121" s="8">
        <f>VLOOKUP($EG121,Data!$B:$CP,Daily!HM$10,0)</f>
        <v>1643</v>
      </c>
      <c r="HN121" s="8">
        <f>VLOOKUP($EG121,Data!$B:$CP,Daily!HN$10,0)</f>
        <v>1786</v>
      </c>
      <c r="HO121" s="8">
        <f>VLOOKUP($EG121,Data!$B:$CP,Daily!HO$10,0)</f>
        <v>1659</v>
      </c>
      <c r="HP121" s="8">
        <f>VLOOKUP($EG121,Data!$B:$CP,Daily!HP$10,0)</f>
        <v>1794</v>
      </c>
      <c r="HQ121" s="8">
        <f>VLOOKUP($EG121,Data!$B:$CP,Daily!HQ$10,0)</f>
        <v>1702</v>
      </c>
      <c r="HR121" s="8">
        <f>VLOOKUP($EG121,Data!$B:$CP,Daily!HR$10,0)</f>
        <v>1155</v>
      </c>
      <c r="HS121" s="8">
        <f>VLOOKUP($EG121,Data!$B:$CP,Daily!HS$10,0)</f>
        <v>1750</v>
      </c>
      <c r="HT121" s="8">
        <f>VLOOKUP($EG121,Data!$B:$CP,Daily!HT$10,0)</f>
        <v>1770</v>
      </c>
      <c r="HU121" s="13"/>
      <c r="HV121" s="8">
        <f t="shared" ref="HV121:HV132" si="1209">_xlfn.QUARTILE.INC($EI121:$HS121,1)</f>
        <v>1598</v>
      </c>
      <c r="HW121" s="8">
        <f t="shared" ref="HW121:HW132" si="1210">_xlfn.QUARTILE.INC($EI121:$HS121,3)</f>
        <v>1832</v>
      </c>
      <c r="HX121" s="8">
        <f t="shared" ref="HX121:HX132" si="1211">HW121-HV121</f>
        <v>234</v>
      </c>
      <c r="HY121" s="8">
        <f>HW121+(1.25*HX121)</f>
        <v>2124.5</v>
      </c>
      <c r="HZ121" s="8">
        <f>HV121-(1.25*HX121)</f>
        <v>1305.5</v>
      </c>
      <c r="IA121" s="41"/>
      <c r="IB121" s="9">
        <f t="shared" ref="IB121:IB132" si="1212">_xlfn.STDEV.P(FM121:HT121)</f>
        <v>232.10390094380864</v>
      </c>
      <c r="IC121" s="9">
        <f>AVERAGE(HM121:HS121)</f>
        <v>1641.2857142857142</v>
      </c>
      <c r="ID121" s="9">
        <f>AVERAGE(GP121:HS121)</f>
        <v>1613.9666666666667</v>
      </c>
      <c r="IE121" s="1"/>
      <c r="IF121" s="7" t="s">
        <v>673</v>
      </c>
      <c r="IG121" s="7" t="s">
        <v>101</v>
      </c>
      <c r="IH121" s="8">
        <f>VLOOKUP($IF121,Data!$B:$CP,Daily!IH$10,0)</f>
        <v>876</v>
      </c>
      <c r="II121" s="8">
        <f>VLOOKUP($IF121,Data!$B:$CP,Daily!II$10,0)</f>
        <v>985</v>
      </c>
      <c r="IJ121" s="8">
        <f>VLOOKUP($IF121,Data!$B:$CP,Daily!IJ$10,0)</f>
        <v>961</v>
      </c>
      <c r="IK121" s="8">
        <f>VLOOKUP($IF121,Data!$B:$CP,Daily!IK$10,0)</f>
        <v>620</v>
      </c>
      <c r="IL121" s="8">
        <f>VLOOKUP($IF121,Data!$B:$CP,Daily!IL$10,0)</f>
        <v>699</v>
      </c>
      <c r="IM121" s="8">
        <f>VLOOKUP($IF121,Data!$B:$CP,Daily!IM$10,0)</f>
        <v>976</v>
      </c>
      <c r="IN121" s="8">
        <f>VLOOKUP($IF121,Data!$B:$CP,Daily!IN$10,0)</f>
        <v>1019</v>
      </c>
      <c r="IO121" s="8">
        <f>VLOOKUP($IF121,Data!$B:$CP,Daily!IO$10,0)</f>
        <v>1065</v>
      </c>
      <c r="IP121" s="8">
        <f>VLOOKUP($IF121,Data!$B:$CP,Daily!IP$10,0)</f>
        <v>1000</v>
      </c>
      <c r="IQ121" s="8">
        <f>VLOOKUP($IF121,Data!$B:$CP,Daily!IQ$10,0)</f>
        <v>901</v>
      </c>
      <c r="IR121" s="8">
        <f>VLOOKUP($IF121,Data!$B:$CP,Daily!IR$10,0)</f>
        <v>619</v>
      </c>
      <c r="IS121" s="8">
        <f>VLOOKUP($IF121,Data!$B:$CP,Daily!IS$10,0)</f>
        <v>804</v>
      </c>
      <c r="IT121" s="8">
        <f>VLOOKUP($IF121,Data!$B:$CP,Daily!IT$10,0)</f>
        <v>858</v>
      </c>
      <c r="IU121" s="8">
        <f>VLOOKUP($IF121,Data!$B:$CP,Daily!IU$10,0)</f>
        <v>834</v>
      </c>
      <c r="IV121" s="8">
        <f>VLOOKUP($IF121,Data!$B:$CP,Daily!IV$10,0)</f>
        <v>949</v>
      </c>
      <c r="IW121" s="8">
        <f>VLOOKUP($IF121,Data!$B:$CP,Daily!IW$10,0)</f>
        <v>941</v>
      </c>
      <c r="IX121" s="8">
        <f>VLOOKUP($IF121,Data!$B:$CP,Daily!IX$10,0)</f>
        <v>832</v>
      </c>
      <c r="IY121" s="8">
        <f>VLOOKUP($IF121,Data!$B:$CP,Daily!IY$10,0)</f>
        <v>607</v>
      </c>
      <c r="IZ121" s="8">
        <f>VLOOKUP($IF121,Data!$B:$CP,Daily!IZ$10,0)</f>
        <v>826</v>
      </c>
      <c r="JA121" s="8">
        <f>VLOOKUP($IF121,Data!$B:$CP,Daily!JA$10,0)</f>
        <v>866</v>
      </c>
      <c r="JB121" s="8">
        <f>VLOOKUP($IF121,Data!$B:$CP,Daily!JB$10,0)</f>
        <v>787</v>
      </c>
      <c r="JC121" s="8">
        <f>VLOOKUP($IF121,Data!$B:$CP,Daily!JC$10,0)</f>
        <v>882</v>
      </c>
      <c r="JD121" s="8">
        <f>VLOOKUP($IF121,Data!$B:$CP,Daily!JD$10,0)</f>
        <v>765</v>
      </c>
      <c r="JE121" s="8">
        <f>VLOOKUP($IF121,Data!$B:$CP,Daily!JE$10,0)</f>
        <v>769</v>
      </c>
      <c r="JF121" s="8">
        <f>VLOOKUP($IF121,Data!$B:$CP,Daily!JF$10,0)</f>
        <v>551</v>
      </c>
      <c r="JG121" s="8">
        <f>VLOOKUP($IF121,Data!$B:$CP,Daily!JG$10,0)</f>
        <v>759</v>
      </c>
      <c r="JH121" s="8">
        <f>VLOOKUP($IF121,Data!$B:$CP,Daily!JH$10,0)</f>
        <v>810</v>
      </c>
      <c r="JI121" s="8">
        <f>VLOOKUP($IF121,Data!$B:$CP,Daily!JI$10,0)</f>
        <v>814</v>
      </c>
      <c r="JJ121" s="8">
        <f>VLOOKUP($IF121,Data!$B:$CP,Daily!JJ$10,0)</f>
        <v>844</v>
      </c>
      <c r="JK121" s="8">
        <f>VLOOKUP($IF121,Data!$B:$CP,Daily!JK$10,0)</f>
        <v>886</v>
      </c>
      <c r="JL121" s="8">
        <f>VLOOKUP($IF121,Data!$B:$CP,Daily!JL$10,0)</f>
        <v>875</v>
      </c>
      <c r="JM121" s="8">
        <f>VLOOKUP($IF121,Data!$B:$CP,Daily!JM$10,0)</f>
        <v>622</v>
      </c>
      <c r="JN121" s="8">
        <f>VLOOKUP($IF121,Data!$B:$CP,Daily!JN$10,0)</f>
        <v>887</v>
      </c>
      <c r="JO121" s="8">
        <f>VLOOKUP($IF121,Data!$B:$CP,Daily!JO$10,0)</f>
        <v>976</v>
      </c>
      <c r="JP121" s="8">
        <f>VLOOKUP($IF121,Data!$B:$CP,Daily!JP$10,0)</f>
        <v>1014</v>
      </c>
      <c r="JQ121" s="8">
        <f>VLOOKUP($IF121,Data!$B:$CP,Daily!JQ$10,0)</f>
        <v>1052</v>
      </c>
      <c r="JR121" s="8">
        <f>VLOOKUP($IF121,Data!$B:$CP,Daily!JR$10,0)</f>
        <v>911</v>
      </c>
      <c r="JS121" s="8">
        <f>VLOOKUP($IF121,Data!$B:$CP,Daily!JS$10,0)</f>
        <v>868</v>
      </c>
      <c r="JT121" s="8">
        <f>VLOOKUP($IF121,Data!$B:$CP,Daily!JT$10,0)</f>
        <v>665</v>
      </c>
      <c r="JU121" s="8">
        <f>VLOOKUP($IF121,Data!$B:$CP,Daily!JU$10,0)</f>
        <v>803</v>
      </c>
      <c r="JV121" s="8">
        <f>VLOOKUP($IF121,Data!$B:$CP,Daily!JV$10,0)</f>
        <v>883</v>
      </c>
      <c r="JW121" s="8">
        <f>VLOOKUP($IF121,Data!$B:$CP,Daily!JW$10,0)</f>
        <v>846</v>
      </c>
      <c r="JX121" s="8">
        <f>VLOOKUP($IF121,Data!$B:$CP,Daily!JX$10,0)</f>
        <v>803</v>
      </c>
      <c r="JY121" s="8">
        <f>VLOOKUP($IF121,Data!$B:$CP,Daily!JY$10,0)</f>
        <v>790</v>
      </c>
      <c r="JZ121" s="8">
        <f>VLOOKUP($IF121,Data!$B:$CP,Daily!JZ$10,0)</f>
        <v>719</v>
      </c>
      <c r="KA121" s="8">
        <f>VLOOKUP($IF121,Data!$B:$CP,Daily!KA$10,0)</f>
        <v>638</v>
      </c>
      <c r="KB121" s="8">
        <f>VLOOKUP($IF121,Data!$B:$CP,Daily!KB$10,0)</f>
        <v>740</v>
      </c>
      <c r="KC121" s="8">
        <f>VLOOKUP($IF121,Data!$B:$CP,Daily!KC$10,0)</f>
        <v>852</v>
      </c>
      <c r="KD121" s="8">
        <f>VLOOKUP($IF121,Data!$B:$CP,Daily!KD$10,0)</f>
        <v>801</v>
      </c>
      <c r="KE121" s="8">
        <f>VLOOKUP($IF121,Data!$B:$CP,Daily!KE$10,0)</f>
        <v>785</v>
      </c>
      <c r="KF121" s="8">
        <f>VLOOKUP($IF121,Data!$B:$CP,Daily!KF$10,0)</f>
        <v>827</v>
      </c>
      <c r="KG121" s="8">
        <f>VLOOKUP($IF121,Data!$B:$CP,Daily!KG$10,0)</f>
        <v>707</v>
      </c>
      <c r="KH121" s="8">
        <f>VLOOKUP($IF121,Data!$B:$CP,Daily!KH$10,0)</f>
        <v>585</v>
      </c>
      <c r="KI121" s="8">
        <f>VLOOKUP($IF121,Data!$B:$CP,Daily!KI$10,0)</f>
        <v>795</v>
      </c>
      <c r="KJ121" s="8">
        <f>VLOOKUP($IF121,Data!$B:$CP,Daily!KJ$10,0)</f>
        <v>812</v>
      </c>
      <c r="KK121" s="8">
        <f>VLOOKUP($IF121,Data!$B:$CP,Daily!KK$10,0)</f>
        <v>737</v>
      </c>
      <c r="KL121" s="8">
        <f>VLOOKUP($IF121,Data!$B:$CP,Daily!KL$10,0)</f>
        <v>807</v>
      </c>
      <c r="KM121" s="8">
        <f>VLOOKUP($IF121,Data!$B:$CP,Daily!KM$10,0)</f>
        <v>780</v>
      </c>
      <c r="KN121" s="8">
        <f>VLOOKUP($IF121,Data!$B:$CP,Daily!KN$10,0)</f>
        <v>719</v>
      </c>
      <c r="KO121" s="8">
        <f>VLOOKUP($IF121,Data!$B:$CP,Daily!KO$10,0)</f>
        <v>541</v>
      </c>
      <c r="KP121" s="8">
        <f>VLOOKUP($IF121,Data!$B:$CP,Daily!KP$10,0)</f>
        <v>801</v>
      </c>
      <c r="KQ121" s="8">
        <f>VLOOKUP($IF121,Data!$B:$CP,Daily!KQ$10,0)</f>
        <v>782</v>
      </c>
      <c r="KR121" s="8">
        <f>VLOOKUP($IF121,Data!$B:$CP,Daily!KR$10,0)</f>
        <v>799</v>
      </c>
      <c r="KS121" s="8">
        <f>VLOOKUP($IF121,Data!$B:$CP,Daily!KS$10,0)</f>
        <v>822</v>
      </c>
      <c r="KT121" s="8">
        <f>VLOOKUP($IF121,Data!$B:$CP,Daily!KT$10,0)</f>
        <v>1000</v>
      </c>
      <c r="KU121" s="8">
        <f>VLOOKUP($IF121,Data!$B:$CP,Daily!KU$10,0)</f>
        <v>872</v>
      </c>
      <c r="KV121" s="8">
        <f>VLOOKUP($IF121,Data!$B:$CP,Daily!KV$10,0)</f>
        <v>685</v>
      </c>
      <c r="KW121" s="8">
        <f>VLOOKUP($IF121,Data!$B:$CP,Daily!KW$10,0)</f>
        <v>873</v>
      </c>
      <c r="KX121" s="8">
        <f>VLOOKUP($IF121,Data!$B:$CP,Daily!KX$10,0)</f>
        <v>851</v>
      </c>
      <c r="KY121" s="8">
        <f>VLOOKUP($IF121,Data!$B:$CP,Daily!KY$10,0)</f>
        <v>817</v>
      </c>
      <c r="KZ121" s="8">
        <f>VLOOKUP($IF121,Data!$B:$CP,Daily!KZ$10,0)</f>
        <v>859</v>
      </c>
      <c r="LA121" s="8">
        <f>VLOOKUP($IF121,Data!$B:$CP,Daily!LA$10,0)</f>
        <v>849</v>
      </c>
      <c r="LB121" s="8">
        <f>VLOOKUP($IF121,Data!$B:$CP,Daily!LB$10,0)</f>
        <v>848</v>
      </c>
      <c r="LC121" s="8">
        <f>VLOOKUP($IF121,Data!$B:$CP,Daily!LC$10,0)</f>
        <v>565</v>
      </c>
      <c r="LD121" s="8">
        <f>VLOOKUP($IF121,Data!$B:$CP,Daily!LD$10,0)</f>
        <v>751</v>
      </c>
      <c r="LE121" s="8">
        <f>VLOOKUP($IF121,Data!$B:$CP,Daily!LE$10,0)</f>
        <v>813</v>
      </c>
      <c r="LF121" s="8">
        <f>VLOOKUP($IF121,Data!$B:$CP,Daily!LF$10,0)</f>
        <v>754</v>
      </c>
      <c r="LG121" s="8">
        <f>VLOOKUP($IF121,Data!$B:$CP,Daily!LG$10,0)</f>
        <v>819</v>
      </c>
      <c r="LH121" s="8">
        <f>VLOOKUP($IF121,Data!$B:$CP,Daily!LH$10,0)</f>
        <v>902</v>
      </c>
      <c r="LI121" s="8">
        <f>VLOOKUP($IF121,Data!$B:$CP,Daily!LI$10,0)</f>
        <v>810</v>
      </c>
      <c r="LJ121" s="8">
        <f>VLOOKUP($IF121,Data!$B:$CP,Daily!LJ$10,0)</f>
        <v>613</v>
      </c>
      <c r="LK121" s="8">
        <f>VLOOKUP($IF121,Data!$B:$CP,Daily!LK$10,0)</f>
        <v>842</v>
      </c>
      <c r="LL121" s="8">
        <f>VLOOKUP($IF121,Data!$B:$CP,Daily!LL$10,0)</f>
        <v>840</v>
      </c>
      <c r="LM121" s="8">
        <f>VLOOKUP($IF121,Data!$B:$CP,Daily!LM$10,0)</f>
        <v>815</v>
      </c>
      <c r="LN121" s="8">
        <f>VLOOKUP($IF121,Data!$B:$CP,Daily!LN$10,0)</f>
        <v>822</v>
      </c>
      <c r="LO121" s="8">
        <f>VLOOKUP($IF121,Data!$B:$CP,Daily!LO$10,0)</f>
        <v>880</v>
      </c>
      <c r="LP121" s="8">
        <f>VLOOKUP($IF121,Data!$B:$CP,Daily!LP$10,0)</f>
        <v>897</v>
      </c>
      <c r="LQ121" s="8">
        <f>VLOOKUP($IF121,Data!$B:$CP,Daily!LQ$10,0)</f>
        <v>602</v>
      </c>
      <c r="LR121" s="8">
        <f>VLOOKUP($IF121,Data!$B:$CP,Daily!LR$10,0)</f>
        <v>783</v>
      </c>
      <c r="LS121" s="8">
        <f>VLOOKUP($IF121,Data!$B:$CP,Daily!LS$10,0)</f>
        <v>759</v>
      </c>
      <c r="LU121" s="8">
        <f t="shared" ref="LU121:LU132" si="1213">_xlfn.QUARTILE.INC($IH121:$LR121,1)</f>
        <v>765</v>
      </c>
      <c r="LV121" s="8">
        <f t="shared" ref="LV121:LV132" si="1214">_xlfn.QUARTILE.INC($IH121:$LR121,3)</f>
        <v>875</v>
      </c>
      <c r="LW121" s="8">
        <f t="shared" ref="LW121:LW132" si="1215">LV121-LU121</f>
        <v>110</v>
      </c>
      <c r="LX121" s="8">
        <f>LV121+(1.25*LW121)</f>
        <v>1012.5</v>
      </c>
      <c r="LY121" s="8">
        <f>LU121-(1.25*LW121)</f>
        <v>627.5</v>
      </c>
      <c r="LZ121" s="41"/>
      <c r="MA121" s="9">
        <f>_xlfn.STDEV.P(JL121:LS121)</f>
        <v>103.68370036906583</v>
      </c>
      <c r="MB121" s="9">
        <f>AVERAGE(LL121:LR121)</f>
        <v>805.57142857142856</v>
      </c>
      <c r="MC121" s="9">
        <f>AVERAGE(KO121:LR121)</f>
        <v>796.9</v>
      </c>
    </row>
    <row r="122" spans="4:341" x14ac:dyDescent="0.35">
      <c r="D122" s="113" t="s">
        <v>674</v>
      </c>
      <c r="E122" s="53" t="str">
        <f>VLOOKUP($D122,'Metric Nature'!$C:$D,2,0)&amp;IF(($F122&lt;(EA122)),"Below",IF(($F122&gt;(DZ122)),"Above","Within"))</f>
        <v>PositiveWithin</v>
      </c>
      <c r="F122" s="48">
        <f t="shared" si="1103"/>
        <v>0.31158560695927245</v>
      </c>
      <c r="G122" s="77">
        <f t="shared" ref="G122" si="1216">ED122</f>
        <v>0.29308734236338158</v>
      </c>
      <c r="H122" s="48">
        <f t="shared" ref="H122" si="1217">IFERROR(((F122-G122)/G122),0)</f>
        <v>6.3115194421995813E-2</v>
      </c>
      <c r="I122" s="74">
        <f t="shared" ref="I122" si="1218">EE122</f>
        <v>0.30496925143139886</v>
      </c>
      <c r="J122" s="48">
        <f t="shared" si="1106"/>
        <v>2.1695156140559006E-2</v>
      </c>
      <c r="K122" s="48">
        <f t="shared" ref="K122:K132" si="1219">EC122</f>
        <v>3.1095780052544309E-2</v>
      </c>
      <c r="L122" s="56"/>
      <c r="M122" s="53" t="str">
        <f>VLOOKUP($D122,'Metric Nature'!$C:$D,2,0)&amp;IF(($N122&lt;(HZ122)),"Below",IF(($N122&gt;(HY122)),"Above","Within"))</f>
        <v>PositiveWithin</v>
      </c>
      <c r="N122" s="48">
        <f t="shared" si="1108"/>
        <v>0.34011299435028247</v>
      </c>
      <c r="O122" s="49">
        <f t="shared" ref="O122" si="1220">IC122</f>
        <v>0.32396205065715034</v>
      </c>
      <c r="P122" s="55">
        <f t="shared" ref="P122" si="1221">IFERROR(((N122-O122)/O122),0)</f>
        <v>4.9854430975388261E-2</v>
      </c>
      <c r="Q122" s="49">
        <f t="shared" ref="Q122" si="1222">ID122</f>
        <v>0.34115138592750532</v>
      </c>
      <c r="R122" s="55">
        <f t="shared" si="1110"/>
        <v>-3.0437853107344866E-3</v>
      </c>
      <c r="S122" s="48">
        <f t="shared" si="1111"/>
        <v>3.3951582393923756E-2</v>
      </c>
      <c r="T122" s="56"/>
      <c r="U122" s="53" t="str">
        <f>VLOOKUP($D122,'Metric Nature'!$C:$D,2,0)&amp;IF(($V122&lt;(LY122)),"Below",IF(($V122&gt;(LX122)),"Above","Within"))</f>
        <v>PositiveWithin</v>
      </c>
      <c r="V122" s="48">
        <f t="shared" si="1112"/>
        <v>0.24505928853754941</v>
      </c>
      <c r="W122" s="49">
        <f t="shared" ref="W122" si="1223">MB122</f>
        <v>0.23018265649937933</v>
      </c>
      <c r="X122" s="48">
        <f t="shared" ref="X122" si="1224">IFERROR(((V122-W122)/W122),0)</f>
        <v>6.4629682637319774E-2</v>
      </c>
      <c r="Y122" s="49">
        <f t="shared" ref="Y122" si="1225">MC122</f>
        <v>0.23161859111529573</v>
      </c>
      <c r="Z122" s="55">
        <f t="shared" si="1114"/>
        <v>5.8029441235842465E-2</v>
      </c>
      <c r="AA122" s="48">
        <f t="shared" si="1115"/>
        <v>2.8522629885421952E-2</v>
      </c>
      <c r="AB122" s="50"/>
      <c r="AC122" s="46" t="s">
        <v>675</v>
      </c>
      <c r="AI122" s="7" t="s">
        <v>674</v>
      </c>
      <c r="AJ122" s="12">
        <f>(VLOOKUP($EG122,Data!$B:$CP,Daily!EI$10,0)+VLOOKUP($IF122,Data!$B:$CP,Daily!IH$10,0))/AJ$121</f>
        <v>0.3303834808259587</v>
      </c>
      <c r="AK122" s="12">
        <f>(VLOOKUP($EG122,Data!$B:$CP,Daily!EJ$10,0)+VLOOKUP($IF122,Data!$B:$CP,Daily!II$10,0))/AK$121</f>
        <v>0.3655378486055777</v>
      </c>
      <c r="AL122" s="12">
        <f>(VLOOKUP($EG122,Data!$B:$CP,Daily!EK$10,0)+VLOOKUP($IF122,Data!$B:$CP,Daily!IJ$10,0))/AL$121</f>
        <v>0.34518113465481887</v>
      </c>
      <c r="AM122" s="12">
        <f>(VLOOKUP($EG122,Data!$B:$CP,Daily!EL$10,0)+VLOOKUP($IF122,Data!$B:$CP,Daily!IK$10,0))/AM$121</f>
        <v>0.27526132404181186</v>
      </c>
      <c r="AN122" s="12">
        <f>(VLOOKUP($EG122,Data!$B:$CP,Daily!EM$10,0)+VLOOKUP($IF122,Data!$B:$CP,Daily!IL$10,0))/AN$121</f>
        <v>0.33251130291820796</v>
      </c>
      <c r="AO122" s="12">
        <f>(VLOOKUP($EG122,Data!$B:$CP,Daily!EN$10,0)+VLOOKUP($IF122,Data!$B:$CP,Daily!IM$10,0))/AO$121</f>
        <v>0.342985842985843</v>
      </c>
      <c r="AP122" s="12">
        <f>(VLOOKUP($EG122,Data!$B:$CP,Daily!EO$10,0)+VLOOKUP($IF122,Data!$B:$CP,Daily!IN$10,0))/AP$121</f>
        <v>0.33681544792655904</v>
      </c>
      <c r="AQ122" s="12">
        <f>(VLOOKUP($EG122,Data!$B:$CP,Daily!EP$10,0)+VLOOKUP($IF122,Data!$B:$CP,Daily!IO$10,0))/AQ$121</f>
        <v>0.31051964512040559</v>
      </c>
      <c r="AR122" s="12">
        <f>(VLOOKUP($EG122,Data!$B:$CP,Daily!EQ$10,0)+VLOOKUP($IF122,Data!$B:$CP,Daily!IP$10,0))/AR$121</f>
        <v>0.3176037483266399</v>
      </c>
      <c r="AS122" s="12">
        <f>(VLOOKUP($EG122,Data!$B:$CP,Daily!ER$10,0)+VLOOKUP($IF122,Data!$B:$CP,Daily!IQ$10,0))/AS$121</f>
        <v>0.32170818505338078</v>
      </c>
      <c r="AT122" s="12">
        <f>(VLOOKUP($EG122,Data!$B:$CP,Daily!ES$10,0)+VLOOKUP($IF122,Data!$B:$CP,Daily!IR$10,0))/AT$121</f>
        <v>0.25177887246852765</v>
      </c>
      <c r="AU122" s="12">
        <f>(VLOOKUP($EG122,Data!$B:$CP,Daily!ET$10,0)+VLOOKUP($IF122,Data!$B:$CP,Daily!IS$10,0))/AU$121</f>
        <v>0.32525951557093424</v>
      </c>
      <c r="AV122" s="12">
        <f>(VLOOKUP($EG122,Data!$B:$CP,Daily!EU$10,0)+VLOOKUP($IF122,Data!$B:$CP,Daily!IT$10,0))/AV$121</f>
        <v>0.31298271423317398</v>
      </c>
      <c r="AW122" s="12">
        <f>(VLOOKUP($EG122,Data!$B:$CP,Daily!EV$10,0)+VLOOKUP($IF122,Data!$B:$CP,Daily!IU$10,0))/AW$121</f>
        <v>0.31846882399368587</v>
      </c>
      <c r="AX122" s="12">
        <f>(VLOOKUP($EG122,Data!$B:$CP,Daily!EW$10,0)+VLOOKUP($IF122,Data!$B:$CP,Daily!IV$10,0))/AX$121</f>
        <v>0.278995756718529</v>
      </c>
      <c r="AY122" s="12">
        <f>(VLOOKUP($EG122,Data!$B:$CP,Daily!EX$10,0)+VLOOKUP($IF122,Data!$B:$CP,Daily!IW$10,0))/AY$121</f>
        <v>0.32878679109834891</v>
      </c>
      <c r="AZ122" s="12">
        <f>(VLOOKUP($EG122,Data!$B:$CP,Daily!EY$10,0)+VLOOKUP($IF122,Data!$B:$CP,Daily!IX$10,0))/AZ$121</f>
        <v>0.34420015163002277</v>
      </c>
      <c r="BA122" s="12">
        <f>(VLOOKUP($EG122,Data!$B:$CP,Daily!EZ$10,0)+VLOOKUP($IF122,Data!$B:$CP,Daily!IY$10,0))/BA$121</f>
        <v>0.24411603721948549</v>
      </c>
      <c r="BB122" s="12">
        <f>(VLOOKUP($EG122,Data!$B:$CP,Daily!FA$10,0)+VLOOKUP($IF122,Data!$B:$CP,Daily!IZ$10,0))/BB$121</f>
        <v>0.3436278342455043</v>
      </c>
      <c r="BC122" s="12">
        <f>(VLOOKUP($EG122,Data!$B:$CP,Daily!FB$10,0)+VLOOKUP($IF122,Data!$B:$CP,Daily!JA$10,0))/BC$121</f>
        <v>0.2880354505169867</v>
      </c>
      <c r="BD122" s="12">
        <f>(VLOOKUP($EG122,Data!$B:$CP,Daily!FC$10,0)+VLOOKUP($IF122,Data!$B:$CP,Daily!JB$10,0))/BD$121</f>
        <v>0.30206611570247932</v>
      </c>
      <c r="BE122" s="12">
        <f>(VLOOKUP($EG122,Data!$B:$CP,Daily!FD$10,0)+VLOOKUP($IF122,Data!$B:$CP,Daily!JC$10,0))/BE$121</f>
        <v>0.30596436870642912</v>
      </c>
      <c r="BF122" s="12">
        <f>(VLOOKUP($EG122,Data!$B:$CP,Daily!FE$10,0)+VLOOKUP($IF122,Data!$B:$CP,Daily!JD$10,0))/BF$121</f>
        <v>0.31142284569138279</v>
      </c>
      <c r="BG122" s="12">
        <f>(VLOOKUP($EG122,Data!$B:$CP,Daily!FF$10,0)+VLOOKUP($IF122,Data!$B:$CP,Daily!JE$10,0))/BG$121</f>
        <v>0.33454987834549876</v>
      </c>
      <c r="BH122" s="12">
        <f>(VLOOKUP($EG122,Data!$B:$CP,Daily!FG$10,0)+VLOOKUP($IF122,Data!$B:$CP,Daily!JF$10,0))/BH$121</f>
        <v>0.23186750428326672</v>
      </c>
      <c r="BI122" s="12">
        <f>(VLOOKUP($EG122,Data!$B:$CP,Daily!FH$10,0)+VLOOKUP($IF122,Data!$B:$CP,Daily!JG$10,0))/BI$121</f>
        <v>0.29148340663734507</v>
      </c>
      <c r="BJ122" s="12">
        <f>(VLOOKUP($EG122,Data!$B:$CP,Daily!FI$10,0)+VLOOKUP($IF122,Data!$B:$CP,Daily!JH$10,0))/BJ$121</f>
        <v>0.29432485322896279</v>
      </c>
      <c r="BK122" s="12">
        <f>(VLOOKUP($EG122,Data!$B:$CP,Daily!FJ$10,0)+VLOOKUP($IF122,Data!$B:$CP,Daily!JI$10,0))/BK$121</f>
        <v>0.30634920634920637</v>
      </c>
      <c r="BL122" s="12">
        <f>(VLOOKUP($EG122,Data!$B:$CP,Daily!FK$10,0)+VLOOKUP($IF122,Data!$B:$CP,Daily!JJ$10,0))/BL$121</f>
        <v>0.30350039777247412</v>
      </c>
      <c r="BM122" s="12">
        <f>(VLOOKUP($EG122,Data!$B:$CP,Daily!FL$10,0)+VLOOKUP($IF122,Data!$B:$CP,Daily!JK$10,0))/BM$121</f>
        <v>0.32155863073561541</v>
      </c>
      <c r="BN122" s="12">
        <f>(VLOOKUP($EG122,Data!$B:$CP,Daily!FM$10,0)+VLOOKUP($IF122,Data!$B:$CP,Daily!JL$10,0))/BN$121</f>
        <v>0.31228340392760878</v>
      </c>
      <c r="BO122" s="12">
        <f>(VLOOKUP($EG122,Data!$B:$CP,Daily!FN$10,0)+VLOOKUP($IF122,Data!$B:$CP,Daily!JM$10,0))/BO$121</f>
        <v>0.27056277056277056</v>
      </c>
      <c r="BP122" s="12">
        <f>(VLOOKUP($EG122,Data!$B:$CP,Daily!FO$10,0)+VLOOKUP($IF122,Data!$B:$CP,Daily!JN$10,0))/BP$121</f>
        <v>0.31643736422881968</v>
      </c>
      <c r="BQ122" s="12">
        <f>(VLOOKUP($EG122,Data!$B:$CP,Daily!FP$10,0)+VLOOKUP($IF122,Data!$B:$CP,Daily!JO$10,0))/BQ$121</f>
        <v>0.34159410582719357</v>
      </c>
      <c r="BR122" s="12">
        <f>(VLOOKUP($EG122,Data!$B:$CP,Daily!FQ$10,0)+VLOOKUP($IF122,Data!$B:$CP,Daily!JP$10,0))/BR$121</f>
        <v>0.31555555555555553</v>
      </c>
      <c r="BS122" s="12">
        <f>(VLOOKUP($EG122,Data!$B:$CP,Daily!FR$10,0)+VLOOKUP($IF122,Data!$B:$CP,Daily!JQ$10,0))/BS$121</f>
        <v>0.32566790666215761</v>
      </c>
      <c r="BT122" s="12">
        <f>(VLOOKUP($EG122,Data!$B:$CP,Daily!FS$10,0)+VLOOKUP($IF122,Data!$B:$CP,Daily!JR$10,0))/BT$121</f>
        <v>0.32730560578661844</v>
      </c>
      <c r="BU122" s="12">
        <f>(VLOOKUP($EG122,Data!$B:$CP,Daily!FT$10,0)+VLOOKUP($IF122,Data!$B:$CP,Daily!JS$10,0))/BU$121</f>
        <v>0.33665191740412981</v>
      </c>
      <c r="BV122" s="12">
        <f>(VLOOKUP($EG122,Data!$B:$CP,Daily!FU$10,0)+VLOOKUP($IF122,Data!$B:$CP,Daily!JT$10,0))/BV$121</f>
        <v>0.23017193566278424</v>
      </c>
      <c r="BW122" s="12">
        <f>(VLOOKUP($EG122,Data!$B:$CP,Daily!FV$10,0)+VLOOKUP($IF122,Data!$B:$CP,Daily!JU$10,0))/BW$121</f>
        <v>0.31167268351383876</v>
      </c>
      <c r="BX122" s="12">
        <f>(VLOOKUP($EG122,Data!$B:$CP,Daily!FW$10,0)+VLOOKUP($IF122,Data!$B:$CP,Daily!JV$10,0))/BX$121</f>
        <v>0.27289860535243121</v>
      </c>
      <c r="BY122" s="12">
        <f>(VLOOKUP($EG122,Data!$B:$CP,Daily!FX$10,0)+VLOOKUP($IF122,Data!$B:$CP,Daily!JW$10,0))/BY$121</f>
        <v>0.30852294639413808</v>
      </c>
      <c r="BZ122" s="12">
        <f>(VLOOKUP($EG122,Data!$B:$CP,Daily!FY$10,0)+VLOOKUP($IF122,Data!$B:$CP,Daily!JX$10,0))/BZ$121</f>
        <v>0.29039115646258501</v>
      </c>
      <c r="CA122" s="12">
        <f>(VLOOKUP($EG122,Data!$B:$CP,Daily!FZ$10,0)+VLOOKUP($IF122,Data!$B:$CP,Daily!JY$10,0))/CA$121</f>
        <v>0.32161406312425089</v>
      </c>
      <c r="CB122" s="12">
        <f>(VLOOKUP($EG122,Data!$B:$CP,Daily!GA$10,0)+VLOOKUP($IF122,Data!$B:$CP,Daily!JZ$10,0))/CB$121</f>
        <v>0.33405545927209707</v>
      </c>
      <c r="CC122" s="12">
        <f>(VLOOKUP($EG122,Data!$B:$CP,Daily!GB$10,0)+VLOOKUP($IF122,Data!$B:$CP,Daily!KA$10,0))/CC$121</f>
        <v>0.20031880977683317</v>
      </c>
      <c r="CD122" s="12">
        <f>(VLOOKUP($EG122,Data!$B:$CP,Daily!GC$10,0)+VLOOKUP($IF122,Data!$B:$CP,Daily!KB$10,0))/CD$121</f>
        <v>0.32710668327106684</v>
      </c>
      <c r="CE122" s="12">
        <f>(VLOOKUP($EG122,Data!$B:$CP,Daily!GD$10,0)+VLOOKUP($IF122,Data!$B:$CP,Daily!KC$10,0))/CE$121</f>
        <v>0.32171276998863207</v>
      </c>
      <c r="CF122" s="12">
        <f>(VLOOKUP($EG122,Data!$B:$CP,Daily!GE$10,0)+VLOOKUP($IF122,Data!$B:$CP,Daily!KD$10,0))/CF$121</f>
        <v>0.31257533145841704</v>
      </c>
      <c r="CG122" s="12">
        <f>(VLOOKUP($EG122,Data!$B:$CP,Daily!GF$10,0)+VLOOKUP($IF122,Data!$B:$CP,Daily!KE$10,0))/CG$121</f>
        <v>0.32542927228127555</v>
      </c>
      <c r="CH122" s="12">
        <f>(VLOOKUP($EG122,Data!$B:$CP,Daily!GG$10,0)+VLOOKUP($IF122,Data!$B:$CP,Daily!KF$10,0))/CH$121</f>
        <v>0.32766125840918087</v>
      </c>
      <c r="CI122" s="12">
        <f>(VLOOKUP($EG122,Data!$B:$CP,Daily!GH$10,0)+VLOOKUP($IF122,Data!$B:$CP,Daily!KG$10,0))/CI$121</f>
        <v>0.33362445414847164</v>
      </c>
      <c r="CJ122" s="12">
        <f>(VLOOKUP($EG122,Data!$B:$CP,Daily!GI$10,0)+VLOOKUP($IF122,Data!$B:$CP,Daily!KH$10,0))/CJ$121</f>
        <v>0.23971797884841364</v>
      </c>
      <c r="CK122" s="12">
        <f>(VLOOKUP($EG122,Data!$B:$CP,Daily!GJ$10,0)+VLOOKUP($IF122,Data!$B:$CP,Daily!KI$10,0))/CK$121</f>
        <v>0.30378151260504199</v>
      </c>
      <c r="CL122" s="12">
        <f>(VLOOKUP($EG122,Data!$B:$CP,Daily!GK$10,0)+VLOOKUP($IF122,Data!$B:$CP,Daily!KJ$10,0))/CL$121</f>
        <v>0.31765676567656764</v>
      </c>
      <c r="CM122" s="12">
        <f>(VLOOKUP($EG122,Data!$B:$CP,Daily!GL$10,0)+VLOOKUP($IF122,Data!$B:$CP,Daily!KK$10,0))/CM$121</f>
        <v>0.32482993197278914</v>
      </c>
      <c r="CN122" s="12">
        <f>(VLOOKUP($EG122,Data!$B:$CP,Daily!GM$10,0)+VLOOKUP($IF122,Data!$B:$CP,Daily!KL$10,0))/CN$121</f>
        <v>0.31313559322033896</v>
      </c>
      <c r="CO122" s="12">
        <f>(VLOOKUP($EG122,Data!$B:$CP,Daily!GN$10,0)+VLOOKUP($IF122,Data!$B:$CP,Daily!KM$10,0))/CO$121</f>
        <v>0.3211466555878687</v>
      </c>
      <c r="CP122" s="12">
        <f>(VLOOKUP($EG122,Data!$B:$CP,Daily!GO$10,0)+VLOOKUP($IF122,Data!$B:$CP,Daily!KN$10,0))/CP$121</f>
        <v>0.33158355205599299</v>
      </c>
      <c r="CQ122" s="12">
        <f>(VLOOKUP($EG122,Data!$B:$CP,Daily!GP$10,0)+VLOOKUP($IF122,Data!$B:$CP,Daily!KO$10,0))/CQ$121</f>
        <v>0.25455688246385921</v>
      </c>
      <c r="CR122" s="12">
        <f>(VLOOKUP($EG122,Data!$B:$CP,Daily!GQ$10,0)+VLOOKUP($IF122,Data!$B:$CP,Daily!KP$10,0))/CR$121</f>
        <v>0.32941670163659253</v>
      </c>
      <c r="CS122" s="12">
        <f>(VLOOKUP($EG122,Data!$B:$CP,Daily!GR$10,0)+VLOOKUP($IF122,Data!$B:$CP,Daily!KQ$10,0))/CS$121</f>
        <v>0.31601182931981409</v>
      </c>
      <c r="CT122" s="12">
        <f>(VLOOKUP($EG122,Data!$B:$CP,Daily!GS$10,0)+VLOOKUP($IF122,Data!$B:$CP,Daily!KR$10,0))/CT$121</f>
        <v>0.30889830508474575</v>
      </c>
      <c r="CU122" s="12">
        <f>(VLOOKUP($EG122,Data!$B:$CP,Daily!GT$10,0)+VLOOKUP($IF122,Data!$B:$CP,Daily!KS$10,0))/CU$121</f>
        <v>0.30611407468198604</v>
      </c>
      <c r="CV122" s="12">
        <f>(VLOOKUP($EG122,Data!$B:$CP,Daily!GU$10,0)+VLOOKUP($IF122,Data!$B:$CP,Daily!KT$10,0))/CV$121</f>
        <v>0.34065180102915954</v>
      </c>
      <c r="CW122" s="12">
        <f>(VLOOKUP($EG122,Data!$B:$CP,Daily!GV$10,0)+VLOOKUP($IF122,Data!$B:$CP,Daily!KU$10,0))/CW$121</f>
        <v>0.34494896163322775</v>
      </c>
      <c r="CX122" s="12">
        <f>(VLOOKUP($EG122,Data!$B:$CP,Daily!GW$10,0)+VLOOKUP($IF122,Data!$B:$CP,Daily!KV$10,0))/CX$121</f>
        <v>0.24926108374384237</v>
      </c>
      <c r="CY122" s="12">
        <f>(VLOOKUP($EG122,Data!$B:$CP,Daily!GX$10,0)+VLOOKUP($IF122,Data!$B:$CP,Daily!KW$10,0))/CY$121</f>
        <v>0.32421441774491683</v>
      </c>
      <c r="CZ122" s="12">
        <f>(VLOOKUP($EG122,Data!$B:$CP,Daily!GY$10,0)+VLOOKUP($IF122,Data!$B:$CP,Daily!KX$10,0))/CZ$121</f>
        <v>0.31963470319634701</v>
      </c>
      <c r="DA122" s="12">
        <f>(VLOOKUP($EG122,Data!$B:$CP,Daily!GZ$10,0)+VLOOKUP($IF122,Data!$B:$CP,Daily!KY$10,0))/DA$121</f>
        <v>0.31427396133278485</v>
      </c>
      <c r="DB122" s="12">
        <f>(VLOOKUP($EG122,Data!$B:$CP,Daily!HA$10,0)+VLOOKUP($IF122,Data!$B:$CP,Daily!KZ$10,0))/DB$121</f>
        <v>0.31656686626746505</v>
      </c>
      <c r="DC122" s="12">
        <f>(VLOOKUP($EG122,Data!$B:$CP,Daily!HB$10,0)+VLOOKUP($IF122,Data!$B:$CP,Daily!LA$10,0))/DC$121</f>
        <v>0.31864673485444533</v>
      </c>
      <c r="DD122" s="12">
        <f>(VLOOKUP($EG122,Data!$B:$CP,Daily!HC$10,0)+VLOOKUP($IF122,Data!$B:$CP,Daily!LB$10,0))/DD$121</f>
        <v>0.32379394930498773</v>
      </c>
      <c r="DE122" s="12">
        <f>(VLOOKUP($EG122,Data!$B:$CP,Daily!HD$10,0)+VLOOKUP($IF122,Data!$B:$CP,Daily!LC$10,0))/DE$121</f>
        <v>0.24687500000000001</v>
      </c>
      <c r="DF122" s="12">
        <f>(VLOOKUP($EG122,Data!$B:$CP,Daily!HE$10,0)+VLOOKUP($IF122,Data!$B:$CP,Daily!LD$10,0))/DF$121</f>
        <v>0.30016934801016087</v>
      </c>
      <c r="DG122" s="12">
        <f>(VLOOKUP($EG122,Data!$B:$CP,Daily!HF$10,0)+VLOOKUP($IF122,Data!$B:$CP,Daily!LE$10,0))/DG$121</f>
        <v>0.2888800949742778</v>
      </c>
      <c r="DH122" s="12">
        <f>(VLOOKUP($EG122,Data!$B:$CP,Daily!HG$10,0)+VLOOKUP($IF122,Data!$B:$CP,Daily!LF$10,0))/DH$121</f>
        <v>0.30479016532428993</v>
      </c>
      <c r="DI122" s="12">
        <f>(VLOOKUP($EG122,Data!$B:$CP,Daily!HH$10,0)+VLOOKUP($IF122,Data!$B:$CP,Daily!LG$10,0))/DI$121</f>
        <v>0.31303990127519538</v>
      </c>
      <c r="DJ122" s="12">
        <f>(VLOOKUP($EG122,Data!$B:$CP,Daily!HI$10,0)+VLOOKUP($IF122,Data!$B:$CP,Daily!LH$10,0))/DJ$121</f>
        <v>0.2872191011235955</v>
      </c>
      <c r="DK122" s="12">
        <f>(VLOOKUP($EG122,Data!$B:$CP,Daily!HJ$10,0)+VLOOKUP($IF122,Data!$B:$CP,Daily!LI$10,0))/DK$121</f>
        <v>0.33178294573643413</v>
      </c>
      <c r="DL122" s="12">
        <f>(VLOOKUP($EG122,Data!$B:$CP,Daily!HK$10,0)+VLOOKUP($IF122,Data!$B:$CP,Daily!LJ$10,0))/DL$121</f>
        <v>0.23458149779735682</v>
      </c>
      <c r="DM122" s="12">
        <f>(VLOOKUP($EG122,Data!$B:$CP,Daily!HL$10,0)+VLOOKUP($IF122,Data!$B:$CP,Daily!LK$10,0))/DM$121</f>
        <v>0.3107457898957498</v>
      </c>
      <c r="DN122" s="12">
        <f>(VLOOKUP($EG122,Data!$B:$CP,Daily!HM$10,0)+VLOOKUP($IF122,Data!$B:$CP,Daily!LL$10,0))/DN$121</f>
        <v>0.29118002416431737</v>
      </c>
      <c r="DO122" s="12">
        <f>(VLOOKUP($EG122,Data!$B:$CP,Daily!HN$10,0)+VLOOKUP($IF122,Data!$B:$CP,Daily!LM$10,0))/DO$121</f>
        <v>0.28719723183391005</v>
      </c>
      <c r="DP122" s="12">
        <f>(VLOOKUP($EG122,Data!$B:$CP,Daily!HO$10,0)+VLOOKUP($IF122,Data!$B:$CP,Daily!LN$10,0))/DP$121</f>
        <v>0.27287384119306729</v>
      </c>
      <c r="DQ122" s="12">
        <f>(VLOOKUP($EG122,Data!$B:$CP,Daily!HP$10,0)+VLOOKUP($IF122,Data!$B:$CP,Daily!LO$10,0))/DQ$121</f>
        <v>0.32909498878085264</v>
      </c>
      <c r="DR122" s="12">
        <f>(VLOOKUP($EG122,Data!$B:$CP,Daily!HQ$10,0)+VLOOKUP($IF122,Data!$B:$CP,Daily!LP$10,0))/DR$121</f>
        <v>0.30896498653328203</v>
      </c>
      <c r="DS122" s="12">
        <f>(VLOOKUP($EG122,Data!$B:$CP,Daily!HR$10,0)+VLOOKUP($IF122,Data!$B:$CP,Daily!LQ$10,0))/DS$121</f>
        <v>0.24701195219123506</v>
      </c>
      <c r="DT122" s="12">
        <f>(VLOOKUP($EG122,Data!$B:$CP,Daily!HS$10,0)+VLOOKUP($IF122,Data!$B:$CP,Daily!LR$10,0))/DT$121</f>
        <v>0.29846032372680614</v>
      </c>
      <c r="DU122" s="12">
        <f>(VLOOKUP($EG122,Data!$B:$CP,Daily!HT$10,0)+VLOOKUP($IF122,Data!$B:$CP,Daily!LS$10,0))/DU$121</f>
        <v>0.31158560695927245</v>
      </c>
      <c r="DV122" s="14"/>
      <c r="DW122" s="12">
        <f t="shared" si="1206"/>
        <v>0.29148340663734507</v>
      </c>
      <c r="DX122" s="12">
        <f t="shared" si="1207"/>
        <v>0.32710668327106684</v>
      </c>
      <c r="DY122" s="12">
        <f t="shared" ref="DY122" si="1226">DX122-DW122</f>
        <v>3.5623276633721779E-2</v>
      </c>
      <c r="DZ122" s="12">
        <f t="shared" ref="DZ122" si="1227">DX122+(0.75*DY122)</f>
        <v>0.35382414074635815</v>
      </c>
      <c r="EA122" s="12">
        <f t="shared" ref="EA122" si="1228">DW122-(0.75*DY122)</f>
        <v>0.26476594916205376</v>
      </c>
      <c r="EB122" s="14"/>
      <c r="EC122" s="12">
        <f t="shared" ref="EC122" si="1229">_xlfn.STDEV.P(AJ122:DU122)</f>
        <v>3.1095780052544309E-2</v>
      </c>
      <c r="ED122" s="12">
        <f>SUMPRODUCT(DN122:DT122,DN$121:DT$121)/SUM(DN$121:DT$121)</f>
        <v>0.29308734236338158</v>
      </c>
      <c r="EE122" s="12">
        <f>SUMPRODUCT(CR122:DT122,CR$121:DT$121)/SUM(CR$121:DT$121)</f>
        <v>0.30496925143139886</v>
      </c>
      <c r="EF122" s="1"/>
      <c r="EG122" s="7" t="s">
        <v>676</v>
      </c>
      <c r="EH122" s="7" t="s">
        <v>102</v>
      </c>
      <c r="EI122" s="12">
        <f>VLOOKUP($EG122,Data!$B:$CP,Daily!EI$10,0)/EI$121</f>
        <v>0.36165577342047928</v>
      </c>
      <c r="EJ122" s="12">
        <f>VLOOKUP($EG122,Data!$B:$CP,Daily!EJ$10,0)/EJ$121</f>
        <v>0.39615194869264925</v>
      </c>
      <c r="EK122" s="12">
        <f>VLOOKUP($EG122,Data!$B:$CP,Daily!EK$10,0)/EK$121</f>
        <v>0.37659033078880405</v>
      </c>
      <c r="EL122" s="12">
        <f>VLOOKUP($EG122,Data!$B:$CP,Daily!EL$10,0)/EL$121</f>
        <v>0.30309575233981284</v>
      </c>
      <c r="EM122" s="12">
        <f>VLOOKUP($EG122,Data!$B:$CP,Daily!EM$10,0)/EM$121</f>
        <v>0.37139561707035756</v>
      </c>
      <c r="EN122" s="12">
        <f>VLOOKUP($EG122,Data!$B:$CP,Daily!EN$10,0)/EN$121</f>
        <v>0.38133208255159473</v>
      </c>
      <c r="EO122" s="12">
        <f>VLOOKUP($EG122,Data!$B:$CP,Daily!EO$10,0)/EO$121</f>
        <v>0.39299065420560747</v>
      </c>
      <c r="EP122" s="12">
        <f>VLOOKUP($EG122,Data!$B:$CP,Daily!EP$10,0)/EP$121</f>
        <v>0.34624581539933047</v>
      </c>
      <c r="EQ122" s="12">
        <f>VLOOKUP($EG122,Data!$B:$CP,Daily!EQ$10,0)/EQ$121</f>
        <v>0.35060362173038229</v>
      </c>
      <c r="ER122" s="12">
        <f>VLOOKUP($EG122,Data!$B:$CP,Daily!ER$10,0)/ER$121</f>
        <v>0.36354112100576219</v>
      </c>
      <c r="ES122" s="12">
        <f>VLOOKUP($EG122,Data!$B:$CP,Daily!ES$10,0)/ES$121</f>
        <v>0.26821192052980131</v>
      </c>
      <c r="ET122" s="12">
        <f>VLOOKUP($EG122,Data!$B:$CP,Daily!ET$10,0)/ET$121</f>
        <v>0.35336672231496941</v>
      </c>
      <c r="EU122" s="12">
        <f>VLOOKUP($EG122,Data!$B:$CP,Daily!EU$10,0)/EU$121</f>
        <v>0.34390112842557763</v>
      </c>
      <c r="EV122" s="12">
        <f>VLOOKUP($EG122,Data!$B:$CP,Daily!EV$10,0)/EV$121</f>
        <v>0.36764705882352944</v>
      </c>
      <c r="EW122" s="12">
        <f>VLOOKUP($EG122,Data!$B:$CP,Daily!EW$10,0)/EW$121</f>
        <v>0.31293241085683876</v>
      </c>
      <c r="EX122" s="12">
        <f>VLOOKUP($EG122,Data!$B:$CP,Daily!EX$10,0)/EX$121</f>
        <v>0.36856368563685638</v>
      </c>
      <c r="EY122" s="12">
        <f>VLOOKUP($EG122,Data!$B:$CP,Daily!EY$10,0)/EY$121</f>
        <v>0.38704318936877075</v>
      </c>
      <c r="EZ122" s="12">
        <f>VLOOKUP($EG122,Data!$B:$CP,Daily!EZ$10,0)/EZ$121</f>
        <v>0.27540983606557379</v>
      </c>
      <c r="FA122" s="12">
        <f>VLOOKUP($EG122,Data!$B:$CP,Daily!FA$10,0)/FA$121</f>
        <v>0.38221709006928406</v>
      </c>
      <c r="FB122" s="12">
        <f>VLOOKUP($EG122,Data!$B:$CP,Daily!FB$10,0)/FB$121</f>
        <v>0.32084690553745926</v>
      </c>
      <c r="FC122" s="12">
        <f>VLOOKUP($EG122,Data!$B:$CP,Daily!FC$10,0)/FC$121</f>
        <v>0.33864053888548684</v>
      </c>
      <c r="FD122" s="12">
        <f>VLOOKUP($EG122,Data!$B:$CP,Daily!FD$10,0)/FD$121</f>
        <v>0.33764705882352941</v>
      </c>
      <c r="FE122" s="12">
        <f>VLOOKUP($EG122,Data!$B:$CP,Daily!FE$10,0)/FE$121</f>
        <v>0.34682080924855491</v>
      </c>
      <c r="FF122" s="12">
        <f>VLOOKUP($EG122,Data!$B:$CP,Daily!FF$10,0)/FF$121</f>
        <v>0.36652916912197997</v>
      </c>
      <c r="FG122" s="12">
        <f>VLOOKUP($EG122,Data!$B:$CP,Daily!FG$10,0)/FG$121</f>
        <v>0.25416666666666665</v>
      </c>
      <c r="FH122" s="12">
        <f>VLOOKUP($EG122,Data!$B:$CP,Daily!FH$10,0)/FH$121</f>
        <v>0.32261768082663606</v>
      </c>
      <c r="FI122" s="12">
        <f>VLOOKUP($EG122,Data!$B:$CP,Daily!FI$10,0)/FI$121</f>
        <v>0.32378223495702008</v>
      </c>
      <c r="FJ122" s="12">
        <f>VLOOKUP($EG122,Data!$B:$CP,Daily!FJ$10,0)/FJ$121</f>
        <v>0.34173505275498239</v>
      </c>
      <c r="FK122" s="12">
        <f>VLOOKUP($EG122,Data!$B:$CP,Daily!FK$10,0)/FK$121</f>
        <v>0.34850299401197604</v>
      </c>
      <c r="FL122" s="12">
        <f>VLOOKUP($EG122,Data!$B:$CP,Daily!FL$10,0)/FL$121</f>
        <v>0.36505376344086021</v>
      </c>
      <c r="FM122" s="12">
        <f>VLOOKUP($EG122,Data!$B:$CP,Daily!FM$10,0)/FM$121</f>
        <v>0.34552845528455284</v>
      </c>
      <c r="FN122" s="12">
        <f>VLOOKUP($EG122,Data!$B:$CP,Daily!FN$10,0)/FN$121</f>
        <v>0.31321370309951058</v>
      </c>
      <c r="FO122" s="12">
        <f>VLOOKUP($EG122,Data!$B:$CP,Daily!FO$10,0)/FO$121</f>
        <v>0.36053333333333332</v>
      </c>
      <c r="FP122" s="12">
        <f>VLOOKUP($EG122,Data!$B:$CP,Daily!FP$10,0)/FP$121</f>
        <v>0.37213930348258706</v>
      </c>
      <c r="FQ122" s="12">
        <f>VLOOKUP($EG122,Data!$B:$CP,Daily!FQ$10,0)/FQ$121</f>
        <v>0.35299625468164791</v>
      </c>
      <c r="FR122" s="12">
        <f>VLOOKUP($EG122,Data!$B:$CP,Daily!FR$10,0)/FR$121</f>
        <v>0.37165354330708661</v>
      </c>
      <c r="FS122" s="12">
        <f>VLOOKUP($EG122,Data!$B:$CP,Daily!FS$10,0)/FS$121</f>
        <v>0.35814455231930958</v>
      </c>
      <c r="FT122" s="12">
        <f>VLOOKUP($EG122,Data!$B:$CP,Daily!FT$10,0)/FT$121</f>
        <v>0.36605206073752711</v>
      </c>
      <c r="FU122" s="12">
        <f>VLOOKUP($EG122,Data!$B:$CP,Daily!FU$10,0)/FU$121</f>
        <v>0.26889279437609842</v>
      </c>
      <c r="FV122" s="12">
        <f>VLOOKUP($EG122,Data!$B:$CP,Daily!FV$10,0)/FV$121</f>
        <v>0.34674556213017749</v>
      </c>
      <c r="FW122" s="12">
        <f>VLOOKUP($EG122,Data!$B:$CP,Daily!FW$10,0)/FW$121</f>
        <v>0.29774011299435027</v>
      </c>
      <c r="FX122" s="12">
        <f>VLOOKUP($EG122,Data!$B:$CP,Daily!FX$10,0)/FX$121</f>
        <v>0.33314253005151689</v>
      </c>
      <c r="FY122" s="12">
        <f>VLOOKUP($EG122,Data!$B:$CP,Daily!FY$10,0)/FY$121</f>
        <v>0.32408005164622339</v>
      </c>
      <c r="FZ122" s="12">
        <f>VLOOKUP($EG122,Data!$B:$CP,Daily!FZ$10,0)/FZ$121</f>
        <v>0.35960303561004087</v>
      </c>
      <c r="GA122" s="12">
        <f>VLOOKUP($EG122,Data!$B:$CP,Daily!GA$10,0)/GA$121</f>
        <v>0.36689741976085588</v>
      </c>
      <c r="GB122" s="12">
        <f>VLOOKUP($EG122,Data!$B:$CP,Daily!GB$10,0)/GB$121</f>
        <v>0.22508038585209003</v>
      </c>
      <c r="GC122" s="12">
        <f>VLOOKUP($EG122,Data!$B:$CP,Daily!GC$10,0)/GC$121</f>
        <v>0.36189334931096467</v>
      </c>
      <c r="GD122" s="12">
        <f>VLOOKUP($EG122,Data!$B:$CP,Daily!GD$10,0)/GD$121</f>
        <v>0.35926133184107445</v>
      </c>
      <c r="GE122" s="12">
        <f>VLOOKUP($EG122,Data!$B:$CP,Daily!GE$10,0)/GE$121</f>
        <v>0.34241706161137442</v>
      </c>
      <c r="GF122" s="12">
        <f>VLOOKUP($EG122,Data!$B:$CP,Daily!GF$10,0)/GF$121</f>
        <v>0.3696568332329922</v>
      </c>
      <c r="GG122" s="12">
        <f>VLOOKUP($EG122,Data!$B:$CP,Daily!GG$10,0)/GG$121</f>
        <v>0.36117647058823532</v>
      </c>
      <c r="GH122" s="12">
        <f>VLOOKUP($EG122,Data!$B:$CP,Daily!GH$10,0)/GH$121</f>
        <v>0.37334175615919141</v>
      </c>
      <c r="GI122" s="12">
        <f>VLOOKUP($EG122,Data!$B:$CP,Daily!GI$10,0)/GI$121</f>
        <v>0.27752909579230078</v>
      </c>
      <c r="GJ122" s="12">
        <f>VLOOKUP($EG122,Data!$B:$CP,Daily!GJ$10,0)/GJ$121</f>
        <v>0.34384858044164041</v>
      </c>
      <c r="GK122" s="12">
        <f>VLOOKUP($EG122,Data!$B:$CP,Daily!GK$10,0)/GK$121</f>
        <v>0.34801488833746896</v>
      </c>
      <c r="GL122" s="12">
        <f>VLOOKUP($EG122,Data!$B:$CP,Daily!GL$10,0)/GL$121</f>
        <v>0.35851393188854491</v>
      </c>
      <c r="GM122" s="12">
        <f>VLOOKUP($EG122,Data!$B:$CP,Daily!GM$10,0)/GM$121</f>
        <v>0.34127495170637479</v>
      </c>
      <c r="GN122" s="12">
        <f>VLOOKUP($EG122,Data!$B:$CP,Daily!GN$10,0)/GN$121</f>
        <v>0.36017209588199139</v>
      </c>
      <c r="GO122" s="12">
        <f>VLOOKUP($EG122,Data!$B:$CP,Daily!GO$10,0)/GO$121</f>
        <v>0.35673261008296109</v>
      </c>
      <c r="GP122" s="12">
        <f>VLOOKUP($EG122,Data!$B:$CP,Daily!GP$10,0)/GP$121</f>
        <v>0.2695238095238095</v>
      </c>
      <c r="GQ122" s="12">
        <f>VLOOKUP($EG122,Data!$B:$CP,Daily!GQ$10,0)/GQ$121</f>
        <v>0.37041719342604296</v>
      </c>
      <c r="GR122" s="12">
        <f>VLOOKUP($EG122,Data!$B:$CP,Daily!GR$10,0)/GR$121</f>
        <v>0.34826498422712932</v>
      </c>
      <c r="GS122" s="12">
        <f>VLOOKUP($EG122,Data!$B:$CP,Daily!GS$10,0)/GS$121</f>
        <v>0.34336963484945549</v>
      </c>
      <c r="GT122" s="12">
        <f>VLOOKUP($EG122,Data!$B:$CP,Daily!GT$10,0)/GT$121</f>
        <v>0.35541795665634673</v>
      </c>
      <c r="GU122" s="12">
        <f>VLOOKUP($EG122,Data!$B:$CP,Daily!GU$10,0)/GU$121</f>
        <v>0.39112271540469973</v>
      </c>
      <c r="GV122" s="12">
        <f>VLOOKUP($EG122,Data!$B:$CP,Daily!GV$10,0)/GV$121</f>
        <v>0.37430167597765363</v>
      </c>
      <c r="GW122" s="12">
        <f>VLOOKUP($EG122,Data!$B:$CP,Daily!GW$10,0)/GW$121</f>
        <v>0.27657992565055761</v>
      </c>
      <c r="GX122" s="12">
        <f>VLOOKUP($EG122,Data!$B:$CP,Daily!GX$10,0)/GX$121</f>
        <v>0.37008733624454149</v>
      </c>
      <c r="GY122" s="12">
        <f>VLOOKUP($EG122,Data!$B:$CP,Daily!GY$10,0)/GY$121</f>
        <v>0.35453010692177828</v>
      </c>
      <c r="GZ122" s="12">
        <f>VLOOKUP($EG122,Data!$B:$CP,Daily!GZ$10,0)/GZ$121</f>
        <v>0.35873605947955389</v>
      </c>
      <c r="HA122" s="12">
        <f>VLOOKUP($EG122,Data!$B:$CP,Daily!HA$10,0)/HA$121</f>
        <v>0.36755771567436207</v>
      </c>
      <c r="HB122" s="12">
        <f>VLOOKUP($EG122,Data!$B:$CP,Daily!HB$10,0)/HB$121</f>
        <v>0.3544004725339634</v>
      </c>
      <c r="HC122" s="12">
        <f>VLOOKUP($EG122,Data!$B:$CP,Daily!HC$10,0)/HC$121</f>
        <v>0.35919899874843553</v>
      </c>
      <c r="HD122" s="12">
        <f>VLOOKUP($EG122,Data!$B:$CP,Daily!HD$10,0)/HD$121</f>
        <v>0.27536231884057971</v>
      </c>
      <c r="HE122" s="12">
        <f>VLOOKUP($EG122,Data!$B:$CP,Daily!HE$10,0)/HE$121</f>
        <v>0.33457479826194908</v>
      </c>
      <c r="HF122" s="12">
        <f>VLOOKUP($EG122,Data!$B:$CP,Daily!HF$10,0)/HF$121</f>
        <v>0.33197199533255545</v>
      </c>
      <c r="HG122" s="12">
        <f>VLOOKUP($EG122,Data!$B:$CP,Daily!HG$10,0)/HG$121</f>
        <v>0.32834890965732089</v>
      </c>
      <c r="HH122" s="12">
        <f>VLOOKUP($EG122,Data!$B:$CP,Daily!HH$10,0)/HH$121</f>
        <v>0.33933002481389579</v>
      </c>
      <c r="HI122" s="12">
        <f>VLOOKUP($EG122,Data!$B:$CP,Daily!HI$10,0)/HI$121</f>
        <v>0.33042137718396714</v>
      </c>
      <c r="HJ122" s="12">
        <f>VLOOKUP($EG122,Data!$B:$CP,Daily!HJ$10,0)/HJ$121</f>
        <v>0.37401129943502825</v>
      </c>
      <c r="HK122" s="12">
        <f>VLOOKUP($EG122,Data!$B:$CP,Daily!HK$10,0)/HK$121</f>
        <v>0.26433915211970077</v>
      </c>
      <c r="HL122" s="12">
        <f>VLOOKUP($EG122,Data!$B:$CP,Daily!HL$10,0)/HL$121</f>
        <v>0.34866828087167068</v>
      </c>
      <c r="HM122" s="12">
        <f>VLOOKUP($EG122,Data!$B:$CP,Daily!HM$10,0)/HM$121</f>
        <v>0.31892878880097381</v>
      </c>
      <c r="HN122" s="12">
        <f>VLOOKUP($EG122,Data!$B:$CP,Daily!HN$10,0)/HN$121</f>
        <v>0.322508398656215</v>
      </c>
      <c r="HO122" s="12">
        <f>VLOOKUP($EG122,Data!$B:$CP,Daily!HO$10,0)/HO$121</f>
        <v>0.30078360458107295</v>
      </c>
      <c r="HP122" s="12">
        <f>VLOOKUP($EG122,Data!$B:$CP,Daily!HP$10,0)/HP$121</f>
        <v>0.36287625418060199</v>
      </c>
      <c r="HQ122" s="12">
        <f>VLOOKUP($EG122,Data!$B:$CP,Daily!HQ$10,0)/HQ$121</f>
        <v>0.33725029377203292</v>
      </c>
      <c r="HR122" s="12">
        <f>VLOOKUP($EG122,Data!$B:$CP,Daily!HR$10,0)/HR$121</f>
        <v>0.2779220779220779</v>
      </c>
      <c r="HS122" s="12">
        <f>VLOOKUP($EG122,Data!$B:$CP,Daily!HS$10,0)/HS$121</f>
        <v>0.32971428571428574</v>
      </c>
      <c r="HT122" s="12">
        <f>VLOOKUP($EG122,Data!$B:$CP,Daily!HT$10,0)/HT$121</f>
        <v>0.34011299435028247</v>
      </c>
      <c r="HU122" s="13"/>
      <c r="HV122" s="40">
        <f t="shared" si="1209"/>
        <v>0.32834890965732089</v>
      </c>
      <c r="HW122" s="40">
        <f t="shared" si="1210"/>
        <v>0.36505376344086021</v>
      </c>
      <c r="HX122" s="40">
        <f t="shared" ref="HX122" si="1230">HW122-HV122</f>
        <v>3.6704853783539326E-2</v>
      </c>
      <c r="HY122" s="40">
        <f t="shared" ref="HY122" si="1231">HW122+(0.75*HX122)</f>
        <v>0.39258240377851472</v>
      </c>
      <c r="HZ122" s="40">
        <f t="shared" ref="HZ122" si="1232">HV122-(0.75*HX122)</f>
        <v>0.30082026931966638</v>
      </c>
      <c r="IA122" s="43"/>
      <c r="IB122" s="12">
        <f t="shared" ref="IB122" si="1233">_xlfn.STDEV.P(FM122:HT122)</f>
        <v>3.3951582393923756E-2</v>
      </c>
      <c r="IC122" s="12">
        <f>SUMPRODUCT(HM122:HS122,HM$121:HS$121)/SUM(HM$121:HS$121)</f>
        <v>0.32396205065715034</v>
      </c>
      <c r="ID122" s="12">
        <f>SUMPRODUCT(GQ122:HS122,GQ$121:HS$121)/SUM(GQ$121:HS$121)</f>
        <v>0.34115138592750532</v>
      </c>
      <c r="IE122" s="1"/>
      <c r="IF122" s="7" t="s">
        <v>677</v>
      </c>
      <c r="IG122" s="7" t="s">
        <v>102</v>
      </c>
      <c r="IH122" s="12">
        <f>VLOOKUP($IF122,Data!$B:$CP,Daily!IH$10,0)/IH$121</f>
        <v>0.26484018264840181</v>
      </c>
      <c r="II122" s="12">
        <f>VLOOKUP($IF122,Data!$B:$CP,Daily!II$10,0)/II$121</f>
        <v>0.30253807106598984</v>
      </c>
      <c r="IJ122" s="12">
        <f>VLOOKUP($IF122,Data!$B:$CP,Daily!IJ$10,0)/IJ$121</f>
        <v>0.2809573361082206</v>
      </c>
      <c r="IK122" s="12">
        <f>VLOOKUP($IF122,Data!$B:$CP,Daily!IK$10,0)/IK$121</f>
        <v>0.2129032258064516</v>
      </c>
      <c r="IL122" s="12">
        <f>VLOOKUP($IF122,Data!$B:$CP,Daily!IL$10,0)/IL$121</f>
        <v>0.23605150214592274</v>
      </c>
      <c r="IM122" s="12">
        <f>VLOOKUP($IF122,Data!$B:$CP,Daily!IM$10,0)/IM$121</f>
        <v>0.25922131147540983</v>
      </c>
      <c r="IN122" s="12">
        <f>VLOOKUP($IF122,Data!$B:$CP,Daily!IN$10,0)/IN$121</f>
        <v>0.21884200196270853</v>
      </c>
      <c r="IO122" s="12">
        <f>VLOOKUP($IF122,Data!$B:$CP,Daily!IO$10,0)/IO$121</f>
        <v>0.24037558685446009</v>
      </c>
      <c r="IP122" s="12">
        <f>VLOOKUP($IF122,Data!$B:$CP,Daily!IP$10,0)/IP$121</f>
        <v>0.252</v>
      </c>
      <c r="IQ122" s="12">
        <f>VLOOKUP($IF122,Data!$B:$CP,Daily!IQ$10,0)/IQ$121</f>
        <v>0.23307436182019978</v>
      </c>
      <c r="IR122" s="12">
        <f>VLOOKUP($IF122,Data!$B:$CP,Daily!IR$10,0)/IR$121</f>
        <v>0.2197092084006462</v>
      </c>
      <c r="IS122" s="12">
        <f>VLOOKUP($IF122,Data!$B:$CP,Daily!IS$10,0)/IS$121</f>
        <v>0.26243781094527363</v>
      </c>
      <c r="IT122" s="12">
        <f>VLOOKUP($IF122,Data!$B:$CP,Daily!IT$10,0)/IT$121</f>
        <v>0.24592074592074592</v>
      </c>
      <c r="IU122" s="12">
        <f>VLOOKUP($IF122,Data!$B:$CP,Daily!IU$10,0)/IU$121</f>
        <v>0.21822541966426859</v>
      </c>
      <c r="IV122" s="12">
        <f>VLOOKUP($IF122,Data!$B:$CP,Daily!IV$10,0)/IV$121</f>
        <v>0.21180189673340358</v>
      </c>
      <c r="IW122" s="12">
        <f>VLOOKUP($IF122,Data!$B:$CP,Daily!IW$10,0)/IW$121</f>
        <v>0.25079702444208291</v>
      </c>
      <c r="IX122" s="12">
        <f>VLOOKUP($IF122,Data!$B:$CP,Daily!IX$10,0)/IX$121</f>
        <v>0.25120192307692307</v>
      </c>
      <c r="IY122" s="12">
        <f>VLOOKUP($IF122,Data!$B:$CP,Daily!IY$10,0)/IY$121</f>
        <v>0.1812191103789127</v>
      </c>
      <c r="IZ122" s="12">
        <f>VLOOKUP($IF122,Data!$B:$CP,Daily!IZ$10,0)/IZ$121</f>
        <v>0.26271186440677968</v>
      </c>
      <c r="JA122" s="12">
        <f>VLOOKUP($IF122,Data!$B:$CP,Daily!JA$10,0)/JA$121</f>
        <v>0.21824480369515012</v>
      </c>
      <c r="JB122" s="12">
        <f>VLOOKUP($IF122,Data!$B:$CP,Daily!JB$10,0)/JB$121</f>
        <v>0.22617534942820838</v>
      </c>
      <c r="JC122" s="12">
        <f>VLOOKUP($IF122,Data!$B:$CP,Daily!JC$10,0)/JC$121</f>
        <v>0.24489795918367346</v>
      </c>
      <c r="JD122" s="12">
        <f>VLOOKUP($IF122,Data!$B:$CP,Daily!JD$10,0)/JD$121</f>
        <v>0.23137254901960785</v>
      </c>
      <c r="JE122" s="12">
        <f>VLOOKUP($IF122,Data!$B:$CP,Daily!JE$10,0)/JE$121</f>
        <v>0.26397919375812745</v>
      </c>
      <c r="JF122" s="12">
        <f>VLOOKUP($IF122,Data!$B:$CP,Daily!JF$10,0)/JF$121</f>
        <v>0.18330308529945555</v>
      </c>
      <c r="JG122" s="12">
        <f>VLOOKUP($IF122,Data!$B:$CP,Daily!JG$10,0)/JG$121</f>
        <v>0.22002635046113306</v>
      </c>
      <c r="JH122" s="12">
        <f>VLOOKUP($IF122,Data!$B:$CP,Daily!JH$10,0)/JH$121</f>
        <v>0.23086419753086421</v>
      </c>
      <c r="JI122" s="12">
        <f>VLOOKUP($IF122,Data!$B:$CP,Daily!JI$10,0)/JI$121</f>
        <v>0.23218673218673219</v>
      </c>
      <c r="JJ122" s="12">
        <f>VLOOKUP($IF122,Data!$B:$CP,Daily!JJ$10,0)/JJ$121</f>
        <v>0.21445497630331753</v>
      </c>
      <c r="JK122" s="12">
        <f>VLOOKUP($IF122,Data!$B:$CP,Daily!JK$10,0)/JK$121</f>
        <v>0.23024830699774265</v>
      </c>
      <c r="JL122" s="12">
        <f>VLOOKUP($IF122,Data!$B:$CP,Daily!JL$10,0)/JL$121</f>
        <v>0.24685714285714286</v>
      </c>
      <c r="JM122" s="12">
        <f>VLOOKUP($IF122,Data!$B:$CP,Daily!JM$10,0)/JM$121</f>
        <v>0.18649517684887459</v>
      </c>
      <c r="JN122" s="12">
        <f>VLOOKUP($IF122,Data!$B:$CP,Daily!JN$10,0)/JN$121</f>
        <v>0.22322435174746336</v>
      </c>
      <c r="JO122" s="12">
        <f>VLOOKUP($IF122,Data!$B:$CP,Daily!JO$10,0)/JO$121</f>
        <v>0.27868852459016391</v>
      </c>
      <c r="JP122" s="12">
        <f>VLOOKUP($IF122,Data!$B:$CP,Daily!JP$10,0)/JP$121</f>
        <v>0.23668639053254437</v>
      </c>
      <c r="JQ122" s="12">
        <f>VLOOKUP($IF122,Data!$B:$CP,Daily!JQ$10,0)/JQ$121</f>
        <v>0.2423954372623574</v>
      </c>
      <c r="JR122" s="12">
        <f>VLOOKUP($IF122,Data!$B:$CP,Daily!JR$10,0)/JR$121</f>
        <v>0.2645444566410538</v>
      </c>
      <c r="JS122" s="12">
        <f>VLOOKUP($IF122,Data!$B:$CP,Daily!JS$10,0)/JS$121</f>
        <v>0.27419354838709675</v>
      </c>
      <c r="JT122" s="12">
        <f>VLOOKUP($IF122,Data!$B:$CP,Daily!JT$10,0)/JT$121</f>
        <v>0.16390977443609023</v>
      </c>
      <c r="JU122" s="12">
        <f>VLOOKUP($IF122,Data!$B:$CP,Daily!JU$10,0)/JU$121</f>
        <v>0.23785803237858033</v>
      </c>
      <c r="JV122" s="12">
        <f>VLOOKUP($IF122,Data!$B:$CP,Daily!JV$10,0)/JV$121</f>
        <v>0.22310305775764439</v>
      </c>
      <c r="JW122" s="12">
        <f>VLOOKUP($IF122,Data!$B:$CP,Daily!JW$10,0)/JW$121</f>
        <v>0.25768321513002362</v>
      </c>
      <c r="JX122" s="12">
        <f>VLOOKUP($IF122,Data!$B:$CP,Daily!JX$10,0)/JX$121</f>
        <v>0.22540473225404734</v>
      </c>
      <c r="JY122" s="12">
        <f>VLOOKUP($IF122,Data!$B:$CP,Daily!JY$10,0)/JY$121</f>
        <v>0.23924050632911392</v>
      </c>
      <c r="JZ122" s="12">
        <f>VLOOKUP($IF122,Data!$B:$CP,Daily!JZ$10,0)/JZ$121</f>
        <v>0.26147426981919331</v>
      </c>
      <c r="KA122" s="12">
        <f>VLOOKUP($IF122,Data!$B:$CP,Daily!KA$10,0)/KA$121</f>
        <v>0.15203761755485892</v>
      </c>
      <c r="KB122" s="12">
        <f>VLOOKUP($IF122,Data!$B:$CP,Daily!KB$10,0)/KB$121</f>
        <v>0.24864864864864866</v>
      </c>
      <c r="KC122" s="12">
        <f>VLOOKUP($IF122,Data!$B:$CP,Daily!KC$10,0)/KC$121</f>
        <v>0.24295774647887325</v>
      </c>
      <c r="KD122" s="12">
        <f>VLOOKUP($IF122,Data!$B:$CP,Daily!KD$10,0)/KD$121</f>
        <v>0.24968789013732834</v>
      </c>
      <c r="KE122" s="12">
        <f>VLOOKUP($IF122,Data!$B:$CP,Daily!KE$10,0)/KE$121</f>
        <v>0.23184713375796179</v>
      </c>
      <c r="KF122" s="12">
        <f>VLOOKUP($IF122,Data!$B:$CP,Daily!KF$10,0)/KF$121</f>
        <v>0.25876662636033859</v>
      </c>
      <c r="KG122" s="12">
        <f>VLOOKUP($IF122,Data!$B:$CP,Daily!KG$10,0)/KG$121</f>
        <v>0.24469589816124471</v>
      </c>
      <c r="KH122" s="12">
        <f>VLOOKUP($IF122,Data!$B:$CP,Daily!KH$10,0)/KH$121</f>
        <v>0.16752136752136751</v>
      </c>
      <c r="KI122" s="12">
        <f>VLOOKUP($IF122,Data!$B:$CP,Daily!KI$10,0)/KI$121</f>
        <v>0.2238993710691824</v>
      </c>
      <c r="KJ122" s="12">
        <f>VLOOKUP($IF122,Data!$B:$CP,Daily!KJ$10,0)/KJ$121</f>
        <v>0.25738916256157635</v>
      </c>
      <c r="KK122" s="12">
        <f>VLOOKUP($IF122,Data!$B:$CP,Daily!KK$10,0)/KK$121</f>
        <v>0.25101763907734059</v>
      </c>
      <c r="KL122" s="12">
        <f>VLOOKUP($IF122,Data!$B:$CP,Daily!KL$10,0)/KL$121</f>
        <v>0.2589838909541512</v>
      </c>
      <c r="KM122" s="12">
        <f>VLOOKUP($IF122,Data!$B:$CP,Daily!KM$10,0)/KM$121</f>
        <v>0.23974358974358975</v>
      </c>
      <c r="KN122" s="12">
        <f>VLOOKUP($IF122,Data!$B:$CP,Daily!KN$10,0)/KN$121</f>
        <v>0.27677329624478442</v>
      </c>
      <c r="KO122" s="12">
        <f>VLOOKUP($IF122,Data!$B:$CP,Daily!KO$10,0)/KO$121</f>
        <v>0.2255083179297597</v>
      </c>
      <c r="KP122" s="12">
        <f>VLOOKUP($IF122,Data!$B:$CP,Daily!KP$10,0)/KP$121</f>
        <v>0.24843945068664169</v>
      </c>
      <c r="KQ122" s="12">
        <f>VLOOKUP($IF122,Data!$B:$CP,Daily!KQ$10,0)/KQ$121</f>
        <v>0.2506393861892583</v>
      </c>
      <c r="KR122" s="12">
        <f>VLOOKUP($IF122,Data!$B:$CP,Daily!KR$10,0)/KR$121</f>
        <v>0.24155193992490614</v>
      </c>
      <c r="KS122" s="12">
        <f>VLOOKUP($IF122,Data!$B:$CP,Daily!KS$10,0)/KS$121</f>
        <v>0.20924574209245742</v>
      </c>
      <c r="KT122" s="12">
        <f>VLOOKUP($IF122,Data!$B:$CP,Daily!KT$10,0)/KT$121</f>
        <v>0.24399999999999999</v>
      </c>
      <c r="KU122" s="12">
        <f>VLOOKUP($IF122,Data!$B:$CP,Daily!KU$10,0)/KU$121</f>
        <v>0.27866972477064222</v>
      </c>
      <c r="KV122" s="12">
        <f>VLOOKUP($IF122,Data!$B:$CP,Daily!KV$10,0)/KV$121</f>
        <v>0.19562043795620437</v>
      </c>
      <c r="KW122" s="12">
        <f>VLOOKUP($IF122,Data!$B:$CP,Daily!KW$10,0)/KW$121</f>
        <v>0.2279495990836197</v>
      </c>
      <c r="KX122" s="12">
        <f>VLOOKUP($IF122,Data!$B:$CP,Daily!KX$10,0)/KX$121</f>
        <v>0.24676850763807284</v>
      </c>
      <c r="KY122" s="12">
        <f>VLOOKUP($IF122,Data!$B:$CP,Daily!KY$10,0)/KY$121</f>
        <v>0.22643818849449204</v>
      </c>
      <c r="KZ122" s="12">
        <f>VLOOKUP($IF122,Data!$B:$CP,Daily!KZ$10,0)/KZ$121</f>
        <v>0.21885913853317812</v>
      </c>
      <c r="LA122" s="12">
        <f>VLOOKUP($IF122,Data!$B:$CP,Daily!LA$10,0)/LA$121</f>
        <v>0.24734982332155478</v>
      </c>
      <c r="LB122" s="12">
        <f>VLOOKUP($IF122,Data!$B:$CP,Daily!LB$10,0)/LB$121</f>
        <v>0.25707547169811323</v>
      </c>
      <c r="LC122" s="12">
        <f>VLOOKUP($IF122,Data!$B:$CP,Daily!LC$10,0)/LC$121</f>
        <v>0.19469026548672566</v>
      </c>
      <c r="LD122" s="12">
        <f>VLOOKUP($IF122,Data!$B:$CP,Daily!LD$10,0)/LD$121</f>
        <v>0.22636484687083888</v>
      </c>
      <c r="LE122" s="12">
        <f>VLOOKUP($IF122,Data!$B:$CP,Daily!LE$10,0)/LE$121</f>
        <v>0.19803198031980321</v>
      </c>
      <c r="LF122" s="12">
        <f>VLOOKUP($IF122,Data!$B:$CP,Daily!LF$10,0)/LF$121</f>
        <v>0.25464190981432361</v>
      </c>
      <c r="LG122" s="12">
        <f>VLOOKUP($IF122,Data!$B:$CP,Daily!LG$10,0)/LG$121</f>
        <v>0.26129426129426131</v>
      </c>
      <c r="LH122" s="12">
        <f>VLOOKUP($IF122,Data!$B:$CP,Daily!LH$10,0)/LH$121</f>
        <v>0.19401330376940132</v>
      </c>
      <c r="LI122" s="12">
        <f>VLOOKUP($IF122,Data!$B:$CP,Daily!LI$10,0)/LI$121</f>
        <v>0.23950617283950618</v>
      </c>
      <c r="LJ122" s="12">
        <f>VLOOKUP($IF122,Data!$B:$CP,Daily!LJ$10,0)/LJ$121</f>
        <v>0.17618270799347471</v>
      </c>
      <c r="LK122" s="12">
        <f>VLOOKUP($IF122,Data!$B:$CP,Daily!LK$10,0)/LK$121</f>
        <v>0.23634204275534443</v>
      </c>
      <c r="LL122" s="12">
        <f>VLOOKUP($IF122,Data!$B:$CP,Daily!LL$10,0)/LL$121</f>
        <v>0.2369047619047619</v>
      </c>
      <c r="LM122" s="12">
        <f>VLOOKUP($IF122,Data!$B:$CP,Daily!LM$10,0)/LM$121</f>
        <v>0.20981595092024541</v>
      </c>
      <c r="LN122" s="12">
        <f>VLOOKUP($IF122,Data!$B:$CP,Daily!LN$10,0)/LN$121</f>
        <v>0.21654501216545013</v>
      </c>
      <c r="LO122" s="12">
        <f>VLOOKUP($IF122,Data!$B:$CP,Daily!LO$10,0)/LO$121</f>
        <v>0.26022727272727275</v>
      </c>
      <c r="LP122" s="12">
        <f>VLOOKUP($IF122,Data!$B:$CP,Daily!LP$10,0)/LP$121</f>
        <v>0.2552954292084727</v>
      </c>
      <c r="LQ122" s="12">
        <f>VLOOKUP($IF122,Data!$B:$CP,Daily!LQ$10,0)/LQ$121</f>
        <v>0.1877076411960133</v>
      </c>
      <c r="LR122" s="12">
        <f>VLOOKUP($IF122,Data!$B:$CP,Daily!LR$10,0)/LR$121</f>
        <v>0.22860791826309068</v>
      </c>
      <c r="LS122" s="12">
        <f>VLOOKUP($IF122,Data!$B:$CP,Daily!LS$10,0)/LS$121</f>
        <v>0.24505928853754941</v>
      </c>
      <c r="LU122" s="40">
        <f t="shared" si="1213"/>
        <v>0.2197092084006462</v>
      </c>
      <c r="LV122" s="40">
        <f t="shared" si="1214"/>
        <v>0.252</v>
      </c>
      <c r="LW122" s="40">
        <f t="shared" ref="LW122" si="1234">LV122-LU122</f>
        <v>3.2290791599353802E-2</v>
      </c>
      <c r="LX122" s="40">
        <f t="shared" ref="LX122" si="1235">LV122+(0.75*LW122)</f>
        <v>0.27621809369951533</v>
      </c>
      <c r="LY122" s="40">
        <f t="shared" ref="LY122" si="1236">LU122-(0.75*LW122)</f>
        <v>0.19549111470113084</v>
      </c>
      <c r="LZ122" s="41"/>
      <c r="MA122" s="12">
        <f t="shared" ref="MA122:MA132" si="1237">_xlfn.STDEV.P(JL122:LS122)</f>
        <v>2.8522629885421952E-2</v>
      </c>
      <c r="MB122" s="12">
        <f>SUMPRODUCT(LL122:LR122,LL$121:LR$121)/SUM(LL$121:LR$121)</f>
        <v>0.23018265649937933</v>
      </c>
      <c r="MC122" s="12">
        <f>SUMPRODUCT(KP122:LR122,KP$121:LR$121)/SUM(KP$121:LR$121)</f>
        <v>0.23161859111529573</v>
      </c>
    </row>
    <row r="123" spans="4:341" x14ac:dyDescent="0.35">
      <c r="D123" s="113" t="s">
        <v>678</v>
      </c>
      <c r="E123" s="53" t="str">
        <f>VLOOKUP($D123,'Metric Nature'!$C:$D,2,0)&amp;IF(($F123&lt;(EA123)),"Below",IF(($F123&gt;(DZ123)),"Above","Within"))</f>
        <v>PositiveWithin</v>
      </c>
      <c r="F123" s="48">
        <f t="shared" si="1103"/>
        <v>0.26215895610913403</v>
      </c>
      <c r="G123" s="77">
        <f t="shared" si="1104"/>
        <v>0.27872489490892105</v>
      </c>
      <c r="H123" s="48">
        <f t="shared" si="1105"/>
        <v>-5.9434729736646846E-2</v>
      </c>
      <c r="I123" s="74">
        <f t="shared" ref="I123:I132" si="1238">EE123</f>
        <v>0.26326429631724041</v>
      </c>
      <c r="J123" s="48">
        <f t="shared" si="1106"/>
        <v>-4.198595189582455E-3</v>
      </c>
      <c r="K123" s="48">
        <f t="shared" si="1219"/>
        <v>1.5764579677827979E-2</v>
      </c>
      <c r="L123" s="56"/>
      <c r="M123" s="53" t="str">
        <f>VLOOKUP($D123,'Metric Nature'!$C:$D,2,0)&amp;IF(($N123&lt;(HZ123)),"Below",IF(($N123&gt;(HY123)),"Above","Within"))</f>
        <v>PositiveWithin</v>
      </c>
      <c r="N123" s="48">
        <f t="shared" si="1108"/>
        <v>0.23785310734463277</v>
      </c>
      <c r="O123" s="49">
        <f t="shared" ref="O123:O132" si="1239">IC123</f>
        <v>0.25180607537644706</v>
      </c>
      <c r="P123" s="55">
        <f t="shared" ref="P123:P132" si="1240">IFERROR(((N123-O123)/O123),0)</f>
        <v>-5.5411562294336081E-2</v>
      </c>
      <c r="Q123" s="49">
        <f t="shared" si="1109"/>
        <v>0.23530156853638456</v>
      </c>
      <c r="R123" s="48">
        <f t="shared" si="1110"/>
        <v>1.0843696555527497E-2</v>
      </c>
      <c r="S123" s="48">
        <f t="shared" si="1111"/>
        <v>1.6862070963853615E-2</v>
      </c>
      <c r="T123" s="56"/>
      <c r="U123" s="53" t="str">
        <f>VLOOKUP($D123,'Metric Nature'!$C:$D,2,0)&amp;IF(($V123&lt;(LY123)),"Below",IF(($V123&gt;(LX123)),"Above","Within"))</f>
        <v>PositiveWithin</v>
      </c>
      <c r="V123" s="48">
        <f t="shared" si="1112"/>
        <v>0.3188405797101449</v>
      </c>
      <c r="W123" s="49">
        <f t="shared" ref="W123:W132" si="1241">MB123</f>
        <v>0.33356978187621916</v>
      </c>
      <c r="X123" s="48">
        <f t="shared" si="1113"/>
        <v>-4.4156284430883985E-2</v>
      </c>
      <c r="Y123" s="49">
        <f t="shared" ref="Y123:Y132" si="1242">MC123</f>
        <v>0.31995206710605151</v>
      </c>
      <c r="Z123" s="48">
        <f t="shared" si="1114"/>
        <v>-3.4739184714758947E-3</v>
      </c>
      <c r="AA123" s="48">
        <f t="shared" si="1115"/>
        <v>2.0525603454855289E-2</v>
      </c>
      <c r="AB123" s="50"/>
      <c r="AC123" s="46" t="s">
        <v>679</v>
      </c>
      <c r="AI123" s="7" t="s">
        <v>678</v>
      </c>
      <c r="AJ123" s="12">
        <f>(VLOOKUP($EG123,Data!$B:$CP,Daily!EI$10,0)+VLOOKUP($IF123,Data!$B:$CP,Daily!IH$10,0))/AJ$121</f>
        <v>0.22640117994100295</v>
      </c>
      <c r="AK123" s="12">
        <f>(VLOOKUP($EG123,Data!$B:$CP,Daily!EJ$10,0)+VLOOKUP($IF123,Data!$B:$CP,Daily!II$10,0))/AK$121</f>
        <v>0.23140770252324036</v>
      </c>
      <c r="AL123" s="12">
        <f>(VLOOKUP($EG123,Data!$B:$CP,Daily!EK$10,0)+VLOOKUP($IF123,Data!$B:$CP,Daily!IJ$10,0))/AL$121</f>
        <v>0.24265208475734792</v>
      </c>
      <c r="AM123" s="12">
        <f>(VLOOKUP($EG123,Data!$B:$CP,Daily!EL$10,0)+VLOOKUP($IF123,Data!$B:$CP,Daily!IK$10,0))/AM$121</f>
        <v>0.23942259830761572</v>
      </c>
      <c r="AN123" s="12">
        <f>(VLOOKUP($EG123,Data!$B:$CP,Daily!EM$10,0)+VLOOKUP($IF123,Data!$B:$CP,Daily!IL$10,0))/AN$121</f>
        <v>0.23016851623510071</v>
      </c>
      <c r="AO123" s="12">
        <f>(VLOOKUP($EG123,Data!$B:$CP,Daily!EN$10,0)+VLOOKUP($IF123,Data!$B:$CP,Daily!IM$10,0))/AO$121</f>
        <v>0.23037323037323038</v>
      </c>
      <c r="AP123" s="12">
        <f>(VLOOKUP($EG123,Data!$B:$CP,Daily!EO$10,0)+VLOOKUP($IF123,Data!$B:$CP,Daily!IN$10,0))/AP$121</f>
        <v>0.24311490978157646</v>
      </c>
      <c r="AQ123" s="12">
        <f>(VLOOKUP($EG123,Data!$B:$CP,Daily!EP$10,0)+VLOOKUP($IF123,Data!$B:$CP,Daily!IO$10,0))/AQ$121</f>
        <v>0.24493029150823828</v>
      </c>
      <c r="AR123" s="12">
        <f>(VLOOKUP($EG123,Data!$B:$CP,Daily!EQ$10,0)+VLOOKUP($IF123,Data!$B:$CP,Daily!IP$10,0))/AR$121</f>
        <v>0.24129852744310576</v>
      </c>
      <c r="AS123" s="12">
        <f>(VLOOKUP($EG123,Data!$B:$CP,Daily!ER$10,0)+VLOOKUP($IF123,Data!$B:$CP,Daily!IQ$10,0))/AS$121</f>
        <v>0.25266903914590749</v>
      </c>
      <c r="AT123" s="12">
        <f>(VLOOKUP($EG123,Data!$B:$CP,Daily!ES$10,0)+VLOOKUP($IF123,Data!$B:$CP,Daily!IR$10,0))/AT$121</f>
        <v>0.27695675971538042</v>
      </c>
      <c r="AU123" s="12">
        <f>(VLOOKUP($EG123,Data!$B:$CP,Daily!ET$10,0)+VLOOKUP($IF123,Data!$B:$CP,Daily!IS$10,0))/AU$121</f>
        <v>0.24567474048442905</v>
      </c>
      <c r="AV123" s="12">
        <f>(VLOOKUP($EG123,Data!$B:$CP,Daily!EU$10,0)+VLOOKUP($IF123,Data!$B:$CP,Daily!IT$10,0))/AV$121</f>
        <v>0.2508275101140125</v>
      </c>
      <c r="AW123" s="12">
        <f>(VLOOKUP($EG123,Data!$B:$CP,Daily!EV$10,0)+VLOOKUP($IF123,Data!$B:$CP,Daily!IU$10,0))/AW$121</f>
        <v>0.25651144435674822</v>
      </c>
      <c r="AX123" s="12">
        <f>(VLOOKUP($EG123,Data!$B:$CP,Daily!EW$10,0)+VLOOKUP($IF123,Data!$B:$CP,Daily!IV$10,0))/AX$121</f>
        <v>0.2705091937765205</v>
      </c>
      <c r="AY123" s="12">
        <f>(VLOOKUP($EG123,Data!$B:$CP,Daily!EX$10,0)+VLOOKUP($IF123,Data!$B:$CP,Daily!IW$10,0))/AY$121</f>
        <v>0.24802584350323043</v>
      </c>
      <c r="AZ123" s="12">
        <f>(VLOOKUP($EG123,Data!$B:$CP,Daily!EY$10,0)+VLOOKUP($IF123,Data!$B:$CP,Daily!IX$10,0))/AZ$121</f>
        <v>0.23805913570887036</v>
      </c>
      <c r="BA123" s="12">
        <f>(VLOOKUP($EG123,Data!$B:$CP,Daily!EZ$10,0)+VLOOKUP($IF123,Data!$B:$CP,Daily!IY$10,0))/BA$121</f>
        <v>0.27805145046524354</v>
      </c>
      <c r="BB123" s="12">
        <f>(VLOOKUP($EG123,Data!$B:$CP,Daily!FA$10,0)+VLOOKUP($IF123,Data!$B:$CP,Daily!IZ$10,0))/BB$121</f>
        <v>0.24550430023455824</v>
      </c>
      <c r="BC123" s="12">
        <f>(VLOOKUP($EG123,Data!$B:$CP,Daily!FB$10,0)+VLOOKUP($IF123,Data!$B:$CP,Daily!JA$10,0))/BC$121</f>
        <v>0.24852289512555392</v>
      </c>
      <c r="BD123" s="12">
        <f>(VLOOKUP($EG123,Data!$B:$CP,Daily!FC$10,0)+VLOOKUP($IF123,Data!$B:$CP,Daily!JB$10,0))/BD$121</f>
        <v>0.26818181818181819</v>
      </c>
      <c r="BE123" s="12">
        <f>(VLOOKUP($EG123,Data!$B:$CP,Daily!FD$10,0)+VLOOKUP($IF123,Data!$B:$CP,Daily!JC$10,0))/BE$121</f>
        <v>0.27536793183578623</v>
      </c>
      <c r="BF123" s="12">
        <f>(VLOOKUP($EG123,Data!$B:$CP,Daily!FE$10,0)+VLOOKUP($IF123,Data!$B:$CP,Daily!JD$10,0))/BF$121</f>
        <v>0.23887775551102206</v>
      </c>
      <c r="BG123" s="12">
        <f>(VLOOKUP($EG123,Data!$B:$CP,Daily!FF$10,0)+VLOOKUP($IF123,Data!$B:$CP,Daily!JE$10,0))/BG$121</f>
        <v>0.24776966747769669</v>
      </c>
      <c r="BH123" s="12">
        <f>(VLOOKUP($EG123,Data!$B:$CP,Daily!FG$10,0)+VLOOKUP($IF123,Data!$B:$CP,Daily!JF$10,0))/BH$121</f>
        <v>0.26727584237578528</v>
      </c>
      <c r="BI123" s="12">
        <f>(VLOOKUP($EG123,Data!$B:$CP,Daily!FH$10,0)+VLOOKUP($IF123,Data!$B:$CP,Daily!JG$10,0))/BI$121</f>
        <v>0.23230707716913235</v>
      </c>
      <c r="BJ123" s="12">
        <f>(VLOOKUP($EG123,Data!$B:$CP,Daily!FI$10,0)+VLOOKUP($IF123,Data!$B:$CP,Daily!JH$10,0))/BJ$121</f>
        <v>0.24931506849315069</v>
      </c>
      <c r="BK123" s="12">
        <f>(VLOOKUP($EG123,Data!$B:$CP,Daily!FJ$10,0)+VLOOKUP($IF123,Data!$B:$CP,Daily!JI$10,0))/BK$121</f>
        <v>0.25357142857142856</v>
      </c>
      <c r="BL123" s="12">
        <f>(VLOOKUP($EG123,Data!$B:$CP,Daily!FK$10,0)+VLOOKUP($IF123,Data!$B:$CP,Daily!JJ$10,0))/BL$121</f>
        <v>0.24502784407319014</v>
      </c>
      <c r="BM123" s="12">
        <f>(VLOOKUP($EG123,Data!$B:$CP,Daily!FL$10,0)+VLOOKUP($IF123,Data!$B:$CP,Daily!JK$10,0))/BM$121</f>
        <v>0.2316096139839767</v>
      </c>
      <c r="BN123" s="12">
        <f>(VLOOKUP($EG123,Data!$B:$CP,Daily!FM$10,0)+VLOOKUP($IF123,Data!$B:$CP,Daily!JL$10,0))/BN$121</f>
        <v>0.24412783981517136</v>
      </c>
      <c r="BO123" s="12">
        <f>(VLOOKUP($EG123,Data!$B:$CP,Daily!FN$10,0)+VLOOKUP($IF123,Data!$B:$CP,Daily!JM$10,0))/BO$121</f>
        <v>0.24675324675324675</v>
      </c>
      <c r="BP123" s="12">
        <f>(VLOOKUP($EG123,Data!$B:$CP,Daily!FO$10,0)+VLOOKUP($IF123,Data!$B:$CP,Daily!JN$10,0))/BP$121</f>
        <v>0.23642288196958725</v>
      </c>
      <c r="BQ123" s="12">
        <f>(VLOOKUP($EG123,Data!$B:$CP,Daily!FP$10,0)+VLOOKUP($IF123,Data!$B:$CP,Daily!JO$10,0))/BQ$121</f>
        <v>0.24179504353650369</v>
      </c>
      <c r="BR123" s="12">
        <f>(VLOOKUP($EG123,Data!$B:$CP,Daily!FQ$10,0)+VLOOKUP($IF123,Data!$B:$CP,Daily!JP$10,0))/BR$121</f>
        <v>0.24507936507936509</v>
      </c>
      <c r="BS123" s="12">
        <f>(VLOOKUP($EG123,Data!$B:$CP,Daily!FR$10,0)+VLOOKUP($IF123,Data!$B:$CP,Daily!JQ$10,0))/BS$121</f>
        <v>0.24957727426445722</v>
      </c>
      <c r="BT123" s="12">
        <f>(VLOOKUP($EG123,Data!$B:$CP,Daily!FS$10,0)+VLOOKUP($IF123,Data!$B:$CP,Daily!JR$10,0))/BT$121</f>
        <v>0.23074141048824592</v>
      </c>
      <c r="BU123" s="12">
        <f>(VLOOKUP($EG123,Data!$B:$CP,Daily!FT$10,0)+VLOOKUP($IF123,Data!$B:$CP,Daily!JS$10,0))/BU$121</f>
        <v>0.23967551622418878</v>
      </c>
      <c r="BV123" s="12">
        <f>(VLOOKUP($EG123,Data!$B:$CP,Daily!FU$10,0)+VLOOKUP($IF123,Data!$B:$CP,Daily!JT$10,0))/BV$121</f>
        <v>0.27620632279534107</v>
      </c>
      <c r="BW123" s="12">
        <f>(VLOOKUP($EG123,Data!$B:$CP,Daily!FV$10,0)+VLOOKUP($IF123,Data!$B:$CP,Daily!JU$10,0))/BW$121</f>
        <v>0.24348174889691135</v>
      </c>
      <c r="BX123" s="12">
        <f>(VLOOKUP($EG123,Data!$B:$CP,Daily!FW$10,0)+VLOOKUP($IF123,Data!$B:$CP,Daily!JV$10,0))/BX$121</f>
        <v>0.23859781379570297</v>
      </c>
      <c r="BY123" s="12">
        <f>(VLOOKUP($EG123,Data!$B:$CP,Daily!FX$10,0)+VLOOKUP($IF123,Data!$B:$CP,Daily!JW$10,0))/BY$121</f>
        <v>0.25028924026224453</v>
      </c>
      <c r="BZ123" s="12">
        <f>(VLOOKUP($EG123,Data!$B:$CP,Daily!FY$10,0)+VLOOKUP($IF123,Data!$B:$CP,Daily!JX$10,0))/BZ$121</f>
        <v>0.25212585034013607</v>
      </c>
      <c r="CA123" s="12">
        <f>(VLOOKUP($EG123,Data!$B:$CP,Daily!FZ$10,0)+VLOOKUP($IF123,Data!$B:$CP,Daily!JY$10,0))/CA$121</f>
        <v>0.24690371554135038</v>
      </c>
      <c r="CB123" s="12">
        <f>(VLOOKUP($EG123,Data!$B:$CP,Daily!GA$10,0)+VLOOKUP($IF123,Data!$B:$CP,Daily!JZ$10,0))/CB$121</f>
        <v>0.25043327556325823</v>
      </c>
      <c r="CC123" s="12">
        <f>(VLOOKUP($EG123,Data!$B:$CP,Daily!GB$10,0)+VLOOKUP($IF123,Data!$B:$CP,Daily!KA$10,0))/CC$121</f>
        <v>0.28746014877789583</v>
      </c>
      <c r="CD123" s="12">
        <f>(VLOOKUP($EG123,Data!$B:$CP,Daily!GC$10,0)+VLOOKUP($IF123,Data!$B:$CP,Daily!KB$10,0))/CD$121</f>
        <v>0.23412204234122042</v>
      </c>
      <c r="CE123" s="12">
        <f>(VLOOKUP($EG123,Data!$B:$CP,Daily!GD$10,0)+VLOOKUP($IF123,Data!$B:$CP,Daily!KC$10,0))/CE$121</f>
        <v>0.24782114437286851</v>
      </c>
      <c r="CF123" s="12">
        <f>(VLOOKUP($EG123,Data!$B:$CP,Daily!GE$10,0)+VLOOKUP($IF123,Data!$B:$CP,Daily!KD$10,0))/CF$121</f>
        <v>0.25954198473282442</v>
      </c>
      <c r="CG123" s="12">
        <f>(VLOOKUP($EG123,Data!$B:$CP,Daily!GF$10,0)+VLOOKUP($IF123,Data!$B:$CP,Daily!KE$10,0))/CG$121</f>
        <v>0.25511038430089944</v>
      </c>
      <c r="CH123" s="12">
        <f>(VLOOKUP($EG123,Data!$B:$CP,Daily!GG$10,0)+VLOOKUP($IF123,Data!$B:$CP,Daily!KF$10,0))/CH$121</f>
        <v>0.24337158686189156</v>
      </c>
      <c r="CI123" s="12">
        <f>(VLOOKUP($EG123,Data!$B:$CP,Daily!GH$10,0)+VLOOKUP($IF123,Data!$B:$CP,Daily!KG$10,0))/CI$121</f>
        <v>0.2427947598253275</v>
      </c>
      <c r="CJ123" s="12">
        <f>(VLOOKUP($EG123,Data!$B:$CP,Daily!GI$10,0)+VLOOKUP($IF123,Data!$B:$CP,Daily!KH$10,0))/CJ$121</f>
        <v>0.27790834312573442</v>
      </c>
      <c r="CK123" s="12">
        <f>(VLOOKUP($EG123,Data!$B:$CP,Daily!GJ$10,0)+VLOOKUP($IF123,Data!$B:$CP,Daily!KI$10,0))/CK$121</f>
        <v>0.26554621848739496</v>
      </c>
      <c r="CL123" s="12">
        <f>(VLOOKUP($EG123,Data!$B:$CP,Daily!GK$10,0)+VLOOKUP($IF123,Data!$B:$CP,Daily!KJ$10,0))/CL$121</f>
        <v>0.26031353135313534</v>
      </c>
      <c r="CM123" s="12">
        <f>(VLOOKUP($EG123,Data!$B:$CP,Daily!GL$10,0)+VLOOKUP($IF123,Data!$B:$CP,Daily!KK$10,0))/CM$121</f>
        <v>0.24659863945578231</v>
      </c>
      <c r="CN123" s="12">
        <f>(VLOOKUP($EG123,Data!$B:$CP,Daily!GM$10,0)+VLOOKUP($IF123,Data!$B:$CP,Daily!KL$10,0))/CN$121</f>
        <v>0.25084745762711863</v>
      </c>
      <c r="CO123" s="12">
        <f>(VLOOKUP($EG123,Data!$B:$CP,Daily!GN$10,0)+VLOOKUP($IF123,Data!$B:$CP,Daily!KM$10,0))/CO$121</f>
        <v>0.25051931865392607</v>
      </c>
      <c r="CP123" s="12">
        <f>(VLOOKUP($EG123,Data!$B:$CP,Daily!GO$10,0)+VLOOKUP($IF123,Data!$B:$CP,Daily!KN$10,0))/CP$121</f>
        <v>0.22572178477690288</v>
      </c>
      <c r="CQ123" s="12">
        <f>(VLOOKUP($EG123,Data!$B:$CP,Daily!GP$10,0)+VLOOKUP($IF123,Data!$B:$CP,Daily!KO$10,0))/CQ$121</f>
        <v>0.25267127592708988</v>
      </c>
      <c r="CR123" s="12">
        <f>(VLOOKUP($EG123,Data!$B:$CP,Daily!GQ$10,0)+VLOOKUP($IF123,Data!$B:$CP,Daily!KP$10,0))/CR$121</f>
        <v>0.24171212757028956</v>
      </c>
      <c r="CS123" s="12">
        <f>(VLOOKUP($EG123,Data!$B:$CP,Daily!GR$10,0)+VLOOKUP($IF123,Data!$B:$CP,Daily!KQ$10,0))/CS$121</f>
        <v>0.24968314321926488</v>
      </c>
      <c r="CT123" s="12">
        <f>(VLOOKUP($EG123,Data!$B:$CP,Daily!GS$10,0)+VLOOKUP($IF123,Data!$B:$CP,Daily!KR$10,0))/CT$121</f>
        <v>0.26016949152542374</v>
      </c>
      <c r="CU123" s="12">
        <f>(VLOOKUP($EG123,Data!$B:$CP,Daily!GT$10,0)+VLOOKUP($IF123,Data!$B:$CP,Daily!KS$10,0))/CU$121</f>
        <v>0.2646696758309397</v>
      </c>
      <c r="CV123" s="12">
        <f>(VLOOKUP($EG123,Data!$B:$CP,Daily!GU$10,0)+VLOOKUP($IF123,Data!$B:$CP,Daily!KT$10,0))/CV$121</f>
        <v>0.25214408233276159</v>
      </c>
      <c r="CW123" s="12">
        <f>(VLOOKUP($EG123,Data!$B:$CP,Daily!GV$10,0)+VLOOKUP($IF123,Data!$B:$CP,Daily!KU$10,0))/CW$121</f>
        <v>0.25413586765223511</v>
      </c>
      <c r="CX123" s="12">
        <f>(VLOOKUP($EG123,Data!$B:$CP,Daily!GW$10,0)+VLOOKUP($IF123,Data!$B:$CP,Daily!KV$10,0))/CX$121</f>
        <v>0.28275862068965518</v>
      </c>
      <c r="CY123" s="12">
        <f>(VLOOKUP($EG123,Data!$B:$CP,Daily!GX$10,0)+VLOOKUP($IF123,Data!$B:$CP,Daily!KW$10,0))/CY$121</f>
        <v>0.25212569316081329</v>
      </c>
      <c r="CZ123" s="12">
        <f>(VLOOKUP($EG123,Data!$B:$CP,Daily!GY$10,0)+VLOOKUP($IF123,Data!$B:$CP,Daily!KX$10,0))/CZ$121</f>
        <v>0.25114155251141551</v>
      </c>
      <c r="DA123" s="12">
        <f>(VLOOKUP($EG123,Data!$B:$CP,Daily!GZ$10,0)+VLOOKUP($IF123,Data!$B:$CP,Daily!KY$10,0))/DA$121</f>
        <v>0.24804607157548333</v>
      </c>
      <c r="DB123" s="12">
        <f>(VLOOKUP($EG123,Data!$B:$CP,Daily!HA$10,0)+VLOOKUP($IF123,Data!$B:$CP,Daily!KZ$10,0))/DB$121</f>
        <v>0.25988023952095807</v>
      </c>
      <c r="DC123" s="12">
        <f>(VLOOKUP($EG123,Data!$B:$CP,Daily!HB$10,0)+VLOOKUP($IF123,Data!$B:$CP,Daily!LA$10,0))/DC$121</f>
        <v>0.25491738788355628</v>
      </c>
      <c r="DD123" s="12">
        <f>(VLOOKUP($EG123,Data!$B:$CP,Daily!HC$10,0)+VLOOKUP($IF123,Data!$B:$CP,Daily!LB$10,0))/DD$121</f>
        <v>0.25224856909239574</v>
      </c>
      <c r="DE123" s="12">
        <f>(VLOOKUP($EG123,Data!$B:$CP,Daily!HD$10,0)+VLOOKUP($IF123,Data!$B:$CP,Daily!LC$10,0))/DE$121</f>
        <v>0.27875</v>
      </c>
      <c r="DF123" s="12">
        <f>(VLOOKUP($EG123,Data!$B:$CP,Daily!HE$10,0)+VLOOKUP($IF123,Data!$B:$CP,Daily!LD$10,0))/DF$121</f>
        <v>0.26545300592718035</v>
      </c>
      <c r="DG123" s="12">
        <f>(VLOOKUP($EG123,Data!$B:$CP,Daily!HF$10,0)+VLOOKUP($IF123,Data!$B:$CP,Daily!LE$10,0))/DG$121</f>
        <v>0.26632370399683419</v>
      </c>
      <c r="DH123" s="12">
        <f>(VLOOKUP($EG123,Data!$B:$CP,Daily!HG$10,0)+VLOOKUP($IF123,Data!$B:$CP,Daily!LF$10,0))/DH$121</f>
        <v>0.2556167867740568</v>
      </c>
      <c r="DI123" s="12">
        <f>(VLOOKUP($EG123,Data!$B:$CP,Daily!HH$10,0)+VLOOKUP($IF123,Data!$B:$CP,Daily!LG$10,0))/DI$121</f>
        <v>0.26203208556149732</v>
      </c>
      <c r="DJ123" s="12">
        <f>(VLOOKUP($EG123,Data!$B:$CP,Daily!HI$10,0)+VLOOKUP($IF123,Data!$B:$CP,Daily!LH$10,0))/DJ$121</f>
        <v>0.25526685393258425</v>
      </c>
      <c r="DK123" s="12">
        <f>(VLOOKUP($EG123,Data!$B:$CP,Daily!HJ$10,0)+VLOOKUP($IF123,Data!$B:$CP,Daily!LI$10,0))/DK$121</f>
        <v>0.25736434108527134</v>
      </c>
      <c r="DL123" s="12">
        <f>(VLOOKUP($EG123,Data!$B:$CP,Daily!HK$10,0)+VLOOKUP($IF123,Data!$B:$CP,Daily!LJ$10,0))/DL$121</f>
        <v>0.28634361233480177</v>
      </c>
      <c r="DM123" s="12">
        <f>(VLOOKUP($EG123,Data!$B:$CP,Daily!HL$10,0)+VLOOKUP($IF123,Data!$B:$CP,Daily!LK$10,0))/DM$121</f>
        <v>0.25380914194065757</v>
      </c>
      <c r="DN123" s="12">
        <f>(VLOOKUP($EG123,Data!$B:$CP,Daily!HM$10,0)+VLOOKUP($IF123,Data!$B:$CP,Daily!LL$10,0))/DN$121</f>
        <v>0.27668143374949655</v>
      </c>
      <c r="DO123" s="12">
        <f>(VLOOKUP($EG123,Data!$B:$CP,Daily!HN$10,0)+VLOOKUP($IF123,Data!$B:$CP,Daily!LM$10,0))/DO$121</f>
        <v>0.27489427143406381</v>
      </c>
      <c r="DP123" s="12">
        <f>(VLOOKUP($EG123,Data!$B:$CP,Daily!HO$10,0)+VLOOKUP($IF123,Data!$B:$CP,Daily!LN$10,0))/DP$121</f>
        <v>0.27448609431680776</v>
      </c>
      <c r="DQ123" s="12">
        <f>(VLOOKUP($EG123,Data!$B:$CP,Daily!HP$10,0)+VLOOKUP($IF123,Data!$B:$CP,Daily!LO$10,0))/DQ$121</f>
        <v>0.26140613313388184</v>
      </c>
      <c r="DR123" s="12">
        <f>(VLOOKUP($EG123,Data!$B:$CP,Daily!HQ$10,0)+VLOOKUP($IF123,Data!$B:$CP,Daily!LP$10,0))/DR$121</f>
        <v>0.30126971912273953</v>
      </c>
      <c r="DS123" s="12">
        <f>(VLOOKUP($EG123,Data!$B:$CP,Daily!HR$10,0)+VLOOKUP($IF123,Data!$B:$CP,Daily!LQ$10,0))/DS$121</f>
        <v>0.3010813887307911</v>
      </c>
      <c r="DT123" s="12">
        <f>(VLOOKUP($EG123,Data!$B:$CP,Daily!HS$10,0)+VLOOKUP($IF123,Data!$B:$CP,Daily!LR$10,0))/DT$121</f>
        <v>0.26845637583892618</v>
      </c>
      <c r="DU123" s="12">
        <f>(VLOOKUP($EG123,Data!$B:$CP,Daily!HT$10,0)+VLOOKUP($IF123,Data!$B:$CP,Daily!LS$10,0))/DU$121</f>
        <v>0.26215895610913403</v>
      </c>
      <c r="DV123" s="14"/>
      <c r="DW123" s="12">
        <f t="shared" si="1206"/>
        <v>0.24348174889691135</v>
      </c>
      <c r="DX123" s="12">
        <f t="shared" si="1207"/>
        <v>0.26203208556149732</v>
      </c>
      <c r="DY123" s="12">
        <f t="shared" ref="DY123:DY132" si="1243">DX123-DW123</f>
        <v>1.855033666458597E-2</v>
      </c>
      <c r="DZ123" s="12">
        <f t="shared" ref="DZ123:DZ132" si="1244">DX123+(0.75*DY123)</f>
        <v>0.2759448380599368</v>
      </c>
      <c r="EA123" s="12">
        <f t="shared" ref="EA123:EA132" si="1245">DW123-(0.75*DY123)</f>
        <v>0.22956899639847186</v>
      </c>
      <c r="EB123" s="14"/>
      <c r="EC123" s="12">
        <f t="shared" si="1208"/>
        <v>1.5764579677827979E-2</v>
      </c>
      <c r="ED123" s="12">
        <f t="shared" ref="ED123:ED132" si="1246">SUMPRODUCT(DN123:DT123,DN$121:DT$121)/SUM(DN$121:DT$121)</f>
        <v>0.27872489490892105</v>
      </c>
      <c r="EE123" s="12">
        <f t="shared" ref="EE123:EE132" si="1247">SUMPRODUCT(CR123:DT123,CR$121:DT$121)/SUM(CR$121:DT$121)</f>
        <v>0.26326429631724041</v>
      </c>
      <c r="EF123" s="1"/>
      <c r="EG123" s="7" t="s">
        <v>680</v>
      </c>
      <c r="EH123" s="7" t="s">
        <v>103</v>
      </c>
      <c r="EI123" s="12">
        <f>VLOOKUP($EG123,Data!$B:$CP,Daily!EI$10,0)/EI$121</f>
        <v>0.2167755991285403</v>
      </c>
      <c r="EJ123" s="12">
        <f>VLOOKUP($EG123,Data!$B:$CP,Daily!EJ$10,0)/EJ$121</f>
        <v>0.20917612234829797</v>
      </c>
      <c r="EK123" s="12">
        <f>VLOOKUP($EG123,Data!$B:$CP,Daily!EK$10,0)/EK$121</f>
        <v>0.22442748091603054</v>
      </c>
      <c r="EL123" s="12">
        <f>VLOOKUP($EG123,Data!$B:$CP,Daily!EL$10,0)/EL$121</f>
        <v>0.21382289416846653</v>
      </c>
      <c r="EM123" s="12">
        <f>VLOOKUP($EG123,Data!$B:$CP,Daily!EM$10,0)/EM$121</f>
        <v>0.20299884659746251</v>
      </c>
      <c r="EN123" s="12">
        <f>VLOOKUP($EG123,Data!$B:$CP,Daily!EN$10,0)/EN$121</f>
        <v>0.20121951219512196</v>
      </c>
      <c r="EO123" s="12">
        <f>VLOOKUP($EG123,Data!$B:$CP,Daily!EO$10,0)/EO$121</f>
        <v>0.21915887850467289</v>
      </c>
      <c r="EP123" s="12">
        <f>VLOOKUP($EG123,Data!$B:$CP,Daily!EP$10,0)/EP$121</f>
        <v>0.22190339550454327</v>
      </c>
      <c r="EQ123" s="12">
        <f>VLOOKUP($EG123,Data!$B:$CP,Daily!EQ$10,0)/EQ$121</f>
        <v>0.2152917505030181</v>
      </c>
      <c r="ER123" s="12">
        <f>VLOOKUP($EG123,Data!$B:$CP,Daily!ER$10,0)/ER$121</f>
        <v>0.22943949711891043</v>
      </c>
      <c r="ES123" s="12">
        <f>VLOOKUP($EG123,Data!$B:$CP,Daily!ES$10,0)/ES$121</f>
        <v>0.25993377483443708</v>
      </c>
      <c r="ET123" s="12">
        <f>VLOOKUP($EG123,Data!$B:$CP,Daily!ET$10,0)/ET$121</f>
        <v>0.21981079577072898</v>
      </c>
      <c r="EU123" s="12">
        <f>VLOOKUP($EG123,Data!$B:$CP,Daily!EU$10,0)/EU$121</f>
        <v>0.23643202579258463</v>
      </c>
      <c r="EV123" s="12">
        <f>VLOOKUP($EG123,Data!$B:$CP,Daily!EV$10,0)/EV$121</f>
        <v>0.22117647058823531</v>
      </c>
      <c r="EW123" s="12">
        <f>VLOOKUP($EG123,Data!$B:$CP,Daily!EW$10,0)/EW$121</f>
        <v>0.23895689196381054</v>
      </c>
      <c r="EX123" s="12">
        <f>VLOOKUP($EG123,Data!$B:$CP,Daily!EX$10,0)/EX$121</f>
        <v>0.20813008130081301</v>
      </c>
      <c r="EY123" s="12">
        <f>VLOOKUP($EG123,Data!$B:$CP,Daily!EY$10,0)/EY$121</f>
        <v>0.20819490586932449</v>
      </c>
      <c r="EZ123" s="12">
        <f>VLOOKUP($EG123,Data!$B:$CP,Daily!EZ$10,0)/EZ$121</f>
        <v>0.24918032786885247</v>
      </c>
      <c r="FA123" s="12">
        <f>VLOOKUP($EG123,Data!$B:$CP,Daily!FA$10,0)/FA$121</f>
        <v>0.21939953810623555</v>
      </c>
      <c r="FB123" s="12">
        <f>VLOOKUP($EG123,Data!$B:$CP,Daily!FB$10,0)/FB$121</f>
        <v>0.23127035830618892</v>
      </c>
      <c r="FC123" s="12">
        <f>VLOOKUP($EG123,Data!$B:$CP,Daily!FC$10,0)/FC$121</f>
        <v>0.23515003061849357</v>
      </c>
      <c r="FD123" s="12">
        <f>VLOOKUP($EG123,Data!$B:$CP,Daily!FD$10,0)/FD$121</f>
        <v>0.24411764705882352</v>
      </c>
      <c r="FE123" s="12">
        <f>VLOOKUP($EG123,Data!$B:$CP,Daily!FE$10,0)/FE$121</f>
        <v>0.21445086705202313</v>
      </c>
      <c r="FF123" s="12">
        <f>VLOOKUP($EG123,Data!$B:$CP,Daily!FF$10,0)/FF$121</f>
        <v>0.21567472009428404</v>
      </c>
      <c r="FG123" s="12">
        <f>VLOOKUP($EG123,Data!$B:$CP,Daily!FG$10,0)/FG$121</f>
        <v>0.25</v>
      </c>
      <c r="FH123" s="12">
        <f>VLOOKUP($EG123,Data!$B:$CP,Daily!FH$10,0)/FH$121</f>
        <v>0.20264064293915041</v>
      </c>
      <c r="FI123" s="12">
        <f>VLOOKUP($EG123,Data!$B:$CP,Daily!FI$10,0)/FI$121</f>
        <v>0.22349570200573066</v>
      </c>
      <c r="FJ123" s="12">
        <f>VLOOKUP($EG123,Data!$B:$CP,Daily!FJ$10,0)/FJ$121</f>
        <v>0.22215709261430247</v>
      </c>
      <c r="FK123" s="12">
        <f>VLOOKUP($EG123,Data!$B:$CP,Daily!FK$10,0)/FK$121</f>
        <v>0.20958083832335328</v>
      </c>
      <c r="FL123" s="12">
        <f>VLOOKUP($EG123,Data!$B:$CP,Daily!FL$10,0)/FL$121</f>
        <v>0.2086021505376344</v>
      </c>
      <c r="FM123" s="12">
        <f>VLOOKUP($EG123,Data!$B:$CP,Daily!FM$10,0)/FM$121</f>
        <v>0.22473867595818817</v>
      </c>
      <c r="FN123" s="12">
        <f>VLOOKUP($EG123,Data!$B:$CP,Daily!FN$10,0)/FN$121</f>
        <v>0.21370309951060359</v>
      </c>
      <c r="FO123" s="12">
        <f>VLOOKUP($EG123,Data!$B:$CP,Daily!FO$10,0)/FO$121</f>
        <v>0.19946666666666665</v>
      </c>
      <c r="FP123" s="12">
        <f>VLOOKUP($EG123,Data!$B:$CP,Daily!FP$10,0)/FP$121</f>
        <v>0.21542288557213932</v>
      </c>
      <c r="FQ123" s="12">
        <f>VLOOKUP($EG123,Data!$B:$CP,Daily!FQ$10,0)/FQ$121</f>
        <v>0.21395131086142322</v>
      </c>
      <c r="FR123" s="12">
        <f>VLOOKUP($EG123,Data!$B:$CP,Daily!FR$10,0)/FR$121</f>
        <v>0.22047244094488189</v>
      </c>
      <c r="FS123" s="12">
        <f>VLOOKUP($EG123,Data!$B:$CP,Daily!FS$10,0)/FS$121</f>
        <v>0.20658036677454153</v>
      </c>
      <c r="FT123" s="12">
        <f>VLOOKUP($EG123,Data!$B:$CP,Daily!FT$10,0)/FT$121</f>
        <v>0.21800433839479394</v>
      </c>
      <c r="FU123" s="12">
        <f>VLOOKUP($EG123,Data!$B:$CP,Daily!FU$10,0)/FU$121</f>
        <v>0.24165202108963094</v>
      </c>
      <c r="FV123" s="12">
        <f>VLOOKUP($EG123,Data!$B:$CP,Daily!FV$10,0)/FV$121</f>
        <v>0.2029585798816568</v>
      </c>
      <c r="FW123" s="12">
        <f>VLOOKUP($EG123,Data!$B:$CP,Daily!FW$10,0)/FW$121</f>
        <v>0.21977401129943502</v>
      </c>
      <c r="FX123" s="12">
        <f>VLOOKUP($EG123,Data!$B:$CP,Daily!FX$10,0)/FX$121</f>
        <v>0.2289639381797367</v>
      </c>
      <c r="FY123" s="12">
        <f>VLOOKUP($EG123,Data!$B:$CP,Daily!FY$10,0)/FY$121</f>
        <v>0.22014202711426728</v>
      </c>
      <c r="FZ123" s="12">
        <f>VLOOKUP($EG123,Data!$B:$CP,Daily!FZ$10,0)/FZ$121</f>
        <v>0.23058960887332167</v>
      </c>
      <c r="GA123" s="12">
        <f>VLOOKUP($EG123,Data!$B:$CP,Daily!GA$10,0)/GA$121</f>
        <v>0.2208936438011328</v>
      </c>
      <c r="GB123" s="12">
        <f>VLOOKUP($EG123,Data!$B:$CP,Daily!GB$10,0)/GB$121</f>
        <v>0.27170418006430869</v>
      </c>
      <c r="GC123" s="12">
        <f>VLOOKUP($EG123,Data!$B:$CP,Daily!GC$10,0)/GC$121</f>
        <v>0.20970641102456561</v>
      </c>
      <c r="GD123" s="12">
        <f>VLOOKUP($EG123,Data!$B:$CP,Daily!GD$10,0)/GD$121</f>
        <v>0.21768326804700616</v>
      </c>
      <c r="GE123" s="12">
        <f>VLOOKUP($EG123,Data!$B:$CP,Daily!GE$10,0)/GE$121</f>
        <v>0.24940758293838863</v>
      </c>
      <c r="GF123" s="12">
        <f>VLOOKUP($EG123,Data!$B:$CP,Daily!GF$10,0)/GF$121</f>
        <v>0.23058398555087298</v>
      </c>
      <c r="GG123" s="12">
        <f>VLOOKUP($EG123,Data!$B:$CP,Daily!GG$10,0)/GG$121</f>
        <v>0.22235294117647059</v>
      </c>
      <c r="GH123" s="12">
        <f>VLOOKUP($EG123,Data!$B:$CP,Daily!GH$10,0)/GH$121</f>
        <v>0.21036007580543273</v>
      </c>
      <c r="GI123" s="12">
        <f>VLOOKUP($EG123,Data!$B:$CP,Daily!GI$10,0)/GI$121</f>
        <v>0.23724261414503134</v>
      </c>
      <c r="GJ123" s="12">
        <f>VLOOKUP($EG123,Data!$B:$CP,Daily!GJ$10,0)/GJ$121</f>
        <v>0.22460567823343849</v>
      </c>
      <c r="GK123" s="12">
        <f>VLOOKUP($EG123,Data!$B:$CP,Daily!GK$10,0)/GK$121</f>
        <v>0.23635235732009927</v>
      </c>
      <c r="GL123" s="12">
        <f>VLOOKUP($EG123,Data!$B:$CP,Daily!GL$10,0)/GL$121</f>
        <v>0.21919504643962848</v>
      </c>
      <c r="GM123" s="12">
        <f>VLOOKUP($EG123,Data!$B:$CP,Daily!GM$10,0)/GM$121</f>
        <v>0.21571152607855762</v>
      </c>
      <c r="GN123" s="12">
        <f>VLOOKUP($EG123,Data!$B:$CP,Daily!GN$10,0)/GN$121</f>
        <v>0.22003687768899816</v>
      </c>
      <c r="GO123" s="12">
        <f>VLOOKUP($EG123,Data!$B:$CP,Daily!GO$10,0)/GO$121</f>
        <v>0.20804084237396298</v>
      </c>
      <c r="GP123" s="12">
        <f>VLOOKUP($EG123,Data!$B:$CP,Daily!GP$10,0)/GP$121</f>
        <v>0.23428571428571429</v>
      </c>
      <c r="GQ123" s="12">
        <f>VLOOKUP($EG123,Data!$B:$CP,Daily!GQ$10,0)/GQ$121</f>
        <v>0.21238938053097345</v>
      </c>
      <c r="GR123" s="12">
        <f>VLOOKUP($EG123,Data!$B:$CP,Daily!GR$10,0)/GR$121</f>
        <v>0.23217665615141955</v>
      </c>
      <c r="GS123" s="12">
        <f>VLOOKUP($EG123,Data!$B:$CP,Daily!GS$10,0)/GS$121</f>
        <v>0.22805893657911594</v>
      </c>
      <c r="GT123" s="12">
        <f>VLOOKUP($EG123,Data!$B:$CP,Daily!GT$10,0)/GT$121</f>
        <v>0.22538699690402478</v>
      </c>
      <c r="GU123" s="12">
        <f>VLOOKUP($EG123,Data!$B:$CP,Daily!GU$10,0)/GU$121</f>
        <v>0.22036553524804178</v>
      </c>
      <c r="GV123" s="12">
        <f>VLOOKUP($EG123,Data!$B:$CP,Daily!GV$10,0)/GV$121</f>
        <v>0.2249873031995937</v>
      </c>
      <c r="GW123" s="12">
        <f>VLOOKUP($EG123,Data!$B:$CP,Daily!GW$10,0)/GW$121</f>
        <v>0.25130111524163568</v>
      </c>
      <c r="GX123" s="12">
        <f>VLOOKUP($EG123,Data!$B:$CP,Daily!GX$10,0)/GX$121</f>
        <v>0.21397379912663755</v>
      </c>
      <c r="GY123" s="12">
        <f>VLOOKUP($EG123,Data!$B:$CP,Daily!GY$10,0)/GY$121</f>
        <v>0.22003376477208778</v>
      </c>
      <c r="GZ123" s="12">
        <f>VLOOKUP($EG123,Data!$B:$CP,Daily!GZ$10,0)/GZ$121</f>
        <v>0.21499380421313508</v>
      </c>
      <c r="HA123" s="12">
        <f>VLOOKUP($EG123,Data!$B:$CP,Daily!HA$10,0)/HA$121</f>
        <v>0.23572296476306198</v>
      </c>
      <c r="HB123" s="12">
        <f>VLOOKUP($EG123,Data!$B:$CP,Daily!HB$10,0)/HB$121</f>
        <v>0.22917897223862965</v>
      </c>
      <c r="HC123" s="12">
        <f>VLOOKUP($EG123,Data!$B:$CP,Daily!HC$10,0)/HC$121</f>
        <v>0.2165206508135169</v>
      </c>
      <c r="HD123" s="12">
        <f>VLOOKUP($EG123,Data!$B:$CP,Daily!HD$10,0)/HD$121</f>
        <v>0.26376811594202898</v>
      </c>
      <c r="HE123" s="12">
        <f>VLOOKUP($EG123,Data!$B:$CP,Daily!HE$10,0)/HE$121</f>
        <v>0.23711980136561142</v>
      </c>
      <c r="HF123" s="12">
        <f>VLOOKUP($EG123,Data!$B:$CP,Daily!HF$10,0)/HF$121</f>
        <v>0.24095682613768962</v>
      </c>
      <c r="HG123" s="12">
        <f>VLOOKUP($EG123,Data!$B:$CP,Daily!HG$10,0)/HG$121</f>
        <v>0.22554517133956387</v>
      </c>
      <c r="HH123" s="12">
        <f>VLOOKUP($EG123,Data!$B:$CP,Daily!HH$10,0)/HH$121</f>
        <v>0.23697270471464019</v>
      </c>
      <c r="HI123" s="12">
        <f>VLOOKUP($EG123,Data!$B:$CP,Daily!HI$10,0)/HI$121</f>
        <v>0.2394655704008222</v>
      </c>
      <c r="HJ123" s="12">
        <f>VLOOKUP($EG123,Data!$B:$CP,Daily!HJ$10,0)/HJ$121</f>
        <v>0.23163841807909605</v>
      </c>
      <c r="HK123" s="12">
        <f>VLOOKUP($EG123,Data!$B:$CP,Daily!HK$10,0)/HK$121</f>
        <v>0.26350789692435578</v>
      </c>
      <c r="HL123" s="12">
        <f>VLOOKUP($EG123,Data!$B:$CP,Daily!HL$10,0)/HL$121</f>
        <v>0.22336561743341404</v>
      </c>
      <c r="HM123" s="12">
        <f>VLOOKUP($EG123,Data!$B:$CP,Daily!HM$10,0)/HM$121</f>
        <v>0.25197808886183809</v>
      </c>
      <c r="HN123" s="12">
        <f>VLOOKUP($EG123,Data!$B:$CP,Daily!HN$10,0)/HN$121</f>
        <v>0.25363941769316911</v>
      </c>
      <c r="HO123" s="12">
        <f>VLOOKUP($EG123,Data!$B:$CP,Daily!HO$10,0)/HO$121</f>
        <v>0.24954792043399637</v>
      </c>
      <c r="HP123" s="12">
        <f>VLOOKUP($EG123,Data!$B:$CP,Daily!HP$10,0)/HP$121</f>
        <v>0.23021181716833891</v>
      </c>
      <c r="HQ123" s="12">
        <f>VLOOKUP($EG123,Data!$B:$CP,Daily!HQ$10,0)/HQ$121</f>
        <v>0.27673325499412454</v>
      </c>
      <c r="HR123" s="12">
        <f>VLOOKUP($EG123,Data!$B:$CP,Daily!HR$10,0)/HR$121</f>
        <v>0.26320346320346322</v>
      </c>
      <c r="HS123" s="12">
        <f>VLOOKUP($EG123,Data!$B:$CP,Daily!HS$10,0)/HS$121</f>
        <v>0.2422857142857143</v>
      </c>
      <c r="HT123" s="12">
        <f>VLOOKUP($EG123,Data!$B:$CP,Daily!HT$10,0)/HT$121</f>
        <v>0.23785310734463277</v>
      </c>
      <c r="HU123" s="13"/>
      <c r="HV123" s="40">
        <f t="shared" si="1209"/>
        <v>0.21542288557213932</v>
      </c>
      <c r="HW123" s="40">
        <f t="shared" si="1210"/>
        <v>0.23643202579258463</v>
      </c>
      <c r="HX123" s="40">
        <f t="shared" si="1211"/>
        <v>2.100914022044531E-2</v>
      </c>
      <c r="HY123" s="40">
        <f t="shared" ref="HY123:HY132" si="1248">HW123+(0.75*HX123)</f>
        <v>0.25218888095791858</v>
      </c>
      <c r="HZ123" s="40">
        <f t="shared" ref="HZ123:HZ132" si="1249">HV123-(0.75*HX123)</f>
        <v>0.19966603040680533</v>
      </c>
      <c r="IA123" s="43"/>
      <c r="IB123" s="12">
        <f t="shared" si="1212"/>
        <v>1.6862070963853615E-2</v>
      </c>
      <c r="IC123" s="12">
        <f t="shared" ref="IC123:IC132" si="1250">SUMPRODUCT(HM123:HS123,HM$121:HS$121)/SUM(HM$121:HS$121)</f>
        <v>0.25180607537644706</v>
      </c>
      <c r="ID123" s="12">
        <f t="shared" ref="ID123:ID132" si="1251">SUMPRODUCT(GQ123:HS123,GQ$121:HS$121)/SUM(GQ$121:HS$121)</f>
        <v>0.23530156853638456</v>
      </c>
      <c r="IE123" s="1"/>
      <c r="IF123" s="7" t="s">
        <v>681</v>
      </c>
      <c r="IG123" s="7" t="s">
        <v>103</v>
      </c>
      <c r="IH123" s="12">
        <f>VLOOKUP($IF123,Data!$B:$CP,Daily!IH$10,0)/IH$121</f>
        <v>0.24657534246575341</v>
      </c>
      <c r="II123" s="12">
        <f>VLOOKUP($IF123,Data!$B:$CP,Daily!II$10,0)/II$121</f>
        <v>0.27715736040609135</v>
      </c>
      <c r="IJ123" s="12">
        <f>VLOOKUP($IF123,Data!$B:$CP,Daily!IJ$10,0)/IJ$121</f>
        <v>0.27991675338189387</v>
      </c>
      <c r="IK123" s="12">
        <f>VLOOKUP($IF123,Data!$B:$CP,Daily!IK$10,0)/IK$121</f>
        <v>0.29677419354838708</v>
      </c>
      <c r="IL123" s="12">
        <f>VLOOKUP($IF123,Data!$B:$CP,Daily!IL$10,0)/IL$121</f>
        <v>0.29756795422031473</v>
      </c>
      <c r="IM123" s="12">
        <f>VLOOKUP($IF123,Data!$B:$CP,Daily!IM$10,0)/IM$121</f>
        <v>0.29405737704918034</v>
      </c>
      <c r="IN123" s="12">
        <f>VLOOKUP($IF123,Data!$B:$CP,Daily!IN$10,0)/IN$121</f>
        <v>0.29342492639842982</v>
      </c>
      <c r="IO123" s="12">
        <f>VLOOKUP($IF123,Data!$B:$CP,Daily!IO$10,0)/IO$121</f>
        <v>0.29014084507042254</v>
      </c>
      <c r="IP123" s="12">
        <f>VLOOKUP($IF123,Data!$B:$CP,Daily!IP$10,0)/IP$121</f>
        <v>0.29299999999999998</v>
      </c>
      <c r="IQ123" s="12">
        <f>VLOOKUP($IF123,Data!$B:$CP,Daily!IQ$10,0)/IQ$121</f>
        <v>0.30188679245283018</v>
      </c>
      <c r="IR123" s="12">
        <f>VLOOKUP($IF123,Data!$B:$CP,Daily!IR$10,0)/IR$121</f>
        <v>0.31017770597738287</v>
      </c>
      <c r="IS123" s="12">
        <f>VLOOKUP($IF123,Data!$B:$CP,Daily!IS$10,0)/IS$121</f>
        <v>0.30348258706467662</v>
      </c>
      <c r="IT123" s="12">
        <f>VLOOKUP($IF123,Data!$B:$CP,Daily!IT$10,0)/IT$121</f>
        <v>0.28205128205128205</v>
      </c>
      <c r="IU123" s="12">
        <f>VLOOKUP($IF123,Data!$B:$CP,Daily!IU$10,0)/IU$121</f>
        <v>0.32853717026378898</v>
      </c>
      <c r="IV123" s="12">
        <f>VLOOKUP($IF123,Data!$B:$CP,Daily!IV$10,0)/IV$121</f>
        <v>0.33298208640674393</v>
      </c>
      <c r="IW123" s="12">
        <f>VLOOKUP($IF123,Data!$B:$CP,Daily!IW$10,0)/IW$121</f>
        <v>0.32624867162592985</v>
      </c>
      <c r="IX123" s="12">
        <f>VLOOKUP($IF123,Data!$B:$CP,Daily!IX$10,0)/IX$121</f>
        <v>0.30288461538461536</v>
      </c>
      <c r="IY123" s="12">
        <f>VLOOKUP($IF123,Data!$B:$CP,Daily!IY$10,0)/IY$121</f>
        <v>0.33607907742998355</v>
      </c>
      <c r="IZ123" s="12">
        <f>VLOOKUP($IF123,Data!$B:$CP,Daily!IZ$10,0)/IZ$121</f>
        <v>0.30024213075060535</v>
      </c>
      <c r="JA123" s="12">
        <f>VLOOKUP($IF123,Data!$B:$CP,Daily!JA$10,0)/JA$121</f>
        <v>0.28521939953810621</v>
      </c>
      <c r="JB123" s="12">
        <f>VLOOKUP($IF123,Data!$B:$CP,Daily!JB$10,0)/JB$121</f>
        <v>0.33672172808132145</v>
      </c>
      <c r="JC123" s="12">
        <f>VLOOKUP($IF123,Data!$B:$CP,Daily!JC$10,0)/JC$121</f>
        <v>0.33560090702947848</v>
      </c>
      <c r="JD123" s="12">
        <f>VLOOKUP($IF123,Data!$B:$CP,Daily!JD$10,0)/JD$121</f>
        <v>0.29411764705882354</v>
      </c>
      <c r="JE123" s="12">
        <f>VLOOKUP($IF123,Data!$B:$CP,Daily!JE$10,0)/JE$121</f>
        <v>0.31859557867360205</v>
      </c>
      <c r="JF123" s="12">
        <f>VLOOKUP($IF123,Data!$B:$CP,Daily!JF$10,0)/JF$121</f>
        <v>0.30490018148820325</v>
      </c>
      <c r="JG123" s="12">
        <f>VLOOKUP($IF123,Data!$B:$CP,Daily!JG$10,0)/JG$121</f>
        <v>0.30039525691699603</v>
      </c>
      <c r="JH123" s="12">
        <f>VLOOKUP($IF123,Data!$B:$CP,Daily!JH$10,0)/JH$121</f>
        <v>0.30493827160493825</v>
      </c>
      <c r="JI123" s="12">
        <f>VLOOKUP($IF123,Data!$B:$CP,Daily!JI$10,0)/JI$121</f>
        <v>0.31941031941031939</v>
      </c>
      <c r="JJ123" s="12">
        <f>VLOOKUP($IF123,Data!$B:$CP,Daily!JJ$10,0)/JJ$121</f>
        <v>0.31516587677725116</v>
      </c>
      <c r="JK123" s="12">
        <f>VLOOKUP($IF123,Data!$B:$CP,Daily!JK$10,0)/JK$121</f>
        <v>0.27990970654627539</v>
      </c>
      <c r="JL123" s="12">
        <f>VLOOKUP($IF123,Data!$B:$CP,Daily!JL$10,0)/JL$121</f>
        <v>0.28228571428571431</v>
      </c>
      <c r="JM123" s="12">
        <f>VLOOKUP($IF123,Data!$B:$CP,Daily!JM$10,0)/JM$121</f>
        <v>0.31189710610932475</v>
      </c>
      <c r="JN123" s="12">
        <f>VLOOKUP($IF123,Data!$B:$CP,Daily!JN$10,0)/JN$121</f>
        <v>0.31454340473506198</v>
      </c>
      <c r="JO123" s="12">
        <f>VLOOKUP($IF123,Data!$B:$CP,Daily!JO$10,0)/JO$121</f>
        <v>0.29610655737704916</v>
      </c>
      <c r="JP123" s="12">
        <f>VLOOKUP($IF123,Data!$B:$CP,Daily!JP$10,0)/JP$121</f>
        <v>0.31065088757396447</v>
      </c>
      <c r="JQ123" s="12">
        <f>VLOOKUP($IF123,Data!$B:$CP,Daily!JQ$10,0)/JQ$121</f>
        <v>0.30228136882129275</v>
      </c>
      <c r="JR123" s="12">
        <f>VLOOKUP($IF123,Data!$B:$CP,Daily!JR$10,0)/JR$121</f>
        <v>0.27991218441273324</v>
      </c>
      <c r="JS123" s="12">
        <f>VLOOKUP($IF123,Data!$B:$CP,Daily!JS$10,0)/JS$121</f>
        <v>0.2857142857142857</v>
      </c>
      <c r="JT123" s="12">
        <f>VLOOKUP($IF123,Data!$B:$CP,Daily!JT$10,0)/JT$121</f>
        <v>0.33533834586466166</v>
      </c>
      <c r="JU123" s="12">
        <f>VLOOKUP($IF123,Data!$B:$CP,Daily!JU$10,0)/JU$121</f>
        <v>0.32876712328767121</v>
      </c>
      <c r="JV123" s="12">
        <f>VLOOKUP($IF123,Data!$B:$CP,Daily!JV$10,0)/JV$121</f>
        <v>0.27633069082672707</v>
      </c>
      <c r="JW123" s="12">
        <f>VLOOKUP($IF123,Data!$B:$CP,Daily!JW$10,0)/JW$121</f>
        <v>0.29432624113475175</v>
      </c>
      <c r="JX123" s="12">
        <f>VLOOKUP($IF123,Data!$B:$CP,Daily!JX$10,0)/JX$121</f>
        <v>0.31382316313823161</v>
      </c>
      <c r="JY123" s="12">
        <f>VLOOKUP($IF123,Data!$B:$CP,Daily!JY$10,0)/JY$121</f>
        <v>0.28227848101265823</v>
      </c>
      <c r="JZ123" s="12">
        <f>VLOOKUP($IF123,Data!$B:$CP,Daily!JZ$10,0)/JZ$121</f>
        <v>0.31571627260083451</v>
      </c>
      <c r="KA123" s="12">
        <f>VLOOKUP($IF123,Data!$B:$CP,Daily!KA$10,0)/KA$121</f>
        <v>0.31818181818181818</v>
      </c>
      <c r="KB123" s="12">
        <f>VLOOKUP($IF123,Data!$B:$CP,Daily!KB$10,0)/KB$121</f>
        <v>0.28918918918918918</v>
      </c>
      <c r="KC123" s="12">
        <f>VLOOKUP($IF123,Data!$B:$CP,Daily!KC$10,0)/KC$121</f>
        <v>0.31103286384976525</v>
      </c>
      <c r="KD123" s="12">
        <f>VLOOKUP($IF123,Data!$B:$CP,Daily!KD$10,0)/KD$121</f>
        <v>0.2808988764044944</v>
      </c>
      <c r="KE123" s="12">
        <f>VLOOKUP($IF123,Data!$B:$CP,Daily!KE$10,0)/KE$121</f>
        <v>0.30700636942675158</v>
      </c>
      <c r="KF123" s="12">
        <f>VLOOKUP($IF123,Data!$B:$CP,Daily!KF$10,0)/KF$121</f>
        <v>0.28657799274486095</v>
      </c>
      <c r="KG123" s="12">
        <f>VLOOKUP($IF123,Data!$B:$CP,Daily!KG$10,0)/KG$121</f>
        <v>0.31541725601131543</v>
      </c>
      <c r="KH123" s="12">
        <f>VLOOKUP($IF123,Data!$B:$CP,Daily!KH$10,0)/KH$121</f>
        <v>0.35555555555555557</v>
      </c>
      <c r="KI123" s="12">
        <f>VLOOKUP($IF123,Data!$B:$CP,Daily!KI$10,0)/KI$121</f>
        <v>0.3471698113207547</v>
      </c>
      <c r="KJ123" s="12">
        <f>VLOOKUP($IF123,Data!$B:$CP,Daily!KJ$10,0)/KJ$121</f>
        <v>0.30788177339901479</v>
      </c>
      <c r="KK123" s="12">
        <f>VLOOKUP($IF123,Data!$B:$CP,Daily!KK$10,0)/KK$121</f>
        <v>0.30664857530529172</v>
      </c>
      <c r="KL123" s="12">
        <f>VLOOKUP($IF123,Data!$B:$CP,Daily!KL$10,0)/KL$121</f>
        <v>0.31846344485749689</v>
      </c>
      <c r="KM123" s="12">
        <f>VLOOKUP($IF123,Data!$B:$CP,Daily!KM$10,0)/KM$121</f>
        <v>0.3141025641025641</v>
      </c>
      <c r="KN123" s="12">
        <f>VLOOKUP($IF123,Data!$B:$CP,Daily!KN$10,0)/KN$121</f>
        <v>0.26425591098748263</v>
      </c>
      <c r="KO123" s="12">
        <f>VLOOKUP($IF123,Data!$B:$CP,Daily!KO$10,0)/KO$121</f>
        <v>0.28835489833641403</v>
      </c>
      <c r="KP123" s="12">
        <f>VLOOKUP($IF123,Data!$B:$CP,Daily!KP$10,0)/KP$121</f>
        <v>0.29962546816479402</v>
      </c>
      <c r="KQ123" s="12">
        <f>VLOOKUP($IF123,Data!$B:$CP,Daily!KQ$10,0)/KQ$121</f>
        <v>0.28516624040920718</v>
      </c>
      <c r="KR123" s="12">
        <f>VLOOKUP($IF123,Data!$B:$CP,Daily!KR$10,0)/KR$121</f>
        <v>0.32290362953692114</v>
      </c>
      <c r="KS123" s="12">
        <f>VLOOKUP($IF123,Data!$B:$CP,Daily!KS$10,0)/KS$121</f>
        <v>0.34184914841849151</v>
      </c>
      <c r="KT123" s="12">
        <f>VLOOKUP($IF123,Data!$B:$CP,Daily!KT$10,0)/KT$121</f>
        <v>0.313</v>
      </c>
      <c r="KU123" s="12">
        <f>VLOOKUP($IF123,Data!$B:$CP,Daily!KU$10,0)/KU$121</f>
        <v>0.31995412844036697</v>
      </c>
      <c r="KV123" s="12">
        <f>VLOOKUP($IF123,Data!$B:$CP,Daily!KV$10,0)/KV$121</f>
        <v>0.34452554744525549</v>
      </c>
      <c r="KW123" s="12">
        <f>VLOOKUP($IF123,Data!$B:$CP,Daily!KW$10,0)/KW$121</f>
        <v>0.33218785796105382</v>
      </c>
      <c r="KX123" s="12">
        <f>VLOOKUP($IF123,Data!$B:$CP,Daily!KX$10,0)/KX$121</f>
        <v>0.31609870740305523</v>
      </c>
      <c r="KY123" s="12">
        <f>VLOOKUP($IF123,Data!$B:$CP,Daily!KY$10,0)/KY$121</f>
        <v>0.31334149326805383</v>
      </c>
      <c r="KZ123" s="12">
        <f>VLOOKUP($IF123,Data!$B:$CP,Daily!KZ$10,0)/KZ$121</f>
        <v>0.3061699650756694</v>
      </c>
      <c r="LA123" s="12">
        <f>VLOOKUP($IF123,Data!$B:$CP,Daily!LA$10,0)/LA$121</f>
        <v>0.30624263839811544</v>
      </c>
      <c r="LB123" s="12">
        <f>VLOOKUP($IF123,Data!$B:$CP,Daily!LB$10,0)/LB$121</f>
        <v>0.31957547169811323</v>
      </c>
      <c r="LC123" s="12">
        <f>VLOOKUP($IF123,Data!$B:$CP,Daily!LC$10,0)/LC$121</f>
        <v>0.30619469026548674</v>
      </c>
      <c r="LD123" s="12">
        <f>VLOOKUP($IF123,Data!$B:$CP,Daily!LD$10,0)/LD$121</f>
        <v>0.32623169107856193</v>
      </c>
      <c r="LE123" s="12">
        <f>VLOOKUP($IF123,Data!$B:$CP,Daily!LE$10,0)/LE$121</f>
        <v>0.31980319803198032</v>
      </c>
      <c r="LF123" s="12">
        <f>VLOOKUP($IF123,Data!$B:$CP,Daily!LF$10,0)/LF$121</f>
        <v>0.31962864721485412</v>
      </c>
      <c r="LG123" s="12">
        <f>VLOOKUP($IF123,Data!$B:$CP,Daily!LG$10,0)/LG$121</f>
        <v>0.31135531135531136</v>
      </c>
      <c r="LH123" s="12">
        <f>VLOOKUP($IF123,Data!$B:$CP,Daily!LH$10,0)/LH$121</f>
        <v>0.28935698447893571</v>
      </c>
      <c r="LI123" s="12">
        <f>VLOOKUP($IF123,Data!$B:$CP,Daily!LI$10,0)/LI$121</f>
        <v>0.31358024691358027</v>
      </c>
      <c r="LJ123" s="12">
        <f>VLOOKUP($IF123,Data!$B:$CP,Daily!LJ$10,0)/LJ$121</f>
        <v>0.33115823817292006</v>
      </c>
      <c r="LK123" s="12">
        <f>VLOOKUP($IF123,Data!$B:$CP,Daily!LK$10,0)/LK$121</f>
        <v>0.31353919239904987</v>
      </c>
      <c r="LL123" s="12">
        <f>VLOOKUP($IF123,Data!$B:$CP,Daily!LL$10,0)/LL$121</f>
        <v>0.32500000000000001</v>
      </c>
      <c r="LM123" s="12">
        <f>VLOOKUP($IF123,Data!$B:$CP,Daily!LM$10,0)/LM$121</f>
        <v>0.32147239263803679</v>
      </c>
      <c r="LN123" s="12">
        <f>VLOOKUP($IF123,Data!$B:$CP,Daily!LN$10,0)/LN$121</f>
        <v>0.32481751824817517</v>
      </c>
      <c r="LO123" s="12">
        <f>VLOOKUP($IF123,Data!$B:$CP,Daily!LO$10,0)/LO$121</f>
        <v>0.32500000000000001</v>
      </c>
      <c r="LP123" s="12">
        <f>VLOOKUP($IF123,Data!$B:$CP,Daily!LP$10,0)/LP$121</f>
        <v>0.34782608695652173</v>
      </c>
      <c r="LQ123" s="12">
        <f>VLOOKUP($IF123,Data!$B:$CP,Daily!LQ$10,0)/LQ$121</f>
        <v>0.37375415282392027</v>
      </c>
      <c r="LR123" s="12">
        <f>VLOOKUP($IF123,Data!$B:$CP,Daily!LR$10,0)/LR$121</f>
        <v>0.3269476372924649</v>
      </c>
      <c r="LS123" s="12">
        <f>VLOOKUP($IF123,Data!$B:$CP,Daily!LS$10,0)/LS$121</f>
        <v>0.3188405797101449</v>
      </c>
      <c r="LU123" s="40">
        <f t="shared" si="1213"/>
        <v>0.29411764705882354</v>
      </c>
      <c r="LV123" s="40">
        <f t="shared" si="1214"/>
        <v>0.32147239263803679</v>
      </c>
      <c r="LW123" s="40">
        <f t="shared" si="1215"/>
        <v>2.7354745579213247E-2</v>
      </c>
      <c r="LX123" s="40">
        <f t="shared" ref="LX123:LX132" si="1252">LV123+(0.75*LW123)</f>
        <v>0.34198845182244675</v>
      </c>
      <c r="LY123" s="40">
        <f t="shared" ref="LY123:LY132" si="1253">LU123-(0.75*LW123)</f>
        <v>0.27360158787441358</v>
      </c>
      <c r="LZ123" s="43"/>
      <c r="MA123" s="12">
        <f t="shared" si="1237"/>
        <v>2.0525603454855289E-2</v>
      </c>
      <c r="MB123" s="12">
        <f t="shared" ref="MB123:MB132" si="1254">SUMPRODUCT(LL123:LR123,LL$121:LR$121)/SUM(LL$121:LR$121)</f>
        <v>0.33356978187621916</v>
      </c>
      <c r="MC123" s="12">
        <f t="shared" ref="MC123:MC132" si="1255">SUMPRODUCT(KP123:LR123,KP$121:LR$121)/SUM(KP$121:LR$121)</f>
        <v>0.31995206710605151</v>
      </c>
    </row>
    <row r="124" spans="4:341" x14ac:dyDescent="0.35">
      <c r="D124" s="113" t="s">
        <v>682</v>
      </c>
      <c r="E124" s="53" t="str">
        <f>VLOOKUP($D124,'Metric Nature'!$C:$D,2,0)&amp;IF(($F124&lt;(EA124)),"Below",IF(($F124&gt;(DZ124)),"Above","Within"))</f>
        <v>NegativeWithin</v>
      </c>
      <c r="F124" s="48">
        <f t="shared" si="1103"/>
        <v>0.42862791617240015</v>
      </c>
      <c r="G124" s="139">
        <f t="shared" si="1104"/>
        <v>0.43244978981784216</v>
      </c>
      <c r="H124" s="48">
        <f t="shared" si="1105"/>
        <v>-8.8377280679263828E-3</v>
      </c>
      <c r="I124" s="74">
        <f t="shared" si="1238"/>
        <v>0.43585212412525626</v>
      </c>
      <c r="J124" s="48">
        <f t="shared" si="1106"/>
        <v>-1.657490592102747E-2</v>
      </c>
      <c r="K124" s="48">
        <f t="shared" si="1219"/>
        <v>2.3125536046726635E-2</v>
      </c>
      <c r="L124" s="56"/>
      <c r="M124" s="53" t="str">
        <f>VLOOKUP($D124,'Metric Nature'!$C:$D,2,0)&amp;IF(($N124&lt;(HZ124)),"Below",IF(($N124&gt;(HY124)),"Above","Within"))</f>
        <v>NegativeWithin</v>
      </c>
      <c r="N124" s="48">
        <f t="shared" si="1108"/>
        <v>0.42372881355932202</v>
      </c>
      <c r="O124" s="49">
        <f t="shared" si="1239"/>
        <v>0.42901906171120202</v>
      </c>
      <c r="P124" s="55">
        <f t="shared" si="1240"/>
        <v>-1.2331032870145951E-2</v>
      </c>
      <c r="Q124" s="49">
        <f t="shared" si="1109"/>
        <v>0.42762144018239778</v>
      </c>
      <c r="R124" s="48">
        <f t="shared" si="1110"/>
        <v>-9.1029734650708953E-3</v>
      </c>
      <c r="S124" s="48">
        <f t="shared" si="1111"/>
        <v>2.5490349574156228E-2</v>
      </c>
      <c r="T124" s="56"/>
      <c r="U124" s="53" t="str">
        <f>VLOOKUP($D124,'Metric Nature'!$C:$D,2,0)&amp;IF(($V124&lt;(LY124)),"Below",IF(($V124&gt;(LX124)),"Above","Within"))</f>
        <v>NegativeWithin</v>
      </c>
      <c r="V124" s="48">
        <f t="shared" si="1112"/>
        <v>0.44005270092226612</v>
      </c>
      <c r="W124" s="49">
        <f t="shared" si="1241"/>
        <v>0.43943961695336053</v>
      </c>
      <c r="X124" s="48">
        <f t="shared" si="1113"/>
        <v>1.3951495160042663E-3</v>
      </c>
      <c r="Y124" s="49">
        <f t="shared" si="1242"/>
        <v>0.45253787554566466</v>
      </c>
      <c r="Z124" s="48">
        <f t="shared" si="1114"/>
        <v>-2.7589236830937235E-2</v>
      </c>
      <c r="AA124" s="48">
        <f t="shared" si="1115"/>
        <v>2.5457440447843031E-2</v>
      </c>
      <c r="AB124" s="50"/>
      <c r="AC124" s="46" t="s">
        <v>683</v>
      </c>
      <c r="AI124" s="7" t="s">
        <v>682</v>
      </c>
      <c r="AJ124" s="12">
        <f>(VLOOKUP($EG124,Data!$B:$CP,Daily!EI$10,0)+VLOOKUP($IF124,Data!$B:$CP,Daily!IH$10,0))/AJ$121</f>
        <v>0.44653392330383479</v>
      </c>
      <c r="AK124" s="12">
        <f>(VLOOKUP($EG124,Data!$B:$CP,Daily!EJ$10,0)+VLOOKUP($IF124,Data!$B:$CP,Daily!II$10,0))/AK$121</f>
        <v>0.4063745019920319</v>
      </c>
      <c r="AL124" s="12">
        <f>(VLOOKUP($EG124,Data!$B:$CP,Daily!EK$10,0)+VLOOKUP($IF124,Data!$B:$CP,Daily!IJ$10,0))/AL$121</f>
        <v>0.41558441558441561</v>
      </c>
      <c r="AM124" s="12">
        <f>(VLOOKUP($EG124,Data!$B:$CP,Daily!EL$10,0)+VLOOKUP($IF124,Data!$B:$CP,Daily!IK$10,0))/AM$121</f>
        <v>0.48730711796913889</v>
      </c>
      <c r="AN124" s="12">
        <f>(VLOOKUP($EG124,Data!$B:$CP,Daily!EM$10,0)+VLOOKUP($IF124,Data!$B:$CP,Daily!IL$10,0))/AN$121</f>
        <v>0.44101931771475544</v>
      </c>
      <c r="AO124" s="12">
        <f>(VLOOKUP($EG124,Data!$B:$CP,Daily!EN$10,0)+VLOOKUP($IF124,Data!$B:$CP,Daily!IM$10,0))/AO$121</f>
        <v>0.42985842985842987</v>
      </c>
      <c r="AP124" s="12">
        <f>(VLOOKUP($EG124,Data!$B:$CP,Daily!EO$10,0)+VLOOKUP($IF124,Data!$B:$CP,Daily!IN$10,0))/AP$121</f>
        <v>0.42355175688509022</v>
      </c>
      <c r="AQ124" s="12">
        <f>(VLOOKUP($EG124,Data!$B:$CP,Daily!EP$10,0)+VLOOKUP($IF124,Data!$B:$CP,Daily!IO$10,0))/AQ$121</f>
        <v>0.44930291508238274</v>
      </c>
      <c r="AR124" s="12">
        <f>(VLOOKUP($EG124,Data!$B:$CP,Daily!EQ$10,0)+VLOOKUP($IF124,Data!$B:$CP,Daily!IP$10,0))/AR$121</f>
        <v>0.44277108433734941</v>
      </c>
      <c r="AS124" s="12">
        <f>(VLOOKUP($EG124,Data!$B:$CP,Daily!ER$10,0)+VLOOKUP($IF124,Data!$B:$CP,Daily!IQ$10,0))/AS$121</f>
        <v>0.42918149466192168</v>
      </c>
      <c r="AT124" s="12">
        <f>(VLOOKUP($EG124,Data!$B:$CP,Daily!ES$10,0)+VLOOKUP($IF124,Data!$B:$CP,Daily!IR$10,0))/AT$121</f>
        <v>0.47509578544061304</v>
      </c>
      <c r="AU124" s="12">
        <f>(VLOOKUP($EG124,Data!$B:$CP,Daily!ET$10,0)+VLOOKUP($IF124,Data!$B:$CP,Daily!IS$10,0))/AU$121</f>
        <v>0.43214148404459823</v>
      </c>
      <c r="AV124" s="12">
        <f>(VLOOKUP($EG124,Data!$B:$CP,Daily!EU$10,0)+VLOOKUP($IF124,Data!$B:$CP,Daily!IT$10,0))/AV$121</f>
        <v>0.43949981610886357</v>
      </c>
      <c r="AW124" s="12">
        <f>(VLOOKUP($EG124,Data!$B:$CP,Daily!EV$10,0)+VLOOKUP($IF124,Data!$B:$CP,Daily!IU$10,0))/AW$121</f>
        <v>0.42817679558011051</v>
      </c>
      <c r="AX124" s="12">
        <f>(VLOOKUP($EG124,Data!$B:$CP,Daily!EW$10,0)+VLOOKUP($IF124,Data!$B:$CP,Daily!IV$10,0))/AX$121</f>
        <v>0.45261669024045259</v>
      </c>
      <c r="AY124" s="12">
        <f>(VLOOKUP($EG124,Data!$B:$CP,Daily!EX$10,0)+VLOOKUP($IF124,Data!$B:$CP,Daily!IW$10,0))/AY$121</f>
        <v>0.42605886575735824</v>
      </c>
      <c r="AZ124" s="12">
        <f>(VLOOKUP($EG124,Data!$B:$CP,Daily!EY$10,0)+VLOOKUP($IF124,Data!$B:$CP,Daily!IX$10,0))/AZ$121</f>
        <v>0.42228961334344201</v>
      </c>
      <c r="BA124" s="12">
        <f>(VLOOKUP($EG124,Data!$B:$CP,Daily!EZ$10,0)+VLOOKUP($IF124,Data!$B:$CP,Daily!IY$10,0))/BA$121</f>
        <v>0.47947454844006571</v>
      </c>
      <c r="BB124" s="12">
        <f>(VLOOKUP($EG124,Data!$B:$CP,Daily!FA$10,0)+VLOOKUP($IF124,Data!$B:$CP,Daily!IZ$10,0))/BB$121</f>
        <v>0.41360437842064113</v>
      </c>
      <c r="BC124" s="12">
        <f>(VLOOKUP($EG124,Data!$B:$CP,Daily!FB$10,0)+VLOOKUP($IF124,Data!$B:$CP,Daily!JA$10,0))/BC$121</f>
        <v>0.46935007385524374</v>
      </c>
      <c r="BD124" s="12">
        <f>(VLOOKUP($EG124,Data!$B:$CP,Daily!FC$10,0)+VLOOKUP($IF124,Data!$B:$CP,Daily!JB$10,0))/BD$121</f>
        <v>0.43471074380165287</v>
      </c>
      <c r="BE124" s="12">
        <f>(VLOOKUP($EG124,Data!$B:$CP,Daily!FD$10,0)+VLOOKUP($IF124,Data!$B:$CP,Daily!JC$10,0))/BE$121</f>
        <v>0.42408985282726569</v>
      </c>
      <c r="BF124" s="12">
        <f>(VLOOKUP($EG124,Data!$B:$CP,Daily!FE$10,0)+VLOOKUP($IF124,Data!$B:$CP,Daily!JD$10,0))/BF$121</f>
        <v>0.45210420841683369</v>
      </c>
      <c r="BG124" s="12">
        <f>(VLOOKUP($EG124,Data!$B:$CP,Daily!FF$10,0)+VLOOKUP($IF124,Data!$B:$CP,Daily!JE$10,0))/BG$121</f>
        <v>0.42173560421735606</v>
      </c>
      <c r="BH124" s="12">
        <f>(VLOOKUP($EG124,Data!$B:$CP,Daily!FG$10,0)+VLOOKUP($IF124,Data!$B:$CP,Daily!JF$10,0))/BH$121</f>
        <v>0.50199885779554543</v>
      </c>
      <c r="BI124" s="12">
        <f>(VLOOKUP($EG124,Data!$B:$CP,Daily!FH$10,0)+VLOOKUP($IF124,Data!$B:$CP,Daily!JG$10,0))/BI$121</f>
        <v>0.48020791683326669</v>
      </c>
      <c r="BJ124" s="12">
        <f>(VLOOKUP($EG124,Data!$B:$CP,Daily!FI$10,0)+VLOOKUP($IF124,Data!$B:$CP,Daily!JH$10,0))/BJ$121</f>
        <v>0.45909980430528374</v>
      </c>
      <c r="BK124" s="12">
        <f>(VLOOKUP($EG124,Data!$B:$CP,Daily!FJ$10,0)+VLOOKUP($IF124,Data!$B:$CP,Daily!JI$10,0))/BK$121</f>
        <v>0.44325396825396823</v>
      </c>
      <c r="BL124" s="12">
        <f>(VLOOKUP($EG124,Data!$B:$CP,Daily!FK$10,0)+VLOOKUP($IF124,Data!$B:$CP,Daily!JJ$10,0))/BL$121</f>
        <v>0.45425616547334924</v>
      </c>
      <c r="BM124" s="12">
        <f>(VLOOKUP($EG124,Data!$B:$CP,Daily!FL$10,0)+VLOOKUP($IF124,Data!$B:$CP,Daily!JK$10,0))/BM$121</f>
        <v>0.44974508375819372</v>
      </c>
      <c r="BN124" s="12">
        <f>(VLOOKUP($EG124,Data!$B:$CP,Daily!FM$10,0)+VLOOKUP($IF124,Data!$B:$CP,Daily!JL$10,0))/BN$121</f>
        <v>0.44474393530997303</v>
      </c>
      <c r="BO124" s="12">
        <f>(VLOOKUP($EG124,Data!$B:$CP,Daily!FN$10,0)+VLOOKUP($IF124,Data!$B:$CP,Daily!JM$10,0))/BO$121</f>
        <v>0.4843073593073593</v>
      </c>
      <c r="BP124" s="12">
        <f>(VLOOKUP($EG124,Data!$B:$CP,Daily!FO$10,0)+VLOOKUP($IF124,Data!$B:$CP,Daily!JN$10,0))/BP$121</f>
        <v>0.45039826212889211</v>
      </c>
      <c r="BQ124" s="12">
        <f>(VLOOKUP($EG124,Data!$B:$CP,Daily!FP$10,0)+VLOOKUP($IF124,Data!$B:$CP,Daily!JO$10,0))/BQ$121</f>
        <v>0.41995981245813796</v>
      </c>
      <c r="BR124" s="12">
        <f>(VLOOKUP($EG124,Data!$B:$CP,Daily!FQ$10,0)+VLOOKUP($IF124,Data!$B:$CP,Daily!JP$10,0))/BR$121</f>
        <v>0.44126984126984126</v>
      </c>
      <c r="BS124" s="12">
        <f>(VLOOKUP($EG124,Data!$B:$CP,Daily!FR$10,0)+VLOOKUP($IF124,Data!$B:$CP,Daily!JQ$10,0))/BS$121</f>
        <v>0.42779844436929321</v>
      </c>
      <c r="BT124" s="12">
        <f>(VLOOKUP($EG124,Data!$B:$CP,Daily!FS$10,0)+VLOOKUP($IF124,Data!$B:$CP,Daily!JR$10,0))/BT$121</f>
        <v>0.44448462929475585</v>
      </c>
      <c r="BU124" s="12">
        <f>(VLOOKUP($EG124,Data!$B:$CP,Daily!FT$10,0)+VLOOKUP($IF124,Data!$B:$CP,Daily!JS$10,0))/BU$121</f>
        <v>0.42735988200589969</v>
      </c>
      <c r="BV124" s="12">
        <f>(VLOOKUP($EG124,Data!$B:$CP,Daily!FU$10,0)+VLOOKUP($IF124,Data!$B:$CP,Daily!JT$10,0))/BV$121</f>
        <v>0.4963948973932335</v>
      </c>
      <c r="BW124" s="12">
        <f>(VLOOKUP($EG124,Data!$B:$CP,Daily!FV$10,0)+VLOOKUP($IF124,Data!$B:$CP,Daily!JU$10,0))/BW$121</f>
        <v>0.44885679903730447</v>
      </c>
      <c r="BX124" s="12">
        <f>(VLOOKUP($EG124,Data!$B:$CP,Daily!FW$10,0)+VLOOKUP($IF124,Data!$B:$CP,Daily!JV$10,0))/BX$121</f>
        <v>0.49302676215604974</v>
      </c>
      <c r="BY124" s="12">
        <f>(VLOOKUP($EG124,Data!$B:$CP,Daily!FX$10,0)+VLOOKUP($IF124,Data!$B:$CP,Daily!JW$10,0))/BY$121</f>
        <v>0.44504435017354416</v>
      </c>
      <c r="BZ124" s="12">
        <f>(VLOOKUP($EG124,Data!$B:$CP,Daily!FY$10,0)+VLOOKUP($IF124,Data!$B:$CP,Daily!JX$10,0))/BZ$121</f>
        <v>0.46045918367346939</v>
      </c>
      <c r="CA124" s="12">
        <f>(VLOOKUP($EG124,Data!$B:$CP,Daily!FZ$10,0)+VLOOKUP($IF124,Data!$B:$CP,Daily!JY$10,0))/CA$121</f>
        <v>0.43587694766280466</v>
      </c>
      <c r="CB124" s="12">
        <f>(VLOOKUP($EG124,Data!$B:$CP,Daily!GA$10,0)+VLOOKUP($IF124,Data!$B:$CP,Daily!JZ$10,0))/CB$121</f>
        <v>0.42244367417677642</v>
      </c>
      <c r="CC124" s="12">
        <f>(VLOOKUP($EG124,Data!$B:$CP,Daily!GB$10,0)+VLOOKUP($IF124,Data!$B:$CP,Daily!KA$10,0))/CC$121</f>
        <v>0.5132837407013815</v>
      </c>
      <c r="CD124" s="12">
        <f>(VLOOKUP($EG124,Data!$B:$CP,Daily!GC$10,0)+VLOOKUP($IF124,Data!$B:$CP,Daily!KB$10,0))/CD$121</f>
        <v>0.44333748443337484</v>
      </c>
      <c r="CE124" s="12">
        <f>(VLOOKUP($EG124,Data!$B:$CP,Daily!GD$10,0)+VLOOKUP($IF124,Data!$B:$CP,Daily!KC$10,0))/CE$121</f>
        <v>0.433876468359227</v>
      </c>
      <c r="CF124" s="12">
        <f>(VLOOKUP($EG124,Data!$B:$CP,Daily!GE$10,0)+VLOOKUP($IF124,Data!$B:$CP,Daily!KD$10,0))/CF$121</f>
        <v>0.43230212936922457</v>
      </c>
      <c r="CG124" s="12">
        <f>(VLOOKUP($EG124,Data!$B:$CP,Daily!GF$10,0)+VLOOKUP($IF124,Data!$B:$CP,Daily!KE$10,0))/CG$121</f>
        <v>0.42395748160261654</v>
      </c>
      <c r="CH124" s="12">
        <f>(VLOOKUP($EG124,Data!$B:$CP,Daily!GG$10,0)+VLOOKUP($IF124,Data!$B:$CP,Daily!KF$10,0))/CH$121</f>
        <v>0.4333201424614167</v>
      </c>
      <c r="CI124" s="12">
        <f>(VLOOKUP($EG124,Data!$B:$CP,Daily!GH$10,0)+VLOOKUP($IF124,Data!$B:$CP,Daily!KG$10,0))/CI$121</f>
        <v>0.42707423580786025</v>
      </c>
      <c r="CJ124" s="12">
        <f>(VLOOKUP($EG124,Data!$B:$CP,Daily!GI$10,0)+VLOOKUP($IF124,Data!$B:$CP,Daily!KH$10,0))/CJ$121</f>
        <v>0.48413631022326675</v>
      </c>
      <c r="CK124" s="12">
        <f>(VLOOKUP($EG124,Data!$B:$CP,Daily!GJ$10,0)+VLOOKUP($IF124,Data!$B:$CP,Daily!KI$10,0))/CK$121</f>
        <v>0.43529411764705883</v>
      </c>
      <c r="CL124" s="12">
        <f>(VLOOKUP($EG124,Data!$B:$CP,Daily!GK$10,0)+VLOOKUP($IF124,Data!$B:$CP,Daily!KJ$10,0))/CL$121</f>
        <v>0.42698019801980197</v>
      </c>
      <c r="CM124" s="12">
        <f>(VLOOKUP($EG124,Data!$B:$CP,Daily!GL$10,0)+VLOOKUP($IF124,Data!$B:$CP,Daily!KK$10,0))/CM$121</f>
        <v>0.43027210884353739</v>
      </c>
      <c r="CN124" s="12">
        <f>(VLOOKUP($EG124,Data!$B:$CP,Daily!GM$10,0)+VLOOKUP($IF124,Data!$B:$CP,Daily!KL$10,0))/CN$121</f>
        <v>0.43940677966101693</v>
      </c>
      <c r="CO124" s="12">
        <f>(VLOOKUP($EG124,Data!$B:$CP,Daily!GN$10,0)+VLOOKUP($IF124,Data!$B:$CP,Daily!KM$10,0))/CO$121</f>
        <v>0.43041130037390946</v>
      </c>
      <c r="CP124" s="12">
        <f>(VLOOKUP($EG124,Data!$B:$CP,Daily!GO$10,0)+VLOOKUP($IF124,Data!$B:$CP,Daily!KN$10,0))/CP$121</f>
        <v>0.44444444444444442</v>
      </c>
      <c r="CQ124" s="12">
        <f>(VLOOKUP($EG124,Data!$B:$CP,Daily!GP$10,0)+VLOOKUP($IF124,Data!$B:$CP,Daily!KO$10,0))/CQ$121</f>
        <v>0.49340037712130735</v>
      </c>
      <c r="CR124" s="12">
        <f>(VLOOKUP($EG124,Data!$B:$CP,Daily!GQ$10,0)+VLOOKUP($IF124,Data!$B:$CP,Daily!KP$10,0))/CR$121</f>
        <v>0.43390684011749897</v>
      </c>
      <c r="CS124" s="12">
        <f>(VLOOKUP($EG124,Data!$B:$CP,Daily!GR$10,0)+VLOOKUP($IF124,Data!$B:$CP,Daily!KQ$10,0))/CS$121</f>
        <v>0.43641740599915507</v>
      </c>
      <c r="CT124" s="12">
        <f>(VLOOKUP($EG124,Data!$B:$CP,Daily!GS$10,0)+VLOOKUP($IF124,Data!$B:$CP,Daily!KR$10,0))/CT$121</f>
        <v>0.43389830508474575</v>
      </c>
      <c r="CU124" s="12">
        <f>(VLOOKUP($EG124,Data!$B:$CP,Daily!GT$10,0)+VLOOKUP($IF124,Data!$B:$CP,Daily!KS$10,0))/CU$121</f>
        <v>0.43331965531391053</v>
      </c>
      <c r="CV124" s="12">
        <f>(VLOOKUP($EG124,Data!$B:$CP,Daily!GU$10,0)+VLOOKUP($IF124,Data!$B:$CP,Daily!KT$10,0))/CV$121</f>
        <v>0.411663807890223</v>
      </c>
      <c r="CW124" s="12">
        <f>(VLOOKUP($EG124,Data!$B:$CP,Daily!GV$10,0)+VLOOKUP($IF124,Data!$B:$CP,Daily!KU$10,0))/CW$121</f>
        <v>0.40725096796902499</v>
      </c>
      <c r="CX124" s="12">
        <f>(VLOOKUP($EG124,Data!$B:$CP,Daily!GW$10,0)+VLOOKUP($IF124,Data!$B:$CP,Daily!KV$10,0))/CX$121</f>
        <v>0.47192118226600988</v>
      </c>
      <c r="CY124" s="12">
        <f>(VLOOKUP($EG124,Data!$B:$CP,Daily!GX$10,0)+VLOOKUP($IF124,Data!$B:$CP,Daily!KW$10,0))/CY$121</f>
        <v>0.42809611829944549</v>
      </c>
      <c r="CZ124" s="12">
        <f>(VLOOKUP($EG124,Data!$B:$CP,Daily!GY$10,0)+VLOOKUP($IF124,Data!$B:$CP,Daily!KX$10,0))/CZ$121</f>
        <v>0.43493150684931509</v>
      </c>
      <c r="DA124" s="12">
        <f>(VLOOKUP($EG124,Data!$B:$CP,Daily!GZ$10,0)+VLOOKUP($IF124,Data!$B:$CP,Daily!KY$10,0))/DA$121</f>
        <v>0.44179350061703004</v>
      </c>
      <c r="DB124" s="12">
        <f>(VLOOKUP($EG124,Data!$B:$CP,Daily!HA$10,0)+VLOOKUP($IF124,Data!$B:$CP,Daily!KZ$10,0))/DB$121</f>
        <v>0.42914171656686628</v>
      </c>
      <c r="DC124" s="12">
        <f>(VLOOKUP($EG124,Data!$B:$CP,Daily!HB$10,0)+VLOOKUP($IF124,Data!$B:$CP,Daily!LA$10,0))/DC$121</f>
        <v>0.43154996066089696</v>
      </c>
      <c r="DD124" s="12">
        <f>(VLOOKUP($EG124,Data!$B:$CP,Daily!HC$10,0)+VLOOKUP($IF124,Data!$B:$CP,Daily!LB$10,0))/DD$121</f>
        <v>0.42681929681112019</v>
      </c>
      <c r="DE124" s="12">
        <f>(VLOOKUP($EG124,Data!$B:$CP,Daily!HD$10,0)+VLOOKUP($IF124,Data!$B:$CP,Daily!LC$10,0))/DE$121</f>
        <v>0.47625000000000001</v>
      </c>
      <c r="DF124" s="12">
        <f>(VLOOKUP($EG124,Data!$B:$CP,Daily!HE$10,0)+VLOOKUP($IF124,Data!$B:$CP,Daily!LD$10,0))/DF$121</f>
        <v>0.43818797629127859</v>
      </c>
      <c r="DG124" s="12">
        <f>(VLOOKUP($EG124,Data!$B:$CP,Daily!HF$10,0)+VLOOKUP($IF124,Data!$B:$CP,Daily!LE$10,0))/DG$121</f>
        <v>0.44637910565888406</v>
      </c>
      <c r="DH124" s="12">
        <f>(VLOOKUP($EG124,Data!$B:$CP,Daily!HG$10,0)+VLOOKUP($IF124,Data!$B:$CP,Daily!LF$10,0))/DH$121</f>
        <v>0.44340822382365408</v>
      </c>
      <c r="DI124" s="12">
        <f>(VLOOKUP($EG124,Data!$B:$CP,Daily!HH$10,0)+VLOOKUP($IF124,Data!$B:$CP,Daily!LG$10,0))/DI$121</f>
        <v>0.43027560674619497</v>
      </c>
      <c r="DJ124" s="12">
        <f>(VLOOKUP($EG124,Data!$B:$CP,Daily!HI$10,0)+VLOOKUP($IF124,Data!$B:$CP,Daily!LH$10,0))/DJ$121</f>
        <v>0.46207865168539325</v>
      </c>
      <c r="DK124" s="12">
        <f>(VLOOKUP($EG124,Data!$B:$CP,Daily!HJ$10,0)+VLOOKUP($IF124,Data!$B:$CP,Daily!LI$10,0))/DK$121</f>
        <v>0.41317829457364341</v>
      </c>
      <c r="DL124" s="12">
        <f>(VLOOKUP($EG124,Data!$B:$CP,Daily!HK$10,0)+VLOOKUP($IF124,Data!$B:$CP,Daily!LJ$10,0))/DL$121</f>
        <v>0.4812775330396476</v>
      </c>
      <c r="DM124" s="12">
        <f>(VLOOKUP($EG124,Data!$B:$CP,Daily!HL$10,0)+VLOOKUP($IF124,Data!$B:$CP,Daily!LK$10,0))/DM$121</f>
        <v>0.43985565356856454</v>
      </c>
      <c r="DN124" s="12">
        <f>(VLOOKUP($EG124,Data!$B:$CP,Daily!HM$10,0)+VLOOKUP($IF124,Data!$B:$CP,Daily!LL$10,0))/DN$121</f>
        <v>0.43697140555779301</v>
      </c>
      <c r="DO124" s="12">
        <f>(VLOOKUP($EG124,Data!$B:$CP,Daily!HN$10,0)+VLOOKUP($IF124,Data!$B:$CP,Daily!LM$10,0))/DO$121</f>
        <v>0.4417531718569781</v>
      </c>
      <c r="DP124" s="12">
        <f>(VLOOKUP($EG124,Data!$B:$CP,Daily!HO$10,0)+VLOOKUP($IF124,Data!$B:$CP,Daily!LN$10,0))/DP$121</f>
        <v>0.4570737605804111</v>
      </c>
      <c r="DQ124" s="12">
        <f>(VLOOKUP($EG124,Data!$B:$CP,Daily!HP$10,0)+VLOOKUP($IF124,Data!$B:$CP,Daily!LO$10,0))/DQ$121</f>
        <v>0.41211667913238592</v>
      </c>
      <c r="DR124" s="12">
        <f>(VLOOKUP($EG124,Data!$B:$CP,Daily!HQ$10,0)+VLOOKUP($IF124,Data!$B:$CP,Daily!LP$10,0))/DR$121</f>
        <v>0.39399769141977686</v>
      </c>
      <c r="DS124" s="12">
        <f>(VLOOKUP($EG124,Data!$B:$CP,Daily!HR$10,0)+VLOOKUP($IF124,Data!$B:$CP,Daily!LQ$10,0))/DS$121</f>
        <v>0.45532157085941949</v>
      </c>
      <c r="DT124" s="12">
        <f>(VLOOKUP($EG124,Data!$B:$CP,Daily!HS$10,0)+VLOOKUP($IF124,Data!$B:$CP,Daily!LR$10,0))/DT$121</f>
        <v>0.4393999210422424</v>
      </c>
      <c r="DU124" s="12">
        <f>(VLOOKUP($EG124,Data!$B:$CP,Daily!HT$10,0)+VLOOKUP($IF124,Data!$B:$CP,Daily!LS$10,0))/DU$121</f>
        <v>0.42862791617240015</v>
      </c>
      <c r="DV124" s="14"/>
      <c r="DW124" s="12">
        <f t="shared" si="1206"/>
        <v>0.42817679558011051</v>
      </c>
      <c r="DX124" s="12">
        <f t="shared" si="1207"/>
        <v>0.45210420841683369</v>
      </c>
      <c r="DY124" s="12">
        <f t="shared" si="1243"/>
        <v>2.3927412836723172E-2</v>
      </c>
      <c r="DZ124" s="12">
        <f t="shared" si="1244"/>
        <v>0.47004976804437604</v>
      </c>
      <c r="EA124" s="12">
        <f t="shared" si="1245"/>
        <v>0.41023123595256816</v>
      </c>
      <c r="EB124" s="14"/>
      <c r="EC124" s="12">
        <f t="shared" si="1208"/>
        <v>2.3125536046726635E-2</v>
      </c>
      <c r="ED124" s="12">
        <f t="shared" si="1246"/>
        <v>0.43244978981784216</v>
      </c>
      <c r="EE124" s="12">
        <f t="shared" si="1247"/>
        <v>0.43585212412525626</v>
      </c>
      <c r="EF124" s="1"/>
      <c r="EG124" s="7" t="s">
        <v>684</v>
      </c>
      <c r="EH124" s="7" t="s">
        <v>104</v>
      </c>
      <c r="EI124" s="12">
        <f>VLOOKUP($EG124,Data!$B:$CP,Daily!EI$10,0)/EI$121</f>
        <v>0.42538126361655776</v>
      </c>
      <c r="EJ124" s="12">
        <f>VLOOKUP($EG124,Data!$B:$CP,Daily!EJ$10,0)/EJ$121</f>
        <v>0.39713862851504689</v>
      </c>
      <c r="EK124" s="12">
        <f>VLOOKUP($EG124,Data!$B:$CP,Daily!EK$10,0)/EK$121</f>
        <v>0.4025445292620865</v>
      </c>
      <c r="EL124" s="12">
        <f>VLOOKUP($EG124,Data!$B:$CP,Daily!EL$10,0)/EL$121</f>
        <v>0.48452123830093591</v>
      </c>
      <c r="EM124" s="12">
        <f>VLOOKUP($EG124,Data!$B:$CP,Daily!EM$10,0)/EM$121</f>
        <v>0.42848904267589388</v>
      </c>
      <c r="EN124" s="12">
        <f>VLOOKUP($EG124,Data!$B:$CP,Daily!EN$10,0)/EN$121</f>
        <v>0.42120075046904315</v>
      </c>
      <c r="EO124" s="12">
        <f>VLOOKUP($EG124,Data!$B:$CP,Daily!EO$10,0)/EO$121</f>
        <v>0.39205607476635512</v>
      </c>
      <c r="EP124" s="12">
        <f>VLOOKUP($EG124,Data!$B:$CP,Daily!EP$10,0)/EP$121</f>
        <v>0.43615494978479197</v>
      </c>
      <c r="EQ124" s="12">
        <f>VLOOKUP($EG124,Data!$B:$CP,Daily!EQ$10,0)/EQ$121</f>
        <v>0.43611670020120724</v>
      </c>
      <c r="ER124" s="12">
        <f>VLOOKUP($EG124,Data!$B:$CP,Daily!ER$10,0)/ER$121</f>
        <v>0.41068622315348352</v>
      </c>
      <c r="ES124" s="12">
        <f>VLOOKUP($EG124,Data!$B:$CP,Daily!ES$10,0)/ES$121</f>
        <v>0.47599337748344372</v>
      </c>
      <c r="ET124" s="12">
        <f>VLOOKUP($EG124,Data!$B:$CP,Daily!ET$10,0)/ET$121</f>
        <v>0.42960489705063998</v>
      </c>
      <c r="EU124" s="12">
        <f>VLOOKUP($EG124,Data!$B:$CP,Daily!EU$10,0)/EU$121</f>
        <v>0.42127888232133259</v>
      </c>
      <c r="EV124" s="12">
        <f>VLOOKUP($EG124,Data!$B:$CP,Daily!EV$10,0)/EV$121</f>
        <v>0.41352941176470587</v>
      </c>
      <c r="EW124" s="12">
        <f>VLOOKUP($EG124,Data!$B:$CP,Daily!EW$10,0)/EW$121</f>
        <v>0.45023948908994144</v>
      </c>
      <c r="EX124" s="12">
        <f>VLOOKUP($EG124,Data!$B:$CP,Daily!EX$10,0)/EX$121</f>
        <v>0.4265582655826558</v>
      </c>
      <c r="EY124" s="12">
        <f>VLOOKUP($EG124,Data!$B:$CP,Daily!EY$10,0)/EY$121</f>
        <v>0.41085271317829458</v>
      </c>
      <c r="EZ124" s="12">
        <f>VLOOKUP($EG124,Data!$B:$CP,Daily!EZ$10,0)/EZ$121</f>
        <v>0.47622950819672133</v>
      </c>
      <c r="FA124" s="12">
        <f>VLOOKUP($EG124,Data!$B:$CP,Daily!FA$10,0)/FA$121</f>
        <v>0.40242494226327946</v>
      </c>
      <c r="FB124" s="12">
        <f>VLOOKUP($EG124,Data!$B:$CP,Daily!FB$10,0)/FB$121</f>
        <v>0.4543973941368078</v>
      </c>
      <c r="FC124" s="12">
        <f>VLOOKUP($EG124,Data!$B:$CP,Daily!FC$10,0)/FC$121</f>
        <v>0.4329454990814452</v>
      </c>
      <c r="FD124" s="12">
        <f>VLOOKUP($EG124,Data!$B:$CP,Daily!FD$10,0)/FD$121</f>
        <v>0.42470588235294116</v>
      </c>
      <c r="FE124" s="12">
        <f>VLOOKUP($EG124,Data!$B:$CP,Daily!FE$10,0)/FE$121</f>
        <v>0.44161849710982659</v>
      </c>
      <c r="FF124" s="12">
        <f>VLOOKUP($EG124,Data!$B:$CP,Daily!FF$10,0)/FF$121</f>
        <v>0.42074248674130821</v>
      </c>
      <c r="FG124" s="12">
        <f>VLOOKUP($EG124,Data!$B:$CP,Daily!FG$10,0)/FG$121</f>
        <v>0.49666666666666665</v>
      </c>
      <c r="FH124" s="12">
        <f>VLOOKUP($EG124,Data!$B:$CP,Daily!FH$10,0)/FH$121</f>
        <v>0.47703788748564868</v>
      </c>
      <c r="FI124" s="12">
        <f>VLOOKUP($EG124,Data!$B:$CP,Daily!FI$10,0)/FI$121</f>
        <v>0.45501432664756447</v>
      </c>
      <c r="FJ124" s="12">
        <f>VLOOKUP($EG124,Data!$B:$CP,Daily!FJ$10,0)/FJ$121</f>
        <v>0.43903868698710435</v>
      </c>
      <c r="FK124" s="12">
        <f>VLOOKUP($EG124,Data!$B:$CP,Daily!FK$10,0)/FK$121</f>
        <v>0.44371257485029941</v>
      </c>
      <c r="FL124" s="12">
        <f>VLOOKUP($EG124,Data!$B:$CP,Daily!FL$10,0)/FL$121</f>
        <v>0.43010752688172044</v>
      </c>
      <c r="FM124" s="12">
        <f>VLOOKUP($EG124,Data!$B:$CP,Daily!FM$10,0)/FM$121</f>
        <v>0.43031358885017423</v>
      </c>
      <c r="FN124" s="12">
        <f>VLOOKUP($EG124,Data!$B:$CP,Daily!FN$10,0)/FN$121</f>
        <v>0.47553017944535075</v>
      </c>
      <c r="FO124" s="12">
        <f>VLOOKUP($EG124,Data!$B:$CP,Daily!FO$10,0)/FO$121</f>
        <v>0.44266666666666665</v>
      </c>
      <c r="FP124" s="12">
        <f>VLOOKUP($EG124,Data!$B:$CP,Daily!FP$10,0)/FP$121</f>
        <v>0.41492537313432837</v>
      </c>
      <c r="FQ124" s="12">
        <f>VLOOKUP($EG124,Data!$B:$CP,Daily!FQ$10,0)/FQ$121</f>
        <v>0.43445692883895132</v>
      </c>
      <c r="FR124" s="12">
        <f>VLOOKUP($EG124,Data!$B:$CP,Daily!FR$10,0)/FR$121</f>
        <v>0.41154855643044619</v>
      </c>
      <c r="FS124" s="12">
        <f>VLOOKUP($EG124,Data!$B:$CP,Daily!FS$10,0)/FS$121</f>
        <v>0.43635382955771307</v>
      </c>
      <c r="FT124" s="12">
        <f>VLOOKUP($EG124,Data!$B:$CP,Daily!FT$10,0)/FT$121</f>
        <v>0.41973969631236441</v>
      </c>
      <c r="FU124" s="12">
        <f>VLOOKUP($EG124,Data!$B:$CP,Daily!FU$10,0)/FU$121</f>
        <v>0.4929701230228471</v>
      </c>
      <c r="FV124" s="12">
        <f>VLOOKUP($EG124,Data!$B:$CP,Daily!FV$10,0)/FV$121</f>
        <v>0.45443786982248519</v>
      </c>
      <c r="FW124" s="12">
        <f>VLOOKUP($EG124,Data!$B:$CP,Daily!FW$10,0)/FW$121</f>
        <v>0.48757062146892655</v>
      </c>
      <c r="FX124" s="12">
        <f>VLOOKUP($EG124,Data!$B:$CP,Daily!FX$10,0)/FX$121</f>
        <v>0.44132799084144247</v>
      </c>
      <c r="FY124" s="12">
        <f>VLOOKUP($EG124,Data!$B:$CP,Daily!FY$10,0)/FY$121</f>
        <v>0.45965138799225308</v>
      </c>
      <c r="FZ124" s="12">
        <f>VLOOKUP($EG124,Data!$B:$CP,Daily!FZ$10,0)/FZ$121</f>
        <v>0.41330998248686512</v>
      </c>
      <c r="GA124" s="12">
        <f>VLOOKUP($EG124,Data!$B:$CP,Daily!GA$10,0)/GA$121</f>
        <v>0.421019509125236</v>
      </c>
      <c r="GB124" s="12">
        <f>VLOOKUP($EG124,Data!$B:$CP,Daily!GB$10,0)/GB$121</f>
        <v>0.50401929260450162</v>
      </c>
      <c r="GC124" s="12">
        <f>VLOOKUP($EG124,Data!$B:$CP,Daily!GC$10,0)/GC$121</f>
        <v>0.43379269023367284</v>
      </c>
      <c r="GD124" s="12">
        <f>VLOOKUP($EG124,Data!$B:$CP,Daily!GD$10,0)/GD$121</f>
        <v>0.42697257974258535</v>
      </c>
      <c r="GE124" s="12">
        <f>VLOOKUP($EG124,Data!$B:$CP,Daily!GE$10,0)/GE$121</f>
        <v>0.4140995260663507</v>
      </c>
      <c r="GF124" s="12">
        <f>VLOOKUP($EG124,Data!$B:$CP,Daily!GF$10,0)/GF$121</f>
        <v>0.4057796508127634</v>
      </c>
      <c r="GG124" s="12">
        <f>VLOOKUP($EG124,Data!$B:$CP,Daily!GG$10,0)/GG$121</f>
        <v>0.41941176470588237</v>
      </c>
      <c r="GH124" s="12">
        <f>VLOOKUP($EG124,Data!$B:$CP,Daily!GH$10,0)/GH$121</f>
        <v>0.41882501579279846</v>
      </c>
      <c r="GI124" s="12">
        <f>VLOOKUP($EG124,Data!$B:$CP,Daily!GI$10,0)/GI$121</f>
        <v>0.48612354521038498</v>
      </c>
      <c r="GJ124" s="12">
        <f>VLOOKUP($EG124,Data!$B:$CP,Daily!GJ$10,0)/GJ$121</f>
        <v>0.43596214511041009</v>
      </c>
      <c r="GK124" s="12">
        <f>VLOOKUP($EG124,Data!$B:$CP,Daily!GK$10,0)/GK$121</f>
        <v>0.41935483870967744</v>
      </c>
      <c r="GL124" s="12">
        <f>VLOOKUP($EG124,Data!$B:$CP,Daily!GL$10,0)/GL$121</f>
        <v>0.42352941176470588</v>
      </c>
      <c r="GM124" s="12">
        <f>VLOOKUP($EG124,Data!$B:$CP,Daily!GM$10,0)/GM$121</f>
        <v>0.44558918222794591</v>
      </c>
      <c r="GN124" s="12">
        <f>VLOOKUP($EG124,Data!$B:$CP,Daily!GN$10,0)/GN$121</f>
        <v>0.42102028272894898</v>
      </c>
      <c r="GO124" s="12">
        <f>VLOOKUP($EG124,Data!$B:$CP,Daily!GO$10,0)/GO$121</f>
        <v>0.43777919591576259</v>
      </c>
      <c r="GP124" s="12">
        <f>VLOOKUP($EG124,Data!$B:$CP,Daily!GP$10,0)/GP$121</f>
        <v>0.49619047619047618</v>
      </c>
      <c r="GQ124" s="12">
        <f>VLOOKUP($EG124,Data!$B:$CP,Daily!GQ$10,0)/GQ$121</f>
        <v>0.4222503160556258</v>
      </c>
      <c r="GR124" s="12">
        <f>VLOOKUP($EG124,Data!$B:$CP,Daily!GR$10,0)/GR$121</f>
        <v>0.42145110410094638</v>
      </c>
      <c r="GS124" s="12">
        <f>VLOOKUP($EG124,Data!$B:$CP,Daily!GS$10,0)/GS$121</f>
        <v>0.43049327354260092</v>
      </c>
      <c r="GT124" s="12">
        <f>VLOOKUP($EG124,Data!$B:$CP,Daily!GT$10,0)/GT$121</f>
        <v>0.42229102167182664</v>
      </c>
      <c r="GU124" s="12">
        <f>VLOOKUP($EG124,Data!$B:$CP,Daily!GU$10,0)/GU$121</f>
        <v>0.3926892950391645</v>
      </c>
      <c r="GV124" s="12">
        <f>VLOOKUP($EG124,Data!$B:$CP,Daily!GV$10,0)/GV$121</f>
        <v>0.40731335703402743</v>
      </c>
      <c r="GW124" s="12">
        <f>VLOOKUP($EG124,Data!$B:$CP,Daily!GW$10,0)/GW$121</f>
        <v>0.47583643122676578</v>
      </c>
      <c r="GX124" s="12">
        <f>VLOOKUP($EG124,Data!$B:$CP,Daily!GX$10,0)/GX$121</f>
        <v>0.4203056768558952</v>
      </c>
      <c r="GY124" s="12">
        <f>VLOOKUP($EG124,Data!$B:$CP,Daily!GY$10,0)/GY$121</f>
        <v>0.43050084411930217</v>
      </c>
      <c r="GZ124" s="12">
        <f>VLOOKUP($EG124,Data!$B:$CP,Daily!GZ$10,0)/GZ$121</f>
        <v>0.42998760842627015</v>
      </c>
      <c r="HA124" s="12">
        <f>VLOOKUP($EG124,Data!$B:$CP,Daily!HA$10,0)/HA$121</f>
        <v>0.40279465370595385</v>
      </c>
      <c r="HB124" s="12">
        <f>VLOOKUP($EG124,Data!$B:$CP,Daily!HB$10,0)/HB$121</f>
        <v>0.4193738924985233</v>
      </c>
      <c r="HC124" s="12">
        <f>VLOOKUP($EG124,Data!$B:$CP,Daily!HC$10,0)/HC$121</f>
        <v>0.42615769712140178</v>
      </c>
      <c r="HD124" s="12">
        <f>VLOOKUP($EG124,Data!$B:$CP,Daily!HD$10,0)/HD$121</f>
        <v>0.46376811594202899</v>
      </c>
      <c r="HE124" s="12">
        <f>VLOOKUP($EG124,Data!$B:$CP,Daily!HE$10,0)/HE$121</f>
        <v>0.43202979515828677</v>
      </c>
      <c r="HF124" s="12">
        <f>VLOOKUP($EG124,Data!$B:$CP,Daily!HF$10,0)/HF$121</f>
        <v>0.42882147024504086</v>
      </c>
      <c r="HG124" s="12">
        <f>VLOOKUP($EG124,Data!$B:$CP,Daily!HG$10,0)/HG$121</f>
        <v>0.45109034267912773</v>
      </c>
      <c r="HH124" s="12">
        <f>VLOOKUP($EG124,Data!$B:$CP,Daily!HH$10,0)/HH$121</f>
        <v>0.42866004962779158</v>
      </c>
      <c r="HI124" s="12">
        <f>VLOOKUP($EG124,Data!$B:$CP,Daily!HI$10,0)/HI$121</f>
        <v>0.43525179856115109</v>
      </c>
      <c r="HJ124" s="12">
        <f>VLOOKUP($EG124,Data!$B:$CP,Daily!HJ$10,0)/HJ$121</f>
        <v>0.39661016949152544</v>
      </c>
      <c r="HK124" s="12">
        <f>VLOOKUP($EG124,Data!$B:$CP,Daily!HK$10,0)/HK$121</f>
        <v>0.47464671654197838</v>
      </c>
      <c r="HL124" s="12">
        <f>VLOOKUP($EG124,Data!$B:$CP,Daily!HL$10,0)/HL$121</f>
        <v>0.43220338983050849</v>
      </c>
      <c r="HM124" s="12">
        <f>VLOOKUP($EG124,Data!$B:$CP,Daily!HM$10,0)/HM$121</f>
        <v>0.43578819233110166</v>
      </c>
      <c r="HN124" s="12">
        <f>VLOOKUP($EG124,Data!$B:$CP,Daily!HN$10,0)/HN$121</f>
        <v>0.42833146696528557</v>
      </c>
      <c r="HO124" s="12">
        <f>VLOOKUP($EG124,Data!$B:$CP,Daily!HO$10,0)/HO$121</f>
        <v>0.4538878842676311</v>
      </c>
      <c r="HP124" s="12">
        <f>VLOOKUP($EG124,Data!$B:$CP,Daily!HP$10,0)/HP$121</f>
        <v>0.4096989966555184</v>
      </c>
      <c r="HQ124" s="12">
        <f>VLOOKUP($EG124,Data!$B:$CP,Daily!HQ$10,0)/HQ$121</f>
        <v>0.38954171562867212</v>
      </c>
      <c r="HR124" s="12">
        <f>VLOOKUP($EG124,Data!$B:$CP,Daily!HR$10,0)/HR$121</f>
        <v>0.46233766233766233</v>
      </c>
      <c r="HS124" s="12">
        <f>VLOOKUP($EG124,Data!$B:$CP,Daily!HS$10,0)/HS$121</f>
        <v>0.436</v>
      </c>
      <c r="HT124" s="12">
        <f>VLOOKUP($EG124,Data!$B:$CP,Daily!HT$10,0)/HT$121</f>
        <v>0.42372881355932202</v>
      </c>
      <c r="HU124" s="13"/>
      <c r="HV124" s="40">
        <f t="shared" si="1209"/>
        <v>0.41973969631236441</v>
      </c>
      <c r="HW124" s="40">
        <f t="shared" si="1210"/>
        <v>0.44558918222794591</v>
      </c>
      <c r="HX124" s="40">
        <f t="shared" si="1211"/>
        <v>2.5849485915581505E-2</v>
      </c>
      <c r="HY124" s="40">
        <f t="shared" si="1248"/>
        <v>0.46497629666463203</v>
      </c>
      <c r="HZ124" s="40">
        <f t="shared" si="1249"/>
        <v>0.40035258187567829</v>
      </c>
      <c r="IA124" s="43"/>
      <c r="IB124" s="12">
        <f t="shared" si="1212"/>
        <v>2.5490349574156228E-2</v>
      </c>
      <c r="IC124" s="12">
        <f t="shared" si="1250"/>
        <v>0.42901906171120202</v>
      </c>
      <c r="ID124" s="12">
        <f t="shared" si="1251"/>
        <v>0.42762144018239778</v>
      </c>
      <c r="IE124" s="1"/>
      <c r="IF124" s="7" t="s">
        <v>685</v>
      </c>
      <c r="IG124" s="7" t="s">
        <v>104</v>
      </c>
      <c r="IH124" s="12">
        <f>VLOOKUP($IF124,Data!$B:$CP,Daily!IH$10,0)/IH$121</f>
        <v>0.4908675799086758</v>
      </c>
      <c r="II124" s="12">
        <f>VLOOKUP($IF124,Data!$B:$CP,Daily!II$10,0)/II$121</f>
        <v>0.42538071065989846</v>
      </c>
      <c r="IJ124" s="12">
        <f>VLOOKUP($IF124,Data!$B:$CP,Daily!IJ$10,0)/IJ$121</f>
        <v>0.44224765868886579</v>
      </c>
      <c r="IK124" s="12">
        <f>VLOOKUP($IF124,Data!$B:$CP,Daily!IK$10,0)/IK$121</f>
        <v>0.49354838709677418</v>
      </c>
      <c r="IL124" s="12">
        <f>VLOOKUP($IF124,Data!$B:$CP,Daily!IL$10,0)/IL$121</f>
        <v>0.47210300429184548</v>
      </c>
      <c r="IM124" s="12">
        <f>VLOOKUP($IF124,Data!$B:$CP,Daily!IM$10,0)/IM$121</f>
        <v>0.44877049180327871</v>
      </c>
      <c r="IN124" s="12">
        <f>VLOOKUP($IF124,Data!$B:$CP,Daily!IN$10,0)/IN$121</f>
        <v>0.48969578017664378</v>
      </c>
      <c r="IO124" s="12">
        <f>VLOOKUP($IF124,Data!$B:$CP,Daily!IO$10,0)/IO$121</f>
        <v>0.47511737089201878</v>
      </c>
      <c r="IP124" s="12">
        <f>VLOOKUP($IF124,Data!$B:$CP,Daily!IP$10,0)/IP$121</f>
        <v>0.45600000000000002</v>
      </c>
      <c r="IQ124" s="12">
        <f>VLOOKUP($IF124,Data!$B:$CP,Daily!IQ$10,0)/IQ$121</f>
        <v>0.46836847946725862</v>
      </c>
      <c r="IR124" s="12">
        <f>VLOOKUP($IF124,Data!$B:$CP,Daily!IR$10,0)/IR$121</f>
        <v>0.47334410339256866</v>
      </c>
      <c r="IS124" s="12">
        <f>VLOOKUP($IF124,Data!$B:$CP,Daily!IS$10,0)/IS$121</f>
        <v>0.43781094527363185</v>
      </c>
      <c r="IT124" s="12">
        <f>VLOOKUP($IF124,Data!$B:$CP,Daily!IT$10,0)/IT$121</f>
        <v>0.47902097902097901</v>
      </c>
      <c r="IU124" s="12">
        <f>VLOOKUP($IF124,Data!$B:$CP,Daily!IU$10,0)/IU$121</f>
        <v>0.45803357314148679</v>
      </c>
      <c r="IV124" s="12">
        <f>VLOOKUP($IF124,Data!$B:$CP,Daily!IV$10,0)/IV$121</f>
        <v>0.45732349841938885</v>
      </c>
      <c r="IW124" s="12">
        <f>VLOOKUP($IF124,Data!$B:$CP,Daily!IW$10,0)/IW$121</f>
        <v>0.42507970244420828</v>
      </c>
      <c r="IX124" s="12">
        <f>VLOOKUP($IF124,Data!$B:$CP,Daily!IX$10,0)/IX$121</f>
        <v>0.44711538461538464</v>
      </c>
      <c r="IY124" s="12">
        <f>VLOOKUP($IF124,Data!$B:$CP,Daily!IY$10,0)/IY$121</f>
        <v>0.48599670510708404</v>
      </c>
      <c r="IZ124" s="12">
        <f>VLOOKUP($IF124,Data!$B:$CP,Daily!IZ$10,0)/IZ$121</f>
        <v>0.43704600484261502</v>
      </c>
      <c r="JA124" s="12">
        <f>VLOOKUP($IF124,Data!$B:$CP,Daily!JA$10,0)/JA$121</f>
        <v>0.50115473441108549</v>
      </c>
      <c r="JB124" s="12">
        <f>VLOOKUP($IF124,Data!$B:$CP,Daily!JB$10,0)/JB$121</f>
        <v>0.43837357052096571</v>
      </c>
      <c r="JC124" s="12">
        <f>VLOOKUP($IF124,Data!$B:$CP,Daily!JC$10,0)/JC$121</f>
        <v>0.42290249433106575</v>
      </c>
      <c r="JD124" s="12">
        <f>VLOOKUP($IF124,Data!$B:$CP,Daily!JD$10,0)/JD$121</f>
        <v>0.47581699346405226</v>
      </c>
      <c r="JE124" s="12">
        <f>VLOOKUP($IF124,Data!$B:$CP,Daily!JE$10,0)/JE$121</f>
        <v>0.42392717815344605</v>
      </c>
      <c r="JF124" s="12">
        <f>VLOOKUP($IF124,Data!$B:$CP,Daily!JF$10,0)/JF$121</f>
        <v>0.51361161524500909</v>
      </c>
      <c r="JG124" s="12">
        <f>VLOOKUP($IF124,Data!$B:$CP,Daily!JG$10,0)/JG$121</f>
        <v>0.48748353096179181</v>
      </c>
      <c r="JH124" s="12">
        <f>VLOOKUP($IF124,Data!$B:$CP,Daily!JH$10,0)/JH$121</f>
        <v>0.46790123456790123</v>
      </c>
      <c r="JI124" s="12">
        <f>VLOOKUP($IF124,Data!$B:$CP,Daily!JI$10,0)/JI$121</f>
        <v>0.45208845208845211</v>
      </c>
      <c r="JJ124" s="12">
        <f>VLOOKUP($IF124,Data!$B:$CP,Daily!JJ$10,0)/JJ$121</f>
        <v>0.47511848341232227</v>
      </c>
      <c r="JK124" s="12">
        <f>VLOOKUP($IF124,Data!$B:$CP,Daily!JK$10,0)/JK$121</f>
        <v>0.49097065462753953</v>
      </c>
      <c r="JL124" s="12">
        <f>VLOOKUP($IF124,Data!$B:$CP,Daily!JL$10,0)/JL$121</f>
        <v>0.47314285714285714</v>
      </c>
      <c r="JM124" s="12">
        <f>VLOOKUP($IF124,Data!$B:$CP,Daily!JM$10,0)/JM$121</f>
        <v>0.50160771704180063</v>
      </c>
      <c r="JN124" s="12">
        <f>VLOOKUP($IF124,Data!$B:$CP,Daily!JN$10,0)/JN$121</f>
        <v>0.46674182638105977</v>
      </c>
      <c r="JO124" s="12">
        <f>VLOOKUP($IF124,Data!$B:$CP,Daily!JO$10,0)/JO$121</f>
        <v>0.43032786885245899</v>
      </c>
      <c r="JP124" s="12">
        <f>VLOOKUP($IF124,Data!$B:$CP,Daily!JP$10,0)/JP$121</f>
        <v>0.45562130177514792</v>
      </c>
      <c r="JQ124" s="12">
        <f>VLOOKUP($IF124,Data!$B:$CP,Daily!JQ$10,0)/JQ$121</f>
        <v>0.45722433460076045</v>
      </c>
      <c r="JR124" s="12">
        <f>VLOOKUP($IF124,Data!$B:$CP,Daily!JR$10,0)/JR$121</f>
        <v>0.46103183315038421</v>
      </c>
      <c r="JS124" s="12">
        <f>VLOOKUP($IF124,Data!$B:$CP,Daily!JS$10,0)/JS$121</f>
        <v>0.44354838709677419</v>
      </c>
      <c r="JT124" s="12">
        <f>VLOOKUP($IF124,Data!$B:$CP,Daily!JT$10,0)/JT$121</f>
        <v>0.5022556390977444</v>
      </c>
      <c r="JU124" s="12">
        <f>VLOOKUP($IF124,Data!$B:$CP,Daily!JU$10,0)/JU$121</f>
        <v>0.43711083437110837</v>
      </c>
      <c r="JV124" s="12">
        <f>VLOOKUP($IF124,Data!$B:$CP,Daily!JV$10,0)/JV$121</f>
        <v>0.50396375990939979</v>
      </c>
      <c r="JW124" s="12">
        <f>VLOOKUP($IF124,Data!$B:$CP,Daily!JW$10,0)/JW$121</f>
        <v>0.45271867612293143</v>
      </c>
      <c r="JX124" s="12">
        <f>VLOOKUP($IF124,Data!$B:$CP,Daily!JX$10,0)/JX$121</f>
        <v>0.46201743462017436</v>
      </c>
      <c r="JY124" s="12">
        <f>VLOOKUP($IF124,Data!$B:$CP,Daily!JY$10,0)/JY$121</f>
        <v>0.48481012658227846</v>
      </c>
      <c r="JZ124" s="12">
        <f>VLOOKUP($IF124,Data!$B:$CP,Daily!JZ$10,0)/JZ$121</f>
        <v>0.42559109874826145</v>
      </c>
      <c r="KA124" s="12">
        <f>VLOOKUP($IF124,Data!$B:$CP,Daily!KA$10,0)/KA$121</f>
        <v>0.53134796238244519</v>
      </c>
      <c r="KB124" s="12">
        <f>VLOOKUP($IF124,Data!$B:$CP,Daily!KB$10,0)/KB$121</f>
        <v>0.46486486486486489</v>
      </c>
      <c r="KC124" s="12">
        <f>VLOOKUP($IF124,Data!$B:$CP,Daily!KC$10,0)/KC$121</f>
        <v>0.44835680751173707</v>
      </c>
      <c r="KD124" s="12">
        <f>VLOOKUP($IF124,Data!$B:$CP,Daily!KD$10,0)/KD$121</f>
        <v>0.4706616729088639</v>
      </c>
      <c r="KE124" s="12">
        <f>VLOOKUP($IF124,Data!$B:$CP,Daily!KE$10,0)/KE$121</f>
        <v>0.4624203821656051</v>
      </c>
      <c r="KF124" s="12">
        <f>VLOOKUP($IF124,Data!$B:$CP,Daily!KF$10,0)/KF$121</f>
        <v>0.4619105199516324</v>
      </c>
      <c r="KG124" s="12">
        <f>VLOOKUP($IF124,Data!$B:$CP,Daily!KG$10,0)/KG$121</f>
        <v>0.44554455445544555</v>
      </c>
      <c r="KH124" s="12">
        <f>VLOOKUP($IF124,Data!$B:$CP,Daily!KH$10,0)/KH$121</f>
        <v>0.48034188034188036</v>
      </c>
      <c r="KI124" s="12">
        <f>VLOOKUP($IF124,Data!$B:$CP,Daily!KI$10,0)/KI$121</f>
        <v>0.43396226415094341</v>
      </c>
      <c r="KJ124" s="12">
        <f>VLOOKUP($IF124,Data!$B:$CP,Daily!KJ$10,0)/KJ$121</f>
        <v>0.44211822660098521</v>
      </c>
      <c r="KK124" s="12">
        <f>VLOOKUP($IF124,Data!$B:$CP,Daily!KK$10,0)/KK$121</f>
        <v>0.4450474898236092</v>
      </c>
      <c r="KL124" s="12">
        <f>VLOOKUP($IF124,Data!$B:$CP,Daily!KL$10,0)/KL$121</f>
        <v>0.42750929368029739</v>
      </c>
      <c r="KM124" s="12">
        <f>VLOOKUP($IF124,Data!$B:$CP,Daily!KM$10,0)/KM$121</f>
        <v>0.45</v>
      </c>
      <c r="KN124" s="12">
        <f>VLOOKUP($IF124,Data!$B:$CP,Daily!KN$10,0)/KN$121</f>
        <v>0.45897079276773295</v>
      </c>
      <c r="KO124" s="12">
        <f>VLOOKUP($IF124,Data!$B:$CP,Daily!KO$10,0)/KO$121</f>
        <v>0.4879852125693161</v>
      </c>
      <c r="KP124" s="12">
        <f>VLOOKUP($IF124,Data!$B:$CP,Daily!KP$10,0)/KP$121</f>
        <v>0.45692883895131087</v>
      </c>
      <c r="KQ124" s="12">
        <f>VLOOKUP($IF124,Data!$B:$CP,Daily!KQ$10,0)/KQ$121</f>
        <v>0.46675191815856776</v>
      </c>
      <c r="KR124" s="12">
        <f>VLOOKUP($IF124,Data!$B:$CP,Daily!KR$10,0)/KR$121</f>
        <v>0.44055068836045058</v>
      </c>
      <c r="KS124" s="12">
        <f>VLOOKUP($IF124,Data!$B:$CP,Daily!KS$10,0)/KS$121</f>
        <v>0.45498783454987834</v>
      </c>
      <c r="KT124" s="12">
        <f>VLOOKUP($IF124,Data!$B:$CP,Daily!KT$10,0)/KT$121</f>
        <v>0.44800000000000001</v>
      </c>
      <c r="KU124" s="12">
        <f>VLOOKUP($IF124,Data!$B:$CP,Daily!KU$10,0)/KU$121</f>
        <v>0.40711009174311924</v>
      </c>
      <c r="KV124" s="12">
        <f>VLOOKUP($IF124,Data!$B:$CP,Daily!KV$10,0)/KV$121</f>
        <v>0.46423357664233578</v>
      </c>
      <c r="KW124" s="12">
        <f>VLOOKUP($IF124,Data!$B:$CP,Daily!KW$10,0)/KW$121</f>
        <v>0.44444444444444442</v>
      </c>
      <c r="KX124" s="12">
        <f>VLOOKUP($IF124,Data!$B:$CP,Daily!KX$10,0)/KX$121</f>
        <v>0.44418331374853115</v>
      </c>
      <c r="KY124" s="12">
        <f>VLOOKUP($IF124,Data!$B:$CP,Daily!KY$10,0)/KY$121</f>
        <v>0.46511627906976744</v>
      </c>
      <c r="KZ124" s="12">
        <f>VLOOKUP($IF124,Data!$B:$CP,Daily!KZ$10,0)/KZ$121</f>
        <v>0.47962747380675202</v>
      </c>
      <c r="LA124" s="12">
        <f>VLOOKUP($IF124,Data!$B:$CP,Daily!LA$10,0)/LA$121</f>
        <v>0.45583038869257952</v>
      </c>
      <c r="LB124" s="12">
        <f>VLOOKUP($IF124,Data!$B:$CP,Daily!LB$10,0)/LB$121</f>
        <v>0.42806603773584906</v>
      </c>
      <c r="LC124" s="12">
        <f>VLOOKUP($IF124,Data!$B:$CP,Daily!LC$10,0)/LC$121</f>
        <v>0.49911504424778763</v>
      </c>
      <c r="LD124" s="12">
        <f>VLOOKUP($IF124,Data!$B:$CP,Daily!LD$10,0)/LD$121</f>
        <v>0.45139813581890814</v>
      </c>
      <c r="LE124" s="12">
        <f>VLOOKUP($IF124,Data!$B:$CP,Daily!LE$10,0)/LE$121</f>
        <v>0.48339483394833949</v>
      </c>
      <c r="LF124" s="12">
        <f>VLOOKUP($IF124,Data!$B:$CP,Daily!LF$10,0)/LF$121</f>
        <v>0.4270557029177719</v>
      </c>
      <c r="LG124" s="12">
        <f>VLOOKUP($IF124,Data!$B:$CP,Daily!LG$10,0)/LG$121</f>
        <v>0.43345543345543347</v>
      </c>
      <c r="LH124" s="12">
        <f>VLOOKUP($IF124,Data!$B:$CP,Daily!LH$10,0)/LH$121</f>
        <v>0.51995565410199551</v>
      </c>
      <c r="LI124" s="12">
        <f>VLOOKUP($IF124,Data!$B:$CP,Daily!LI$10,0)/LI$121</f>
        <v>0.44938271604938274</v>
      </c>
      <c r="LJ124" s="12">
        <f>VLOOKUP($IF124,Data!$B:$CP,Daily!LJ$10,0)/LJ$121</f>
        <v>0.49429037520391517</v>
      </c>
      <c r="LK124" s="12">
        <f>VLOOKUP($IF124,Data!$B:$CP,Daily!LK$10,0)/LK$121</f>
        <v>0.45486935866983375</v>
      </c>
      <c r="LL124" s="12">
        <f>VLOOKUP($IF124,Data!$B:$CP,Daily!LL$10,0)/LL$121</f>
        <v>0.43928571428571428</v>
      </c>
      <c r="LM124" s="12">
        <f>VLOOKUP($IF124,Data!$B:$CP,Daily!LM$10,0)/LM$121</f>
        <v>0.47116564417177914</v>
      </c>
      <c r="LN124" s="12">
        <f>VLOOKUP($IF124,Data!$B:$CP,Daily!LN$10,0)/LN$121</f>
        <v>0.46350364963503649</v>
      </c>
      <c r="LO124" s="12">
        <f>VLOOKUP($IF124,Data!$B:$CP,Daily!LO$10,0)/LO$121</f>
        <v>0.41704545454545455</v>
      </c>
      <c r="LP124" s="12">
        <f>VLOOKUP($IF124,Data!$B:$CP,Daily!LP$10,0)/LP$121</f>
        <v>0.40245261984392416</v>
      </c>
      <c r="LQ124" s="12">
        <f>VLOOKUP($IF124,Data!$B:$CP,Daily!LQ$10,0)/LQ$121</f>
        <v>0.44186046511627908</v>
      </c>
      <c r="LR124" s="12">
        <f>VLOOKUP($IF124,Data!$B:$CP,Daily!LR$10,0)/LR$121</f>
        <v>0.44699872286079184</v>
      </c>
      <c r="LS124" s="12">
        <f>VLOOKUP($IF124,Data!$B:$CP,Daily!LS$10,0)/LS$121</f>
        <v>0.44005270092226612</v>
      </c>
      <c r="LU124" s="40">
        <f t="shared" si="1213"/>
        <v>0.44224765868886579</v>
      </c>
      <c r="LV124" s="40">
        <f t="shared" si="1214"/>
        <v>0.47511848341232227</v>
      </c>
      <c r="LW124" s="40">
        <f t="shared" si="1215"/>
        <v>3.2870824723456482E-2</v>
      </c>
      <c r="LX124" s="40">
        <f t="shared" si="1252"/>
        <v>0.49977160195491466</v>
      </c>
      <c r="LY124" s="40">
        <f t="shared" si="1253"/>
        <v>0.4175945401462734</v>
      </c>
      <c r="LZ124" s="43"/>
      <c r="MA124" s="12">
        <f t="shared" si="1237"/>
        <v>2.5457440447843031E-2</v>
      </c>
      <c r="MB124" s="12">
        <f t="shared" si="1254"/>
        <v>0.43943961695336053</v>
      </c>
      <c r="MC124" s="12">
        <f t="shared" si="1255"/>
        <v>0.45253787554566466</v>
      </c>
    </row>
    <row r="125" spans="4:341" hidden="1" x14ac:dyDescent="0.35">
      <c r="D125" s="113" t="s">
        <v>686</v>
      </c>
      <c r="E125" s="53" t="str">
        <f>VLOOKUP($D125,'Metric Nature'!$C:$D,2,0)&amp;IF(($F125&lt;(EA125)),"Below",IF(($F125&gt;(DZ125)),"Above","Within"))</f>
        <v>PositiveWithin</v>
      </c>
      <c r="F125" s="28">
        <f t="shared" ref="F125:F126" si="1256">DU125</f>
        <v>2114</v>
      </c>
      <c r="G125" s="54">
        <f t="shared" ref="G125:G126" si="1257">ED125</f>
        <v>2017.8571428571429</v>
      </c>
      <c r="H125" s="48">
        <f t="shared" ref="H125:H126" si="1258">IFERROR(((F125-G125)/G125),0)</f>
        <v>4.7646017699115029E-2</v>
      </c>
      <c r="I125" s="28">
        <f>EE125</f>
        <v>1970.1333333333334</v>
      </c>
      <c r="J125" s="48">
        <f t="shared" ref="J125:J126" si="1259">IFERROR(((F125-I125)/I125),0)</f>
        <v>7.3023822414726519E-2</v>
      </c>
      <c r="K125" s="28">
        <f t="shared" ref="K125" si="1260">HT125</f>
        <v>1478</v>
      </c>
      <c r="L125" s="56"/>
      <c r="M125" s="53" t="str">
        <f>VLOOKUP($D125,'Metric Nature'!$C:$D,2,0)&amp;IF(($N125&lt;(HZ125)),"Below",IF(($N125&gt;(HY125)),"Above","Within"))</f>
        <v>PositiveWithin</v>
      </c>
      <c r="N125" s="28">
        <f t="shared" ref="N125:N126" si="1261">HT125</f>
        <v>1478</v>
      </c>
      <c r="O125" s="54">
        <f>IC125</f>
        <v>1357.4285714285713</v>
      </c>
      <c r="P125" s="55">
        <f>IFERROR(((N125-O125)/O125),0)</f>
        <v>8.8823405598821376E-2</v>
      </c>
      <c r="Q125" s="54">
        <f t="shared" ref="Q125:Q126" si="1262">ID125</f>
        <v>1325.2333333333333</v>
      </c>
      <c r="R125" s="48">
        <f t="shared" ref="R125:R126" si="1263">IFERROR(((N125-Q125)/Q125),0)</f>
        <v>0.11527529743189877</v>
      </c>
      <c r="S125" s="28">
        <f t="shared" si="1111"/>
        <v>207.651895542088</v>
      </c>
      <c r="T125" s="56"/>
      <c r="U125" s="53" t="str">
        <f>VLOOKUP($D125,'Metric Nature'!$C:$D,2,0)&amp;IF(($V125&lt;(LY125)),"Below",IF(($V125&gt;(LX125)),"Above","Within"))</f>
        <v>PositiveWithin</v>
      </c>
      <c r="V125" s="28">
        <f t="shared" ref="V125:V126" si="1264">LS125</f>
        <v>636</v>
      </c>
      <c r="W125" s="54">
        <f>MB125</f>
        <v>660.42857142857144</v>
      </c>
      <c r="X125" s="48">
        <f t="shared" ref="X125:X126" si="1265">IFERROR(((V125-W125)/W125),0)</f>
        <v>-3.6988968202465958E-2</v>
      </c>
      <c r="Y125" s="54">
        <f>MC125</f>
        <v>644.9</v>
      </c>
      <c r="Z125" s="48">
        <f t="shared" ref="Z125:Z126" si="1266">IFERROR(((V125-Y125)/Y125),0)</f>
        <v>-1.3800589238641615E-2</v>
      </c>
      <c r="AA125" s="28">
        <f t="shared" si="1115"/>
        <v>88.576777744257299</v>
      </c>
      <c r="AB125" s="50"/>
      <c r="AC125" s="46" t="s">
        <v>686</v>
      </c>
      <c r="AI125" s="7" t="s">
        <v>686</v>
      </c>
      <c r="AJ125" s="8">
        <f t="shared" ref="AJ125" si="1267">EI125+IH125</f>
        <v>2215</v>
      </c>
      <c r="AK125" s="8">
        <f t="shared" ref="AK125" si="1268">EJ125+II125</f>
        <v>2476</v>
      </c>
      <c r="AL125" s="8">
        <f t="shared" ref="AL125" si="1269">EK125+IJ125</f>
        <v>2405</v>
      </c>
      <c r="AM125" s="8">
        <f t="shared" ref="AM125" si="1270">EL125+IK125</f>
        <v>1595</v>
      </c>
      <c r="AN125" s="8">
        <f t="shared" ref="AN125" si="1271">EM125+IL125</f>
        <v>1977</v>
      </c>
      <c r="AO125" s="8">
        <f t="shared" ref="AO125" si="1272">EN125+IM125</f>
        <v>2553</v>
      </c>
      <c r="AP125" s="8">
        <f t="shared" ref="AP125" si="1273">EO125+IN125</f>
        <v>2578</v>
      </c>
      <c r="AQ125" s="8">
        <f t="shared" ref="AQ125" si="1274">EP125+IO125</f>
        <v>2578</v>
      </c>
      <c r="AR125" s="8">
        <f t="shared" ref="AR125" si="1275">EQ125+IP125</f>
        <v>2428</v>
      </c>
      <c r="AS125" s="8">
        <f t="shared" ref="AS125" si="1276">ER125+IQ125</f>
        <v>2313</v>
      </c>
      <c r="AT125" s="8">
        <f t="shared" ref="AT125" si="1277">ES125+IR125</f>
        <v>1441</v>
      </c>
      <c r="AU125" s="8">
        <f t="shared" ref="AU125" si="1278">ET125+IS125</f>
        <v>2092</v>
      </c>
      <c r="AV125" s="8">
        <f t="shared" ref="AV125" si="1279">EU125+IT125</f>
        <v>2212</v>
      </c>
      <c r="AW125" s="8">
        <f t="shared" ref="AW125" si="1280">EV125+IU125</f>
        <v>2048</v>
      </c>
      <c r="AX125" s="8">
        <f t="shared" ref="AX125" si="1281">EW125+IV125</f>
        <v>2291</v>
      </c>
      <c r="AY125" s="8">
        <f t="shared" ref="AY125" si="1282">EX125+IW125</f>
        <v>2286</v>
      </c>
      <c r="AZ125" s="8">
        <f t="shared" ref="AZ125" si="1283">EY125+IX125</f>
        <v>2168</v>
      </c>
      <c r="BA125" s="8">
        <f t="shared" ref="BA125" si="1284">EZ125+IY125</f>
        <v>1422</v>
      </c>
      <c r="BB125" s="8">
        <f t="shared" ref="BB125" si="1285">FA125+IZ125</f>
        <v>2131</v>
      </c>
      <c r="BC125" s="8">
        <f t="shared" ref="BC125" si="1286">FB125+JA125</f>
        <v>2166</v>
      </c>
      <c r="BD125" s="8">
        <f t="shared" ref="BD125" si="1287">FC125+JB125</f>
        <v>1976</v>
      </c>
      <c r="BE125" s="8">
        <f t="shared" ref="BE125" si="1288">FD125+JC125</f>
        <v>2093</v>
      </c>
      <c r="BF125" s="8">
        <f t="shared" ref="BF125" si="1289">FE125+JD125</f>
        <v>2027</v>
      </c>
      <c r="BG125" s="8">
        <f t="shared" ref="BG125" si="1290">FF125+JE125</f>
        <v>2037</v>
      </c>
      <c r="BH125" s="8">
        <f t="shared" ref="BH125" si="1291">FG125+JF125</f>
        <v>1379</v>
      </c>
      <c r="BI125" s="8">
        <f t="shared" ref="BI125" si="1292">FH125+JG125</f>
        <v>2033</v>
      </c>
      <c r="BJ125" s="8">
        <f t="shared" ref="BJ125" si="1293">FI125+JH125</f>
        <v>2087</v>
      </c>
      <c r="BK125" s="8">
        <f t="shared" ref="BK125" si="1294">FJ125+JI125</f>
        <v>2061</v>
      </c>
      <c r="BL125" s="8">
        <f t="shared" ref="BL125" si="1295">FK125+JJ125</f>
        <v>2042</v>
      </c>
      <c r="BM125" s="8">
        <f t="shared" ref="BM125" si="1296">FL125+JK125</f>
        <v>2218</v>
      </c>
      <c r="BN125" s="8">
        <f t="shared" ref="BN125" si="1297">FM125+JL125</f>
        <v>2132</v>
      </c>
      <c r="BO125" s="8">
        <f t="shared" ref="BO125" si="1298">FN125+JM125</f>
        <v>1438</v>
      </c>
      <c r="BP125" s="8">
        <f t="shared" ref="BP125" si="1299">FO125+JN125</f>
        <v>2254</v>
      </c>
      <c r="BQ125" s="8">
        <f t="shared" ref="BQ125" si="1300">FP125+JO125</f>
        <v>2453</v>
      </c>
      <c r="BR125" s="8">
        <f t="shared" ref="BR125" si="1301">FQ125+JP125</f>
        <v>2592</v>
      </c>
      <c r="BS125" s="8">
        <f t="shared" ref="BS125" si="1302">FR125+JQ125</f>
        <v>2471</v>
      </c>
      <c r="BT125" s="8">
        <f t="shared" ref="BT125" si="1303">FS125+JR125</f>
        <v>2257</v>
      </c>
      <c r="BU125" s="8">
        <f t="shared" ref="BU125" si="1304">FT125+JS125</f>
        <v>2213</v>
      </c>
      <c r="BV125" s="8">
        <f t="shared" ref="BV125" si="1305">FU125+JT125</f>
        <v>1403</v>
      </c>
      <c r="BW125" s="8">
        <f t="shared" ref="BW125" si="1306">FV125+JU125</f>
        <v>2025</v>
      </c>
      <c r="BX125" s="8">
        <f t="shared" ref="BX125" si="1307">FW125+JV125</f>
        <v>2132</v>
      </c>
      <c r="BY125" s="8">
        <f t="shared" ref="BY125" si="1308">FX125+JW125</f>
        <v>2111</v>
      </c>
      <c r="BZ125" s="8">
        <f t="shared" ref="BZ125" si="1309">FY125+JX125</f>
        <v>1907</v>
      </c>
      <c r="CA125" s="8">
        <f t="shared" ref="CA125" si="1310">FZ125+JY125</f>
        <v>2036</v>
      </c>
      <c r="CB125" s="8">
        <f t="shared" ref="CB125" si="1311">GA125+JZ125</f>
        <v>1885</v>
      </c>
      <c r="CC125" s="8">
        <f t="shared" ref="CC125" si="1312">GB125+KA125</f>
        <v>1430</v>
      </c>
      <c r="CD125" s="8">
        <f t="shared" ref="CD125" si="1313">GC125+KB125</f>
        <v>1968</v>
      </c>
      <c r="CE125" s="8">
        <f t="shared" ref="CE125" si="1314">GD125+KC125</f>
        <v>2158</v>
      </c>
      <c r="CF125" s="8">
        <f t="shared" ref="CF125" si="1315">GE125+KD125</f>
        <v>2041</v>
      </c>
      <c r="CG125" s="8">
        <f t="shared" ref="CG125" si="1316">GF125+KE125</f>
        <v>2026</v>
      </c>
      <c r="CH125" s="8">
        <f t="shared" ref="CH125" si="1317">GG125+KF125</f>
        <v>2030</v>
      </c>
      <c r="CI125" s="8">
        <f t="shared" ref="CI125" si="1318">GH125+KG125</f>
        <v>1867</v>
      </c>
      <c r="CJ125" s="8">
        <f t="shared" ref="CJ125" si="1319">GI125+KH125</f>
        <v>1352</v>
      </c>
      <c r="CK125" s="8">
        <f t="shared" ref="CK125" si="1320">GJ125+KI125</f>
        <v>1923</v>
      </c>
      <c r="CL125" s="8">
        <f t="shared" ref="CL125" si="1321">GK125+KJ125</f>
        <v>1960</v>
      </c>
      <c r="CM125" s="8">
        <f t="shared" ref="CM125" si="1322">GL125+KK125</f>
        <v>1894</v>
      </c>
      <c r="CN125" s="8">
        <f t="shared" ref="CN125" si="1323">GM125+KL125</f>
        <v>1926</v>
      </c>
      <c r="CO125" s="8">
        <f t="shared" ref="CO125" si="1324">GN125+KM125</f>
        <v>1963</v>
      </c>
      <c r="CP125" s="8">
        <f t="shared" ref="CP125" si="1325">GO125+KN125</f>
        <v>1834</v>
      </c>
      <c r="CQ125" s="8">
        <f t="shared" ref="CQ125" si="1326">GP125+KO125</f>
        <v>1248</v>
      </c>
      <c r="CR125" s="8">
        <f t="shared" ref="CR125" si="1327">GQ125+KP125</f>
        <v>1939</v>
      </c>
      <c r="CS125" s="8">
        <f t="shared" ref="CS125" si="1328">GR125+KQ125</f>
        <v>1886</v>
      </c>
      <c r="CT125" s="8">
        <f t="shared" ref="CT125" si="1329">GS125+KR125</f>
        <v>1919</v>
      </c>
      <c r="CU125" s="8">
        <f t="shared" ref="CU125" si="1330">GT125+KS125</f>
        <v>1964</v>
      </c>
      <c r="CV125" s="8">
        <f t="shared" ref="CV125" si="1331">GU125+KT125</f>
        <v>2397</v>
      </c>
      <c r="CW125" s="8">
        <f t="shared" ref="CW125" si="1332">GV125+KU125</f>
        <v>2370</v>
      </c>
      <c r="CX125" s="8">
        <f t="shared" ref="CX125" si="1333">GW125+KV125</f>
        <v>1630</v>
      </c>
      <c r="CY125" s="8">
        <f t="shared" ref="CY125" si="1334">GX125+KW125</f>
        <v>2221</v>
      </c>
      <c r="CZ125" s="8">
        <f t="shared" ref="CZ125" si="1335">GY125+KX125</f>
        <v>2151</v>
      </c>
      <c r="DA125" s="8">
        <f t="shared" ref="DA125" si="1336">GZ125+KY125</f>
        <v>1989</v>
      </c>
      <c r="DB125" s="8">
        <f t="shared" ref="DB125" si="1337">HA125+KZ125</f>
        <v>2049</v>
      </c>
      <c r="DC125" s="8">
        <f t="shared" ref="DC125" si="1338">HB125+LA125</f>
        <v>2089</v>
      </c>
      <c r="DD125" s="8">
        <f t="shared" ref="DD125" si="1339">HC125+LB125</f>
        <v>2002</v>
      </c>
      <c r="DE125" s="8">
        <f t="shared" ref="DE125" si="1340">HD125+LC125</f>
        <v>1270</v>
      </c>
      <c r="DF125" s="8">
        <f t="shared" ref="DF125" si="1341">HE125+LD125</f>
        <v>1946</v>
      </c>
      <c r="DG125" s="8">
        <f t="shared" ref="DG125" si="1342">HF125+LE125</f>
        <v>2074</v>
      </c>
      <c r="DH125" s="8">
        <f t="shared" ref="DH125" si="1343">HG125+LF125</f>
        <v>1902</v>
      </c>
      <c r="DI125" s="8">
        <f t="shared" ref="DI125" si="1344">HH125+LG125</f>
        <v>2002</v>
      </c>
      <c r="DJ125" s="8">
        <f t="shared" ref="DJ125" si="1345">HI125+LH125</f>
        <v>2298</v>
      </c>
      <c r="DK125" s="8">
        <f t="shared" ref="DK125" si="1346">HJ125+LI125</f>
        <v>2142</v>
      </c>
      <c r="DL125" s="8">
        <f t="shared" ref="DL125" si="1347">HK125+LJ125</f>
        <v>1450</v>
      </c>
      <c r="DM125" s="8">
        <f t="shared" ref="DM125" si="1348">HL125+LK125</f>
        <v>2041</v>
      </c>
      <c r="DN125" s="8">
        <f t="shared" ref="DN125" si="1349">HM125+LL125</f>
        <v>2045</v>
      </c>
      <c r="DO125" s="8">
        <f t="shared" ref="DO125" si="1350">HN125+LM125</f>
        <v>2137</v>
      </c>
      <c r="DP125" s="8">
        <f t="shared" ref="DP125" si="1351">HO125+LN125</f>
        <v>2056</v>
      </c>
      <c r="DQ125" s="8">
        <f t="shared" ref="DQ125" si="1352">HP125+LO125</f>
        <v>2198</v>
      </c>
      <c r="DR125" s="8">
        <f t="shared" ref="DR125" si="1353">HQ125+LP125</f>
        <v>2211</v>
      </c>
      <c r="DS125" s="8">
        <f t="shared" ref="DS125" si="1354">HR125+LQ125</f>
        <v>1403</v>
      </c>
      <c r="DT125" s="8">
        <f t="shared" ref="DT125" si="1355">HS125+LR125</f>
        <v>2075</v>
      </c>
      <c r="DU125" s="8">
        <f t="shared" ref="DU125" si="1356">HT125+LS125</f>
        <v>2114</v>
      </c>
      <c r="DV125" s="14"/>
      <c r="DW125" s="8">
        <f t="shared" si="1206"/>
        <v>1926</v>
      </c>
      <c r="DX125" s="8">
        <f t="shared" si="1207"/>
        <v>2211</v>
      </c>
      <c r="DY125" s="8">
        <f>DX125-DW125</f>
        <v>285</v>
      </c>
      <c r="DZ125" s="8">
        <f>DX125+(1.25*DY125)</f>
        <v>2567.25</v>
      </c>
      <c r="EA125" s="8">
        <f>DW125-(1.25*DY125)</f>
        <v>1569.75</v>
      </c>
      <c r="EB125" s="14"/>
      <c r="EC125" s="9">
        <f t="shared" ref="EC125:EC126" si="1357">_xlfn.STDEV.P(AJ125:DU125)</f>
        <v>303.56418179544141</v>
      </c>
      <c r="ED125" s="9">
        <f>AVERAGE(DN125:DT125)</f>
        <v>2017.8571428571429</v>
      </c>
      <c r="EE125" s="9">
        <f>AVERAGE(CQ125:DT125)</f>
        <v>1970.1333333333334</v>
      </c>
      <c r="EF125" s="1"/>
      <c r="EG125" s="7" t="s">
        <v>687</v>
      </c>
      <c r="EH125" s="7" t="s">
        <v>105</v>
      </c>
      <c r="EI125" s="8">
        <f>VLOOKUP($EG125,Data!$B:$CP,Daily!EI$10,0)</f>
        <v>1516</v>
      </c>
      <c r="EJ125" s="8">
        <f>VLOOKUP($EG125,Data!$B:$CP,Daily!EJ$10,0)</f>
        <v>1676</v>
      </c>
      <c r="EK125" s="8">
        <f>VLOOKUP($EG125,Data!$B:$CP,Daily!EK$10,0)</f>
        <v>1632</v>
      </c>
      <c r="EL125" s="8">
        <f>VLOOKUP($EG125,Data!$B:$CP,Daily!EL$10,0)</f>
        <v>1114</v>
      </c>
      <c r="EM125" s="8">
        <f>VLOOKUP($EG125,Data!$B:$CP,Daily!EM$10,0)</f>
        <v>1428</v>
      </c>
      <c r="EN125" s="8">
        <f>VLOOKUP($EG125,Data!$B:$CP,Daily!EN$10,0)</f>
        <v>1764</v>
      </c>
      <c r="EO125" s="8">
        <f>VLOOKUP($EG125,Data!$B:$CP,Daily!EO$10,0)</f>
        <v>1777</v>
      </c>
      <c r="EP125" s="8">
        <f>VLOOKUP($EG125,Data!$B:$CP,Daily!EP$10,0)</f>
        <v>1716</v>
      </c>
      <c r="EQ125" s="8">
        <f>VLOOKUP($EG125,Data!$B:$CP,Daily!EQ$10,0)</f>
        <v>1633</v>
      </c>
      <c r="ER125" s="8">
        <f>VLOOKUP($EG125,Data!$B:$CP,Daily!ER$10,0)</f>
        <v>1601</v>
      </c>
      <c r="ES125" s="8">
        <f>VLOOKUP($EG125,Data!$B:$CP,Daily!ES$10,0)</f>
        <v>953</v>
      </c>
      <c r="ET125" s="8">
        <f>VLOOKUP($EG125,Data!$B:$CP,Daily!ET$10,0)</f>
        <v>1441</v>
      </c>
      <c r="EU125" s="8">
        <f>VLOOKUP($EG125,Data!$B:$CP,Daily!EU$10,0)</f>
        <v>1530</v>
      </c>
      <c r="EV125" s="8">
        <f>VLOOKUP($EG125,Data!$B:$CP,Daily!EV$10,0)</f>
        <v>1379</v>
      </c>
      <c r="EW125" s="8">
        <f>VLOOKUP($EG125,Data!$B:$CP,Daily!EW$10,0)</f>
        <v>1521</v>
      </c>
      <c r="EX125" s="8">
        <f>VLOOKUP($EG125,Data!$B:$CP,Daily!EX$10,0)</f>
        <v>1515</v>
      </c>
      <c r="EY125" s="8">
        <f>VLOOKUP($EG125,Data!$B:$CP,Daily!EY$10,0)</f>
        <v>1500</v>
      </c>
      <c r="EZ125" s="8">
        <f>VLOOKUP($EG125,Data!$B:$CP,Daily!EZ$10,0)</f>
        <v>952</v>
      </c>
      <c r="FA125" s="8">
        <f>VLOOKUP($EG125,Data!$B:$CP,Daily!FA$10,0)</f>
        <v>1459</v>
      </c>
      <c r="FB125" s="8">
        <f>VLOOKUP($EG125,Data!$B:$CP,Daily!FB$10,0)</f>
        <v>1472</v>
      </c>
      <c r="FC125" s="8">
        <f>VLOOKUP($EG125,Data!$B:$CP,Daily!FC$10,0)</f>
        <v>1348</v>
      </c>
      <c r="FD125" s="8">
        <f>VLOOKUP($EG125,Data!$B:$CP,Daily!FD$10,0)</f>
        <v>1387</v>
      </c>
      <c r="FE125" s="8">
        <f>VLOOKUP($EG125,Data!$B:$CP,Daily!FE$10,0)</f>
        <v>1418</v>
      </c>
      <c r="FF125" s="8">
        <f>VLOOKUP($EG125,Data!$B:$CP,Daily!FF$10,0)</f>
        <v>1407</v>
      </c>
      <c r="FG125" s="8">
        <f>VLOOKUP($EG125,Data!$B:$CP,Daily!FG$10,0)</f>
        <v>947</v>
      </c>
      <c r="FH125" s="8">
        <f>VLOOKUP($EG125,Data!$B:$CP,Daily!FH$10,0)</f>
        <v>1414</v>
      </c>
      <c r="FI125" s="8">
        <f>VLOOKUP($EG125,Data!$B:$CP,Daily!FI$10,0)</f>
        <v>1430</v>
      </c>
      <c r="FJ125" s="8">
        <f>VLOOKUP($EG125,Data!$B:$CP,Daily!FJ$10,0)</f>
        <v>1400</v>
      </c>
      <c r="FK125" s="8">
        <f>VLOOKUP($EG125,Data!$B:$CP,Daily!FK$10,0)</f>
        <v>1367</v>
      </c>
      <c r="FL125" s="8">
        <f>VLOOKUP($EG125,Data!$B:$CP,Daily!FL$10,0)</f>
        <v>1515</v>
      </c>
      <c r="FM125" s="8">
        <f>VLOOKUP($EG125,Data!$B:$CP,Daily!FM$10,0)</f>
        <v>1420</v>
      </c>
      <c r="FN125" s="8">
        <f>VLOOKUP($EG125,Data!$B:$CP,Daily!FN$10,0)</f>
        <v>955</v>
      </c>
      <c r="FO125" s="8">
        <f>VLOOKUP($EG125,Data!$B:$CP,Daily!FO$10,0)</f>
        <v>1537</v>
      </c>
      <c r="FP125" s="8">
        <f>VLOOKUP($EG125,Data!$B:$CP,Daily!FP$10,0)</f>
        <v>1650</v>
      </c>
      <c r="FQ125" s="8">
        <f>VLOOKUP($EG125,Data!$B:$CP,Daily!FQ$10,0)</f>
        <v>1781</v>
      </c>
      <c r="FR125" s="8">
        <f>VLOOKUP($EG125,Data!$B:$CP,Daily!FR$10,0)</f>
        <v>1602</v>
      </c>
      <c r="FS125" s="8">
        <f>VLOOKUP($EG125,Data!$B:$CP,Daily!FS$10,0)</f>
        <v>1525</v>
      </c>
      <c r="FT125" s="8">
        <f>VLOOKUP($EG125,Data!$B:$CP,Daily!FT$10,0)</f>
        <v>1528</v>
      </c>
      <c r="FU125" s="8">
        <f>VLOOKUP($EG125,Data!$B:$CP,Daily!FU$10,0)</f>
        <v>887</v>
      </c>
      <c r="FV125" s="8">
        <f>VLOOKUP($EG125,Data!$B:$CP,Daily!FV$10,0)</f>
        <v>1368</v>
      </c>
      <c r="FW125" s="8">
        <f>VLOOKUP($EG125,Data!$B:$CP,Daily!FW$10,0)</f>
        <v>1416</v>
      </c>
      <c r="FX125" s="8">
        <f>VLOOKUP($EG125,Data!$B:$CP,Daily!FX$10,0)</f>
        <v>1413</v>
      </c>
      <c r="FY125" s="8">
        <f>VLOOKUP($EG125,Data!$B:$CP,Daily!FY$10,0)</f>
        <v>1245</v>
      </c>
      <c r="FZ125" s="8">
        <f>VLOOKUP($EG125,Data!$B:$CP,Daily!FZ$10,0)</f>
        <v>1409</v>
      </c>
      <c r="GA125" s="8">
        <f>VLOOKUP($EG125,Data!$B:$CP,Daily!GA$10,0)</f>
        <v>1296</v>
      </c>
      <c r="GB125" s="8">
        <f>VLOOKUP($EG125,Data!$B:$CP,Daily!GB$10,0)</f>
        <v>946</v>
      </c>
      <c r="GC125" s="8">
        <f>VLOOKUP($EG125,Data!$B:$CP,Daily!GC$10,0)</f>
        <v>1367</v>
      </c>
      <c r="GD125" s="8">
        <f>VLOOKUP($EG125,Data!$B:$CP,Daily!GD$10,0)</f>
        <v>1476</v>
      </c>
      <c r="GE125" s="8">
        <f>VLOOKUP($EG125,Data!$B:$CP,Daily!GE$10,0)</f>
        <v>1390</v>
      </c>
      <c r="GF125" s="8">
        <f>VLOOKUP($EG125,Data!$B:$CP,Daily!GF$10,0)</f>
        <v>1386</v>
      </c>
      <c r="GG125" s="8">
        <f>VLOOKUP($EG125,Data!$B:$CP,Daily!GG$10,0)</f>
        <v>1386</v>
      </c>
      <c r="GH125" s="8">
        <f>VLOOKUP($EG125,Data!$B:$CP,Daily!GH$10,0)</f>
        <v>1292</v>
      </c>
      <c r="GI125" s="8">
        <f>VLOOKUP($EG125,Data!$B:$CP,Daily!GI$10,0)</f>
        <v>887</v>
      </c>
      <c r="GJ125" s="8">
        <f>VLOOKUP($EG125,Data!$B:$CP,Daily!GJ$10,0)</f>
        <v>1279</v>
      </c>
      <c r="GK125" s="8">
        <f>VLOOKUP($EG125,Data!$B:$CP,Daily!GK$10,0)</f>
        <v>1315</v>
      </c>
      <c r="GL125" s="8">
        <f>VLOOKUP($EG125,Data!$B:$CP,Daily!GL$10,0)</f>
        <v>1304</v>
      </c>
      <c r="GM125" s="8">
        <f>VLOOKUP($EG125,Data!$B:$CP,Daily!GM$10,0)</f>
        <v>1274</v>
      </c>
      <c r="GN125" s="8">
        <f>VLOOKUP($EG125,Data!$B:$CP,Daily!GN$10,0)</f>
        <v>1331</v>
      </c>
      <c r="GO125" s="8">
        <f>VLOOKUP($EG125,Data!$B:$CP,Daily!GO$10,0)</f>
        <v>1265</v>
      </c>
      <c r="GP125" s="8">
        <f>VLOOKUP($EG125,Data!$B:$CP,Daily!GP$10,0)</f>
        <v>815</v>
      </c>
      <c r="GQ125" s="8">
        <f>VLOOKUP($EG125,Data!$B:$CP,Daily!GQ$10,0)</f>
        <v>1295</v>
      </c>
      <c r="GR125" s="8">
        <f>VLOOKUP($EG125,Data!$B:$CP,Daily!GR$10,0)</f>
        <v>1282</v>
      </c>
      <c r="GS125" s="8">
        <f>VLOOKUP($EG125,Data!$B:$CP,Daily!GS$10,0)</f>
        <v>1269</v>
      </c>
      <c r="GT125" s="8">
        <f>VLOOKUP($EG125,Data!$B:$CP,Daily!GT$10,0)</f>
        <v>1305</v>
      </c>
      <c r="GU125" s="8">
        <f>VLOOKUP($EG125,Data!$B:$CP,Daily!GU$10,0)</f>
        <v>1586</v>
      </c>
      <c r="GV125" s="8">
        <f>VLOOKUP($EG125,Data!$B:$CP,Daily!GV$10,0)</f>
        <v>1652</v>
      </c>
      <c r="GW125" s="8">
        <f>VLOOKUP($EG125,Data!$B:$CP,Daily!GW$10,0)</f>
        <v>1083</v>
      </c>
      <c r="GX125" s="8">
        <f>VLOOKUP($EG125,Data!$B:$CP,Daily!GX$10,0)</f>
        <v>1522</v>
      </c>
      <c r="GY125" s="8">
        <f>VLOOKUP($EG125,Data!$B:$CP,Daily!GY$10,0)</f>
        <v>1473</v>
      </c>
      <c r="GZ125" s="8">
        <f>VLOOKUP($EG125,Data!$B:$CP,Daily!GZ$10,0)</f>
        <v>1326</v>
      </c>
      <c r="HA125" s="8">
        <f>VLOOKUP($EG125,Data!$B:$CP,Daily!HA$10,0)</f>
        <v>1365</v>
      </c>
      <c r="HB125" s="8">
        <f>VLOOKUP($EG125,Data!$B:$CP,Daily!HB$10,0)</f>
        <v>1401</v>
      </c>
      <c r="HC125" s="8">
        <f>VLOOKUP($EG125,Data!$B:$CP,Daily!HC$10,0)</f>
        <v>1305</v>
      </c>
      <c r="HD125" s="8">
        <f>VLOOKUP($EG125,Data!$B:$CP,Daily!HD$10,0)</f>
        <v>824</v>
      </c>
      <c r="HE125" s="8">
        <f>VLOOKUP($EG125,Data!$B:$CP,Daily!HE$10,0)</f>
        <v>1321</v>
      </c>
      <c r="HF125" s="8">
        <f>VLOOKUP($EG125,Data!$B:$CP,Daily!HF$10,0)</f>
        <v>1421</v>
      </c>
      <c r="HG125" s="8">
        <f>VLOOKUP($EG125,Data!$B:$CP,Daily!HG$10,0)</f>
        <v>1281</v>
      </c>
      <c r="HH125" s="8">
        <f>VLOOKUP($EG125,Data!$B:$CP,Daily!HH$10,0)</f>
        <v>1333</v>
      </c>
      <c r="HI125" s="8">
        <f>VLOOKUP($EG125,Data!$B:$CP,Daily!HI$10,0)</f>
        <v>1585</v>
      </c>
      <c r="HJ125" s="8">
        <f>VLOOKUP($EG125,Data!$B:$CP,Daily!HJ$10,0)</f>
        <v>1486</v>
      </c>
      <c r="HK125" s="8">
        <f>VLOOKUP($EG125,Data!$B:$CP,Daily!HK$10,0)</f>
        <v>960</v>
      </c>
      <c r="HL125" s="8">
        <f>VLOOKUP($EG125,Data!$B:$CP,Daily!HL$10,0)</f>
        <v>1365</v>
      </c>
      <c r="HM125" s="8">
        <f>VLOOKUP($EG125,Data!$B:$CP,Daily!HM$10,0)</f>
        <v>1354</v>
      </c>
      <c r="HN125" s="8">
        <f>VLOOKUP($EG125,Data!$B:$CP,Daily!HN$10,0)</f>
        <v>1486</v>
      </c>
      <c r="HO125" s="8">
        <f>VLOOKUP($EG125,Data!$B:$CP,Daily!HO$10,0)</f>
        <v>1372</v>
      </c>
      <c r="HP125" s="8">
        <f>VLOOKUP($EG125,Data!$B:$CP,Daily!HP$10,0)</f>
        <v>1480</v>
      </c>
      <c r="HQ125" s="8">
        <f>VLOOKUP($EG125,Data!$B:$CP,Daily!HQ$10,0)</f>
        <v>1455</v>
      </c>
      <c r="HR125" s="8">
        <f>VLOOKUP($EG125,Data!$B:$CP,Daily!HR$10,0)</f>
        <v>922</v>
      </c>
      <c r="HS125" s="8">
        <f>VLOOKUP($EG125,Data!$B:$CP,Daily!HS$10,0)</f>
        <v>1433</v>
      </c>
      <c r="HT125" s="8">
        <f>VLOOKUP($EG125,Data!$B:$CP,Daily!HT$10,0)</f>
        <v>1478</v>
      </c>
      <c r="HU125" s="13"/>
      <c r="HV125" s="8">
        <f t="shared" si="1209"/>
        <v>1296</v>
      </c>
      <c r="HW125" s="8">
        <f t="shared" si="1210"/>
        <v>1500</v>
      </c>
      <c r="HX125" s="8">
        <f t="shared" ref="HX125:HX126" si="1358">HW125-HV125</f>
        <v>204</v>
      </c>
      <c r="HY125" s="8">
        <f>HW125+(1.25*HX125)</f>
        <v>1755</v>
      </c>
      <c r="HZ125" s="8">
        <f>HV125-(1.25*HX125)</f>
        <v>1041</v>
      </c>
      <c r="IA125" s="41"/>
      <c r="IB125" s="9">
        <f t="shared" ref="IB125:IB126" si="1359">_xlfn.STDEV.P(FM125:HT125)</f>
        <v>207.651895542088</v>
      </c>
      <c r="IC125" s="9">
        <f>AVERAGE(HM125:HS125)</f>
        <v>1357.4285714285713</v>
      </c>
      <c r="ID125" s="9">
        <f>AVERAGE(GP125:HS125)</f>
        <v>1325.2333333333333</v>
      </c>
      <c r="IE125" s="1"/>
      <c r="IF125" s="7" t="s">
        <v>688</v>
      </c>
      <c r="IG125" s="7" t="s">
        <v>105</v>
      </c>
      <c r="IH125" s="8">
        <f>VLOOKUP($IF125,Data!$B:$CP,Daily!IH$10,0)</f>
        <v>699</v>
      </c>
      <c r="II125" s="8">
        <f>VLOOKUP($IF125,Data!$B:$CP,Daily!II$10,0)</f>
        <v>800</v>
      </c>
      <c r="IJ125" s="8">
        <f>VLOOKUP($IF125,Data!$B:$CP,Daily!IJ$10,0)</f>
        <v>773</v>
      </c>
      <c r="IK125" s="8">
        <f>VLOOKUP($IF125,Data!$B:$CP,Daily!IK$10,0)</f>
        <v>481</v>
      </c>
      <c r="IL125" s="8">
        <f>VLOOKUP($IF125,Data!$B:$CP,Daily!IL$10,0)</f>
        <v>549</v>
      </c>
      <c r="IM125" s="8">
        <f>VLOOKUP($IF125,Data!$B:$CP,Daily!IM$10,0)</f>
        <v>789</v>
      </c>
      <c r="IN125" s="8">
        <f>VLOOKUP($IF125,Data!$B:$CP,Daily!IN$10,0)</f>
        <v>801</v>
      </c>
      <c r="IO125" s="8">
        <f>VLOOKUP($IF125,Data!$B:$CP,Daily!IO$10,0)</f>
        <v>862</v>
      </c>
      <c r="IP125" s="8">
        <f>VLOOKUP($IF125,Data!$B:$CP,Daily!IP$10,0)</f>
        <v>795</v>
      </c>
      <c r="IQ125" s="8">
        <f>VLOOKUP($IF125,Data!$B:$CP,Daily!IQ$10,0)</f>
        <v>712</v>
      </c>
      <c r="IR125" s="8">
        <f>VLOOKUP($IF125,Data!$B:$CP,Daily!IR$10,0)</f>
        <v>488</v>
      </c>
      <c r="IS125" s="8">
        <f>VLOOKUP($IF125,Data!$B:$CP,Daily!IS$10,0)</f>
        <v>651</v>
      </c>
      <c r="IT125" s="8">
        <f>VLOOKUP($IF125,Data!$B:$CP,Daily!IT$10,0)</f>
        <v>682</v>
      </c>
      <c r="IU125" s="8">
        <f>VLOOKUP($IF125,Data!$B:$CP,Daily!IU$10,0)</f>
        <v>669</v>
      </c>
      <c r="IV125" s="8">
        <f>VLOOKUP($IF125,Data!$B:$CP,Daily!IV$10,0)</f>
        <v>770</v>
      </c>
      <c r="IW125" s="8">
        <f>VLOOKUP($IF125,Data!$B:$CP,Daily!IW$10,0)</f>
        <v>771</v>
      </c>
      <c r="IX125" s="8">
        <f>VLOOKUP($IF125,Data!$B:$CP,Daily!IX$10,0)</f>
        <v>668</v>
      </c>
      <c r="IY125" s="8">
        <f>VLOOKUP($IF125,Data!$B:$CP,Daily!IY$10,0)</f>
        <v>470</v>
      </c>
      <c r="IZ125" s="8">
        <f>VLOOKUP($IF125,Data!$B:$CP,Daily!IZ$10,0)</f>
        <v>672</v>
      </c>
      <c r="JA125" s="8">
        <f>VLOOKUP($IF125,Data!$B:$CP,Daily!JA$10,0)</f>
        <v>694</v>
      </c>
      <c r="JB125" s="8">
        <f>VLOOKUP($IF125,Data!$B:$CP,Daily!JB$10,0)</f>
        <v>628</v>
      </c>
      <c r="JC125" s="8">
        <f>VLOOKUP($IF125,Data!$B:$CP,Daily!JC$10,0)</f>
        <v>706</v>
      </c>
      <c r="JD125" s="8">
        <f>VLOOKUP($IF125,Data!$B:$CP,Daily!JD$10,0)</f>
        <v>609</v>
      </c>
      <c r="JE125" s="8">
        <f>VLOOKUP($IF125,Data!$B:$CP,Daily!JE$10,0)</f>
        <v>630</v>
      </c>
      <c r="JF125" s="8">
        <f>VLOOKUP($IF125,Data!$B:$CP,Daily!JF$10,0)</f>
        <v>432</v>
      </c>
      <c r="JG125" s="8">
        <f>VLOOKUP($IF125,Data!$B:$CP,Daily!JG$10,0)</f>
        <v>619</v>
      </c>
      <c r="JH125" s="8">
        <f>VLOOKUP($IF125,Data!$B:$CP,Daily!JH$10,0)</f>
        <v>657</v>
      </c>
      <c r="JI125" s="8">
        <f>VLOOKUP($IF125,Data!$B:$CP,Daily!JI$10,0)</f>
        <v>661</v>
      </c>
      <c r="JJ125" s="8">
        <f>VLOOKUP($IF125,Data!$B:$CP,Daily!JJ$10,0)</f>
        <v>675</v>
      </c>
      <c r="JK125" s="8">
        <f>VLOOKUP($IF125,Data!$B:$CP,Daily!JK$10,0)</f>
        <v>703</v>
      </c>
      <c r="JL125" s="8">
        <f>VLOOKUP($IF125,Data!$B:$CP,Daily!JL$10,0)</f>
        <v>712</v>
      </c>
      <c r="JM125" s="8">
        <f>VLOOKUP($IF125,Data!$B:$CP,Daily!JM$10,0)</f>
        <v>483</v>
      </c>
      <c r="JN125" s="8">
        <f>VLOOKUP($IF125,Data!$B:$CP,Daily!JN$10,0)</f>
        <v>717</v>
      </c>
      <c r="JO125" s="8">
        <f>VLOOKUP($IF125,Data!$B:$CP,Daily!JO$10,0)</f>
        <v>803</v>
      </c>
      <c r="JP125" s="8">
        <f>VLOOKUP($IF125,Data!$B:$CP,Daily!JP$10,0)</f>
        <v>811</v>
      </c>
      <c r="JQ125" s="8">
        <f>VLOOKUP($IF125,Data!$B:$CP,Daily!JQ$10,0)</f>
        <v>869</v>
      </c>
      <c r="JR125" s="8">
        <f>VLOOKUP($IF125,Data!$B:$CP,Daily!JR$10,0)</f>
        <v>732</v>
      </c>
      <c r="JS125" s="8">
        <f>VLOOKUP($IF125,Data!$B:$CP,Daily!JS$10,0)</f>
        <v>685</v>
      </c>
      <c r="JT125" s="8">
        <f>VLOOKUP($IF125,Data!$B:$CP,Daily!JT$10,0)</f>
        <v>516</v>
      </c>
      <c r="JU125" s="8">
        <f>VLOOKUP($IF125,Data!$B:$CP,Daily!JU$10,0)</f>
        <v>657</v>
      </c>
      <c r="JV125" s="8">
        <f>VLOOKUP($IF125,Data!$B:$CP,Daily!JV$10,0)</f>
        <v>716</v>
      </c>
      <c r="JW125" s="8">
        <f>VLOOKUP($IF125,Data!$B:$CP,Daily!JW$10,0)</f>
        <v>698</v>
      </c>
      <c r="JX125" s="8">
        <f>VLOOKUP($IF125,Data!$B:$CP,Daily!JX$10,0)</f>
        <v>662</v>
      </c>
      <c r="JY125" s="8">
        <f>VLOOKUP($IF125,Data!$B:$CP,Daily!JY$10,0)</f>
        <v>627</v>
      </c>
      <c r="JZ125" s="8">
        <f>VLOOKUP($IF125,Data!$B:$CP,Daily!JZ$10,0)</f>
        <v>589</v>
      </c>
      <c r="KA125" s="8">
        <f>VLOOKUP($IF125,Data!$B:$CP,Daily!KA$10,0)</f>
        <v>484</v>
      </c>
      <c r="KB125" s="8">
        <f>VLOOKUP($IF125,Data!$B:$CP,Daily!KB$10,0)</f>
        <v>601</v>
      </c>
      <c r="KC125" s="8">
        <f>VLOOKUP($IF125,Data!$B:$CP,Daily!KC$10,0)</f>
        <v>682</v>
      </c>
      <c r="KD125" s="8">
        <f>VLOOKUP($IF125,Data!$B:$CP,Daily!KD$10,0)</f>
        <v>651</v>
      </c>
      <c r="KE125" s="8">
        <f>VLOOKUP($IF125,Data!$B:$CP,Daily!KE$10,0)</f>
        <v>640</v>
      </c>
      <c r="KF125" s="8">
        <f>VLOOKUP($IF125,Data!$B:$CP,Daily!KF$10,0)</f>
        <v>644</v>
      </c>
      <c r="KG125" s="8">
        <f>VLOOKUP($IF125,Data!$B:$CP,Daily!KG$10,0)</f>
        <v>575</v>
      </c>
      <c r="KH125" s="8">
        <f>VLOOKUP($IF125,Data!$B:$CP,Daily!KH$10,0)</f>
        <v>465</v>
      </c>
      <c r="KI125" s="8">
        <f>VLOOKUP($IF125,Data!$B:$CP,Daily!KI$10,0)</f>
        <v>644</v>
      </c>
      <c r="KJ125" s="8">
        <f>VLOOKUP($IF125,Data!$B:$CP,Daily!KJ$10,0)</f>
        <v>645</v>
      </c>
      <c r="KK125" s="8">
        <f>VLOOKUP($IF125,Data!$B:$CP,Daily!KK$10,0)</f>
        <v>590</v>
      </c>
      <c r="KL125" s="8">
        <f>VLOOKUP($IF125,Data!$B:$CP,Daily!KL$10,0)</f>
        <v>652</v>
      </c>
      <c r="KM125" s="8">
        <f>VLOOKUP($IF125,Data!$B:$CP,Daily!KM$10,0)</f>
        <v>632</v>
      </c>
      <c r="KN125" s="8">
        <f>VLOOKUP($IF125,Data!$B:$CP,Daily!KN$10,0)</f>
        <v>569</v>
      </c>
      <c r="KO125" s="8">
        <f>VLOOKUP($IF125,Data!$B:$CP,Daily!KO$10,0)</f>
        <v>433</v>
      </c>
      <c r="KP125" s="8">
        <f>VLOOKUP($IF125,Data!$B:$CP,Daily!KP$10,0)</f>
        <v>644</v>
      </c>
      <c r="KQ125" s="8">
        <f>VLOOKUP($IF125,Data!$B:$CP,Daily!KQ$10,0)</f>
        <v>604</v>
      </c>
      <c r="KR125" s="8">
        <f>VLOOKUP($IF125,Data!$B:$CP,Daily!KR$10,0)</f>
        <v>650</v>
      </c>
      <c r="KS125" s="8">
        <f>VLOOKUP($IF125,Data!$B:$CP,Daily!KS$10,0)</f>
        <v>659</v>
      </c>
      <c r="KT125" s="8">
        <f>VLOOKUP($IF125,Data!$B:$CP,Daily!KT$10,0)</f>
        <v>811</v>
      </c>
      <c r="KU125" s="8">
        <f>VLOOKUP($IF125,Data!$B:$CP,Daily!KU$10,0)</f>
        <v>718</v>
      </c>
      <c r="KV125" s="8">
        <f>VLOOKUP($IF125,Data!$B:$CP,Daily!KV$10,0)</f>
        <v>547</v>
      </c>
      <c r="KW125" s="8">
        <f>VLOOKUP($IF125,Data!$B:$CP,Daily!KW$10,0)</f>
        <v>699</v>
      </c>
      <c r="KX125" s="8">
        <f>VLOOKUP($IF125,Data!$B:$CP,Daily!KX$10,0)</f>
        <v>678</v>
      </c>
      <c r="KY125" s="8">
        <f>VLOOKUP($IF125,Data!$B:$CP,Daily!KY$10,0)</f>
        <v>663</v>
      </c>
      <c r="KZ125" s="8">
        <f>VLOOKUP($IF125,Data!$B:$CP,Daily!KZ$10,0)</f>
        <v>684</v>
      </c>
      <c r="LA125" s="8">
        <f>VLOOKUP($IF125,Data!$B:$CP,Daily!LA$10,0)</f>
        <v>688</v>
      </c>
      <c r="LB125" s="8">
        <f>VLOOKUP($IF125,Data!$B:$CP,Daily!LB$10,0)</f>
        <v>697</v>
      </c>
      <c r="LC125" s="8">
        <f>VLOOKUP($IF125,Data!$B:$CP,Daily!LC$10,0)</f>
        <v>446</v>
      </c>
      <c r="LD125" s="8">
        <f>VLOOKUP($IF125,Data!$B:$CP,Daily!LD$10,0)</f>
        <v>625</v>
      </c>
      <c r="LE125" s="8">
        <f>VLOOKUP($IF125,Data!$B:$CP,Daily!LE$10,0)</f>
        <v>653</v>
      </c>
      <c r="LF125" s="8">
        <f>VLOOKUP($IF125,Data!$B:$CP,Daily!LF$10,0)</f>
        <v>621</v>
      </c>
      <c r="LG125" s="8">
        <f>VLOOKUP($IF125,Data!$B:$CP,Daily!LG$10,0)</f>
        <v>669</v>
      </c>
      <c r="LH125" s="8">
        <f>VLOOKUP($IF125,Data!$B:$CP,Daily!LH$10,0)</f>
        <v>713</v>
      </c>
      <c r="LI125" s="8">
        <f>VLOOKUP($IF125,Data!$B:$CP,Daily!LI$10,0)</f>
        <v>656</v>
      </c>
      <c r="LJ125" s="8">
        <f>VLOOKUP($IF125,Data!$B:$CP,Daily!LJ$10,0)</f>
        <v>490</v>
      </c>
      <c r="LK125" s="8">
        <f>VLOOKUP($IF125,Data!$B:$CP,Daily!LK$10,0)</f>
        <v>676</v>
      </c>
      <c r="LL125" s="8">
        <f>VLOOKUP($IF125,Data!$B:$CP,Daily!LL$10,0)</f>
        <v>691</v>
      </c>
      <c r="LM125" s="8">
        <f>VLOOKUP($IF125,Data!$B:$CP,Daily!LM$10,0)</f>
        <v>651</v>
      </c>
      <c r="LN125" s="8">
        <f>VLOOKUP($IF125,Data!$B:$CP,Daily!LN$10,0)</f>
        <v>684</v>
      </c>
      <c r="LO125" s="8">
        <f>VLOOKUP($IF125,Data!$B:$CP,Daily!LO$10,0)</f>
        <v>718</v>
      </c>
      <c r="LP125" s="8">
        <f>VLOOKUP($IF125,Data!$B:$CP,Daily!LP$10,0)</f>
        <v>756</v>
      </c>
      <c r="LQ125" s="8">
        <f>VLOOKUP($IF125,Data!$B:$CP,Daily!LQ$10,0)</f>
        <v>481</v>
      </c>
      <c r="LR125" s="8">
        <f>VLOOKUP($IF125,Data!$B:$CP,Daily!LR$10,0)</f>
        <v>642</v>
      </c>
      <c r="LS125" s="8">
        <f>VLOOKUP($IF125,Data!$B:$CP,Daily!LS$10,0)</f>
        <v>636</v>
      </c>
      <c r="LU125" s="8">
        <f t="shared" si="1213"/>
        <v>621</v>
      </c>
      <c r="LV125" s="8">
        <f t="shared" si="1214"/>
        <v>703</v>
      </c>
      <c r="LW125" s="8">
        <f t="shared" ref="LW125:LW126" si="1360">LV125-LU125</f>
        <v>82</v>
      </c>
      <c r="LX125" s="8">
        <f>LV125+(1.25*LW125)</f>
        <v>805.5</v>
      </c>
      <c r="LY125" s="8">
        <f>LU125-(1.25*LW125)</f>
        <v>518.5</v>
      </c>
      <c r="LZ125" s="41"/>
      <c r="MA125" s="9">
        <f>_xlfn.STDEV.P(JL125:LS125)</f>
        <v>88.576777744257299</v>
      </c>
      <c r="MB125" s="9">
        <f>AVERAGE(LL125:LR125)</f>
        <v>660.42857142857144</v>
      </c>
      <c r="MC125" s="9">
        <f>AVERAGE(KO125:LR125)</f>
        <v>644.9</v>
      </c>
    </row>
    <row r="126" spans="4:341" x14ac:dyDescent="0.35">
      <c r="D126" s="59" t="s">
        <v>689</v>
      </c>
      <c r="E126" s="53" t="str">
        <f>VLOOKUP($D126,'Metric Nature'!$C:$D,2,0)&amp;IF(($F126&lt;(EA126)),"Below",IF(($F126&gt;(DZ126)),"Above","Within"))</f>
        <v>PositiveWithin</v>
      </c>
      <c r="F126" s="48">
        <f t="shared" si="1256"/>
        <v>0.68495742667928095</v>
      </c>
      <c r="G126" s="77">
        <f t="shared" si="1257"/>
        <v>0.69061946902654869</v>
      </c>
      <c r="H126" s="48">
        <f t="shared" si="1258"/>
        <v>-8.198498016930492E-3</v>
      </c>
      <c r="I126" s="74">
        <f t="shared" ref="I126" si="1361">EE126</f>
        <v>0.69218404314159288</v>
      </c>
      <c r="J126" s="48">
        <f t="shared" si="1259"/>
        <v>-1.0440310686031889E-2</v>
      </c>
      <c r="K126" s="48">
        <f t="shared" si="1219"/>
        <v>2.0492341159305719E-2</v>
      </c>
      <c r="L126" s="56"/>
      <c r="M126" s="53" t="str">
        <f>VLOOKUP($D126,'Metric Nature'!$C:$D,2,0)&amp;IF(($N126&lt;(HZ126)),"Below",IF(($N126&gt;(HY126)),"Above","Within"))</f>
        <v>PositiveWithin</v>
      </c>
      <c r="N126" s="48">
        <f t="shared" si="1261"/>
        <v>0.6907983761840325</v>
      </c>
      <c r="O126" s="49">
        <f t="shared" ref="O126" si="1362">IC126</f>
        <v>0.69217006945906123</v>
      </c>
      <c r="P126" s="55">
        <f t="shared" ref="P126" si="1363">IFERROR(((N126-O126)/O126),0)</f>
        <v>-1.9817286755850669E-3</v>
      </c>
      <c r="Q126" s="49">
        <f t="shared" si="1262"/>
        <v>0.69850033382979815</v>
      </c>
      <c r="R126" s="55">
        <f t="shared" si="1263"/>
        <v>-1.1026419419925949E-2</v>
      </c>
      <c r="S126" s="48">
        <f t="shared" si="1111"/>
        <v>2.1270974357674197E-2</v>
      </c>
      <c r="T126" s="56"/>
      <c r="U126" s="53" t="str">
        <f>VLOOKUP($D126,'Metric Nature'!$C:$D,2,0)&amp;IF(($V126&lt;(LY126)),"Below",IF(($V126&gt;(LX126)),"Above","Within"))</f>
        <v>PositiveWithin</v>
      </c>
      <c r="V126" s="48">
        <f t="shared" si="1264"/>
        <v>0.67138364779874216</v>
      </c>
      <c r="W126" s="49">
        <f t="shared" ref="W126" si="1364">MB126</f>
        <v>0.68743240320138443</v>
      </c>
      <c r="X126" s="48">
        <f t="shared" si="1265"/>
        <v>-2.3345939655889002E-2</v>
      </c>
      <c r="Y126" s="49">
        <f t="shared" ref="Y126" si="1365">MC126</f>
        <v>0.67917944379824469</v>
      </c>
      <c r="Z126" s="48">
        <f t="shared" si="1266"/>
        <v>-1.1478256697383688E-2</v>
      </c>
      <c r="AA126" s="48">
        <f t="shared" si="1115"/>
        <v>2.5688071278732936E-2</v>
      </c>
      <c r="AB126" s="50"/>
      <c r="AC126" s="46" t="s">
        <v>690</v>
      </c>
      <c r="AI126" s="7" t="s">
        <v>689</v>
      </c>
      <c r="AJ126" s="12">
        <f>(VLOOKUP($EG126,Data!$B:$CP,Daily!EI$10,0)+VLOOKUP($IF126,Data!$B:$CP,Daily!IH$10,0))/AJ$125</f>
        <v>0.68261851015801356</v>
      </c>
      <c r="AK126" s="12">
        <f>(VLOOKUP($EG126,Data!$B:$CP,Daily!EJ$10,0)+VLOOKUP($IF126,Data!$B:$CP,Daily!II$10,0))/AK$125</f>
        <v>0.72415185783521807</v>
      </c>
      <c r="AL126" s="12">
        <f>(VLOOKUP($EG126,Data!$B:$CP,Daily!EK$10,0)+VLOOKUP($IF126,Data!$B:$CP,Daily!IJ$10,0))/AL$125</f>
        <v>0.71226611226611225</v>
      </c>
      <c r="AM126" s="12">
        <f>(VLOOKUP($EG126,Data!$B:$CP,Daily!EL$10,0)+VLOOKUP($IF126,Data!$B:$CP,Daily!IK$10,0))/AM$125</f>
        <v>0.6476489028213166</v>
      </c>
      <c r="AN126" s="12">
        <f>(VLOOKUP($EG126,Data!$B:$CP,Daily!EM$10,0)+VLOOKUP($IF126,Data!$B:$CP,Daily!IL$10,0))/AN$125</f>
        <v>0.69044006069802732</v>
      </c>
      <c r="AO126" s="12">
        <f>(VLOOKUP($EG126,Data!$B:$CP,Daily!EN$10,0)+VLOOKUP($IF126,Data!$B:$CP,Daily!IM$10,0))/AO$125</f>
        <v>0.69800235017626322</v>
      </c>
      <c r="AP126" s="12">
        <f>(VLOOKUP($EG126,Data!$B:$CP,Daily!EO$10,0)+VLOOKUP($IF126,Data!$B:$CP,Daily!IN$10,0))/AP$125</f>
        <v>0.70752521334367724</v>
      </c>
      <c r="AQ126" s="12">
        <f>(VLOOKUP($EG126,Data!$B:$CP,Daily!EP$10,0)+VLOOKUP($IF126,Data!$B:$CP,Daily!IO$10,0))/AQ$125</f>
        <v>0.67804499612102409</v>
      </c>
      <c r="AR126" s="12">
        <f>(VLOOKUP($EG126,Data!$B:$CP,Daily!EQ$10,0)+VLOOKUP($IF126,Data!$B:$CP,Daily!IP$10,0))/AR$125</f>
        <v>0.68986820428336082</v>
      </c>
      <c r="AS126" s="12">
        <f>(VLOOKUP($EG126,Data!$B:$CP,Daily!ER$10,0)+VLOOKUP($IF126,Data!$B:$CP,Daily!IQ$10,0))/AS$125</f>
        <v>0.69693039342844787</v>
      </c>
      <c r="AT126" s="12">
        <f>(VLOOKUP($EG126,Data!$B:$CP,Daily!ES$10,0)+VLOOKUP($IF126,Data!$B:$CP,Daily!IR$10,0))/AT$125</f>
        <v>0.66689798750867457</v>
      </c>
      <c r="AU126" s="12">
        <f>(VLOOKUP($EG126,Data!$B:$CP,Daily!ET$10,0)+VLOOKUP($IF126,Data!$B:$CP,Daily!IS$10,0))/AU$125</f>
        <v>0.7065009560229446</v>
      </c>
      <c r="AV126" s="12">
        <f>(VLOOKUP($EG126,Data!$B:$CP,Daily!EU$10,0)+VLOOKUP($IF126,Data!$B:$CP,Daily!IT$10,0))/AV$125</f>
        <v>0.69168173598553351</v>
      </c>
      <c r="AW126" s="12">
        <f>(VLOOKUP($EG126,Data!$B:$CP,Daily!EV$10,0)+VLOOKUP($IF126,Data!$B:$CP,Daily!IU$10,0))/AW$125</f>
        <v>0.70947265625</v>
      </c>
      <c r="AX126" s="12">
        <f>(VLOOKUP($EG126,Data!$B:$CP,Daily!EW$10,0)+VLOOKUP($IF126,Data!$B:$CP,Daily!IV$10,0))/AX$125</f>
        <v>0.67874290702749895</v>
      </c>
      <c r="AY126" s="12">
        <f>(VLOOKUP($EG126,Data!$B:$CP,Daily!EX$10,0)+VLOOKUP($IF126,Data!$B:$CP,Daily!IW$10,0))/AY$125</f>
        <v>0.70166229221347332</v>
      </c>
      <c r="AZ126" s="12">
        <f>(VLOOKUP($EG126,Data!$B:$CP,Daily!EY$10,0)+VLOOKUP($IF126,Data!$B:$CP,Daily!IX$10,0))/AZ$125</f>
        <v>0.70479704797047971</v>
      </c>
      <c r="BA126" s="12">
        <f>(VLOOKUP($EG126,Data!$B:$CP,Daily!EZ$10,0)+VLOOKUP($IF126,Data!$B:$CP,Daily!IY$10,0))/BA$125</f>
        <v>0.67018284106891701</v>
      </c>
      <c r="BB126" s="12">
        <f>(VLOOKUP($EG126,Data!$B:$CP,Daily!FA$10,0)+VLOOKUP($IF126,Data!$B:$CP,Daily!IZ$10,0))/BB$125</f>
        <v>0.70436414828718907</v>
      </c>
      <c r="BC126" s="12">
        <f>(VLOOKUP($EG126,Data!$B:$CP,Daily!FB$10,0)+VLOOKUP($IF126,Data!$B:$CP,Daily!JA$10,0))/BC$125</f>
        <v>0.66759002770083098</v>
      </c>
      <c r="BD126" s="12">
        <f>(VLOOKUP($EG126,Data!$B:$CP,Daily!FC$10,0)+VLOOKUP($IF126,Data!$B:$CP,Daily!JB$10,0))/BD$125</f>
        <v>0.69433198380566796</v>
      </c>
      <c r="BE126" s="12">
        <f>(VLOOKUP($EG126,Data!$B:$CP,Daily!FD$10,0)+VLOOKUP($IF126,Data!$B:$CP,Daily!JC$10,0))/BE$125</f>
        <v>0.71189679885332058</v>
      </c>
      <c r="BF126" s="12">
        <f>(VLOOKUP($EG126,Data!$B:$CP,Daily!FE$10,0)+VLOOKUP($IF126,Data!$B:$CP,Daily!JD$10,0))/BF$125</f>
        <v>0.67686235816477558</v>
      </c>
      <c r="BG126" s="12">
        <f>(VLOOKUP($EG126,Data!$B:$CP,Daily!FF$10,0)+VLOOKUP($IF126,Data!$B:$CP,Daily!JE$10,0))/BG$125</f>
        <v>0.70152184585174271</v>
      </c>
      <c r="BH126" s="12">
        <f>(VLOOKUP($EG126,Data!$B:$CP,Daily!FG$10,0)+VLOOKUP($IF126,Data!$B:$CP,Daily!JF$10,0))/BH$125</f>
        <v>0.63306744017403915</v>
      </c>
      <c r="BI126" s="12">
        <f>(VLOOKUP($EG126,Data!$B:$CP,Daily!FH$10,0)+VLOOKUP($IF126,Data!$B:$CP,Daily!JG$10,0))/BI$125</f>
        <v>0.6419085095917364</v>
      </c>
      <c r="BJ126" s="12">
        <f>(VLOOKUP($EG126,Data!$B:$CP,Daily!FI$10,0)+VLOOKUP($IF126,Data!$B:$CP,Daily!JH$10,0))/BJ$125</f>
        <v>0.66602779108768573</v>
      </c>
      <c r="BK126" s="12">
        <f>(VLOOKUP($EG126,Data!$B:$CP,Daily!FJ$10,0)+VLOOKUP($IF126,Data!$B:$CP,Daily!JI$10,0))/BK$125</f>
        <v>0.68316351285783605</v>
      </c>
      <c r="BL126" s="12">
        <f>(VLOOKUP($EG126,Data!$B:$CP,Daily!FK$10,0)+VLOOKUP($IF126,Data!$B:$CP,Daily!JJ$10,0))/BL$125</f>
        <v>0.67384916748285995</v>
      </c>
      <c r="BM126" s="12">
        <f>(VLOOKUP($EG126,Data!$B:$CP,Daily!FL$10,0)+VLOOKUP($IF126,Data!$B:$CP,Daily!JK$10,0))/BM$125</f>
        <v>0.68304779080252476</v>
      </c>
      <c r="BN126" s="12">
        <f>(VLOOKUP($EG126,Data!$B:$CP,Daily!FM$10,0)+VLOOKUP($IF126,Data!$B:$CP,Daily!JL$10,0))/BN$125</f>
        <v>0.67964352720450283</v>
      </c>
      <c r="BO126" s="12">
        <f>(VLOOKUP($EG126,Data!$B:$CP,Daily!FN$10,0)+VLOOKUP($IF126,Data!$B:$CP,Daily!JM$10,0))/BO$125</f>
        <v>0.6641168289290682</v>
      </c>
      <c r="BP126" s="12">
        <f>(VLOOKUP($EG126,Data!$B:$CP,Daily!FO$10,0)+VLOOKUP($IF126,Data!$B:$CP,Daily!JN$10,0))/BP$125</f>
        <v>0.67613132209405502</v>
      </c>
      <c r="BQ126" s="12">
        <f>(VLOOKUP($EG126,Data!$B:$CP,Daily!FP$10,0)+VLOOKUP($IF126,Data!$B:$CP,Daily!JO$10,0))/BQ$125</f>
        <v>0.70852017937219736</v>
      </c>
      <c r="BR126" s="12">
        <f>(VLOOKUP($EG126,Data!$B:$CP,Daily!FQ$10,0)+VLOOKUP($IF126,Data!$B:$CP,Daily!JP$10,0))/BR$125</f>
        <v>0.68287037037037035</v>
      </c>
      <c r="BS126" s="12">
        <f>(VLOOKUP($EG126,Data!$B:$CP,Daily!FR$10,0)+VLOOKUP($IF126,Data!$B:$CP,Daily!JQ$10,0))/BS$125</f>
        <v>0.68838526912181308</v>
      </c>
      <c r="BT126" s="12">
        <f>(VLOOKUP($EG126,Data!$B:$CP,Daily!FS$10,0)+VLOOKUP($IF126,Data!$B:$CP,Daily!JR$10,0))/BT$125</f>
        <v>0.68187859991138677</v>
      </c>
      <c r="BU126" s="12">
        <f>(VLOOKUP($EG126,Data!$B:$CP,Daily!FT$10,0)+VLOOKUP($IF126,Data!$B:$CP,Daily!JS$10,0))/BU$125</f>
        <v>0.70356981473113422</v>
      </c>
      <c r="BV126" s="12">
        <f>(VLOOKUP($EG126,Data!$B:$CP,Daily!FU$10,0)+VLOOKUP($IF126,Data!$B:$CP,Daily!JT$10,0))/BV$125</f>
        <v>0.64789736279401278</v>
      </c>
      <c r="BW126" s="12">
        <f>(VLOOKUP($EG126,Data!$B:$CP,Daily!FV$10,0)+VLOOKUP($IF126,Data!$B:$CP,Daily!JU$10,0))/BW$125</f>
        <v>0.68246913580246915</v>
      </c>
      <c r="BX126" s="12">
        <f>(VLOOKUP($EG126,Data!$B:$CP,Daily!FW$10,0)+VLOOKUP($IF126,Data!$B:$CP,Daily!JV$10,0))/BX$125</f>
        <v>0.6336772983114447</v>
      </c>
      <c r="BY126" s="12">
        <f>(VLOOKUP($EG126,Data!$B:$CP,Daily!FX$10,0)+VLOOKUP($IF126,Data!$B:$CP,Daily!JW$10,0))/BY$125</f>
        <v>0.68450971103742297</v>
      </c>
      <c r="BZ126" s="12">
        <f>(VLOOKUP($EG126,Data!$B:$CP,Daily!FY$10,0)+VLOOKUP($IF126,Data!$B:$CP,Daily!JX$10,0))/BZ$125</f>
        <v>0.66754063974829581</v>
      </c>
      <c r="CA126" s="12">
        <f>(VLOOKUP($EG126,Data!$B:$CP,Daily!FZ$10,0)+VLOOKUP($IF126,Data!$B:$CP,Daily!JY$10,0))/CA$125</f>
        <v>0.69449901768172884</v>
      </c>
      <c r="CB126" s="12">
        <f>(VLOOKUP($EG126,Data!$B:$CP,Daily!GA$10,0)+VLOOKUP($IF126,Data!$B:$CP,Daily!JZ$10,0))/CB$125</f>
        <v>0.71087533156498672</v>
      </c>
      <c r="CC126" s="12">
        <f>(VLOOKUP($EG126,Data!$B:$CP,Daily!GB$10,0)+VLOOKUP($IF126,Data!$B:$CP,Daily!KA$10,0))/CC$125</f>
        <v>0.64195804195804196</v>
      </c>
      <c r="CD126" s="12">
        <f>(VLOOKUP($EG126,Data!$B:$CP,Daily!GC$10,0)+VLOOKUP($IF126,Data!$B:$CP,Daily!KB$10,0))/CD$125</f>
        <v>0.68546747967479671</v>
      </c>
      <c r="CE126" s="12">
        <f>(VLOOKUP($EG126,Data!$B:$CP,Daily!GD$10,0)+VLOOKUP($IF126,Data!$B:$CP,Daily!KC$10,0))/CE$125</f>
        <v>0.69508804448563488</v>
      </c>
      <c r="CF126" s="12">
        <f>(VLOOKUP($EG126,Data!$B:$CP,Daily!GE$10,0)+VLOOKUP($IF126,Data!$B:$CP,Daily!KD$10,0))/CF$125</f>
        <v>0.69622733953944149</v>
      </c>
      <c r="CG126" s="12">
        <f>(VLOOKUP($EG126,Data!$B:$CP,Daily!GF$10,0)+VLOOKUP($IF126,Data!$B:$CP,Daily!KE$10,0))/CG$125</f>
        <v>0.69891411648568613</v>
      </c>
      <c r="CH126" s="12">
        <f>(VLOOKUP($EG126,Data!$B:$CP,Daily!GG$10,0)+VLOOKUP($IF126,Data!$B:$CP,Daily!KF$10,0))/CH$125</f>
        <v>0.70738916256157636</v>
      </c>
      <c r="CI126" s="12">
        <f>(VLOOKUP($EG126,Data!$B:$CP,Daily!GH$10,0)+VLOOKUP($IF126,Data!$B:$CP,Daily!KG$10,0))/CI$125</f>
        <v>0.70380289234065341</v>
      </c>
      <c r="CJ126" s="12">
        <f>(VLOOKUP($EG126,Data!$B:$CP,Daily!GI$10,0)+VLOOKUP($IF126,Data!$B:$CP,Daily!KH$10,0))/CJ$125</f>
        <v>0.64940828402366868</v>
      </c>
      <c r="CK126" s="12">
        <f>(VLOOKUP($EG126,Data!$B:$CP,Daily!GJ$10,0)+VLOOKUP($IF126,Data!$B:$CP,Daily!KI$10,0))/CK$125</f>
        <v>0.70046801872074882</v>
      </c>
      <c r="CL126" s="12">
        <f>(VLOOKUP($EG126,Data!$B:$CP,Daily!GK$10,0)+VLOOKUP($IF126,Data!$B:$CP,Daily!KJ$10,0))/CL$125</f>
        <v>0.71173469387755106</v>
      </c>
      <c r="CM126" s="12">
        <f>(VLOOKUP($EG126,Data!$B:$CP,Daily!GL$10,0)+VLOOKUP($IF126,Data!$B:$CP,Daily!KK$10,0))/CM$125</f>
        <v>0.708025343189018</v>
      </c>
      <c r="CN126" s="12">
        <f>(VLOOKUP($EG126,Data!$B:$CP,Daily!GM$10,0)+VLOOKUP($IF126,Data!$B:$CP,Daily!KL$10,0))/CN$125</f>
        <v>0.68899273104880576</v>
      </c>
      <c r="CO126" s="12">
        <f>(VLOOKUP($EG126,Data!$B:$CP,Daily!GN$10,0)+VLOOKUP($IF126,Data!$B:$CP,Daily!KM$10,0))/CO$125</f>
        <v>0.69893020886398372</v>
      </c>
      <c r="CP126" s="12">
        <f>(VLOOKUP($EG126,Data!$B:$CP,Daily!GO$10,0)+VLOOKUP($IF126,Data!$B:$CP,Daily!KN$10,0))/CP$125</f>
        <v>0.69411123227917126</v>
      </c>
      <c r="CQ126" s="12">
        <f>(VLOOKUP($EG126,Data!$B:$CP,Daily!GP$10,0)+VLOOKUP($IF126,Data!$B:$CP,Daily!KO$10,0))/CQ$125</f>
        <v>0.64743589743589747</v>
      </c>
      <c r="CR126" s="12">
        <f>(VLOOKUP($EG126,Data!$B:$CP,Daily!GQ$10,0)+VLOOKUP($IF126,Data!$B:$CP,Daily!KP$10,0))/CR$125</f>
        <v>0.69726663228468277</v>
      </c>
      <c r="CS126" s="12">
        <f>(VLOOKUP($EG126,Data!$B:$CP,Daily!GR$10,0)+VLOOKUP($IF126,Data!$B:$CP,Daily!KQ$10,0))/CS$125</f>
        <v>0.70943796394485681</v>
      </c>
      <c r="CT126" s="12">
        <f>(VLOOKUP($EG126,Data!$B:$CP,Daily!GS$10,0)+VLOOKUP($IF126,Data!$B:$CP,Daily!KR$10,0))/CT$125</f>
        <v>0.69723814486711833</v>
      </c>
      <c r="CU126" s="12">
        <f>(VLOOKUP($EG126,Data!$B:$CP,Daily!GT$10,0)+VLOOKUP($IF126,Data!$B:$CP,Daily!KS$10,0))/CU$125</f>
        <v>0.70723014256619143</v>
      </c>
      <c r="CV126" s="12">
        <f>(VLOOKUP($EG126,Data!$B:$CP,Daily!GU$10,0)+VLOOKUP($IF126,Data!$B:$CP,Daily!KT$10,0))/CV$125</f>
        <v>0.71881518564872759</v>
      </c>
      <c r="CW126" s="12">
        <f>(VLOOKUP($EG126,Data!$B:$CP,Daily!GV$10,0)+VLOOKUP($IF126,Data!$B:$CP,Daily!KU$10,0))/CW$125</f>
        <v>0.71434599156118139</v>
      </c>
      <c r="CX126" s="12">
        <f>(VLOOKUP($EG126,Data!$B:$CP,Daily!GW$10,0)+VLOOKUP($IF126,Data!$B:$CP,Daily!KV$10,0))/CX$125</f>
        <v>0.66012269938650303</v>
      </c>
      <c r="CY126" s="12">
        <f>(VLOOKUP($EG126,Data!$B:$CP,Daily!GX$10,0)+VLOOKUP($IF126,Data!$B:$CP,Daily!KW$10,0))/CY$125</f>
        <v>0.69878433138226026</v>
      </c>
      <c r="CZ126" s="12">
        <f>(VLOOKUP($EG126,Data!$B:$CP,Daily!GY$10,0)+VLOOKUP($IF126,Data!$B:$CP,Daily!KX$10,0))/CZ$125</f>
        <v>0.69223616922361697</v>
      </c>
      <c r="DA126" s="12">
        <f>(VLOOKUP($EG126,Data!$B:$CP,Daily!GZ$10,0)+VLOOKUP($IF126,Data!$B:$CP,Daily!KY$10,0))/DA$125</f>
        <v>0.68376068376068377</v>
      </c>
      <c r="DB126" s="12">
        <f>(VLOOKUP($EG126,Data!$B:$CP,Daily!HA$10,0)+VLOOKUP($IF126,Data!$B:$CP,Daily!KZ$10,0))/DB$125</f>
        <v>0.69887750122010739</v>
      </c>
      <c r="DC126" s="12">
        <f>(VLOOKUP($EG126,Data!$B:$CP,Daily!HB$10,0)+VLOOKUP($IF126,Data!$B:$CP,Daily!LA$10,0))/DC$125</f>
        <v>0.69459071325993293</v>
      </c>
      <c r="DD126" s="12">
        <f>(VLOOKUP($EG126,Data!$B:$CP,Daily!HC$10,0)+VLOOKUP($IF126,Data!$B:$CP,Daily!LB$10,0))/DD$125</f>
        <v>0.70229770229770228</v>
      </c>
      <c r="DE126" s="12">
        <f>(VLOOKUP($EG126,Data!$B:$CP,Daily!HD$10,0)+VLOOKUP($IF126,Data!$B:$CP,Daily!LC$10,0))/DE$125</f>
        <v>0.66220472440944878</v>
      </c>
      <c r="DF126" s="12">
        <f>(VLOOKUP($EG126,Data!$B:$CP,Daily!HE$10,0)+VLOOKUP($IF126,Data!$B:$CP,Daily!LD$10,0))/DF$125</f>
        <v>0.68345323741007191</v>
      </c>
      <c r="DG126" s="12">
        <f>(VLOOKUP($EG126,Data!$B:$CP,Daily!HF$10,0)+VLOOKUP($IF126,Data!$B:$CP,Daily!LE$10,0))/DG$125</f>
        <v>0.67743490838958531</v>
      </c>
      <c r="DH126" s="12">
        <f>(VLOOKUP($EG126,Data!$B:$CP,Daily!HG$10,0)+VLOOKUP($IF126,Data!$B:$CP,Daily!LF$10,0))/DH$125</f>
        <v>0.6929547844374343</v>
      </c>
      <c r="DI126" s="12">
        <f>(VLOOKUP($EG126,Data!$B:$CP,Daily!HH$10,0)+VLOOKUP($IF126,Data!$B:$CP,Daily!LG$10,0))/DI$125</f>
        <v>0.69480519480519476</v>
      </c>
      <c r="DJ126" s="12">
        <f>(VLOOKUP($EG126,Data!$B:$CP,Daily!HI$10,0)+VLOOKUP($IF126,Data!$B:$CP,Daily!LH$10,0))/DJ$125</f>
        <v>0.66971279373368142</v>
      </c>
      <c r="DK126" s="12">
        <f>(VLOOKUP($EG126,Data!$B:$CP,Daily!HJ$10,0)+VLOOKUP($IF126,Data!$B:$CP,Daily!LI$10,0))/DK$125</f>
        <v>0.71055088702147529</v>
      </c>
      <c r="DL126" s="12">
        <f>(VLOOKUP($EG126,Data!$B:$CP,Daily!HK$10,0)+VLOOKUP($IF126,Data!$B:$CP,Daily!LJ$10,0))/DL$125</f>
        <v>0.65241379310344827</v>
      </c>
      <c r="DM126" s="12">
        <f>(VLOOKUP($EG126,Data!$B:$CP,Daily!HL$10,0)+VLOOKUP($IF126,Data!$B:$CP,Daily!LK$10,0))/DM$125</f>
        <v>0.68642822146006854</v>
      </c>
      <c r="DN126" s="12">
        <f>(VLOOKUP($EG126,Data!$B:$CP,Daily!HM$10,0)+VLOOKUP($IF126,Data!$B:$CP,Daily!LL$10,0))/DN$125</f>
        <v>0.68508557457212715</v>
      </c>
      <c r="DO126" s="12">
        <f>(VLOOKUP($EG126,Data!$B:$CP,Daily!HN$10,0)+VLOOKUP($IF126,Data!$B:$CP,Daily!LM$10,0))/DO$125</f>
        <v>0.68179691155825928</v>
      </c>
      <c r="DP126" s="12">
        <f>(VLOOKUP($EG126,Data!$B:$CP,Daily!HO$10,0)+VLOOKUP($IF126,Data!$B:$CP,Daily!LN$10,0))/DP$125</f>
        <v>0.65758754863813229</v>
      </c>
      <c r="DQ126" s="12">
        <f>(VLOOKUP($EG126,Data!$B:$CP,Daily!HP$10,0)+VLOOKUP($IF126,Data!$B:$CP,Daily!LO$10,0))/DQ$125</f>
        <v>0.71883530482256597</v>
      </c>
      <c r="DR126" s="12">
        <f>(VLOOKUP($EG126,Data!$B:$CP,Daily!HQ$10,0)+VLOOKUP($IF126,Data!$B:$CP,Daily!LP$10,0))/DR$125</f>
        <v>0.71370420624151965</v>
      </c>
      <c r="DS126" s="12">
        <f>(VLOOKUP($EG126,Data!$B:$CP,Daily!HR$10,0)+VLOOKUP($IF126,Data!$B:$CP,Daily!LQ$10,0))/DS$125</f>
        <v>0.68496079828937995</v>
      </c>
      <c r="DT126" s="12">
        <f>(VLOOKUP($EG126,Data!$B:$CP,Daily!HS$10,0)+VLOOKUP($IF126,Data!$B:$CP,Daily!LR$10,0))/DT$125</f>
        <v>0.68722891566265065</v>
      </c>
      <c r="DU126" s="12">
        <f>(VLOOKUP($EG126,Data!$B:$CP,Daily!HT$10,0)+VLOOKUP($IF126,Data!$B:$CP,Daily!LS$10,0))/DU$125</f>
        <v>0.68495742667928095</v>
      </c>
      <c r="DV126" s="14"/>
      <c r="DW126" s="12">
        <f t="shared" si="1206"/>
        <v>0.67743490838958531</v>
      </c>
      <c r="DX126" s="12">
        <f t="shared" si="1207"/>
        <v>0.70229770229770228</v>
      </c>
      <c r="DY126" s="12">
        <f t="shared" ref="DY126" si="1366">DX126-DW126</f>
        <v>2.4862793908116965E-2</v>
      </c>
      <c r="DZ126" s="12">
        <f t="shared" ref="DZ126" si="1367">DX126+(0.75*DY126)</f>
        <v>0.72094479772878994</v>
      </c>
      <c r="EA126" s="12">
        <f t="shared" ref="EA126" si="1368">DW126-(0.75*DY126)</f>
        <v>0.65878781295849764</v>
      </c>
      <c r="EB126" s="14"/>
      <c r="EC126" s="12">
        <f t="shared" si="1357"/>
        <v>2.0492341159305719E-2</v>
      </c>
      <c r="ED126" s="12">
        <f>SUMPRODUCT(DN126:DT126,DN$125:DT$125)/SUM(DN$125:DT$125)</f>
        <v>0.69061946902654869</v>
      </c>
      <c r="EE126" s="12">
        <f>SUMPRODUCT(CR126:DT126,CR$125:DT$125)/SUM(CR$125:DT$125)</f>
        <v>0.69218404314159288</v>
      </c>
      <c r="EF126" s="1"/>
      <c r="EG126" s="7" t="s">
        <v>691</v>
      </c>
      <c r="EH126" s="7" t="s">
        <v>106</v>
      </c>
      <c r="EI126" s="12">
        <f>VLOOKUP($EG126,Data!$B:$CP,Daily!EI$10,0)/EI$125</f>
        <v>0.70118733509234832</v>
      </c>
      <c r="EJ126" s="12">
        <f>VLOOKUP($EG126,Data!$B:$CP,Daily!EJ$10,0)/EJ$125</f>
        <v>0.73150357995226734</v>
      </c>
      <c r="EK126" s="12">
        <f>VLOOKUP($EG126,Data!$B:$CP,Daily!EK$10,0)/EK$125</f>
        <v>0.72058823529411764</v>
      </c>
      <c r="EL126" s="12">
        <f>VLOOKUP($EG126,Data!$B:$CP,Daily!EL$10,0)/EL$125</f>
        <v>0.64452423698384198</v>
      </c>
      <c r="EM126" s="12">
        <f>VLOOKUP($EG126,Data!$B:$CP,Daily!EM$10,0)/EM$125</f>
        <v>0.6967787114845938</v>
      </c>
      <c r="EN126" s="12">
        <f>VLOOKUP($EG126,Data!$B:$CP,Daily!EN$10,0)/EN$125</f>
        <v>0.70408163265306123</v>
      </c>
      <c r="EO126" s="12">
        <f>VLOOKUP($EG126,Data!$B:$CP,Daily!EO$10,0)/EO$125</f>
        <v>0.73325830050647156</v>
      </c>
      <c r="EP126" s="12">
        <f>VLOOKUP($EG126,Data!$B:$CP,Daily!EP$10,0)/EP$125</f>
        <v>0.69114219114219111</v>
      </c>
      <c r="EQ126" s="12">
        <f>VLOOKUP($EG126,Data!$B:$CP,Daily!EQ$10,0)/EQ$125</f>
        <v>0.69075321494182484</v>
      </c>
      <c r="ER126" s="12">
        <f>VLOOKUP($EG126,Data!$B:$CP,Daily!ER$10,0)/ER$125</f>
        <v>0.70643347907557774</v>
      </c>
      <c r="ES126" s="12">
        <f>VLOOKUP($EG126,Data!$B:$CP,Daily!ES$10,0)/ES$125</f>
        <v>0.66526757607555087</v>
      </c>
      <c r="ET126" s="12">
        <f>VLOOKUP($EG126,Data!$B:$CP,Daily!ET$10,0)/ET$125</f>
        <v>0.71131158917418458</v>
      </c>
      <c r="EU126" s="12">
        <f>VLOOKUP($EG126,Data!$B:$CP,Daily!EU$10,0)/EU$125</f>
        <v>0.70718954248366017</v>
      </c>
      <c r="EV126" s="12">
        <f>VLOOKUP($EG126,Data!$B:$CP,Daily!EV$10,0)/EV$125</f>
        <v>0.72516316171138506</v>
      </c>
      <c r="EW126" s="12">
        <f>VLOOKUP($EG126,Data!$B:$CP,Daily!EW$10,0)/EW$125</f>
        <v>0.68178829717291256</v>
      </c>
      <c r="EX126" s="12">
        <f>VLOOKUP($EG126,Data!$B:$CP,Daily!EX$10,0)/EX$125</f>
        <v>0.70099009900990095</v>
      </c>
      <c r="EY126" s="12">
        <f>VLOOKUP($EG126,Data!$B:$CP,Daily!EY$10,0)/EY$125</f>
        <v>0.71</v>
      </c>
      <c r="EZ126" s="12">
        <f>VLOOKUP($EG126,Data!$B:$CP,Daily!EZ$10,0)/EZ$125</f>
        <v>0.67331932773109249</v>
      </c>
      <c r="FA126" s="12">
        <f>VLOOKUP($EG126,Data!$B:$CP,Daily!FA$10,0)/FA$125</f>
        <v>0.71007539410555176</v>
      </c>
      <c r="FB126" s="12">
        <f>VLOOKUP($EG126,Data!$B:$CP,Daily!FB$10,0)/FB$125</f>
        <v>0.68614130434782605</v>
      </c>
      <c r="FC126" s="12">
        <f>VLOOKUP($EG126,Data!$B:$CP,Daily!FC$10,0)/FC$125</f>
        <v>0.68991097922848665</v>
      </c>
      <c r="FD126" s="12">
        <f>VLOOKUP($EG126,Data!$B:$CP,Daily!FD$10,0)/FD$125</f>
        <v>0.70583994232155733</v>
      </c>
      <c r="FE126" s="12">
        <f>VLOOKUP($EG126,Data!$B:$CP,Daily!FE$10,0)/FE$125</f>
        <v>0.68335684062059243</v>
      </c>
      <c r="FF126" s="12">
        <f>VLOOKUP($EG126,Data!$B:$CP,Daily!FF$10,0)/FF$125</f>
        <v>0.70078180525941725</v>
      </c>
      <c r="FG126" s="12">
        <f>VLOOKUP($EG126,Data!$B:$CP,Daily!FG$10,0)/FG$125</f>
        <v>0.63885955649419224</v>
      </c>
      <c r="FH126" s="12">
        <f>VLOOKUP($EG126,Data!$B:$CP,Daily!FH$10,0)/FH$125</f>
        <v>0.6463932107496464</v>
      </c>
      <c r="FI126" s="12">
        <f>VLOOKUP($EG126,Data!$B:$CP,Daily!FI$10,0)/FI$125</f>
        <v>0.66923076923076918</v>
      </c>
      <c r="FJ126" s="12">
        <f>VLOOKUP($EG126,Data!$B:$CP,Daily!FJ$10,0)/FJ$125</f>
        <v>0.68500000000000005</v>
      </c>
      <c r="FK126" s="12">
        <f>VLOOKUP($EG126,Data!$B:$CP,Daily!FK$10,0)/FK$125</f>
        <v>0.68032187271397215</v>
      </c>
      <c r="FL126" s="12">
        <f>VLOOKUP($EG126,Data!$B:$CP,Daily!FL$10,0)/FL$125</f>
        <v>0.70099009900990095</v>
      </c>
      <c r="FM126" s="12">
        <f>VLOOKUP($EG126,Data!$B:$CP,Daily!FM$10,0)/FM$125</f>
        <v>0.69436619718309855</v>
      </c>
      <c r="FN126" s="12">
        <f>VLOOKUP($EG126,Data!$B:$CP,Daily!FN$10,0)/FN$125</f>
        <v>0.67329842931937178</v>
      </c>
      <c r="FO126" s="12">
        <f>VLOOKUP($EG126,Data!$B:$CP,Daily!FO$10,0)/FO$125</f>
        <v>0.68249837345478204</v>
      </c>
      <c r="FP126" s="12">
        <f>VLOOKUP($EG126,Data!$B:$CP,Daily!FP$10,0)/FP$125</f>
        <v>0.71636363636363631</v>
      </c>
      <c r="FQ126" s="12">
        <f>VLOOKUP($EG126,Data!$B:$CP,Daily!FQ$10,0)/FQ$125</f>
        <v>0.68220101066816397</v>
      </c>
      <c r="FR126" s="12">
        <f>VLOOKUP($EG126,Data!$B:$CP,Daily!FR$10,0)/FR$125</f>
        <v>0.70349563046192265</v>
      </c>
      <c r="FS126" s="12">
        <f>VLOOKUP($EG126,Data!$B:$CP,Daily!FS$10,0)/FS$125</f>
        <v>0.6865573770491803</v>
      </c>
      <c r="FT126" s="12">
        <f>VLOOKUP($EG126,Data!$B:$CP,Daily!FT$10,0)/FT$125</f>
        <v>0.7009162303664922</v>
      </c>
      <c r="FU126" s="12">
        <f>VLOOKUP($EG126,Data!$B:$CP,Daily!FU$10,0)/FU$125</f>
        <v>0.65163472378804965</v>
      </c>
      <c r="FV126" s="12">
        <f>VLOOKUP($EG126,Data!$B:$CP,Daily!FV$10,0)/FV$125</f>
        <v>0.67690058479532167</v>
      </c>
      <c r="FW126" s="12">
        <f>VLOOKUP($EG126,Data!$B:$CP,Daily!FW$10,0)/FW$125</f>
        <v>0.64265536723163841</v>
      </c>
      <c r="FX126" s="12">
        <f>VLOOKUP($EG126,Data!$B:$CP,Daily!FX$10,0)/FX$125</f>
        <v>0.69426751592356684</v>
      </c>
      <c r="FY126" s="12">
        <f>VLOOKUP($EG126,Data!$B:$CP,Daily!FY$10,0)/FY$125</f>
        <v>0.67309236947791162</v>
      </c>
      <c r="FZ126" s="12">
        <f>VLOOKUP($EG126,Data!$B:$CP,Daily!FZ$10,0)/FZ$125</f>
        <v>0.71398154719659335</v>
      </c>
      <c r="GA126" s="12">
        <f>VLOOKUP($EG126,Data!$B:$CP,Daily!GA$10,0)/GA$125</f>
        <v>0.71450617283950613</v>
      </c>
      <c r="GB126" s="12">
        <f>VLOOKUP($EG126,Data!$B:$CP,Daily!GB$10,0)/GB$125</f>
        <v>0.65433403805496826</v>
      </c>
      <c r="GC126" s="12">
        <f>VLOOKUP($EG126,Data!$B:$CP,Daily!GC$10,0)/GC$125</f>
        <v>0.69568397951719096</v>
      </c>
      <c r="GD126" s="12">
        <f>VLOOKUP($EG126,Data!$B:$CP,Daily!GD$10,0)/GD$125</f>
        <v>0.69715447154471544</v>
      </c>
      <c r="GE126" s="12">
        <f>VLOOKUP($EG126,Data!$B:$CP,Daily!GE$10,0)/GE$125</f>
        <v>0.71582733812949639</v>
      </c>
      <c r="GF126" s="12">
        <f>VLOOKUP($EG126,Data!$B:$CP,Daily!GF$10,0)/GF$125</f>
        <v>0.71572871572871577</v>
      </c>
      <c r="GG126" s="12">
        <f>VLOOKUP($EG126,Data!$B:$CP,Daily!GG$10,0)/GG$125</f>
        <v>0.71356421356421351</v>
      </c>
      <c r="GH126" s="12">
        <f>VLOOKUP($EG126,Data!$B:$CP,Daily!GH$10,0)/GH$125</f>
        <v>0.71362229102167185</v>
      </c>
      <c r="GI126" s="12">
        <f>VLOOKUP($EG126,Data!$B:$CP,Daily!GI$10,0)/GI$125</f>
        <v>0.64712514092446449</v>
      </c>
      <c r="GJ126" s="12">
        <f>VLOOKUP($EG126,Data!$B:$CP,Daily!GJ$10,0)/GJ$125</f>
        <v>0.70054730258014075</v>
      </c>
      <c r="GK126" s="12">
        <f>VLOOKUP($EG126,Data!$B:$CP,Daily!GK$10,0)/GK$125</f>
        <v>0.71406844106463874</v>
      </c>
      <c r="GL126" s="12">
        <f>VLOOKUP($EG126,Data!$B:$CP,Daily!GL$10,0)/GL$125</f>
        <v>0.71472392638036808</v>
      </c>
      <c r="GM126" s="12">
        <f>VLOOKUP($EG126,Data!$B:$CP,Daily!GM$10,0)/GM$125</f>
        <v>0.67817896389324961</v>
      </c>
      <c r="GN126" s="12">
        <f>VLOOKUP($EG126,Data!$B:$CP,Daily!GN$10,0)/GN$125</f>
        <v>0.70773854244928625</v>
      </c>
      <c r="GO126" s="12">
        <f>VLOOKUP($EG126,Data!$B:$CP,Daily!GO$10,0)/GO$125</f>
        <v>0.69802371541501973</v>
      </c>
      <c r="GP126" s="12">
        <f>VLOOKUP($EG126,Data!$B:$CP,Daily!GP$10,0)/GP$125</f>
        <v>0.65153374233128836</v>
      </c>
      <c r="GQ126" s="12">
        <f>VLOOKUP($EG126,Data!$B:$CP,Daily!GQ$10,0)/GQ$125</f>
        <v>0.70733590733590734</v>
      </c>
      <c r="GR126" s="12">
        <f>VLOOKUP($EG126,Data!$B:$CP,Daily!GR$10,0)/GR$125</f>
        <v>0.71840873634945401</v>
      </c>
      <c r="GS126" s="12">
        <f>VLOOKUP($EG126,Data!$B:$CP,Daily!GS$10,0)/GS$125</f>
        <v>0.7021276595744681</v>
      </c>
      <c r="GT126" s="12">
        <f>VLOOKUP($EG126,Data!$B:$CP,Daily!GT$10,0)/GT$125</f>
        <v>0.71800766283524908</v>
      </c>
      <c r="GU126" s="12">
        <f>VLOOKUP($EG126,Data!$B:$CP,Daily!GU$10,0)/GU$125</f>
        <v>0.73833543505674648</v>
      </c>
      <c r="GV126" s="12">
        <f>VLOOKUP($EG126,Data!$B:$CP,Daily!GV$10,0)/GV$125</f>
        <v>0.71065375302663436</v>
      </c>
      <c r="GW126" s="12">
        <f>VLOOKUP($EG126,Data!$B:$CP,Daily!GW$10,0)/GW$125</f>
        <v>0.65281625115420128</v>
      </c>
      <c r="GX126" s="12">
        <f>VLOOKUP($EG126,Data!$B:$CP,Daily!GX$10,0)/GX$125</f>
        <v>0.69776609724047312</v>
      </c>
      <c r="GY126" s="12">
        <f>VLOOKUP($EG126,Data!$B:$CP,Daily!GY$10,0)/GY$125</f>
        <v>0.68906992532247113</v>
      </c>
      <c r="GZ126" s="12">
        <f>VLOOKUP($EG126,Data!$B:$CP,Daily!GZ$10,0)/GZ$125</f>
        <v>0.69532428355957765</v>
      </c>
      <c r="HA126" s="12">
        <f>VLOOKUP($EG126,Data!$B:$CP,Daily!HA$10,0)/HA$125</f>
        <v>0.7216117216117216</v>
      </c>
      <c r="HB126" s="12">
        <f>VLOOKUP($EG126,Data!$B:$CP,Daily!HB$10,0)/HB$125</f>
        <v>0.7044967880085653</v>
      </c>
      <c r="HC126" s="12">
        <f>VLOOKUP($EG126,Data!$B:$CP,Daily!HC$10,0)/HC$125</f>
        <v>0.70498084291187735</v>
      </c>
      <c r="HD126" s="12">
        <f>VLOOKUP($EG126,Data!$B:$CP,Daily!HD$10,0)/HD$125</f>
        <v>0.67597087378640774</v>
      </c>
      <c r="HE126" s="12">
        <f>VLOOKUP($EG126,Data!$B:$CP,Daily!HE$10,0)/HE$125</f>
        <v>0.69341408024224072</v>
      </c>
      <c r="HF126" s="12">
        <f>VLOOKUP($EG126,Data!$B:$CP,Daily!HF$10,0)/HF$125</f>
        <v>0.69247009148486982</v>
      </c>
      <c r="HG126" s="12">
        <f>VLOOKUP($EG126,Data!$B:$CP,Daily!HG$10,0)/HG$125</f>
        <v>0.68930523028883683</v>
      </c>
      <c r="HH126" s="12">
        <f>VLOOKUP($EG126,Data!$B:$CP,Daily!HH$10,0)/HH$125</f>
        <v>0.69467366841710432</v>
      </c>
      <c r="HI126" s="12">
        <f>VLOOKUP($EG126,Data!$B:$CP,Daily!HI$10,0)/HI$125</f>
        <v>0.69589905362776028</v>
      </c>
      <c r="HJ126" s="12">
        <f>VLOOKUP($EG126,Data!$B:$CP,Daily!HJ$10,0)/HJ$125</f>
        <v>0.72207267833109012</v>
      </c>
      <c r="HK126" s="12">
        <f>VLOOKUP($EG126,Data!$B:$CP,Daily!HK$10,0)/HK$125</f>
        <v>0.66041666666666665</v>
      </c>
      <c r="HL126" s="12">
        <f>VLOOKUP($EG126,Data!$B:$CP,Daily!HL$10,0)/HL$125</f>
        <v>0.68864468864468864</v>
      </c>
      <c r="HM126" s="12">
        <f>VLOOKUP($EG126,Data!$B:$CP,Daily!HM$10,0)/HM$125</f>
        <v>0.68611521418020682</v>
      </c>
      <c r="HN126" s="12">
        <f>VLOOKUP($EG126,Data!$B:$CP,Daily!HN$10,0)/HN$125</f>
        <v>0.68977119784656793</v>
      </c>
      <c r="HO126" s="12">
        <f>VLOOKUP($EG126,Data!$B:$CP,Daily!HO$10,0)/HO$125</f>
        <v>0.66180758017492713</v>
      </c>
      <c r="HP126" s="12">
        <f>VLOOKUP($EG126,Data!$B:$CP,Daily!HP$10,0)/HP$125</f>
        <v>0.71689189189189184</v>
      </c>
      <c r="HQ126" s="12">
        <f>VLOOKUP($EG126,Data!$B:$CP,Daily!HQ$10,0)/HQ$125</f>
        <v>0.71546391752577321</v>
      </c>
      <c r="HR126" s="12">
        <f>VLOOKUP($EG126,Data!$B:$CP,Daily!HR$10,0)/HR$125</f>
        <v>0.675704989154013</v>
      </c>
      <c r="HS126" s="12">
        <f>VLOOKUP($EG126,Data!$B:$CP,Daily!HS$10,0)/HS$125</f>
        <v>0.69085833914863926</v>
      </c>
      <c r="HT126" s="12">
        <f>VLOOKUP($EG126,Data!$B:$CP,Daily!HT$10,0)/HT$125</f>
        <v>0.6907983761840325</v>
      </c>
      <c r="HU126" s="13"/>
      <c r="HV126" s="40">
        <f t="shared" si="1209"/>
        <v>0.68220101066816397</v>
      </c>
      <c r="HW126" s="40">
        <f t="shared" si="1210"/>
        <v>0.71007539410555176</v>
      </c>
      <c r="HX126" s="40">
        <f t="shared" si="1358"/>
        <v>2.7874383437387795E-2</v>
      </c>
      <c r="HY126" s="40">
        <f t="shared" ref="HY126" si="1369">HW126+(0.75*HX126)</f>
        <v>0.73098118168359261</v>
      </c>
      <c r="HZ126" s="40">
        <f t="shared" ref="HZ126" si="1370">HV126-(0.75*HX126)</f>
        <v>0.66129522309012312</v>
      </c>
      <c r="IA126" s="43"/>
      <c r="IB126" s="12">
        <f t="shared" si="1359"/>
        <v>2.1270974357674197E-2</v>
      </c>
      <c r="IC126" s="12">
        <f>SUMPRODUCT(HM126:HS126,HM$125:HS$125)/SUM(HM$125:HS$125)</f>
        <v>0.69217006945906123</v>
      </c>
      <c r="ID126" s="12">
        <f>SUMPRODUCT(GQ126:HS126,GQ$125:HS$125)/SUM(GQ$125:HS$125)</f>
        <v>0.69850033382979815</v>
      </c>
      <c r="IE126" s="1"/>
      <c r="IF126" s="7" t="s">
        <v>692</v>
      </c>
      <c r="IG126" s="7" t="s">
        <v>106</v>
      </c>
      <c r="IH126" s="12">
        <f>VLOOKUP($IF126,Data!$B:$CP,Daily!IH$10,0)/IH$125</f>
        <v>0.64234620886981397</v>
      </c>
      <c r="II126" s="12">
        <f>VLOOKUP($IF126,Data!$B:$CP,Daily!II$10,0)/II$125</f>
        <v>0.70874999999999999</v>
      </c>
      <c r="IJ126" s="12">
        <f>VLOOKUP($IF126,Data!$B:$CP,Daily!IJ$10,0)/IJ$125</f>
        <v>0.69469598965071155</v>
      </c>
      <c r="IK126" s="12">
        <f>VLOOKUP($IF126,Data!$B:$CP,Daily!IK$10,0)/IK$125</f>
        <v>0.65488565488565487</v>
      </c>
      <c r="IL126" s="12">
        <f>VLOOKUP($IF126,Data!$B:$CP,Daily!IL$10,0)/IL$125</f>
        <v>0.67395264116575593</v>
      </c>
      <c r="IM126" s="12">
        <f>VLOOKUP($IF126,Data!$B:$CP,Daily!IM$10,0)/IM$125</f>
        <v>0.68441064638783267</v>
      </c>
      <c r="IN126" s="12">
        <f>VLOOKUP($IF126,Data!$B:$CP,Daily!IN$10,0)/IN$125</f>
        <v>0.65043695380774036</v>
      </c>
      <c r="IO126" s="12">
        <f>VLOOKUP($IF126,Data!$B:$CP,Daily!IO$10,0)/IO$125</f>
        <v>0.65197215777262185</v>
      </c>
      <c r="IP126" s="12">
        <f>VLOOKUP($IF126,Data!$B:$CP,Daily!IP$10,0)/IP$125</f>
        <v>0.68805031446540876</v>
      </c>
      <c r="IQ126" s="12">
        <f>VLOOKUP($IF126,Data!$B:$CP,Daily!IQ$10,0)/IQ$125</f>
        <v>0.675561797752809</v>
      </c>
      <c r="IR126" s="12">
        <f>VLOOKUP($IF126,Data!$B:$CP,Daily!IR$10,0)/IR$125</f>
        <v>0.67008196721311475</v>
      </c>
      <c r="IS126" s="12">
        <f>VLOOKUP($IF126,Data!$B:$CP,Daily!IS$10,0)/IS$125</f>
        <v>0.69585253456221197</v>
      </c>
      <c r="IT126" s="12">
        <f>VLOOKUP($IF126,Data!$B:$CP,Daily!IT$10,0)/IT$125</f>
        <v>0.65689149560117299</v>
      </c>
      <c r="IU126" s="12">
        <f>VLOOKUP($IF126,Data!$B:$CP,Daily!IU$10,0)/IU$125</f>
        <v>0.67713004484304928</v>
      </c>
      <c r="IV126" s="12">
        <f>VLOOKUP($IF126,Data!$B:$CP,Daily!IV$10,0)/IV$125</f>
        <v>0.67272727272727273</v>
      </c>
      <c r="IW126" s="12">
        <f>VLOOKUP($IF126,Data!$B:$CP,Daily!IW$10,0)/IW$125</f>
        <v>0.7029831387808041</v>
      </c>
      <c r="IX126" s="12">
        <f>VLOOKUP($IF126,Data!$B:$CP,Daily!IX$10,0)/IX$125</f>
        <v>0.69311377245508987</v>
      </c>
      <c r="IY126" s="12">
        <f>VLOOKUP($IF126,Data!$B:$CP,Daily!IY$10,0)/IY$125</f>
        <v>0.66382978723404251</v>
      </c>
      <c r="IZ126" s="12">
        <f>VLOOKUP($IF126,Data!$B:$CP,Daily!IZ$10,0)/IZ$125</f>
        <v>0.6919642857142857</v>
      </c>
      <c r="JA126" s="12">
        <f>VLOOKUP($IF126,Data!$B:$CP,Daily!JA$10,0)/JA$125</f>
        <v>0.62824207492795392</v>
      </c>
      <c r="JB126" s="12">
        <f>VLOOKUP($IF126,Data!$B:$CP,Daily!JB$10,0)/JB$125</f>
        <v>0.70382165605095537</v>
      </c>
      <c r="JC126" s="12">
        <f>VLOOKUP($IF126,Data!$B:$CP,Daily!JC$10,0)/JC$125</f>
        <v>0.72379603399433423</v>
      </c>
      <c r="JD126" s="12">
        <f>VLOOKUP($IF126,Data!$B:$CP,Daily!JD$10,0)/JD$125</f>
        <v>0.6617405582922824</v>
      </c>
      <c r="JE126" s="12">
        <f>VLOOKUP($IF126,Data!$B:$CP,Daily!JE$10,0)/JE$125</f>
        <v>0.70317460317460323</v>
      </c>
      <c r="JF126" s="12">
        <f>VLOOKUP($IF126,Data!$B:$CP,Daily!JF$10,0)/JF$125</f>
        <v>0.62037037037037035</v>
      </c>
      <c r="JG126" s="12">
        <f>VLOOKUP($IF126,Data!$B:$CP,Daily!JG$10,0)/JG$125</f>
        <v>0.63166397415185782</v>
      </c>
      <c r="JH126" s="12">
        <f>VLOOKUP($IF126,Data!$B:$CP,Daily!JH$10,0)/JH$125</f>
        <v>0.65905631659056318</v>
      </c>
      <c r="JI126" s="12">
        <f>VLOOKUP($IF126,Data!$B:$CP,Daily!JI$10,0)/JI$125</f>
        <v>0.67927382753403931</v>
      </c>
      <c r="JJ126" s="12">
        <f>VLOOKUP($IF126,Data!$B:$CP,Daily!JJ$10,0)/JJ$125</f>
        <v>0.66074074074074074</v>
      </c>
      <c r="JK126" s="12">
        <f>VLOOKUP($IF126,Data!$B:$CP,Daily!JK$10,0)/JK$125</f>
        <v>0.64438122332859171</v>
      </c>
      <c r="JL126" s="12">
        <f>VLOOKUP($IF126,Data!$B:$CP,Daily!JL$10,0)/JL$125</f>
        <v>0.6502808988764045</v>
      </c>
      <c r="JM126" s="12">
        <f>VLOOKUP($IF126,Data!$B:$CP,Daily!JM$10,0)/JM$125</f>
        <v>0.64596273291925466</v>
      </c>
      <c r="JN126" s="12">
        <f>VLOOKUP($IF126,Data!$B:$CP,Daily!JN$10,0)/JN$125</f>
        <v>0.66248256624825663</v>
      </c>
      <c r="JO126" s="12">
        <f>VLOOKUP($IF126,Data!$B:$CP,Daily!JO$10,0)/JO$125</f>
        <v>0.69240348692403486</v>
      </c>
      <c r="JP126" s="12">
        <f>VLOOKUP($IF126,Data!$B:$CP,Daily!JP$10,0)/JP$125</f>
        <v>0.68434032059186189</v>
      </c>
      <c r="JQ126" s="12">
        <f>VLOOKUP($IF126,Data!$B:$CP,Daily!JQ$10,0)/JQ$125</f>
        <v>0.66052934407364783</v>
      </c>
      <c r="JR126" s="12">
        <f>VLOOKUP($IF126,Data!$B:$CP,Daily!JR$10,0)/JR$125</f>
        <v>0.67213114754098358</v>
      </c>
      <c r="JS126" s="12">
        <f>VLOOKUP($IF126,Data!$B:$CP,Daily!JS$10,0)/JS$125</f>
        <v>0.70948905109489047</v>
      </c>
      <c r="JT126" s="12">
        <f>VLOOKUP($IF126,Data!$B:$CP,Daily!JT$10,0)/JT$125</f>
        <v>0.64147286821705429</v>
      </c>
      <c r="JU126" s="12">
        <f>VLOOKUP($IF126,Data!$B:$CP,Daily!JU$10,0)/JU$125</f>
        <v>0.69406392694063923</v>
      </c>
      <c r="JV126" s="12">
        <f>VLOOKUP($IF126,Data!$B:$CP,Daily!JV$10,0)/JV$125</f>
        <v>0.61592178770949724</v>
      </c>
      <c r="JW126" s="12">
        <f>VLOOKUP($IF126,Data!$B:$CP,Daily!JW$10,0)/JW$125</f>
        <v>0.66475644699140402</v>
      </c>
      <c r="JX126" s="12">
        <f>VLOOKUP($IF126,Data!$B:$CP,Daily!JX$10,0)/JX$125</f>
        <v>0.6570996978851964</v>
      </c>
      <c r="JY126" s="12">
        <f>VLOOKUP($IF126,Data!$B:$CP,Daily!JY$10,0)/JY$125</f>
        <v>0.65071770334928225</v>
      </c>
      <c r="JZ126" s="12">
        <f>VLOOKUP($IF126,Data!$B:$CP,Daily!JZ$10,0)/JZ$125</f>
        <v>0.70288624787775889</v>
      </c>
      <c r="KA126" s="12">
        <f>VLOOKUP($IF126,Data!$B:$CP,Daily!KA$10,0)/KA$125</f>
        <v>0.61776859504132231</v>
      </c>
      <c r="KB126" s="12">
        <f>VLOOKUP($IF126,Data!$B:$CP,Daily!KB$10,0)/KB$125</f>
        <v>0.66222961730449248</v>
      </c>
      <c r="KC126" s="12">
        <f>VLOOKUP($IF126,Data!$B:$CP,Daily!KC$10,0)/KC$125</f>
        <v>0.69061583577712615</v>
      </c>
      <c r="KD126" s="12">
        <f>VLOOKUP($IF126,Data!$B:$CP,Daily!KD$10,0)/KD$125</f>
        <v>0.65437788018433185</v>
      </c>
      <c r="KE126" s="12">
        <f>VLOOKUP($IF126,Data!$B:$CP,Daily!KE$10,0)/KE$125</f>
        <v>0.66249999999999998</v>
      </c>
      <c r="KF126" s="12">
        <f>VLOOKUP($IF126,Data!$B:$CP,Daily!KF$10,0)/KF$125</f>
        <v>0.69409937888198758</v>
      </c>
      <c r="KG126" s="12">
        <f>VLOOKUP($IF126,Data!$B:$CP,Daily!KG$10,0)/KG$125</f>
        <v>0.68173913043478263</v>
      </c>
      <c r="KH126" s="12">
        <f>VLOOKUP($IF126,Data!$B:$CP,Daily!KH$10,0)/KH$125</f>
        <v>0.65376344086021509</v>
      </c>
      <c r="KI126" s="12">
        <f>VLOOKUP($IF126,Data!$B:$CP,Daily!KI$10,0)/KI$125</f>
        <v>0.7003105590062112</v>
      </c>
      <c r="KJ126" s="12">
        <f>VLOOKUP($IF126,Data!$B:$CP,Daily!KJ$10,0)/KJ$125</f>
        <v>0.7069767441860465</v>
      </c>
      <c r="KK126" s="12">
        <f>VLOOKUP($IF126,Data!$B:$CP,Daily!KK$10,0)/KK$125</f>
        <v>0.6932203389830508</v>
      </c>
      <c r="KL126" s="12">
        <f>VLOOKUP($IF126,Data!$B:$CP,Daily!KL$10,0)/KL$125</f>
        <v>0.71012269938650308</v>
      </c>
      <c r="KM126" s="12">
        <f>VLOOKUP($IF126,Data!$B:$CP,Daily!KM$10,0)/KM$125</f>
        <v>0.680379746835443</v>
      </c>
      <c r="KN126" s="12">
        <f>VLOOKUP($IF126,Data!$B:$CP,Daily!KN$10,0)/KN$125</f>
        <v>0.68541300527240778</v>
      </c>
      <c r="KO126" s="12">
        <f>VLOOKUP($IF126,Data!$B:$CP,Daily!KO$10,0)/KO$125</f>
        <v>0.63972286374133946</v>
      </c>
      <c r="KP126" s="12">
        <f>VLOOKUP($IF126,Data!$B:$CP,Daily!KP$10,0)/KP$125</f>
        <v>0.67701863354037262</v>
      </c>
      <c r="KQ126" s="12">
        <f>VLOOKUP($IF126,Data!$B:$CP,Daily!KQ$10,0)/KQ$125</f>
        <v>0.69039735099337751</v>
      </c>
      <c r="KR126" s="12">
        <f>VLOOKUP($IF126,Data!$B:$CP,Daily!KR$10,0)/KR$125</f>
        <v>0.68769230769230771</v>
      </c>
      <c r="KS126" s="12">
        <f>VLOOKUP($IF126,Data!$B:$CP,Daily!KS$10,0)/KS$125</f>
        <v>0.68588770864946891</v>
      </c>
      <c r="KT126" s="12">
        <f>VLOOKUP($IF126,Data!$B:$CP,Daily!KT$10,0)/KT$125</f>
        <v>0.68064118372379778</v>
      </c>
      <c r="KU126" s="12">
        <f>VLOOKUP($IF126,Data!$B:$CP,Daily!KU$10,0)/KU$125</f>
        <v>0.72284122562674091</v>
      </c>
      <c r="KV126" s="12">
        <f>VLOOKUP($IF126,Data!$B:$CP,Daily!KV$10,0)/KV$125</f>
        <v>0.67458866544789764</v>
      </c>
      <c r="KW126" s="12">
        <f>VLOOKUP($IF126,Data!$B:$CP,Daily!KW$10,0)/KW$125</f>
        <v>0.70100143061516451</v>
      </c>
      <c r="KX126" s="12">
        <f>VLOOKUP($IF126,Data!$B:$CP,Daily!KX$10,0)/KX$125</f>
        <v>0.69911504424778759</v>
      </c>
      <c r="KY126" s="12">
        <f>VLOOKUP($IF126,Data!$B:$CP,Daily!KY$10,0)/KY$125</f>
        <v>0.66063348416289591</v>
      </c>
      <c r="KZ126" s="12">
        <f>VLOOKUP($IF126,Data!$B:$CP,Daily!KZ$10,0)/KZ$125</f>
        <v>0.65350877192982459</v>
      </c>
      <c r="LA126" s="12">
        <f>VLOOKUP($IF126,Data!$B:$CP,Daily!LA$10,0)/LA$125</f>
        <v>0.67441860465116277</v>
      </c>
      <c r="LB126" s="12">
        <f>VLOOKUP($IF126,Data!$B:$CP,Daily!LB$10,0)/LB$125</f>
        <v>0.69727403156384504</v>
      </c>
      <c r="LC126" s="12">
        <f>VLOOKUP($IF126,Data!$B:$CP,Daily!LC$10,0)/LC$125</f>
        <v>0.63677130044843044</v>
      </c>
      <c r="LD126" s="12">
        <f>VLOOKUP($IF126,Data!$B:$CP,Daily!LD$10,0)/LD$125</f>
        <v>0.66239999999999999</v>
      </c>
      <c r="LE126" s="12">
        <f>VLOOKUP($IF126,Data!$B:$CP,Daily!LE$10,0)/LE$125</f>
        <v>0.6447166921898928</v>
      </c>
      <c r="LF126" s="12">
        <f>VLOOKUP($IF126,Data!$B:$CP,Daily!LF$10,0)/LF$125</f>
        <v>0.70048309178743962</v>
      </c>
      <c r="LG126" s="12">
        <f>VLOOKUP($IF126,Data!$B:$CP,Daily!LG$10,0)/LG$125</f>
        <v>0.69506726457399104</v>
      </c>
      <c r="LH126" s="12">
        <f>VLOOKUP($IF126,Data!$B:$CP,Daily!LH$10,0)/LH$125</f>
        <v>0.61150070126227207</v>
      </c>
      <c r="LI126" s="12">
        <f>VLOOKUP($IF126,Data!$B:$CP,Daily!LI$10,0)/LI$125</f>
        <v>0.68445121951219512</v>
      </c>
      <c r="LJ126" s="12">
        <f>VLOOKUP($IF126,Data!$B:$CP,Daily!LJ$10,0)/LJ$125</f>
        <v>0.63673469387755099</v>
      </c>
      <c r="LK126" s="12">
        <f>VLOOKUP($IF126,Data!$B:$CP,Daily!LK$10,0)/LK$125</f>
        <v>0.68195266272189348</v>
      </c>
      <c r="LL126" s="12">
        <f>VLOOKUP($IF126,Data!$B:$CP,Daily!LL$10,0)/LL$125</f>
        <v>0.68306801736613598</v>
      </c>
      <c r="LM126" s="12">
        <f>VLOOKUP($IF126,Data!$B:$CP,Daily!LM$10,0)/LM$125</f>
        <v>0.66359447004608296</v>
      </c>
      <c r="LN126" s="12">
        <f>VLOOKUP($IF126,Data!$B:$CP,Daily!LN$10,0)/LN$125</f>
        <v>0.64912280701754388</v>
      </c>
      <c r="LO126" s="12">
        <f>VLOOKUP($IF126,Data!$B:$CP,Daily!LO$10,0)/LO$125</f>
        <v>0.72284122562674091</v>
      </c>
      <c r="LP126" s="12">
        <f>VLOOKUP($IF126,Data!$B:$CP,Daily!LP$10,0)/LP$125</f>
        <v>0.71031746031746035</v>
      </c>
      <c r="LQ126" s="12">
        <f>VLOOKUP($IF126,Data!$B:$CP,Daily!LQ$10,0)/LQ$125</f>
        <v>0.70270270270270274</v>
      </c>
      <c r="LR126" s="12">
        <f>VLOOKUP($IF126,Data!$B:$CP,Daily!LR$10,0)/LR$125</f>
        <v>0.67912772585669778</v>
      </c>
      <c r="LS126" s="12">
        <f>VLOOKUP($IF126,Data!$B:$CP,Daily!LS$10,0)/LS$125</f>
        <v>0.67138364779874216</v>
      </c>
      <c r="LU126" s="40">
        <f t="shared" si="1213"/>
        <v>0.65488565488565487</v>
      </c>
      <c r="LV126" s="40">
        <f t="shared" si="1214"/>
        <v>0.69406392694063923</v>
      </c>
      <c r="LW126" s="40">
        <f t="shared" si="1360"/>
        <v>3.9178272054984364E-2</v>
      </c>
      <c r="LX126" s="40">
        <f t="shared" ref="LX126" si="1371">LV126+(0.75*LW126)</f>
        <v>0.72344763098187748</v>
      </c>
      <c r="LY126" s="40">
        <f t="shared" ref="LY126" si="1372">LU126-(0.75*LW126)</f>
        <v>0.62550195084441662</v>
      </c>
      <c r="LZ126" s="43"/>
      <c r="MA126" s="12">
        <f t="shared" ref="MA126" si="1373">_xlfn.STDEV.P(JL126:LS126)</f>
        <v>2.5688071278732936E-2</v>
      </c>
      <c r="MB126" s="12">
        <f>SUMPRODUCT(LL126:LR126,LL$125:LR$125)/SUM(LL$125:LR$125)</f>
        <v>0.68743240320138443</v>
      </c>
      <c r="MC126" s="12">
        <f>SUMPRODUCT(KP126:LR126,KP$125:LR$125)/SUM(KP$125:LR$125)</f>
        <v>0.67917944379824469</v>
      </c>
    </row>
    <row r="127" spans="4:341" hidden="1" x14ac:dyDescent="0.35">
      <c r="D127" s="113" t="s">
        <v>693</v>
      </c>
      <c r="E127" s="53" t="str">
        <f>VLOOKUP($D127,'Metric Nature'!$C:$D,2,0)&amp;IF(($F127&lt;(EA127)),"Below",IF(($F127&gt;(DZ127)),"Above","Within"))</f>
        <v>PositiveWithin</v>
      </c>
      <c r="F127" s="28">
        <f t="shared" ref="F127:F128" si="1374">DU127</f>
        <v>1851</v>
      </c>
      <c r="G127" s="140">
        <f t="shared" ref="G127:G128" si="1375">ED127</f>
        <v>1790</v>
      </c>
      <c r="H127" s="48">
        <f t="shared" ref="H127:H128" si="1376">IFERROR(((F127-G127)/G127),0)</f>
        <v>3.4078212290502792E-2</v>
      </c>
      <c r="I127" s="28">
        <f>EE127</f>
        <v>1749.2333333333333</v>
      </c>
      <c r="J127" s="48">
        <f t="shared" ref="J127:J128" si="1377">IFERROR(((F127-I127)/I127),0)</f>
        <v>5.817786839948929E-2</v>
      </c>
      <c r="K127" s="28">
        <f t="shared" ref="K127" si="1378">HT127</f>
        <v>1313</v>
      </c>
      <c r="L127" s="56"/>
      <c r="M127" s="53" t="str">
        <f>VLOOKUP($D127,'Metric Nature'!$C:$D,2,0)&amp;IF(($N127&lt;(HZ127)),"Below",IF(($N127&gt;(HY127)),"Above","Within"))</f>
        <v>PositiveWithin</v>
      </c>
      <c r="N127" s="28">
        <f t="shared" ref="N127:N128" si="1379">HT127</f>
        <v>1313</v>
      </c>
      <c r="O127" s="54">
        <f>IC127</f>
        <v>1219.8571428571429</v>
      </c>
      <c r="P127" s="55">
        <f>IFERROR(((N127-O127)/O127),0)</f>
        <v>7.635554514580159E-2</v>
      </c>
      <c r="Q127" s="54">
        <f t="shared" ref="Q127:Q128" si="1380">ID127</f>
        <v>1192.0333333333333</v>
      </c>
      <c r="R127" s="48">
        <f t="shared" ref="R127:R128" si="1381">IFERROR(((N127-Q127)/Q127),0)</f>
        <v>0.10147926512122148</v>
      </c>
      <c r="S127" s="28">
        <f t="shared" si="1111"/>
        <v>187.44315508678596</v>
      </c>
      <c r="T127" s="56"/>
      <c r="U127" s="53" t="str">
        <f>VLOOKUP($D127,'Metric Nature'!$C:$D,2,0)&amp;IF(($V127&lt;(LY127)),"Below",IF(($V127&gt;(LX127)),"Above","Within"))</f>
        <v>PositiveWithin</v>
      </c>
      <c r="V127" s="28">
        <f t="shared" ref="V127:V128" si="1382">LS127</f>
        <v>538</v>
      </c>
      <c r="W127" s="54">
        <f>MB127</f>
        <v>570.14285714285711</v>
      </c>
      <c r="X127" s="48">
        <f t="shared" ref="X127:X128" si="1383">IFERROR(((V127-W127)/W127),0)</f>
        <v>-5.6376847907792481E-2</v>
      </c>
      <c r="Y127" s="54">
        <f>MC127</f>
        <v>557.20000000000005</v>
      </c>
      <c r="Z127" s="48">
        <f t="shared" ref="Z127:Z128" si="1384">IFERROR(((V127-Y127)/Y127),0)</f>
        <v>-3.4458004307250614E-2</v>
      </c>
      <c r="AA127" s="28">
        <f t="shared" si="1115"/>
        <v>75.736384915045946</v>
      </c>
      <c r="AB127" s="50"/>
      <c r="AC127" s="46" t="s">
        <v>694</v>
      </c>
      <c r="AI127" s="7" t="s">
        <v>693</v>
      </c>
      <c r="AJ127" s="8">
        <f t="shared" ref="AJ127" si="1385">EI127+IH127</f>
        <v>1986</v>
      </c>
      <c r="AK127" s="8">
        <f t="shared" ref="AK127" si="1386">EJ127+II127</f>
        <v>2202</v>
      </c>
      <c r="AL127" s="8">
        <f t="shared" ref="AL127" si="1387">EK127+IJ127</f>
        <v>2150</v>
      </c>
      <c r="AM127" s="8">
        <f t="shared" ref="AM127" si="1388">EL127+IK127</f>
        <v>1401</v>
      </c>
      <c r="AN127" s="8">
        <f t="shared" ref="AN127" si="1389">EM127+IL127</f>
        <v>1750</v>
      </c>
      <c r="AO127" s="8">
        <f t="shared" ref="AO127" si="1390">EN127+IM127</f>
        <v>2268</v>
      </c>
      <c r="AP127" s="8">
        <f t="shared" ref="AP127" si="1391">EO127+IN127</f>
        <v>2315</v>
      </c>
      <c r="AQ127" s="8">
        <f t="shared" ref="AQ127" si="1392">EP127+IO127</f>
        <v>2271</v>
      </c>
      <c r="AR127" s="8">
        <f t="shared" ref="AR127" si="1393">EQ127+IP127</f>
        <v>2133</v>
      </c>
      <c r="AS127" s="8">
        <f t="shared" ref="AS127" si="1394">ER127+IQ127</f>
        <v>2026</v>
      </c>
      <c r="AT127" s="8">
        <f t="shared" ref="AT127" si="1395">ES127+IR127</f>
        <v>1277</v>
      </c>
      <c r="AU127" s="8">
        <f t="shared" ref="AU127" si="1396">ET127+IS127</f>
        <v>1828</v>
      </c>
      <c r="AV127" s="8">
        <f t="shared" ref="AV127" si="1397">EU127+IT127</f>
        <v>1948</v>
      </c>
      <c r="AW127" s="8">
        <f t="shared" ref="AW127" si="1398">EV127+IU127</f>
        <v>1838</v>
      </c>
      <c r="AX127" s="8">
        <f t="shared" ref="AX127" si="1399">EW127+IV127</f>
        <v>2050</v>
      </c>
      <c r="AY127" s="8">
        <f t="shared" ref="AY127" si="1400">EX127+IW127</f>
        <v>2010</v>
      </c>
      <c r="AZ127" s="8">
        <f t="shared" ref="AZ127" si="1401">EY127+IX127</f>
        <v>1925</v>
      </c>
      <c r="BA127" s="8">
        <f t="shared" ref="BA127" si="1402">EZ127+IY127</f>
        <v>1251</v>
      </c>
      <c r="BB127" s="8">
        <f t="shared" ref="BB127" si="1403">FA127+IZ127</f>
        <v>1872</v>
      </c>
      <c r="BC127" s="8">
        <f t="shared" ref="BC127" si="1404">FB127+JA127</f>
        <v>1908</v>
      </c>
      <c r="BD127" s="8">
        <f t="shared" ref="BD127" si="1405">FC127+JB127</f>
        <v>1757</v>
      </c>
      <c r="BE127" s="8">
        <f t="shared" ref="BE127" si="1406">FD127+JC127</f>
        <v>1859</v>
      </c>
      <c r="BF127" s="8">
        <f t="shared" ref="BF127" si="1407">FE127+JD127</f>
        <v>1814</v>
      </c>
      <c r="BG127" s="8">
        <f t="shared" ref="BG127" si="1408">FF127+JE127</f>
        <v>1801</v>
      </c>
      <c r="BH127" s="8">
        <f t="shared" ref="BH127" si="1409">FG127+JF127</f>
        <v>1200</v>
      </c>
      <c r="BI127" s="8">
        <f t="shared" ref="BI127" si="1410">FH127+JG127</f>
        <v>1816</v>
      </c>
      <c r="BJ127" s="8">
        <f t="shared" ref="BJ127" si="1411">FI127+JH127</f>
        <v>1856</v>
      </c>
      <c r="BK127" s="8">
        <f t="shared" ref="BK127" si="1412">FJ127+JI127</f>
        <v>1832</v>
      </c>
      <c r="BL127" s="8">
        <f t="shared" ref="BL127" si="1413">FK127+JJ127</f>
        <v>1800</v>
      </c>
      <c r="BM127" s="8">
        <f t="shared" ref="BM127" si="1414">FL127+JK127</f>
        <v>1931</v>
      </c>
      <c r="BN127" s="8">
        <f t="shared" ref="BN127" si="1415">FM127+JL127</f>
        <v>1891</v>
      </c>
      <c r="BO127" s="8">
        <f t="shared" ref="BO127" si="1416">FN127+JM127</f>
        <v>1289</v>
      </c>
      <c r="BP127" s="8">
        <f t="shared" ref="BP127" si="1417">FO127+JN127</f>
        <v>2003</v>
      </c>
      <c r="BQ127" s="8">
        <f t="shared" ref="BQ127" si="1418">FP127+JO127</f>
        <v>2153</v>
      </c>
      <c r="BR127" s="8">
        <f t="shared" ref="BR127" si="1419">FQ127+JP127</f>
        <v>2292</v>
      </c>
      <c r="BS127" s="8">
        <f t="shared" ref="BS127" si="1420">FR127+JQ127</f>
        <v>2179</v>
      </c>
      <c r="BT127" s="8">
        <f t="shared" ref="BT127" si="1421">FS127+JR127</f>
        <v>2030</v>
      </c>
      <c r="BU127" s="8">
        <f t="shared" ref="BU127" si="1422">FT127+JS127</f>
        <v>1961</v>
      </c>
      <c r="BV127" s="8">
        <f t="shared" ref="BV127" si="1423">FU127+JT127</f>
        <v>1222</v>
      </c>
      <c r="BW127" s="8">
        <f t="shared" ref="BW127" si="1424">FV127+JU127</f>
        <v>1823</v>
      </c>
      <c r="BX127" s="8">
        <f t="shared" ref="BX127" si="1425">FW127+JV127</f>
        <v>1868</v>
      </c>
      <c r="BY127" s="8">
        <f t="shared" ref="BY127" si="1426">FX127+JW127</f>
        <v>1837</v>
      </c>
      <c r="BZ127" s="8">
        <f t="shared" ref="BZ127" si="1427">FY127+JX127</f>
        <v>1708</v>
      </c>
      <c r="CA127" s="8">
        <f t="shared" ref="CA127" si="1428">FZ127+JY127</f>
        <v>1813</v>
      </c>
      <c r="CB127" s="8">
        <f t="shared" ref="CB127" si="1429">GA127+JZ127</f>
        <v>1711</v>
      </c>
      <c r="CC127" s="8">
        <f t="shared" ref="CC127" si="1430">GB127+KA127</f>
        <v>1276</v>
      </c>
      <c r="CD127" s="8">
        <f t="shared" ref="CD127" si="1431">GC127+KB127</f>
        <v>1746</v>
      </c>
      <c r="CE127" s="8">
        <f t="shared" ref="CE127" si="1432">GD127+KC127</f>
        <v>1941</v>
      </c>
      <c r="CF127" s="8">
        <f t="shared" ref="CF127" si="1433">GE127+KD127</f>
        <v>1814</v>
      </c>
      <c r="CG127" s="8">
        <f t="shared" ref="CG127" si="1434">GF127+KE127</f>
        <v>1797</v>
      </c>
      <c r="CH127" s="8">
        <f t="shared" ref="CH127" si="1435">GG127+KF127</f>
        <v>1816</v>
      </c>
      <c r="CI127" s="8">
        <f t="shared" ref="CI127" si="1436">GH127+KG127</f>
        <v>1641</v>
      </c>
      <c r="CJ127" s="8">
        <f t="shared" ref="CJ127" si="1437">GI127+KH127</f>
        <v>1219</v>
      </c>
      <c r="CK127" s="8">
        <f t="shared" ref="CK127" si="1438">GJ127+KI127</f>
        <v>1714</v>
      </c>
      <c r="CL127" s="8">
        <f t="shared" ref="CL127" si="1439">GK127+KJ127</f>
        <v>1761</v>
      </c>
      <c r="CM127" s="8">
        <f t="shared" ref="CM127" si="1440">GL127+KK127</f>
        <v>1681</v>
      </c>
      <c r="CN127" s="8">
        <f t="shared" ref="CN127" si="1441">GM127+KL127</f>
        <v>1721</v>
      </c>
      <c r="CO127" s="8">
        <f t="shared" ref="CO127" si="1442">GN127+KM127</f>
        <v>1761</v>
      </c>
      <c r="CP127" s="8">
        <f t="shared" ref="CP127" si="1443">GO127+KN127</f>
        <v>1621</v>
      </c>
      <c r="CQ127" s="8">
        <f t="shared" ref="CQ127" si="1444">GP127+KO127</f>
        <v>1099</v>
      </c>
      <c r="CR127" s="8">
        <f t="shared" ref="CR127" si="1445">GQ127+KP127</f>
        <v>1722</v>
      </c>
      <c r="CS127" s="8">
        <f t="shared" ref="CS127" si="1446">GR127+KQ127</f>
        <v>1652</v>
      </c>
      <c r="CT127" s="8">
        <f t="shared" ref="CT127" si="1447">GS127+KR127</f>
        <v>1719</v>
      </c>
      <c r="CU127" s="8">
        <f t="shared" ref="CU127" si="1448">GT127+KS127</f>
        <v>1736</v>
      </c>
      <c r="CV127" s="8">
        <f t="shared" ref="CV127" si="1449">GU127+KT127</f>
        <v>2140</v>
      </c>
      <c r="CW127" s="8">
        <f t="shared" ref="CW127" si="1450">GV127+KU127</f>
        <v>2105</v>
      </c>
      <c r="CX127" s="8">
        <f t="shared" ref="CX127" si="1451">GW127+KV127</f>
        <v>1446</v>
      </c>
      <c r="CY127" s="8">
        <f t="shared" ref="CY127" si="1452">GX127+KW127</f>
        <v>1974</v>
      </c>
      <c r="CZ127" s="8">
        <f t="shared" ref="CZ127" si="1453">GY127+KX127</f>
        <v>1903</v>
      </c>
      <c r="DA127" s="8">
        <f t="shared" ref="DA127" si="1454">GZ127+KY127</f>
        <v>1766</v>
      </c>
      <c r="DB127" s="8">
        <f t="shared" ref="DB127" si="1455">HA127+KZ127</f>
        <v>1817</v>
      </c>
      <c r="DC127" s="8">
        <f t="shared" ref="DC127" si="1456">HB127+LA127</f>
        <v>1857</v>
      </c>
      <c r="DD127" s="8">
        <f t="shared" ref="DD127" si="1457">HC127+LB127</f>
        <v>1772</v>
      </c>
      <c r="DE127" s="8">
        <f t="shared" ref="DE127" si="1458">HD127+LC127</f>
        <v>1125</v>
      </c>
      <c r="DF127" s="8">
        <f t="shared" ref="DF127" si="1459">HE127+LD127</f>
        <v>1746</v>
      </c>
      <c r="DG127" s="8">
        <f t="shared" ref="DG127" si="1460">HF127+LE127</f>
        <v>1854</v>
      </c>
      <c r="DH127" s="8">
        <f t="shared" ref="DH127" si="1461">HG127+LF127</f>
        <v>1702</v>
      </c>
      <c r="DI127" s="8">
        <f t="shared" ref="DI127" si="1462">HH127+LG127</f>
        <v>1751</v>
      </c>
      <c r="DJ127" s="8">
        <f t="shared" ref="DJ127" si="1463">HI127+LH127</f>
        <v>2053</v>
      </c>
      <c r="DK127" s="8">
        <f t="shared" ref="DK127" si="1464">HJ127+LI127</f>
        <v>1915</v>
      </c>
      <c r="DL127" s="8">
        <f t="shared" ref="DL127" si="1465">HK127+LJ127</f>
        <v>1281</v>
      </c>
      <c r="DM127" s="8">
        <f t="shared" ref="DM127" si="1466">HL127+LK127</f>
        <v>1812</v>
      </c>
      <c r="DN127" s="8">
        <f t="shared" ref="DN127" si="1467">HM127+LL127</f>
        <v>1800</v>
      </c>
      <c r="DO127" s="8">
        <f t="shared" ref="DO127" si="1468">HN127+LM127</f>
        <v>1900</v>
      </c>
      <c r="DP127" s="8">
        <f t="shared" ref="DP127" si="1469">HO127+LN127</f>
        <v>1819</v>
      </c>
      <c r="DQ127" s="8">
        <f t="shared" ref="DQ127" si="1470">HP127+LO127</f>
        <v>1955</v>
      </c>
      <c r="DR127" s="8">
        <f t="shared" ref="DR127" si="1471">HQ127+LP127</f>
        <v>1967</v>
      </c>
      <c r="DS127" s="8">
        <f t="shared" ref="DS127" si="1472">HR127+LQ127</f>
        <v>1250</v>
      </c>
      <c r="DT127" s="8">
        <f t="shared" ref="DT127" si="1473">HS127+LR127</f>
        <v>1839</v>
      </c>
      <c r="DU127" s="8">
        <f t="shared" ref="DU127" si="1474">HT127+LS127</f>
        <v>1851</v>
      </c>
      <c r="DV127" s="14"/>
      <c r="DW127" s="8">
        <f t="shared" si="1206"/>
        <v>1721</v>
      </c>
      <c r="DX127" s="8">
        <f t="shared" si="1207"/>
        <v>1948</v>
      </c>
      <c r="DY127" s="8">
        <f>DX127-DW127</f>
        <v>227</v>
      </c>
      <c r="DZ127" s="8">
        <f>DX127+(1.25*DY127)</f>
        <v>2231.75</v>
      </c>
      <c r="EA127" s="8">
        <f>DW127-(1.25*DY127)</f>
        <v>1437.25</v>
      </c>
      <c r="EB127" s="14"/>
      <c r="EC127" s="9">
        <f t="shared" ref="EC127:EC128" si="1475">_xlfn.STDEV.P(AJ127:DU127)</f>
        <v>269.82611593303227</v>
      </c>
      <c r="ED127" s="9">
        <f>AVERAGE(DN127:DT127)</f>
        <v>1790</v>
      </c>
      <c r="EE127" s="9">
        <f>AVERAGE(CQ127:DT127)</f>
        <v>1749.2333333333333</v>
      </c>
      <c r="EF127" s="1"/>
      <c r="EG127" s="7" t="s">
        <v>695</v>
      </c>
      <c r="EH127" s="7" t="s">
        <v>107</v>
      </c>
      <c r="EI127" s="8">
        <f>VLOOKUP($EG127,Data!$B:$CP,Daily!EI$10,0)</f>
        <v>1372</v>
      </c>
      <c r="EJ127" s="8">
        <f>VLOOKUP($EG127,Data!$B:$CP,Daily!EJ$10,0)</f>
        <v>1497</v>
      </c>
      <c r="EK127" s="8">
        <f>VLOOKUP($EG127,Data!$B:$CP,Daily!EK$10,0)</f>
        <v>1470</v>
      </c>
      <c r="EL127" s="8">
        <f>VLOOKUP($EG127,Data!$B:$CP,Daily!EL$10,0)</f>
        <v>982</v>
      </c>
      <c r="EM127" s="8">
        <f>VLOOKUP($EG127,Data!$B:$CP,Daily!EM$10,0)</f>
        <v>1278</v>
      </c>
      <c r="EN127" s="8">
        <f>VLOOKUP($EG127,Data!$B:$CP,Daily!EN$10,0)</f>
        <v>1580</v>
      </c>
      <c r="EO127" s="8">
        <f>VLOOKUP($EG127,Data!$B:$CP,Daily!EO$10,0)</f>
        <v>1605</v>
      </c>
      <c r="EP127" s="8">
        <f>VLOOKUP($EG127,Data!$B:$CP,Daily!EP$10,0)</f>
        <v>1521</v>
      </c>
      <c r="EQ127" s="8">
        <f>VLOOKUP($EG127,Data!$B:$CP,Daily!EQ$10,0)</f>
        <v>1438</v>
      </c>
      <c r="ER127" s="8">
        <f>VLOOKUP($EG127,Data!$B:$CP,Daily!ER$10,0)</f>
        <v>1425</v>
      </c>
      <c r="ES127" s="8">
        <f>VLOOKUP($EG127,Data!$B:$CP,Daily!ES$10,0)</f>
        <v>854</v>
      </c>
      <c r="ET127" s="8">
        <f>VLOOKUP($EG127,Data!$B:$CP,Daily!ET$10,0)</f>
        <v>1271</v>
      </c>
      <c r="EU127" s="8">
        <f>VLOOKUP($EG127,Data!$B:$CP,Daily!EU$10,0)</f>
        <v>1364</v>
      </c>
      <c r="EV127" s="8">
        <f>VLOOKUP($EG127,Data!$B:$CP,Daily!EV$10,0)</f>
        <v>1249</v>
      </c>
      <c r="EW127" s="8">
        <f>VLOOKUP($EG127,Data!$B:$CP,Daily!EW$10,0)</f>
        <v>1377</v>
      </c>
      <c r="EX127" s="8">
        <f>VLOOKUP($EG127,Data!$B:$CP,Daily!EX$10,0)</f>
        <v>1338</v>
      </c>
      <c r="EY127" s="8">
        <f>VLOOKUP($EG127,Data!$B:$CP,Daily!EY$10,0)</f>
        <v>1335</v>
      </c>
      <c r="EZ127" s="8">
        <f>VLOOKUP($EG127,Data!$B:$CP,Daily!EZ$10,0)</f>
        <v>833</v>
      </c>
      <c r="FA127" s="8">
        <f>VLOOKUP($EG127,Data!$B:$CP,Daily!FA$10,0)</f>
        <v>1303</v>
      </c>
      <c r="FB127" s="8">
        <f>VLOOKUP($EG127,Data!$B:$CP,Daily!FB$10,0)</f>
        <v>1325</v>
      </c>
      <c r="FC127" s="8">
        <f>VLOOKUP($EG127,Data!$B:$CP,Daily!FC$10,0)</f>
        <v>1210</v>
      </c>
      <c r="FD127" s="8">
        <f>VLOOKUP($EG127,Data!$B:$CP,Daily!FD$10,0)</f>
        <v>1243</v>
      </c>
      <c r="FE127" s="8">
        <f>VLOOKUP($EG127,Data!$B:$CP,Daily!FE$10,0)</f>
        <v>1287</v>
      </c>
      <c r="FF127" s="8">
        <f>VLOOKUP($EG127,Data!$B:$CP,Daily!FF$10,0)</f>
        <v>1255</v>
      </c>
      <c r="FG127" s="8">
        <f>VLOOKUP($EG127,Data!$B:$CP,Daily!FG$10,0)</f>
        <v>837</v>
      </c>
      <c r="FH127" s="8">
        <f>VLOOKUP($EG127,Data!$B:$CP,Daily!FH$10,0)</f>
        <v>1272</v>
      </c>
      <c r="FI127" s="8">
        <f>VLOOKUP($EG127,Data!$B:$CP,Daily!FI$10,0)</f>
        <v>1286</v>
      </c>
      <c r="FJ127" s="8">
        <f>VLOOKUP($EG127,Data!$B:$CP,Daily!FJ$10,0)</f>
        <v>1254</v>
      </c>
      <c r="FK127" s="8">
        <f>VLOOKUP($EG127,Data!$B:$CP,Daily!FK$10,0)</f>
        <v>1201</v>
      </c>
      <c r="FL127" s="8">
        <f>VLOOKUP($EG127,Data!$B:$CP,Daily!FL$10,0)</f>
        <v>1339</v>
      </c>
      <c r="FM127" s="8">
        <f>VLOOKUP($EG127,Data!$B:$CP,Daily!FM$10,0)</f>
        <v>1275</v>
      </c>
      <c r="FN127" s="8">
        <f>VLOOKUP($EG127,Data!$B:$CP,Daily!FN$10,0)</f>
        <v>857</v>
      </c>
      <c r="FO127" s="8">
        <f>VLOOKUP($EG127,Data!$B:$CP,Daily!FO$10,0)</f>
        <v>1378</v>
      </c>
      <c r="FP127" s="8">
        <f>VLOOKUP($EG127,Data!$B:$CP,Daily!FP$10,0)</f>
        <v>1453</v>
      </c>
      <c r="FQ127" s="8">
        <f>VLOOKUP($EG127,Data!$B:$CP,Daily!FQ$10,0)</f>
        <v>1595</v>
      </c>
      <c r="FR127" s="8">
        <f>VLOOKUP($EG127,Data!$B:$CP,Daily!FR$10,0)</f>
        <v>1429</v>
      </c>
      <c r="FS127" s="8">
        <f>VLOOKUP($EG127,Data!$B:$CP,Daily!FS$10,0)</f>
        <v>1380</v>
      </c>
      <c r="FT127" s="8">
        <f>VLOOKUP($EG127,Data!$B:$CP,Daily!FT$10,0)</f>
        <v>1354</v>
      </c>
      <c r="FU127" s="8">
        <f>VLOOKUP($EG127,Data!$B:$CP,Daily!FU$10,0)</f>
        <v>781</v>
      </c>
      <c r="FV127" s="8">
        <f>VLOOKUP($EG127,Data!$B:$CP,Daily!FV$10,0)</f>
        <v>1230</v>
      </c>
      <c r="FW127" s="8">
        <f>VLOOKUP($EG127,Data!$B:$CP,Daily!FW$10,0)</f>
        <v>1256</v>
      </c>
      <c r="FX127" s="8">
        <f>VLOOKUP($EG127,Data!$B:$CP,Daily!FX$10,0)</f>
        <v>1252</v>
      </c>
      <c r="FY127" s="8">
        <f>VLOOKUP($EG127,Data!$B:$CP,Daily!FY$10,0)</f>
        <v>1134</v>
      </c>
      <c r="FZ127" s="8">
        <f>VLOOKUP($EG127,Data!$B:$CP,Daily!FZ$10,0)</f>
        <v>1263</v>
      </c>
      <c r="GA127" s="8">
        <f>VLOOKUP($EG127,Data!$B:$CP,Daily!GA$10,0)</f>
        <v>1186</v>
      </c>
      <c r="GB127" s="8">
        <f>VLOOKUP($EG127,Data!$B:$CP,Daily!GB$10,0)</f>
        <v>859</v>
      </c>
      <c r="GC127" s="8">
        <f>VLOOKUP($EG127,Data!$B:$CP,Daily!GC$10,0)</f>
        <v>1222</v>
      </c>
      <c r="GD127" s="8">
        <f>VLOOKUP($EG127,Data!$B:$CP,Daily!GD$10,0)</f>
        <v>1350</v>
      </c>
      <c r="GE127" s="8">
        <f>VLOOKUP($EG127,Data!$B:$CP,Daily!GE$10,0)</f>
        <v>1255</v>
      </c>
      <c r="GF127" s="8">
        <f>VLOOKUP($EG127,Data!$B:$CP,Daily!GF$10,0)</f>
        <v>1262</v>
      </c>
      <c r="GG127" s="8">
        <f>VLOOKUP($EG127,Data!$B:$CP,Daily!GG$10,0)</f>
        <v>1267</v>
      </c>
      <c r="GH127" s="8">
        <f>VLOOKUP($EG127,Data!$B:$CP,Daily!GH$10,0)</f>
        <v>1149</v>
      </c>
      <c r="GI127" s="8">
        <f>VLOOKUP($EG127,Data!$B:$CP,Daily!GI$10,0)</f>
        <v>800</v>
      </c>
      <c r="GJ127" s="8">
        <f>VLOOKUP($EG127,Data!$B:$CP,Daily!GJ$10,0)</f>
        <v>1155</v>
      </c>
      <c r="GK127" s="8">
        <f>VLOOKUP($EG127,Data!$B:$CP,Daily!GK$10,0)</f>
        <v>1195</v>
      </c>
      <c r="GL127" s="8">
        <f>VLOOKUP($EG127,Data!$B:$CP,Daily!GL$10,0)</f>
        <v>1170</v>
      </c>
      <c r="GM127" s="8">
        <f>VLOOKUP($EG127,Data!$B:$CP,Daily!GM$10,0)</f>
        <v>1159</v>
      </c>
      <c r="GN127" s="8">
        <f>VLOOKUP($EG127,Data!$B:$CP,Daily!GN$10,0)</f>
        <v>1214</v>
      </c>
      <c r="GO127" s="8">
        <f>VLOOKUP($EG127,Data!$B:$CP,Daily!GO$10,0)</f>
        <v>1123</v>
      </c>
      <c r="GP127" s="8">
        <f>VLOOKUP($EG127,Data!$B:$CP,Daily!GP$10,0)</f>
        <v>727</v>
      </c>
      <c r="GQ127" s="8">
        <f>VLOOKUP($EG127,Data!$B:$CP,Daily!GQ$10,0)</f>
        <v>1179</v>
      </c>
      <c r="GR127" s="8">
        <f>VLOOKUP($EG127,Data!$B:$CP,Daily!GR$10,0)</f>
        <v>1135</v>
      </c>
      <c r="GS127" s="8">
        <f>VLOOKUP($EG127,Data!$B:$CP,Daily!GS$10,0)</f>
        <v>1155</v>
      </c>
      <c r="GT127" s="8">
        <f>VLOOKUP($EG127,Data!$B:$CP,Daily!GT$10,0)</f>
        <v>1183</v>
      </c>
      <c r="GU127" s="8">
        <f>VLOOKUP($EG127,Data!$B:$CP,Daily!GU$10,0)</f>
        <v>1436</v>
      </c>
      <c r="GV127" s="8">
        <f>VLOOKUP($EG127,Data!$B:$CP,Daily!GV$10,0)</f>
        <v>1490</v>
      </c>
      <c r="GW127" s="8">
        <f>VLOOKUP($EG127,Data!$B:$CP,Daily!GW$10,0)</f>
        <v>963</v>
      </c>
      <c r="GX127" s="8">
        <f>VLOOKUP($EG127,Data!$B:$CP,Daily!GX$10,0)</f>
        <v>1373</v>
      </c>
      <c r="GY127" s="8">
        <f>VLOOKUP($EG127,Data!$B:$CP,Daily!GY$10,0)</f>
        <v>1311</v>
      </c>
      <c r="GZ127" s="8">
        <f>VLOOKUP($EG127,Data!$B:$CP,Daily!GZ$10,0)</f>
        <v>1186</v>
      </c>
      <c r="HA127" s="8">
        <f>VLOOKUP($EG127,Data!$B:$CP,Daily!HA$10,0)</f>
        <v>1230</v>
      </c>
      <c r="HB127" s="8">
        <f>VLOOKUP($EG127,Data!$B:$CP,Daily!HB$10,0)</f>
        <v>1264</v>
      </c>
      <c r="HC127" s="8">
        <f>VLOOKUP($EG127,Data!$B:$CP,Daily!HC$10,0)</f>
        <v>1169</v>
      </c>
      <c r="HD127" s="8">
        <f>VLOOKUP($EG127,Data!$B:$CP,Daily!HD$10,0)</f>
        <v>731</v>
      </c>
      <c r="HE127" s="8">
        <f>VLOOKUP($EG127,Data!$B:$CP,Daily!HE$10,0)</f>
        <v>1210</v>
      </c>
      <c r="HF127" s="8">
        <f>VLOOKUP($EG127,Data!$B:$CP,Daily!HF$10,0)</f>
        <v>1293</v>
      </c>
      <c r="HG127" s="8">
        <f>VLOOKUP($EG127,Data!$B:$CP,Daily!HG$10,0)</f>
        <v>1160</v>
      </c>
      <c r="HH127" s="8">
        <f>VLOOKUP($EG127,Data!$B:$CP,Daily!HH$10,0)</f>
        <v>1185</v>
      </c>
      <c r="HI127" s="8">
        <f>VLOOKUP($EG127,Data!$B:$CP,Daily!HI$10,0)</f>
        <v>1428</v>
      </c>
      <c r="HJ127" s="8">
        <f>VLOOKUP($EG127,Data!$B:$CP,Daily!HJ$10,0)</f>
        <v>1338</v>
      </c>
      <c r="HK127" s="8">
        <f>VLOOKUP($EG127,Data!$B:$CP,Daily!HK$10,0)</f>
        <v>853</v>
      </c>
      <c r="HL127" s="8">
        <f>VLOOKUP($EG127,Data!$B:$CP,Daily!HL$10,0)</f>
        <v>1223</v>
      </c>
      <c r="HM127" s="8">
        <f>VLOOKUP($EG127,Data!$B:$CP,Daily!HM$10,0)</f>
        <v>1221</v>
      </c>
      <c r="HN127" s="8">
        <f>VLOOKUP($EG127,Data!$B:$CP,Daily!HN$10,0)</f>
        <v>1348</v>
      </c>
      <c r="HO127" s="8">
        <f>VLOOKUP($EG127,Data!$B:$CP,Daily!HO$10,0)</f>
        <v>1229</v>
      </c>
      <c r="HP127" s="8">
        <f>VLOOKUP($EG127,Data!$B:$CP,Daily!HP$10,0)</f>
        <v>1323</v>
      </c>
      <c r="HQ127" s="8">
        <f>VLOOKUP($EG127,Data!$B:$CP,Daily!HQ$10,0)</f>
        <v>1302</v>
      </c>
      <c r="HR127" s="8">
        <f>VLOOKUP($EG127,Data!$B:$CP,Daily!HR$10,0)</f>
        <v>823</v>
      </c>
      <c r="HS127" s="8">
        <f>VLOOKUP($EG127,Data!$B:$CP,Daily!HS$10,0)</f>
        <v>1293</v>
      </c>
      <c r="HT127" s="8">
        <f>VLOOKUP($EG127,Data!$B:$CP,Daily!HT$10,0)</f>
        <v>1313</v>
      </c>
      <c r="HU127" s="13"/>
      <c r="HV127" s="8">
        <f t="shared" si="1209"/>
        <v>1170</v>
      </c>
      <c r="HW127" s="8">
        <f t="shared" si="1210"/>
        <v>1339</v>
      </c>
      <c r="HX127" s="8">
        <f t="shared" ref="HX127:HX128" si="1476">HW127-HV127</f>
        <v>169</v>
      </c>
      <c r="HY127" s="8">
        <f>HW127+(1.25*HX127)</f>
        <v>1550.25</v>
      </c>
      <c r="HZ127" s="8">
        <f>HV127-(1.25*HX127)</f>
        <v>958.75</v>
      </c>
      <c r="IA127" s="41"/>
      <c r="IB127" s="9">
        <f t="shared" ref="IB127:IB128" si="1477">_xlfn.STDEV.P(FM127:HT127)</f>
        <v>187.44315508678596</v>
      </c>
      <c r="IC127" s="9">
        <f>AVERAGE(HM127:HS127)</f>
        <v>1219.8571428571429</v>
      </c>
      <c r="ID127" s="9">
        <f>AVERAGE(GP127:HS127)</f>
        <v>1192.0333333333333</v>
      </c>
      <c r="IE127" s="1"/>
      <c r="IF127" s="7" t="s">
        <v>696</v>
      </c>
      <c r="IG127" s="7" t="s">
        <v>107</v>
      </c>
      <c r="IH127" s="8">
        <f>VLOOKUP($IF127,Data!$B:$CP,Daily!IH$10,0)</f>
        <v>614</v>
      </c>
      <c r="II127" s="8">
        <f>VLOOKUP($IF127,Data!$B:$CP,Daily!II$10,0)</f>
        <v>705</v>
      </c>
      <c r="IJ127" s="8">
        <f>VLOOKUP($IF127,Data!$B:$CP,Daily!IJ$10,0)</f>
        <v>680</v>
      </c>
      <c r="IK127" s="8">
        <f>VLOOKUP($IF127,Data!$B:$CP,Daily!IK$10,0)</f>
        <v>419</v>
      </c>
      <c r="IL127" s="8">
        <f>VLOOKUP($IF127,Data!$B:$CP,Daily!IL$10,0)</f>
        <v>472</v>
      </c>
      <c r="IM127" s="8">
        <f>VLOOKUP($IF127,Data!$B:$CP,Daily!IM$10,0)</f>
        <v>688</v>
      </c>
      <c r="IN127" s="8">
        <f>VLOOKUP($IF127,Data!$B:$CP,Daily!IN$10,0)</f>
        <v>710</v>
      </c>
      <c r="IO127" s="8">
        <f>VLOOKUP($IF127,Data!$B:$CP,Daily!IO$10,0)</f>
        <v>750</v>
      </c>
      <c r="IP127" s="8">
        <f>VLOOKUP($IF127,Data!$B:$CP,Daily!IP$10,0)</f>
        <v>695</v>
      </c>
      <c r="IQ127" s="8">
        <f>VLOOKUP($IF127,Data!$B:$CP,Daily!IQ$10,0)</f>
        <v>601</v>
      </c>
      <c r="IR127" s="8">
        <f>VLOOKUP($IF127,Data!$B:$CP,Daily!IR$10,0)</f>
        <v>423</v>
      </c>
      <c r="IS127" s="8">
        <f>VLOOKUP($IF127,Data!$B:$CP,Daily!IS$10,0)</f>
        <v>557</v>
      </c>
      <c r="IT127" s="8">
        <f>VLOOKUP($IF127,Data!$B:$CP,Daily!IT$10,0)</f>
        <v>584</v>
      </c>
      <c r="IU127" s="8">
        <f>VLOOKUP($IF127,Data!$B:$CP,Daily!IU$10,0)</f>
        <v>589</v>
      </c>
      <c r="IV127" s="8">
        <f>VLOOKUP($IF127,Data!$B:$CP,Daily!IV$10,0)</f>
        <v>673</v>
      </c>
      <c r="IW127" s="8">
        <f>VLOOKUP($IF127,Data!$B:$CP,Daily!IW$10,0)</f>
        <v>672</v>
      </c>
      <c r="IX127" s="8">
        <f>VLOOKUP($IF127,Data!$B:$CP,Daily!IX$10,0)</f>
        <v>590</v>
      </c>
      <c r="IY127" s="8">
        <f>VLOOKUP($IF127,Data!$B:$CP,Daily!IY$10,0)</f>
        <v>418</v>
      </c>
      <c r="IZ127" s="8">
        <f>VLOOKUP($IF127,Data!$B:$CP,Daily!IZ$10,0)</f>
        <v>569</v>
      </c>
      <c r="JA127" s="8">
        <f>VLOOKUP($IF127,Data!$B:$CP,Daily!JA$10,0)</f>
        <v>583</v>
      </c>
      <c r="JB127" s="8">
        <f>VLOOKUP($IF127,Data!$B:$CP,Daily!JB$10,0)</f>
        <v>547</v>
      </c>
      <c r="JC127" s="8">
        <f>VLOOKUP($IF127,Data!$B:$CP,Daily!JC$10,0)</f>
        <v>616</v>
      </c>
      <c r="JD127" s="8">
        <f>VLOOKUP($IF127,Data!$B:$CP,Daily!JD$10,0)</f>
        <v>527</v>
      </c>
      <c r="JE127" s="8">
        <f>VLOOKUP($IF127,Data!$B:$CP,Daily!JE$10,0)</f>
        <v>546</v>
      </c>
      <c r="JF127" s="8">
        <f>VLOOKUP($IF127,Data!$B:$CP,Daily!JF$10,0)</f>
        <v>363</v>
      </c>
      <c r="JG127" s="8">
        <f>VLOOKUP($IF127,Data!$B:$CP,Daily!JG$10,0)</f>
        <v>544</v>
      </c>
      <c r="JH127" s="8">
        <f>VLOOKUP($IF127,Data!$B:$CP,Daily!JH$10,0)</f>
        <v>570</v>
      </c>
      <c r="JI127" s="8">
        <f>VLOOKUP($IF127,Data!$B:$CP,Daily!JI$10,0)</f>
        <v>578</v>
      </c>
      <c r="JJ127" s="8">
        <f>VLOOKUP($IF127,Data!$B:$CP,Daily!JJ$10,0)</f>
        <v>599</v>
      </c>
      <c r="JK127" s="8">
        <f>VLOOKUP($IF127,Data!$B:$CP,Daily!JK$10,0)</f>
        <v>592</v>
      </c>
      <c r="JL127" s="8">
        <f>VLOOKUP($IF127,Data!$B:$CP,Daily!JL$10,0)</f>
        <v>616</v>
      </c>
      <c r="JM127" s="8">
        <f>VLOOKUP($IF127,Data!$B:$CP,Daily!JM$10,0)</f>
        <v>432</v>
      </c>
      <c r="JN127" s="8">
        <f>VLOOKUP($IF127,Data!$B:$CP,Daily!JN$10,0)</f>
        <v>625</v>
      </c>
      <c r="JO127" s="8">
        <f>VLOOKUP($IF127,Data!$B:$CP,Daily!JO$10,0)</f>
        <v>700</v>
      </c>
      <c r="JP127" s="8">
        <f>VLOOKUP($IF127,Data!$B:$CP,Daily!JP$10,0)</f>
        <v>697</v>
      </c>
      <c r="JQ127" s="8">
        <f>VLOOKUP($IF127,Data!$B:$CP,Daily!JQ$10,0)</f>
        <v>750</v>
      </c>
      <c r="JR127" s="8">
        <f>VLOOKUP($IF127,Data!$B:$CP,Daily!JR$10,0)</f>
        <v>650</v>
      </c>
      <c r="JS127" s="8">
        <f>VLOOKUP($IF127,Data!$B:$CP,Daily!JS$10,0)</f>
        <v>607</v>
      </c>
      <c r="JT127" s="8">
        <f>VLOOKUP($IF127,Data!$B:$CP,Daily!JT$10,0)</f>
        <v>441</v>
      </c>
      <c r="JU127" s="8">
        <f>VLOOKUP($IF127,Data!$B:$CP,Daily!JU$10,0)</f>
        <v>593</v>
      </c>
      <c r="JV127" s="8">
        <f>VLOOKUP($IF127,Data!$B:$CP,Daily!JV$10,0)</f>
        <v>612</v>
      </c>
      <c r="JW127" s="8">
        <f>VLOOKUP($IF127,Data!$B:$CP,Daily!JW$10,0)</f>
        <v>585</v>
      </c>
      <c r="JX127" s="8">
        <f>VLOOKUP($IF127,Data!$B:$CP,Daily!JX$10,0)</f>
        <v>574</v>
      </c>
      <c r="JY127" s="8">
        <f>VLOOKUP($IF127,Data!$B:$CP,Daily!JY$10,0)</f>
        <v>550</v>
      </c>
      <c r="JZ127" s="8">
        <f>VLOOKUP($IF127,Data!$B:$CP,Daily!JZ$10,0)</f>
        <v>525</v>
      </c>
      <c r="KA127" s="8">
        <f>VLOOKUP($IF127,Data!$B:$CP,Daily!KA$10,0)</f>
        <v>417</v>
      </c>
      <c r="KB127" s="8">
        <f>VLOOKUP($IF127,Data!$B:$CP,Daily!KB$10,0)</f>
        <v>524</v>
      </c>
      <c r="KC127" s="8">
        <f>VLOOKUP($IF127,Data!$B:$CP,Daily!KC$10,0)</f>
        <v>591</v>
      </c>
      <c r="KD127" s="8">
        <f>VLOOKUP($IF127,Data!$B:$CP,Daily!KD$10,0)</f>
        <v>559</v>
      </c>
      <c r="KE127" s="8">
        <f>VLOOKUP($IF127,Data!$B:$CP,Daily!KE$10,0)</f>
        <v>535</v>
      </c>
      <c r="KF127" s="8">
        <f>VLOOKUP($IF127,Data!$B:$CP,Daily!KF$10,0)</f>
        <v>549</v>
      </c>
      <c r="KG127" s="8">
        <f>VLOOKUP($IF127,Data!$B:$CP,Daily!KG$10,0)</f>
        <v>492</v>
      </c>
      <c r="KH127" s="8">
        <f>VLOOKUP($IF127,Data!$B:$CP,Daily!KH$10,0)</f>
        <v>419</v>
      </c>
      <c r="KI127" s="8">
        <f>VLOOKUP($IF127,Data!$B:$CP,Daily!KI$10,0)</f>
        <v>559</v>
      </c>
      <c r="KJ127" s="8">
        <f>VLOOKUP($IF127,Data!$B:$CP,Daily!KJ$10,0)</f>
        <v>566</v>
      </c>
      <c r="KK127" s="8">
        <f>VLOOKUP($IF127,Data!$B:$CP,Daily!KK$10,0)</f>
        <v>511</v>
      </c>
      <c r="KL127" s="8">
        <f>VLOOKUP($IF127,Data!$B:$CP,Daily!KL$10,0)</f>
        <v>562</v>
      </c>
      <c r="KM127" s="8">
        <f>VLOOKUP($IF127,Data!$B:$CP,Daily!KM$10,0)</f>
        <v>547</v>
      </c>
      <c r="KN127" s="8">
        <f>VLOOKUP($IF127,Data!$B:$CP,Daily!KN$10,0)</f>
        <v>498</v>
      </c>
      <c r="KO127" s="8">
        <f>VLOOKUP($IF127,Data!$B:$CP,Daily!KO$10,0)</f>
        <v>372</v>
      </c>
      <c r="KP127" s="8">
        <f>VLOOKUP($IF127,Data!$B:$CP,Daily!KP$10,0)</f>
        <v>543</v>
      </c>
      <c r="KQ127" s="8">
        <f>VLOOKUP($IF127,Data!$B:$CP,Daily!KQ$10,0)</f>
        <v>517</v>
      </c>
      <c r="KR127" s="8">
        <f>VLOOKUP($IF127,Data!$B:$CP,Daily!KR$10,0)</f>
        <v>564</v>
      </c>
      <c r="KS127" s="8">
        <f>VLOOKUP($IF127,Data!$B:$CP,Daily!KS$10,0)</f>
        <v>553</v>
      </c>
      <c r="KT127" s="8">
        <f>VLOOKUP($IF127,Data!$B:$CP,Daily!KT$10,0)</f>
        <v>704</v>
      </c>
      <c r="KU127" s="8">
        <f>VLOOKUP($IF127,Data!$B:$CP,Daily!KU$10,0)</f>
        <v>615</v>
      </c>
      <c r="KV127" s="8">
        <f>VLOOKUP($IF127,Data!$B:$CP,Daily!KV$10,0)</f>
        <v>483</v>
      </c>
      <c r="KW127" s="8">
        <f>VLOOKUP($IF127,Data!$B:$CP,Daily!KW$10,0)</f>
        <v>601</v>
      </c>
      <c r="KX127" s="8">
        <f>VLOOKUP($IF127,Data!$B:$CP,Daily!KX$10,0)</f>
        <v>592</v>
      </c>
      <c r="KY127" s="8">
        <f>VLOOKUP($IF127,Data!$B:$CP,Daily!KY$10,0)</f>
        <v>580</v>
      </c>
      <c r="KZ127" s="8">
        <f>VLOOKUP($IF127,Data!$B:$CP,Daily!KZ$10,0)</f>
        <v>587</v>
      </c>
      <c r="LA127" s="8">
        <f>VLOOKUP($IF127,Data!$B:$CP,Daily!LA$10,0)</f>
        <v>593</v>
      </c>
      <c r="LB127" s="8">
        <f>VLOOKUP($IF127,Data!$B:$CP,Daily!LB$10,0)</f>
        <v>603</v>
      </c>
      <c r="LC127" s="8">
        <f>VLOOKUP($IF127,Data!$B:$CP,Daily!LC$10,0)</f>
        <v>394</v>
      </c>
      <c r="LD127" s="8">
        <f>VLOOKUP($IF127,Data!$B:$CP,Daily!LD$10,0)</f>
        <v>536</v>
      </c>
      <c r="LE127" s="8">
        <f>VLOOKUP($IF127,Data!$B:$CP,Daily!LE$10,0)</f>
        <v>561</v>
      </c>
      <c r="LF127" s="8">
        <f>VLOOKUP($IF127,Data!$B:$CP,Daily!LF$10,0)</f>
        <v>542</v>
      </c>
      <c r="LG127" s="8">
        <f>VLOOKUP($IF127,Data!$B:$CP,Daily!LG$10,0)</f>
        <v>566</v>
      </c>
      <c r="LH127" s="8">
        <f>VLOOKUP($IF127,Data!$B:$CP,Daily!LH$10,0)</f>
        <v>625</v>
      </c>
      <c r="LI127" s="8">
        <f>VLOOKUP($IF127,Data!$B:$CP,Daily!LI$10,0)</f>
        <v>577</v>
      </c>
      <c r="LJ127" s="8">
        <f>VLOOKUP($IF127,Data!$B:$CP,Daily!LJ$10,0)</f>
        <v>428</v>
      </c>
      <c r="LK127" s="8">
        <f>VLOOKUP($IF127,Data!$B:$CP,Daily!LK$10,0)</f>
        <v>589</v>
      </c>
      <c r="LL127" s="8">
        <f>VLOOKUP($IF127,Data!$B:$CP,Daily!LL$10,0)</f>
        <v>579</v>
      </c>
      <c r="LM127" s="8">
        <f>VLOOKUP($IF127,Data!$B:$CP,Daily!LM$10,0)</f>
        <v>552</v>
      </c>
      <c r="LN127" s="8">
        <f>VLOOKUP($IF127,Data!$B:$CP,Daily!LN$10,0)</f>
        <v>590</v>
      </c>
      <c r="LO127" s="8">
        <f>VLOOKUP($IF127,Data!$B:$CP,Daily!LO$10,0)</f>
        <v>632</v>
      </c>
      <c r="LP127" s="8">
        <f>VLOOKUP($IF127,Data!$B:$CP,Daily!LP$10,0)</f>
        <v>665</v>
      </c>
      <c r="LQ127" s="8">
        <f>VLOOKUP($IF127,Data!$B:$CP,Daily!LQ$10,0)</f>
        <v>427</v>
      </c>
      <c r="LR127" s="8">
        <f>VLOOKUP($IF127,Data!$B:$CP,Daily!LR$10,0)</f>
        <v>546</v>
      </c>
      <c r="LS127" s="8">
        <f>VLOOKUP($IF127,Data!$B:$CP,Daily!LS$10,0)</f>
        <v>538</v>
      </c>
      <c r="LU127" s="8">
        <f t="shared" si="1213"/>
        <v>536</v>
      </c>
      <c r="LV127" s="8">
        <f t="shared" si="1214"/>
        <v>607</v>
      </c>
      <c r="LW127" s="8">
        <f t="shared" ref="LW127:LW128" si="1478">LV127-LU127</f>
        <v>71</v>
      </c>
      <c r="LX127" s="8">
        <f>LV127+(1.25*LW127)</f>
        <v>695.75</v>
      </c>
      <c r="LY127" s="8">
        <f>LU127-(1.25*LW127)</f>
        <v>447.25</v>
      </c>
      <c r="LZ127" s="41"/>
      <c r="MA127" s="9">
        <f>_xlfn.STDEV.P(JL127:LS127)</f>
        <v>75.736384915045946</v>
      </c>
      <c r="MB127" s="9">
        <f>AVERAGE(LL127:LR127)</f>
        <v>570.14285714285711</v>
      </c>
      <c r="MC127" s="9">
        <f>AVERAGE(KO127:LR127)</f>
        <v>557.20000000000005</v>
      </c>
    </row>
    <row r="128" spans="4:341" x14ac:dyDescent="0.35">
      <c r="D128" s="113" t="s">
        <v>697</v>
      </c>
      <c r="E128" s="53" t="str">
        <f>VLOOKUP($D128,'Metric Nature'!$C:$D,2,0)&amp;IF(($F128&lt;(EA128)),"Below",IF(($F128&gt;(DZ128)),"Above","Within"))</f>
        <v>PositiveWithin</v>
      </c>
      <c r="F128" s="48">
        <f t="shared" si="1374"/>
        <v>0.74716369529983795</v>
      </c>
      <c r="G128" s="77">
        <f t="shared" si="1375"/>
        <v>0.76169193934557067</v>
      </c>
      <c r="H128" s="48">
        <f t="shared" si="1376"/>
        <v>-1.9073648144701482E-2</v>
      </c>
      <c r="I128" s="74">
        <f t="shared" ref="I128" si="1479">EE128</f>
        <v>0.76793569231966985</v>
      </c>
      <c r="J128" s="48">
        <f t="shared" si="1377"/>
        <v>-2.7049136050815447E-2</v>
      </c>
      <c r="K128" s="48">
        <f t="shared" si="1219"/>
        <v>2.0428841555858269E-2</v>
      </c>
      <c r="L128" s="56"/>
      <c r="M128" s="53" t="str">
        <f>VLOOKUP($D128,'Metric Nature'!$C:$D,2,0)&amp;IF(($N128&lt;(HZ128)),"Below",IF(($N128&gt;(HY128)),"Above","Within"))</f>
        <v>PositiveWithin</v>
      </c>
      <c r="N128" s="48">
        <f t="shared" si="1379"/>
        <v>0.75476009139375477</v>
      </c>
      <c r="O128" s="49">
        <f t="shared" ref="O128" si="1480">IC128</f>
        <v>0.76613186555802792</v>
      </c>
      <c r="P128" s="55">
        <f t="shared" ref="P128" si="1481">IFERROR(((N128-O128)/O128),0)</f>
        <v>-1.4843102963731036E-2</v>
      </c>
      <c r="Q128" s="49">
        <f t="shared" si="1380"/>
        <v>0.77524690300850607</v>
      </c>
      <c r="R128" s="55">
        <f t="shared" si="1381"/>
        <v>-2.6426176660942449E-2</v>
      </c>
      <c r="S128" s="48">
        <f t="shared" si="1111"/>
        <v>2.224117978593312E-2</v>
      </c>
      <c r="T128" s="56"/>
      <c r="U128" s="53" t="str">
        <f>VLOOKUP($D128,'Metric Nature'!$C:$D,2,0)&amp;IF(($V128&lt;(LY128)),"Below",IF(($V128&gt;(LX128)),"Above","Within"))</f>
        <v>PositiveWithin</v>
      </c>
      <c r="V128" s="48">
        <f t="shared" si="1382"/>
        <v>0.72862453531598514</v>
      </c>
      <c r="W128" s="49">
        <f t="shared" ref="W128" si="1482">MB128</f>
        <v>0.75219243297419192</v>
      </c>
      <c r="X128" s="48">
        <f t="shared" si="1383"/>
        <v>-3.1332271670187616E-2</v>
      </c>
      <c r="Y128" s="49">
        <f t="shared" ref="Y128" si="1483">MC128</f>
        <v>0.75226382770435629</v>
      </c>
      <c r="Z128" s="48">
        <f t="shared" si="1384"/>
        <v>-3.1424204538067352E-2</v>
      </c>
      <c r="AA128" s="48">
        <f t="shared" si="1115"/>
        <v>2.6046547410529856E-2</v>
      </c>
      <c r="AB128" s="50"/>
      <c r="AC128" s="46" t="s">
        <v>698</v>
      </c>
      <c r="AI128" s="7" t="s">
        <v>697</v>
      </c>
      <c r="AJ128" s="12">
        <f>(VLOOKUP($EG128,Data!$B:$CP,Daily!EI$10,0)+VLOOKUP($IF128,Data!$B:$CP,Daily!IH$10,0))/AJ$127</f>
        <v>0.76586102719033233</v>
      </c>
      <c r="AK128" s="12">
        <f>(VLOOKUP($EG128,Data!$B:$CP,Daily!EJ$10,0)+VLOOKUP($IF128,Data!$B:$CP,Daily!II$10,0))/AK$127</f>
        <v>0.79427792915531337</v>
      </c>
      <c r="AL128" s="12">
        <f>(VLOOKUP($EG128,Data!$B:$CP,Daily!EK$10,0)+VLOOKUP($IF128,Data!$B:$CP,Daily!IJ$10,0))/AL$127</f>
        <v>0.78697674418604646</v>
      </c>
      <c r="AM128" s="12">
        <f>(VLOOKUP($EG128,Data!$B:$CP,Daily!EL$10,0)+VLOOKUP($IF128,Data!$B:$CP,Daily!IK$10,0))/AM$127</f>
        <v>0.73090649536045682</v>
      </c>
      <c r="AN128" s="12">
        <f>(VLOOKUP($EG128,Data!$B:$CP,Daily!EM$10,0)+VLOOKUP($IF128,Data!$B:$CP,Daily!IL$10,0))/AN$127</f>
        <v>0.76971428571428568</v>
      </c>
      <c r="AO128" s="12">
        <f>(VLOOKUP($EG128,Data!$B:$CP,Daily!EN$10,0)+VLOOKUP($IF128,Data!$B:$CP,Daily!IM$10,0))/AO$127</f>
        <v>0.77160493827160492</v>
      </c>
      <c r="AP128" s="12">
        <f>(VLOOKUP($EG128,Data!$B:$CP,Daily!EO$10,0)+VLOOKUP($IF128,Data!$B:$CP,Daily!IN$10,0))/AP$127</f>
        <v>0.77926565874730025</v>
      </c>
      <c r="AQ128" s="12">
        <f>(VLOOKUP($EG128,Data!$B:$CP,Daily!EP$10,0)+VLOOKUP($IF128,Data!$B:$CP,Daily!IO$10,0))/AQ$127</f>
        <v>0.75605460149713788</v>
      </c>
      <c r="AR128" s="12">
        <f>(VLOOKUP($EG128,Data!$B:$CP,Daily!EQ$10,0)+VLOOKUP($IF128,Data!$B:$CP,Daily!IP$10,0))/AR$127</f>
        <v>0.76746366619784345</v>
      </c>
      <c r="AS128" s="12">
        <f>(VLOOKUP($EG128,Data!$B:$CP,Daily!ER$10,0)+VLOOKUP($IF128,Data!$B:$CP,Daily!IQ$10,0))/AS$127</f>
        <v>0.77048371174728525</v>
      </c>
      <c r="AT128" s="12">
        <f>(VLOOKUP($EG128,Data!$B:$CP,Daily!ES$10,0)+VLOOKUP($IF128,Data!$B:$CP,Daily!IR$10,0))/AT$127</f>
        <v>0.74549725920125298</v>
      </c>
      <c r="AU128" s="12">
        <f>(VLOOKUP($EG128,Data!$B:$CP,Daily!ET$10,0)+VLOOKUP($IF128,Data!$B:$CP,Daily!IS$10,0))/AU$127</f>
        <v>0.78719912472647702</v>
      </c>
      <c r="AV128" s="12">
        <f>(VLOOKUP($EG128,Data!$B:$CP,Daily!EU$10,0)+VLOOKUP($IF128,Data!$B:$CP,Daily!IT$10,0))/AV$127</f>
        <v>0.76386036960985626</v>
      </c>
      <c r="AW128" s="12">
        <f>(VLOOKUP($EG128,Data!$B:$CP,Daily!EV$10,0)+VLOOKUP($IF128,Data!$B:$CP,Daily!IU$10,0))/AW$127</f>
        <v>0.77421109902067464</v>
      </c>
      <c r="AX128" s="12">
        <f>(VLOOKUP($EG128,Data!$B:$CP,Daily!EW$10,0)+VLOOKUP($IF128,Data!$B:$CP,Daily!IV$10,0))/AX$127</f>
        <v>0.76048780487804879</v>
      </c>
      <c r="AY128" s="12">
        <f>(VLOOKUP($EG128,Data!$B:$CP,Daily!EX$10,0)+VLOOKUP($IF128,Data!$B:$CP,Daily!IW$10,0))/AY$127</f>
        <v>0.76517412935323381</v>
      </c>
      <c r="AZ128" s="12">
        <f>(VLOOKUP($EG128,Data!$B:$CP,Daily!EY$10,0)+VLOOKUP($IF128,Data!$B:$CP,Daily!IX$10,0))/AZ$127</f>
        <v>0.77402597402597406</v>
      </c>
      <c r="BA128" s="12">
        <f>(VLOOKUP($EG128,Data!$B:$CP,Daily!EZ$10,0)+VLOOKUP($IF128,Data!$B:$CP,Daily!IY$10,0))/BA$127</f>
        <v>0.74340527577937654</v>
      </c>
      <c r="BB128" s="12">
        <f>(VLOOKUP($EG128,Data!$B:$CP,Daily!FA$10,0)+VLOOKUP($IF128,Data!$B:$CP,Daily!IZ$10,0))/BB$127</f>
        <v>0.7745726495726496</v>
      </c>
      <c r="BC128" s="12">
        <f>(VLOOKUP($EG128,Data!$B:$CP,Daily!FB$10,0)+VLOOKUP($IF128,Data!$B:$CP,Daily!JA$10,0))/BC$127</f>
        <v>0.75419287211740038</v>
      </c>
      <c r="BD128" s="12">
        <f>(VLOOKUP($EG128,Data!$B:$CP,Daily!FC$10,0)+VLOOKUP($IF128,Data!$B:$CP,Daily!JB$10,0))/BD$127</f>
        <v>0.78144564598747868</v>
      </c>
      <c r="BE128" s="12">
        <f>(VLOOKUP($EG128,Data!$B:$CP,Daily!FD$10,0)+VLOOKUP($IF128,Data!$B:$CP,Daily!JC$10,0))/BE$127</f>
        <v>0.79935449166218397</v>
      </c>
      <c r="BF128" s="12">
        <f>(VLOOKUP($EG128,Data!$B:$CP,Daily!FE$10,0)+VLOOKUP($IF128,Data!$B:$CP,Daily!JD$10,0))/BF$127</f>
        <v>0.77122381477398017</v>
      </c>
      <c r="BG128" s="12">
        <f>(VLOOKUP($EG128,Data!$B:$CP,Daily!FF$10,0)+VLOOKUP($IF128,Data!$B:$CP,Daily!JE$10,0))/BG$127</f>
        <v>0.76790671848972791</v>
      </c>
      <c r="BH128" s="12">
        <f>(VLOOKUP($EG128,Data!$B:$CP,Daily!FG$10,0)+VLOOKUP($IF128,Data!$B:$CP,Daily!JF$10,0))/BH$127</f>
        <v>0.71250000000000002</v>
      </c>
      <c r="BI128" s="12">
        <f>(VLOOKUP($EG128,Data!$B:$CP,Daily!FH$10,0)+VLOOKUP($IF128,Data!$B:$CP,Daily!JG$10,0))/BI$127</f>
        <v>0.73237885462555063</v>
      </c>
      <c r="BJ128" s="12">
        <f>(VLOOKUP($EG128,Data!$B:$CP,Daily!FI$10,0)+VLOOKUP($IF128,Data!$B:$CP,Daily!JH$10,0))/BJ$127</f>
        <v>0.74838362068965514</v>
      </c>
      <c r="BK128" s="12">
        <f>(VLOOKUP($EG128,Data!$B:$CP,Daily!FJ$10,0)+VLOOKUP($IF128,Data!$B:$CP,Daily!JI$10,0))/BK$127</f>
        <v>0.7723799126637555</v>
      </c>
      <c r="BL128" s="12">
        <f>(VLOOKUP($EG128,Data!$B:$CP,Daily!FK$10,0)+VLOOKUP($IF128,Data!$B:$CP,Daily!JJ$10,0))/BL$127</f>
        <v>0.74444444444444446</v>
      </c>
      <c r="BM128" s="12">
        <f>(VLOOKUP($EG128,Data!$B:$CP,Daily!FL$10,0)+VLOOKUP($IF128,Data!$B:$CP,Daily!JK$10,0))/BM$127</f>
        <v>0.77110305541170376</v>
      </c>
      <c r="BN128" s="12">
        <f>(VLOOKUP($EG128,Data!$B:$CP,Daily!FM$10,0)+VLOOKUP($IF128,Data!$B:$CP,Daily!JL$10,0))/BN$127</f>
        <v>0.75991538868323638</v>
      </c>
      <c r="BO128" s="12">
        <f>(VLOOKUP($EG128,Data!$B:$CP,Daily!FN$10,0)+VLOOKUP($IF128,Data!$B:$CP,Daily!JM$10,0))/BO$127</f>
        <v>0.73002327385570209</v>
      </c>
      <c r="BP128" s="12">
        <f>(VLOOKUP($EG128,Data!$B:$CP,Daily!FO$10,0)+VLOOKUP($IF128,Data!$B:$CP,Daily!JN$10,0))/BP$127</f>
        <v>0.74837743384922617</v>
      </c>
      <c r="BQ128" s="12">
        <f>(VLOOKUP($EG128,Data!$B:$CP,Daily!FP$10,0)+VLOOKUP($IF128,Data!$B:$CP,Daily!JO$10,0))/BQ$127</f>
        <v>0.77984208081746398</v>
      </c>
      <c r="BR128" s="12">
        <f>(VLOOKUP($EG128,Data!$B:$CP,Daily!FQ$10,0)+VLOOKUP($IF128,Data!$B:$CP,Daily!JP$10,0))/BR$127</f>
        <v>0.76003490401396157</v>
      </c>
      <c r="BS128" s="12">
        <f>(VLOOKUP($EG128,Data!$B:$CP,Daily!FR$10,0)+VLOOKUP($IF128,Data!$B:$CP,Daily!JQ$10,0))/BS$127</f>
        <v>0.75447452960073424</v>
      </c>
      <c r="BT128" s="12">
        <f>(VLOOKUP($EG128,Data!$B:$CP,Daily!FS$10,0)+VLOOKUP($IF128,Data!$B:$CP,Daily!JR$10,0))/BT$127</f>
        <v>0.76305418719211826</v>
      </c>
      <c r="BU128" s="12">
        <f>(VLOOKUP($EG128,Data!$B:$CP,Daily!FT$10,0)+VLOOKUP($IF128,Data!$B:$CP,Daily!JS$10,0))/BU$127</f>
        <v>0.77103518612952571</v>
      </c>
      <c r="BV128" s="12">
        <f>(VLOOKUP($EG128,Data!$B:$CP,Daily!FU$10,0)+VLOOKUP($IF128,Data!$B:$CP,Daily!JT$10,0))/BV$127</f>
        <v>0.72831423895253677</v>
      </c>
      <c r="BW128" s="12">
        <f>(VLOOKUP($EG128,Data!$B:$CP,Daily!FV$10,0)+VLOOKUP($IF128,Data!$B:$CP,Daily!JU$10,0))/BW$127</f>
        <v>0.76302797586396054</v>
      </c>
      <c r="BX128" s="12">
        <f>(VLOOKUP($EG128,Data!$B:$CP,Daily!FW$10,0)+VLOOKUP($IF128,Data!$B:$CP,Daily!JV$10,0))/BX$127</f>
        <v>0.70021413276231259</v>
      </c>
      <c r="BY128" s="12">
        <f>(VLOOKUP($EG128,Data!$B:$CP,Daily!FX$10,0)+VLOOKUP($IF128,Data!$B:$CP,Daily!JW$10,0))/BY$127</f>
        <v>0.76156777354382144</v>
      </c>
      <c r="BZ128" s="12">
        <f>(VLOOKUP($EG128,Data!$B:$CP,Daily!FY$10,0)+VLOOKUP($IF128,Data!$B:$CP,Daily!JX$10,0))/BZ$127</f>
        <v>0.74882903981264637</v>
      </c>
      <c r="CA128" s="12">
        <f>(VLOOKUP($EG128,Data!$B:$CP,Daily!FZ$10,0)+VLOOKUP($IF128,Data!$B:$CP,Daily!JY$10,0))/CA$127</f>
        <v>0.76723662437948148</v>
      </c>
      <c r="CB128" s="12">
        <f>(VLOOKUP($EG128,Data!$B:$CP,Daily!GA$10,0)+VLOOKUP($IF128,Data!$B:$CP,Daily!JZ$10,0))/CB$127</f>
        <v>0.77556984219754532</v>
      </c>
      <c r="CC128" s="12">
        <f>(VLOOKUP($EG128,Data!$B:$CP,Daily!GB$10,0)+VLOOKUP($IF128,Data!$B:$CP,Daily!KA$10,0))/CC$127</f>
        <v>0.73589341692789967</v>
      </c>
      <c r="CD128" s="12">
        <f>(VLOOKUP($EG128,Data!$B:$CP,Daily!GC$10,0)+VLOOKUP($IF128,Data!$B:$CP,Daily!KB$10,0))/CD$127</f>
        <v>0.76002290950744555</v>
      </c>
      <c r="CE128" s="12">
        <f>(VLOOKUP($EG128,Data!$B:$CP,Daily!GD$10,0)+VLOOKUP($IF128,Data!$B:$CP,Daily!KC$10,0))/CE$127</f>
        <v>0.75837197320968575</v>
      </c>
      <c r="CF128" s="12">
        <f>(VLOOKUP($EG128,Data!$B:$CP,Daily!GE$10,0)+VLOOKUP($IF128,Data!$B:$CP,Daily!KD$10,0))/CF$127</f>
        <v>0.78059536934950391</v>
      </c>
      <c r="CG128" s="12">
        <f>(VLOOKUP($EG128,Data!$B:$CP,Daily!GF$10,0)+VLOOKUP($IF128,Data!$B:$CP,Daily!KE$10,0))/CG$127</f>
        <v>0.77518085698386197</v>
      </c>
      <c r="CH128" s="12">
        <f>(VLOOKUP($EG128,Data!$B:$CP,Daily!GG$10,0)+VLOOKUP($IF128,Data!$B:$CP,Daily!KF$10,0))/CH$127</f>
        <v>0.77477973568281944</v>
      </c>
      <c r="CI128" s="12">
        <f>(VLOOKUP($EG128,Data!$B:$CP,Daily!GH$10,0)+VLOOKUP($IF128,Data!$B:$CP,Daily!KG$10,0))/CI$127</f>
        <v>0.78427787934186477</v>
      </c>
      <c r="CJ128" s="12">
        <f>(VLOOKUP($EG128,Data!$B:$CP,Daily!GI$10,0)+VLOOKUP($IF128,Data!$B:$CP,Daily!KH$10,0))/CJ$127</f>
        <v>0.71452009844134534</v>
      </c>
      <c r="CK128" s="12">
        <f>(VLOOKUP($EG128,Data!$B:$CP,Daily!GJ$10,0)+VLOOKUP($IF128,Data!$B:$CP,Daily!KI$10,0))/CK$127</f>
        <v>0.76954492415402564</v>
      </c>
      <c r="CL128" s="12">
        <f>(VLOOKUP($EG128,Data!$B:$CP,Daily!GK$10,0)+VLOOKUP($IF128,Data!$B:$CP,Daily!KJ$10,0))/CL$127</f>
        <v>0.78023850085178881</v>
      </c>
      <c r="CM128" s="12">
        <f>(VLOOKUP($EG128,Data!$B:$CP,Daily!GL$10,0)+VLOOKUP($IF128,Data!$B:$CP,Daily!KK$10,0))/CM$127</f>
        <v>0.78465199286139198</v>
      </c>
      <c r="CN128" s="12">
        <f>(VLOOKUP($EG128,Data!$B:$CP,Daily!GM$10,0)+VLOOKUP($IF128,Data!$B:$CP,Daily!KL$10,0))/CN$127</f>
        <v>0.76467170249854732</v>
      </c>
      <c r="CO128" s="12">
        <f>(VLOOKUP($EG128,Data!$B:$CP,Daily!GN$10,0)+VLOOKUP($IF128,Data!$B:$CP,Daily!KM$10,0))/CO$127</f>
        <v>0.7694491766042022</v>
      </c>
      <c r="CP128" s="12">
        <f>(VLOOKUP($EG128,Data!$B:$CP,Daily!GO$10,0)+VLOOKUP($IF128,Data!$B:$CP,Daily!KN$10,0))/CP$127</f>
        <v>0.7748303516347933</v>
      </c>
      <c r="CQ128" s="12">
        <f>(VLOOKUP($EG128,Data!$B:$CP,Daily!GP$10,0)+VLOOKUP($IF128,Data!$B:$CP,Daily!KO$10,0))/CQ$127</f>
        <v>0.72156505914467695</v>
      </c>
      <c r="CR128" s="12">
        <f>(VLOOKUP($EG128,Data!$B:$CP,Daily!GQ$10,0)+VLOOKUP($IF128,Data!$B:$CP,Daily!KP$10,0))/CR$127</f>
        <v>0.77293844367015097</v>
      </c>
      <c r="CS128" s="12">
        <f>(VLOOKUP($EG128,Data!$B:$CP,Daily!GR$10,0)+VLOOKUP($IF128,Data!$B:$CP,Daily!KQ$10,0))/CS$127</f>
        <v>0.77602905569007263</v>
      </c>
      <c r="CT128" s="12">
        <f>(VLOOKUP($EG128,Data!$B:$CP,Daily!GS$10,0)+VLOOKUP($IF128,Data!$B:$CP,Daily!KR$10,0))/CT$127</f>
        <v>0.77254217568353689</v>
      </c>
      <c r="CU128" s="12">
        <f>(VLOOKUP($EG128,Data!$B:$CP,Daily!GT$10,0)+VLOOKUP($IF128,Data!$B:$CP,Daily!KS$10,0))/CU$127</f>
        <v>0.77534562211981561</v>
      </c>
      <c r="CV128" s="12">
        <f>(VLOOKUP($EG128,Data!$B:$CP,Daily!GU$10,0)+VLOOKUP($IF128,Data!$B:$CP,Daily!KT$10,0))/CV$127</f>
        <v>0.79065420560747668</v>
      </c>
      <c r="CW128" s="12">
        <f>(VLOOKUP($EG128,Data!$B:$CP,Daily!GV$10,0)+VLOOKUP($IF128,Data!$B:$CP,Daily!KU$10,0))/CW$127</f>
        <v>0.78289786223277913</v>
      </c>
      <c r="CX128" s="12">
        <f>(VLOOKUP($EG128,Data!$B:$CP,Daily!GW$10,0)+VLOOKUP($IF128,Data!$B:$CP,Daily!KV$10,0))/CX$127</f>
        <v>0.72752420470262791</v>
      </c>
      <c r="CY128" s="12">
        <f>(VLOOKUP($EG128,Data!$B:$CP,Daily!GX$10,0)+VLOOKUP($IF128,Data!$B:$CP,Daily!KW$10,0))/CY$127</f>
        <v>0.77254305977710236</v>
      </c>
      <c r="CZ128" s="12">
        <f>(VLOOKUP($EG128,Data!$B:$CP,Daily!GY$10,0)+VLOOKUP($IF128,Data!$B:$CP,Daily!KX$10,0))/CZ$127</f>
        <v>0.78297425118234365</v>
      </c>
      <c r="DA128" s="12">
        <f>(VLOOKUP($EG128,Data!$B:$CP,Daily!GZ$10,0)+VLOOKUP($IF128,Data!$B:$CP,Daily!KY$10,0))/DA$127</f>
        <v>0.76104190260475646</v>
      </c>
      <c r="DB128" s="12">
        <f>(VLOOKUP($EG128,Data!$B:$CP,Daily!HA$10,0)+VLOOKUP($IF128,Data!$B:$CP,Daily!KZ$10,0))/DB$127</f>
        <v>0.78646119977985696</v>
      </c>
      <c r="DC128" s="12">
        <f>(VLOOKUP($EG128,Data!$B:$CP,Daily!HB$10,0)+VLOOKUP($IF128,Data!$B:$CP,Daily!LA$10,0))/DC$127</f>
        <v>0.76628971459343032</v>
      </c>
      <c r="DD128" s="12">
        <f>(VLOOKUP($EG128,Data!$B:$CP,Daily!HC$10,0)+VLOOKUP($IF128,Data!$B:$CP,Daily!LB$10,0))/DD$127</f>
        <v>0.7765237020316027</v>
      </c>
      <c r="DE128" s="12">
        <f>(VLOOKUP($EG128,Data!$B:$CP,Daily!HD$10,0)+VLOOKUP($IF128,Data!$B:$CP,Daily!LC$10,0))/DE$127</f>
        <v>0.73688888888888893</v>
      </c>
      <c r="DF128" s="12">
        <f>(VLOOKUP($EG128,Data!$B:$CP,Daily!HE$10,0)+VLOOKUP($IF128,Data!$B:$CP,Daily!LD$10,0))/DF$127</f>
        <v>0.78178694158075601</v>
      </c>
      <c r="DG128" s="12">
        <f>(VLOOKUP($EG128,Data!$B:$CP,Daily!HF$10,0)+VLOOKUP($IF128,Data!$B:$CP,Daily!LE$10,0))/DG$127</f>
        <v>0.75889967637540456</v>
      </c>
      <c r="DH128" s="12">
        <f>(VLOOKUP($EG128,Data!$B:$CP,Daily!HG$10,0)+VLOOKUP($IF128,Data!$B:$CP,Daily!LF$10,0))/DH$127</f>
        <v>0.78730904817861336</v>
      </c>
      <c r="DI128" s="12">
        <f>(VLOOKUP($EG128,Data!$B:$CP,Daily!HH$10,0)+VLOOKUP($IF128,Data!$B:$CP,Daily!LG$10,0))/DI$127</f>
        <v>0.78183894917190178</v>
      </c>
      <c r="DJ128" s="12">
        <f>(VLOOKUP($EG128,Data!$B:$CP,Daily!HI$10,0)+VLOOKUP($IF128,Data!$B:$CP,Daily!LH$10,0))/DJ$127</f>
        <v>0.73843156356551387</v>
      </c>
      <c r="DK128" s="12">
        <f>(VLOOKUP($EG128,Data!$B:$CP,Daily!HJ$10,0)+VLOOKUP($IF128,Data!$B:$CP,Daily!LI$10,0))/DK$127</f>
        <v>0.78955613577023498</v>
      </c>
      <c r="DL128" s="12">
        <f>(VLOOKUP($EG128,Data!$B:$CP,Daily!HK$10,0)+VLOOKUP($IF128,Data!$B:$CP,Daily!LJ$10,0))/DL$127</f>
        <v>0.72131147540983609</v>
      </c>
      <c r="DM128" s="12">
        <f>(VLOOKUP($EG128,Data!$B:$CP,Daily!HL$10,0)+VLOOKUP($IF128,Data!$B:$CP,Daily!LK$10,0))/DM$127</f>
        <v>0.76324503311258274</v>
      </c>
      <c r="DN128" s="12">
        <f>(VLOOKUP($EG128,Data!$B:$CP,Daily!HM$10,0)+VLOOKUP($IF128,Data!$B:$CP,Daily!LL$10,0))/DN$127</f>
        <v>0.77166666666666661</v>
      </c>
      <c r="DO128" s="12">
        <f>(VLOOKUP($EG128,Data!$B:$CP,Daily!HN$10,0)+VLOOKUP($IF128,Data!$B:$CP,Daily!LM$10,0))/DO$127</f>
        <v>0.75526315789473686</v>
      </c>
      <c r="DP128" s="12">
        <f>(VLOOKUP($EG128,Data!$B:$CP,Daily!HO$10,0)+VLOOKUP($IF128,Data!$B:$CP,Daily!LN$10,0))/DP$127</f>
        <v>0.72017592083562398</v>
      </c>
      <c r="DQ128" s="12">
        <f>(VLOOKUP($EG128,Data!$B:$CP,Daily!HP$10,0)+VLOOKUP($IF128,Data!$B:$CP,Daily!LO$10,0))/DQ$127</f>
        <v>0.78158567774936061</v>
      </c>
      <c r="DR128" s="12">
        <f>(VLOOKUP($EG128,Data!$B:$CP,Daily!HQ$10,0)+VLOOKUP($IF128,Data!$B:$CP,Daily!LP$10,0))/DR$127</f>
        <v>0.78037620742247071</v>
      </c>
      <c r="DS128" s="12">
        <f>(VLOOKUP($EG128,Data!$B:$CP,Daily!HR$10,0)+VLOOKUP($IF128,Data!$B:$CP,Daily!LQ$10,0))/DS$127</f>
        <v>0.74160000000000004</v>
      </c>
      <c r="DT128" s="12">
        <f>(VLOOKUP($EG128,Data!$B:$CP,Daily!HS$10,0)+VLOOKUP($IF128,Data!$B:$CP,Daily!LR$10,0))/DT$127</f>
        <v>0.77215878194671017</v>
      </c>
      <c r="DU128" s="12">
        <f>(VLOOKUP($EG128,Data!$B:$CP,Daily!HT$10,0)+VLOOKUP($IF128,Data!$B:$CP,Daily!LS$10,0))/DU$127</f>
        <v>0.74716369529983795</v>
      </c>
      <c r="DV128" s="14"/>
      <c r="DW128" s="12">
        <f t="shared" si="1206"/>
        <v>0.75447452960073424</v>
      </c>
      <c r="DX128" s="12">
        <f t="shared" si="1207"/>
        <v>0.77602905569007263</v>
      </c>
      <c r="DY128" s="12">
        <f t="shared" ref="DY128" si="1484">DX128-DW128</f>
        <v>2.1554526089338388E-2</v>
      </c>
      <c r="DZ128" s="12">
        <f t="shared" ref="DZ128" si="1485">DX128+(0.75*DY128)</f>
        <v>0.79219495025707642</v>
      </c>
      <c r="EA128" s="12">
        <f t="shared" ref="EA128" si="1486">DW128-(0.75*DY128)</f>
        <v>0.73830863503373045</v>
      </c>
      <c r="EB128" s="14"/>
      <c r="EC128" s="12">
        <f t="shared" si="1475"/>
        <v>2.0428841555858269E-2</v>
      </c>
      <c r="ED128" s="12">
        <f>SUMPRODUCT(DN128:DT128,DN$127:DT$127)/SUM(DN$127:DT$127)</f>
        <v>0.76169193934557067</v>
      </c>
      <c r="EE128" s="12">
        <f>SUMPRODUCT(CR128:DT128,CR$127:DT$127)/SUM(CR$127:DT$127)</f>
        <v>0.76793569231966985</v>
      </c>
      <c r="EF128" s="1"/>
      <c r="EG128" s="7" t="s">
        <v>699</v>
      </c>
      <c r="EH128" s="7" t="s">
        <v>108</v>
      </c>
      <c r="EI128" s="12">
        <f>VLOOKUP($EG128,Data!$B:$CP,Daily!EI$10,0)/EI$127</f>
        <v>0.76967930029154519</v>
      </c>
      <c r="EJ128" s="12">
        <f>VLOOKUP($EG128,Data!$B:$CP,Daily!EJ$10,0)/EJ$127</f>
        <v>0.80561122244488981</v>
      </c>
      <c r="EK128" s="12">
        <f>VLOOKUP($EG128,Data!$B:$CP,Daily!EK$10,0)/EK$127</f>
        <v>0.79795918367346941</v>
      </c>
      <c r="EL128" s="12">
        <f>VLOOKUP($EG128,Data!$B:$CP,Daily!EL$10,0)/EL$127</f>
        <v>0.72403258655804481</v>
      </c>
      <c r="EM128" s="12">
        <f>VLOOKUP($EG128,Data!$B:$CP,Daily!EM$10,0)/EM$127</f>
        <v>0.77308294209702655</v>
      </c>
      <c r="EN128" s="12">
        <f>VLOOKUP($EG128,Data!$B:$CP,Daily!EN$10,0)/EN$127</f>
        <v>0.78354430379746831</v>
      </c>
      <c r="EO128" s="12">
        <f>VLOOKUP($EG128,Data!$B:$CP,Daily!EO$10,0)/EO$127</f>
        <v>0.79439252336448596</v>
      </c>
      <c r="EP128" s="12">
        <f>VLOOKUP($EG128,Data!$B:$CP,Daily!EP$10,0)/EP$127</f>
        <v>0.7685733070348455</v>
      </c>
      <c r="EQ128" s="12">
        <f>VLOOKUP($EG128,Data!$B:$CP,Daily!EQ$10,0)/EQ$127</f>
        <v>0.77538247566063978</v>
      </c>
      <c r="ER128" s="12">
        <f>VLOOKUP($EG128,Data!$B:$CP,Daily!ER$10,0)/ER$127</f>
        <v>0.77473684210526317</v>
      </c>
      <c r="ES128" s="12">
        <f>VLOOKUP($EG128,Data!$B:$CP,Daily!ES$10,0)/ES$127</f>
        <v>0.74473067915690871</v>
      </c>
      <c r="ET128" s="12">
        <f>VLOOKUP($EG128,Data!$B:$CP,Daily!ET$10,0)/ET$127</f>
        <v>0.79150275373721479</v>
      </c>
      <c r="EU128" s="12">
        <f>VLOOKUP($EG128,Data!$B:$CP,Daily!EU$10,0)/EU$127</f>
        <v>0.77785923753665687</v>
      </c>
      <c r="EV128" s="12">
        <f>VLOOKUP($EG128,Data!$B:$CP,Daily!EV$10,0)/EV$127</f>
        <v>0.78783026421136915</v>
      </c>
      <c r="EW128" s="12">
        <f>VLOOKUP($EG128,Data!$B:$CP,Daily!EW$10,0)/EW$127</f>
        <v>0.75962236746550471</v>
      </c>
      <c r="EX128" s="12">
        <f>VLOOKUP($EG128,Data!$B:$CP,Daily!EX$10,0)/EX$127</f>
        <v>0.76083707025411063</v>
      </c>
      <c r="EY128" s="12">
        <f>VLOOKUP($EG128,Data!$B:$CP,Daily!EY$10,0)/EY$127</f>
        <v>0.77752808988764044</v>
      </c>
      <c r="EZ128" s="12">
        <f>VLOOKUP($EG128,Data!$B:$CP,Daily!EZ$10,0)/EZ$127</f>
        <v>0.75150060024009602</v>
      </c>
      <c r="FA128" s="12">
        <f>VLOOKUP($EG128,Data!$B:$CP,Daily!FA$10,0)/FA$127</f>
        <v>0.77666922486569456</v>
      </c>
      <c r="FB128" s="12">
        <f>VLOOKUP($EG128,Data!$B:$CP,Daily!FB$10,0)/FB$127</f>
        <v>0.76905660377358487</v>
      </c>
      <c r="FC128" s="12">
        <f>VLOOKUP($EG128,Data!$B:$CP,Daily!FC$10,0)/FC$127</f>
        <v>0.77768595041322319</v>
      </c>
      <c r="FD128" s="12">
        <f>VLOOKUP($EG128,Data!$B:$CP,Daily!FD$10,0)/FD$127</f>
        <v>0.79806918744971844</v>
      </c>
      <c r="FE128" s="12">
        <f>VLOOKUP($EG128,Data!$B:$CP,Daily!FE$10,0)/FE$127</f>
        <v>0.77700077700077697</v>
      </c>
      <c r="FF128" s="12">
        <f>VLOOKUP($EG128,Data!$B:$CP,Daily!FF$10,0)/FF$127</f>
        <v>0.77131474103585662</v>
      </c>
      <c r="FG128" s="12">
        <f>VLOOKUP($EG128,Data!$B:$CP,Daily!FG$10,0)/FG$127</f>
        <v>0.71684587813620071</v>
      </c>
      <c r="FH128" s="12">
        <f>VLOOKUP($EG128,Data!$B:$CP,Daily!FH$10,0)/FH$127</f>
        <v>0.74528301886792447</v>
      </c>
      <c r="FI128" s="12">
        <f>VLOOKUP($EG128,Data!$B:$CP,Daily!FI$10,0)/FI$127</f>
        <v>0.76049766718506995</v>
      </c>
      <c r="FJ128" s="12">
        <f>VLOOKUP($EG128,Data!$B:$CP,Daily!FJ$10,0)/FJ$127</f>
        <v>0.76874003189792661</v>
      </c>
      <c r="FK128" s="12">
        <f>VLOOKUP($EG128,Data!$B:$CP,Daily!FK$10,0)/FK$127</f>
        <v>0.7626977518734388</v>
      </c>
      <c r="FL128" s="12">
        <f>VLOOKUP($EG128,Data!$B:$CP,Daily!FL$10,0)/FL$127</f>
        <v>0.78192681105302464</v>
      </c>
      <c r="FM128" s="12">
        <f>VLOOKUP($EG128,Data!$B:$CP,Daily!FM$10,0)/FM$127</f>
        <v>0.77647058823529413</v>
      </c>
      <c r="FN128" s="12">
        <f>VLOOKUP($EG128,Data!$B:$CP,Daily!FN$10,0)/FN$127</f>
        <v>0.73628938156359391</v>
      </c>
      <c r="FO128" s="12">
        <f>VLOOKUP($EG128,Data!$B:$CP,Daily!FO$10,0)/FO$127</f>
        <v>0.75616835994194487</v>
      </c>
      <c r="FP128" s="12">
        <f>VLOOKUP($EG128,Data!$B:$CP,Daily!FP$10,0)/FP$127</f>
        <v>0.78802477632484513</v>
      </c>
      <c r="FQ128" s="12">
        <f>VLOOKUP($EG128,Data!$B:$CP,Daily!FQ$10,0)/FQ$127</f>
        <v>0.76050156739811914</v>
      </c>
      <c r="FR128" s="12">
        <f>VLOOKUP($EG128,Data!$B:$CP,Daily!FR$10,0)/FR$127</f>
        <v>0.76417074877536739</v>
      </c>
      <c r="FS128" s="12">
        <f>VLOOKUP($EG128,Data!$B:$CP,Daily!FS$10,0)/FS$127</f>
        <v>0.77101449275362322</v>
      </c>
      <c r="FT128" s="12">
        <f>VLOOKUP($EG128,Data!$B:$CP,Daily!FT$10,0)/FT$127</f>
        <v>0.76883308714918763</v>
      </c>
      <c r="FU128" s="12">
        <f>VLOOKUP($EG128,Data!$B:$CP,Daily!FU$10,0)/FU$127</f>
        <v>0.73367477592829711</v>
      </c>
      <c r="FV128" s="12">
        <f>VLOOKUP($EG128,Data!$B:$CP,Daily!FV$10,0)/FV$127</f>
        <v>0.75853658536585367</v>
      </c>
      <c r="FW128" s="12">
        <f>VLOOKUP($EG128,Data!$B:$CP,Daily!FW$10,0)/FW$127</f>
        <v>0.71417197452229297</v>
      </c>
      <c r="FX128" s="12">
        <f>VLOOKUP($EG128,Data!$B:$CP,Daily!FX$10,0)/FX$127</f>
        <v>0.77076677316293929</v>
      </c>
      <c r="FY128" s="12">
        <f>VLOOKUP($EG128,Data!$B:$CP,Daily!FY$10,0)/FY$127</f>
        <v>0.75044091710758376</v>
      </c>
      <c r="FZ128" s="12">
        <f>VLOOKUP($EG128,Data!$B:$CP,Daily!FZ$10,0)/FZ$127</f>
        <v>0.78622327790973867</v>
      </c>
      <c r="GA128" s="12">
        <f>VLOOKUP($EG128,Data!$B:$CP,Daily!GA$10,0)/GA$127</f>
        <v>0.77403035413153454</v>
      </c>
      <c r="GB128" s="12">
        <f>VLOOKUP($EG128,Data!$B:$CP,Daily!GB$10,0)/GB$127</f>
        <v>0.73806752037252621</v>
      </c>
      <c r="GC128" s="12">
        <f>VLOOKUP($EG128,Data!$B:$CP,Daily!GC$10,0)/GC$127</f>
        <v>0.76350245499181668</v>
      </c>
      <c r="GD128" s="12">
        <f>VLOOKUP($EG128,Data!$B:$CP,Daily!GD$10,0)/GD$127</f>
        <v>0.76444444444444448</v>
      </c>
      <c r="GE128" s="12">
        <f>VLOOKUP($EG128,Data!$B:$CP,Daily!GE$10,0)/GE$127</f>
        <v>0.79760956175298803</v>
      </c>
      <c r="GF128" s="12">
        <f>VLOOKUP($EG128,Data!$B:$CP,Daily!GF$10,0)/GF$127</f>
        <v>0.78922345483359746</v>
      </c>
      <c r="GG128" s="12">
        <f>VLOOKUP($EG128,Data!$B:$CP,Daily!GG$10,0)/GG$127</f>
        <v>0.78768745067087609</v>
      </c>
      <c r="GH128" s="12">
        <f>VLOOKUP($EG128,Data!$B:$CP,Daily!GH$10,0)/GH$127</f>
        <v>0.80069625761531771</v>
      </c>
      <c r="GI128" s="12">
        <f>VLOOKUP($EG128,Data!$B:$CP,Daily!GI$10,0)/GI$127</f>
        <v>0.71</v>
      </c>
      <c r="GJ128" s="12">
        <f>VLOOKUP($EG128,Data!$B:$CP,Daily!GJ$10,0)/GJ$127</f>
        <v>0.77056277056277056</v>
      </c>
      <c r="GK128" s="12">
        <f>VLOOKUP($EG128,Data!$B:$CP,Daily!GK$10,0)/GK$127</f>
        <v>0.78158995815899579</v>
      </c>
      <c r="GL128" s="12">
        <f>VLOOKUP($EG128,Data!$B:$CP,Daily!GL$10,0)/GL$127</f>
        <v>0.78205128205128205</v>
      </c>
      <c r="GM128" s="12">
        <f>VLOOKUP($EG128,Data!$B:$CP,Daily!GM$10,0)/GM$127</f>
        <v>0.75754961173425361</v>
      </c>
      <c r="GN128" s="12">
        <f>VLOOKUP($EG128,Data!$B:$CP,Daily!GN$10,0)/GN$127</f>
        <v>0.77924217462932455</v>
      </c>
      <c r="GO128" s="12">
        <f>VLOOKUP($EG128,Data!$B:$CP,Daily!GO$10,0)/GO$127</f>
        <v>0.78361531611754232</v>
      </c>
      <c r="GP128" s="12">
        <f>VLOOKUP($EG128,Data!$B:$CP,Daily!GP$10,0)/GP$127</f>
        <v>0.734525447042641</v>
      </c>
      <c r="GQ128" s="12">
        <f>VLOOKUP($EG128,Data!$B:$CP,Daily!GQ$10,0)/GQ$127</f>
        <v>0.78286683630195075</v>
      </c>
      <c r="GR128" s="12">
        <f>VLOOKUP($EG128,Data!$B:$CP,Daily!GR$10,0)/GR$127</f>
        <v>0.7894273127753304</v>
      </c>
      <c r="GS128" s="12">
        <f>VLOOKUP($EG128,Data!$B:$CP,Daily!GS$10,0)/GS$127</f>
        <v>0.77835497835497836</v>
      </c>
      <c r="GT128" s="12">
        <f>VLOOKUP($EG128,Data!$B:$CP,Daily!GT$10,0)/GT$127</f>
        <v>0.78021978021978022</v>
      </c>
      <c r="GU128" s="12">
        <f>VLOOKUP($EG128,Data!$B:$CP,Daily!GU$10,0)/GU$127</f>
        <v>0.80501392757660162</v>
      </c>
      <c r="GV128" s="12">
        <f>VLOOKUP($EG128,Data!$B:$CP,Daily!GV$10,0)/GV$127</f>
        <v>0.78590604026845634</v>
      </c>
      <c r="GW128" s="12">
        <f>VLOOKUP($EG128,Data!$B:$CP,Daily!GW$10,0)/GW$127</f>
        <v>0.72274143302180682</v>
      </c>
      <c r="GX128" s="12">
        <f>VLOOKUP($EG128,Data!$B:$CP,Daily!GX$10,0)/GX$127</f>
        <v>0.77203204661325564</v>
      </c>
      <c r="GY128" s="12">
        <f>VLOOKUP($EG128,Data!$B:$CP,Daily!GY$10,0)/GY$127</f>
        <v>0.78794813119755913</v>
      </c>
      <c r="GZ128" s="12">
        <f>VLOOKUP($EG128,Data!$B:$CP,Daily!GZ$10,0)/GZ$127</f>
        <v>0.77403035413153454</v>
      </c>
      <c r="HA128" s="12">
        <f>VLOOKUP($EG128,Data!$B:$CP,Daily!HA$10,0)/HA$127</f>
        <v>0.80406504065040652</v>
      </c>
      <c r="HB128" s="12">
        <f>VLOOKUP($EG128,Data!$B:$CP,Daily!HB$10,0)/HB$127</f>
        <v>0.77927215189873422</v>
      </c>
      <c r="HC128" s="12">
        <f>VLOOKUP($EG128,Data!$B:$CP,Daily!HC$10,0)/HC$127</f>
        <v>0.78357570573139435</v>
      </c>
      <c r="HD128" s="12">
        <f>VLOOKUP($EG128,Data!$B:$CP,Daily!HD$10,0)/HD$127</f>
        <v>0.75376196990424071</v>
      </c>
      <c r="HE128" s="12">
        <f>VLOOKUP($EG128,Data!$B:$CP,Daily!HE$10,0)/HE$127</f>
        <v>0.8</v>
      </c>
      <c r="HF128" s="12">
        <f>VLOOKUP($EG128,Data!$B:$CP,Daily!HF$10,0)/HF$127</f>
        <v>0.7710750193348801</v>
      </c>
      <c r="HG128" s="12">
        <f>VLOOKUP($EG128,Data!$B:$CP,Daily!HG$10,0)/HG$127</f>
        <v>0.77672413793103445</v>
      </c>
      <c r="HH128" s="12">
        <f>VLOOKUP($EG128,Data!$B:$CP,Daily!HH$10,0)/HH$127</f>
        <v>0.78143459915611813</v>
      </c>
      <c r="HI128" s="12">
        <f>VLOOKUP($EG128,Data!$B:$CP,Daily!HI$10,0)/HI$127</f>
        <v>0.7591036414565826</v>
      </c>
      <c r="HJ128" s="12">
        <f>VLOOKUP($EG128,Data!$B:$CP,Daily!HJ$10,0)/HJ$127</f>
        <v>0.79895366218236175</v>
      </c>
      <c r="HK128" s="12">
        <f>VLOOKUP($EG128,Data!$B:$CP,Daily!HK$10,0)/HK$127</f>
        <v>0.7233294255568582</v>
      </c>
      <c r="HL128" s="12">
        <f>VLOOKUP($EG128,Data!$B:$CP,Daily!HL$10,0)/HL$127</f>
        <v>0.76860179885527391</v>
      </c>
      <c r="HM128" s="12">
        <f>VLOOKUP($EG128,Data!$B:$CP,Daily!HM$10,0)/HM$127</f>
        <v>0.77559377559377563</v>
      </c>
      <c r="HN128" s="12">
        <f>VLOOKUP($EG128,Data!$B:$CP,Daily!HN$10,0)/HN$127</f>
        <v>0.76483679525222548</v>
      </c>
      <c r="HO128" s="12">
        <f>VLOOKUP($EG128,Data!$B:$CP,Daily!HO$10,0)/HO$127</f>
        <v>0.73067534580960125</v>
      </c>
      <c r="HP128" s="12">
        <f>VLOOKUP($EG128,Data!$B:$CP,Daily!HP$10,0)/HP$127</f>
        <v>0.77777777777777779</v>
      </c>
      <c r="HQ128" s="12">
        <f>VLOOKUP($EG128,Data!$B:$CP,Daily!HQ$10,0)/HQ$127</f>
        <v>0.78110599078341014</v>
      </c>
      <c r="HR128" s="12">
        <f>VLOOKUP($EG128,Data!$B:$CP,Daily!HR$10,0)/HR$127</f>
        <v>0.74119076549210205</v>
      </c>
      <c r="HS128" s="12">
        <f>VLOOKUP($EG128,Data!$B:$CP,Daily!HS$10,0)/HS$127</f>
        <v>0.78112915699922658</v>
      </c>
      <c r="HT128" s="12">
        <f>VLOOKUP($EG128,Data!$B:$CP,Daily!HT$10,0)/HT$127</f>
        <v>0.75476009139375477</v>
      </c>
      <c r="HU128" s="13"/>
      <c r="HV128" s="40">
        <f t="shared" si="1209"/>
        <v>0.76049766718506995</v>
      </c>
      <c r="HW128" s="40">
        <f t="shared" si="1210"/>
        <v>0.78286683630195075</v>
      </c>
      <c r="HX128" s="40">
        <f t="shared" si="1476"/>
        <v>2.2369169116880805E-2</v>
      </c>
      <c r="HY128" s="40">
        <f t="shared" ref="HY128" si="1487">HW128+(0.75*HX128)</f>
        <v>0.79964371313961136</v>
      </c>
      <c r="HZ128" s="40">
        <f t="shared" ref="HZ128" si="1488">HV128-(0.75*HX128)</f>
        <v>0.74372079034740934</v>
      </c>
      <c r="IA128" s="43"/>
      <c r="IB128" s="12">
        <f t="shared" si="1477"/>
        <v>2.224117978593312E-2</v>
      </c>
      <c r="IC128" s="12">
        <f>SUMPRODUCT(HM128:HS128,HM$127:HS$127)/SUM(HM$127:HS$127)</f>
        <v>0.76613186555802792</v>
      </c>
      <c r="ID128" s="12">
        <f>SUMPRODUCT(GQ128:HS128,GQ$127:HS$127)/SUM(GQ$127:HS$127)</f>
        <v>0.77524690300850607</v>
      </c>
      <c r="IE128" s="1"/>
      <c r="IF128" s="7" t="s">
        <v>700</v>
      </c>
      <c r="IG128" s="7" t="s">
        <v>108</v>
      </c>
      <c r="IH128" s="12">
        <f>VLOOKUP($IF128,Data!$B:$CP,Daily!IH$10,0)/IH$127</f>
        <v>0.75732899022801303</v>
      </c>
      <c r="II128" s="12">
        <f>VLOOKUP($IF128,Data!$B:$CP,Daily!II$10,0)/II$127</f>
        <v>0.77021276595744681</v>
      </c>
      <c r="IJ128" s="12">
        <f>VLOOKUP($IF128,Data!$B:$CP,Daily!IJ$10,0)/IJ$127</f>
        <v>0.76323529411764701</v>
      </c>
      <c r="IK128" s="12">
        <f>VLOOKUP($IF128,Data!$B:$CP,Daily!IK$10,0)/IK$127</f>
        <v>0.74701670644391405</v>
      </c>
      <c r="IL128" s="12">
        <f>VLOOKUP($IF128,Data!$B:$CP,Daily!IL$10,0)/IL$127</f>
        <v>0.76059322033898302</v>
      </c>
      <c r="IM128" s="12">
        <f>VLOOKUP($IF128,Data!$B:$CP,Daily!IM$10,0)/IM$127</f>
        <v>0.7441860465116279</v>
      </c>
      <c r="IN128" s="12">
        <f>VLOOKUP($IF128,Data!$B:$CP,Daily!IN$10,0)/IN$127</f>
        <v>0.74507042253521127</v>
      </c>
      <c r="IO128" s="12">
        <f>VLOOKUP($IF128,Data!$B:$CP,Daily!IO$10,0)/IO$127</f>
        <v>0.73066666666666669</v>
      </c>
      <c r="IP128" s="12">
        <f>VLOOKUP($IF128,Data!$B:$CP,Daily!IP$10,0)/IP$127</f>
        <v>0.75107913669064752</v>
      </c>
      <c r="IQ128" s="12">
        <f>VLOOKUP($IF128,Data!$B:$CP,Daily!IQ$10,0)/IQ$127</f>
        <v>0.76039933444259566</v>
      </c>
      <c r="IR128" s="12">
        <f>VLOOKUP($IF128,Data!$B:$CP,Daily!IR$10,0)/IR$127</f>
        <v>0.74704491725768318</v>
      </c>
      <c r="IS128" s="12">
        <f>VLOOKUP($IF128,Data!$B:$CP,Daily!IS$10,0)/IS$127</f>
        <v>0.77737881508078999</v>
      </c>
      <c r="IT128" s="12">
        <f>VLOOKUP($IF128,Data!$B:$CP,Daily!IT$10,0)/IT$127</f>
        <v>0.73116438356164382</v>
      </c>
      <c r="IU128" s="12">
        <f>VLOOKUP($IF128,Data!$B:$CP,Daily!IU$10,0)/IU$127</f>
        <v>0.74533106960950768</v>
      </c>
      <c r="IV128" s="12">
        <f>VLOOKUP($IF128,Data!$B:$CP,Daily!IV$10,0)/IV$127</f>
        <v>0.76225854383358094</v>
      </c>
      <c r="IW128" s="12">
        <f>VLOOKUP($IF128,Data!$B:$CP,Daily!IW$10,0)/IW$127</f>
        <v>0.77380952380952384</v>
      </c>
      <c r="IX128" s="12">
        <f>VLOOKUP($IF128,Data!$B:$CP,Daily!IX$10,0)/IX$127</f>
        <v>0.76610169491525426</v>
      </c>
      <c r="IY128" s="12">
        <f>VLOOKUP($IF128,Data!$B:$CP,Daily!IY$10,0)/IY$127</f>
        <v>0.72727272727272729</v>
      </c>
      <c r="IZ128" s="12">
        <f>VLOOKUP($IF128,Data!$B:$CP,Daily!IZ$10,0)/IZ$127</f>
        <v>0.76977152899824253</v>
      </c>
      <c r="JA128" s="12">
        <f>VLOOKUP($IF128,Data!$B:$CP,Daily!JA$10,0)/JA$127</f>
        <v>0.72041166380789023</v>
      </c>
      <c r="JB128" s="12">
        <f>VLOOKUP($IF128,Data!$B:$CP,Daily!JB$10,0)/JB$127</f>
        <v>0.78976234003656309</v>
      </c>
      <c r="JC128" s="12">
        <f>VLOOKUP($IF128,Data!$B:$CP,Daily!JC$10,0)/JC$127</f>
        <v>0.80194805194805197</v>
      </c>
      <c r="JD128" s="12">
        <f>VLOOKUP($IF128,Data!$B:$CP,Daily!JD$10,0)/JD$127</f>
        <v>0.75711574952561667</v>
      </c>
      <c r="JE128" s="12">
        <f>VLOOKUP($IF128,Data!$B:$CP,Daily!JE$10,0)/JE$127</f>
        <v>0.76007326007326004</v>
      </c>
      <c r="JF128" s="12">
        <f>VLOOKUP($IF128,Data!$B:$CP,Daily!JF$10,0)/JF$127</f>
        <v>0.7024793388429752</v>
      </c>
      <c r="JG128" s="12">
        <f>VLOOKUP($IF128,Data!$B:$CP,Daily!JG$10,0)/JG$127</f>
        <v>0.70220588235294112</v>
      </c>
      <c r="JH128" s="12">
        <f>VLOOKUP($IF128,Data!$B:$CP,Daily!JH$10,0)/JH$127</f>
        <v>0.72105263157894739</v>
      </c>
      <c r="JI128" s="12">
        <f>VLOOKUP($IF128,Data!$B:$CP,Daily!JI$10,0)/JI$127</f>
        <v>0.7802768166089965</v>
      </c>
      <c r="JJ128" s="12">
        <f>VLOOKUP($IF128,Data!$B:$CP,Daily!JJ$10,0)/JJ$127</f>
        <v>0.70784641068447407</v>
      </c>
      <c r="JK128" s="12">
        <f>VLOOKUP($IF128,Data!$B:$CP,Daily!JK$10,0)/JK$127</f>
        <v>0.7466216216216216</v>
      </c>
      <c r="JL128" s="12">
        <f>VLOOKUP($IF128,Data!$B:$CP,Daily!JL$10,0)/JL$127</f>
        <v>0.72564935064935066</v>
      </c>
      <c r="JM128" s="12">
        <f>VLOOKUP($IF128,Data!$B:$CP,Daily!JM$10,0)/JM$127</f>
        <v>0.71759259259259256</v>
      </c>
      <c r="JN128" s="12">
        <f>VLOOKUP($IF128,Data!$B:$CP,Daily!JN$10,0)/JN$127</f>
        <v>0.73119999999999996</v>
      </c>
      <c r="JO128" s="12">
        <f>VLOOKUP($IF128,Data!$B:$CP,Daily!JO$10,0)/JO$127</f>
        <v>0.7628571428571429</v>
      </c>
      <c r="JP128" s="12">
        <f>VLOOKUP($IF128,Data!$B:$CP,Daily!JP$10,0)/JP$127</f>
        <v>0.75896700143472018</v>
      </c>
      <c r="JQ128" s="12">
        <f>VLOOKUP($IF128,Data!$B:$CP,Daily!JQ$10,0)/JQ$127</f>
        <v>0.73599999999999999</v>
      </c>
      <c r="JR128" s="12">
        <f>VLOOKUP($IF128,Data!$B:$CP,Daily!JR$10,0)/JR$127</f>
        <v>0.74615384615384617</v>
      </c>
      <c r="JS128" s="12">
        <f>VLOOKUP($IF128,Data!$B:$CP,Daily!JS$10,0)/JS$127</f>
        <v>0.77594728171334426</v>
      </c>
      <c r="JT128" s="12">
        <f>VLOOKUP($IF128,Data!$B:$CP,Daily!JT$10,0)/JT$127</f>
        <v>0.71882086167800452</v>
      </c>
      <c r="JU128" s="12">
        <f>VLOOKUP($IF128,Data!$B:$CP,Daily!JU$10,0)/JU$127</f>
        <v>0.77234401349072512</v>
      </c>
      <c r="JV128" s="12">
        <f>VLOOKUP($IF128,Data!$B:$CP,Daily!JV$10,0)/JV$127</f>
        <v>0.67156862745098034</v>
      </c>
      <c r="JW128" s="12">
        <f>VLOOKUP($IF128,Data!$B:$CP,Daily!JW$10,0)/JW$127</f>
        <v>0.74188034188034191</v>
      </c>
      <c r="JX128" s="12">
        <f>VLOOKUP($IF128,Data!$B:$CP,Daily!JX$10,0)/JX$127</f>
        <v>0.74564459930313587</v>
      </c>
      <c r="JY128" s="12">
        <f>VLOOKUP($IF128,Data!$B:$CP,Daily!JY$10,0)/JY$127</f>
        <v>0.72363636363636363</v>
      </c>
      <c r="JZ128" s="12">
        <f>VLOOKUP($IF128,Data!$B:$CP,Daily!JZ$10,0)/JZ$127</f>
        <v>0.7790476190476191</v>
      </c>
      <c r="KA128" s="12">
        <f>VLOOKUP($IF128,Data!$B:$CP,Daily!KA$10,0)/KA$127</f>
        <v>0.73141486810551559</v>
      </c>
      <c r="KB128" s="12">
        <f>VLOOKUP($IF128,Data!$B:$CP,Daily!KB$10,0)/KB$127</f>
        <v>0.75190839694656486</v>
      </c>
      <c r="KC128" s="12">
        <f>VLOOKUP($IF128,Data!$B:$CP,Daily!KC$10,0)/KC$127</f>
        <v>0.74450084602368871</v>
      </c>
      <c r="KD128" s="12">
        <f>VLOOKUP($IF128,Data!$B:$CP,Daily!KD$10,0)/KD$127</f>
        <v>0.74239713774597493</v>
      </c>
      <c r="KE128" s="12">
        <f>VLOOKUP($IF128,Data!$B:$CP,Daily!KE$10,0)/KE$127</f>
        <v>0.74205607476635516</v>
      </c>
      <c r="KF128" s="12">
        <f>VLOOKUP($IF128,Data!$B:$CP,Daily!KF$10,0)/KF$127</f>
        <v>0.74499089253187611</v>
      </c>
      <c r="KG128" s="12">
        <f>VLOOKUP($IF128,Data!$B:$CP,Daily!KG$10,0)/KG$127</f>
        <v>0.74593495934959353</v>
      </c>
      <c r="KH128" s="12">
        <f>VLOOKUP($IF128,Data!$B:$CP,Daily!KH$10,0)/KH$127</f>
        <v>0.72315035799522676</v>
      </c>
      <c r="KI128" s="12">
        <f>VLOOKUP($IF128,Data!$B:$CP,Daily!KI$10,0)/KI$127</f>
        <v>0.76744186046511631</v>
      </c>
      <c r="KJ128" s="12">
        <f>VLOOKUP($IF128,Data!$B:$CP,Daily!KJ$10,0)/KJ$127</f>
        <v>0.77738515901060068</v>
      </c>
      <c r="KK128" s="12">
        <f>VLOOKUP($IF128,Data!$B:$CP,Daily!KK$10,0)/KK$127</f>
        <v>0.79060665362035221</v>
      </c>
      <c r="KL128" s="12">
        <f>VLOOKUP($IF128,Data!$B:$CP,Daily!KL$10,0)/KL$127</f>
        <v>0.77935943060498225</v>
      </c>
      <c r="KM128" s="12">
        <f>VLOOKUP($IF128,Data!$B:$CP,Daily!KM$10,0)/KM$127</f>
        <v>0.74771480804387569</v>
      </c>
      <c r="KN128" s="12">
        <f>VLOOKUP($IF128,Data!$B:$CP,Daily!KN$10,0)/KN$127</f>
        <v>0.75502008032128509</v>
      </c>
      <c r="KO128" s="12">
        <f>VLOOKUP($IF128,Data!$B:$CP,Daily!KO$10,0)/KO$127</f>
        <v>0.69623655913978499</v>
      </c>
      <c r="KP128" s="12">
        <f>VLOOKUP($IF128,Data!$B:$CP,Daily!KP$10,0)/KP$127</f>
        <v>0.75138121546961323</v>
      </c>
      <c r="KQ128" s="12">
        <f>VLOOKUP($IF128,Data!$B:$CP,Daily!KQ$10,0)/KQ$127</f>
        <v>0.74661508704061896</v>
      </c>
      <c r="KR128" s="12">
        <f>VLOOKUP($IF128,Data!$B:$CP,Daily!KR$10,0)/KR$127</f>
        <v>0.76063829787234039</v>
      </c>
      <c r="KS128" s="12">
        <f>VLOOKUP($IF128,Data!$B:$CP,Daily!KS$10,0)/KS$127</f>
        <v>0.7649186256781193</v>
      </c>
      <c r="KT128" s="12">
        <f>VLOOKUP($IF128,Data!$B:$CP,Daily!KT$10,0)/KT$127</f>
        <v>0.76136363636363635</v>
      </c>
      <c r="KU128" s="12">
        <f>VLOOKUP($IF128,Data!$B:$CP,Daily!KU$10,0)/KU$127</f>
        <v>0.775609756097561</v>
      </c>
      <c r="KV128" s="12">
        <f>VLOOKUP($IF128,Data!$B:$CP,Daily!KV$10,0)/KV$127</f>
        <v>0.73706004140786752</v>
      </c>
      <c r="KW128" s="12">
        <f>VLOOKUP($IF128,Data!$B:$CP,Daily!KW$10,0)/KW$127</f>
        <v>0.77371048252911812</v>
      </c>
      <c r="KX128" s="12">
        <f>VLOOKUP($IF128,Data!$B:$CP,Daily!KX$10,0)/KX$127</f>
        <v>0.77195945945945943</v>
      </c>
      <c r="KY128" s="12">
        <f>VLOOKUP($IF128,Data!$B:$CP,Daily!KY$10,0)/KY$127</f>
        <v>0.73448275862068968</v>
      </c>
      <c r="KZ128" s="12">
        <f>VLOOKUP($IF128,Data!$B:$CP,Daily!KZ$10,0)/KZ$127</f>
        <v>0.74957410562180582</v>
      </c>
      <c r="LA128" s="12">
        <f>VLOOKUP($IF128,Data!$B:$CP,Daily!LA$10,0)/LA$127</f>
        <v>0.73861720067453629</v>
      </c>
      <c r="LB128" s="12">
        <f>VLOOKUP($IF128,Data!$B:$CP,Daily!LB$10,0)/LB$127</f>
        <v>0.76285240464344939</v>
      </c>
      <c r="LC128" s="12">
        <f>VLOOKUP($IF128,Data!$B:$CP,Daily!LC$10,0)/LC$127</f>
        <v>0.70558375634517767</v>
      </c>
      <c r="LD128" s="12">
        <f>VLOOKUP($IF128,Data!$B:$CP,Daily!LD$10,0)/LD$127</f>
        <v>0.74067164179104472</v>
      </c>
      <c r="LE128" s="12">
        <f>VLOOKUP($IF128,Data!$B:$CP,Daily!LE$10,0)/LE$127</f>
        <v>0.73083778966131907</v>
      </c>
      <c r="LF128" s="12">
        <f>VLOOKUP($IF128,Data!$B:$CP,Daily!LF$10,0)/LF$127</f>
        <v>0.80996309963099633</v>
      </c>
      <c r="LG128" s="12">
        <f>VLOOKUP($IF128,Data!$B:$CP,Daily!LG$10,0)/LG$127</f>
        <v>0.78268551236749118</v>
      </c>
      <c r="LH128" s="12">
        <f>VLOOKUP($IF128,Data!$B:$CP,Daily!LH$10,0)/LH$127</f>
        <v>0.69120000000000004</v>
      </c>
      <c r="LI128" s="12">
        <f>VLOOKUP($IF128,Data!$B:$CP,Daily!LI$10,0)/LI$127</f>
        <v>0.76776429809358748</v>
      </c>
      <c r="LJ128" s="12">
        <f>VLOOKUP($IF128,Data!$B:$CP,Daily!LJ$10,0)/LJ$127</f>
        <v>0.71728971962616828</v>
      </c>
      <c r="LK128" s="12">
        <f>VLOOKUP($IF128,Data!$B:$CP,Daily!LK$10,0)/LK$127</f>
        <v>0.75212224108658743</v>
      </c>
      <c r="LL128" s="12">
        <f>VLOOKUP($IF128,Data!$B:$CP,Daily!LL$10,0)/LL$127</f>
        <v>0.76338514680483593</v>
      </c>
      <c r="LM128" s="12">
        <f>VLOOKUP($IF128,Data!$B:$CP,Daily!LM$10,0)/LM$127</f>
        <v>0.73188405797101452</v>
      </c>
      <c r="LN128" s="12">
        <f>VLOOKUP($IF128,Data!$B:$CP,Daily!LN$10,0)/LN$127</f>
        <v>0.69830508474576269</v>
      </c>
      <c r="LO128" s="12">
        <f>VLOOKUP($IF128,Data!$B:$CP,Daily!LO$10,0)/LO$127</f>
        <v>0.78955696202531644</v>
      </c>
      <c r="LP128" s="12">
        <f>VLOOKUP($IF128,Data!$B:$CP,Daily!LP$10,0)/LP$127</f>
        <v>0.77894736842105261</v>
      </c>
      <c r="LQ128" s="12">
        <f>VLOOKUP($IF128,Data!$B:$CP,Daily!LQ$10,0)/LQ$127</f>
        <v>0.74238875878220145</v>
      </c>
      <c r="LR128" s="12">
        <f>VLOOKUP($IF128,Data!$B:$CP,Daily!LR$10,0)/LR$127</f>
        <v>0.75091575091575091</v>
      </c>
      <c r="LS128" s="12">
        <f>VLOOKUP($IF128,Data!$B:$CP,Daily!LS$10,0)/LS$127</f>
        <v>0.72862453531598514</v>
      </c>
      <c r="LU128" s="40">
        <f t="shared" si="1213"/>
        <v>0.73188405797101452</v>
      </c>
      <c r="LV128" s="40">
        <f t="shared" si="1214"/>
        <v>0.76610169491525426</v>
      </c>
      <c r="LW128" s="40">
        <f t="shared" si="1478"/>
        <v>3.4217636944239738E-2</v>
      </c>
      <c r="LX128" s="40">
        <f t="shared" ref="LX128" si="1489">LV128+(0.75*LW128)</f>
        <v>0.79176492262343401</v>
      </c>
      <c r="LY128" s="40">
        <f t="shared" ref="LY128" si="1490">LU128-(0.75*LW128)</f>
        <v>0.70622083026283478</v>
      </c>
      <c r="LZ128" s="43"/>
      <c r="MA128" s="12">
        <f t="shared" ref="MA128" si="1491">_xlfn.STDEV.P(JL128:LS128)</f>
        <v>2.6046547410529856E-2</v>
      </c>
      <c r="MB128" s="12">
        <f>SUMPRODUCT(LL128:LR128,LL$127:LR$127)/SUM(LL$127:LR$127)</f>
        <v>0.75219243297419192</v>
      </c>
      <c r="MC128" s="12">
        <f>SUMPRODUCT(KP128:LR128,KP$127:LR$127)/SUM(KP$127:LR$127)</f>
        <v>0.75226382770435629</v>
      </c>
    </row>
    <row r="129" spans="4:341" hidden="1" x14ac:dyDescent="0.35">
      <c r="D129" s="113" t="s">
        <v>701</v>
      </c>
      <c r="E129" s="53" t="str">
        <f>VLOOKUP($D129,'Metric Nature'!$C:$D,2,0)&amp;IF(($F129&lt;(EA129)),"Below",IF(($F129&gt;(DZ129)),"Above","Within"))</f>
        <v>PositiveWithin</v>
      </c>
      <c r="F129" s="28">
        <f t="shared" ref="F129:F130" si="1492">DU129</f>
        <v>694</v>
      </c>
      <c r="G129" s="140">
        <f t="shared" ref="G129:G130" si="1493">ED129</f>
        <v>605.71428571428567</v>
      </c>
      <c r="H129" s="48">
        <f t="shared" ref="H129:H130" si="1494">IFERROR(((F129-G129)/G129),0)</f>
        <v>0.14575471698113215</v>
      </c>
      <c r="I129" s="28">
        <f>EE129</f>
        <v>581.16666666666663</v>
      </c>
      <c r="J129" s="48">
        <f t="shared" ref="J129:J130" si="1495">IFERROR(((F129-I129)/I129),0)</f>
        <v>0.19414969888156017</v>
      </c>
      <c r="K129" s="28">
        <f t="shared" ref="K129" si="1496">HT129</f>
        <v>453</v>
      </c>
      <c r="L129" s="56"/>
      <c r="M129" s="53" t="str">
        <f>VLOOKUP($D129,'Metric Nature'!$C:$D,2,0)&amp;IF(($N129&lt;(HZ129)),"Below",IF(($N129&gt;(HY129)),"Above","Within"))</f>
        <v>PositiveWithin</v>
      </c>
      <c r="N129" s="28">
        <f t="shared" ref="N129" si="1497">HT129</f>
        <v>453</v>
      </c>
      <c r="O129" s="54">
        <f>IC129</f>
        <v>379.14285714285717</v>
      </c>
      <c r="P129" s="55">
        <f>IFERROR(((N129-O129)/O129),0)</f>
        <v>0.19480030143180097</v>
      </c>
      <c r="Q129" s="54">
        <f t="shared" ref="Q129" si="1498">ID129</f>
        <v>362.46666666666664</v>
      </c>
      <c r="R129" s="48">
        <f t="shared" ref="R129" si="1499">IFERROR(((N129-Q129)/Q129),0)</f>
        <v>0.24977009380172899</v>
      </c>
      <c r="S129" s="28">
        <f t="shared" si="1111"/>
        <v>57.135210004184131</v>
      </c>
      <c r="T129" s="56"/>
      <c r="U129" s="53" t="str">
        <f>VLOOKUP($D129,'Metric Nature'!$C:$D,2,0)&amp;IF(($V129&lt;(LY129)),"Below",IF(($V129&gt;(LX129)),"Above","Within"))</f>
        <v>PositiveWithin</v>
      </c>
      <c r="V129" s="28">
        <f t="shared" ref="V129:V130" si="1500">LS129</f>
        <v>241</v>
      </c>
      <c r="W129" s="54">
        <f>MB129</f>
        <v>226.57142857142858</v>
      </c>
      <c r="X129" s="48">
        <f t="shared" ref="X129:X130" si="1501">IFERROR(((V129-W129)/W129),0)</f>
        <v>6.3682219419924274E-2</v>
      </c>
      <c r="Y129" s="54">
        <f>MC129</f>
        <v>218.7</v>
      </c>
      <c r="Z129" s="48">
        <f t="shared" ref="Z129:Z130" si="1502">IFERROR(((V129-Y129)/Y129),0)</f>
        <v>0.10196616369455881</v>
      </c>
      <c r="AA129" s="28">
        <f t="shared" si="1115"/>
        <v>32.292839763638007</v>
      </c>
      <c r="AB129" s="50"/>
      <c r="AC129" s="46" t="s">
        <v>702</v>
      </c>
      <c r="AI129" s="7" t="s">
        <v>701</v>
      </c>
      <c r="AJ129" s="8">
        <f t="shared" ref="AJ129" si="1503">EI129+IH129</f>
        <v>635</v>
      </c>
      <c r="AK129" s="8">
        <f t="shared" ref="AK129" si="1504">EJ129+II129</f>
        <v>710</v>
      </c>
      <c r="AL129" s="8">
        <f t="shared" ref="AL129" si="1505">EK129+IJ129</f>
        <v>671</v>
      </c>
      <c r="AM129" s="8">
        <f t="shared" ref="AM129" si="1506">EL129+IK129</f>
        <v>521</v>
      </c>
      <c r="AN129" s="8">
        <f t="shared" ref="AN129" si="1507">EM129+IL129</f>
        <v>570</v>
      </c>
      <c r="AO129" s="8">
        <f t="shared" ref="AO129" si="1508">EN129+IM129</f>
        <v>744</v>
      </c>
      <c r="AP129" s="8">
        <f t="shared" ref="AP129" si="1509">EO129+IN129</f>
        <v>715</v>
      </c>
      <c r="AQ129" s="8">
        <f t="shared" ref="AQ129" si="1510">EP129+IO129</f>
        <v>798</v>
      </c>
      <c r="AR129" s="8">
        <f t="shared" ref="AR129" si="1511">EQ129+IP129</f>
        <v>714</v>
      </c>
      <c r="AS129" s="8">
        <f t="shared" ref="AS129" si="1512">ER129+IQ129</f>
        <v>710</v>
      </c>
      <c r="AT129" s="8">
        <f t="shared" ref="AT129" si="1513">ES129+IR129</f>
        <v>433</v>
      </c>
      <c r="AU129" s="8">
        <f t="shared" ref="AU129" si="1514">ET129+IS129</f>
        <v>643</v>
      </c>
      <c r="AV129" s="8">
        <f t="shared" ref="AV129" si="1515">EU129+IT129</f>
        <v>690</v>
      </c>
      <c r="AW129" s="8">
        <f t="shared" ref="AW129" si="1516">EV129+IU129</f>
        <v>584</v>
      </c>
      <c r="AX129" s="8">
        <f t="shared" ref="AX129" si="1517">EW129+IV129</f>
        <v>672</v>
      </c>
      <c r="AY129" s="8">
        <f t="shared" ref="AY129" si="1518">EX129+IW129</f>
        <v>672</v>
      </c>
      <c r="AZ129" s="8">
        <f t="shared" ref="AZ129" si="1519">EY129+IX129</f>
        <v>596</v>
      </c>
      <c r="BA129" s="8">
        <f t="shared" ref="BA129" si="1520">EZ129+IY129</f>
        <v>470</v>
      </c>
      <c r="BB129" s="8">
        <f t="shared" ref="BB129" si="1521">FA129+IZ129</f>
        <v>641</v>
      </c>
      <c r="BC129" s="8">
        <f t="shared" ref="BC129" si="1522">FB129+JA129</f>
        <v>673</v>
      </c>
      <c r="BD129" s="8">
        <f t="shared" ref="BD129" si="1523">FC129+JB129</f>
        <v>589</v>
      </c>
      <c r="BE129" s="8">
        <f t="shared" ref="BE129" si="1524">FD129+JC129</f>
        <v>617</v>
      </c>
      <c r="BF129" s="8">
        <f t="shared" ref="BF129" si="1525">FE129+JD129</f>
        <v>595</v>
      </c>
      <c r="BG129" s="8">
        <f t="shared" ref="BG129" si="1526">FF129+JE129</f>
        <v>626</v>
      </c>
      <c r="BH129" s="8">
        <f t="shared" ref="BH129" si="1527">FG129+JF129</f>
        <v>461</v>
      </c>
      <c r="BI129" s="8">
        <f t="shared" ref="BI129" si="1528">FH129+JG129</f>
        <v>651</v>
      </c>
      <c r="BJ129" s="8">
        <f t="shared" ref="BJ129" si="1529">FI129+JH129</f>
        <v>646</v>
      </c>
      <c r="BK129" s="8">
        <f t="shared" ref="BK129" si="1530">FJ129+JI129</f>
        <v>640</v>
      </c>
      <c r="BL129" s="8">
        <f t="shared" ref="BL129" si="1531">FK129+JJ129</f>
        <v>612</v>
      </c>
      <c r="BM129" s="8">
        <f t="shared" ref="BM129" si="1532">FL129+JK129</f>
        <v>662</v>
      </c>
      <c r="BN129" s="8">
        <f t="shared" ref="BN129" si="1533">FM129+JL129</f>
        <v>675</v>
      </c>
      <c r="BO129" s="8">
        <f t="shared" ref="BO129" si="1534">FN129+JM129</f>
        <v>421</v>
      </c>
      <c r="BP129" s="8">
        <f t="shared" ref="BP129" si="1535">FO129+JN129</f>
        <v>670</v>
      </c>
      <c r="BQ129" s="8">
        <f t="shared" ref="BQ129" si="1536">FP129+JO129</f>
        <v>732</v>
      </c>
      <c r="BR129" s="8">
        <f t="shared" ref="BR129" si="1537">FQ129+JP129</f>
        <v>795</v>
      </c>
      <c r="BS129" s="8">
        <f t="shared" ref="BS129" si="1538">FR129+JQ129</f>
        <v>747</v>
      </c>
      <c r="BT129" s="8">
        <f t="shared" ref="BT129" si="1539">FS129+JR129</f>
        <v>639</v>
      </c>
      <c r="BU129" s="8">
        <f t="shared" ref="BU129" si="1540">FT129+JS129</f>
        <v>650</v>
      </c>
      <c r="BV129" s="8">
        <f t="shared" ref="BV129" si="1541">FU129+JT129</f>
        <v>471</v>
      </c>
      <c r="BW129" s="8">
        <f t="shared" ref="BW129" si="1542">FV129+JU129</f>
        <v>569</v>
      </c>
      <c r="BX129" s="8">
        <f t="shared" ref="BX129" si="1543">FW129+JV129</f>
        <v>724</v>
      </c>
      <c r="BY129" s="8">
        <f t="shared" ref="BY129" si="1544">FX129+JW129</f>
        <v>653</v>
      </c>
      <c r="BZ129" s="8">
        <f t="shared" ref="BZ129" si="1545">FY129+JX129</f>
        <v>567</v>
      </c>
      <c r="CA129" s="8">
        <f t="shared" ref="CA129" si="1546">FZ129+JY129</f>
        <v>614</v>
      </c>
      <c r="CB129" s="8">
        <f t="shared" ref="CB129" si="1547">GA129+JZ129</f>
        <v>518</v>
      </c>
      <c r="CC129" s="8">
        <f t="shared" ref="CC129" si="1548">GB129+KA129</f>
        <v>484</v>
      </c>
      <c r="CD129" s="8">
        <f t="shared" ref="CD129" si="1549">GC129+KB129</f>
        <v>578</v>
      </c>
      <c r="CE129" s="8">
        <f t="shared" ref="CE129" si="1550">GD129+KC129</f>
        <v>647</v>
      </c>
      <c r="CF129" s="8">
        <f t="shared" ref="CF129" si="1551">GE129+KD129</f>
        <v>604</v>
      </c>
      <c r="CG129" s="8">
        <f t="shared" ref="CG129" si="1552">GF129+KE129</f>
        <v>601</v>
      </c>
      <c r="CH129" s="8">
        <f t="shared" ref="CH129" si="1553">GG129+KF129</f>
        <v>588</v>
      </c>
      <c r="CI129" s="8">
        <f t="shared" ref="CI129" si="1554">GH129+KG129</f>
        <v>548</v>
      </c>
      <c r="CJ129" s="8">
        <f t="shared" ref="CJ129" si="1555">GI129+KH129</f>
        <v>400</v>
      </c>
      <c r="CK129" s="8">
        <f t="shared" ref="CK129" si="1556">GJ129+KI129</f>
        <v>552</v>
      </c>
      <c r="CL129" s="8">
        <f t="shared" ref="CL129" si="1557">GK129+KJ129</f>
        <v>547</v>
      </c>
      <c r="CM129" s="8">
        <f t="shared" ref="CM129" si="1558">GL129+KK129</f>
        <v>545</v>
      </c>
      <c r="CN129" s="8">
        <f t="shared" ref="CN129" si="1559">GM129+KL129</f>
        <v>597</v>
      </c>
      <c r="CO129" s="8">
        <f t="shared" ref="CO129" si="1560">GN129+KM129</f>
        <v>575</v>
      </c>
      <c r="CP129" s="8">
        <f t="shared" ref="CP129" si="1561">GO129+KN129</f>
        <v>541</v>
      </c>
      <c r="CQ129" s="8">
        <f t="shared" ref="CQ129" si="1562">GP129+KO129</f>
        <v>378</v>
      </c>
      <c r="CR129" s="8">
        <f t="shared" ref="CR129" si="1563">GQ129+KP129</f>
        <v>580</v>
      </c>
      <c r="CS129" s="8">
        <f t="shared" ref="CS129" si="1564">GR129+KQ129</f>
        <v>576</v>
      </c>
      <c r="CT129" s="8">
        <f t="shared" ref="CT129" si="1565">GS129+KR129</f>
        <v>551</v>
      </c>
      <c r="CU129" s="8">
        <f t="shared" ref="CU129" si="1566">GT129+KS129</f>
        <v>592</v>
      </c>
      <c r="CV129" s="8">
        <f t="shared" ref="CV129" si="1567">GU129+KT129</f>
        <v>701</v>
      </c>
      <c r="CW129" s="8">
        <f t="shared" ref="CW129" si="1568">GV129+KU129</f>
        <v>686</v>
      </c>
      <c r="CX129" s="8">
        <f t="shared" ref="CX129" si="1569">GW129+KV129</f>
        <v>498</v>
      </c>
      <c r="CY129" s="8">
        <f t="shared" ref="CY129" si="1570">GX129+KW129</f>
        <v>635</v>
      </c>
      <c r="CZ129" s="8">
        <f t="shared" ref="CZ129" si="1571">GY129+KX129</f>
        <v>612</v>
      </c>
      <c r="DA129" s="8">
        <f t="shared" ref="DA129" si="1572">GZ129+KY129</f>
        <v>586</v>
      </c>
      <c r="DB129" s="8">
        <f t="shared" ref="DB129" si="1573">HA129+KZ129</f>
        <v>604</v>
      </c>
      <c r="DC129" s="8">
        <f t="shared" ref="DC129" si="1574">HB129+LA129</f>
        <v>576</v>
      </c>
      <c r="DD129" s="8">
        <f t="shared" ref="DD129" si="1575">HC129+LB129</f>
        <v>594</v>
      </c>
      <c r="DE129" s="8">
        <f t="shared" ref="DE129" si="1576">HD129+LC129</f>
        <v>394</v>
      </c>
      <c r="DF129" s="8">
        <f t="shared" ref="DF129" si="1577">HE129+LD129</f>
        <v>578</v>
      </c>
      <c r="DG129" s="8">
        <f t="shared" ref="DG129" si="1578">HF129+LE129</f>
        <v>592</v>
      </c>
      <c r="DH129" s="8">
        <f t="shared" ref="DH129" si="1579">HG129+LF129</f>
        <v>540</v>
      </c>
      <c r="DI129" s="8">
        <f t="shared" ref="DI129" si="1580">HH129+LG129</f>
        <v>590</v>
      </c>
      <c r="DJ129" s="8">
        <f t="shared" ref="DJ129" si="1581">HI129+LH129</f>
        <v>672</v>
      </c>
      <c r="DK129" s="8">
        <f t="shared" ref="DK129" si="1582">HJ129+LI129</f>
        <v>580</v>
      </c>
      <c r="DL129" s="8">
        <f t="shared" ref="DL129" si="1583">HK129+LJ129</f>
        <v>471</v>
      </c>
      <c r="DM129" s="8">
        <f t="shared" ref="DM129" si="1584">HL129+LK129</f>
        <v>609</v>
      </c>
      <c r="DN129" s="8">
        <f t="shared" ref="DN129" si="1585">HM129+LL129</f>
        <v>614</v>
      </c>
      <c r="DO129" s="8">
        <f t="shared" ref="DO129" si="1586">HN129+LM129</f>
        <v>663</v>
      </c>
      <c r="DP129" s="8">
        <f t="shared" ref="DP129" si="1587">HO129+LN129</f>
        <v>639</v>
      </c>
      <c r="DQ129" s="8">
        <f t="shared" ref="DQ129" si="1588">HP129+LO129</f>
        <v>640</v>
      </c>
      <c r="DR129" s="8">
        <f t="shared" ref="DR129" si="1589">HQ129+LP129</f>
        <v>645</v>
      </c>
      <c r="DS129" s="8">
        <f t="shared" ref="DS129" si="1590">HR129+LQ129</f>
        <v>432</v>
      </c>
      <c r="DT129" s="8">
        <f t="shared" ref="DT129" si="1591">HS129+LR129</f>
        <v>607</v>
      </c>
      <c r="DU129" s="8">
        <f t="shared" ref="DU129" si="1592">HT129+LS129</f>
        <v>694</v>
      </c>
      <c r="DV129" s="14"/>
      <c r="DW129" s="8">
        <f t="shared" si="1206"/>
        <v>569</v>
      </c>
      <c r="DX129" s="8">
        <f t="shared" si="1207"/>
        <v>653</v>
      </c>
      <c r="DY129" s="8">
        <f>DX129-DW129</f>
        <v>84</v>
      </c>
      <c r="DZ129" s="8">
        <f>DX129+(1.25*DY129)</f>
        <v>758</v>
      </c>
      <c r="EA129" s="8">
        <f>DW129-(1.25*DY129)</f>
        <v>464</v>
      </c>
      <c r="EB129" s="14"/>
      <c r="EC129" s="9">
        <f t="shared" ref="EC129:EC131" si="1593">_xlfn.STDEV.P(AJ129:DU129)</f>
        <v>85.805361137868303</v>
      </c>
      <c r="ED129" s="9">
        <f>AVERAGE(DN129:DT129)</f>
        <v>605.71428571428567</v>
      </c>
      <c r="EE129" s="9">
        <f>AVERAGE(CQ129:DT129)</f>
        <v>581.16666666666663</v>
      </c>
      <c r="EF129" s="1"/>
      <c r="EG129" s="7" t="s">
        <v>703</v>
      </c>
      <c r="EH129" s="7" t="s">
        <v>109</v>
      </c>
      <c r="EI129" s="8">
        <f>VLOOKUP($EG129,Data!$B:$CP,Daily!EI$10,0)</f>
        <v>407</v>
      </c>
      <c r="EJ129" s="8">
        <f>VLOOKUP($EG129,Data!$B:$CP,Daily!EJ$10,0)</f>
        <v>465</v>
      </c>
      <c r="EK129" s="8">
        <f>VLOOKUP($EG129,Data!$B:$CP,Daily!EK$10,0)</f>
        <v>430</v>
      </c>
      <c r="EL129" s="8">
        <f>VLOOKUP($EG129,Data!$B:$CP,Daily!EL$10,0)</f>
        <v>348</v>
      </c>
      <c r="EM129" s="8">
        <f>VLOOKUP($EG129,Data!$B:$CP,Daily!EM$10,0)</f>
        <v>399</v>
      </c>
      <c r="EN129" s="8">
        <f>VLOOKUP($EG129,Data!$B:$CP,Daily!EN$10,0)</f>
        <v>480</v>
      </c>
      <c r="EO129" s="8">
        <f>VLOOKUP($EG129,Data!$B:$CP,Daily!EO$10,0)</f>
        <v>462</v>
      </c>
      <c r="EP129" s="8">
        <f>VLOOKUP($EG129,Data!$B:$CP,Daily!EP$10,0)</f>
        <v>510</v>
      </c>
      <c r="EQ129" s="8">
        <f>VLOOKUP($EG129,Data!$B:$CP,Daily!EQ$10,0)</f>
        <v>459</v>
      </c>
      <c r="ER129" s="8">
        <f>VLOOKUP($EG129,Data!$B:$CP,Daily!ER$10,0)</f>
        <v>435</v>
      </c>
      <c r="ES129" s="8">
        <f>VLOOKUP($EG129,Data!$B:$CP,Daily!ES$10,0)</f>
        <v>273</v>
      </c>
      <c r="ET129" s="8">
        <f>VLOOKUP($EG129,Data!$B:$CP,Daily!ET$10,0)</f>
        <v>413</v>
      </c>
      <c r="EU129" s="8">
        <f>VLOOKUP($EG129,Data!$B:$CP,Daily!EU$10,0)</f>
        <v>455</v>
      </c>
      <c r="EV129" s="8">
        <f>VLOOKUP($EG129,Data!$B:$CP,Daily!EV$10,0)</f>
        <v>364</v>
      </c>
      <c r="EW129" s="8">
        <f>VLOOKUP($EG129,Data!$B:$CP,Daily!EW$10,0)</f>
        <v>409</v>
      </c>
      <c r="EX129" s="8">
        <f>VLOOKUP($EG129,Data!$B:$CP,Daily!EX$10,0)</f>
        <v>418</v>
      </c>
      <c r="EY129" s="8">
        <f>VLOOKUP($EG129,Data!$B:$CP,Daily!EY$10,0)</f>
        <v>397</v>
      </c>
      <c r="EZ129" s="8">
        <f>VLOOKUP($EG129,Data!$B:$CP,Daily!EZ$10,0)</f>
        <v>316</v>
      </c>
      <c r="FA129" s="8">
        <f>VLOOKUP($EG129,Data!$B:$CP,Daily!FA$10,0)</f>
        <v>404</v>
      </c>
      <c r="FB129" s="8">
        <f>VLOOKUP($EG129,Data!$B:$CP,Daily!FB$10,0)</f>
        <v>419</v>
      </c>
      <c r="FC129" s="8">
        <f>VLOOKUP($EG129,Data!$B:$CP,Daily!FC$10,0)</f>
        <v>366</v>
      </c>
      <c r="FD129" s="8">
        <f>VLOOKUP($EG129,Data!$B:$CP,Daily!FD$10,0)</f>
        <v>390</v>
      </c>
      <c r="FE129" s="8">
        <f>VLOOKUP($EG129,Data!$B:$CP,Daily!FE$10,0)</f>
        <v>382</v>
      </c>
      <c r="FF129" s="8">
        <f>VLOOKUP($EG129,Data!$B:$CP,Daily!FF$10,0)</f>
        <v>412</v>
      </c>
      <c r="FG129" s="8">
        <f>VLOOKUP($EG129,Data!$B:$CP,Daily!FG$10,0)</f>
        <v>292</v>
      </c>
      <c r="FH129" s="8">
        <f>VLOOKUP($EG129,Data!$B:$CP,Daily!FH$10,0)</f>
        <v>422</v>
      </c>
      <c r="FI129" s="8">
        <f>VLOOKUP($EG129,Data!$B:$CP,Daily!FI$10,0)</f>
        <v>409</v>
      </c>
      <c r="FJ129" s="8">
        <f>VLOOKUP($EG129,Data!$B:$CP,Daily!FJ$10,0)</f>
        <v>409</v>
      </c>
      <c r="FK129" s="8">
        <f>VLOOKUP($EG129,Data!$B:$CP,Daily!FK$10,0)</f>
        <v>399</v>
      </c>
      <c r="FL129" s="8">
        <f>VLOOKUP($EG129,Data!$B:$CP,Daily!FL$10,0)</f>
        <v>420</v>
      </c>
      <c r="FM129" s="8">
        <f>VLOOKUP($EG129,Data!$B:$CP,Daily!FM$10,0)</f>
        <v>432</v>
      </c>
      <c r="FN129" s="8">
        <f>VLOOKUP($EG129,Data!$B:$CP,Daily!FN$10,0)</f>
        <v>268</v>
      </c>
      <c r="FO129" s="8">
        <f>VLOOKUP($EG129,Data!$B:$CP,Daily!FO$10,0)</f>
        <v>430</v>
      </c>
      <c r="FP129" s="8">
        <f>VLOOKUP($EG129,Data!$B:$CP,Daily!FP$10,0)</f>
        <v>464</v>
      </c>
      <c r="FQ129" s="8">
        <f>VLOOKUP($EG129,Data!$B:$CP,Daily!FQ$10,0)</f>
        <v>525</v>
      </c>
      <c r="FR129" s="8">
        <f>VLOOKUP($EG129,Data!$B:$CP,Daily!FR$10,0)</f>
        <v>451</v>
      </c>
      <c r="FS129" s="8">
        <f>VLOOKUP($EG129,Data!$B:$CP,Daily!FS$10,0)</f>
        <v>414</v>
      </c>
      <c r="FT129" s="8">
        <f>VLOOKUP($EG129,Data!$B:$CP,Daily!FT$10,0)</f>
        <v>433</v>
      </c>
      <c r="FU129" s="8">
        <f>VLOOKUP($EG129,Data!$B:$CP,Daily!FU$10,0)</f>
        <v>274</v>
      </c>
      <c r="FV129" s="8">
        <f>VLOOKUP($EG129,Data!$B:$CP,Daily!FV$10,0)</f>
        <v>378</v>
      </c>
      <c r="FW129" s="8">
        <f>VLOOKUP($EG129,Data!$B:$CP,Daily!FW$10,0)</f>
        <v>456</v>
      </c>
      <c r="FX129" s="8">
        <f>VLOOKUP($EG129,Data!$B:$CP,Daily!FX$10,0)</f>
        <v>416</v>
      </c>
      <c r="FY129" s="8">
        <f>VLOOKUP($EG129,Data!$B:$CP,Daily!FY$10,0)</f>
        <v>329</v>
      </c>
      <c r="FZ129" s="8">
        <f>VLOOKUP($EG129,Data!$B:$CP,Daily!FZ$10,0)</f>
        <v>381</v>
      </c>
      <c r="GA129" s="8">
        <f>VLOOKUP($EG129,Data!$B:$CP,Daily!GA$10,0)</f>
        <v>342</v>
      </c>
      <c r="GB129" s="8">
        <f>VLOOKUP($EG129,Data!$B:$CP,Daily!GB$10,0)</f>
        <v>294</v>
      </c>
      <c r="GC129" s="8">
        <f>VLOOKUP($EG129,Data!$B:$CP,Daily!GC$10,0)</f>
        <v>388</v>
      </c>
      <c r="GD129" s="8">
        <f>VLOOKUP($EG129,Data!$B:$CP,Daily!GD$10,0)</f>
        <v>409</v>
      </c>
      <c r="GE129" s="8">
        <f>VLOOKUP($EG129,Data!$B:$CP,Daily!GE$10,0)</f>
        <v>384</v>
      </c>
      <c r="GF129" s="8">
        <f>VLOOKUP($EG129,Data!$B:$CP,Daily!GF$10,0)</f>
        <v>370</v>
      </c>
      <c r="GG129" s="8">
        <f>VLOOKUP($EG129,Data!$B:$CP,Daily!GG$10,0)</f>
        <v>356</v>
      </c>
      <c r="GH129" s="8">
        <f>VLOOKUP($EG129,Data!$B:$CP,Daily!GH$10,0)</f>
        <v>365</v>
      </c>
      <c r="GI129" s="8">
        <f>VLOOKUP($EG129,Data!$B:$CP,Daily!GI$10,0)</f>
        <v>245</v>
      </c>
      <c r="GJ129" s="8">
        <f>VLOOKUP($EG129,Data!$B:$CP,Daily!GJ$10,0)</f>
        <v>344</v>
      </c>
      <c r="GK129" s="8">
        <f>VLOOKUP($EG129,Data!$B:$CP,Daily!GK$10,0)</f>
        <v>341</v>
      </c>
      <c r="GL129" s="8">
        <f>VLOOKUP($EG129,Data!$B:$CP,Daily!GL$10,0)</f>
        <v>367</v>
      </c>
      <c r="GM129" s="8">
        <f>VLOOKUP($EG129,Data!$B:$CP,Daily!GM$10,0)</f>
        <v>369</v>
      </c>
      <c r="GN129" s="8">
        <f>VLOOKUP($EG129,Data!$B:$CP,Daily!GN$10,0)</f>
        <v>352</v>
      </c>
      <c r="GO129" s="8">
        <f>VLOOKUP($EG129,Data!$B:$CP,Daily!GO$10,0)</f>
        <v>358</v>
      </c>
      <c r="GP129" s="8">
        <f>VLOOKUP($EG129,Data!$B:$CP,Daily!GP$10,0)</f>
        <v>233</v>
      </c>
      <c r="GQ129" s="8">
        <f>VLOOKUP($EG129,Data!$B:$CP,Daily!GQ$10,0)</f>
        <v>341</v>
      </c>
      <c r="GR129" s="8">
        <f>VLOOKUP($EG129,Data!$B:$CP,Daily!GR$10,0)</f>
        <v>372</v>
      </c>
      <c r="GS129" s="8">
        <f>VLOOKUP($EG129,Data!$B:$CP,Daily!GS$10,0)</f>
        <v>338</v>
      </c>
      <c r="GT129" s="8">
        <f>VLOOKUP($EG129,Data!$B:$CP,Daily!GT$10,0)</f>
        <v>350</v>
      </c>
      <c r="GU129" s="8">
        <f>VLOOKUP($EG129,Data!$B:$CP,Daily!GU$10,0)</f>
        <v>404</v>
      </c>
      <c r="GV129" s="8">
        <f>VLOOKUP($EG129,Data!$B:$CP,Daily!GV$10,0)</f>
        <v>461</v>
      </c>
      <c r="GW129" s="8">
        <f>VLOOKUP($EG129,Data!$B:$CP,Daily!GW$10,0)</f>
        <v>309</v>
      </c>
      <c r="GX129" s="8">
        <f>VLOOKUP($EG129,Data!$B:$CP,Daily!GX$10,0)</f>
        <v>399</v>
      </c>
      <c r="GY129" s="8">
        <f>VLOOKUP($EG129,Data!$B:$CP,Daily!GY$10,0)</f>
        <v>391</v>
      </c>
      <c r="GZ129" s="8">
        <f>VLOOKUP($EG129,Data!$B:$CP,Daily!GZ$10,0)</f>
        <v>373</v>
      </c>
      <c r="HA129" s="8">
        <f>VLOOKUP($EG129,Data!$B:$CP,Daily!HA$10,0)</f>
        <v>363</v>
      </c>
      <c r="HB129" s="8">
        <f>VLOOKUP($EG129,Data!$B:$CP,Daily!HB$10,0)</f>
        <v>359</v>
      </c>
      <c r="HC129" s="8">
        <f>VLOOKUP($EG129,Data!$B:$CP,Daily!HC$10,0)</f>
        <v>364</v>
      </c>
      <c r="HD129" s="8">
        <f>VLOOKUP($EG129,Data!$B:$CP,Daily!HD$10,0)</f>
        <v>242</v>
      </c>
      <c r="HE129" s="8">
        <f>VLOOKUP($EG129,Data!$B:$CP,Daily!HE$10,0)</f>
        <v>352</v>
      </c>
      <c r="HF129" s="8">
        <f>VLOOKUP($EG129,Data!$B:$CP,Daily!HF$10,0)</f>
        <v>369</v>
      </c>
      <c r="HG129" s="8">
        <f>VLOOKUP($EG129,Data!$B:$CP,Daily!HG$10,0)</f>
        <v>340</v>
      </c>
      <c r="HH129" s="8">
        <f>VLOOKUP($EG129,Data!$B:$CP,Daily!HH$10,0)</f>
        <v>371</v>
      </c>
      <c r="HI129" s="8">
        <f>VLOOKUP($EG129,Data!$B:$CP,Daily!HI$10,0)</f>
        <v>435</v>
      </c>
      <c r="HJ129" s="8">
        <f>VLOOKUP($EG129,Data!$B:$CP,Daily!HJ$10,0)</f>
        <v>372</v>
      </c>
      <c r="HK129" s="8">
        <f>VLOOKUP($EG129,Data!$B:$CP,Daily!HK$10,0)</f>
        <v>297</v>
      </c>
      <c r="HL129" s="8">
        <f>VLOOKUP($EG129,Data!$B:$CP,Daily!HL$10,0)</f>
        <v>385</v>
      </c>
      <c r="HM129" s="8">
        <f>VLOOKUP($EG129,Data!$B:$CP,Daily!HM$10,0)</f>
        <v>372</v>
      </c>
      <c r="HN129" s="8">
        <f>VLOOKUP($EG129,Data!$B:$CP,Daily!HN$10,0)</f>
        <v>424</v>
      </c>
      <c r="HO129" s="8">
        <f>VLOOKUP($EG129,Data!$B:$CP,Daily!HO$10,0)</f>
        <v>407</v>
      </c>
      <c r="HP129" s="8">
        <f>VLOOKUP($EG129,Data!$B:$CP,Daily!HP$10,0)</f>
        <v>397</v>
      </c>
      <c r="HQ129" s="8">
        <f>VLOOKUP($EG129,Data!$B:$CP,Daily!HQ$10,0)</f>
        <v>392</v>
      </c>
      <c r="HR129" s="8">
        <f>VLOOKUP($EG129,Data!$B:$CP,Daily!HR$10,0)</f>
        <v>271</v>
      </c>
      <c r="HS129" s="8">
        <f>VLOOKUP($EG129,Data!$B:$CP,Daily!HS$10,0)</f>
        <v>391</v>
      </c>
      <c r="HT129" s="8">
        <f>VLOOKUP($EG129,Data!$B:$CP,Daily!HT$10,0)</f>
        <v>453</v>
      </c>
      <c r="HU129" s="13"/>
      <c r="HV129" s="8">
        <f t="shared" si="1209"/>
        <v>352</v>
      </c>
      <c r="HW129" s="8">
        <f t="shared" si="1210"/>
        <v>416</v>
      </c>
      <c r="HX129" s="8">
        <f t="shared" ref="HX129:HX131" si="1594">HW129-HV129</f>
        <v>64</v>
      </c>
      <c r="HY129" s="8">
        <f>HW129+(1.25*HX129)</f>
        <v>496</v>
      </c>
      <c r="HZ129" s="8">
        <f>HV129-(1.25*HX129)</f>
        <v>272</v>
      </c>
      <c r="IA129" s="41"/>
      <c r="IB129" s="9">
        <f t="shared" ref="IB129:IB131" si="1595">_xlfn.STDEV.P(FM129:HT129)</f>
        <v>57.135210004184131</v>
      </c>
      <c r="IC129" s="9">
        <f>AVERAGE(HM129:HS129)</f>
        <v>379.14285714285717</v>
      </c>
      <c r="ID129" s="9">
        <f>AVERAGE(GP129:HS129)</f>
        <v>362.46666666666664</v>
      </c>
      <c r="IE129" s="1"/>
      <c r="IF129" s="7" t="s">
        <v>704</v>
      </c>
      <c r="IG129" s="7" t="s">
        <v>109</v>
      </c>
      <c r="IH129" s="8">
        <f>VLOOKUP($IF129,Data!$B:$CP,Daily!IH$10,0)</f>
        <v>228</v>
      </c>
      <c r="II129" s="8">
        <f>VLOOKUP($IF129,Data!$B:$CP,Daily!II$10,0)</f>
        <v>245</v>
      </c>
      <c r="IJ129" s="8">
        <f>VLOOKUP($IF129,Data!$B:$CP,Daily!IJ$10,0)</f>
        <v>241</v>
      </c>
      <c r="IK129" s="8">
        <f>VLOOKUP($IF129,Data!$B:$CP,Daily!IK$10,0)</f>
        <v>173</v>
      </c>
      <c r="IL129" s="8">
        <f>VLOOKUP($IF129,Data!$B:$CP,Daily!IL$10,0)</f>
        <v>171</v>
      </c>
      <c r="IM129" s="8">
        <f>VLOOKUP($IF129,Data!$B:$CP,Daily!IM$10,0)</f>
        <v>264</v>
      </c>
      <c r="IN129" s="8">
        <f>VLOOKUP($IF129,Data!$B:$CP,Daily!IN$10,0)</f>
        <v>253</v>
      </c>
      <c r="IO129" s="8">
        <f>VLOOKUP($IF129,Data!$B:$CP,Daily!IO$10,0)</f>
        <v>288</v>
      </c>
      <c r="IP129" s="8">
        <f>VLOOKUP($IF129,Data!$B:$CP,Daily!IP$10,0)</f>
        <v>255</v>
      </c>
      <c r="IQ129" s="8">
        <f>VLOOKUP($IF129,Data!$B:$CP,Daily!IQ$10,0)</f>
        <v>275</v>
      </c>
      <c r="IR129" s="8">
        <f>VLOOKUP($IF129,Data!$B:$CP,Daily!IR$10,0)</f>
        <v>160</v>
      </c>
      <c r="IS129" s="8">
        <f>VLOOKUP($IF129,Data!$B:$CP,Daily!IS$10,0)</f>
        <v>230</v>
      </c>
      <c r="IT129" s="8">
        <f>VLOOKUP($IF129,Data!$B:$CP,Daily!IT$10,0)</f>
        <v>235</v>
      </c>
      <c r="IU129" s="8">
        <f>VLOOKUP($IF129,Data!$B:$CP,Daily!IU$10,0)</f>
        <v>220</v>
      </c>
      <c r="IV129" s="8">
        <f>VLOOKUP($IF129,Data!$B:$CP,Daily!IV$10,0)</f>
        <v>263</v>
      </c>
      <c r="IW129" s="8">
        <f>VLOOKUP($IF129,Data!$B:$CP,Daily!IW$10,0)</f>
        <v>254</v>
      </c>
      <c r="IX129" s="8">
        <f>VLOOKUP($IF129,Data!$B:$CP,Daily!IX$10,0)</f>
        <v>199</v>
      </c>
      <c r="IY129" s="8">
        <f>VLOOKUP($IF129,Data!$B:$CP,Daily!IY$10,0)</f>
        <v>154</v>
      </c>
      <c r="IZ129" s="8">
        <f>VLOOKUP($IF129,Data!$B:$CP,Daily!IZ$10,0)</f>
        <v>237</v>
      </c>
      <c r="JA129" s="8">
        <f>VLOOKUP($IF129,Data!$B:$CP,Daily!JA$10,0)</f>
        <v>254</v>
      </c>
      <c r="JB129" s="8">
        <f>VLOOKUP($IF129,Data!$B:$CP,Daily!JB$10,0)</f>
        <v>223</v>
      </c>
      <c r="JC129" s="8">
        <f>VLOOKUP($IF129,Data!$B:$CP,Daily!JC$10,0)</f>
        <v>227</v>
      </c>
      <c r="JD129" s="8">
        <f>VLOOKUP($IF129,Data!$B:$CP,Daily!JD$10,0)</f>
        <v>213</v>
      </c>
      <c r="JE129" s="8">
        <f>VLOOKUP($IF129,Data!$B:$CP,Daily!JE$10,0)</f>
        <v>214</v>
      </c>
      <c r="JF129" s="8">
        <f>VLOOKUP($IF129,Data!$B:$CP,Daily!JF$10,0)</f>
        <v>169</v>
      </c>
      <c r="JG129" s="8">
        <f>VLOOKUP($IF129,Data!$B:$CP,Daily!JG$10,0)</f>
        <v>229</v>
      </c>
      <c r="JH129" s="8">
        <f>VLOOKUP($IF129,Data!$B:$CP,Daily!JH$10,0)</f>
        <v>237</v>
      </c>
      <c r="JI129" s="8">
        <f>VLOOKUP($IF129,Data!$B:$CP,Daily!JI$10,0)</f>
        <v>231</v>
      </c>
      <c r="JJ129" s="8">
        <f>VLOOKUP($IF129,Data!$B:$CP,Daily!JJ$10,0)</f>
        <v>213</v>
      </c>
      <c r="JK129" s="8">
        <f>VLOOKUP($IF129,Data!$B:$CP,Daily!JK$10,0)</f>
        <v>242</v>
      </c>
      <c r="JL129" s="8">
        <f>VLOOKUP($IF129,Data!$B:$CP,Daily!JL$10,0)</f>
        <v>243</v>
      </c>
      <c r="JM129" s="8">
        <f>VLOOKUP($IF129,Data!$B:$CP,Daily!JM$10,0)</f>
        <v>153</v>
      </c>
      <c r="JN129" s="8">
        <f>VLOOKUP($IF129,Data!$B:$CP,Daily!JN$10,0)</f>
        <v>240</v>
      </c>
      <c r="JO129" s="8">
        <f>VLOOKUP($IF129,Data!$B:$CP,Daily!JO$10,0)</f>
        <v>268</v>
      </c>
      <c r="JP129" s="8">
        <f>VLOOKUP($IF129,Data!$B:$CP,Daily!JP$10,0)</f>
        <v>270</v>
      </c>
      <c r="JQ129" s="8">
        <f>VLOOKUP($IF129,Data!$B:$CP,Daily!JQ$10,0)</f>
        <v>296</v>
      </c>
      <c r="JR129" s="8">
        <f>VLOOKUP($IF129,Data!$B:$CP,Daily!JR$10,0)</f>
        <v>225</v>
      </c>
      <c r="JS129" s="8">
        <f>VLOOKUP($IF129,Data!$B:$CP,Daily!JS$10,0)</f>
        <v>217</v>
      </c>
      <c r="JT129" s="8">
        <f>VLOOKUP($IF129,Data!$B:$CP,Daily!JT$10,0)</f>
        <v>197</v>
      </c>
      <c r="JU129" s="8">
        <f>VLOOKUP($IF129,Data!$B:$CP,Daily!JU$10,0)</f>
        <v>191</v>
      </c>
      <c r="JV129" s="8">
        <f>VLOOKUP($IF129,Data!$B:$CP,Daily!JV$10,0)</f>
        <v>268</v>
      </c>
      <c r="JW129" s="8">
        <f>VLOOKUP($IF129,Data!$B:$CP,Daily!JW$10,0)</f>
        <v>237</v>
      </c>
      <c r="JX129" s="8">
        <f>VLOOKUP($IF129,Data!$B:$CP,Daily!JX$10,0)</f>
        <v>238</v>
      </c>
      <c r="JY129" s="8">
        <f>VLOOKUP($IF129,Data!$B:$CP,Daily!JY$10,0)</f>
        <v>233</v>
      </c>
      <c r="JZ129" s="8">
        <f>VLOOKUP($IF129,Data!$B:$CP,Daily!JZ$10,0)</f>
        <v>176</v>
      </c>
      <c r="KA129" s="8">
        <f>VLOOKUP($IF129,Data!$B:$CP,Daily!KA$10,0)</f>
        <v>190</v>
      </c>
      <c r="KB129" s="8">
        <f>VLOOKUP($IF129,Data!$B:$CP,Daily!KB$10,0)</f>
        <v>190</v>
      </c>
      <c r="KC129" s="8">
        <f>VLOOKUP($IF129,Data!$B:$CP,Daily!KC$10,0)</f>
        <v>238</v>
      </c>
      <c r="KD129" s="8">
        <f>VLOOKUP($IF129,Data!$B:$CP,Daily!KD$10,0)</f>
        <v>220</v>
      </c>
      <c r="KE129" s="8">
        <f>VLOOKUP($IF129,Data!$B:$CP,Daily!KE$10,0)</f>
        <v>231</v>
      </c>
      <c r="KF129" s="8">
        <f>VLOOKUP($IF129,Data!$B:$CP,Daily!KF$10,0)</f>
        <v>232</v>
      </c>
      <c r="KG129" s="8">
        <f>VLOOKUP($IF129,Data!$B:$CP,Daily!KG$10,0)</f>
        <v>183</v>
      </c>
      <c r="KH129" s="8">
        <f>VLOOKUP($IF129,Data!$B:$CP,Daily!KH$10,0)</f>
        <v>155</v>
      </c>
      <c r="KI129" s="8">
        <f>VLOOKUP($IF129,Data!$B:$CP,Daily!KI$10,0)</f>
        <v>208</v>
      </c>
      <c r="KJ129" s="8">
        <f>VLOOKUP($IF129,Data!$B:$CP,Daily!KJ$10,0)</f>
        <v>206</v>
      </c>
      <c r="KK129" s="8">
        <f>VLOOKUP($IF129,Data!$B:$CP,Daily!KK$10,0)</f>
        <v>178</v>
      </c>
      <c r="KL129" s="8">
        <f>VLOOKUP($IF129,Data!$B:$CP,Daily!KL$10,0)</f>
        <v>228</v>
      </c>
      <c r="KM129" s="8">
        <f>VLOOKUP($IF129,Data!$B:$CP,Daily!KM$10,0)</f>
        <v>223</v>
      </c>
      <c r="KN129" s="8">
        <f>VLOOKUP($IF129,Data!$B:$CP,Daily!KN$10,0)</f>
        <v>183</v>
      </c>
      <c r="KO129" s="8">
        <f>VLOOKUP($IF129,Data!$B:$CP,Daily!KO$10,0)</f>
        <v>145</v>
      </c>
      <c r="KP129" s="8">
        <f>VLOOKUP($IF129,Data!$B:$CP,Daily!KP$10,0)</f>
        <v>239</v>
      </c>
      <c r="KQ129" s="8">
        <f>VLOOKUP($IF129,Data!$B:$CP,Daily!KQ$10,0)</f>
        <v>204</v>
      </c>
      <c r="KR129" s="8">
        <f>VLOOKUP($IF129,Data!$B:$CP,Daily!KR$10,0)</f>
        <v>213</v>
      </c>
      <c r="KS129" s="8">
        <f>VLOOKUP($IF129,Data!$B:$CP,Daily!KS$10,0)</f>
        <v>242</v>
      </c>
      <c r="KT129" s="8">
        <f>VLOOKUP($IF129,Data!$B:$CP,Daily!KT$10,0)</f>
        <v>297</v>
      </c>
      <c r="KU129" s="8">
        <f>VLOOKUP($IF129,Data!$B:$CP,Daily!KU$10,0)</f>
        <v>225</v>
      </c>
      <c r="KV129" s="8">
        <f>VLOOKUP($IF129,Data!$B:$CP,Daily!KV$10,0)</f>
        <v>189</v>
      </c>
      <c r="KW129" s="8">
        <f>VLOOKUP($IF129,Data!$B:$CP,Daily!KW$10,0)</f>
        <v>236</v>
      </c>
      <c r="KX129" s="8">
        <f>VLOOKUP($IF129,Data!$B:$CP,Daily!KX$10,0)</f>
        <v>221</v>
      </c>
      <c r="KY129" s="8">
        <f>VLOOKUP($IF129,Data!$B:$CP,Daily!KY$10,0)</f>
        <v>213</v>
      </c>
      <c r="KZ129" s="8">
        <f>VLOOKUP($IF129,Data!$B:$CP,Daily!KZ$10,0)</f>
        <v>241</v>
      </c>
      <c r="LA129" s="8">
        <f>VLOOKUP($IF129,Data!$B:$CP,Daily!LA$10,0)</f>
        <v>217</v>
      </c>
      <c r="LB129" s="8">
        <f>VLOOKUP($IF129,Data!$B:$CP,Daily!LB$10,0)</f>
        <v>230</v>
      </c>
      <c r="LC129" s="8">
        <f>VLOOKUP($IF129,Data!$B:$CP,Daily!LC$10,0)</f>
        <v>152</v>
      </c>
      <c r="LD129" s="8">
        <f>VLOOKUP($IF129,Data!$B:$CP,Daily!LD$10,0)</f>
        <v>226</v>
      </c>
      <c r="LE129" s="8">
        <f>VLOOKUP($IF129,Data!$B:$CP,Daily!LE$10,0)</f>
        <v>223</v>
      </c>
      <c r="LF129" s="8">
        <f>VLOOKUP($IF129,Data!$B:$CP,Daily!LF$10,0)</f>
        <v>200</v>
      </c>
      <c r="LG129" s="8">
        <f>VLOOKUP($IF129,Data!$B:$CP,Daily!LG$10,0)</f>
        <v>219</v>
      </c>
      <c r="LH129" s="8">
        <f>VLOOKUP($IF129,Data!$B:$CP,Daily!LH$10,0)</f>
        <v>237</v>
      </c>
      <c r="LI129" s="8">
        <f>VLOOKUP($IF129,Data!$B:$CP,Daily!LI$10,0)</f>
        <v>208</v>
      </c>
      <c r="LJ129" s="8">
        <f>VLOOKUP($IF129,Data!$B:$CP,Daily!LJ$10,0)</f>
        <v>174</v>
      </c>
      <c r="LK129" s="8">
        <f>VLOOKUP($IF129,Data!$B:$CP,Daily!LK$10,0)</f>
        <v>224</v>
      </c>
      <c r="LL129" s="8">
        <f>VLOOKUP($IF129,Data!$B:$CP,Daily!LL$10,0)</f>
        <v>242</v>
      </c>
      <c r="LM129" s="8">
        <f>VLOOKUP($IF129,Data!$B:$CP,Daily!LM$10,0)</f>
        <v>239</v>
      </c>
      <c r="LN129" s="8">
        <f>VLOOKUP($IF129,Data!$B:$CP,Daily!LN$10,0)</f>
        <v>232</v>
      </c>
      <c r="LO129" s="8">
        <f>VLOOKUP($IF129,Data!$B:$CP,Daily!LO$10,0)</f>
        <v>243</v>
      </c>
      <c r="LP129" s="8">
        <f>VLOOKUP($IF129,Data!$B:$CP,Daily!LP$10,0)</f>
        <v>253</v>
      </c>
      <c r="LQ129" s="8">
        <f>VLOOKUP($IF129,Data!$B:$CP,Daily!LQ$10,0)</f>
        <v>161</v>
      </c>
      <c r="LR129" s="8">
        <f>VLOOKUP($IF129,Data!$B:$CP,Daily!LR$10,0)</f>
        <v>216</v>
      </c>
      <c r="LS129" s="8">
        <f>VLOOKUP($IF129,Data!$B:$CP,Daily!LS$10,0)</f>
        <v>241</v>
      </c>
      <c r="LU129" s="8">
        <f t="shared" si="1213"/>
        <v>204</v>
      </c>
      <c r="LV129" s="8">
        <f t="shared" si="1214"/>
        <v>240</v>
      </c>
      <c r="LW129" s="8">
        <f t="shared" ref="LW129:LW131" si="1596">LV129-LU129</f>
        <v>36</v>
      </c>
      <c r="LX129" s="8">
        <f>LV129+(1.25*LW129)</f>
        <v>285</v>
      </c>
      <c r="LY129" s="8">
        <f>LU129-(1.25*LW129)</f>
        <v>159</v>
      </c>
      <c r="LZ129" s="41"/>
      <c r="MA129" s="9">
        <f>_xlfn.STDEV.P(JL129:LS129)</f>
        <v>32.292839763638007</v>
      </c>
      <c r="MB129" s="9">
        <f>AVERAGE(LL129:LR129)</f>
        <v>226.57142857142858</v>
      </c>
      <c r="MC129" s="9">
        <f>AVERAGE(KO129:LR129)</f>
        <v>218.7</v>
      </c>
    </row>
    <row r="130" spans="4:341" x14ac:dyDescent="0.35">
      <c r="D130" s="113" t="s">
        <v>705</v>
      </c>
      <c r="E130" s="53" t="str">
        <f>VLOOKUP($D130,'Metric Nature'!$C:$D,2,0)&amp;IF(($F130&lt;(EA130)),"Below",IF(($F130&gt;(DZ130)),"Above","Within"))</f>
        <v>PositiveWithin</v>
      </c>
      <c r="F130" s="48">
        <f t="shared" si="1492"/>
        <v>0.55763688760806918</v>
      </c>
      <c r="G130" s="77">
        <f t="shared" si="1493"/>
        <v>0.56438679245283019</v>
      </c>
      <c r="H130" s="48">
        <f t="shared" si="1494"/>
        <v>-1.195971439272323E-2</v>
      </c>
      <c r="I130" s="74">
        <f t="shared" ref="I130" si="1597">EE130</f>
        <v>0.55965292841648595</v>
      </c>
      <c r="J130" s="48">
        <f t="shared" si="1495"/>
        <v>-3.6023054755043916E-3</v>
      </c>
      <c r="K130" s="48">
        <f t="shared" si="1219"/>
        <v>3.1571419207097849E-2</v>
      </c>
      <c r="L130" s="56"/>
      <c r="M130" s="53" t="str">
        <f>VLOOKUP($D130,'Metric Nature'!$C:$D,2,0)&amp;IF(($N130&lt;(HZ130)),"Below",IF(($N130&gt;(HY130)),"Above","Within"))</f>
        <v>PositiveWithin</v>
      </c>
      <c r="N130" s="48">
        <f t="shared" si="1108"/>
        <v>0.55187637969094927</v>
      </c>
      <c r="O130" s="49">
        <f t="shared" si="1239"/>
        <v>0.55915599095704593</v>
      </c>
      <c r="P130" s="55">
        <f t="shared" si="1240"/>
        <v>-1.3018927426024627E-2</v>
      </c>
      <c r="Q130" s="49">
        <f t="shared" si="1109"/>
        <v>0.55436519124142469</v>
      </c>
      <c r="R130" s="48">
        <f t="shared" si="1110"/>
        <v>-4.4894802014932992E-3</v>
      </c>
      <c r="S130" s="48">
        <f t="shared" si="1111"/>
        <v>3.5920517667581975E-2</v>
      </c>
      <c r="T130" s="56"/>
      <c r="U130" s="53" t="str">
        <f>VLOOKUP($D130,'Metric Nature'!$C:$D,2,0)&amp;IF(($V130&lt;(LY130)),"Below",IF(($V130&gt;(LX130)),"Above","Within"))</f>
        <v>PositiveWithin</v>
      </c>
      <c r="V130" s="48">
        <f t="shared" si="1500"/>
        <v>0.56846473029045641</v>
      </c>
      <c r="W130" s="49">
        <f t="shared" ref="W130" si="1598">MB130</f>
        <v>0.57313997477931899</v>
      </c>
      <c r="X130" s="48">
        <f t="shared" si="1501"/>
        <v>-8.157247259995665E-3</v>
      </c>
      <c r="Y130" s="49">
        <f t="shared" ref="Y130" si="1599">MC130</f>
        <v>0.56842269326683292</v>
      </c>
      <c r="Z130" s="48">
        <f t="shared" si="1502"/>
        <v>7.3953809588234561E-5</v>
      </c>
      <c r="AA130" s="48">
        <f t="shared" si="1115"/>
        <v>4.474520415410748E-2</v>
      </c>
      <c r="AB130" s="50"/>
      <c r="AC130" s="46" t="s">
        <v>706</v>
      </c>
      <c r="AI130" s="7" t="s">
        <v>705</v>
      </c>
      <c r="AJ130" s="12">
        <f>(VLOOKUP($EG130,Data!$B:$CP,Daily!EI$10,0)+VLOOKUP($IF130,Data!$B:$CP,Daily!IH$10,0))/AJ$129</f>
        <v>0.5496062992125984</v>
      </c>
      <c r="AK130" s="12">
        <f>(VLOOKUP($EG130,Data!$B:$CP,Daily!EJ$10,0)+VLOOKUP($IF130,Data!$B:$CP,Daily!II$10,0))/AK$129</f>
        <v>0.55915492957746482</v>
      </c>
      <c r="AL130" s="12">
        <f>(VLOOKUP($EG130,Data!$B:$CP,Daily!EK$10,0)+VLOOKUP($IF130,Data!$B:$CP,Daily!IJ$10,0))/AL$129</f>
        <v>0.53800298062593144</v>
      </c>
      <c r="AM130" s="12">
        <f>(VLOOKUP($EG130,Data!$B:$CP,Daily!EL$10,0)+VLOOKUP($IF130,Data!$B:$CP,Daily!IK$10,0))/AM$129</f>
        <v>0.47216890595009597</v>
      </c>
      <c r="AN130" s="12">
        <f>(VLOOKUP($EG130,Data!$B:$CP,Daily!EM$10,0)+VLOOKUP($IF130,Data!$B:$CP,Daily!IL$10,0))/AN$129</f>
        <v>0.56842105263157894</v>
      </c>
      <c r="AO130" s="12">
        <f>(VLOOKUP($EG130,Data!$B:$CP,Daily!EN$10,0)+VLOOKUP($IF130,Data!$B:$CP,Daily!IM$10,0))/AO$129</f>
        <v>0.59946236559139787</v>
      </c>
      <c r="AP130" s="12">
        <f>(VLOOKUP($EG130,Data!$B:$CP,Daily!EO$10,0)+VLOOKUP($IF130,Data!$B:$CP,Daily!IN$10,0))/AP$129</f>
        <v>0.56783216783216783</v>
      </c>
      <c r="AQ130" s="12">
        <f>(VLOOKUP($EG130,Data!$B:$CP,Daily!EP$10,0)+VLOOKUP($IF130,Data!$B:$CP,Daily!IO$10,0))/AQ$129</f>
        <v>0.53884711779448624</v>
      </c>
      <c r="AR130" s="12">
        <f>(VLOOKUP($EG130,Data!$B:$CP,Daily!EQ$10,0)+VLOOKUP($IF130,Data!$B:$CP,Daily!IP$10,0))/AR$129</f>
        <v>0.5448179271708683</v>
      </c>
      <c r="AS130" s="12">
        <f>(VLOOKUP($EG130,Data!$B:$CP,Daily!ER$10,0)+VLOOKUP($IF130,Data!$B:$CP,Daily!IQ$10,0))/AS$129</f>
        <v>0.54225352112676062</v>
      </c>
      <c r="AT130" s="12">
        <f>(VLOOKUP($EG130,Data!$B:$CP,Daily!ES$10,0)+VLOOKUP($IF130,Data!$B:$CP,Daily!IR$10,0))/AT$129</f>
        <v>0.51270207852193994</v>
      </c>
      <c r="AU130" s="12">
        <f>(VLOOKUP($EG130,Data!$B:$CP,Daily!ET$10,0)+VLOOKUP($IF130,Data!$B:$CP,Daily!IS$10,0))/AU$129</f>
        <v>0.60186625194401244</v>
      </c>
      <c r="AV130" s="12">
        <f>(VLOOKUP($EG130,Data!$B:$CP,Daily!EU$10,0)+VLOOKUP($IF130,Data!$B:$CP,Daily!IT$10,0))/AV$129</f>
        <v>0.55217391304347829</v>
      </c>
      <c r="AW130" s="12">
        <f>(VLOOKUP($EG130,Data!$B:$CP,Daily!EV$10,0)+VLOOKUP($IF130,Data!$B:$CP,Daily!IU$10,0))/AW$129</f>
        <v>0.54452054794520544</v>
      </c>
      <c r="AX130" s="12">
        <f>(VLOOKUP($EG130,Data!$B:$CP,Daily!EW$10,0)+VLOOKUP($IF130,Data!$B:$CP,Daily!IV$10,0))/AX$129</f>
        <v>0.5401785714285714</v>
      </c>
      <c r="AY130" s="12">
        <f>(VLOOKUP($EG130,Data!$B:$CP,Daily!EX$10,0)+VLOOKUP($IF130,Data!$B:$CP,Daily!IW$10,0))/AY$129</f>
        <v>0.58779761904761907</v>
      </c>
      <c r="AZ130" s="12">
        <f>(VLOOKUP($EG130,Data!$B:$CP,Daily!EY$10,0)+VLOOKUP($IF130,Data!$B:$CP,Daily!IX$10,0))/AZ$129</f>
        <v>0.56543624161073824</v>
      </c>
      <c r="BA130" s="12">
        <f>(VLOOKUP($EG130,Data!$B:$CP,Daily!EZ$10,0)+VLOOKUP($IF130,Data!$B:$CP,Daily!IY$10,0))/BA$129</f>
        <v>0.50851063829787235</v>
      </c>
      <c r="BB130" s="12">
        <f>(VLOOKUP($EG130,Data!$B:$CP,Daily!FA$10,0)+VLOOKUP($IF130,Data!$B:$CP,Daily!IZ$10,0))/BB$129</f>
        <v>0.55226209048361929</v>
      </c>
      <c r="BC130" s="12">
        <f>(VLOOKUP($EG130,Data!$B:$CP,Daily!FB$10,0)+VLOOKUP($IF130,Data!$B:$CP,Daily!JA$10,0))/BC$129</f>
        <v>0.54977711738484403</v>
      </c>
      <c r="BD130" s="12">
        <f>(VLOOKUP($EG130,Data!$B:$CP,Daily!FC$10,0)+VLOOKUP($IF130,Data!$B:$CP,Daily!JB$10,0))/BD$129</f>
        <v>0.57215619694397279</v>
      </c>
      <c r="BE130" s="12">
        <f>(VLOOKUP($EG130,Data!$B:$CP,Daily!FD$10,0)+VLOOKUP($IF130,Data!$B:$CP,Daily!JC$10,0))/BE$129</f>
        <v>0.56564019448946512</v>
      </c>
      <c r="BF130" s="12">
        <f>(VLOOKUP($EG130,Data!$B:$CP,Daily!FE$10,0)+VLOOKUP($IF130,Data!$B:$CP,Daily!JD$10,0))/BF$129</f>
        <v>0.52605042016806725</v>
      </c>
      <c r="BG130" s="12">
        <f>(VLOOKUP($EG130,Data!$B:$CP,Daily!FF$10,0)+VLOOKUP($IF130,Data!$B:$CP,Daily!JE$10,0))/BG$129</f>
        <v>0.54792332268370603</v>
      </c>
      <c r="BH130" s="12">
        <f>(VLOOKUP($EG130,Data!$B:$CP,Daily!FG$10,0)+VLOOKUP($IF130,Data!$B:$CP,Daily!JF$10,0))/BH$129</f>
        <v>0.48373101952277658</v>
      </c>
      <c r="BI130" s="12">
        <f>(VLOOKUP($EG130,Data!$B:$CP,Daily!FH$10,0)+VLOOKUP($IF130,Data!$B:$CP,Daily!JG$10,0))/BI$129</f>
        <v>0.50076804915514594</v>
      </c>
      <c r="BJ130" s="12">
        <f>(VLOOKUP($EG130,Data!$B:$CP,Daily!FI$10,0)+VLOOKUP($IF130,Data!$B:$CP,Daily!JH$10,0))/BJ$129</f>
        <v>0.53250773993808054</v>
      </c>
      <c r="BK130" s="12">
        <f>(VLOOKUP($EG130,Data!$B:$CP,Daily!FJ$10,0)+VLOOKUP($IF130,Data!$B:$CP,Daily!JI$10,0))/BK$129</f>
        <v>0.5703125</v>
      </c>
      <c r="BL130" s="12">
        <f>(VLOOKUP($EG130,Data!$B:$CP,Daily!FK$10,0)+VLOOKUP($IF130,Data!$B:$CP,Daily!JJ$10,0))/BL$129</f>
        <v>0.53758169934640521</v>
      </c>
      <c r="BM130" s="12">
        <f>(VLOOKUP($EG130,Data!$B:$CP,Daily!FL$10,0)+VLOOKUP($IF130,Data!$B:$CP,Daily!JK$10,0))/BM$129</f>
        <v>0.55135951661631422</v>
      </c>
      <c r="BN130" s="12">
        <f>(VLOOKUP($EG130,Data!$B:$CP,Daily!FM$10,0)+VLOOKUP($IF130,Data!$B:$CP,Daily!JL$10,0))/BN$129</f>
        <v>0.54518518518518522</v>
      </c>
      <c r="BO130" s="12">
        <f>(VLOOKUP($EG130,Data!$B:$CP,Daily!FN$10,0)+VLOOKUP($IF130,Data!$B:$CP,Daily!JM$10,0))/BO$129</f>
        <v>0.50118764845605701</v>
      </c>
      <c r="BP130" s="12">
        <f>(VLOOKUP($EG130,Data!$B:$CP,Daily!FO$10,0)+VLOOKUP($IF130,Data!$B:$CP,Daily!JN$10,0))/BP$129</f>
        <v>0.59850746268656718</v>
      </c>
      <c r="BQ130" s="12">
        <f>(VLOOKUP($EG130,Data!$B:$CP,Daily!FP$10,0)+VLOOKUP($IF130,Data!$B:$CP,Daily!JO$10,0))/BQ$129</f>
        <v>0.57377049180327866</v>
      </c>
      <c r="BR130" s="12">
        <f>(VLOOKUP($EG130,Data!$B:$CP,Daily!FQ$10,0)+VLOOKUP($IF130,Data!$B:$CP,Daily!JP$10,0))/BR$129</f>
        <v>0.54591194968553458</v>
      </c>
      <c r="BS130" s="12">
        <f>(VLOOKUP($EG130,Data!$B:$CP,Daily!FR$10,0)+VLOOKUP($IF130,Data!$B:$CP,Daily!JQ$10,0))/BS$129</f>
        <v>0.55823293172690758</v>
      </c>
      <c r="BT130" s="12">
        <f>(VLOOKUP($EG130,Data!$B:$CP,Daily!FS$10,0)+VLOOKUP($IF130,Data!$B:$CP,Daily!JR$10,0))/BT$129</f>
        <v>0.55086071987480434</v>
      </c>
      <c r="BU130" s="12">
        <f>(VLOOKUP($EG130,Data!$B:$CP,Daily!FT$10,0)+VLOOKUP($IF130,Data!$B:$CP,Daily!JS$10,0))/BU$129</f>
        <v>0.56769230769230772</v>
      </c>
      <c r="BV130" s="12">
        <f>(VLOOKUP($EG130,Data!$B:$CP,Daily!FU$10,0)+VLOOKUP($IF130,Data!$B:$CP,Daily!JT$10,0))/BV$129</f>
        <v>0.52016985138004246</v>
      </c>
      <c r="BW130" s="12">
        <f>(VLOOKUP($EG130,Data!$B:$CP,Daily!FV$10,0)+VLOOKUP($IF130,Data!$B:$CP,Daily!JU$10,0))/BW$129</f>
        <v>0.54130052724077327</v>
      </c>
      <c r="BX130" s="12">
        <f>(VLOOKUP($EG130,Data!$B:$CP,Daily!FW$10,0)+VLOOKUP($IF130,Data!$B:$CP,Daily!JV$10,0))/BX$129</f>
        <v>0.46408839779005523</v>
      </c>
      <c r="BY130" s="12">
        <f>(VLOOKUP($EG130,Data!$B:$CP,Daily!FX$10,0)+VLOOKUP($IF130,Data!$B:$CP,Daily!JW$10,0))/BY$129</f>
        <v>0.58346094946401228</v>
      </c>
      <c r="BZ130" s="12">
        <f>(VLOOKUP($EG130,Data!$B:$CP,Daily!FY$10,0)+VLOOKUP($IF130,Data!$B:$CP,Daily!JX$10,0))/BZ$129</f>
        <v>0.53615520282186946</v>
      </c>
      <c r="CA130" s="12">
        <f>(VLOOKUP($EG130,Data!$B:$CP,Daily!FZ$10,0)+VLOOKUP($IF130,Data!$B:$CP,Daily!JY$10,0))/CA$129</f>
        <v>0.5439739413680782</v>
      </c>
      <c r="CB130" s="12">
        <f>(VLOOKUP($EG130,Data!$B:$CP,Daily!GA$10,0)+VLOOKUP($IF130,Data!$B:$CP,Daily!JZ$10,0))/CB$129</f>
        <v>0.56370656370656369</v>
      </c>
      <c r="CC130" s="12">
        <f>(VLOOKUP($EG130,Data!$B:$CP,Daily!GB$10,0)+VLOOKUP($IF130,Data!$B:$CP,Daily!KA$10,0))/CC$129</f>
        <v>0.5</v>
      </c>
      <c r="CD130" s="12">
        <f>(VLOOKUP($EG130,Data!$B:$CP,Daily!GC$10,0)+VLOOKUP($IF130,Data!$B:$CP,Daily!KB$10,0))/CD$129</f>
        <v>0.51903114186851207</v>
      </c>
      <c r="CE130" s="12">
        <f>(VLOOKUP($EG130,Data!$B:$CP,Daily!GD$10,0)+VLOOKUP($IF130,Data!$B:$CP,Daily!KC$10,0))/CE$129</f>
        <v>0.57650695517774342</v>
      </c>
      <c r="CF130" s="12">
        <f>(VLOOKUP($EG130,Data!$B:$CP,Daily!GE$10,0)+VLOOKUP($IF130,Data!$B:$CP,Daily!KD$10,0))/CF$129</f>
        <v>0.58443708609271527</v>
      </c>
      <c r="CG130" s="12">
        <f>(VLOOKUP($EG130,Data!$B:$CP,Daily!GF$10,0)+VLOOKUP($IF130,Data!$B:$CP,Daily!KE$10,0))/CG$129</f>
        <v>0.57903494176372716</v>
      </c>
      <c r="CH130" s="12">
        <f>(VLOOKUP($EG130,Data!$B:$CP,Daily!GG$10,0)+VLOOKUP($IF130,Data!$B:$CP,Daily!KF$10,0))/CH$129</f>
        <v>0.58163265306122447</v>
      </c>
      <c r="CI130" s="12">
        <f>(VLOOKUP($EG130,Data!$B:$CP,Daily!GH$10,0)+VLOOKUP($IF130,Data!$B:$CP,Daily!KG$10,0))/CI$129</f>
        <v>0.5529197080291971</v>
      </c>
      <c r="CJ130" s="12">
        <f>(VLOOKUP($EG130,Data!$B:$CP,Daily!GI$10,0)+VLOOKUP($IF130,Data!$B:$CP,Daily!KH$10,0))/CJ$129</f>
        <v>0.4975</v>
      </c>
      <c r="CK130" s="12">
        <f>(VLOOKUP($EG130,Data!$B:$CP,Daily!GJ$10,0)+VLOOKUP($IF130,Data!$B:$CP,Daily!KI$10,0))/CK$129</f>
        <v>0.58876811594202894</v>
      </c>
      <c r="CL130" s="12">
        <f>(VLOOKUP($EG130,Data!$B:$CP,Daily!GK$10,0)+VLOOKUP($IF130,Data!$B:$CP,Daily!KJ$10,0))/CL$129</f>
        <v>0.58500914076782451</v>
      </c>
      <c r="CM130" s="12">
        <f>(VLOOKUP($EG130,Data!$B:$CP,Daily!GL$10,0)+VLOOKUP($IF130,Data!$B:$CP,Daily!KK$10,0))/CM$129</f>
        <v>0.56880733944954132</v>
      </c>
      <c r="CN130" s="12">
        <f>(VLOOKUP($EG130,Data!$B:$CP,Daily!GM$10,0)+VLOOKUP($IF130,Data!$B:$CP,Daily!KL$10,0))/CN$129</f>
        <v>0.59966499162479059</v>
      </c>
      <c r="CO130" s="12">
        <f>(VLOOKUP($EG130,Data!$B:$CP,Daily!GN$10,0)+VLOOKUP($IF130,Data!$B:$CP,Daily!KM$10,0))/CO$129</f>
        <v>0.57391304347826089</v>
      </c>
      <c r="CP130" s="12">
        <f>(VLOOKUP($EG130,Data!$B:$CP,Daily!GO$10,0)+VLOOKUP($IF130,Data!$B:$CP,Daily!KN$10,0))/CP$129</f>
        <v>0.54528650646950094</v>
      </c>
      <c r="CQ130" s="12">
        <f>(VLOOKUP($EG130,Data!$B:$CP,Daily!GP$10,0)+VLOOKUP($IF130,Data!$B:$CP,Daily!KO$10,0))/CQ$129</f>
        <v>0.5</v>
      </c>
      <c r="CR130" s="12">
        <f>(VLOOKUP($EG130,Data!$B:$CP,Daily!GQ$10,0)+VLOOKUP($IF130,Data!$B:$CP,Daily!KP$10,0))/CR$129</f>
        <v>0.54655172413793107</v>
      </c>
      <c r="CS130" s="12">
        <f>(VLOOKUP($EG130,Data!$B:$CP,Daily!GR$10,0)+VLOOKUP($IF130,Data!$B:$CP,Daily!KQ$10,0))/CS$129</f>
        <v>0.55902777777777779</v>
      </c>
      <c r="CT130" s="12">
        <f>(VLOOKUP($EG130,Data!$B:$CP,Daily!GS$10,0)+VLOOKUP($IF130,Data!$B:$CP,Daily!KR$10,0))/CT$129</f>
        <v>0.56987295825771322</v>
      </c>
      <c r="CU130" s="12">
        <f>(VLOOKUP($EG130,Data!$B:$CP,Daily!GT$10,0)+VLOOKUP($IF130,Data!$B:$CP,Daily!KS$10,0))/CU$129</f>
        <v>0.59290540540540537</v>
      </c>
      <c r="CV130" s="12">
        <f>(VLOOKUP($EG130,Data!$B:$CP,Daily!GU$10,0)+VLOOKUP($IF130,Data!$B:$CP,Daily!KT$10,0))/CV$129</f>
        <v>0.61055634807417969</v>
      </c>
      <c r="CW130" s="12">
        <f>(VLOOKUP($EG130,Data!$B:$CP,Daily!GV$10,0)+VLOOKUP($IF130,Data!$B:$CP,Daily!KU$10,0))/CW$129</f>
        <v>0.58309037900874638</v>
      </c>
      <c r="CX130" s="12">
        <f>(VLOOKUP($EG130,Data!$B:$CP,Daily!GW$10,0)+VLOOKUP($IF130,Data!$B:$CP,Daily!KV$10,0))/CX$129</f>
        <v>0.50602409638554213</v>
      </c>
      <c r="CY130" s="12">
        <f>(VLOOKUP($EG130,Data!$B:$CP,Daily!GX$10,0)+VLOOKUP($IF130,Data!$B:$CP,Daily!KW$10,0))/CY$129</f>
        <v>0.52283464566929139</v>
      </c>
      <c r="CZ130" s="12">
        <f>(VLOOKUP($EG130,Data!$B:$CP,Daily!GY$10,0)+VLOOKUP($IF130,Data!$B:$CP,Daily!KX$10,0))/CZ$129</f>
        <v>0.59477124183006536</v>
      </c>
      <c r="DA130" s="12">
        <f>(VLOOKUP($EG130,Data!$B:$CP,Daily!GZ$10,0)+VLOOKUP($IF130,Data!$B:$CP,Daily!KY$10,0))/DA$129</f>
        <v>0.52218430034129693</v>
      </c>
      <c r="DB130" s="12">
        <f>(VLOOKUP($EG130,Data!$B:$CP,Daily!HA$10,0)+VLOOKUP($IF130,Data!$B:$CP,Daily!KZ$10,0))/DB$129</f>
        <v>0.56622516556291391</v>
      </c>
      <c r="DC130" s="12">
        <f>(VLOOKUP($EG130,Data!$B:$CP,Daily!HB$10,0)+VLOOKUP($IF130,Data!$B:$CP,Daily!LA$10,0))/DC$129</f>
        <v>0.55034722222222221</v>
      </c>
      <c r="DD130" s="12">
        <f>(VLOOKUP($EG130,Data!$B:$CP,Daily!HC$10,0)+VLOOKUP($IF130,Data!$B:$CP,Daily!LB$10,0))/DD$129</f>
        <v>0.54545454545454541</v>
      </c>
      <c r="DE130" s="12">
        <f>(VLOOKUP($EG130,Data!$B:$CP,Daily!HD$10,0)+VLOOKUP($IF130,Data!$B:$CP,Daily!LC$10,0))/DE$129</f>
        <v>0.51776649746192893</v>
      </c>
      <c r="DF130" s="12">
        <f>(VLOOKUP($EG130,Data!$B:$CP,Daily!HE$10,0)+VLOOKUP($IF130,Data!$B:$CP,Daily!LD$10,0))/DF$129</f>
        <v>0.56228373702422141</v>
      </c>
      <c r="DG130" s="12">
        <f>(VLOOKUP($EG130,Data!$B:$CP,Daily!HF$10,0)+VLOOKUP($IF130,Data!$B:$CP,Daily!LE$10,0))/DG$129</f>
        <v>0.55067567567567566</v>
      </c>
      <c r="DH130" s="12">
        <f>(VLOOKUP($EG130,Data!$B:$CP,Daily!HG$10,0)+VLOOKUP($IF130,Data!$B:$CP,Daily!LF$10,0))/DH$129</f>
        <v>0.56111111111111112</v>
      </c>
      <c r="DI130" s="12">
        <f>(VLOOKUP($EG130,Data!$B:$CP,Daily!HH$10,0)+VLOOKUP($IF130,Data!$B:$CP,Daily!LG$10,0))/DI$129</f>
        <v>0.6</v>
      </c>
      <c r="DJ130" s="12">
        <f>(VLOOKUP($EG130,Data!$B:$CP,Daily!HI$10,0)+VLOOKUP($IF130,Data!$B:$CP,Daily!LH$10,0))/DJ$129</f>
        <v>0.55505952380952384</v>
      </c>
      <c r="DK130" s="12">
        <f>(VLOOKUP($EG130,Data!$B:$CP,Daily!HJ$10,0)+VLOOKUP($IF130,Data!$B:$CP,Daily!LI$10,0))/DK$129</f>
        <v>0.56206896551724139</v>
      </c>
      <c r="DL130" s="12">
        <f>(VLOOKUP($EG130,Data!$B:$CP,Daily!HK$10,0)+VLOOKUP($IF130,Data!$B:$CP,Daily!LJ$10,0))/DL$129</f>
        <v>0.46709129511677283</v>
      </c>
      <c r="DM130" s="12">
        <f>(VLOOKUP($EG130,Data!$B:$CP,Daily!HL$10,0)+VLOOKUP($IF130,Data!$B:$CP,Daily!LK$10,0))/DM$129</f>
        <v>0.57963875205254511</v>
      </c>
      <c r="DN130" s="12">
        <f>(VLOOKUP($EG130,Data!$B:$CP,Daily!HM$10,0)+VLOOKUP($IF130,Data!$B:$CP,Daily!LL$10,0))/DN$129</f>
        <v>0.5439739413680782</v>
      </c>
      <c r="DO130" s="12">
        <f>(VLOOKUP($EG130,Data!$B:$CP,Daily!HN$10,0)+VLOOKUP($IF130,Data!$B:$CP,Daily!LM$10,0))/DO$129</f>
        <v>0.57466063348416285</v>
      </c>
      <c r="DP130" s="12">
        <f>(VLOOKUP($EG130,Data!$B:$CP,Daily!HO$10,0)+VLOOKUP($IF130,Data!$B:$CP,Daily!LN$10,0))/DP$129</f>
        <v>0.52738654147104846</v>
      </c>
      <c r="DQ130" s="12">
        <f>(VLOOKUP($EG130,Data!$B:$CP,Daily!HP$10,0)+VLOOKUP($IF130,Data!$B:$CP,Daily!LO$10,0))/DQ$129</f>
        <v>0.59375</v>
      </c>
      <c r="DR130" s="12">
        <f>(VLOOKUP($EG130,Data!$B:$CP,Daily!HQ$10,0)+VLOOKUP($IF130,Data!$B:$CP,Daily!LP$10,0))/DR$129</f>
        <v>0.59224806201550384</v>
      </c>
      <c r="DS130" s="12">
        <f>(VLOOKUP($EG130,Data!$B:$CP,Daily!HR$10,0)+VLOOKUP($IF130,Data!$B:$CP,Daily!LQ$10,0))/DS$129</f>
        <v>0.55555555555555558</v>
      </c>
      <c r="DT130" s="12">
        <f>(VLOOKUP($EG130,Data!$B:$CP,Daily!HS$10,0)+VLOOKUP($IF130,Data!$B:$CP,Daily!LR$10,0))/DT$129</f>
        <v>0.55848434925864909</v>
      </c>
      <c r="DU130" s="12">
        <f>(VLOOKUP($EG130,Data!$B:$CP,Daily!HT$10,0)+VLOOKUP($IF130,Data!$B:$CP,Daily!LS$10,0))/DU$129</f>
        <v>0.55763688760806918</v>
      </c>
      <c r="DV130" s="14"/>
      <c r="DW130" s="12">
        <f t="shared" si="1206"/>
        <v>0.53800298062593144</v>
      </c>
      <c r="DX130" s="12">
        <f t="shared" si="1207"/>
        <v>0.57377049180327866</v>
      </c>
      <c r="DY130" s="12">
        <f t="shared" ref="DY130:DY131" si="1600">DX130-DW130</f>
        <v>3.5767511177347222E-2</v>
      </c>
      <c r="DZ130" s="12">
        <f t="shared" ref="DZ130:DZ131" si="1601">DX130+(0.75*DY130)</f>
        <v>0.60059612518628902</v>
      </c>
      <c r="EA130" s="12">
        <f t="shared" ref="EA130:EA131" si="1602">DW130-(0.75*DY130)</f>
        <v>0.51117734724292108</v>
      </c>
      <c r="EB130" s="14"/>
      <c r="EC130" s="12">
        <f t="shared" si="1593"/>
        <v>3.1571419207097849E-2</v>
      </c>
      <c r="ED130" s="12">
        <f>SUMPRODUCT(DN130:DT130,DN$129:DT$129)/SUM(DN$129:DT$129)</f>
        <v>0.56438679245283019</v>
      </c>
      <c r="EE130" s="12">
        <f>SUMPRODUCT(CR130:DT130,CR$129:DT$129)/SUM(CR$129:DT$129)</f>
        <v>0.55965292841648595</v>
      </c>
      <c r="EF130" s="1"/>
      <c r="EG130" s="7" t="s">
        <v>707</v>
      </c>
      <c r="EH130" s="7" t="s">
        <v>110</v>
      </c>
      <c r="EI130" s="12">
        <f>VLOOKUP($EG130,Data!$B:$CP,Daily!EI$10,0)/EI$129</f>
        <v>0.56019656019656017</v>
      </c>
      <c r="EJ130" s="12">
        <f>VLOOKUP($EG130,Data!$B:$CP,Daily!EJ$10,0)/EJ$129</f>
        <v>0.57204301075268815</v>
      </c>
      <c r="EK130" s="12">
        <f>VLOOKUP($EG130,Data!$B:$CP,Daily!EK$10,0)/EK$129</f>
        <v>0.51627906976744187</v>
      </c>
      <c r="EL130" s="12">
        <f>VLOOKUP($EG130,Data!$B:$CP,Daily!EL$10,0)/EL$129</f>
        <v>0.46839080459770116</v>
      </c>
      <c r="EM130" s="12">
        <f>VLOOKUP($EG130,Data!$B:$CP,Daily!EM$10,0)/EM$129</f>
        <v>0.5664160401002506</v>
      </c>
      <c r="EN130" s="12">
        <f>VLOOKUP($EG130,Data!$B:$CP,Daily!EN$10,0)/EN$129</f>
        <v>0.58333333333333337</v>
      </c>
      <c r="EO130" s="12">
        <f>VLOOKUP($EG130,Data!$B:$CP,Daily!EO$10,0)/EO$129</f>
        <v>0.59740259740259738</v>
      </c>
      <c r="EP130" s="12">
        <f>VLOOKUP($EG130,Data!$B:$CP,Daily!EP$10,0)/EP$129</f>
        <v>0.55686274509803924</v>
      </c>
      <c r="EQ130" s="12">
        <f>VLOOKUP($EG130,Data!$B:$CP,Daily!EQ$10,0)/EQ$129</f>
        <v>0.54030501089324623</v>
      </c>
      <c r="ER130" s="12">
        <f>VLOOKUP($EG130,Data!$B:$CP,Daily!ER$10,0)/ER$129</f>
        <v>0.53563218390804601</v>
      </c>
      <c r="ES130" s="12">
        <f>VLOOKUP($EG130,Data!$B:$CP,Daily!ES$10,0)/ES$129</f>
        <v>0.52380952380952384</v>
      </c>
      <c r="ET130" s="12">
        <f>VLOOKUP($EG130,Data!$B:$CP,Daily!ET$10,0)/ET$129</f>
        <v>0.59322033898305082</v>
      </c>
      <c r="EU130" s="12">
        <f>VLOOKUP($EG130,Data!$B:$CP,Daily!EU$10,0)/EU$129</f>
        <v>0.56923076923076921</v>
      </c>
      <c r="EV130" s="12">
        <f>VLOOKUP($EG130,Data!$B:$CP,Daily!EV$10,0)/EV$129</f>
        <v>0.54395604395604391</v>
      </c>
      <c r="EW130" s="12">
        <f>VLOOKUP($EG130,Data!$B:$CP,Daily!EW$10,0)/EW$129</f>
        <v>0.5330073349633252</v>
      </c>
      <c r="EX130" s="12">
        <f>VLOOKUP($EG130,Data!$B:$CP,Daily!EX$10,0)/EX$129</f>
        <v>0.57177033492822971</v>
      </c>
      <c r="EY130" s="12">
        <f>VLOOKUP($EG130,Data!$B:$CP,Daily!EY$10,0)/EY$129</f>
        <v>0.54659949622166248</v>
      </c>
      <c r="EZ130" s="12">
        <f>VLOOKUP($EG130,Data!$B:$CP,Daily!EZ$10,0)/EZ$129</f>
        <v>0.50632911392405067</v>
      </c>
      <c r="FA130" s="12">
        <f>VLOOKUP($EG130,Data!$B:$CP,Daily!FA$10,0)/FA$129</f>
        <v>0.54950495049504955</v>
      </c>
      <c r="FB130" s="12">
        <f>VLOOKUP($EG130,Data!$B:$CP,Daily!FB$10,0)/FB$129</f>
        <v>0.55131264916467781</v>
      </c>
      <c r="FC130" s="12">
        <f>VLOOKUP($EG130,Data!$B:$CP,Daily!FC$10,0)/FC$129</f>
        <v>0.54098360655737709</v>
      </c>
      <c r="FD130" s="12">
        <f>VLOOKUP($EG130,Data!$B:$CP,Daily!FD$10,0)/FD$129</f>
        <v>0.54102564102564099</v>
      </c>
      <c r="FE130" s="12">
        <f>VLOOKUP($EG130,Data!$B:$CP,Daily!FE$10,0)/FE$129</f>
        <v>0.51832460732984298</v>
      </c>
      <c r="FF130" s="12">
        <f>VLOOKUP($EG130,Data!$B:$CP,Daily!FF$10,0)/FF$129</f>
        <v>0.55582524271844658</v>
      </c>
      <c r="FG130" s="12">
        <f>VLOOKUP($EG130,Data!$B:$CP,Daily!FG$10,0)/FG$129</f>
        <v>0.4589041095890411</v>
      </c>
      <c r="FH130" s="12">
        <f>VLOOKUP($EG130,Data!$B:$CP,Daily!FH$10,0)/FH$129</f>
        <v>0.49052132701421802</v>
      </c>
      <c r="FI130" s="12">
        <f>VLOOKUP($EG130,Data!$B:$CP,Daily!FI$10,0)/FI$129</f>
        <v>0.52811735941320292</v>
      </c>
      <c r="FJ130" s="12">
        <f>VLOOKUP($EG130,Data!$B:$CP,Daily!FJ$10,0)/FJ$129</f>
        <v>0.57212713936430315</v>
      </c>
      <c r="FK130" s="12">
        <f>VLOOKUP($EG130,Data!$B:$CP,Daily!FK$10,0)/FK$129</f>
        <v>0.54636591478696739</v>
      </c>
      <c r="FL130" s="12">
        <f>VLOOKUP($EG130,Data!$B:$CP,Daily!FL$10,0)/FL$129</f>
        <v>0.580952380952381</v>
      </c>
      <c r="FM130" s="12">
        <f>VLOOKUP($EG130,Data!$B:$CP,Daily!FM$10,0)/FM$129</f>
        <v>0.55555555555555558</v>
      </c>
      <c r="FN130" s="12">
        <f>VLOOKUP($EG130,Data!$B:$CP,Daily!FN$10,0)/FN$129</f>
        <v>0.48507462686567165</v>
      </c>
      <c r="FO130" s="12">
        <f>VLOOKUP($EG130,Data!$B:$CP,Daily!FO$10,0)/FO$129</f>
        <v>0.62325581395348839</v>
      </c>
      <c r="FP130" s="12">
        <f>VLOOKUP($EG130,Data!$B:$CP,Daily!FP$10,0)/FP$129</f>
        <v>0.57112068965517238</v>
      </c>
      <c r="FQ130" s="12">
        <f>VLOOKUP($EG130,Data!$B:$CP,Daily!FQ$10,0)/FQ$129</f>
        <v>0.55238095238095242</v>
      </c>
      <c r="FR130" s="12">
        <f>VLOOKUP($EG130,Data!$B:$CP,Daily!FR$10,0)/FR$129</f>
        <v>0.55875831485587579</v>
      </c>
      <c r="FS130" s="12">
        <f>VLOOKUP($EG130,Data!$B:$CP,Daily!FS$10,0)/FS$129</f>
        <v>0.59178743961352653</v>
      </c>
      <c r="FT130" s="12">
        <f>VLOOKUP($EG130,Data!$B:$CP,Daily!FT$10,0)/FT$129</f>
        <v>0.57043879907621242</v>
      </c>
      <c r="FU130" s="12">
        <f>VLOOKUP($EG130,Data!$B:$CP,Daily!FU$10,0)/FU$129</f>
        <v>0.51459854014598538</v>
      </c>
      <c r="FV130" s="12">
        <f>VLOOKUP($EG130,Data!$B:$CP,Daily!FV$10,0)/FV$129</f>
        <v>0.52116402116402116</v>
      </c>
      <c r="FW130" s="12">
        <f>VLOOKUP($EG130,Data!$B:$CP,Daily!FW$10,0)/FW$129</f>
        <v>0.46271929824561403</v>
      </c>
      <c r="FX130" s="12">
        <f>VLOOKUP($EG130,Data!$B:$CP,Daily!FX$10,0)/FX$129</f>
        <v>0.58653846153846156</v>
      </c>
      <c r="FY130" s="12">
        <f>VLOOKUP($EG130,Data!$B:$CP,Daily!FY$10,0)/FY$129</f>
        <v>0.51671732522796354</v>
      </c>
      <c r="FZ130" s="12">
        <f>VLOOKUP($EG130,Data!$B:$CP,Daily!FZ$10,0)/FZ$129</f>
        <v>0.57217847769028873</v>
      </c>
      <c r="GA130" s="12">
        <f>VLOOKUP($EG130,Data!$B:$CP,Daily!GA$10,0)/GA$129</f>
        <v>0.54385964912280704</v>
      </c>
      <c r="GB130" s="12">
        <f>VLOOKUP($EG130,Data!$B:$CP,Daily!GB$10,0)/GB$129</f>
        <v>0.49659863945578231</v>
      </c>
      <c r="GC130" s="12">
        <f>VLOOKUP($EG130,Data!$B:$CP,Daily!GC$10,0)/GC$129</f>
        <v>0.51804123711340211</v>
      </c>
      <c r="GD130" s="12">
        <f>VLOOKUP($EG130,Data!$B:$CP,Daily!GD$10,0)/GD$129</f>
        <v>0.55745721271393645</v>
      </c>
      <c r="GE130" s="12">
        <f>VLOOKUP($EG130,Data!$B:$CP,Daily!GE$10,0)/GE$129</f>
        <v>0.60416666666666663</v>
      </c>
      <c r="GF130" s="12">
        <f>VLOOKUP($EG130,Data!$B:$CP,Daily!GF$10,0)/GF$129</f>
        <v>0.60270270270270265</v>
      </c>
      <c r="GG130" s="12">
        <f>VLOOKUP($EG130,Data!$B:$CP,Daily!GG$10,0)/GG$129</f>
        <v>0.547752808988764</v>
      </c>
      <c r="GH130" s="12">
        <f>VLOOKUP($EG130,Data!$B:$CP,Daily!GH$10,0)/GH$129</f>
        <v>0.56986301369863013</v>
      </c>
      <c r="GI130" s="12">
        <f>VLOOKUP($EG130,Data!$B:$CP,Daily!GI$10,0)/GI$129</f>
        <v>0.48979591836734693</v>
      </c>
      <c r="GJ130" s="12">
        <f>VLOOKUP($EG130,Data!$B:$CP,Daily!GJ$10,0)/GJ$129</f>
        <v>0.57848837209302328</v>
      </c>
      <c r="GK130" s="12">
        <f>VLOOKUP($EG130,Data!$B:$CP,Daily!GK$10,0)/GK$129</f>
        <v>0.5865102639296188</v>
      </c>
      <c r="GL130" s="12">
        <f>VLOOKUP($EG130,Data!$B:$CP,Daily!GL$10,0)/GL$129</f>
        <v>0.56675749318801094</v>
      </c>
      <c r="GM130" s="12">
        <f>VLOOKUP($EG130,Data!$B:$CP,Daily!GM$10,0)/GM$129</f>
        <v>0.58265582655826553</v>
      </c>
      <c r="GN130" s="12">
        <f>VLOOKUP($EG130,Data!$B:$CP,Daily!GN$10,0)/GN$129</f>
        <v>0.58806818181818177</v>
      </c>
      <c r="GO130" s="12">
        <f>VLOOKUP($EG130,Data!$B:$CP,Daily!GO$10,0)/GO$129</f>
        <v>0.53072625698324027</v>
      </c>
      <c r="GP130" s="12">
        <f>VLOOKUP($EG130,Data!$B:$CP,Daily!GP$10,0)/GP$129</f>
        <v>0.51502145922746778</v>
      </c>
      <c r="GQ130" s="12">
        <f>VLOOKUP($EG130,Data!$B:$CP,Daily!GQ$10,0)/GQ$129</f>
        <v>0.53079178885630496</v>
      </c>
      <c r="GR130" s="12">
        <f>VLOOKUP($EG130,Data!$B:$CP,Daily!GR$10,0)/GR$129</f>
        <v>0.57258064516129037</v>
      </c>
      <c r="GS130" s="12">
        <f>VLOOKUP($EG130,Data!$B:$CP,Daily!GS$10,0)/GS$129</f>
        <v>0.55917159763313606</v>
      </c>
      <c r="GT130" s="12">
        <f>VLOOKUP($EG130,Data!$B:$CP,Daily!GT$10,0)/GT$129</f>
        <v>0.56571428571428573</v>
      </c>
      <c r="GU130" s="12">
        <f>VLOOKUP($EG130,Data!$B:$CP,Daily!GU$10,0)/GU$129</f>
        <v>0.62128712871287128</v>
      </c>
      <c r="GV130" s="12">
        <f>VLOOKUP($EG130,Data!$B:$CP,Daily!GV$10,0)/GV$129</f>
        <v>0.54446854663774402</v>
      </c>
      <c r="GW130" s="12">
        <f>VLOOKUP($EG130,Data!$B:$CP,Daily!GW$10,0)/GW$129</f>
        <v>0.47896440129449835</v>
      </c>
      <c r="GX130" s="12">
        <f>VLOOKUP($EG130,Data!$B:$CP,Daily!GX$10,0)/GX$129</f>
        <v>0.52380952380952384</v>
      </c>
      <c r="GY130" s="12">
        <f>VLOOKUP($EG130,Data!$B:$CP,Daily!GY$10,0)/GY$129</f>
        <v>0.56777493606138107</v>
      </c>
      <c r="GZ130" s="12">
        <f>VLOOKUP($EG130,Data!$B:$CP,Daily!GZ$10,0)/GZ$129</f>
        <v>0.52815013404825739</v>
      </c>
      <c r="HA130" s="12">
        <f>VLOOKUP($EG130,Data!$B:$CP,Daily!HA$10,0)/HA$129</f>
        <v>0.58953168044077131</v>
      </c>
      <c r="HB130" s="12">
        <f>VLOOKUP($EG130,Data!$B:$CP,Daily!HB$10,0)/HB$129</f>
        <v>0.54317548746518107</v>
      </c>
      <c r="HC130" s="12">
        <f>VLOOKUP($EG130,Data!$B:$CP,Daily!HC$10,0)/HC$129</f>
        <v>0.55769230769230771</v>
      </c>
      <c r="HD130" s="12">
        <f>VLOOKUP($EG130,Data!$B:$CP,Daily!HD$10,0)/HD$129</f>
        <v>0.48760330578512395</v>
      </c>
      <c r="HE130" s="12">
        <f>VLOOKUP($EG130,Data!$B:$CP,Daily!HE$10,0)/HE$129</f>
        <v>0.53409090909090906</v>
      </c>
      <c r="HF130" s="12">
        <f>VLOOKUP($EG130,Data!$B:$CP,Daily!HF$10,0)/HF$129</f>
        <v>0.56368563685636852</v>
      </c>
      <c r="HG130" s="12">
        <f>VLOOKUP($EG130,Data!$B:$CP,Daily!HG$10,0)/HG$129</f>
        <v>0.54705882352941182</v>
      </c>
      <c r="HH130" s="12">
        <f>VLOOKUP($EG130,Data!$B:$CP,Daily!HH$10,0)/HH$129</f>
        <v>0.59299191374663074</v>
      </c>
      <c r="HI130" s="12">
        <f>VLOOKUP($EG130,Data!$B:$CP,Daily!HI$10,0)/HI$129</f>
        <v>0.57471264367816088</v>
      </c>
      <c r="HJ130" s="12">
        <f>VLOOKUP($EG130,Data!$B:$CP,Daily!HJ$10,0)/HJ$129</f>
        <v>0.55376344086021501</v>
      </c>
      <c r="HK130" s="12">
        <f>VLOOKUP($EG130,Data!$B:$CP,Daily!HK$10,0)/HK$129</f>
        <v>0.4781144781144781</v>
      </c>
      <c r="HL130" s="12">
        <f>VLOOKUP($EG130,Data!$B:$CP,Daily!HL$10,0)/HL$129</f>
        <v>0.58701298701298699</v>
      </c>
      <c r="HM130" s="12">
        <f>VLOOKUP($EG130,Data!$B:$CP,Daily!HM$10,0)/HM$129</f>
        <v>0.55107526881720426</v>
      </c>
      <c r="HN130" s="12">
        <f>VLOOKUP($EG130,Data!$B:$CP,Daily!HN$10,0)/HN$129</f>
        <v>0.56839622641509435</v>
      </c>
      <c r="HO130" s="12">
        <f>VLOOKUP($EG130,Data!$B:$CP,Daily!HO$10,0)/HO$129</f>
        <v>0.5233415233415234</v>
      </c>
      <c r="HP130" s="12">
        <f>VLOOKUP($EG130,Data!$B:$CP,Daily!HP$10,0)/HP$129</f>
        <v>0.56926952141057929</v>
      </c>
      <c r="HQ130" s="12">
        <f>VLOOKUP($EG130,Data!$B:$CP,Daily!HQ$10,0)/HQ$129</f>
        <v>0.59948979591836737</v>
      </c>
      <c r="HR130" s="12">
        <f>VLOOKUP($EG130,Data!$B:$CP,Daily!HR$10,0)/HR$129</f>
        <v>0.52767527675276749</v>
      </c>
      <c r="HS130" s="12">
        <f>VLOOKUP($EG130,Data!$B:$CP,Daily!HS$10,0)/HS$129</f>
        <v>0.56521739130434778</v>
      </c>
      <c r="HT130" s="12">
        <f>VLOOKUP($EG130,Data!$B:$CP,Daily!HT$10,0)/HT$129</f>
        <v>0.55187637969094927</v>
      </c>
      <c r="HU130" s="13"/>
      <c r="HV130" s="40">
        <f t="shared" si="1209"/>
        <v>0.52811735941320292</v>
      </c>
      <c r="HW130" s="40">
        <f t="shared" si="1210"/>
        <v>0.57204301075268815</v>
      </c>
      <c r="HX130" s="40">
        <f t="shared" si="1594"/>
        <v>4.3925651339485228E-2</v>
      </c>
      <c r="HY130" s="40">
        <f t="shared" ref="HY130:HY131" si="1603">HW130+(0.75*HX130)</f>
        <v>0.60498724925730207</v>
      </c>
      <c r="HZ130" s="40">
        <f t="shared" ref="HZ130:HZ131" si="1604">HV130-(0.75*HX130)</f>
        <v>0.495173120908589</v>
      </c>
      <c r="IA130" s="43"/>
      <c r="IB130" s="12">
        <f t="shared" si="1595"/>
        <v>3.5920517667581975E-2</v>
      </c>
      <c r="IC130" s="12">
        <f>SUMPRODUCT(HM130:HS130,HM$129:HS$129)/SUM(HM$129:HS$129)</f>
        <v>0.55915599095704593</v>
      </c>
      <c r="ID130" s="12">
        <f>SUMPRODUCT(GQ130:HS130,GQ$129:HS$129)/SUM(GQ$129:HS$129)</f>
        <v>0.55436519124142469</v>
      </c>
      <c r="IE130" s="1"/>
      <c r="IF130" s="7" t="s">
        <v>708</v>
      </c>
      <c r="IG130" s="7" t="s">
        <v>110</v>
      </c>
      <c r="IH130" s="12">
        <f>VLOOKUP($IF130,Data!$B:$CP,Daily!IH$10,0)/IH$129</f>
        <v>0.5307017543859649</v>
      </c>
      <c r="II130" s="12">
        <f>VLOOKUP($IF130,Data!$B:$CP,Daily!II$10,0)/II$129</f>
        <v>0.53469387755102038</v>
      </c>
      <c r="IJ130" s="12">
        <f>VLOOKUP($IF130,Data!$B:$CP,Daily!IJ$10,0)/IJ$129</f>
        <v>0.57676348547717837</v>
      </c>
      <c r="IK130" s="12">
        <f>VLOOKUP($IF130,Data!$B:$CP,Daily!IK$10,0)/IK$129</f>
        <v>0.47976878612716761</v>
      </c>
      <c r="IL130" s="12">
        <f>VLOOKUP($IF130,Data!$B:$CP,Daily!IL$10,0)/IL$129</f>
        <v>0.57309941520467833</v>
      </c>
      <c r="IM130" s="12">
        <f>VLOOKUP($IF130,Data!$B:$CP,Daily!IM$10,0)/IM$129</f>
        <v>0.62878787878787878</v>
      </c>
      <c r="IN130" s="12">
        <f>VLOOKUP($IF130,Data!$B:$CP,Daily!IN$10,0)/IN$129</f>
        <v>0.51383399209486169</v>
      </c>
      <c r="IO130" s="12">
        <f>VLOOKUP($IF130,Data!$B:$CP,Daily!IO$10,0)/IO$129</f>
        <v>0.50694444444444442</v>
      </c>
      <c r="IP130" s="12">
        <f>VLOOKUP($IF130,Data!$B:$CP,Daily!IP$10,0)/IP$129</f>
        <v>0.55294117647058827</v>
      </c>
      <c r="IQ130" s="12">
        <f>VLOOKUP($IF130,Data!$B:$CP,Daily!IQ$10,0)/IQ$129</f>
        <v>0.55272727272727273</v>
      </c>
      <c r="IR130" s="12">
        <f>VLOOKUP($IF130,Data!$B:$CP,Daily!IR$10,0)/IR$129</f>
        <v>0.49375000000000002</v>
      </c>
      <c r="IS130" s="12">
        <f>VLOOKUP($IF130,Data!$B:$CP,Daily!IS$10,0)/IS$129</f>
        <v>0.61739130434782608</v>
      </c>
      <c r="IT130" s="12">
        <f>VLOOKUP($IF130,Data!$B:$CP,Daily!IT$10,0)/IT$129</f>
        <v>0.51914893617021274</v>
      </c>
      <c r="IU130" s="12">
        <f>VLOOKUP($IF130,Data!$B:$CP,Daily!IU$10,0)/IU$129</f>
        <v>0.54545454545454541</v>
      </c>
      <c r="IV130" s="12">
        <f>VLOOKUP($IF130,Data!$B:$CP,Daily!IV$10,0)/IV$129</f>
        <v>0.5513307984790875</v>
      </c>
      <c r="IW130" s="12">
        <f>VLOOKUP($IF130,Data!$B:$CP,Daily!IW$10,0)/IW$129</f>
        <v>0.61417322834645671</v>
      </c>
      <c r="IX130" s="12">
        <f>VLOOKUP($IF130,Data!$B:$CP,Daily!IX$10,0)/IX$129</f>
        <v>0.60301507537688437</v>
      </c>
      <c r="IY130" s="12">
        <f>VLOOKUP($IF130,Data!$B:$CP,Daily!IY$10,0)/IY$129</f>
        <v>0.51298701298701299</v>
      </c>
      <c r="IZ130" s="12">
        <f>VLOOKUP($IF130,Data!$B:$CP,Daily!IZ$10,0)/IZ$129</f>
        <v>0.55696202531645567</v>
      </c>
      <c r="JA130" s="12">
        <f>VLOOKUP($IF130,Data!$B:$CP,Daily!JA$10,0)/JA$129</f>
        <v>0.547244094488189</v>
      </c>
      <c r="JB130" s="12">
        <f>VLOOKUP($IF130,Data!$B:$CP,Daily!JB$10,0)/JB$129</f>
        <v>0.62331838565022424</v>
      </c>
      <c r="JC130" s="12">
        <f>VLOOKUP($IF130,Data!$B:$CP,Daily!JC$10,0)/JC$129</f>
        <v>0.60792951541850215</v>
      </c>
      <c r="JD130" s="12">
        <f>VLOOKUP($IF130,Data!$B:$CP,Daily!JD$10,0)/JD$129</f>
        <v>0.539906103286385</v>
      </c>
      <c r="JE130" s="12">
        <f>VLOOKUP($IF130,Data!$B:$CP,Daily!JE$10,0)/JE$129</f>
        <v>0.53271028037383172</v>
      </c>
      <c r="JF130" s="12">
        <f>VLOOKUP($IF130,Data!$B:$CP,Daily!JF$10,0)/JF$129</f>
        <v>0.52662721893491127</v>
      </c>
      <c r="JG130" s="12">
        <f>VLOOKUP($IF130,Data!$B:$CP,Daily!JG$10,0)/JG$129</f>
        <v>0.51965065502183405</v>
      </c>
      <c r="JH130" s="12">
        <f>VLOOKUP($IF130,Data!$B:$CP,Daily!JH$10,0)/JH$129</f>
        <v>0.54008438818565396</v>
      </c>
      <c r="JI130" s="12">
        <f>VLOOKUP($IF130,Data!$B:$CP,Daily!JI$10,0)/JI$129</f>
        <v>0.5670995670995671</v>
      </c>
      <c r="JJ130" s="12">
        <f>VLOOKUP($IF130,Data!$B:$CP,Daily!JJ$10,0)/JJ$129</f>
        <v>0.52112676056338025</v>
      </c>
      <c r="JK130" s="12">
        <f>VLOOKUP($IF130,Data!$B:$CP,Daily!JK$10,0)/JK$129</f>
        <v>0.5</v>
      </c>
      <c r="JL130" s="12">
        <f>VLOOKUP($IF130,Data!$B:$CP,Daily!JL$10,0)/JL$129</f>
        <v>0.52674897119341568</v>
      </c>
      <c r="JM130" s="12">
        <f>VLOOKUP($IF130,Data!$B:$CP,Daily!JM$10,0)/JM$129</f>
        <v>0.52941176470588236</v>
      </c>
      <c r="JN130" s="12">
        <f>VLOOKUP($IF130,Data!$B:$CP,Daily!JN$10,0)/JN$129</f>
        <v>0.5541666666666667</v>
      </c>
      <c r="JO130" s="12">
        <f>VLOOKUP($IF130,Data!$B:$CP,Daily!JO$10,0)/JO$129</f>
        <v>0.57835820895522383</v>
      </c>
      <c r="JP130" s="12">
        <f>VLOOKUP($IF130,Data!$B:$CP,Daily!JP$10,0)/JP$129</f>
        <v>0.53333333333333333</v>
      </c>
      <c r="JQ130" s="12">
        <f>VLOOKUP($IF130,Data!$B:$CP,Daily!JQ$10,0)/JQ$129</f>
        <v>0.55743243243243246</v>
      </c>
      <c r="JR130" s="12">
        <f>VLOOKUP($IF130,Data!$B:$CP,Daily!JR$10,0)/JR$129</f>
        <v>0.47555555555555556</v>
      </c>
      <c r="JS130" s="12">
        <f>VLOOKUP($IF130,Data!$B:$CP,Daily!JS$10,0)/JS$129</f>
        <v>0.56221198156682028</v>
      </c>
      <c r="JT130" s="12">
        <f>VLOOKUP($IF130,Data!$B:$CP,Daily!JT$10,0)/JT$129</f>
        <v>0.52791878172588835</v>
      </c>
      <c r="JU130" s="12">
        <f>VLOOKUP($IF130,Data!$B:$CP,Daily!JU$10,0)/JU$129</f>
        <v>0.58115183246073299</v>
      </c>
      <c r="JV130" s="12">
        <f>VLOOKUP($IF130,Data!$B:$CP,Daily!JV$10,0)/JV$129</f>
        <v>0.46641791044776121</v>
      </c>
      <c r="JW130" s="12">
        <f>VLOOKUP($IF130,Data!$B:$CP,Daily!JW$10,0)/JW$129</f>
        <v>0.57805907172995785</v>
      </c>
      <c r="JX130" s="12">
        <f>VLOOKUP($IF130,Data!$B:$CP,Daily!JX$10,0)/JX$129</f>
        <v>0.56302521008403361</v>
      </c>
      <c r="JY130" s="12">
        <f>VLOOKUP($IF130,Data!$B:$CP,Daily!JY$10,0)/JY$129</f>
        <v>0.4978540772532189</v>
      </c>
      <c r="JZ130" s="12">
        <f>VLOOKUP($IF130,Data!$B:$CP,Daily!JZ$10,0)/JZ$129</f>
        <v>0.60227272727272729</v>
      </c>
      <c r="KA130" s="12">
        <f>VLOOKUP($IF130,Data!$B:$CP,Daily!KA$10,0)/KA$129</f>
        <v>0.50526315789473686</v>
      </c>
      <c r="KB130" s="12">
        <f>VLOOKUP($IF130,Data!$B:$CP,Daily!KB$10,0)/KB$129</f>
        <v>0.52105263157894732</v>
      </c>
      <c r="KC130" s="12">
        <f>VLOOKUP($IF130,Data!$B:$CP,Daily!KC$10,0)/KC$129</f>
        <v>0.60924369747899154</v>
      </c>
      <c r="KD130" s="12">
        <f>VLOOKUP($IF130,Data!$B:$CP,Daily!KD$10,0)/KD$129</f>
        <v>0.55000000000000004</v>
      </c>
      <c r="KE130" s="12">
        <f>VLOOKUP($IF130,Data!$B:$CP,Daily!KE$10,0)/KE$129</f>
        <v>0.54112554112554112</v>
      </c>
      <c r="KF130" s="12">
        <f>VLOOKUP($IF130,Data!$B:$CP,Daily!KF$10,0)/KF$129</f>
        <v>0.63362068965517238</v>
      </c>
      <c r="KG130" s="12">
        <f>VLOOKUP($IF130,Data!$B:$CP,Daily!KG$10,0)/KG$129</f>
        <v>0.51912568306010931</v>
      </c>
      <c r="KH130" s="12">
        <f>VLOOKUP($IF130,Data!$B:$CP,Daily!KH$10,0)/KH$129</f>
        <v>0.50967741935483868</v>
      </c>
      <c r="KI130" s="12">
        <f>VLOOKUP($IF130,Data!$B:$CP,Daily!KI$10,0)/KI$129</f>
        <v>0.60576923076923073</v>
      </c>
      <c r="KJ130" s="12">
        <f>VLOOKUP($IF130,Data!$B:$CP,Daily!KJ$10,0)/KJ$129</f>
        <v>0.58252427184466016</v>
      </c>
      <c r="KK130" s="12">
        <f>VLOOKUP($IF130,Data!$B:$CP,Daily!KK$10,0)/KK$129</f>
        <v>0.5730337078651685</v>
      </c>
      <c r="KL130" s="12">
        <f>VLOOKUP($IF130,Data!$B:$CP,Daily!KL$10,0)/KL$129</f>
        <v>0.6271929824561403</v>
      </c>
      <c r="KM130" s="12">
        <f>VLOOKUP($IF130,Data!$B:$CP,Daily!KM$10,0)/KM$129</f>
        <v>0.55156950672645744</v>
      </c>
      <c r="KN130" s="12">
        <f>VLOOKUP($IF130,Data!$B:$CP,Daily!KN$10,0)/KN$129</f>
        <v>0.57377049180327866</v>
      </c>
      <c r="KO130" s="12">
        <f>VLOOKUP($IF130,Data!$B:$CP,Daily!KO$10,0)/KO$129</f>
        <v>0.47586206896551725</v>
      </c>
      <c r="KP130" s="12">
        <f>VLOOKUP($IF130,Data!$B:$CP,Daily!KP$10,0)/KP$129</f>
        <v>0.56903765690376573</v>
      </c>
      <c r="KQ130" s="12">
        <f>VLOOKUP($IF130,Data!$B:$CP,Daily!KQ$10,0)/KQ$129</f>
        <v>0.53431372549019607</v>
      </c>
      <c r="KR130" s="12">
        <f>VLOOKUP($IF130,Data!$B:$CP,Daily!KR$10,0)/KR$129</f>
        <v>0.58685446009389675</v>
      </c>
      <c r="KS130" s="12">
        <f>VLOOKUP($IF130,Data!$B:$CP,Daily!KS$10,0)/KS$129</f>
        <v>0.63223140495867769</v>
      </c>
      <c r="KT130" s="12">
        <f>VLOOKUP($IF130,Data!$B:$CP,Daily!KT$10,0)/KT$129</f>
        <v>0.59595959595959591</v>
      </c>
      <c r="KU130" s="12">
        <f>VLOOKUP($IF130,Data!$B:$CP,Daily!KU$10,0)/KU$129</f>
        <v>0.66222222222222227</v>
      </c>
      <c r="KV130" s="12">
        <f>VLOOKUP($IF130,Data!$B:$CP,Daily!KV$10,0)/KV$129</f>
        <v>0.55026455026455023</v>
      </c>
      <c r="KW130" s="12">
        <f>VLOOKUP($IF130,Data!$B:$CP,Daily!KW$10,0)/KW$129</f>
        <v>0.52118644067796616</v>
      </c>
      <c r="KX130" s="12">
        <f>VLOOKUP($IF130,Data!$B:$CP,Daily!KX$10,0)/KX$129</f>
        <v>0.64253393665158376</v>
      </c>
      <c r="KY130" s="12">
        <f>VLOOKUP($IF130,Data!$B:$CP,Daily!KY$10,0)/KY$129</f>
        <v>0.51173708920187788</v>
      </c>
      <c r="KZ130" s="12">
        <f>VLOOKUP($IF130,Data!$B:$CP,Daily!KZ$10,0)/KZ$129</f>
        <v>0.53112033195020747</v>
      </c>
      <c r="LA130" s="12">
        <f>VLOOKUP($IF130,Data!$B:$CP,Daily!LA$10,0)/LA$129</f>
        <v>0.56221198156682028</v>
      </c>
      <c r="LB130" s="12">
        <f>VLOOKUP($IF130,Data!$B:$CP,Daily!LB$10,0)/LB$129</f>
        <v>0.52608695652173909</v>
      </c>
      <c r="LC130" s="12">
        <f>VLOOKUP($IF130,Data!$B:$CP,Daily!LC$10,0)/LC$129</f>
        <v>0.56578947368421051</v>
      </c>
      <c r="LD130" s="12">
        <f>VLOOKUP($IF130,Data!$B:$CP,Daily!LD$10,0)/LD$129</f>
        <v>0.60619469026548678</v>
      </c>
      <c r="LE130" s="12">
        <f>VLOOKUP($IF130,Data!$B:$CP,Daily!LE$10,0)/LE$129</f>
        <v>0.52914798206278024</v>
      </c>
      <c r="LF130" s="12">
        <f>VLOOKUP($IF130,Data!$B:$CP,Daily!LF$10,0)/LF$129</f>
        <v>0.58499999999999996</v>
      </c>
      <c r="LG130" s="12">
        <f>VLOOKUP($IF130,Data!$B:$CP,Daily!LG$10,0)/LG$129</f>
        <v>0.61187214611872143</v>
      </c>
      <c r="LH130" s="12">
        <f>VLOOKUP($IF130,Data!$B:$CP,Daily!LH$10,0)/LH$129</f>
        <v>0.51898734177215189</v>
      </c>
      <c r="LI130" s="12">
        <f>VLOOKUP($IF130,Data!$B:$CP,Daily!LI$10,0)/LI$129</f>
        <v>0.57692307692307687</v>
      </c>
      <c r="LJ130" s="12">
        <f>VLOOKUP($IF130,Data!$B:$CP,Daily!LJ$10,0)/LJ$129</f>
        <v>0.44827586206896552</v>
      </c>
      <c r="LK130" s="12">
        <f>VLOOKUP($IF130,Data!$B:$CP,Daily!LK$10,0)/LK$129</f>
        <v>0.5669642857142857</v>
      </c>
      <c r="LL130" s="12">
        <f>VLOOKUP($IF130,Data!$B:$CP,Daily!LL$10,0)/LL$129</f>
        <v>0.53305785123966942</v>
      </c>
      <c r="LM130" s="12">
        <f>VLOOKUP($IF130,Data!$B:$CP,Daily!LM$10,0)/LM$129</f>
        <v>0.58577405857740583</v>
      </c>
      <c r="LN130" s="12">
        <f>VLOOKUP($IF130,Data!$B:$CP,Daily!LN$10,0)/LN$129</f>
        <v>0.53448275862068961</v>
      </c>
      <c r="LO130" s="12">
        <f>VLOOKUP($IF130,Data!$B:$CP,Daily!LO$10,0)/LO$129</f>
        <v>0.63374485596707819</v>
      </c>
      <c r="LP130" s="12">
        <f>VLOOKUP($IF130,Data!$B:$CP,Daily!LP$10,0)/LP$129</f>
        <v>0.5810276679841897</v>
      </c>
      <c r="LQ130" s="12">
        <f>VLOOKUP($IF130,Data!$B:$CP,Daily!LQ$10,0)/LQ$129</f>
        <v>0.60248447204968947</v>
      </c>
      <c r="LR130" s="12">
        <f>VLOOKUP($IF130,Data!$B:$CP,Daily!LR$10,0)/LR$129</f>
        <v>0.54629629629629628</v>
      </c>
      <c r="LS130" s="12">
        <f>VLOOKUP($IF130,Data!$B:$CP,Daily!LS$10,0)/LS$129</f>
        <v>0.56846473029045641</v>
      </c>
      <c r="LU130" s="40">
        <f t="shared" si="1213"/>
        <v>0.52662721893491127</v>
      </c>
      <c r="LV130" s="40">
        <f t="shared" si="1214"/>
        <v>0.58252427184466016</v>
      </c>
      <c r="LW130" s="40">
        <f t="shared" si="1596"/>
        <v>5.589705290974889E-2</v>
      </c>
      <c r="LX130" s="40">
        <f t="shared" ref="LX130:LX131" si="1605">LV130+(0.75*LW130)</f>
        <v>0.62444706152697182</v>
      </c>
      <c r="LY130" s="40">
        <f t="shared" ref="LY130:LY131" si="1606">LU130-(0.75*LW130)</f>
        <v>0.4847044292525996</v>
      </c>
      <c r="LZ130" s="43"/>
      <c r="MA130" s="12">
        <f t="shared" ref="MA130:MA131" si="1607">_xlfn.STDEV.P(JL130:LS130)</f>
        <v>4.474520415410748E-2</v>
      </c>
      <c r="MB130" s="12">
        <f>SUMPRODUCT(LL130:LR130,LL$129:LR$129)/SUM(LL$129:LR$129)</f>
        <v>0.57313997477931899</v>
      </c>
      <c r="MC130" s="12">
        <f>SUMPRODUCT(KP130:LR130,KP$129:LR$129)/SUM(KP$129:LR$129)</f>
        <v>0.56842269326683292</v>
      </c>
    </row>
    <row r="131" spans="4:341" x14ac:dyDescent="0.35">
      <c r="D131" s="59" t="s">
        <v>294</v>
      </c>
      <c r="E131" s="53"/>
      <c r="F131" s="48">
        <f t="shared" ref="F131" si="1608">DU131</f>
        <v>0.28469750889679718</v>
      </c>
      <c r="G131" s="77">
        <f t="shared" ref="G131" si="1609">ED131</f>
        <v>0.27492993928070997</v>
      </c>
      <c r="H131" s="48">
        <f t="shared" ref="H131" si="1610">IFERROR(((F131-G131)/G131),0)</f>
        <v>3.5527486172083622E-2</v>
      </c>
      <c r="I131" s="74">
        <f t="shared" ref="I131" si="1611">EE131</f>
        <v>0.26727928182653565</v>
      </c>
      <c r="J131" s="48">
        <f t="shared" ref="J131" si="1612">IFERROR(((F131-I131)/I131),0)</f>
        <v>6.5168639152382801E-2</v>
      </c>
      <c r="K131" s="78"/>
      <c r="L131" s="56"/>
      <c r="M131" s="53"/>
      <c r="N131" s="48">
        <f t="shared" ref="N131" si="1613">HT131</f>
        <v>0.23502824858757063</v>
      </c>
      <c r="O131" s="49">
        <f t="shared" ref="O131" si="1614">IC131</f>
        <v>0.21437897118983376</v>
      </c>
      <c r="P131" s="55">
        <f t="shared" ref="P131" si="1615">IFERROR(((N131-O131)/O131),0)</f>
        <v>9.6321375567437612E-2</v>
      </c>
      <c r="Q131" s="49">
        <f t="shared" ref="Q131" si="1616">ID131</f>
        <v>0.20743524245814773</v>
      </c>
      <c r="R131" s="48">
        <f t="shared" ref="R131" si="1617">IFERROR(((N131-Q131)/Q131),0)</f>
        <v>0.13301985623291604</v>
      </c>
      <c r="S131" s="78"/>
      <c r="T131" s="56"/>
      <c r="U131" s="53"/>
      <c r="V131" s="48">
        <f t="shared" ref="V131" si="1618">LS131</f>
        <v>0.40052700922266138</v>
      </c>
      <c r="W131" s="49">
        <f t="shared" ref="W131" si="1619">MB131</f>
        <v>0.39829757049122183</v>
      </c>
      <c r="X131" s="48">
        <f t="shared" ref="X131" si="1620">IFERROR(((V131-W131)/W131),0)</f>
        <v>5.5974198604575301E-3</v>
      </c>
      <c r="Y131" s="49">
        <f t="shared" ref="Y131" si="1621">MC131</f>
        <v>0.38859881879654201</v>
      </c>
      <c r="Z131" s="48">
        <f t="shared" ref="Z131" si="1622">IFERROR(((V131-Y131)/Y131),0)</f>
        <v>3.0695385186861796E-2</v>
      </c>
      <c r="AA131" s="78"/>
      <c r="AB131" s="79"/>
      <c r="AC131" s="46"/>
      <c r="AI131" s="7" t="s">
        <v>294</v>
      </c>
      <c r="AJ131" s="12">
        <f>(VLOOKUP($EG131,Data!$B:$CP,Daily!EI$10,0)+VLOOKUP($IF131,Data!$B:$CP,Daily!IH$10,0))/AJ$121</f>
        <v>0.28281710914454278</v>
      </c>
      <c r="AK131" s="12">
        <f>(VLOOKUP($EG131,Data!$B:$CP,Daily!EJ$10,0)+VLOOKUP($IF131,Data!$B:$CP,Daily!II$10,0))/AK$121</f>
        <v>0.2908366533864542</v>
      </c>
      <c r="AL131" s="12">
        <f>(VLOOKUP($EG131,Data!$B:$CP,Daily!EK$10,0)+VLOOKUP($IF131,Data!$B:$CP,Daily!IJ$10,0))/AL$121</f>
        <v>0.28127136021872862</v>
      </c>
      <c r="AM131" s="12">
        <f>(VLOOKUP($EG131,Data!$B:$CP,Daily!EL$10,0)+VLOOKUP($IF131,Data!$B:$CP,Daily!IK$10,0))/AM$121</f>
        <v>0.28322548531607766</v>
      </c>
      <c r="AN131" s="12">
        <f>(VLOOKUP($EG131,Data!$B:$CP,Daily!EM$10,0)+VLOOKUP($IF131,Data!$B:$CP,Daily!IL$10,0))/AN$121</f>
        <v>0.28771064529387586</v>
      </c>
      <c r="AO131" s="12">
        <f>(VLOOKUP($EG131,Data!$B:$CP,Daily!EN$10,0)+VLOOKUP($IF131,Data!$B:$CP,Daily!IM$10,0))/AO$121</f>
        <v>0.29890604890604888</v>
      </c>
      <c r="AP131" s="12">
        <f>(VLOOKUP($EG131,Data!$B:$CP,Daily!EO$10,0)+VLOOKUP($IF131,Data!$B:$CP,Daily!IN$10,0))/AP$121</f>
        <v>0.28964862298195632</v>
      </c>
      <c r="AQ131" s="12">
        <f>(VLOOKUP($EG131,Data!$B:$CP,Daily!EP$10,0)+VLOOKUP($IF131,Data!$B:$CP,Daily!IO$10,0))/AQ$121</f>
        <v>0.28897338403041822</v>
      </c>
      <c r="AR131" s="12">
        <f>(VLOOKUP($EG131,Data!$B:$CP,Daily!EQ$10,0)+VLOOKUP($IF131,Data!$B:$CP,Daily!IP$10,0))/AR$121</f>
        <v>0.29417670682730923</v>
      </c>
      <c r="AS131" s="12">
        <f>(VLOOKUP($EG131,Data!$B:$CP,Daily!ER$10,0)+VLOOKUP($IF131,Data!$B:$CP,Daily!IQ$10,0))/AS$121</f>
        <v>0.27864768683274022</v>
      </c>
      <c r="AT131" s="12">
        <f>(VLOOKUP($EG131,Data!$B:$CP,Daily!ES$10,0)+VLOOKUP($IF131,Data!$B:$CP,Daily!IR$10,0))/AT$121</f>
        <v>0.2895457033388068</v>
      </c>
      <c r="AU131" s="12">
        <f>(VLOOKUP($EG131,Data!$B:$CP,Daily!ET$10,0)+VLOOKUP($IF131,Data!$B:$CP,Daily!IS$10,0))/AU$121</f>
        <v>0.26835832372164553</v>
      </c>
      <c r="AV131" s="12">
        <f>(VLOOKUP($EG131,Data!$B:$CP,Daily!EU$10,0)+VLOOKUP($IF131,Data!$B:$CP,Daily!IT$10,0))/AV$121</f>
        <v>0.27436557557925706</v>
      </c>
      <c r="AW131" s="12">
        <f>(VLOOKUP($EG131,Data!$B:$CP,Daily!EV$10,0)+VLOOKUP($IF131,Data!$B:$CP,Daily!IU$10,0))/AW$121</f>
        <v>0.28926598263614839</v>
      </c>
      <c r="AX131" s="12">
        <f>(VLOOKUP($EG131,Data!$B:$CP,Daily!EW$10,0)+VLOOKUP($IF131,Data!$B:$CP,Daily!IV$10,0))/AX$121</f>
        <v>0.27864214992927866</v>
      </c>
      <c r="AY131" s="12">
        <f>(VLOOKUP($EG131,Data!$B:$CP,Daily!EX$10,0)+VLOOKUP($IF131,Data!$B:$CP,Daily!IW$10,0))/AY$121</f>
        <v>0.28284278535534818</v>
      </c>
      <c r="AZ131" s="12">
        <f>(VLOOKUP($EG131,Data!$B:$CP,Daily!EY$10,0)+VLOOKUP($IF131,Data!$B:$CP,Daily!IX$10,0))/AZ$121</f>
        <v>0.28506444275966641</v>
      </c>
      <c r="BA131" s="12">
        <f>(VLOOKUP($EG131,Data!$B:$CP,Daily!EZ$10,0)+VLOOKUP($IF131,Data!$B:$CP,Daily!IY$10,0))/BA$121</f>
        <v>0.28133552271483309</v>
      </c>
      <c r="BB131" s="12">
        <f>(VLOOKUP($EG131,Data!$B:$CP,Daily!FA$10,0)+VLOOKUP($IF131,Data!$B:$CP,Daily!IZ$10,0))/BB$121</f>
        <v>0.30023455824863177</v>
      </c>
      <c r="BC131" s="12">
        <f>(VLOOKUP($EG131,Data!$B:$CP,Daily!FB$10,0)+VLOOKUP($IF131,Data!$B:$CP,Daily!JA$10,0))/BC$121</f>
        <v>0.26218611521418023</v>
      </c>
      <c r="BD131" s="12">
        <f>(VLOOKUP($EG131,Data!$B:$CP,Daily!FC$10,0)+VLOOKUP($IF131,Data!$B:$CP,Daily!JB$10,0))/BD$121</f>
        <v>0.27768595041322314</v>
      </c>
      <c r="BE131" s="12">
        <f>(VLOOKUP($EG131,Data!$B:$CP,Daily!FD$10,0)+VLOOKUP($IF131,Data!$B:$CP,Daily!JC$10,0))/BE$121</f>
        <v>0.24283501161890009</v>
      </c>
      <c r="BF131" s="12">
        <f>(VLOOKUP($EG131,Data!$B:$CP,Daily!FE$10,0)+VLOOKUP($IF131,Data!$B:$CP,Daily!JD$10,0))/BF$121</f>
        <v>0.2681362725450902</v>
      </c>
      <c r="BG131" s="12">
        <f>(VLOOKUP($EG131,Data!$B:$CP,Daily!FF$10,0)+VLOOKUP($IF131,Data!$B:$CP,Daily!JE$10,0))/BG$121</f>
        <v>0.29764801297648014</v>
      </c>
      <c r="BH131" s="12">
        <f>(VLOOKUP($EG131,Data!$B:$CP,Daily!FG$10,0)+VLOOKUP($IF131,Data!$B:$CP,Daily!JF$10,0))/BH$121</f>
        <v>0.25813820673900628</v>
      </c>
      <c r="BI131" s="12">
        <f>(VLOOKUP($EG131,Data!$B:$CP,Daily!FH$10,0)+VLOOKUP($IF131,Data!$B:$CP,Daily!JG$10,0))/BI$121</f>
        <v>0.27788884446221512</v>
      </c>
      <c r="BJ131" s="12">
        <f>(VLOOKUP($EG131,Data!$B:$CP,Daily!FI$10,0)+VLOOKUP($IF131,Data!$B:$CP,Daily!JH$10,0))/BJ$121</f>
        <v>0.28219178082191781</v>
      </c>
      <c r="BK131" s="12">
        <f>(VLOOKUP($EG131,Data!$B:$CP,Daily!FJ$10,0)+VLOOKUP($IF131,Data!$B:$CP,Daily!JI$10,0))/BK$121</f>
        <v>0.29246031746031748</v>
      </c>
      <c r="BL131" s="12">
        <f>(VLOOKUP($EG131,Data!$B:$CP,Daily!FK$10,0)+VLOOKUP($IF131,Data!$B:$CP,Daily!JJ$10,0))/BL$121</f>
        <v>0.29793158313444712</v>
      </c>
      <c r="BM131" s="12">
        <f>(VLOOKUP($EG131,Data!$B:$CP,Daily!FL$10,0)+VLOOKUP($IF131,Data!$B:$CP,Daily!JK$10,0))/BM$121</f>
        <v>0.2811361981063365</v>
      </c>
      <c r="BN131" s="12">
        <f>(VLOOKUP($EG131,Data!$B:$CP,Daily!FM$10,0)+VLOOKUP($IF131,Data!$B:$CP,Daily!JL$10,0))/BN$121</f>
        <v>0.30804774740084712</v>
      </c>
      <c r="BO131" s="12">
        <f>(VLOOKUP($EG131,Data!$B:$CP,Daily!FN$10,0)+VLOOKUP($IF131,Data!$B:$CP,Daily!JM$10,0))/BO$121</f>
        <v>0.29274891774891776</v>
      </c>
      <c r="BP131" s="12">
        <f>(VLOOKUP($EG131,Data!$B:$CP,Daily!FO$10,0)+VLOOKUP($IF131,Data!$B:$CP,Daily!JN$10,0))/BP$121</f>
        <v>0.29000724112961623</v>
      </c>
      <c r="BQ131" s="12">
        <f>(VLOOKUP($EG131,Data!$B:$CP,Daily!FP$10,0)+VLOOKUP($IF131,Data!$B:$CP,Daily!JO$10,0))/BQ$121</f>
        <v>0.2913596784996651</v>
      </c>
      <c r="BR131" s="12">
        <f>(VLOOKUP($EG131,Data!$B:$CP,Daily!FQ$10,0)+VLOOKUP($IF131,Data!$B:$CP,Daily!JP$10,0))/BR$121</f>
        <v>0.27873015873015872</v>
      </c>
      <c r="BS131" s="12">
        <f>(VLOOKUP($EG131,Data!$B:$CP,Daily!FR$10,0)+VLOOKUP($IF131,Data!$B:$CP,Daily!JQ$10,0))/BS$121</f>
        <v>0.31112614135948596</v>
      </c>
      <c r="BT131" s="12">
        <f>(VLOOKUP($EG131,Data!$B:$CP,Daily!FS$10,0)+VLOOKUP($IF131,Data!$B:$CP,Daily!JR$10,0))/BT$121</f>
        <v>0.29294755877034356</v>
      </c>
      <c r="BU131" s="12">
        <f>(VLOOKUP($EG131,Data!$B:$CP,Daily!FT$10,0)+VLOOKUP($IF131,Data!$B:$CP,Daily!JS$10,0))/BU$121</f>
        <v>0.28871681415929201</v>
      </c>
      <c r="BV131" s="12">
        <f>(VLOOKUP($EG131,Data!$B:$CP,Daily!FU$10,0)+VLOOKUP($IF131,Data!$B:$CP,Daily!JT$10,0))/BV$121</f>
        <v>0.29894620077648365</v>
      </c>
      <c r="BW131" s="12">
        <f>(VLOOKUP($EG131,Data!$B:$CP,Daily!FV$10,0)+VLOOKUP($IF131,Data!$B:$CP,Daily!JU$10,0))/BW$121</f>
        <v>0.2880064179703169</v>
      </c>
      <c r="BX131" s="12">
        <f>(VLOOKUP($EG131,Data!$B:$CP,Daily!FW$10,0)+VLOOKUP($IF131,Data!$B:$CP,Daily!JV$10,0))/BX$121</f>
        <v>0.26535996984545795</v>
      </c>
      <c r="BY131" s="12">
        <f>(VLOOKUP($EG131,Data!$B:$CP,Daily!FX$10,0)+VLOOKUP($IF131,Data!$B:$CP,Daily!JW$10,0))/BY$121</f>
        <v>0.27651369070574622</v>
      </c>
      <c r="BZ131" s="12">
        <f>(VLOOKUP($EG131,Data!$B:$CP,Daily!FY$10,0)+VLOOKUP($IF131,Data!$B:$CP,Daily!JX$10,0))/BZ$121</f>
        <v>0.26913265306122447</v>
      </c>
      <c r="CA131" s="12">
        <f>(VLOOKUP($EG131,Data!$B:$CP,Daily!FZ$10,0)+VLOOKUP($IF131,Data!$B:$CP,Daily!JY$10,0))/CA$121</f>
        <v>0.26847782660807029</v>
      </c>
      <c r="CB131" s="12">
        <f>(VLOOKUP($EG131,Data!$B:$CP,Daily!GA$10,0)+VLOOKUP($IF131,Data!$B:$CP,Daily!JZ$10,0))/CB$121</f>
        <v>0.27383015597920279</v>
      </c>
      <c r="CC131" s="12">
        <f>(VLOOKUP($EG131,Data!$B:$CP,Daily!GB$10,0)+VLOOKUP($IF131,Data!$B:$CP,Daily!KA$10,0))/CC$121</f>
        <v>0.24760892667375134</v>
      </c>
      <c r="CD131" s="12">
        <f>(VLOOKUP($EG131,Data!$B:$CP,Daily!GC$10,0)+VLOOKUP($IF131,Data!$B:$CP,Daily!KB$10,0))/CD$121</f>
        <v>0.28767123287671231</v>
      </c>
      <c r="CE131" s="12">
        <f>(VLOOKUP($EG131,Data!$B:$CP,Daily!GD$10,0)+VLOOKUP($IF131,Data!$B:$CP,Daily!KC$10,0))/CE$121</f>
        <v>0.23796892762410005</v>
      </c>
      <c r="CF131" s="12">
        <f>(VLOOKUP($EG131,Data!$B:$CP,Daily!GE$10,0)+VLOOKUP($IF131,Data!$B:$CP,Daily!KD$10,0))/CF$121</f>
        <v>0.25391723583768583</v>
      </c>
      <c r="CG131" s="12">
        <f>(VLOOKUP($EG131,Data!$B:$CP,Daily!GF$10,0)+VLOOKUP($IF131,Data!$B:$CP,Daily!KE$10,0))/CG$121</f>
        <v>0.25551921504497138</v>
      </c>
      <c r="CH131" s="12">
        <f>(VLOOKUP($EG131,Data!$B:$CP,Daily!GG$10,0)+VLOOKUP($IF131,Data!$B:$CP,Daily!KF$10,0))/CH$121</f>
        <v>0.27107241788682229</v>
      </c>
      <c r="CI131" s="12">
        <f>(VLOOKUP($EG131,Data!$B:$CP,Daily!GH$10,0)+VLOOKUP($IF131,Data!$B:$CP,Daily!KG$10,0))/CI$121</f>
        <v>0.25851528384279476</v>
      </c>
      <c r="CJ131" s="12">
        <f>(VLOOKUP($EG131,Data!$B:$CP,Daily!GI$10,0)+VLOOKUP($IF131,Data!$B:$CP,Daily!KH$10,0))/CJ$121</f>
        <v>0.26968272620446532</v>
      </c>
      <c r="CK131" s="12">
        <f>(VLOOKUP($EG131,Data!$B:$CP,Daily!GJ$10,0)+VLOOKUP($IF131,Data!$B:$CP,Daily!KI$10,0))/CK$121</f>
        <v>0.25714285714285712</v>
      </c>
      <c r="CL131" s="12">
        <f>(VLOOKUP($EG131,Data!$B:$CP,Daily!GK$10,0)+VLOOKUP($IF131,Data!$B:$CP,Daily!KJ$10,0))/CL$121</f>
        <v>0.24546204620462045</v>
      </c>
      <c r="CM131" s="12">
        <f>(VLOOKUP($EG131,Data!$B:$CP,Daily!GL$10,0)+VLOOKUP($IF131,Data!$B:$CP,Daily!KK$10,0))/CM$121</f>
        <v>0.26232993197278914</v>
      </c>
      <c r="CN131" s="12">
        <f>(VLOOKUP($EG131,Data!$B:$CP,Daily!GM$10,0)+VLOOKUP($IF131,Data!$B:$CP,Daily!KL$10,0))/CN$121</f>
        <v>0.26144067796610171</v>
      </c>
      <c r="CO131" s="12">
        <f>(VLOOKUP($EG131,Data!$B:$CP,Daily!GN$10,0)+VLOOKUP($IF131,Data!$B:$CP,Daily!KM$10,0))/CO$121</f>
        <v>0.27918570835064394</v>
      </c>
      <c r="CP131" s="12">
        <f>(VLOOKUP($EG131,Data!$B:$CP,Daily!GO$10,0)+VLOOKUP($IF131,Data!$B:$CP,Daily!KN$10,0))/CP$121</f>
        <v>0.26071741032370954</v>
      </c>
      <c r="CQ131" s="12">
        <f>(VLOOKUP($EG131,Data!$B:$CP,Daily!GP$10,0)+VLOOKUP($IF131,Data!$B:$CP,Daily!KO$10,0))/CQ$121</f>
        <v>0.27529855436832179</v>
      </c>
      <c r="CR131" s="12">
        <f>(VLOOKUP($EG131,Data!$B:$CP,Daily!GQ$10,0)+VLOOKUP($IF131,Data!$B:$CP,Daily!KP$10,0))/CR$121</f>
        <v>0.25765841376416282</v>
      </c>
      <c r="CS131" s="12">
        <f>(VLOOKUP($EG131,Data!$B:$CP,Daily!GR$10,0)+VLOOKUP($IF131,Data!$B:$CP,Daily!KQ$10,0))/CS$121</f>
        <v>0.26108998732572875</v>
      </c>
      <c r="CT131" s="12">
        <f>(VLOOKUP($EG131,Data!$B:$CP,Daily!GS$10,0)+VLOOKUP($IF131,Data!$B:$CP,Daily!KR$10,0))/CT$121</f>
        <v>0.27457627118644068</v>
      </c>
      <c r="CU131" s="12">
        <f>(VLOOKUP($EG131,Data!$B:$CP,Daily!GT$10,0)+VLOOKUP($IF131,Data!$B:$CP,Daily!KS$10,0))/CU$121</f>
        <v>0.26508001641362333</v>
      </c>
      <c r="CV131" s="12">
        <f>(VLOOKUP($EG131,Data!$B:$CP,Daily!GU$10,0)+VLOOKUP($IF131,Data!$B:$CP,Daily!KT$10,0))/CV$121</f>
        <v>0.26792452830188679</v>
      </c>
      <c r="CW131" s="12">
        <f>(VLOOKUP($EG131,Data!$B:$CP,Daily!GV$10,0)+VLOOKUP($IF131,Data!$B:$CP,Daily!KU$10,0))/CW$121</f>
        <v>0.25941569869764169</v>
      </c>
      <c r="CX131" s="12">
        <f>(VLOOKUP($EG131,Data!$B:$CP,Daily!GW$10,0)+VLOOKUP($IF131,Data!$B:$CP,Daily!KV$10,0))/CX$121</f>
        <v>0.27192118226600986</v>
      </c>
      <c r="CY131" s="12">
        <f>(VLOOKUP($EG131,Data!$B:$CP,Daily!GX$10,0)+VLOOKUP($IF131,Data!$B:$CP,Daily!KW$10,0))/CY$121</f>
        <v>0.26876155268022184</v>
      </c>
      <c r="CZ131" s="12">
        <f>(VLOOKUP($EG131,Data!$B:$CP,Daily!GY$10,0)+VLOOKUP($IF131,Data!$B:$CP,Daily!KX$10,0))/CZ$121</f>
        <v>0.2682648401826484</v>
      </c>
      <c r="DA131" s="12">
        <f>(VLOOKUP($EG131,Data!$B:$CP,Daily!GZ$10,0)+VLOOKUP($IF131,Data!$B:$CP,Daily!KY$10,0))/DA$121</f>
        <v>0.26779103249691483</v>
      </c>
      <c r="DB131" s="12">
        <f>(VLOOKUP($EG131,Data!$B:$CP,Daily!HA$10,0)+VLOOKUP($IF131,Data!$B:$CP,Daily!KZ$10,0))/DB$121</f>
        <v>0.27704590818363273</v>
      </c>
      <c r="DC131" s="12">
        <f>(VLOOKUP($EG131,Data!$B:$CP,Daily!HB$10,0)+VLOOKUP($IF131,Data!$B:$CP,Daily!LA$10,0))/DC$121</f>
        <v>0.26435877261998425</v>
      </c>
      <c r="DD131" s="12">
        <f>(VLOOKUP($EG131,Data!$B:$CP,Daily!HC$10,0)+VLOOKUP($IF131,Data!$B:$CP,Daily!LB$10,0))/DD$121</f>
        <v>0.2747342600163532</v>
      </c>
      <c r="DE131" s="12">
        <f>(VLOOKUP($EG131,Data!$B:$CP,Daily!HD$10,0)+VLOOKUP($IF131,Data!$B:$CP,Daily!LC$10,0))/DE$121</f>
        <v>0.27500000000000002</v>
      </c>
      <c r="DF131" s="12">
        <f>(VLOOKUP($EG131,Data!$B:$CP,Daily!HE$10,0)+VLOOKUP($IF131,Data!$B:$CP,Daily!LD$10,0))/DF$121</f>
        <v>0.26756985605419137</v>
      </c>
      <c r="DG131" s="12">
        <f>(VLOOKUP($EG131,Data!$B:$CP,Daily!HF$10,0)+VLOOKUP($IF131,Data!$B:$CP,Daily!LE$10,0))/DG$121</f>
        <v>0.26197071626434509</v>
      </c>
      <c r="DH131" s="12">
        <f>(VLOOKUP($EG131,Data!$B:$CP,Daily!HG$10,0)+VLOOKUP($IF131,Data!$B:$CP,Daily!LF$10,0))/DH$121</f>
        <v>0.24120389995760916</v>
      </c>
      <c r="DI131" s="12">
        <f>(VLOOKUP($EG131,Data!$B:$CP,Daily!HH$10,0)+VLOOKUP($IF131,Data!$B:$CP,Daily!LG$10,0))/DI$121</f>
        <v>0.25298231180584124</v>
      </c>
      <c r="DJ131" s="12">
        <f>(VLOOKUP($EG131,Data!$B:$CP,Daily!HI$10,0)+VLOOKUP($IF131,Data!$B:$CP,Daily!LH$10,0))/DJ$121</f>
        <v>0.23946629213483145</v>
      </c>
      <c r="DK131" s="12">
        <f>(VLOOKUP($EG131,Data!$B:$CP,Daily!HJ$10,0)+VLOOKUP($IF131,Data!$B:$CP,Daily!LI$10,0))/DK$121</f>
        <v>0.2686046511627907</v>
      </c>
      <c r="DL131" s="12">
        <f>(VLOOKUP($EG131,Data!$B:$CP,Daily!HK$10,0)+VLOOKUP($IF131,Data!$B:$CP,Daily!LJ$10,0))/DL$121</f>
        <v>0.27477973568281938</v>
      </c>
      <c r="DM131" s="12">
        <f>(VLOOKUP($EG131,Data!$B:$CP,Daily!HL$10,0)+VLOOKUP($IF131,Data!$B:$CP,Daily!LK$10,0))/DM$121</f>
        <v>0.27586206896551724</v>
      </c>
      <c r="DN131" s="12">
        <f>(VLOOKUP($EG131,Data!$B:$CP,Daily!HM$10,0)+VLOOKUP($IF131,Data!$B:$CP,Daily!LL$10,0))/DN$121</f>
        <v>0.26741844542891663</v>
      </c>
      <c r="DO131" s="12">
        <f>(VLOOKUP($EG131,Data!$B:$CP,Daily!HN$10,0)+VLOOKUP($IF131,Data!$B:$CP,Daily!LM$10,0))/DO$121</f>
        <v>0.26989619377162632</v>
      </c>
      <c r="DP131" s="12">
        <f>(VLOOKUP($EG131,Data!$B:$CP,Daily!HO$10,0)+VLOOKUP($IF131,Data!$B:$CP,Daily!LN$10,0))/DP$121</f>
        <v>0.27206771463119711</v>
      </c>
      <c r="DQ131" s="12">
        <f>(VLOOKUP($EG131,Data!$B:$CP,Daily!HP$10,0)+VLOOKUP($IF131,Data!$B:$CP,Daily!LO$10,0))/DQ$121</f>
        <v>0.28010471204188481</v>
      </c>
      <c r="DR131" s="12">
        <f>(VLOOKUP($EG131,Data!$B:$CP,Daily!HQ$10,0)+VLOOKUP($IF131,Data!$B:$CP,Daily!LP$10,0))/DR$121</f>
        <v>0.28857252789534438</v>
      </c>
      <c r="DS131" s="12">
        <f>(VLOOKUP($EG131,Data!$B:$CP,Daily!HR$10,0)+VLOOKUP($IF131,Data!$B:$CP,Daily!LQ$10,0))/DS$121</f>
        <v>0.2771770062606716</v>
      </c>
      <c r="DT131" s="12">
        <f>(VLOOKUP($EG131,Data!$B:$CP,Daily!HS$10,0)+VLOOKUP($IF131,Data!$B:$CP,Daily!LR$10,0))/DT$121</f>
        <v>0.26924595341492302</v>
      </c>
      <c r="DU131" s="12">
        <f>(VLOOKUP($EG131,Data!$B:$CP,Daily!HT$10,0)+VLOOKUP($IF131,Data!$B:$CP,Daily!LS$10,0))/DU$121</f>
        <v>0.28469750889679718</v>
      </c>
      <c r="DV131" s="14"/>
      <c r="DW131" s="12">
        <f t="shared" si="1206"/>
        <v>0.26535996984545795</v>
      </c>
      <c r="DX131" s="12">
        <f t="shared" si="1207"/>
        <v>0.28767123287671231</v>
      </c>
      <c r="DY131" s="12">
        <f t="shared" si="1600"/>
        <v>2.2311263031254358E-2</v>
      </c>
      <c r="DZ131" s="12">
        <f t="shared" si="1601"/>
        <v>0.3044046801501531</v>
      </c>
      <c r="EA131" s="12">
        <f t="shared" si="1602"/>
        <v>0.24862652257201717</v>
      </c>
      <c r="EB131" s="14"/>
      <c r="EC131" s="12">
        <f t="shared" si="1593"/>
        <v>1.5199473252920341E-2</v>
      </c>
      <c r="ED131" s="12">
        <f t="shared" ref="ED131" si="1623">SUMPRODUCT(DN131:DT131,DN$121:DT$121)/SUM(DN$121:DT$121)</f>
        <v>0.27492993928070997</v>
      </c>
      <c r="EE131" s="12">
        <f t="shared" ref="EE131" si="1624">SUMPRODUCT(CR131:DT131,CR$121:DT$121)/SUM(CR$121:DT$121)</f>
        <v>0.26727928182653565</v>
      </c>
      <c r="EF131" s="1"/>
      <c r="EG131" s="7" t="s">
        <v>709</v>
      </c>
      <c r="EH131" s="7" t="s">
        <v>111</v>
      </c>
      <c r="EI131" s="12">
        <f>VLOOKUP($EG131,Data!$B:$CP,Daily!EI$10,0)/EI$121</f>
        <v>0.22766884531590414</v>
      </c>
      <c r="EJ131" s="12">
        <f>VLOOKUP($EG131,Data!$B:$CP,Daily!EJ$10,0)/EJ$121</f>
        <v>0.23384311790823878</v>
      </c>
      <c r="EK131" s="12">
        <f>VLOOKUP($EG131,Data!$B:$CP,Daily!EK$10,0)/EK$121</f>
        <v>0.22544529262086513</v>
      </c>
      <c r="EL131" s="12">
        <f>VLOOKUP($EG131,Data!$B:$CP,Daily!EL$10,0)/EL$121</f>
        <v>0.23326133909287258</v>
      </c>
      <c r="EM131" s="12">
        <f>VLOOKUP($EG131,Data!$B:$CP,Daily!EM$10,0)/EM$121</f>
        <v>0.24855824682814301</v>
      </c>
      <c r="EN131" s="12">
        <f>VLOOKUP($EG131,Data!$B:$CP,Daily!EN$10,0)/EN$121</f>
        <v>0.2448405253283302</v>
      </c>
      <c r="EO131" s="12">
        <f>VLOOKUP($EG131,Data!$B:$CP,Daily!EO$10,0)/EO$121</f>
        <v>0.24439252336448597</v>
      </c>
      <c r="EP131" s="12">
        <f>VLOOKUP($EG131,Data!$B:$CP,Daily!EP$10,0)/EP$121</f>
        <v>0.23098995695839311</v>
      </c>
      <c r="EQ131" s="12">
        <f>VLOOKUP($EG131,Data!$B:$CP,Daily!EQ$10,0)/EQ$121</f>
        <v>0.22887323943661972</v>
      </c>
      <c r="ER131" s="12">
        <f>VLOOKUP($EG131,Data!$B:$CP,Daily!ER$10,0)/ER$121</f>
        <v>0.22682032477737035</v>
      </c>
      <c r="ES131" s="12">
        <f>VLOOKUP($EG131,Data!$B:$CP,Daily!ES$10,0)/ES$121</f>
        <v>0.22930463576158941</v>
      </c>
      <c r="ET131" s="12">
        <f>VLOOKUP($EG131,Data!$B:$CP,Daily!ET$10,0)/ET$121</f>
        <v>0.22203672787979967</v>
      </c>
      <c r="EU131" s="12">
        <f>VLOOKUP($EG131,Data!$B:$CP,Daily!EU$10,0)/EU$121</f>
        <v>0.22407307898979043</v>
      </c>
      <c r="EV131" s="12">
        <f>VLOOKUP($EG131,Data!$B:$CP,Daily!EV$10,0)/EV$121</f>
        <v>0.23</v>
      </c>
      <c r="EW131" s="12">
        <f>VLOOKUP($EG131,Data!$B:$CP,Daily!EW$10,0)/EW$121</f>
        <v>0.22139435870143692</v>
      </c>
      <c r="EX131" s="12">
        <f>VLOOKUP($EG131,Data!$B:$CP,Daily!EX$10,0)/EX$121</f>
        <v>0.22872628726287264</v>
      </c>
      <c r="EY131" s="12">
        <f>VLOOKUP($EG131,Data!$B:$CP,Daily!EY$10,0)/EY$121</f>
        <v>0.23421926910299004</v>
      </c>
      <c r="EZ131" s="12">
        <f>VLOOKUP($EG131,Data!$B:$CP,Daily!EZ$10,0)/EZ$121</f>
        <v>0.21147540983606558</v>
      </c>
      <c r="FA131" s="12">
        <f>VLOOKUP($EG131,Data!$B:$CP,Daily!FA$10,0)/FA$121</f>
        <v>0.24249422632794457</v>
      </c>
      <c r="FB131" s="12">
        <f>VLOOKUP($EG131,Data!$B:$CP,Daily!FB$10,0)/FB$121</f>
        <v>0.21009771986970685</v>
      </c>
      <c r="FC131" s="12">
        <f>VLOOKUP($EG131,Data!$B:$CP,Daily!FC$10,0)/FC$121</f>
        <v>0.22167789344764238</v>
      </c>
      <c r="FD131" s="12">
        <f>VLOOKUP($EG131,Data!$B:$CP,Daily!FD$10,0)/FD$121</f>
        <v>0.2023529411764706</v>
      </c>
      <c r="FE131" s="12">
        <f>VLOOKUP($EG131,Data!$B:$CP,Daily!FE$10,0)/FE$121</f>
        <v>0.21791907514450867</v>
      </c>
      <c r="FF131" s="12">
        <f>VLOOKUP($EG131,Data!$B:$CP,Daily!FF$10,0)/FF$121</f>
        <v>0.24867413081909251</v>
      </c>
      <c r="FG131" s="12">
        <f>VLOOKUP($EG131,Data!$B:$CP,Daily!FG$10,0)/FG$121</f>
        <v>0.20666666666666667</v>
      </c>
      <c r="FH131" s="12">
        <f>VLOOKUP($EG131,Data!$B:$CP,Daily!FH$10,0)/FH$121</f>
        <v>0.23708381171067738</v>
      </c>
      <c r="FI131" s="12">
        <f>VLOOKUP($EG131,Data!$B:$CP,Daily!FI$10,0)/FI$121</f>
        <v>0.22349570200573066</v>
      </c>
      <c r="FJ131" s="12">
        <f>VLOOKUP($EG131,Data!$B:$CP,Daily!FJ$10,0)/FJ$121</f>
        <v>0.23388042203985931</v>
      </c>
      <c r="FK131" s="12">
        <f>VLOOKUP($EG131,Data!$B:$CP,Daily!FK$10,0)/FK$121</f>
        <v>0.2377245508982036</v>
      </c>
      <c r="FL131" s="12">
        <f>VLOOKUP($EG131,Data!$B:$CP,Daily!FL$10,0)/FL$121</f>
        <v>0.22903225806451613</v>
      </c>
      <c r="FM131" s="12">
        <f>VLOOKUP($EG131,Data!$B:$CP,Daily!FM$10,0)/FM$121</f>
        <v>0.25145180023228803</v>
      </c>
      <c r="FN131" s="12">
        <f>VLOOKUP($EG131,Data!$B:$CP,Daily!FN$10,0)/FN$121</f>
        <v>0.23735725938009788</v>
      </c>
      <c r="FO131" s="12">
        <f>VLOOKUP($EG131,Data!$B:$CP,Daily!FO$10,0)/FO$121</f>
        <v>0.23466666666666666</v>
      </c>
      <c r="FP131" s="12">
        <f>VLOOKUP($EG131,Data!$B:$CP,Daily!FP$10,0)/FP$121</f>
        <v>0.23233830845771145</v>
      </c>
      <c r="FQ131" s="12">
        <f>VLOOKUP($EG131,Data!$B:$CP,Daily!FQ$10,0)/FQ$121</f>
        <v>0.2303370786516854</v>
      </c>
      <c r="FR131" s="12">
        <f>VLOOKUP($EG131,Data!$B:$CP,Daily!FR$10,0)/FR$121</f>
        <v>0.24934383202099739</v>
      </c>
      <c r="FS131" s="12">
        <f>VLOOKUP($EG131,Data!$B:$CP,Daily!FS$10,0)/FS$121</f>
        <v>0.24002157497303128</v>
      </c>
      <c r="FT131" s="12">
        <f>VLOOKUP($EG131,Data!$B:$CP,Daily!FT$10,0)/FT$121</f>
        <v>0.25054229934924077</v>
      </c>
      <c r="FU131" s="12">
        <f>VLOOKUP($EG131,Data!$B:$CP,Daily!FU$10,0)/FU$121</f>
        <v>0.23725834797891038</v>
      </c>
      <c r="FV131" s="12">
        <f>VLOOKUP($EG131,Data!$B:$CP,Daily!FV$10,0)/FV$121</f>
        <v>0.23136094674556212</v>
      </c>
      <c r="FW131" s="12">
        <f>VLOOKUP($EG131,Data!$B:$CP,Daily!FW$10,0)/FW$121</f>
        <v>0.21977401129943502</v>
      </c>
      <c r="FX131" s="12">
        <f>VLOOKUP($EG131,Data!$B:$CP,Daily!FX$10,0)/FX$121</f>
        <v>0.21465369204350315</v>
      </c>
      <c r="FY131" s="12">
        <f>VLOOKUP($EG131,Data!$B:$CP,Daily!FY$10,0)/FY$121</f>
        <v>0.21368624919302776</v>
      </c>
      <c r="FZ131" s="12">
        <f>VLOOKUP($EG131,Data!$B:$CP,Daily!FZ$10,0)/FZ$121</f>
        <v>0.2136602451838879</v>
      </c>
      <c r="GA131" s="12">
        <f>VLOOKUP($EG131,Data!$B:$CP,Daily!GA$10,0)/GA$121</f>
        <v>0.2341095028319698</v>
      </c>
      <c r="GB131" s="12">
        <f>VLOOKUP($EG131,Data!$B:$CP,Daily!GB$10,0)/GB$121</f>
        <v>0.18810289389067525</v>
      </c>
      <c r="GC131" s="12">
        <f>VLOOKUP($EG131,Data!$B:$CP,Daily!GC$10,0)/GC$121</f>
        <v>0.22288795686039545</v>
      </c>
      <c r="GD131" s="12">
        <f>VLOOKUP($EG131,Data!$B:$CP,Daily!GD$10,0)/GD$121</f>
        <v>0.18858421936205932</v>
      </c>
      <c r="GE131" s="12">
        <f>VLOOKUP($EG131,Data!$B:$CP,Daily!GE$10,0)/GE$121</f>
        <v>0.20082938388625593</v>
      </c>
      <c r="GF131" s="12">
        <f>VLOOKUP($EG131,Data!$B:$CP,Daily!GF$10,0)/GF$121</f>
        <v>0.19867549668874171</v>
      </c>
      <c r="GG131" s="12">
        <f>VLOOKUP($EG131,Data!$B:$CP,Daily!GG$10,0)/GG$121</f>
        <v>0.21823529411764706</v>
      </c>
      <c r="GH131" s="12">
        <f>VLOOKUP($EG131,Data!$B:$CP,Daily!GH$10,0)/GH$121</f>
        <v>0.19456727732154139</v>
      </c>
      <c r="GI131" s="12">
        <f>VLOOKUP($EG131,Data!$B:$CP,Daily!GI$10,0)/GI$121</f>
        <v>0.21038495971351837</v>
      </c>
      <c r="GJ131" s="12">
        <f>VLOOKUP($EG131,Data!$B:$CP,Daily!GJ$10,0)/GJ$121</f>
        <v>0.19495268138801261</v>
      </c>
      <c r="GK131" s="12">
        <f>VLOOKUP($EG131,Data!$B:$CP,Daily!GK$10,0)/GK$121</f>
        <v>0.1879652605459057</v>
      </c>
      <c r="GL131" s="12">
        <f>VLOOKUP($EG131,Data!$B:$CP,Daily!GL$10,0)/GL$121</f>
        <v>0.20123839009287925</v>
      </c>
      <c r="GM131" s="12">
        <f>VLOOKUP($EG131,Data!$B:$CP,Daily!GM$10,0)/GM$121</f>
        <v>0.19317450096587249</v>
      </c>
      <c r="GN131" s="12">
        <f>VLOOKUP($EG131,Data!$B:$CP,Daily!GN$10,0)/GN$121</f>
        <v>0.21573448063921327</v>
      </c>
      <c r="GO131" s="12">
        <f>VLOOKUP($EG131,Data!$B:$CP,Daily!GO$10,0)/GO$121</f>
        <v>0.20165922144224632</v>
      </c>
      <c r="GP131" s="12">
        <f>VLOOKUP($EG131,Data!$B:$CP,Daily!GP$10,0)/GP$121</f>
        <v>0.20190476190476189</v>
      </c>
      <c r="GQ131" s="12">
        <f>VLOOKUP($EG131,Data!$B:$CP,Daily!GQ$10,0)/GQ$121</f>
        <v>0.20859671302149177</v>
      </c>
      <c r="GR131" s="12">
        <f>VLOOKUP($EG131,Data!$B:$CP,Daily!GR$10,0)/GR$121</f>
        <v>0.19621451104100945</v>
      </c>
      <c r="GS131" s="12">
        <f>VLOOKUP($EG131,Data!$B:$CP,Daily!GS$10,0)/GS$121</f>
        <v>0.20819987187700192</v>
      </c>
      <c r="GT131" s="12">
        <f>VLOOKUP($EG131,Data!$B:$CP,Daily!GT$10,0)/GT$121</f>
        <v>0.2068111455108359</v>
      </c>
      <c r="GU131" s="12">
        <f>VLOOKUP($EG131,Data!$B:$CP,Daily!GU$10,0)/GU$121</f>
        <v>0.19216710182767624</v>
      </c>
      <c r="GV131" s="12">
        <f>VLOOKUP($EG131,Data!$B:$CP,Daily!GV$10,0)/GV$121</f>
        <v>0.21127475876079227</v>
      </c>
      <c r="GW131" s="12">
        <f>VLOOKUP($EG131,Data!$B:$CP,Daily!GW$10,0)/GW$121</f>
        <v>0.22007434944237919</v>
      </c>
      <c r="GX131" s="12">
        <f>VLOOKUP($EG131,Data!$B:$CP,Daily!GX$10,0)/GX$121</f>
        <v>0.21506550218340612</v>
      </c>
      <c r="GY131" s="12">
        <f>VLOOKUP($EG131,Data!$B:$CP,Daily!GY$10,0)/GY$121</f>
        <v>0.22509848058525606</v>
      </c>
      <c r="GZ131" s="12">
        <f>VLOOKUP($EG131,Data!$B:$CP,Daily!GZ$10,0)/GZ$121</f>
        <v>0.20074349442379183</v>
      </c>
      <c r="HA131" s="12">
        <f>VLOOKUP($EG131,Data!$B:$CP,Daily!HA$10,0)/HA$121</f>
        <v>0.20473876063183474</v>
      </c>
      <c r="HB131" s="12">
        <f>VLOOKUP($EG131,Data!$B:$CP,Daily!HB$10,0)/HB$121</f>
        <v>0.20082693443591257</v>
      </c>
      <c r="HC131" s="12">
        <f>VLOOKUP($EG131,Data!$B:$CP,Daily!HC$10,0)/HC$121</f>
        <v>0.20901126408010012</v>
      </c>
      <c r="HD131" s="12">
        <f>VLOOKUP($EG131,Data!$B:$CP,Daily!HD$10,0)/HD$121</f>
        <v>0.19323671497584541</v>
      </c>
      <c r="HE131" s="12">
        <f>VLOOKUP($EG131,Data!$B:$CP,Daily!HE$10,0)/HE$121</f>
        <v>0.20360024829298573</v>
      </c>
      <c r="HF131" s="12">
        <f>VLOOKUP($EG131,Data!$B:$CP,Daily!HF$10,0)/HF$121</f>
        <v>0.19253208868144692</v>
      </c>
      <c r="HG131" s="12">
        <f>VLOOKUP($EG131,Data!$B:$CP,Daily!HG$10,0)/HG$121</f>
        <v>0.17757009345794392</v>
      </c>
      <c r="HH131" s="12">
        <f>VLOOKUP($EG131,Data!$B:$CP,Daily!HH$10,0)/HH$121</f>
        <v>0.1879652605459057</v>
      </c>
      <c r="HI131" s="12">
        <f>VLOOKUP($EG131,Data!$B:$CP,Daily!HI$10,0)/HI$121</f>
        <v>0.19630010277492291</v>
      </c>
      <c r="HJ131" s="12">
        <f>VLOOKUP($EG131,Data!$B:$CP,Daily!HJ$10,0)/HJ$121</f>
        <v>0.2175141242937853</v>
      </c>
      <c r="HK131" s="12">
        <f>VLOOKUP($EG131,Data!$B:$CP,Daily!HK$10,0)/HK$121</f>
        <v>0.23108894430590191</v>
      </c>
      <c r="HL131" s="12">
        <f>VLOOKUP($EG131,Data!$B:$CP,Daily!HL$10,0)/HL$121</f>
        <v>0.21973365617433413</v>
      </c>
      <c r="HM131" s="12">
        <f>VLOOKUP($EG131,Data!$B:$CP,Daily!HM$10,0)/HM$121</f>
        <v>0.20754716981132076</v>
      </c>
      <c r="HN131" s="12">
        <f>VLOOKUP($EG131,Data!$B:$CP,Daily!HN$10,0)/HN$121</f>
        <v>0.21220604703247481</v>
      </c>
      <c r="HO131" s="12">
        <f>VLOOKUP($EG131,Data!$B:$CP,Daily!HO$10,0)/HO$121</f>
        <v>0.21217600964436409</v>
      </c>
      <c r="HP131" s="12">
        <f>VLOOKUP($EG131,Data!$B:$CP,Daily!HP$10,0)/HP$121</f>
        <v>0.21850613154960982</v>
      </c>
      <c r="HQ131" s="12">
        <f>VLOOKUP($EG131,Data!$B:$CP,Daily!HQ$10,0)/HQ$121</f>
        <v>0.21680376028202114</v>
      </c>
      <c r="HR131" s="12">
        <f>VLOOKUP($EG131,Data!$B:$CP,Daily!HR$10,0)/HR$121</f>
        <v>0.22164502164502164</v>
      </c>
      <c r="HS131" s="12">
        <f>VLOOKUP($EG131,Data!$B:$CP,Daily!HS$10,0)/HS$121</f>
        <v>0.21371428571428572</v>
      </c>
      <c r="HT131" s="12">
        <f>VLOOKUP($EG131,Data!$B:$CP,Daily!HT$10,0)/HT$121</f>
        <v>0.23502824858757063</v>
      </c>
      <c r="HU131" s="13"/>
      <c r="HV131" s="40">
        <f t="shared" si="1209"/>
        <v>0.20473876063183474</v>
      </c>
      <c r="HW131" s="40">
        <f t="shared" si="1210"/>
        <v>0.23098995695839311</v>
      </c>
      <c r="HX131" s="40">
        <f t="shared" si="1594"/>
        <v>2.6251196326558368E-2</v>
      </c>
      <c r="HY131" s="40">
        <f t="shared" si="1603"/>
        <v>0.25067835420331186</v>
      </c>
      <c r="HZ131" s="40">
        <f t="shared" si="1604"/>
        <v>0.18505036338691597</v>
      </c>
      <c r="IA131" s="43"/>
      <c r="IB131" s="12">
        <f t="shared" si="1595"/>
        <v>1.700408909574878E-2</v>
      </c>
      <c r="IC131" s="12">
        <f t="shared" ref="IC131" si="1625">SUMPRODUCT(HM131:HS131,HM$121:HS$121)/SUM(HM$121:HS$121)</f>
        <v>0.21437897118983376</v>
      </c>
      <c r="ID131" s="12">
        <f t="shared" ref="ID131" si="1626">SUMPRODUCT(GQ131:HS131,GQ$121:HS$121)/SUM(GQ$121:HS$121)</f>
        <v>0.20743524245814773</v>
      </c>
      <c r="IE131" s="1"/>
      <c r="IF131" s="7" t="s">
        <v>710</v>
      </c>
      <c r="IG131" s="7" t="s">
        <v>111</v>
      </c>
      <c r="IH131" s="12">
        <f>VLOOKUP($IF131,Data!$B:$CP,Daily!IH$10,0)/IH$121</f>
        <v>0.39840182648401828</v>
      </c>
      <c r="II131" s="12">
        <f>VLOOKUP($IF131,Data!$B:$CP,Daily!II$10,0)/II$121</f>
        <v>0.40812182741116754</v>
      </c>
      <c r="IJ131" s="12">
        <f>VLOOKUP($IF131,Data!$B:$CP,Daily!IJ$10,0)/IJ$121</f>
        <v>0.39542143600416235</v>
      </c>
      <c r="IK131" s="12">
        <f>VLOOKUP($IF131,Data!$B:$CP,Daily!IK$10,0)/IK$121</f>
        <v>0.39516129032258063</v>
      </c>
      <c r="IL131" s="12">
        <f>VLOOKUP($IF131,Data!$B:$CP,Daily!IL$10,0)/IL$121</f>
        <v>0.38483547925608014</v>
      </c>
      <c r="IM131" s="12">
        <f>VLOOKUP($IF131,Data!$B:$CP,Daily!IM$10,0)/IM$121</f>
        <v>0.41700819672131145</v>
      </c>
      <c r="IN131" s="12">
        <f>VLOOKUP($IF131,Data!$B:$CP,Daily!IN$10,0)/IN$121</f>
        <v>0.38469087340529934</v>
      </c>
      <c r="IO131" s="12">
        <f>VLOOKUP($IF131,Data!$B:$CP,Daily!IO$10,0)/IO$121</f>
        <v>0.40281690140845072</v>
      </c>
      <c r="IP131" s="12">
        <f>VLOOKUP($IF131,Data!$B:$CP,Daily!IP$10,0)/IP$121</f>
        <v>0.42399999999999999</v>
      </c>
      <c r="IQ131" s="12">
        <f>VLOOKUP($IF131,Data!$B:$CP,Daily!IQ$10,0)/IQ$121</f>
        <v>0.38845726970033295</v>
      </c>
      <c r="IR131" s="12">
        <f>VLOOKUP($IF131,Data!$B:$CP,Daily!IR$10,0)/IR$121</f>
        <v>0.40710823909531502</v>
      </c>
      <c r="IS131" s="12">
        <f>VLOOKUP($IF131,Data!$B:$CP,Daily!IS$10,0)/IS$121</f>
        <v>0.37189054726368159</v>
      </c>
      <c r="IT131" s="12">
        <f>VLOOKUP($IF131,Data!$B:$CP,Daily!IT$10,0)/IT$121</f>
        <v>0.38344988344988346</v>
      </c>
      <c r="IU131" s="12">
        <f>VLOOKUP($IF131,Data!$B:$CP,Daily!IU$10,0)/IU$121</f>
        <v>0.41007194244604317</v>
      </c>
      <c r="IV131" s="12">
        <f>VLOOKUP($IF131,Data!$B:$CP,Daily!IV$10,0)/IV$121</f>
        <v>0.39199157007376184</v>
      </c>
      <c r="IW131" s="12">
        <f>VLOOKUP($IF131,Data!$B:$CP,Daily!IW$10,0)/IW$121</f>
        <v>0.38894792773645059</v>
      </c>
      <c r="IX131" s="12">
        <f>VLOOKUP($IF131,Data!$B:$CP,Daily!IX$10,0)/IX$121</f>
        <v>0.39543269230769229</v>
      </c>
      <c r="IY131" s="12">
        <f>VLOOKUP($IF131,Data!$B:$CP,Daily!IY$10,0)/IY$121</f>
        <v>0.42174629324546953</v>
      </c>
      <c r="IZ131" s="12">
        <f>VLOOKUP($IF131,Data!$B:$CP,Daily!IZ$10,0)/IZ$121</f>
        <v>0.42130750605326878</v>
      </c>
      <c r="JA131" s="12">
        <f>VLOOKUP($IF131,Data!$B:$CP,Daily!JA$10,0)/JA$121</f>
        <v>0.37297921478060048</v>
      </c>
      <c r="JB131" s="12">
        <f>VLOOKUP($IF131,Data!$B:$CP,Daily!JB$10,0)/JB$121</f>
        <v>0.39390088945362134</v>
      </c>
      <c r="JC131" s="12">
        <f>VLOOKUP($IF131,Data!$B:$CP,Daily!JC$10,0)/JC$121</f>
        <v>0.32086167800453513</v>
      </c>
      <c r="JD131" s="12">
        <f>VLOOKUP($IF131,Data!$B:$CP,Daily!JD$10,0)/JD$121</f>
        <v>0.38169934640522873</v>
      </c>
      <c r="JE131" s="12">
        <f>VLOOKUP($IF131,Data!$B:$CP,Daily!JE$10,0)/JE$121</f>
        <v>0.40572171651495448</v>
      </c>
      <c r="JF131" s="12">
        <f>VLOOKUP($IF131,Data!$B:$CP,Daily!JF$10,0)/JF$121</f>
        <v>0.37023593466424681</v>
      </c>
      <c r="JG131" s="12">
        <f>VLOOKUP($IF131,Data!$B:$CP,Daily!JG$10,0)/JG$121</f>
        <v>0.3715415019762846</v>
      </c>
      <c r="JH131" s="12">
        <f>VLOOKUP($IF131,Data!$B:$CP,Daily!JH$10,0)/JH$121</f>
        <v>0.40864197530864199</v>
      </c>
      <c r="JI131" s="12">
        <f>VLOOKUP($IF131,Data!$B:$CP,Daily!JI$10,0)/JI$121</f>
        <v>0.41523341523341523</v>
      </c>
      <c r="JJ131" s="12">
        <f>VLOOKUP($IF131,Data!$B:$CP,Daily!JJ$10,0)/JJ$121</f>
        <v>0.41706161137440756</v>
      </c>
      <c r="JK131" s="12">
        <f>VLOOKUP($IF131,Data!$B:$CP,Daily!JK$10,0)/JK$121</f>
        <v>0.3905191873589165</v>
      </c>
      <c r="JL131" s="12">
        <f>VLOOKUP($IF131,Data!$B:$CP,Daily!JL$10,0)/JL$121</f>
        <v>0.41942857142857143</v>
      </c>
      <c r="JM131" s="12">
        <f>VLOOKUP($IF131,Data!$B:$CP,Daily!JM$10,0)/JM$121</f>
        <v>0.40192926045016075</v>
      </c>
      <c r="JN131" s="12">
        <f>VLOOKUP($IF131,Data!$B:$CP,Daily!JN$10,0)/JN$121</f>
        <v>0.40698985343855693</v>
      </c>
      <c r="JO131" s="12">
        <f>VLOOKUP($IF131,Data!$B:$CP,Daily!JO$10,0)/JO$121</f>
        <v>0.41290983606557374</v>
      </c>
      <c r="JP131" s="12">
        <f>VLOOKUP($IF131,Data!$B:$CP,Daily!JP$10,0)/JP$121</f>
        <v>0.38067061143984221</v>
      </c>
      <c r="JQ131" s="12">
        <f>VLOOKUP($IF131,Data!$B:$CP,Daily!JQ$10,0)/JQ$121</f>
        <v>0.4230038022813688</v>
      </c>
      <c r="JR131" s="12">
        <f>VLOOKUP($IF131,Data!$B:$CP,Daily!JR$10,0)/JR$121</f>
        <v>0.40065861690450055</v>
      </c>
      <c r="JS131" s="12">
        <f>VLOOKUP($IF131,Data!$B:$CP,Daily!JS$10,0)/JS$121</f>
        <v>0.36981566820276496</v>
      </c>
      <c r="JT131" s="12">
        <f>VLOOKUP($IF131,Data!$B:$CP,Daily!JT$10,0)/JT$121</f>
        <v>0.40451127819548871</v>
      </c>
      <c r="JU131" s="12">
        <f>VLOOKUP($IF131,Data!$B:$CP,Daily!JU$10,0)/JU$121</f>
        <v>0.40722291407222916</v>
      </c>
      <c r="JV131" s="12">
        <f>VLOOKUP($IF131,Data!$B:$CP,Daily!JV$10,0)/JV$121</f>
        <v>0.35673839184597961</v>
      </c>
      <c r="JW131" s="12">
        <f>VLOOKUP($IF131,Data!$B:$CP,Daily!JW$10,0)/JW$121</f>
        <v>0.40425531914893614</v>
      </c>
      <c r="JX131" s="12">
        <f>VLOOKUP($IF131,Data!$B:$CP,Daily!JX$10,0)/JX$121</f>
        <v>0.37608966376089664</v>
      </c>
      <c r="JY131" s="12">
        <f>VLOOKUP($IF131,Data!$B:$CP,Daily!JY$10,0)/JY$121</f>
        <v>0.38734177215189874</v>
      </c>
      <c r="JZ131" s="12">
        <f>VLOOKUP($IF131,Data!$B:$CP,Daily!JZ$10,0)/JZ$121</f>
        <v>0.36161335187760779</v>
      </c>
      <c r="KA131" s="12">
        <f>VLOOKUP($IF131,Data!$B:$CP,Daily!KA$10,0)/KA$121</f>
        <v>0.36363636363636365</v>
      </c>
      <c r="KB131" s="12">
        <f>VLOOKUP($IF131,Data!$B:$CP,Daily!KB$10,0)/KB$121</f>
        <v>0.43378378378378379</v>
      </c>
      <c r="KC131" s="12">
        <f>VLOOKUP($IF131,Data!$B:$CP,Daily!KC$10,0)/KC$121</f>
        <v>0.34154929577464788</v>
      </c>
      <c r="KD131" s="12">
        <f>VLOOKUP($IF131,Data!$B:$CP,Daily!KD$10,0)/KD$121</f>
        <v>0.36579275905118602</v>
      </c>
      <c r="KE131" s="12">
        <f>VLOOKUP($IF131,Data!$B:$CP,Daily!KE$10,0)/KE$121</f>
        <v>0.37579617834394907</v>
      </c>
      <c r="KF131" s="12">
        <f>VLOOKUP($IF131,Data!$B:$CP,Daily!KF$10,0)/KF$121</f>
        <v>0.37968561064087064</v>
      </c>
      <c r="KG131" s="12">
        <f>VLOOKUP($IF131,Data!$B:$CP,Daily!KG$10,0)/KG$121</f>
        <v>0.40169731258840169</v>
      </c>
      <c r="KH131" s="12">
        <f>VLOOKUP($IF131,Data!$B:$CP,Daily!KH$10,0)/KH$121</f>
        <v>0.38290598290598293</v>
      </c>
      <c r="KI131" s="12">
        <f>VLOOKUP($IF131,Data!$B:$CP,Daily!KI$10,0)/KI$121</f>
        <v>0.38113207547169814</v>
      </c>
      <c r="KJ131" s="12">
        <f>VLOOKUP($IF131,Data!$B:$CP,Daily!KJ$10,0)/KJ$121</f>
        <v>0.35960591133004927</v>
      </c>
      <c r="KK131" s="12">
        <f>VLOOKUP($IF131,Data!$B:$CP,Daily!KK$10,0)/KK$121</f>
        <v>0.39620081411126185</v>
      </c>
      <c r="KL131" s="12">
        <f>VLOOKUP($IF131,Data!$B:$CP,Daily!KL$10,0)/KL$121</f>
        <v>0.39281288723667906</v>
      </c>
      <c r="KM131" s="12">
        <f>VLOOKUP($IF131,Data!$B:$CP,Daily!KM$10,0)/KM$121</f>
        <v>0.41153846153846152</v>
      </c>
      <c r="KN131" s="12">
        <f>VLOOKUP($IF131,Data!$B:$CP,Daily!KN$10,0)/KN$121</f>
        <v>0.38942976356050069</v>
      </c>
      <c r="KO131" s="12">
        <f>VLOOKUP($IF131,Data!$B:$CP,Daily!KO$10,0)/KO$121</f>
        <v>0.41774491682070242</v>
      </c>
      <c r="KP131" s="12">
        <f>VLOOKUP($IF131,Data!$B:$CP,Daily!KP$10,0)/KP$121</f>
        <v>0.35455680399500622</v>
      </c>
      <c r="KQ131" s="12">
        <f>VLOOKUP($IF131,Data!$B:$CP,Daily!KQ$10,0)/KQ$121</f>
        <v>0.39258312020460356</v>
      </c>
      <c r="KR131" s="12">
        <f>VLOOKUP($IF131,Data!$B:$CP,Daily!KR$10,0)/KR$121</f>
        <v>0.40425531914893614</v>
      </c>
      <c r="KS131" s="12">
        <f>VLOOKUP($IF131,Data!$B:$CP,Daily!KS$10,0)/KS$121</f>
        <v>0.37956204379562042</v>
      </c>
      <c r="KT131" s="12">
        <f>VLOOKUP($IF131,Data!$B:$CP,Daily!KT$10,0)/KT$121</f>
        <v>0.41299999999999998</v>
      </c>
      <c r="KU131" s="12">
        <f>VLOOKUP($IF131,Data!$B:$CP,Daily!KU$10,0)/KU$121</f>
        <v>0.36811926605504586</v>
      </c>
      <c r="KV131" s="12">
        <f>VLOOKUP($IF131,Data!$B:$CP,Daily!KV$10,0)/KV$121</f>
        <v>0.37372262773722625</v>
      </c>
      <c r="KW131" s="12">
        <f>VLOOKUP($IF131,Data!$B:$CP,Daily!KW$10,0)/KW$121</f>
        <v>0.38144329896907214</v>
      </c>
      <c r="KX131" s="12">
        <f>VLOOKUP($IF131,Data!$B:$CP,Daily!KX$10,0)/KX$121</f>
        <v>0.3584018801410106</v>
      </c>
      <c r="KY131" s="12">
        <f>VLOOKUP($IF131,Data!$B:$CP,Daily!KY$10,0)/KY$121</f>
        <v>0.40024479804161567</v>
      </c>
      <c r="KZ131" s="12">
        <f>VLOOKUP($IF131,Data!$B:$CP,Daily!KZ$10,0)/KZ$121</f>
        <v>0.41559953434225844</v>
      </c>
      <c r="LA131" s="12">
        <f>VLOOKUP($IF131,Data!$B:$CP,Daily!LA$10,0)/LA$121</f>
        <v>0.39104829210836278</v>
      </c>
      <c r="LB131" s="12">
        <f>VLOOKUP($IF131,Data!$B:$CP,Daily!LB$10,0)/LB$121</f>
        <v>0.39858490566037735</v>
      </c>
      <c r="LC131" s="12">
        <f>VLOOKUP($IF131,Data!$B:$CP,Daily!LC$10,0)/LC$121</f>
        <v>0.4247787610619469</v>
      </c>
      <c r="LD131" s="12">
        <f>VLOOKUP($IF131,Data!$B:$CP,Daily!LD$10,0)/LD$121</f>
        <v>0.40479360852197072</v>
      </c>
      <c r="LE131" s="12">
        <f>VLOOKUP($IF131,Data!$B:$CP,Daily!LE$10,0)/LE$121</f>
        <v>0.40836408364083643</v>
      </c>
      <c r="LF131" s="12">
        <f>VLOOKUP($IF131,Data!$B:$CP,Daily!LF$10,0)/LF$121</f>
        <v>0.37665782493368699</v>
      </c>
      <c r="LG131" s="12">
        <f>VLOOKUP($IF131,Data!$B:$CP,Daily!LG$10,0)/LG$121</f>
        <v>0.38095238095238093</v>
      </c>
      <c r="LH131" s="12">
        <f>VLOOKUP($IF131,Data!$B:$CP,Daily!LH$10,0)/LH$121</f>
        <v>0.33259423503325941</v>
      </c>
      <c r="LI131" s="12">
        <f>VLOOKUP($IF131,Data!$B:$CP,Daily!LI$10,0)/LI$121</f>
        <v>0.38024691358024693</v>
      </c>
      <c r="LJ131" s="12">
        <f>VLOOKUP($IF131,Data!$B:$CP,Daily!LJ$10,0)/LJ$121</f>
        <v>0.36052202283849921</v>
      </c>
      <c r="LK131" s="12">
        <f>VLOOKUP($IF131,Data!$B:$CP,Daily!LK$10,0)/LK$121</f>
        <v>0.38598574821852732</v>
      </c>
      <c r="LL131" s="12">
        <f>VLOOKUP($IF131,Data!$B:$CP,Daily!LL$10,0)/LL$121</f>
        <v>0.38452380952380955</v>
      </c>
      <c r="LM131" s="12">
        <f>VLOOKUP($IF131,Data!$B:$CP,Daily!LM$10,0)/LM$121</f>
        <v>0.39631901840490796</v>
      </c>
      <c r="LN131" s="12">
        <f>VLOOKUP($IF131,Data!$B:$CP,Daily!LN$10,0)/LN$121</f>
        <v>0.39294403892944041</v>
      </c>
      <c r="LO131" s="12">
        <f>VLOOKUP($IF131,Data!$B:$CP,Daily!LO$10,0)/LO$121</f>
        <v>0.4056818181818182</v>
      </c>
      <c r="LP131" s="12">
        <f>VLOOKUP($IF131,Data!$B:$CP,Daily!LP$10,0)/LP$121</f>
        <v>0.42474916387959866</v>
      </c>
      <c r="LQ131" s="12">
        <f>VLOOKUP($IF131,Data!$B:$CP,Daily!LQ$10,0)/LQ$121</f>
        <v>0.38372093023255816</v>
      </c>
      <c r="LR131" s="12">
        <f>VLOOKUP($IF131,Data!$B:$CP,Daily!LR$10,0)/LR$121</f>
        <v>0.39335887611749681</v>
      </c>
      <c r="LS131" s="12">
        <f>VLOOKUP($IF131,Data!$B:$CP,Daily!LS$10,0)/LS$121</f>
        <v>0.40052700922266138</v>
      </c>
      <c r="LU131" s="40">
        <f t="shared" si="1213"/>
        <v>0.37968561064087064</v>
      </c>
      <c r="LV131" s="40">
        <f t="shared" si="1214"/>
        <v>0.40698985343855693</v>
      </c>
      <c r="LW131" s="40">
        <f t="shared" si="1596"/>
        <v>2.7304242797686284E-2</v>
      </c>
      <c r="LX131" s="40">
        <f t="shared" si="1605"/>
        <v>0.42746803553682167</v>
      </c>
      <c r="LY131" s="40">
        <f t="shared" si="1606"/>
        <v>0.3592074285426059</v>
      </c>
      <c r="LZ131" s="43"/>
      <c r="MA131" s="12">
        <f t="shared" si="1607"/>
        <v>2.1371370527814643E-2</v>
      </c>
      <c r="MB131" s="12">
        <f t="shared" ref="MB131" si="1627">SUMPRODUCT(LL131:LR131,LL$121:LR$121)/SUM(LL$121:LR$121)</f>
        <v>0.39829757049122183</v>
      </c>
      <c r="MC131" s="12">
        <f t="shared" ref="MC131" si="1628">SUMPRODUCT(KP131:LR131,KP$121:LR$121)/SUM(KP$121:LR$121)</f>
        <v>0.38859881879654201</v>
      </c>
    </row>
    <row r="132" spans="4:341" x14ac:dyDescent="0.35">
      <c r="D132" s="60" t="s">
        <v>479</v>
      </c>
      <c r="E132" s="53" t="str">
        <f>VLOOKUP($D132,'Metric Nature'!$C:$D,2,0)&amp;IF(($F132&lt;(EA132)),"Below",IF(($F132&gt;(DZ132)),"Above","Within"))</f>
        <v>NegativeWithin</v>
      </c>
      <c r="F132" s="118">
        <f t="shared" si="1103"/>
        <v>8.9758797943851318E-2</v>
      </c>
      <c r="G132" s="119">
        <f t="shared" si="1104"/>
        <v>9.8201774871555347E-2</v>
      </c>
      <c r="H132" s="118">
        <f t="shared" si="1105"/>
        <v>-8.5975807858332115E-2</v>
      </c>
      <c r="I132" s="129">
        <f t="shared" si="1238"/>
        <v>9.4620767653919566E-2</v>
      </c>
      <c r="J132" s="118">
        <f t="shared" si="1106"/>
        <v>-5.1383748310425442E-2</v>
      </c>
      <c r="K132" s="118">
        <f t="shared" si="1219"/>
        <v>7.8856382642173897E-3</v>
      </c>
      <c r="L132" s="56"/>
      <c r="M132" s="53" t="str">
        <f>VLOOKUP($D132,'Metric Nature'!$C:$D,2,0)&amp;IF(($N132&lt;(HZ132)),"Below",IF(($N132&gt;(HY132)),"Above","Within"))</f>
        <v>NegativeWithin</v>
      </c>
      <c r="N132" s="48">
        <f t="shared" si="1108"/>
        <v>0.12824858757062146</v>
      </c>
      <c r="O132" s="119">
        <f t="shared" si="1239"/>
        <v>0.14640090521368265</v>
      </c>
      <c r="P132" s="130">
        <f t="shared" si="1240"/>
        <v>-0.12399047407914982</v>
      </c>
      <c r="Q132" s="119">
        <f t="shared" si="1109"/>
        <v>0.14129493972851442</v>
      </c>
      <c r="R132" s="118">
        <f t="shared" si="1110"/>
        <v>-9.2334178300796599E-2</v>
      </c>
      <c r="S132" s="118">
        <f t="shared" si="1111"/>
        <v>1.2433979532666572E-2</v>
      </c>
      <c r="T132" s="56"/>
      <c r="U132" s="53" t="str">
        <f>VLOOKUP($D132,'Metric Nature'!$C:$D,2,0)&amp;IF(($V132&lt;(LY132)),"Below",IF(($V132&gt;(LX132)),"Above","Within"))</f>
        <v>NegativeWithin</v>
      </c>
      <c r="V132" s="118">
        <f t="shared" si="1112"/>
        <v>0</v>
      </c>
      <c r="W132" s="119">
        <f t="shared" si="1241"/>
        <v>0</v>
      </c>
      <c r="X132" s="118">
        <f t="shared" si="1113"/>
        <v>0</v>
      </c>
      <c r="Y132" s="119">
        <f t="shared" si="1242"/>
        <v>0</v>
      </c>
      <c r="Z132" s="118">
        <f t="shared" si="1114"/>
        <v>0</v>
      </c>
      <c r="AA132" s="118">
        <f t="shared" si="1115"/>
        <v>2.5493964913372093E-4</v>
      </c>
      <c r="AB132" s="120"/>
      <c r="AC132" s="46" t="s">
        <v>711</v>
      </c>
      <c r="AI132" s="7" t="s">
        <v>297</v>
      </c>
      <c r="AJ132" s="12">
        <f>(VLOOKUP($EG132,Data!$B:$CP,Daily!EI$10,0)+VLOOKUP($IF132,Data!$B:$CP,Daily!IH$10,0))/AJ$121</f>
        <v>0.10029498525073746</v>
      </c>
      <c r="AK132" s="12">
        <f>(VLOOKUP($EG132,Data!$B:$CP,Daily!EJ$10,0)+VLOOKUP($IF132,Data!$B:$CP,Daily!II$10,0))/AK$121</f>
        <v>9.8937583001328017E-2</v>
      </c>
      <c r="AL132" s="12">
        <f>(VLOOKUP($EG132,Data!$B:$CP,Daily!EK$10,0)+VLOOKUP($IF132,Data!$B:$CP,Daily!IJ$10,0))/AL$121</f>
        <v>9.3984962406015032E-2</v>
      </c>
      <c r="AM132" s="12">
        <f>(VLOOKUP($EG132,Data!$B:$CP,Daily!EL$10,0)+VLOOKUP($IF132,Data!$B:$CP,Daily!IK$10,0))/AM$121</f>
        <v>8.6112493777999011E-2</v>
      </c>
      <c r="AN132" s="12">
        <f>(VLOOKUP($EG132,Data!$B:$CP,Daily!EM$10,0)+VLOOKUP($IF132,Data!$B:$CP,Daily!IL$10,0))/AN$121</f>
        <v>9.3711467324291003E-2</v>
      </c>
      <c r="AO132" s="12">
        <f>(VLOOKUP($EG132,Data!$B:$CP,Daily!EN$10,0)+VLOOKUP($IF132,Data!$B:$CP,Daily!IM$10,0))/AO$121</f>
        <v>8.3655083655083659E-2</v>
      </c>
      <c r="AP132" s="12">
        <f>(VLOOKUP($EG132,Data!$B:$CP,Daily!EO$10,0)+VLOOKUP($IF132,Data!$B:$CP,Daily!IN$10,0))/AP$121</f>
        <v>9.0851535295979738E-2</v>
      </c>
      <c r="AQ132" s="12">
        <f>(VLOOKUP($EG132,Data!$B:$CP,Daily!EP$10,0)+VLOOKUP($IF132,Data!$B:$CP,Daily!IO$10,0))/AQ$121</f>
        <v>8.9036755386565275E-2</v>
      </c>
      <c r="AR132" s="12">
        <f>(VLOOKUP($EG132,Data!$B:$CP,Daily!EQ$10,0)+VLOOKUP($IF132,Data!$B:$CP,Daily!IP$10,0))/AR$121</f>
        <v>9.0026773761713516E-2</v>
      </c>
      <c r="AS132" s="12">
        <f>(VLOOKUP($EG132,Data!$B:$CP,Daily!ER$10,0)+VLOOKUP($IF132,Data!$B:$CP,Daily!IQ$10,0))/AS$121</f>
        <v>9.3594306049822065E-2</v>
      </c>
      <c r="AT132" s="12">
        <f>(VLOOKUP($EG132,Data!$B:$CP,Daily!ES$10,0)+VLOOKUP($IF132,Data!$B:$CP,Daily!IR$10,0))/AT$121</f>
        <v>7.9912424740010951E-2</v>
      </c>
      <c r="AU132" s="12">
        <f>(VLOOKUP($EG132,Data!$B:$CP,Daily!ET$10,0)+VLOOKUP($IF132,Data!$B:$CP,Daily!IS$10,0))/AU$121</f>
        <v>8.7274125336409075E-2</v>
      </c>
      <c r="AV132" s="12">
        <f>(VLOOKUP($EG132,Data!$B:$CP,Daily!EU$10,0)+VLOOKUP($IF132,Data!$B:$CP,Daily!IT$10,0))/AV$121</f>
        <v>9.930121368150055E-2</v>
      </c>
      <c r="AW132" s="12">
        <f>(VLOOKUP($EG132,Data!$B:$CP,Daily!EV$10,0)+VLOOKUP($IF132,Data!$B:$CP,Daily!IU$10,0))/AW$121</f>
        <v>8.3267561168113652E-2</v>
      </c>
      <c r="AX132" s="12">
        <f>(VLOOKUP($EG132,Data!$B:$CP,Daily!EW$10,0)+VLOOKUP($IF132,Data!$B:$CP,Daily!IV$10,0))/AX$121</f>
        <v>7.8147100424328153E-2</v>
      </c>
      <c r="AY132" s="12">
        <f>(VLOOKUP($EG132,Data!$B:$CP,Daily!EX$10,0)+VLOOKUP($IF132,Data!$B:$CP,Daily!IW$10,0))/AY$121</f>
        <v>9.0452261306532666E-2</v>
      </c>
      <c r="AZ132" s="12">
        <f>(VLOOKUP($EG132,Data!$B:$CP,Daily!EY$10,0)+VLOOKUP($IF132,Data!$B:$CP,Daily!IX$10,0))/AZ$121</f>
        <v>8.7945413191811983E-2</v>
      </c>
      <c r="BA132" s="12">
        <f>(VLOOKUP($EG132,Data!$B:$CP,Daily!EZ$10,0)+VLOOKUP($IF132,Data!$B:$CP,Daily!IY$10,0))/BA$121</f>
        <v>7.2249589490968796E-2</v>
      </c>
      <c r="BB132" s="12">
        <f>(VLOOKUP($EG132,Data!$B:$CP,Daily!FA$10,0)+VLOOKUP($IF132,Data!$B:$CP,Daily!IZ$10,0))/BB$121</f>
        <v>8.7568412822517594E-2</v>
      </c>
      <c r="BC132" s="12">
        <f>(VLOOKUP($EG132,Data!$B:$CP,Daily!FB$10,0)+VLOOKUP($IF132,Data!$B:$CP,Daily!JA$10,0))/BC$121</f>
        <v>9.0472673559822747E-2</v>
      </c>
      <c r="BD132" s="12">
        <f>(VLOOKUP($EG132,Data!$B:$CP,Daily!FC$10,0)+VLOOKUP($IF132,Data!$B:$CP,Daily!JB$10,0))/BD$121</f>
        <v>8.9256198347107435E-2</v>
      </c>
      <c r="BE132" s="12">
        <f>(VLOOKUP($EG132,Data!$B:$CP,Daily!FD$10,0)+VLOOKUP($IF132,Data!$B:$CP,Daily!JC$10,0))/BE$121</f>
        <v>8.2106893880712628E-2</v>
      </c>
      <c r="BF132" s="12">
        <f>(VLOOKUP($EG132,Data!$B:$CP,Daily!FE$10,0)+VLOOKUP($IF132,Data!$B:$CP,Daily!JD$10,0))/BF$121</f>
        <v>9.1783567134268537E-2</v>
      </c>
      <c r="BG132" s="12">
        <f>(VLOOKUP($EG132,Data!$B:$CP,Daily!FF$10,0)+VLOOKUP($IF132,Data!$B:$CP,Daily!JE$10,0))/BG$121</f>
        <v>9.407948094079481E-2</v>
      </c>
      <c r="BH132" s="12">
        <f>(VLOOKUP($EG132,Data!$B:$CP,Daily!FG$10,0)+VLOOKUP($IF132,Data!$B:$CP,Daily!JF$10,0))/BH$121</f>
        <v>8.1667618503712167E-2</v>
      </c>
      <c r="BI132" s="12">
        <f>(VLOOKUP($EG132,Data!$B:$CP,Daily!FH$10,0)+VLOOKUP($IF132,Data!$B:$CP,Daily!JG$10,0))/BI$121</f>
        <v>9.1563374650139945E-2</v>
      </c>
      <c r="BJ132" s="12">
        <f>(VLOOKUP($EG132,Data!$B:$CP,Daily!FI$10,0)+VLOOKUP($IF132,Data!$B:$CP,Daily!JH$10,0))/BJ$121</f>
        <v>8.0234833659491189E-2</v>
      </c>
      <c r="BK132" s="12">
        <f>(VLOOKUP($EG132,Data!$B:$CP,Daily!FJ$10,0)+VLOOKUP($IF132,Data!$B:$CP,Daily!JI$10,0))/BK$121</f>
        <v>8.8888888888888892E-2</v>
      </c>
      <c r="BL132" s="12">
        <f>(VLOOKUP($EG132,Data!$B:$CP,Daily!FK$10,0)+VLOOKUP($IF132,Data!$B:$CP,Daily!JJ$10,0))/BL$121</f>
        <v>8.5521081941129673E-2</v>
      </c>
      <c r="BM132" s="12">
        <f>(VLOOKUP($EG132,Data!$B:$CP,Daily!FL$10,0)+VLOOKUP($IF132,Data!$B:$CP,Daily!JK$10,0))/BM$121</f>
        <v>8.5579024034959941E-2</v>
      </c>
      <c r="BN132" s="12">
        <f>(VLOOKUP($EG132,Data!$B:$CP,Daily!FM$10,0)+VLOOKUP($IF132,Data!$B:$CP,Daily!JL$10,0))/BN$121</f>
        <v>8.5483249903735084E-2</v>
      </c>
      <c r="BO132" s="12">
        <f>(VLOOKUP($EG132,Data!$B:$CP,Daily!FN$10,0)+VLOOKUP($IF132,Data!$B:$CP,Daily!JM$10,0))/BO$121</f>
        <v>8.4956709956709953E-2</v>
      </c>
      <c r="BP132" s="12">
        <f>(VLOOKUP($EG132,Data!$B:$CP,Daily!FO$10,0)+VLOOKUP($IF132,Data!$B:$CP,Daily!JN$10,0))/BP$121</f>
        <v>8.5445329471397533E-2</v>
      </c>
      <c r="BQ132" s="12">
        <f>(VLOOKUP($EG132,Data!$B:$CP,Daily!FP$10,0)+VLOOKUP($IF132,Data!$B:$CP,Daily!JO$10,0))/BQ$121</f>
        <v>8.5733422638981913E-2</v>
      </c>
      <c r="BR132" s="12">
        <f>(VLOOKUP($EG132,Data!$B:$CP,Daily!FQ$10,0)+VLOOKUP($IF132,Data!$B:$CP,Daily!JP$10,0))/BR$121</f>
        <v>8.9523809523809519E-2</v>
      </c>
      <c r="BS132" s="12">
        <f>(VLOOKUP($EG132,Data!$B:$CP,Daily!FR$10,0)+VLOOKUP($IF132,Data!$B:$CP,Daily!JQ$10,0))/BS$121</f>
        <v>8.4206966520121745E-2</v>
      </c>
      <c r="BT132" s="12">
        <f>(VLOOKUP($EG132,Data!$B:$CP,Daily!FS$10,0)+VLOOKUP($IF132,Data!$B:$CP,Daily!JR$10,0))/BT$121</f>
        <v>9.4755877034358046E-2</v>
      </c>
      <c r="BU132" s="12">
        <f>(VLOOKUP($EG132,Data!$B:$CP,Daily!FT$10,0)+VLOOKUP($IF132,Data!$B:$CP,Daily!JS$10,0))/BU$121</f>
        <v>8.8864306784660771E-2</v>
      </c>
      <c r="BV132" s="12">
        <f>(VLOOKUP($EG132,Data!$B:$CP,Daily!FU$10,0)+VLOOKUP($IF132,Data!$B:$CP,Daily!JT$10,0))/BV$121</f>
        <v>8.3749306711037155E-2</v>
      </c>
      <c r="BW132" s="12">
        <f>(VLOOKUP($EG132,Data!$B:$CP,Daily!FV$10,0)+VLOOKUP($IF132,Data!$B:$CP,Daily!JU$10,0))/BW$121</f>
        <v>8.7043722422783798E-2</v>
      </c>
      <c r="BX132" s="12">
        <f>(VLOOKUP($EG132,Data!$B:$CP,Daily!FW$10,0)+VLOOKUP($IF132,Data!$B:$CP,Daily!JV$10,0))/BX$121</f>
        <v>8.7825103656238218E-2</v>
      </c>
      <c r="BY132" s="12">
        <f>(VLOOKUP($EG132,Data!$B:$CP,Daily!FX$10,0)+VLOOKUP($IF132,Data!$B:$CP,Daily!JW$10,0))/BY$121</f>
        <v>8.5615117624373308E-2</v>
      </c>
      <c r="BZ132" s="12">
        <f>(VLOOKUP($EG132,Data!$B:$CP,Daily!FY$10,0)+VLOOKUP($IF132,Data!$B:$CP,Daily!JX$10,0))/BZ$121</f>
        <v>8.0357142857142863E-2</v>
      </c>
      <c r="CA132" s="12">
        <f>(VLOOKUP($EG132,Data!$B:$CP,Daily!FZ$10,0)+VLOOKUP($IF132,Data!$B:$CP,Daily!JY$10,0))/CA$121</f>
        <v>8.9093088294047149E-2</v>
      </c>
      <c r="CB132" s="12">
        <f>(VLOOKUP($EG132,Data!$B:$CP,Daily!GA$10,0)+VLOOKUP($IF132,Data!$B:$CP,Daily!JZ$10,0))/CB$121</f>
        <v>8.9688041594454079E-2</v>
      </c>
      <c r="CC132" s="12">
        <f>(VLOOKUP($EG132,Data!$B:$CP,Daily!GB$10,0)+VLOOKUP($IF132,Data!$B:$CP,Daily!KA$10,0))/CC$121</f>
        <v>7.3326248671625932E-2</v>
      </c>
      <c r="CD132" s="12">
        <f>(VLOOKUP($EG132,Data!$B:$CP,Daily!GC$10,0)+VLOOKUP($IF132,Data!$B:$CP,Daily!KB$10,0))/CD$121</f>
        <v>9.1324200913242004E-2</v>
      </c>
      <c r="CE132" s="12">
        <f>(VLOOKUP($EG132,Data!$B:$CP,Daily!GD$10,0)+VLOOKUP($IF132,Data!$B:$CP,Daily!KC$10,0))/CE$121</f>
        <v>9.62485790071997E-2</v>
      </c>
      <c r="CF132" s="12">
        <f>(VLOOKUP($EG132,Data!$B:$CP,Daily!GE$10,0)+VLOOKUP($IF132,Data!$B:$CP,Daily!KD$10,0))/CF$121</f>
        <v>8.678184009642427E-2</v>
      </c>
      <c r="CG132" s="12">
        <f>(VLOOKUP($EG132,Data!$B:$CP,Daily!GF$10,0)+VLOOKUP($IF132,Data!$B:$CP,Daily!KE$10,0))/CG$121</f>
        <v>8.8716271463614063E-2</v>
      </c>
      <c r="CH132" s="12">
        <f>(VLOOKUP($EG132,Data!$B:$CP,Daily!GG$10,0)+VLOOKUP($IF132,Data!$B:$CP,Daily!KF$10,0))/CH$121</f>
        <v>9.2599920854768494E-2</v>
      </c>
      <c r="CI132" s="12">
        <f>(VLOOKUP($EG132,Data!$B:$CP,Daily!GH$10,0)+VLOOKUP($IF132,Data!$B:$CP,Daily!KG$10,0))/CI$121</f>
        <v>9.563318777292576E-2</v>
      </c>
      <c r="CJ132" s="12">
        <f>(VLOOKUP($EG132,Data!$B:$CP,Daily!GI$10,0)+VLOOKUP($IF132,Data!$B:$CP,Daily!KH$10,0))/CJ$121</f>
        <v>7.8730904817861339E-2</v>
      </c>
      <c r="CK132" s="12">
        <f>(VLOOKUP($EG132,Data!$B:$CP,Daily!GJ$10,0)+VLOOKUP($IF132,Data!$B:$CP,Daily!KI$10,0))/CK$121</f>
        <v>7.3529411764705885E-2</v>
      </c>
      <c r="CL132" s="12">
        <f>(VLOOKUP($EG132,Data!$B:$CP,Daily!GK$10,0)+VLOOKUP($IF132,Data!$B:$CP,Daily!KJ$10,0))/CL$121</f>
        <v>7.7557755775577553E-2</v>
      </c>
      <c r="CM132" s="12">
        <f>(VLOOKUP($EG132,Data!$B:$CP,Daily!GL$10,0)+VLOOKUP($IF132,Data!$B:$CP,Daily!KK$10,0))/CM$121</f>
        <v>9.1411564625850344E-2</v>
      </c>
      <c r="CN132" s="12">
        <f>(VLOOKUP($EG132,Data!$B:$CP,Daily!GM$10,0)+VLOOKUP($IF132,Data!$B:$CP,Daily!KL$10,0))/CN$121</f>
        <v>8.050847457627118E-2</v>
      </c>
      <c r="CO132" s="12">
        <f>(VLOOKUP($EG132,Data!$B:$CP,Daily!GN$10,0)+VLOOKUP($IF132,Data!$B:$CP,Daily!KM$10,0))/CO$121</f>
        <v>8.5999169090153718E-2</v>
      </c>
      <c r="CP132" s="12">
        <f>(VLOOKUP($EG132,Data!$B:$CP,Daily!GO$10,0)+VLOOKUP($IF132,Data!$B:$CP,Daily!KN$10,0))/CP$121</f>
        <v>9.4488188976377951E-2</v>
      </c>
      <c r="CQ132" s="12">
        <f>(VLOOKUP($EG132,Data!$B:$CP,Daily!GP$10,0)+VLOOKUP($IF132,Data!$B:$CP,Daily!KO$10,0))/CQ$121</f>
        <v>7.919547454431175E-2</v>
      </c>
      <c r="CR132" s="12">
        <f>(VLOOKUP($EG132,Data!$B:$CP,Daily!GQ$10,0)+VLOOKUP($IF132,Data!$B:$CP,Daily!KP$10,0))/CR$121</f>
        <v>9.3579521611414182E-2</v>
      </c>
      <c r="CS132" s="12">
        <f>(VLOOKUP($EG132,Data!$B:$CP,Daily!GR$10,0)+VLOOKUP($IF132,Data!$B:$CP,Daily!KQ$10,0))/CS$121</f>
        <v>7.9002957329953521E-2</v>
      </c>
      <c r="CT132" s="12">
        <f>(VLOOKUP($EG132,Data!$B:$CP,Daily!GS$10,0)+VLOOKUP($IF132,Data!$B:$CP,Daily!KR$10,0))/CT$121</f>
        <v>8.2203389830508469E-2</v>
      </c>
      <c r="CU132" s="12">
        <f>(VLOOKUP($EG132,Data!$B:$CP,Daily!GT$10,0)+VLOOKUP($IF132,Data!$B:$CP,Daily!KS$10,0))/CU$121</f>
        <v>8.3299138284776364E-2</v>
      </c>
      <c r="CV132" s="12">
        <f>(VLOOKUP($EG132,Data!$B:$CP,Daily!GU$10,0)+VLOOKUP($IF132,Data!$B:$CP,Daily!KT$10,0))/CV$121</f>
        <v>8.5763293310463118E-2</v>
      </c>
      <c r="CW132" s="12">
        <f>(VLOOKUP($EG132,Data!$B:$CP,Daily!GV$10,0)+VLOOKUP($IF132,Data!$B:$CP,Daily!KU$10,0))/CW$121</f>
        <v>9.4332981344596972E-2</v>
      </c>
      <c r="CX132" s="12">
        <f>(VLOOKUP($EG132,Data!$B:$CP,Daily!GW$10,0)+VLOOKUP($IF132,Data!$B:$CP,Daily!KV$10,0))/CX$121</f>
        <v>8.3743842364532015E-2</v>
      </c>
      <c r="CY132" s="12">
        <f>(VLOOKUP($EG132,Data!$B:$CP,Daily!GX$10,0)+VLOOKUP($IF132,Data!$B:$CP,Daily!KW$10,0))/CY$121</f>
        <v>8.9833641404805917E-2</v>
      </c>
      <c r="CZ132" s="12">
        <f>(VLOOKUP($EG132,Data!$B:$CP,Daily!GY$10,0)+VLOOKUP($IF132,Data!$B:$CP,Daily!KX$10,0))/CZ$121</f>
        <v>8.3713850837138504E-2</v>
      </c>
      <c r="DA132" s="12">
        <f>(VLOOKUP($EG132,Data!$B:$CP,Daily!GZ$10,0)+VLOOKUP($IF132,Data!$B:$CP,Daily!KY$10,0))/DA$121</f>
        <v>8.5561497326203204E-2</v>
      </c>
      <c r="DB132" s="12">
        <f>(VLOOKUP($EG132,Data!$B:$CP,Daily!HA$10,0)+VLOOKUP($IF132,Data!$B:$CP,Daily!KZ$10,0))/DB$121</f>
        <v>8.7425149700598809E-2</v>
      </c>
      <c r="DC132" s="12">
        <f>(VLOOKUP($EG132,Data!$B:$CP,Daily!HB$10,0)+VLOOKUP($IF132,Data!$B:$CP,Daily!LA$10,0))/DC$121</f>
        <v>0.1034618410700236</v>
      </c>
      <c r="DD132" s="12">
        <f>(VLOOKUP($EG132,Data!$B:$CP,Daily!HC$10,0)+VLOOKUP($IF132,Data!$B:$CP,Daily!LB$10,0))/DD$121</f>
        <v>0.10506950122649224</v>
      </c>
      <c r="DE132" s="12">
        <f>(VLOOKUP($EG132,Data!$B:$CP,Daily!HD$10,0)+VLOOKUP($IF132,Data!$B:$CP,Daily!LC$10,0))/DE$121</f>
        <v>0.10875</v>
      </c>
      <c r="DF132" s="12">
        <f>(VLOOKUP($EG132,Data!$B:$CP,Daily!HE$10,0)+VLOOKUP($IF132,Data!$B:$CP,Daily!LD$10,0))/DF$121</f>
        <v>8.9754445385266723E-2</v>
      </c>
      <c r="DG132" s="12">
        <f>(VLOOKUP($EG132,Data!$B:$CP,Daily!HF$10,0)+VLOOKUP($IF132,Data!$B:$CP,Daily!LE$10,0))/DG$121</f>
        <v>9.1808468539770482E-2</v>
      </c>
      <c r="DH132" s="12">
        <f>(VLOOKUP($EG132,Data!$B:$CP,Daily!HG$10,0)+VLOOKUP($IF132,Data!$B:$CP,Daily!LF$10,0))/DH$121</f>
        <v>9.3683764306909709E-2</v>
      </c>
      <c r="DI132" s="12">
        <f>(VLOOKUP($EG132,Data!$B:$CP,Daily!HH$10,0)+VLOOKUP($IF132,Data!$B:$CP,Daily!LG$10,0))/DI$121</f>
        <v>9.8313451254627732E-2</v>
      </c>
      <c r="DJ132" s="12">
        <f>(VLOOKUP($EG132,Data!$B:$CP,Daily!HI$10,0)+VLOOKUP($IF132,Data!$B:$CP,Daily!LH$10,0))/DJ$121</f>
        <v>0.10428370786516854</v>
      </c>
      <c r="DK132" s="12">
        <f>(VLOOKUP($EG132,Data!$B:$CP,Daily!HJ$10,0)+VLOOKUP($IF132,Data!$B:$CP,Daily!LI$10,0))/DK$121</f>
        <v>0.11627906976744186</v>
      </c>
      <c r="DL132" s="12">
        <f>(VLOOKUP($EG132,Data!$B:$CP,Daily!HK$10,0)+VLOOKUP($IF132,Data!$B:$CP,Daily!LJ$10,0))/DL$121</f>
        <v>9.3061674008810574E-2</v>
      </c>
      <c r="DM132" s="12">
        <f>(VLOOKUP($EG132,Data!$B:$CP,Daily!HL$10,0)+VLOOKUP($IF132,Data!$B:$CP,Daily!LK$10,0))/DM$121</f>
        <v>0.10505212510024058</v>
      </c>
      <c r="DN132" s="12">
        <f>(VLOOKUP($EG132,Data!$B:$CP,Daily!HM$10,0)+VLOOKUP($IF132,Data!$B:$CP,Daily!LL$10,0))/DN$121</f>
        <v>9.947643979057591E-2</v>
      </c>
      <c r="DO132" s="12">
        <f>(VLOOKUP($EG132,Data!$B:$CP,Daily!HN$10,0)+VLOOKUP($IF132,Data!$B:$CP,Daily!LM$10,0))/DO$121</f>
        <v>9.765474817377931E-2</v>
      </c>
      <c r="DP132" s="12">
        <f>(VLOOKUP($EG132,Data!$B:$CP,Daily!HO$10,0)+VLOOKUP($IF132,Data!$B:$CP,Daily!LN$10,0))/DP$121</f>
        <v>9.915356711003627E-2</v>
      </c>
      <c r="DQ132" s="12">
        <f>(VLOOKUP($EG132,Data!$B:$CP,Daily!HP$10,0)+VLOOKUP($IF132,Data!$B:$CP,Daily!LO$10,0))/DQ$121</f>
        <v>9.6858638743455502E-2</v>
      </c>
      <c r="DR132" s="12">
        <f>(VLOOKUP($EG132,Data!$B:$CP,Daily!HQ$10,0)+VLOOKUP($IF132,Data!$B:$CP,Daily!LP$10,0))/DR$121</f>
        <v>9.6190842631781459E-2</v>
      </c>
      <c r="DS132" s="12">
        <f>(VLOOKUP($EG132,Data!$B:$CP,Daily!HR$10,0)+VLOOKUP($IF132,Data!$B:$CP,Daily!LQ$10,0))/DS$121</f>
        <v>9.5617529880478086E-2</v>
      </c>
      <c r="DT132" s="12">
        <f>(VLOOKUP($EG132,Data!$B:$CP,Daily!HS$10,0)+VLOOKUP($IF132,Data!$B:$CP,Daily!LR$10,0))/DT$121</f>
        <v>0.10185550730359258</v>
      </c>
      <c r="DU132" s="12">
        <f>(VLOOKUP($EG132,Data!$B:$CP,Daily!HT$10,0)+VLOOKUP($IF132,Data!$B:$CP,Daily!LS$10,0))/DU$121</f>
        <v>8.9758797943851318E-2</v>
      </c>
      <c r="DV132" s="14"/>
      <c r="DW132" s="12">
        <f t="shared" si="1206"/>
        <v>8.4956709956709953E-2</v>
      </c>
      <c r="DX132" s="12">
        <f t="shared" si="1207"/>
        <v>9.407948094079481E-2</v>
      </c>
      <c r="DY132" s="12">
        <f t="shared" si="1243"/>
        <v>9.1227709840848575E-3</v>
      </c>
      <c r="DZ132" s="12">
        <f t="shared" si="1244"/>
        <v>0.10092155917885845</v>
      </c>
      <c r="EA132" s="12">
        <f t="shared" si="1245"/>
        <v>7.8114631718646313E-2</v>
      </c>
      <c r="EB132" s="14"/>
      <c r="EC132" s="12">
        <f t="shared" si="1208"/>
        <v>7.8856382642173897E-3</v>
      </c>
      <c r="ED132" s="12">
        <f t="shared" si="1246"/>
        <v>9.8201774871555347E-2</v>
      </c>
      <c r="EE132" s="12">
        <f t="shared" si="1247"/>
        <v>9.4620767653919566E-2</v>
      </c>
      <c r="EF132" s="1"/>
      <c r="EG132" s="7" t="s">
        <v>712</v>
      </c>
      <c r="EH132" s="7" t="s">
        <v>112</v>
      </c>
      <c r="EI132" s="12">
        <f>VLOOKUP($EG132,Data!$B:$CP,Daily!EI$10,0)/EI$121</f>
        <v>0.14814814814814814</v>
      </c>
      <c r="EJ132" s="12">
        <f>VLOOKUP($EG132,Data!$B:$CP,Daily!EJ$10,0)/EJ$121</f>
        <v>0.14701529353724715</v>
      </c>
      <c r="EK132" s="12">
        <f>VLOOKUP($EG132,Data!$B:$CP,Daily!EK$10,0)/EK$121</f>
        <v>0.13994910941475827</v>
      </c>
      <c r="EL132" s="12">
        <f>VLOOKUP($EG132,Data!$B:$CP,Daily!EL$10,0)/EL$121</f>
        <v>0.12455003599712024</v>
      </c>
      <c r="EM132" s="12">
        <f>VLOOKUP($EG132,Data!$B:$CP,Daily!EM$10,0)/EM$121</f>
        <v>0.13148788927335639</v>
      </c>
      <c r="EN132" s="12">
        <f>VLOOKUP($EG132,Data!$B:$CP,Daily!EN$10,0)/EN$121</f>
        <v>0.12195121951219512</v>
      </c>
      <c r="EO132" s="12">
        <f>VLOOKUP($EG132,Data!$B:$CP,Daily!EO$10,0)/EO$121</f>
        <v>0.1336448598130841</v>
      </c>
      <c r="EP132" s="12">
        <f>VLOOKUP($EG132,Data!$B:$CP,Daily!EP$10,0)/EP$121</f>
        <v>0.13438546150167385</v>
      </c>
      <c r="EQ132" s="12">
        <f>VLOOKUP($EG132,Data!$B:$CP,Daily!EQ$10,0)/EQ$121</f>
        <v>0.13531187122736418</v>
      </c>
      <c r="ER132" s="12">
        <f>VLOOKUP($EG132,Data!$B:$CP,Daily!ER$10,0)/ER$121</f>
        <v>0.13776846516500785</v>
      </c>
      <c r="ES132" s="12">
        <f>VLOOKUP($EG132,Data!$B:$CP,Daily!ES$10,0)/ES$121</f>
        <v>0.12086092715231789</v>
      </c>
      <c r="ET132" s="12">
        <f>VLOOKUP($EG132,Data!$B:$CP,Daily!ET$10,0)/ET$121</f>
        <v>0.12632164718976072</v>
      </c>
      <c r="EU132" s="12">
        <f>VLOOKUP($EG132,Data!$B:$CP,Daily!EU$10,0)/EU$121</f>
        <v>0.14508328855454056</v>
      </c>
      <c r="EV132" s="12">
        <f>VLOOKUP($EG132,Data!$B:$CP,Daily!EV$10,0)/EV$121</f>
        <v>0.12411764705882353</v>
      </c>
      <c r="EW132" s="12">
        <f>VLOOKUP($EG132,Data!$B:$CP,Daily!EW$10,0)/EW$121</f>
        <v>0.11761575306013837</v>
      </c>
      <c r="EX132" s="12">
        <f>VLOOKUP($EG132,Data!$B:$CP,Daily!EX$10,0)/EX$121</f>
        <v>0.13658536585365855</v>
      </c>
      <c r="EY132" s="12">
        <f>VLOOKUP($EG132,Data!$B:$CP,Daily!EY$10,0)/EY$121</f>
        <v>0.12846068660022147</v>
      </c>
      <c r="EZ132" s="12">
        <f>VLOOKUP($EG132,Data!$B:$CP,Daily!EZ$10,0)/EZ$121</f>
        <v>0.10819672131147541</v>
      </c>
      <c r="FA132" s="12">
        <f>VLOOKUP($EG132,Data!$B:$CP,Daily!FA$10,0)/FA$121</f>
        <v>0.12933025404157045</v>
      </c>
      <c r="FB132" s="12">
        <f>VLOOKUP($EG132,Data!$B:$CP,Daily!FB$10,0)/FB$121</f>
        <v>0.13300760043431054</v>
      </c>
      <c r="FC132" s="12">
        <f>VLOOKUP($EG132,Data!$B:$CP,Daily!FC$10,0)/FC$121</f>
        <v>0.13227189222290264</v>
      </c>
      <c r="FD132" s="12">
        <f>VLOOKUP($EG132,Data!$B:$CP,Daily!FD$10,0)/FD$121</f>
        <v>0.12470588235294118</v>
      </c>
      <c r="FE132" s="12">
        <f>VLOOKUP($EG132,Data!$B:$CP,Daily!FE$10,0)/FE$121</f>
        <v>0.13236994219653178</v>
      </c>
      <c r="FF132" s="12">
        <f>VLOOKUP($EG132,Data!$B:$CP,Daily!FF$10,0)/FF$121</f>
        <v>0.13671184443134943</v>
      </c>
      <c r="FG132" s="12">
        <f>VLOOKUP($EG132,Data!$B:$CP,Daily!FG$10,0)/FG$121</f>
        <v>0.11916666666666667</v>
      </c>
      <c r="FH132" s="12">
        <f>VLOOKUP($EG132,Data!$B:$CP,Daily!FH$10,0)/FH$121</f>
        <v>0.13145809414466131</v>
      </c>
      <c r="FI132" s="12">
        <f>VLOOKUP($EG132,Data!$B:$CP,Daily!FI$10,0)/FI$121</f>
        <v>0.1174785100286533</v>
      </c>
      <c r="FJ132" s="12">
        <f>VLOOKUP($EG132,Data!$B:$CP,Daily!FJ$10,0)/FJ$121</f>
        <v>0.13130128956623682</v>
      </c>
      <c r="FK132" s="12">
        <f>VLOOKUP($EG132,Data!$B:$CP,Daily!FK$10,0)/FK$121</f>
        <v>0.12874251497005987</v>
      </c>
      <c r="FL132" s="12">
        <f>VLOOKUP($EG132,Data!$B:$CP,Daily!FL$10,0)/FL$121</f>
        <v>0.12634408602150538</v>
      </c>
      <c r="FM132" s="12">
        <f>VLOOKUP($EG132,Data!$B:$CP,Daily!FM$10,0)/FM$121</f>
        <v>0.1289198606271777</v>
      </c>
      <c r="FN132" s="12">
        <f>VLOOKUP($EG132,Data!$B:$CP,Daily!FN$10,0)/FN$121</f>
        <v>0.12805872756933115</v>
      </c>
      <c r="FO132" s="12">
        <f>VLOOKUP($EG132,Data!$B:$CP,Daily!FO$10,0)/FO$121</f>
        <v>0.12533333333333332</v>
      </c>
      <c r="FP132" s="12">
        <f>VLOOKUP($EG132,Data!$B:$CP,Daily!FP$10,0)/FP$121</f>
        <v>0.12736318407960198</v>
      </c>
      <c r="FQ132" s="12">
        <f>VLOOKUP($EG132,Data!$B:$CP,Daily!FQ$10,0)/FQ$121</f>
        <v>0.13202247191011235</v>
      </c>
      <c r="FR132" s="12">
        <f>VLOOKUP($EG132,Data!$B:$CP,Daily!FR$10,0)/FR$121</f>
        <v>0.13070866141732285</v>
      </c>
      <c r="FS132" s="12">
        <f>VLOOKUP($EG132,Data!$B:$CP,Daily!FS$10,0)/FS$121</f>
        <v>0.14131607335490831</v>
      </c>
      <c r="FT132" s="12">
        <f>VLOOKUP($EG132,Data!$B:$CP,Daily!FT$10,0)/FT$121</f>
        <v>0.13069414316702821</v>
      </c>
      <c r="FU132" s="12">
        <f>VLOOKUP($EG132,Data!$B:$CP,Daily!FU$10,0)/FU$121</f>
        <v>0.13268892794376097</v>
      </c>
      <c r="FV132" s="12">
        <f>VLOOKUP($EG132,Data!$B:$CP,Daily!FV$10,0)/FV$121</f>
        <v>0.12781065088757396</v>
      </c>
      <c r="FW132" s="12">
        <f>VLOOKUP($EG132,Data!$B:$CP,Daily!FW$10,0)/FW$121</f>
        <v>0.13107344632768361</v>
      </c>
      <c r="FX132" s="12">
        <f>VLOOKUP($EG132,Data!$B:$CP,Daily!FX$10,0)/FX$121</f>
        <v>0.12707498568975387</v>
      </c>
      <c r="FY132" s="12">
        <f>VLOOKUP($EG132,Data!$B:$CP,Daily!FY$10,0)/FY$121</f>
        <v>0.12201420271142673</v>
      </c>
      <c r="FZ132" s="12">
        <f>VLOOKUP($EG132,Data!$B:$CP,Daily!FZ$10,0)/FZ$121</f>
        <v>0.13018096906012844</v>
      </c>
      <c r="GA132" s="12">
        <f>VLOOKUP($EG132,Data!$B:$CP,Daily!GA$10,0)/GA$121</f>
        <v>0.13027061044682189</v>
      </c>
      <c r="GB132" s="12">
        <f>VLOOKUP($EG132,Data!$B:$CP,Daily!GB$10,0)/GB$121</f>
        <v>0.11093247588424437</v>
      </c>
      <c r="GC132" s="12">
        <f>VLOOKUP($EG132,Data!$B:$CP,Daily!GC$10,0)/GC$121</f>
        <v>0.13181545835829839</v>
      </c>
      <c r="GD132" s="12">
        <f>VLOOKUP($EG132,Data!$B:$CP,Daily!GD$10,0)/GD$121</f>
        <v>0.14213766088416341</v>
      </c>
      <c r="GE132" s="12">
        <f>VLOOKUP($EG132,Data!$B:$CP,Daily!GE$10,0)/GE$121</f>
        <v>0.12796208530805686</v>
      </c>
      <c r="GF132" s="12">
        <f>VLOOKUP($EG132,Data!$B:$CP,Daily!GF$10,0)/GF$121</f>
        <v>0.13064419024683926</v>
      </c>
      <c r="GG132" s="12">
        <f>VLOOKUP($EG132,Data!$B:$CP,Daily!GG$10,0)/GG$121</f>
        <v>0.1376470588235294</v>
      </c>
      <c r="GH132" s="12">
        <f>VLOOKUP($EG132,Data!$B:$CP,Daily!GH$10,0)/GH$121</f>
        <v>0.13834491471888818</v>
      </c>
      <c r="GI132" s="12">
        <f>VLOOKUP($EG132,Data!$B:$CP,Daily!GI$10,0)/GI$121</f>
        <v>0.11996418979409132</v>
      </c>
      <c r="GJ132" s="12">
        <f>VLOOKUP($EG132,Data!$B:$CP,Daily!GJ$10,0)/GJ$121</f>
        <v>0.11041009463722397</v>
      </c>
      <c r="GK132" s="12">
        <f>VLOOKUP($EG132,Data!$B:$CP,Daily!GK$10,0)/GK$121</f>
        <v>0.11662531017369727</v>
      </c>
      <c r="GL132" s="12">
        <f>VLOOKUP($EG132,Data!$B:$CP,Daily!GL$10,0)/GL$121</f>
        <v>0.13312693498452013</v>
      </c>
      <c r="GM132" s="12">
        <f>VLOOKUP($EG132,Data!$B:$CP,Daily!GM$10,0)/GM$121</f>
        <v>0.12234385061171925</v>
      </c>
      <c r="GN132" s="12">
        <f>VLOOKUP($EG132,Data!$B:$CP,Daily!GN$10,0)/GN$121</f>
        <v>0.12722802704363859</v>
      </c>
      <c r="GO132" s="12">
        <f>VLOOKUP($EG132,Data!$B:$CP,Daily!GO$10,0)/GO$121</f>
        <v>0.13784301212507977</v>
      </c>
      <c r="GP132" s="12">
        <f>VLOOKUP($EG132,Data!$B:$CP,Daily!GP$10,0)/GP$121</f>
        <v>0.12</v>
      </c>
      <c r="GQ132" s="12">
        <f>VLOOKUP($EG132,Data!$B:$CP,Daily!GQ$10,0)/GQ$121</f>
        <v>0.14096080910240202</v>
      </c>
      <c r="GR132" s="12">
        <f>VLOOKUP($EG132,Data!$B:$CP,Daily!GR$10,0)/GR$121</f>
        <v>0.11798107255520504</v>
      </c>
      <c r="GS132" s="12">
        <f>VLOOKUP($EG132,Data!$B:$CP,Daily!GS$10,0)/GS$121</f>
        <v>0.12427930813581038</v>
      </c>
      <c r="GT132" s="12">
        <f>VLOOKUP($EG132,Data!$B:$CP,Daily!GT$10,0)/GT$121</f>
        <v>0.1256965944272446</v>
      </c>
      <c r="GU132" s="12">
        <f>VLOOKUP($EG132,Data!$B:$CP,Daily!GU$10,0)/GU$121</f>
        <v>0.13054830287206268</v>
      </c>
      <c r="GV132" s="12">
        <f>VLOOKUP($EG132,Data!$B:$CP,Daily!GV$10,0)/GV$121</f>
        <v>0.1361097003555104</v>
      </c>
      <c r="GW132" s="12">
        <f>VLOOKUP($EG132,Data!$B:$CP,Daily!GW$10,0)/GW$121</f>
        <v>0.12639405204460966</v>
      </c>
      <c r="GX132" s="12">
        <f>VLOOKUP($EG132,Data!$B:$CP,Daily!GX$10,0)/GX$121</f>
        <v>0.1326419213973799</v>
      </c>
      <c r="GY132" s="12">
        <f>VLOOKUP($EG132,Data!$B:$CP,Daily!GY$10,0)/GY$121</f>
        <v>0.12380416432189083</v>
      </c>
      <c r="GZ132" s="12">
        <f>VLOOKUP($EG132,Data!$B:$CP,Daily!GZ$10,0)/GZ$121</f>
        <v>0.12887236679058239</v>
      </c>
      <c r="HA132" s="12">
        <f>VLOOKUP($EG132,Data!$B:$CP,Daily!HA$10,0)/HA$121</f>
        <v>0.13304981773997571</v>
      </c>
      <c r="HB132" s="12">
        <f>VLOOKUP($EG132,Data!$B:$CP,Daily!HB$10,0)/HB$121</f>
        <v>0.1553455404607206</v>
      </c>
      <c r="HC132" s="12">
        <f>VLOOKUP($EG132,Data!$B:$CP,Daily!HC$10,0)/HC$121</f>
        <v>0.16082603254067585</v>
      </c>
      <c r="HD132" s="12">
        <f>VLOOKUP($EG132,Data!$B:$CP,Daily!HD$10,0)/HD$121</f>
        <v>0.1681159420289855</v>
      </c>
      <c r="HE132" s="12">
        <f>VLOOKUP($EG132,Data!$B:$CP,Daily!HE$10,0)/HE$121</f>
        <v>0.13159528243327126</v>
      </c>
      <c r="HF132" s="12">
        <f>VLOOKUP($EG132,Data!$B:$CP,Daily!HF$10,0)/HF$121</f>
        <v>0.13535589264877479</v>
      </c>
      <c r="HG132" s="12">
        <f>VLOOKUP($EG132,Data!$B:$CP,Daily!HG$10,0)/HG$121</f>
        <v>0.13769470404984424</v>
      </c>
      <c r="HH132" s="12">
        <f>VLOOKUP($EG132,Data!$B:$CP,Daily!HH$10,0)/HH$121</f>
        <v>0.14826302729528537</v>
      </c>
      <c r="HI132" s="12">
        <f>VLOOKUP($EG132,Data!$B:$CP,Daily!HI$10,0)/HI$121</f>
        <v>0.15262076053442961</v>
      </c>
      <c r="HJ132" s="12">
        <f>VLOOKUP($EG132,Data!$B:$CP,Daily!HJ$10,0)/HJ$121</f>
        <v>0.16949152542372881</v>
      </c>
      <c r="HK132" s="12">
        <f>VLOOKUP($EG132,Data!$B:$CP,Daily!HK$10,0)/HK$121</f>
        <v>0.14048212801330009</v>
      </c>
      <c r="HL132" s="12">
        <f>VLOOKUP($EG132,Data!$B:$CP,Daily!HL$10,0)/HL$121</f>
        <v>0.15859564164648909</v>
      </c>
      <c r="HM132" s="12">
        <f>VLOOKUP($EG132,Data!$B:$CP,Daily!HM$10,0)/HM$121</f>
        <v>0.15033475349969569</v>
      </c>
      <c r="HN132" s="12">
        <f>VLOOKUP($EG132,Data!$B:$CP,Daily!HN$10,0)/HN$121</f>
        <v>0.14221724524076149</v>
      </c>
      <c r="HO132" s="12">
        <f>VLOOKUP($EG132,Data!$B:$CP,Daily!HO$10,0)/HO$121</f>
        <v>0.14828209764918626</v>
      </c>
      <c r="HP132" s="12">
        <f>VLOOKUP($EG132,Data!$B:$CP,Daily!HP$10,0)/HP$121</f>
        <v>0.14437012263099219</v>
      </c>
      <c r="HQ132" s="12">
        <f>VLOOKUP($EG132,Data!$B:$CP,Daily!HQ$10,0)/HQ$121</f>
        <v>0.14688601645123384</v>
      </c>
      <c r="HR132" s="12">
        <f>VLOOKUP($EG132,Data!$B:$CP,Daily!HR$10,0)/HR$121</f>
        <v>0.14545454545454545</v>
      </c>
      <c r="HS132" s="12">
        <f>VLOOKUP($EG132,Data!$B:$CP,Daily!HS$10,0)/HS$121</f>
        <v>0.14742857142857144</v>
      </c>
      <c r="HT132" s="12">
        <f>VLOOKUP($EG132,Data!$B:$CP,Daily!HT$10,0)/HT$121</f>
        <v>0.12824858757062146</v>
      </c>
      <c r="HU132" s="13"/>
      <c r="HV132" s="40">
        <f t="shared" si="1209"/>
        <v>0.12634408602150538</v>
      </c>
      <c r="HW132" s="40">
        <f t="shared" si="1210"/>
        <v>0.13834491471888818</v>
      </c>
      <c r="HX132" s="40">
        <f t="shared" si="1211"/>
        <v>1.2000828697382809E-2</v>
      </c>
      <c r="HY132" s="40">
        <f t="shared" si="1248"/>
        <v>0.14734553624192528</v>
      </c>
      <c r="HZ132" s="40">
        <f t="shared" si="1249"/>
        <v>0.11734346449846828</v>
      </c>
      <c r="IA132" s="43"/>
      <c r="IB132" s="12">
        <f t="shared" si="1212"/>
        <v>1.2433979532666572E-2</v>
      </c>
      <c r="IC132" s="12">
        <f t="shared" si="1250"/>
        <v>0.14640090521368265</v>
      </c>
      <c r="ID132" s="12">
        <f t="shared" si="1251"/>
        <v>0.14129493972851442</v>
      </c>
      <c r="IE132" s="1"/>
      <c r="IF132" s="7" t="s">
        <v>713</v>
      </c>
      <c r="IG132" s="7" t="s">
        <v>112</v>
      </c>
      <c r="IH132" s="12">
        <f>VLOOKUP($IF132,Data!$B:$CP,Daily!IH$10,0)/IH$121</f>
        <v>0</v>
      </c>
      <c r="II132" s="12">
        <f>VLOOKUP($IF132,Data!$B:$CP,Daily!II$10,0)/II$121</f>
        <v>0</v>
      </c>
      <c r="IJ132" s="12">
        <f>VLOOKUP($IF132,Data!$B:$CP,Daily!IJ$10,0)/IJ$121</f>
        <v>0</v>
      </c>
      <c r="IK132" s="12">
        <f>VLOOKUP($IF132,Data!$B:$CP,Daily!IK$10,0)/IK$121</f>
        <v>0</v>
      </c>
      <c r="IL132" s="12">
        <f>VLOOKUP($IF132,Data!$B:$CP,Daily!IL$10,0)/IL$121</f>
        <v>0</v>
      </c>
      <c r="IM132" s="12">
        <f>VLOOKUP($IF132,Data!$B:$CP,Daily!IM$10,0)/IM$121</f>
        <v>0</v>
      </c>
      <c r="IN132" s="12">
        <f>VLOOKUP($IF132,Data!$B:$CP,Daily!IN$10,0)/IN$121</f>
        <v>9.813542688910696E-4</v>
      </c>
      <c r="IO132" s="12">
        <f>VLOOKUP($IF132,Data!$B:$CP,Daily!IO$10,0)/IO$121</f>
        <v>0</v>
      </c>
      <c r="IP132" s="12">
        <f>VLOOKUP($IF132,Data!$B:$CP,Daily!IP$10,0)/IP$121</f>
        <v>0</v>
      </c>
      <c r="IQ132" s="12">
        <f>VLOOKUP($IF132,Data!$B:$CP,Daily!IQ$10,0)/IQ$121</f>
        <v>0</v>
      </c>
      <c r="IR132" s="12">
        <f>VLOOKUP($IF132,Data!$B:$CP,Daily!IR$10,0)/IR$121</f>
        <v>0</v>
      </c>
      <c r="IS132" s="12">
        <f>VLOOKUP($IF132,Data!$B:$CP,Daily!IS$10,0)/IS$121</f>
        <v>0</v>
      </c>
      <c r="IT132" s="12">
        <f>VLOOKUP($IF132,Data!$B:$CP,Daily!IT$10,0)/IT$121</f>
        <v>0</v>
      </c>
      <c r="IU132" s="12">
        <f>VLOOKUP($IF132,Data!$B:$CP,Daily!IU$10,0)/IU$121</f>
        <v>0</v>
      </c>
      <c r="IV132" s="12">
        <f>VLOOKUP($IF132,Data!$B:$CP,Daily!IV$10,0)/IV$121</f>
        <v>0</v>
      </c>
      <c r="IW132" s="12">
        <f>VLOOKUP($IF132,Data!$B:$CP,Daily!IW$10,0)/IW$121</f>
        <v>0</v>
      </c>
      <c r="IX132" s="12">
        <f>VLOOKUP($IF132,Data!$B:$CP,Daily!IX$10,0)/IX$121</f>
        <v>0</v>
      </c>
      <c r="IY132" s="12">
        <f>VLOOKUP($IF132,Data!$B:$CP,Daily!IY$10,0)/IY$121</f>
        <v>0</v>
      </c>
      <c r="IZ132" s="12">
        <f>VLOOKUP($IF132,Data!$B:$CP,Daily!IZ$10,0)/IZ$121</f>
        <v>0</v>
      </c>
      <c r="JA132" s="12">
        <f>VLOOKUP($IF132,Data!$B:$CP,Daily!JA$10,0)/JA$121</f>
        <v>0</v>
      </c>
      <c r="JB132" s="12">
        <f>VLOOKUP($IF132,Data!$B:$CP,Daily!JB$10,0)/JB$121</f>
        <v>0</v>
      </c>
      <c r="JC132" s="12">
        <f>VLOOKUP($IF132,Data!$B:$CP,Daily!JC$10,0)/JC$121</f>
        <v>0</v>
      </c>
      <c r="JD132" s="12">
        <f>VLOOKUP($IF132,Data!$B:$CP,Daily!JD$10,0)/JD$121</f>
        <v>0</v>
      </c>
      <c r="JE132" s="12">
        <f>VLOOKUP($IF132,Data!$B:$CP,Daily!JE$10,0)/JE$121</f>
        <v>0</v>
      </c>
      <c r="JF132" s="12">
        <f>VLOOKUP($IF132,Data!$B:$CP,Daily!JF$10,0)/JF$121</f>
        <v>0</v>
      </c>
      <c r="JG132" s="12">
        <f>VLOOKUP($IF132,Data!$B:$CP,Daily!JG$10,0)/JG$121</f>
        <v>0</v>
      </c>
      <c r="JH132" s="12">
        <f>VLOOKUP($IF132,Data!$B:$CP,Daily!JH$10,0)/JH$121</f>
        <v>0</v>
      </c>
      <c r="JI132" s="12">
        <f>VLOOKUP($IF132,Data!$B:$CP,Daily!JI$10,0)/JI$121</f>
        <v>0</v>
      </c>
      <c r="JJ132" s="12">
        <f>VLOOKUP($IF132,Data!$B:$CP,Daily!JJ$10,0)/JJ$121</f>
        <v>0</v>
      </c>
      <c r="JK132" s="12">
        <f>VLOOKUP($IF132,Data!$B:$CP,Daily!JK$10,0)/JK$121</f>
        <v>0</v>
      </c>
      <c r="JL132" s="12">
        <f>VLOOKUP($IF132,Data!$B:$CP,Daily!JL$10,0)/JL$121</f>
        <v>0</v>
      </c>
      <c r="JM132" s="12">
        <f>VLOOKUP($IF132,Data!$B:$CP,Daily!JM$10,0)/JM$121</f>
        <v>0</v>
      </c>
      <c r="JN132" s="12">
        <f>VLOOKUP($IF132,Data!$B:$CP,Daily!JN$10,0)/JN$121</f>
        <v>1.1273957158962795E-3</v>
      </c>
      <c r="JO132" s="12">
        <f>VLOOKUP($IF132,Data!$B:$CP,Daily!JO$10,0)/JO$121</f>
        <v>0</v>
      </c>
      <c r="JP132" s="12">
        <f>VLOOKUP($IF132,Data!$B:$CP,Daily!JP$10,0)/JP$121</f>
        <v>0</v>
      </c>
      <c r="JQ132" s="12">
        <f>VLOOKUP($IF132,Data!$B:$CP,Daily!JQ$10,0)/JQ$121</f>
        <v>0</v>
      </c>
      <c r="JR132" s="12">
        <f>VLOOKUP($IF132,Data!$B:$CP,Daily!JR$10,0)/JR$121</f>
        <v>0</v>
      </c>
      <c r="JS132" s="12">
        <f>VLOOKUP($IF132,Data!$B:$CP,Daily!JS$10,0)/JS$121</f>
        <v>0</v>
      </c>
      <c r="JT132" s="12">
        <f>VLOOKUP($IF132,Data!$B:$CP,Daily!JT$10,0)/JT$121</f>
        <v>0</v>
      </c>
      <c r="JU132" s="12">
        <f>VLOOKUP($IF132,Data!$B:$CP,Daily!JU$10,0)/JU$121</f>
        <v>1.2453300124533001E-3</v>
      </c>
      <c r="JV132" s="12">
        <f>VLOOKUP($IF132,Data!$B:$CP,Daily!JV$10,0)/JV$121</f>
        <v>1.1325028312570782E-3</v>
      </c>
      <c r="JW132" s="12">
        <f>VLOOKUP($IF132,Data!$B:$CP,Daily!JW$10,0)/JW$121</f>
        <v>0</v>
      </c>
      <c r="JX132" s="12">
        <f>VLOOKUP($IF132,Data!$B:$CP,Daily!JX$10,0)/JX$121</f>
        <v>0</v>
      </c>
      <c r="JY132" s="12">
        <f>VLOOKUP($IF132,Data!$B:$CP,Daily!JY$10,0)/JY$121</f>
        <v>0</v>
      </c>
      <c r="JZ132" s="12">
        <f>VLOOKUP($IF132,Data!$B:$CP,Daily!JZ$10,0)/JZ$121</f>
        <v>0</v>
      </c>
      <c r="KA132" s="12">
        <f>VLOOKUP($IF132,Data!$B:$CP,Daily!KA$10,0)/KA$121</f>
        <v>0</v>
      </c>
      <c r="KB132" s="12">
        <f>VLOOKUP($IF132,Data!$B:$CP,Daily!KB$10,0)/KB$121</f>
        <v>0</v>
      </c>
      <c r="KC132" s="12">
        <f>VLOOKUP($IF132,Data!$B:$CP,Daily!KC$10,0)/KC$121</f>
        <v>0</v>
      </c>
      <c r="KD132" s="12">
        <f>VLOOKUP($IF132,Data!$B:$CP,Daily!KD$10,0)/KD$121</f>
        <v>0</v>
      </c>
      <c r="KE132" s="12">
        <f>VLOOKUP($IF132,Data!$B:$CP,Daily!KE$10,0)/KE$121</f>
        <v>0</v>
      </c>
      <c r="KF132" s="12">
        <f>VLOOKUP($IF132,Data!$B:$CP,Daily!KF$10,0)/KF$121</f>
        <v>0</v>
      </c>
      <c r="KG132" s="12">
        <f>VLOOKUP($IF132,Data!$B:$CP,Daily!KG$10,0)/KG$121</f>
        <v>0</v>
      </c>
      <c r="KH132" s="12">
        <f>VLOOKUP($IF132,Data!$B:$CP,Daily!KH$10,0)/KH$121</f>
        <v>0</v>
      </c>
      <c r="KI132" s="12">
        <f>VLOOKUP($IF132,Data!$B:$CP,Daily!KI$10,0)/KI$121</f>
        <v>0</v>
      </c>
      <c r="KJ132" s="12">
        <f>VLOOKUP($IF132,Data!$B:$CP,Daily!KJ$10,0)/KJ$121</f>
        <v>0</v>
      </c>
      <c r="KK132" s="12">
        <f>VLOOKUP($IF132,Data!$B:$CP,Daily!KK$10,0)/KK$121</f>
        <v>0</v>
      </c>
      <c r="KL132" s="12">
        <f>VLOOKUP($IF132,Data!$B:$CP,Daily!KL$10,0)/KL$121</f>
        <v>0</v>
      </c>
      <c r="KM132" s="12">
        <f>VLOOKUP($IF132,Data!$B:$CP,Daily!KM$10,0)/KM$121</f>
        <v>0</v>
      </c>
      <c r="KN132" s="12">
        <f>VLOOKUP($IF132,Data!$B:$CP,Daily!KN$10,0)/KN$121</f>
        <v>0</v>
      </c>
      <c r="KO132" s="12">
        <f>VLOOKUP($IF132,Data!$B:$CP,Daily!KO$10,0)/KO$121</f>
        <v>0</v>
      </c>
      <c r="KP132" s="12">
        <f>VLOOKUP($IF132,Data!$B:$CP,Daily!KP$10,0)/KP$121</f>
        <v>0</v>
      </c>
      <c r="KQ132" s="12">
        <f>VLOOKUP($IF132,Data!$B:$CP,Daily!KQ$10,0)/KQ$121</f>
        <v>0</v>
      </c>
      <c r="KR132" s="12">
        <f>VLOOKUP($IF132,Data!$B:$CP,Daily!KR$10,0)/KR$121</f>
        <v>0</v>
      </c>
      <c r="KS132" s="12">
        <f>VLOOKUP($IF132,Data!$B:$CP,Daily!KS$10,0)/KS$121</f>
        <v>0</v>
      </c>
      <c r="KT132" s="12">
        <f>VLOOKUP($IF132,Data!$B:$CP,Daily!KT$10,0)/KT$121</f>
        <v>0</v>
      </c>
      <c r="KU132" s="12">
        <f>VLOOKUP($IF132,Data!$B:$CP,Daily!KU$10,0)/KU$121</f>
        <v>0</v>
      </c>
      <c r="KV132" s="12">
        <f>VLOOKUP($IF132,Data!$B:$CP,Daily!KV$10,0)/KV$121</f>
        <v>0</v>
      </c>
      <c r="KW132" s="12">
        <f>VLOOKUP($IF132,Data!$B:$CP,Daily!KW$10,0)/KW$121</f>
        <v>0</v>
      </c>
      <c r="KX132" s="12">
        <f>VLOOKUP($IF132,Data!$B:$CP,Daily!KX$10,0)/KX$121</f>
        <v>0</v>
      </c>
      <c r="KY132" s="12">
        <f>VLOOKUP($IF132,Data!$B:$CP,Daily!KY$10,0)/KY$121</f>
        <v>0</v>
      </c>
      <c r="KZ132" s="12">
        <f>VLOOKUP($IF132,Data!$B:$CP,Daily!KZ$10,0)/KZ$121</f>
        <v>0</v>
      </c>
      <c r="LA132" s="12">
        <f>VLOOKUP($IF132,Data!$B:$CP,Daily!LA$10,0)/LA$121</f>
        <v>0</v>
      </c>
      <c r="LB132" s="12">
        <f>VLOOKUP($IF132,Data!$B:$CP,Daily!LB$10,0)/LB$121</f>
        <v>0</v>
      </c>
      <c r="LC132" s="12">
        <f>VLOOKUP($IF132,Data!$B:$CP,Daily!LC$10,0)/LC$121</f>
        <v>0</v>
      </c>
      <c r="LD132" s="12">
        <f>VLOOKUP($IF132,Data!$B:$CP,Daily!LD$10,0)/LD$121</f>
        <v>0</v>
      </c>
      <c r="LE132" s="12">
        <f>VLOOKUP($IF132,Data!$B:$CP,Daily!LE$10,0)/LE$121</f>
        <v>0</v>
      </c>
      <c r="LF132" s="12">
        <f>VLOOKUP($IF132,Data!$B:$CP,Daily!LF$10,0)/LF$121</f>
        <v>0</v>
      </c>
      <c r="LG132" s="12">
        <f>VLOOKUP($IF132,Data!$B:$CP,Daily!LG$10,0)/LG$121</f>
        <v>0</v>
      </c>
      <c r="LH132" s="12">
        <f>VLOOKUP($IF132,Data!$B:$CP,Daily!LH$10,0)/LH$121</f>
        <v>0</v>
      </c>
      <c r="LI132" s="12">
        <f>VLOOKUP($IF132,Data!$B:$CP,Daily!LI$10,0)/LI$121</f>
        <v>0</v>
      </c>
      <c r="LJ132" s="12">
        <f>VLOOKUP($IF132,Data!$B:$CP,Daily!LJ$10,0)/LJ$121</f>
        <v>0</v>
      </c>
      <c r="LK132" s="12">
        <f>VLOOKUP($IF132,Data!$B:$CP,Daily!LK$10,0)/LK$121</f>
        <v>0</v>
      </c>
      <c r="LL132" s="12">
        <f>VLOOKUP($IF132,Data!$B:$CP,Daily!LL$10,0)/LL$121</f>
        <v>0</v>
      </c>
      <c r="LM132" s="12">
        <f>VLOOKUP($IF132,Data!$B:$CP,Daily!LM$10,0)/LM$121</f>
        <v>0</v>
      </c>
      <c r="LN132" s="12">
        <f>VLOOKUP($IF132,Data!$B:$CP,Daily!LN$10,0)/LN$121</f>
        <v>0</v>
      </c>
      <c r="LO132" s="12">
        <f>VLOOKUP($IF132,Data!$B:$CP,Daily!LO$10,0)/LO$121</f>
        <v>0</v>
      </c>
      <c r="LP132" s="12">
        <f>VLOOKUP($IF132,Data!$B:$CP,Daily!LP$10,0)/LP$121</f>
        <v>0</v>
      </c>
      <c r="LQ132" s="12">
        <f>VLOOKUP($IF132,Data!$B:$CP,Daily!LQ$10,0)/LQ$121</f>
        <v>0</v>
      </c>
      <c r="LR132" s="12">
        <f>VLOOKUP($IF132,Data!$B:$CP,Daily!LR$10,0)/LR$121</f>
        <v>0</v>
      </c>
      <c r="LS132" s="12">
        <f>VLOOKUP($IF132,Data!$B:$CP,Daily!LS$10,0)/LS$121</f>
        <v>0</v>
      </c>
      <c r="LU132" s="40">
        <f t="shared" si="1213"/>
        <v>0</v>
      </c>
      <c r="LV132" s="40">
        <f t="shared" si="1214"/>
        <v>0</v>
      </c>
      <c r="LW132" s="40">
        <f t="shared" si="1215"/>
        <v>0</v>
      </c>
      <c r="LX132" s="40">
        <f t="shared" si="1252"/>
        <v>0</v>
      </c>
      <c r="LY132" s="40">
        <f t="shared" si="1253"/>
        <v>0</v>
      </c>
      <c r="LZ132" s="43"/>
      <c r="MA132" s="12">
        <f t="shared" si="1237"/>
        <v>2.5493964913372093E-4</v>
      </c>
      <c r="MB132" s="12">
        <f t="shared" si="1254"/>
        <v>0</v>
      </c>
      <c r="MC132" s="12">
        <f t="shared" si="1255"/>
        <v>0</v>
      </c>
    </row>
    <row r="133" spans="4:341" x14ac:dyDescent="0.35">
      <c r="D133" s="68" t="s">
        <v>714</v>
      </c>
      <c r="E133" s="66"/>
      <c r="F133" s="64"/>
      <c r="G133" s="64"/>
      <c r="H133" s="65"/>
      <c r="I133" s="64"/>
      <c r="J133" s="65"/>
      <c r="K133" s="64"/>
      <c r="L133" s="64"/>
      <c r="M133" s="66"/>
      <c r="N133" s="64"/>
      <c r="O133" s="64"/>
      <c r="P133" s="64"/>
      <c r="Q133" s="64"/>
      <c r="R133" s="64"/>
      <c r="S133" s="64"/>
      <c r="T133" s="64"/>
      <c r="U133" s="66"/>
      <c r="V133" s="64"/>
      <c r="W133" s="64"/>
      <c r="X133" s="64"/>
      <c r="Y133" s="64"/>
      <c r="Z133" s="64"/>
      <c r="AA133" s="64"/>
      <c r="AB133" s="62"/>
      <c r="AC133" s="46"/>
      <c r="DX133" s="35"/>
      <c r="DY133" s="35"/>
      <c r="HW133" s="35"/>
      <c r="HX133" s="35"/>
      <c r="LV133" s="35"/>
      <c r="LW133" s="35"/>
    </row>
    <row r="134" spans="4:341" x14ac:dyDescent="0.35">
      <c r="D134" s="123" t="s">
        <v>715</v>
      </c>
      <c r="E134" s="53" t="str">
        <f>VLOOKUP($D134,'Metric Nature'!$C:$D,2,0)&amp;IF(($F134&lt;(EA134)),"Below",IF(($F134&gt;(DZ134)),"Above","Within"))</f>
        <v>PositiveWithin</v>
      </c>
      <c r="F134" s="125">
        <f t="shared" ref="F134:F140" si="1629">DU134</f>
        <v>19201</v>
      </c>
      <c r="G134" s="125">
        <f t="shared" ref="G134:G140" si="1630">ED134</f>
        <v>18415.142857142859</v>
      </c>
      <c r="H134" s="126">
        <f t="shared" ref="H134:H140" si="1631">IFERROR(((F134-G134)/G134),0)</f>
        <v>4.2674507005104403E-2</v>
      </c>
      <c r="I134" s="125">
        <f>EE134</f>
        <v>17830.400000000001</v>
      </c>
      <c r="J134" s="126">
        <f t="shared" ref="J134:J140" si="1632">IFERROR(((F134-I134)/I134),0)</f>
        <v>7.6868718592964735E-2</v>
      </c>
      <c r="K134" s="125">
        <f t="shared" ref="K134:K140" si="1633">EC134</f>
        <v>1500.7319589017668</v>
      </c>
      <c r="L134" s="127"/>
      <c r="M134" s="124" t="str">
        <f>VLOOKUP($D134,'Metric Nature'!$C:$D,2,0)&amp;IF(($N134&lt;(HZ134)),"Below",IF(($N134&gt;(HY134)),"Above","Within"))</f>
        <v>PositiveWithin</v>
      </c>
      <c r="N134" s="125">
        <f t="shared" ref="N134:N140" si="1634">HT134</f>
        <v>14316</v>
      </c>
      <c r="O134" s="125">
        <f>IC134</f>
        <v>13631.714285714286</v>
      </c>
      <c r="P134" s="126">
        <f>IFERROR(((N134-O134)/O134),0)</f>
        <v>5.0198067531596446E-2</v>
      </c>
      <c r="Q134" s="125">
        <f t="shared" ref="Q134:Q140" si="1635">ID134</f>
        <v>13183.466666666667</v>
      </c>
      <c r="R134" s="126">
        <f t="shared" ref="R134:R140" si="1636">IFERROR(((N134-Q134)/Q134),0)</f>
        <v>8.590557870464012E-2</v>
      </c>
      <c r="S134" s="125">
        <f t="shared" ref="S134:S140" si="1637">IB134</f>
        <v>998.27694554166669</v>
      </c>
      <c r="T134" s="127"/>
      <c r="U134" s="124" t="str">
        <f>VLOOKUP($D134,'Metric Nature'!$C:$D,2,0)&amp;IF(($V134&lt;(LY134)),"Below",IF(($V134&gt;(LX134)),"Above","Within"))</f>
        <v>PositiveWithin</v>
      </c>
      <c r="V134" s="125">
        <f t="shared" ref="V134:V140" si="1638">LS134</f>
        <v>4885</v>
      </c>
      <c r="W134" s="125">
        <f>MB134</f>
        <v>4783.4285714285716</v>
      </c>
      <c r="X134" s="126">
        <f t="shared" ref="X134:X140" si="1639">IFERROR(((V134-W134)/W134),0)</f>
        <v>2.1234022219567526E-2</v>
      </c>
      <c r="Y134" s="125">
        <f>MC134</f>
        <v>4646.9333333333334</v>
      </c>
      <c r="Z134" s="126">
        <f t="shared" ref="Z134:Z140" si="1640">IFERROR(((V134-Y134)/Y134),0)</f>
        <v>5.1230919315964636E-2</v>
      </c>
      <c r="AA134" s="125">
        <f t="shared" ref="AA134:AA140" si="1641">MA134</f>
        <v>312.10256683055684</v>
      </c>
      <c r="AB134" s="127"/>
      <c r="AC134" s="46" t="s">
        <v>716</v>
      </c>
      <c r="AI134" s="7" t="s">
        <v>715</v>
      </c>
      <c r="AJ134" s="8">
        <f t="shared" ref="AJ134" si="1642">EI134+IH134</f>
        <v>18948</v>
      </c>
      <c r="AK134" s="8">
        <f t="shared" ref="AK134" si="1643">EJ134+II134</f>
        <v>19019</v>
      </c>
      <c r="AL134" s="8">
        <f t="shared" ref="AL134" si="1644">EK134+IJ134</f>
        <v>17982</v>
      </c>
      <c r="AM134" s="8">
        <f t="shared" ref="AM134" si="1645">EL134+IK134</f>
        <v>18565</v>
      </c>
      <c r="AN134" s="8">
        <f t="shared" ref="AN134" si="1646">EM134+IL134</f>
        <v>19715</v>
      </c>
      <c r="AO134" s="8">
        <f t="shared" ref="AO134" si="1647">EN134+IM134</f>
        <v>20690</v>
      </c>
      <c r="AP134" s="8">
        <f t="shared" ref="AP134" si="1648">EO134+IN134</f>
        <v>21499</v>
      </c>
      <c r="AQ134" s="8">
        <f t="shared" ref="AQ134" si="1649">EP134+IO134</f>
        <v>21485</v>
      </c>
      <c r="AR134" s="8">
        <f t="shared" ref="AR134" si="1650">EQ134+IP134</f>
        <v>20710</v>
      </c>
      <c r="AS134" s="8">
        <f t="shared" ref="AS134" si="1651">ER134+IQ134</f>
        <v>19623</v>
      </c>
      <c r="AT134" s="8">
        <f t="shared" ref="AT134" si="1652">ES134+IR134</f>
        <v>20289</v>
      </c>
      <c r="AU134" s="8">
        <f t="shared" ref="AU134" si="1653">ET134+IS134</f>
        <v>20511</v>
      </c>
      <c r="AV134" s="8">
        <f t="shared" ref="AV134" si="1654">EU134+IT134</f>
        <v>19543</v>
      </c>
      <c r="AW134" s="8">
        <f t="shared" ref="AW134" si="1655">EV134+IU134</f>
        <v>19581</v>
      </c>
      <c r="AX134" s="8">
        <f t="shared" ref="AX134" si="1656">EW134+IV134</f>
        <v>20659</v>
      </c>
      <c r="AY134" s="8">
        <f t="shared" ref="AY134" si="1657">EX134+IW134</f>
        <v>18996</v>
      </c>
      <c r="AZ134" s="8">
        <f t="shared" ref="AZ134" si="1658">EY134+IX134</f>
        <v>18385</v>
      </c>
      <c r="BA134" s="8">
        <f t="shared" ref="BA134" si="1659">EZ134+IY134</f>
        <v>18576</v>
      </c>
      <c r="BB134" s="8">
        <f t="shared" ref="BB134" si="1660">FA134+IZ134</f>
        <v>19631</v>
      </c>
      <c r="BC134" s="8">
        <f t="shared" ref="BC134" si="1661">FB134+JA134</f>
        <v>18719</v>
      </c>
      <c r="BD134" s="8">
        <f t="shared" ref="BD134" si="1662">FC134+JB134</f>
        <v>19216</v>
      </c>
      <c r="BE134" s="8">
        <f t="shared" ref="BE134" si="1663">FD134+JC134</f>
        <v>18560</v>
      </c>
      <c r="BF134" s="8">
        <f t="shared" ref="BF134" si="1664">FE134+JD134</f>
        <v>18771</v>
      </c>
      <c r="BG134" s="8">
        <f t="shared" ref="BG134" si="1665">FF134+JE134</f>
        <v>17959</v>
      </c>
      <c r="BH134" s="8">
        <f t="shared" ref="BH134" si="1666">FG134+JF134</f>
        <v>18499</v>
      </c>
      <c r="BI134" s="8">
        <f t="shared" ref="BI134" si="1667">FH134+JG134</f>
        <v>19418</v>
      </c>
      <c r="BJ134" s="8">
        <f t="shared" ref="BJ134" si="1668">FI134+JH134</f>
        <v>19779</v>
      </c>
      <c r="BK134" s="8">
        <f t="shared" ref="BK134" si="1669">FJ134+JI134</f>
        <v>19483</v>
      </c>
      <c r="BL134" s="8">
        <f t="shared" ref="BL134" si="1670">FK134+JJ134</f>
        <v>20750</v>
      </c>
      <c r="BM134" s="8">
        <f t="shared" ref="BM134" si="1671">FL134+JK134</f>
        <v>20096</v>
      </c>
      <c r="BN134" s="8">
        <f t="shared" ref="BN134" si="1672">FM134+JL134</f>
        <v>16899</v>
      </c>
      <c r="BO134" s="8">
        <f t="shared" ref="BO134" si="1673">FN134+JM134</f>
        <v>16744</v>
      </c>
      <c r="BP134" s="8">
        <f t="shared" ref="BP134" si="1674">FO134+JN134</f>
        <v>18806</v>
      </c>
      <c r="BQ134" s="8">
        <f t="shared" ref="BQ134" si="1675">FP134+JO134</f>
        <v>19224</v>
      </c>
      <c r="BR134" s="8">
        <f t="shared" ref="BR134" si="1676">FQ134+JP134</f>
        <v>18387</v>
      </c>
      <c r="BS134" s="8">
        <f t="shared" ref="BS134" si="1677">FR134+JQ134</f>
        <v>18238</v>
      </c>
      <c r="BT134" s="8">
        <f t="shared" ref="BT134" si="1678">FS134+JR134</f>
        <v>17179</v>
      </c>
      <c r="BU134" s="8">
        <f t="shared" ref="BU134" si="1679">FT134+JS134</f>
        <v>16382</v>
      </c>
      <c r="BV134" s="8">
        <f t="shared" ref="BV134" si="1680">FU134+JT134</f>
        <v>16700</v>
      </c>
      <c r="BW134" s="8">
        <f t="shared" ref="BW134" si="1681">FV134+JU134</f>
        <v>17278</v>
      </c>
      <c r="BX134" s="8">
        <f t="shared" ref="BX134" si="1682">FW134+JV134</f>
        <v>16567</v>
      </c>
      <c r="BY134" s="8">
        <f t="shared" ref="BY134" si="1683">FX134+JW134</f>
        <v>17426</v>
      </c>
      <c r="BZ134" s="8">
        <f t="shared" ref="BZ134" si="1684">FY134+JX134</f>
        <v>17718</v>
      </c>
      <c r="CA134" s="8">
        <f t="shared" ref="CA134" si="1685">FZ134+JY134</f>
        <v>17433</v>
      </c>
      <c r="CB134" s="8">
        <f t="shared" ref="CB134" si="1686">GA134+JZ134</f>
        <v>15795</v>
      </c>
      <c r="CC134" s="8">
        <f t="shared" ref="CC134" si="1687">GB134+KA134</f>
        <v>15092</v>
      </c>
      <c r="CD134" s="8">
        <f t="shared" ref="CD134" si="1688">GC134+KB134</f>
        <v>17844</v>
      </c>
      <c r="CE134" s="8">
        <f t="shared" ref="CE134" si="1689">GD134+KC134</f>
        <v>18073</v>
      </c>
      <c r="CF134" s="8">
        <f t="shared" ref="CF134" si="1690">GE134+KD134</f>
        <v>17714</v>
      </c>
      <c r="CG134" s="8">
        <f t="shared" ref="CG134" si="1691">GF134+KE134</f>
        <v>17040</v>
      </c>
      <c r="CH134" s="8">
        <f t="shared" ref="CH134" si="1692">GG134+KF134</f>
        <v>17093</v>
      </c>
      <c r="CI134" s="8">
        <f t="shared" ref="CI134" si="1693">GH134+KG134</f>
        <v>15835</v>
      </c>
      <c r="CJ134" s="8">
        <f t="shared" ref="CJ134" si="1694">GI134+KH134</f>
        <v>16275</v>
      </c>
      <c r="CK134" s="8">
        <f t="shared" ref="CK134" si="1695">GJ134+KI134</f>
        <v>17764</v>
      </c>
      <c r="CL134" s="8">
        <f t="shared" ref="CL134" si="1696">GK134+KJ134</f>
        <v>18456</v>
      </c>
      <c r="CM134" s="8">
        <f t="shared" ref="CM134" si="1697">GL134+KK134</f>
        <v>17823</v>
      </c>
      <c r="CN134" s="8">
        <f t="shared" ref="CN134" si="1698">GM134+KL134</f>
        <v>17392</v>
      </c>
      <c r="CO134" s="8">
        <f t="shared" ref="CO134" si="1699">GN134+KM134</f>
        <v>17550</v>
      </c>
      <c r="CP134" s="8">
        <f t="shared" ref="CP134" si="1700">GO134+KN134</f>
        <v>17126</v>
      </c>
      <c r="CQ134" s="8">
        <f t="shared" ref="CQ134" si="1701">GP134+KO134</f>
        <v>15300</v>
      </c>
      <c r="CR134" s="8">
        <f t="shared" ref="CR134" si="1702">GQ134+KP134</f>
        <v>16481</v>
      </c>
      <c r="CS134" s="8">
        <f t="shared" ref="CS134" si="1703">GR134+KQ134</f>
        <v>16085</v>
      </c>
      <c r="CT134" s="8">
        <f t="shared" ref="CT134" si="1704">GS134+KR134</f>
        <v>16178</v>
      </c>
      <c r="CU134" s="8">
        <f t="shared" ref="CU134" si="1705">GT134+KS134</f>
        <v>15197</v>
      </c>
      <c r="CV134" s="8">
        <f t="shared" ref="CV134" si="1706">GU134+KT134</f>
        <v>16656</v>
      </c>
      <c r="CW134" s="8">
        <f t="shared" ref="CW134" si="1707">GV134+KU134</f>
        <v>16753</v>
      </c>
      <c r="CX134" s="8">
        <f t="shared" ref="CX134" si="1708">GW134+KV134</f>
        <v>19063</v>
      </c>
      <c r="CY134" s="8">
        <f t="shared" ref="CY134" si="1709">GX134+KW134</f>
        <v>18419</v>
      </c>
      <c r="CZ134" s="8">
        <f t="shared" ref="CZ134" si="1710">GY134+KX134</f>
        <v>17212</v>
      </c>
      <c r="DA134" s="8">
        <f t="shared" ref="DA134" si="1711">GZ134+KY134</f>
        <v>16720</v>
      </c>
      <c r="DB134" s="8">
        <f t="shared" ref="DB134" si="1712">HA134+KZ134</f>
        <v>17775</v>
      </c>
      <c r="DC134" s="8">
        <f t="shared" ref="DC134" si="1713">HB134+LA134</f>
        <v>17723</v>
      </c>
      <c r="DD134" s="8">
        <f t="shared" ref="DD134" si="1714">HC134+LB134</f>
        <v>16988</v>
      </c>
      <c r="DE134" s="8">
        <f t="shared" ref="DE134" si="1715">HD134+LC134</f>
        <v>16217</v>
      </c>
      <c r="DF134" s="8">
        <f t="shared" ref="DF134" si="1716">HE134+LD134</f>
        <v>17381</v>
      </c>
      <c r="DG134" s="8">
        <f t="shared" ref="DG134" si="1717">HF134+LE134</f>
        <v>18930</v>
      </c>
      <c r="DH134" s="8">
        <f t="shared" ref="DH134" si="1718">HG134+LF134</f>
        <v>18250</v>
      </c>
      <c r="DI134" s="8">
        <f t="shared" ref="DI134" si="1719">HH134+LG134</f>
        <v>19827</v>
      </c>
      <c r="DJ134" s="8">
        <f t="shared" ref="DJ134" si="1720">HI134+LH134</f>
        <v>23269</v>
      </c>
      <c r="DK134" s="8">
        <f t="shared" ref="DK134" si="1721">HJ134+LI134</f>
        <v>18516</v>
      </c>
      <c r="DL134" s="8">
        <f t="shared" ref="DL134" si="1722">HK134+LJ134</f>
        <v>18021</v>
      </c>
      <c r="DM134" s="8">
        <f t="shared" ref="DM134" si="1723">HL134+LK134</f>
        <v>19045</v>
      </c>
      <c r="DN134" s="8">
        <f t="shared" ref="DN134" si="1724">HM134+LL134</f>
        <v>18789</v>
      </c>
      <c r="DO134" s="8">
        <f t="shared" ref="DO134" si="1725">HN134+LM134</f>
        <v>18874</v>
      </c>
      <c r="DP134" s="8">
        <f t="shared" ref="DP134" si="1726">HO134+LN134</f>
        <v>18467</v>
      </c>
      <c r="DQ134" s="8">
        <f t="shared" ref="DQ134" si="1727">HP134+LO134</f>
        <v>18481</v>
      </c>
      <c r="DR134" s="8">
        <f t="shared" ref="DR134" si="1728">HQ134+LP134</f>
        <v>17713</v>
      </c>
      <c r="DS134" s="8">
        <f t="shared" ref="DS134" si="1729">HR134+LQ134</f>
        <v>18087</v>
      </c>
      <c r="DT134" s="8">
        <f t="shared" ref="DT134" si="1730">HS134+LR134</f>
        <v>18495</v>
      </c>
      <c r="DU134" s="8">
        <f t="shared" ref="DU134" si="1731">HT134+LS134</f>
        <v>19201</v>
      </c>
      <c r="DV134" s="14"/>
      <c r="DW134" s="8">
        <f t="shared" ref="DW134:DW140" si="1732">_xlfn.QUARTILE.INC($AJ134:$DT134,1)</f>
        <v>17179</v>
      </c>
      <c r="DX134" s="8">
        <f t="shared" ref="DX134:DX139" si="1733">_xlfn.QUARTILE.INC($AJ134:$DT134,3)</f>
        <v>19045</v>
      </c>
      <c r="DY134" s="8">
        <f>DX134-DW134</f>
        <v>1866</v>
      </c>
      <c r="DZ134" s="8">
        <f>DX134+(1.25*DY134)</f>
        <v>21377.5</v>
      </c>
      <c r="EA134" s="8">
        <f>DW134-(1.25*DY134)</f>
        <v>14846.5</v>
      </c>
      <c r="EB134" s="14"/>
      <c r="EC134" s="9">
        <f t="shared" ref="EC134:EC140" si="1734">_xlfn.STDEV.P(AJ134:DU134)</f>
        <v>1500.7319589017668</v>
      </c>
      <c r="ED134" s="9">
        <f>AVERAGE(DN134:DT134)</f>
        <v>18415.142857142859</v>
      </c>
      <c r="EE134" s="9">
        <f>AVERAGE(CQ134:DT134)</f>
        <v>17830.400000000001</v>
      </c>
      <c r="EF134" s="1"/>
      <c r="EG134" s="7" t="s">
        <v>717</v>
      </c>
      <c r="EH134" s="7" t="s">
        <v>113</v>
      </c>
      <c r="EI134" s="8">
        <f>VLOOKUP($EG134,Data!$B:$CP,Daily!EI$10,0)</f>
        <v>13905</v>
      </c>
      <c r="EJ134" s="8">
        <f>VLOOKUP($EG134,Data!$B:$CP,Daily!EJ$10,0)</f>
        <v>14116</v>
      </c>
      <c r="EK134" s="8">
        <f>VLOOKUP($EG134,Data!$B:$CP,Daily!EK$10,0)</f>
        <v>13324</v>
      </c>
      <c r="EL134" s="8">
        <f>VLOOKUP($EG134,Data!$B:$CP,Daily!EL$10,0)</f>
        <v>13625</v>
      </c>
      <c r="EM134" s="8">
        <f>VLOOKUP($EG134,Data!$B:$CP,Daily!EM$10,0)</f>
        <v>14573</v>
      </c>
      <c r="EN134" s="8">
        <f>VLOOKUP($EG134,Data!$B:$CP,Daily!EN$10,0)</f>
        <v>15353</v>
      </c>
      <c r="EO134" s="8">
        <f>VLOOKUP($EG134,Data!$B:$CP,Daily!EO$10,0)</f>
        <v>15892</v>
      </c>
      <c r="EP134" s="8">
        <f>VLOOKUP($EG134,Data!$B:$CP,Daily!EP$10,0)</f>
        <v>15975</v>
      </c>
      <c r="EQ134" s="8">
        <f>VLOOKUP($EG134,Data!$B:$CP,Daily!EQ$10,0)</f>
        <v>15374</v>
      </c>
      <c r="ER134" s="8">
        <f>VLOOKUP($EG134,Data!$B:$CP,Daily!ER$10,0)</f>
        <v>14567</v>
      </c>
      <c r="ES134" s="8">
        <f>VLOOKUP($EG134,Data!$B:$CP,Daily!ES$10,0)</f>
        <v>15111</v>
      </c>
      <c r="ET134" s="8">
        <f>VLOOKUP($EG134,Data!$B:$CP,Daily!ET$10,0)</f>
        <v>15348</v>
      </c>
      <c r="EU134" s="8">
        <f>VLOOKUP($EG134,Data!$B:$CP,Daily!EU$10,0)</f>
        <v>14510</v>
      </c>
      <c r="EV134" s="8">
        <f>VLOOKUP($EG134,Data!$B:$CP,Daily!EV$10,0)</f>
        <v>14509</v>
      </c>
      <c r="EW134" s="8">
        <f>VLOOKUP($EG134,Data!$B:$CP,Daily!EW$10,0)</f>
        <v>15425</v>
      </c>
      <c r="EX134" s="8">
        <f>VLOOKUP($EG134,Data!$B:$CP,Daily!EX$10,0)</f>
        <v>14097</v>
      </c>
      <c r="EY134" s="8">
        <f>VLOOKUP($EG134,Data!$B:$CP,Daily!EY$10,0)</f>
        <v>13675</v>
      </c>
      <c r="EZ134" s="8">
        <f>VLOOKUP($EG134,Data!$B:$CP,Daily!EZ$10,0)</f>
        <v>13668</v>
      </c>
      <c r="FA134" s="8">
        <f>VLOOKUP($EG134,Data!$B:$CP,Daily!FA$10,0)</f>
        <v>14685</v>
      </c>
      <c r="FB134" s="8">
        <f>VLOOKUP($EG134,Data!$B:$CP,Daily!FB$10,0)</f>
        <v>14001</v>
      </c>
      <c r="FC134" s="8">
        <f>VLOOKUP($EG134,Data!$B:$CP,Daily!FC$10,0)</f>
        <v>14381</v>
      </c>
      <c r="FD134" s="8">
        <f>VLOOKUP($EG134,Data!$B:$CP,Daily!FD$10,0)</f>
        <v>13807</v>
      </c>
      <c r="FE134" s="8">
        <f>VLOOKUP($EG134,Data!$B:$CP,Daily!FE$10,0)</f>
        <v>13912</v>
      </c>
      <c r="FF134" s="8">
        <f>VLOOKUP($EG134,Data!$B:$CP,Daily!FF$10,0)</f>
        <v>13386</v>
      </c>
      <c r="FG134" s="8">
        <f>VLOOKUP($EG134,Data!$B:$CP,Daily!FG$10,0)</f>
        <v>13743</v>
      </c>
      <c r="FH134" s="8">
        <f>VLOOKUP($EG134,Data!$B:$CP,Daily!FH$10,0)</f>
        <v>14604</v>
      </c>
      <c r="FI134" s="8">
        <f>VLOOKUP($EG134,Data!$B:$CP,Daily!FI$10,0)</f>
        <v>14837</v>
      </c>
      <c r="FJ134" s="8">
        <f>VLOOKUP($EG134,Data!$B:$CP,Daily!FJ$10,0)</f>
        <v>14527</v>
      </c>
      <c r="FK134" s="8">
        <f>VLOOKUP($EG134,Data!$B:$CP,Daily!FK$10,0)</f>
        <v>15347</v>
      </c>
      <c r="FL134" s="8">
        <f>VLOOKUP($EG134,Data!$B:$CP,Daily!FL$10,0)</f>
        <v>14903</v>
      </c>
      <c r="FM134" s="8">
        <f>VLOOKUP($EG134,Data!$B:$CP,Daily!FM$10,0)</f>
        <v>12463</v>
      </c>
      <c r="FN134" s="8">
        <f>VLOOKUP($EG134,Data!$B:$CP,Daily!FN$10,0)</f>
        <v>12444</v>
      </c>
      <c r="FO134" s="8">
        <f>VLOOKUP($EG134,Data!$B:$CP,Daily!FO$10,0)</f>
        <v>14027</v>
      </c>
      <c r="FP134" s="8">
        <f>VLOOKUP($EG134,Data!$B:$CP,Daily!FP$10,0)</f>
        <v>14278</v>
      </c>
      <c r="FQ134" s="8">
        <f>VLOOKUP($EG134,Data!$B:$CP,Daily!FQ$10,0)</f>
        <v>13570</v>
      </c>
      <c r="FR134" s="8">
        <f>VLOOKUP($EG134,Data!$B:$CP,Daily!FR$10,0)</f>
        <v>13520</v>
      </c>
      <c r="FS134" s="8">
        <f>VLOOKUP($EG134,Data!$B:$CP,Daily!FS$10,0)</f>
        <v>12779</v>
      </c>
      <c r="FT134" s="8">
        <f>VLOOKUP($EG134,Data!$B:$CP,Daily!FT$10,0)</f>
        <v>12042</v>
      </c>
      <c r="FU134" s="8">
        <f>VLOOKUP($EG134,Data!$B:$CP,Daily!FU$10,0)</f>
        <v>12329</v>
      </c>
      <c r="FV134" s="8">
        <f>VLOOKUP($EG134,Data!$B:$CP,Daily!FV$10,0)</f>
        <v>12912</v>
      </c>
      <c r="FW134" s="8">
        <f>VLOOKUP($EG134,Data!$B:$CP,Daily!FW$10,0)</f>
        <v>12266</v>
      </c>
      <c r="FX134" s="8">
        <f>VLOOKUP($EG134,Data!$B:$CP,Daily!FX$10,0)</f>
        <v>12900</v>
      </c>
      <c r="FY134" s="8">
        <f>VLOOKUP($EG134,Data!$B:$CP,Daily!FY$10,0)</f>
        <v>13076</v>
      </c>
      <c r="FZ134" s="8">
        <f>VLOOKUP($EG134,Data!$B:$CP,Daily!FZ$10,0)</f>
        <v>12876</v>
      </c>
      <c r="GA134" s="8">
        <f>VLOOKUP($EG134,Data!$B:$CP,Daily!GA$10,0)</f>
        <v>11681</v>
      </c>
      <c r="GB134" s="8">
        <f>VLOOKUP($EG134,Data!$B:$CP,Daily!GB$10,0)</f>
        <v>11168</v>
      </c>
      <c r="GC134" s="8">
        <f>VLOOKUP($EG134,Data!$B:$CP,Daily!GC$10,0)</f>
        <v>13258</v>
      </c>
      <c r="GD134" s="8">
        <f>VLOOKUP($EG134,Data!$B:$CP,Daily!GD$10,0)</f>
        <v>13397</v>
      </c>
      <c r="GE134" s="8">
        <f>VLOOKUP($EG134,Data!$B:$CP,Daily!GE$10,0)</f>
        <v>13132</v>
      </c>
      <c r="GF134" s="8">
        <f>VLOOKUP($EG134,Data!$B:$CP,Daily!GF$10,0)</f>
        <v>12588</v>
      </c>
      <c r="GG134" s="8">
        <f>VLOOKUP($EG134,Data!$B:$CP,Daily!GG$10,0)</f>
        <v>12482</v>
      </c>
      <c r="GH134" s="8">
        <f>VLOOKUP($EG134,Data!$B:$CP,Daily!GH$10,0)</f>
        <v>11598</v>
      </c>
      <c r="GI134" s="8">
        <f>VLOOKUP($EG134,Data!$B:$CP,Daily!GI$10,0)</f>
        <v>11996</v>
      </c>
      <c r="GJ134" s="8">
        <f>VLOOKUP($EG134,Data!$B:$CP,Daily!GJ$10,0)</f>
        <v>12952</v>
      </c>
      <c r="GK134" s="8">
        <f>VLOOKUP($EG134,Data!$B:$CP,Daily!GK$10,0)</f>
        <v>13533</v>
      </c>
      <c r="GL134" s="8">
        <f>VLOOKUP($EG134,Data!$B:$CP,Daily!GL$10,0)</f>
        <v>13231</v>
      </c>
      <c r="GM134" s="8">
        <f>VLOOKUP($EG134,Data!$B:$CP,Daily!GM$10,0)</f>
        <v>12902</v>
      </c>
      <c r="GN134" s="8">
        <f>VLOOKUP($EG134,Data!$B:$CP,Daily!GN$10,0)</f>
        <v>12944</v>
      </c>
      <c r="GO134" s="8">
        <f>VLOOKUP($EG134,Data!$B:$CP,Daily!GO$10,0)</f>
        <v>12628</v>
      </c>
      <c r="GP134" s="8">
        <f>VLOOKUP($EG134,Data!$B:$CP,Daily!GP$10,0)</f>
        <v>11220</v>
      </c>
      <c r="GQ134" s="8">
        <f>VLOOKUP($EG134,Data!$B:$CP,Daily!GQ$10,0)</f>
        <v>12277</v>
      </c>
      <c r="GR134" s="8">
        <f>VLOOKUP($EG134,Data!$B:$CP,Daily!GR$10,0)</f>
        <v>11943</v>
      </c>
      <c r="GS134" s="8">
        <f>VLOOKUP($EG134,Data!$B:$CP,Daily!GS$10,0)</f>
        <v>11919</v>
      </c>
      <c r="GT134" s="8">
        <f>VLOOKUP($EG134,Data!$B:$CP,Daily!GT$10,0)</f>
        <v>11127</v>
      </c>
      <c r="GU134" s="8">
        <f>VLOOKUP($EG134,Data!$B:$CP,Daily!GU$10,0)</f>
        <v>12205</v>
      </c>
      <c r="GV134" s="8">
        <f>VLOOKUP($EG134,Data!$B:$CP,Daily!GV$10,0)</f>
        <v>12318</v>
      </c>
      <c r="GW134" s="8">
        <f>VLOOKUP($EG134,Data!$B:$CP,Daily!GW$10,0)</f>
        <v>14056</v>
      </c>
      <c r="GX134" s="8">
        <f>VLOOKUP($EG134,Data!$B:$CP,Daily!GX$10,0)</f>
        <v>13744</v>
      </c>
      <c r="GY134" s="8">
        <f>VLOOKUP($EG134,Data!$B:$CP,Daily!GY$10,0)</f>
        <v>12567</v>
      </c>
      <c r="GZ134" s="8">
        <f>VLOOKUP($EG134,Data!$B:$CP,Daily!GZ$10,0)</f>
        <v>12348</v>
      </c>
      <c r="HA134" s="8">
        <f>VLOOKUP($EG134,Data!$B:$CP,Daily!HA$10,0)</f>
        <v>13140</v>
      </c>
      <c r="HB134" s="8">
        <f>VLOOKUP($EG134,Data!$B:$CP,Daily!HB$10,0)</f>
        <v>13070</v>
      </c>
      <c r="HC134" s="8">
        <f>VLOOKUP($EG134,Data!$B:$CP,Daily!HC$10,0)</f>
        <v>12426</v>
      </c>
      <c r="HD134" s="8">
        <f>VLOOKUP($EG134,Data!$B:$CP,Daily!HD$10,0)</f>
        <v>11974</v>
      </c>
      <c r="HE134" s="8">
        <f>VLOOKUP($EG134,Data!$B:$CP,Daily!HE$10,0)</f>
        <v>12832</v>
      </c>
      <c r="HF134" s="8">
        <f>VLOOKUP($EG134,Data!$B:$CP,Daily!HF$10,0)</f>
        <v>14058</v>
      </c>
      <c r="HG134" s="8">
        <f>VLOOKUP($EG134,Data!$B:$CP,Daily!HG$10,0)</f>
        <v>13526</v>
      </c>
      <c r="HH134" s="8">
        <f>VLOOKUP($EG134,Data!$B:$CP,Daily!HH$10,0)</f>
        <v>14717</v>
      </c>
      <c r="HI134" s="8">
        <f>VLOOKUP($EG134,Data!$B:$CP,Daily!HI$10,0)</f>
        <v>17335</v>
      </c>
      <c r="HJ134" s="8">
        <f>VLOOKUP($EG134,Data!$B:$CP,Daily!HJ$10,0)</f>
        <v>13596</v>
      </c>
      <c r="HK134" s="8">
        <f>VLOOKUP($EG134,Data!$B:$CP,Daily!HK$10,0)</f>
        <v>13469</v>
      </c>
      <c r="HL134" s="8">
        <f>VLOOKUP($EG134,Data!$B:$CP,Daily!HL$10,0)</f>
        <v>14215</v>
      </c>
      <c r="HM134" s="8">
        <f>VLOOKUP($EG134,Data!$B:$CP,Daily!HM$10,0)</f>
        <v>14001</v>
      </c>
      <c r="HN134" s="8">
        <f>VLOOKUP($EG134,Data!$B:$CP,Daily!HN$10,0)</f>
        <v>13959</v>
      </c>
      <c r="HO134" s="8">
        <f>VLOOKUP($EG134,Data!$B:$CP,Daily!HO$10,0)</f>
        <v>13712</v>
      </c>
      <c r="HP134" s="8">
        <f>VLOOKUP($EG134,Data!$B:$CP,Daily!HP$10,0)</f>
        <v>13677</v>
      </c>
      <c r="HQ134" s="8">
        <f>VLOOKUP($EG134,Data!$B:$CP,Daily!HQ$10,0)</f>
        <v>13032</v>
      </c>
      <c r="HR134" s="8">
        <f>VLOOKUP($EG134,Data!$B:$CP,Daily!HR$10,0)</f>
        <v>13378</v>
      </c>
      <c r="HS134" s="8">
        <f>VLOOKUP($EG134,Data!$B:$CP,Daily!HS$10,0)</f>
        <v>13663</v>
      </c>
      <c r="HT134" s="8">
        <f>VLOOKUP($EG134,Data!$B:$CP,Daily!HT$10,0)</f>
        <v>14316</v>
      </c>
      <c r="HU134" s="13"/>
      <c r="HV134" s="8">
        <f t="shared" ref="HV134:HV140" si="1735">_xlfn.QUARTILE.INC($EI134:$HS134,1)</f>
        <v>12628</v>
      </c>
      <c r="HW134" s="8">
        <f t="shared" ref="HW134:HW140" si="1736">_xlfn.QUARTILE.INC($EI134:$HS134,3)</f>
        <v>14116</v>
      </c>
      <c r="HX134" s="8">
        <f t="shared" ref="HX134:HX140" si="1737">HW134-HV134</f>
        <v>1488</v>
      </c>
      <c r="HY134" s="8">
        <f>HW134+(1.25*HX134)</f>
        <v>15976</v>
      </c>
      <c r="HZ134" s="8">
        <f>HV134-(1.25*HX134)</f>
        <v>10768</v>
      </c>
      <c r="IA134" s="41"/>
      <c r="IB134" s="9">
        <f t="shared" ref="IB134:IB140" si="1738">_xlfn.STDEV.P(FM134:HT134)</f>
        <v>998.27694554166669</v>
      </c>
      <c r="IC134" s="9">
        <f>AVERAGE(HM134:HS134)</f>
        <v>13631.714285714286</v>
      </c>
      <c r="ID134" s="9">
        <f>AVERAGE(GP134:HS134)</f>
        <v>13183.466666666667</v>
      </c>
      <c r="IE134" s="1"/>
      <c r="IF134" s="7" t="s">
        <v>718</v>
      </c>
      <c r="IG134" s="7" t="s">
        <v>113</v>
      </c>
      <c r="IH134" s="8">
        <f>VLOOKUP($IF134,Data!$B:$CP,Daily!IH$10,0)</f>
        <v>5043</v>
      </c>
      <c r="II134" s="8">
        <f>VLOOKUP($IF134,Data!$B:$CP,Daily!II$10,0)</f>
        <v>4903</v>
      </c>
      <c r="IJ134" s="8">
        <f>VLOOKUP($IF134,Data!$B:$CP,Daily!IJ$10,0)</f>
        <v>4658</v>
      </c>
      <c r="IK134" s="8">
        <f>VLOOKUP($IF134,Data!$B:$CP,Daily!IK$10,0)</f>
        <v>4940</v>
      </c>
      <c r="IL134" s="8">
        <f>VLOOKUP($IF134,Data!$B:$CP,Daily!IL$10,0)</f>
        <v>5142</v>
      </c>
      <c r="IM134" s="8">
        <f>VLOOKUP($IF134,Data!$B:$CP,Daily!IM$10,0)</f>
        <v>5337</v>
      </c>
      <c r="IN134" s="8">
        <f>VLOOKUP($IF134,Data!$B:$CP,Daily!IN$10,0)</f>
        <v>5607</v>
      </c>
      <c r="IO134" s="8">
        <f>VLOOKUP($IF134,Data!$B:$CP,Daily!IO$10,0)</f>
        <v>5510</v>
      </c>
      <c r="IP134" s="8">
        <f>VLOOKUP($IF134,Data!$B:$CP,Daily!IP$10,0)</f>
        <v>5336</v>
      </c>
      <c r="IQ134" s="8">
        <f>VLOOKUP($IF134,Data!$B:$CP,Daily!IQ$10,0)</f>
        <v>5056</v>
      </c>
      <c r="IR134" s="8">
        <f>VLOOKUP($IF134,Data!$B:$CP,Daily!IR$10,0)</f>
        <v>5178</v>
      </c>
      <c r="IS134" s="8">
        <f>VLOOKUP($IF134,Data!$B:$CP,Daily!IS$10,0)</f>
        <v>5163</v>
      </c>
      <c r="IT134" s="8">
        <f>VLOOKUP($IF134,Data!$B:$CP,Daily!IT$10,0)</f>
        <v>5033</v>
      </c>
      <c r="IU134" s="8">
        <f>VLOOKUP($IF134,Data!$B:$CP,Daily!IU$10,0)</f>
        <v>5072</v>
      </c>
      <c r="IV134" s="8">
        <f>VLOOKUP($IF134,Data!$B:$CP,Daily!IV$10,0)</f>
        <v>5234</v>
      </c>
      <c r="IW134" s="8">
        <f>VLOOKUP($IF134,Data!$B:$CP,Daily!IW$10,0)</f>
        <v>4899</v>
      </c>
      <c r="IX134" s="8">
        <f>VLOOKUP($IF134,Data!$B:$CP,Daily!IX$10,0)</f>
        <v>4710</v>
      </c>
      <c r="IY134" s="8">
        <f>VLOOKUP($IF134,Data!$B:$CP,Daily!IY$10,0)</f>
        <v>4908</v>
      </c>
      <c r="IZ134" s="8">
        <f>VLOOKUP($IF134,Data!$B:$CP,Daily!IZ$10,0)</f>
        <v>4946</v>
      </c>
      <c r="JA134" s="8">
        <f>VLOOKUP($IF134,Data!$B:$CP,Daily!JA$10,0)</f>
        <v>4718</v>
      </c>
      <c r="JB134" s="8">
        <f>VLOOKUP($IF134,Data!$B:$CP,Daily!JB$10,0)</f>
        <v>4835</v>
      </c>
      <c r="JC134" s="8">
        <f>VLOOKUP($IF134,Data!$B:$CP,Daily!JC$10,0)</f>
        <v>4753</v>
      </c>
      <c r="JD134" s="8">
        <f>VLOOKUP($IF134,Data!$B:$CP,Daily!JD$10,0)</f>
        <v>4859</v>
      </c>
      <c r="JE134" s="8">
        <f>VLOOKUP($IF134,Data!$B:$CP,Daily!JE$10,0)</f>
        <v>4573</v>
      </c>
      <c r="JF134" s="8">
        <f>VLOOKUP($IF134,Data!$B:$CP,Daily!JF$10,0)</f>
        <v>4756</v>
      </c>
      <c r="JG134" s="8">
        <f>VLOOKUP($IF134,Data!$B:$CP,Daily!JG$10,0)</f>
        <v>4814</v>
      </c>
      <c r="JH134" s="8">
        <f>VLOOKUP($IF134,Data!$B:$CP,Daily!JH$10,0)</f>
        <v>4942</v>
      </c>
      <c r="JI134" s="8">
        <f>VLOOKUP($IF134,Data!$B:$CP,Daily!JI$10,0)</f>
        <v>4956</v>
      </c>
      <c r="JJ134" s="8">
        <f>VLOOKUP($IF134,Data!$B:$CP,Daily!JJ$10,0)</f>
        <v>5403</v>
      </c>
      <c r="JK134" s="8">
        <f>VLOOKUP($IF134,Data!$B:$CP,Daily!JK$10,0)</f>
        <v>5193</v>
      </c>
      <c r="JL134" s="8">
        <f>VLOOKUP($IF134,Data!$B:$CP,Daily!JL$10,0)</f>
        <v>4436</v>
      </c>
      <c r="JM134" s="8">
        <f>VLOOKUP($IF134,Data!$B:$CP,Daily!JM$10,0)</f>
        <v>4300</v>
      </c>
      <c r="JN134" s="8">
        <f>VLOOKUP($IF134,Data!$B:$CP,Daily!JN$10,0)</f>
        <v>4779</v>
      </c>
      <c r="JO134" s="8">
        <f>VLOOKUP($IF134,Data!$B:$CP,Daily!JO$10,0)</f>
        <v>4946</v>
      </c>
      <c r="JP134" s="8">
        <f>VLOOKUP($IF134,Data!$B:$CP,Daily!JP$10,0)</f>
        <v>4817</v>
      </c>
      <c r="JQ134" s="8">
        <f>VLOOKUP($IF134,Data!$B:$CP,Daily!JQ$10,0)</f>
        <v>4718</v>
      </c>
      <c r="JR134" s="8">
        <f>VLOOKUP($IF134,Data!$B:$CP,Daily!JR$10,0)</f>
        <v>4400</v>
      </c>
      <c r="JS134" s="8">
        <f>VLOOKUP($IF134,Data!$B:$CP,Daily!JS$10,0)</f>
        <v>4340</v>
      </c>
      <c r="JT134" s="8">
        <f>VLOOKUP($IF134,Data!$B:$CP,Daily!JT$10,0)</f>
        <v>4371</v>
      </c>
      <c r="JU134" s="8">
        <f>VLOOKUP($IF134,Data!$B:$CP,Daily!JU$10,0)</f>
        <v>4366</v>
      </c>
      <c r="JV134" s="8">
        <f>VLOOKUP($IF134,Data!$B:$CP,Daily!JV$10,0)</f>
        <v>4301</v>
      </c>
      <c r="JW134" s="8">
        <f>VLOOKUP($IF134,Data!$B:$CP,Daily!JW$10,0)</f>
        <v>4526</v>
      </c>
      <c r="JX134" s="8">
        <f>VLOOKUP($IF134,Data!$B:$CP,Daily!JX$10,0)</f>
        <v>4642</v>
      </c>
      <c r="JY134" s="8">
        <f>VLOOKUP($IF134,Data!$B:$CP,Daily!JY$10,0)</f>
        <v>4557</v>
      </c>
      <c r="JZ134" s="8">
        <f>VLOOKUP($IF134,Data!$B:$CP,Daily!JZ$10,0)</f>
        <v>4114</v>
      </c>
      <c r="KA134" s="8">
        <f>VLOOKUP($IF134,Data!$B:$CP,Daily!KA$10,0)</f>
        <v>3924</v>
      </c>
      <c r="KB134" s="8">
        <f>VLOOKUP($IF134,Data!$B:$CP,Daily!KB$10,0)</f>
        <v>4586</v>
      </c>
      <c r="KC134" s="8">
        <f>VLOOKUP($IF134,Data!$B:$CP,Daily!KC$10,0)</f>
        <v>4676</v>
      </c>
      <c r="KD134" s="8">
        <f>VLOOKUP($IF134,Data!$B:$CP,Daily!KD$10,0)</f>
        <v>4582</v>
      </c>
      <c r="KE134" s="8">
        <f>VLOOKUP($IF134,Data!$B:$CP,Daily!KE$10,0)</f>
        <v>4452</v>
      </c>
      <c r="KF134" s="8">
        <f>VLOOKUP($IF134,Data!$B:$CP,Daily!KF$10,0)</f>
        <v>4611</v>
      </c>
      <c r="KG134" s="8">
        <f>VLOOKUP($IF134,Data!$B:$CP,Daily!KG$10,0)</f>
        <v>4237</v>
      </c>
      <c r="KH134" s="8">
        <f>VLOOKUP($IF134,Data!$B:$CP,Daily!KH$10,0)</f>
        <v>4279</v>
      </c>
      <c r="KI134" s="8">
        <f>VLOOKUP($IF134,Data!$B:$CP,Daily!KI$10,0)</f>
        <v>4812</v>
      </c>
      <c r="KJ134" s="8">
        <f>VLOOKUP($IF134,Data!$B:$CP,Daily!KJ$10,0)</f>
        <v>4923</v>
      </c>
      <c r="KK134" s="8">
        <f>VLOOKUP($IF134,Data!$B:$CP,Daily!KK$10,0)</f>
        <v>4592</v>
      </c>
      <c r="KL134" s="8">
        <f>VLOOKUP($IF134,Data!$B:$CP,Daily!KL$10,0)</f>
        <v>4490</v>
      </c>
      <c r="KM134" s="8">
        <f>VLOOKUP($IF134,Data!$B:$CP,Daily!KM$10,0)</f>
        <v>4606</v>
      </c>
      <c r="KN134" s="8">
        <f>VLOOKUP($IF134,Data!$B:$CP,Daily!KN$10,0)</f>
        <v>4498</v>
      </c>
      <c r="KO134" s="8">
        <f>VLOOKUP($IF134,Data!$B:$CP,Daily!KO$10,0)</f>
        <v>4080</v>
      </c>
      <c r="KP134" s="8">
        <f>VLOOKUP($IF134,Data!$B:$CP,Daily!KP$10,0)</f>
        <v>4204</v>
      </c>
      <c r="KQ134" s="8">
        <f>VLOOKUP($IF134,Data!$B:$CP,Daily!KQ$10,0)</f>
        <v>4142</v>
      </c>
      <c r="KR134" s="8">
        <f>VLOOKUP($IF134,Data!$B:$CP,Daily!KR$10,0)</f>
        <v>4259</v>
      </c>
      <c r="KS134" s="8">
        <f>VLOOKUP($IF134,Data!$B:$CP,Daily!KS$10,0)</f>
        <v>4070</v>
      </c>
      <c r="KT134" s="8">
        <f>VLOOKUP($IF134,Data!$B:$CP,Daily!KT$10,0)</f>
        <v>4451</v>
      </c>
      <c r="KU134" s="8">
        <f>VLOOKUP($IF134,Data!$B:$CP,Daily!KU$10,0)</f>
        <v>4435</v>
      </c>
      <c r="KV134" s="8">
        <f>VLOOKUP($IF134,Data!$B:$CP,Daily!KV$10,0)</f>
        <v>5007</v>
      </c>
      <c r="KW134" s="8">
        <f>VLOOKUP($IF134,Data!$B:$CP,Daily!KW$10,0)</f>
        <v>4675</v>
      </c>
      <c r="KX134" s="8">
        <f>VLOOKUP($IF134,Data!$B:$CP,Daily!KX$10,0)</f>
        <v>4645</v>
      </c>
      <c r="KY134" s="8">
        <f>VLOOKUP($IF134,Data!$B:$CP,Daily!KY$10,0)</f>
        <v>4372</v>
      </c>
      <c r="KZ134" s="8">
        <f>VLOOKUP($IF134,Data!$B:$CP,Daily!KZ$10,0)</f>
        <v>4635</v>
      </c>
      <c r="LA134" s="8">
        <f>VLOOKUP($IF134,Data!$B:$CP,Daily!LA$10,0)</f>
        <v>4653</v>
      </c>
      <c r="LB134" s="8">
        <f>VLOOKUP($IF134,Data!$B:$CP,Daily!LB$10,0)</f>
        <v>4562</v>
      </c>
      <c r="LC134" s="8">
        <f>VLOOKUP($IF134,Data!$B:$CP,Daily!LC$10,0)</f>
        <v>4243</v>
      </c>
      <c r="LD134" s="8">
        <f>VLOOKUP($IF134,Data!$B:$CP,Daily!LD$10,0)</f>
        <v>4549</v>
      </c>
      <c r="LE134" s="8">
        <f>VLOOKUP($IF134,Data!$B:$CP,Daily!LE$10,0)</f>
        <v>4872</v>
      </c>
      <c r="LF134" s="8">
        <f>VLOOKUP($IF134,Data!$B:$CP,Daily!LF$10,0)</f>
        <v>4724</v>
      </c>
      <c r="LG134" s="8">
        <f>VLOOKUP($IF134,Data!$B:$CP,Daily!LG$10,0)</f>
        <v>5110</v>
      </c>
      <c r="LH134" s="8">
        <f>VLOOKUP($IF134,Data!$B:$CP,Daily!LH$10,0)</f>
        <v>5934</v>
      </c>
      <c r="LI134" s="8">
        <f>VLOOKUP($IF134,Data!$B:$CP,Daily!LI$10,0)</f>
        <v>4920</v>
      </c>
      <c r="LJ134" s="8">
        <f>VLOOKUP($IF134,Data!$B:$CP,Daily!LJ$10,0)</f>
        <v>4552</v>
      </c>
      <c r="LK134" s="8">
        <f>VLOOKUP($IF134,Data!$B:$CP,Daily!LK$10,0)</f>
        <v>4830</v>
      </c>
      <c r="LL134" s="8">
        <f>VLOOKUP($IF134,Data!$B:$CP,Daily!LL$10,0)</f>
        <v>4788</v>
      </c>
      <c r="LM134" s="8">
        <f>VLOOKUP($IF134,Data!$B:$CP,Daily!LM$10,0)</f>
        <v>4915</v>
      </c>
      <c r="LN134" s="8">
        <f>VLOOKUP($IF134,Data!$B:$CP,Daily!LN$10,0)</f>
        <v>4755</v>
      </c>
      <c r="LO134" s="8">
        <f>VLOOKUP($IF134,Data!$B:$CP,Daily!LO$10,0)</f>
        <v>4804</v>
      </c>
      <c r="LP134" s="8">
        <f>VLOOKUP($IF134,Data!$B:$CP,Daily!LP$10,0)</f>
        <v>4681</v>
      </c>
      <c r="LQ134" s="8">
        <f>VLOOKUP($IF134,Data!$B:$CP,Daily!LQ$10,0)</f>
        <v>4709</v>
      </c>
      <c r="LR134" s="8">
        <f>VLOOKUP($IF134,Data!$B:$CP,Daily!LR$10,0)</f>
        <v>4832</v>
      </c>
      <c r="LS134" s="8">
        <f>VLOOKUP($IF134,Data!$B:$CP,Daily!LS$10,0)</f>
        <v>4885</v>
      </c>
      <c r="LU134" s="8">
        <f t="shared" ref="LU134:LU139" si="1739">_xlfn.QUARTILE.INC($IH134:$LR134,1)</f>
        <v>4498</v>
      </c>
      <c r="LV134" s="8">
        <f t="shared" ref="LV134:LV139" si="1740">_xlfn.QUARTILE.INC($IH134:$LR134,3)</f>
        <v>4923</v>
      </c>
      <c r="LW134" s="8">
        <f t="shared" ref="LW134:LW140" si="1741">LV134-LU134</f>
        <v>425</v>
      </c>
      <c r="LX134" s="8">
        <f>LV134+(1.25*LW134)</f>
        <v>5454.25</v>
      </c>
      <c r="LY134" s="8">
        <f>LU134-(1.25*LW134)</f>
        <v>3966.75</v>
      </c>
      <c r="LZ134" s="41"/>
      <c r="MA134" s="9">
        <f>_xlfn.STDEV.P(JL134:LS134)</f>
        <v>312.10256683055684</v>
      </c>
      <c r="MB134" s="9">
        <f>AVERAGE(LL134:LR134)</f>
        <v>4783.4285714285716</v>
      </c>
      <c r="MC134" s="9">
        <f>AVERAGE(KO134:LR134)</f>
        <v>4646.9333333333334</v>
      </c>
    </row>
    <row r="135" spans="4:341" x14ac:dyDescent="0.35">
      <c r="D135" s="113" t="s">
        <v>719</v>
      </c>
      <c r="E135" s="53" t="str">
        <f>VLOOKUP($D135,'Metric Nature'!$C:$D,2,0)&amp;IF(($F135&lt;(EA135)),"Below",IF(($F135&gt;(DZ135)),"Above","Within"))</f>
        <v>PositiveBelow</v>
      </c>
      <c r="F135" s="48">
        <f t="shared" si="1629"/>
        <v>8.0204156033539913E-3</v>
      </c>
      <c r="G135" s="77">
        <f t="shared" si="1630"/>
        <v>1.5569484740818892E-2</v>
      </c>
      <c r="H135" s="48">
        <f t="shared" si="1631"/>
        <v>-0.48486313215448451</v>
      </c>
      <c r="I135" s="74">
        <f t="shared" ref="I135:I140" si="1742">EE135</f>
        <v>1.5386480681739452E-2</v>
      </c>
      <c r="J135" s="48">
        <f t="shared" si="1632"/>
        <v>-0.47873618605503765</v>
      </c>
      <c r="K135" s="48">
        <f t="shared" si="1633"/>
        <v>2.748254537930408E-3</v>
      </c>
      <c r="L135" s="50"/>
      <c r="M135" s="53" t="str">
        <f>VLOOKUP($D135,'Metric Nature'!$C:$D,2,0)&amp;IF(($N135&lt;(HZ135)),"Below",IF(($N135&gt;(HY135)),"Above","Within"))</f>
        <v>PositiveWithin</v>
      </c>
      <c r="N135" s="48">
        <f t="shared" si="1634"/>
        <v>3.4925956971221012E-3</v>
      </c>
      <c r="O135" s="49">
        <f t="shared" ref="O135:O140" si="1743">IC135</f>
        <v>6.1097021651191552E-3</v>
      </c>
      <c r="P135" s="55">
        <f t="shared" ref="P135:P140" si="1744">IFERROR(((N135-O135)/O135),0)</f>
        <v>-0.42835254440688658</v>
      </c>
      <c r="Q135" s="49">
        <f t="shared" si="1635"/>
        <v>4.4522520684780586E-3</v>
      </c>
      <c r="R135" s="55">
        <f t="shared" si="1636"/>
        <v>-0.21554403402950248</v>
      </c>
      <c r="S135" s="48">
        <f t="shared" si="1637"/>
        <v>1.3188195959440677E-3</v>
      </c>
      <c r="T135" s="50"/>
      <c r="U135" s="53" t="str">
        <f>VLOOKUP($D135,'Metric Nature'!$C:$D,2,0)&amp;IF(($V135&lt;(LY135)),"Below",IF(($V135&gt;(LX135)),"Above","Within"))</f>
        <v>PositiveBelow</v>
      </c>
      <c r="V135" s="48">
        <f t="shared" si="1638"/>
        <v>2.128966223132037E-2</v>
      </c>
      <c r="W135" s="49">
        <f t="shared" ref="W135:W140" si="1745">MB135</f>
        <v>4.2527774459443314E-2</v>
      </c>
      <c r="X135" s="48">
        <f t="shared" si="1639"/>
        <v>-0.49939392545398081</v>
      </c>
      <c r="Y135" s="49">
        <f t="shared" ref="Y135:Y140" si="1746">MC135</f>
        <v>4.2090328682903758E-2</v>
      </c>
      <c r="Z135" s="55">
        <f t="shared" si="1640"/>
        <v>-0.49419111474014693</v>
      </c>
      <c r="AA135" s="48">
        <f t="shared" si="1641"/>
        <v>8.6529482101002815E-3</v>
      </c>
      <c r="AB135" s="50"/>
      <c r="AC135" s="46" t="s">
        <v>720</v>
      </c>
      <c r="AI135" s="7" t="s">
        <v>719</v>
      </c>
      <c r="AJ135" s="12">
        <f>(VLOOKUP($EG135,Data!$B:$CP,Daily!EI$10,0)+VLOOKUP($IF135,Data!$B:$CP,Daily!IH$10,0))/AJ$134</f>
        <v>1.0027443529660122E-2</v>
      </c>
      <c r="AK135" s="12">
        <f>(VLOOKUP($EG135,Data!$B:$CP,Daily!EJ$10,0)+VLOOKUP($IF135,Data!$B:$CP,Daily!II$10,0))/AK$134</f>
        <v>1.109416898890583E-2</v>
      </c>
      <c r="AL135" s="12">
        <f>(VLOOKUP($EG135,Data!$B:$CP,Daily!EK$10,0)+VLOOKUP($IF135,Data!$B:$CP,Daily!IJ$10,0))/AL$134</f>
        <v>1.2679346012679346E-2</v>
      </c>
      <c r="AM135" s="12">
        <f>(VLOOKUP($EG135,Data!$B:$CP,Daily!EL$10,0)+VLOOKUP($IF135,Data!$B:$CP,Daily!IK$10,0))/AM$134</f>
        <v>1.3520064637759224E-2</v>
      </c>
      <c r="AN135" s="12">
        <f>(VLOOKUP($EG135,Data!$B:$CP,Daily!EM$10,0)+VLOOKUP($IF135,Data!$B:$CP,Daily!IL$10,0))/AN$134</f>
        <v>1.2985036774029927E-2</v>
      </c>
      <c r="AO135" s="12">
        <f>(VLOOKUP($EG135,Data!$B:$CP,Daily!EN$10,0)+VLOOKUP($IF135,Data!$B:$CP,Daily!IM$10,0))/AO$134</f>
        <v>1.2856452392460126E-2</v>
      </c>
      <c r="AP135" s="12">
        <f>(VLOOKUP($EG135,Data!$B:$CP,Daily!EO$10,0)+VLOOKUP($IF135,Data!$B:$CP,Daily!IN$10,0))/AP$134</f>
        <v>1.2372668496209126E-2</v>
      </c>
      <c r="AQ135" s="12">
        <f>(VLOOKUP($EG135,Data!$B:$CP,Daily!EP$10,0)+VLOOKUP($IF135,Data!$B:$CP,Daily!IO$10,0))/AQ$134</f>
        <v>1.4707935769141261E-2</v>
      </c>
      <c r="AR135" s="12">
        <f>(VLOOKUP($EG135,Data!$B:$CP,Daily!EQ$10,0)+VLOOKUP($IF135,Data!$B:$CP,Daily!IP$10,0))/AR$134</f>
        <v>1.4147754707870594E-2</v>
      </c>
      <c r="AS135" s="12">
        <f>(VLOOKUP($EG135,Data!$B:$CP,Daily!ER$10,0)+VLOOKUP($IF135,Data!$B:$CP,Daily!IQ$10,0))/AS$134</f>
        <v>1.2230545788105795E-2</v>
      </c>
      <c r="AT135" s="12">
        <f>(VLOOKUP($EG135,Data!$B:$CP,Daily!ES$10,0)+VLOOKUP($IF135,Data!$B:$CP,Daily!IR$10,0))/AT$134</f>
        <v>1.2124796687860416E-2</v>
      </c>
      <c r="AU135" s="12">
        <f>(VLOOKUP($EG135,Data!$B:$CP,Daily!ET$10,0)+VLOOKUP($IF135,Data!$B:$CP,Daily!IS$10,0))/AU$134</f>
        <v>1.2919896640826873E-2</v>
      </c>
      <c r="AV135" s="12">
        <f>(VLOOKUP($EG135,Data!$B:$CP,Daily!EU$10,0)+VLOOKUP($IF135,Data!$B:$CP,Daily!IT$10,0))/AV$134</f>
        <v>1.2024765900834058E-2</v>
      </c>
      <c r="AW135" s="12">
        <f>(VLOOKUP($EG135,Data!$B:$CP,Daily!EV$10,0)+VLOOKUP($IF135,Data!$B:$CP,Daily!IU$10,0))/AW$134</f>
        <v>1.2512129104744396E-2</v>
      </c>
      <c r="AX135" s="12">
        <f>(VLOOKUP($EG135,Data!$B:$CP,Daily!EW$10,0)+VLOOKUP($IF135,Data!$B:$CP,Daily!IV$10,0))/AX$134</f>
        <v>1.3650225083498717E-2</v>
      </c>
      <c r="AY135" s="12">
        <f>(VLOOKUP($EG135,Data!$B:$CP,Daily!EX$10,0)+VLOOKUP($IF135,Data!$B:$CP,Daily!IW$10,0))/AY$134</f>
        <v>1.2634238787113077E-2</v>
      </c>
      <c r="AZ135" s="12">
        <f>(VLOOKUP($EG135,Data!$B:$CP,Daily!EY$10,0)+VLOOKUP($IF135,Data!$B:$CP,Daily!IX$10,0))/AZ$134</f>
        <v>1.2836551536578733E-2</v>
      </c>
      <c r="BA135" s="12">
        <f>(VLOOKUP($EG135,Data!$B:$CP,Daily!EZ$10,0)+VLOOKUP($IF135,Data!$B:$CP,Daily!IY$10,0))/BA$134</f>
        <v>1.2866063738156762E-2</v>
      </c>
      <c r="BB135" s="12">
        <f>(VLOOKUP($EG135,Data!$B:$CP,Daily!FA$10,0)+VLOOKUP($IF135,Data!$B:$CP,Daily!IZ$10,0))/BB$134</f>
        <v>1.4568794253986042E-2</v>
      </c>
      <c r="BC135" s="12">
        <f>(VLOOKUP($EG135,Data!$B:$CP,Daily!FB$10,0)+VLOOKUP($IF135,Data!$B:$CP,Daily!JA$10,0))/BC$134</f>
        <v>1.4263582456327795E-2</v>
      </c>
      <c r="BD135" s="12">
        <f>(VLOOKUP($EG135,Data!$B:$CP,Daily!FC$10,0)+VLOOKUP($IF135,Data!$B:$CP,Daily!JB$10,0))/BD$134</f>
        <v>1.3998751040799335E-2</v>
      </c>
      <c r="BE135" s="12">
        <f>(VLOOKUP($EG135,Data!$B:$CP,Daily!FD$10,0)+VLOOKUP($IF135,Data!$B:$CP,Daily!JC$10,0))/BE$134</f>
        <v>1.5301724137931034E-2</v>
      </c>
      <c r="BF135" s="12">
        <f>(VLOOKUP($EG135,Data!$B:$CP,Daily!FE$10,0)+VLOOKUP($IF135,Data!$B:$CP,Daily!JD$10,0))/BF$134</f>
        <v>1.5129721378722498E-2</v>
      </c>
      <c r="BG135" s="12">
        <f>(VLOOKUP($EG135,Data!$B:$CP,Daily!FF$10,0)+VLOOKUP($IF135,Data!$B:$CP,Daily!JE$10,0))/BG$134</f>
        <v>1.4588785567125118E-2</v>
      </c>
      <c r="BH135" s="12">
        <f>(VLOOKUP($EG135,Data!$B:$CP,Daily!FG$10,0)+VLOOKUP($IF135,Data!$B:$CP,Daily!JF$10,0))/BH$134</f>
        <v>1.5135953294772691E-2</v>
      </c>
      <c r="BI135" s="12">
        <f>(VLOOKUP($EG135,Data!$B:$CP,Daily!FH$10,0)+VLOOKUP($IF135,Data!$B:$CP,Daily!JG$10,0))/BI$134</f>
        <v>1.3080646822535791E-2</v>
      </c>
      <c r="BJ135" s="12">
        <f>(VLOOKUP($EG135,Data!$B:$CP,Daily!FI$10,0)+VLOOKUP($IF135,Data!$B:$CP,Daily!JH$10,0))/BJ$134</f>
        <v>1.4257545881996056E-2</v>
      </c>
      <c r="BK135" s="12">
        <f>(VLOOKUP($EG135,Data!$B:$CP,Daily!FJ$10,0)+VLOOKUP($IF135,Data!$B:$CP,Daily!JI$10,0))/BK$134</f>
        <v>1.2934353025714726E-2</v>
      </c>
      <c r="BL135" s="12">
        <f>(VLOOKUP($EG135,Data!$B:$CP,Daily!FK$10,0)+VLOOKUP($IF135,Data!$B:$CP,Daily!JJ$10,0))/BL$134</f>
        <v>7.9518072289156624E-3</v>
      </c>
      <c r="BM135" s="12">
        <f>(VLOOKUP($EG135,Data!$B:$CP,Daily!FL$10,0)+VLOOKUP($IF135,Data!$B:$CP,Daily!JK$10,0))/BM$134</f>
        <v>7.5139331210191083E-3</v>
      </c>
      <c r="BN135" s="12">
        <f>(VLOOKUP($EG135,Data!$B:$CP,Daily!FM$10,0)+VLOOKUP($IF135,Data!$B:$CP,Daily!JL$10,0))/BN$134</f>
        <v>7.8111130836144155E-3</v>
      </c>
      <c r="BO135" s="12">
        <f>(VLOOKUP($EG135,Data!$B:$CP,Daily!FN$10,0)+VLOOKUP($IF135,Data!$B:$CP,Daily!JM$10,0))/BO$134</f>
        <v>8.1223124701385579E-3</v>
      </c>
      <c r="BP135" s="12">
        <f>(VLOOKUP($EG135,Data!$B:$CP,Daily!FO$10,0)+VLOOKUP($IF135,Data!$B:$CP,Daily!JN$10,0))/BP$134</f>
        <v>1.1538870573221312E-2</v>
      </c>
      <c r="BQ135" s="12">
        <f>(VLOOKUP($EG135,Data!$B:$CP,Daily!FP$10,0)+VLOOKUP($IF135,Data!$B:$CP,Daily!JO$10,0))/BQ$134</f>
        <v>9.3112775697045368E-3</v>
      </c>
      <c r="BR135" s="12">
        <f>(VLOOKUP($EG135,Data!$B:$CP,Daily!FQ$10,0)+VLOOKUP($IF135,Data!$B:$CP,Daily!JP$10,0))/BR$134</f>
        <v>9.7351389568717025E-3</v>
      </c>
      <c r="BS135" s="12">
        <f>(VLOOKUP($EG135,Data!$B:$CP,Daily!FR$10,0)+VLOOKUP($IF135,Data!$B:$CP,Daily!JQ$10,0))/BS$134</f>
        <v>1.0033994955587235E-2</v>
      </c>
      <c r="BT135" s="12">
        <f>(VLOOKUP($EG135,Data!$B:$CP,Daily!FS$10,0)+VLOOKUP($IF135,Data!$B:$CP,Daily!JR$10,0))/BT$134</f>
        <v>9.7211711973921641E-3</v>
      </c>
      <c r="BU135" s="12">
        <f>(VLOOKUP($EG135,Data!$B:$CP,Daily!FT$10,0)+VLOOKUP($IF135,Data!$B:$CP,Daily!JS$10,0))/BU$134</f>
        <v>1.0194115492613844E-2</v>
      </c>
      <c r="BV135" s="12">
        <f>(VLOOKUP($EG135,Data!$B:$CP,Daily!FU$10,0)+VLOOKUP($IF135,Data!$B:$CP,Daily!JT$10,0))/BV$134</f>
        <v>1.1317365269461078E-2</v>
      </c>
      <c r="BW135" s="12">
        <f>(VLOOKUP($EG135,Data!$B:$CP,Daily!FV$10,0)+VLOOKUP($IF135,Data!$B:$CP,Daily!JU$10,0))/BW$134</f>
        <v>1.1170274337307559E-2</v>
      </c>
      <c r="BX135" s="12">
        <f>(VLOOKUP($EG135,Data!$B:$CP,Daily!FW$10,0)+VLOOKUP($IF135,Data!$B:$CP,Daily!JV$10,0))/BX$134</f>
        <v>1.0744250618699824E-2</v>
      </c>
      <c r="BY135" s="12">
        <f>(VLOOKUP($EG135,Data!$B:$CP,Daily!FX$10,0)+VLOOKUP($IF135,Data!$B:$CP,Daily!JW$10,0))/BY$134</f>
        <v>1.0157236313554458E-2</v>
      </c>
      <c r="BZ135" s="12">
        <f>(VLOOKUP($EG135,Data!$B:$CP,Daily!FY$10,0)+VLOOKUP($IF135,Data!$B:$CP,Daily!JX$10,0))/BZ$134</f>
        <v>9.9898408398239082E-3</v>
      </c>
      <c r="CA135" s="12">
        <f>(VLOOKUP($EG135,Data!$B:$CP,Daily!FZ$10,0)+VLOOKUP($IF135,Data!$B:$CP,Daily!JY$10,0))/CA$134</f>
        <v>8.8338209143578265E-3</v>
      </c>
      <c r="CB135" s="12">
        <f>(VLOOKUP($EG135,Data!$B:$CP,Daily!GA$10,0)+VLOOKUP($IF135,Data!$B:$CP,Daily!JZ$10,0))/CB$134</f>
        <v>1.120607787274454E-2</v>
      </c>
      <c r="CC135" s="12">
        <f>(VLOOKUP($EG135,Data!$B:$CP,Daily!GB$10,0)+VLOOKUP($IF135,Data!$B:$CP,Daily!KA$10,0))/CC$134</f>
        <v>1.1529287039491121E-2</v>
      </c>
      <c r="CD135" s="12">
        <f>(VLOOKUP($EG135,Data!$B:$CP,Daily!GC$10,0)+VLOOKUP($IF135,Data!$B:$CP,Daily!KB$10,0))/CD$134</f>
        <v>1.053575431517597E-2</v>
      </c>
      <c r="CE135" s="12">
        <f>(VLOOKUP($EG135,Data!$B:$CP,Daily!GD$10,0)+VLOOKUP($IF135,Data!$B:$CP,Daily!KC$10,0))/CE$134</f>
        <v>1.1176893708847451E-2</v>
      </c>
      <c r="CF135" s="12">
        <f>(VLOOKUP($EG135,Data!$B:$CP,Daily!GE$10,0)+VLOOKUP($IF135,Data!$B:$CP,Daily!KD$10,0))/CF$134</f>
        <v>1.0274359263859095E-2</v>
      </c>
      <c r="CG135" s="12">
        <f>(VLOOKUP($EG135,Data!$B:$CP,Daily!GF$10,0)+VLOOKUP($IF135,Data!$B:$CP,Daily!KE$10,0))/CG$134</f>
        <v>9.917840375586854E-3</v>
      </c>
      <c r="CH135" s="12">
        <f>(VLOOKUP($EG135,Data!$B:$CP,Daily!GG$10,0)+VLOOKUP($IF135,Data!$B:$CP,Daily!KF$10,0))/CH$134</f>
        <v>1.2812262329608611E-2</v>
      </c>
      <c r="CI135" s="12">
        <f>(VLOOKUP($EG135,Data!$B:$CP,Daily!GH$10,0)+VLOOKUP($IF135,Data!$B:$CP,Daily!KG$10,0))/CI$134</f>
        <v>1.2188190716766656E-2</v>
      </c>
      <c r="CJ135" s="12">
        <f>(VLOOKUP($EG135,Data!$B:$CP,Daily!GI$10,0)+VLOOKUP($IF135,Data!$B:$CP,Daily!KH$10,0))/CJ$134</f>
        <v>1.1367127496159755E-2</v>
      </c>
      <c r="CK135" s="12">
        <f>(VLOOKUP($EG135,Data!$B:$CP,Daily!GJ$10,0)+VLOOKUP($IF135,Data!$B:$CP,Daily!KI$10,0))/CK$134</f>
        <v>1.1877955415446971E-2</v>
      </c>
      <c r="CL135" s="12">
        <f>(VLOOKUP($EG135,Data!$B:$CP,Daily!GK$10,0)+VLOOKUP($IF135,Data!$B:$CP,Daily!KJ$10,0))/CL$134</f>
        <v>1.1811876896402253E-2</v>
      </c>
      <c r="CM135" s="12">
        <f>(VLOOKUP($EG135,Data!$B:$CP,Daily!GL$10,0)+VLOOKUP($IF135,Data!$B:$CP,Daily!KK$10,0))/CM$134</f>
        <v>1.1670313639679067E-2</v>
      </c>
      <c r="CN135" s="12">
        <f>(VLOOKUP($EG135,Data!$B:$CP,Daily!GM$10,0)+VLOOKUP($IF135,Data!$B:$CP,Daily!KL$10,0))/CN$134</f>
        <v>1.437442502299908E-2</v>
      </c>
      <c r="CO135" s="12">
        <f>(VLOOKUP($EG135,Data!$B:$CP,Daily!GN$10,0)+VLOOKUP($IF135,Data!$B:$CP,Daily!KM$10,0))/CO$134</f>
        <v>1.2763532763532764E-2</v>
      </c>
      <c r="CP135" s="12">
        <f>(VLOOKUP($EG135,Data!$B:$CP,Daily!GO$10,0)+VLOOKUP($IF135,Data!$B:$CP,Daily!KN$10,0))/CP$134</f>
        <v>8.3498773794230992E-3</v>
      </c>
      <c r="CQ135" s="12">
        <f>(VLOOKUP($EG135,Data!$B:$CP,Daily!GP$10,0)+VLOOKUP($IF135,Data!$B:$CP,Daily!KO$10,0))/CQ$134</f>
        <v>9.6078431372549015E-3</v>
      </c>
      <c r="CR135" s="12">
        <f>(VLOOKUP($EG135,Data!$B:$CP,Daily!GQ$10,0)+VLOOKUP($IF135,Data!$B:$CP,Daily!KP$10,0))/CR$134</f>
        <v>1.0011528426673138E-2</v>
      </c>
      <c r="CS135" s="12">
        <f>(VLOOKUP($EG135,Data!$B:$CP,Daily!GR$10,0)+VLOOKUP($IF135,Data!$B:$CP,Daily!KQ$10,0))/CS$134</f>
        <v>1.1314889648741062E-2</v>
      </c>
      <c r="CT135" s="12">
        <f>(VLOOKUP($EG135,Data!$B:$CP,Daily!GS$10,0)+VLOOKUP($IF135,Data!$B:$CP,Daily!KR$10,0))/CT$134</f>
        <v>1.2733341574978366E-2</v>
      </c>
      <c r="CU135" s="12">
        <f>(VLOOKUP($EG135,Data!$B:$CP,Daily!GT$10,0)+VLOOKUP($IF135,Data!$B:$CP,Daily!KS$10,0))/CU$134</f>
        <v>1.3357899585444496E-2</v>
      </c>
      <c r="CV135" s="12">
        <f>(VLOOKUP($EG135,Data!$B:$CP,Daily!GU$10,0)+VLOOKUP($IF135,Data!$B:$CP,Daily!KT$10,0))/CV$134</f>
        <v>1.3328530259365994E-2</v>
      </c>
      <c r="CW135" s="12">
        <f>(VLOOKUP($EG135,Data!$B:$CP,Daily!GV$10,0)+VLOOKUP($IF135,Data!$B:$CP,Daily!KU$10,0))/CW$134</f>
        <v>1.4146719990449471E-2</v>
      </c>
      <c r="CX135" s="12">
        <f>(VLOOKUP($EG135,Data!$B:$CP,Daily!GW$10,0)+VLOOKUP($IF135,Data!$B:$CP,Daily!KV$10,0))/CX$134</f>
        <v>1.7258563709804334E-2</v>
      </c>
      <c r="CY135" s="12">
        <f>(VLOOKUP($EG135,Data!$B:$CP,Daily!GX$10,0)+VLOOKUP($IF135,Data!$B:$CP,Daily!KW$10,0))/CY$134</f>
        <v>1.5093110375156088E-2</v>
      </c>
      <c r="CZ135" s="12">
        <f>(VLOOKUP($EG135,Data!$B:$CP,Daily!GY$10,0)+VLOOKUP($IF135,Data!$B:$CP,Daily!KX$10,0))/CZ$134</f>
        <v>1.5221938182663259E-2</v>
      </c>
      <c r="DA135" s="12">
        <f>(VLOOKUP($EG135,Data!$B:$CP,Daily!GZ$10,0)+VLOOKUP($IF135,Data!$B:$CP,Daily!KY$10,0))/DA$134</f>
        <v>1.3875598086124402E-2</v>
      </c>
      <c r="DB135" s="12">
        <f>(VLOOKUP($EG135,Data!$B:$CP,Daily!HA$10,0)+VLOOKUP($IF135,Data!$B:$CP,Daily!KZ$10,0))/DB$134</f>
        <v>1.2939521800281293E-2</v>
      </c>
      <c r="DC135" s="12">
        <f>(VLOOKUP($EG135,Data!$B:$CP,Daily!HB$10,0)+VLOOKUP($IF135,Data!$B:$CP,Daily!LA$10,0))/DC$134</f>
        <v>1.4839474129662021E-2</v>
      </c>
      <c r="DD135" s="12">
        <f>(VLOOKUP($EG135,Data!$B:$CP,Daily!HC$10,0)+VLOOKUP($IF135,Data!$B:$CP,Daily!LB$10,0))/DD$134</f>
        <v>1.3892159171179657E-2</v>
      </c>
      <c r="DE135" s="12">
        <f>(VLOOKUP($EG135,Data!$B:$CP,Daily!HD$10,0)+VLOOKUP($IF135,Data!$B:$CP,Daily!LC$10,0))/DE$134</f>
        <v>1.7820805327742491E-2</v>
      </c>
      <c r="DF135" s="12">
        <f>(VLOOKUP($EG135,Data!$B:$CP,Daily!HE$10,0)+VLOOKUP($IF135,Data!$B:$CP,Daily!LD$10,0))/DF$134</f>
        <v>1.1449283700592601E-2</v>
      </c>
      <c r="DG135" s="12">
        <f>(VLOOKUP($EG135,Data!$B:$CP,Daily!HF$10,0)+VLOOKUP($IF135,Data!$B:$CP,Daily!LE$10,0))/DG$134</f>
        <v>1.9387216059165345E-2</v>
      </c>
      <c r="DH135" s="12">
        <f>(VLOOKUP($EG135,Data!$B:$CP,Daily!HG$10,0)+VLOOKUP($IF135,Data!$B:$CP,Daily!LF$10,0))/DH$134</f>
        <v>1.4575342465753425E-2</v>
      </c>
      <c r="DI135" s="12">
        <f>(VLOOKUP($EG135,Data!$B:$CP,Daily!HH$10,0)+VLOOKUP($IF135,Data!$B:$CP,Daily!LG$10,0))/DI$134</f>
        <v>1.6240480153326273E-2</v>
      </c>
      <c r="DJ135" s="12">
        <f>(VLOOKUP($EG135,Data!$B:$CP,Daily!HI$10,0)+VLOOKUP($IF135,Data!$B:$CP,Daily!LH$10,0))/DJ$134</f>
        <v>2.0585328118956553E-2</v>
      </c>
      <c r="DK135" s="12">
        <f>(VLOOKUP($EG135,Data!$B:$CP,Daily!HJ$10,0)+VLOOKUP($IF135,Data!$B:$CP,Daily!LI$10,0))/DK$134</f>
        <v>1.8632534024627348E-2</v>
      </c>
      <c r="DL135" s="12">
        <f>(VLOOKUP($EG135,Data!$B:$CP,Daily!HK$10,0)+VLOOKUP($IF135,Data!$B:$CP,Daily!LJ$10,0))/DL$134</f>
        <v>1.9255313245657844E-2</v>
      </c>
      <c r="DM135" s="12">
        <f>(VLOOKUP($EG135,Data!$B:$CP,Daily!HL$10,0)+VLOOKUP($IF135,Data!$B:$CP,Daily!LK$10,0))/DM$134</f>
        <v>1.7274875295353112E-2</v>
      </c>
      <c r="DN135" s="12">
        <f>(VLOOKUP($EG135,Data!$B:$CP,Daily!HM$10,0)+VLOOKUP($IF135,Data!$B:$CP,Daily!LL$10,0))/DN$134</f>
        <v>1.5008781733993294E-2</v>
      </c>
      <c r="DO135" s="12">
        <f>(VLOOKUP($EG135,Data!$B:$CP,Daily!HN$10,0)+VLOOKUP($IF135,Data!$B:$CP,Daily!LM$10,0))/DO$134</f>
        <v>1.4358376602733919E-2</v>
      </c>
      <c r="DP135" s="12">
        <f>(VLOOKUP($EG135,Data!$B:$CP,Daily!HO$10,0)+VLOOKUP($IF135,Data!$B:$CP,Daily!LN$10,0))/DP$134</f>
        <v>1.5324633129365895E-2</v>
      </c>
      <c r="DQ135" s="12">
        <f>(VLOOKUP($EG135,Data!$B:$CP,Daily!HP$10,0)+VLOOKUP($IF135,Data!$B:$CP,Daily!LO$10,0))/DQ$134</f>
        <v>1.504247605649045E-2</v>
      </c>
      <c r="DR135" s="12">
        <f>(VLOOKUP($EG135,Data!$B:$CP,Daily!HQ$10,0)+VLOOKUP($IF135,Data!$B:$CP,Daily!LP$10,0))/DR$134</f>
        <v>1.7331903122000791E-2</v>
      </c>
      <c r="DS135" s="12">
        <f>(VLOOKUP($EG135,Data!$B:$CP,Daily!HR$10,0)+VLOOKUP($IF135,Data!$B:$CP,Daily!LQ$10,0))/DS$134</f>
        <v>1.7968706805993256E-2</v>
      </c>
      <c r="DT135" s="12">
        <f>(VLOOKUP($EG135,Data!$B:$CP,Daily!HS$10,0)+VLOOKUP($IF135,Data!$B:$CP,Daily!LR$10,0))/DT$134</f>
        <v>1.4111922141119221E-2</v>
      </c>
      <c r="DU135" s="12">
        <f>(VLOOKUP($EG135,Data!$B:$CP,Daily!HT$10,0)+VLOOKUP($IF135,Data!$B:$CP,Daily!LS$10,0))/DU$134</f>
        <v>8.0204156033539913E-3</v>
      </c>
      <c r="DV135" s="14"/>
      <c r="DW135" s="12">
        <f t="shared" si="1732"/>
        <v>1.1176893708847451E-2</v>
      </c>
      <c r="DX135" s="12">
        <f t="shared" si="1733"/>
        <v>1.4568794253986042E-2</v>
      </c>
      <c r="DY135" s="12">
        <f t="shared" ref="DY135:DY140" si="1747">DX135-DW135</f>
        <v>3.3919005451385903E-3</v>
      </c>
      <c r="DZ135" s="12">
        <f t="shared" ref="DZ135:DZ140" si="1748">DX135+(0.75*DY135)</f>
        <v>1.7112719662839983E-2</v>
      </c>
      <c r="EA135" s="12">
        <f t="shared" ref="EA135:EA140" si="1749">DW135-(0.75*DY135)</f>
        <v>8.6329682999935087E-3</v>
      </c>
      <c r="EB135" s="14"/>
      <c r="EC135" s="12">
        <f t="shared" si="1734"/>
        <v>2.748254537930408E-3</v>
      </c>
      <c r="ED135" s="12">
        <f>SUMPRODUCT(DN135:DT135,DN$134:DT$134)/SUM(DN$134:DT$134)</f>
        <v>1.5569484740818892E-2</v>
      </c>
      <c r="EE135" s="12">
        <f>SUMPRODUCT(CR135:DT135,CR$134:DT$134)/SUM(CR$134:DT$134)</f>
        <v>1.5386480681739452E-2</v>
      </c>
      <c r="EF135" s="1"/>
      <c r="EG135" s="7" t="s">
        <v>721</v>
      </c>
      <c r="EH135" s="7" t="s">
        <v>114</v>
      </c>
      <c r="EI135" s="12">
        <f>VLOOKUP($EG135,Data!$B:$CP,Daily!EI$10,0)/EI$134</f>
        <v>3.4519956850053938E-3</v>
      </c>
      <c r="EJ135" s="12">
        <f>VLOOKUP($EG135,Data!$B:$CP,Daily!EJ$10,0)/EJ$134</f>
        <v>4.8172286766789462E-3</v>
      </c>
      <c r="EK135" s="12">
        <f>VLOOKUP($EG135,Data!$B:$CP,Daily!EK$10,0)/EK$134</f>
        <v>6.2293605523866709E-3</v>
      </c>
      <c r="EL135" s="12">
        <f>VLOOKUP($EG135,Data!$B:$CP,Daily!EL$10,0)/EL$134</f>
        <v>5.4311926605504586E-3</v>
      </c>
      <c r="EM135" s="12">
        <f>VLOOKUP($EG135,Data!$B:$CP,Daily!EM$10,0)/EM$134</f>
        <v>5.2151238591916557E-3</v>
      </c>
      <c r="EN135" s="12">
        <f>VLOOKUP($EG135,Data!$B:$CP,Daily!EN$10,0)/EN$134</f>
        <v>5.4712434051976816E-3</v>
      </c>
      <c r="EO135" s="12">
        <f>VLOOKUP($EG135,Data!$B:$CP,Daily!EO$10,0)/EO$134</f>
        <v>4.4047319405990434E-3</v>
      </c>
      <c r="EP135" s="12">
        <f>VLOOKUP($EG135,Data!$B:$CP,Daily!EP$10,0)/EP$134</f>
        <v>5.5086071987480436E-3</v>
      </c>
      <c r="EQ135" s="12">
        <f>VLOOKUP($EG135,Data!$B:$CP,Daily!EQ$10,0)/EQ$134</f>
        <v>5.7889944061402365E-3</v>
      </c>
      <c r="ER135" s="12">
        <f>VLOOKUP($EG135,Data!$B:$CP,Daily!ER$10,0)/ER$134</f>
        <v>5.0799752866067137E-3</v>
      </c>
      <c r="ES135" s="12">
        <f>VLOOKUP($EG135,Data!$B:$CP,Daily!ES$10,0)/ES$134</f>
        <v>4.6323870028456091E-3</v>
      </c>
      <c r="ET135" s="12">
        <f>VLOOKUP($EG135,Data!$B:$CP,Daily!ET$10,0)/ET$134</f>
        <v>4.8214751107636174E-3</v>
      </c>
      <c r="EU135" s="12">
        <f>VLOOKUP($EG135,Data!$B:$CP,Daily!EU$10,0)/EU$134</f>
        <v>4.4796691936595454E-3</v>
      </c>
      <c r="EV135" s="12">
        <f>VLOOKUP($EG135,Data!$B:$CP,Daily!EV$10,0)/EV$134</f>
        <v>5.2381280584464819E-3</v>
      </c>
      <c r="EW135" s="12">
        <f>VLOOKUP($EG135,Data!$B:$CP,Daily!EW$10,0)/EW$134</f>
        <v>6.0291734197730953E-3</v>
      </c>
      <c r="EX135" s="12">
        <f>VLOOKUP($EG135,Data!$B:$CP,Daily!EX$10,0)/EX$134</f>
        <v>5.0365325955877135E-3</v>
      </c>
      <c r="EY135" s="12">
        <f>VLOOKUP($EG135,Data!$B:$CP,Daily!EY$10,0)/EY$134</f>
        <v>4.7531992687385744E-3</v>
      </c>
      <c r="EZ135" s="12">
        <f>VLOOKUP($EG135,Data!$B:$CP,Daily!EZ$10,0)/EZ$134</f>
        <v>4.755633596722271E-3</v>
      </c>
      <c r="FA135" s="12">
        <f>VLOOKUP($EG135,Data!$B:$CP,Daily!FA$10,0)/FA$134</f>
        <v>5.5158324821246172E-3</v>
      </c>
      <c r="FB135" s="12">
        <f>VLOOKUP($EG135,Data!$B:$CP,Daily!FB$10,0)/FB$134</f>
        <v>7.4280408542246983E-3</v>
      </c>
      <c r="FC135" s="12">
        <f>VLOOKUP($EG135,Data!$B:$CP,Daily!FC$10,0)/FC$134</f>
        <v>5.7715040678673248E-3</v>
      </c>
      <c r="FD135" s="12">
        <f>VLOOKUP($EG135,Data!$B:$CP,Daily!FD$10,0)/FD$134</f>
        <v>6.0114434707032663E-3</v>
      </c>
      <c r="FE135" s="12">
        <f>VLOOKUP($EG135,Data!$B:$CP,Daily!FE$10,0)/FE$134</f>
        <v>5.8941920644048308E-3</v>
      </c>
      <c r="FF135" s="12">
        <f>VLOOKUP($EG135,Data!$B:$CP,Daily!FF$10,0)/FF$134</f>
        <v>5.9016883310921862E-3</v>
      </c>
      <c r="FG135" s="12">
        <f>VLOOKUP($EG135,Data!$B:$CP,Daily!FG$10,0)/FG$134</f>
        <v>6.4760241577530376E-3</v>
      </c>
      <c r="FH135" s="12">
        <f>VLOOKUP($EG135,Data!$B:$CP,Daily!FH$10,0)/FH$134</f>
        <v>5.9572719802793751E-3</v>
      </c>
      <c r="FI135" s="12">
        <f>VLOOKUP($EG135,Data!$B:$CP,Daily!FI$10,0)/FI$134</f>
        <v>5.8637190806766866E-3</v>
      </c>
      <c r="FJ135" s="12">
        <f>VLOOKUP($EG135,Data!$B:$CP,Daily!FJ$10,0)/FJ$134</f>
        <v>5.3004749776278653E-3</v>
      </c>
      <c r="FK135" s="12">
        <f>VLOOKUP($EG135,Data!$B:$CP,Daily!FK$10,0)/FK$134</f>
        <v>3.9747181859646832E-3</v>
      </c>
      <c r="FL135" s="12">
        <f>VLOOKUP($EG135,Data!$B:$CP,Daily!FL$10,0)/FL$134</f>
        <v>2.6169227672280747E-3</v>
      </c>
      <c r="FM135" s="12">
        <f>VLOOKUP($EG135,Data!$B:$CP,Daily!FM$10,0)/FM$134</f>
        <v>3.8514001444275056E-3</v>
      </c>
      <c r="FN135" s="12">
        <f>VLOOKUP($EG135,Data!$B:$CP,Daily!FN$10,0)/FN$134</f>
        <v>3.1340405014464801E-3</v>
      </c>
      <c r="FO135" s="12">
        <f>VLOOKUP($EG135,Data!$B:$CP,Daily!FO$10,0)/FO$134</f>
        <v>5.3468311114279604E-3</v>
      </c>
      <c r="FP135" s="12">
        <f>VLOOKUP($EG135,Data!$B:$CP,Daily!FP$10,0)/FP$134</f>
        <v>3.6419666619974785E-3</v>
      </c>
      <c r="FQ135" s="12">
        <f>VLOOKUP($EG135,Data!$B:$CP,Daily!FQ$10,0)/FQ$134</f>
        <v>3.7582903463522477E-3</v>
      </c>
      <c r="FR135" s="12">
        <f>VLOOKUP($EG135,Data!$B:$CP,Daily!FR$10,0)/FR$134</f>
        <v>3.6982248520710057E-3</v>
      </c>
      <c r="FS135" s="12">
        <f>VLOOKUP($EG135,Data!$B:$CP,Daily!FS$10,0)/FS$134</f>
        <v>4.1474293763205262E-3</v>
      </c>
      <c r="FT135" s="12">
        <f>VLOOKUP($EG135,Data!$B:$CP,Daily!FT$10,0)/FT$134</f>
        <v>3.4877927254608871E-3</v>
      </c>
      <c r="FU135" s="12">
        <f>VLOOKUP($EG135,Data!$B:$CP,Daily!FU$10,0)/FU$134</f>
        <v>4.4610268472706624E-3</v>
      </c>
      <c r="FV135" s="12">
        <f>VLOOKUP($EG135,Data!$B:$CP,Daily!FV$10,0)/FV$134</f>
        <v>4.3370508054522928E-3</v>
      </c>
      <c r="FW135" s="12">
        <f>VLOOKUP($EG135,Data!$B:$CP,Daily!FW$10,0)/FW$134</f>
        <v>3.3425729659220609E-3</v>
      </c>
      <c r="FX135" s="12">
        <f>VLOOKUP($EG135,Data!$B:$CP,Daily!FX$10,0)/FX$134</f>
        <v>3.7209302325581397E-3</v>
      </c>
      <c r="FY135" s="12">
        <f>VLOOKUP($EG135,Data!$B:$CP,Daily!FY$10,0)/FY$134</f>
        <v>3.5178953808504129E-3</v>
      </c>
      <c r="FZ135" s="12">
        <f>VLOOKUP($EG135,Data!$B:$CP,Daily!FZ$10,0)/FZ$134</f>
        <v>4.271512892202547E-3</v>
      </c>
      <c r="GA135" s="12">
        <f>VLOOKUP($EG135,Data!$B:$CP,Daily!GA$10,0)/GA$134</f>
        <v>4.7085009845047512E-3</v>
      </c>
      <c r="GB135" s="12">
        <f>VLOOKUP($EG135,Data!$B:$CP,Daily!GB$10,0)/GB$134</f>
        <v>4.1189111747850999E-3</v>
      </c>
      <c r="GC135" s="12">
        <f>VLOOKUP($EG135,Data!$B:$CP,Daily!GC$10,0)/GC$134</f>
        <v>4.4501433096998042E-3</v>
      </c>
      <c r="GD135" s="12">
        <f>VLOOKUP($EG135,Data!$B:$CP,Daily!GD$10,0)/GD$134</f>
        <v>4.9264760767335969E-3</v>
      </c>
      <c r="GE135" s="12">
        <f>VLOOKUP($EG135,Data!$B:$CP,Daily!GE$10,0)/GE$134</f>
        <v>4.3405421870240631E-3</v>
      </c>
      <c r="GF135" s="12">
        <f>VLOOKUP($EG135,Data!$B:$CP,Daily!GF$10,0)/GF$134</f>
        <v>3.9720368605020654E-3</v>
      </c>
      <c r="GG135" s="12">
        <f>VLOOKUP($EG135,Data!$B:$CP,Daily!GG$10,0)/GG$134</f>
        <v>5.688190995032847E-3</v>
      </c>
      <c r="GH135" s="12">
        <f>VLOOKUP($EG135,Data!$B:$CP,Daily!GH$10,0)/GH$134</f>
        <v>5.0008622176237281E-3</v>
      </c>
      <c r="GI135" s="12">
        <f>VLOOKUP($EG135,Data!$B:$CP,Daily!GI$10,0)/GI$134</f>
        <v>4.2514171390463486E-3</v>
      </c>
      <c r="GJ135" s="12">
        <f>VLOOKUP($EG135,Data!$B:$CP,Daily!GJ$10,0)/GJ$134</f>
        <v>4.5552810376775785E-3</v>
      </c>
      <c r="GK135" s="12">
        <f>VLOOKUP($EG135,Data!$B:$CP,Daily!GK$10,0)/GK$134</f>
        <v>5.3203280868986923E-3</v>
      </c>
      <c r="GL135" s="12">
        <f>VLOOKUP($EG135,Data!$B:$CP,Daily!GL$10,0)/GL$134</f>
        <v>5.3661854735091831E-3</v>
      </c>
      <c r="GM135" s="12">
        <f>VLOOKUP($EG135,Data!$B:$CP,Daily!GM$10,0)/GM$134</f>
        <v>6.3556037823593245E-3</v>
      </c>
      <c r="GN135" s="12">
        <f>VLOOKUP($EG135,Data!$B:$CP,Daily!GN$10,0)/GN$134</f>
        <v>5.5624227441285539E-3</v>
      </c>
      <c r="GO135" s="12">
        <f>VLOOKUP($EG135,Data!$B:$CP,Daily!GO$10,0)/GO$134</f>
        <v>3.4843205574912892E-3</v>
      </c>
      <c r="GP135" s="12">
        <f>VLOOKUP($EG135,Data!$B:$CP,Daily!GP$10,0)/GP$134</f>
        <v>3.6541889483065952E-3</v>
      </c>
      <c r="GQ135" s="12">
        <f>VLOOKUP($EG135,Data!$B:$CP,Daily!GQ$10,0)/GQ$134</f>
        <v>3.5839374440009776E-3</v>
      </c>
      <c r="GR135" s="12">
        <f>VLOOKUP($EG135,Data!$B:$CP,Daily!GR$10,0)/GR$134</f>
        <v>4.6889391275223976E-3</v>
      </c>
      <c r="GS135" s="12">
        <f>VLOOKUP($EG135,Data!$B:$CP,Daily!GS$10,0)/GS$134</f>
        <v>4.0271834885476972E-3</v>
      </c>
      <c r="GT135" s="12">
        <f>VLOOKUP($EG135,Data!$B:$CP,Daily!GT$10,0)/GT$134</f>
        <v>4.9429316078008446E-3</v>
      </c>
      <c r="GU135" s="12">
        <f>VLOOKUP($EG135,Data!$B:$CP,Daily!GU$10,0)/GU$134</f>
        <v>4.9160180253994268E-3</v>
      </c>
      <c r="GV135" s="12">
        <f>VLOOKUP($EG135,Data!$B:$CP,Daily!GV$10,0)/GV$134</f>
        <v>5.3580126643935702E-3</v>
      </c>
      <c r="GW135" s="12">
        <f>VLOOKUP($EG135,Data!$B:$CP,Daily!GW$10,0)/GW$134</f>
        <v>6.9721115537848604E-3</v>
      </c>
      <c r="GX135" s="12">
        <f>VLOOKUP($EG135,Data!$B:$CP,Daily!GX$10,0)/GX$134</f>
        <v>5.0203725261932482E-3</v>
      </c>
      <c r="GY135" s="12">
        <f>VLOOKUP($EG135,Data!$B:$CP,Daily!GY$10,0)/GY$134</f>
        <v>4.9335561390944534E-3</v>
      </c>
      <c r="GZ135" s="12">
        <f>VLOOKUP($EG135,Data!$B:$CP,Daily!GZ$10,0)/GZ$134</f>
        <v>5.1020408163265302E-3</v>
      </c>
      <c r="HA135" s="12">
        <f>VLOOKUP($EG135,Data!$B:$CP,Daily!HA$10,0)/HA$134</f>
        <v>4.6423135464231354E-3</v>
      </c>
      <c r="HB135" s="12">
        <f>VLOOKUP($EG135,Data!$B:$CP,Daily!HB$10,0)/HB$134</f>
        <v>6.7329762815608266E-3</v>
      </c>
      <c r="HC135" s="12">
        <f>VLOOKUP($EG135,Data!$B:$CP,Daily!HC$10,0)/HC$134</f>
        <v>4.8285852245292128E-3</v>
      </c>
      <c r="HD135" s="12">
        <f>VLOOKUP($EG135,Data!$B:$CP,Daily!HD$10,0)/HD$134</f>
        <v>7.3492567228996162E-3</v>
      </c>
      <c r="HE135" s="12">
        <f>VLOOKUP($EG135,Data!$B:$CP,Daily!HE$10,0)/HE$134</f>
        <v>5.0654613466334167E-3</v>
      </c>
      <c r="HF135" s="12">
        <f>VLOOKUP($EG135,Data!$B:$CP,Daily!HF$10,0)/HF$134</f>
        <v>7.9669938824868409E-3</v>
      </c>
      <c r="HG135" s="12">
        <f>VLOOKUP($EG135,Data!$B:$CP,Daily!HG$10,0)/HG$134</f>
        <v>5.3970131598403076E-3</v>
      </c>
      <c r="HH135" s="12">
        <f>VLOOKUP($EG135,Data!$B:$CP,Daily!HH$10,0)/HH$134</f>
        <v>6.9307603451790444E-3</v>
      </c>
      <c r="HI135" s="12">
        <f>VLOOKUP($EG135,Data!$B:$CP,Daily!HI$10,0)/HI$134</f>
        <v>9.4029420248053063E-3</v>
      </c>
      <c r="HJ135" s="12">
        <f>VLOOKUP($EG135,Data!$B:$CP,Daily!HJ$10,0)/HJ$134</f>
        <v>6.6195939982347752E-3</v>
      </c>
      <c r="HK135" s="12">
        <f>VLOOKUP($EG135,Data!$B:$CP,Daily!HK$10,0)/HK$134</f>
        <v>7.572945281758111E-3</v>
      </c>
      <c r="HL135" s="12">
        <f>VLOOKUP($EG135,Data!$B:$CP,Daily!HL$10,0)/HL$134</f>
        <v>6.4016883573689764E-3</v>
      </c>
      <c r="HM135" s="12">
        <f>VLOOKUP($EG135,Data!$B:$CP,Daily!HM$10,0)/HM$134</f>
        <v>5.9281479894293266E-3</v>
      </c>
      <c r="HN135" s="12">
        <f>VLOOKUP($EG135,Data!$B:$CP,Daily!HN$10,0)/HN$134</f>
        <v>5.3728777133032453E-3</v>
      </c>
      <c r="HO135" s="12">
        <f>VLOOKUP($EG135,Data!$B:$CP,Daily!HO$10,0)/HO$134</f>
        <v>5.9072345390898482E-3</v>
      </c>
      <c r="HP135" s="12">
        <f>VLOOKUP($EG135,Data!$B:$CP,Daily!HP$10,0)/HP$134</f>
        <v>5.995466842143745E-3</v>
      </c>
      <c r="HQ135" s="12">
        <f>VLOOKUP($EG135,Data!$B:$CP,Daily!HQ$10,0)/HQ$134</f>
        <v>7.213014119091467E-3</v>
      </c>
      <c r="HR135" s="12">
        <f>VLOOKUP($EG135,Data!$B:$CP,Daily!HR$10,0)/HR$134</f>
        <v>7.1012109433398118E-3</v>
      </c>
      <c r="HS135" s="12">
        <f>VLOOKUP($EG135,Data!$B:$CP,Daily!HS$10,0)/HS$134</f>
        <v>5.3428968747712803E-3</v>
      </c>
      <c r="HT135" s="12">
        <f>VLOOKUP($EG135,Data!$B:$CP,Daily!HT$10,0)/HT$134</f>
        <v>3.4925956971221012E-3</v>
      </c>
      <c r="HU135" s="13"/>
      <c r="HV135" s="40">
        <f t="shared" si="1735"/>
        <v>4.3405421870240631E-3</v>
      </c>
      <c r="HW135" s="40">
        <f t="shared" si="1736"/>
        <v>5.8941920644048308E-3</v>
      </c>
      <c r="HX135" s="40">
        <f t="shared" si="1737"/>
        <v>1.5536498773807677E-3</v>
      </c>
      <c r="HY135" s="40">
        <f t="shared" ref="HY135:HY140" si="1750">HW135+(0.75*HX135)</f>
        <v>7.059429472440407E-3</v>
      </c>
      <c r="HZ135" s="40">
        <f t="shared" ref="HZ135:HZ140" si="1751">HV135-(0.75*HX135)</f>
        <v>3.1753047789884873E-3</v>
      </c>
      <c r="IA135" s="43"/>
      <c r="IB135" s="12">
        <f t="shared" si="1738"/>
        <v>1.3188195959440677E-3</v>
      </c>
      <c r="IC135" s="12">
        <f>SUMPRODUCT(HM135:HS135,HM$134:HS$134)/SUM(HM$134:HS$134)</f>
        <v>6.1097021651191552E-3</v>
      </c>
      <c r="ID135" s="12">
        <f t="shared" ref="ID135:ID140" si="1752">SUMPRODUCT(GQ135:HS135,GQ$134:HS$134)/SUM(GQ$121:HS$134)</f>
        <v>4.4522520684780586E-3</v>
      </c>
      <c r="IE135" s="1"/>
      <c r="IF135" s="7" t="s">
        <v>722</v>
      </c>
      <c r="IG135" s="7" t="s">
        <v>114</v>
      </c>
      <c r="IH135" s="12">
        <f>VLOOKUP($IF135,Data!$B:$CP,Daily!IH$10,0)/IH$134</f>
        <v>2.8157842554035296E-2</v>
      </c>
      <c r="II135" s="12">
        <f>VLOOKUP($IF135,Data!$B:$CP,Daily!II$10,0)/II$134</f>
        <v>2.9165816846828473E-2</v>
      </c>
      <c r="IJ135" s="12">
        <f>VLOOKUP($IF135,Data!$B:$CP,Daily!IJ$10,0)/IJ$134</f>
        <v>3.1129240017174754E-2</v>
      </c>
      <c r="IK135" s="12">
        <f>VLOOKUP($IF135,Data!$B:$CP,Daily!IK$10,0)/IK$134</f>
        <v>3.5829959514170041E-2</v>
      </c>
      <c r="IL135" s="12">
        <f>VLOOKUP($IF135,Data!$B:$CP,Daily!IL$10,0)/IL$134</f>
        <v>3.5005834305717617E-2</v>
      </c>
      <c r="IM135" s="12">
        <f>VLOOKUP($IF135,Data!$B:$CP,Daily!IM$10,0)/IM$134</f>
        <v>3.4101555180813189E-2</v>
      </c>
      <c r="IN135" s="12">
        <f>VLOOKUP($IF135,Data!$B:$CP,Daily!IN$10,0)/IN$134</f>
        <v>3.495630461922597E-2</v>
      </c>
      <c r="IO135" s="12">
        <f>VLOOKUP($IF135,Data!$B:$CP,Daily!IO$10,0)/IO$134</f>
        <v>4.1379310344827586E-2</v>
      </c>
      <c r="IP135" s="12">
        <f>VLOOKUP($IF135,Data!$B:$CP,Daily!IP$10,0)/IP$134</f>
        <v>3.823088455772114E-2</v>
      </c>
      <c r="IQ135" s="12">
        <f>VLOOKUP($IF135,Data!$B:$CP,Daily!IQ$10,0)/IQ$134</f>
        <v>3.283227848101266E-2</v>
      </c>
      <c r="IR135" s="12">
        <f>VLOOKUP($IF135,Data!$B:$CP,Daily!IR$10,0)/IR$134</f>
        <v>3.3989957512553112E-2</v>
      </c>
      <c r="IS135" s="12">
        <f>VLOOKUP($IF135,Data!$B:$CP,Daily!IS$10,0)/IS$134</f>
        <v>3.6993995738911482E-2</v>
      </c>
      <c r="IT135" s="12">
        <f>VLOOKUP($IF135,Data!$B:$CP,Daily!IT$10,0)/IT$134</f>
        <v>3.3777071329227103E-2</v>
      </c>
      <c r="IU135" s="12">
        <f>VLOOKUP($IF135,Data!$B:$CP,Daily!IU$10,0)/IU$134</f>
        <v>3.3320189274447951E-2</v>
      </c>
      <c r="IV135" s="12">
        <f>VLOOKUP($IF135,Data!$B:$CP,Daily!IV$10,0)/IV$134</f>
        <v>3.6110049675200609E-2</v>
      </c>
      <c r="IW135" s="12">
        <f>VLOOKUP($IF135,Data!$B:$CP,Daily!IW$10,0)/IW$134</f>
        <v>3.4496836088997757E-2</v>
      </c>
      <c r="IX135" s="12">
        <f>VLOOKUP($IF135,Data!$B:$CP,Daily!IX$10,0)/IX$134</f>
        <v>3.6305732484076432E-2</v>
      </c>
      <c r="IY135" s="12">
        <f>VLOOKUP($IF135,Data!$B:$CP,Daily!IY$10,0)/IY$134</f>
        <v>3.5452322738386305E-2</v>
      </c>
      <c r="IZ135" s="12">
        <f>VLOOKUP($IF135,Data!$B:$CP,Daily!IZ$10,0)/IZ$134</f>
        <v>4.1447634452082494E-2</v>
      </c>
      <c r="JA135" s="12">
        <f>VLOOKUP($IF135,Data!$B:$CP,Daily!JA$10,0)/JA$134</f>
        <v>3.4548537515896566E-2</v>
      </c>
      <c r="JB135" s="12">
        <f>VLOOKUP($IF135,Data!$B:$CP,Daily!JB$10,0)/JB$134</f>
        <v>3.8469493278179938E-2</v>
      </c>
      <c r="JC135" s="12">
        <f>VLOOKUP($IF135,Data!$B:$CP,Daily!JC$10,0)/JC$134</f>
        <v>4.2289080580685881E-2</v>
      </c>
      <c r="JD135" s="12">
        <f>VLOOKUP($IF135,Data!$B:$CP,Daily!JD$10,0)/JD$134</f>
        <v>4.157233998765178E-2</v>
      </c>
      <c r="JE135" s="12">
        <f>VLOOKUP($IF135,Data!$B:$CP,Daily!JE$10,0)/JE$134</f>
        <v>4.0017493986442158E-2</v>
      </c>
      <c r="JF135" s="12">
        <f>VLOOKUP($IF135,Data!$B:$CP,Daily!JF$10,0)/JF$134</f>
        <v>4.0159798149705633E-2</v>
      </c>
      <c r="JG135" s="12">
        <f>VLOOKUP($IF135,Data!$B:$CP,Daily!JG$10,0)/JG$134</f>
        <v>3.4690486082260073E-2</v>
      </c>
      <c r="JH135" s="12">
        <f>VLOOKUP($IF135,Data!$B:$CP,Daily!JH$10,0)/JH$134</f>
        <v>3.9457709429380816E-2</v>
      </c>
      <c r="JI135" s="12">
        <f>VLOOKUP($IF135,Data!$B:$CP,Daily!JI$10,0)/JI$134</f>
        <v>3.5310734463276837E-2</v>
      </c>
      <c r="JJ135" s="12">
        <f>VLOOKUP($IF135,Data!$B:$CP,Daily!JJ$10,0)/JJ$134</f>
        <v>1.9248565611697206E-2</v>
      </c>
      <c r="JK135" s="12">
        <f>VLOOKUP($IF135,Data!$B:$CP,Daily!JK$10,0)/JK$134</f>
        <v>2.1567494704409784E-2</v>
      </c>
      <c r="JL135" s="12">
        <f>VLOOKUP($IF135,Data!$B:$CP,Daily!JL$10,0)/JL$134</f>
        <v>1.8935978358881875E-2</v>
      </c>
      <c r="JM135" s="12">
        <f>VLOOKUP($IF135,Data!$B:$CP,Daily!JM$10,0)/JM$134</f>
        <v>2.2558139534883722E-2</v>
      </c>
      <c r="JN135" s="12">
        <f>VLOOKUP($IF135,Data!$B:$CP,Daily!JN$10,0)/JN$134</f>
        <v>2.9713329148357396E-2</v>
      </c>
      <c r="JO135" s="12">
        <f>VLOOKUP($IF135,Data!$B:$CP,Daily!JO$10,0)/JO$134</f>
        <v>2.5677315002021837E-2</v>
      </c>
      <c r="JP135" s="12">
        <f>VLOOKUP($IF135,Data!$B:$CP,Daily!JP$10,0)/JP$134</f>
        <v>2.6572555532489103E-2</v>
      </c>
      <c r="JQ135" s="12">
        <f>VLOOKUP($IF135,Data!$B:$CP,Daily!JQ$10,0)/JQ$134</f>
        <v>2.8189910979228485E-2</v>
      </c>
      <c r="JR135" s="12">
        <f>VLOOKUP($IF135,Data!$B:$CP,Daily!JR$10,0)/JR$134</f>
        <v>2.5909090909090909E-2</v>
      </c>
      <c r="JS135" s="12">
        <f>VLOOKUP($IF135,Data!$B:$CP,Daily!JS$10,0)/JS$134</f>
        <v>2.880184331797235E-2</v>
      </c>
      <c r="JT135" s="12">
        <f>VLOOKUP($IF135,Data!$B:$CP,Daily!JT$10,0)/JT$134</f>
        <v>3.065660032029284E-2</v>
      </c>
      <c r="JU135" s="12">
        <f>VLOOKUP($IF135,Data!$B:$CP,Daily!JU$10,0)/JU$134</f>
        <v>3.1378836463582228E-2</v>
      </c>
      <c r="JV135" s="12">
        <f>VLOOKUP($IF135,Data!$B:$CP,Daily!JV$10,0)/JV$134</f>
        <v>3.1853057428504999E-2</v>
      </c>
      <c r="JW135" s="12">
        <f>VLOOKUP($IF135,Data!$B:$CP,Daily!JW$10,0)/JW$134</f>
        <v>2.8501988510826335E-2</v>
      </c>
      <c r="JX135" s="12">
        <f>VLOOKUP($IF135,Data!$B:$CP,Daily!JX$10,0)/JX$134</f>
        <v>2.8220594571305473E-2</v>
      </c>
      <c r="JY135" s="12">
        <f>VLOOKUP($IF135,Data!$B:$CP,Daily!JY$10,0)/JY$134</f>
        <v>2.1724818959842001E-2</v>
      </c>
      <c r="JZ135" s="12">
        <f>VLOOKUP($IF135,Data!$B:$CP,Daily!JZ$10,0)/JZ$134</f>
        <v>2.9654837141468156E-2</v>
      </c>
      <c r="KA135" s="12">
        <f>VLOOKUP($IF135,Data!$B:$CP,Daily!KA$10,0)/KA$134</f>
        <v>3.2619775739041797E-2</v>
      </c>
      <c r="KB135" s="12">
        <f>VLOOKUP($IF135,Data!$B:$CP,Daily!KB$10,0)/KB$134</f>
        <v>2.8129088530309636E-2</v>
      </c>
      <c r="KC135" s="12">
        <f>VLOOKUP($IF135,Data!$B:$CP,Daily!KC$10,0)/KC$134</f>
        <v>2.9084687767322499E-2</v>
      </c>
      <c r="KD135" s="12">
        <f>VLOOKUP($IF135,Data!$B:$CP,Daily!KD$10,0)/KD$134</f>
        <v>2.7280663465735485E-2</v>
      </c>
      <c r="KE135" s="12">
        <f>VLOOKUP($IF135,Data!$B:$CP,Daily!KE$10,0)/KE$134</f>
        <v>2.6729559748427674E-2</v>
      </c>
      <c r="KF135" s="12">
        <f>VLOOKUP($IF135,Data!$B:$CP,Daily!KF$10,0)/KF$134</f>
        <v>3.2097158967685967E-2</v>
      </c>
      <c r="KG135" s="12">
        <f>VLOOKUP($IF135,Data!$B:$CP,Daily!KG$10,0)/KG$134</f>
        <v>3.1862166627330657E-2</v>
      </c>
      <c r="KH135" s="12">
        <f>VLOOKUP($IF135,Data!$B:$CP,Daily!KH$10,0)/KH$134</f>
        <v>3.1315727973825661E-2</v>
      </c>
      <c r="KI135" s="12">
        <f>VLOOKUP($IF135,Data!$B:$CP,Daily!KI$10,0)/KI$134</f>
        <v>3.1587697423108893E-2</v>
      </c>
      <c r="KJ135" s="12">
        <f>VLOOKUP($IF135,Data!$B:$CP,Daily!KJ$10,0)/KJ$134</f>
        <v>2.9656713386146658E-2</v>
      </c>
      <c r="KK135" s="12">
        <f>VLOOKUP($IF135,Data!$B:$CP,Daily!KK$10,0)/KK$134</f>
        <v>2.9834494773519165E-2</v>
      </c>
      <c r="KL135" s="12">
        <f>VLOOKUP($IF135,Data!$B:$CP,Daily!KL$10,0)/KL$134</f>
        <v>3.7416481069042315E-2</v>
      </c>
      <c r="KM135" s="12">
        <f>VLOOKUP($IF135,Data!$B:$CP,Daily!KM$10,0)/KM$134</f>
        <v>3.3000434216239688E-2</v>
      </c>
      <c r="KN135" s="12">
        <f>VLOOKUP($IF135,Data!$B:$CP,Daily!KN$10,0)/KN$134</f>
        <v>2.2009782125389062E-2</v>
      </c>
      <c r="KO135" s="12">
        <f>VLOOKUP($IF135,Data!$B:$CP,Daily!KO$10,0)/KO$134</f>
        <v>2.5980392156862746E-2</v>
      </c>
      <c r="KP135" s="12">
        <f>VLOOKUP($IF135,Data!$B:$CP,Daily!KP$10,0)/KP$134</f>
        <v>2.8782112274024739E-2</v>
      </c>
      <c r="KQ135" s="12">
        <f>VLOOKUP($IF135,Data!$B:$CP,Daily!KQ$10,0)/KQ$134</f>
        <v>3.0420086914534041E-2</v>
      </c>
      <c r="KR135" s="12">
        <f>VLOOKUP($IF135,Data!$B:$CP,Daily!KR$10,0)/KR$134</f>
        <v>3.7097910307583942E-2</v>
      </c>
      <c r="KS135" s="12">
        <f>VLOOKUP($IF135,Data!$B:$CP,Daily!KS$10,0)/KS$134</f>
        <v>3.6363636363636362E-2</v>
      </c>
      <c r="KT135" s="12">
        <f>VLOOKUP($IF135,Data!$B:$CP,Daily!KT$10,0)/KT$134</f>
        <v>3.6396315434733768E-2</v>
      </c>
      <c r="KU135" s="12">
        <f>VLOOKUP($IF135,Data!$B:$CP,Daily!KU$10,0)/KU$134</f>
        <v>3.8556933483652765E-2</v>
      </c>
      <c r="KV135" s="12">
        <f>VLOOKUP($IF135,Data!$B:$CP,Daily!KV$10,0)/KV$134</f>
        <v>4.6135410425404436E-2</v>
      </c>
      <c r="KW135" s="12">
        <f>VLOOKUP($IF135,Data!$B:$CP,Daily!KW$10,0)/KW$134</f>
        <v>4.4705882352941179E-2</v>
      </c>
      <c r="KX135" s="12">
        <f>VLOOKUP($IF135,Data!$B:$CP,Daily!KX$10,0)/KX$134</f>
        <v>4.3057050592034449E-2</v>
      </c>
      <c r="KY135" s="12">
        <f>VLOOKUP($IF135,Data!$B:$CP,Daily!KY$10,0)/KY$134</f>
        <v>3.8655077767612074E-2</v>
      </c>
      <c r="KZ135" s="12">
        <f>VLOOKUP($IF135,Data!$B:$CP,Daily!KZ$10,0)/KZ$134</f>
        <v>3.6461704422869473E-2</v>
      </c>
      <c r="LA135" s="12">
        <f>VLOOKUP($IF135,Data!$B:$CP,Daily!LA$10,0)/LA$134</f>
        <v>3.7610143993122715E-2</v>
      </c>
      <c r="LB135" s="12">
        <f>VLOOKUP($IF135,Data!$B:$CP,Daily!LB$10,0)/LB$134</f>
        <v>3.8579570363875493E-2</v>
      </c>
      <c r="LC135" s="12">
        <f>VLOOKUP($IF135,Data!$B:$CP,Daily!LC$10,0)/LC$134</f>
        <v>4.7372142352109355E-2</v>
      </c>
      <c r="LD135" s="12">
        <f>VLOOKUP($IF135,Data!$B:$CP,Daily!LD$10,0)/LD$134</f>
        <v>2.9457023521653112E-2</v>
      </c>
      <c r="LE135" s="12">
        <f>VLOOKUP($IF135,Data!$B:$CP,Daily!LE$10,0)/LE$134</f>
        <v>5.2339901477832511E-2</v>
      </c>
      <c r="LF135" s="12">
        <f>VLOOKUP($IF135,Data!$B:$CP,Daily!LF$10,0)/LF$134</f>
        <v>4.085520745131245E-2</v>
      </c>
      <c r="LG135" s="12">
        <f>VLOOKUP($IF135,Data!$B:$CP,Daily!LG$10,0)/LG$134</f>
        <v>4.3052837573385516E-2</v>
      </c>
      <c r="LH135" s="12">
        <f>VLOOKUP($IF135,Data!$B:$CP,Daily!LH$10,0)/LH$134</f>
        <v>5.3252443545669027E-2</v>
      </c>
      <c r="LI135" s="12">
        <f>VLOOKUP($IF135,Data!$B:$CP,Daily!LI$10,0)/LI$134</f>
        <v>5.1829268292682924E-2</v>
      </c>
      <c r="LJ135" s="12">
        <f>VLOOKUP($IF135,Data!$B:$CP,Daily!LJ$10,0)/LJ$134</f>
        <v>5.3822495606326889E-2</v>
      </c>
      <c r="LK135" s="12">
        <f>VLOOKUP($IF135,Data!$B:$CP,Daily!LK$10,0)/LK$134</f>
        <v>4.9275362318840582E-2</v>
      </c>
      <c r="LL135" s="12">
        <f>VLOOKUP($IF135,Data!$B:$CP,Daily!LL$10,0)/LL$134</f>
        <v>4.1562238930659981E-2</v>
      </c>
      <c r="LM135" s="12">
        <f>VLOOKUP($IF135,Data!$B:$CP,Daily!LM$10,0)/LM$134</f>
        <v>3.9877924720244151E-2</v>
      </c>
      <c r="LN135" s="12">
        <f>VLOOKUP($IF135,Data!$B:$CP,Daily!LN$10,0)/LN$134</f>
        <v>4.2481598317560459E-2</v>
      </c>
      <c r="LO135" s="12">
        <f>VLOOKUP($IF135,Data!$B:$CP,Daily!LO$10,0)/LO$134</f>
        <v>4.0799333888426312E-2</v>
      </c>
      <c r="LP135" s="12">
        <f>VLOOKUP($IF135,Data!$B:$CP,Daily!LP$10,0)/LP$134</f>
        <v>4.5503097628711811E-2</v>
      </c>
      <c r="LQ135" s="12">
        <f>VLOOKUP($IF135,Data!$B:$CP,Daily!LQ$10,0)/LQ$134</f>
        <v>4.884264174984073E-2</v>
      </c>
      <c r="LR135" s="12">
        <f>VLOOKUP($IF135,Data!$B:$CP,Daily!LR$10,0)/LR$134</f>
        <v>3.8907284768211918E-2</v>
      </c>
      <c r="LS135" s="12">
        <f>VLOOKUP($IF135,Data!$B:$CP,Daily!LS$10,0)/LS$134</f>
        <v>2.128966223132037E-2</v>
      </c>
      <c r="LU135" s="40">
        <f t="shared" si="1739"/>
        <v>2.9654837141468156E-2</v>
      </c>
      <c r="LV135" s="40">
        <f t="shared" si="1740"/>
        <v>3.9877924720244151E-2</v>
      </c>
      <c r="LW135" s="40">
        <f t="shared" si="1741"/>
        <v>1.0223087578775995E-2</v>
      </c>
      <c r="LX135" s="40">
        <f t="shared" ref="LX135:LX140" si="1753">LV135+(0.75*LW135)</f>
        <v>4.7545240404326145E-2</v>
      </c>
      <c r="LY135" s="40">
        <f t="shared" ref="LY135:LY140" si="1754">LU135-(0.75*LW135)</f>
        <v>2.198752145738616E-2</v>
      </c>
      <c r="LZ135" s="41"/>
      <c r="MA135" s="12">
        <f t="shared" ref="MA135:MA140" si="1755">_xlfn.STDEV.P(JL135:LS135)</f>
        <v>8.6529482101002815E-3</v>
      </c>
      <c r="MB135" s="12">
        <f>SUMPRODUCT(LL135:LR135,LL$134:LR$134)/SUM(LL$134:LR$134)</f>
        <v>4.2527774459443314E-2</v>
      </c>
      <c r="MC135" s="12">
        <f>SUMPRODUCT(KP135:LR135,KP$134:LR$134)/SUM(KP$134:LR$134)</f>
        <v>4.2090328682903758E-2</v>
      </c>
    </row>
    <row r="136" spans="4:341" x14ac:dyDescent="0.35">
      <c r="D136" s="113" t="s">
        <v>723</v>
      </c>
      <c r="E136" s="53" t="str">
        <f>VLOOKUP($D136,'Metric Nature'!$C:$D,2,0)&amp;IF(($F136&lt;(EA136)),"Below",IF(($F136&gt;(DZ136)),"Above","Within"))</f>
        <v>PositiveWithin</v>
      </c>
      <c r="F136" s="48">
        <f t="shared" si="1629"/>
        <v>5.3226394458621949E-2</v>
      </c>
      <c r="G136" s="77">
        <f t="shared" si="1630"/>
        <v>5.5001318790436439E-2</v>
      </c>
      <c r="H136" s="48">
        <f t="shared" si="1631"/>
        <v>-3.2270577703367928E-2</v>
      </c>
      <c r="I136" s="74">
        <f t="shared" si="1742"/>
        <v>5.9011339230040878E-2</v>
      </c>
      <c r="J136" s="48">
        <f t="shared" si="1632"/>
        <v>-9.8031070755194613E-2</v>
      </c>
      <c r="K136" s="48">
        <f t="shared" si="1633"/>
        <v>3.6885122275284285E-3</v>
      </c>
      <c r="L136" s="50"/>
      <c r="M136" s="53" t="str">
        <f>VLOOKUP($D136,'Metric Nature'!$C:$D,2,0)&amp;IF(($N136&lt;(HZ136)),"Below",IF(($N136&gt;(HY136)),"Above","Within"))</f>
        <v>PositiveWithin</v>
      </c>
      <c r="N136" s="48">
        <f t="shared" si="1634"/>
        <v>5.7767532830399551E-2</v>
      </c>
      <c r="O136" s="49">
        <f t="shared" si="1743"/>
        <v>6.0080484584267776E-2</v>
      </c>
      <c r="P136" s="55">
        <f t="shared" si="1744"/>
        <v>-3.8497554902775823E-2</v>
      </c>
      <c r="Q136" s="49">
        <f t="shared" si="1635"/>
        <v>4.7857352377655406E-2</v>
      </c>
      <c r="R136" s="48">
        <f t="shared" si="1636"/>
        <v>0.20707749092637243</v>
      </c>
      <c r="S136" s="48">
        <f t="shared" si="1637"/>
        <v>4.4465974786764128E-3</v>
      </c>
      <c r="T136" s="50"/>
      <c r="U136" s="53" t="str">
        <f>VLOOKUP($D136,'Metric Nature'!$C:$D,2,0)&amp;IF(($V136&lt;(LY136)),"Below",IF(($V136&gt;(LX136)),"Above","Within"))</f>
        <v>PositiveWithin</v>
      </c>
      <c r="V136" s="48">
        <f t="shared" si="1638"/>
        <v>3.9918116683725691E-2</v>
      </c>
      <c r="W136" s="49">
        <f t="shared" si="1745"/>
        <v>4.0526818779118387E-2</v>
      </c>
      <c r="X136" s="48">
        <f t="shared" si="1639"/>
        <v>-1.5019735417928552E-2</v>
      </c>
      <c r="Y136" s="49">
        <f t="shared" si="1746"/>
        <v>4.397463939465595E-2</v>
      </c>
      <c r="Z136" s="48">
        <f t="shared" si="1640"/>
        <v>-9.2246866984501769E-2</v>
      </c>
      <c r="AA136" s="48">
        <f t="shared" si="1641"/>
        <v>3.745140743261887E-3</v>
      </c>
      <c r="AB136" s="50"/>
      <c r="AC136" s="46" t="s">
        <v>724</v>
      </c>
      <c r="AI136" s="7" t="s">
        <v>723</v>
      </c>
      <c r="AJ136" s="12">
        <f>(VLOOKUP($EG136,Data!$B:$CP,Daily!EI$10,0)+VLOOKUP($IF136,Data!$B:$CP,Daily!IH$10,0))/AJ$134</f>
        <v>5.8792484694954614E-2</v>
      </c>
      <c r="AK136" s="12">
        <f>(VLOOKUP($EG136,Data!$B:$CP,Daily!EJ$10,0)+VLOOKUP($IF136,Data!$B:$CP,Daily!II$10,0))/AK$134</f>
        <v>5.8941058941058944E-2</v>
      </c>
      <c r="AL136" s="12">
        <f>(VLOOKUP($EG136,Data!$B:$CP,Daily!EK$10,0)+VLOOKUP($IF136,Data!$B:$CP,Daily!IJ$10,0))/AL$134</f>
        <v>6.2173284395506616E-2</v>
      </c>
      <c r="AM136" s="12">
        <f>(VLOOKUP($EG136,Data!$B:$CP,Daily!EL$10,0)+VLOOKUP($IF136,Data!$B:$CP,Daily!IK$10,0))/AM$134</f>
        <v>5.6127120926474545E-2</v>
      </c>
      <c r="AN136" s="12">
        <f>(VLOOKUP($EG136,Data!$B:$CP,Daily!EM$10,0)+VLOOKUP($IF136,Data!$B:$CP,Daily!IL$10,0))/AN$134</f>
        <v>6.0664468678671063E-2</v>
      </c>
      <c r="AO136" s="12">
        <f>(VLOOKUP($EG136,Data!$B:$CP,Daily!EN$10,0)+VLOOKUP($IF136,Data!$B:$CP,Daily!IM$10,0))/AO$134</f>
        <v>6.1865635572740454E-2</v>
      </c>
      <c r="AP136" s="12">
        <f>(VLOOKUP($EG136,Data!$B:$CP,Daily!EO$10,0)+VLOOKUP($IF136,Data!$B:$CP,Daily!IN$10,0))/AP$134</f>
        <v>6.0467928740871667E-2</v>
      </c>
      <c r="AQ136" s="12">
        <f>(VLOOKUP($EG136,Data!$B:$CP,Daily!EP$10,0)+VLOOKUP($IF136,Data!$B:$CP,Daily!IO$10,0))/AQ$134</f>
        <v>6.0181521992087504E-2</v>
      </c>
      <c r="AR136" s="12">
        <f>(VLOOKUP($EG136,Data!$B:$CP,Daily!EQ$10,0)+VLOOKUP($IF136,Data!$B:$CP,Daily!IP$10,0))/AR$134</f>
        <v>5.7943022694350553E-2</v>
      </c>
      <c r="AS136" s="12">
        <f>(VLOOKUP($EG136,Data!$B:$CP,Daily!ER$10,0)+VLOOKUP($IF136,Data!$B:$CP,Daily!IQ$10,0))/AS$134</f>
        <v>6.3293074453447479E-2</v>
      </c>
      <c r="AT136" s="12">
        <f>(VLOOKUP($EG136,Data!$B:$CP,Daily!ES$10,0)+VLOOKUP($IF136,Data!$B:$CP,Daily!IR$10,0))/AT$134</f>
        <v>5.8948198531223815E-2</v>
      </c>
      <c r="AU136" s="12">
        <f>(VLOOKUP($EG136,Data!$B:$CP,Daily!ET$10,0)+VLOOKUP($IF136,Data!$B:$CP,Daily!IS$10,0))/AU$134</f>
        <v>6.4355711569401786E-2</v>
      </c>
      <c r="AV136" s="12">
        <f>(VLOOKUP($EG136,Data!$B:$CP,Daily!EU$10,0)+VLOOKUP($IF136,Data!$B:$CP,Daily!IT$10,0))/AV$134</f>
        <v>6.0840198536560405E-2</v>
      </c>
      <c r="AW136" s="12">
        <f>(VLOOKUP($EG136,Data!$B:$CP,Daily!EV$10,0)+VLOOKUP($IF136,Data!$B:$CP,Daily!IU$10,0))/AW$134</f>
        <v>5.9853940043920126E-2</v>
      </c>
      <c r="AX136" s="12">
        <f>(VLOOKUP($EG136,Data!$B:$CP,Daily!EW$10,0)+VLOOKUP($IF136,Data!$B:$CP,Daily!IV$10,0))/AX$134</f>
        <v>6.4281911031511693E-2</v>
      </c>
      <c r="AY136" s="12">
        <f>(VLOOKUP($EG136,Data!$B:$CP,Daily!EX$10,0)+VLOOKUP($IF136,Data!$B:$CP,Daily!IW$10,0))/AY$134</f>
        <v>5.7380501158138558E-2</v>
      </c>
      <c r="AZ136" s="12">
        <f>(VLOOKUP($EG136,Data!$B:$CP,Daily!EY$10,0)+VLOOKUP($IF136,Data!$B:$CP,Daily!IX$10,0))/AZ$134</f>
        <v>5.4174598857764482E-2</v>
      </c>
      <c r="BA136" s="12">
        <f>(VLOOKUP($EG136,Data!$B:$CP,Daily!EZ$10,0)+VLOOKUP($IF136,Data!$B:$CP,Daily!IY$10,0))/BA$134</f>
        <v>5.7762704565030146E-2</v>
      </c>
      <c r="BB136" s="12">
        <f>(VLOOKUP($EG136,Data!$B:$CP,Daily!FA$10,0)+VLOOKUP($IF136,Data!$B:$CP,Daily!IZ$10,0))/BB$134</f>
        <v>6.1891905659416227E-2</v>
      </c>
      <c r="BC136" s="12">
        <f>(VLOOKUP($EG136,Data!$B:$CP,Daily!FB$10,0)+VLOOKUP($IF136,Data!$B:$CP,Daily!JA$10,0))/BC$134</f>
        <v>5.7107751482450987E-2</v>
      </c>
      <c r="BD136" s="12">
        <f>(VLOOKUP($EG136,Data!$B:$CP,Daily!FC$10,0)+VLOOKUP($IF136,Data!$B:$CP,Daily!JB$10,0))/BD$134</f>
        <v>5.5006244796003329E-2</v>
      </c>
      <c r="BE136" s="12">
        <f>(VLOOKUP($EG136,Data!$B:$CP,Daily!FD$10,0)+VLOOKUP($IF136,Data!$B:$CP,Daily!JC$10,0))/BE$134</f>
        <v>6.1045258620689657E-2</v>
      </c>
      <c r="BF136" s="12">
        <f>(VLOOKUP($EG136,Data!$B:$CP,Daily!FE$10,0)+VLOOKUP($IF136,Data!$B:$CP,Daily!JD$10,0))/BF$134</f>
        <v>5.6949549837515316E-2</v>
      </c>
      <c r="BG136" s="12">
        <f>(VLOOKUP($EG136,Data!$B:$CP,Daily!FF$10,0)+VLOOKUP($IF136,Data!$B:$CP,Daily!JE$10,0))/BG$134</f>
        <v>5.618352914972994E-2</v>
      </c>
      <c r="BH136" s="12">
        <f>(VLOOKUP($EG136,Data!$B:$CP,Daily!FG$10,0)+VLOOKUP($IF136,Data!$B:$CP,Daily!JF$10,0))/BH$134</f>
        <v>5.4273203956970648E-2</v>
      </c>
      <c r="BI136" s="12">
        <f>(VLOOKUP($EG136,Data!$B:$CP,Daily!FH$10,0)+VLOOKUP($IF136,Data!$B:$CP,Daily!JG$10,0))/BI$134</f>
        <v>5.2683077556905961E-2</v>
      </c>
      <c r="BJ136" s="12">
        <f>(VLOOKUP($EG136,Data!$B:$CP,Daily!FI$10,0)+VLOOKUP($IF136,Data!$B:$CP,Daily!JH$10,0))/BJ$134</f>
        <v>5.6676272814601344E-2</v>
      </c>
      <c r="BK136" s="12">
        <f>(VLOOKUP($EG136,Data!$B:$CP,Daily!FJ$10,0)+VLOOKUP($IF136,Data!$B:$CP,Daily!JI$10,0))/BK$134</f>
        <v>5.7126725863573369E-2</v>
      </c>
      <c r="BL136" s="12">
        <f>(VLOOKUP($EG136,Data!$B:$CP,Daily!FK$10,0)+VLOOKUP($IF136,Data!$B:$CP,Daily!JJ$10,0))/BL$134</f>
        <v>5.2674698795180726E-2</v>
      </c>
      <c r="BM136" s="12">
        <f>(VLOOKUP($EG136,Data!$B:$CP,Daily!FL$10,0)+VLOOKUP($IF136,Data!$B:$CP,Daily!JK$10,0))/BM$134</f>
        <v>5.6926751592356689E-2</v>
      </c>
      <c r="BN136" s="12">
        <f>(VLOOKUP($EG136,Data!$B:$CP,Daily!FM$10,0)+VLOOKUP($IF136,Data!$B:$CP,Daily!JL$10,0))/BN$134</f>
        <v>5.8109947334161784E-2</v>
      </c>
      <c r="BO136" s="12">
        <f>(VLOOKUP($EG136,Data!$B:$CP,Daily!FN$10,0)+VLOOKUP($IF136,Data!$B:$CP,Daily!JM$10,0))/BO$134</f>
        <v>6.0917343526039176E-2</v>
      </c>
      <c r="BP136" s="12">
        <f>(VLOOKUP($EG136,Data!$B:$CP,Daily!FO$10,0)+VLOOKUP($IF136,Data!$B:$CP,Daily!JN$10,0))/BP$134</f>
        <v>5.992768265447198E-2</v>
      </c>
      <c r="BQ136" s="12">
        <f>(VLOOKUP($EG136,Data!$B:$CP,Daily!FP$10,0)+VLOOKUP($IF136,Data!$B:$CP,Daily!JO$10,0))/BQ$134</f>
        <v>5.5295464003329173E-2</v>
      </c>
      <c r="BR136" s="12">
        <f>(VLOOKUP($EG136,Data!$B:$CP,Daily!FQ$10,0)+VLOOKUP($IF136,Data!$B:$CP,Daily!JP$10,0))/BR$134</f>
        <v>5.5256431174199164E-2</v>
      </c>
      <c r="BS136" s="12">
        <f>(VLOOKUP($EG136,Data!$B:$CP,Daily!FR$10,0)+VLOOKUP($IF136,Data!$B:$CP,Daily!JQ$10,0))/BS$134</f>
        <v>5.2089044851409146E-2</v>
      </c>
      <c r="BT136" s="12">
        <f>(VLOOKUP($EG136,Data!$B:$CP,Daily!FS$10,0)+VLOOKUP($IF136,Data!$B:$CP,Daily!JR$10,0))/BT$134</f>
        <v>5.6871762035042787E-2</v>
      </c>
      <c r="BU136" s="12">
        <f>(VLOOKUP($EG136,Data!$B:$CP,Daily!FT$10,0)+VLOOKUP($IF136,Data!$B:$CP,Daily!JS$10,0))/BU$134</f>
        <v>5.6586497375167868E-2</v>
      </c>
      <c r="BV136" s="12">
        <f>(VLOOKUP($EG136,Data!$B:$CP,Daily!FU$10,0)+VLOOKUP($IF136,Data!$B:$CP,Daily!JT$10,0))/BV$134</f>
        <v>5.4191616766467068E-2</v>
      </c>
      <c r="BW136" s="12">
        <f>(VLOOKUP($EG136,Data!$B:$CP,Daily!FV$10,0)+VLOOKUP($IF136,Data!$B:$CP,Daily!JU$10,0))/BW$134</f>
        <v>5.5851371686537796E-2</v>
      </c>
      <c r="BX136" s="12">
        <f>(VLOOKUP($EG136,Data!$B:$CP,Daily!FW$10,0)+VLOOKUP($IF136,Data!$B:$CP,Daily!JV$10,0))/BX$134</f>
        <v>5.7584354439548499E-2</v>
      </c>
      <c r="BY136" s="12">
        <f>(VLOOKUP($EG136,Data!$B:$CP,Daily!FX$10,0)+VLOOKUP($IF136,Data!$B:$CP,Daily!JW$10,0))/BY$134</f>
        <v>5.4114541489727989E-2</v>
      </c>
      <c r="BZ136" s="12">
        <f>(VLOOKUP($EG136,Data!$B:$CP,Daily!FY$10,0)+VLOOKUP($IF136,Data!$B:$CP,Daily!JX$10,0))/BZ$134</f>
        <v>5.4746585393385255E-2</v>
      </c>
      <c r="CA136" s="12">
        <f>(VLOOKUP($EG136,Data!$B:$CP,Daily!FZ$10,0)+VLOOKUP($IF136,Data!$B:$CP,Daily!JY$10,0))/CA$134</f>
        <v>4.9733264498365168E-2</v>
      </c>
      <c r="CB136" s="12">
        <f>(VLOOKUP($EG136,Data!$B:$CP,Daily!GA$10,0)+VLOOKUP($IF136,Data!$B:$CP,Daily!JZ$10,0))/CB$134</f>
        <v>5.6346945235834126E-2</v>
      </c>
      <c r="CC136" s="12">
        <f>(VLOOKUP($EG136,Data!$B:$CP,Daily!GB$10,0)+VLOOKUP($IF136,Data!$B:$CP,Daily!KA$10,0))/CC$134</f>
        <v>5.5923668168566129E-2</v>
      </c>
      <c r="CD136" s="12">
        <f>(VLOOKUP($EG136,Data!$B:$CP,Daily!GC$10,0)+VLOOKUP($IF136,Data!$B:$CP,Daily!KB$10,0))/CD$134</f>
        <v>6.0860793544048421E-2</v>
      </c>
      <c r="CE136" s="12">
        <f>(VLOOKUP($EG136,Data!$B:$CP,Daily!GD$10,0)+VLOOKUP($IF136,Data!$B:$CP,Daily!KC$10,0))/CE$134</f>
        <v>5.5220494660543351E-2</v>
      </c>
      <c r="CF136" s="12">
        <f>(VLOOKUP($EG136,Data!$B:$CP,Daily!GE$10,0)+VLOOKUP($IF136,Data!$B:$CP,Daily!KD$10,0))/CF$134</f>
        <v>6.4130066613977646E-2</v>
      </c>
      <c r="CG136" s="12">
        <f>(VLOOKUP($EG136,Data!$B:$CP,Daily!GF$10,0)+VLOOKUP($IF136,Data!$B:$CP,Daily!KE$10,0))/CG$134</f>
        <v>5.4929577464788736E-2</v>
      </c>
      <c r="CH136" s="12">
        <f>(VLOOKUP($EG136,Data!$B:$CP,Daily!GG$10,0)+VLOOKUP($IF136,Data!$B:$CP,Daily!KF$10,0))/CH$134</f>
        <v>5.5227286023518396E-2</v>
      </c>
      <c r="CI136" s="12">
        <f>(VLOOKUP($EG136,Data!$B:$CP,Daily!GH$10,0)+VLOOKUP($IF136,Data!$B:$CP,Daily!KG$10,0))/CI$134</f>
        <v>5.336280391537733E-2</v>
      </c>
      <c r="CJ136" s="12">
        <f>(VLOOKUP($EG136,Data!$B:$CP,Daily!GI$10,0)+VLOOKUP($IF136,Data!$B:$CP,Daily!KH$10,0))/CJ$134</f>
        <v>5.7204301075268818E-2</v>
      </c>
      <c r="CK136" s="12">
        <f>(VLOOKUP($EG136,Data!$B:$CP,Daily!GJ$10,0)+VLOOKUP($IF136,Data!$B:$CP,Daily!KI$10,0))/CK$134</f>
        <v>6.2767394730916456E-2</v>
      </c>
      <c r="CL136" s="12">
        <f>(VLOOKUP($EG136,Data!$B:$CP,Daily!GK$10,0)+VLOOKUP($IF136,Data!$B:$CP,Daily!KJ$10,0))/CL$134</f>
        <v>6.3610749891634163E-2</v>
      </c>
      <c r="CM136" s="12">
        <f>(VLOOKUP($EG136,Data!$B:$CP,Daily!GL$10,0)+VLOOKUP($IF136,Data!$B:$CP,Daily!KK$10,0))/CM$134</f>
        <v>5.5995062559613985E-2</v>
      </c>
      <c r="CN136" s="12">
        <f>(VLOOKUP($EG136,Data!$B:$CP,Daily!GM$10,0)+VLOOKUP($IF136,Data!$B:$CP,Daily!KL$10,0))/CN$134</f>
        <v>5.8820147194112236E-2</v>
      </c>
      <c r="CO136" s="12">
        <f>(VLOOKUP($EG136,Data!$B:$CP,Daily!GN$10,0)+VLOOKUP($IF136,Data!$B:$CP,Daily!KM$10,0))/CO$134</f>
        <v>5.6467236467236469E-2</v>
      </c>
      <c r="CP136" s="12">
        <f>(VLOOKUP($EG136,Data!$B:$CP,Daily!GO$10,0)+VLOOKUP($IF136,Data!$B:$CP,Daily!KN$10,0))/CP$134</f>
        <v>6.1602242204834755E-2</v>
      </c>
      <c r="CQ136" s="12">
        <f>(VLOOKUP($EG136,Data!$B:$CP,Daily!GP$10,0)+VLOOKUP($IF136,Data!$B:$CP,Daily!KO$10,0))/CQ$134</f>
        <v>5.7124183006535947E-2</v>
      </c>
      <c r="CR136" s="12">
        <f>(VLOOKUP($EG136,Data!$B:$CP,Daily!GQ$10,0)+VLOOKUP($IF136,Data!$B:$CP,Daily!KP$10,0))/CR$134</f>
        <v>5.8248892664280079E-2</v>
      </c>
      <c r="CS136" s="12">
        <f>(VLOOKUP($EG136,Data!$B:$CP,Daily!GR$10,0)+VLOOKUP($IF136,Data!$B:$CP,Daily!KQ$10,0))/CS$134</f>
        <v>5.9372085794218217E-2</v>
      </c>
      <c r="CT136" s="12">
        <f>(VLOOKUP($EG136,Data!$B:$CP,Daily!GS$10,0)+VLOOKUP($IF136,Data!$B:$CP,Daily!KR$10,0))/CT$134</f>
        <v>5.8721720855482752E-2</v>
      </c>
      <c r="CU136" s="12">
        <f>(VLOOKUP($EG136,Data!$B:$CP,Daily!GT$10,0)+VLOOKUP($IF136,Data!$B:$CP,Daily!KS$10,0))/CU$134</f>
        <v>5.3760610646838194E-2</v>
      </c>
      <c r="CV136" s="12">
        <f>(VLOOKUP($EG136,Data!$B:$CP,Daily!GU$10,0)+VLOOKUP($IF136,Data!$B:$CP,Daily!KT$10,0))/CV$134</f>
        <v>5.3974543707973104E-2</v>
      </c>
      <c r="CW136" s="12">
        <f>(VLOOKUP($EG136,Data!$B:$CP,Daily!GV$10,0)+VLOOKUP($IF136,Data!$B:$CP,Daily!KU$10,0))/CW$134</f>
        <v>6.1899361308422371E-2</v>
      </c>
      <c r="CX136" s="12">
        <f>(VLOOKUP($EG136,Data!$B:$CP,Daily!GW$10,0)+VLOOKUP($IF136,Data!$B:$CP,Daily!KV$10,0))/CX$134</f>
        <v>6.6935949221004043E-2</v>
      </c>
      <c r="CY136" s="12">
        <f>(VLOOKUP($EG136,Data!$B:$CP,Daily!GX$10,0)+VLOOKUP($IF136,Data!$B:$CP,Daily!KW$10,0))/CY$134</f>
        <v>6.1675443835170207E-2</v>
      </c>
      <c r="CZ136" s="12">
        <f>(VLOOKUP($EG136,Data!$B:$CP,Daily!GY$10,0)+VLOOKUP($IF136,Data!$B:$CP,Daily!KX$10,0))/CZ$134</f>
        <v>5.9958168719498023E-2</v>
      </c>
      <c r="DA136" s="12">
        <f>(VLOOKUP($EG136,Data!$B:$CP,Daily!GZ$10,0)+VLOOKUP($IF136,Data!$B:$CP,Daily!KY$10,0))/DA$134</f>
        <v>5.8911483253588519E-2</v>
      </c>
      <c r="DB136" s="12">
        <f>(VLOOKUP($EG136,Data!$B:$CP,Daily!HA$10,0)+VLOOKUP($IF136,Data!$B:$CP,Daily!KZ$10,0))/DB$134</f>
        <v>5.9071729957805907E-2</v>
      </c>
      <c r="DC136" s="12">
        <f>(VLOOKUP($EG136,Data!$B:$CP,Daily!HB$10,0)+VLOOKUP($IF136,Data!$B:$CP,Daily!LA$10,0))/DC$134</f>
        <v>6.0542797494780795E-2</v>
      </c>
      <c r="DD136" s="12">
        <f>(VLOOKUP($EG136,Data!$B:$CP,Daily!HC$10,0)+VLOOKUP($IF136,Data!$B:$CP,Daily!LB$10,0))/DD$134</f>
        <v>6.4339533788556627E-2</v>
      </c>
      <c r="DE136" s="12">
        <f>(VLOOKUP($EG136,Data!$B:$CP,Daily!HD$10,0)+VLOOKUP($IF136,Data!$B:$CP,Daily!LC$10,0))/DE$134</f>
        <v>6.5363507430474199E-2</v>
      </c>
      <c r="DF136" s="12">
        <f>(VLOOKUP($EG136,Data!$B:$CP,Daily!HE$10,0)+VLOOKUP($IF136,Data!$B:$CP,Daily!LD$10,0))/DF$134</f>
        <v>5.5462861745584256E-2</v>
      </c>
      <c r="DG136" s="12">
        <f>(VLOOKUP($EG136,Data!$B:$CP,Daily!HF$10,0)+VLOOKUP($IF136,Data!$B:$CP,Daily!LE$10,0))/DG$134</f>
        <v>6.1067089276281038E-2</v>
      </c>
      <c r="DH136" s="12">
        <f>(VLOOKUP($EG136,Data!$B:$CP,Daily!HG$10,0)+VLOOKUP($IF136,Data!$B:$CP,Daily!LF$10,0))/DH$134</f>
        <v>6.1150684931506848E-2</v>
      </c>
      <c r="DI136" s="12">
        <f>(VLOOKUP($EG136,Data!$B:$CP,Daily!HH$10,0)+VLOOKUP($IF136,Data!$B:$CP,Daily!LG$10,0))/DI$134</f>
        <v>6.0523528521712819E-2</v>
      </c>
      <c r="DJ136" s="12">
        <f>(VLOOKUP($EG136,Data!$B:$CP,Daily!HI$10,0)+VLOOKUP($IF136,Data!$B:$CP,Daily!LH$10,0))/DJ$134</f>
        <v>6.235764321629636E-2</v>
      </c>
      <c r="DK136" s="12">
        <f>(VLOOKUP($EG136,Data!$B:$CP,Daily!HJ$10,0)+VLOOKUP($IF136,Data!$B:$CP,Daily!LI$10,0))/DK$134</f>
        <v>6.2378483473752432E-2</v>
      </c>
      <c r="DL136" s="12">
        <f>(VLOOKUP($EG136,Data!$B:$CP,Daily!HK$10,0)+VLOOKUP($IF136,Data!$B:$CP,Daily!LJ$10,0))/DL$134</f>
        <v>5.9042228511181398E-2</v>
      </c>
      <c r="DM136" s="12">
        <f>(VLOOKUP($EG136,Data!$B:$CP,Daily!HL$10,0)+VLOOKUP($IF136,Data!$B:$CP,Daily!LK$10,0))/DM$134</f>
        <v>6.0068259385665526E-2</v>
      </c>
      <c r="DN136" s="12">
        <f>(VLOOKUP($EG136,Data!$B:$CP,Daily!HM$10,0)+VLOOKUP($IF136,Data!$B:$CP,Daily!LL$10,0))/DN$134</f>
        <v>6.5623503113523871E-2</v>
      </c>
      <c r="DO136" s="12">
        <f>(VLOOKUP($EG136,Data!$B:$CP,Daily!HN$10,0)+VLOOKUP($IF136,Data!$B:$CP,Daily!LM$10,0))/DO$134</f>
        <v>5.6479813500052982E-2</v>
      </c>
      <c r="DP136" s="12">
        <f>(VLOOKUP($EG136,Data!$B:$CP,Daily!HO$10,0)+VLOOKUP($IF136,Data!$B:$CP,Daily!LN$10,0))/DP$134</f>
        <v>5.2526127687225865E-2</v>
      </c>
      <c r="DQ136" s="12">
        <f>(VLOOKUP($EG136,Data!$B:$CP,Daily!HP$10,0)+VLOOKUP($IF136,Data!$B:$CP,Daily!LO$10,0))/DQ$134</f>
        <v>5.2919214328228992E-2</v>
      </c>
      <c r="DR136" s="12">
        <f>(VLOOKUP($EG136,Data!$B:$CP,Daily!HQ$10,0)+VLOOKUP($IF136,Data!$B:$CP,Daily!LP$10,0))/DR$134</f>
        <v>5.1882797945012139E-2</v>
      </c>
      <c r="DS136" s="12">
        <f>(VLOOKUP($EG136,Data!$B:$CP,Daily!HR$10,0)+VLOOKUP($IF136,Data!$B:$CP,Daily!LQ$10,0))/DS$134</f>
        <v>5.4459003704318019E-2</v>
      </c>
      <c r="DT136" s="12">
        <f>(VLOOKUP($EG136,Data!$B:$CP,Daily!HS$10,0)+VLOOKUP($IF136,Data!$B:$CP,Daily!LR$10,0))/DT$134</f>
        <v>5.0770478507704782E-2</v>
      </c>
      <c r="DU136" s="12">
        <f>(VLOOKUP($EG136,Data!$B:$CP,Daily!HT$10,0)+VLOOKUP($IF136,Data!$B:$CP,Daily!LS$10,0))/DU$134</f>
        <v>5.3226394458621949E-2</v>
      </c>
      <c r="DV136" s="14"/>
      <c r="DW136" s="12">
        <f t="shared" si="1732"/>
        <v>5.5295464003329173E-2</v>
      </c>
      <c r="DX136" s="12">
        <f t="shared" si="1733"/>
        <v>6.0860793544048421E-2</v>
      </c>
      <c r="DY136" s="12">
        <f t="shared" si="1747"/>
        <v>5.565329540719248E-3</v>
      </c>
      <c r="DZ136" s="12">
        <f t="shared" si="1748"/>
        <v>6.5034790699587855E-2</v>
      </c>
      <c r="EA136" s="12">
        <f t="shared" si="1749"/>
        <v>5.1121466847789739E-2</v>
      </c>
      <c r="EB136" s="14"/>
      <c r="EC136" s="12">
        <f t="shared" si="1734"/>
        <v>3.6885122275284285E-3</v>
      </c>
      <c r="ED136" s="12">
        <f t="shared" ref="ED136:ED140" si="1756">SUMPRODUCT(DN136:DT136,DN$134:DT$134)/SUM(DN$134:DT$134)</f>
        <v>5.5001318790436439E-2</v>
      </c>
      <c r="EE136" s="12">
        <f t="shared" ref="EE136:EE140" si="1757">SUMPRODUCT(CR136:DT136,CR$134:DT$134)/SUM(CR$134:DT$134)</f>
        <v>5.9011339230040878E-2</v>
      </c>
      <c r="EF136" s="1"/>
      <c r="EG136" s="7" t="s">
        <v>725</v>
      </c>
      <c r="EH136" s="7" t="s">
        <v>115</v>
      </c>
      <c r="EI136" s="12">
        <f>VLOOKUP($EG136,Data!$B:$CP,Daily!EI$10,0)/EI$134</f>
        <v>6.6019417475728162E-2</v>
      </c>
      <c r="EJ136" s="12">
        <f>VLOOKUP($EG136,Data!$B:$CP,Daily!EJ$10,0)/EJ$134</f>
        <v>6.6661943893454242E-2</v>
      </c>
      <c r="EK136" s="12">
        <f>VLOOKUP($EG136,Data!$B:$CP,Daily!EK$10,0)/EK$134</f>
        <v>6.8898228760132088E-2</v>
      </c>
      <c r="EL136" s="12">
        <f>VLOOKUP($EG136,Data!$B:$CP,Daily!EL$10,0)/EL$134</f>
        <v>6.21651376146789E-2</v>
      </c>
      <c r="EM136" s="12">
        <f>VLOOKUP($EG136,Data!$B:$CP,Daily!EM$10,0)/EM$134</f>
        <v>6.6286969052357092E-2</v>
      </c>
      <c r="EN136" s="12">
        <f>VLOOKUP($EG136,Data!$B:$CP,Daily!EN$10,0)/EN$134</f>
        <v>6.9888621116394184E-2</v>
      </c>
      <c r="EO136" s="12">
        <f>VLOOKUP($EG136,Data!$B:$CP,Daily!EO$10,0)/EO$134</f>
        <v>6.7077774981122579E-2</v>
      </c>
      <c r="EP136" s="12">
        <f>VLOOKUP($EG136,Data!$B:$CP,Daily!EP$10,0)/EP$134</f>
        <v>6.610328638497652E-2</v>
      </c>
      <c r="EQ136" s="12">
        <f>VLOOKUP($EG136,Data!$B:$CP,Daily!EQ$10,0)/EQ$134</f>
        <v>6.2963444776896055E-2</v>
      </c>
      <c r="ER136" s="12">
        <f>VLOOKUP($EG136,Data!$B:$CP,Daily!ER$10,0)/ER$134</f>
        <v>6.8167776481087392E-2</v>
      </c>
      <c r="ES136" s="12">
        <f>VLOOKUP($EG136,Data!$B:$CP,Daily!ES$10,0)/ES$134</f>
        <v>6.3860763682085903E-2</v>
      </c>
      <c r="ET136" s="12">
        <f>VLOOKUP($EG136,Data!$B:$CP,Daily!ET$10,0)/ET$134</f>
        <v>7.00416992442012E-2</v>
      </c>
      <c r="EU136" s="12">
        <f>VLOOKUP($EG136,Data!$B:$CP,Daily!EU$10,0)/EU$134</f>
        <v>6.7539627842866989E-2</v>
      </c>
      <c r="EV136" s="12">
        <f>VLOOKUP($EG136,Data!$B:$CP,Daily!EV$10,0)/EV$134</f>
        <v>6.6096905369081263E-2</v>
      </c>
      <c r="EW136" s="12">
        <f>VLOOKUP($EG136,Data!$B:$CP,Daily!EW$10,0)/EW$134</f>
        <v>7.0729335494327389E-2</v>
      </c>
      <c r="EX136" s="12">
        <f>VLOOKUP($EG136,Data!$B:$CP,Daily!EX$10,0)/EX$134</f>
        <v>6.3488685535929637E-2</v>
      </c>
      <c r="EY136" s="12">
        <f>VLOOKUP($EG136,Data!$B:$CP,Daily!EY$10,0)/EY$134</f>
        <v>5.8647166361974402E-2</v>
      </c>
      <c r="EZ136" s="12">
        <f>VLOOKUP($EG136,Data!$B:$CP,Daily!EZ$10,0)/EZ$134</f>
        <v>6.3359672227099789E-2</v>
      </c>
      <c r="FA136" s="12">
        <f>VLOOKUP($EG136,Data!$B:$CP,Daily!FA$10,0)/FA$134</f>
        <v>6.911814776983316E-2</v>
      </c>
      <c r="FB136" s="12">
        <f>VLOOKUP($EG136,Data!$B:$CP,Daily!FB$10,0)/FB$134</f>
        <v>6.1709877865866722E-2</v>
      </c>
      <c r="FC136" s="12">
        <f>VLOOKUP($EG136,Data!$B:$CP,Daily!FC$10,0)/FC$134</f>
        <v>6.2791182810652948E-2</v>
      </c>
      <c r="FD136" s="12">
        <f>VLOOKUP($EG136,Data!$B:$CP,Daily!FD$10,0)/FD$134</f>
        <v>6.7791699862388644E-2</v>
      </c>
      <c r="FE136" s="12">
        <f>VLOOKUP($EG136,Data!$B:$CP,Daily!FE$10,0)/FE$134</f>
        <v>6.2248418631397358E-2</v>
      </c>
      <c r="FF136" s="12">
        <f>VLOOKUP($EG136,Data!$B:$CP,Daily!FF$10,0)/FF$134</f>
        <v>6.1183325862841774E-2</v>
      </c>
      <c r="FG136" s="12">
        <f>VLOOKUP($EG136,Data!$B:$CP,Daily!FG$10,0)/FG$134</f>
        <v>5.8939096267190572E-2</v>
      </c>
      <c r="FH136" s="12">
        <f>VLOOKUP($EG136,Data!$B:$CP,Daily!FH$10,0)/FH$134</f>
        <v>5.7792385647767737E-2</v>
      </c>
      <c r="FI136" s="12">
        <f>VLOOKUP($EG136,Data!$B:$CP,Daily!FI$10,0)/FI$134</f>
        <v>6.2276740580979983E-2</v>
      </c>
      <c r="FJ136" s="12">
        <f>VLOOKUP($EG136,Data!$B:$CP,Daily!FJ$10,0)/FJ$134</f>
        <v>6.4225235767880501E-2</v>
      </c>
      <c r="FK136" s="12">
        <f>VLOOKUP($EG136,Data!$B:$CP,Daily!FK$10,0)/FK$134</f>
        <v>5.8056949240893989E-2</v>
      </c>
      <c r="FL136" s="12">
        <f>VLOOKUP($EG136,Data!$B:$CP,Daily!FL$10,0)/FL$134</f>
        <v>6.3275850499899353E-2</v>
      </c>
      <c r="FM136" s="12">
        <f>VLOOKUP($EG136,Data!$B:$CP,Daily!FM$10,0)/FM$134</f>
        <v>6.3467864880044939E-2</v>
      </c>
      <c r="FN136" s="12">
        <f>VLOOKUP($EG136,Data!$B:$CP,Daily!FN$10,0)/FN$134</f>
        <v>6.6939890710382519E-2</v>
      </c>
      <c r="FO136" s="12">
        <f>VLOOKUP($EG136,Data!$B:$CP,Daily!FO$10,0)/FO$134</f>
        <v>6.4090682255649817E-2</v>
      </c>
      <c r="FP136" s="12">
        <f>VLOOKUP($EG136,Data!$B:$CP,Daily!FP$10,0)/FP$134</f>
        <v>6.142316851099594E-2</v>
      </c>
      <c r="FQ136" s="12">
        <f>VLOOKUP($EG136,Data!$B:$CP,Daily!FQ$10,0)/FQ$134</f>
        <v>6.0722181282240238E-2</v>
      </c>
      <c r="FR136" s="12">
        <f>VLOOKUP($EG136,Data!$B:$CP,Daily!FR$10,0)/FR$134</f>
        <v>5.5473372781065088E-2</v>
      </c>
      <c r="FS136" s="12">
        <f>VLOOKUP($EG136,Data!$B:$CP,Daily!FS$10,0)/FS$134</f>
        <v>6.3306988027232183E-2</v>
      </c>
      <c r="FT136" s="12">
        <f>VLOOKUP($EG136,Data!$B:$CP,Daily!FT$10,0)/FT$134</f>
        <v>6.1783756851021422E-2</v>
      </c>
      <c r="FU136" s="12">
        <f>VLOOKUP($EG136,Data!$B:$CP,Daily!FU$10,0)/FU$134</f>
        <v>5.9534431016303027E-2</v>
      </c>
      <c r="FV136" s="12">
        <f>VLOOKUP($EG136,Data!$B:$CP,Daily!FV$10,0)/FV$134</f>
        <v>5.9324659231722428E-2</v>
      </c>
      <c r="FW136" s="12">
        <f>VLOOKUP($EG136,Data!$B:$CP,Daily!FW$10,0)/FW$134</f>
        <v>6.4324148051524546E-2</v>
      </c>
      <c r="FX136" s="12">
        <f>VLOOKUP($EG136,Data!$B:$CP,Daily!FX$10,0)/FX$134</f>
        <v>5.7596899224806201E-2</v>
      </c>
      <c r="FY136" s="12">
        <f>VLOOKUP($EG136,Data!$B:$CP,Daily!FY$10,0)/FY$134</f>
        <v>5.9651269501376565E-2</v>
      </c>
      <c r="FZ136" s="12">
        <f>VLOOKUP($EG136,Data!$B:$CP,Daily!FZ$10,0)/FZ$134</f>
        <v>5.3277415346380863E-2</v>
      </c>
      <c r="GA136" s="12">
        <f>VLOOKUP($EG136,Data!$B:$CP,Daily!GA$10,0)/GA$134</f>
        <v>6.2237822104271895E-2</v>
      </c>
      <c r="GB136" s="12">
        <f>VLOOKUP($EG136,Data!$B:$CP,Daily!GB$10,0)/GB$134</f>
        <v>6.1962750716332379E-2</v>
      </c>
      <c r="GC136" s="12">
        <f>VLOOKUP($EG136,Data!$B:$CP,Daily!GC$10,0)/GC$134</f>
        <v>6.6827575803288575E-2</v>
      </c>
      <c r="GD136" s="12">
        <f>VLOOKUP($EG136,Data!$B:$CP,Daily!GD$10,0)/GD$134</f>
        <v>5.9714861536164815E-2</v>
      </c>
      <c r="GE136" s="12">
        <f>VLOOKUP($EG136,Data!$B:$CP,Daily!GE$10,0)/GE$134</f>
        <v>6.9144075540664027E-2</v>
      </c>
      <c r="GF136" s="12">
        <f>VLOOKUP($EG136,Data!$B:$CP,Daily!GF$10,0)/GF$134</f>
        <v>5.950111217032094E-2</v>
      </c>
      <c r="GG136" s="12">
        <f>VLOOKUP($EG136,Data!$B:$CP,Daily!GG$10,0)/GG$134</f>
        <v>5.9125140201890726E-2</v>
      </c>
      <c r="GH136" s="12">
        <f>VLOOKUP($EG136,Data!$B:$CP,Daily!GH$10,0)/GH$134</f>
        <v>5.7682359027418521E-2</v>
      </c>
      <c r="GI136" s="12">
        <f>VLOOKUP($EG136,Data!$B:$CP,Daily!GI$10,0)/GI$134</f>
        <v>6.1270423474491499E-2</v>
      </c>
      <c r="GJ136" s="12">
        <f>VLOOKUP($EG136,Data!$B:$CP,Daily!GJ$10,0)/GJ$134</f>
        <v>6.8869672637430518E-2</v>
      </c>
      <c r="GK136" s="12">
        <f>VLOOKUP($EG136,Data!$B:$CP,Daily!GK$10,0)/GK$134</f>
        <v>6.997709303184807E-2</v>
      </c>
      <c r="GL136" s="12">
        <f>VLOOKUP($EG136,Data!$B:$CP,Daily!GL$10,0)/GL$134</f>
        <v>6.0161741364976193E-2</v>
      </c>
      <c r="GM136" s="12">
        <f>VLOOKUP($EG136,Data!$B:$CP,Daily!GM$10,0)/GM$134</f>
        <v>6.5416214540381337E-2</v>
      </c>
      <c r="GN136" s="12">
        <f>VLOOKUP($EG136,Data!$B:$CP,Daily!GN$10,0)/GN$134</f>
        <v>6.1881953028430157E-2</v>
      </c>
      <c r="GO136" s="12">
        <f>VLOOKUP($EG136,Data!$B:$CP,Daily!GO$10,0)/GO$134</f>
        <v>6.6835603420969281E-2</v>
      </c>
      <c r="GP136" s="12">
        <f>VLOOKUP($EG136,Data!$B:$CP,Daily!GP$10,0)/GP$134</f>
        <v>6.3458110516934049E-2</v>
      </c>
      <c r="GQ136" s="12">
        <f>VLOOKUP($EG136,Data!$B:$CP,Daily!GQ$10,0)/GQ$134</f>
        <v>6.2963264641198988E-2</v>
      </c>
      <c r="GR136" s="12">
        <f>VLOOKUP($EG136,Data!$B:$CP,Daily!GR$10,0)/GR$134</f>
        <v>6.5980072008708035E-2</v>
      </c>
      <c r="GS136" s="12">
        <f>VLOOKUP($EG136,Data!$B:$CP,Daily!GS$10,0)/GS$134</f>
        <v>6.5190032720865848E-2</v>
      </c>
      <c r="GT136" s="12">
        <f>VLOOKUP($EG136,Data!$B:$CP,Daily!GT$10,0)/GT$134</f>
        <v>5.6978520715377012E-2</v>
      </c>
      <c r="GU136" s="12">
        <f>VLOOKUP($EG136,Data!$B:$CP,Daily!GU$10,0)/GU$134</f>
        <v>5.8500614502253176E-2</v>
      </c>
      <c r="GV136" s="12">
        <f>VLOOKUP($EG136,Data!$B:$CP,Daily!GV$10,0)/GV$134</f>
        <v>6.6163338204253935E-2</v>
      </c>
      <c r="GW136" s="12">
        <f>VLOOKUP($EG136,Data!$B:$CP,Daily!GW$10,0)/GW$134</f>
        <v>7.3491747296528173E-2</v>
      </c>
      <c r="GX136" s="12">
        <f>VLOOKUP($EG136,Data!$B:$CP,Daily!GX$10,0)/GX$134</f>
        <v>6.7229336437718279E-2</v>
      </c>
      <c r="GY136" s="12">
        <f>VLOOKUP($EG136,Data!$B:$CP,Daily!GY$10,0)/GY$134</f>
        <v>6.5329832099944293E-2</v>
      </c>
      <c r="GZ136" s="12">
        <f>VLOOKUP($EG136,Data!$B:$CP,Daily!GZ$10,0)/GZ$134</f>
        <v>6.3654033041788141E-2</v>
      </c>
      <c r="HA136" s="12">
        <f>VLOOKUP($EG136,Data!$B:$CP,Daily!HA$10,0)/HA$134</f>
        <v>6.4611872146118715E-2</v>
      </c>
      <c r="HB136" s="12">
        <f>VLOOKUP($EG136,Data!$B:$CP,Daily!HB$10,0)/HB$134</f>
        <v>6.5110941086457541E-2</v>
      </c>
      <c r="HC136" s="12">
        <f>VLOOKUP($EG136,Data!$B:$CP,Daily!HC$10,0)/HC$134</f>
        <v>7.0577820698535326E-2</v>
      </c>
      <c r="HD136" s="12">
        <f>VLOOKUP($EG136,Data!$B:$CP,Daily!HD$10,0)/HD$134</f>
        <v>6.9316853181894109E-2</v>
      </c>
      <c r="HE136" s="12">
        <f>VLOOKUP($EG136,Data!$B:$CP,Daily!HE$10,0)/HE$134</f>
        <v>6.0240024937655859E-2</v>
      </c>
      <c r="HF136" s="12">
        <f>VLOOKUP($EG136,Data!$B:$CP,Daily!HF$10,0)/HF$134</f>
        <v>6.7434912505335037E-2</v>
      </c>
      <c r="HG136" s="12">
        <f>VLOOKUP($EG136,Data!$B:$CP,Daily!HG$10,0)/HG$134</f>
        <v>6.6464586721868987E-2</v>
      </c>
      <c r="HH136" s="12">
        <f>VLOOKUP($EG136,Data!$B:$CP,Daily!HH$10,0)/HH$134</f>
        <v>6.6249915064211462E-2</v>
      </c>
      <c r="HI136" s="12">
        <f>VLOOKUP($EG136,Data!$B:$CP,Daily!HI$10,0)/HI$134</f>
        <v>6.7205076434958183E-2</v>
      </c>
      <c r="HJ136" s="12">
        <f>VLOOKUP($EG136,Data!$B:$CP,Daily!HJ$10,0)/HJ$134</f>
        <v>6.7961165048543687E-2</v>
      </c>
      <c r="HK136" s="12">
        <f>VLOOKUP($EG136,Data!$B:$CP,Daily!HK$10,0)/HK$134</f>
        <v>6.5409458757146044E-2</v>
      </c>
      <c r="HL136" s="12">
        <f>VLOOKUP($EG136,Data!$B:$CP,Daily!HL$10,0)/HL$134</f>
        <v>6.6268026732325014E-2</v>
      </c>
      <c r="HM136" s="12">
        <f>VLOOKUP($EG136,Data!$B:$CP,Daily!HM$10,0)/HM$134</f>
        <v>7.1494893221912714E-2</v>
      </c>
      <c r="HN136" s="12">
        <f>VLOOKUP($EG136,Data!$B:$CP,Daily!HN$10,0)/HN$134</f>
        <v>6.1035890823124862E-2</v>
      </c>
      <c r="HO136" s="12">
        <f>VLOOKUP($EG136,Data!$B:$CP,Daily!HO$10,0)/HO$134</f>
        <v>5.5498833138856479E-2</v>
      </c>
      <c r="HP136" s="12">
        <f>VLOOKUP($EG136,Data!$B:$CP,Daily!HP$10,0)/HP$134</f>
        <v>5.9296629377787527E-2</v>
      </c>
      <c r="HQ136" s="12">
        <f>VLOOKUP($EG136,Data!$B:$CP,Daily!HQ$10,0)/HQ$134</f>
        <v>5.6936771025168816E-2</v>
      </c>
      <c r="HR136" s="12">
        <f>VLOOKUP($EG136,Data!$B:$CP,Daily!HR$10,0)/HR$134</f>
        <v>6.0846165346090594E-2</v>
      </c>
      <c r="HS136" s="12">
        <f>VLOOKUP($EG136,Data!$B:$CP,Daily!HS$10,0)/HS$134</f>
        <v>5.5039156846958939E-2</v>
      </c>
      <c r="HT136" s="12">
        <f>VLOOKUP($EG136,Data!$B:$CP,Daily!HT$10,0)/HT$134</f>
        <v>5.7767532830399551E-2</v>
      </c>
      <c r="HU136" s="13"/>
      <c r="HV136" s="40">
        <f t="shared" si="1735"/>
        <v>6.0722181282240238E-2</v>
      </c>
      <c r="HW136" s="40">
        <f t="shared" si="1736"/>
        <v>6.6827575803288575E-2</v>
      </c>
      <c r="HX136" s="40">
        <f t="shared" si="1737"/>
        <v>6.1053945210483365E-3</v>
      </c>
      <c r="HY136" s="40">
        <f t="shared" si="1750"/>
        <v>7.1406621694074829E-2</v>
      </c>
      <c r="HZ136" s="40">
        <f t="shared" si="1751"/>
        <v>5.6143135391453984E-2</v>
      </c>
      <c r="IA136" s="43"/>
      <c r="IB136" s="12">
        <f t="shared" si="1738"/>
        <v>4.4465974786764128E-3</v>
      </c>
      <c r="IC136" s="12">
        <f t="shared" ref="IC136:IC140" si="1758">SUMPRODUCT(HM136:HS136,HM$134:HS$134)/SUM(HM$134:HS$134)</f>
        <v>6.0080484584267776E-2</v>
      </c>
      <c r="ID136" s="12">
        <f t="shared" si="1752"/>
        <v>4.7857352377655406E-2</v>
      </c>
      <c r="IE136" s="1"/>
      <c r="IF136" s="7" t="s">
        <v>726</v>
      </c>
      <c r="IG136" s="7" t="s">
        <v>115</v>
      </c>
      <c r="IH136" s="12">
        <f>VLOOKUP($IF136,Data!$B:$CP,Daily!IH$10,0)/IH$134</f>
        <v>3.8865754511203651E-2</v>
      </c>
      <c r="II136" s="12">
        <f>VLOOKUP($IF136,Data!$B:$CP,Daily!II$10,0)/II$134</f>
        <v>3.6712217009993879E-2</v>
      </c>
      <c r="IJ136" s="12">
        <f>VLOOKUP($IF136,Data!$B:$CP,Daily!IJ$10,0)/IJ$134</f>
        <v>4.2936882782310004E-2</v>
      </c>
      <c r="IK136" s="12">
        <f>VLOOKUP($IF136,Data!$B:$CP,Daily!IK$10,0)/IK$134</f>
        <v>3.9473684210526314E-2</v>
      </c>
      <c r="IL136" s="12">
        <f>VLOOKUP($IF136,Data!$B:$CP,Daily!IL$10,0)/IL$134</f>
        <v>4.4729677168416956E-2</v>
      </c>
      <c r="IM136" s="12">
        <f>VLOOKUP($IF136,Data!$B:$CP,Daily!IM$10,0)/IM$134</f>
        <v>3.87858347386172E-2</v>
      </c>
      <c r="IN136" s="12">
        <f>VLOOKUP($IF136,Data!$B:$CP,Daily!IN$10,0)/IN$134</f>
        <v>4.1733547351524881E-2</v>
      </c>
      <c r="IO136" s="12">
        <f>VLOOKUP($IF136,Data!$B:$CP,Daily!IO$10,0)/IO$134</f>
        <v>4.3012704174228672E-2</v>
      </c>
      <c r="IP136" s="12">
        <f>VLOOKUP($IF136,Data!$B:$CP,Daily!IP$10,0)/IP$134</f>
        <v>4.3478260869565216E-2</v>
      </c>
      <c r="IQ136" s="12">
        <f>VLOOKUP($IF136,Data!$B:$CP,Daily!IQ$10,0)/IQ$134</f>
        <v>4.9248417721518986E-2</v>
      </c>
      <c r="IR136" s="12">
        <f>VLOOKUP($IF136,Data!$B:$CP,Daily!IR$10,0)/IR$134</f>
        <v>4.4611819235225954E-2</v>
      </c>
      <c r="IS136" s="12">
        <f>VLOOKUP($IF136,Data!$B:$CP,Daily!IS$10,0)/IS$134</f>
        <v>4.7453031183420494E-2</v>
      </c>
      <c r="IT136" s="12">
        <f>VLOOKUP($IF136,Data!$B:$CP,Daily!IT$10,0)/IT$134</f>
        <v>4.1525928869461555E-2</v>
      </c>
      <c r="IU136" s="12">
        <f>VLOOKUP($IF136,Data!$B:$CP,Daily!IU$10,0)/IU$134</f>
        <v>4.1995268138801264E-2</v>
      </c>
      <c r="IV136" s="12">
        <f>VLOOKUP($IF136,Data!$B:$CP,Daily!IV$10,0)/IV$134</f>
        <v>4.5280855941918226E-2</v>
      </c>
      <c r="IW136" s="12">
        <f>VLOOKUP($IF136,Data!$B:$CP,Daily!IW$10,0)/IW$134</f>
        <v>3.9804041641151255E-2</v>
      </c>
      <c r="IX136" s="12">
        <f>VLOOKUP($IF136,Data!$B:$CP,Daily!IX$10,0)/IX$134</f>
        <v>4.1188959660297238E-2</v>
      </c>
      <c r="IY136" s="12">
        <f>VLOOKUP($IF136,Data!$B:$CP,Daily!IY$10,0)/IY$134</f>
        <v>4.2176039119804401E-2</v>
      </c>
      <c r="IZ136" s="12">
        <f>VLOOKUP($IF136,Data!$B:$CP,Daily!IZ$10,0)/IZ$134</f>
        <v>4.0436716538617065E-2</v>
      </c>
      <c r="JA136" s="12">
        <f>VLOOKUP($IF136,Data!$B:$CP,Daily!JA$10,0)/JA$134</f>
        <v>4.3450614667231879E-2</v>
      </c>
      <c r="JB136" s="12">
        <f>VLOOKUP($IF136,Data!$B:$CP,Daily!JB$10,0)/JB$134</f>
        <v>3.1851085832471558E-2</v>
      </c>
      <c r="JC136" s="12">
        <f>VLOOKUP($IF136,Data!$B:$CP,Daily!JC$10,0)/JC$134</f>
        <v>4.1447506837786662E-2</v>
      </c>
      <c r="JD136" s="12">
        <f>VLOOKUP($IF136,Data!$B:$CP,Daily!JD$10,0)/JD$134</f>
        <v>4.1778143650956986E-2</v>
      </c>
      <c r="JE136" s="12">
        <f>VLOOKUP($IF136,Data!$B:$CP,Daily!JE$10,0)/JE$134</f>
        <v>4.1548217800131203E-2</v>
      </c>
      <c r="JF136" s="12">
        <f>VLOOKUP($IF136,Data!$B:$CP,Daily!JF$10,0)/JF$134</f>
        <v>4.0790580319596301E-2</v>
      </c>
      <c r="JG136" s="12">
        <f>VLOOKUP($IF136,Data!$B:$CP,Daily!JG$10,0)/JG$134</f>
        <v>3.718321562110511E-2</v>
      </c>
      <c r="JH136" s="12">
        <f>VLOOKUP($IF136,Data!$B:$CP,Daily!JH$10,0)/JH$134</f>
        <v>3.9862403885066774E-2</v>
      </c>
      <c r="JI136" s="12">
        <f>VLOOKUP($IF136,Data!$B:$CP,Daily!JI$10,0)/JI$134</f>
        <v>3.6319612590799029E-2</v>
      </c>
      <c r="JJ136" s="12">
        <f>VLOOKUP($IF136,Data!$B:$CP,Daily!JJ$10,0)/JJ$134</f>
        <v>3.7386637053488804E-2</v>
      </c>
      <c r="JK136" s="12">
        <f>VLOOKUP($IF136,Data!$B:$CP,Daily!JK$10,0)/JK$134</f>
        <v>3.870595031773541E-2</v>
      </c>
      <c r="JL136" s="12">
        <f>VLOOKUP($IF136,Data!$B:$CP,Daily!JL$10,0)/JL$134</f>
        <v>4.3056807935076644E-2</v>
      </c>
      <c r="JM136" s="12">
        <f>VLOOKUP($IF136,Data!$B:$CP,Daily!JM$10,0)/JM$134</f>
        <v>4.3488372093023253E-2</v>
      </c>
      <c r="JN136" s="12">
        <f>VLOOKUP($IF136,Data!$B:$CP,Daily!JN$10,0)/JN$134</f>
        <v>4.7708725674827368E-2</v>
      </c>
      <c r="JO136" s="12">
        <f>VLOOKUP($IF136,Data!$B:$CP,Daily!JO$10,0)/JO$134</f>
        <v>3.760614638091387E-2</v>
      </c>
      <c r="JP136" s="12">
        <f>VLOOKUP($IF136,Data!$B:$CP,Daily!JP$10,0)/JP$134</f>
        <v>3.9858833298733652E-2</v>
      </c>
      <c r="JQ136" s="12">
        <f>VLOOKUP($IF136,Data!$B:$CP,Daily!JQ$10,0)/JQ$134</f>
        <v>4.2390843577787198E-2</v>
      </c>
      <c r="JR136" s="12">
        <f>VLOOKUP($IF136,Data!$B:$CP,Daily!JR$10,0)/JR$134</f>
        <v>3.8181818181818185E-2</v>
      </c>
      <c r="JS136" s="12">
        <f>VLOOKUP($IF136,Data!$B:$CP,Daily!JS$10,0)/JS$134</f>
        <v>4.2165898617511521E-2</v>
      </c>
      <c r="JT136" s="12">
        <f>VLOOKUP($IF136,Data!$B:$CP,Daily!JT$10,0)/JT$134</f>
        <v>3.9121482498284142E-2</v>
      </c>
      <c r="JU136" s="12">
        <f>VLOOKUP($IF136,Data!$B:$CP,Daily!JU$10,0)/JU$134</f>
        <v>4.5579477782867611E-2</v>
      </c>
      <c r="JV136" s="12">
        <f>VLOOKUP($IF136,Data!$B:$CP,Daily!JV$10,0)/JV$134</f>
        <v>3.8363171355498722E-2</v>
      </c>
      <c r="JW136" s="12">
        <f>VLOOKUP($IF136,Data!$B:$CP,Daily!JW$10,0)/JW$134</f>
        <v>4.4189129474149359E-2</v>
      </c>
      <c r="JX136" s="12">
        <f>VLOOKUP($IF136,Data!$B:$CP,Daily!JX$10,0)/JX$134</f>
        <v>4.0930633347694957E-2</v>
      </c>
      <c r="JY136" s="12">
        <f>VLOOKUP($IF136,Data!$B:$CP,Daily!JY$10,0)/JY$134</f>
        <v>3.9719113451832343E-2</v>
      </c>
      <c r="JZ136" s="12">
        <f>VLOOKUP($IF136,Data!$B:$CP,Daily!JZ$10,0)/JZ$134</f>
        <v>3.9620807000486147E-2</v>
      </c>
      <c r="KA136" s="12">
        <f>VLOOKUP($IF136,Data!$B:$CP,Daily!KA$10,0)/KA$134</f>
        <v>3.8735983690112129E-2</v>
      </c>
      <c r="KB136" s="12">
        <f>VLOOKUP($IF136,Data!$B:$CP,Daily!KB$10,0)/KB$134</f>
        <v>4.3610989969472304E-2</v>
      </c>
      <c r="KC136" s="12">
        <f>VLOOKUP($IF136,Data!$B:$CP,Daily!KC$10,0)/KC$134</f>
        <v>4.2343883661248929E-2</v>
      </c>
      <c r="KD136" s="12">
        <f>VLOOKUP($IF136,Data!$B:$CP,Daily!KD$10,0)/KD$134</f>
        <v>4.9759930161501528E-2</v>
      </c>
      <c r="KE136" s="12">
        <f>VLOOKUP($IF136,Data!$B:$CP,Daily!KE$10,0)/KE$134</f>
        <v>4.200359389038634E-2</v>
      </c>
      <c r="KF136" s="12">
        <f>VLOOKUP($IF136,Data!$B:$CP,Daily!KF$10,0)/KF$134</f>
        <v>4.4675775319887229E-2</v>
      </c>
      <c r="KG136" s="12">
        <f>VLOOKUP($IF136,Data!$B:$CP,Daily!KG$10,0)/KG$134</f>
        <v>4.1538824640075522E-2</v>
      </c>
      <c r="KH136" s="12">
        <f>VLOOKUP($IF136,Data!$B:$CP,Daily!KH$10,0)/KH$134</f>
        <v>4.5805094648282307E-2</v>
      </c>
      <c r="KI136" s="12">
        <f>VLOOKUP($IF136,Data!$B:$CP,Daily!KI$10,0)/KI$134</f>
        <v>4.6342477140482126E-2</v>
      </c>
      <c r="KJ136" s="12">
        <f>VLOOKUP($IF136,Data!$B:$CP,Daily!KJ$10,0)/KJ$134</f>
        <v>4.6110095470241724E-2</v>
      </c>
      <c r="KK136" s="12">
        <f>VLOOKUP($IF136,Data!$B:$CP,Daily!KK$10,0)/KK$134</f>
        <v>4.3989547038327526E-2</v>
      </c>
      <c r="KL136" s="12">
        <f>VLOOKUP($IF136,Data!$B:$CP,Daily!KL$10,0)/KL$134</f>
        <v>3.9866369710467704E-2</v>
      </c>
      <c r="KM136" s="12">
        <f>VLOOKUP($IF136,Data!$B:$CP,Daily!KM$10,0)/KM$134</f>
        <v>4.125054277029961E-2</v>
      </c>
      <c r="KN136" s="12">
        <f>VLOOKUP($IF136,Data!$B:$CP,Daily!KN$10,0)/KN$134</f>
        <v>4.6909737661182747E-2</v>
      </c>
      <c r="KO136" s="12">
        <f>VLOOKUP($IF136,Data!$B:$CP,Daily!KO$10,0)/KO$134</f>
        <v>3.9705882352941174E-2</v>
      </c>
      <c r="KP136" s="12">
        <f>VLOOKUP($IF136,Data!$B:$CP,Daily!KP$10,0)/KP$134</f>
        <v>4.4481446241674598E-2</v>
      </c>
      <c r="KQ136" s="12">
        <f>VLOOKUP($IF136,Data!$B:$CP,Daily!KQ$10,0)/KQ$134</f>
        <v>4.0318686624818925E-2</v>
      </c>
      <c r="KR136" s="12">
        <f>VLOOKUP($IF136,Data!$B:$CP,Daily!KR$10,0)/KR$134</f>
        <v>4.0619863817797607E-2</v>
      </c>
      <c r="KS136" s="12">
        <f>VLOOKUP($IF136,Data!$B:$CP,Daily!KS$10,0)/KS$134</f>
        <v>4.4963144963144963E-2</v>
      </c>
      <c r="KT136" s="12">
        <f>VLOOKUP($IF136,Data!$B:$CP,Daily!KT$10,0)/KT$134</f>
        <v>4.1563693552010783E-2</v>
      </c>
      <c r="KU136" s="12">
        <f>VLOOKUP($IF136,Data!$B:$CP,Daily!KU$10,0)/KU$134</f>
        <v>5.0056369785794814E-2</v>
      </c>
      <c r="KV136" s="12">
        <f>VLOOKUP($IF136,Data!$B:$CP,Daily!KV$10,0)/KV$134</f>
        <v>4.8532055122828044E-2</v>
      </c>
      <c r="KW136" s="12">
        <f>VLOOKUP($IF136,Data!$B:$CP,Daily!KW$10,0)/KW$134</f>
        <v>4.5347593582887702E-2</v>
      </c>
      <c r="KX136" s="12">
        <f>VLOOKUP($IF136,Data!$B:$CP,Daily!KX$10,0)/KX$134</f>
        <v>4.5425188374596338E-2</v>
      </c>
      <c r="KY136" s="12">
        <f>VLOOKUP($IF136,Data!$B:$CP,Daily!KY$10,0)/KY$134</f>
        <v>4.5516925892040254E-2</v>
      </c>
      <c r="KZ136" s="12">
        <f>VLOOKUP($IF136,Data!$B:$CP,Daily!KZ$10,0)/KZ$134</f>
        <v>4.3365695792880257E-2</v>
      </c>
      <c r="LA136" s="12">
        <f>VLOOKUP($IF136,Data!$B:$CP,Daily!LA$10,0)/LA$134</f>
        <v>4.7711154094132818E-2</v>
      </c>
      <c r="LB136" s="12">
        <f>VLOOKUP($IF136,Data!$B:$CP,Daily!LB$10,0)/LB$134</f>
        <v>4.7347654537483561E-2</v>
      </c>
      <c r="LC136" s="12">
        <f>VLOOKUP($IF136,Data!$B:$CP,Daily!LC$10,0)/LC$134</f>
        <v>5.4206929059627623E-2</v>
      </c>
      <c r="LD136" s="12">
        <f>VLOOKUP($IF136,Data!$B:$CP,Daily!LD$10,0)/LD$134</f>
        <v>4.1987249945042868E-2</v>
      </c>
      <c r="LE136" s="12">
        <f>VLOOKUP($IF136,Data!$B:$CP,Daily!LE$10,0)/LE$134</f>
        <v>4.2692939244663386E-2</v>
      </c>
      <c r="LF136" s="12">
        <f>VLOOKUP($IF136,Data!$B:$CP,Daily!LF$10,0)/LF$134</f>
        <v>4.5935647756138863E-2</v>
      </c>
      <c r="LG136" s="12">
        <f>VLOOKUP($IF136,Data!$B:$CP,Daily!LG$10,0)/LG$134</f>
        <v>4.4031311154598823E-2</v>
      </c>
      <c r="LH136" s="12">
        <f>VLOOKUP($IF136,Data!$B:$CP,Daily!LH$10,0)/LH$134</f>
        <v>4.8196831816649813E-2</v>
      </c>
      <c r="LI136" s="12">
        <f>VLOOKUP($IF136,Data!$B:$CP,Daily!LI$10,0)/LI$134</f>
        <v>4.6951219512195122E-2</v>
      </c>
      <c r="LJ136" s="12">
        <f>VLOOKUP($IF136,Data!$B:$CP,Daily!LJ$10,0)/LJ$134</f>
        <v>4.0202108963093147E-2</v>
      </c>
      <c r="LK136" s="12">
        <f>VLOOKUP($IF136,Data!$B:$CP,Daily!LK$10,0)/LK$134</f>
        <v>4.1821946169772257E-2</v>
      </c>
      <c r="LL136" s="12">
        <f>VLOOKUP($IF136,Data!$B:$CP,Daily!LL$10,0)/LL$134</f>
        <v>4.8454469507101083E-2</v>
      </c>
      <c r="LM136" s="12">
        <f>VLOOKUP($IF136,Data!$B:$CP,Daily!LM$10,0)/LM$134</f>
        <v>4.3540183112919635E-2</v>
      </c>
      <c r="LN136" s="12">
        <f>VLOOKUP($IF136,Data!$B:$CP,Daily!LN$10,0)/LN$134</f>
        <v>4.3953732912723448E-2</v>
      </c>
      <c r="LO136" s="12">
        <f>VLOOKUP($IF136,Data!$B:$CP,Daily!LO$10,0)/LO$134</f>
        <v>3.4762697751873441E-2</v>
      </c>
      <c r="LP136" s="12">
        <f>VLOOKUP($IF136,Data!$B:$CP,Daily!LP$10,0)/LP$134</f>
        <v>3.7812433240760522E-2</v>
      </c>
      <c r="LQ136" s="12">
        <f>VLOOKUP($IF136,Data!$B:$CP,Daily!LQ$10,0)/LQ$134</f>
        <v>3.6313442344446806E-2</v>
      </c>
      <c r="LR136" s="12">
        <f>VLOOKUP($IF136,Data!$B:$CP,Daily!LR$10,0)/LR$134</f>
        <v>3.8700331125827818E-2</v>
      </c>
      <c r="LS136" s="12">
        <f>VLOOKUP($IF136,Data!$B:$CP,Daily!LS$10,0)/LS$134</f>
        <v>3.9918116683725691E-2</v>
      </c>
      <c r="LU136" s="40">
        <f t="shared" si="1739"/>
        <v>3.9858833298733652E-2</v>
      </c>
      <c r="LV136" s="40">
        <f t="shared" si="1740"/>
        <v>4.4963144963144963E-2</v>
      </c>
      <c r="LW136" s="40">
        <f t="shared" si="1741"/>
        <v>5.104311664411311E-3</v>
      </c>
      <c r="LX136" s="40">
        <f t="shared" si="1753"/>
        <v>4.8791378711453448E-2</v>
      </c>
      <c r="LY136" s="40">
        <f t="shared" si="1754"/>
        <v>3.6030599550425167E-2</v>
      </c>
      <c r="LZ136" s="43"/>
      <c r="MA136" s="12">
        <f t="shared" si="1755"/>
        <v>3.745140743261887E-3</v>
      </c>
      <c r="MB136" s="12">
        <f t="shared" ref="MB136:MB140" si="1759">SUMPRODUCT(LL136:LR136,LL$134:LR$134)/SUM(LL$134:LR$134)</f>
        <v>4.0526818779118387E-2</v>
      </c>
      <c r="MC136" s="12">
        <f t="shared" ref="MC136:MC140" si="1760">SUMPRODUCT(KP136:LR136,KP$134:LR$134)/SUM(KP$134:LR$134)</f>
        <v>4.397463939465595E-2</v>
      </c>
    </row>
    <row r="137" spans="4:341" x14ac:dyDescent="0.35">
      <c r="D137" s="113" t="s">
        <v>727</v>
      </c>
      <c r="E137" s="53" t="str">
        <f>VLOOKUP($D137,'Metric Nature'!$C:$D,2,0)&amp;IF(($F137&lt;(EA137)),"Below",IF(($F137&gt;(DZ137)),"Above","Within"))</f>
        <v>PositiveWithin</v>
      </c>
      <c r="F137" s="48">
        <f t="shared" ref="F137" si="1761">DU137</f>
        <v>0.43643560231237954</v>
      </c>
      <c r="G137" s="77">
        <f t="shared" ref="G137" si="1762">ED137</f>
        <v>0.43785394008036865</v>
      </c>
      <c r="H137" s="48">
        <f t="shared" ref="H137" si="1763">IFERROR(((F137-G137)/G137),0)</f>
        <v>-3.239294290074838E-3</v>
      </c>
      <c r="I137" s="74">
        <f t="shared" ref="I137" si="1764">EE137</f>
        <v>0.43857917061191815</v>
      </c>
      <c r="J137" s="48">
        <f t="shared" ref="J137" si="1765">IFERROR(((F137-I137)/I137),0)</f>
        <v>-4.887528736368928E-3</v>
      </c>
      <c r="K137" s="48">
        <f t="shared" ref="K137" si="1766">EC137</f>
        <v>5.2369200082556227E-3</v>
      </c>
      <c r="L137" s="50"/>
      <c r="M137" s="53" t="str">
        <f>VLOOKUP($D137,'Metric Nature'!$C:$D,2,0)&amp;IF(($N137&lt;(HZ137)),"Below",IF(($N137&gt;(HY137)),"Above","Within"))</f>
        <v>PositiveWithin</v>
      </c>
      <c r="N137" s="48">
        <f t="shared" ref="N137" si="1767">HT137</f>
        <v>0.41436155350656606</v>
      </c>
      <c r="O137" s="49">
        <f t="shared" ref="O137" si="1768">IC137</f>
        <v>0.41449560897906146</v>
      </c>
      <c r="P137" s="55">
        <f t="shared" ref="P137" si="1769">IFERROR(((N137-O137)/O137),0)</f>
        <v>-3.2341831756815999E-4</v>
      </c>
      <c r="Q137" s="49">
        <f t="shared" ref="Q137" si="1770">ID137</f>
        <v>0.30845643876075673</v>
      </c>
      <c r="R137" s="48">
        <f t="shared" ref="R137" si="1771">IFERROR(((N137-Q137)/Q137),0)</f>
        <v>0.3433389660183131</v>
      </c>
      <c r="S137" s="48">
        <f t="shared" ref="S137" si="1772">IB137</f>
        <v>4.8343045606564859E-3</v>
      </c>
      <c r="T137" s="50"/>
      <c r="U137" s="53" t="str">
        <f>VLOOKUP($D137,'Metric Nature'!$C:$D,2,0)&amp;IF(($V137&lt;(LY137)),"Below",IF(($V137&gt;(LX137)),"Above","Within"))</f>
        <v>PositiveWithin</v>
      </c>
      <c r="V137" s="48">
        <f t="shared" ref="V137" si="1773">LS137</f>
        <v>0.50112589559877174</v>
      </c>
      <c r="W137" s="49">
        <f t="shared" ref="W137" si="1774">MB137</f>
        <v>0.50442002150280729</v>
      </c>
      <c r="X137" s="48">
        <f t="shared" ref="X137" si="1775">IFERROR(((V137-W137)/W137),0)</f>
        <v>-6.530521715259109E-3</v>
      </c>
      <c r="Y137" s="49">
        <f t="shared" ref="Y137" si="1776">MC137</f>
        <v>0.50701998108299839</v>
      </c>
      <c r="Z137" s="48">
        <f t="shared" ref="Z137" si="1777">IFERROR(((V137-Y137)/Y137),0)</f>
        <v>-1.1624957011825929E-2</v>
      </c>
      <c r="AA137" s="48">
        <f t="shared" ref="AA137" si="1778">MA137</f>
        <v>7.7525137322377877E-3</v>
      </c>
      <c r="AB137" s="50"/>
      <c r="AC137" s="46" t="s">
        <v>728</v>
      </c>
      <c r="AI137" s="7" t="s">
        <v>727</v>
      </c>
      <c r="AJ137" s="12">
        <f>(VLOOKUP($EG137,Data!$B:$CP,Daily!EI$10,0)+VLOOKUP($IF137,Data!$B:$CP,Daily!IH$10,0))/AJ$134</f>
        <v>0.429755119273802</v>
      </c>
      <c r="AK137" s="12">
        <f>(VLOOKUP($EG137,Data!$B:$CP,Daily!EJ$10,0)+VLOOKUP($IF137,Data!$B:$CP,Daily!II$10,0))/AK$134</f>
        <v>0.42893948157106054</v>
      </c>
      <c r="AL137" s="12">
        <f>(VLOOKUP($EG137,Data!$B:$CP,Daily!EK$10,0)+VLOOKUP($IF137,Data!$B:$CP,Daily!IJ$10,0))/AL$134</f>
        <v>0.43393393393393392</v>
      </c>
      <c r="AM137" s="12">
        <f>(VLOOKUP($EG137,Data!$B:$CP,Daily!EL$10,0)+VLOOKUP($IF137,Data!$B:$CP,Daily!IK$10,0))/AM$134</f>
        <v>0.44152976030164287</v>
      </c>
      <c r="AN137" s="12">
        <f>(VLOOKUP($EG137,Data!$B:$CP,Daily!EM$10,0)+VLOOKUP($IF137,Data!$B:$CP,Daily!IL$10,0))/AN$134</f>
        <v>0.43007862033984273</v>
      </c>
      <c r="AO137" s="12">
        <f>(VLOOKUP($EG137,Data!$B:$CP,Daily!EN$10,0)+VLOOKUP($IF137,Data!$B:$CP,Daily!IM$10,0))/AO$134</f>
        <v>0.43296278395360077</v>
      </c>
      <c r="AP137" s="12">
        <f>(VLOOKUP($EG137,Data!$B:$CP,Daily!EO$10,0)+VLOOKUP($IF137,Data!$B:$CP,Daily!IN$10,0))/AP$134</f>
        <v>0.44876505883994605</v>
      </c>
      <c r="AQ137" s="12">
        <f>(VLOOKUP($EG137,Data!$B:$CP,Daily!EP$10,0)+VLOOKUP($IF137,Data!$B:$CP,Daily!IO$10,0))/AQ$134</f>
        <v>0.43542006050733068</v>
      </c>
      <c r="AR137" s="12">
        <f>(VLOOKUP($EG137,Data!$B:$CP,Daily!EQ$10,0)+VLOOKUP($IF137,Data!$B:$CP,Daily!IP$10,0))/AR$134</f>
        <v>0.43597295992274265</v>
      </c>
      <c r="AS137" s="12">
        <f>(VLOOKUP($EG137,Data!$B:$CP,Daily!ER$10,0)+VLOOKUP($IF137,Data!$B:$CP,Daily!IQ$10,0))/AS$134</f>
        <v>0.43683432706517861</v>
      </c>
      <c r="AT137" s="12">
        <f>(VLOOKUP($EG137,Data!$B:$CP,Daily!ES$10,0)+VLOOKUP($IF137,Data!$B:$CP,Daily!IR$10,0))/AT$134</f>
        <v>0.44349154714377248</v>
      </c>
      <c r="AU137" s="12">
        <f>(VLOOKUP($EG137,Data!$B:$CP,Daily!ET$10,0)+VLOOKUP($IF137,Data!$B:$CP,Daily!IS$10,0))/AU$134</f>
        <v>0.43113451318804547</v>
      </c>
      <c r="AV137" s="12">
        <f>(VLOOKUP($EG137,Data!$B:$CP,Daily!EU$10,0)+VLOOKUP($IF137,Data!$B:$CP,Daily!IT$10,0))/AV$134</f>
        <v>0.43841784782274984</v>
      </c>
      <c r="AW137" s="12">
        <f>(VLOOKUP($EG137,Data!$B:$CP,Daily!EV$10,0)+VLOOKUP($IF137,Data!$B:$CP,Daily!IU$10,0))/AW$134</f>
        <v>0.44201011184311323</v>
      </c>
      <c r="AX137" s="12">
        <f>(VLOOKUP($EG137,Data!$B:$CP,Daily!EW$10,0)+VLOOKUP($IF137,Data!$B:$CP,Daily!IV$10,0))/AX$134</f>
        <v>0.45147393387869694</v>
      </c>
      <c r="AY137" s="12">
        <f>(VLOOKUP($EG137,Data!$B:$CP,Daily!EX$10,0)+VLOOKUP($IF137,Data!$B:$CP,Daily!IW$10,0))/AY$134</f>
        <v>0.43898715519056641</v>
      </c>
      <c r="AZ137" s="12">
        <f>(VLOOKUP($EG137,Data!$B:$CP,Daily!EY$10,0)+VLOOKUP($IF137,Data!$B:$CP,Daily!IX$10,0))/AZ$134</f>
        <v>0.44008702746804462</v>
      </c>
      <c r="BA137" s="12">
        <f>(VLOOKUP($EG137,Data!$B:$CP,Daily!EZ$10,0)+VLOOKUP($IF137,Data!$B:$CP,Daily!IY$10,0))/BA$134</f>
        <v>0.44379844961240311</v>
      </c>
      <c r="BB137" s="12">
        <f>(VLOOKUP($EG137,Data!$B:$CP,Daily!FA$10,0)+VLOOKUP($IF137,Data!$B:$CP,Daily!IZ$10,0))/BB$134</f>
        <v>0.43706382761958129</v>
      </c>
      <c r="BC137" s="12">
        <f>(VLOOKUP($EG137,Data!$B:$CP,Daily!FB$10,0)+VLOOKUP($IF137,Data!$B:$CP,Daily!JA$10,0))/BC$134</f>
        <v>0.43351674768951332</v>
      </c>
      <c r="BD137" s="12">
        <f>(VLOOKUP($EG137,Data!$B:$CP,Daily!FC$10,0)+VLOOKUP($IF137,Data!$B:$CP,Daily!JB$10,0))/BD$134</f>
        <v>0.4257910074937552</v>
      </c>
      <c r="BE137" s="12">
        <f>(VLOOKUP($EG137,Data!$B:$CP,Daily!FD$10,0)+VLOOKUP($IF137,Data!$B:$CP,Daily!JC$10,0))/BE$134</f>
        <v>0.42844827586206896</v>
      </c>
      <c r="BF137" s="12">
        <f>(VLOOKUP($EG137,Data!$B:$CP,Daily!FE$10,0)+VLOOKUP($IF137,Data!$B:$CP,Daily!JD$10,0))/BF$134</f>
        <v>0.42741462894891058</v>
      </c>
      <c r="BG137" s="12">
        <f>(VLOOKUP($EG137,Data!$B:$CP,Daily!FF$10,0)+VLOOKUP($IF137,Data!$B:$CP,Daily!JE$10,0))/BG$134</f>
        <v>0.43064758616849491</v>
      </c>
      <c r="BH137" s="12">
        <f>(VLOOKUP($EG137,Data!$B:$CP,Daily!FG$10,0)+VLOOKUP($IF137,Data!$B:$CP,Daily!JF$10,0))/BH$134</f>
        <v>0.43742905021893075</v>
      </c>
      <c r="BI137" s="12">
        <f>(VLOOKUP($EG137,Data!$B:$CP,Daily!FH$10,0)+VLOOKUP($IF137,Data!$B:$CP,Daily!JG$10,0))/BI$134</f>
        <v>0.43552374085899681</v>
      </c>
      <c r="BJ137" s="12">
        <f>(VLOOKUP($EG137,Data!$B:$CP,Daily!FI$10,0)+VLOOKUP($IF137,Data!$B:$CP,Daily!JH$10,0))/BJ$134</f>
        <v>0.44137721826179283</v>
      </c>
      <c r="BK137" s="12">
        <f>(VLOOKUP($EG137,Data!$B:$CP,Daily!FJ$10,0)+VLOOKUP($IF137,Data!$B:$CP,Daily!JI$10,0))/BK$134</f>
        <v>0.43545655186572912</v>
      </c>
      <c r="BL137" s="12">
        <f>(VLOOKUP($EG137,Data!$B:$CP,Daily!FK$10,0)+VLOOKUP($IF137,Data!$B:$CP,Daily!JJ$10,0))/BL$134</f>
        <v>0.44554216867469881</v>
      </c>
      <c r="BM137" s="12">
        <f>(VLOOKUP($EG137,Data!$B:$CP,Daily!FL$10,0)+VLOOKUP($IF137,Data!$B:$CP,Daily!JK$10,0))/BM$134</f>
        <v>0.4284434713375796</v>
      </c>
      <c r="BN137" s="12">
        <f>(VLOOKUP($EG137,Data!$B:$CP,Daily!FM$10,0)+VLOOKUP($IF137,Data!$B:$CP,Daily!JL$10,0))/BN$134</f>
        <v>0.43345760104148173</v>
      </c>
      <c r="BO137" s="12">
        <f>(VLOOKUP($EG137,Data!$B:$CP,Daily!FN$10,0)+VLOOKUP($IF137,Data!$B:$CP,Daily!JM$10,0))/BO$134</f>
        <v>0.44135212613473485</v>
      </c>
      <c r="BP137" s="12">
        <f>(VLOOKUP($EG137,Data!$B:$CP,Daily!FO$10,0)+VLOOKUP($IF137,Data!$B:$CP,Daily!JN$10,0))/BP$134</f>
        <v>0.43613740295650322</v>
      </c>
      <c r="BQ137" s="12">
        <f>(VLOOKUP($EG137,Data!$B:$CP,Daily!FP$10,0)+VLOOKUP($IF137,Data!$B:$CP,Daily!JO$10,0))/BQ$134</f>
        <v>0.43133583021223471</v>
      </c>
      <c r="BR137" s="12">
        <f>(VLOOKUP($EG137,Data!$B:$CP,Daily!FQ$10,0)+VLOOKUP($IF137,Data!$B:$CP,Daily!JP$10,0))/BR$134</f>
        <v>0.4331864904552129</v>
      </c>
      <c r="BS137" s="12">
        <f>(VLOOKUP($EG137,Data!$B:$CP,Daily!FR$10,0)+VLOOKUP($IF137,Data!$B:$CP,Daily!JQ$10,0))/BS$134</f>
        <v>0.43074898563438974</v>
      </c>
      <c r="BT137" s="12">
        <f>(VLOOKUP($EG137,Data!$B:$CP,Daily!FS$10,0)+VLOOKUP($IF137,Data!$B:$CP,Daily!JR$10,0))/BT$134</f>
        <v>0.43227195995110307</v>
      </c>
      <c r="BU137" s="12">
        <f>(VLOOKUP($EG137,Data!$B:$CP,Daily!FT$10,0)+VLOOKUP($IF137,Data!$B:$CP,Daily!JS$10,0))/BU$134</f>
        <v>0.43511170797216459</v>
      </c>
      <c r="BV137" s="12">
        <f>(VLOOKUP($EG137,Data!$B:$CP,Daily!FU$10,0)+VLOOKUP($IF137,Data!$B:$CP,Daily!JT$10,0))/BV$134</f>
        <v>0.44520958083832335</v>
      </c>
      <c r="BW137" s="12">
        <f>(VLOOKUP($EG137,Data!$B:$CP,Daily!FV$10,0)+VLOOKUP($IF137,Data!$B:$CP,Daily!JU$10,0))/BW$134</f>
        <v>0.43083690241926148</v>
      </c>
      <c r="BX137" s="12">
        <f>(VLOOKUP($EG137,Data!$B:$CP,Daily!FW$10,0)+VLOOKUP($IF137,Data!$B:$CP,Daily!JV$10,0))/BX$134</f>
        <v>0.43562503772559907</v>
      </c>
      <c r="BY137" s="12">
        <f>(VLOOKUP($EG137,Data!$B:$CP,Daily!FX$10,0)+VLOOKUP($IF137,Data!$B:$CP,Daily!JW$10,0))/BY$134</f>
        <v>0.43578560771261332</v>
      </c>
      <c r="BZ137" s="12">
        <f>(VLOOKUP($EG137,Data!$B:$CP,Daily!FY$10,0)+VLOOKUP($IF137,Data!$B:$CP,Daily!JX$10,0))/BZ$134</f>
        <v>0.4375776046957896</v>
      </c>
      <c r="CA137" s="12">
        <f>(VLOOKUP($EG137,Data!$B:$CP,Daily!FZ$10,0)+VLOOKUP($IF137,Data!$B:$CP,Daily!JY$10,0))/CA$134</f>
        <v>0.43486491137497851</v>
      </c>
      <c r="CB137" s="12">
        <f>(VLOOKUP($EG137,Data!$B:$CP,Daily!GA$10,0)+VLOOKUP($IF137,Data!$B:$CP,Daily!JZ$10,0))/CB$134</f>
        <v>0.42950300728078505</v>
      </c>
      <c r="CC137" s="12">
        <f>(VLOOKUP($EG137,Data!$B:$CP,Daily!GB$10,0)+VLOOKUP($IF137,Data!$B:$CP,Daily!KA$10,0))/CC$134</f>
        <v>0.43950437317784258</v>
      </c>
      <c r="CD137" s="12">
        <f>(VLOOKUP($EG137,Data!$B:$CP,Daily!GC$10,0)+VLOOKUP($IF137,Data!$B:$CP,Daily!KB$10,0))/CD$134</f>
        <v>0.43639318538444294</v>
      </c>
      <c r="CE137" s="12">
        <f>(VLOOKUP($EG137,Data!$B:$CP,Daily!GD$10,0)+VLOOKUP($IF137,Data!$B:$CP,Daily!KC$10,0))/CE$134</f>
        <v>0.43794610745310686</v>
      </c>
      <c r="CF137" s="12">
        <f>(VLOOKUP($EG137,Data!$B:$CP,Daily!GE$10,0)+VLOOKUP($IF137,Data!$B:$CP,Daily!KD$10,0))/CF$134</f>
        <v>0.43948289488540138</v>
      </c>
      <c r="CG137" s="12">
        <f>(VLOOKUP($EG137,Data!$B:$CP,Daily!GF$10,0)+VLOOKUP($IF137,Data!$B:$CP,Daily!KE$10,0))/CG$134</f>
        <v>0.43879107981220655</v>
      </c>
      <c r="CH137" s="12">
        <f>(VLOOKUP($EG137,Data!$B:$CP,Daily!GG$10,0)+VLOOKUP($IF137,Data!$B:$CP,Daily!KF$10,0))/CH$134</f>
        <v>0.43397882173989355</v>
      </c>
      <c r="CI137" s="12">
        <f>(VLOOKUP($EG137,Data!$B:$CP,Daily!GH$10,0)+VLOOKUP($IF137,Data!$B:$CP,Daily!KG$10,0))/CI$134</f>
        <v>0.43694347963372276</v>
      </c>
      <c r="CJ137" s="12">
        <f>(VLOOKUP($EG137,Data!$B:$CP,Daily!GI$10,0)+VLOOKUP($IF137,Data!$B:$CP,Daily!KH$10,0))/CJ$134</f>
        <v>0.44036866359447002</v>
      </c>
      <c r="CK137" s="12">
        <f>(VLOOKUP($EG137,Data!$B:$CP,Daily!GJ$10,0)+VLOOKUP($IF137,Data!$B:$CP,Daily!KI$10,0))/CK$134</f>
        <v>0.43869623958567888</v>
      </c>
      <c r="CL137" s="12">
        <f>(VLOOKUP($EG137,Data!$B:$CP,Daily!GK$10,0)+VLOOKUP($IF137,Data!$B:$CP,Daily!KJ$10,0))/CL$134</f>
        <v>0.4374187256176853</v>
      </c>
      <c r="CM137" s="12">
        <f>(VLOOKUP($EG137,Data!$B:$CP,Daily!GL$10,0)+VLOOKUP($IF137,Data!$B:$CP,Daily!KK$10,0))/CM$134</f>
        <v>0.4388711215844695</v>
      </c>
      <c r="CN137" s="12">
        <f>(VLOOKUP($EG137,Data!$B:$CP,Daily!GM$10,0)+VLOOKUP($IF137,Data!$B:$CP,Daily!KL$10,0))/CN$134</f>
        <v>0.43497010119595214</v>
      </c>
      <c r="CO137" s="12">
        <f>(VLOOKUP($EG137,Data!$B:$CP,Daily!GN$10,0)+VLOOKUP($IF137,Data!$B:$CP,Daily!KM$10,0))/CO$134</f>
        <v>0.43652421652421652</v>
      </c>
      <c r="CP137" s="12">
        <f>(VLOOKUP($EG137,Data!$B:$CP,Daily!GO$10,0)+VLOOKUP($IF137,Data!$B:$CP,Daily!KN$10,0))/CP$134</f>
        <v>0.43156603993927362</v>
      </c>
      <c r="CQ137" s="12">
        <f>(VLOOKUP($EG137,Data!$B:$CP,Daily!GP$10,0)+VLOOKUP($IF137,Data!$B:$CP,Daily!KO$10,0))/CQ$134</f>
        <v>0.44424836601307188</v>
      </c>
      <c r="CR137" s="12">
        <f>(VLOOKUP($EG137,Data!$B:$CP,Daily!GQ$10,0)+VLOOKUP($IF137,Data!$B:$CP,Daily!KP$10,0))/CR$134</f>
        <v>0.43474303743704873</v>
      </c>
      <c r="CS137" s="12">
        <f>(VLOOKUP($EG137,Data!$B:$CP,Daily!GR$10,0)+VLOOKUP($IF137,Data!$B:$CP,Daily!KQ$10,0))/CS$134</f>
        <v>0.43786136151694127</v>
      </c>
      <c r="CT137" s="12">
        <f>(VLOOKUP($EG137,Data!$B:$CP,Daily!GS$10,0)+VLOOKUP($IF137,Data!$B:$CP,Daily!KR$10,0))/CT$134</f>
        <v>0.44350352330325132</v>
      </c>
      <c r="CU137" s="12">
        <f>(VLOOKUP($EG137,Data!$B:$CP,Daily!GT$10,0)+VLOOKUP($IF137,Data!$B:$CP,Daily!KS$10,0))/CU$134</f>
        <v>0.44087648878068042</v>
      </c>
      <c r="CV137" s="12">
        <f>(VLOOKUP($EG137,Data!$B:$CP,Daily!GU$10,0)+VLOOKUP($IF137,Data!$B:$CP,Daily!KT$10,0))/CV$134</f>
        <v>0.44272334293948129</v>
      </c>
      <c r="CW137" s="12">
        <f>(VLOOKUP($EG137,Data!$B:$CP,Daily!GV$10,0)+VLOOKUP($IF137,Data!$B:$CP,Daily!KU$10,0))/CW$134</f>
        <v>0.4341908911836686</v>
      </c>
      <c r="CX137" s="12">
        <f>(VLOOKUP($EG137,Data!$B:$CP,Daily!GW$10,0)+VLOOKUP($IF137,Data!$B:$CP,Daily!KV$10,0))/CX$134</f>
        <v>0.44851282589309133</v>
      </c>
      <c r="CY137" s="12">
        <f>(VLOOKUP($EG137,Data!$B:$CP,Daily!GX$10,0)+VLOOKUP($IF137,Data!$B:$CP,Daily!KW$10,0))/CY$134</f>
        <v>0.43742874205982951</v>
      </c>
      <c r="CZ137" s="12">
        <f>(VLOOKUP($EG137,Data!$B:$CP,Daily!GY$10,0)+VLOOKUP($IF137,Data!$B:$CP,Daily!KX$10,0))/CZ$134</f>
        <v>0.43922844527074134</v>
      </c>
      <c r="DA137" s="12">
        <f>(VLOOKUP($EG137,Data!$B:$CP,Daily!GZ$10,0)+VLOOKUP($IF137,Data!$B:$CP,Daily!KY$10,0))/DA$134</f>
        <v>0.43444976076555025</v>
      </c>
      <c r="DB137" s="12">
        <f>(VLOOKUP($EG137,Data!$B:$CP,Daily!HA$10,0)+VLOOKUP($IF137,Data!$B:$CP,Daily!KZ$10,0))/DB$134</f>
        <v>0.4328551336146273</v>
      </c>
      <c r="DC137" s="12">
        <f>(VLOOKUP($EG137,Data!$B:$CP,Daily!HB$10,0)+VLOOKUP($IF137,Data!$B:$CP,Daily!LA$10,0))/DC$134</f>
        <v>0.43373018112057776</v>
      </c>
      <c r="DD137" s="12">
        <f>(VLOOKUP($EG137,Data!$B:$CP,Daily!HC$10,0)+VLOOKUP($IF137,Data!$B:$CP,Daily!LB$10,0))/DD$134</f>
        <v>0.42783141040734635</v>
      </c>
      <c r="DE137" s="12">
        <f>(VLOOKUP($EG137,Data!$B:$CP,Daily!HD$10,0)+VLOOKUP($IF137,Data!$B:$CP,Daily!LC$10,0))/DE$134</f>
        <v>0.44434852315471418</v>
      </c>
      <c r="DF137" s="12">
        <f>(VLOOKUP($EG137,Data!$B:$CP,Daily!HE$10,0)+VLOOKUP($IF137,Data!$B:$CP,Daily!LD$10,0))/DF$134</f>
        <v>0.43530291697830964</v>
      </c>
      <c r="DG137" s="12">
        <f>(VLOOKUP($EG137,Data!$B:$CP,Daily!HF$10,0)+VLOOKUP($IF137,Data!$B:$CP,Daily!LE$10,0))/DG$134</f>
        <v>0.44078182778658215</v>
      </c>
      <c r="DH137" s="12">
        <f>(VLOOKUP($EG137,Data!$B:$CP,Daily!HG$10,0)+VLOOKUP($IF137,Data!$B:$CP,Daily!LF$10,0))/DH$134</f>
        <v>0.440986301369863</v>
      </c>
      <c r="DI137" s="12">
        <f>(VLOOKUP($EG137,Data!$B:$CP,Daily!HH$10,0)+VLOOKUP($IF137,Data!$B:$CP,Daily!LG$10,0))/DI$134</f>
        <v>0.44091390528067786</v>
      </c>
      <c r="DJ137" s="12">
        <f>(VLOOKUP($EG137,Data!$B:$CP,Daily!HI$10,0)+VLOOKUP($IF137,Data!$B:$CP,Daily!LH$10,0))/DJ$134</f>
        <v>0.4462159955305342</v>
      </c>
      <c r="DK137" s="12">
        <f>(VLOOKUP($EG137,Data!$B:$CP,Daily!HJ$10,0)+VLOOKUP($IF137,Data!$B:$CP,Daily!LI$10,0))/DK$134</f>
        <v>0.43524519334629508</v>
      </c>
      <c r="DL137" s="12">
        <f>(VLOOKUP($EG137,Data!$B:$CP,Daily!HK$10,0)+VLOOKUP($IF137,Data!$B:$CP,Daily!LJ$10,0))/DL$134</f>
        <v>0.43804450363464847</v>
      </c>
      <c r="DM137" s="12">
        <f>(VLOOKUP($EG137,Data!$B:$CP,Daily!HL$10,0)+VLOOKUP($IF137,Data!$B:$CP,Daily!LK$10,0))/DM$134</f>
        <v>0.44085061695983196</v>
      </c>
      <c r="DN137" s="12">
        <f>(VLOOKUP($EG137,Data!$B:$CP,Daily!HM$10,0)+VLOOKUP($IF137,Data!$B:$CP,Daily!LL$10,0))/DN$134</f>
        <v>0.43397732715950821</v>
      </c>
      <c r="DO137" s="12">
        <f>(VLOOKUP($EG137,Data!$B:$CP,Daily!HN$10,0)+VLOOKUP($IF137,Data!$B:$CP,Daily!LM$10,0))/DO$134</f>
        <v>0.43822189255059868</v>
      </c>
      <c r="DP137" s="12">
        <f>(VLOOKUP($EG137,Data!$B:$CP,Daily!HO$10,0)+VLOOKUP($IF137,Data!$B:$CP,Daily!LN$10,0))/DP$134</f>
        <v>0.43872854280608653</v>
      </c>
      <c r="DQ137" s="12">
        <f>(VLOOKUP($EG137,Data!$B:$CP,Daily!HP$10,0)+VLOOKUP($IF137,Data!$B:$CP,Daily!LO$10,0))/DQ$134</f>
        <v>0.43693523077755531</v>
      </c>
      <c r="DR137" s="12">
        <f>(VLOOKUP($EG137,Data!$B:$CP,Daily!HQ$10,0)+VLOOKUP($IF137,Data!$B:$CP,Daily!LP$10,0))/DR$134</f>
        <v>0.43216846384011742</v>
      </c>
      <c r="DS137" s="12">
        <f>(VLOOKUP($EG137,Data!$B:$CP,Daily!HR$10,0)+VLOOKUP($IF137,Data!$B:$CP,Daily!LQ$10,0))/DS$134</f>
        <v>0.45026814839387408</v>
      </c>
      <c r="DT137" s="12">
        <f>(VLOOKUP($EG137,Data!$B:$CP,Daily!HS$10,0)+VLOOKUP($IF137,Data!$B:$CP,Daily!LR$10,0))/DT$134</f>
        <v>0.43476615301432819</v>
      </c>
      <c r="DU137" s="12">
        <f>(VLOOKUP($EG137,Data!$B:$CP,Daily!HT$10,0)+VLOOKUP($IF137,Data!$B:$CP,Daily!LS$10,0))/DU$134</f>
        <v>0.43643560231237954</v>
      </c>
      <c r="DV137" s="14"/>
      <c r="DW137" s="12">
        <f t="shared" si="1732"/>
        <v>0.43373018112057776</v>
      </c>
      <c r="DX137" s="12">
        <f t="shared" si="1733"/>
        <v>0.44036866359447002</v>
      </c>
      <c r="DY137" s="12">
        <f t="shared" ref="DY137" si="1779">DX137-DW137</f>
        <v>6.6384824738922599E-3</v>
      </c>
      <c r="DZ137" s="12">
        <f t="shared" ref="DZ137" si="1780">DX137+(0.75*DY137)</f>
        <v>0.4453475254498892</v>
      </c>
      <c r="EA137" s="12">
        <f t="shared" ref="EA137" si="1781">DW137-(0.75*DY137)</f>
        <v>0.42875131926515858</v>
      </c>
      <c r="EB137" s="14"/>
      <c r="EC137" s="12">
        <f t="shared" ref="EC137" si="1782">_xlfn.STDEV.P(AJ137:DU137)</f>
        <v>5.2369200082556227E-3</v>
      </c>
      <c r="ED137" s="12">
        <f t="shared" ref="ED137" si="1783">SUMPRODUCT(DN137:DT137,DN$134:DT$134)/SUM(DN$134:DT$134)</f>
        <v>0.43785394008036865</v>
      </c>
      <c r="EE137" s="12">
        <f t="shared" ref="EE137" si="1784">SUMPRODUCT(CR137:DT137,CR$134:DT$134)/SUM(CR$134:DT$134)</f>
        <v>0.43857917061191815</v>
      </c>
      <c r="EF137" s="1"/>
      <c r="EG137" s="7" t="s">
        <v>729</v>
      </c>
      <c r="EH137" s="7" t="s">
        <v>116</v>
      </c>
      <c r="EI137" s="12">
        <f>VLOOKUP($EG137,Data!$B:$CP,Daily!EI$10,0)/EI$134</f>
        <v>0.40668824163969797</v>
      </c>
      <c r="EJ137" s="12">
        <f>VLOOKUP($EG137,Data!$B:$CP,Daily!EJ$10,0)/EJ$134</f>
        <v>0.4039387928591669</v>
      </c>
      <c r="EK137" s="12">
        <f>VLOOKUP($EG137,Data!$B:$CP,Daily!EK$10,0)/EK$134</f>
        <v>0.40851095767036927</v>
      </c>
      <c r="EL137" s="12">
        <f>VLOOKUP($EG137,Data!$B:$CP,Daily!EL$10,0)/EL$134</f>
        <v>0.41614678899082569</v>
      </c>
      <c r="EM137" s="12">
        <f>VLOOKUP($EG137,Data!$B:$CP,Daily!EM$10,0)/EM$134</f>
        <v>0.40629932066149727</v>
      </c>
      <c r="EN137" s="12">
        <f>VLOOKUP($EG137,Data!$B:$CP,Daily!EN$10,0)/EN$134</f>
        <v>0.41001758613951672</v>
      </c>
      <c r="EO137" s="12">
        <f>VLOOKUP($EG137,Data!$B:$CP,Daily!EO$10,0)/EO$134</f>
        <v>0.42184747042537124</v>
      </c>
      <c r="EP137" s="12">
        <f>VLOOKUP($EG137,Data!$B:$CP,Daily!EP$10,0)/EP$134</f>
        <v>0.41133020344287952</v>
      </c>
      <c r="EQ137" s="12">
        <f>VLOOKUP($EG137,Data!$B:$CP,Daily!EQ$10,0)/EQ$134</f>
        <v>0.410433198907246</v>
      </c>
      <c r="ER137" s="12">
        <f>VLOOKUP($EG137,Data!$B:$CP,Daily!ER$10,0)/ER$134</f>
        <v>0.41175259147387933</v>
      </c>
      <c r="ES137" s="12">
        <f>VLOOKUP($EG137,Data!$B:$CP,Daily!ES$10,0)/ES$134</f>
        <v>0.41909866984316063</v>
      </c>
      <c r="ET137" s="12">
        <f>VLOOKUP($EG137,Data!$B:$CP,Daily!ET$10,0)/ET$134</f>
        <v>0.4065676309616888</v>
      </c>
      <c r="EU137" s="12">
        <f>VLOOKUP($EG137,Data!$B:$CP,Daily!EU$10,0)/EU$134</f>
        <v>0.41302549965541008</v>
      </c>
      <c r="EV137" s="12">
        <f>VLOOKUP($EG137,Data!$B:$CP,Daily!EV$10,0)/EV$134</f>
        <v>0.41539733958232822</v>
      </c>
      <c r="EW137" s="12">
        <f>VLOOKUP($EG137,Data!$B:$CP,Daily!EW$10,0)/EW$134</f>
        <v>0.42586709886547813</v>
      </c>
      <c r="EX137" s="12">
        <f>VLOOKUP($EG137,Data!$B:$CP,Daily!EX$10,0)/EX$134</f>
        <v>0.41271192452294814</v>
      </c>
      <c r="EY137" s="12">
        <f>VLOOKUP($EG137,Data!$B:$CP,Daily!EY$10,0)/EY$134</f>
        <v>0.4114076782449726</v>
      </c>
      <c r="EZ137" s="12">
        <f>VLOOKUP($EG137,Data!$B:$CP,Daily!EZ$10,0)/EZ$134</f>
        <v>0.41849575651155985</v>
      </c>
      <c r="FA137" s="12">
        <f>VLOOKUP($EG137,Data!$B:$CP,Daily!FA$10,0)/FA$134</f>
        <v>0.41395982294858702</v>
      </c>
      <c r="FB137" s="12">
        <f>VLOOKUP($EG137,Data!$B:$CP,Daily!FB$10,0)/FB$134</f>
        <v>0.41204199700021427</v>
      </c>
      <c r="FC137" s="12">
        <f>VLOOKUP($EG137,Data!$B:$CP,Daily!FC$10,0)/FC$134</f>
        <v>0.40477018288018912</v>
      </c>
      <c r="FD137" s="12">
        <f>VLOOKUP($EG137,Data!$B:$CP,Daily!FD$10,0)/FD$134</f>
        <v>0.40153545303107119</v>
      </c>
      <c r="FE137" s="12">
        <f>VLOOKUP($EG137,Data!$B:$CP,Daily!FE$10,0)/FE$134</f>
        <v>0.4008769407705578</v>
      </c>
      <c r="FF137" s="12">
        <f>VLOOKUP($EG137,Data!$B:$CP,Daily!FF$10,0)/FF$134</f>
        <v>0.40773942925444495</v>
      </c>
      <c r="FG137" s="12">
        <f>VLOOKUP($EG137,Data!$B:$CP,Daily!FG$10,0)/FG$134</f>
        <v>0.41068180164447354</v>
      </c>
      <c r="FH137" s="12">
        <f>VLOOKUP($EG137,Data!$B:$CP,Daily!FH$10,0)/FH$134</f>
        <v>0.41351684470008215</v>
      </c>
      <c r="FI137" s="12">
        <f>VLOOKUP($EG137,Data!$B:$CP,Daily!FI$10,0)/FI$134</f>
        <v>0.41733504077643729</v>
      </c>
      <c r="FJ137" s="12">
        <f>VLOOKUP($EG137,Data!$B:$CP,Daily!FJ$10,0)/FJ$134</f>
        <v>0.41453844565292214</v>
      </c>
      <c r="FK137" s="12">
        <f>VLOOKUP($EG137,Data!$B:$CP,Daily!FK$10,0)/FK$134</f>
        <v>0.42294911057535672</v>
      </c>
      <c r="FL137" s="12">
        <f>VLOOKUP($EG137,Data!$B:$CP,Daily!FL$10,0)/FL$134</f>
        <v>0.40126149097497149</v>
      </c>
      <c r="FM137" s="12">
        <f>VLOOKUP($EG137,Data!$B:$CP,Daily!FM$10,0)/FM$134</f>
        <v>0.40616224023108399</v>
      </c>
      <c r="FN137" s="12">
        <f>VLOOKUP($EG137,Data!$B:$CP,Daily!FN$10,0)/FN$134</f>
        <v>0.4168273866923819</v>
      </c>
      <c r="FO137" s="12">
        <f>VLOOKUP($EG137,Data!$B:$CP,Daily!FO$10,0)/FO$134</f>
        <v>0.4111356669280673</v>
      </c>
      <c r="FP137" s="12">
        <f>VLOOKUP($EG137,Data!$B:$CP,Daily!FP$10,0)/FP$134</f>
        <v>0.40677966101694918</v>
      </c>
      <c r="FQ137" s="12">
        <f>VLOOKUP($EG137,Data!$B:$CP,Daily!FQ$10,0)/FQ$134</f>
        <v>0.41355932203389828</v>
      </c>
      <c r="FR137" s="12">
        <f>VLOOKUP($EG137,Data!$B:$CP,Daily!FR$10,0)/FR$134</f>
        <v>0.40991124260355027</v>
      </c>
      <c r="FS137" s="12">
        <f>VLOOKUP($EG137,Data!$B:$CP,Daily!FS$10,0)/FS$134</f>
        <v>0.40934345410438999</v>
      </c>
      <c r="FT137" s="12">
        <f>VLOOKUP($EG137,Data!$B:$CP,Daily!FT$10,0)/FT$134</f>
        <v>0.41023085866135195</v>
      </c>
      <c r="FU137" s="12">
        <f>VLOOKUP($EG137,Data!$B:$CP,Daily!FU$10,0)/FU$134</f>
        <v>0.41925541406440103</v>
      </c>
      <c r="FV137" s="12">
        <f>VLOOKUP($EG137,Data!$B:$CP,Daily!FV$10,0)/FV$134</f>
        <v>0.40652106567534074</v>
      </c>
      <c r="FW137" s="12">
        <f>VLOOKUP($EG137,Data!$B:$CP,Daily!FW$10,0)/FW$134</f>
        <v>0.40975052992010436</v>
      </c>
      <c r="FX137" s="12">
        <f>VLOOKUP($EG137,Data!$B:$CP,Daily!FX$10,0)/FX$134</f>
        <v>0.41</v>
      </c>
      <c r="FY137" s="12">
        <f>VLOOKUP($EG137,Data!$B:$CP,Daily!FY$10,0)/FY$134</f>
        <v>0.41335270724992351</v>
      </c>
      <c r="FZ137" s="12">
        <f>VLOOKUP($EG137,Data!$B:$CP,Daily!FZ$10,0)/FZ$134</f>
        <v>0.40851196023609815</v>
      </c>
      <c r="GA137" s="12">
        <f>VLOOKUP($EG137,Data!$B:$CP,Daily!GA$10,0)/GA$134</f>
        <v>0.40390377536169847</v>
      </c>
      <c r="GB137" s="12">
        <f>VLOOKUP($EG137,Data!$B:$CP,Daily!GB$10,0)/GB$134</f>
        <v>0.41386103151862463</v>
      </c>
      <c r="GC137" s="12">
        <f>VLOOKUP($EG137,Data!$B:$CP,Daily!GC$10,0)/GC$134</f>
        <v>0.4109217076482124</v>
      </c>
      <c r="GD137" s="12">
        <f>VLOOKUP($EG137,Data!$B:$CP,Daily!GD$10,0)/GD$134</f>
        <v>0.41128610883033517</v>
      </c>
      <c r="GE137" s="12">
        <f>VLOOKUP($EG137,Data!$B:$CP,Daily!GE$10,0)/GE$134</f>
        <v>0.41661590009137983</v>
      </c>
      <c r="GF137" s="12">
        <f>VLOOKUP($EG137,Data!$B:$CP,Daily!GF$10,0)/GF$134</f>
        <v>0.41277407054337462</v>
      </c>
      <c r="GG137" s="12">
        <f>VLOOKUP($EG137,Data!$B:$CP,Daily!GG$10,0)/GG$134</f>
        <v>0.40690594456016665</v>
      </c>
      <c r="GH137" s="12">
        <f>VLOOKUP($EG137,Data!$B:$CP,Daily!GH$10,0)/GH$134</f>
        <v>0.41015692360751854</v>
      </c>
      <c r="GI137" s="12">
        <f>VLOOKUP($EG137,Data!$B:$CP,Daily!GI$10,0)/GI$134</f>
        <v>0.41630543514504836</v>
      </c>
      <c r="GJ137" s="12">
        <f>VLOOKUP($EG137,Data!$B:$CP,Daily!GJ$10,0)/GJ$134</f>
        <v>0.41121062384187768</v>
      </c>
      <c r="GK137" s="12">
        <f>VLOOKUP($EG137,Data!$B:$CP,Daily!GK$10,0)/GK$134</f>
        <v>0.41528116456070346</v>
      </c>
      <c r="GL137" s="12">
        <f>VLOOKUP($EG137,Data!$B:$CP,Daily!GL$10,0)/GL$134</f>
        <v>0.41349860176857378</v>
      </c>
      <c r="GM137" s="12">
        <f>VLOOKUP($EG137,Data!$B:$CP,Daily!GM$10,0)/GM$134</f>
        <v>0.41086653232057047</v>
      </c>
      <c r="GN137" s="12">
        <f>VLOOKUP($EG137,Data!$B:$CP,Daily!GN$10,0)/GN$134</f>
        <v>0.41123300370828181</v>
      </c>
      <c r="GO137" s="12">
        <f>VLOOKUP($EG137,Data!$B:$CP,Daily!GO$10,0)/GO$134</f>
        <v>0.40584415584415584</v>
      </c>
      <c r="GP137" s="12">
        <f>VLOOKUP($EG137,Data!$B:$CP,Daily!GP$10,0)/GP$134</f>
        <v>0.41960784313725491</v>
      </c>
      <c r="GQ137" s="12">
        <f>VLOOKUP($EG137,Data!$B:$CP,Daily!GQ$10,0)/GQ$134</f>
        <v>0.40946485297711166</v>
      </c>
      <c r="GR137" s="12">
        <f>VLOOKUP($EG137,Data!$B:$CP,Daily!GR$10,0)/GR$134</f>
        <v>0.4153897680649753</v>
      </c>
      <c r="GS137" s="12">
        <f>VLOOKUP($EG137,Data!$B:$CP,Daily!GS$10,0)/GS$134</f>
        <v>0.41354140448024163</v>
      </c>
      <c r="GT137" s="12">
        <f>VLOOKUP($EG137,Data!$B:$CP,Daily!GT$10,0)/GT$134</f>
        <v>0.41987957221173722</v>
      </c>
      <c r="GU137" s="12">
        <f>VLOOKUP($EG137,Data!$B:$CP,Daily!GU$10,0)/GU$134</f>
        <v>0.41638672675133143</v>
      </c>
      <c r="GV137" s="12">
        <f>VLOOKUP($EG137,Data!$B:$CP,Daily!GV$10,0)/GV$134</f>
        <v>0.40850787465497646</v>
      </c>
      <c r="GW137" s="12">
        <f>VLOOKUP($EG137,Data!$B:$CP,Daily!GW$10,0)/GW$134</f>
        <v>0.42209732498577118</v>
      </c>
      <c r="GX137" s="12">
        <f>VLOOKUP($EG137,Data!$B:$CP,Daily!GX$10,0)/GX$134</f>
        <v>0.41407159487776485</v>
      </c>
      <c r="GY137" s="12">
        <f>VLOOKUP($EG137,Data!$B:$CP,Daily!GY$10,0)/GY$134</f>
        <v>0.41330468687833216</v>
      </c>
      <c r="GZ137" s="12">
        <f>VLOOKUP($EG137,Data!$B:$CP,Daily!GZ$10,0)/GZ$134</f>
        <v>0.40783932620667313</v>
      </c>
      <c r="HA137" s="12">
        <f>VLOOKUP($EG137,Data!$B:$CP,Daily!HA$10,0)/HA$134</f>
        <v>0.40509893455098933</v>
      </c>
      <c r="HB137" s="12">
        <f>VLOOKUP($EG137,Data!$B:$CP,Daily!HB$10,0)/HB$134</f>
        <v>0.41155317521040552</v>
      </c>
      <c r="HC137" s="12">
        <f>VLOOKUP($EG137,Data!$B:$CP,Daily!HC$10,0)/HC$134</f>
        <v>0.40479639465636569</v>
      </c>
      <c r="HD137" s="12">
        <f>VLOOKUP($EG137,Data!$B:$CP,Daily!HD$10,0)/HD$134</f>
        <v>0.4197427760146985</v>
      </c>
      <c r="HE137" s="12">
        <f>VLOOKUP($EG137,Data!$B:$CP,Daily!HE$10,0)/HE$134</f>
        <v>0.4088996259351621</v>
      </c>
      <c r="HF137" s="12">
        <f>VLOOKUP($EG137,Data!$B:$CP,Daily!HF$10,0)/HF$134</f>
        <v>0.41663109972969126</v>
      </c>
      <c r="HG137" s="12">
        <f>VLOOKUP($EG137,Data!$B:$CP,Daily!HG$10,0)/HG$134</f>
        <v>0.42244566020996599</v>
      </c>
      <c r="HH137" s="12">
        <f>VLOOKUP($EG137,Data!$B:$CP,Daily!HH$10,0)/HH$134</f>
        <v>0.41978664129917781</v>
      </c>
      <c r="HI137" s="12">
        <f>VLOOKUP($EG137,Data!$B:$CP,Daily!HI$10,0)/HI$134</f>
        <v>0.42111335448514564</v>
      </c>
      <c r="HJ137" s="12">
        <f>VLOOKUP($EG137,Data!$B:$CP,Daily!HJ$10,0)/HJ$134</f>
        <v>0.40879670491320974</v>
      </c>
      <c r="HK137" s="12">
        <f>VLOOKUP($EG137,Data!$B:$CP,Daily!HK$10,0)/HK$134</f>
        <v>0.4157695448808375</v>
      </c>
      <c r="HL137" s="12">
        <f>VLOOKUP($EG137,Data!$B:$CP,Daily!HL$10,0)/HL$134</f>
        <v>0.41899402040098488</v>
      </c>
      <c r="HM137" s="12">
        <f>VLOOKUP($EG137,Data!$B:$CP,Daily!HM$10,0)/HM$134</f>
        <v>0.4106849510749232</v>
      </c>
      <c r="HN137" s="12">
        <f>VLOOKUP($EG137,Data!$B:$CP,Daily!HN$10,0)/HN$134</f>
        <v>0.41235045490364641</v>
      </c>
      <c r="HO137" s="12">
        <f>VLOOKUP($EG137,Data!$B:$CP,Daily!HO$10,0)/HO$134</f>
        <v>0.41321470245040842</v>
      </c>
      <c r="HP137" s="12">
        <f>VLOOKUP($EG137,Data!$B:$CP,Daily!HP$10,0)/HP$134</f>
        <v>0.41588067558675146</v>
      </c>
      <c r="HQ137" s="12">
        <f>VLOOKUP($EG137,Data!$B:$CP,Daily!HQ$10,0)/HQ$134</f>
        <v>0.41121853898096994</v>
      </c>
      <c r="HR137" s="12">
        <f>VLOOKUP($EG137,Data!$B:$CP,Daily!HR$10,0)/HR$134</f>
        <v>0.42637165495589774</v>
      </c>
      <c r="HS137" s="12">
        <f>VLOOKUP($EG137,Data!$B:$CP,Daily!HS$10,0)/HS$134</f>
        <v>0.41198858230256896</v>
      </c>
      <c r="HT137" s="12">
        <f>VLOOKUP($EG137,Data!$B:$CP,Daily!HT$10,0)/HT$134</f>
        <v>0.41436155350656606</v>
      </c>
      <c r="HU137" s="13"/>
      <c r="HV137" s="40">
        <f t="shared" si="1735"/>
        <v>0.4088996259351621</v>
      </c>
      <c r="HW137" s="40">
        <f t="shared" si="1736"/>
        <v>0.41588067558675146</v>
      </c>
      <c r="HX137" s="40">
        <f t="shared" ref="HX137" si="1785">HW137-HV137</f>
        <v>6.981049651589355E-3</v>
      </c>
      <c r="HY137" s="40">
        <f t="shared" ref="HY137" si="1786">HW137+(0.75*HX137)</f>
        <v>0.42111646282544346</v>
      </c>
      <c r="HZ137" s="40">
        <f t="shared" ref="HZ137" si="1787">HV137-(0.75*HX137)</f>
        <v>0.4036638386964701</v>
      </c>
      <c r="IA137" s="43"/>
      <c r="IB137" s="12">
        <f t="shared" ref="IB137" si="1788">_xlfn.STDEV.P(FM137:HT137)</f>
        <v>4.8343045606564859E-3</v>
      </c>
      <c r="IC137" s="12">
        <f t="shared" ref="IC137" si="1789">SUMPRODUCT(HM137:HS137,HM$134:HS$134)/SUM(HM$134:HS$134)</f>
        <v>0.41449560897906146</v>
      </c>
      <c r="ID137" s="12">
        <f t="shared" si="1752"/>
        <v>0.30845643876075673</v>
      </c>
      <c r="IE137" s="1"/>
      <c r="IF137" s="7" t="s">
        <v>730</v>
      </c>
      <c r="IG137" s="7" t="s">
        <v>116</v>
      </c>
      <c r="IH137" s="12">
        <f>VLOOKUP($IF137,Data!$B:$CP,Daily!IH$10,0)/IH$134</f>
        <v>0.49335712869323817</v>
      </c>
      <c r="II137" s="12">
        <f>VLOOKUP($IF137,Data!$B:$CP,Daily!II$10,0)/II$134</f>
        <v>0.50091780542524988</v>
      </c>
      <c r="IJ137" s="12">
        <f>VLOOKUP($IF137,Data!$B:$CP,Daily!IJ$10,0)/IJ$134</f>
        <v>0.50665521683125803</v>
      </c>
      <c r="IK137" s="12">
        <f>VLOOKUP($IF137,Data!$B:$CP,Daily!IK$10,0)/IK$134</f>
        <v>0.5115384615384615</v>
      </c>
      <c r="IL137" s="12">
        <f>VLOOKUP($IF137,Data!$B:$CP,Daily!IL$10,0)/IL$134</f>
        <v>0.4974718008556982</v>
      </c>
      <c r="IM137" s="12">
        <f>VLOOKUP($IF137,Data!$B:$CP,Daily!IM$10,0)/IM$134</f>
        <v>0.49896945849728314</v>
      </c>
      <c r="IN137" s="12">
        <f>VLOOKUP($IF137,Data!$B:$CP,Daily!IN$10,0)/IN$134</f>
        <v>0.52505796326021048</v>
      </c>
      <c r="IO137" s="12">
        <f>VLOOKUP($IF137,Data!$B:$CP,Daily!IO$10,0)/IO$134</f>
        <v>0.50526315789473686</v>
      </c>
      <c r="IP137" s="12">
        <f>VLOOKUP($IF137,Data!$B:$CP,Daily!IP$10,0)/IP$134</f>
        <v>0.50955772113943032</v>
      </c>
      <c r="IQ137" s="12">
        <f>VLOOKUP($IF137,Data!$B:$CP,Daily!IQ$10,0)/IQ$134</f>
        <v>0.50909810126582278</v>
      </c>
      <c r="IR137" s="12">
        <f>VLOOKUP($IF137,Data!$B:$CP,Daily!IR$10,0)/IR$134</f>
        <v>0.51467748165314797</v>
      </c>
      <c r="IS137" s="12">
        <f>VLOOKUP($IF137,Data!$B:$CP,Daily!IS$10,0)/IS$134</f>
        <v>0.50416424559364714</v>
      </c>
      <c r="IT137" s="12">
        <f>VLOOKUP($IF137,Data!$B:$CP,Daily!IT$10,0)/IT$134</f>
        <v>0.5116232863103517</v>
      </c>
      <c r="IU137" s="12">
        <f>VLOOKUP($IF137,Data!$B:$CP,Daily!IU$10,0)/IU$134</f>
        <v>0.51813880126182965</v>
      </c>
      <c r="IV137" s="12">
        <f>VLOOKUP($IF137,Data!$B:$CP,Daily!IV$10,0)/IV$134</f>
        <v>0.52693924340848297</v>
      </c>
      <c r="IW137" s="12">
        <f>VLOOKUP($IF137,Data!$B:$CP,Daily!IW$10,0)/IW$134</f>
        <v>0.5145948152684221</v>
      </c>
      <c r="IX137" s="12">
        <f>VLOOKUP($IF137,Data!$B:$CP,Daily!IX$10,0)/IX$134</f>
        <v>0.52335456475583864</v>
      </c>
      <c r="IY137" s="12">
        <f>VLOOKUP($IF137,Data!$B:$CP,Daily!IY$10,0)/IY$134</f>
        <v>0.51426242868785654</v>
      </c>
      <c r="IZ137" s="12">
        <f>VLOOKUP($IF137,Data!$B:$CP,Daily!IZ$10,0)/IZ$134</f>
        <v>0.50566114031540643</v>
      </c>
      <c r="JA137" s="12">
        <f>VLOOKUP($IF137,Data!$B:$CP,Daily!JA$10,0)/JA$134</f>
        <v>0.49724459516744385</v>
      </c>
      <c r="JB137" s="12">
        <f>VLOOKUP($IF137,Data!$B:$CP,Daily!JB$10,0)/JB$134</f>
        <v>0.48831437435367114</v>
      </c>
      <c r="JC137" s="12">
        <f>VLOOKUP($IF137,Data!$B:$CP,Daily!JC$10,0)/JC$134</f>
        <v>0.50662739322533135</v>
      </c>
      <c r="JD137" s="12">
        <f>VLOOKUP($IF137,Data!$B:$CP,Daily!JD$10,0)/JD$134</f>
        <v>0.50339576044453593</v>
      </c>
      <c r="JE137" s="12">
        <f>VLOOKUP($IF137,Data!$B:$CP,Daily!JE$10,0)/JE$134</f>
        <v>0.49770391427946642</v>
      </c>
      <c r="JF137" s="12">
        <f>VLOOKUP($IF137,Data!$B:$CP,Daily!JF$10,0)/JF$134</f>
        <v>0.51471825063078214</v>
      </c>
      <c r="JG137" s="12">
        <f>VLOOKUP($IF137,Data!$B:$CP,Daily!JG$10,0)/JG$134</f>
        <v>0.50228500207727467</v>
      </c>
      <c r="JH137" s="12">
        <f>VLOOKUP($IF137,Data!$B:$CP,Daily!JH$10,0)/JH$134</f>
        <v>0.51355726426547954</v>
      </c>
      <c r="JI137" s="12">
        <f>VLOOKUP($IF137,Data!$B:$CP,Daily!JI$10,0)/JI$134</f>
        <v>0.496771589991929</v>
      </c>
      <c r="JJ137" s="12">
        <f>VLOOKUP($IF137,Data!$B:$CP,Daily!JJ$10,0)/JJ$134</f>
        <v>0.50971682398667406</v>
      </c>
      <c r="JK137" s="12">
        <f>VLOOKUP($IF137,Data!$B:$CP,Daily!JK$10,0)/JK$134</f>
        <v>0.5064509917196226</v>
      </c>
      <c r="JL137" s="12">
        <f>VLOOKUP($IF137,Data!$B:$CP,Daily!JL$10,0)/JL$134</f>
        <v>0.51014427412082952</v>
      </c>
      <c r="JM137" s="12">
        <f>VLOOKUP($IF137,Data!$B:$CP,Daily!JM$10,0)/JM$134</f>
        <v>0.51232558139534878</v>
      </c>
      <c r="JN137" s="12">
        <f>VLOOKUP($IF137,Data!$B:$CP,Daily!JN$10,0)/JN$134</f>
        <v>0.50952082025528356</v>
      </c>
      <c r="JO137" s="12">
        <f>VLOOKUP($IF137,Data!$B:$CP,Daily!JO$10,0)/JO$134</f>
        <v>0.50222401940962391</v>
      </c>
      <c r="JP137" s="12">
        <f>VLOOKUP($IF137,Data!$B:$CP,Daily!JP$10,0)/JP$134</f>
        <v>0.48847830599958481</v>
      </c>
      <c r="JQ137" s="12">
        <f>VLOOKUP($IF137,Data!$B:$CP,Daily!JQ$10,0)/JQ$134</f>
        <v>0.49046206019499788</v>
      </c>
      <c r="JR137" s="12">
        <f>VLOOKUP($IF137,Data!$B:$CP,Daily!JR$10,0)/JR$134</f>
        <v>0.49886363636363634</v>
      </c>
      <c r="JS137" s="12">
        <f>VLOOKUP($IF137,Data!$B:$CP,Daily!JS$10,0)/JS$134</f>
        <v>0.50414746543778799</v>
      </c>
      <c r="JT137" s="12">
        <f>VLOOKUP($IF137,Data!$B:$CP,Daily!JT$10,0)/JT$134</f>
        <v>0.51841683825211626</v>
      </c>
      <c r="JU137" s="12">
        <f>VLOOKUP($IF137,Data!$B:$CP,Daily!JU$10,0)/JU$134</f>
        <v>0.5027485112230875</v>
      </c>
      <c r="JV137" s="12">
        <f>VLOOKUP($IF137,Data!$B:$CP,Daily!JV$10,0)/JV$134</f>
        <v>0.50941641478725874</v>
      </c>
      <c r="JW137" s="12">
        <f>VLOOKUP($IF137,Data!$B:$CP,Daily!JW$10,0)/JW$134</f>
        <v>0.50927971718957132</v>
      </c>
      <c r="JX137" s="12">
        <f>VLOOKUP($IF137,Data!$B:$CP,Daily!JX$10,0)/JX$134</f>
        <v>0.50581645842309353</v>
      </c>
      <c r="JY137" s="12">
        <f>VLOOKUP($IF137,Data!$B:$CP,Daily!JY$10,0)/JY$134</f>
        <v>0.50932631116962912</v>
      </c>
      <c r="JZ137" s="12">
        <f>VLOOKUP($IF137,Data!$B:$CP,Daily!JZ$10,0)/JZ$134</f>
        <v>0.50218765192027226</v>
      </c>
      <c r="KA137" s="12">
        <f>VLOOKUP($IF137,Data!$B:$CP,Daily!KA$10,0)/KA$134</f>
        <v>0.51248725790010197</v>
      </c>
      <c r="KB137" s="12">
        <f>VLOOKUP($IF137,Data!$B:$CP,Daily!KB$10,0)/KB$134</f>
        <v>0.51003052769297863</v>
      </c>
      <c r="KC137" s="12">
        <f>VLOOKUP($IF137,Data!$B:$CP,Daily!KC$10,0)/KC$134</f>
        <v>0.51432848588537217</v>
      </c>
      <c r="KD137" s="12">
        <f>VLOOKUP($IF137,Data!$B:$CP,Daily!KD$10,0)/KD$134</f>
        <v>0.50501964207769534</v>
      </c>
      <c r="KE137" s="12">
        <f>VLOOKUP($IF137,Data!$B:$CP,Daily!KE$10,0)/KE$134</f>
        <v>0.51235399820305483</v>
      </c>
      <c r="KF137" s="12">
        <f>VLOOKUP($IF137,Data!$B:$CP,Daily!KF$10,0)/KF$134</f>
        <v>0.50726523530687484</v>
      </c>
      <c r="KG137" s="12">
        <f>VLOOKUP($IF137,Data!$B:$CP,Daily!KG$10,0)/KG$134</f>
        <v>0.51026669813547321</v>
      </c>
      <c r="KH137" s="12">
        <f>VLOOKUP($IF137,Data!$B:$CP,Daily!KH$10,0)/KH$134</f>
        <v>0.50782893199345647</v>
      </c>
      <c r="KI137" s="12">
        <f>VLOOKUP($IF137,Data!$B:$CP,Daily!KI$10,0)/KI$134</f>
        <v>0.51267664172901084</v>
      </c>
      <c r="KJ137" s="12">
        <f>VLOOKUP($IF137,Data!$B:$CP,Daily!KJ$10,0)/KJ$134</f>
        <v>0.49827341052203938</v>
      </c>
      <c r="KK137" s="12">
        <f>VLOOKUP($IF137,Data!$B:$CP,Daily!KK$10,0)/KK$134</f>
        <v>0.51197735191637628</v>
      </c>
      <c r="KL137" s="12">
        <f>VLOOKUP($IF137,Data!$B:$CP,Daily!KL$10,0)/KL$134</f>
        <v>0.50423162583518932</v>
      </c>
      <c r="KM137" s="12">
        <f>VLOOKUP($IF137,Data!$B:$CP,Daily!KM$10,0)/KM$134</f>
        <v>0.50759878419452886</v>
      </c>
      <c r="KN137" s="12">
        <f>VLOOKUP($IF137,Data!$B:$CP,Daily!KN$10,0)/KN$134</f>
        <v>0.50377945753668296</v>
      </c>
      <c r="KO137" s="12">
        <f>VLOOKUP($IF137,Data!$B:$CP,Daily!KO$10,0)/KO$134</f>
        <v>0.51200980392156858</v>
      </c>
      <c r="KP137" s="12">
        <f>VLOOKUP($IF137,Data!$B:$CP,Daily!KP$10,0)/KP$134</f>
        <v>0.50856327307326354</v>
      </c>
      <c r="KQ137" s="12">
        <f>VLOOKUP($IF137,Data!$B:$CP,Daily!KQ$10,0)/KQ$134</f>
        <v>0.50265572187349106</v>
      </c>
      <c r="KR137" s="12">
        <f>VLOOKUP($IF137,Data!$B:$CP,Daily!KR$10,0)/KR$134</f>
        <v>0.52735383892932608</v>
      </c>
      <c r="KS137" s="12">
        <f>VLOOKUP($IF137,Data!$B:$CP,Daily!KS$10,0)/KS$134</f>
        <v>0.49828009828009828</v>
      </c>
      <c r="KT137" s="12">
        <f>VLOOKUP($IF137,Data!$B:$CP,Daily!KT$10,0)/KT$134</f>
        <v>0.5149404628173444</v>
      </c>
      <c r="KU137" s="12">
        <f>VLOOKUP($IF137,Data!$B:$CP,Daily!KU$10,0)/KU$134</f>
        <v>0.50552423900789178</v>
      </c>
      <c r="KV137" s="12">
        <f>VLOOKUP($IF137,Data!$B:$CP,Daily!KV$10,0)/KV$134</f>
        <v>0.5226682644297983</v>
      </c>
      <c r="KW137" s="12">
        <f>VLOOKUP($IF137,Data!$B:$CP,Daily!KW$10,0)/KW$134</f>
        <v>0.50609625668449199</v>
      </c>
      <c r="KX137" s="12">
        <f>VLOOKUP($IF137,Data!$B:$CP,Daily!KX$10,0)/KX$134</f>
        <v>0.50936490850376748</v>
      </c>
      <c r="KY137" s="12">
        <f>VLOOKUP($IF137,Data!$B:$CP,Daily!KY$10,0)/KY$134</f>
        <v>0.5096065873741995</v>
      </c>
      <c r="KZ137" s="12">
        <f>VLOOKUP($IF137,Data!$B:$CP,Daily!KZ$10,0)/KZ$134</f>
        <v>0.51154261057173678</v>
      </c>
      <c r="LA137" s="12">
        <f>VLOOKUP($IF137,Data!$B:$CP,Daily!LA$10,0)/LA$134</f>
        <v>0.49602407049215558</v>
      </c>
      <c r="LB137" s="12">
        <f>VLOOKUP($IF137,Data!$B:$CP,Daily!LB$10,0)/LB$134</f>
        <v>0.49057430951337133</v>
      </c>
      <c r="LC137" s="12">
        <f>VLOOKUP($IF137,Data!$B:$CP,Daily!LC$10,0)/LC$134</f>
        <v>0.51378741456516619</v>
      </c>
      <c r="LD137" s="12">
        <f>VLOOKUP($IF137,Data!$B:$CP,Daily!LD$10,0)/LD$134</f>
        <v>0.50978236975159374</v>
      </c>
      <c r="LE137" s="12">
        <f>VLOOKUP($IF137,Data!$B:$CP,Daily!LE$10,0)/LE$134</f>
        <v>0.5104679802955665</v>
      </c>
      <c r="LF137" s="12">
        <f>VLOOKUP($IF137,Data!$B:$CP,Daily!LF$10,0)/LF$134</f>
        <v>0.49407281964436917</v>
      </c>
      <c r="LG137" s="12">
        <f>VLOOKUP($IF137,Data!$B:$CP,Daily!LG$10,0)/LG$134</f>
        <v>0.50176125244618397</v>
      </c>
      <c r="LH137" s="12">
        <f>VLOOKUP($IF137,Data!$B:$CP,Daily!LH$10,0)/LH$134</f>
        <v>0.51954836535220761</v>
      </c>
      <c r="LI137" s="12">
        <f>VLOOKUP($IF137,Data!$B:$CP,Daily!LI$10,0)/LI$134</f>
        <v>0.5083333333333333</v>
      </c>
      <c r="LJ137" s="12">
        <f>VLOOKUP($IF137,Data!$B:$CP,Daily!LJ$10,0)/LJ$134</f>
        <v>0.50395430579964851</v>
      </c>
      <c r="LK137" s="12">
        <f>VLOOKUP($IF137,Data!$B:$CP,Daily!LK$10,0)/LK$134</f>
        <v>0.50517598343685299</v>
      </c>
      <c r="LL137" s="12">
        <f>VLOOKUP($IF137,Data!$B:$CP,Daily!LL$10,0)/LL$134</f>
        <v>0.5020885547201337</v>
      </c>
      <c r="LM137" s="12">
        <f>VLOOKUP($IF137,Data!$B:$CP,Daily!LM$10,0)/LM$134</f>
        <v>0.51169888097660221</v>
      </c>
      <c r="LN137" s="12">
        <f>VLOOKUP($IF137,Data!$B:$CP,Daily!LN$10,0)/LN$134</f>
        <v>0.51230283911671926</v>
      </c>
      <c r="LO137" s="12">
        <f>VLOOKUP($IF137,Data!$B:$CP,Daily!LO$10,0)/LO$134</f>
        <v>0.49687760199833469</v>
      </c>
      <c r="LP137" s="12">
        <f>VLOOKUP($IF137,Data!$B:$CP,Daily!LP$10,0)/LP$134</f>
        <v>0.49049348429822687</v>
      </c>
      <c r="LQ137" s="12">
        <f>VLOOKUP($IF137,Data!$B:$CP,Daily!LQ$10,0)/LQ$134</f>
        <v>0.51815672117222344</v>
      </c>
      <c r="LR137" s="12">
        <f>VLOOKUP($IF137,Data!$B:$CP,Daily!LR$10,0)/LR$134</f>
        <v>0.4991721854304636</v>
      </c>
      <c r="LS137" s="12">
        <f>VLOOKUP($IF137,Data!$B:$CP,Daily!LS$10,0)/LS$134</f>
        <v>0.50112589559877174</v>
      </c>
      <c r="LU137" s="40">
        <f t="shared" si="1739"/>
        <v>0.50222401940962391</v>
      </c>
      <c r="LV137" s="40">
        <f t="shared" si="1740"/>
        <v>0.51200980392156858</v>
      </c>
      <c r="LW137" s="40">
        <f t="shared" ref="LW137" si="1790">LV137-LU137</f>
        <v>9.7857845119446729E-3</v>
      </c>
      <c r="LX137" s="40">
        <f t="shared" ref="LX137" si="1791">LV137+(0.75*LW137)</f>
        <v>0.51934914230552709</v>
      </c>
      <c r="LY137" s="40">
        <f t="shared" ref="LY137" si="1792">LU137-(0.75*LW137)</f>
        <v>0.49488468102566541</v>
      </c>
      <c r="LZ137" s="43"/>
      <c r="MA137" s="12">
        <f t="shared" ref="MA137" si="1793">_xlfn.STDEV.P(JL137:LS137)</f>
        <v>7.7525137322377877E-3</v>
      </c>
      <c r="MB137" s="12">
        <f t="shared" ref="MB137" si="1794">SUMPRODUCT(LL137:LR137,LL$134:LR$134)/SUM(LL$134:LR$134)</f>
        <v>0.50442002150280729</v>
      </c>
      <c r="MC137" s="12">
        <f t="shared" ref="MC137" si="1795">SUMPRODUCT(KP137:LR137,KP$134:LR$134)/SUM(KP$134:LR$134)</f>
        <v>0.50701998108299839</v>
      </c>
    </row>
    <row r="138" spans="4:341" x14ac:dyDescent="0.35">
      <c r="D138" s="113" t="s">
        <v>731</v>
      </c>
      <c r="E138" s="53" t="str">
        <f>VLOOKUP($D138,'Metric Nature'!$C:$D,2,0)&amp;IF(($F138&lt;(EA138)),"Below",IF(($F138&gt;(DZ138)),"Above","Within"))</f>
        <v>PositiveBelow</v>
      </c>
      <c r="F138" s="48">
        <f t="shared" si="1629"/>
        <v>0.3297224102911307</v>
      </c>
      <c r="G138" s="77">
        <f t="shared" si="1630"/>
        <v>0.62045986998277813</v>
      </c>
      <c r="H138" s="48">
        <f t="shared" si="1631"/>
        <v>-0.46858382589629421</v>
      </c>
      <c r="I138" s="74">
        <f t="shared" si="1742"/>
        <v>0.56699036973741945</v>
      </c>
      <c r="J138" s="48">
        <f t="shared" si="1632"/>
        <v>-0.41846911713186702</v>
      </c>
      <c r="K138" s="48">
        <f t="shared" si="1633"/>
        <v>8.9248715233689324E-2</v>
      </c>
      <c r="L138" s="50"/>
      <c r="M138" s="53" t="str">
        <f>VLOOKUP($D138,'Metric Nature'!$C:$D,2,0)&amp;IF(($N138&lt;(HZ138)),"Below",IF(($N138&gt;(HY138)),"Above","Within"))</f>
        <v>PositiveBelow</v>
      </c>
      <c r="N138" s="48">
        <f t="shared" si="1634"/>
        <v>0.34716401229393684</v>
      </c>
      <c r="O138" s="49">
        <f t="shared" si="1743"/>
        <v>0.65308838632600452</v>
      </c>
      <c r="P138" s="55">
        <f t="shared" si="1744"/>
        <v>-0.46842721511718677</v>
      </c>
      <c r="Q138" s="49">
        <f t="shared" si="1635"/>
        <v>0.44373595854825837</v>
      </c>
      <c r="R138" s="48">
        <f t="shared" si="1636"/>
        <v>-0.21763380765955859</v>
      </c>
      <c r="S138" s="48">
        <f t="shared" si="1637"/>
        <v>0.10758681749875619</v>
      </c>
      <c r="T138" s="50"/>
      <c r="U138" s="53" t="str">
        <f>VLOOKUP($D138,'Metric Nature'!$C:$D,2,0)&amp;IF(($V138&lt;(LY138)),"Below",IF(($V138&gt;(LX138)),"Above","Within"))</f>
        <v>PositiveBelow</v>
      </c>
      <c r="V138" s="48">
        <f t="shared" si="1638"/>
        <v>0.27860798362333672</v>
      </c>
      <c r="W138" s="49">
        <f t="shared" si="1745"/>
        <v>0.52747580934177518</v>
      </c>
      <c r="X138" s="48">
        <f t="shared" si="1639"/>
        <v>-0.47180898405368549</v>
      </c>
      <c r="Y138" s="49">
        <f t="shared" si="1746"/>
        <v>0.48389099077796172</v>
      </c>
      <c r="Z138" s="48">
        <f t="shared" si="1640"/>
        <v>-0.42423399291767594</v>
      </c>
      <c r="AA138" s="48">
        <f t="shared" si="1641"/>
        <v>8.3111514819738525E-2</v>
      </c>
      <c r="AB138" s="50"/>
      <c r="AC138" s="46" t="s">
        <v>732</v>
      </c>
      <c r="AI138" s="7" t="s">
        <v>731</v>
      </c>
      <c r="AJ138" s="12">
        <f>(VLOOKUP($EG138,Data!$B:$CP,Daily!EI$10,0)+VLOOKUP($IF138,Data!$B:$CP,Daily!IH$10,0))/AJ$134</f>
        <v>0.41872493139117584</v>
      </c>
      <c r="AK138" s="12">
        <f>(VLOOKUP($EG138,Data!$B:$CP,Daily!EJ$10,0)+VLOOKUP($IF138,Data!$B:$CP,Daily!II$10,0))/AK$134</f>
        <v>0.47158105052841898</v>
      </c>
      <c r="AL138" s="12">
        <f>(VLOOKUP($EG138,Data!$B:$CP,Daily!EK$10,0)+VLOOKUP($IF138,Data!$B:$CP,Daily!IJ$10,0))/AL$134</f>
        <v>0.45756867979090199</v>
      </c>
      <c r="AM138" s="12">
        <f>(VLOOKUP($EG138,Data!$B:$CP,Daily!EL$10,0)+VLOOKUP($IF138,Data!$B:$CP,Daily!IK$10,0))/AM$134</f>
        <v>0.4550498249394021</v>
      </c>
      <c r="AN138" s="12">
        <f>(VLOOKUP($EG138,Data!$B:$CP,Daily!EM$10,0)+VLOOKUP($IF138,Data!$B:$CP,Daily!IL$10,0))/AN$134</f>
        <v>0.4601572406796855</v>
      </c>
      <c r="AO138" s="12">
        <f>(VLOOKUP($EG138,Data!$B:$CP,Daily!EN$10,0)+VLOOKUP($IF138,Data!$B:$CP,Daily!IM$10,0))/AO$134</f>
        <v>0.50111164813919773</v>
      </c>
      <c r="AP138" s="12">
        <f>(VLOOKUP($EG138,Data!$B:$CP,Daily!EO$10,0)+VLOOKUP($IF138,Data!$B:$CP,Daily!IN$10,0))/AP$134</f>
        <v>0.53360621424252286</v>
      </c>
      <c r="AQ138" s="12">
        <f>(VLOOKUP($EG138,Data!$B:$CP,Daily!EP$10,0)+VLOOKUP($IF138,Data!$B:$CP,Daily!IO$10,0))/AQ$134</f>
        <v>0.56034442634396087</v>
      </c>
      <c r="AR138" s="12">
        <f>(VLOOKUP($EG138,Data!$B:$CP,Daily!EQ$10,0)+VLOOKUP($IF138,Data!$B:$CP,Daily!IP$10,0))/AR$134</f>
        <v>0.55842588121680348</v>
      </c>
      <c r="AS138" s="12">
        <f>(VLOOKUP($EG138,Data!$B:$CP,Daily!ER$10,0)+VLOOKUP($IF138,Data!$B:$CP,Daily!IQ$10,0))/AS$134</f>
        <v>0.47984507975335067</v>
      </c>
      <c r="AT138" s="12">
        <f>(VLOOKUP($EG138,Data!$B:$CP,Daily!ES$10,0)+VLOOKUP($IF138,Data!$B:$CP,Daily!IR$10,0))/AT$134</f>
        <v>0.44679382916851496</v>
      </c>
      <c r="AU138" s="12">
        <f>(VLOOKUP($EG138,Data!$B:$CP,Daily!ET$10,0)+VLOOKUP($IF138,Data!$B:$CP,Daily!IS$10,0))/AU$134</f>
        <v>0.47520842474769637</v>
      </c>
      <c r="AV138" s="12">
        <f>(VLOOKUP($EG138,Data!$B:$CP,Daily!EU$10,0)+VLOOKUP($IF138,Data!$B:$CP,Daily!IT$10,0))/AV$134</f>
        <v>0.48528885022770302</v>
      </c>
      <c r="AW138" s="12">
        <f>(VLOOKUP($EG138,Data!$B:$CP,Daily!EV$10,0)+VLOOKUP($IF138,Data!$B:$CP,Daily!IU$10,0))/AW$134</f>
        <v>0.53076962361472857</v>
      </c>
      <c r="AX138" s="12">
        <f>(VLOOKUP($EG138,Data!$B:$CP,Daily!EW$10,0)+VLOOKUP($IF138,Data!$B:$CP,Daily!IV$10,0))/AX$134</f>
        <v>0.54968778740500512</v>
      </c>
      <c r="AY138" s="12">
        <f>(VLOOKUP($EG138,Data!$B:$CP,Daily!EX$10,0)+VLOOKUP($IF138,Data!$B:$CP,Daily!IW$10,0))/AY$134</f>
        <v>0.54569383028005891</v>
      </c>
      <c r="AZ138" s="12">
        <f>(VLOOKUP($EG138,Data!$B:$CP,Daily!EY$10,0)+VLOOKUP($IF138,Data!$B:$CP,Daily!IX$10,0))/AZ$134</f>
        <v>0.46059287462605386</v>
      </c>
      <c r="BA138" s="12">
        <f>(VLOOKUP($EG138,Data!$B:$CP,Daily!EZ$10,0)+VLOOKUP($IF138,Data!$B:$CP,Daily!IY$10,0))/BA$134</f>
        <v>0.45208871662360034</v>
      </c>
      <c r="BB138" s="12">
        <f>(VLOOKUP($EG138,Data!$B:$CP,Daily!FA$10,0)+VLOOKUP($IF138,Data!$B:$CP,Daily!IZ$10,0))/BB$134</f>
        <v>0.49024502063063524</v>
      </c>
      <c r="BC138" s="12">
        <f>(VLOOKUP($EG138,Data!$B:$CP,Daily!FB$10,0)+VLOOKUP($IF138,Data!$B:$CP,Daily!JA$10,0))/BC$134</f>
        <v>0.49842406111437576</v>
      </c>
      <c r="BD138" s="12">
        <f>(VLOOKUP($EG138,Data!$B:$CP,Daily!FC$10,0)+VLOOKUP($IF138,Data!$B:$CP,Daily!JB$10,0))/BD$134</f>
        <v>0.53184845961698579</v>
      </c>
      <c r="BE138" s="12">
        <f>(VLOOKUP($EG138,Data!$B:$CP,Daily!FD$10,0)+VLOOKUP($IF138,Data!$B:$CP,Daily!JC$10,0))/BE$134</f>
        <v>0.54482758620689653</v>
      </c>
      <c r="BF138" s="12">
        <f>(VLOOKUP($EG138,Data!$B:$CP,Daily!FE$10,0)+VLOOKUP($IF138,Data!$B:$CP,Daily!JD$10,0))/BF$134</f>
        <v>0.57120025571360078</v>
      </c>
      <c r="BG138" s="12">
        <f>(VLOOKUP($EG138,Data!$B:$CP,Daily!FF$10,0)+VLOOKUP($IF138,Data!$B:$CP,Daily!JE$10,0))/BG$134</f>
        <v>0.48527200846372293</v>
      </c>
      <c r="BH138" s="12">
        <f>(VLOOKUP($EG138,Data!$B:$CP,Daily!FG$10,0)+VLOOKUP($IF138,Data!$B:$CP,Daily!JF$10,0))/BH$134</f>
        <v>0.49018865884642415</v>
      </c>
      <c r="BI138" s="12">
        <f>(VLOOKUP($EG138,Data!$B:$CP,Daily!FH$10,0)+VLOOKUP($IF138,Data!$B:$CP,Daily!JG$10,0))/BI$134</f>
        <v>0.54011741682974557</v>
      </c>
      <c r="BJ138" s="12">
        <f>(VLOOKUP($EG138,Data!$B:$CP,Daily!FI$10,0)+VLOOKUP($IF138,Data!$B:$CP,Daily!JH$10,0))/BJ$134</f>
        <v>0.54906719247686941</v>
      </c>
      <c r="BK138" s="12">
        <f>(VLOOKUP($EG138,Data!$B:$CP,Daily!FJ$10,0)+VLOOKUP($IF138,Data!$B:$CP,Daily!JI$10,0))/BK$134</f>
        <v>0.58230252014576811</v>
      </c>
      <c r="BL138" s="12">
        <f>(VLOOKUP($EG138,Data!$B:$CP,Daily!FK$10,0)+VLOOKUP($IF138,Data!$B:$CP,Daily!JJ$10,0))/BL$134</f>
        <v>0.46318072289156625</v>
      </c>
      <c r="BM138" s="12">
        <f>(VLOOKUP($EG138,Data!$B:$CP,Daily!FL$10,0)+VLOOKUP($IF138,Data!$B:$CP,Daily!JK$10,0))/BM$134</f>
        <v>0.27796576433121017</v>
      </c>
      <c r="BN138" s="12">
        <f>(VLOOKUP($EG138,Data!$B:$CP,Daily!FM$10,0)+VLOOKUP($IF138,Data!$B:$CP,Daily!JL$10,0))/BN$134</f>
        <v>0.28256109828983966</v>
      </c>
      <c r="BO138" s="12">
        <f>(VLOOKUP($EG138,Data!$B:$CP,Daily!FN$10,0)+VLOOKUP($IF138,Data!$B:$CP,Daily!JM$10,0))/BO$134</f>
        <v>0.31880076445293837</v>
      </c>
      <c r="BP138" s="12">
        <f>(VLOOKUP($EG138,Data!$B:$CP,Daily!FO$10,0)+VLOOKUP($IF138,Data!$B:$CP,Daily!JN$10,0))/BP$134</f>
        <v>0.40710411570775284</v>
      </c>
      <c r="BQ138" s="12">
        <f>(VLOOKUP($EG138,Data!$B:$CP,Daily!FP$10,0)+VLOOKUP($IF138,Data!$B:$CP,Daily!JO$10,0))/BQ$134</f>
        <v>0.43861839367457345</v>
      </c>
      <c r="BR138" s="12">
        <f>(VLOOKUP($EG138,Data!$B:$CP,Daily!FQ$10,0)+VLOOKUP($IF138,Data!$B:$CP,Daily!JP$10,0))/BR$134</f>
        <v>0.42644259531190515</v>
      </c>
      <c r="BS138" s="12">
        <f>(VLOOKUP($EG138,Data!$B:$CP,Daily!FR$10,0)+VLOOKUP($IF138,Data!$B:$CP,Daily!JQ$10,0))/BS$134</f>
        <v>0.43124246079613993</v>
      </c>
      <c r="BT138" s="12">
        <f>(VLOOKUP($EG138,Data!$B:$CP,Daily!FS$10,0)+VLOOKUP($IF138,Data!$B:$CP,Daily!JR$10,0))/BT$134</f>
        <v>0.44309913266197098</v>
      </c>
      <c r="BU138" s="12">
        <f>(VLOOKUP($EG138,Data!$B:$CP,Daily!FT$10,0)+VLOOKUP($IF138,Data!$B:$CP,Daily!JS$10,0))/BU$134</f>
        <v>0.3777316566963741</v>
      </c>
      <c r="BV138" s="12">
        <f>(VLOOKUP($EG138,Data!$B:$CP,Daily!FU$10,0)+VLOOKUP($IF138,Data!$B:$CP,Daily!JT$10,0))/BV$134</f>
        <v>0.36892215568862274</v>
      </c>
      <c r="BW138" s="12">
        <f>(VLOOKUP($EG138,Data!$B:$CP,Daily!FV$10,0)+VLOOKUP($IF138,Data!$B:$CP,Daily!JU$10,0))/BW$134</f>
        <v>0.41497858548443106</v>
      </c>
      <c r="BX138" s="12">
        <f>(VLOOKUP($EG138,Data!$B:$CP,Daily!FW$10,0)+VLOOKUP($IF138,Data!$B:$CP,Daily!JV$10,0))/BX$134</f>
        <v>0.40677249954729283</v>
      </c>
      <c r="BY138" s="12">
        <f>(VLOOKUP($EG138,Data!$B:$CP,Daily!FX$10,0)+VLOOKUP($IF138,Data!$B:$CP,Daily!JW$10,0))/BY$134</f>
        <v>0.42006197635716747</v>
      </c>
      <c r="BZ138" s="12">
        <f>(VLOOKUP($EG138,Data!$B:$CP,Daily!FY$10,0)+VLOOKUP($IF138,Data!$B:$CP,Daily!JX$10,0))/BZ$134</f>
        <v>0.43876284004966698</v>
      </c>
      <c r="CA138" s="12">
        <f>(VLOOKUP($EG138,Data!$B:$CP,Daily!FZ$10,0)+VLOOKUP($IF138,Data!$B:$CP,Daily!JY$10,0))/CA$134</f>
        <v>0.43847874720357943</v>
      </c>
      <c r="CB138" s="12">
        <f>(VLOOKUP($EG138,Data!$B:$CP,Daily!GA$10,0)+VLOOKUP($IF138,Data!$B:$CP,Daily!JZ$10,0))/CB$134</f>
        <v>0.38809749920861031</v>
      </c>
      <c r="CC138" s="12">
        <f>(VLOOKUP($EG138,Data!$B:$CP,Daily!GB$10,0)+VLOOKUP($IF138,Data!$B:$CP,Daily!KA$10,0))/CC$134</f>
        <v>0.39279088258680095</v>
      </c>
      <c r="CD138" s="12">
        <f>(VLOOKUP($EG138,Data!$B:$CP,Daily!GC$10,0)+VLOOKUP($IF138,Data!$B:$CP,Daily!KB$10,0))/CD$134</f>
        <v>0.41055817081371887</v>
      </c>
      <c r="CE138" s="12">
        <f>(VLOOKUP($EG138,Data!$B:$CP,Daily!GD$10,0)+VLOOKUP($IF138,Data!$B:$CP,Daily!KC$10,0))/CE$134</f>
        <v>0.41597963813423339</v>
      </c>
      <c r="CF138" s="12">
        <f>(VLOOKUP($EG138,Data!$B:$CP,Daily!GE$10,0)+VLOOKUP($IF138,Data!$B:$CP,Daily!KD$10,0))/CF$134</f>
        <v>0.45043468443039403</v>
      </c>
      <c r="CG138" s="12">
        <f>(VLOOKUP($EG138,Data!$B:$CP,Daily!GF$10,0)+VLOOKUP($IF138,Data!$B:$CP,Daily!KE$10,0))/CG$134</f>
        <v>0.46490610328638499</v>
      </c>
      <c r="CH138" s="12">
        <f>(VLOOKUP($EG138,Data!$B:$CP,Daily!GG$10,0)+VLOOKUP($IF138,Data!$B:$CP,Daily!KF$10,0))/CH$134</f>
        <v>0.49569999414965188</v>
      </c>
      <c r="CI138" s="12">
        <f>(VLOOKUP($EG138,Data!$B:$CP,Daily!GH$10,0)+VLOOKUP($IF138,Data!$B:$CP,Daily!KG$10,0))/CI$134</f>
        <v>0.42620776760341017</v>
      </c>
      <c r="CJ138" s="12">
        <f>(VLOOKUP($EG138,Data!$B:$CP,Daily!GI$10,0)+VLOOKUP($IF138,Data!$B:$CP,Daily!KH$10,0))/CJ$134</f>
        <v>0.41087557603686636</v>
      </c>
      <c r="CK138" s="12">
        <f>(VLOOKUP($EG138,Data!$B:$CP,Daily!GJ$10,0)+VLOOKUP($IF138,Data!$B:$CP,Daily!KI$10,0))/CK$134</f>
        <v>0.46931997297905875</v>
      </c>
      <c r="CL138" s="12">
        <f>(VLOOKUP($EG138,Data!$B:$CP,Daily!GK$10,0)+VLOOKUP($IF138,Data!$B:$CP,Daily!KJ$10,0))/CL$134</f>
        <v>0.50363025574338971</v>
      </c>
      <c r="CM138" s="12">
        <f>(VLOOKUP($EG138,Data!$B:$CP,Daily!GL$10,0)+VLOOKUP($IF138,Data!$B:$CP,Daily!KK$10,0))/CM$134</f>
        <v>0.52101217527913368</v>
      </c>
      <c r="CN138" s="12">
        <f>(VLOOKUP($EG138,Data!$B:$CP,Daily!GM$10,0)+VLOOKUP($IF138,Data!$B:$CP,Daily!KL$10,0))/CN$134</f>
        <v>0.56181002759889609</v>
      </c>
      <c r="CO138" s="12">
        <f>(VLOOKUP($EG138,Data!$B:$CP,Daily!GN$10,0)+VLOOKUP($IF138,Data!$B:$CP,Daily!KM$10,0))/CO$134</f>
        <v>0.5877492877492877</v>
      </c>
      <c r="CP138" s="12">
        <f>(VLOOKUP($EG138,Data!$B:$CP,Daily!GO$10,0)+VLOOKUP($IF138,Data!$B:$CP,Daily!KN$10,0))/CP$134</f>
        <v>0.27145860095760832</v>
      </c>
      <c r="CQ138" s="12">
        <f>(VLOOKUP($EG138,Data!$B:$CP,Daily!GP$10,0)+VLOOKUP($IF138,Data!$B:$CP,Daily!KO$10,0))/CQ$134</f>
        <v>0.2719607843137255</v>
      </c>
      <c r="CR138" s="12">
        <f>(VLOOKUP($EG138,Data!$B:$CP,Daily!GQ$10,0)+VLOOKUP($IF138,Data!$B:$CP,Daily!KP$10,0))/CR$134</f>
        <v>0.3522237728293186</v>
      </c>
      <c r="CS138" s="12">
        <f>(VLOOKUP($EG138,Data!$B:$CP,Daily!GR$10,0)+VLOOKUP($IF138,Data!$B:$CP,Daily!KQ$10,0))/CS$134</f>
        <v>0.40845508237488343</v>
      </c>
      <c r="CT138" s="12">
        <f>(VLOOKUP($EG138,Data!$B:$CP,Daily!GS$10,0)+VLOOKUP($IF138,Data!$B:$CP,Daily!KR$10,0))/CT$134</f>
        <v>0.48819384349116085</v>
      </c>
      <c r="CU138" s="12">
        <f>(VLOOKUP($EG138,Data!$B:$CP,Daily!GT$10,0)+VLOOKUP($IF138,Data!$B:$CP,Daily!KS$10,0))/CU$134</f>
        <v>0.55886030137527143</v>
      </c>
      <c r="CV138" s="12">
        <f>(VLOOKUP($EG138,Data!$B:$CP,Daily!GU$10,0)+VLOOKUP($IF138,Data!$B:$CP,Daily!KT$10,0))/CV$134</f>
        <v>0.59221902017291062</v>
      </c>
      <c r="CW138" s="12">
        <f>(VLOOKUP($EG138,Data!$B:$CP,Daily!GV$10,0)+VLOOKUP($IF138,Data!$B:$CP,Daily!KU$10,0))/CW$134</f>
        <v>0.50313376708649193</v>
      </c>
      <c r="CX138" s="12">
        <f>(VLOOKUP($EG138,Data!$B:$CP,Daily!GW$10,0)+VLOOKUP($IF138,Data!$B:$CP,Daily!KV$10,0))/CX$134</f>
        <v>0.53952683208309293</v>
      </c>
      <c r="CY138" s="12">
        <f>(VLOOKUP($EG138,Data!$B:$CP,Daily!GX$10,0)+VLOOKUP($IF138,Data!$B:$CP,Daily!KW$10,0))/CY$134</f>
        <v>0.56311417557956456</v>
      </c>
      <c r="CZ138" s="12">
        <f>(VLOOKUP($EG138,Data!$B:$CP,Daily!GY$10,0)+VLOOKUP($IF138,Data!$B:$CP,Daily!KX$10,0))/CZ$134</f>
        <v>0.5723913548686963</v>
      </c>
      <c r="DA138" s="12">
        <f>(VLOOKUP($EG138,Data!$B:$CP,Daily!GZ$10,0)+VLOOKUP($IF138,Data!$B:$CP,Daily!KY$10,0))/DA$134</f>
        <v>0.57188995215311</v>
      </c>
      <c r="DB138" s="12">
        <f>(VLOOKUP($EG138,Data!$B:$CP,Daily!HA$10,0)+VLOOKUP($IF138,Data!$B:$CP,Daily!KZ$10,0))/DB$134</f>
        <v>0.59656821378340363</v>
      </c>
      <c r="DC138" s="12">
        <f>(VLOOKUP($EG138,Data!$B:$CP,Daily!HB$10,0)+VLOOKUP($IF138,Data!$B:$CP,Daily!LA$10,0))/DC$134</f>
        <v>0.61919539581334992</v>
      </c>
      <c r="DD138" s="12">
        <f>(VLOOKUP($EG138,Data!$B:$CP,Daily!HC$10,0)+VLOOKUP($IF138,Data!$B:$CP,Daily!LB$10,0))/DD$134</f>
        <v>0.5131857781963739</v>
      </c>
      <c r="DE138" s="12">
        <f>(VLOOKUP($EG138,Data!$B:$CP,Daily!HD$10,0)+VLOOKUP($IF138,Data!$B:$CP,Daily!LC$10,0))/DE$134</f>
        <v>0.5147684528581119</v>
      </c>
      <c r="DF138" s="12">
        <f>(VLOOKUP($EG138,Data!$B:$CP,Daily!HE$10,0)+VLOOKUP($IF138,Data!$B:$CP,Daily!LD$10,0))/DF$134</f>
        <v>0.48530004027386225</v>
      </c>
      <c r="DG138" s="12">
        <f>(VLOOKUP($EG138,Data!$B:$CP,Daily!HF$10,0)+VLOOKUP($IF138,Data!$B:$CP,Daily!LE$10,0))/DG$134</f>
        <v>0.57083993660855781</v>
      </c>
      <c r="DH138" s="12">
        <f>(VLOOKUP($EG138,Data!$B:$CP,Daily!HG$10,0)+VLOOKUP($IF138,Data!$B:$CP,Daily!LF$10,0))/DH$134</f>
        <v>0.58197260273972606</v>
      </c>
      <c r="DI138" s="12">
        <f>(VLOOKUP($EG138,Data!$B:$CP,Daily!HH$10,0)+VLOOKUP($IF138,Data!$B:$CP,Daily!LG$10,0))/DI$134</f>
        <v>0.61759217229031116</v>
      </c>
      <c r="DJ138" s="12">
        <f>(VLOOKUP($EG138,Data!$B:$CP,Daily!HI$10,0)+VLOOKUP($IF138,Data!$B:$CP,Daily!LH$10,0))/DJ$134</f>
        <v>0.63921956250805789</v>
      </c>
      <c r="DK138" s="12">
        <f>(VLOOKUP($EG138,Data!$B:$CP,Daily!HJ$10,0)+VLOOKUP($IF138,Data!$B:$CP,Daily!LI$10,0))/DK$134</f>
        <v>0.55816591056383669</v>
      </c>
      <c r="DL138" s="12">
        <f>(VLOOKUP($EG138,Data!$B:$CP,Daily!HK$10,0)+VLOOKUP($IF138,Data!$B:$CP,Daily!LJ$10,0))/DL$134</f>
        <v>0.56178902391654184</v>
      </c>
      <c r="DM138" s="12">
        <f>(VLOOKUP($EG138,Data!$B:$CP,Daily!HL$10,0)+VLOOKUP($IF138,Data!$B:$CP,Daily!LK$10,0))/DM$134</f>
        <v>0.59963244946180094</v>
      </c>
      <c r="DN138" s="12">
        <f>(VLOOKUP($EG138,Data!$B:$CP,Daily!HM$10,0)+VLOOKUP($IF138,Data!$B:$CP,Daily!LL$10,0))/DN$134</f>
        <v>0.60567353238597055</v>
      </c>
      <c r="DO138" s="12">
        <f>(VLOOKUP($EG138,Data!$B:$CP,Daily!HN$10,0)+VLOOKUP($IF138,Data!$B:$CP,Daily!LM$10,0))/DO$134</f>
        <v>0.61327752463706686</v>
      </c>
      <c r="DP138" s="12">
        <f>(VLOOKUP($EG138,Data!$B:$CP,Daily!HO$10,0)+VLOOKUP($IF138,Data!$B:$CP,Daily!LN$10,0))/DP$134</f>
        <v>0.64201007202036064</v>
      </c>
      <c r="DQ138" s="12">
        <f>(VLOOKUP($EG138,Data!$B:$CP,Daily!HP$10,0)+VLOOKUP($IF138,Data!$B:$CP,Daily!LO$10,0))/DQ$134</f>
        <v>0.66365456414696178</v>
      </c>
      <c r="DR138" s="12">
        <f>(VLOOKUP($EG138,Data!$B:$CP,Daily!HQ$10,0)+VLOOKUP($IF138,Data!$B:$CP,Daily!LP$10,0))/DR$134</f>
        <v>0.60876192626884207</v>
      </c>
      <c r="DS138" s="12">
        <f>(VLOOKUP($EG138,Data!$B:$CP,Daily!HR$10,0)+VLOOKUP($IF138,Data!$B:$CP,Daily!LQ$10,0))/DS$134</f>
        <v>0.59468126278542599</v>
      </c>
      <c r="DT138" s="12">
        <f>(VLOOKUP($EG138,Data!$B:$CP,Daily!HS$10,0)+VLOOKUP($IF138,Data!$B:$CP,Daily!LR$10,0))/DT$134</f>
        <v>0.614544471478778</v>
      </c>
      <c r="DU138" s="12">
        <f>(VLOOKUP($EG138,Data!$B:$CP,Daily!HT$10,0)+VLOOKUP($IF138,Data!$B:$CP,Daily!LS$10,0))/DU$134</f>
        <v>0.3297224102911307</v>
      </c>
      <c r="DV138" s="14"/>
      <c r="DW138" s="12">
        <f t="shared" si="1732"/>
        <v>0.43847874720357943</v>
      </c>
      <c r="DX138" s="12">
        <f t="shared" si="1733"/>
        <v>0.56178902391654184</v>
      </c>
      <c r="DY138" s="12">
        <f t="shared" si="1747"/>
        <v>0.12331027671296241</v>
      </c>
      <c r="DZ138" s="12">
        <f t="shared" si="1748"/>
        <v>0.65427173145126361</v>
      </c>
      <c r="EA138" s="12">
        <f t="shared" si="1749"/>
        <v>0.34599603966885761</v>
      </c>
      <c r="EB138" s="14"/>
      <c r="EC138" s="12">
        <f t="shared" si="1734"/>
        <v>8.9248715233689324E-2</v>
      </c>
      <c r="ED138" s="12">
        <f t="shared" si="1756"/>
        <v>0.62045986998277813</v>
      </c>
      <c r="EE138" s="12">
        <f t="shared" si="1757"/>
        <v>0.56699036973741945</v>
      </c>
      <c r="EF138" s="1"/>
      <c r="EG138" s="7" t="s">
        <v>733</v>
      </c>
      <c r="EH138" s="7" t="s">
        <v>117</v>
      </c>
      <c r="EI138" s="12">
        <f>VLOOKUP($EG138,Data!$B:$CP,Daily!EI$10,0)/EI$134</f>
        <v>0.4430780294857965</v>
      </c>
      <c r="EJ138" s="12">
        <f>VLOOKUP($EG138,Data!$B:$CP,Daily!EJ$10,0)/EJ$134</f>
        <v>0.48590252196089545</v>
      </c>
      <c r="EK138" s="12">
        <f>VLOOKUP($EG138,Data!$B:$CP,Daily!EK$10,0)/EK$134</f>
        <v>0.47148003602521765</v>
      </c>
      <c r="EL138" s="12">
        <f>VLOOKUP($EG138,Data!$B:$CP,Daily!EL$10,0)/EL$134</f>
        <v>0.47809174311926605</v>
      </c>
      <c r="EM138" s="12">
        <f>VLOOKUP($EG138,Data!$B:$CP,Daily!EM$10,0)/EM$134</f>
        <v>0.47910519453784395</v>
      </c>
      <c r="EN138" s="12">
        <f>VLOOKUP($EG138,Data!$B:$CP,Daily!EN$10,0)/EN$134</f>
        <v>0.52328535139712107</v>
      </c>
      <c r="EO138" s="12">
        <f>VLOOKUP($EG138,Data!$B:$CP,Daily!EO$10,0)/EO$134</f>
        <v>0.55977850490812986</v>
      </c>
      <c r="EP138" s="12">
        <f>VLOOKUP($EG138,Data!$B:$CP,Daily!EP$10,0)/EP$134</f>
        <v>0.5779655712050078</v>
      </c>
      <c r="EQ138" s="12">
        <f>VLOOKUP($EG138,Data!$B:$CP,Daily!EQ$10,0)/EQ$134</f>
        <v>0.58358267204371017</v>
      </c>
      <c r="ER138" s="12">
        <f>VLOOKUP($EG138,Data!$B:$CP,Daily!ER$10,0)/ER$134</f>
        <v>0.49715109494061921</v>
      </c>
      <c r="ES138" s="12">
        <f>VLOOKUP($EG138,Data!$B:$CP,Daily!ES$10,0)/ES$134</f>
        <v>0.46409900072794652</v>
      </c>
      <c r="ET138" s="12">
        <f>VLOOKUP($EG138,Data!$B:$CP,Daily!ET$10,0)/ET$134</f>
        <v>0.49315871774824083</v>
      </c>
      <c r="EU138" s="12">
        <f>VLOOKUP($EG138,Data!$B:$CP,Daily!EU$10,0)/EU$134</f>
        <v>0.50640937284631293</v>
      </c>
      <c r="EV138" s="12">
        <f>VLOOKUP($EG138,Data!$B:$CP,Daily!EV$10,0)/EV$134</f>
        <v>0.5555172651457716</v>
      </c>
      <c r="EW138" s="12">
        <f>VLOOKUP($EG138,Data!$B:$CP,Daily!EW$10,0)/EW$134</f>
        <v>0.5763371150729335</v>
      </c>
      <c r="EX138" s="12">
        <f>VLOOKUP($EG138,Data!$B:$CP,Daily!EX$10,0)/EX$134</f>
        <v>0.57253316308434421</v>
      </c>
      <c r="EY138" s="12">
        <f>VLOOKUP($EG138,Data!$B:$CP,Daily!EY$10,0)/EY$134</f>
        <v>0.47714808043875684</v>
      </c>
      <c r="EZ138" s="12">
        <f>VLOOKUP($EG138,Data!$B:$CP,Daily!EZ$10,0)/EZ$134</f>
        <v>0.46897863623061165</v>
      </c>
      <c r="FA138" s="12">
        <f>VLOOKUP($EG138,Data!$B:$CP,Daily!FA$10,0)/FA$134</f>
        <v>0.51154239019407555</v>
      </c>
      <c r="FB138" s="12">
        <f>VLOOKUP($EG138,Data!$B:$CP,Daily!FB$10,0)/FB$134</f>
        <v>0.52003428326548107</v>
      </c>
      <c r="FC138" s="12">
        <f>VLOOKUP($EG138,Data!$B:$CP,Daily!FC$10,0)/FC$134</f>
        <v>0.55768027258187891</v>
      </c>
      <c r="FD138" s="12">
        <f>VLOOKUP($EG138,Data!$B:$CP,Daily!FD$10,0)/FD$134</f>
        <v>0.57181140001448538</v>
      </c>
      <c r="FE138" s="12">
        <f>VLOOKUP($EG138,Data!$B:$CP,Daily!FE$10,0)/FE$134</f>
        <v>0.59955434157561815</v>
      </c>
      <c r="FF138" s="12">
        <f>VLOOKUP($EG138,Data!$B:$CP,Daily!FF$10,0)/FF$134</f>
        <v>0.51053339309726575</v>
      </c>
      <c r="FG138" s="12">
        <f>VLOOKUP($EG138,Data!$B:$CP,Daily!FG$10,0)/FG$134</f>
        <v>0.51357054500472965</v>
      </c>
      <c r="FH138" s="12">
        <f>VLOOKUP($EG138,Data!$B:$CP,Daily!FH$10,0)/FH$134</f>
        <v>0.56573541495480695</v>
      </c>
      <c r="FI138" s="12">
        <f>VLOOKUP($EG138,Data!$B:$CP,Daily!FI$10,0)/FI$134</f>
        <v>0.5798341982880636</v>
      </c>
      <c r="FJ138" s="12">
        <f>VLOOKUP($EG138,Data!$B:$CP,Daily!FJ$10,0)/FJ$134</f>
        <v>0.60136297927996141</v>
      </c>
      <c r="FK138" s="12">
        <f>VLOOKUP($EG138,Data!$B:$CP,Daily!FK$10,0)/FK$134</f>
        <v>0.48413370691340329</v>
      </c>
      <c r="FL138" s="12">
        <f>VLOOKUP($EG138,Data!$B:$CP,Daily!FL$10,0)/FL$134</f>
        <v>0.29530966919412199</v>
      </c>
      <c r="FM138" s="12">
        <f>VLOOKUP($EG138,Data!$B:$CP,Daily!FM$10,0)/FM$134</f>
        <v>0.29487282355773087</v>
      </c>
      <c r="FN138" s="12">
        <f>VLOOKUP($EG138,Data!$B:$CP,Daily!FN$10,0)/FN$134</f>
        <v>0.32907425265188045</v>
      </c>
      <c r="FO138" s="12">
        <f>VLOOKUP($EG138,Data!$B:$CP,Daily!FO$10,0)/FO$134</f>
        <v>0.42346902402509445</v>
      </c>
      <c r="FP138" s="12">
        <f>VLOOKUP($EG138,Data!$B:$CP,Daily!FP$10,0)/FP$134</f>
        <v>0.45426530326376241</v>
      </c>
      <c r="FQ138" s="12">
        <f>VLOOKUP($EG138,Data!$B:$CP,Daily!FQ$10,0)/FQ$134</f>
        <v>0.44399410464259398</v>
      </c>
      <c r="FR138" s="12">
        <f>VLOOKUP($EG138,Data!$B:$CP,Daily!FR$10,0)/FR$134</f>
        <v>0.44341715976331358</v>
      </c>
      <c r="FS138" s="12">
        <f>VLOOKUP($EG138,Data!$B:$CP,Daily!FS$10,0)/FS$134</f>
        <v>0.45958212692698958</v>
      </c>
      <c r="FT138" s="12">
        <f>VLOOKUP($EG138,Data!$B:$CP,Daily!FT$10,0)/FT$134</f>
        <v>0.39304102308586614</v>
      </c>
      <c r="FU138" s="12">
        <f>VLOOKUP($EG138,Data!$B:$CP,Daily!FU$10,0)/FU$134</f>
        <v>0.3868115824478871</v>
      </c>
      <c r="FV138" s="12">
        <f>VLOOKUP($EG138,Data!$B:$CP,Daily!FV$10,0)/FV$134</f>
        <v>0.4371902106567534</v>
      </c>
      <c r="FW138" s="12">
        <f>VLOOKUP($EG138,Data!$B:$CP,Daily!FW$10,0)/FW$134</f>
        <v>0.42303929561389209</v>
      </c>
      <c r="FX138" s="12">
        <f>VLOOKUP($EG138,Data!$B:$CP,Daily!FX$10,0)/FX$134</f>
        <v>0.43480620155038757</v>
      </c>
      <c r="FY138" s="12">
        <f>VLOOKUP($EG138,Data!$B:$CP,Daily!FY$10,0)/FY$134</f>
        <v>0.46046191495870298</v>
      </c>
      <c r="FZ138" s="12">
        <f>VLOOKUP($EG138,Data!$B:$CP,Daily!FZ$10,0)/FZ$134</f>
        <v>0.45977011494252873</v>
      </c>
      <c r="GA138" s="12">
        <f>VLOOKUP($EG138,Data!$B:$CP,Daily!GA$10,0)/GA$134</f>
        <v>0.4038181662528893</v>
      </c>
      <c r="GB138" s="12">
        <f>VLOOKUP($EG138,Data!$B:$CP,Daily!GB$10,0)/GB$134</f>
        <v>0.40857808022922637</v>
      </c>
      <c r="GC138" s="12">
        <f>VLOOKUP($EG138,Data!$B:$CP,Daily!GC$10,0)/GC$134</f>
        <v>0.42917483783376076</v>
      </c>
      <c r="GD138" s="12">
        <f>VLOOKUP($EG138,Data!$B:$CP,Daily!GD$10,0)/GD$134</f>
        <v>0.44136747032917817</v>
      </c>
      <c r="GE138" s="12">
        <f>VLOOKUP($EG138,Data!$B:$CP,Daily!GE$10,0)/GE$134</f>
        <v>0.471596101127018</v>
      </c>
      <c r="GF138" s="12">
        <f>VLOOKUP($EG138,Data!$B:$CP,Daily!GF$10,0)/GF$134</f>
        <v>0.4911026374324754</v>
      </c>
      <c r="GG138" s="12">
        <f>VLOOKUP($EG138,Data!$B:$CP,Daily!GG$10,0)/GG$134</f>
        <v>0.52667841692036532</v>
      </c>
      <c r="GH138" s="12">
        <f>VLOOKUP($EG138,Data!$B:$CP,Daily!GH$10,0)/GH$134</f>
        <v>0.44740472495257805</v>
      </c>
      <c r="GI138" s="12">
        <f>VLOOKUP($EG138,Data!$B:$CP,Daily!GI$10,0)/GI$134</f>
        <v>0.42897632544181391</v>
      </c>
      <c r="GJ138" s="12">
        <f>VLOOKUP($EG138,Data!$B:$CP,Daily!GJ$10,0)/GJ$134</f>
        <v>0.49745213094502777</v>
      </c>
      <c r="GK138" s="12">
        <f>VLOOKUP($EG138,Data!$B:$CP,Daily!GK$10,0)/GK$134</f>
        <v>0.53705756299416241</v>
      </c>
      <c r="GL138" s="12">
        <f>VLOOKUP($EG138,Data!$B:$CP,Daily!GL$10,0)/GL$134</f>
        <v>0.55128108230670392</v>
      </c>
      <c r="GM138" s="12">
        <f>VLOOKUP($EG138,Data!$B:$CP,Daily!GM$10,0)/GM$134</f>
        <v>0.58843590141063395</v>
      </c>
      <c r="GN138" s="12">
        <f>VLOOKUP($EG138,Data!$B:$CP,Daily!GN$10,0)/GN$134</f>
        <v>0.6210599505562423</v>
      </c>
      <c r="GO138" s="12">
        <f>VLOOKUP($EG138,Data!$B:$CP,Daily!GO$10,0)/GO$134</f>
        <v>0.28310104529616725</v>
      </c>
      <c r="GP138" s="12">
        <f>VLOOKUP($EG138,Data!$B:$CP,Daily!GP$10,0)/GP$134</f>
        <v>0.29090909090909089</v>
      </c>
      <c r="GQ138" s="12">
        <f>VLOOKUP($EG138,Data!$B:$CP,Daily!GQ$10,0)/GQ$134</f>
        <v>0.37028590046428278</v>
      </c>
      <c r="GR138" s="12">
        <f>VLOOKUP($EG138,Data!$B:$CP,Daily!GR$10,0)/GR$134</f>
        <v>0.424348991040777</v>
      </c>
      <c r="GS138" s="12">
        <f>VLOOKUP($EG138,Data!$B:$CP,Daily!GS$10,0)/GS$134</f>
        <v>0.51002600889336358</v>
      </c>
      <c r="GT138" s="12">
        <f>VLOOKUP($EG138,Data!$B:$CP,Daily!GT$10,0)/GT$134</f>
        <v>0.57958119888559356</v>
      </c>
      <c r="GU138" s="12">
        <f>VLOOKUP($EG138,Data!$B:$CP,Daily!GU$10,0)/GU$134</f>
        <v>0.62007374027038098</v>
      </c>
      <c r="GV138" s="12">
        <f>VLOOKUP($EG138,Data!$B:$CP,Daily!GV$10,0)/GV$134</f>
        <v>0.52743951940250045</v>
      </c>
      <c r="GW138" s="12">
        <f>VLOOKUP($EG138,Data!$B:$CP,Daily!GW$10,0)/GW$134</f>
        <v>0.56886738759248723</v>
      </c>
      <c r="GX138" s="12">
        <f>VLOOKUP($EG138,Data!$B:$CP,Daily!GX$10,0)/GX$134</f>
        <v>0.58760186263096625</v>
      </c>
      <c r="GY138" s="12">
        <f>VLOOKUP($EG138,Data!$B:$CP,Daily!GY$10,0)/GY$134</f>
        <v>0.60404233309461286</v>
      </c>
      <c r="GZ138" s="12">
        <f>VLOOKUP($EG138,Data!$B:$CP,Daily!GZ$10,0)/GZ$134</f>
        <v>0.59459021703919668</v>
      </c>
      <c r="HA138" s="12">
        <f>VLOOKUP($EG138,Data!$B:$CP,Daily!HA$10,0)/HA$134</f>
        <v>0.62694063926940635</v>
      </c>
      <c r="HB138" s="12">
        <f>VLOOKUP($EG138,Data!$B:$CP,Daily!HB$10,0)/HB$134</f>
        <v>0.6560826319816373</v>
      </c>
      <c r="HC138" s="12">
        <f>VLOOKUP($EG138,Data!$B:$CP,Daily!HC$10,0)/HC$134</f>
        <v>0.53782391759214554</v>
      </c>
      <c r="HD138" s="12">
        <f>VLOOKUP($EG138,Data!$B:$CP,Daily!HD$10,0)/HD$134</f>
        <v>0.54259228328044096</v>
      </c>
      <c r="HE138" s="12">
        <f>VLOOKUP($EG138,Data!$B:$CP,Daily!HE$10,0)/HE$134</f>
        <v>0.50966334164588534</v>
      </c>
      <c r="HF138" s="12">
        <f>VLOOKUP($EG138,Data!$B:$CP,Daily!HF$10,0)/HF$134</f>
        <v>0.60229051074121498</v>
      </c>
      <c r="HG138" s="12">
        <f>VLOOKUP($EG138,Data!$B:$CP,Daily!HG$10,0)/HG$134</f>
        <v>0.61488984178618955</v>
      </c>
      <c r="HH138" s="12">
        <f>VLOOKUP($EG138,Data!$B:$CP,Daily!HH$10,0)/HH$134</f>
        <v>0.65679146565196711</v>
      </c>
      <c r="HI138" s="12">
        <f>VLOOKUP($EG138,Data!$B:$CP,Daily!HI$10,0)/HI$134</f>
        <v>0.6758004038073262</v>
      </c>
      <c r="HJ138" s="12">
        <f>VLOOKUP($EG138,Data!$B:$CP,Daily!HJ$10,0)/HJ$134</f>
        <v>0.58877611062077084</v>
      </c>
      <c r="HK138" s="12">
        <f>VLOOKUP($EG138,Data!$B:$CP,Daily!HK$10,0)/HK$134</f>
        <v>0.58467592248867772</v>
      </c>
      <c r="HL138" s="12">
        <f>VLOOKUP($EG138,Data!$B:$CP,Daily!HL$10,0)/HL$134</f>
        <v>0.63468167428772426</v>
      </c>
      <c r="HM138" s="12">
        <f>VLOOKUP($EG138,Data!$B:$CP,Daily!HM$10,0)/HM$134</f>
        <v>0.6366688093707592</v>
      </c>
      <c r="HN138" s="12">
        <f>VLOOKUP($EG138,Data!$B:$CP,Daily!HN$10,0)/HN$134</f>
        <v>0.64331255820617528</v>
      </c>
      <c r="HO138" s="12">
        <f>VLOOKUP($EG138,Data!$B:$CP,Daily!HO$10,0)/HO$134</f>
        <v>0.67801925320886813</v>
      </c>
      <c r="HP138" s="12">
        <f>VLOOKUP($EG138,Data!$B:$CP,Daily!HP$10,0)/HP$134</f>
        <v>0.69759450171821302</v>
      </c>
      <c r="HQ138" s="12">
        <f>VLOOKUP($EG138,Data!$B:$CP,Daily!HQ$10,0)/HQ$134</f>
        <v>0.64172805402087174</v>
      </c>
      <c r="HR138" s="12">
        <f>VLOOKUP($EG138,Data!$B:$CP,Daily!HR$10,0)/HR$134</f>
        <v>0.6251308117805352</v>
      </c>
      <c r="HS138" s="12">
        <f>VLOOKUP($EG138,Data!$B:$CP,Daily!HS$10,0)/HS$134</f>
        <v>0.64853985215545629</v>
      </c>
      <c r="HT138" s="12">
        <f>VLOOKUP($EG138,Data!$B:$CP,Daily!HT$10,0)/HT$134</f>
        <v>0.34716401229393684</v>
      </c>
      <c r="HU138" s="13"/>
      <c r="HV138" s="40">
        <f t="shared" si="1735"/>
        <v>0.45426530326376241</v>
      </c>
      <c r="HW138" s="40">
        <f t="shared" si="1736"/>
        <v>0.58760186263096625</v>
      </c>
      <c r="HX138" s="40">
        <f t="shared" si="1737"/>
        <v>0.13333655936720384</v>
      </c>
      <c r="HY138" s="40">
        <f t="shared" si="1750"/>
        <v>0.68760428215636915</v>
      </c>
      <c r="HZ138" s="40">
        <f t="shared" si="1751"/>
        <v>0.35426288373835951</v>
      </c>
      <c r="IA138" s="43"/>
      <c r="IB138" s="12">
        <f t="shared" si="1738"/>
        <v>0.10758681749875619</v>
      </c>
      <c r="IC138" s="12">
        <f t="shared" si="1758"/>
        <v>0.65308838632600452</v>
      </c>
      <c r="ID138" s="12">
        <f t="shared" si="1752"/>
        <v>0.44373595854825837</v>
      </c>
      <c r="IE138" s="1"/>
      <c r="IF138" s="7" t="s">
        <v>734</v>
      </c>
      <c r="IG138" s="7" t="s">
        <v>117</v>
      </c>
      <c r="IH138" s="12">
        <f>VLOOKUP($IF138,Data!$B:$CP,Daily!IH$10,0)/IH$134</f>
        <v>0.35157644259369425</v>
      </c>
      <c r="II138" s="12">
        <f>VLOOKUP($IF138,Data!$B:$CP,Daily!II$10,0)/II$134</f>
        <v>0.43034876606159495</v>
      </c>
      <c r="IJ138" s="12">
        <f>VLOOKUP($IF138,Data!$B:$CP,Daily!IJ$10,0)/IJ$134</f>
        <v>0.41777586947187634</v>
      </c>
      <c r="IK138" s="12">
        <f>VLOOKUP($IF138,Data!$B:$CP,Daily!IK$10,0)/IK$134</f>
        <v>0.39149797570850203</v>
      </c>
      <c r="IL138" s="12">
        <f>VLOOKUP($IF138,Data!$B:$CP,Daily!IL$10,0)/IL$134</f>
        <v>0.40645663166083235</v>
      </c>
      <c r="IM138" s="12">
        <f>VLOOKUP($IF138,Data!$B:$CP,Daily!IM$10,0)/IM$134</f>
        <v>0.43732433951658234</v>
      </c>
      <c r="IN138" s="12">
        <f>VLOOKUP($IF138,Data!$B:$CP,Daily!IN$10,0)/IN$134</f>
        <v>0.45942571785268416</v>
      </c>
      <c r="IO138" s="12">
        <f>VLOOKUP($IF138,Data!$B:$CP,Daily!IO$10,0)/IO$134</f>
        <v>0.50925589836660612</v>
      </c>
      <c r="IP138" s="12">
        <f>VLOOKUP($IF138,Data!$B:$CP,Daily!IP$10,0)/IP$134</f>
        <v>0.48594452773613195</v>
      </c>
      <c r="IQ138" s="12">
        <f>VLOOKUP($IF138,Data!$B:$CP,Daily!IQ$10,0)/IQ$134</f>
        <v>0.42998417721518989</v>
      </c>
      <c r="IR138" s="12">
        <f>VLOOKUP($IF138,Data!$B:$CP,Daily!IR$10,0)/IR$134</f>
        <v>0.3962920046349942</v>
      </c>
      <c r="IS138" s="12">
        <f>VLOOKUP($IF138,Data!$B:$CP,Daily!IS$10,0)/IS$134</f>
        <v>0.42184776292852993</v>
      </c>
      <c r="IT138" s="12">
        <f>VLOOKUP($IF138,Data!$B:$CP,Daily!IT$10,0)/IT$134</f>
        <v>0.42439896681899464</v>
      </c>
      <c r="IU138" s="12">
        <f>VLOOKUP($IF138,Data!$B:$CP,Daily!IU$10,0)/IU$134</f>
        <v>0.45997634069400634</v>
      </c>
      <c r="IV138" s="12">
        <f>VLOOKUP($IF138,Data!$B:$CP,Daily!IV$10,0)/IV$134</f>
        <v>0.47115017195261749</v>
      </c>
      <c r="IW138" s="12">
        <f>VLOOKUP($IF138,Data!$B:$CP,Daily!IW$10,0)/IW$134</f>
        <v>0.46846295162278018</v>
      </c>
      <c r="IX138" s="12">
        <f>VLOOKUP($IF138,Data!$B:$CP,Daily!IX$10,0)/IX$134</f>
        <v>0.41252653927813165</v>
      </c>
      <c r="IY138" s="12">
        <f>VLOOKUP($IF138,Data!$B:$CP,Daily!IY$10,0)/IY$134</f>
        <v>0.4050529747351263</v>
      </c>
      <c r="IZ138" s="12">
        <f>VLOOKUP($IF138,Data!$B:$CP,Daily!IZ$10,0)/IZ$134</f>
        <v>0.42701172664779619</v>
      </c>
      <c r="JA138" s="12">
        <f>VLOOKUP($IF138,Data!$B:$CP,Daily!JA$10,0)/JA$134</f>
        <v>0.43429419245442985</v>
      </c>
      <c r="JB138" s="12">
        <f>VLOOKUP($IF138,Data!$B:$CP,Daily!JB$10,0)/JB$134</f>
        <v>0.45501551189245087</v>
      </c>
      <c r="JC138" s="12">
        <f>VLOOKUP($IF138,Data!$B:$CP,Daily!JC$10,0)/JC$134</f>
        <v>0.46644224700189352</v>
      </c>
      <c r="JD138" s="12">
        <f>VLOOKUP($IF138,Data!$B:$CP,Daily!JD$10,0)/JD$134</f>
        <v>0.49001852232969745</v>
      </c>
      <c r="JE138" s="12">
        <f>VLOOKUP($IF138,Data!$B:$CP,Daily!JE$10,0)/JE$134</f>
        <v>0.4113273562212989</v>
      </c>
      <c r="JF138" s="12">
        <f>VLOOKUP($IF138,Data!$B:$CP,Daily!JF$10,0)/JF$134</f>
        <v>0.42262405382674517</v>
      </c>
      <c r="JG138" s="12">
        <f>VLOOKUP($IF138,Data!$B:$CP,Daily!JG$10,0)/JG$134</f>
        <v>0.46240132945575407</v>
      </c>
      <c r="JH138" s="12">
        <f>VLOOKUP($IF138,Data!$B:$CP,Daily!JH$10,0)/JH$134</f>
        <v>0.45669769324160259</v>
      </c>
      <c r="JI138" s="12">
        <f>VLOOKUP($IF138,Data!$B:$CP,Daily!JI$10,0)/JI$134</f>
        <v>0.52643260694108152</v>
      </c>
      <c r="JJ138" s="12">
        <f>VLOOKUP($IF138,Data!$B:$CP,Daily!JJ$10,0)/JJ$134</f>
        <v>0.40366463076068848</v>
      </c>
      <c r="JK138" s="12">
        <f>VLOOKUP($IF138,Data!$B:$CP,Daily!JK$10,0)/JK$134</f>
        <v>0.22819179664933564</v>
      </c>
      <c r="JL138" s="12">
        <f>VLOOKUP($IF138,Data!$B:$CP,Daily!JL$10,0)/JL$134</f>
        <v>0.24797114517583407</v>
      </c>
      <c r="JM138" s="12">
        <f>VLOOKUP($IF138,Data!$B:$CP,Daily!JM$10,0)/JM$134</f>
        <v>0.28906976744186047</v>
      </c>
      <c r="JN138" s="12">
        <f>VLOOKUP($IF138,Data!$B:$CP,Daily!JN$10,0)/JN$134</f>
        <v>0.35907093534212176</v>
      </c>
      <c r="JO138" s="12">
        <f>VLOOKUP($IF138,Data!$B:$CP,Daily!JO$10,0)/JO$134</f>
        <v>0.39344925192074404</v>
      </c>
      <c r="JP138" s="12">
        <f>VLOOKUP($IF138,Data!$B:$CP,Daily!JP$10,0)/JP$134</f>
        <v>0.37699813161718915</v>
      </c>
      <c r="JQ138" s="12">
        <f>VLOOKUP($IF138,Data!$B:$CP,Daily!JQ$10,0)/JQ$134</f>
        <v>0.39635438745231028</v>
      </c>
      <c r="JR138" s="12">
        <f>VLOOKUP($IF138,Data!$B:$CP,Daily!JR$10,0)/JR$134</f>
        <v>0.3952272727272727</v>
      </c>
      <c r="JS138" s="12">
        <f>VLOOKUP($IF138,Data!$B:$CP,Daily!JS$10,0)/JS$134</f>
        <v>0.33525345622119818</v>
      </c>
      <c r="JT138" s="12">
        <f>VLOOKUP($IF138,Data!$B:$CP,Daily!JT$10,0)/JT$134</f>
        <v>0.31846259437199725</v>
      </c>
      <c r="JU138" s="12">
        <f>VLOOKUP($IF138,Data!$B:$CP,Daily!JU$10,0)/JU$134</f>
        <v>0.34928996793403572</v>
      </c>
      <c r="JV138" s="12">
        <f>VLOOKUP($IF138,Data!$B:$CP,Daily!JV$10,0)/JV$134</f>
        <v>0.36038130667286677</v>
      </c>
      <c r="JW138" s="12">
        <f>VLOOKUP($IF138,Data!$B:$CP,Daily!JW$10,0)/JW$134</f>
        <v>0.37803800265134779</v>
      </c>
      <c r="JX138" s="12">
        <f>VLOOKUP($IF138,Data!$B:$CP,Daily!JX$10,0)/JX$134</f>
        <v>0.37763894872899612</v>
      </c>
      <c r="JY138" s="12">
        <f>VLOOKUP($IF138,Data!$B:$CP,Daily!JY$10,0)/JY$134</f>
        <v>0.37831906956330918</v>
      </c>
      <c r="JZ138" s="12">
        <f>VLOOKUP($IF138,Data!$B:$CP,Daily!JZ$10,0)/JZ$134</f>
        <v>0.34346135148274187</v>
      </c>
      <c r="KA138" s="12">
        <f>VLOOKUP($IF138,Data!$B:$CP,Daily!KA$10,0)/KA$134</f>
        <v>0.34785932721712537</v>
      </c>
      <c r="KB138" s="12">
        <f>VLOOKUP($IF138,Data!$B:$CP,Daily!KB$10,0)/KB$134</f>
        <v>0.35673789795028349</v>
      </c>
      <c r="KC138" s="12">
        <f>VLOOKUP($IF138,Data!$B:$CP,Daily!KC$10,0)/KC$134</f>
        <v>0.3432420872540633</v>
      </c>
      <c r="KD138" s="12">
        <f>VLOOKUP($IF138,Data!$B:$CP,Daily!KD$10,0)/KD$134</f>
        <v>0.38978611959842863</v>
      </c>
      <c r="KE138" s="12">
        <f>VLOOKUP($IF138,Data!$B:$CP,Daily!KE$10,0)/KE$134</f>
        <v>0.39083557951482478</v>
      </c>
      <c r="KF138" s="12">
        <f>VLOOKUP($IF138,Data!$B:$CP,Daily!KF$10,0)/KF$134</f>
        <v>0.41184124918672738</v>
      </c>
      <c r="KG138" s="12">
        <f>VLOOKUP($IF138,Data!$B:$CP,Daily!KG$10,0)/KG$134</f>
        <v>0.36818503658248763</v>
      </c>
      <c r="KH138" s="12">
        <f>VLOOKUP($IF138,Data!$B:$CP,Daily!KH$10,0)/KH$134</f>
        <v>0.3601308716989951</v>
      </c>
      <c r="KI138" s="12">
        <f>VLOOKUP($IF138,Data!$B:$CP,Daily!KI$10,0)/KI$134</f>
        <v>0.39359933499584371</v>
      </c>
      <c r="KJ138" s="12">
        <f>VLOOKUP($IF138,Data!$B:$CP,Daily!KJ$10,0)/KJ$134</f>
        <v>0.41174080845013206</v>
      </c>
      <c r="KK138" s="12">
        <f>VLOOKUP($IF138,Data!$B:$CP,Daily!KK$10,0)/KK$134</f>
        <v>0.43379790940766549</v>
      </c>
      <c r="KL138" s="12">
        <f>VLOOKUP($IF138,Data!$B:$CP,Daily!KL$10,0)/KL$134</f>
        <v>0.48530066815144768</v>
      </c>
      <c r="KM138" s="12">
        <f>VLOOKUP($IF138,Data!$B:$CP,Daily!KM$10,0)/KM$134</f>
        <v>0.49413808076422056</v>
      </c>
      <c r="KN138" s="12">
        <f>VLOOKUP($IF138,Data!$B:$CP,Daily!KN$10,0)/KN$134</f>
        <v>0.23877278790573589</v>
      </c>
      <c r="KO138" s="12">
        <f>VLOOKUP($IF138,Data!$B:$CP,Daily!KO$10,0)/KO$134</f>
        <v>0.21985294117647058</v>
      </c>
      <c r="KP138" s="12">
        <f>VLOOKUP($IF138,Data!$B:$CP,Daily!KP$10,0)/KP$134</f>
        <v>0.29947668886774498</v>
      </c>
      <c r="KQ138" s="12">
        <f>VLOOKUP($IF138,Data!$B:$CP,Daily!KQ$10,0)/KQ$134</f>
        <v>0.36262675036214387</v>
      </c>
      <c r="KR138" s="12">
        <f>VLOOKUP($IF138,Data!$B:$CP,Daily!KR$10,0)/KR$134</f>
        <v>0.42709556233857715</v>
      </c>
      <c r="KS138" s="12">
        <f>VLOOKUP($IF138,Data!$B:$CP,Daily!KS$10,0)/KS$134</f>
        <v>0.50221130221130217</v>
      </c>
      <c r="KT138" s="12">
        <f>VLOOKUP($IF138,Data!$B:$CP,Daily!KT$10,0)/KT$134</f>
        <v>0.51583913727252306</v>
      </c>
      <c r="KU138" s="12">
        <f>VLOOKUP($IF138,Data!$B:$CP,Daily!KU$10,0)/KU$134</f>
        <v>0.43562570462232242</v>
      </c>
      <c r="KV138" s="12">
        <f>VLOOKUP($IF138,Data!$B:$CP,Daily!KV$10,0)/KV$134</f>
        <v>0.45715997603355302</v>
      </c>
      <c r="KW138" s="12">
        <f>VLOOKUP($IF138,Data!$B:$CP,Daily!KW$10,0)/KW$134</f>
        <v>0.49112299465240644</v>
      </c>
      <c r="KX138" s="12">
        <f>VLOOKUP($IF138,Data!$B:$CP,Daily!KX$10,0)/KX$134</f>
        <v>0.48675995694294943</v>
      </c>
      <c r="KY138" s="12">
        <f>VLOOKUP($IF138,Data!$B:$CP,Daily!KY$10,0)/KY$134</f>
        <v>0.50777676120768522</v>
      </c>
      <c r="KZ138" s="12">
        <f>VLOOKUP($IF138,Data!$B:$CP,Daily!KZ$10,0)/KZ$134</f>
        <v>0.51046386192017257</v>
      </c>
      <c r="LA138" s="12">
        <f>VLOOKUP($IF138,Data!$B:$CP,Daily!LA$10,0)/LA$134</f>
        <v>0.51558134536857936</v>
      </c>
      <c r="LB138" s="12">
        <f>VLOOKUP($IF138,Data!$B:$CP,Daily!LB$10,0)/LB$134</f>
        <v>0.44607628233231039</v>
      </c>
      <c r="LC138" s="12">
        <f>VLOOKUP($IF138,Data!$B:$CP,Daily!LC$10,0)/LC$134</f>
        <v>0.43624793777987275</v>
      </c>
      <c r="LD138" s="12">
        <f>VLOOKUP($IF138,Data!$B:$CP,Daily!LD$10,0)/LD$134</f>
        <v>0.41657507144427347</v>
      </c>
      <c r="LE138" s="12">
        <f>VLOOKUP($IF138,Data!$B:$CP,Daily!LE$10,0)/LE$134</f>
        <v>0.48009031198686369</v>
      </c>
      <c r="LF138" s="12">
        <f>VLOOKUP($IF138,Data!$B:$CP,Daily!LF$10,0)/LF$134</f>
        <v>0.48772226926333617</v>
      </c>
      <c r="LG138" s="12">
        <f>VLOOKUP($IF138,Data!$B:$CP,Daily!LG$10,0)/LG$134</f>
        <v>0.50469667318982392</v>
      </c>
      <c r="LH138" s="12">
        <f>VLOOKUP($IF138,Data!$B:$CP,Daily!LH$10,0)/LH$134</f>
        <v>0.532355915065723</v>
      </c>
      <c r="LI138" s="12">
        <f>VLOOKUP($IF138,Data!$B:$CP,Daily!LI$10,0)/LI$134</f>
        <v>0.47357723577235772</v>
      </c>
      <c r="LJ138" s="12">
        <f>VLOOKUP($IF138,Data!$B:$CP,Daily!LJ$10,0)/LJ$134</f>
        <v>0.49406854130052724</v>
      </c>
      <c r="LK138" s="12">
        <f>VLOOKUP($IF138,Data!$B:$CP,Daily!LK$10,0)/LK$134</f>
        <v>0.49648033126293994</v>
      </c>
      <c r="LL138" s="12">
        <f>VLOOKUP($IF138,Data!$B:$CP,Daily!LL$10,0)/LL$134</f>
        <v>0.51503759398496241</v>
      </c>
      <c r="LM138" s="12">
        <f>VLOOKUP($IF138,Data!$B:$CP,Daily!LM$10,0)/LM$134</f>
        <v>0.52797558494404884</v>
      </c>
      <c r="LN138" s="12">
        <f>VLOOKUP($IF138,Data!$B:$CP,Daily!LN$10,0)/LN$134</f>
        <v>0.53817034700315458</v>
      </c>
      <c r="LO138" s="12">
        <f>VLOOKUP($IF138,Data!$B:$CP,Daily!LO$10,0)/LO$134</f>
        <v>0.56702747710241463</v>
      </c>
      <c r="LP138" s="12">
        <f>VLOOKUP($IF138,Data!$B:$CP,Daily!LP$10,0)/LP$134</f>
        <v>0.5169835505233924</v>
      </c>
      <c r="LQ138" s="12">
        <f>VLOOKUP($IF138,Data!$B:$CP,Daily!LQ$10,0)/LQ$134</f>
        <v>0.50817583351029938</v>
      </c>
      <c r="LR138" s="12">
        <f>VLOOKUP($IF138,Data!$B:$CP,Daily!LR$10,0)/LR$134</f>
        <v>0.51841887417218546</v>
      </c>
      <c r="LS138" s="12">
        <f>VLOOKUP($IF138,Data!$B:$CP,Daily!LS$10,0)/LS$134</f>
        <v>0.27860798362333672</v>
      </c>
      <c r="LU138" s="40">
        <f t="shared" si="1739"/>
        <v>0.37831906956330918</v>
      </c>
      <c r="LV138" s="40">
        <f t="shared" si="1740"/>
        <v>0.48675995694294943</v>
      </c>
      <c r="LW138" s="40">
        <f t="shared" si="1741"/>
        <v>0.10844088737964025</v>
      </c>
      <c r="LX138" s="40">
        <f t="shared" si="1753"/>
        <v>0.56809062247767961</v>
      </c>
      <c r="LY138" s="40">
        <f t="shared" si="1754"/>
        <v>0.29698840402857901</v>
      </c>
      <c r="LZ138" s="43"/>
      <c r="MA138" s="12">
        <f t="shared" si="1755"/>
        <v>8.3111514819738525E-2</v>
      </c>
      <c r="MB138" s="12">
        <f t="shared" si="1759"/>
        <v>0.52747580934177518</v>
      </c>
      <c r="MC138" s="12">
        <f t="shared" si="1760"/>
        <v>0.48389099077796172</v>
      </c>
    </row>
    <row r="139" spans="4:341" x14ac:dyDescent="0.35">
      <c r="D139" s="113" t="s">
        <v>735</v>
      </c>
      <c r="E139" s="53" t="str">
        <f>VLOOKUP($D139,'Metric Nature'!$C:$D,2,0)&amp;IF(($F139&lt;(EA139)),"Below",IF(($F139&gt;(DZ139)),"Above","Within"))</f>
        <v>PositiveWithin</v>
      </c>
      <c r="F139" s="48">
        <f t="shared" si="1629"/>
        <v>0.11259830217176189</v>
      </c>
      <c r="G139" s="77">
        <f t="shared" si="1630"/>
        <v>0.21807363505189828</v>
      </c>
      <c r="H139" s="48">
        <f t="shared" si="1631"/>
        <v>-0.48366843087214473</v>
      </c>
      <c r="I139" s="74">
        <f t="shared" si="1742"/>
        <v>0.19654857855476779</v>
      </c>
      <c r="J139" s="48">
        <f t="shared" si="1632"/>
        <v>-0.42712227684522963</v>
      </c>
      <c r="K139" s="48">
        <f t="shared" si="1633"/>
        <v>3.5402442337904856E-2</v>
      </c>
      <c r="L139" s="50"/>
      <c r="M139" s="53" t="str">
        <f>VLOOKUP($D139,'Metric Nature'!$C:$D,2,0)&amp;IF(($N139&lt;(HZ139)),"Below",IF(($N139&gt;(HY139)),"Above","Within"))</f>
        <v>PositiveWithin</v>
      </c>
      <c r="N139" s="48">
        <f t="shared" si="1634"/>
        <v>0.11930706901369098</v>
      </c>
      <c r="O139" s="49">
        <f t="shared" si="1743"/>
        <v>0.23146653811490012</v>
      </c>
      <c r="P139" s="55">
        <f t="shared" si="1744"/>
        <v>-0.48456018746663554</v>
      </c>
      <c r="Q139" s="49">
        <f t="shared" si="1635"/>
        <v>0.15421175824832875</v>
      </c>
      <c r="R139" s="48">
        <f t="shared" si="1636"/>
        <v>-0.22634259301051737</v>
      </c>
      <c r="S139" s="48">
        <f t="shared" si="1637"/>
        <v>4.2756557519174725E-2</v>
      </c>
      <c r="T139" s="50"/>
      <c r="U139" s="53" t="str">
        <f>VLOOKUP($D139,'Metric Nature'!$C:$D,2,0)&amp;IF(($V139&lt;(LY139)),"Below",IF(($V139&gt;(LX139)),"Above","Within"))</f>
        <v>PositiveWithin</v>
      </c>
      <c r="V139" s="48">
        <f t="shared" si="1638"/>
        <v>9.2937563971340842E-2</v>
      </c>
      <c r="W139" s="49">
        <f t="shared" si="1745"/>
        <v>0.17990682116831919</v>
      </c>
      <c r="X139" s="48">
        <f t="shared" si="1639"/>
        <v>-0.48341278352981792</v>
      </c>
      <c r="Y139" s="49">
        <f t="shared" si="1746"/>
        <v>0.16625532040671553</v>
      </c>
      <c r="Z139" s="48">
        <f t="shared" si="1640"/>
        <v>-0.4409949483482104</v>
      </c>
      <c r="AA139" s="48">
        <f t="shared" si="1641"/>
        <v>3.357636140680919E-2</v>
      </c>
      <c r="AB139" s="50"/>
      <c r="AC139" s="46" t="s">
        <v>736</v>
      </c>
      <c r="AI139" s="7" t="s">
        <v>735</v>
      </c>
      <c r="AJ139" s="12">
        <f>(VLOOKUP($EG139,Data!$B:$CP,Daily!EI$10,0)+VLOOKUP($IF139,Data!$B:$CP,Daily!IH$10,0))/AJ$134</f>
        <v>0.14993666877770742</v>
      </c>
      <c r="AK139" s="12">
        <f>(VLOOKUP($EG139,Data!$B:$CP,Daily!EJ$10,0)+VLOOKUP($IF139,Data!$B:$CP,Daily!II$10,0))/AK$134</f>
        <v>0.17214364582785635</v>
      </c>
      <c r="AL139" s="12">
        <f>(VLOOKUP($EG139,Data!$B:$CP,Daily!EK$10,0)+VLOOKUP($IF139,Data!$B:$CP,Daily!IJ$10,0))/AL$134</f>
        <v>0.15587810032254476</v>
      </c>
      <c r="AM139" s="12">
        <f>(VLOOKUP($EG139,Data!$B:$CP,Daily!EL$10,0)+VLOOKUP($IF139,Data!$B:$CP,Daily!IK$10,0))/AM$134</f>
        <v>0.15496902774037166</v>
      </c>
      <c r="AN139" s="12">
        <f>(VLOOKUP($EG139,Data!$B:$CP,Daily!EM$10,0)+VLOOKUP($IF139,Data!$B:$CP,Daily!IL$10,0))/AN$134</f>
        <v>0.15708851128582299</v>
      </c>
      <c r="AO139" s="12">
        <f>(VLOOKUP($EG139,Data!$B:$CP,Daily!EN$10,0)+VLOOKUP($IF139,Data!$B:$CP,Daily!IM$10,0))/AO$134</f>
        <v>0.17245045915901402</v>
      </c>
      <c r="AP139" s="12">
        <f>(VLOOKUP($EG139,Data!$B:$CP,Daily!EO$10,0)+VLOOKUP($IF139,Data!$B:$CP,Daily!IN$10,0))/AP$134</f>
        <v>0.18265965858877156</v>
      </c>
      <c r="AQ139" s="12">
        <f>(VLOOKUP($EG139,Data!$B:$CP,Daily!EP$10,0)+VLOOKUP($IF139,Data!$B:$CP,Daily!IO$10,0))/AQ$134</f>
        <v>0.20009308820107052</v>
      </c>
      <c r="AR139" s="12">
        <f>(VLOOKUP($EG139,Data!$B:$CP,Daily!EQ$10,0)+VLOOKUP($IF139,Data!$B:$CP,Daily!IP$10,0))/AR$134</f>
        <v>0.20260743602124578</v>
      </c>
      <c r="AS139" s="12">
        <f>(VLOOKUP($EG139,Data!$B:$CP,Daily!ER$10,0)+VLOOKUP($IF139,Data!$B:$CP,Daily!IQ$10,0))/AS$134</f>
        <v>0.16974978341741834</v>
      </c>
      <c r="AT139" s="12">
        <f>(VLOOKUP($EG139,Data!$B:$CP,Daily!ES$10,0)+VLOOKUP($IF139,Data!$B:$CP,Daily!IR$10,0))/AT$134</f>
        <v>0.14337818522352014</v>
      </c>
      <c r="AU139" s="12">
        <f>(VLOOKUP($EG139,Data!$B:$CP,Daily!ET$10,0)+VLOOKUP($IF139,Data!$B:$CP,Daily!IS$10,0))/AU$134</f>
        <v>0.16381453854029546</v>
      </c>
      <c r="AV139" s="12">
        <f>(VLOOKUP($EG139,Data!$B:$CP,Daily!EU$10,0)+VLOOKUP($IF139,Data!$B:$CP,Daily!IT$10,0))/AV$134</f>
        <v>0.16563475413191425</v>
      </c>
      <c r="AW139" s="12">
        <f>(VLOOKUP($EG139,Data!$B:$CP,Daily!EV$10,0)+VLOOKUP($IF139,Data!$B:$CP,Daily!IU$10,0))/AW$134</f>
        <v>0.18589448955620244</v>
      </c>
      <c r="AX139" s="12">
        <f>(VLOOKUP($EG139,Data!$B:$CP,Daily!EW$10,0)+VLOOKUP($IF139,Data!$B:$CP,Daily!IV$10,0))/AX$134</f>
        <v>0.19657292221307904</v>
      </c>
      <c r="AY139" s="12">
        <f>(VLOOKUP($EG139,Data!$B:$CP,Daily!EX$10,0)+VLOOKUP($IF139,Data!$B:$CP,Daily!IW$10,0))/AY$134</f>
        <v>0.18435460096862497</v>
      </c>
      <c r="AZ139" s="12">
        <f>(VLOOKUP($EG139,Data!$B:$CP,Daily!EY$10,0)+VLOOKUP($IF139,Data!$B:$CP,Daily!IX$10,0))/AZ$134</f>
        <v>0.15142779439760676</v>
      </c>
      <c r="BA139" s="12">
        <f>(VLOOKUP($EG139,Data!$B:$CP,Daily!EZ$10,0)+VLOOKUP($IF139,Data!$B:$CP,Daily!IY$10,0))/BA$134</f>
        <v>0.1515396210163652</v>
      </c>
      <c r="BB139" s="12">
        <f>(VLOOKUP($EG139,Data!$B:$CP,Daily!FA$10,0)+VLOOKUP($IF139,Data!$B:$CP,Daily!IZ$10,0))/BB$134</f>
        <v>0.15959451887321074</v>
      </c>
      <c r="BC139" s="12">
        <f>(VLOOKUP($EG139,Data!$B:$CP,Daily!FB$10,0)+VLOOKUP($IF139,Data!$B:$CP,Daily!JA$10,0))/BC$134</f>
        <v>0.16245525936214542</v>
      </c>
      <c r="BD139" s="12">
        <f>(VLOOKUP($EG139,Data!$B:$CP,Daily!FC$10,0)+VLOOKUP($IF139,Data!$B:$CP,Daily!JB$10,0))/BD$134</f>
        <v>0.18526228143213988</v>
      </c>
      <c r="BE139" s="12">
        <f>(VLOOKUP($EG139,Data!$B:$CP,Daily!FD$10,0)+VLOOKUP($IF139,Data!$B:$CP,Daily!JC$10,0))/BE$134</f>
        <v>0.19164870689655172</v>
      </c>
      <c r="BF139" s="12">
        <f>(VLOOKUP($EG139,Data!$B:$CP,Daily!FE$10,0)+VLOOKUP($IF139,Data!$B:$CP,Daily!JD$10,0))/BF$134</f>
        <v>0.1930637685791913</v>
      </c>
      <c r="BG139" s="12">
        <f>(VLOOKUP($EG139,Data!$B:$CP,Daily!FF$10,0)+VLOOKUP($IF139,Data!$B:$CP,Daily!JE$10,0))/BG$134</f>
        <v>0.15891753438387438</v>
      </c>
      <c r="BH139" s="12">
        <f>(VLOOKUP($EG139,Data!$B:$CP,Daily!FG$10,0)+VLOOKUP($IF139,Data!$B:$CP,Daily!JF$10,0))/BH$134</f>
        <v>0.1588734526190605</v>
      </c>
      <c r="BI139" s="12">
        <f>(VLOOKUP($EG139,Data!$B:$CP,Daily!FH$10,0)+VLOOKUP($IF139,Data!$B:$CP,Daily!JG$10,0))/BI$134</f>
        <v>0.18436502214440209</v>
      </c>
      <c r="BJ139" s="12">
        <f>(VLOOKUP($EG139,Data!$B:$CP,Daily!FI$10,0)+VLOOKUP($IF139,Data!$B:$CP,Daily!JH$10,0))/BJ$134</f>
        <v>0.18721876737954396</v>
      </c>
      <c r="BK139" s="12">
        <f>(VLOOKUP($EG139,Data!$B:$CP,Daily!FJ$10,0)+VLOOKUP($IF139,Data!$B:$CP,Daily!JI$10,0))/BK$134</f>
        <v>0.20684699481599342</v>
      </c>
      <c r="BL139" s="12">
        <f>(VLOOKUP($EG139,Data!$B:$CP,Daily!FK$10,0)+VLOOKUP($IF139,Data!$B:$CP,Daily!JJ$10,0))/BL$134</f>
        <v>0.16004819277108434</v>
      </c>
      <c r="BM139" s="12">
        <f>(VLOOKUP($EG139,Data!$B:$CP,Daily!FL$10,0)+VLOOKUP($IF139,Data!$B:$CP,Daily!JK$10,0))/BM$134</f>
        <v>9.444665605095541E-2</v>
      </c>
      <c r="BN139" s="12">
        <f>(VLOOKUP($EG139,Data!$B:$CP,Daily!FM$10,0)+VLOOKUP($IF139,Data!$B:$CP,Daily!JL$10,0))/BN$134</f>
        <v>9.2253979525415711E-2</v>
      </c>
      <c r="BO139" s="12">
        <f>(VLOOKUP($EG139,Data!$B:$CP,Daily!FN$10,0)+VLOOKUP($IF139,Data!$B:$CP,Daily!JM$10,0))/BO$134</f>
        <v>0.10146918299092213</v>
      </c>
      <c r="BP139" s="12">
        <f>(VLOOKUP($EG139,Data!$B:$CP,Daily!FO$10,0)+VLOOKUP($IF139,Data!$B:$CP,Daily!JN$10,0))/BP$134</f>
        <v>0.13623311709029035</v>
      </c>
      <c r="BQ139" s="12">
        <f>(VLOOKUP($EG139,Data!$B:$CP,Daily!FP$10,0)+VLOOKUP($IF139,Data!$B:$CP,Daily!JO$10,0))/BQ$134</f>
        <v>0.14299833541406576</v>
      </c>
      <c r="BR139" s="12">
        <f>(VLOOKUP($EG139,Data!$B:$CP,Daily!FQ$10,0)+VLOOKUP($IF139,Data!$B:$CP,Daily!JP$10,0))/BR$134</f>
        <v>0.14129548050252896</v>
      </c>
      <c r="BS139" s="12">
        <f>(VLOOKUP($EG139,Data!$B:$CP,Daily!FR$10,0)+VLOOKUP($IF139,Data!$B:$CP,Daily!JQ$10,0))/BS$134</f>
        <v>0.14151771027524948</v>
      </c>
      <c r="BT139" s="12">
        <f>(VLOOKUP($EG139,Data!$B:$CP,Daily!FS$10,0)+VLOOKUP($IF139,Data!$B:$CP,Daily!JR$10,0))/BT$134</f>
        <v>0.14372198614587578</v>
      </c>
      <c r="BU139" s="12">
        <f>(VLOOKUP($EG139,Data!$B:$CP,Daily!FT$10,0)+VLOOKUP($IF139,Data!$B:$CP,Daily!JS$10,0))/BU$134</f>
        <v>0.12055915028690026</v>
      </c>
      <c r="BV139" s="12">
        <f>(VLOOKUP($EG139,Data!$B:$CP,Daily!FU$10,0)+VLOOKUP($IF139,Data!$B:$CP,Daily!JT$10,0))/BV$134</f>
        <v>0.11245508982035927</v>
      </c>
      <c r="BW139" s="12">
        <f>(VLOOKUP($EG139,Data!$B:$CP,Daily!FV$10,0)+VLOOKUP($IF139,Data!$B:$CP,Daily!JU$10,0))/BW$134</f>
        <v>0.12738742910059034</v>
      </c>
      <c r="BX139" s="12">
        <f>(VLOOKUP($EG139,Data!$B:$CP,Daily!FW$10,0)+VLOOKUP($IF139,Data!$B:$CP,Daily!JV$10,0))/BX$134</f>
        <v>0.12639584716605301</v>
      </c>
      <c r="BY139" s="12">
        <f>(VLOOKUP($EG139,Data!$B:$CP,Daily!FX$10,0)+VLOOKUP($IF139,Data!$B:$CP,Daily!JW$10,0))/BY$134</f>
        <v>0.13095374727418799</v>
      </c>
      <c r="BZ139" s="12">
        <f>(VLOOKUP($EG139,Data!$B:$CP,Daily!FY$10,0)+VLOOKUP($IF139,Data!$B:$CP,Daily!JX$10,0))/BZ$134</f>
        <v>0.14070436843887571</v>
      </c>
      <c r="CA139" s="12">
        <f>(VLOOKUP($EG139,Data!$B:$CP,Daily!FZ$10,0)+VLOOKUP($IF139,Data!$B:$CP,Daily!JY$10,0))/CA$134</f>
        <v>0.13113061435209086</v>
      </c>
      <c r="CB139" s="12">
        <f>(VLOOKUP($EG139,Data!$B:$CP,Daily!GA$10,0)+VLOOKUP($IF139,Data!$B:$CP,Daily!JZ$10,0))/CB$134</f>
        <v>0.11655587211142766</v>
      </c>
      <c r="CC139" s="12">
        <f>(VLOOKUP($EG139,Data!$B:$CP,Daily!GB$10,0)+VLOOKUP($IF139,Data!$B:$CP,Daily!KA$10,0))/CC$134</f>
        <v>0.11979856877816061</v>
      </c>
      <c r="CD139" s="12">
        <f>(VLOOKUP($EG139,Data!$B:$CP,Daily!GC$10,0)+VLOOKUP($IF139,Data!$B:$CP,Daily!KB$10,0))/CD$134</f>
        <v>0.12452364940596279</v>
      </c>
      <c r="CE139" s="12">
        <f>(VLOOKUP($EG139,Data!$B:$CP,Daily!GD$10,0)+VLOOKUP($IF139,Data!$B:$CP,Daily!KC$10,0))/CE$134</f>
        <v>0.12609970674486803</v>
      </c>
      <c r="CF139" s="12">
        <f>(VLOOKUP($EG139,Data!$B:$CP,Daily!GE$10,0)+VLOOKUP($IF139,Data!$B:$CP,Daily!KD$10,0))/CF$134</f>
        <v>0.13881675510895336</v>
      </c>
      <c r="CG139" s="12">
        <f>(VLOOKUP($EG139,Data!$B:$CP,Daily!GF$10,0)+VLOOKUP($IF139,Data!$B:$CP,Daily!KE$10,0))/CG$134</f>
        <v>0.14882629107981221</v>
      </c>
      <c r="CH139" s="12">
        <f>(VLOOKUP($EG139,Data!$B:$CP,Daily!GG$10,0)+VLOOKUP($IF139,Data!$B:$CP,Daily!KF$10,0))/CH$134</f>
        <v>0.1560287837126309</v>
      </c>
      <c r="CI139" s="12">
        <f>(VLOOKUP($EG139,Data!$B:$CP,Daily!GH$10,0)+VLOOKUP($IF139,Data!$B:$CP,Daily!KG$10,0))/CI$134</f>
        <v>0.13274392169245341</v>
      </c>
      <c r="CJ139" s="12">
        <f>(VLOOKUP($EG139,Data!$B:$CP,Daily!GI$10,0)+VLOOKUP($IF139,Data!$B:$CP,Daily!KH$10,0))/CJ$134</f>
        <v>0.12491551459293394</v>
      </c>
      <c r="CK139" s="12">
        <f>(VLOOKUP($EG139,Data!$B:$CP,Daily!GJ$10,0)+VLOOKUP($IF139,Data!$B:$CP,Daily!KI$10,0))/CK$134</f>
        <v>0.14118441792389103</v>
      </c>
      <c r="CL139" s="12">
        <f>(VLOOKUP($EG139,Data!$B:$CP,Daily!GK$10,0)+VLOOKUP($IF139,Data!$B:$CP,Daily!KJ$10,0))/CL$134</f>
        <v>0.1601647160814911</v>
      </c>
      <c r="CM139" s="12">
        <f>(VLOOKUP($EG139,Data!$B:$CP,Daily!GL$10,0)+VLOOKUP($IF139,Data!$B:$CP,Daily!KK$10,0))/CM$134</f>
        <v>0.16854626044998036</v>
      </c>
      <c r="CN139" s="12">
        <f>(VLOOKUP($EG139,Data!$B:$CP,Daily!GM$10,0)+VLOOKUP($IF139,Data!$B:$CP,Daily!KL$10,0))/CN$134</f>
        <v>0.18531508739650415</v>
      </c>
      <c r="CO139" s="12">
        <f>(VLOOKUP($EG139,Data!$B:$CP,Daily!GN$10,0)+VLOOKUP($IF139,Data!$B:$CP,Daily!KM$10,0))/CO$134</f>
        <v>0.19965811965811966</v>
      </c>
      <c r="CP139" s="12">
        <f>(VLOOKUP($EG139,Data!$B:$CP,Daily!GO$10,0)+VLOOKUP($IF139,Data!$B:$CP,Daily!KN$10,0))/CP$134</f>
        <v>8.9746584141072061E-2</v>
      </c>
      <c r="CQ139" s="12">
        <f>(VLOOKUP($EG139,Data!$B:$CP,Daily!GP$10,0)+VLOOKUP($IF139,Data!$B:$CP,Daily!KO$10,0))/CQ$134</f>
        <v>8.7254901960784309E-2</v>
      </c>
      <c r="CR139" s="12">
        <f>(VLOOKUP($EG139,Data!$B:$CP,Daily!GQ$10,0)+VLOOKUP($IF139,Data!$B:$CP,Daily!KP$10,0))/CR$134</f>
        <v>0.11953158182149141</v>
      </c>
      <c r="CS139" s="12">
        <f>(VLOOKUP($EG139,Data!$B:$CP,Daily!GR$10,0)+VLOOKUP($IF139,Data!$B:$CP,Daily!KQ$10,0))/CS$134</f>
        <v>0.13055641902393533</v>
      </c>
      <c r="CT139" s="12">
        <f>(VLOOKUP($EG139,Data!$B:$CP,Daily!GS$10,0)+VLOOKUP($IF139,Data!$B:$CP,Daily!KR$10,0))/CT$134</f>
        <v>0.16584250216343183</v>
      </c>
      <c r="CU139" s="12">
        <f>(VLOOKUP($EG139,Data!$B:$CP,Daily!GT$10,0)+VLOOKUP($IF139,Data!$B:$CP,Daily!KS$10,0))/CU$134</f>
        <v>0.1877344212673554</v>
      </c>
      <c r="CV139" s="12">
        <f>(VLOOKUP($EG139,Data!$B:$CP,Daily!GU$10,0)+VLOOKUP($IF139,Data!$B:$CP,Daily!KT$10,0))/CV$134</f>
        <v>0.20785302593659943</v>
      </c>
      <c r="CW139" s="12">
        <f>(VLOOKUP($EG139,Data!$B:$CP,Daily!GV$10,0)+VLOOKUP($IF139,Data!$B:$CP,Daily!KU$10,0))/CW$134</f>
        <v>0.17590879245508267</v>
      </c>
      <c r="CX139" s="12">
        <f>(VLOOKUP($EG139,Data!$B:$CP,Daily!GW$10,0)+VLOOKUP($IF139,Data!$B:$CP,Daily!KV$10,0))/CX$134</f>
        <v>0.18454597912185911</v>
      </c>
      <c r="CY139" s="12">
        <f>(VLOOKUP($EG139,Data!$B:$CP,Daily!GX$10,0)+VLOOKUP($IF139,Data!$B:$CP,Daily!KW$10,0))/CY$134</f>
        <v>0.19800206308702969</v>
      </c>
      <c r="CZ139" s="12">
        <f>(VLOOKUP($EG139,Data!$B:$CP,Daily!GY$10,0)+VLOOKUP($IF139,Data!$B:$CP,Daily!KX$10,0))/CZ$134</f>
        <v>0.19782709737392518</v>
      </c>
      <c r="DA139" s="12">
        <f>(VLOOKUP($EG139,Data!$B:$CP,Daily!GZ$10,0)+VLOOKUP($IF139,Data!$B:$CP,Daily!KY$10,0))/DA$134</f>
        <v>0.19330143540669856</v>
      </c>
      <c r="DB139" s="12">
        <f>(VLOOKUP($EG139,Data!$B:$CP,Daily!HA$10,0)+VLOOKUP($IF139,Data!$B:$CP,Daily!KZ$10,0))/DB$134</f>
        <v>0.20877637130801688</v>
      </c>
      <c r="DC139" s="12">
        <f>(VLOOKUP($EG139,Data!$B:$CP,Daily!HB$10,0)+VLOOKUP($IF139,Data!$B:$CP,Daily!LA$10,0))/DC$134</f>
        <v>0.21796535575241213</v>
      </c>
      <c r="DD139" s="12">
        <f>(VLOOKUP($EG139,Data!$B:$CP,Daily!HC$10,0)+VLOOKUP($IF139,Data!$B:$CP,Daily!LB$10,0))/DD$134</f>
        <v>0.18042147398163411</v>
      </c>
      <c r="DE139" s="12">
        <f>(VLOOKUP($EG139,Data!$B:$CP,Daily!HD$10,0)+VLOOKUP($IF139,Data!$B:$CP,Daily!LC$10,0))/DE$134</f>
        <v>0.17148671147561201</v>
      </c>
      <c r="DF139" s="12">
        <f>(VLOOKUP($EG139,Data!$B:$CP,Daily!HE$10,0)+VLOOKUP($IF139,Data!$B:$CP,Daily!LD$10,0))/DF$134</f>
        <v>0.16903515332834704</v>
      </c>
      <c r="DG139" s="12">
        <f>(VLOOKUP($EG139,Data!$B:$CP,Daily!HF$10,0)+VLOOKUP($IF139,Data!$B:$CP,Daily!LE$10,0))/DG$134</f>
        <v>0.19244585314315901</v>
      </c>
      <c r="DH139" s="12">
        <f>(VLOOKUP($EG139,Data!$B:$CP,Daily!HG$10,0)+VLOOKUP($IF139,Data!$B:$CP,Daily!LF$10,0))/DH$134</f>
        <v>0.20054794520547944</v>
      </c>
      <c r="DI139" s="12">
        <f>(VLOOKUP($EG139,Data!$B:$CP,Daily!HH$10,0)+VLOOKUP($IF139,Data!$B:$CP,Daily!LG$10,0))/DI$134</f>
        <v>0.21869168305845565</v>
      </c>
      <c r="DJ139" s="12">
        <f>(VLOOKUP($EG139,Data!$B:$CP,Daily!HI$10,0)+VLOOKUP($IF139,Data!$B:$CP,Daily!LH$10,0))/DJ$134</f>
        <v>0.22648158494133827</v>
      </c>
      <c r="DK139" s="12">
        <f>(VLOOKUP($EG139,Data!$B:$CP,Daily!HJ$10,0)+VLOOKUP($IF139,Data!$B:$CP,Daily!LI$10,0))/DK$134</f>
        <v>0.19151004536616981</v>
      </c>
      <c r="DL139" s="12">
        <f>(VLOOKUP($EG139,Data!$B:$CP,Daily!HK$10,0)+VLOOKUP($IF139,Data!$B:$CP,Daily!LJ$10,0))/DL$134</f>
        <v>0.19355196714943676</v>
      </c>
      <c r="DM139" s="12">
        <f>(VLOOKUP($EG139,Data!$B:$CP,Daily!HL$10,0)+VLOOKUP($IF139,Data!$B:$CP,Daily!LK$10,0))/DM$134</f>
        <v>0.20477815699658702</v>
      </c>
      <c r="DN139" s="12">
        <f>(VLOOKUP($EG139,Data!$B:$CP,Daily!HM$10,0)+VLOOKUP($IF139,Data!$B:$CP,Daily!LL$10,0))/DN$134</f>
        <v>0.20485390387992974</v>
      </c>
      <c r="DO139" s="12">
        <f>(VLOOKUP($EG139,Data!$B:$CP,Daily!HN$10,0)+VLOOKUP($IF139,Data!$B:$CP,Daily!LM$10,0))/DO$134</f>
        <v>0.21150789445798454</v>
      </c>
      <c r="DP139" s="12">
        <f>(VLOOKUP($EG139,Data!$B:$CP,Daily!HO$10,0)+VLOOKUP($IF139,Data!$B:$CP,Daily!LN$10,0))/DP$134</f>
        <v>0.22835327882168191</v>
      </c>
      <c r="DQ139" s="12">
        <f>(VLOOKUP($EG139,Data!$B:$CP,Daily!HP$10,0)+VLOOKUP($IF139,Data!$B:$CP,Daily!LO$10,0))/DQ$134</f>
        <v>0.23196796710134732</v>
      </c>
      <c r="DR139" s="12">
        <f>(VLOOKUP($EG139,Data!$B:$CP,Daily!HQ$10,0)+VLOOKUP($IF139,Data!$B:$CP,Daily!LP$10,0))/DR$134</f>
        <v>0.2093942302263874</v>
      </c>
      <c r="DS139" s="12">
        <f>(VLOOKUP($EG139,Data!$B:$CP,Daily!HR$10,0)+VLOOKUP($IF139,Data!$B:$CP,Daily!LQ$10,0))/DS$134</f>
        <v>0.21103555039531155</v>
      </c>
      <c r="DT139" s="12">
        <f>(VLOOKUP($EG139,Data!$B:$CP,Daily!HS$10,0)+VLOOKUP($IF139,Data!$B:$CP,Daily!LR$10,0))/DT$134</f>
        <v>0.22925114895917817</v>
      </c>
      <c r="DU139" s="12">
        <f>(VLOOKUP($EG139,Data!$B:$CP,Daily!HT$10,0)+VLOOKUP($IF139,Data!$B:$CP,Daily!LS$10,0))/DU$134</f>
        <v>0.11259830217176189</v>
      </c>
      <c r="DV139" s="14"/>
      <c r="DW139" s="12">
        <f t="shared" si="1732"/>
        <v>0.14118441792389103</v>
      </c>
      <c r="DX139" s="12">
        <f t="shared" si="1733"/>
        <v>0.19330143540669856</v>
      </c>
      <c r="DY139" s="12">
        <f t="shared" si="1747"/>
        <v>5.2117017482807532E-2</v>
      </c>
      <c r="DZ139" s="12">
        <f t="shared" si="1748"/>
        <v>0.23238919851880421</v>
      </c>
      <c r="EA139" s="12">
        <f t="shared" si="1749"/>
        <v>0.10209665481178537</v>
      </c>
      <c r="EB139" s="14"/>
      <c r="EC139" s="12">
        <f t="shared" si="1734"/>
        <v>3.5402442337904856E-2</v>
      </c>
      <c r="ED139" s="12">
        <f t="shared" si="1756"/>
        <v>0.21807363505189828</v>
      </c>
      <c r="EE139" s="12">
        <f t="shared" si="1757"/>
        <v>0.19654857855476779</v>
      </c>
      <c r="EF139" s="1"/>
      <c r="EG139" s="7" t="s">
        <v>737</v>
      </c>
      <c r="EH139" s="7" t="s">
        <v>118</v>
      </c>
      <c r="EI139" s="12">
        <f>VLOOKUP($EG139,Data!$B:$CP,Daily!EI$10,0)/EI$134</f>
        <v>0.15828838547285148</v>
      </c>
      <c r="EJ139" s="12">
        <f>VLOOKUP($EG139,Data!$B:$CP,Daily!EJ$10,0)/EJ$134</f>
        <v>0.17419948994049306</v>
      </c>
      <c r="EK139" s="12">
        <f>VLOOKUP($EG139,Data!$B:$CP,Daily!EK$10,0)/EK$134</f>
        <v>0.16143800660462324</v>
      </c>
      <c r="EL139" s="12">
        <f>VLOOKUP($EG139,Data!$B:$CP,Daily!EL$10,0)/EL$134</f>
        <v>0.16271559633027524</v>
      </c>
      <c r="EM139" s="12">
        <f>VLOOKUP($EG139,Data!$B:$CP,Daily!EM$10,0)/EM$134</f>
        <v>0.16256090029506623</v>
      </c>
      <c r="EN139" s="12">
        <f>VLOOKUP($EG139,Data!$B:$CP,Daily!EN$10,0)/EN$134</f>
        <v>0.18113723702208037</v>
      </c>
      <c r="EO139" s="12">
        <f>VLOOKUP($EG139,Data!$B:$CP,Daily!EO$10,0)/EO$134</f>
        <v>0.19210923735212684</v>
      </c>
      <c r="EP139" s="12">
        <f>VLOOKUP($EG139,Data!$B:$CP,Daily!EP$10,0)/EP$134</f>
        <v>0.21070422535211267</v>
      </c>
      <c r="EQ139" s="12">
        <f>VLOOKUP($EG139,Data!$B:$CP,Daily!EQ$10,0)/EQ$134</f>
        <v>0.21263171588395993</v>
      </c>
      <c r="ER139" s="12">
        <f>VLOOKUP($EG139,Data!$B:$CP,Daily!ER$10,0)/ER$134</f>
        <v>0.17773048671655112</v>
      </c>
      <c r="ES139" s="12">
        <f>VLOOKUP($EG139,Data!$B:$CP,Daily!ES$10,0)/ES$134</f>
        <v>0.15180993977896895</v>
      </c>
      <c r="ET139" s="12">
        <f>VLOOKUP($EG139,Data!$B:$CP,Daily!ET$10,0)/ET$134</f>
        <v>0.1704456606724003</v>
      </c>
      <c r="EU139" s="12">
        <f>VLOOKUP($EG139,Data!$B:$CP,Daily!EU$10,0)/EU$134</f>
        <v>0.1762922122674018</v>
      </c>
      <c r="EV139" s="12">
        <f>VLOOKUP($EG139,Data!$B:$CP,Daily!EV$10,0)/EV$134</f>
        <v>0.19546488386518712</v>
      </c>
      <c r="EW139" s="12">
        <f>VLOOKUP($EG139,Data!$B:$CP,Daily!EW$10,0)/EW$134</f>
        <v>0.20693679092382497</v>
      </c>
      <c r="EX139" s="12">
        <f>VLOOKUP($EG139,Data!$B:$CP,Daily!EX$10,0)/EX$134</f>
        <v>0.19748882741008725</v>
      </c>
      <c r="EY139" s="12">
        <f>VLOOKUP($EG139,Data!$B:$CP,Daily!EY$10,0)/EY$134</f>
        <v>0.1572943327239488</v>
      </c>
      <c r="EZ139" s="12">
        <f>VLOOKUP($EG139,Data!$B:$CP,Daily!EZ$10,0)/EZ$134</f>
        <v>0.1557652911911033</v>
      </c>
      <c r="FA139" s="12">
        <f>VLOOKUP($EG139,Data!$B:$CP,Daily!FA$10,0)/FA$134</f>
        <v>0.16601974804221994</v>
      </c>
      <c r="FB139" s="12">
        <f>VLOOKUP($EG139,Data!$B:$CP,Daily!FB$10,0)/FB$134</f>
        <v>0.17227340904221128</v>
      </c>
      <c r="FC139" s="12">
        <f>VLOOKUP($EG139,Data!$B:$CP,Daily!FC$10,0)/FC$134</f>
        <v>0.19727418121132048</v>
      </c>
      <c r="FD139" s="12">
        <f>VLOOKUP($EG139,Data!$B:$CP,Daily!FD$10,0)/FD$134</f>
        <v>0.20330267255739842</v>
      </c>
      <c r="FE139" s="12">
        <f>VLOOKUP($EG139,Data!$B:$CP,Daily!FE$10,0)/FE$134</f>
        <v>0.20284646348476135</v>
      </c>
      <c r="FF139" s="12">
        <f>VLOOKUP($EG139,Data!$B:$CP,Daily!FF$10,0)/FF$134</f>
        <v>0.17107425668608994</v>
      </c>
      <c r="FG139" s="12">
        <f>VLOOKUP($EG139,Data!$B:$CP,Daily!FG$10,0)/FG$134</f>
        <v>0.16852215673433749</v>
      </c>
      <c r="FH139" s="12">
        <f>VLOOKUP($EG139,Data!$B:$CP,Daily!FH$10,0)/FH$134</f>
        <v>0.195152013147083</v>
      </c>
      <c r="FI139" s="12">
        <f>VLOOKUP($EG139,Data!$B:$CP,Daily!FI$10,0)/FI$134</f>
        <v>0.1979510682752578</v>
      </c>
      <c r="FJ139" s="12">
        <f>VLOOKUP($EG139,Data!$B:$CP,Daily!FJ$10,0)/FJ$134</f>
        <v>0.21614923934742203</v>
      </c>
      <c r="FK139" s="12">
        <f>VLOOKUP($EG139,Data!$B:$CP,Daily!FK$10,0)/FK$134</f>
        <v>0.168567146673617</v>
      </c>
      <c r="FL139" s="12">
        <f>VLOOKUP($EG139,Data!$B:$CP,Daily!FL$10,0)/FL$134</f>
        <v>9.8906260484466213E-2</v>
      </c>
      <c r="FM139" s="12">
        <f>VLOOKUP($EG139,Data!$B:$CP,Daily!FM$10,0)/FM$134</f>
        <v>9.9815453743079513E-2</v>
      </c>
      <c r="FN139" s="12">
        <f>VLOOKUP($EG139,Data!$B:$CP,Daily!FN$10,0)/FN$134</f>
        <v>0.10398585663773706</v>
      </c>
      <c r="FO139" s="12">
        <f>VLOOKUP($EG139,Data!$B:$CP,Daily!FO$10,0)/FO$134</f>
        <v>0.14229699864546946</v>
      </c>
      <c r="FP139" s="12">
        <f>VLOOKUP($EG139,Data!$B:$CP,Daily!FP$10,0)/FP$134</f>
        <v>0.14665919596582155</v>
      </c>
      <c r="FQ139" s="12">
        <f>VLOOKUP($EG139,Data!$B:$CP,Daily!FQ$10,0)/FQ$134</f>
        <v>0.14760501105379514</v>
      </c>
      <c r="FR139" s="12">
        <f>VLOOKUP($EG139,Data!$B:$CP,Daily!FR$10,0)/FR$134</f>
        <v>0.14585798816568046</v>
      </c>
      <c r="FS139" s="12">
        <f>VLOOKUP($EG139,Data!$B:$CP,Daily!FS$10,0)/FS$134</f>
        <v>0.15032475154550434</v>
      </c>
      <c r="FT139" s="12">
        <f>VLOOKUP($EG139,Data!$B:$CP,Daily!FT$10,0)/FT$134</f>
        <v>0.12348447101810331</v>
      </c>
      <c r="FU139" s="12">
        <f>VLOOKUP($EG139,Data!$B:$CP,Daily!FU$10,0)/FU$134</f>
        <v>0.1172033417146565</v>
      </c>
      <c r="FV139" s="12">
        <f>VLOOKUP($EG139,Data!$B:$CP,Daily!FV$10,0)/FV$134</f>
        <v>0.13398389095415117</v>
      </c>
      <c r="FW139" s="12">
        <f>VLOOKUP($EG139,Data!$B:$CP,Daily!FW$10,0)/FW$134</f>
        <v>0.13158323821946846</v>
      </c>
      <c r="FX139" s="12">
        <f>VLOOKUP($EG139,Data!$B:$CP,Daily!FX$10,0)/FX$134</f>
        <v>0.13689922480620156</v>
      </c>
      <c r="FY139" s="12">
        <f>VLOOKUP($EG139,Data!$B:$CP,Daily!FY$10,0)/FY$134</f>
        <v>0.1487457938207403</v>
      </c>
      <c r="FZ139" s="12">
        <f>VLOOKUP($EG139,Data!$B:$CP,Daily!FZ$10,0)/FZ$134</f>
        <v>0.13963963963963963</v>
      </c>
      <c r="GA139" s="12">
        <f>VLOOKUP($EG139,Data!$B:$CP,Daily!GA$10,0)/GA$134</f>
        <v>0.12284907114116941</v>
      </c>
      <c r="GB139" s="12">
        <f>VLOOKUP($EG139,Data!$B:$CP,Daily!GB$10,0)/GB$134</f>
        <v>0.12365687679083094</v>
      </c>
      <c r="GC139" s="12">
        <f>VLOOKUP($EG139,Data!$B:$CP,Daily!GC$10,0)/GC$134</f>
        <v>0.129732991401418</v>
      </c>
      <c r="GD139" s="12">
        <f>VLOOKUP($EG139,Data!$B:$CP,Daily!GD$10,0)/GD$134</f>
        <v>0.13562737926401433</v>
      </c>
      <c r="GE139" s="12">
        <f>VLOOKUP($EG139,Data!$B:$CP,Daily!GE$10,0)/GE$134</f>
        <v>0.14674078586658543</v>
      </c>
      <c r="GF139" s="12">
        <f>VLOOKUP($EG139,Data!$B:$CP,Daily!GF$10,0)/GF$134</f>
        <v>0.15761042262472197</v>
      </c>
      <c r="GG139" s="12">
        <f>VLOOKUP($EG139,Data!$B:$CP,Daily!GG$10,0)/GG$134</f>
        <v>0.16487742348982534</v>
      </c>
      <c r="GH139" s="12">
        <f>VLOOKUP($EG139,Data!$B:$CP,Daily!GH$10,0)/GH$134</f>
        <v>0.14097258147956543</v>
      </c>
      <c r="GI139" s="12">
        <f>VLOOKUP($EG139,Data!$B:$CP,Daily!GI$10,0)/GI$134</f>
        <v>0.13137712570856952</v>
      </c>
      <c r="GJ139" s="12">
        <f>VLOOKUP($EG139,Data!$B:$CP,Daily!GJ$10,0)/GJ$134</f>
        <v>0.14947498455836936</v>
      </c>
      <c r="GK139" s="12">
        <f>VLOOKUP($EG139,Data!$B:$CP,Daily!GK$10,0)/GK$134</f>
        <v>0.17121111357422597</v>
      </c>
      <c r="GL139" s="12">
        <f>VLOOKUP($EG139,Data!$B:$CP,Daily!GL$10,0)/GL$134</f>
        <v>0.17806666162799487</v>
      </c>
      <c r="GM139" s="12">
        <f>VLOOKUP($EG139,Data!$B:$CP,Daily!GM$10,0)/GM$134</f>
        <v>0.19601612153154549</v>
      </c>
      <c r="GN139" s="12">
        <f>VLOOKUP($EG139,Data!$B:$CP,Daily!GN$10,0)/GN$134</f>
        <v>0.20882262051915945</v>
      </c>
      <c r="GO139" s="12">
        <f>VLOOKUP($EG139,Data!$B:$CP,Daily!GO$10,0)/GO$134</f>
        <v>9.2096927462781128E-2</v>
      </c>
      <c r="GP139" s="12">
        <f>VLOOKUP($EG139,Data!$B:$CP,Daily!GP$10,0)/GP$134</f>
        <v>9.5365418894830661E-2</v>
      </c>
      <c r="GQ139" s="12">
        <f>VLOOKUP($EG139,Data!$B:$CP,Daily!GQ$10,0)/GQ$134</f>
        <v>0.12682251364339822</v>
      </c>
      <c r="GR139" s="12">
        <f>VLOOKUP($EG139,Data!$B:$CP,Daily!GR$10,0)/GR$134</f>
        <v>0.13614669680984678</v>
      </c>
      <c r="GS139" s="12">
        <f>VLOOKUP($EG139,Data!$B:$CP,Daily!GS$10,0)/GS$134</f>
        <v>0.17107139860726572</v>
      </c>
      <c r="GT139" s="12">
        <f>VLOOKUP($EG139,Data!$B:$CP,Daily!GT$10,0)/GT$134</f>
        <v>0.19439201941224049</v>
      </c>
      <c r="GU139" s="12">
        <f>VLOOKUP($EG139,Data!$B:$CP,Daily!GU$10,0)/GU$134</f>
        <v>0.21499385497746826</v>
      </c>
      <c r="GV139" s="12">
        <f>VLOOKUP($EG139,Data!$B:$CP,Daily!GV$10,0)/GV$134</f>
        <v>0.18517616496184444</v>
      </c>
      <c r="GW139" s="12">
        <f>VLOOKUP($EG139,Data!$B:$CP,Daily!GW$10,0)/GW$134</f>
        <v>0.19514797951052931</v>
      </c>
      <c r="GX139" s="12">
        <f>VLOOKUP($EG139,Data!$B:$CP,Daily!GX$10,0)/GX$134</f>
        <v>0.20357974388824215</v>
      </c>
      <c r="GY139" s="12">
        <f>VLOOKUP($EG139,Data!$B:$CP,Daily!GY$10,0)/GY$134</f>
        <v>0.20633404949470838</v>
      </c>
      <c r="GZ139" s="12">
        <f>VLOOKUP($EG139,Data!$B:$CP,Daily!GZ$10,0)/GZ$134</f>
        <v>0.20116618075801748</v>
      </c>
      <c r="HA139" s="12">
        <f>VLOOKUP($EG139,Data!$B:$CP,Daily!HA$10,0)/HA$134</f>
        <v>0.21659056316590564</v>
      </c>
      <c r="HB139" s="12">
        <f>VLOOKUP($EG139,Data!$B:$CP,Daily!HB$10,0)/HB$134</f>
        <v>0.23006885998469778</v>
      </c>
      <c r="HC139" s="12">
        <f>VLOOKUP($EG139,Data!$B:$CP,Daily!HC$10,0)/HC$134</f>
        <v>0.19008530500563334</v>
      </c>
      <c r="HD139" s="12">
        <f>VLOOKUP($EG139,Data!$B:$CP,Daily!HD$10,0)/HD$134</f>
        <v>0.18022381827292466</v>
      </c>
      <c r="HE139" s="12">
        <f>VLOOKUP($EG139,Data!$B:$CP,Daily!HE$10,0)/HE$134</f>
        <v>0.1804083541147132</v>
      </c>
      <c r="HF139" s="12">
        <f>VLOOKUP($EG139,Data!$B:$CP,Daily!HF$10,0)/HF$134</f>
        <v>0.20564802959169157</v>
      </c>
      <c r="HG139" s="12">
        <f>VLOOKUP($EG139,Data!$B:$CP,Daily!HG$10,0)/HG$134</f>
        <v>0.2129971905958894</v>
      </c>
      <c r="HH139" s="12">
        <f>VLOOKUP($EG139,Data!$B:$CP,Daily!HH$10,0)/HH$134</f>
        <v>0.2339471359652103</v>
      </c>
      <c r="HI139" s="12">
        <f>VLOOKUP($EG139,Data!$B:$CP,Daily!HI$10,0)/HI$134</f>
        <v>0.23980386501297951</v>
      </c>
      <c r="HJ139" s="12">
        <f>VLOOKUP($EG139,Data!$B:$CP,Daily!HJ$10,0)/HJ$134</f>
        <v>0.20167696381288613</v>
      </c>
      <c r="HK139" s="12">
        <f>VLOOKUP($EG139,Data!$B:$CP,Daily!HK$10,0)/HK$134</f>
        <v>0.2026134085678224</v>
      </c>
      <c r="HL139" s="12">
        <f>VLOOKUP($EG139,Data!$B:$CP,Daily!HL$10,0)/HL$134</f>
        <v>0.21836088638761872</v>
      </c>
      <c r="HM139" s="12">
        <f>VLOOKUP($EG139,Data!$B:$CP,Daily!HM$10,0)/HM$134</f>
        <v>0.21648453681879865</v>
      </c>
      <c r="HN139" s="12">
        <f>VLOOKUP($EG139,Data!$B:$CP,Daily!HN$10,0)/HN$134</f>
        <v>0.2205745397234759</v>
      </c>
      <c r="HO139" s="12">
        <f>VLOOKUP($EG139,Data!$B:$CP,Daily!HO$10,0)/HO$134</f>
        <v>0.24299883313885648</v>
      </c>
      <c r="HP139" s="12">
        <f>VLOOKUP($EG139,Data!$B:$CP,Daily!HP$10,0)/HP$134</f>
        <v>0.24691087226731009</v>
      </c>
      <c r="HQ139" s="12">
        <f>VLOOKUP($EG139,Data!$B:$CP,Daily!HQ$10,0)/HQ$134</f>
        <v>0.2186157151626765</v>
      </c>
      <c r="HR139" s="12">
        <f>VLOOKUP($EG139,Data!$B:$CP,Daily!HR$10,0)/HR$134</f>
        <v>0.22469726416504709</v>
      </c>
      <c r="HS139" s="12">
        <f>VLOOKUP($EG139,Data!$B:$CP,Daily!HS$10,0)/HS$134</f>
        <v>0.24979872648759424</v>
      </c>
      <c r="HT139" s="12">
        <f>VLOOKUP($EG139,Data!$B:$CP,Daily!HT$10,0)/HT$134</f>
        <v>0.11930706901369098</v>
      </c>
      <c r="HU139" s="13"/>
      <c r="HV139" s="40">
        <f t="shared" si="1735"/>
        <v>0.14674078586658543</v>
      </c>
      <c r="HW139" s="40">
        <f t="shared" si="1736"/>
        <v>0.20330267255739842</v>
      </c>
      <c r="HX139" s="40">
        <f t="shared" si="1737"/>
        <v>5.6561886690812996E-2</v>
      </c>
      <c r="HY139" s="40">
        <f t="shared" si="1750"/>
        <v>0.24572408757550818</v>
      </c>
      <c r="HZ139" s="40">
        <f t="shared" si="1751"/>
        <v>0.10431937084847567</v>
      </c>
      <c r="IA139" s="43"/>
      <c r="IB139" s="12">
        <f t="shared" si="1738"/>
        <v>4.2756557519174725E-2</v>
      </c>
      <c r="IC139" s="12">
        <f t="shared" si="1758"/>
        <v>0.23146653811490012</v>
      </c>
      <c r="ID139" s="12">
        <f t="shared" si="1752"/>
        <v>0.15421175824832875</v>
      </c>
      <c r="IE139" s="1"/>
      <c r="IF139" s="7" t="s">
        <v>738</v>
      </c>
      <c r="IG139" s="7" t="s">
        <v>118</v>
      </c>
      <c r="IH139" s="12">
        <f>VLOOKUP($IF139,Data!$B:$CP,Daily!IH$10,0)/IH$134</f>
        <v>0.12690858615903233</v>
      </c>
      <c r="II139" s="12">
        <f>VLOOKUP($IF139,Data!$B:$CP,Daily!II$10,0)/II$134</f>
        <v>0.16622476035080563</v>
      </c>
      <c r="IJ139" s="12">
        <f>VLOOKUP($IF139,Data!$B:$CP,Daily!IJ$10,0)/IJ$134</f>
        <v>0.13997423787033061</v>
      </c>
      <c r="IK139" s="12">
        <f>VLOOKUP($IF139,Data!$B:$CP,Daily!IK$10,0)/IK$134</f>
        <v>0.13360323886639677</v>
      </c>
      <c r="IL139" s="12">
        <f>VLOOKUP($IF139,Data!$B:$CP,Daily!IL$10,0)/IL$134</f>
        <v>0.14157915208090238</v>
      </c>
      <c r="IM139" s="12">
        <f>VLOOKUP($IF139,Data!$B:$CP,Daily!IM$10,0)/IM$134</f>
        <v>0.14746112047967022</v>
      </c>
      <c r="IN139" s="12">
        <f>VLOOKUP($IF139,Data!$B:$CP,Daily!IN$10,0)/IN$134</f>
        <v>0.15587658284287498</v>
      </c>
      <c r="IO139" s="12">
        <f>VLOOKUP($IF139,Data!$B:$CP,Daily!IO$10,0)/IO$134</f>
        <v>0.16932849364791289</v>
      </c>
      <c r="IP139" s="12">
        <f>VLOOKUP($IF139,Data!$B:$CP,Daily!IP$10,0)/IP$134</f>
        <v>0.17372563718140929</v>
      </c>
      <c r="IQ139" s="12">
        <f>VLOOKUP($IF139,Data!$B:$CP,Daily!IQ$10,0)/IQ$134</f>
        <v>0.14675632911392406</v>
      </c>
      <c r="IR139" s="12">
        <f>VLOOKUP($IF139,Data!$B:$CP,Daily!IR$10,0)/IR$134</f>
        <v>0.11877172653534183</v>
      </c>
      <c r="IS139" s="12">
        <f>VLOOKUP($IF139,Data!$B:$CP,Daily!IS$10,0)/IS$134</f>
        <v>0.14410226612434632</v>
      </c>
      <c r="IT139" s="12">
        <f>VLOOKUP($IF139,Data!$B:$CP,Daily!IT$10,0)/IT$134</f>
        <v>0.13490959666203059</v>
      </c>
      <c r="IU139" s="12">
        <f>VLOOKUP($IF139,Data!$B:$CP,Daily!IU$10,0)/IU$134</f>
        <v>0.15851735015772872</v>
      </c>
      <c r="IV139" s="12">
        <f>VLOOKUP($IF139,Data!$B:$CP,Daily!IV$10,0)/IV$134</f>
        <v>0.16602980512036683</v>
      </c>
      <c r="IW139" s="12">
        <f>VLOOKUP($IF139,Data!$B:$CP,Daily!IW$10,0)/IW$134</f>
        <v>0.1465605225556236</v>
      </c>
      <c r="IX139" s="12">
        <f>VLOOKUP($IF139,Data!$B:$CP,Daily!IX$10,0)/IX$134</f>
        <v>0.13439490445859872</v>
      </c>
      <c r="IY139" s="12">
        <f>VLOOKUP($IF139,Data!$B:$CP,Daily!IY$10,0)/IY$134</f>
        <v>0.1397718011409943</v>
      </c>
      <c r="IZ139" s="12">
        <f>VLOOKUP($IF139,Data!$B:$CP,Daily!IZ$10,0)/IZ$134</f>
        <v>0.14051758997169431</v>
      </c>
      <c r="JA139" s="12">
        <f>VLOOKUP($IF139,Data!$B:$CP,Daily!JA$10,0)/JA$134</f>
        <v>0.13331920305214073</v>
      </c>
      <c r="JB139" s="12">
        <f>VLOOKUP($IF139,Data!$B:$CP,Daily!JB$10,0)/JB$134</f>
        <v>0.14953464322647364</v>
      </c>
      <c r="JC139" s="12">
        <f>VLOOKUP($IF139,Data!$B:$CP,Daily!JC$10,0)/JC$134</f>
        <v>0.15779507679360405</v>
      </c>
      <c r="JD139" s="12">
        <f>VLOOKUP($IF139,Data!$B:$CP,Daily!JD$10,0)/JD$134</f>
        <v>0.16505453797077588</v>
      </c>
      <c r="JE139" s="12">
        <f>VLOOKUP($IF139,Data!$B:$CP,Daily!JE$10,0)/JE$134</f>
        <v>0.12333260441723158</v>
      </c>
      <c r="JF139" s="12">
        <f>VLOOKUP($IF139,Data!$B:$CP,Daily!JF$10,0)/JF$134</f>
        <v>0.13099243061396132</v>
      </c>
      <c r="JG139" s="12">
        <f>VLOOKUP($IF139,Data!$B:$CP,Daily!JG$10,0)/JG$134</f>
        <v>0.15164104694640632</v>
      </c>
      <c r="JH139" s="12">
        <f>VLOOKUP($IF139,Data!$B:$CP,Daily!JH$10,0)/JH$134</f>
        <v>0.15499797652772157</v>
      </c>
      <c r="JI139" s="12">
        <f>VLOOKUP($IF139,Data!$B:$CP,Daily!JI$10,0)/JI$134</f>
        <v>0.17958030669895075</v>
      </c>
      <c r="JJ139" s="12">
        <f>VLOOKUP($IF139,Data!$B:$CP,Daily!JJ$10,0)/JJ$134</f>
        <v>0.13585045345178604</v>
      </c>
      <c r="JK139" s="12">
        <f>VLOOKUP($IF139,Data!$B:$CP,Daily!JK$10,0)/JK$134</f>
        <v>8.1648372809551326E-2</v>
      </c>
      <c r="JL139" s="12">
        <f>VLOOKUP($IF139,Data!$B:$CP,Daily!JL$10,0)/JL$134</f>
        <v>7.1009918845807027E-2</v>
      </c>
      <c r="JM139" s="12">
        <f>VLOOKUP($IF139,Data!$B:$CP,Daily!JM$10,0)/JM$134</f>
        <v>9.4186046511627902E-2</v>
      </c>
      <c r="JN139" s="12">
        <f>VLOOKUP($IF139,Data!$B:$CP,Daily!JN$10,0)/JN$134</f>
        <v>0.11843481899979075</v>
      </c>
      <c r="JO139" s="12">
        <f>VLOOKUP($IF139,Data!$B:$CP,Daily!JO$10,0)/JO$134</f>
        <v>0.13243024666397088</v>
      </c>
      <c r="JP139" s="12">
        <f>VLOOKUP($IF139,Data!$B:$CP,Daily!JP$10,0)/JP$134</f>
        <v>0.12352086360805481</v>
      </c>
      <c r="JQ139" s="12">
        <f>VLOOKUP($IF139,Data!$B:$CP,Daily!JQ$10,0)/JQ$134</f>
        <v>0.12908011869436201</v>
      </c>
      <c r="JR139" s="12">
        <f>VLOOKUP($IF139,Data!$B:$CP,Daily!JR$10,0)/JR$134</f>
        <v>0.12454545454545454</v>
      </c>
      <c r="JS139" s="12">
        <f>VLOOKUP($IF139,Data!$B:$CP,Daily!JS$10,0)/JS$134</f>
        <v>0.11244239631336406</v>
      </c>
      <c r="JT139" s="12">
        <f>VLOOKUP($IF139,Data!$B:$CP,Daily!JT$10,0)/JT$134</f>
        <v>9.90619995424388E-2</v>
      </c>
      <c r="JU139" s="12">
        <f>VLOOKUP($IF139,Data!$B:$CP,Daily!JU$10,0)/JU$134</f>
        <v>0.10787906550618415</v>
      </c>
      <c r="JV139" s="12">
        <f>VLOOKUP($IF139,Data!$B:$CP,Daily!JV$10,0)/JV$134</f>
        <v>0.11160195303417809</v>
      </c>
      <c r="JW139" s="12">
        <f>VLOOKUP($IF139,Data!$B:$CP,Daily!JW$10,0)/JW$134</f>
        <v>0.11400795404330534</v>
      </c>
      <c r="JX139" s="12">
        <f>VLOOKUP($IF139,Data!$B:$CP,Daily!JX$10,0)/JX$134</f>
        <v>0.11805256355019388</v>
      </c>
      <c r="JY139" s="12">
        <f>VLOOKUP($IF139,Data!$B:$CP,Daily!JY$10,0)/JY$134</f>
        <v>0.10708799648891815</v>
      </c>
      <c r="JZ139" s="12">
        <f>VLOOKUP($IF139,Data!$B:$CP,Daily!JZ$10,0)/JZ$134</f>
        <v>9.8687408847836652E-2</v>
      </c>
      <c r="KA139" s="12">
        <f>VLOOKUP($IF139,Data!$B:$CP,Daily!KA$10,0)/KA$134</f>
        <v>0.10881753312945973</v>
      </c>
      <c r="KB139" s="12">
        <f>VLOOKUP($IF139,Data!$B:$CP,Daily!KB$10,0)/KB$134</f>
        <v>0.1094635848233755</v>
      </c>
      <c r="KC139" s="12">
        <f>VLOOKUP($IF139,Data!$B:$CP,Daily!KC$10,0)/KC$134</f>
        <v>9.880239520958084E-2</v>
      </c>
      <c r="KD139" s="12">
        <f>VLOOKUP($IF139,Data!$B:$CP,Daily!KD$10,0)/KD$134</f>
        <v>0.11610650371017023</v>
      </c>
      <c r="KE139" s="12">
        <f>VLOOKUP($IF139,Data!$B:$CP,Daily!KE$10,0)/KE$134</f>
        <v>0.12398921832884097</v>
      </c>
      <c r="KF139" s="12">
        <f>VLOOKUP($IF139,Data!$B:$CP,Daily!KF$10,0)/KF$134</f>
        <v>0.13207547169811321</v>
      </c>
      <c r="KG139" s="12">
        <f>VLOOKUP($IF139,Data!$B:$CP,Daily!KG$10,0)/KG$134</f>
        <v>0.11021949492565494</v>
      </c>
      <c r="KH139" s="12">
        <f>VLOOKUP($IF139,Data!$B:$CP,Daily!KH$10,0)/KH$134</f>
        <v>0.10680065435849498</v>
      </c>
      <c r="KI139" s="12">
        <f>VLOOKUP($IF139,Data!$B:$CP,Daily!KI$10,0)/KI$134</f>
        <v>0.11886949293433084</v>
      </c>
      <c r="KJ139" s="12">
        <f>VLOOKUP($IF139,Data!$B:$CP,Daily!KJ$10,0)/KJ$134</f>
        <v>0.12979890310786105</v>
      </c>
      <c r="KK139" s="12">
        <f>VLOOKUP($IF139,Data!$B:$CP,Daily!KK$10,0)/KK$134</f>
        <v>0.14111498257839722</v>
      </c>
      <c r="KL139" s="12">
        <f>VLOOKUP($IF139,Data!$B:$CP,Daily!KL$10,0)/KL$134</f>
        <v>0.15456570155902005</v>
      </c>
      <c r="KM139" s="12">
        <f>VLOOKUP($IF139,Data!$B:$CP,Daily!KM$10,0)/KM$134</f>
        <v>0.17390360399478941</v>
      </c>
      <c r="KN139" s="12">
        <f>VLOOKUP($IF139,Data!$B:$CP,Daily!KN$10,0)/KN$134</f>
        <v>8.3148065807025343E-2</v>
      </c>
      <c r="KO139" s="12">
        <f>VLOOKUP($IF139,Data!$B:$CP,Daily!KO$10,0)/KO$134</f>
        <v>6.4950980392156868E-2</v>
      </c>
      <c r="KP139" s="12">
        <f>VLOOKUP($IF139,Data!$B:$CP,Daily!KP$10,0)/KP$134</f>
        <v>9.8239771646051383E-2</v>
      </c>
      <c r="KQ139" s="12">
        <f>VLOOKUP($IF139,Data!$B:$CP,Daily!KQ$10,0)/KQ$134</f>
        <v>0.11443746982134234</v>
      </c>
      <c r="KR139" s="12">
        <f>VLOOKUP($IF139,Data!$B:$CP,Daily!KR$10,0)/KR$134</f>
        <v>0.15120920403850668</v>
      </c>
      <c r="KS139" s="12">
        <f>VLOOKUP($IF139,Data!$B:$CP,Daily!KS$10,0)/KS$134</f>
        <v>0.16953316953316952</v>
      </c>
      <c r="KT139" s="12">
        <f>VLOOKUP($IF139,Data!$B:$CP,Daily!KT$10,0)/KT$134</f>
        <v>0.18827229835991913</v>
      </c>
      <c r="KU139" s="12">
        <f>VLOOKUP($IF139,Data!$B:$CP,Daily!KU$10,0)/KU$134</f>
        <v>0.15016910935738445</v>
      </c>
      <c r="KV139" s="12">
        <f>VLOOKUP($IF139,Data!$B:$CP,Daily!KV$10,0)/KV$134</f>
        <v>0.15478330337527463</v>
      </c>
      <c r="KW139" s="12">
        <f>VLOOKUP($IF139,Data!$B:$CP,Daily!KW$10,0)/KW$134</f>
        <v>0.18160427807486632</v>
      </c>
      <c r="KX139" s="12">
        <f>VLOOKUP($IF139,Data!$B:$CP,Daily!KX$10,0)/KX$134</f>
        <v>0.17481162540365985</v>
      </c>
      <c r="KY139" s="12">
        <f>VLOOKUP($IF139,Data!$B:$CP,Daily!KY$10,0)/KY$134</f>
        <v>0.17108874656907594</v>
      </c>
      <c r="KZ139" s="12">
        <f>VLOOKUP($IF139,Data!$B:$CP,Daily!KZ$10,0)/KZ$134</f>
        <v>0.18662351672060409</v>
      </c>
      <c r="LA139" s="12">
        <f>VLOOKUP($IF139,Data!$B:$CP,Daily!LA$10,0)/LA$134</f>
        <v>0.18396733290350312</v>
      </c>
      <c r="LB139" s="12">
        <f>VLOOKUP($IF139,Data!$B:$CP,Daily!LB$10,0)/LB$134</f>
        <v>0.15409907935116177</v>
      </c>
      <c r="LC139" s="12">
        <f>VLOOKUP($IF139,Data!$B:$CP,Daily!LC$10,0)/LC$134</f>
        <v>0.14683007306151308</v>
      </c>
      <c r="LD139" s="12">
        <f>VLOOKUP($IF139,Data!$B:$CP,Daily!LD$10,0)/LD$134</f>
        <v>0.13695317652231259</v>
      </c>
      <c r="LE139" s="12">
        <f>VLOOKUP($IF139,Data!$B:$CP,Daily!LE$10,0)/LE$134</f>
        <v>0.15435139573070608</v>
      </c>
      <c r="LF139" s="12">
        <f>VLOOKUP($IF139,Data!$B:$CP,Daily!LF$10,0)/LF$134</f>
        <v>0.1649026248941575</v>
      </c>
      <c r="LG139" s="12">
        <f>VLOOKUP($IF139,Data!$B:$CP,Daily!LG$10,0)/LG$134</f>
        <v>0.17475538160469667</v>
      </c>
      <c r="LH139" s="12">
        <f>VLOOKUP($IF139,Data!$B:$CP,Daily!LH$10,0)/LH$134</f>
        <v>0.18756319514661274</v>
      </c>
      <c r="LI139" s="12">
        <f>VLOOKUP($IF139,Data!$B:$CP,Daily!LI$10,0)/LI$134</f>
        <v>0.16341463414634147</v>
      </c>
      <c r="LJ139" s="12">
        <f>VLOOKUP($IF139,Data!$B:$CP,Daily!LJ$10,0)/LJ$134</f>
        <v>0.16673989455184535</v>
      </c>
      <c r="LK139" s="12">
        <f>VLOOKUP($IF139,Data!$B:$CP,Daily!LK$10,0)/LK$134</f>
        <v>0.1648033126293996</v>
      </c>
      <c r="LL139" s="12">
        <f>VLOOKUP($IF139,Data!$B:$CP,Daily!LL$10,0)/LL$134</f>
        <v>0.17084377610693399</v>
      </c>
      <c r="LM139" s="12">
        <f>VLOOKUP($IF139,Data!$B:$CP,Daily!LM$10,0)/LM$134</f>
        <v>0.18575788402848423</v>
      </c>
      <c r="LN139" s="12">
        <f>VLOOKUP($IF139,Data!$B:$CP,Daily!LN$10,0)/LN$134</f>
        <v>0.18611987381703471</v>
      </c>
      <c r="LO139" s="12">
        <f>VLOOKUP($IF139,Data!$B:$CP,Daily!LO$10,0)/LO$134</f>
        <v>0.18942547876769358</v>
      </c>
      <c r="LP139" s="12">
        <f>VLOOKUP($IF139,Data!$B:$CP,Daily!LP$10,0)/LP$134</f>
        <v>0.18372142704550309</v>
      </c>
      <c r="LQ139" s="12">
        <f>VLOOKUP($IF139,Data!$B:$CP,Daily!LQ$10,0)/LQ$134</f>
        <v>0.17222340199617753</v>
      </c>
      <c r="LR139" s="12">
        <f>VLOOKUP($IF139,Data!$B:$CP,Daily!LR$10,0)/LR$134</f>
        <v>0.17115066225165562</v>
      </c>
      <c r="LS139" s="12">
        <f>VLOOKUP($IF139,Data!$B:$CP,Daily!LS$10,0)/LS$134</f>
        <v>9.2937563971340842E-2</v>
      </c>
      <c r="LU139" s="40">
        <f t="shared" si="1739"/>
        <v>0.11877172653534183</v>
      </c>
      <c r="LV139" s="40">
        <f t="shared" si="1740"/>
        <v>0.16602980512036683</v>
      </c>
      <c r="LW139" s="40">
        <f t="shared" si="1741"/>
        <v>4.7258078585024996E-2</v>
      </c>
      <c r="LX139" s="40">
        <f t="shared" si="1753"/>
        <v>0.20147336405913557</v>
      </c>
      <c r="LY139" s="40">
        <f t="shared" si="1754"/>
        <v>8.3328167596573091E-2</v>
      </c>
      <c r="LZ139" s="43"/>
      <c r="MA139" s="12">
        <f t="shared" si="1755"/>
        <v>3.357636140680919E-2</v>
      </c>
      <c r="MB139" s="12">
        <f t="shared" si="1759"/>
        <v>0.17990682116831919</v>
      </c>
      <c r="MC139" s="12">
        <f t="shared" si="1760"/>
        <v>0.16625532040671553</v>
      </c>
    </row>
    <row r="140" spans="4:341" x14ac:dyDescent="0.35">
      <c r="D140" s="113" t="s">
        <v>479</v>
      </c>
      <c r="E140" s="53" t="str">
        <f>VLOOKUP($D140,'Metric Nature'!$C:$D,2,0)&amp;IF(($F140&lt;(EA140)),"Below",IF(($F140&gt;(DZ140)),"Above","Within"))</f>
        <v>NegativeWithin</v>
      </c>
      <c r="F140" s="48">
        <f t="shared" si="1629"/>
        <v>2.5936149158897973E-2</v>
      </c>
      <c r="G140" s="77">
        <f t="shared" si="1630"/>
        <v>2.7655811211270229E-2</v>
      </c>
      <c r="H140" s="48">
        <f t="shared" si="1631"/>
        <v>-6.2180857369732973E-2</v>
      </c>
      <c r="I140" s="74">
        <f t="shared" si="1742"/>
        <v>2.7299215568539602E-2</v>
      </c>
      <c r="J140" s="48">
        <f t="shared" si="1632"/>
        <v>-4.9930607208086446E-2</v>
      </c>
      <c r="K140" s="48">
        <f t="shared" si="1633"/>
        <v>1.930658173106363E-3</v>
      </c>
      <c r="L140" s="50"/>
      <c r="M140" s="53" t="str">
        <f>VLOOKUP($D140,'Metric Nature'!$C:$D,2,0)&amp;IF(($N140&lt;(HZ140)),"Below",IF(($N140&gt;(HY140)),"Above","Within"))</f>
        <v>NegativeWithin</v>
      </c>
      <c r="N140" s="48">
        <f t="shared" si="1634"/>
        <v>2.7032690695725062E-2</v>
      </c>
      <c r="O140" s="49">
        <f t="shared" si="1743"/>
        <v>2.8662153381819707E-2</v>
      </c>
      <c r="P140" s="55">
        <f t="shared" si="1744"/>
        <v>-5.6850672187394209E-2</v>
      </c>
      <c r="Q140" s="49">
        <f t="shared" si="1635"/>
        <v>2.1178698834656829E-2</v>
      </c>
      <c r="R140" s="48">
        <f t="shared" si="1636"/>
        <v>0.2764094199917872</v>
      </c>
      <c r="S140" s="48">
        <f t="shared" si="1637"/>
        <v>2.1905679061075115E-3</v>
      </c>
      <c r="T140" s="50"/>
      <c r="U140" s="53" t="str">
        <f>VLOOKUP($D140,'Metric Nature'!$C:$D,2,0)&amp;IF(($V140&lt;(LY140)),"Below",IF(($V140&gt;(LX140)),"Above","Within"))</f>
        <v>NegativeWithin</v>
      </c>
      <c r="V140" s="48">
        <f t="shared" si="1638"/>
        <v>2.2722620266120777E-2</v>
      </c>
      <c r="W140" s="49">
        <f t="shared" si="1745"/>
        <v>2.4787958427905866E-2</v>
      </c>
      <c r="X140" s="48">
        <f t="shared" si="1639"/>
        <v>-8.3320220493026398E-2</v>
      </c>
      <c r="Y140" s="49">
        <f t="shared" si="1746"/>
        <v>2.400833530385434E-2</v>
      </c>
      <c r="Z140" s="48">
        <f t="shared" si="1640"/>
        <v>-5.3552860765283948E-2</v>
      </c>
      <c r="AA140" s="48">
        <f t="shared" si="1641"/>
        <v>2.4889995221495194E-3</v>
      </c>
      <c r="AB140" s="50"/>
      <c r="AC140" s="46" t="s">
        <v>739</v>
      </c>
      <c r="AI140" s="7" t="s">
        <v>541</v>
      </c>
      <c r="AJ140" s="12">
        <f>(VLOOKUP($EG140,Data!$B:$CP,Daily!EI$10,0)+VLOOKUP($IF140,Data!$B:$CP,Daily!IH$10,0))/AJ$134</f>
        <v>2.8393497994511293E-2</v>
      </c>
      <c r="AK140" s="12">
        <f>(VLOOKUP($EG140,Data!$B:$CP,Daily!EJ$10,0)+VLOOKUP($IF140,Data!$B:$CP,Daily!II$10,0))/AK$134</f>
        <v>2.9181344970818656E-2</v>
      </c>
      <c r="AL140" s="12">
        <f>(VLOOKUP($EG140,Data!$B:$CP,Daily!EK$10,0)+VLOOKUP($IF140,Data!$B:$CP,Daily!IJ$10,0))/AL$134</f>
        <v>3.0752975197419642E-2</v>
      </c>
      <c r="AM140" s="12">
        <f>(VLOOKUP($EG140,Data!$B:$CP,Daily!EL$10,0)+VLOOKUP($IF140,Data!$B:$CP,Daily!IK$10,0))/AM$134</f>
        <v>2.6124427686506867E-2</v>
      </c>
      <c r="AN140" s="12">
        <f>(VLOOKUP($EG140,Data!$B:$CP,Daily!EM$10,0)+VLOOKUP($IF140,Data!$B:$CP,Daily!IL$10,0))/AN$134</f>
        <v>2.5970073548059854E-2</v>
      </c>
      <c r="AO140" s="12">
        <f>(VLOOKUP($EG140,Data!$B:$CP,Daily!EN$10,0)+VLOOKUP($IF140,Data!$B:$CP,Daily!IM$10,0))/AO$134</f>
        <v>2.7356210729821171E-2</v>
      </c>
      <c r="AP140" s="12">
        <f>(VLOOKUP($EG140,Data!$B:$CP,Daily!EO$10,0)+VLOOKUP($IF140,Data!$B:$CP,Daily!IN$10,0))/AP$134</f>
        <v>2.9164147169635796E-2</v>
      </c>
      <c r="AQ140" s="12">
        <f>(VLOOKUP($EG140,Data!$B:$CP,Daily!EP$10,0)+VLOOKUP($IF140,Data!$B:$CP,Daily!IO$10,0))/AQ$134</f>
        <v>3.2720502676285783E-2</v>
      </c>
      <c r="AR140" s="12">
        <f>(VLOOKUP($EG140,Data!$B:$CP,Daily!EQ$10,0)+VLOOKUP($IF140,Data!$B:$CP,Daily!IP$10,0))/AR$134</f>
        <v>2.9599227426364075E-2</v>
      </c>
      <c r="AS140" s="12">
        <f>(VLOOKUP($EG140,Data!$B:$CP,Daily!ER$10,0)+VLOOKUP($IF140,Data!$B:$CP,Daily!IQ$10,0))/AS$134</f>
        <v>3.0576364470264485E-2</v>
      </c>
      <c r="AT140" s="12">
        <f>(VLOOKUP($EG140,Data!$B:$CP,Daily!ES$10,0)+VLOOKUP($IF140,Data!$B:$CP,Daily!IR$10,0))/AT$134</f>
        <v>2.5580363743900637E-2</v>
      </c>
      <c r="AU140" s="12">
        <f>(VLOOKUP($EG140,Data!$B:$CP,Daily!ET$10,0)+VLOOKUP($IF140,Data!$B:$CP,Daily!IS$10,0))/AU$134</f>
        <v>2.5742284627760712E-2</v>
      </c>
      <c r="AV140" s="12">
        <f>(VLOOKUP($EG140,Data!$B:$CP,Daily!EU$10,0)+VLOOKUP($IF140,Data!$B:$CP,Daily!IT$10,0))/AV$134</f>
        <v>2.8705930512203857E-2</v>
      </c>
      <c r="AW140" s="12">
        <f>(VLOOKUP($EG140,Data!$B:$CP,Daily!EV$10,0)+VLOOKUP($IF140,Data!$B:$CP,Daily!IU$10,0))/AW$134</f>
        <v>2.7424544201011185E-2</v>
      </c>
      <c r="AX140" s="12">
        <f>(VLOOKUP($EG140,Data!$B:$CP,Daily!EW$10,0)+VLOOKUP($IF140,Data!$B:$CP,Daily!IV$10,0))/AX$134</f>
        <v>2.8849411878600125E-2</v>
      </c>
      <c r="AY140" s="12">
        <f>(VLOOKUP($EG140,Data!$B:$CP,Daily!EX$10,0)+VLOOKUP($IF140,Data!$B:$CP,Daily!IW$10,0))/AY$134</f>
        <v>2.6900400084228258E-2</v>
      </c>
      <c r="AZ140" s="12">
        <f>(VLOOKUP($EG140,Data!$B:$CP,Daily!EY$10,0)+VLOOKUP($IF140,Data!$B:$CP,Daily!IX$10,0))/AZ$134</f>
        <v>2.697851509382649E-2</v>
      </c>
      <c r="BA140" s="12">
        <f>(VLOOKUP($EG140,Data!$B:$CP,Daily!EZ$10,0)+VLOOKUP($IF140,Data!$B:$CP,Daily!IY$10,0))/BA$134</f>
        <v>2.9069767441860465E-2</v>
      </c>
      <c r="BB140" s="12">
        <f>(VLOOKUP($EG140,Data!$B:$CP,Daily!FA$10,0)+VLOOKUP($IF140,Data!$B:$CP,Daily!IZ$10,0))/BB$134</f>
        <v>2.8679129947531964E-2</v>
      </c>
      <c r="BC140" s="12">
        <f>(VLOOKUP($EG140,Data!$B:$CP,Daily!FB$10,0)+VLOOKUP($IF140,Data!$B:$CP,Daily!JA$10,0))/BC$134</f>
        <v>2.7084780169880869E-2</v>
      </c>
      <c r="BD140" s="12">
        <f>(VLOOKUP($EG140,Data!$B:$CP,Daily!FC$10,0)+VLOOKUP($IF140,Data!$B:$CP,Daily!JB$10,0))/BD$134</f>
        <v>2.7789342214820982E-2</v>
      </c>
      <c r="BE140" s="12">
        <f>(VLOOKUP($EG140,Data!$B:$CP,Daily!FD$10,0)+VLOOKUP($IF140,Data!$B:$CP,Daily!JC$10,0))/BE$134</f>
        <v>2.7693965517241379E-2</v>
      </c>
      <c r="BF140" s="12">
        <f>(VLOOKUP($EG140,Data!$B:$CP,Daily!FE$10,0)+VLOOKUP($IF140,Data!$B:$CP,Daily!JD$10,0))/BF$134</f>
        <v>2.7489212082467636E-2</v>
      </c>
      <c r="BG140" s="12">
        <f>(VLOOKUP($EG140,Data!$B:$CP,Daily!FF$10,0)+VLOOKUP($IF140,Data!$B:$CP,Daily!JE$10,0))/BG$134</f>
        <v>2.8676429645303189E-2</v>
      </c>
      <c r="BH140" s="12">
        <f>(VLOOKUP($EG140,Data!$B:$CP,Daily!FG$10,0)+VLOOKUP($IF140,Data!$B:$CP,Daily!JF$10,0))/BH$134</f>
        <v>2.6433861289799448E-2</v>
      </c>
      <c r="BI140" s="12">
        <f>(VLOOKUP($EG140,Data!$B:$CP,Daily!FH$10,0)+VLOOKUP($IF140,Data!$B:$CP,Daily!JG$10,0))/BI$134</f>
        <v>2.9714697703162013E-2</v>
      </c>
      <c r="BJ140" s="12">
        <f>(VLOOKUP($EG140,Data!$B:$CP,Daily!FI$10,0)+VLOOKUP($IF140,Data!$B:$CP,Daily!JH$10,0))/BJ$134</f>
        <v>2.7099448910460591E-2</v>
      </c>
      <c r="BK140" s="12">
        <f>(VLOOKUP($EG140,Data!$B:$CP,Daily!FJ$10,0)+VLOOKUP($IF140,Data!$B:$CP,Daily!JI$10,0))/BK$134</f>
        <v>2.9410255094184674E-2</v>
      </c>
      <c r="BL140" s="12">
        <f>(VLOOKUP($EG140,Data!$B:$CP,Daily!FK$10,0)+VLOOKUP($IF140,Data!$B:$CP,Daily!JJ$10,0))/BL$134</f>
        <v>2.2795180722891568E-2</v>
      </c>
      <c r="BM140" s="12">
        <f>(VLOOKUP($EG140,Data!$B:$CP,Daily!FL$10,0)+VLOOKUP($IF140,Data!$B:$CP,Daily!JK$10,0))/BM$134</f>
        <v>2.7617436305732483E-2</v>
      </c>
      <c r="BN140" s="12">
        <f>(VLOOKUP($EG140,Data!$B:$CP,Daily!FM$10,0)+VLOOKUP($IF140,Data!$B:$CP,Daily!JL$10,0))/BN$134</f>
        <v>3.1895378424758862E-2</v>
      </c>
      <c r="BO140" s="12">
        <f>(VLOOKUP($EG140,Data!$B:$CP,Daily!FN$10,0)+VLOOKUP($IF140,Data!$B:$CP,Daily!JM$10,0))/BO$134</f>
        <v>2.818920210224558E-2</v>
      </c>
      <c r="BP140" s="12">
        <f>(VLOOKUP($EG140,Data!$B:$CP,Daily!FO$10,0)+VLOOKUP($IF140,Data!$B:$CP,Daily!JN$10,0))/BP$134</f>
        <v>2.9884079549080081E-2</v>
      </c>
      <c r="BQ140" s="12">
        <f>(VLOOKUP($EG140,Data!$B:$CP,Daily!FP$10,0)+VLOOKUP($IF140,Data!$B:$CP,Daily!JO$10,0))/BQ$134</f>
        <v>2.8818143986683312E-2</v>
      </c>
      <c r="BR140" s="12">
        <f>(VLOOKUP($EG140,Data!$B:$CP,Daily!FQ$10,0)+VLOOKUP($IF140,Data!$B:$CP,Daily!JP$10,0))/BR$134</f>
        <v>3.0347528144884974E-2</v>
      </c>
      <c r="BS140" s="12">
        <f>(VLOOKUP($EG140,Data!$B:$CP,Daily!FR$10,0)+VLOOKUP($IF140,Data!$B:$CP,Daily!JQ$10,0))/BS$134</f>
        <v>2.9827831999122711E-2</v>
      </c>
      <c r="BT140" s="12">
        <f>(VLOOKUP($EG140,Data!$B:$CP,Daily!FS$10,0)+VLOOKUP($IF140,Data!$B:$CP,Daily!JR$10,0))/BT$134</f>
        <v>2.9279934804121312E-2</v>
      </c>
      <c r="BU140" s="12">
        <f>(VLOOKUP($EG140,Data!$B:$CP,Daily!FT$10,0)+VLOOKUP($IF140,Data!$B:$CP,Daily!JS$10,0))/BU$134</f>
        <v>2.8506897814674644E-2</v>
      </c>
      <c r="BV140" s="12">
        <f>(VLOOKUP($EG140,Data!$B:$CP,Daily!FU$10,0)+VLOOKUP($IF140,Data!$B:$CP,Daily!JT$10,0))/BV$134</f>
        <v>2.5808383233532933E-2</v>
      </c>
      <c r="BW140" s="12">
        <f>(VLOOKUP($EG140,Data!$B:$CP,Daily!FV$10,0)+VLOOKUP($IF140,Data!$B:$CP,Daily!JU$10,0))/BW$134</f>
        <v>2.7549484894084965E-2</v>
      </c>
      <c r="BX140" s="12">
        <f>(VLOOKUP($EG140,Data!$B:$CP,Daily!FW$10,0)+VLOOKUP($IF140,Data!$B:$CP,Daily!JV$10,0))/BX$134</f>
        <v>3.0784088851330958E-2</v>
      </c>
      <c r="BY140" s="12">
        <f>(VLOOKUP($EG140,Data!$B:$CP,Daily!FX$10,0)+VLOOKUP($IF140,Data!$B:$CP,Daily!JW$10,0))/BY$134</f>
        <v>3.1102949615517045E-2</v>
      </c>
      <c r="BZ140" s="12">
        <f>(VLOOKUP($EG140,Data!$B:$CP,Daily!FY$10,0)+VLOOKUP($IF140,Data!$B:$CP,Daily!JX$10,0))/BZ$134</f>
        <v>2.754261203296083E-2</v>
      </c>
      <c r="CA140" s="12">
        <f>(VLOOKUP($EG140,Data!$B:$CP,Daily!FZ$10,0)+VLOOKUP($IF140,Data!$B:$CP,Daily!JY$10,0))/CA$134</f>
        <v>2.4436413698158663E-2</v>
      </c>
      <c r="CB140" s="12">
        <f>(VLOOKUP($EG140,Data!$B:$CP,Daily!GA$10,0)+VLOOKUP($IF140,Data!$B:$CP,Daily!JZ$10,0))/CB$134</f>
        <v>3.007280785058563E-2</v>
      </c>
      <c r="CC140" s="12">
        <f>(VLOOKUP($EG140,Data!$B:$CP,Daily!GB$10,0)+VLOOKUP($IF140,Data!$B:$CP,Daily!KA$10,0))/CC$134</f>
        <v>2.6769149218128809E-2</v>
      </c>
      <c r="CD140" s="12">
        <f>(VLOOKUP($EG140,Data!$B:$CP,Daily!GC$10,0)+VLOOKUP($IF140,Data!$B:$CP,Daily!KB$10,0))/CD$134</f>
        <v>2.7572293207800941E-2</v>
      </c>
      <c r="CE140" s="12">
        <f>(VLOOKUP($EG140,Data!$B:$CP,Daily!GD$10,0)+VLOOKUP($IF140,Data!$B:$CP,Daily!KC$10,0))/CE$134</f>
        <v>2.7001604603552259E-2</v>
      </c>
      <c r="CF140" s="12">
        <f>(VLOOKUP($EG140,Data!$B:$CP,Daily!GE$10,0)+VLOOKUP($IF140,Data!$B:$CP,Daily!KD$10,0))/CF$134</f>
        <v>2.8339166760754205E-2</v>
      </c>
      <c r="CG140" s="12">
        <f>(VLOOKUP($EG140,Data!$B:$CP,Daily!GF$10,0)+VLOOKUP($IF140,Data!$B:$CP,Daily!KE$10,0))/CG$134</f>
        <v>2.5410798122065727E-2</v>
      </c>
      <c r="CH140" s="12">
        <f>(VLOOKUP($EG140,Data!$B:$CP,Daily!GG$10,0)+VLOOKUP($IF140,Data!$B:$CP,Daily!KF$10,0))/CH$134</f>
        <v>2.5683028140174341E-2</v>
      </c>
      <c r="CI140" s="12">
        <f>(VLOOKUP($EG140,Data!$B:$CP,Daily!GH$10,0)+VLOOKUP($IF140,Data!$B:$CP,Daily!KG$10,0))/CI$134</f>
        <v>2.8102305020524156E-2</v>
      </c>
      <c r="CJ140" s="12">
        <f>(VLOOKUP($EG140,Data!$B:$CP,Daily!GI$10,0)+VLOOKUP($IF140,Data!$B:$CP,Daily!KH$10,0))/CJ$134</f>
        <v>2.4700460829493089E-2</v>
      </c>
      <c r="CK140" s="12">
        <f>(VLOOKUP($EG140,Data!$B:$CP,Daily!GJ$10,0)+VLOOKUP($IF140,Data!$B:$CP,Daily!KI$10,0))/CK$134</f>
        <v>2.7358702994820985E-2</v>
      </c>
      <c r="CL140" s="12">
        <f>(VLOOKUP($EG140,Data!$B:$CP,Daily!GK$10,0)+VLOOKUP($IF140,Data!$B:$CP,Daily!KJ$10,0))/CL$134</f>
        <v>2.7470741222366708E-2</v>
      </c>
      <c r="CM140" s="12">
        <f>(VLOOKUP($EG140,Data!$B:$CP,Daily!GL$10,0)+VLOOKUP($IF140,Data!$B:$CP,Daily!KK$10,0))/CM$134</f>
        <v>2.7324243954440892E-2</v>
      </c>
      <c r="CN140" s="12">
        <f>(VLOOKUP($EG140,Data!$B:$CP,Daily!GM$10,0)+VLOOKUP($IF140,Data!$B:$CP,Daily!KL$10,0))/CN$134</f>
        <v>2.7138914443422264E-2</v>
      </c>
      <c r="CO140" s="12">
        <f>(VLOOKUP($EG140,Data!$B:$CP,Daily!GN$10,0)+VLOOKUP($IF140,Data!$B:$CP,Daily!KM$10,0))/CO$134</f>
        <v>2.6039886039886041E-2</v>
      </c>
      <c r="CP140" s="12">
        <f>(VLOOKUP($EG140,Data!$B:$CP,Daily!GO$10,0)+VLOOKUP($IF140,Data!$B:$CP,Daily!KN$10,0))/CP$134</f>
        <v>2.5283195141889526E-2</v>
      </c>
      <c r="CQ140" s="12">
        <f>(VLOOKUP($EG140,Data!$B:$CP,Daily!GP$10,0)+VLOOKUP($IF140,Data!$B:$CP,Daily!KO$10,0))/CQ$134</f>
        <v>2.5098039215686273E-2</v>
      </c>
      <c r="CR140" s="12">
        <f>(VLOOKUP($EG140,Data!$B:$CP,Daily!GQ$10,0)+VLOOKUP($IF140,Data!$B:$CP,Daily!KP$10,0))/CR$134</f>
        <v>2.7971603664826164E-2</v>
      </c>
      <c r="CS140" s="12">
        <f>(VLOOKUP($EG140,Data!$B:$CP,Daily!GR$10,0)+VLOOKUP($IF140,Data!$B:$CP,Daily!KQ$10,0))/CS$134</f>
        <v>2.6359962698165994E-2</v>
      </c>
      <c r="CT140" s="12">
        <f>(VLOOKUP($EG140,Data!$B:$CP,Daily!GS$10,0)+VLOOKUP($IF140,Data!$B:$CP,Daily!KR$10,0))/CT$134</f>
        <v>2.5713932500927184E-2</v>
      </c>
      <c r="CU140" s="12">
        <f>(VLOOKUP($EG140,Data!$B:$CP,Daily!GT$10,0)+VLOOKUP($IF140,Data!$B:$CP,Daily!KS$10,0))/CU$134</f>
        <v>2.3688885964335066E-2</v>
      </c>
      <c r="CV140" s="12">
        <f>(VLOOKUP($EG140,Data!$B:$CP,Daily!GU$10,0)+VLOOKUP($IF140,Data!$B:$CP,Daily!KT$10,0))/CV$134</f>
        <v>2.7257444764649377E-2</v>
      </c>
      <c r="CW140" s="12">
        <f>(VLOOKUP($EG140,Data!$B:$CP,Daily!GV$10,0)+VLOOKUP($IF140,Data!$B:$CP,Daily!KU$10,0))/CW$134</f>
        <v>2.9308183608905868E-2</v>
      </c>
      <c r="CX140" s="12">
        <f>(VLOOKUP($EG140,Data!$B:$CP,Daily!GW$10,0)+VLOOKUP($IF140,Data!$B:$CP,Daily!KV$10,0))/CX$134</f>
        <v>2.7382888317683471E-2</v>
      </c>
      <c r="CY140" s="12">
        <f>(VLOOKUP($EG140,Data!$B:$CP,Daily!GX$10,0)+VLOOKUP($IF140,Data!$B:$CP,Daily!KW$10,0))/CY$134</f>
        <v>2.5354253759704654E-2</v>
      </c>
      <c r="CZ140" s="12">
        <f>(VLOOKUP($EG140,Data!$B:$CP,Daily!GY$10,0)+VLOOKUP($IF140,Data!$B:$CP,Daily!KX$10,0))/CZ$134</f>
        <v>2.5854055310248664E-2</v>
      </c>
      <c r="DA140" s="12">
        <f>(VLOOKUP($EG140,Data!$B:$CP,Daily!GZ$10,0)+VLOOKUP($IF140,Data!$B:$CP,Daily!KY$10,0))/DA$134</f>
        <v>2.368421052631579E-2</v>
      </c>
      <c r="DB140" s="12">
        <f>(VLOOKUP($EG140,Data!$B:$CP,Daily!HA$10,0)+VLOOKUP($IF140,Data!$B:$CP,Daily!KZ$10,0))/DB$134</f>
        <v>2.6891701828410688E-2</v>
      </c>
      <c r="DC140" s="12">
        <f>(VLOOKUP($EG140,Data!$B:$CP,Daily!HB$10,0)+VLOOKUP($IF140,Data!$B:$CP,Daily!LA$10,0))/DC$134</f>
        <v>2.7365570163064942E-2</v>
      </c>
      <c r="DD140" s="12">
        <f>(VLOOKUP($EG140,Data!$B:$CP,Daily!HC$10,0)+VLOOKUP($IF140,Data!$B:$CP,Daily!LB$10,0))/DD$134</f>
        <v>3.3494231222039088E-2</v>
      </c>
      <c r="DE140" s="12">
        <f>(VLOOKUP($EG140,Data!$B:$CP,Daily!HD$10,0)+VLOOKUP($IF140,Data!$B:$CP,Daily!LC$10,0))/DE$134</f>
        <v>2.6268730344700005E-2</v>
      </c>
      <c r="DF140" s="12">
        <f>(VLOOKUP($EG140,Data!$B:$CP,Daily!HE$10,0)+VLOOKUP($IF140,Data!$B:$CP,Daily!LD$10,0))/DF$134</f>
        <v>2.8134169495426041E-2</v>
      </c>
      <c r="DG140" s="12">
        <f>(VLOOKUP($EG140,Data!$B:$CP,Daily!HF$10,0)+VLOOKUP($IF140,Data!$B:$CP,Daily!LE$10,0))/DG$134</f>
        <v>2.7469624933967249E-2</v>
      </c>
      <c r="DH140" s="12">
        <f>(VLOOKUP($EG140,Data!$B:$CP,Daily!HG$10,0)+VLOOKUP($IF140,Data!$B:$CP,Daily!LF$10,0))/DH$134</f>
        <v>2.6958904109589042E-2</v>
      </c>
      <c r="DI140" s="12">
        <f>(VLOOKUP($EG140,Data!$B:$CP,Daily!HH$10,0)+VLOOKUP($IF140,Data!$B:$CP,Daily!LG$10,0))/DI$134</f>
        <v>2.713471528723458E-2</v>
      </c>
      <c r="DJ140" s="12">
        <f>(VLOOKUP($EG140,Data!$B:$CP,Daily!HI$10,0)+VLOOKUP($IF140,Data!$B:$CP,Daily!LH$10,0))/DJ$134</f>
        <v>2.8535820189952297E-2</v>
      </c>
      <c r="DK140" s="12">
        <f>(VLOOKUP($EG140,Data!$B:$CP,Daily!HJ$10,0)+VLOOKUP($IF140,Data!$B:$CP,Daily!LI$10,0))/DK$134</f>
        <v>3.0082091164398358E-2</v>
      </c>
      <c r="DL140" s="12">
        <f>(VLOOKUP($EG140,Data!$B:$CP,Daily!HK$10,0)+VLOOKUP($IF140,Data!$B:$CP,Daily!LJ$10,0))/DL$134</f>
        <v>2.6302646911936074E-2</v>
      </c>
      <c r="DM140" s="12">
        <f>(VLOOKUP($EG140,Data!$B:$CP,Daily!HL$10,0)+VLOOKUP($IF140,Data!$B:$CP,Daily!LK$10,0))/DM$134</f>
        <v>2.5833552113415596E-2</v>
      </c>
      <c r="DN140" s="12">
        <f>(VLOOKUP($EG140,Data!$B:$CP,Daily!HM$10,0)+VLOOKUP($IF140,Data!$B:$CP,Daily!LL$10,0))/DN$134</f>
        <v>2.8633775081164513E-2</v>
      </c>
      <c r="DO140" s="12">
        <f>(VLOOKUP($EG140,Data!$B:$CP,Daily!HN$10,0)+VLOOKUP($IF140,Data!$B:$CP,Daily!LM$10,0))/DO$134</f>
        <v>2.6332520928261102E-2</v>
      </c>
      <c r="DP140" s="12">
        <f>(VLOOKUP($EG140,Data!$B:$CP,Daily!HO$10,0)+VLOOKUP($IF140,Data!$B:$CP,Daily!LN$10,0))/DP$134</f>
        <v>2.8483240374722479E-2</v>
      </c>
      <c r="DQ140" s="12">
        <f>(VLOOKUP($EG140,Data!$B:$CP,Daily!HP$10,0)+VLOOKUP($IF140,Data!$B:$CP,Daily!LO$10,0))/DQ$134</f>
        <v>2.6784264920729398E-2</v>
      </c>
      <c r="DR140" s="12">
        <f>(VLOOKUP($EG140,Data!$B:$CP,Daily!HQ$10,0)+VLOOKUP($IF140,Data!$B:$CP,Daily!LP$10,0))/DR$134</f>
        <v>2.9187602325975271E-2</v>
      </c>
      <c r="DS140" s="12">
        <f>(VLOOKUP($EG140,Data!$B:$CP,Daily!HR$10,0)+VLOOKUP($IF140,Data!$B:$CP,Daily!LQ$10,0))/DS$134</f>
        <v>2.5598496157461161E-2</v>
      </c>
      <c r="DT140" s="12">
        <f>(VLOOKUP($EG140,Data!$B:$CP,Daily!HS$10,0)+VLOOKUP($IF140,Data!$B:$CP,Daily!LR$10,0))/DT$134</f>
        <v>2.8602324952689915E-2</v>
      </c>
      <c r="DU140" s="12">
        <f>(VLOOKUP($EG140,Data!$B:$CP,Daily!HT$10,0)+VLOOKUP($IF140,Data!$B:$CP,Daily!LS$10,0))/DU$134</f>
        <v>2.5936149158897973E-2</v>
      </c>
      <c r="DV140" s="14"/>
      <c r="DW140" s="12">
        <f t="shared" si="1732"/>
        <v>2.6332520928261102E-2</v>
      </c>
      <c r="DX140" s="12">
        <f>_xlfn.QUARTILE.INC($AJ140:$DT140,3)</f>
        <v>2.8818143986683312E-2</v>
      </c>
      <c r="DY140" s="12">
        <f t="shared" si="1747"/>
        <v>2.4856230584222108E-3</v>
      </c>
      <c r="DZ140" s="12">
        <f t="shared" si="1748"/>
        <v>3.0682361280499969E-2</v>
      </c>
      <c r="EA140" s="12">
        <f t="shared" si="1749"/>
        <v>2.4468303634444445E-2</v>
      </c>
      <c r="EB140" s="14"/>
      <c r="EC140" s="12">
        <f t="shared" si="1734"/>
        <v>1.930658173106363E-3</v>
      </c>
      <c r="ED140" s="12">
        <f t="shared" si="1756"/>
        <v>2.7655811211270229E-2</v>
      </c>
      <c r="EE140" s="12">
        <f t="shared" si="1757"/>
        <v>2.7299215568539602E-2</v>
      </c>
      <c r="EF140" s="1"/>
      <c r="EG140" s="7" t="s">
        <v>740</v>
      </c>
      <c r="EH140" s="7" t="s">
        <v>119</v>
      </c>
      <c r="EI140" s="12">
        <f>VLOOKUP($EG140,Data!$B:$CP,Daily!EI$10,0)/EI$134</f>
        <v>3.0061129090255302E-2</v>
      </c>
      <c r="EJ140" s="12">
        <f>VLOOKUP($EG140,Data!$B:$CP,Daily!EJ$10,0)/EJ$134</f>
        <v>3.131198639841315E-2</v>
      </c>
      <c r="EK140" s="12">
        <f>VLOOKUP($EG140,Data!$B:$CP,Daily!EK$10,0)/EK$134</f>
        <v>3.2422695887120982E-2</v>
      </c>
      <c r="EL140" s="12">
        <f>VLOOKUP($EG140,Data!$B:$CP,Daily!EL$10,0)/EL$134</f>
        <v>2.7229357798165137E-2</v>
      </c>
      <c r="EM140" s="12">
        <f>VLOOKUP($EG140,Data!$B:$CP,Daily!EM$10,0)/EM$134</f>
        <v>2.6555959651410142E-2</v>
      </c>
      <c r="EN140" s="12">
        <f>VLOOKUP($EG140,Data!$B:$CP,Daily!EN$10,0)/EN$134</f>
        <v>3.0352374128834757E-2</v>
      </c>
      <c r="EO140" s="12">
        <f>VLOOKUP($EG140,Data!$B:$CP,Daily!EO$10,0)/EO$134</f>
        <v>3.0581424616159075E-2</v>
      </c>
      <c r="EP140" s="12">
        <f>VLOOKUP($EG140,Data!$B:$CP,Daily!EP$10,0)/EP$134</f>
        <v>3.4178403755868544E-2</v>
      </c>
      <c r="EQ140" s="12">
        <f>VLOOKUP($EG140,Data!$B:$CP,Daily!EQ$10,0)/EQ$134</f>
        <v>3.1026408221672953E-2</v>
      </c>
      <c r="ER140" s="12">
        <f>VLOOKUP($EG140,Data!$B:$CP,Daily!ER$10,0)/ER$134</f>
        <v>3.1784169698633902E-2</v>
      </c>
      <c r="ES140" s="12">
        <f>VLOOKUP($EG140,Data!$B:$CP,Daily!ES$10,0)/ES$134</f>
        <v>2.7463437231156112E-2</v>
      </c>
      <c r="ET140" s="12">
        <f>VLOOKUP($EG140,Data!$B:$CP,Daily!ET$10,0)/ET$134</f>
        <v>2.7169663799843629E-2</v>
      </c>
      <c r="EU140" s="12">
        <f>VLOOKUP($EG140,Data!$B:$CP,Daily!EU$10,0)/EU$134</f>
        <v>2.9565816678152997E-2</v>
      </c>
      <c r="EV140" s="12">
        <f>VLOOKUP($EG140,Data!$B:$CP,Daily!EV$10,0)/EV$134</f>
        <v>2.8671858846233373E-2</v>
      </c>
      <c r="EW140" s="12">
        <f>VLOOKUP($EG140,Data!$B:$CP,Daily!EW$10,0)/EW$134</f>
        <v>2.9562398703403565E-2</v>
      </c>
      <c r="EX140" s="12">
        <f>VLOOKUP($EG140,Data!$B:$CP,Daily!EX$10,0)/EX$134</f>
        <v>2.8374831524437823E-2</v>
      </c>
      <c r="EY140" s="12">
        <f>VLOOKUP($EG140,Data!$B:$CP,Daily!EY$10,0)/EY$134</f>
        <v>2.8738574040219379E-2</v>
      </c>
      <c r="EZ140" s="12">
        <f>VLOOKUP($EG140,Data!$B:$CP,Daily!EZ$10,0)/EZ$134</f>
        <v>3.0362891425226808E-2</v>
      </c>
      <c r="FA140" s="12">
        <f>VLOOKUP($EG140,Data!$B:$CP,Daily!FA$10,0)/FA$134</f>
        <v>3.0098740211099761E-2</v>
      </c>
      <c r="FB140" s="12">
        <f>VLOOKUP($EG140,Data!$B:$CP,Daily!FB$10,0)/FB$134</f>
        <v>2.8569387900864225E-2</v>
      </c>
      <c r="FC140" s="12">
        <f>VLOOKUP($EG140,Data!$B:$CP,Daily!FC$10,0)/FC$134</f>
        <v>3.0734997566233224E-2</v>
      </c>
      <c r="FD140" s="12">
        <f>VLOOKUP($EG140,Data!$B:$CP,Daily!FD$10,0)/FD$134</f>
        <v>3.0491779532121389E-2</v>
      </c>
      <c r="FE140" s="12">
        <f>VLOOKUP($EG140,Data!$B:$CP,Daily!FE$10,0)/FE$134</f>
        <v>2.9686601495112132E-2</v>
      </c>
      <c r="FF140" s="12">
        <f>VLOOKUP($EG140,Data!$B:$CP,Daily!FF$10,0)/FF$134</f>
        <v>3.0778425220379501E-2</v>
      </c>
      <c r="FG140" s="12">
        <f>VLOOKUP($EG140,Data!$B:$CP,Daily!FG$10,0)/FG$134</f>
        <v>2.8232554755148076E-2</v>
      </c>
      <c r="FH140" s="12">
        <f>VLOOKUP($EG140,Data!$B:$CP,Daily!FH$10,0)/FH$134</f>
        <v>3.1840591618734593E-2</v>
      </c>
      <c r="FI140" s="12">
        <f>VLOOKUP($EG140,Data!$B:$CP,Daily!FI$10,0)/FI$134</f>
        <v>2.803801307541956E-2</v>
      </c>
      <c r="FJ140" s="12">
        <f>VLOOKUP($EG140,Data!$B:$CP,Daily!FJ$10,0)/FJ$134</f>
        <v>3.125215116679287E-2</v>
      </c>
      <c r="FK140" s="12">
        <f>VLOOKUP($EG140,Data!$B:$CP,Daily!FK$10,0)/FK$134</f>
        <v>2.4304424317456181E-2</v>
      </c>
      <c r="FL140" s="12">
        <f>VLOOKUP($EG140,Data!$B:$CP,Daily!FL$10,0)/FL$134</f>
        <v>2.9658458028584848E-2</v>
      </c>
      <c r="FM140" s="12">
        <f>VLOOKUP($EG140,Data!$B:$CP,Daily!FM$10,0)/FM$134</f>
        <v>3.3378801251705045E-2</v>
      </c>
      <c r="FN140" s="12">
        <f>VLOOKUP($EG140,Data!$B:$CP,Daily!FN$10,0)/FN$134</f>
        <v>3.0054644808743168E-2</v>
      </c>
      <c r="FO140" s="12">
        <f>VLOOKUP($EG140,Data!$B:$CP,Daily!FO$10,0)/FO$134</f>
        <v>3.2080986668567762E-2</v>
      </c>
      <c r="FP140" s="12">
        <f>VLOOKUP($EG140,Data!$B:$CP,Daily!FP$10,0)/FP$134</f>
        <v>3.0396414063594342E-2</v>
      </c>
      <c r="FQ140" s="12">
        <f>VLOOKUP($EG140,Data!$B:$CP,Daily!FQ$10,0)/FQ$134</f>
        <v>3.1024318349299928E-2</v>
      </c>
      <c r="FR140" s="12">
        <f>VLOOKUP($EG140,Data!$B:$CP,Daily!FR$10,0)/FR$134</f>
        <v>3.0843195266272189E-2</v>
      </c>
      <c r="FS140" s="12">
        <f>VLOOKUP($EG140,Data!$B:$CP,Daily!FS$10,0)/FS$134</f>
        <v>3.091008686125675E-2</v>
      </c>
      <c r="FT140" s="12">
        <f>VLOOKUP($EG140,Data!$B:$CP,Daily!FT$10,0)/FT$134</f>
        <v>2.9646238166417538E-2</v>
      </c>
      <c r="FU140" s="12">
        <f>VLOOKUP($EG140,Data!$B:$CP,Daily!FU$10,0)/FU$134</f>
        <v>2.6198394030334981E-2</v>
      </c>
      <c r="FV140" s="12">
        <f>VLOOKUP($EG140,Data!$B:$CP,Daily!FV$10,0)/FV$134</f>
        <v>3.0127013630731104E-2</v>
      </c>
      <c r="FW140" s="12">
        <f>VLOOKUP($EG140,Data!$B:$CP,Daily!FW$10,0)/FW$134</f>
        <v>3.3507255829121146E-2</v>
      </c>
      <c r="FX140" s="12">
        <f>VLOOKUP($EG140,Data!$B:$CP,Daily!FX$10,0)/FX$134</f>
        <v>3.3023255813953489E-2</v>
      </c>
      <c r="FY140" s="12">
        <f>VLOOKUP($EG140,Data!$B:$CP,Daily!FY$10,0)/FY$134</f>
        <v>2.883144692566534E-2</v>
      </c>
      <c r="FZ140" s="12">
        <f>VLOOKUP($EG140,Data!$B:$CP,Daily!FZ$10,0)/FZ$134</f>
        <v>2.6328052190121156E-2</v>
      </c>
      <c r="GA140" s="12">
        <f>VLOOKUP($EG140,Data!$B:$CP,Daily!GA$10,0)/GA$134</f>
        <v>3.2873897782724079E-2</v>
      </c>
      <c r="GB140" s="12">
        <f>VLOOKUP($EG140,Data!$B:$CP,Daily!GB$10,0)/GB$134</f>
        <v>2.8026504297994269E-2</v>
      </c>
      <c r="GC140" s="12">
        <f>VLOOKUP($EG140,Data!$B:$CP,Daily!GC$10,0)/GC$134</f>
        <v>2.9868758485442751E-2</v>
      </c>
      <c r="GD140" s="12">
        <f>VLOOKUP($EG140,Data!$B:$CP,Daily!GD$10,0)/GD$134</f>
        <v>2.8215272075837874E-2</v>
      </c>
      <c r="GE140" s="12">
        <f>VLOOKUP($EG140,Data!$B:$CP,Daily!GE$10,0)/GE$134</f>
        <v>3.0003045994517211E-2</v>
      </c>
      <c r="GF140" s="12">
        <f>VLOOKUP($EG140,Data!$B:$CP,Daily!GF$10,0)/GF$134</f>
        <v>2.6692087702573881E-2</v>
      </c>
      <c r="GG140" s="12">
        <f>VLOOKUP($EG140,Data!$B:$CP,Daily!GG$10,0)/GG$134</f>
        <v>2.699887838487422E-2</v>
      </c>
      <c r="GH140" s="12">
        <f>VLOOKUP($EG140,Data!$B:$CP,Daily!GH$10,0)/GH$134</f>
        <v>2.8453181583031558E-2</v>
      </c>
      <c r="GI140" s="12">
        <f>VLOOKUP($EG140,Data!$B:$CP,Daily!GI$10,0)/GI$134</f>
        <v>2.5341780593531177E-2</v>
      </c>
      <c r="GJ140" s="12">
        <f>VLOOKUP($EG140,Data!$B:$CP,Daily!GJ$10,0)/GJ$134</f>
        <v>2.8644224830142062E-2</v>
      </c>
      <c r="GK140" s="12">
        <f>VLOOKUP($EG140,Data!$B:$CP,Daily!GK$10,0)/GK$134</f>
        <v>2.7931722456218132E-2</v>
      </c>
      <c r="GL140" s="12">
        <f>VLOOKUP($EG140,Data!$B:$CP,Daily!GL$10,0)/GL$134</f>
        <v>2.9098329680296273E-2</v>
      </c>
      <c r="GM140" s="12">
        <f>VLOOKUP($EG140,Data!$B:$CP,Daily!GM$10,0)/GM$134</f>
        <v>2.8445202294217951E-2</v>
      </c>
      <c r="GN140" s="12">
        <f>VLOOKUP($EG140,Data!$B:$CP,Daily!GN$10,0)/GN$134</f>
        <v>2.7271322620519161E-2</v>
      </c>
      <c r="GO140" s="12">
        <f>VLOOKUP($EG140,Data!$B:$CP,Daily!GO$10,0)/GO$134</f>
        <v>2.5023756731073803E-2</v>
      </c>
      <c r="GP140" s="12">
        <f>VLOOKUP($EG140,Data!$B:$CP,Daily!GP$10,0)/GP$134</f>
        <v>2.6292335115864526E-2</v>
      </c>
      <c r="GQ140" s="12">
        <f>VLOOKUP($EG140,Data!$B:$CP,Daily!GQ$10,0)/GQ$134</f>
        <v>2.9078765170644293E-2</v>
      </c>
      <c r="GR140" s="12">
        <f>VLOOKUP($EG140,Data!$B:$CP,Daily!GR$10,0)/GR$134</f>
        <v>2.7631248430042703E-2</v>
      </c>
      <c r="GS140" s="12">
        <f>VLOOKUP($EG140,Data!$B:$CP,Daily!GS$10,0)/GS$134</f>
        <v>2.7435187515731187E-2</v>
      </c>
      <c r="GT140" s="12">
        <f>VLOOKUP($EG140,Data!$B:$CP,Daily!GT$10,0)/GT$134</f>
        <v>2.3456457266109464E-2</v>
      </c>
      <c r="GU140" s="12">
        <f>VLOOKUP($EG140,Data!$B:$CP,Daily!GU$10,0)/GU$134</f>
        <v>2.9987709954936503E-2</v>
      </c>
      <c r="GV140" s="12">
        <f>VLOOKUP($EG140,Data!$B:$CP,Daily!GV$10,0)/GV$134</f>
        <v>3.0686799805163176E-2</v>
      </c>
      <c r="GW140" s="12">
        <f>VLOOKUP($EG140,Data!$B:$CP,Daily!GW$10,0)/GW$134</f>
        <v>2.8742174160500854E-2</v>
      </c>
      <c r="GX140" s="12">
        <f>VLOOKUP($EG140,Data!$B:$CP,Daily!GX$10,0)/GX$134</f>
        <v>2.7575669383003494E-2</v>
      </c>
      <c r="GY140" s="12">
        <f>VLOOKUP($EG140,Data!$B:$CP,Daily!GY$10,0)/GY$134</f>
        <v>2.7850720140049336E-2</v>
      </c>
      <c r="GZ140" s="12">
        <f>VLOOKUP($EG140,Data!$B:$CP,Daily!GZ$10,0)/GZ$134</f>
        <v>2.4862325882734047E-2</v>
      </c>
      <c r="HA140" s="12">
        <f>VLOOKUP($EG140,Data!$B:$CP,Daily!HA$10,0)/HA$134</f>
        <v>2.8234398782343989E-2</v>
      </c>
      <c r="HB140" s="12">
        <f>VLOOKUP($EG140,Data!$B:$CP,Daily!HB$10,0)/HB$134</f>
        <v>2.9762815608263198E-2</v>
      </c>
      <c r="HC140" s="12">
        <f>VLOOKUP($EG140,Data!$B:$CP,Daily!HC$10,0)/HC$134</f>
        <v>3.4122002253339771E-2</v>
      </c>
      <c r="HD140" s="12">
        <f>VLOOKUP($EG140,Data!$B:$CP,Daily!HD$10,0)/HD$134</f>
        <v>2.6474027058627024E-2</v>
      </c>
      <c r="HE140" s="12">
        <f>VLOOKUP($EG140,Data!$B:$CP,Daily!HE$10,0)/HE$134</f>
        <v>2.883416458852868E-2</v>
      </c>
      <c r="HF140" s="12">
        <f>VLOOKUP($EG140,Data!$B:$CP,Daily!HF$10,0)/HF$134</f>
        <v>2.8809218950064022E-2</v>
      </c>
      <c r="HG140" s="12">
        <f>VLOOKUP($EG140,Data!$B:$CP,Daily!HG$10,0)/HG$134</f>
        <v>2.8020109418896939E-2</v>
      </c>
      <c r="HH140" s="12">
        <f>VLOOKUP($EG140,Data!$B:$CP,Daily!HH$10,0)/HH$134</f>
        <v>2.7994835904056534E-2</v>
      </c>
      <c r="HI140" s="12">
        <f>VLOOKUP($EG140,Data!$B:$CP,Daily!HI$10,0)/HI$134</f>
        <v>2.884338044418806E-2</v>
      </c>
      <c r="HJ140" s="12">
        <f>VLOOKUP($EG140,Data!$B:$CP,Daily!HJ$10,0)/HJ$134</f>
        <v>3.096498970285378E-2</v>
      </c>
      <c r="HK140" s="12">
        <f>VLOOKUP($EG140,Data!$B:$CP,Daily!HK$10,0)/HK$134</f>
        <v>2.7025020417254436E-2</v>
      </c>
      <c r="HL140" s="12">
        <f>VLOOKUP($EG140,Data!$B:$CP,Daily!HL$10,0)/HL$134</f>
        <v>2.7435807245867042E-2</v>
      </c>
      <c r="HM140" s="12">
        <f>VLOOKUP($EG140,Data!$B:$CP,Daily!HM$10,0)/HM$134</f>
        <v>2.9997857295907437E-2</v>
      </c>
      <c r="HN140" s="12">
        <f>VLOOKUP($EG140,Data!$B:$CP,Daily!HN$10,0)/HN$134</f>
        <v>2.7509133892112615E-2</v>
      </c>
      <c r="HO140" s="12">
        <f>VLOOKUP($EG140,Data!$B:$CP,Daily!HO$10,0)/HO$134</f>
        <v>3.0338389731621937E-2</v>
      </c>
      <c r="HP140" s="12">
        <f>VLOOKUP($EG140,Data!$B:$CP,Daily!HP$10,0)/HP$134</f>
        <v>2.8003217079768956E-2</v>
      </c>
      <c r="HQ140" s="12">
        <f>VLOOKUP($EG140,Data!$B:$CP,Daily!HQ$10,0)/HQ$134</f>
        <v>2.9542664211172499E-2</v>
      </c>
      <c r="HR140" s="12">
        <f>VLOOKUP($EG140,Data!$B:$CP,Daily!HR$10,0)/HR$134</f>
        <v>2.5863357751532368E-2</v>
      </c>
      <c r="HS140" s="12">
        <f>VLOOKUP($EG140,Data!$B:$CP,Daily!HS$10,0)/HS$134</f>
        <v>2.9349337627168265E-2</v>
      </c>
      <c r="HT140" s="12">
        <f>VLOOKUP($EG140,Data!$B:$CP,Daily!HT$10,0)/HT$134</f>
        <v>2.7032690695725062E-2</v>
      </c>
      <c r="HU140" s="13"/>
      <c r="HV140" s="40">
        <f t="shared" si="1735"/>
        <v>2.7631248430042703E-2</v>
      </c>
      <c r="HW140" s="40">
        <f t="shared" si="1736"/>
        <v>3.0396414063594342E-2</v>
      </c>
      <c r="HX140" s="40">
        <f t="shared" si="1737"/>
        <v>2.7651656335516382E-3</v>
      </c>
      <c r="HY140" s="40">
        <f t="shared" si="1750"/>
        <v>3.2470288288758073E-2</v>
      </c>
      <c r="HZ140" s="40">
        <f t="shared" si="1751"/>
        <v>2.5557374204878976E-2</v>
      </c>
      <c r="IA140" s="43"/>
      <c r="IB140" s="12">
        <f t="shared" si="1738"/>
        <v>2.1905679061075115E-3</v>
      </c>
      <c r="IC140" s="12">
        <f t="shared" si="1758"/>
        <v>2.8662153381819707E-2</v>
      </c>
      <c r="ID140" s="12">
        <f t="shared" si="1752"/>
        <v>2.1178698834656829E-2</v>
      </c>
      <c r="IE140" s="1"/>
      <c r="IF140" s="7" t="s">
        <v>741</v>
      </c>
      <c r="IG140" s="7" t="s">
        <v>119</v>
      </c>
      <c r="IH140" s="12">
        <f>VLOOKUP($IF140,Data!$B:$CP,Daily!IH$10,0)/IH$134</f>
        <v>2.3795359904818559E-2</v>
      </c>
      <c r="II140" s="12">
        <f>VLOOKUP($IF140,Data!$B:$CP,Daily!II$10,0)/II$134</f>
        <v>2.3047114011829493E-2</v>
      </c>
      <c r="IJ140" s="12">
        <f>VLOOKUP($IF140,Data!$B:$CP,Daily!IJ$10,0)/IJ$134</f>
        <v>2.5976814083297554E-2</v>
      </c>
      <c r="IK140" s="12">
        <f>VLOOKUP($IF140,Data!$B:$CP,Daily!IK$10,0)/IK$134</f>
        <v>2.3076923076923078E-2</v>
      </c>
      <c r="IL140" s="12">
        <f>VLOOKUP($IF140,Data!$B:$CP,Daily!IL$10,0)/IL$134</f>
        <v>2.4309607156748347E-2</v>
      </c>
      <c r="IM140" s="12">
        <f>VLOOKUP($IF140,Data!$B:$CP,Daily!IM$10,0)/IM$134</f>
        <v>1.873711823121604E-2</v>
      </c>
      <c r="IN140" s="12">
        <f>VLOOKUP($IF140,Data!$B:$CP,Daily!IN$10,0)/IN$134</f>
        <v>2.514713750668807E-2</v>
      </c>
      <c r="IO140" s="12">
        <f>VLOOKUP($IF140,Data!$B:$CP,Daily!IO$10,0)/IO$134</f>
        <v>2.8493647912885663E-2</v>
      </c>
      <c r="IP140" s="12">
        <f>VLOOKUP($IF140,Data!$B:$CP,Daily!IP$10,0)/IP$134</f>
        <v>2.5487256371814093E-2</v>
      </c>
      <c r="IQ140" s="12">
        <f>VLOOKUP($IF140,Data!$B:$CP,Daily!IQ$10,0)/IQ$134</f>
        <v>2.7096518987341771E-2</v>
      </c>
      <c r="IR140" s="12">
        <f>VLOOKUP($IF140,Data!$B:$CP,Daily!IR$10,0)/IR$134</f>
        <v>2.0084974893781384E-2</v>
      </c>
      <c r="IS140" s="12">
        <f>VLOOKUP($IF140,Data!$B:$CP,Daily!IS$10,0)/IS$134</f>
        <v>2.1499128413712959E-2</v>
      </c>
      <c r="IT140" s="12">
        <f>VLOOKUP($IF140,Data!$B:$CP,Daily!IT$10,0)/IT$134</f>
        <v>2.6226902443870454E-2</v>
      </c>
      <c r="IU140" s="12">
        <f>VLOOKUP($IF140,Data!$B:$CP,Daily!IU$10,0)/IU$134</f>
        <v>2.385646687697161E-2</v>
      </c>
      <c r="IV140" s="12">
        <f>VLOOKUP($IF140,Data!$B:$CP,Daily!IV$10,0)/IV$134</f>
        <v>2.6748184944593044E-2</v>
      </c>
      <c r="IW140" s="12">
        <f>VLOOKUP($IF140,Data!$B:$CP,Daily!IW$10,0)/IW$134</f>
        <v>2.2657685241886098E-2</v>
      </c>
      <c r="IX140" s="12">
        <f>VLOOKUP($IF140,Data!$B:$CP,Daily!IX$10,0)/IX$134</f>
        <v>2.186836518046709E-2</v>
      </c>
      <c r="IY140" s="12">
        <f>VLOOKUP($IF140,Data!$B:$CP,Daily!IY$10,0)/IY$134</f>
        <v>2.5468622656886715E-2</v>
      </c>
      <c r="IZ140" s="12">
        <f>VLOOKUP($IF140,Data!$B:$CP,Daily!IZ$10,0)/IZ$134</f>
        <v>2.4464213505863325E-2</v>
      </c>
      <c r="JA140" s="12">
        <f>VLOOKUP($IF140,Data!$B:$CP,Daily!JA$10,0)/JA$134</f>
        <v>2.267910131411615E-2</v>
      </c>
      <c r="JB140" s="12">
        <f>VLOOKUP($IF140,Data!$B:$CP,Daily!JB$10,0)/JB$134</f>
        <v>1.9027921406411581E-2</v>
      </c>
      <c r="JC140" s="12">
        <f>VLOOKUP($IF140,Data!$B:$CP,Daily!JC$10,0)/JC$134</f>
        <v>1.9566589522406901E-2</v>
      </c>
      <c r="JD140" s="12">
        <f>VLOOKUP($IF140,Data!$B:$CP,Daily!JD$10,0)/JD$134</f>
        <v>2.1197777320436303E-2</v>
      </c>
      <c r="JE140" s="12">
        <f>VLOOKUP($IF140,Data!$B:$CP,Daily!JE$10,0)/JE$134</f>
        <v>2.2523507544281653E-2</v>
      </c>
      <c r="JF140" s="12">
        <f>VLOOKUP($IF140,Data!$B:$CP,Daily!JF$10,0)/JF$134</f>
        <v>2.1236333052985702E-2</v>
      </c>
      <c r="JG140" s="12">
        <f>VLOOKUP($IF140,Data!$B:$CP,Daily!JG$10,0)/JG$134</f>
        <v>2.3265475695886995E-2</v>
      </c>
      <c r="JH140" s="12">
        <f>VLOOKUP($IF140,Data!$B:$CP,Daily!JH$10,0)/JH$134</f>
        <v>2.4281667341157425E-2</v>
      </c>
      <c r="JI140" s="12">
        <f>VLOOKUP($IF140,Data!$B:$CP,Daily!JI$10,0)/JI$134</f>
        <v>2.4011299435028249E-2</v>
      </c>
      <c r="JJ140" s="12">
        <f>VLOOKUP($IF140,Data!$B:$CP,Daily!JJ$10,0)/JJ$134</f>
        <v>1.8508236165093468E-2</v>
      </c>
      <c r="JK140" s="12">
        <f>VLOOKUP($IF140,Data!$B:$CP,Daily!JK$10,0)/JK$134</f>
        <v>2.1760061621413442E-2</v>
      </c>
      <c r="JL140" s="12">
        <f>VLOOKUP($IF140,Data!$B:$CP,Daily!JL$10,0)/JL$134</f>
        <v>2.7727682596934176E-2</v>
      </c>
      <c r="JM140" s="12">
        <f>VLOOKUP($IF140,Data!$B:$CP,Daily!JM$10,0)/JM$134</f>
        <v>2.2790697674418603E-2</v>
      </c>
      <c r="JN140" s="12">
        <f>VLOOKUP($IF140,Data!$B:$CP,Daily!JN$10,0)/JN$134</f>
        <v>2.3435865243774848E-2</v>
      </c>
      <c r="JO140" s="12">
        <f>VLOOKUP($IF140,Data!$B:$CP,Daily!JO$10,0)/JO$134</f>
        <v>2.4262029923170239E-2</v>
      </c>
      <c r="JP140" s="12">
        <f>VLOOKUP($IF140,Data!$B:$CP,Daily!JP$10,0)/JP$134</f>
        <v>2.844093834336724E-2</v>
      </c>
      <c r="JQ140" s="12">
        <f>VLOOKUP($IF140,Data!$B:$CP,Daily!JQ$10,0)/JQ$134</f>
        <v>2.691818567189487E-2</v>
      </c>
      <c r="JR140" s="12">
        <f>VLOOKUP($IF140,Data!$B:$CP,Daily!JR$10,0)/JR$134</f>
        <v>2.4545454545454544E-2</v>
      </c>
      <c r="JS140" s="12">
        <f>VLOOKUP($IF140,Data!$B:$CP,Daily!JS$10,0)/JS$134</f>
        <v>2.5345622119815669E-2</v>
      </c>
      <c r="JT140" s="12">
        <f>VLOOKUP($IF140,Data!$B:$CP,Daily!JT$10,0)/JT$134</f>
        <v>2.4708304735758406E-2</v>
      </c>
      <c r="JU140" s="12">
        <f>VLOOKUP($IF140,Data!$B:$CP,Daily!JU$10,0)/JU$134</f>
        <v>1.9926706367384334E-2</v>
      </c>
      <c r="JV140" s="12">
        <f>VLOOKUP($IF140,Data!$B:$CP,Daily!JV$10,0)/JV$134</f>
        <v>2.3017902813299233E-2</v>
      </c>
      <c r="JW140" s="12">
        <f>VLOOKUP($IF140,Data!$B:$CP,Daily!JW$10,0)/JW$134</f>
        <v>2.5629695095006629E-2</v>
      </c>
      <c r="JX140" s="12">
        <f>VLOOKUP($IF140,Data!$B:$CP,Daily!JX$10,0)/JX$134</f>
        <v>2.3912106850495475E-2</v>
      </c>
      <c r="JY140" s="12">
        <f>VLOOKUP($IF140,Data!$B:$CP,Daily!JY$10,0)/JY$134</f>
        <v>1.9091507570770244E-2</v>
      </c>
      <c r="JZ140" s="12">
        <f>VLOOKUP($IF140,Data!$B:$CP,Daily!JZ$10,0)/JZ$134</f>
        <v>2.2119591638308216E-2</v>
      </c>
      <c r="KA140" s="12">
        <f>VLOOKUP($IF140,Data!$B:$CP,Daily!KA$10,0)/KA$134</f>
        <v>2.3190621814475027E-2</v>
      </c>
      <c r="KB140" s="12">
        <f>VLOOKUP($IF140,Data!$B:$CP,Daily!KB$10,0)/KB$134</f>
        <v>2.0933275185346708E-2</v>
      </c>
      <c r="KC140" s="12">
        <f>VLOOKUP($IF140,Data!$B:$CP,Daily!KC$10,0)/KC$134</f>
        <v>2.3524379811804962E-2</v>
      </c>
      <c r="KD140" s="12">
        <f>VLOOKUP($IF140,Data!$B:$CP,Daily!KD$10,0)/KD$134</f>
        <v>2.3570493234395459E-2</v>
      </c>
      <c r="KE140" s="12">
        <f>VLOOKUP($IF140,Data!$B:$CP,Daily!KE$10,0)/KE$134</f>
        <v>2.1787960467205752E-2</v>
      </c>
      <c r="KF140" s="12">
        <f>VLOOKUP($IF140,Data!$B:$CP,Daily!KF$10,0)/KF$134</f>
        <v>2.2121014964216004E-2</v>
      </c>
      <c r="KG140" s="12">
        <f>VLOOKUP($IF140,Data!$B:$CP,Daily!KG$10,0)/KG$134</f>
        <v>2.7141845645503895E-2</v>
      </c>
      <c r="KH140" s="12">
        <f>VLOOKUP($IF140,Data!$B:$CP,Daily!KH$10,0)/KH$134</f>
        <v>2.2902547324141154E-2</v>
      </c>
      <c r="KI140" s="12">
        <f>VLOOKUP($IF140,Data!$B:$CP,Daily!KI$10,0)/KI$134</f>
        <v>2.3898586866167915E-2</v>
      </c>
      <c r="KJ140" s="12">
        <f>VLOOKUP($IF140,Data!$B:$CP,Daily!KJ$10,0)/KJ$134</f>
        <v>2.6203534430225474E-2</v>
      </c>
      <c r="KK140" s="12">
        <f>VLOOKUP($IF140,Data!$B:$CP,Daily!KK$10,0)/KK$134</f>
        <v>2.221254355400697E-2</v>
      </c>
      <c r="KL140" s="12">
        <f>VLOOKUP($IF140,Data!$B:$CP,Daily!KL$10,0)/KL$134</f>
        <v>2.3385300668151449E-2</v>
      </c>
      <c r="KM140" s="12">
        <f>VLOOKUP($IF140,Data!$B:$CP,Daily!KM$10,0)/KM$134</f>
        <v>2.2579244463742945E-2</v>
      </c>
      <c r="KN140" s="12">
        <f>VLOOKUP($IF140,Data!$B:$CP,Daily!KN$10,0)/KN$134</f>
        <v>2.6011560693641619E-2</v>
      </c>
      <c r="KO140" s="12">
        <f>VLOOKUP($IF140,Data!$B:$CP,Daily!KO$10,0)/KO$134</f>
        <v>2.1813725490196077E-2</v>
      </c>
      <c r="KP140" s="12">
        <f>VLOOKUP($IF140,Data!$B:$CP,Daily!KP$10,0)/KP$134</f>
        <v>2.4738344433872503E-2</v>
      </c>
      <c r="KQ140" s="12">
        <f>VLOOKUP($IF140,Data!$B:$CP,Daily!KQ$10,0)/KQ$134</f>
        <v>2.2694350555287301E-2</v>
      </c>
      <c r="KR140" s="12">
        <f>VLOOKUP($IF140,Data!$B:$CP,Daily!KR$10,0)/KR$134</f>
        <v>2.0896924160601082E-2</v>
      </c>
      <c r="KS140" s="12">
        <f>VLOOKUP($IF140,Data!$B:$CP,Daily!KS$10,0)/KS$134</f>
        <v>2.4324324324324326E-2</v>
      </c>
      <c r="KT140" s="12">
        <f>VLOOKUP($IF140,Data!$B:$CP,Daily!KT$10,0)/KT$134</f>
        <v>1.9770838013929454E-2</v>
      </c>
      <c r="KU140" s="12">
        <f>VLOOKUP($IF140,Data!$B:$CP,Daily!KU$10,0)/KU$134</f>
        <v>2.5479143179255918E-2</v>
      </c>
      <c r="KV140" s="12">
        <f>VLOOKUP($IF140,Data!$B:$CP,Daily!KV$10,0)/KV$134</f>
        <v>2.3567006191332136E-2</v>
      </c>
      <c r="KW140" s="12">
        <f>VLOOKUP($IF140,Data!$B:$CP,Daily!KW$10,0)/KW$134</f>
        <v>1.8823529411764704E-2</v>
      </c>
      <c r="KX140" s="12">
        <f>VLOOKUP($IF140,Data!$B:$CP,Daily!KX$10,0)/KX$134</f>
        <v>2.0452099031216361E-2</v>
      </c>
      <c r="KY140" s="12">
        <f>VLOOKUP($IF140,Data!$B:$CP,Daily!KY$10,0)/KY$134</f>
        <v>2.0356816102470265E-2</v>
      </c>
      <c r="KZ140" s="12">
        <f>VLOOKUP($IF140,Data!$B:$CP,Daily!KZ$10,0)/KZ$134</f>
        <v>2.3085221143473569E-2</v>
      </c>
      <c r="LA140" s="12">
        <f>VLOOKUP($IF140,Data!$B:$CP,Daily!LA$10,0)/LA$134</f>
        <v>2.0631850419084462E-2</v>
      </c>
      <c r="LB140" s="12">
        <f>VLOOKUP($IF140,Data!$B:$CP,Daily!LB$10,0)/LB$134</f>
        <v>3.1784305129329241E-2</v>
      </c>
      <c r="LC140" s="12">
        <f>VLOOKUP($IF140,Data!$B:$CP,Daily!LC$10,0)/LC$134</f>
        <v>2.5689370728258307E-2</v>
      </c>
      <c r="LD140" s="12">
        <f>VLOOKUP($IF140,Data!$B:$CP,Daily!LD$10,0)/LD$134</f>
        <v>2.6159595515497912E-2</v>
      </c>
      <c r="LE140" s="12">
        <f>VLOOKUP($IF140,Data!$B:$CP,Daily!LE$10,0)/LE$134</f>
        <v>2.3604269293924465E-2</v>
      </c>
      <c r="LF140" s="12">
        <f>VLOOKUP($IF140,Data!$B:$CP,Daily!LF$10,0)/LF$134</f>
        <v>2.3920406435224386E-2</v>
      </c>
      <c r="LG140" s="12">
        <f>VLOOKUP($IF140,Data!$B:$CP,Daily!LG$10,0)/LG$134</f>
        <v>2.4657534246575342E-2</v>
      </c>
      <c r="LH140" s="12">
        <f>VLOOKUP($IF140,Data!$B:$CP,Daily!LH$10,0)/LH$134</f>
        <v>2.7637344118638354E-2</v>
      </c>
      <c r="LI140" s="12">
        <f>VLOOKUP($IF140,Data!$B:$CP,Daily!LI$10,0)/LI$134</f>
        <v>2.7642276422764227E-2</v>
      </c>
      <c r="LJ140" s="12">
        <f>VLOOKUP($IF140,Data!$B:$CP,Daily!LJ$10,0)/LJ$134</f>
        <v>2.4165202108963092E-2</v>
      </c>
      <c r="LK140" s="12">
        <f>VLOOKUP($IF140,Data!$B:$CP,Daily!LK$10,0)/LK$134</f>
        <v>2.1118012422360249E-2</v>
      </c>
      <c r="LL140" s="12">
        <f>VLOOKUP($IF140,Data!$B:$CP,Daily!LL$10,0)/LL$134</f>
        <v>2.4644945697577275E-2</v>
      </c>
      <c r="LM140" s="12">
        <f>VLOOKUP($IF140,Data!$B:$CP,Daily!LM$10,0)/LM$134</f>
        <v>2.2990844354018311E-2</v>
      </c>
      <c r="LN140" s="12">
        <f>VLOOKUP($IF140,Data!$B:$CP,Daily!LN$10,0)/LN$134</f>
        <v>2.3133543638275498E-2</v>
      </c>
      <c r="LO140" s="12">
        <f>VLOOKUP($IF140,Data!$B:$CP,Daily!LO$10,0)/LO$134</f>
        <v>2.331390507910075E-2</v>
      </c>
      <c r="LP140" s="12">
        <f>VLOOKUP($IF140,Data!$B:$CP,Daily!LP$10,0)/LP$134</f>
        <v>2.8199102755821406E-2</v>
      </c>
      <c r="LQ140" s="12">
        <f>VLOOKUP($IF140,Data!$B:$CP,Daily!LQ$10,0)/LQ$134</f>
        <v>2.4846039498832025E-2</v>
      </c>
      <c r="LR140" s="12">
        <f>VLOOKUP($IF140,Data!$B:$CP,Daily!LR$10,0)/LR$134</f>
        <v>2.6490066225165563E-2</v>
      </c>
      <c r="LS140" s="12">
        <f>VLOOKUP($IF140,Data!$B:$CP,Daily!LS$10,0)/LS$134</f>
        <v>2.2722620266120777E-2</v>
      </c>
      <c r="LU140" s="40">
        <f>_xlfn.QUARTILE.INC($IH140:$LR140,1)</f>
        <v>2.2119591638308216E-2</v>
      </c>
      <c r="LV140" s="40">
        <f>_xlfn.QUARTILE.INC($IH140:$LR140,3)</f>
        <v>2.5345622119815669E-2</v>
      </c>
      <c r="LW140" s="40">
        <f t="shared" si="1741"/>
        <v>3.2260304815074532E-3</v>
      </c>
      <c r="LX140" s="40">
        <f t="shared" si="1753"/>
        <v>2.776514498094626E-2</v>
      </c>
      <c r="LY140" s="40">
        <f t="shared" si="1754"/>
        <v>1.9700068777177625E-2</v>
      </c>
      <c r="LZ140" s="43"/>
      <c r="MA140" s="12">
        <f t="shared" si="1755"/>
        <v>2.4889995221495194E-3</v>
      </c>
      <c r="MB140" s="12">
        <f t="shared" si="1759"/>
        <v>2.4787958427905866E-2</v>
      </c>
      <c r="MC140" s="12">
        <f t="shared" si="1760"/>
        <v>2.400833530385434E-2</v>
      </c>
    </row>
    <row r="141" spans="4:341" x14ac:dyDescent="0.35">
      <c r="D141" s="68" t="s">
        <v>742</v>
      </c>
      <c r="E141" s="66"/>
      <c r="F141" s="64"/>
      <c r="G141" s="64"/>
      <c r="H141" s="65"/>
      <c r="I141" s="64"/>
      <c r="J141" s="65"/>
      <c r="K141" s="64"/>
      <c r="L141" s="64"/>
      <c r="M141" s="66"/>
      <c r="N141" s="64"/>
      <c r="O141" s="64"/>
      <c r="P141" s="64"/>
      <c r="Q141" s="64"/>
      <c r="R141" s="64"/>
      <c r="S141" s="64"/>
      <c r="T141" s="64"/>
      <c r="U141" s="66"/>
      <c r="V141" s="64"/>
      <c r="W141" s="64"/>
      <c r="X141" s="64"/>
      <c r="Y141" s="64"/>
      <c r="Z141" s="64"/>
      <c r="AA141" s="64"/>
      <c r="AB141" s="62"/>
      <c r="AC141" s="46"/>
    </row>
    <row r="142" spans="4:341" x14ac:dyDescent="0.35">
      <c r="D142" s="123" t="s">
        <v>743</v>
      </c>
      <c r="E142" s="53" t="str">
        <f>VLOOKUP($D142,'Metric Nature'!$C:$D,2,0)&amp;IF(($F142&lt;(EA142)),"Below",IF(($F142&gt;(DZ142)),"Above","Within"))</f>
        <v>PositiveWithin</v>
      </c>
      <c r="F142" s="125">
        <f t="shared" ref="F142:F154" si="1796">DU142</f>
        <v>13522</v>
      </c>
      <c r="G142" s="125">
        <f t="shared" ref="G142:G154" si="1797">ED142</f>
        <v>13210.142857142857</v>
      </c>
      <c r="H142" s="126">
        <f t="shared" ref="H142:H154" si="1798">IFERROR(((F142-G142)/G142),0)</f>
        <v>2.360740123930748E-2</v>
      </c>
      <c r="I142" s="125">
        <f>EE142</f>
        <v>12974.766666666666</v>
      </c>
      <c r="J142" s="126">
        <f t="shared" ref="J142:J154" si="1799">IFERROR(((F142-I142)/I142),0)</f>
        <v>4.2176737924638358E-2</v>
      </c>
      <c r="K142" s="125">
        <f t="shared" ref="K142:K154" si="1800">EC142</f>
        <v>1669.8770186106374</v>
      </c>
      <c r="L142" s="127"/>
      <c r="M142" s="124" t="str">
        <f>VLOOKUP($D142,'Metric Nature'!$C:$D,2,0)&amp;IF(($N142&lt;(HZ142)),"Below",IF(($N142&gt;(HY142)),"Above","Within"))</f>
        <v>PositiveWithin</v>
      </c>
      <c r="N142" s="125">
        <f t="shared" ref="N142:N154" si="1801">HT142</f>
        <v>10400</v>
      </c>
      <c r="O142" s="125">
        <f>IC142</f>
        <v>10147.285714285714</v>
      </c>
      <c r="P142" s="126">
        <f>IFERROR(((N142-O142)/O142),0)</f>
        <v>2.4904619109966122E-2</v>
      </c>
      <c r="Q142" s="125">
        <f t="shared" ref="Q142:Q154" si="1802">ID142</f>
        <v>9949.2666666666664</v>
      </c>
      <c r="R142" s="126">
        <f t="shared" ref="R142:R154" si="1803">IFERROR(((N142-Q142)/Q142),0)</f>
        <v>4.5303171423019477E-2</v>
      </c>
      <c r="S142" s="125">
        <f t="shared" ref="S142:S154" si="1804">IB142</f>
        <v>1152.3786843838366</v>
      </c>
      <c r="T142" s="127"/>
      <c r="U142" s="124" t="str">
        <f>VLOOKUP($D142,'Metric Nature'!$C:$D,2,0)&amp;IF(($V142&lt;(LY142)),"Below",IF(($V142&gt;(LX142)),"Above","Within"))</f>
        <v>PositiveWithin</v>
      </c>
      <c r="V142" s="125">
        <f t="shared" ref="V142:V154" si="1805">LS142</f>
        <v>3122</v>
      </c>
      <c r="W142" s="125">
        <f>MB142</f>
        <v>3062.8571428571427</v>
      </c>
      <c r="X142" s="126">
        <f t="shared" ref="X142:X154" si="1806">IFERROR(((V142-W142)/W142),0)</f>
        <v>1.9309701492537377E-2</v>
      </c>
      <c r="Y142" s="125">
        <f>MC142</f>
        <v>3025.5</v>
      </c>
      <c r="Z142" s="126">
        <f t="shared" ref="Z142:Z154" si="1807">IFERROR(((V142-Y142)/Y142),0)</f>
        <v>3.1895554453809288E-2</v>
      </c>
      <c r="AA142" s="125">
        <f t="shared" ref="AA142:AA154" si="1808">MA142</f>
        <v>340.61410675751853</v>
      </c>
      <c r="AB142" s="127"/>
      <c r="AC142" s="46" t="s">
        <v>744</v>
      </c>
      <c r="AI142" s="7" t="s">
        <v>743</v>
      </c>
      <c r="AJ142" s="8">
        <f t="shared" ref="AJ142" si="1809">EI142+IH142</f>
        <v>14638</v>
      </c>
      <c r="AK142" s="8">
        <f t="shared" ref="AK142" si="1810">EJ142+II142</f>
        <v>15412</v>
      </c>
      <c r="AL142" s="8">
        <f t="shared" ref="AL142" si="1811">EK142+IJ142</f>
        <v>13301</v>
      </c>
      <c r="AM142" s="8">
        <f t="shared" ref="AM142" si="1812">EL142+IK142</f>
        <v>11819</v>
      </c>
      <c r="AN142" s="8">
        <f t="shared" ref="AN142" si="1813">EM142+IL142</f>
        <v>12054</v>
      </c>
      <c r="AO142" s="8">
        <f t="shared" ref="AO142" si="1814">EN142+IM142</f>
        <v>16023</v>
      </c>
      <c r="AP142" s="8">
        <f t="shared" ref="AP142" si="1815">EO142+IN142</f>
        <v>16520</v>
      </c>
      <c r="AQ142" s="8">
        <f t="shared" ref="AQ142" si="1816">EP142+IO142</f>
        <v>18217</v>
      </c>
      <c r="AR142" s="8">
        <f t="shared" ref="AR142" si="1817">EQ142+IP142</f>
        <v>16630</v>
      </c>
      <c r="AS142" s="8">
        <f t="shared" ref="AS142" si="1818">ER142+IQ142</f>
        <v>13424</v>
      </c>
      <c r="AT142" s="8">
        <f t="shared" ref="AT142" si="1819">ES142+IR142</f>
        <v>11854</v>
      </c>
      <c r="AU142" s="8">
        <f t="shared" ref="AU142" si="1820">ET142+IS142</f>
        <v>14577</v>
      </c>
      <c r="AV142" s="8">
        <f t="shared" ref="AV142" si="1821">EU142+IT142</f>
        <v>14088</v>
      </c>
      <c r="AW142" s="8">
        <f t="shared" ref="AW142" si="1822">EV142+IU142</f>
        <v>14823</v>
      </c>
      <c r="AX142" s="8">
        <f t="shared" ref="AX142" si="1823">EW142+IV142</f>
        <v>17853</v>
      </c>
      <c r="AY142" s="8">
        <f t="shared" ref="AY142" si="1824">EX142+IW142</f>
        <v>15516</v>
      </c>
      <c r="AZ142" s="8">
        <f t="shared" ref="AZ142" si="1825">EY142+IX142</f>
        <v>12990</v>
      </c>
      <c r="BA142" s="8">
        <f t="shared" ref="BA142" si="1826">EZ142+IY142</f>
        <v>12225</v>
      </c>
      <c r="BB142" s="8">
        <f t="shared" ref="BB142" si="1827">FA142+IZ142</f>
        <v>14371</v>
      </c>
      <c r="BC142" s="8">
        <f t="shared" ref="BC142" si="1828">FB142+JA142</f>
        <v>13895</v>
      </c>
      <c r="BD142" s="8">
        <f t="shared" ref="BD142" si="1829">FC142+JB142</f>
        <v>13872</v>
      </c>
      <c r="BE142" s="8">
        <f t="shared" ref="BE142" si="1830">FD142+JC142</f>
        <v>13236</v>
      </c>
      <c r="BF142" s="8">
        <f t="shared" ref="BF142" si="1831">FE142+JD142</f>
        <v>13958</v>
      </c>
      <c r="BG142" s="8">
        <f t="shared" ref="BG142" si="1832">FF142+JE142</f>
        <v>12241</v>
      </c>
      <c r="BH142" s="8">
        <f t="shared" ref="BH142" si="1833">FG142+JF142</f>
        <v>11097</v>
      </c>
      <c r="BI142" s="8">
        <f t="shared" ref="BI142" si="1834">FH142+JG142</f>
        <v>14048</v>
      </c>
      <c r="BJ142" s="8">
        <f t="shared" ref="BJ142" si="1835">FI142+JH142</f>
        <v>14699</v>
      </c>
      <c r="BK142" s="8">
        <f t="shared" ref="BK142" si="1836">FJ142+JI142</f>
        <v>14242</v>
      </c>
      <c r="BL142" s="8">
        <f t="shared" ref="BL142" si="1837">FK142+JJ142</f>
        <v>13637</v>
      </c>
      <c r="BM142" s="8">
        <f t="shared" ref="BM142" si="1838">FL142+JK142</f>
        <v>16397</v>
      </c>
      <c r="BN142" s="8">
        <f t="shared" ref="BN142" si="1839">FM142+JL142</f>
        <v>14113</v>
      </c>
      <c r="BO142" s="8">
        <f t="shared" ref="BO142" si="1840">FN142+JM142</f>
        <v>11720</v>
      </c>
      <c r="BP142" s="8">
        <f t="shared" ref="BP142" si="1841">FO142+JN142</f>
        <v>15868</v>
      </c>
      <c r="BQ142" s="8">
        <f t="shared" ref="BQ142" si="1842">FP142+JO142</f>
        <v>16016</v>
      </c>
      <c r="BR142" s="8">
        <f t="shared" ref="BR142" si="1843">FQ142+JP142</f>
        <v>15315</v>
      </c>
      <c r="BS142" s="8">
        <f t="shared" ref="BS142" si="1844">FR142+JQ142</f>
        <v>14644</v>
      </c>
      <c r="BT142" s="8">
        <f t="shared" ref="BT142" si="1845">FS142+JR142</f>
        <v>14332</v>
      </c>
      <c r="BU142" s="8">
        <f t="shared" ref="BU142" si="1846">FT142+JS142</f>
        <v>12210</v>
      </c>
      <c r="BV142" s="8">
        <f t="shared" ref="BV142" si="1847">FU142+JT142</f>
        <v>10821</v>
      </c>
      <c r="BW142" s="8">
        <f t="shared" ref="BW142" si="1848">FV142+JU142</f>
        <v>13502</v>
      </c>
      <c r="BX142" s="8">
        <f t="shared" ref="BX142" si="1849">FW142+JV142</f>
        <v>13416</v>
      </c>
      <c r="BY142" s="8">
        <f t="shared" ref="BY142" si="1850">FX142+JW142</f>
        <v>13764</v>
      </c>
      <c r="BZ142" s="8">
        <f t="shared" ref="BZ142" si="1851">FY142+JX142</f>
        <v>13720</v>
      </c>
      <c r="CA142" s="8">
        <f t="shared" ref="CA142" si="1852">FZ142+JY142</f>
        <v>13108</v>
      </c>
      <c r="CB142" s="8">
        <f t="shared" ref="CB142" si="1853">GA142+JZ142</f>
        <v>11282</v>
      </c>
      <c r="CC142" s="8">
        <f t="shared" ref="CC142" si="1854">GB142+KA142</f>
        <v>9273</v>
      </c>
      <c r="CD142" s="8">
        <f t="shared" ref="CD142" si="1855">GC142+KB142</f>
        <v>13595</v>
      </c>
      <c r="CE142" s="8">
        <f t="shared" ref="CE142" si="1856">GD142+KC142</f>
        <v>14087</v>
      </c>
      <c r="CF142" s="8">
        <f t="shared" ref="CF142" si="1857">GE142+KD142</f>
        <v>13774</v>
      </c>
      <c r="CG142" s="8">
        <f t="shared" ref="CG142" si="1858">GF142+KE142</f>
        <v>13269</v>
      </c>
      <c r="CH142" s="8">
        <f t="shared" ref="CH142" si="1859">GG142+KF142</f>
        <v>13829</v>
      </c>
      <c r="CI142" s="8">
        <f t="shared" ref="CI142" si="1860">GH142+KG142</f>
        <v>11633</v>
      </c>
      <c r="CJ142" s="8">
        <f t="shared" ref="CJ142" si="1861">GI142+KH142</f>
        <v>10525</v>
      </c>
      <c r="CK142" s="8">
        <f t="shared" ref="CK142" si="1862">GJ142+KI142</f>
        <v>13384</v>
      </c>
      <c r="CL142" s="8">
        <f t="shared" ref="CL142" si="1863">GK142+KJ142</f>
        <v>13893</v>
      </c>
      <c r="CM142" s="8">
        <f t="shared" ref="CM142" si="1864">GL142+KK142</f>
        <v>12820</v>
      </c>
      <c r="CN142" s="8">
        <f t="shared" ref="CN142" si="1865">GM142+KL142</f>
        <v>12895</v>
      </c>
      <c r="CO142" s="8">
        <f t="shared" ref="CO142" si="1866">GN142+KM142</f>
        <v>13074</v>
      </c>
      <c r="CP142" s="8">
        <f t="shared" ref="CP142" si="1867">GO142+KN142</f>
        <v>10662</v>
      </c>
      <c r="CQ142" s="8">
        <f t="shared" ref="CQ142" si="1868">GP142+KO142</f>
        <v>9386</v>
      </c>
      <c r="CR142" s="8">
        <f t="shared" ref="CR142" si="1869">GQ142+KP142</f>
        <v>12898</v>
      </c>
      <c r="CS142" s="8">
        <f t="shared" ref="CS142" si="1870">GR142+KQ142</f>
        <v>12956</v>
      </c>
      <c r="CT142" s="8">
        <f t="shared" ref="CT142" si="1871">GS142+KR142</f>
        <v>12858</v>
      </c>
      <c r="CU142" s="8">
        <f t="shared" ref="CU142" si="1872">GT142+KS142</f>
        <v>12035</v>
      </c>
      <c r="CV142" s="8">
        <f t="shared" ref="CV142" si="1873">GU142+KT142</f>
        <v>15157</v>
      </c>
      <c r="CW142" s="8">
        <f t="shared" ref="CW142" si="1874">GV142+KU142</f>
        <v>12711</v>
      </c>
      <c r="CX142" s="8">
        <f t="shared" ref="CX142" si="1875">GW142+KV142</f>
        <v>12608</v>
      </c>
      <c r="CY142" s="8">
        <f t="shared" ref="CY142" si="1876">GX142+KW142</f>
        <v>14371</v>
      </c>
      <c r="CZ142" s="8">
        <f t="shared" ref="CZ142" si="1877">GY142+KX142</f>
        <v>12937</v>
      </c>
      <c r="DA142" s="8">
        <f t="shared" ref="DA142" si="1878">GZ142+KY142</f>
        <v>12519</v>
      </c>
      <c r="DB142" s="8">
        <f t="shared" ref="DB142" si="1879">HA142+KZ142</f>
        <v>13101</v>
      </c>
      <c r="DC142" s="8">
        <f t="shared" ref="DC142" si="1880">HB142+LA142</f>
        <v>13980</v>
      </c>
      <c r="DD142" s="8">
        <f t="shared" ref="DD142" si="1881">HC142+LB142</f>
        <v>11982</v>
      </c>
      <c r="DE142" s="8">
        <f t="shared" ref="DE142" si="1882">HD142+LC142</f>
        <v>10211</v>
      </c>
      <c r="DF142" s="8">
        <f t="shared" ref="DF142" si="1883">HE142+LD142</f>
        <v>12935</v>
      </c>
      <c r="DG142" s="8">
        <f t="shared" ref="DG142" si="1884">HF142+LE142</f>
        <v>13338</v>
      </c>
      <c r="DH142" s="8">
        <f t="shared" ref="DH142" si="1885">HG142+LF142</f>
        <v>13107</v>
      </c>
      <c r="DI142" s="8">
        <f t="shared" ref="DI142" si="1886">HH142+LG142</f>
        <v>14892</v>
      </c>
      <c r="DJ142" s="8">
        <f t="shared" ref="DJ142" si="1887">HI142+LH142</f>
        <v>16232</v>
      </c>
      <c r="DK142" s="8">
        <f t="shared" ref="DK142" si="1888">HJ142+LI142</f>
        <v>12382</v>
      </c>
      <c r="DL142" s="8">
        <f t="shared" ref="DL142" si="1889">HK142+LJ142</f>
        <v>10566</v>
      </c>
      <c r="DM142" s="8">
        <f t="shared" ref="DM142" si="1890">HL142+LK142</f>
        <v>13610</v>
      </c>
      <c r="DN142" s="8">
        <f t="shared" ref="DN142" si="1891">HM142+LL142</f>
        <v>13168</v>
      </c>
      <c r="DO142" s="8">
        <f t="shared" ref="DO142" si="1892">HN142+LM142</f>
        <v>13771</v>
      </c>
      <c r="DP142" s="8">
        <f t="shared" ref="DP142" si="1893">HO142+LN142</f>
        <v>14619</v>
      </c>
      <c r="DQ142" s="8">
        <f t="shared" ref="DQ142" si="1894">HP142+LO142</f>
        <v>13582</v>
      </c>
      <c r="DR142" s="8">
        <f t="shared" ref="DR142" si="1895">HQ142+LP142</f>
        <v>12255</v>
      </c>
      <c r="DS142" s="8">
        <f t="shared" ref="DS142" si="1896">HR142+LQ142</f>
        <v>11101</v>
      </c>
      <c r="DT142" s="8">
        <f t="shared" ref="DT142" si="1897">HS142+LR142</f>
        <v>13975</v>
      </c>
      <c r="DU142" s="8">
        <f t="shared" ref="DU142" si="1898">HT142+LS142</f>
        <v>13522</v>
      </c>
      <c r="DV142" s="14"/>
      <c r="DW142" s="8">
        <f t="shared" ref="DW142:DW222" si="1899">_xlfn.QUARTILE.INC($AJ142:$DT142,1)</f>
        <v>12519</v>
      </c>
      <c r="DX142" s="8">
        <f t="shared" ref="DX142:DX222" si="1900">_xlfn.QUARTILE.INC($AJ142:$DT142,3)</f>
        <v>14332</v>
      </c>
      <c r="DY142" s="8">
        <f>DX142-DW142</f>
        <v>1813</v>
      </c>
      <c r="DZ142" s="8">
        <f>DX142+(1.25*DY142)</f>
        <v>16598.25</v>
      </c>
      <c r="EA142" s="8">
        <f>DW142-(1.25*DY142)</f>
        <v>10252.75</v>
      </c>
      <c r="EB142" s="14"/>
      <c r="EC142" s="9">
        <f t="shared" ref="EC142:EC154" si="1901">_xlfn.STDEV.P(AJ142:DU142)</f>
        <v>1669.8770186106374</v>
      </c>
      <c r="ED142" s="9">
        <f>AVERAGE(DN142:DT142)</f>
        <v>13210.142857142857</v>
      </c>
      <c r="EE142" s="9">
        <f>AVERAGE(CQ142:DT142)</f>
        <v>12974.766666666666</v>
      </c>
      <c r="EF142" s="1"/>
      <c r="EG142" s="7" t="s">
        <v>745</v>
      </c>
      <c r="EH142" s="7" t="s">
        <v>120</v>
      </c>
      <c r="EI142" s="8">
        <f>VLOOKUP($EG142,Data!$B:$CP,Daily!EI$10,0)</f>
        <v>11257</v>
      </c>
      <c r="EJ142" s="8">
        <f>VLOOKUP($EG142,Data!$B:$CP,Daily!EJ$10,0)</f>
        <v>11826</v>
      </c>
      <c r="EK142" s="8">
        <f>VLOOKUP($EG142,Data!$B:$CP,Daily!EK$10,0)</f>
        <v>10183</v>
      </c>
      <c r="EL142" s="8">
        <f>VLOOKUP($EG142,Data!$B:$CP,Daily!EL$10,0)</f>
        <v>9041</v>
      </c>
      <c r="EM142" s="8">
        <f>VLOOKUP($EG142,Data!$B:$CP,Daily!EM$10,0)</f>
        <v>9295</v>
      </c>
      <c r="EN142" s="8">
        <f>VLOOKUP($EG142,Data!$B:$CP,Daily!EN$10,0)</f>
        <v>12334</v>
      </c>
      <c r="EO142" s="8">
        <f>VLOOKUP($EG142,Data!$B:$CP,Daily!EO$10,0)</f>
        <v>12711</v>
      </c>
      <c r="EP142" s="8">
        <f>VLOOKUP($EG142,Data!$B:$CP,Daily!EP$10,0)</f>
        <v>14006</v>
      </c>
      <c r="EQ142" s="8">
        <f>VLOOKUP($EG142,Data!$B:$CP,Daily!EQ$10,0)</f>
        <v>12753</v>
      </c>
      <c r="ER142" s="8">
        <f>VLOOKUP($EG142,Data!$B:$CP,Daily!ER$10,0)</f>
        <v>10174</v>
      </c>
      <c r="ES142" s="8">
        <f>VLOOKUP($EG142,Data!$B:$CP,Daily!ES$10,0)</f>
        <v>9059</v>
      </c>
      <c r="ET142" s="8">
        <f>VLOOKUP($EG142,Data!$B:$CP,Daily!ET$10,0)</f>
        <v>11277</v>
      </c>
      <c r="EU142" s="8">
        <f>VLOOKUP($EG142,Data!$B:$CP,Daily!EU$10,0)</f>
        <v>10879</v>
      </c>
      <c r="EV142" s="8">
        <f>VLOOKUP($EG142,Data!$B:$CP,Daily!EV$10,0)</f>
        <v>11405</v>
      </c>
      <c r="EW142" s="8">
        <f>VLOOKUP($EG142,Data!$B:$CP,Daily!EW$10,0)</f>
        <v>13807</v>
      </c>
      <c r="EX142" s="8">
        <f>VLOOKUP($EG142,Data!$B:$CP,Daily!EX$10,0)</f>
        <v>12002</v>
      </c>
      <c r="EY142" s="8">
        <f>VLOOKUP($EG142,Data!$B:$CP,Daily!EY$10,0)</f>
        <v>9933</v>
      </c>
      <c r="EZ142" s="8">
        <f>VLOOKUP($EG142,Data!$B:$CP,Daily!EZ$10,0)</f>
        <v>9064</v>
      </c>
      <c r="FA142" s="8">
        <f>VLOOKUP($EG142,Data!$B:$CP,Daily!FA$10,0)</f>
        <v>11028</v>
      </c>
      <c r="FB142" s="8">
        <f>VLOOKUP($EG142,Data!$B:$CP,Daily!FB$10,0)</f>
        <v>10696</v>
      </c>
      <c r="FC142" s="8">
        <f>VLOOKUP($EG142,Data!$B:$CP,Daily!FC$10,0)</f>
        <v>10729</v>
      </c>
      <c r="FD142" s="8">
        <f>VLOOKUP($EG142,Data!$B:$CP,Daily!FD$10,0)</f>
        <v>10191</v>
      </c>
      <c r="FE142" s="8">
        <f>VLOOKUP($EG142,Data!$B:$CP,Daily!FE$10,0)</f>
        <v>10794</v>
      </c>
      <c r="FF142" s="8">
        <f>VLOOKUP($EG142,Data!$B:$CP,Daily!FF$10,0)</f>
        <v>9366</v>
      </c>
      <c r="FG142" s="8">
        <f>VLOOKUP($EG142,Data!$B:$CP,Daily!FG$10,0)</f>
        <v>8492</v>
      </c>
      <c r="FH142" s="8">
        <f>VLOOKUP($EG142,Data!$B:$CP,Daily!FH$10,0)</f>
        <v>10820</v>
      </c>
      <c r="FI142" s="8">
        <f>VLOOKUP($EG142,Data!$B:$CP,Daily!FI$10,0)</f>
        <v>11336</v>
      </c>
      <c r="FJ142" s="8">
        <f>VLOOKUP($EG142,Data!$B:$CP,Daily!FJ$10,0)</f>
        <v>10952</v>
      </c>
      <c r="FK142" s="8">
        <f>VLOOKUP($EG142,Data!$B:$CP,Daily!FK$10,0)</f>
        <v>10576</v>
      </c>
      <c r="FL142" s="8">
        <f>VLOOKUP($EG142,Data!$B:$CP,Daily!FL$10,0)</f>
        <v>12492</v>
      </c>
      <c r="FM142" s="8">
        <f>VLOOKUP($EG142,Data!$B:$CP,Daily!FM$10,0)</f>
        <v>10742</v>
      </c>
      <c r="FN142" s="8">
        <f>VLOOKUP($EG142,Data!$B:$CP,Daily!FN$10,0)</f>
        <v>8900</v>
      </c>
      <c r="FO142" s="8">
        <f>VLOOKUP($EG142,Data!$B:$CP,Daily!FO$10,0)</f>
        <v>12256</v>
      </c>
      <c r="FP142" s="8">
        <f>VLOOKUP($EG142,Data!$B:$CP,Daily!FP$10,0)</f>
        <v>12332</v>
      </c>
      <c r="FQ142" s="8">
        <f>VLOOKUP($EG142,Data!$B:$CP,Daily!FQ$10,0)</f>
        <v>11683</v>
      </c>
      <c r="FR142" s="8">
        <f>VLOOKUP($EG142,Data!$B:$CP,Daily!FR$10,0)</f>
        <v>11103</v>
      </c>
      <c r="FS142" s="8">
        <f>VLOOKUP($EG142,Data!$B:$CP,Daily!FS$10,0)</f>
        <v>10945</v>
      </c>
      <c r="FT142" s="8">
        <f>VLOOKUP($EG142,Data!$B:$CP,Daily!FT$10,0)</f>
        <v>9246</v>
      </c>
      <c r="FU142" s="8">
        <f>VLOOKUP($EG142,Data!$B:$CP,Daily!FU$10,0)</f>
        <v>8244</v>
      </c>
      <c r="FV142" s="8">
        <f>VLOOKUP($EG142,Data!$B:$CP,Daily!FV$10,0)</f>
        <v>10415</v>
      </c>
      <c r="FW142" s="8">
        <f>VLOOKUP($EG142,Data!$B:$CP,Daily!FW$10,0)</f>
        <v>10252</v>
      </c>
      <c r="FX142" s="8">
        <f>VLOOKUP($EG142,Data!$B:$CP,Daily!FX$10,0)</f>
        <v>10521</v>
      </c>
      <c r="FY142" s="8">
        <f>VLOOKUP($EG142,Data!$B:$CP,Daily!FY$10,0)</f>
        <v>10508</v>
      </c>
      <c r="FZ142" s="8">
        <f>VLOOKUP($EG142,Data!$B:$CP,Daily!FZ$10,0)</f>
        <v>10073</v>
      </c>
      <c r="GA142" s="8">
        <f>VLOOKUP($EG142,Data!$B:$CP,Daily!GA$10,0)</f>
        <v>8468</v>
      </c>
      <c r="GB142" s="8">
        <f>VLOOKUP($EG142,Data!$B:$CP,Daily!GB$10,0)</f>
        <v>7107</v>
      </c>
      <c r="GC142" s="8">
        <f>VLOOKUP($EG142,Data!$B:$CP,Daily!GC$10,0)</f>
        <v>10453</v>
      </c>
      <c r="GD142" s="8">
        <f>VLOOKUP($EG142,Data!$B:$CP,Daily!GD$10,0)</f>
        <v>10774</v>
      </c>
      <c r="GE142" s="8">
        <f>VLOOKUP($EG142,Data!$B:$CP,Daily!GE$10,0)</f>
        <v>10568</v>
      </c>
      <c r="GF142" s="8">
        <f>VLOOKUP($EG142,Data!$B:$CP,Daily!GF$10,0)</f>
        <v>10218</v>
      </c>
      <c r="GG142" s="8">
        <f>VLOOKUP($EG142,Data!$B:$CP,Daily!GG$10,0)</f>
        <v>10589</v>
      </c>
      <c r="GH142" s="8">
        <f>VLOOKUP($EG142,Data!$B:$CP,Daily!GH$10,0)</f>
        <v>8897</v>
      </c>
      <c r="GI142" s="8">
        <f>VLOOKUP($EG142,Data!$B:$CP,Daily!GI$10,0)</f>
        <v>8035</v>
      </c>
      <c r="GJ142" s="8">
        <f>VLOOKUP($EG142,Data!$B:$CP,Daily!GJ$10,0)</f>
        <v>10209</v>
      </c>
      <c r="GK142" s="8">
        <f>VLOOKUP($EG142,Data!$B:$CP,Daily!GK$10,0)</f>
        <v>10504</v>
      </c>
      <c r="GL142" s="8">
        <f>VLOOKUP($EG142,Data!$B:$CP,Daily!GL$10,0)</f>
        <v>9821</v>
      </c>
      <c r="GM142" s="8">
        <f>VLOOKUP($EG142,Data!$B:$CP,Daily!GM$10,0)</f>
        <v>9970</v>
      </c>
      <c r="GN142" s="8">
        <f>VLOOKUP($EG142,Data!$B:$CP,Daily!GN$10,0)</f>
        <v>10072</v>
      </c>
      <c r="GO142" s="8">
        <f>VLOOKUP($EG142,Data!$B:$CP,Daily!GO$10,0)</f>
        <v>8119</v>
      </c>
      <c r="GP142" s="8">
        <f>VLOOKUP($EG142,Data!$B:$CP,Daily!GP$10,0)</f>
        <v>7194</v>
      </c>
      <c r="GQ142" s="8">
        <f>VLOOKUP($EG142,Data!$B:$CP,Daily!GQ$10,0)</f>
        <v>9962</v>
      </c>
      <c r="GR142" s="8">
        <f>VLOOKUP($EG142,Data!$B:$CP,Daily!GR$10,0)</f>
        <v>10002</v>
      </c>
      <c r="GS142" s="8">
        <f>VLOOKUP($EG142,Data!$B:$CP,Daily!GS$10,0)</f>
        <v>9862</v>
      </c>
      <c r="GT142" s="8">
        <f>VLOOKUP($EG142,Data!$B:$CP,Daily!GT$10,0)</f>
        <v>9190</v>
      </c>
      <c r="GU142" s="8">
        <f>VLOOKUP($EG142,Data!$B:$CP,Daily!GU$10,0)</f>
        <v>11514</v>
      </c>
      <c r="GV142" s="8">
        <f>VLOOKUP($EG142,Data!$B:$CP,Daily!GV$10,0)</f>
        <v>9691</v>
      </c>
      <c r="GW142" s="8">
        <f>VLOOKUP($EG142,Data!$B:$CP,Daily!GW$10,0)</f>
        <v>9608</v>
      </c>
      <c r="GX142" s="8">
        <f>VLOOKUP($EG142,Data!$B:$CP,Daily!GX$10,0)</f>
        <v>11203</v>
      </c>
      <c r="GY142" s="8">
        <f>VLOOKUP($EG142,Data!$B:$CP,Daily!GY$10,0)</f>
        <v>9968</v>
      </c>
      <c r="GZ142" s="8">
        <f>VLOOKUP($EG142,Data!$B:$CP,Daily!GZ$10,0)</f>
        <v>9613</v>
      </c>
      <c r="HA142" s="8">
        <f>VLOOKUP($EG142,Data!$B:$CP,Daily!HA$10,0)</f>
        <v>10124</v>
      </c>
      <c r="HB142" s="8">
        <f>VLOOKUP($EG142,Data!$B:$CP,Daily!HB$10,0)</f>
        <v>10805</v>
      </c>
      <c r="HC142" s="8">
        <f>VLOOKUP($EG142,Data!$B:$CP,Daily!HC$10,0)</f>
        <v>9021</v>
      </c>
      <c r="HD142" s="8">
        <f>VLOOKUP($EG142,Data!$B:$CP,Daily!HD$10,0)</f>
        <v>7776</v>
      </c>
      <c r="HE142" s="8">
        <f>VLOOKUP($EG142,Data!$B:$CP,Daily!HE$10,0)</f>
        <v>9973</v>
      </c>
      <c r="HF142" s="8">
        <f>VLOOKUP($EG142,Data!$B:$CP,Daily!HF$10,0)</f>
        <v>10270</v>
      </c>
      <c r="HG142" s="8">
        <f>VLOOKUP($EG142,Data!$B:$CP,Daily!HG$10,0)</f>
        <v>10068</v>
      </c>
      <c r="HH142" s="8">
        <f>VLOOKUP($EG142,Data!$B:$CP,Daily!HH$10,0)</f>
        <v>11411</v>
      </c>
      <c r="HI142" s="8">
        <f>VLOOKUP($EG142,Data!$B:$CP,Daily!HI$10,0)</f>
        <v>12243</v>
      </c>
      <c r="HJ142" s="8">
        <f>VLOOKUP($EG142,Data!$B:$CP,Daily!HJ$10,0)</f>
        <v>9420</v>
      </c>
      <c r="HK142" s="8">
        <f>VLOOKUP($EG142,Data!$B:$CP,Daily!HK$10,0)</f>
        <v>8092</v>
      </c>
      <c r="HL142" s="8">
        <f>VLOOKUP($EG142,Data!$B:$CP,Daily!HL$10,0)</f>
        <v>10437</v>
      </c>
      <c r="HM142" s="8">
        <f>VLOOKUP($EG142,Data!$B:$CP,Daily!HM$10,0)</f>
        <v>10116</v>
      </c>
      <c r="HN142" s="8">
        <f>VLOOKUP($EG142,Data!$B:$CP,Daily!HN$10,0)</f>
        <v>10540</v>
      </c>
      <c r="HO142" s="8">
        <f>VLOOKUP($EG142,Data!$B:$CP,Daily!HO$10,0)</f>
        <v>11469</v>
      </c>
      <c r="HP142" s="8">
        <f>VLOOKUP($EG142,Data!$B:$CP,Daily!HP$10,0)</f>
        <v>10340</v>
      </c>
      <c r="HQ142" s="8">
        <f>VLOOKUP($EG142,Data!$B:$CP,Daily!HQ$10,0)</f>
        <v>9345</v>
      </c>
      <c r="HR142" s="8">
        <f>VLOOKUP($EG142,Data!$B:$CP,Daily!HR$10,0)</f>
        <v>8419</v>
      </c>
      <c r="HS142" s="8">
        <f>VLOOKUP($EG142,Data!$B:$CP,Daily!HS$10,0)</f>
        <v>10802</v>
      </c>
      <c r="HT142" s="8">
        <f>VLOOKUP($EG142,Data!$B:$CP,Daily!HT$10,0)</f>
        <v>10400</v>
      </c>
      <c r="HU142" s="13"/>
      <c r="HV142" s="8">
        <f t="shared" ref="HV142:HV222" si="1902">_xlfn.QUARTILE.INC($EI142:$HS142,1)</f>
        <v>9608</v>
      </c>
      <c r="HW142" s="8">
        <f t="shared" ref="HW142:HW222" si="1903">_xlfn.QUARTILE.INC($EI142:$HS142,3)</f>
        <v>10952</v>
      </c>
      <c r="HX142" s="8">
        <f t="shared" ref="HX142:HX154" si="1904">HW142-HV142</f>
        <v>1344</v>
      </c>
      <c r="HY142" s="8">
        <f>HW142+(1.25*HX142)</f>
        <v>12632</v>
      </c>
      <c r="HZ142" s="8">
        <f>HV142-(1.25*HX142)</f>
        <v>7928</v>
      </c>
      <c r="IA142" s="41"/>
      <c r="IB142" s="9">
        <f t="shared" ref="IB142:IB154" si="1905">_xlfn.STDEV.P(FM142:HT142)</f>
        <v>1152.3786843838366</v>
      </c>
      <c r="IC142" s="9">
        <f>AVERAGE(HM142:HS142)</f>
        <v>10147.285714285714</v>
      </c>
      <c r="ID142" s="9">
        <f>AVERAGE(GP142:HS142)</f>
        <v>9949.2666666666664</v>
      </c>
      <c r="IE142" s="1"/>
      <c r="IF142" s="7" t="s">
        <v>746</v>
      </c>
      <c r="IG142" s="7" t="s">
        <v>120</v>
      </c>
      <c r="IH142" s="8">
        <f>VLOOKUP($IF142,Data!$B:$CP,Daily!IH$10,0)</f>
        <v>3381</v>
      </c>
      <c r="II142" s="8">
        <f>VLOOKUP($IF142,Data!$B:$CP,Daily!II$10,0)</f>
        <v>3586</v>
      </c>
      <c r="IJ142" s="8">
        <f>VLOOKUP($IF142,Data!$B:$CP,Daily!IJ$10,0)</f>
        <v>3118</v>
      </c>
      <c r="IK142" s="8">
        <f>VLOOKUP($IF142,Data!$B:$CP,Daily!IK$10,0)</f>
        <v>2778</v>
      </c>
      <c r="IL142" s="8">
        <f>VLOOKUP($IF142,Data!$B:$CP,Daily!IL$10,0)</f>
        <v>2759</v>
      </c>
      <c r="IM142" s="8">
        <f>VLOOKUP($IF142,Data!$B:$CP,Daily!IM$10,0)</f>
        <v>3689</v>
      </c>
      <c r="IN142" s="8">
        <f>VLOOKUP($IF142,Data!$B:$CP,Daily!IN$10,0)</f>
        <v>3809</v>
      </c>
      <c r="IO142" s="8">
        <f>VLOOKUP($IF142,Data!$B:$CP,Daily!IO$10,0)</f>
        <v>4211</v>
      </c>
      <c r="IP142" s="8">
        <f>VLOOKUP($IF142,Data!$B:$CP,Daily!IP$10,0)</f>
        <v>3877</v>
      </c>
      <c r="IQ142" s="8">
        <f>VLOOKUP($IF142,Data!$B:$CP,Daily!IQ$10,0)</f>
        <v>3250</v>
      </c>
      <c r="IR142" s="8">
        <f>VLOOKUP($IF142,Data!$B:$CP,Daily!IR$10,0)</f>
        <v>2795</v>
      </c>
      <c r="IS142" s="8">
        <f>VLOOKUP($IF142,Data!$B:$CP,Daily!IS$10,0)</f>
        <v>3300</v>
      </c>
      <c r="IT142" s="8">
        <f>VLOOKUP($IF142,Data!$B:$CP,Daily!IT$10,0)</f>
        <v>3209</v>
      </c>
      <c r="IU142" s="8">
        <f>VLOOKUP($IF142,Data!$B:$CP,Daily!IU$10,0)</f>
        <v>3418</v>
      </c>
      <c r="IV142" s="8">
        <f>VLOOKUP($IF142,Data!$B:$CP,Daily!IV$10,0)</f>
        <v>4046</v>
      </c>
      <c r="IW142" s="8">
        <f>VLOOKUP($IF142,Data!$B:$CP,Daily!IW$10,0)</f>
        <v>3514</v>
      </c>
      <c r="IX142" s="8">
        <f>VLOOKUP($IF142,Data!$B:$CP,Daily!IX$10,0)</f>
        <v>3057</v>
      </c>
      <c r="IY142" s="8">
        <f>VLOOKUP($IF142,Data!$B:$CP,Daily!IY$10,0)</f>
        <v>3161</v>
      </c>
      <c r="IZ142" s="8">
        <f>VLOOKUP($IF142,Data!$B:$CP,Daily!IZ$10,0)</f>
        <v>3343</v>
      </c>
      <c r="JA142" s="8">
        <f>VLOOKUP($IF142,Data!$B:$CP,Daily!JA$10,0)</f>
        <v>3199</v>
      </c>
      <c r="JB142" s="8">
        <f>VLOOKUP($IF142,Data!$B:$CP,Daily!JB$10,0)</f>
        <v>3143</v>
      </c>
      <c r="JC142" s="8">
        <f>VLOOKUP($IF142,Data!$B:$CP,Daily!JC$10,0)</f>
        <v>3045</v>
      </c>
      <c r="JD142" s="8">
        <f>VLOOKUP($IF142,Data!$B:$CP,Daily!JD$10,0)</f>
        <v>3164</v>
      </c>
      <c r="JE142" s="8">
        <f>VLOOKUP($IF142,Data!$B:$CP,Daily!JE$10,0)</f>
        <v>2875</v>
      </c>
      <c r="JF142" s="8">
        <f>VLOOKUP($IF142,Data!$B:$CP,Daily!JF$10,0)</f>
        <v>2605</v>
      </c>
      <c r="JG142" s="8">
        <f>VLOOKUP($IF142,Data!$B:$CP,Daily!JG$10,0)</f>
        <v>3228</v>
      </c>
      <c r="JH142" s="8">
        <f>VLOOKUP($IF142,Data!$B:$CP,Daily!JH$10,0)</f>
        <v>3363</v>
      </c>
      <c r="JI142" s="8">
        <f>VLOOKUP($IF142,Data!$B:$CP,Daily!JI$10,0)</f>
        <v>3290</v>
      </c>
      <c r="JJ142" s="8">
        <f>VLOOKUP($IF142,Data!$B:$CP,Daily!JJ$10,0)</f>
        <v>3061</v>
      </c>
      <c r="JK142" s="8">
        <f>VLOOKUP($IF142,Data!$B:$CP,Daily!JK$10,0)</f>
        <v>3905</v>
      </c>
      <c r="JL142" s="8">
        <f>VLOOKUP($IF142,Data!$B:$CP,Daily!JL$10,0)</f>
        <v>3371</v>
      </c>
      <c r="JM142" s="8">
        <f>VLOOKUP($IF142,Data!$B:$CP,Daily!JM$10,0)</f>
        <v>2820</v>
      </c>
      <c r="JN142" s="8">
        <f>VLOOKUP($IF142,Data!$B:$CP,Daily!JN$10,0)</f>
        <v>3612</v>
      </c>
      <c r="JO142" s="8">
        <f>VLOOKUP($IF142,Data!$B:$CP,Daily!JO$10,0)</f>
        <v>3684</v>
      </c>
      <c r="JP142" s="8">
        <f>VLOOKUP($IF142,Data!$B:$CP,Daily!JP$10,0)</f>
        <v>3632</v>
      </c>
      <c r="JQ142" s="8">
        <f>VLOOKUP($IF142,Data!$B:$CP,Daily!JQ$10,0)</f>
        <v>3541</v>
      </c>
      <c r="JR142" s="8">
        <f>VLOOKUP($IF142,Data!$B:$CP,Daily!JR$10,0)</f>
        <v>3387</v>
      </c>
      <c r="JS142" s="8">
        <f>VLOOKUP($IF142,Data!$B:$CP,Daily!JS$10,0)</f>
        <v>2964</v>
      </c>
      <c r="JT142" s="8">
        <f>VLOOKUP($IF142,Data!$B:$CP,Daily!JT$10,0)</f>
        <v>2577</v>
      </c>
      <c r="JU142" s="8">
        <f>VLOOKUP($IF142,Data!$B:$CP,Daily!JU$10,0)</f>
        <v>3087</v>
      </c>
      <c r="JV142" s="8">
        <f>VLOOKUP($IF142,Data!$B:$CP,Daily!JV$10,0)</f>
        <v>3164</v>
      </c>
      <c r="JW142" s="8">
        <f>VLOOKUP($IF142,Data!$B:$CP,Daily!JW$10,0)</f>
        <v>3243</v>
      </c>
      <c r="JX142" s="8">
        <f>VLOOKUP($IF142,Data!$B:$CP,Daily!JX$10,0)</f>
        <v>3212</v>
      </c>
      <c r="JY142" s="8">
        <f>VLOOKUP($IF142,Data!$B:$CP,Daily!JY$10,0)</f>
        <v>3035</v>
      </c>
      <c r="JZ142" s="8">
        <f>VLOOKUP($IF142,Data!$B:$CP,Daily!JZ$10,0)</f>
        <v>2814</v>
      </c>
      <c r="KA142" s="8">
        <f>VLOOKUP($IF142,Data!$B:$CP,Daily!KA$10,0)</f>
        <v>2166</v>
      </c>
      <c r="KB142" s="8">
        <f>VLOOKUP($IF142,Data!$B:$CP,Daily!KB$10,0)</f>
        <v>3142</v>
      </c>
      <c r="KC142" s="8">
        <f>VLOOKUP($IF142,Data!$B:$CP,Daily!KC$10,0)</f>
        <v>3313</v>
      </c>
      <c r="KD142" s="8">
        <f>VLOOKUP($IF142,Data!$B:$CP,Daily!KD$10,0)</f>
        <v>3206</v>
      </c>
      <c r="KE142" s="8">
        <f>VLOOKUP($IF142,Data!$B:$CP,Daily!KE$10,0)</f>
        <v>3051</v>
      </c>
      <c r="KF142" s="8">
        <f>VLOOKUP($IF142,Data!$B:$CP,Daily!KF$10,0)</f>
        <v>3240</v>
      </c>
      <c r="KG142" s="8">
        <f>VLOOKUP($IF142,Data!$B:$CP,Daily!KG$10,0)</f>
        <v>2736</v>
      </c>
      <c r="KH142" s="8">
        <f>VLOOKUP($IF142,Data!$B:$CP,Daily!KH$10,0)</f>
        <v>2490</v>
      </c>
      <c r="KI142" s="8">
        <f>VLOOKUP($IF142,Data!$B:$CP,Daily!KI$10,0)</f>
        <v>3175</v>
      </c>
      <c r="KJ142" s="8">
        <f>VLOOKUP($IF142,Data!$B:$CP,Daily!KJ$10,0)</f>
        <v>3389</v>
      </c>
      <c r="KK142" s="8">
        <f>VLOOKUP($IF142,Data!$B:$CP,Daily!KK$10,0)</f>
        <v>2999</v>
      </c>
      <c r="KL142" s="8">
        <f>VLOOKUP($IF142,Data!$B:$CP,Daily!KL$10,0)</f>
        <v>2925</v>
      </c>
      <c r="KM142" s="8">
        <f>VLOOKUP($IF142,Data!$B:$CP,Daily!KM$10,0)</f>
        <v>3002</v>
      </c>
      <c r="KN142" s="8">
        <f>VLOOKUP($IF142,Data!$B:$CP,Daily!KN$10,0)</f>
        <v>2543</v>
      </c>
      <c r="KO142" s="8">
        <f>VLOOKUP($IF142,Data!$B:$CP,Daily!KO$10,0)</f>
        <v>2192</v>
      </c>
      <c r="KP142" s="8">
        <f>VLOOKUP($IF142,Data!$B:$CP,Daily!KP$10,0)</f>
        <v>2936</v>
      </c>
      <c r="KQ142" s="8">
        <f>VLOOKUP($IF142,Data!$B:$CP,Daily!KQ$10,0)</f>
        <v>2954</v>
      </c>
      <c r="KR142" s="8">
        <f>VLOOKUP($IF142,Data!$B:$CP,Daily!KR$10,0)</f>
        <v>2996</v>
      </c>
      <c r="KS142" s="8">
        <f>VLOOKUP($IF142,Data!$B:$CP,Daily!KS$10,0)</f>
        <v>2845</v>
      </c>
      <c r="KT142" s="8">
        <f>VLOOKUP($IF142,Data!$B:$CP,Daily!KT$10,0)</f>
        <v>3643</v>
      </c>
      <c r="KU142" s="8">
        <f>VLOOKUP($IF142,Data!$B:$CP,Daily!KU$10,0)</f>
        <v>3020</v>
      </c>
      <c r="KV142" s="8">
        <f>VLOOKUP($IF142,Data!$B:$CP,Daily!KV$10,0)</f>
        <v>3000</v>
      </c>
      <c r="KW142" s="8">
        <f>VLOOKUP($IF142,Data!$B:$CP,Daily!KW$10,0)</f>
        <v>3168</v>
      </c>
      <c r="KX142" s="8">
        <f>VLOOKUP($IF142,Data!$B:$CP,Daily!KX$10,0)</f>
        <v>2969</v>
      </c>
      <c r="KY142" s="8">
        <f>VLOOKUP($IF142,Data!$B:$CP,Daily!KY$10,0)</f>
        <v>2906</v>
      </c>
      <c r="KZ142" s="8">
        <f>VLOOKUP($IF142,Data!$B:$CP,Daily!KZ$10,0)</f>
        <v>2977</v>
      </c>
      <c r="LA142" s="8">
        <f>VLOOKUP($IF142,Data!$B:$CP,Daily!LA$10,0)</f>
        <v>3175</v>
      </c>
      <c r="LB142" s="8">
        <f>VLOOKUP($IF142,Data!$B:$CP,Daily!LB$10,0)</f>
        <v>2961</v>
      </c>
      <c r="LC142" s="8">
        <f>VLOOKUP($IF142,Data!$B:$CP,Daily!LC$10,0)</f>
        <v>2435</v>
      </c>
      <c r="LD142" s="8">
        <f>VLOOKUP($IF142,Data!$B:$CP,Daily!LD$10,0)</f>
        <v>2962</v>
      </c>
      <c r="LE142" s="8">
        <f>VLOOKUP($IF142,Data!$B:$CP,Daily!LE$10,0)</f>
        <v>3068</v>
      </c>
      <c r="LF142" s="8">
        <f>VLOOKUP($IF142,Data!$B:$CP,Daily!LF$10,0)</f>
        <v>3039</v>
      </c>
      <c r="LG142" s="8">
        <f>VLOOKUP($IF142,Data!$B:$CP,Daily!LG$10,0)</f>
        <v>3481</v>
      </c>
      <c r="LH142" s="8">
        <f>VLOOKUP($IF142,Data!$B:$CP,Daily!LH$10,0)</f>
        <v>3989</v>
      </c>
      <c r="LI142" s="8">
        <f>VLOOKUP($IF142,Data!$B:$CP,Daily!LI$10,0)</f>
        <v>2962</v>
      </c>
      <c r="LJ142" s="8">
        <f>VLOOKUP($IF142,Data!$B:$CP,Daily!LJ$10,0)</f>
        <v>2474</v>
      </c>
      <c r="LK142" s="8">
        <f>VLOOKUP($IF142,Data!$B:$CP,Daily!LK$10,0)</f>
        <v>3173</v>
      </c>
      <c r="LL142" s="8">
        <f>VLOOKUP($IF142,Data!$B:$CP,Daily!LL$10,0)</f>
        <v>3052</v>
      </c>
      <c r="LM142" s="8">
        <f>VLOOKUP($IF142,Data!$B:$CP,Daily!LM$10,0)</f>
        <v>3231</v>
      </c>
      <c r="LN142" s="8">
        <f>VLOOKUP($IF142,Data!$B:$CP,Daily!LN$10,0)</f>
        <v>3150</v>
      </c>
      <c r="LO142" s="8">
        <f>VLOOKUP($IF142,Data!$B:$CP,Daily!LO$10,0)</f>
        <v>3242</v>
      </c>
      <c r="LP142" s="8">
        <f>VLOOKUP($IF142,Data!$B:$CP,Daily!LP$10,0)</f>
        <v>2910</v>
      </c>
      <c r="LQ142" s="8">
        <f>VLOOKUP($IF142,Data!$B:$CP,Daily!LQ$10,0)</f>
        <v>2682</v>
      </c>
      <c r="LR142" s="8">
        <f>VLOOKUP($IF142,Data!$B:$CP,Daily!LR$10,0)</f>
        <v>3173</v>
      </c>
      <c r="LS142" s="8">
        <f>VLOOKUP($IF142,Data!$B:$CP,Daily!LS$10,0)</f>
        <v>3122</v>
      </c>
      <c r="LU142" s="8">
        <f t="shared" ref="LU142:LU222" si="1906">_xlfn.QUARTILE.INC($IH142:$LR142,1)</f>
        <v>2961</v>
      </c>
      <c r="LV142" s="8">
        <f t="shared" ref="LV142:LV222" si="1907">_xlfn.QUARTILE.INC($IH142:$LR142,3)</f>
        <v>3313</v>
      </c>
      <c r="LW142" s="8">
        <f t="shared" ref="LW142:LW154" si="1908">LV142-LU142</f>
        <v>352</v>
      </c>
      <c r="LX142" s="8">
        <f>LV142+(1.25*LW142)</f>
        <v>3753</v>
      </c>
      <c r="LY142" s="8">
        <f>LU142-(1.25*LW142)</f>
        <v>2521</v>
      </c>
      <c r="LZ142" s="41"/>
      <c r="MA142" s="9">
        <f>_xlfn.STDEV.P(JL142:LS142)</f>
        <v>340.61410675751853</v>
      </c>
      <c r="MB142" s="9">
        <f>AVERAGE(LL142:LR142)</f>
        <v>3062.8571428571427</v>
      </c>
      <c r="MC142" s="9">
        <f>AVERAGE(KO142:LR142)</f>
        <v>3025.5</v>
      </c>
    </row>
    <row r="143" spans="4:341" x14ac:dyDescent="0.35">
      <c r="D143" s="113" t="s">
        <v>747</v>
      </c>
      <c r="E143" s="53" t="str">
        <f>VLOOKUP($D143,'Metric Nature'!$C:$D,2,0)&amp;IF(($F143&lt;(EA143)),"Below",IF(($F143&gt;(DZ143)),"Above","Within"))</f>
        <v>PositiveWithin</v>
      </c>
      <c r="F143" s="48">
        <f t="shared" si="1796"/>
        <v>0.28309421683182961</v>
      </c>
      <c r="G143" s="77">
        <f t="shared" si="1797"/>
        <v>0.293248694185204</v>
      </c>
      <c r="H143" s="48">
        <f t="shared" si="1798"/>
        <v>-3.4627527947187459E-2</v>
      </c>
      <c r="I143" s="74">
        <f t="shared" ref="I143:I154" si="1909">EE143</f>
        <v>0.29402643626417307</v>
      </c>
      <c r="J143" s="48">
        <f t="shared" si="1799"/>
        <v>-3.7181076542795018E-2</v>
      </c>
      <c r="K143" s="48">
        <f t="shared" si="1800"/>
        <v>1.3085308498307918E-2</v>
      </c>
      <c r="L143" s="50"/>
      <c r="M143" s="53" t="str">
        <f>VLOOKUP($D143,'Metric Nature'!$C:$D,2,0)&amp;IF(($N143&lt;(HZ143)),"Below",IF(($N143&gt;(HY143)),"Above","Within"))</f>
        <v>PositiveWithin</v>
      </c>
      <c r="N143" s="48">
        <f t="shared" si="1801"/>
        <v>0.29451923076923076</v>
      </c>
      <c r="O143" s="49">
        <f t="shared" ref="O143:O154" si="1910">IC143</f>
        <v>0.29850347031577762</v>
      </c>
      <c r="P143" s="55">
        <f t="shared" ref="P143:P154" si="1911">IFERROR(((N143-O143)/O143),0)</f>
        <v>-1.3347380994706894E-2</v>
      </c>
      <c r="Q143" s="49">
        <f t="shared" si="1802"/>
        <v>0.30134164595377705</v>
      </c>
      <c r="R143" s="55">
        <f t="shared" si="1803"/>
        <v>-2.2640133802125668E-2</v>
      </c>
      <c r="S143" s="48">
        <f t="shared" si="1804"/>
        <v>1.4476071657115066E-2</v>
      </c>
      <c r="T143" s="50"/>
      <c r="U143" s="53" t="str">
        <f>VLOOKUP($D143,'Metric Nature'!$C:$D,2,0)&amp;IF(($V143&lt;(LY143)),"Below",IF(($V143&gt;(LX143)),"Above","Within"))</f>
        <v>PositiveWithin</v>
      </c>
      <c r="V143" s="48">
        <f t="shared" si="1805"/>
        <v>0.24503523382447148</v>
      </c>
      <c r="W143" s="49">
        <f t="shared" ref="W143:W154" si="1912">MB143</f>
        <v>0.27583955223880596</v>
      </c>
      <c r="X143" s="48">
        <f t="shared" si="1806"/>
        <v>-0.11167476949667421</v>
      </c>
      <c r="Y143" s="49">
        <f t="shared" ref="Y143:Y154" si="1913">MC143</f>
        <v>0.26996940376864281</v>
      </c>
      <c r="Z143" s="55">
        <f t="shared" si="1807"/>
        <v>-9.235924366280894E-2</v>
      </c>
      <c r="AA143" s="48">
        <f t="shared" si="1808"/>
        <v>1.6053249133106465E-2</v>
      </c>
      <c r="AB143" s="50"/>
      <c r="AC143" s="46" t="s">
        <v>549</v>
      </c>
      <c r="AI143" s="7" t="s">
        <v>747</v>
      </c>
      <c r="AJ143" s="12">
        <f>(VLOOKUP($EG143,Data!$B:$CP,Daily!EI$10,0)+VLOOKUP($IF143,Data!$B:$CP,Daily!IH$10,0))/AJ$142</f>
        <v>0.28132258505260282</v>
      </c>
      <c r="AK143" s="12">
        <f>(VLOOKUP($EG143,Data!$B:$CP,Daily!EJ$10,0)+VLOOKUP($IF143,Data!$B:$CP,Daily!II$10,0))/AK$142</f>
        <v>0.2825720218011939</v>
      </c>
      <c r="AL143" s="12">
        <f>(VLOOKUP($EG143,Data!$B:$CP,Daily!EK$10,0)+VLOOKUP($IF143,Data!$B:$CP,Daily!IJ$10,0))/AL$142</f>
        <v>0.30644312457709949</v>
      </c>
      <c r="AM143" s="12">
        <f>(VLOOKUP($EG143,Data!$B:$CP,Daily!EL$10,0)+VLOOKUP($IF143,Data!$B:$CP,Daily!IK$10,0))/AM$142</f>
        <v>0.31271681191302142</v>
      </c>
      <c r="AN143" s="12">
        <f>(VLOOKUP($EG143,Data!$B:$CP,Daily!EM$10,0)+VLOOKUP($IF143,Data!$B:$CP,Daily!IL$10,0))/AN$142</f>
        <v>0.29931972789115646</v>
      </c>
      <c r="AO143" s="12">
        <f>(VLOOKUP($EG143,Data!$B:$CP,Daily!EN$10,0)+VLOOKUP($IF143,Data!$B:$CP,Daily!IM$10,0))/AO$142</f>
        <v>0.27497971665730514</v>
      </c>
      <c r="AP143" s="12">
        <f>(VLOOKUP($EG143,Data!$B:$CP,Daily!EO$10,0)+VLOOKUP($IF143,Data!$B:$CP,Daily!IN$10,0))/AP$142</f>
        <v>0.29170702179176755</v>
      </c>
      <c r="AQ143" s="12">
        <f>(VLOOKUP($EG143,Data!$B:$CP,Daily!EP$10,0)+VLOOKUP($IF143,Data!$B:$CP,Daily!IO$10,0))/AQ$142</f>
        <v>0.28248339463138827</v>
      </c>
      <c r="AR143" s="12">
        <f>(VLOOKUP($EG143,Data!$B:$CP,Daily!EQ$10,0)+VLOOKUP($IF143,Data!$B:$CP,Daily!IP$10,0))/AR$142</f>
        <v>0.27606734816596512</v>
      </c>
      <c r="AS143" s="12">
        <f>(VLOOKUP($EG143,Data!$B:$CP,Daily!ER$10,0)+VLOOKUP($IF143,Data!$B:$CP,Daily!IQ$10,0))/AS$142</f>
        <v>0.29924016686531585</v>
      </c>
      <c r="AT143" s="12">
        <f>(VLOOKUP($EG143,Data!$B:$CP,Daily!ES$10,0)+VLOOKUP($IF143,Data!$B:$CP,Daily!IR$10,0))/AT$142</f>
        <v>0.29829593386198749</v>
      </c>
      <c r="AU143" s="12">
        <f>(VLOOKUP($EG143,Data!$B:$CP,Daily!ET$10,0)+VLOOKUP($IF143,Data!$B:$CP,Daily!IS$10,0))/AU$142</f>
        <v>0.27653152226109623</v>
      </c>
      <c r="AV143" s="12">
        <f>(VLOOKUP($EG143,Data!$B:$CP,Daily!EU$10,0)+VLOOKUP($IF143,Data!$B:$CP,Daily!IT$10,0))/AV$142</f>
        <v>0.29060193072118112</v>
      </c>
      <c r="AW143" s="12">
        <f>(VLOOKUP($EG143,Data!$B:$CP,Daily!EV$10,0)+VLOOKUP($IF143,Data!$B:$CP,Daily!IU$10,0))/AW$142</f>
        <v>0.28617688726978346</v>
      </c>
      <c r="AX143" s="12">
        <f>(VLOOKUP($EG143,Data!$B:$CP,Daily!EW$10,0)+VLOOKUP($IF143,Data!$B:$CP,Daily!IV$10,0))/AX$142</f>
        <v>0.30370245897048115</v>
      </c>
      <c r="AY143" s="12">
        <f>(VLOOKUP($EG143,Data!$B:$CP,Daily!EX$10,0)+VLOOKUP($IF143,Data!$B:$CP,Daily!IW$10,0))/AY$142</f>
        <v>0.28609177623098736</v>
      </c>
      <c r="AZ143" s="12">
        <f>(VLOOKUP($EG143,Data!$B:$CP,Daily!EY$10,0)+VLOOKUP($IF143,Data!$B:$CP,Daily!IX$10,0))/AZ$142</f>
        <v>0.302540415704388</v>
      </c>
      <c r="BA143" s="12">
        <f>(VLOOKUP($EG143,Data!$B:$CP,Daily!EZ$10,0)+VLOOKUP($IF143,Data!$B:$CP,Daily!IY$10,0))/BA$142</f>
        <v>0.29554192229038856</v>
      </c>
      <c r="BB143" s="12">
        <f>(VLOOKUP($EG143,Data!$B:$CP,Daily!FA$10,0)+VLOOKUP($IF143,Data!$B:$CP,Daily!IZ$10,0))/BB$142</f>
        <v>0.27875582770857976</v>
      </c>
      <c r="BC143" s="12">
        <f>(VLOOKUP($EG143,Data!$B:$CP,Daily!FB$10,0)+VLOOKUP($IF143,Data!$B:$CP,Daily!JA$10,0))/BC$142</f>
        <v>0.28254767902123068</v>
      </c>
      <c r="BD143" s="12">
        <f>(VLOOKUP($EG143,Data!$B:$CP,Daily!FC$10,0)+VLOOKUP($IF143,Data!$B:$CP,Daily!JB$10,0))/BD$142</f>
        <v>0.2871251441753172</v>
      </c>
      <c r="BE143" s="12">
        <f>(VLOOKUP($EG143,Data!$B:$CP,Daily!FD$10,0)+VLOOKUP($IF143,Data!$B:$CP,Daily!JC$10,0))/BE$142</f>
        <v>0.28173164097914777</v>
      </c>
      <c r="BF143" s="12">
        <f>(VLOOKUP($EG143,Data!$B:$CP,Daily!FE$10,0)+VLOOKUP($IF143,Data!$B:$CP,Daily!JD$10,0))/BF$142</f>
        <v>0.27353489038544204</v>
      </c>
      <c r="BG143" s="12">
        <f>(VLOOKUP($EG143,Data!$B:$CP,Daily!FF$10,0)+VLOOKUP($IF143,Data!$B:$CP,Daily!JE$10,0))/BG$142</f>
        <v>0.30267135037987092</v>
      </c>
      <c r="BH143" s="12">
        <f>(VLOOKUP($EG143,Data!$B:$CP,Daily!FG$10,0)+VLOOKUP($IF143,Data!$B:$CP,Daily!JF$10,0))/BH$142</f>
        <v>0.30413625304136255</v>
      </c>
      <c r="BI143" s="12">
        <f>(VLOOKUP($EG143,Data!$B:$CP,Daily!FH$10,0)+VLOOKUP($IF143,Data!$B:$CP,Daily!JG$10,0))/BI$142</f>
        <v>0.28174829157175396</v>
      </c>
      <c r="BJ143" s="12">
        <f>(VLOOKUP($EG143,Data!$B:$CP,Daily!FI$10,0)+VLOOKUP($IF143,Data!$B:$CP,Daily!JH$10,0))/BJ$142</f>
        <v>0.29001972923328118</v>
      </c>
      <c r="BK143" s="12">
        <f>(VLOOKUP($EG143,Data!$B:$CP,Daily!FJ$10,0)+VLOOKUP($IF143,Data!$B:$CP,Daily!JI$10,0))/BK$142</f>
        <v>0.2788934138463699</v>
      </c>
      <c r="BL143" s="12">
        <f>(VLOOKUP($EG143,Data!$B:$CP,Daily!FK$10,0)+VLOOKUP($IF143,Data!$B:$CP,Daily!JJ$10,0))/BL$142</f>
        <v>0.28605998386741954</v>
      </c>
      <c r="BM143" s="12">
        <f>(VLOOKUP($EG143,Data!$B:$CP,Daily!FL$10,0)+VLOOKUP($IF143,Data!$B:$CP,Daily!JK$10,0))/BM$142</f>
        <v>0.29798133804964322</v>
      </c>
      <c r="BN143" s="12">
        <f>(VLOOKUP($EG143,Data!$B:$CP,Daily!FM$10,0)+VLOOKUP($IF143,Data!$B:$CP,Daily!JL$10,0))/BN$142</f>
        <v>0.31460355700418052</v>
      </c>
      <c r="BO143" s="12">
        <f>(VLOOKUP($EG143,Data!$B:$CP,Daily!FN$10,0)+VLOOKUP($IF143,Data!$B:$CP,Daily!JM$10,0))/BO$142</f>
        <v>0.30409556313993175</v>
      </c>
      <c r="BP143" s="12">
        <f>(VLOOKUP($EG143,Data!$B:$CP,Daily!FO$10,0)+VLOOKUP($IF143,Data!$B:$CP,Daily!JN$10,0))/BP$142</f>
        <v>0.28100579783211493</v>
      </c>
      <c r="BQ143" s="12">
        <f>(VLOOKUP($EG143,Data!$B:$CP,Daily!FP$10,0)+VLOOKUP($IF143,Data!$B:$CP,Daily!JO$10,0))/BQ$142</f>
        <v>0.28896103896103897</v>
      </c>
      <c r="BR143" s="12">
        <f>(VLOOKUP($EG143,Data!$B:$CP,Daily!FQ$10,0)+VLOOKUP($IF143,Data!$B:$CP,Daily!JP$10,0))/BR$142</f>
        <v>0.28965066927848515</v>
      </c>
      <c r="BS143" s="12">
        <f>(VLOOKUP($EG143,Data!$B:$CP,Daily!FR$10,0)+VLOOKUP($IF143,Data!$B:$CP,Daily!JQ$10,0))/BS$142</f>
        <v>0.28755804425020487</v>
      </c>
      <c r="BT143" s="12">
        <f>(VLOOKUP($EG143,Data!$B:$CP,Daily!FS$10,0)+VLOOKUP($IF143,Data!$B:$CP,Daily!JR$10,0))/BT$142</f>
        <v>0.285584705554005</v>
      </c>
      <c r="BU143" s="12">
        <f>(VLOOKUP($EG143,Data!$B:$CP,Daily!FT$10,0)+VLOOKUP($IF143,Data!$B:$CP,Daily!JS$10,0))/BU$142</f>
        <v>0.30515970515970514</v>
      </c>
      <c r="BV143" s="12">
        <f>(VLOOKUP($EG143,Data!$B:$CP,Daily!FU$10,0)+VLOOKUP($IF143,Data!$B:$CP,Daily!JT$10,0))/BV$142</f>
        <v>0.2962757600961094</v>
      </c>
      <c r="BW143" s="12">
        <f>(VLOOKUP($EG143,Data!$B:$CP,Daily!FV$10,0)+VLOOKUP($IF143,Data!$B:$CP,Daily!JU$10,0))/BW$142</f>
        <v>0.27847726262775885</v>
      </c>
      <c r="BX143" s="12">
        <f>(VLOOKUP($EG143,Data!$B:$CP,Daily!FW$10,0)+VLOOKUP($IF143,Data!$B:$CP,Daily!JV$10,0))/BX$142</f>
        <v>0.28503279666070364</v>
      </c>
      <c r="BY143" s="12">
        <f>(VLOOKUP($EG143,Data!$B:$CP,Daily!FX$10,0)+VLOOKUP($IF143,Data!$B:$CP,Daily!JW$10,0))/BY$142</f>
        <v>0.28501888985759954</v>
      </c>
      <c r="BZ143" s="12">
        <f>(VLOOKUP($EG143,Data!$B:$CP,Daily!FY$10,0)+VLOOKUP($IF143,Data!$B:$CP,Daily!JX$10,0))/BZ$142</f>
        <v>0.28549562682215746</v>
      </c>
      <c r="CA143" s="12">
        <f>(VLOOKUP($EG143,Data!$B:$CP,Daily!FZ$10,0)+VLOOKUP($IF143,Data!$B:$CP,Daily!JY$10,0))/CA$142</f>
        <v>0.28364357644186755</v>
      </c>
      <c r="CB143" s="12">
        <f>(VLOOKUP($EG143,Data!$B:$CP,Daily!GA$10,0)+VLOOKUP($IF143,Data!$B:$CP,Daily!JZ$10,0))/CB$142</f>
        <v>0.30597411806417302</v>
      </c>
      <c r="CC143" s="12">
        <f>(VLOOKUP($EG143,Data!$B:$CP,Daily!GB$10,0)+VLOOKUP($IF143,Data!$B:$CP,Daily!KA$10,0))/CC$142</f>
        <v>0.30076566375498759</v>
      </c>
      <c r="CD143" s="12">
        <f>(VLOOKUP($EG143,Data!$B:$CP,Daily!GC$10,0)+VLOOKUP($IF143,Data!$B:$CP,Daily!KB$10,0))/CD$142</f>
        <v>0.29084222140492827</v>
      </c>
      <c r="CE143" s="12">
        <f>(VLOOKUP($EG143,Data!$B:$CP,Daily!GD$10,0)+VLOOKUP($IF143,Data!$B:$CP,Daily!KC$10,0))/CE$142</f>
        <v>0.28891886136153899</v>
      </c>
      <c r="CF143" s="12">
        <f>(VLOOKUP($EG143,Data!$B:$CP,Daily!GE$10,0)+VLOOKUP($IF143,Data!$B:$CP,Daily!KD$10,0))/CF$142</f>
        <v>0.29686365616378685</v>
      </c>
      <c r="CG143" s="12">
        <f>(VLOOKUP($EG143,Data!$B:$CP,Daily!GF$10,0)+VLOOKUP($IF143,Data!$B:$CP,Daily!KE$10,0))/CG$142</f>
        <v>0.28201070163539077</v>
      </c>
      <c r="CH143" s="12">
        <f>(VLOOKUP($EG143,Data!$B:$CP,Daily!GG$10,0)+VLOOKUP($IF143,Data!$B:$CP,Daily!KF$10,0))/CH$142</f>
        <v>0.28953648130739751</v>
      </c>
      <c r="CI143" s="12">
        <f>(VLOOKUP($EG143,Data!$B:$CP,Daily!GH$10,0)+VLOOKUP($IF143,Data!$B:$CP,Daily!KG$10,0))/CI$142</f>
        <v>0.31445027078139776</v>
      </c>
      <c r="CJ143" s="12">
        <f>(VLOOKUP($EG143,Data!$B:$CP,Daily!GI$10,0)+VLOOKUP($IF143,Data!$B:$CP,Daily!KH$10,0))/CJ$142</f>
        <v>0.3014726840855107</v>
      </c>
      <c r="CK143" s="12">
        <f>(VLOOKUP($EG143,Data!$B:$CP,Daily!GJ$10,0)+VLOOKUP($IF143,Data!$B:$CP,Daily!KI$10,0))/CK$142</f>
        <v>0.28212791392707709</v>
      </c>
      <c r="CL143" s="12">
        <f>(VLOOKUP($EG143,Data!$B:$CP,Daily!GK$10,0)+VLOOKUP($IF143,Data!$B:$CP,Daily!KJ$10,0))/CL$142</f>
        <v>0.28323616209601959</v>
      </c>
      <c r="CM143" s="12">
        <f>(VLOOKUP($EG143,Data!$B:$CP,Daily!GL$10,0)+VLOOKUP($IF143,Data!$B:$CP,Daily!KK$10,0))/CM$142</f>
        <v>0.27956318252730111</v>
      </c>
      <c r="CN143" s="12">
        <f>(VLOOKUP($EG143,Data!$B:$CP,Daily!GM$10,0)+VLOOKUP($IF143,Data!$B:$CP,Daily!KL$10,0))/CN$142</f>
        <v>0.28165955796820474</v>
      </c>
      <c r="CO143" s="12">
        <f>(VLOOKUP($EG143,Data!$B:$CP,Daily!GN$10,0)+VLOOKUP($IF143,Data!$B:$CP,Daily!KM$10,0))/CO$142</f>
        <v>0.28897047575340368</v>
      </c>
      <c r="CP143" s="12">
        <f>(VLOOKUP($EG143,Data!$B:$CP,Daily!GO$10,0)+VLOOKUP($IF143,Data!$B:$CP,Daily!KN$10,0))/CP$142</f>
        <v>0.31166760457700243</v>
      </c>
      <c r="CQ143" s="12">
        <f>(VLOOKUP($EG143,Data!$B:$CP,Daily!GP$10,0)+VLOOKUP($IF143,Data!$B:$CP,Daily!KO$10,0))/CQ$142</f>
        <v>0.30886426592797783</v>
      </c>
      <c r="CR143" s="12">
        <f>(VLOOKUP($EG143,Data!$B:$CP,Daily!GQ$10,0)+VLOOKUP($IF143,Data!$B:$CP,Daily!KP$10,0))/CR$142</f>
        <v>0.28671111800279114</v>
      </c>
      <c r="CS143" s="12">
        <f>(VLOOKUP($EG143,Data!$B:$CP,Daily!GR$10,0)+VLOOKUP($IF143,Data!$B:$CP,Daily!KQ$10,0))/CS$142</f>
        <v>0.29206545230009262</v>
      </c>
      <c r="CT143" s="12">
        <f>(VLOOKUP($EG143,Data!$B:$CP,Daily!GS$10,0)+VLOOKUP($IF143,Data!$B:$CP,Daily!KR$10,0))/CT$142</f>
        <v>0.27251516565562295</v>
      </c>
      <c r="CU143" s="12">
        <f>(VLOOKUP($EG143,Data!$B:$CP,Daily!GT$10,0)+VLOOKUP($IF143,Data!$B:$CP,Daily!KS$10,0))/CU$142</f>
        <v>0.26746987951807227</v>
      </c>
      <c r="CV143" s="12">
        <f>(VLOOKUP($EG143,Data!$B:$CP,Daily!GU$10,0)+VLOOKUP($IF143,Data!$B:$CP,Daily!KT$10,0))/CV$142</f>
        <v>0.26199115920036947</v>
      </c>
      <c r="CW143" s="12">
        <f>(VLOOKUP($EG143,Data!$B:$CP,Daily!GV$10,0)+VLOOKUP($IF143,Data!$B:$CP,Daily!KU$10,0))/CW$142</f>
        <v>0.30194319880418535</v>
      </c>
      <c r="CX143" s="12">
        <f>(VLOOKUP($EG143,Data!$B:$CP,Daily!GW$10,0)+VLOOKUP($IF143,Data!$B:$CP,Daily!KV$10,0))/CX$142</f>
        <v>0.3270939086294416</v>
      </c>
      <c r="CY143" s="12">
        <f>(VLOOKUP($EG143,Data!$B:$CP,Daily!GX$10,0)+VLOOKUP($IF143,Data!$B:$CP,Daily!KW$10,0))/CY$142</f>
        <v>0.29322942036044813</v>
      </c>
      <c r="CZ143" s="12">
        <f>(VLOOKUP($EG143,Data!$B:$CP,Daily!GY$10,0)+VLOOKUP($IF143,Data!$B:$CP,Daily!KX$10,0))/CZ$142</f>
        <v>0.28306407977119891</v>
      </c>
      <c r="DA143" s="12">
        <f>(VLOOKUP($EG143,Data!$B:$CP,Daily!GZ$10,0)+VLOOKUP($IF143,Data!$B:$CP,Daily!KY$10,0))/DA$142</f>
        <v>0.27869638150011983</v>
      </c>
      <c r="DB143" s="12">
        <f>(VLOOKUP($EG143,Data!$B:$CP,Daily!HA$10,0)+VLOOKUP($IF143,Data!$B:$CP,Daily!KZ$10,0))/DB$142</f>
        <v>0.28249751927333794</v>
      </c>
      <c r="DC143" s="12">
        <f>(VLOOKUP($EG143,Data!$B:$CP,Daily!HB$10,0)+VLOOKUP($IF143,Data!$B:$CP,Daily!LA$10,0))/DC$142</f>
        <v>0.29835479256080116</v>
      </c>
      <c r="DD143" s="12">
        <f>(VLOOKUP($EG143,Data!$B:$CP,Daily!HC$10,0)+VLOOKUP($IF143,Data!$B:$CP,Daily!LB$10,0))/DD$142</f>
        <v>0.32490402270071772</v>
      </c>
      <c r="DE143" s="12">
        <f>(VLOOKUP($EG143,Data!$B:$CP,Daily!HD$10,0)+VLOOKUP($IF143,Data!$B:$CP,Daily!LC$10,0))/DE$142</f>
        <v>0.31622759768876701</v>
      </c>
      <c r="DF143" s="12">
        <f>(VLOOKUP($EG143,Data!$B:$CP,Daily!HE$10,0)+VLOOKUP($IF143,Data!$B:$CP,Daily!LD$10,0))/DF$142</f>
        <v>0.29230769230769232</v>
      </c>
      <c r="DG143" s="12">
        <f>(VLOOKUP($EG143,Data!$B:$CP,Daily!HF$10,0)+VLOOKUP($IF143,Data!$B:$CP,Daily!LE$10,0))/DG$142</f>
        <v>0.29464687359424202</v>
      </c>
      <c r="DH143" s="12">
        <f>(VLOOKUP($EG143,Data!$B:$CP,Daily!HG$10,0)+VLOOKUP($IF143,Data!$B:$CP,Daily!LF$10,0))/DH$142</f>
        <v>0.2993057145037003</v>
      </c>
      <c r="DI143" s="12">
        <f>(VLOOKUP($EG143,Data!$B:$CP,Daily!HH$10,0)+VLOOKUP($IF143,Data!$B:$CP,Daily!LG$10,0))/DI$142</f>
        <v>0.29149879129734085</v>
      </c>
      <c r="DJ143" s="12">
        <f>(VLOOKUP($EG143,Data!$B:$CP,Daily!HI$10,0)+VLOOKUP($IF143,Data!$B:$CP,Daily!LH$10,0))/DJ$142</f>
        <v>0.31376293740758993</v>
      </c>
      <c r="DK143" s="12">
        <f>(VLOOKUP($EG143,Data!$B:$CP,Daily!HJ$10,0)+VLOOKUP($IF143,Data!$B:$CP,Daily!LI$10,0))/DK$142</f>
        <v>0.31424648683572931</v>
      </c>
      <c r="DL143" s="12">
        <f>(VLOOKUP($EG143,Data!$B:$CP,Daily!HK$10,0)+VLOOKUP($IF143,Data!$B:$CP,Daily!LJ$10,0))/DL$142</f>
        <v>0.31080825288661745</v>
      </c>
      <c r="DM143" s="12">
        <f>(VLOOKUP($EG143,Data!$B:$CP,Daily!HL$10,0)+VLOOKUP($IF143,Data!$B:$CP,Daily!LK$10,0))/DM$142</f>
        <v>0.28148420279206465</v>
      </c>
      <c r="DN143" s="12">
        <f>(VLOOKUP($EG143,Data!$B:$CP,Daily!HM$10,0)+VLOOKUP($IF143,Data!$B:$CP,Daily!LL$10,0))/DN$142</f>
        <v>0.28888213851761846</v>
      </c>
      <c r="DO143" s="12">
        <f>(VLOOKUP($EG143,Data!$B:$CP,Daily!HN$10,0)+VLOOKUP($IF143,Data!$B:$CP,Daily!LM$10,0))/DO$142</f>
        <v>0.28719773436932683</v>
      </c>
      <c r="DP143" s="12">
        <f>(VLOOKUP($EG143,Data!$B:$CP,Daily!HO$10,0)+VLOOKUP($IF143,Data!$B:$CP,Daily!LN$10,0))/DP$142</f>
        <v>0.28558724946986797</v>
      </c>
      <c r="DQ143" s="12">
        <f>(VLOOKUP($EG143,Data!$B:$CP,Daily!HP$10,0)+VLOOKUP($IF143,Data!$B:$CP,Daily!LO$10,0))/DQ$142</f>
        <v>0.28110734796053599</v>
      </c>
      <c r="DR143" s="12">
        <f>(VLOOKUP($EG143,Data!$B:$CP,Daily!HQ$10,0)+VLOOKUP($IF143,Data!$B:$CP,Daily!LP$10,0))/DR$142</f>
        <v>0.32150142798857612</v>
      </c>
      <c r="DS143" s="12">
        <f>(VLOOKUP($EG143,Data!$B:$CP,Daily!HR$10,0)+VLOOKUP($IF143,Data!$B:$CP,Daily!LQ$10,0))/DS$142</f>
        <v>0.31015223853706875</v>
      </c>
      <c r="DT143" s="12">
        <f>(VLOOKUP($EG143,Data!$B:$CP,Daily!HS$10,0)+VLOOKUP($IF143,Data!$B:$CP,Daily!LR$10,0))/DT$142</f>
        <v>0.28493738819320213</v>
      </c>
      <c r="DU143" s="12">
        <f>(VLOOKUP($EG143,Data!$B:$CP,Daily!HT$10,0)+VLOOKUP($IF143,Data!$B:$CP,Daily!LS$10,0))/DU$142</f>
        <v>0.28309421683182961</v>
      </c>
      <c r="DV143" s="14"/>
      <c r="DW143" s="12">
        <f t="shared" si="1899"/>
        <v>0.28249751927333794</v>
      </c>
      <c r="DX143" s="12">
        <f t="shared" si="1900"/>
        <v>0.3014726840855107</v>
      </c>
      <c r="DY143" s="12">
        <f t="shared" ref="DY143:DY154" si="1914">DX143-DW143</f>
        <v>1.8975164812172762E-2</v>
      </c>
      <c r="DZ143" s="12">
        <f t="shared" ref="DZ143:DZ154" si="1915">DX143+(0.75*DY143)</f>
        <v>0.31570405769464027</v>
      </c>
      <c r="EA143" s="12">
        <f t="shared" ref="EA143:EA154" si="1916">DW143-(0.75*DY143)</f>
        <v>0.26826614566420837</v>
      </c>
      <c r="EB143" s="14"/>
      <c r="EC143" s="12">
        <f t="shared" si="1901"/>
        <v>1.3085308498307918E-2</v>
      </c>
      <c r="ED143" s="12">
        <f>SUMPRODUCT(DN143:DT143,DN$142:DT$142)/SUM(DN$142:DT$142)</f>
        <v>0.293248694185204</v>
      </c>
      <c r="EE143" s="12">
        <f>SUMPRODUCT(CR143:DT143,CR$142:DT$142)/SUM(CR$142:DT$142)</f>
        <v>0.29402643626417307</v>
      </c>
      <c r="EF143" s="1"/>
      <c r="EG143" s="7" t="s">
        <v>748</v>
      </c>
      <c r="EH143" s="7" t="s">
        <v>121</v>
      </c>
      <c r="EI143" s="12">
        <f>VLOOKUP($EG143,Data!$B:$CP,Daily!EI$10,0)/EI$142</f>
        <v>0.29155192324775697</v>
      </c>
      <c r="EJ143" s="12">
        <f>VLOOKUP($EG143,Data!$B:$CP,Daily!EJ$10,0)/EJ$142</f>
        <v>0.29130728902418401</v>
      </c>
      <c r="EK143" s="12">
        <f>VLOOKUP($EG143,Data!$B:$CP,Daily!EK$10,0)/EK$142</f>
        <v>0.31748993420406563</v>
      </c>
      <c r="EL143" s="12">
        <f>VLOOKUP($EG143,Data!$B:$CP,Daily!EL$10,0)/EL$142</f>
        <v>0.32352615861077316</v>
      </c>
      <c r="EM143" s="12">
        <f>VLOOKUP($EG143,Data!$B:$CP,Daily!EM$10,0)/EM$142</f>
        <v>0.30812264658418503</v>
      </c>
      <c r="EN143" s="12">
        <f>VLOOKUP($EG143,Data!$B:$CP,Daily!EN$10,0)/EN$142</f>
        <v>0.28652505269985407</v>
      </c>
      <c r="EO143" s="12">
        <f>VLOOKUP($EG143,Data!$B:$CP,Daily!EO$10,0)/EO$142</f>
        <v>0.3025725749350956</v>
      </c>
      <c r="EP143" s="12">
        <f>VLOOKUP($EG143,Data!$B:$CP,Daily!EP$10,0)/EP$142</f>
        <v>0.29294588033699842</v>
      </c>
      <c r="EQ143" s="12">
        <f>VLOOKUP($EG143,Data!$B:$CP,Daily!EQ$10,0)/EQ$142</f>
        <v>0.2858935152513134</v>
      </c>
      <c r="ER143" s="12">
        <f>VLOOKUP($EG143,Data!$B:$CP,Daily!ER$10,0)/ER$142</f>
        <v>0.30548456850796146</v>
      </c>
      <c r="ES143" s="12">
        <f>VLOOKUP($EG143,Data!$B:$CP,Daily!ES$10,0)/ES$142</f>
        <v>0.3093056628766972</v>
      </c>
      <c r="ET143" s="12">
        <f>VLOOKUP($EG143,Data!$B:$CP,Daily!ET$10,0)/ET$142</f>
        <v>0.28500487718364814</v>
      </c>
      <c r="EU143" s="12">
        <f>VLOOKUP($EG143,Data!$B:$CP,Daily!EU$10,0)/EU$142</f>
        <v>0.29681036860005516</v>
      </c>
      <c r="EV143" s="12">
        <f>VLOOKUP($EG143,Data!$B:$CP,Daily!EV$10,0)/EV$142</f>
        <v>0.29530907496711967</v>
      </c>
      <c r="EW143" s="12">
        <f>VLOOKUP($EG143,Data!$B:$CP,Daily!EW$10,0)/EW$142</f>
        <v>0.31237777938726735</v>
      </c>
      <c r="EX143" s="12">
        <f>VLOOKUP($EG143,Data!$B:$CP,Daily!EX$10,0)/EX$142</f>
        <v>0.2942842859523413</v>
      </c>
      <c r="EY143" s="12">
        <f>VLOOKUP($EG143,Data!$B:$CP,Daily!EY$10,0)/EY$142</f>
        <v>0.31551394342092015</v>
      </c>
      <c r="EZ143" s="12">
        <f>VLOOKUP($EG143,Data!$B:$CP,Daily!EZ$10,0)/EZ$142</f>
        <v>0.31090026478375993</v>
      </c>
      <c r="FA143" s="12">
        <f>VLOOKUP($EG143,Data!$B:$CP,Daily!FA$10,0)/FA$142</f>
        <v>0.28509249183895541</v>
      </c>
      <c r="FB143" s="12">
        <f>VLOOKUP($EG143,Data!$B:$CP,Daily!FB$10,0)/FB$142</f>
        <v>0.29160433807030667</v>
      </c>
      <c r="FC143" s="12">
        <f>VLOOKUP($EG143,Data!$B:$CP,Daily!FC$10,0)/FC$142</f>
        <v>0.29518128436946595</v>
      </c>
      <c r="FD143" s="12">
        <f>VLOOKUP($EG143,Data!$B:$CP,Daily!FD$10,0)/FD$142</f>
        <v>0.28976547934451968</v>
      </c>
      <c r="FE143" s="12">
        <f>VLOOKUP($EG143,Data!$B:$CP,Daily!FE$10,0)/FE$142</f>
        <v>0.27922920140818974</v>
      </c>
      <c r="FF143" s="12">
        <f>VLOOKUP($EG143,Data!$B:$CP,Daily!FF$10,0)/FF$142</f>
        <v>0.31475549861200086</v>
      </c>
      <c r="FG143" s="12">
        <f>VLOOKUP($EG143,Data!$B:$CP,Daily!FG$10,0)/FG$142</f>
        <v>0.31665096561469619</v>
      </c>
      <c r="FH143" s="12">
        <f>VLOOKUP($EG143,Data!$B:$CP,Daily!FH$10,0)/FH$142</f>
        <v>0.29011090573012938</v>
      </c>
      <c r="FI143" s="12">
        <f>VLOOKUP($EG143,Data!$B:$CP,Daily!FI$10,0)/FI$142</f>
        <v>0.29763585038814394</v>
      </c>
      <c r="FJ143" s="12">
        <f>VLOOKUP($EG143,Data!$B:$CP,Daily!FJ$10,0)/FJ$142</f>
        <v>0.28971877282688091</v>
      </c>
      <c r="FK143" s="12">
        <f>VLOOKUP($EG143,Data!$B:$CP,Daily!FK$10,0)/FK$142</f>
        <v>0.29226550680786689</v>
      </c>
      <c r="FL143" s="12">
        <f>VLOOKUP($EG143,Data!$B:$CP,Daily!FL$10,0)/FL$142</f>
        <v>0.30667627281460136</v>
      </c>
      <c r="FM143" s="12">
        <f>VLOOKUP($EG143,Data!$B:$CP,Daily!FM$10,0)/FM$142</f>
        <v>0.32265872277043384</v>
      </c>
      <c r="FN143" s="12">
        <f>VLOOKUP($EG143,Data!$B:$CP,Daily!FN$10,0)/FN$142</f>
        <v>0.31191011235955057</v>
      </c>
      <c r="FO143" s="12">
        <f>VLOOKUP($EG143,Data!$B:$CP,Daily!FO$10,0)/FO$142</f>
        <v>0.28924608355091386</v>
      </c>
      <c r="FP143" s="12">
        <f>VLOOKUP($EG143,Data!$B:$CP,Daily!FP$10,0)/FP$142</f>
        <v>0.29841063898799869</v>
      </c>
      <c r="FQ143" s="12">
        <f>VLOOKUP($EG143,Data!$B:$CP,Daily!FQ$10,0)/FQ$142</f>
        <v>0.29778310365488314</v>
      </c>
      <c r="FR143" s="12">
        <f>VLOOKUP($EG143,Data!$B:$CP,Daily!FR$10,0)/FR$142</f>
        <v>0.29604611366297395</v>
      </c>
      <c r="FS143" s="12">
        <f>VLOOKUP($EG143,Data!$B:$CP,Daily!FS$10,0)/FS$142</f>
        <v>0.29611694837825492</v>
      </c>
      <c r="FT143" s="12">
        <f>VLOOKUP($EG143,Data!$B:$CP,Daily!FT$10,0)/FT$142</f>
        <v>0.30889033095392604</v>
      </c>
      <c r="FU143" s="12">
        <f>VLOOKUP($EG143,Data!$B:$CP,Daily!FU$10,0)/FU$142</f>
        <v>0.30725376031052887</v>
      </c>
      <c r="FV143" s="12">
        <f>VLOOKUP($EG143,Data!$B:$CP,Daily!FV$10,0)/FV$142</f>
        <v>0.285837734037446</v>
      </c>
      <c r="FW143" s="12">
        <f>VLOOKUP($EG143,Data!$B:$CP,Daily!FW$10,0)/FW$142</f>
        <v>0.28804135778384704</v>
      </c>
      <c r="FX143" s="12">
        <f>VLOOKUP($EG143,Data!$B:$CP,Daily!FX$10,0)/FX$142</f>
        <v>0.28923106168615148</v>
      </c>
      <c r="FY143" s="12">
        <f>VLOOKUP($EG143,Data!$B:$CP,Daily!FY$10,0)/FY$142</f>
        <v>0.28958888465930721</v>
      </c>
      <c r="FZ143" s="12">
        <f>VLOOKUP($EG143,Data!$B:$CP,Daily!FZ$10,0)/FZ$142</f>
        <v>0.28958602203911449</v>
      </c>
      <c r="GA143" s="12">
        <f>VLOOKUP($EG143,Data!$B:$CP,Daily!GA$10,0)/GA$142</f>
        <v>0.31802078412848372</v>
      </c>
      <c r="GB143" s="12">
        <f>VLOOKUP($EG143,Data!$B:$CP,Daily!GB$10,0)/GB$142</f>
        <v>0.30913184184606723</v>
      </c>
      <c r="GC143" s="12">
        <f>VLOOKUP($EG143,Data!$B:$CP,Daily!GC$10,0)/GC$142</f>
        <v>0.30163589400172197</v>
      </c>
      <c r="GD143" s="12">
        <f>VLOOKUP($EG143,Data!$B:$CP,Daily!GD$10,0)/GD$142</f>
        <v>0.29886764432894003</v>
      </c>
      <c r="GE143" s="12">
        <f>VLOOKUP($EG143,Data!$B:$CP,Daily!GE$10,0)/GE$142</f>
        <v>0.30336866010598029</v>
      </c>
      <c r="GF143" s="12">
        <f>VLOOKUP($EG143,Data!$B:$CP,Daily!GF$10,0)/GF$142</f>
        <v>0.29095713446858484</v>
      </c>
      <c r="GG143" s="12">
        <f>VLOOKUP($EG143,Data!$B:$CP,Daily!GG$10,0)/GG$142</f>
        <v>0.2979507035602984</v>
      </c>
      <c r="GH143" s="12">
        <f>VLOOKUP($EG143,Data!$B:$CP,Daily!GH$10,0)/GH$142</f>
        <v>0.32718894009216593</v>
      </c>
      <c r="GI143" s="12">
        <f>VLOOKUP($EG143,Data!$B:$CP,Daily!GI$10,0)/GI$142</f>
        <v>0.30740510267579341</v>
      </c>
      <c r="GJ143" s="12">
        <f>VLOOKUP($EG143,Data!$B:$CP,Daily!GJ$10,0)/GJ$142</f>
        <v>0.29052796552061905</v>
      </c>
      <c r="GK143" s="12">
        <f>VLOOKUP($EG143,Data!$B:$CP,Daily!GK$10,0)/GK$142</f>
        <v>0.28979436405178982</v>
      </c>
      <c r="GL143" s="12">
        <f>VLOOKUP($EG143,Data!$B:$CP,Daily!GL$10,0)/GL$142</f>
        <v>0.28500152733937478</v>
      </c>
      <c r="GM143" s="12">
        <f>VLOOKUP($EG143,Data!$B:$CP,Daily!GM$10,0)/GM$142</f>
        <v>0.28415245737211636</v>
      </c>
      <c r="GN143" s="12">
        <f>VLOOKUP($EG143,Data!$B:$CP,Daily!GN$10,0)/GN$142</f>
        <v>0.29805401111993646</v>
      </c>
      <c r="GO143" s="12">
        <f>VLOOKUP($EG143,Data!$B:$CP,Daily!GO$10,0)/GO$142</f>
        <v>0.31949747505850473</v>
      </c>
      <c r="GP143" s="12">
        <f>VLOOKUP($EG143,Data!$B:$CP,Daily!GP$10,0)/GP$142</f>
        <v>0.31776480400333612</v>
      </c>
      <c r="GQ143" s="12">
        <f>VLOOKUP($EG143,Data!$B:$CP,Daily!GQ$10,0)/GQ$142</f>
        <v>0.29773137924111626</v>
      </c>
      <c r="GR143" s="12">
        <f>VLOOKUP($EG143,Data!$B:$CP,Daily!GR$10,0)/GR$142</f>
        <v>0.30063987202559489</v>
      </c>
      <c r="GS143" s="12">
        <f>VLOOKUP($EG143,Data!$B:$CP,Daily!GS$10,0)/GS$142</f>
        <v>0.2746907321030217</v>
      </c>
      <c r="GT143" s="12">
        <f>VLOOKUP($EG143,Data!$B:$CP,Daily!GT$10,0)/GT$142</f>
        <v>0.27573449401523398</v>
      </c>
      <c r="GU143" s="12">
        <f>VLOOKUP($EG143,Data!$B:$CP,Daily!GU$10,0)/GU$142</f>
        <v>0.27453534827166926</v>
      </c>
      <c r="GV143" s="12">
        <f>VLOOKUP($EG143,Data!$B:$CP,Daily!GV$10,0)/GV$142</f>
        <v>0.31235166649468576</v>
      </c>
      <c r="GW143" s="12">
        <f>VLOOKUP($EG143,Data!$B:$CP,Daily!GW$10,0)/GW$142</f>
        <v>0.33326394671107412</v>
      </c>
      <c r="GX143" s="12">
        <f>VLOOKUP($EG143,Data!$B:$CP,Daily!GX$10,0)/GX$142</f>
        <v>0.30143711505846649</v>
      </c>
      <c r="GY143" s="12">
        <f>VLOOKUP($EG143,Data!$B:$CP,Daily!GY$10,0)/GY$142</f>
        <v>0.28912520064205455</v>
      </c>
      <c r="GZ143" s="12">
        <f>VLOOKUP($EG143,Data!$B:$CP,Daily!GZ$10,0)/GZ$142</f>
        <v>0.28534276500572142</v>
      </c>
      <c r="HA143" s="12">
        <f>VLOOKUP($EG143,Data!$B:$CP,Daily!HA$10,0)/HA$142</f>
        <v>0.28931252469379692</v>
      </c>
      <c r="HB143" s="12">
        <f>VLOOKUP($EG143,Data!$B:$CP,Daily!HB$10,0)/HB$142</f>
        <v>0.30522906062008331</v>
      </c>
      <c r="HC143" s="12">
        <f>VLOOKUP($EG143,Data!$B:$CP,Daily!HC$10,0)/HC$142</f>
        <v>0.33222480877951449</v>
      </c>
      <c r="HD143" s="12">
        <f>VLOOKUP($EG143,Data!$B:$CP,Daily!HD$10,0)/HD$142</f>
        <v>0.32677469135802467</v>
      </c>
      <c r="HE143" s="12">
        <f>VLOOKUP($EG143,Data!$B:$CP,Daily!HE$10,0)/HE$142</f>
        <v>0.30001002707309737</v>
      </c>
      <c r="HF143" s="12">
        <f>VLOOKUP($EG143,Data!$B:$CP,Daily!HF$10,0)/HF$142</f>
        <v>0.3027263875365141</v>
      </c>
      <c r="HG143" s="12">
        <f>VLOOKUP($EG143,Data!$B:$CP,Daily!HG$10,0)/HG$142</f>
        <v>0.30899880810488678</v>
      </c>
      <c r="HH143" s="12">
        <f>VLOOKUP($EG143,Data!$B:$CP,Daily!HH$10,0)/HH$142</f>
        <v>0.30190167382350364</v>
      </c>
      <c r="HI143" s="12">
        <f>VLOOKUP($EG143,Data!$B:$CP,Daily!HI$10,0)/HI$142</f>
        <v>0.32181654823164257</v>
      </c>
      <c r="HJ143" s="12">
        <f>VLOOKUP($EG143,Data!$B:$CP,Daily!HJ$10,0)/HJ$142</f>
        <v>0.32186836518046708</v>
      </c>
      <c r="HK143" s="12">
        <f>VLOOKUP($EG143,Data!$B:$CP,Daily!HK$10,0)/HK$142</f>
        <v>0.31784478497281266</v>
      </c>
      <c r="HL143" s="12">
        <f>VLOOKUP($EG143,Data!$B:$CP,Daily!HL$10,0)/HL$142</f>
        <v>0.28734310625658716</v>
      </c>
      <c r="HM143" s="12">
        <f>VLOOKUP($EG143,Data!$B:$CP,Daily!HM$10,0)/HM$142</f>
        <v>0.29913009094503756</v>
      </c>
      <c r="HN143" s="12">
        <f>VLOOKUP($EG143,Data!$B:$CP,Daily!HN$10,0)/HN$142</f>
        <v>0.29184060721062621</v>
      </c>
      <c r="HO143" s="12">
        <f>VLOOKUP($EG143,Data!$B:$CP,Daily!HO$10,0)/HO$142</f>
        <v>0.28520359229226611</v>
      </c>
      <c r="HP143" s="12">
        <f>VLOOKUP($EG143,Data!$B:$CP,Daily!HP$10,0)/HP$142</f>
        <v>0.28578336557059963</v>
      </c>
      <c r="HQ143" s="12">
        <f>VLOOKUP($EG143,Data!$B:$CP,Daily!HQ$10,0)/HQ$142</f>
        <v>0.32487961476725524</v>
      </c>
      <c r="HR143" s="12">
        <f>VLOOKUP($EG143,Data!$B:$CP,Daily!HR$10,0)/HR$142</f>
        <v>0.31654590806509086</v>
      </c>
      <c r="HS143" s="12">
        <f>VLOOKUP($EG143,Data!$B:$CP,Daily!HS$10,0)/HS$142</f>
        <v>0.29383447509720423</v>
      </c>
      <c r="HT143" s="12">
        <f>VLOOKUP($EG143,Data!$B:$CP,Daily!HT$10,0)/HT$142</f>
        <v>0.29451923076923076</v>
      </c>
      <c r="HU143" s="13"/>
      <c r="HV143" s="40">
        <f t="shared" si="1902"/>
        <v>0.28971877282688091</v>
      </c>
      <c r="HW143" s="40">
        <f t="shared" si="1903"/>
        <v>0.3093056628766972</v>
      </c>
      <c r="HX143" s="40">
        <f t="shared" si="1904"/>
        <v>1.9586890049816286E-2</v>
      </c>
      <c r="HY143" s="40">
        <f t="shared" ref="HY143:HY154" si="1917">HW143+(0.75*HX143)</f>
        <v>0.32399583041405944</v>
      </c>
      <c r="HZ143" s="40">
        <f t="shared" ref="HZ143:HZ154" si="1918">HV143-(0.75*HX143)</f>
        <v>0.27502860528951867</v>
      </c>
      <c r="IA143" s="43"/>
      <c r="IB143" s="12">
        <f t="shared" si="1905"/>
        <v>1.4476071657115066E-2</v>
      </c>
      <c r="IC143" s="12">
        <f>SUMPRODUCT(HM143:HS143,HM$142:HS$142)/SUM(HM$142:HS$142)</f>
        <v>0.29850347031577762</v>
      </c>
      <c r="ID143" s="12">
        <f>SUMPRODUCT(GQ143:HS143,GQ$142:HS$142)/SUM(GQ$142:HS$142)</f>
        <v>0.30134164595377705</v>
      </c>
      <c r="IE143" s="1"/>
      <c r="IF143" s="7" t="s">
        <v>749</v>
      </c>
      <c r="IG143" s="7" t="s">
        <v>121</v>
      </c>
      <c r="IH143" s="12">
        <f>VLOOKUP($IF143,Data!$B:$CP,Daily!IH$10,0)/IH$142</f>
        <v>0.24726412304052056</v>
      </c>
      <c r="II143" s="12">
        <f>VLOOKUP($IF143,Data!$B:$CP,Daily!II$10,0)/II$142</f>
        <v>0.25376464026770773</v>
      </c>
      <c r="IJ143" s="12">
        <f>VLOOKUP($IF143,Data!$B:$CP,Daily!IJ$10,0)/IJ$142</f>
        <v>0.27036561898652983</v>
      </c>
      <c r="IK143" s="12">
        <f>VLOOKUP($IF143,Data!$B:$CP,Daily!IK$10,0)/IK$142</f>
        <v>0.27753779697624192</v>
      </c>
      <c r="IL143" s="12">
        <f>VLOOKUP($IF143,Data!$B:$CP,Daily!IL$10,0)/IL$142</f>
        <v>0.2696629213483146</v>
      </c>
      <c r="IM143" s="12">
        <f>VLOOKUP($IF143,Data!$B:$CP,Daily!IM$10,0)/IM$142</f>
        <v>0.23637842233667661</v>
      </c>
      <c r="IN143" s="12">
        <f>VLOOKUP($IF143,Data!$B:$CP,Daily!IN$10,0)/IN$142</f>
        <v>0.25544762404830662</v>
      </c>
      <c r="IO143" s="12">
        <f>VLOOKUP($IF143,Data!$B:$CP,Daily!IO$10,0)/IO$142</f>
        <v>0.24768463547850866</v>
      </c>
      <c r="IP143" s="12">
        <f>VLOOKUP($IF143,Data!$B:$CP,Daily!IP$10,0)/IP$142</f>
        <v>0.24374516378643282</v>
      </c>
      <c r="IQ143" s="12">
        <f>VLOOKUP($IF143,Data!$B:$CP,Daily!IQ$10,0)/IQ$142</f>
        <v>0.27969230769230768</v>
      </c>
      <c r="IR143" s="12">
        <f>VLOOKUP($IF143,Data!$B:$CP,Daily!IR$10,0)/IR$142</f>
        <v>0.26261180679785329</v>
      </c>
      <c r="IS143" s="12">
        <f>VLOOKUP($IF143,Data!$B:$CP,Daily!IS$10,0)/IS$142</f>
        <v>0.24757575757575759</v>
      </c>
      <c r="IT143" s="12">
        <f>VLOOKUP($IF143,Data!$B:$CP,Daily!IT$10,0)/IT$142</f>
        <v>0.26955437831100032</v>
      </c>
      <c r="IU143" s="12">
        <f>VLOOKUP($IF143,Data!$B:$CP,Daily!IU$10,0)/IU$142</f>
        <v>0.25570509069631364</v>
      </c>
      <c r="IV143" s="12">
        <f>VLOOKUP($IF143,Data!$B:$CP,Daily!IV$10,0)/IV$142</f>
        <v>0.27409787444389522</v>
      </c>
      <c r="IW143" s="12">
        <f>VLOOKUP($IF143,Data!$B:$CP,Daily!IW$10,0)/IW$142</f>
        <v>0.25811041548093339</v>
      </c>
      <c r="IX143" s="12">
        <f>VLOOKUP($IF143,Data!$B:$CP,Daily!IX$10,0)/IX$142</f>
        <v>0.26038599934576384</v>
      </c>
      <c r="IY143" s="12">
        <f>VLOOKUP($IF143,Data!$B:$CP,Daily!IY$10,0)/IY$142</f>
        <v>0.25150268902246126</v>
      </c>
      <c r="IZ143" s="12">
        <f>VLOOKUP($IF143,Data!$B:$CP,Daily!IZ$10,0)/IZ$142</f>
        <v>0.25785222853724199</v>
      </c>
      <c r="JA143" s="12">
        <f>VLOOKUP($IF143,Data!$B:$CP,Daily!JA$10,0)/JA$142</f>
        <v>0.25226633322913411</v>
      </c>
      <c r="JB143" s="12">
        <f>VLOOKUP($IF143,Data!$B:$CP,Daily!JB$10,0)/JB$142</f>
        <v>0.25962456251988547</v>
      </c>
      <c r="JC143" s="12">
        <f>VLOOKUP($IF143,Data!$B:$CP,Daily!JC$10,0)/JC$142</f>
        <v>0.25484400656814449</v>
      </c>
      <c r="JD143" s="12">
        <f>VLOOKUP($IF143,Data!$B:$CP,Daily!JD$10,0)/JD$142</f>
        <v>0.25410872313527183</v>
      </c>
      <c r="JE143" s="12">
        <f>VLOOKUP($IF143,Data!$B:$CP,Daily!JE$10,0)/JE$142</f>
        <v>0.26330434782608697</v>
      </c>
      <c r="JF143" s="12">
        <f>VLOOKUP($IF143,Data!$B:$CP,Daily!JF$10,0)/JF$142</f>
        <v>0.26333973128598848</v>
      </c>
      <c r="JG143" s="12">
        <f>VLOOKUP($IF143,Data!$B:$CP,Daily!JG$10,0)/JG$142</f>
        <v>0.25371747211895912</v>
      </c>
      <c r="JH143" s="12">
        <f>VLOOKUP($IF143,Data!$B:$CP,Daily!JH$10,0)/JH$142</f>
        <v>0.26434730895034197</v>
      </c>
      <c r="JI143" s="12">
        <f>VLOOKUP($IF143,Data!$B:$CP,Daily!JI$10,0)/JI$142</f>
        <v>0.24285714285714285</v>
      </c>
      <c r="JJ143" s="12">
        <f>VLOOKUP($IF143,Data!$B:$CP,Daily!JJ$10,0)/JJ$142</f>
        <v>0.26461940542306434</v>
      </c>
      <c r="JK143" s="12">
        <f>VLOOKUP($IF143,Data!$B:$CP,Daily!JK$10,0)/JK$142</f>
        <v>0.27016645326504479</v>
      </c>
      <c r="JL143" s="12">
        <f>VLOOKUP($IF143,Data!$B:$CP,Daily!JL$10,0)/JL$142</f>
        <v>0.28893503411450611</v>
      </c>
      <c r="JM143" s="12">
        <f>VLOOKUP($IF143,Data!$B:$CP,Daily!JM$10,0)/JM$142</f>
        <v>0.27943262411347519</v>
      </c>
      <c r="JN143" s="12">
        <f>VLOOKUP($IF143,Data!$B:$CP,Daily!JN$10,0)/JN$142</f>
        <v>0.25304540420819488</v>
      </c>
      <c r="JO143" s="12">
        <f>VLOOKUP($IF143,Data!$B:$CP,Daily!JO$10,0)/JO$142</f>
        <v>0.25732899022801303</v>
      </c>
      <c r="JP143" s="12">
        <f>VLOOKUP($IF143,Data!$B:$CP,Daily!JP$10,0)/JP$142</f>
        <v>0.26349118942731276</v>
      </c>
      <c r="JQ143" s="12">
        <f>VLOOKUP($IF143,Data!$B:$CP,Daily!JQ$10,0)/JQ$142</f>
        <v>0.26094323637390565</v>
      </c>
      <c r="JR143" s="12">
        <f>VLOOKUP($IF143,Data!$B:$CP,Daily!JR$10,0)/JR$142</f>
        <v>0.25155004428697963</v>
      </c>
      <c r="JS143" s="12">
        <f>VLOOKUP($IF143,Data!$B:$CP,Daily!JS$10,0)/JS$142</f>
        <v>0.29352226720647773</v>
      </c>
      <c r="JT143" s="12">
        <f>VLOOKUP($IF143,Data!$B:$CP,Daily!JT$10,0)/JT$142</f>
        <v>0.26115638339154057</v>
      </c>
      <c r="JU143" s="12">
        <f>VLOOKUP($IF143,Data!$B:$CP,Daily!JU$10,0)/JU$142</f>
        <v>0.25364431486880468</v>
      </c>
      <c r="JV143" s="12">
        <f>VLOOKUP($IF143,Data!$B:$CP,Daily!JV$10,0)/JV$142</f>
        <v>0.27528445006321112</v>
      </c>
      <c r="JW143" s="12">
        <f>VLOOKUP($IF143,Data!$B:$CP,Daily!JW$10,0)/JW$142</f>
        <v>0.2713536848596978</v>
      </c>
      <c r="JX143" s="12">
        <f>VLOOKUP($IF143,Data!$B:$CP,Daily!JX$10,0)/JX$142</f>
        <v>0.27210460772104605</v>
      </c>
      <c r="JY143" s="12">
        <f>VLOOKUP($IF143,Data!$B:$CP,Daily!JY$10,0)/JY$142</f>
        <v>0.26392092257001648</v>
      </c>
      <c r="JZ143" s="12">
        <f>VLOOKUP($IF143,Data!$B:$CP,Daily!JZ$10,0)/JZ$142</f>
        <v>0.26972281449893393</v>
      </c>
      <c r="KA143" s="12">
        <f>VLOOKUP($IF143,Data!$B:$CP,Daily!KA$10,0)/KA$142</f>
        <v>0.27331486611265005</v>
      </c>
      <c r="KB143" s="12">
        <f>VLOOKUP($IF143,Data!$B:$CP,Daily!KB$10,0)/KB$142</f>
        <v>0.25493316359007001</v>
      </c>
      <c r="KC143" s="12">
        <f>VLOOKUP($IF143,Data!$B:$CP,Daily!KC$10,0)/KC$142</f>
        <v>0.25656504678539088</v>
      </c>
      <c r="KD143" s="12">
        <f>VLOOKUP($IF143,Data!$B:$CP,Daily!KD$10,0)/KD$142</f>
        <v>0.27542108546475358</v>
      </c>
      <c r="KE143" s="12">
        <f>VLOOKUP($IF143,Data!$B:$CP,Daily!KE$10,0)/KE$142</f>
        <v>0.25204850868567685</v>
      </c>
      <c r="KF143" s="12">
        <f>VLOOKUP($IF143,Data!$B:$CP,Daily!KF$10,0)/KF$142</f>
        <v>0.26203703703703701</v>
      </c>
      <c r="KG143" s="12">
        <f>VLOOKUP($IF143,Data!$B:$CP,Daily!KG$10,0)/KG$142</f>
        <v>0.27302631578947367</v>
      </c>
      <c r="KH143" s="12">
        <f>VLOOKUP($IF143,Data!$B:$CP,Daily!KH$10,0)/KH$142</f>
        <v>0.28232931726907629</v>
      </c>
      <c r="KI143" s="12">
        <f>VLOOKUP($IF143,Data!$B:$CP,Daily!KI$10,0)/KI$142</f>
        <v>0.2551181102362205</v>
      </c>
      <c r="KJ143" s="12">
        <f>VLOOKUP($IF143,Data!$B:$CP,Daily!KJ$10,0)/KJ$142</f>
        <v>0.2629094128061375</v>
      </c>
      <c r="KK143" s="12">
        <f>VLOOKUP($IF143,Data!$B:$CP,Daily!KK$10,0)/KK$142</f>
        <v>0.26175391797265757</v>
      </c>
      <c r="KL143" s="12">
        <f>VLOOKUP($IF143,Data!$B:$CP,Daily!KL$10,0)/KL$142</f>
        <v>0.27316239316239316</v>
      </c>
      <c r="KM143" s="12">
        <f>VLOOKUP($IF143,Data!$B:$CP,Daily!KM$10,0)/KM$142</f>
        <v>0.25849433710859426</v>
      </c>
      <c r="KN143" s="12">
        <f>VLOOKUP($IF143,Data!$B:$CP,Daily!KN$10,0)/KN$142</f>
        <v>0.28666928824223359</v>
      </c>
      <c r="KO143" s="12">
        <f>VLOOKUP($IF143,Data!$B:$CP,Daily!KO$10,0)/KO$142</f>
        <v>0.27965328467153283</v>
      </c>
      <c r="KP143" s="12">
        <f>VLOOKUP($IF143,Data!$B:$CP,Daily!KP$10,0)/KP$142</f>
        <v>0.24931880108991825</v>
      </c>
      <c r="KQ143" s="12">
        <f>VLOOKUP($IF143,Data!$B:$CP,Daily!KQ$10,0)/KQ$142</f>
        <v>0.26303317535545023</v>
      </c>
      <c r="KR143" s="12">
        <f>VLOOKUP($IF143,Data!$B:$CP,Daily!KR$10,0)/KR$142</f>
        <v>0.26535380507343126</v>
      </c>
      <c r="KS143" s="12">
        <f>VLOOKUP($IF143,Data!$B:$CP,Daily!KS$10,0)/KS$142</f>
        <v>0.24077328646748683</v>
      </c>
      <c r="KT143" s="12">
        <f>VLOOKUP($IF143,Data!$B:$CP,Daily!KT$10,0)/KT$142</f>
        <v>0.22234422179522373</v>
      </c>
      <c r="KU143" s="12">
        <f>VLOOKUP($IF143,Data!$B:$CP,Daily!KU$10,0)/KU$142</f>
        <v>0.26854304635761589</v>
      </c>
      <c r="KV143" s="12">
        <f>VLOOKUP($IF143,Data!$B:$CP,Daily!KV$10,0)/KV$142</f>
        <v>0.30733333333333335</v>
      </c>
      <c r="KW143" s="12">
        <f>VLOOKUP($IF143,Data!$B:$CP,Daily!KW$10,0)/KW$142</f>
        <v>0.26420454545454547</v>
      </c>
      <c r="KX143" s="12">
        <f>VLOOKUP($IF143,Data!$B:$CP,Daily!KX$10,0)/KX$142</f>
        <v>0.26271471876052543</v>
      </c>
      <c r="KY143" s="12">
        <f>VLOOKUP($IF143,Data!$B:$CP,Daily!KY$10,0)/KY$142</f>
        <v>0.25671025464556091</v>
      </c>
      <c r="KZ143" s="12">
        <f>VLOOKUP($IF143,Data!$B:$CP,Daily!KZ$10,0)/KZ$142</f>
        <v>0.25932146456163924</v>
      </c>
      <c r="LA143" s="12">
        <f>VLOOKUP($IF143,Data!$B:$CP,Daily!LA$10,0)/LA$142</f>
        <v>0.27496062992125986</v>
      </c>
      <c r="LB143" s="12">
        <f>VLOOKUP($IF143,Data!$B:$CP,Daily!LB$10,0)/LB$142</f>
        <v>0.30260047281323876</v>
      </c>
      <c r="LC143" s="12">
        <f>VLOOKUP($IF143,Data!$B:$CP,Daily!LC$10,0)/LC$142</f>
        <v>0.28254620123203283</v>
      </c>
      <c r="LD143" s="12">
        <f>VLOOKUP($IF143,Data!$B:$CP,Daily!LD$10,0)/LD$142</f>
        <v>0.26637407157326132</v>
      </c>
      <c r="LE143" s="12">
        <f>VLOOKUP($IF143,Data!$B:$CP,Daily!LE$10,0)/LE$142</f>
        <v>0.26760104302477183</v>
      </c>
      <c r="LF143" s="12">
        <f>VLOOKUP($IF143,Data!$B:$CP,Daily!LF$10,0)/LF$142</f>
        <v>0.2671931556433037</v>
      </c>
      <c r="LG143" s="12">
        <f>VLOOKUP($IF143,Data!$B:$CP,Daily!LG$10,0)/LG$142</f>
        <v>0.25739729962654412</v>
      </c>
      <c r="LH143" s="12">
        <f>VLOOKUP($IF143,Data!$B:$CP,Daily!LH$10,0)/LH$142</f>
        <v>0.28904487340185508</v>
      </c>
      <c r="LI143" s="12">
        <f>VLOOKUP($IF143,Data!$B:$CP,Daily!LI$10,0)/LI$142</f>
        <v>0.2900067521944632</v>
      </c>
      <c r="LJ143" s="12">
        <f>VLOOKUP($IF143,Data!$B:$CP,Daily!LJ$10,0)/LJ$142</f>
        <v>0.28779304769603881</v>
      </c>
      <c r="LK143" s="12">
        <f>VLOOKUP($IF143,Data!$B:$CP,Daily!LK$10,0)/LK$142</f>
        <v>0.2622124172707217</v>
      </c>
      <c r="LL143" s="12">
        <f>VLOOKUP($IF143,Data!$B:$CP,Daily!LL$10,0)/LL$142</f>
        <v>0.2549148099606815</v>
      </c>
      <c r="LM143" s="12">
        <f>VLOOKUP($IF143,Data!$B:$CP,Daily!LM$10,0)/LM$142</f>
        <v>0.27205199628597959</v>
      </c>
      <c r="LN143" s="12">
        <f>VLOOKUP($IF143,Data!$B:$CP,Daily!LN$10,0)/LN$142</f>
        <v>0.28698412698412701</v>
      </c>
      <c r="LO143" s="12">
        <f>VLOOKUP($IF143,Data!$B:$CP,Daily!LO$10,0)/LO$142</f>
        <v>0.26619370758790872</v>
      </c>
      <c r="LP143" s="12">
        <f>VLOOKUP($IF143,Data!$B:$CP,Daily!LP$10,0)/LP$142</f>
        <v>0.31065292096219932</v>
      </c>
      <c r="LQ143" s="12">
        <f>VLOOKUP($IF143,Data!$B:$CP,Daily!LQ$10,0)/LQ$142</f>
        <v>0.29008202833706187</v>
      </c>
      <c r="LR143" s="12">
        <f>VLOOKUP($IF143,Data!$B:$CP,Daily!LR$10,0)/LR$142</f>
        <v>0.25464859754175861</v>
      </c>
      <c r="LS143" s="12">
        <f>VLOOKUP($IF143,Data!$B:$CP,Daily!LS$10,0)/LS$142</f>
        <v>0.24503523382447148</v>
      </c>
      <c r="LU143" s="40">
        <f t="shared" si="1906"/>
        <v>0.2551181102362205</v>
      </c>
      <c r="LV143" s="40">
        <f t="shared" si="1907"/>
        <v>0.27316239316239316</v>
      </c>
      <c r="LW143" s="40">
        <f t="shared" si="1908"/>
        <v>1.8044282926172661E-2</v>
      </c>
      <c r="LX143" s="40">
        <f t="shared" ref="LX143:LX154" si="1919">LV143+(0.75*LW143)</f>
        <v>0.28669560535702265</v>
      </c>
      <c r="LY143" s="40">
        <f t="shared" ref="LY143:LY154" si="1920">LU143-(0.75*LW143)</f>
        <v>0.241584898041591</v>
      </c>
      <c r="LZ143" s="41"/>
      <c r="MA143" s="12">
        <f t="shared" ref="MA143:MA154" si="1921">_xlfn.STDEV.P(JL143:LS143)</f>
        <v>1.6053249133106465E-2</v>
      </c>
      <c r="MB143" s="12">
        <f>SUMPRODUCT(LL143:LR143,LL$142:LR$142)/SUM(LL$142:LR$142)</f>
        <v>0.27583955223880596</v>
      </c>
      <c r="MC143" s="12">
        <f>SUMPRODUCT(KP143:LR143,KP$142:LR$142)/SUM(KP$142:LR$142)</f>
        <v>0.26996940376864281</v>
      </c>
    </row>
    <row r="144" spans="4:341" hidden="1" x14ac:dyDescent="0.35">
      <c r="D144" s="113" t="s">
        <v>750</v>
      </c>
      <c r="E144" s="53" t="str">
        <f>VLOOKUP($D144,'Metric Nature'!$C:$D,2,0)&amp;IF(($F144&lt;(EA144)),"Below",IF(($F144&gt;(DZ144)),"Above","Within"))</f>
        <v>PositiveWithin</v>
      </c>
      <c r="F144" s="48">
        <f t="shared" si="1796"/>
        <v>0</v>
      </c>
      <c r="G144" s="77">
        <f t="shared" si="1797"/>
        <v>0</v>
      </c>
      <c r="H144" s="48">
        <f t="shared" si="1798"/>
        <v>0</v>
      </c>
      <c r="I144" s="74">
        <f t="shared" si="1909"/>
        <v>0</v>
      </c>
      <c r="J144" s="48">
        <f t="shared" si="1799"/>
        <v>0</v>
      </c>
      <c r="K144" s="48">
        <f t="shared" si="1800"/>
        <v>0</v>
      </c>
      <c r="L144" s="50"/>
      <c r="M144" s="53" t="str">
        <f>VLOOKUP($D144,'Metric Nature'!$C:$D,2,0)&amp;IF(($N144&lt;(HZ144)),"Below",IF(($N144&gt;(HY144)),"Above","Within"))</f>
        <v>PositiveWithin</v>
      </c>
      <c r="N144" s="48">
        <f t="shared" si="1801"/>
        <v>0</v>
      </c>
      <c r="O144" s="49">
        <f t="shared" si="1910"/>
        <v>0</v>
      </c>
      <c r="P144" s="55">
        <f t="shared" si="1911"/>
        <v>0</v>
      </c>
      <c r="Q144" s="49">
        <f t="shared" si="1802"/>
        <v>0</v>
      </c>
      <c r="R144" s="48">
        <f t="shared" si="1803"/>
        <v>0</v>
      </c>
      <c r="S144" s="48">
        <f t="shared" si="1804"/>
        <v>0</v>
      </c>
      <c r="T144" s="50"/>
      <c r="U144" s="53" t="str">
        <f>VLOOKUP($D144,'Metric Nature'!$C:$D,2,0)&amp;IF(($V144&lt;(LY144)),"Below",IF(($V144&gt;(LX144)),"Above","Within"))</f>
        <v>PositiveWithin</v>
      </c>
      <c r="V144" s="48">
        <f t="shared" si="1805"/>
        <v>0</v>
      </c>
      <c r="W144" s="49">
        <f t="shared" si="1912"/>
        <v>0</v>
      </c>
      <c r="X144" s="48">
        <f t="shared" si="1806"/>
        <v>0</v>
      </c>
      <c r="Y144" s="49">
        <f t="shared" si="1913"/>
        <v>0</v>
      </c>
      <c r="Z144" s="48">
        <f t="shared" si="1807"/>
        <v>0</v>
      </c>
      <c r="AA144" s="48">
        <f t="shared" si="1808"/>
        <v>0</v>
      </c>
      <c r="AB144" s="50"/>
      <c r="AC144" s="46" t="s">
        <v>545</v>
      </c>
      <c r="AI144" s="7" t="s">
        <v>750</v>
      </c>
      <c r="AJ144" s="12">
        <f>(VLOOKUP($EG144,Data!$B:$CP,Daily!EI$10,0)+VLOOKUP($IF144,Data!$B:$CP,Daily!IH$10,0))/AJ$142</f>
        <v>0</v>
      </c>
      <c r="AK144" s="12">
        <f>(VLOOKUP($EG144,Data!$B:$CP,Daily!EJ$10,0)+VLOOKUP($IF144,Data!$B:$CP,Daily!II$10,0))/AK$142</f>
        <v>0</v>
      </c>
      <c r="AL144" s="12">
        <f>(VLOOKUP($EG144,Data!$B:$CP,Daily!EK$10,0)+VLOOKUP($IF144,Data!$B:$CP,Daily!IJ$10,0))/AL$142</f>
        <v>0</v>
      </c>
      <c r="AM144" s="12">
        <f>(VLOOKUP($EG144,Data!$B:$CP,Daily!EL$10,0)+VLOOKUP($IF144,Data!$B:$CP,Daily!IK$10,0))/AM$142</f>
        <v>0</v>
      </c>
      <c r="AN144" s="12">
        <f>(VLOOKUP($EG144,Data!$B:$CP,Daily!EM$10,0)+VLOOKUP($IF144,Data!$B:$CP,Daily!IL$10,0))/AN$142</f>
        <v>0</v>
      </c>
      <c r="AO144" s="12">
        <f>(VLOOKUP($EG144,Data!$B:$CP,Daily!EN$10,0)+VLOOKUP($IF144,Data!$B:$CP,Daily!IM$10,0))/AO$142</f>
        <v>0</v>
      </c>
      <c r="AP144" s="12">
        <f>(VLOOKUP($EG144,Data!$B:$CP,Daily!EO$10,0)+VLOOKUP($IF144,Data!$B:$CP,Daily!IN$10,0))/AP$142</f>
        <v>0</v>
      </c>
      <c r="AQ144" s="12">
        <f>(VLOOKUP($EG144,Data!$B:$CP,Daily!EP$10,0)+VLOOKUP($IF144,Data!$B:$CP,Daily!IO$10,0))/AQ$142</f>
        <v>0</v>
      </c>
      <c r="AR144" s="12">
        <f>(VLOOKUP($EG144,Data!$B:$CP,Daily!EQ$10,0)+VLOOKUP($IF144,Data!$B:$CP,Daily!IP$10,0))/AR$142</f>
        <v>0</v>
      </c>
      <c r="AS144" s="12">
        <f>(VLOOKUP($EG144,Data!$B:$CP,Daily!ER$10,0)+VLOOKUP($IF144,Data!$B:$CP,Daily!IQ$10,0))/AS$142</f>
        <v>0</v>
      </c>
      <c r="AT144" s="12">
        <f>(VLOOKUP($EG144,Data!$B:$CP,Daily!ES$10,0)+VLOOKUP($IF144,Data!$B:$CP,Daily!IR$10,0))/AT$142</f>
        <v>0</v>
      </c>
      <c r="AU144" s="12">
        <f>(VLOOKUP($EG144,Data!$B:$CP,Daily!ET$10,0)+VLOOKUP($IF144,Data!$B:$CP,Daily!IS$10,0))/AU$142</f>
        <v>0</v>
      </c>
      <c r="AV144" s="12">
        <f>(VLOOKUP($EG144,Data!$B:$CP,Daily!EU$10,0)+VLOOKUP($IF144,Data!$B:$CP,Daily!IT$10,0))/AV$142</f>
        <v>0</v>
      </c>
      <c r="AW144" s="12">
        <f>(VLOOKUP($EG144,Data!$B:$CP,Daily!EV$10,0)+VLOOKUP($IF144,Data!$B:$CP,Daily!IU$10,0))/AW$142</f>
        <v>0</v>
      </c>
      <c r="AX144" s="12">
        <f>(VLOOKUP($EG144,Data!$B:$CP,Daily!EW$10,0)+VLOOKUP($IF144,Data!$B:$CP,Daily!IV$10,0))/AX$142</f>
        <v>0</v>
      </c>
      <c r="AY144" s="12">
        <f>(VLOOKUP($EG144,Data!$B:$CP,Daily!EX$10,0)+VLOOKUP($IF144,Data!$B:$CP,Daily!IW$10,0))/AY$142</f>
        <v>0</v>
      </c>
      <c r="AZ144" s="12">
        <f>(VLOOKUP($EG144,Data!$B:$CP,Daily!EY$10,0)+VLOOKUP($IF144,Data!$B:$CP,Daily!IX$10,0))/AZ$142</f>
        <v>0</v>
      </c>
      <c r="BA144" s="12">
        <f>(VLOOKUP($EG144,Data!$B:$CP,Daily!EZ$10,0)+VLOOKUP($IF144,Data!$B:$CP,Daily!IY$10,0))/BA$142</f>
        <v>0</v>
      </c>
      <c r="BB144" s="12">
        <f>(VLOOKUP($EG144,Data!$B:$CP,Daily!FA$10,0)+VLOOKUP($IF144,Data!$B:$CP,Daily!IZ$10,0))/BB$142</f>
        <v>0</v>
      </c>
      <c r="BC144" s="12">
        <f>(VLOOKUP($EG144,Data!$B:$CP,Daily!FB$10,0)+VLOOKUP($IF144,Data!$B:$CP,Daily!JA$10,0))/BC$142</f>
        <v>0</v>
      </c>
      <c r="BD144" s="12">
        <f>(VLOOKUP($EG144,Data!$B:$CP,Daily!FC$10,0)+VLOOKUP($IF144,Data!$B:$CP,Daily!JB$10,0))/BD$142</f>
        <v>0</v>
      </c>
      <c r="BE144" s="12">
        <f>(VLOOKUP($EG144,Data!$B:$CP,Daily!FD$10,0)+VLOOKUP($IF144,Data!$B:$CP,Daily!JC$10,0))/BE$142</f>
        <v>0</v>
      </c>
      <c r="BF144" s="12">
        <f>(VLOOKUP($EG144,Data!$B:$CP,Daily!FE$10,0)+VLOOKUP($IF144,Data!$B:$CP,Daily!JD$10,0))/BF$142</f>
        <v>0</v>
      </c>
      <c r="BG144" s="12">
        <f>(VLOOKUP($EG144,Data!$B:$CP,Daily!FF$10,0)+VLOOKUP($IF144,Data!$B:$CP,Daily!JE$10,0))/BG$142</f>
        <v>0</v>
      </c>
      <c r="BH144" s="12">
        <f>(VLOOKUP($EG144,Data!$B:$CP,Daily!FG$10,0)+VLOOKUP($IF144,Data!$B:$CP,Daily!JF$10,0))/BH$142</f>
        <v>0</v>
      </c>
      <c r="BI144" s="12">
        <f>(VLOOKUP($EG144,Data!$B:$CP,Daily!FH$10,0)+VLOOKUP($IF144,Data!$B:$CP,Daily!JG$10,0))/BI$142</f>
        <v>0</v>
      </c>
      <c r="BJ144" s="12">
        <f>(VLOOKUP($EG144,Data!$B:$CP,Daily!FI$10,0)+VLOOKUP($IF144,Data!$B:$CP,Daily!JH$10,0))/BJ$142</f>
        <v>0</v>
      </c>
      <c r="BK144" s="12">
        <f>(VLOOKUP($EG144,Data!$B:$CP,Daily!FJ$10,0)+VLOOKUP($IF144,Data!$B:$CP,Daily!JI$10,0))/BK$142</f>
        <v>0</v>
      </c>
      <c r="BL144" s="12">
        <f>(VLOOKUP($EG144,Data!$B:$CP,Daily!FK$10,0)+VLOOKUP($IF144,Data!$B:$CP,Daily!JJ$10,0))/BL$142</f>
        <v>0</v>
      </c>
      <c r="BM144" s="12">
        <f>(VLOOKUP($EG144,Data!$B:$CP,Daily!FL$10,0)+VLOOKUP($IF144,Data!$B:$CP,Daily!JK$10,0))/BM$142</f>
        <v>0</v>
      </c>
      <c r="BN144" s="12">
        <f>(VLOOKUP($EG144,Data!$B:$CP,Daily!FM$10,0)+VLOOKUP($IF144,Data!$B:$CP,Daily!JL$10,0))/BN$142</f>
        <v>0</v>
      </c>
      <c r="BO144" s="12">
        <f>(VLOOKUP($EG144,Data!$B:$CP,Daily!FN$10,0)+VLOOKUP($IF144,Data!$B:$CP,Daily!JM$10,0))/BO$142</f>
        <v>0</v>
      </c>
      <c r="BP144" s="12">
        <f>(VLOOKUP($EG144,Data!$B:$CP,Daily!FO$10,0)+VLOOKUP($IF144,Data!$B:$CP,Daily!JN$10,0))/BP$142</f>
        <v>0</v>
      </c>
      <c r="BQ144" s="12">
        <f>(VLOOKUP($EG144,Data!$B:$CP,Daily!FP$10,0)+VLOOKUP($IF144,Data!$B:$CP,Daily!JO$10,0))/BQ$142</f>
        <v>0</v>
      </c>
      <c r="BR144" s="12">
        <f>(VLOOKUP($EG144,Data!$B:$CP,Daily!FQ$10,0)+VLOOKUP($IF144,Data!$B:$CP,Daily!JP$10,0))/BR$142</f>
        <v>0</v>
      </c>
      <c r="BS144" s="12">
        <f>(VLOOKUP($EG144,Data!$B:$CP,Daily!FR$10,0)+VLOOKUP($IF144,Data!$B:$CP,Daily!JQ$10,0))/BS$142</f>
        <v>0</v>
      </c>
      <c r="BT144" s="12">
        <f>(VLOOKUP($EG144,Data!$B:$CP,Daily!FS$10,0)+VLOOKUP($IF144,Data!$B:$CP,Daily!JR$10,0))/BT$142</f>
        <v>0</v>
      </c>
      <c r="BU144" s="12">
        <f>(VLOOKUP($EG144,Data!$B:$CP,Daily!FT$10,0)+VLOOKUP($IF144,Data!$B:$CP,Daily!JS$10,0))/BU$142</f>
        <v>0</v>
      </c>
      <c r="BV144" s="12">
        <f>(VLOOKUP($EG144,Data!$B:$CP,Daily!FU$10,0)+VLOOKUP($IF144,Data!$B:$CP,Daily!JT$10,0))/BV$142</f>
        <v>0</v>
      </c>
      <c r="BW144" s="12">
        <f>(VLOOKUP($EG144,Data!$B:$CP,Daily!FV$10,0)+VLOOKUP($IF144,Data!$B:$CP,Daily!JU$10,0))/BW$142</f>
        <v>0</v>
      </c>
      <c r="BX144" s="12">
        <f>(VLOOKUP($EG144,Data!$B:$CP,Daily!FW$10,0)+VLOOKUP($IF144,Data!$B:$CP,Daily!JV$10,0))/BX$142</f>
        <v>0</v>
      </c>
      <c r="BY144" s="12">
        <f>(VLOOKUP($EG144,Data!$B:$CP,Daily!FX$10,0)+VLOOKUP($IF144,Data!$B:$CP,Daily!JW$10,0))/BY$142</f>
        <v>0</v>
      </c>
      <c r="BZ144" s="12">
        <f>(VLOOKUP($EG144,Data!$B:$CP,Daily!FY$10,0)+VLOOKUP($IF144,Data!$B:$CP,Daily!JX$10,0))/BZ$142</f>
        <v>0</v>
      </c>
      <c r="CA144" s="12">
        <f>(VLOOKUP($EG144,Data!$B:$CP,Daily!FZ$10,0)+VLOOKUP($IF144,Data!$B:$CP,Daily!JY$10,0))/CA$142</f>
        <v>0</v>
      </c>
      <c r="CB144" s="12">
        <f>(VLOOKUP($EG144,Data!$B:$CP,Daily!GA$10,0)+VLOOKUP($IF144,Data!$B:$CP,Daily!JZ$10,0))/CB$142</f>
        <v>0</v>
      </c>
      <c r="CC144" s="12">
        <f>(VLOOKUP($EG144,Data!$B:$CP,Daily!GB$10,0)+VLOOKUP($IF144,Data!$B:$CP,Daily!KA$10,0))/CC$142</f>
        <v>0</v>
      </c>
      <c r="CD144" s="12">
        <f>(VLOOKUP($EG144,Data!$B:$CP,Daily!GC$10,0)+VLOOKUP($IF144,Data!$B:$CP,Daily!KB$10,0))/CD$142</f>
        <v>0</v>
      </c>
      <c r="CE144" s="12">
        <f>(VLOOKUP($EG144,Data!$B:$CP,Daily!GD$10,0)+VLOOKUP($IF144,Data!$B:$CP,Daily!KC$10,0))/CE$142</f>
        <v>0</v>
      </c>
      <c r="CF144" s="12">
        <f>(VLOOKUP($EG144,Data!$B:$CP,Daily!GE$10,0)+VLOOKUP($IF144,Data!$B:$CP,Daily!KD$10,0))/CF$142</f>
        <v>0</v>
      </c>
      <c r="CG144" s="12">
        <f>(VLOOKUP($EG144,Data!$B:$CP,Daily!GF$10,0)+VLOOKUP($IF144,Data!$B:$CP,Daily!KE$10,0))/CG$142</f>
        <v>0</v>
      </c>
      <c r="CH144" s="12">
        <f>(VLOOKUP($EG144,Data!$B:$CP,Daily!GG$10,0)+VLOOKUP($IF144,Data!$B:$CP,Daily!KF$10,0))/CH$142</f>
        <v>0</v>
      </c>
      <c r="CI144" s="12">
        <f>(VLOOKUP($EG144,Data!$B:$CP,Daily!GH$10,0)+VLOOKUP($IF144,Data!$B:$CP,Daily!KG$10,0))/CI$142</f>
        <v>0</v>
      </c>
      <c r="CJ144" s="12">
        <f>(VLOOKUP($EG144,Data!$B:$CP,Daily!GI$10,0)+VLOOKUP($IF144,Data!$B:$CP,Daily!KH$10,0))/CJ$142</f>
        <v>0</v>
      </c>
      <c r="CK144" s="12">
        <f>(VLOOKUP($EG144,Data!$B:$CP,Daily!GJ$10,0)+VLOOKUP($IF144,Data!$B:$CP,Daily!KI$10,0))/CK$142</f>
        <v>0</v>
      </c>
      <c r="CL144" s="12">
        <f>(VLOOKUP($EG144,Data!$B:$CP,Daily!GK$10,0)+VLOOKUP($IF144,Data!$B:$CP,Daily!KJ$10,0))/CL$142</f>
        <v>0</v>
      </c>
      <c r="CM144" s="12">
        <f>(VLOOKUP($EG144,Data!$B:$CP,Daily!GL$10,0)+VLOOKUP($IF144,Data!$B:$CP,Daily!KK$10,0))/CM$142</f>
        <v>0</v>
      </c>
      <c r="CN144" s="12">
        <f>(VLOOKUP($EG144,Data!$B:$CP,Daily!GM$10,0)+VLOOKUP($IF144,Data!$B:$CP,Daily!KL$10,0))/CN$142</f>
        <v>0</v>
      </c>
      <c r="CO144" s="12">
        <f>(VLOOKUP($EG144,Data!$B:$CP,Daily!GN$10,0)+VLOOKUP($IF144,Data!$B:$CP,Daily!KM$10,0))/CO$142</f>
        <v>0</v>
      </c>
      <c r="CP144" s="12">
        <f>(VLOOKUP($EG144,Data!$B:$CP,Daily!GO$10,0)+VLOOKUP($IF144,Data!$B:$CP,Daily!KN$10,0))/CP$142</f>
        <v>0</v>
      </c>
      <c r="CQ144" s="12">
        <f>(VLOOKUP($EG144,Data!$B:$CP,Daily!GP$10,0)+VLOOKUP($IF144,Data!$B:$CP,Daily!KO$10,0))/CQ$142</f>
        <v>0</v>
      </c>
      <c r="CR144" s="12">
        <f>(VLOOKUP($EG144,Data!$B:$CP,Daily!GQ$10,0)+VLOOKUP($IF144,Data!$B:$CP,Daily!KP$10,0))/CR$142</f>
        <v>0</v>
      </c>
      <c r="CS144" s="12">
        <f>(VLOOKUP($EG144,Data!$B:$CP,Daily!GR$10,0)+VLOOKUP($IF144,Data!$B:$CP,Daily!KQ$10,0))/CS$142</f>
        <v>0</v>
      </c>
      <c r="CT144" s="12">
        <f>(VLOOKUP($EG144,Data!$B:$CP,Daily!GS$10,0)+VLOOKUP($IF144,Data!$B:$CP,Daily!KR$10,0))/CT$142</f>
        <v>0</v>
      </c>
      <c r="CU144" s="12">
        <f>(VLOOKUP($EG144,Data!$B:$CP,Daily!GT$10,0)+VLOOKUP($IF144,Data!$B:$CP,Daily!KS$10,0))/CU$142</f>
        <v>0</v>
      </c>
      <c r="CV144" s="12">
        <f>(VLOOKUP($EG144,Data!$B:$CP,Daily!GU$10,0)+VLOOKUP($IF144,Data!$B:$CP,Daily!KT$10,0))/CV$142</f>
        <v>0</v>
      </c>
      <c r="CW144" s="12">
        <f>(VLOOKUP($EG144,Data!$B:$CP,Daily!GV$10,0)+VLOOKUP($IF144,Data!$B:$CP,Daily!KU$10,0))/CW$142</f>
        <v>0</v>
      </c>
      <c r="CX144" s="12">
        <f>(VLOOKUP($EG144,Data!$B:$CP,Daily!GW$10,0)+VLOOKUP($IF144,Data!$B:$CP,Daily!KV$10,0))/CX$142</f>
        <v>0</v>
      </c>
      <c r="CY144" s="12">
        <f>(VLOOKUP($EG144,Data!$B:$CP,Daily!GX$10,0)+VLOOKUP($IF144,Data!$B:$CP,Daily!KW$10,0))/CY$142</f>
        <v>0</v>
      </c>
      <c r="CZ144" s="12">
        <f>(VLOOKUP($EG144,Data!$B:$CP,Daily!GY$10,0)+VLOOKUP($IF144,Data!$B:$CP,Daily!KX$10,0))/CZ$142</f>
        <v>0</v>
      </c>
      <c r="DA144" s="12">
        <f>(VLOOKUP($EG144,Data!$B:$CP,Daily!GZ$10,0)+VLOOKUP($IF144,Data!$B:$CP,Daily!KY$10,0))/DA$142</f>
        <v>0</v>
      </c>
      <c r="DB144" s="12">
        <f>(VLOOKUP($EG144,Data!$B:$CP,Daily!HA$10,0)+VLOOKUP($IF144,Data!$B:$CP,Daily!KZ$10,0))/DB$142</f>
        <v>0</v>
      </c>
      <c r="DC144" s="12">
        <f>(VLOOKUP($EG144,Data!$B:$CP,Daily!HB$10,0)+VLOOKUP($IF144,Data!$B:$CP,Daily!LA$10,0))/DC$142</f>
        <v>0</v>
      </c>
      <c r="DD144" s="12">
        <f>(VLOOKUP($EG144,Data!$B:$CP,Daily!HC$10,0)+VLOOKUP($IF144,Data!$B:$CP,Daily!LB$10,0))/DD$142</f>
        <v>0</v>
      </c>
      <c r="DE144" s="12">
        <f>(VLOOKUP($EG144,Data!$B:$CP,Daily!HD$10,0)+VLOOKUP($IF144,Data!$B:$CP,Daily!LC$10,0))/DE$142</f>
        <v>0</v>
      </c>
      <c r="DF144" s="12">
        <f>(VLOOKUP($EG144,Data!$B:$CP,Daily!HE$10,0)+VLOOKUP($IF144,Data!$B:$CP,Daily!LD$10,0))/DF$142</f>
        <v>0</v>
      </c>
      <c r="DG144" s="12">
        <f>(VLOOKUP($EG144,Data!$B:$CP,Daily!HF$10,0)+VLOOKUP($IF144,Data!$B:$CP,Daily!LE$10,0))/DG$142</f>
        <v>0</v>
      </c>
      <c r="DH144" s="12">
        <f>(VLOOKUP($EG144,Data!$B:$CP,Daily!HG$10,0)+VLOOKUP($IF144,Data!$B:$CP,Daily!LF$10,0))/DH$142</f>
        <v>0</v>
      </c>
      <c r="DI144" s="12">
        <f>(VLOOKUP($EG144,Data!$B:$CP,Daily!HH$10,0)+VLOOKUP($IF144,Data!$B:$CP,Daily!LG$10,0))/DI$142</f>
        <v>0</v>
      </c>
      <c r="DJ144" s="12">
        <f>(VLOOKUP($EG144,Data!$B:$CP,Daily!HI$10,0)+VLOOKUP($IF144,Data!$B:$CP,Daily!LH$10,0))/DJ$142</f>
        <v>0</v>
      </c>
      <c r="DK144" s="12">
        <f>(VLOOKUP($EG144,Data!$B:$CP,Daily!HJ$10,0)+VLOOKUP($IF144,Data!$B:$CP,Daily!LI$10,0))/DK$142</f>
        <v>0</v>
      </c>
      <c r="DL144" s="12">
        <f>(VLOOKUP($EG144,Data!$B:$CP,Daily!HK$10,0)+VLOOKUP($IF144,Data!$B:$CP,Daily!LJ$10,0))/DL$142</f>
        <v>0</v>
      </c>
      <c r="DM144" s="12">
        <f>(VLOOKUP($EG144,Data!$B:$CP,Daily!HL$10,0)+VLOOKUP($IF144,Data!$B:$CP,Daily!LK$10,0))/DM$142</f>
        <v>0</v>
      </c>
      <c r="DN144" s="12">
        <f>(VLOOKUP($EG144,Data!$B:$CP,Daily!HM$10,0)+VLOOKUP($IF144,Data!$B:$CP,Daily!LL$10,0))/DN$142</f>
        <v>0</v>
      </c>
      <c r="DO144" s="12">
        <f>(VLOOKUP($EG144,Data!$B:$CP,Daily!HN$10,0)+VLOOKUP($IF144,Data!$B:$CP,Daily!LM$10,0))/DO$142</f>
        <v>0</v>
      </c>
      <c r="DP144" s="12">
        <f>(VLOOKUP($EG144,Data!$B:$CP,Daily!HO$10,0)+VLOOKUP($IF144,Data!$B:$CP,Daily!LN$10,0))/DP$142</f>
        <v>0</v>
      </c>
      <c r="DQ144" s="12">
        <f>(VLOOKUP($EG144,Data!$B:$CP,Daily!HP$10,0)+VLOOKUP($IF144,Data!$B:$CP,Daily!LO$10,0))/DQ$142</f>
        <v>0</v>
      </c>
      <c r="DR144" s="12">
        <f>(VLOOKUP($EG144,Data!$B:$CP,Daily!HQ$10,0)+VLOOKUP($IF144,Data!$B:$CP,Daily!LP$10,0))/DR$142</f>
        <v>0</v>
      </c>
      <c r="DS144" s="12">
        <f>(VLOOKUP($EG144,Data!$B:$CP,Daily!HR$10,0)+VLOOKUP($IF144,Data!$B:$CP,Daily!LQ$10,0))/DS$142</f>
        <v>0</v>
      </c>
      <c r="DT144" s="12">
        <f>(VLOOKUP($EG144,Data!$B:$CP,Daily!HS$10,0)+VLOOKUP($IF144,Data!$B:$CP,Daily!LR$10,0))/DT$142</f>
        <v>0</v>
      </c>
      <c r="DU144" s="12">
        <f>(VLOOKUP($EG144,Data!$B:$CP,Daily!HT$10,0)+VLOOKUP($IF144,Data!$B:$CP,Daily!LS$10,0))/DU$142</f>
        <v>0</v>
      </c>
      <c r="DV144" s="14"/>
      <c r="DW144" s="12">
        <f t="shared" si="1899"/>
        <v>0</v>
      </c>
      <c r="DX144" s="12">
        <f t="shared" si="1900"/>
        <v>0</v>
      </c>
      <c r="DY144" s="12">
        <f t="shared" si="1914"/>
        <v>0</v>
      </c>
      <c r="DZ144" s="12">
        <f t="shared" si="1915"/>
        <v>0</v>
      </c>
      <c r="EA144" s="12">
        <f t="shared" si="1916"/>
        <v>0</v>
      </c>
      <c r="EB144" s="14"/>
      <c r="EC144" s="12">
        <f t="shared" si="1901"/>
        <v>0</v>
      </c>
      <c r="ED144" s="12">
        <f t="shared" ref="ED144:ED154" si="1922">SUMPRODUCT(DN144:DT144,DN$142:DT$142)/SUM(DN$142:DT$142)</f>
        <v>0</v>
      </c>
      <c r="EE144" s="12">
        <f t="shared" ref="EE144:EE154" si="1923">SUMPRODUCT(CR144:DT144,CR$142:DT$142)/SUM(CR$142:DT$142)</f>
        <v>0</v>
      </c>
      <c r="EF144" s="1"/>
      <c r="EG144" s="7" t="s">
        <v>751</v>
      </c>
      <c r="EH144" s="7" t="s">
        <v>122</v>
      </c>
      <c r="EI144" s="12">
        <f>VLOOKUP($EG144,Data!$B:$CP,Daily!EI$10,0)/EI$142</f>
        <v>0</v>
      </c>
      <c r="EJ144" s="12">
        <f>VLOOKUP($EG144,Data!$B:$CP,Daily!EJ$10,0)/EJ$142</f>
        <v>0</v>
      </c>
      <c r="EK144" s="12">
        <f>VLOOKUP($EG144,Data!$B:$CP,Daily!EK$10,0)/EK$142</f>
        <v>0</v>
      </c>
      <c r="EL144" s="12">
        <f>VLOOKUP($EG144,Data!$B:$CP,Daily!EL$10,0)/EL$142</f>
        <v>0</v>
      </c>
      <c r="EM144" s="12">
        <f>VLOOKUP($EG144,Data!$B:$CP,Daily!EM$10,0)/EM$142</f>
        <v>0</v>
      </c>
      <c r="EN144" s="12">
        <f>VLOOKUP($EG144,Data!$B:$CP,Daily!EN$10,0)/EN$142</f>
        <v>0</v>
      </c>
      <c r="EO144" s="12">
        <f>VLOOKUP($EG144,Data!$B:$CP,Daily!EO$10,0)/EO$142</f>
        <v>0</v>
      </c>
      <c r="EP144" s="12">
        <f>VLOOKUP($EG144,Data!$B:$CP,Daily!EP$10,0)/EP$142</f>
        <v>0</v>
      </c>
      <c r="EQ144" s="12">
        <f>VLOOKUP($EG144,Data!$B:$CP,Daily!EQ$10,0)/EQ$142</f>
        <v>0</v>
      </c>
      <c r="ER144" s="12">
        <f>VLOOKUP($EG144,Data!$B:$CP,Daily!ER$10,0)/ER$142</f>
        <v>0</v>
      </c>
      <c r="ES144" s="12">
        <f>VLOOKUP($EG144,Data!$B:$CP,Daily!ES$10,0)/ES$142</f>
        <v>0</v>
      </c>
      <c r="ET144" s="12">
        <f>VLOOKUP($EG144,Data!$B:$CP,Daily!ET$10,0)/ET$142</f>
        <v>0</v>
      </c>
      <c r="EU144" s="12">
        <f>VLOOKUP($EG144,Data!$B:$CP,Daily!EU$10,0)/EU$142</f>
        <v>0</v>
      </c>
      <c r="EV144" s="12">
        <f>VLOOKUP($EG144,Data!$B:$CP,Daily!EV$10,0)/EV$142</f>
        <v>0</v>
      </c>
      <c r="EW144" s="12">
        <f>VLOOKUP($EG144,Data!$B:$CP,Daily!EW$10,0)/EW$142</f>
        <v>0</v>
      </c>
      <c r="EX144" s="12">
        <f>VLOOKUP($EG144,Data!$B:$CP,Daily!EX$10,0)/EX$142</f>
        <v>0</v>
      </c>
      <c r="EY144" s="12">
        <f>VLOOKUP($EG144,Data!$B:$CP,Daily!EY$10,0)/EY$142</f>
        <v>0</v>
      </c>
      <c r="EZ144" s="12">
        <f>VLOOKUP($EG144,Data!$B:$CP,Daily!EZ$10,0)/EZ$142</f>
        <v>0</v>
      </c>
      <c r="FA144" s="12">
        <f>VLOOKUP($EG144,Data!$B:$CP,Daily!FA$10,0)/FA$142</f>
        <v>0</v>
      </c>
      <c r="FB144" s="12">
        <f>VLOOKUP($EG144,Data!$B:$CP,Daily!FB$10,0)/FB$142</f>
        <v>0</v>
      </c>
      <c r="FC144" s="12">
        <f>VLOOKUP($EG144,Data!$B:$CP,Daily!FC$10,0)/FC$142</f>
        <v>0</v>
      </c>
      <c r="FD144" s="12">
        <f>VLOOKUP($EG144,Data!$B:$CP,Daily!FD$10,0)/FD$142</f>
        <v>0</v>
      </c>
      <c r="FE144" s="12">
        <f>VLOOKUP($EG144,Data!$B:$CP,Daily!FE$10,0)/FE$142</f>
        <v>0</v>
      </c>
      <c r="FF144" s="12">
        <f>VLOOKUP($EG144,Data!$B:$CP,Daily!FF$10,0)/FF$142</f>
        <v>0</v>
      </c>
      <c r="FG144" s="12">
        <f>VLOOKUP($EG144,Data!$B:$CP,Daily!FG$10,0)/FG$142</f>
        <v>0</v>
      </c>
      <c r="FH144" s="12">
        <f>VLOOKUP($EG144,Data!$B:$CP,Daily!FH$10,0)/FH$142</f>
        <v>0</v>
      </c>
      <c r="FI144" s="12">
        <f>VLOOKUP($EG144,Data!$B:$CP,Daily!FI$10,0)/FI$142</f>
        <v>0</v>
      </c>
      <c r="FJ144" s="12">
        <f>VLOOKUP($EG144,Data!$B:$CP,Daily!FJ$10,0)/FJ$142</f>
        <v>0</v>
      </c>
      <c r="FK144" s="12">
        <f>VLOOKUP($EG144,Data!$B:$CP,Daily!FK$10,0)/FK$142</f>
        <v>0</v>
      </c>
      <c r="FL144" s="12">
        <f>VLOOKUP($EG144,Data!$B:$CP,Daily!FL$10,0)/FL$142</f>
        <v>0</v>
      </c>
      <c r="FM144" s="12">
        <f>VLOOKUP($EG144,Data!$B:$CP,Daily!FM$10,0)/FM$142</f>
        <v>0</v>
      </c>
      <c r="FN144" s="12">
        <f>VLOOKUP($EG144,Data!$B:$CP,Daily!FN$10,0)/FN$142</f>
        <v>0</v>
      </c>
      <c r="FO144" s="12">
        <f>VLOOKUP($EG144,Data!$B:$CP,Daily!FO$10,0)/FO$142</f>
        <v>0</v>
      </c>
      <c r="FP144" s="12">
        <f>VLOOKUP($EG144,Data!$B:$CP,Daily!FP$10,0)/FP$142</f>
        <v>0</v>
      </c>
      <c r="FQ144" s="12">
        <f>VLOOKUP($EG144,Data!$B:$CP,Daily!FQ$10,0)/FQ$142</f>
        <v>0</v>
      </c>
      <c r="FR144" s="12">
        <f>VLOOKUP($EG144,Data!$B:$CP,Daily!FR$10,0)/FR$142</f>
        <v>0</v>
      </c>
      <c r="FS144" s="12">
        <f>VLOOKUP($EG144,Data!$B:$CP,Daily!FS$10,0)/FS$142</f>
        <v>0</v>
      </c>
      <c r="FT144" s="12">
        <f>VLOOKUP($EG144,Data!$B:$CP,Daily!FT$10,0)/FT$142</f>
        <v>0</v>
      </c>
      <c r="FU144" s="12">
        <f>VLOOKUP($EG144,Data!$B:$CP,Daily!FU$10,0)/FU$142</f>
        <v>0</v>
      </c>
      <c r="FV144" s="12">
        <f>VLOOKUP($EG144,Data!$B:$CP,Daily!FV$10,0)/FV$142</f>
        <v>0</v>
      </c>
      <c r="FW144" s="12">
        <f>VLOOKUP($EG144,Data!$B:$CP,Daily!FW$10,0)/FW$142</f>
        <v>0</v>
      </c>
      <c r="FX144" s="12">
        <f>VLOOKUP($EG144,Data!$B:$CP,Daily!FX$10,0)/FX$142</f>
        <v>0</v>
      </c>
      <c r="FY144" s="12">
        <f>VLOOKUP($EG144,Data!$B:$CP,Daily!FY$10,0)/FY$142</f>
        <v>0</v>
      </c>
      <c r="FZ144" s="12">
        <f>VLOOKUP($EG144,Data!$B:$CP,Daily!FZ$10,0)/FZ$142</f>
        <v>0</v>
      </c>
      <c r="GA144" s="12">
        <f>VLOOKUP($EG144,Data!$B:$CP,Daily!GA$10,0)/GA$142</f>
        <v>0</v>
      </c>
      <c r="GB144" s="12">
        <f>VLOOKUP($EG144,Data!$B:$CP,Daily!GB$10,0)/GB$142</f>
        <v>0</v>
      </c>
      <c r="GC144" s="12">
        <f>VLOOKUP($EG144,Data!$B:$CP,Daily!GC$10,0)/GC$142</f>
        <v>0</v>
      </c>
      <c r="GD144" s="12">
        <f>VLOOKUP($EG144,Data!$B:$CP,Daily!GD$10,0)/GD$142</f>
        <v>0</v>
      </c>
      <c r="GE144" s="12">
        <f>VLOOKUP($EG144,Data!$B:$CP,Daily!GE$10,0)/GE$142</f>
        <v>0</v>
      </c>
      <c r="GF144" s="12">
        <f>VLOOKUP($EG144,Data!$B:$CP,Daily!GF$10,0)/GF$142</f>
        <v>0</v>
      </c>
      <c r="GG144" s="12">
        <f>VLOOKUP($EG144,Data!$B:$CP,Daily!GG$10,0)/GG$142</f>
        <v>0</v>
      </c>
      <c r="GH144" s="12">
        <f>VLOOKUP($EG144,Data!$B:$CP,Daily!GH$10,0)/GH$142</f>
        <v>0</v>
      </c>
      <c r="GI144" s="12">
        <f>VLOOKUP($EG144,Data!$B:$CP,Daily!GI$10,0)/GI$142</f>
        <v>0</v>
      </c>
      <c r="GJ144" s="12">
        <f>VLOOKUP($EG144,Data!$B:$CP,Daily!GJ$10,0)/GJ$142</f>
        <v>0</v>
      </c>
      <c r="GK144" s="12">
        <f>VLOOKUP($EG144,Data!$B:$CP,Daily!GK$10,0)/GK$142</f>
        <v>0</v>
      </c>
      <c r="GL144" s="12">
        <f>VLOOKUP($EG144,Data!$B:$CP,Daily!GL$10,0)/GL$142</f>
        <v>0</v>
      </c>
      <c r="GM144" s="12">
        <f>VLOOKUP($EG144,Data!$B:$CP,Daily!GM$10,0)/GM$142</f>
        <v>0</v>
      </c>
      <c r="GN144" s="12">
        <f>VLOOKUP($EG144,Data!$B:$CP,Daily!GN$10,0)/GN$142</f>
        <v>0</v>
      </c>
      <c r="GO144" s="12">
        <f>VLOOKUP($EG144,Data!$B:$CP,Daily!GO$10,0)/GO$142</f>
        <v>0</v>
      </c>
      <c r="GP144" s="12">
        <f>VLOOKUP($EG144,Data!$B:$CP,Daily!GP$10,0)/GP$142</f>
        <v>0</v>
      </c>
      <c r="GQ144" s="12">
        <f>VLOOKUP($EG144,Data!$B:$CP,Daily!GQ$10,0)/GQ$142</f>
        <v>0</v>
      </c>
      <c r="GR144" s="12">
        <f>VLOOKUP($EG144,Data!$B:$CP,Daily!GR$10,0)/GR$142</f>
        <v>0</v>
      </c>
      <c r="GS144" s="12">
        <f>VLOOKUP($EG144,Data!$B:$CP,Daily!GS$10,0)/GS$142</f>
        <v>0</v>
      </c>
      <c r="GT144" s="12">
        <f>VLOOKUP($EG144,Data!$B:$CP,Daily!GT$10,0)/GT$142</f>
        <v>0</v>
      </c>
      <c r="GU144" s="12">
        <f>VLOOKUP($EG144,Data!$B:$CP,Daily!GU$10,0)/GU$142</f>
        <v>0</v>
      </c>
      <c r="GV144" s="12">
        <f>VLOOKUP($EG144,Data!$B:$CP,Daily!GV$10,0)/GV$142</f>
        <v>0</v>
      </c>
      <c r="GW144" s="12">
        <f>VLOOKUP($EG144,Data!$B:$CP,Daily!GW$10,0)/GW$142</f>
        <v>0</v>
      </c>
      <c r="GX144" s="12">
        <f>VLOOKUP($EG144,Data!$B:$CP,Daily!GX$10,0)/GX$142</f>
        <v>0</v>
      </c>
      <c r="GY144" s="12">
        <f>VLOOKUP($EG144,Data!$B:$CP,Daily!GY$10,0)/GY$142</f>
        <v>0</v>
      </c>
      <c r="GZ144" s="12">
        <f>VLOOKUP($EG144,Data!$B:$CP,Daily!GZ$10,0)/GZ$142</f>
        <v>0</v>
      </c>
      <c r="HA144" s="12">
        <f>VLOOKUP($EG144,Data!$B:$CP,Daily!HA$10,0)/HA$142</f>
        <v>0</v>
      </c>
      <c r="HB144" s="12">
        <f>VLOOKUP($EG144,Data!$B:$CP,Daily!HB$10,0)/HB$142</f>
        <v>0</v>
      </c>
      <c r="HC144" s="12">
        <f>VLOOKUP($EG144,Data!$B:$CP,Daily!HC$10,0)/HC$142</f>
        <v>0</v>
      </c>
      <c r="HD144" s="12">
        <f>VLOOKUP($EG144,Data!$B:$CP,Daily!HD$10,0)/HD$142</f>
        <v>0</v>
      </c>
      <c r="HE144" s="12">
        <f>VLOOKUP($EG144,Data!$B:$CP,Daily!HE$10,0)/HE$142</f>
        <v>0</v>
      </c>
      <c r="HF144" s="12">
        <f>VLOOKUP($EG144,Data!$B:$CP,Daily!HF$10,0)/HF$142</f>
        <v>0</v>
      </c>
      <c r="HG144" s="12">
        <f>VLOOKUP($EG144,Data!$B:$CP,Daily!HG$10,0)/HG$142</f>
        <v>0</v>
      </c>
      <c r="HH144" s="12">
        <f>VLOOKUP($EG144,Data!$B:$CP,Daily!HH$10,0)/HH$142</f>
        <v>0</v>
      </c>
      <c r="HI144" s="12">
        <f>VLOOKUP($EG144,Data!$B:$CP,Daily!HI$10,0)/HI$142</f>
        <v>0</v>
      </c>
      <c r="HJ144" s="12">
        <f>VLOOKUP($EG144,Data!$B:$CP,Daily!HJ$10,0)/HJ$142</f>
        <v>0</v>
      </c>
      <c r="HK144" s="12">
        <f>VLOOKUP($EG144,Data!$B:$CP,Daily!HK$10,0)/HK$142</f>
        <v>0</v>
      </c>
      <c r="HL144" s="12">
        <f>VLOOKUP($EG144,Data!$B:$CP,Daily!HL$10,0)/HL$142</f>
        <v>0</v>
      </c>
      <c r="HM144" s="12">
        <f>VLOOKUP($EG144,Data!$B:$CP,Daily!HM$10,0)/HM$142</f>
        <v>0</v>
      </c>
      <c r="HN144" s="12">
        <f>VLOOKUP($EG144,Data!$B:$CP,Daily!HN$10,0)/HN$142</f>
        <v>0</v>
      </c>
      <c r="HO144" s="12">
        <f>VLOOKUP($EG144,Data!$B:$CP,Daily!HO$10,0)/HO$142</f>
        <v>0</v>
      </c>
      <c r="HP144" s="12">
        <f>VLOOKUP($EG144,Data!$B:$CP,Daily!HP$10,0)/HP$142</f>
        <v>0</v>
      </c>
      <c r="HQ144" s="12">
        <f>VLOOKUP($EG144,Data!$B:$CP,Daily!HQ$10,0)/HQ$142</f>
        <v>0</v>
      </c>
      <c r="HR144" s="12">
        <f>VLOOKUP($EG144,Data!$B:$CP,Daily!HR$10,0)/HR$142</f>
        <v>0</v>
      </c>
      <c r="HS144" s="12">
        <f>VLOOKUP($EG144,Data!$B:$CP,Daily!HS$10,0)/HS$142</f>
        <v>0</v>
      </c>
      <c r="HT144" s="12">
        <f>VLOOKUP($EG144,Data!$B:$CP,Daily!HT$10,0)/HT$142</f>
        <v>0</v>
      </c>
      <c r="HU144" s="13"/>
      <c r="HV144" s="40">
        <f t="shared" si="1902"/>
        <v>0</v>
      </c>
      <c r="HW144" s="40">
        <f t="shared" si="1903"/>
        <v>0</v>
      </c>
      <c r="HX144" s="40">
        <f t="shared" si="1904"/>
        <v>0</v>
      </c>
      <c r="HY144" s="40">
        <f t="shared" si="1917"/>
        <v>0</v>
      </c>
      <c r="HZ144" s="40">
        <f t="shared" si="1918"/>
        <v>0</v>
      </c>
      <c r="IA144" s="43"/>
      <c r="IB144" s="12">
        <f t="shared" si="1905"/>
        <v>0</v>
      </c>
      <c r="IC144" s="12">
        <f t="shared" ref="IC144:IC154" si="1924">SUMPRODUCT(HM144:HS144,HM$142:HS$142)/SUM(HM$142:HS$142)</f>
        <v>0</v>
      </c>
      <c r="ID144" s="12">
        <f t="shared" ref="ID144:ID154" si="1925">SUMPRODUCT(GQ144:HS144,GQ$142:HS$142)/SUM(GQ$142:HS$142)</f>
        <v>0</v>
      </c>
      <c r="IE144" s="1"/>
      <c r="IF144" s="7" t="s">
        <v>752</v>
      </c>
      <c r="IG144" s="7" t="s">
        <v>122</v>
      </c>
      <c r="IH144" s="12">
        <f>VLOOKUP($IF144,Data!$B:$CP,Daily!IH$10,0)/IH$142</f>
        <v>0</v>
      </c>
      <c r="II144" s="12">
        <f>VLOOKUP($IF144,Data!$B:$CP,Daily!II$10,0)/II$142</f>
        <v>0</v>
      </c>
      <c r="IJ144" s="12">
        <f>VLOOKUP($IF144,Data!$B:$CP,Daily!IJ$10,0)/IJ$142</f>
        <v>0</v>
      </c>
      <c r="IK144" s="12">
        <f>VLOOKUP($IF144,Data!$B:$CP,Daily!IK$10,0)/IK$142</f>
        <v>0</v>
      </c>
      <c r="IL144" s="12">
        <f>VLOOKUP($IF144,Data!$B:$CP,Daily!IL$10,0)/IL$142</f>
        <v>0</v>
      </c>
      <c r="IM144" s="12">
        <f>VLOOKUP($IF144,Data!$B:$CP,Daily!IM$10,0)/IM$142</f>
        <v>0</v>
      </c>
      <c r="IN144" s="12">
        <f>VLOOKUP($IF144,Data!$B:$CP,Daily!IN$10,0)/IN$142</f>
        <v>0</v>
      </c>
      <c r="IO144" s="12">
        <f>VLOOKUP($IF144,Data!$B:$CP,Daily!IO$10,0)/IO$142</f>
        <v>0</v>
      </c>
      <c r="IP144" s="12">
        <f>VLOOKUP($IF144,Data!$B:$CP,Daily!IP$10,0)/IP$142</f>
        <v>0</v>
      </c>
      <c r="IQ144" s="12">
        <f>VLOOKUP($IF144,Data!$B:$CP,Daily!IQ$10,0)/IQ$142</f>
        <v>0</v>
      </c>
      <c r="IR144" s="12">
        <f>VLOOKUP($IF144,Data!$B:$CP,Daily!IR$10,0)/IR$142</f>
        <v>0</v>
      </c>
      <c r="IS144" s="12">
        <f>VLOOKUP($IF144,Data!$B:$CP,Daily!IS$10,0)/IS$142</f>
        <v>0</v>
      </c>
      <c r="IT144" s="12">
        <f>VLOOKUP($IF144,Data!$B:$CP,Daily!IT$10,0)/IT$142</f>
        <v>0</v>
      </c>
      <c r="IU144" s="12">
        <f>VLOOKUP($IF144,Data!$B:$CP,Daily!IU$10,0)/IU$142</f>
        <v>0</v>
      </c>
      <c r="IV144" s="12">
        <f>VLOOKUP($IF144,Data!$B:$CP,Daily!IV$10,0)/IV$142</f>
        <v>0</v>
      </c>
      <c r="IW144" s="12">
        <f>VLOOKUP($IF144,Data!$B:$CP,Daily!IW$10,0)/IW$142</f>
        <v>0</v>
      </c>
      <c r="IX144" s="12">
        <f>VLOOKUP($IF144,Data!$B:$CP,Daily!IX$10,0)/IX$142</f>
        <v>0</v>
      </c>
      <c r="IY144" s="12">
        <f>VLOOKUP($IF144,Data!$B:$CP,Daily!IY$10,0)/IY$142</f>
        <v>0</v>
      </c>
      <c r="IZ144" s="12">
        <f>VLOOKUP($IF144,Data!$B:$CP,Daily!IZ$10,0)/IZ$142</f>
        <v>0</v>
      </c>
      <c r="JA144" s="12">
        <f>VLOOKUP($IF144,Data!$B:$CP,Daily!JA$10,0)/JA$142</f>
        <v>0</v>
      </c>
      <c r="JB144" s="12">
        <f>VLOOKUP($IF144,Data!$B:$CP,Daily!JB$10,0)/JB$142</f>
        <v>0</v>
      </c>
      <c r="JC144" s="12">
        <f>VLOOKUP($IF144,Data!$B:$CP,Daily!JC$10,0)/JC$142</f>
        <v>0</v>
      </c>
      <c r="JD144" s="12">
        <f>VLOOKUP($IF144,Data!$B:$CP,Daily!JD$10,0)/JD$142</f>
        <v>0</v>
      </c>
      <c r="JE144" s="12">
        <f>VLOOKUP($IF144,Data!$B:$CP,Daily!JE$10,0)/JE$142</f>
        <v>0</v>
      </c>
      <c r="JF144" s="12">
        <f>VLOOKUP($IF144,Data!$B:$CP,Daily!JF$10,0)/JF$142</f>
        <v>0</v>
      </c>
      <c r="JG144" s="12">
        <f>VLOOKUP($IF144,Data!$B:$CP,Daily!JG$10,0)/JG$142</f>
        <v>0</v>
      </c>
      <c r="JH144" s="12">
        <f>VLOOKUP($IF144,Data!$B:$CP,Daily!JH$10,0)/JH$142</f>
        <v>0</v>
      </c>
      <c r="JI144" s="12">
        <f>VLOOKUP($IF144,Data!$B:$CP,Daily!JI$10,0)/JI$142</f>
        <v>0</v>
      </c>
      <c r="JJ144" s="12">
        <f>VLOOKUP($IF144,Data!$B:$CP,Daily!JJ$10,0)/JJ$142</f>
        <v>0</v>
      </c>
      <c r="JK144" s="12">
        <f>VLOOKUP($IF144,Data!$B:$CP,Daily!JK$10,0)/JK$142</f>
        <v>0</v>
      </c>
      <c r="JL144" s="12">
        <f>VLOOKUP($IF144,Data!$B:$CP,Daily!JL$10,0)/JL$142</f>
        <v>0</v>
      </c>
      <c r="JM144" s="12">
        <f>VLOOKUP($IF144,Data!$B:$CP,Daily!JM$10,0)/JM$142</f>
        <v>0</v>
      </c>
      <c r="JN144" s="12">
        <f>VLOOKUP($IF144,Data!$B:$CP,Daily!JN$10,0)/JN$142</f>
        <v>0</v>
      </c>
      <c r="JO144" s="12">
        <f>VLOOKUP($IF144,Data!$B:$CP,Daily!JO$10,0)/JO$142</f>
        <v>0</v>
      </c>
      <c r="JP144" s="12">
        <f>VLOOKUP($IF144,Data!$B:$CP,Daily!JP$10,0)/JP$142</f>
        <v>0</v>
      </c>
      <c r="JQ144" s="12">
        <f>VLOOKUP($IF144,Data!$B:$CP,Daily!JQ$10,0)/JQ$142</f>
        <v>0</v>
      </c>
      <c r="JR144" s="12">
        <f>VLOOKUP($IF144,Data!$B:$CP,Daily!JR$10,0)/JR$142</f>
        <v>0</v>
      </c>
      <c r="JS144" s="12">
        <f>VLOOKUP($IF144,Data!$B:$CP,Daily!JS$10,0)/JS$142</f>
        <v>0</v>
      </c>
      <c r="JT144" s="12">
        <f>VLOOKUP($IF144,Data!$B:$CP,Daily!JT$10,0)/JT$142</f>
        <v>0</v>
      </c>
      <c r="JU144" s="12">
        <f>VLOOKUP($IF144,Data!$B:$CP,Daily!JU$10,0)/JU$142</f>
        <v>0</v>
      </c>
      <c r="JV144" s="12">
        <f>VLOOKUP($IF144,Data!$B:$CP,Daily!JV$10,0)/JV$142</f>
        <v>0</v>
      </c>
      <c r="JW144" s="12">
        <f>VLOOKUP($IF144,Data!$B:$CP,Daily!JW$10,0)/JW$142</f>
        <v>0</v>
      </c>
      <c r="JX144" s="12">
        <f>VLOOKUP($IF144,Data!$B:$CP,Daily!JX$10,0)/JX$142</f>
        <v>0</v>
      </c>
      <c r="JY144" s="12">
        <f>VLOOKUP($IF144,Data!$B:$CP,Daily!JY$10,0)/JY$142</f>
        <v>0</v>
      </c>
      <c r="JZ144" s="12">
        <f>VLOOKUP($IF144,Data!$B:$CP,Daily!JZ$10,0)/JZ$142</f>
        <v>0</v>
      </c>
      <c r="KA144" s="12">
        <f>VLOOKUP($IF144,Data!$B:$CP,Daily!KA$10,0)/KA$142</f>
        <v>0</v>
      </c>
      <c r="KB144" s="12">
        <f>VLOOKUP($IF144,Data!$B:$CP,Daily!KB$10,0)/KB$142</f>
        <v>0</v>
      </c>
      <c r="KC144" s="12">
        <f>VLOOKUP($IF144,Data!$B:$CP,Daily!KC$10,0)/KC$142</f>
        <v>0</v>
      </c>
      <c r="KD144" s="12">
        <f>VLOOKUP($IF144,Data!$B:$CP,Daily!KD$10,0)/KD$142</f>
        <v>0</v>
      </c>
      <c r="KE144" s="12">
        <f>VLOOKUP($IF144,Data!$B:$CP,Daily!KE$10,0)/KE$142</f>
        <v>0</v>
      </c>
      <c r="KF144" s="12">
        <f>VLOOKUP($IF144,Data!$B:$CP,Daily!KF$10,0)/KF$142</f>
        <v>0</v>
      </c>
      <c r="KG144" s="12">
        <f>VLOOKUP($IF144,Data!$B:$CP,Daily!KG$10,0)/KG$142</f>
        <v>0</v>
      </c>
      <c r="KH144" s="12">
        <f>VLOOKUP($IF144,Data!$B:$CP,Daily!KH$10,0)/KH$142</f>
        <v>0</v>
      </c>
      <c r="KI144" s="12">
        <f>VLOOKUP($IF144,Data!$B:$CP,Daily!KI$10,0)/KI$142</f>
        <v>0</v>
      </c>
      <c r="KJ144" s="12">
        <f>VLOOKUP($IF144,Data!$B:$CP,Daily!KJ$10,0)/KJ$142</f>
        <v>0</v>
      </c>
      <c r="KK144" s="12">
        <f>VLOOKUP($IF144,Data!$B:$CP,Daily!KK$10,0)/KK$142</f>
        <v>0</v>
      </c>
      <c r="KL144" s="12">
        <f>VLOOKUP($IF144,Data!$B:$CP,Daily!KL$10,0)/KL$142</f>
        <v>0</v>
      </c>
      <c r="KM144" s="12">
        <f>VLOOKUP($IF144,Data!$B:$CP,Daily!KM$10,0)/KM$142</f>
        <v>0</v>
      </c>
      <c r="KN144" s="12">
        <f>VLOOKUP($IF144,Data!$B:$CP,Daily!KN$10,0)/KN$142</f>
        <v>0</v>
      </c>
      <c r="KO144" s="12">
        <f>VLOOKUP($IF144,Data!$B:$CP,Daily!KO$10,0)/KO$142</f>
        <v>0</v>
      </c>
      <c r="KP144" s="12">
        <f>VLOOKUP($IF144,Data!$B:$CP,Daily!KP$10,0)/KP$142</f>
        <v>0</v>
      </c>
      <c r="KQ144" s="12">
        <f>VLOOKUP($IF144,Data!$B:$CP,Daily!KQ$10,0)/KQ$142</f>
        <v>0</v>
      </c>
      <c r="KR144" s="12">
        <f>VLOOKUP($IF144,Data!$B:$CP,Daily!KR$10,0)/KR$142</f>
        <v>0</v>
      </c>
      <c r="KS144" s="12">
        <f>VLOOKUP($IF144,Data!$B:$CP,Daily!KS$10,0)/KS$142</f>
        <v>0</v>
      </c>
      <c r="KT144" s="12">
        <f>VLOOKUP($IF144,Data!$B:$CP,Daily!KT$10,0)/KT$142</f>
        <v>0</v>
      </c>
      <c r="KU144" s="12">
        <f>VLOOKUP($IF144,Data!$B:$CP,Daily!KU$10,0)/KU$142</f>
        <v>0</v>
      </c>
      <c r="KV144" s="12">
        <f>VLOOKUP($IF144,Data!$B:$CP,Daily!KV$10,0)/KV$142</f>
        <v>0</v>
      </c>
      <c r="KW144" s="12">
        <f>VLOOKUP($IF144,Data!$B:$CP,Daily!KW$10,0)/KW$142</f>
        <v>0</v>
      </c>
      <c r="KX144" s="12">
        <f>VLOOKUP($IF144,Data!$B:$CP,Daily!KX$10,0)/KX$142</f>
        <v>0</v>
      </c>
      <c r="KY144" s="12">
        <f>VLOOKUP($IF144,Data!$B:$CP,Daily!KY$10,0)/KY$142</f>
        <v>0</v>
      </c>
      <c r="KZ144" s="12">
        <f>VLOOKUP($IF144,Data!$B:$CP,Daily!KZ$10,0)/KZ$142</f>
        <v>0</v>
      </c>
      <c r="LA144" s="12">
        <f>VLOOKUP($IF144,Data!$B:$CP,Daily!LA$10,0)/LA$142</f>
        <v>0</v>
      </c>
      <c r="LB144" s="12">
        <f>VLOOKUP($IF144,Data!$B:$CP,Daily!LB$10,0)/LB$142</f>
        <v>0</v>
      </c>
      <c r="LC144" s="12">
        <f>VLOOKUP($IF144,Data!$B:$CP,Daily!LC$10,0)/LC$142</f>
        <v>0</v>
      </c>
      <c r="LD144" s="12">
        <f>VLOOKUP($IF144,Data!$B:$CP,Daily!LD$10,0)/LD$142</f>
        <v>0</v>
      </c>
      <c r="LE144" s="12">
        <f>VLOOKUP($IF144,Data!$B:$CP,Daily!LE$10,0)/LE$142</f>
        <v>0</v>
      </c>
      <c r="LF144" s="12">
        <f>VLOOKUP($IF144,Data!$B:$CP,Daily!LF$10,0)/LF$142</f>
        <v>0</v>
      </c>
      <c r="LG144" s="12">
        <f>VLOOKUP($IF144,Data!$B:$CP,Daily!LG$10,0)/LG$142</f>
        <v>0</v>
      </c>
      <c r="LH144" s="12">
        <f>VLOOKUP($IF144,Data!$B:$CP,Daily!LH$10,0)/LH$142</f>
        <v>0</v>
      </c>
      <c r="LI144" s="12">
        <f>VLOOKUP($IF144,Data!$B:$CP,Daily!LI$10,0)/LI$142</f>
        <v>0</v>
      </c>
      <c r="LJ144" s="12">
        <f>VLOOKUP($IF144,Data!$B:$CP,Daily!LJ$10,0)/LJ$142</f>
        <v>0</v>
      </c>
      <c r="LK144" s="12">
        <f>VLOOKUP($IF144,Data!$B:$CP,Daily!LK$10,0)/LK$142</f>
        <v>0</v>
      </c>
      <c r="LL144" s="12">
        <f>VLOOKUP($IF144,Data!$B:$CP,Daily!LL$10,0)/LL$142</f>
        <v>0</v>
      </c>
      <c r="LM144" s="12">
        <f>VLOOKUP($IF144,Data!$B:$CP,Daily!LM$10,0)/LM$142</f>
        <v>0</v>
      </c>
      <c r="LN144" s="12">
        <f>VLOOKUP($IF144,Data!$B:$CP,Daily!LN$10,0)/LN$142</f>
        <v>0</v>
      </c>
      <c r="LO144" s="12">
        <f>VLOOKUP($IF144,Data!$B:$CP,Daily!LO$10,0)/LO$142</f>
        <v>0</v>
      </c>
      <c r="LP144" s="12">
        <f>VLOOKUP($IF144,Data!$B:$CP,Daily!LP$10,0)/LP$142</f>
        <v>0</v>
      </c>
      <c r="LQ144" s="12">
        <f>VLOOKUP($IF144,Data!$B:$CP,Daily!LQ$10,0)/LQ$142</f>
        <v>0</v>
      </c>
      <c r="LR144" s="12">
        <f>VLOOKUP($IF144,Data!$B:$CP,Daily!LR$10,0)/LR$142</f>
        <v>0</v>
      </c>
      <c r="LS144" s="12">
        <f>VLOOKUP($IF144,Data!$B:$CP,Daily!LS$10,0)/LS$142</f>
        <v>0</v>
      </c>
      <c r="LU144" s="40">
        <f t="shared" si="1906"/>
        <v>0</v>
      </c>
      <c r="LV144" s="40">
        <f t="shared" si="1907"/>
        <v>0</v>
      </c>
      <c r="LW144" s="40">
        <f t="shared" si="1908"/>
        <v>0</v>
      </c>
      <c r="LX144" s="40">
        <f t="shared" si="1919"/>
        <v>0</v>
      </c>
      <c r="LY144" s="40">
        <f t="shared" si="1920"/>
        <v>0</v>
      </c>
      <c r="LZ144" s="43"/>
      <c r="MA144" s="12">
        <f t="shared" si="1921"/>
        <v>0</v>
      </c>
      <c r="MB144" s="12">
        <f t="shared" ref="MB144:MB154" si="1926">SUMPRODUCT(LL144:LR144,LL$142:LR$142)/SUM(LL$142:LR$142)</f>
        <v>0</v>
      </c>
      <c r="MC144" s="12">
        <f t="shared" ref="MC144:MC154" si="1927">SUMPRODUCT(KP144:LR144,KP$142:LR$142)/SUM(KP$142:LR$142)</f>
        <v>0</v>
      </c>
    </row>
    <row r="145" spans="4:341" x14ac:dyDescent="0.35">
      <c r="D145" s="113" t="s">
        <v>753</v>
      </c>
      <c r="E145" s="53" t="str">
        <f>VLOOKUP($D145,'Metric Nature'!$C:$D,2,0)&amp;IF(($F145&lt;(EA145)),"Below",IF(($F145&gt;(DZ145)),"Above","Within"))</f>
        <v>PositiveWithin</v>
      </c>
      <c r="F145" s="48">
        <f t="shared" ref="F145:F146" si="1928">DU145</f>
        <v>0.17948528324212396</v>
      </c>
      <c r="G145" s="77">
        <f t="shared" ref="G145:G146" si="1929">ED145</f>
        <v>0.17887770219852711</v>
      </c>
      <c r="H145" s="48">
        <f t="shared" ref="H145:H146" si="1930">IFERROR(((F145-G145)/G145),0)</f>
        <v>3.3966281774042554E-3</v>
      </c>
      <c r="I145" s="74">
        <f t="shared" ref="I145:I146" si="1931">EE145</f>
        <v>0.17527911819447844</v>
      </c>
      <c r="J145" s="48">
        <f t="shared" ref="J145:J146" si="1932">IFERROR(((F145-I145)/I145),0)</f>
        <v>2.3996954634257231E-2</v>
      </c>
      <c r="K145" s="48"/>
      <c r="L145" s="50"/>
      <c r="M145" s="53" t="str">
        <f>VLOOKUP($D145,'Metric Nature'!$C:$D,2,0)&amp;IF(($N145&lt;(HZ145)),"Below",IF(($N145&gt;(HY145)),"Above","Within"))</f>
        <v>PositiveWithin</v>
      </c>
      <c r="N145" s="48">
        <f t="shared" ref="N145:N146" si="1933">HT145</f>
        <v>0.1921153846153846</v>
      </c>
      <c r="O145" s="49">
        <f t="shared" ref="O145:O146" si="1934">IC145</f>
        <v>0.190606918106179</v>
      </c>
      <c r="P145" s="55">
        <f t="shared" ref="P145:P146" si="1935">IFERROR(((N145-O145)/O145),0)</f>
        <v>7.9140176242989552E-3</v>
      </c>
      <c r="Q145" s="49">
        <f t="shared" ref="Q145:Q146" si="1936">ID145</f>
        <v>0.18567789511267355</v>
      </c>
      <c r="R145" s="48">
        <f t="shared" ref="R145:R146" si="1937">IFERROR(((N145-Q145)/Q145),0)</f>
        <v>3.4670198618982857E-2</v>
      </c>
      <c r="S145" s="48"/>
      <c r="T145" s="50"/>
      <c r="U145" s="53" t="str">
        <f>VLOOKUP($D145,'Metric Nature'!$C:$D,2,0)&amp;IF(($V145&lt;(LY145)),"Below",IF(($V145&gt;(LX145)),"Above","Within"))</f>
        <v>PositiveWithin</v>
      </c>
      <c r="V145" s="48">
        <f t="shared" ref="V145:V146" si="1938">LS145</f>
        <v>0.13741191543882128</v>
      </c>
      <c r="W145" s="49">
        <f t="shared" ref="W145:W146" si="1939">MB145</f>
        <v>0.14001865671641792</v>
      </c>
      <c r="X145" s="48">
        <f t="shared" ref="X145:X146" si="1940">IFERROR(((V145-W145)/W145),0)</f>
        <v>-1.8617099597492297E-2</v>
      </c>
      <c r="Y145" s="49">
        <f t="shared" ref="Y145:Y146" si="1941">MC145</f>
        <v>0.14108136791121448</v>
      </c>
      <c r="Z145" s="48">
        <f t="shared" ref="Z145:Z146" si="1942">IFERROR(((V145-Y145)/Y145),0)</f>
        <v>-2.6009476139347208E-2</v>
      </c>
      <c r="AA145" s="48"/>
      <c r="AB145" s="50"/>
      <c r="AC145" s="46"/>
      <c r="AI145" s="7" t="s">
        <v>753</v>
      </c>
      <c r="AJ145" s="12">
        <f>(VLOOKUP($EG145,Data!$B:$CP,Daily!EI$10,0)+VLOOKUP($IF145,Data!$B:$CP,Daily!IH$10,0))/AJ$142</f>
        <v>0.18322175160541057</v>
      </c>
      <c r="AK145" s="12">
        <f>(VLOOKUP($EG145,Data!$B:$CP,Daily!EJ$10,0)+VLOOKUP($IF145,Data!$B:$CP,Daily!II$10,0))/AK$142</f>
        <v>0.18323384375811055</v>
      </c>
      <c r="AL145" s="12">
        <f>(VLOOKUP($EG145,Data!$B:$CP,Daily!EK$10,0)+VLOOKUP($IF145,Data!$B:$CP,Daily!IJ$10,0))/AL$142</f>
        <v>0.16141643485452223</v>
      </c>
      <c r="AM145" s="12">
        <f>(VLOOKUP($EG145,Data!$B:$CP,Daily!EL$10,0)+VLOOKUP($IF145,Data!$B:$CP,Daily!IK$10,0))/AM$142</f>
        <v>0.1638886538624249</v>
      </c>
      <c r="AN145" s="12">
        <f>(VLOOKUP($EG145,Data!$B:$CP,Daily!EM$10,0)+VLOOKUP($IF145,Data!$B:$CP,Daily!IL$10,0))/AN$142</f>
        <v>0.17562634810021568</v>
      </c>
      <c r="AO145" s="12">
        <f>(VLOOKUP($EG145,Data!$B:$CP,Daily!EN$10,0)+VLOOKUP($IF145,Data!$B:$CP,Daily!IM$10,0))/AO$142</f>
        <v>0.20083629782188103</v>
      </c>
      <c r="AP145" s="12">
        <f>(VLOOKUP($EG145,Data!$B:$CP,Daily!EO$10,0)+VLOOKUP($IF145,Data!$B:$CP,Daily!IN$10,0))/AP$142</f>
        <v>0.18414043583535109</v>
      </c>
      <c r="AQ145" s="12">
        <f>(VLOOKUP($EG145,Data!$B:$CP,Daily!EP$10,0)+VLOOKUP($IF145,Data!$B:$CP,Daily!IO$10,0))/AQ$142</f>
        <v>0.19619037163089423</v>
      </c>
      <c r="AR145" s="12">
        <f>(VLOOKUP($EG145,Data!$B:$CP,Daily!EQ$10,0)+VLOOKUP($IF145,Data!$B:$CP,Daily!IP$10,0))/AR$142</f>
        <v>0.19987973541791942</v>
      </c>
      <c r="AS145" s="12">
        <f>(VLOOKUP($EG145,Data!$B:$CP,Daily!ER$10,0)+VLOOKUP($IF145,Data!$B:$CP,Daily!IQ$10,0))/AS$142</f>
        <v>0.16634386174016685</v>
      </c>
      <c r="AT145" s="12">
        <f>(VLOOKUP($EG145,Data!$B:$CP,Daily!ES$10,0)+VLOOKUP($IF145,Data!$B:$CP,Daily!IR$10,0))/AT$142</f>
        <v>0.16197064282098869</v>
      </c>
      <c r="AU145" s="12">
        <f>(VLOOKUP($EG145,Data!$B:$CP,Daily!ET$10,0)+VLOOKUP($IF145,Data!$B:$CP,Daily!IS$10,0))/AU$142</f>
        <v>0.19283803251697881</v>
      </c>
      <c r="AV145" s="12">
        <f>(VLOOKUP($EG145,Data!$B:$CP,Daily!EU$10,0)+VLOOKUP($IF145,Data!$B:$CP,Daily!IT$10,0))/AV$142</f>
        <v>0.18675468483816013</v>
      </c>
      <c r="AW145" s="12">
        <f>(VLOOKUP($EG145,Data!$B:$CP,Daily!EV$10,0)+VLOOKUP($IF145,Data!$B:$CP,Daily!IU$10,0))/AW$142</f>
        <v>0.18181204884301425</v>
      </c>
      <c r="AX145" s="12">
        <f>(VLOOKUP($EG145,Data!$B:$CP,Daily!EW$10,0)+VLOOKUP($IF145,Data!$B:$CP,Daily!IV$10,0))/AX$142</f>
        <v>0.15577213913627963</v>
      </c>
      <c r="AY145" s="12">
        <f>(VLOOKUP($EG145,Data!$B:$CP,Daily!EX$10,0)+VLOOKUP($IF145,Data!$B:$CP,Daily!IW$10,0))/AY$142</f>
        <v>0.17324052590873937</v>
      </c>
      <c r="AZ145" s="12">
        <f>(VLOOKUP($EG145,Data!$B:$CP,Daily!EY$10,0)+VLOOKUP($IF145,Data!$B:$CP,Daily!IX$10,0))/AZ$142</f>
        <v>0.15511932255581215</v>
      </c>
      <c r="BA145" s="12">
        <f>(VLOOKUP($EG145,Data!$B:$CP,Daily!EZ$10,0)+VLOOKUP($IF145,Data!$B:$CP,Daily!IY$10,0))/BA$142</f>
        <v>0.14993865030674847</v>
      </c>
      <c r="BB145" s="12">
        <f>(VLOOKUP($EG145,Data!$B:$CP,Daily!FA$10,0)+VLOOKUP($IF145,Data!$B:$CP,Daily!IZ$10,0))/BB$142</f>
        <v>0.19462807041959501</v>
      </c>
      <c r="BC145" s="12">
        <f>(VLOOKUP($EG145,Data!$B:$CP,Daily!FB$10,0)+VLOOKUP($IF145,Data!$B:$CP,Daily!JA$10,0))/BC$142</f>
        <v>0.18906081324217344</v>
      </c>
      <c r="BD145" s="12">
        <f>(VLOOKUP($EG145,Data!$B:$CP,Daily!FC$10,0)+VLOOKUP($IF145,Data!$B:$CP,Daily!JB$10,0))/BD$142</f>
        <v>0.1870674740484429</v>
      </c>
      <c r="BE145" s="12">
        <f>(VLOOKUP($EG145,Data!$B:$CP,Daily!FD$10,0)+VLOOKUP($IF145,Data!$B:$CP,Daily!JC$10,0))/BE$142</f>
        <v>0.17973708068902991</v>
      </c>
      <c r="BF145" s="12">
        <f>(VLOOKUP($EG145,Data!$B:$CP,Daily!FE$10,0)+VLOOKUP($IF145,Data!$B:$CP,Daily!JD$10,0))/BF$142</f>
        <v>0.18340736495199886</v>
      </c>
      <c r="BG145" s="12">
        <f>(VLOOKUP($EG145,Data!$B:$CP,Daily!FF$10,0)+VLOOKUP($IF145,Data!$B:$CP,Daily!JE$10,0))/BG$142</f>
        <v>0.16575443182746508</v>
      </c>
      <c r="BH145" s="12">
        <f>(VLOOKUP($EG145,Data!$B:$CP,Daily!FG$10,0)+VLOOKUP($IF145,Data!$B:$CP,Daily!JF$10,0))/BH$142</f>
        <v>0.16364783274758943</v>
      </c>
      <c r="BI145" s="12">
        <f>(VLOOKUP($EG145,Data!$B:$CP,Daily!FH$10,0)+VLOOKUP($IF145,Data!$B:$CP,Daily!JG$10,0))/BI$142</f>
        <v>0.18529328018223234</v>
      </c>
      <c r="BJ145" s="12">
        <f>(VLOOKUP($EG145,Data!$B:$CP,Daily!FI$10,0)+VLOOKUP($IF145,Data!$B:$CP,Daily!JH$10,0))/BJ$142</f>
        <v>0.18640723858765904</v>
      </c>
      <c r="BK145" s="12">
        <f>(VLOOKUP($EG145,Data!$B:$CP,Daily!FJ$10,0)+VLOOKUP($IF145,Data!$B:$CP,Daily!JI$10,0))/BK$142</f>
        <v>0.18838646257548097</v>
      </c>
      <c r="BL145" s="12">
        <f>(VLOOKUP($EG145,Data!$B:$CP,Daily!FK$10,0)+VLOOKUP($IF145,Data!$B:$CP,Daily!JJ$10,0))/BL$142</f>
        <v>0.1813448705727066</v>
      </c>
      <c r="BM145" s="12">
        <f>(VLOOKUP($EG145,Data!$B:$CP,Daily!FL$10,0)+VLOOKUP($IF145,Data!$B:$CP,Daily!JK$10,0))/BM$142</f>
        <v>0.16155394279441362</v>
      </c>
      <c r="BN145" s="12">
        <f>(VLOOKUP($EG145,Data!$B:$CP,Daily!FM$10,0)+VLOOKUP($IF145,Data!$B:$CP,Daily!JL$10,0))/BN$142</f>
        <v>0.15241266917026855</v>
      </c>
      <c r="BO145" s="12">
        <f>(VLOOKUP($EG145,Data!$B:$CP,Daily!FN$10,0)+VLOOKUP($IF145,Data!$B:$CP,Daily!JM$10,0))/BO$142</f>
        <v>0.14641638225255973</v>
      </c>
      <c r="BP145" s="12">
        <f>(VLOOKUP($EG145,Data!$B:$CP,Daily!FO$10,0)+VLOOKUP($IF145,Data!$B:$CP,Daily!JN$10,0))/BP$142</f>
        <v>0.19315603730778927</v>
      </c>
      <c r="BQ145" s="12">
        <f>(VLOOKUP($EG145,Data!$B:$CP,Daily!FP$10,0)+VLOOKUP($IF145,Data!$B:$CP,Daily!JO$10,0))/BQ$142</f>
        <v>0.18525224775224775</v>
      </c>
      <c r="BR145" s="12">
        <f>(VLOOKUP($EG145,Data!$B:$CP,Daily!FQ$10,0)+VLOOKUP($IF145,Data!$B:$CP,Daily!JP$10,0))/BR$142</f>
        <v>0.1791054521710741</v>
      </c>
      <c r="BS145" s="12">
        <f>(VLOOKUP($EG145,Data!$B:$CP,Daily!FR$10,0)+VLOOKUP($IF145,Data!$B:$CP,Daily!JQ$10,0))/BS$142</f>
        <v>0.18301010652827096</v>
      </c>
      <c r="BT145" s="12">
        <f>(VLOOKUP($EG145,Data!$B:$CP,Daily!FS$10,0)+VLOOKUP($IF145,Data!$B:$CP,Daily!JR$10,0))/BT$142</f>
        <v>0.17757465810773096</v>
      </c>
      <c r="BU145" s="12">
        <f>(VLOOKUP($EG145,Data!$B:$CP,Daily!FT$10,0)+VLOOKUP($IF145,Data!$B:$CP,Daily!JS$10,0))/BU$142</f>
        <v>0.16723996723996723</v>
      </c>
      <c r="BV145" s="12">
        <f>(VLOOKUP($EG145,Data!$B:$CP,Daily!FU$10,0)+VLOOKUP($IF145,Data!$B:$CP,Daily!JT$10,0))/BV$142</f>
        <v>0.16052120876074299</v>
      </c>
      <c r="BW145" s="12">
        <f>(VLOOKUP($EG145,Data!$B:$CP,Daily!FV$10,0)+VLOOKUP($IF145,Data!$B:$CP,Daily!JU$10,0))/BW$142</f>
        <v>0.18700933195082209</v>
      </c>
      <c r="BX145" s="12">
        <f>(VLOOKUP($EG145,Data!$B:$CP,Daily!FW$10,0)+VLOOKUP($IF145,Data!$B:$CP,Daily!JV$10,0))/BX$142</f>
        <v>0.1967799642218247</v>
      </c>
      <c r="BY145" s="12">
        <f>(VLOOKUP($EG145,Data!$B:$CP,Daily!FX$10,0)+VLOOKUP($IF145,Data!$B:$CP,Daily!JW$10,0))/BY$142</f>
        <v>0.18998837547224645</v>
      </c>
      <c r="BZ145" s="12">
        <f>(VLOOKUP($EG145,Data!$B:$CP,Daily!FY$10,0)+VLOOKUP($IF145,Data!$B:$CP,Daily!JX$10,0))/BZ$142</f>
        <v>0.18411078717201165</v>
      </c>
      <c r="CA145" s="12">
        <f>(VLOOKUP($EG145,Data!$B:$CP,Daily!FZ$10,0)+VLOOKUP($IF145,Data!$B:$CP,Daily!JY$10,0))/CA$142</f>
        <v>0.17668599328654258</v>
      </c>
      <c r="CB145" s="12">
        <f>(VLOOKUP($EG145,Data!$B:$CP,Daily!GA$10,0)+VLOOKUP($IF145,Data!$B:$CP,Daily!JZ$10,0))/CB$142</f>
        <v>0.16911895054068427</v>
      </c>
      <c r="CC145" s="12">
        <f>(VLOOKUP($EG145,Data!$B:$CP,Daily!GB$10,0)+VLOOKUP($IF145,Data!$B:$CP,Daily!KA$10,0))/CC$142</f>
        <v>0.1582012293756066</v>
      </c>
      <c r="CD145" s="12">
        <f>(VLOOKUP($EG145,Data!$B:$CP,Daily!GC$10,0)+VLOOKUP($IF145,Data!$B:$CP,Daily!KB$10,0))/CD$142</f>
        <v>0.1869069510849577</v>
      </c>
      <c r="CE145" s="12">
        <f>(VLOOKUP($EG145,Data!$B:$CP,Daily!GD$10,0)+VLOOKUP($IF145,Data!$B:$CP,Daily!KC$10,0))/CE$142</f>
        <v>0.18705189181514872</v>
      </c>
      <c r="CF145" s="12">
        <f>(VLOOKUP($EG145,Data!$B:$CP,Daily!GE$10,0)+VLOOKUP($IF145,Data!$B:$CP,Daily!KD$10,0))/CF$142</f>
        <v>0.17583853637287644</v>
      </c>
      <c r="CG145" s="12">
        <f>(VLOOKUP($EG145,Data!$B:$CP,Daily!GF$10,0)+VLOOKUP($IF145,Data!$B:$CP,Daily!KE$10,0))/CG$142</f>
        <v>0.17944080186901801</v>
      </c>
      <c r="CH145" s="12">
        <f>(VLOOKUP($EG145,Data!$B:$CP,Daily!GG$10,0)+VLOOKUP($IF145,Data!$B:$CP,Daily!KF$10,0))/CH$142</f>
        <v>0.17369296406103116</v>
      </c>
      <c r="CI145" s="12">
        <f>(VLOOKUP($EG145,Data!$B:$CP,Daily!GH$10,0)+VLOOKUP($IF145,Data!$B:$CP,Daily!KG$10,0))/CI$142</f>
        <v>0.1613513281182842</v>
      </c>
      <c r="CJ145" s="12">
        <f>(VLOOKUP($EG145,Data!$B:$CP,Daily!GI$10,0)+VLOOKUP($IF145,Data!$B:$CP,Daily!KH$10,0))/CJ$142</f>
        <v>0.16133016627078384</v>
      </c>
      <c r="CK145" s="12">
        <f>(VLOOKUP($EG145,Data!$B:$CP,Daily!GJ$10,0)+VLOOKUP($IF145,Data!$B:$CP,Daily!KI$10,0))/CK$142</f>
        <v>0.19097429766885834</v>
      </c>
      <c r="CL145" s="12">
        <f>(VLOOKUP($EG145,Data!$B:$CP,Daily!GK$10,0)+VLOOKUP($IF145,Data!$B:$CP,Daily!KJ$10,0))/CL$142</f>
        <v>0.19232707118692866</v>
      </c>
      <c r="CM145" s="12">
        <f>(VLOOKUP($EG145,Data!$B:$CP,Daily!GL$10,0)+VLOOKUP($IF145,Data!$B:$CP,Daily!KK$10,0))/CM$142</f>
        <v>0.19095163806552262</v>
      </c>
      <c r="CN145" s="12">
        <f>(VLOOKUP($EG145,Data!$B:$CP,Daily!GM$10,0)+VLOOKUP($IF145,Data!$B:$CP,Daily!KL$10,0))/CN$142</f>
        <v>0.17937184955409075</v>
      </c>
      <c r="CO145" s="12">
        <f>(VLOOKUP($EG145,Data!$B:$CP,Daily!GN$10,0)+VLOOKUP($IF145,Data!$B:$CP,Daily!KM$10,0))/CO$142</f>
        <v>0.1794401101422671</v>
      </c>
      <c r="CP145" s="12">
        <f>(VLOOKUP($EG145,Data!$B:$CP,Daily!GO$10,0)+VLOOKUP($IF145,Data!$B:$CP,Daily!KN$10,0))/CP$142</f>
        <v>0.1645094728943913</v>
      </c>
      <c r="CQ145" s="12">
        <f>(VLOOKUP($EG145,Data!$B:$CP,Daily!GP$10,0)+VLOOKUP($IF145,Data!$B:$CP,Daily!KO$10,0))/CQ$142</f>
        <v>0.16023865331344556</v>
      </c>
      <c r="CR145" s="12">
        <f>(VLOOKUP($EG145,Data!$B:$CP,Daily!GQ$10,0)+VLOOKUP($IF145,Data!$B:$CP,Daily!KP$10,0))/CR$142</f>
        <v>0.17785703209799969</v>
      </c>
      <c r="CS145" s="12">
        <f>(VLOOKUP($EG145,Data!$B:$CP,Daily!GR$10,0)+VLOOKUP($IF145,Data!$B:$CP,Daily!KQ$10,0))/CS$142</f>
        <v>0.18655449212719974</v>
      </c>
      <c r="CT145" s="12">
        <f>(VLOOKUP($EG145,Data!$B:$CP,Daily!GS$10,0)+VLOOKUP($IF145,Data!$B:$CP,Daily!KR$10,0))/CT$142</f>
        <v>0.18859853787525277</v>
      </c>
      <c r="CU145" s="12">
        <f>(VLOOKUP($EG145,Data!$B:$CP,Daily!GT$10,0)+VLOOKUP($IF145,Data!$B:$CP,Daily!KS$10,0))/CU$142</f>
        <v>0.18894889904445367</v>
      </c>
      <c r="CV145" s="12">
        <f>(VLOOKUP($EG145,Data!$B:$CP,Daily!GU$10,0)+VLOOKUP($IF145,Data!$B:$CP,Daily!KT$10,0))/CV$142</f>
        <v>0.19146269050603681</v>
      </c>
      <c r="CW145" s="12">
        <f>(VLOOKUP($EG145,Data!$B:$CP,Daily!GV$10,0)+VLOOKUP($IF145,Data!$B:$CP,Daily!KU$10,0))/CW$142</f>
        <v>0.16898749114939815</v>
      </c>
      <c r="CX145" s="12">
        <f>(VLOOKUP($EG145,Data!$B:$CP,Daily!GW$10,0)+VLOOKUP($IF145,Data!$B:$CP,Daily!KV$10,0))/CX$142</f>
        <v>0.15061865482233502</v>
      </c>
      <c r="CY145" s="12">
        <f>(VLOOKUP($EG145,Data!$B:$CP,Daily!GX$10,0)+VLOOKUP($IF145,Data!$B:$CP,Daily!KW$10,0))/CY$142</f>
        <v>0.18321619929023727</v>
      </c>
      <c r="CZ145" s="12">
        <f>(VLOOKUP($EG145,Data!$B:$CP,Daily!GY$10,0)+VLOOKUP($IF145,Data!$B:$CP,Daily!KX$10,0))/CZ$142</f>
        <v>0.19293499265672104</v>
      </c>
      <c r="DA145" s="12">
        <f>(VLOOKUP($EG145,Data!$B:$CP,Daily!GZ$10,0)+VLOOKUP($IF145,Data!$B:$CP,Daily!KY$10,0))/DA$142</f>
        <v>0.18204329419282692</v>
      </c>
      <c r="DB145" s="12">
        <f>(VLOOKUP($EG145,Data!$B:$CP,Daily!HA$10,0)+VLOOKUP($IF145,Data!$B:$CP,Daily!KZ$10,0))/DB$142</f>
        <v>0.18067323105106481</v>
      </c>
      <c r="DC145" s="12">
        <f>(VLOOKUP($EG145,Data!$B:$CP,Daily!HB$10,0)+VLOOKUP($IF145,Data!$B:$CP,Daily!LA$10,0))/DC$142</f>
        <v>0.16831187410586551</v>
      </c>
      <c r="DD145" s="12">
        <f>(VLOOKUP($EG145,Data!$B:$CP,Daily!HC$10,0)+VLOOKUP($IF145,Data!$B:$CP,Daily!LB$10,0))/DD$142</f>
        <v>0.15406442997830078</v>
      </c>
      <c r="DE145" s="12">
        <f>(VLOOKUP($EG145,Data!$B:$CP,Daily!HD$10,0)+VLOOKUP($IF145,Data!$B:$CP,Daily!LC$10,0))/DE$142</f>
        <v>0.15258055038683774</v>
      </c>
      <c r="DF145" s="12">
        <f>(VLOOKUP($EG145,Data!$B:$CP,Daily!HE$10,0)+VLOOKUP($IF145,Data!$B:$CP,Daily!LD$10,0))/DF$142</f>
        <v>0.1866254348666409</v>
      </c>
      <c r="DG145" s="12">
        <f>(VLOOKUP($EG145,Data!$B:$CP,Daily!HF$10,0)+VLOOKUP($IF145,Data!$B:$CP,Daily!LE$10,0))/DG$142</f>
        <v>0.18173639226270805</v>
      </c>
      <c r="DH145" s="12">
        <f>(VLOOKUP($EG145,Data!$B:$CP,Daily!HG$10,0)+VLOOKUP($IF145,Data!$B:$CP,Daily!LF$10,0))/DH$142</f>
        <v>0.17814908064393073</v>
      </c>
      <c r="DI145" s="12">
        <f>(VLOOKUP($EG145,Data!$B:$CP,Daily!HH$10,0)+VLOOKUP($IF145,Data!$B:$CP,Daily!LG$10,0))/DI$142</f>
        <v>0.16908407198495837</v>
      </c>
      <c r="DJ145" s="12">
        <f>(VLOOKUP($EG145,Data!$B:$CP,Daily!HI$10,0)+VLOOKUP($IF145,Data!$B:$CP,Daily!LH$10,0))/DJ$142</f>
        <v>0.14841054706752094</v>
      </c>
      <c r="DK145" s="12">
        <f>(VLOOKUP($EG145,Data!$B:$CP,Daily!HJ$10,0)+VLOOKUP($IF145,Data!$B:$CP,Daily!LI$10,0))/DK$142</f>
        <v>0.15094492004522694</v>
      </c>
      <c r="DL145" s="12">
        <f>(VLOOKUP($EG145,Data!$B:$CP,Daily!HK$10,0)+VLOOKUP($IF145,Data!$B:$CP,Daily!LJ$10,0))/DL$142</f>
        <v>0.15625591519969714</v>
      </c>
      <c r="DM145" s="12">
        <f>(VLOOKUP($EG145,Data!$B:$CP,Daily!HL$10,0)+VLOOKUP($IF145,Data!$B:$CP,Daily!LK$10,0))/DM$142</f>
        <v>0.18581925055106541</v>
      </c>
      <c r="DN145" s="12">
        <f>(VLOOKUP($EG145,Data!$B:$CP,Daily!HM$10,0)+VLOOKUP($IF145,Data!$B:$CP,Daily!LL$10,0))/DN$142</f>
        <v>0.18188031591737547</v>
      </c>
      <c r="DO145" s="12">
        <f>(VLOOKUP($EG145,Data!$B:$CP,Daily!HN$10,0)+VLOOKUP($IF145,Data!$B:$CP,Daily!LM$10,0))/DO$142</f>
        <v>0.18691453053518264</v>
      </c>
      <c r="DP145" s="12">
        <f>(VLOOKUP($EG145,Data!$B:$CP,Daily!HO$10,0)+VLOOKUP($IF145,Data!$B:$CP,Daily!LN$10,0))/DP$142</f>
        <v>0.21478897325398455</v>
      </c>
      <c r="DQ145" s="12">
        <f>(VLOOKUP($EG145,Data!$B:$CP,Daily!HP$10,0)+VLOOKUP($IF145,Data!$B:$CP,Daily!LO$10,0))/DQ$142</f>
        <v>0.17140332793403035</v>
      </c>
      <c r="DR145" s="12">
        <f>(VLOOKUP($EG145,Data!$B:$CP,Daily!HQ$10,0)+VLOOKUP($IF145,Data!$B:$CP,Daily!LP$10,0))/DR$142</f>
        <v>0.15283557731538147</v>
      </c>
      <c r="DS145" s="12">
        <f>(VLOOKUP($EG145,Data!$B:$CP,Daily!HR$10,0)+VLOOKUP($IF145,Data!$B:$CP,Daily!LQ$10,0))/DS$142</f>
        <v>0.15070714350058553</v>
      </c>
      <c r="DT145" s="12">
        <f>(VLOOKUP($EG145,Data!$B:$CP,Daily!HS$10,0)+VLOOKUP($IF145,Data!$B:$CP,Daily!LR$10,0))/DT$142</f>
        <v>0.18304114490161003</v>
      </c>
      <c r="DU145" s="12">
        <f>(VLOOKUP($EG145,Data!$B:$CP,Daily!HT$10,0)+VLOOKUP($IF145,Data!$B:$CP,Daily!LS$10,0))/DU$142</f>
        <v>0.17948528324212396</v>
      </c>
      <c r="DV145" s="14"/>
      <c r="DW145" s="12">
        <f t="shared" si="1899"/>
        <v>0.1638886538624249</v>
      </c>
      <c r="DX145" s="12">
        <f t="shared" si="1900"/>
        <v>0.1869069510849577</v>
      </c>
      <c r="DY145" s="12">
        <f t="shared" ref="DY145:DY146" si="1943">DX145-DW145</f>
        <v>2.3018297222532791E-2</v>
      </c>
      <c r="DZ145" s="12">
        <f t="shared" ref="DZ145:DZ146" si="1944">DX145+(0.75*DY145)</f>
        <v>0.20417067400185729</v>
      </c>
      <c r="EA145" s="12">
        <f t="shared" ref="EA145:EA146" si="1945">DW145-(0.75*DY145)</f>
        <v>0.14662493094552531</v>
      </c>
      <c r="EB145" s="14"/>
      <c r="EC145" s="12">
        <f t="shared" ref="EC145:EC146" si="1946">_xlfn.STDEV.P(AJ145:DU145)</f>
        <v>1.4508325019492948E-2</v>
      </c>
      <c r="ED145" s="12">
        <f t="shared" ref="ED145:ED146" si="1947">SUMPRODUCT(DN145:DT145,DN$142:DT$142)/SUM(DN$142:DT$142)</f>
        <v>0.17887770219852711</v>
      </c>
      <c r="EE145" s="12">
        <f t="shared" ref="EE145:EE146" si="1948">SUMPRODUCT(CR145:DT145,CR$142:DT$142)/SUM(CR$142:DT$142)</f>
        <v>0.17527911819447844</v>
      </c>
      <c r="EF145" s="1"/>
      <c r="EG145" s="7" t="s">
        <v>754</v>
      </c>
      <c r="EH145" s="7" t="s">
        <v>123</v>
      </c>
      <c r="EI145" s="12">
        <f>VLOOKUP($EG145,Data!$B:$CP,Daily!EI$10,0)/EI$142</f>
        <v>0.19196944123656393</v>
      </c>
      <c r="EJ145" s="12">
        <f>VLOOKUP($EG145,Data!$B:$CP,Daily!EJ$10,0)/EJ$142</f>
        <v>0.19583967529173008</v>
      </c>
      <c r="EK145" s="12">
        <f>VLOOKUP($EG145,Data!$B:$CP,Daily!EK$10,0)/EK$142</f>
        <v>0.17126583521555533</v>
      </c>
      <c r="EL145" s="12">
        <f>VLOOKUP($EG145,Data!$B:$CP,Daily!EL$10,0)/EL$142</f>
        <v>0.17033513991815064</v>
      </c>
      <c r="EM145" s="12">
        <f>VLOOKUP($EG145,Data!$B:$CP,Daily!EM$10,0)/EM$142</f>
        <v>0.18138784292630447</v>
      </c>
      <c r="EN145" s="12">
        <f>VLOOKUP($EG145,Data!$B:$CP,Daily!EN$10,0)/EN$142</f>
        <v>0.20788065509972434</v>
      </c>
      <c r="EO145" s="12">
        <f>VLOOKUP($EG145,Data!$B:$CP,Daily!EO$10,0)/EO$142</f>
        <v>0.19321847218944221</v>
      </c>
      <c r="EP145" s="12">
        <f>VLOOKUP($EG145,Data!$B:$CP,Daily!EP$10,0)/EP$142</f>
        <v>0.20576895616164501</v>
      </c>
      <c r="EQ145" s="12">
        <f>VLOOKUP($EG145,Data!$B:$CP,Daily!EQ$10,0)/EQ$142</f>
        <v>0.2089704383282365</v>
      </c>
      <c r="ER145" s="12">
        <f>VLOOKUP($EG145,Data!$B:$CP,Daily!ER$10,0)/ER$142</f>
        <v>0.17829762138785138</v>
      </c>
      <c r="ES145" s="12">
        <f>VLOOKUP($EG145,Data!$B:$CP,Daily!ES$10,0)/ES$142</f>
        <v>0.16900320123633955</v>
      </c>
      <c r="ET145" s="12">
        <f>VLOOKUP($EG145,Data!$B:$CP,Daily!ET$10,0)/ET$142</f>
        <v>0.20209275516538086</v>
      </c>
      <c r="EU145" s="12">
        <f>VLOOKUP($EG145,Data!$B:$CP,Daily!EU$10,0)/EU$142</f>
        <v>0.19735269785825904</v>
      </c>
      <c r="EV145" s="12">
        <f>VLOOKUP($EG145,Data!$B:$CP,Daily!EV$10,0)/EV$142</f>
        <v>0.19210872424375275</v>
      </c>
      <c r="EW145" s="12">
        <f>VLOOKUP($EG145,Data!$B:$CP,Daily!EW$10,0)/EW$142</f>
        <v>0.16274353588759324</v>
      </c>
      <c r="EX145" s="12">
        <f>VLOOKUP($EG145,Data!$B:$CP,Daily!EX$10,0)/EX$142</f>
        <v>0.18146975504082652</v>
      </c>
      <c r="EY145" s="12">
        <f>VLOOKUP($EG145,Data!$B:$CP,Daily!EY$10,0)/EY$142</f>
        <v>0.1613812544045102</v>
      </c>
      <c r="EZ145" s="12">
        <f>VLOOKUP($EG145,Data!$B:$CP,Daily!EZ$10,0)/EZ$142</f>
        <v>0.15997352162400705</v>
      </c>
      <c r="FA145" s="12">
        <f>VLOOKUP($EG145,Data!$B:$CP,Daily!FA$10,0)/FA$142</f>
        <v>0.20366340224882118</v>
      </c>
      <c r="FB145" s="12">
        <f>VLOOKUP($EG145,Data!$B:$CP,Daily!FB$10,0)/FB$142</f>
        <v>0.19951383694839192</v>
      </c>
      <c r="FC145" s="12">
        <f>VLOOKUP($EG145,Data!$B:$CP,Daily!FC$10,0)/FC$142</f>
        <v>0.19712927579457545</v>
      </c>
      <c r="FD145" s="12">
        <f>VLOOKUP($EG145,Data!$B:$CP,Daily!FD$10,0)/FD$142</f>
        <v>0.1900696693160632</v>
      </c>
      <c r="FE145" s="12">
        <f>VLOOKUP($EG145,Data!$B:$CP,Daily!FE$10,0)/FE$142</f>
        <v>0.19316286826014453</v>
      </c>
      <c r="FF145" s="12">
        <f>VLOOKUP($EG145,Data!$B:$CP,Daily!FF$10,0)/FF$142</f>
        <v>0.17542173820200727</v>
      </c>
      <c r="FG145" s="12">
        <f>VLOOKUP($EG145,Data!$B:$CP,Daily!FG$10,0)/FG$142</f>
        <v>0.17121997173810646</v>
      </c>
      <c r="FH145" s="12">
        <f>VLOOKUP($EG145,Data!$B:$CP,Daily!FH$10,0)/FH$142</f>
        <v>0.19399260628465803</v>
      </c>
      <c r="FI145" s="12">
        <f>VLOOKUP($EG145,Data!$B:$CP,Daily!FI$10,0)/FI$142</f>
        <v>0.19645377558221594</v>
      </c>
      <c r="FJ145" s="12">
        <f>VLOOKUP($EG145,Data!$B:$CP,Daily!FJ$10,0)/FJ$142</f>
        <v>0.19996347699050401</v>
      </c>
      <c r="FK145" s="12">
        <f>VLOOKUP($EG145,Data!$B:$CP,Daily!FK$10,0)/FK$142</f>
        <v>0.19128214826021181</v>
      </c>
      <c r="FL145" s="12">
        <f>VLOOKUP($EG145,Data!$B:$CP,Daily!FL$10,0)/FL$142</f>
        <v>0.1722702529618956</v>
      </c>
      <c r="FM145" s="12">
        <f>VLOOKUP($EG145,Data!$B:$CP,Daily!FM$10,0)/FM$142</f>
        <v>0.16170173152113201</v>
      </c>
      <c r="FN145" s="12">
        <f>VLOOKUP($EG145,Data!$B:$CP,Daily!FN$10,0)/FN$142</f>
        <v>0.15325842696629213</v>
      </c>
      <c r="FO145" s="12">
        <f>VLOOKUP($EG145,Data!$B:$CP,Daily!FO$10,0)/FO$142</f>
        <v>0.20218668407310705</v>
      </c>
      <c r="FP145" s="12">
        <f>VLOOKUP($EG145,Data!$B:$CP,Daily!FP$10,0)/FP$142</f>
        <v>0.19315601686668829</v>
      </c>
      <c r="FQ145" s="12">
        <f>VLOOKUP($EG145,Data!$B:$CP,Daily!FQ$10,0)/FQ$142</f>
        <v>0.18633912522468543</v>
      </c>
      <c r="FR145" s="12">
        <f>VLOOKUP($EG145,Data!$B:$CP,Daily!FR$10,0)/FR$142</f>
        <v>0.19463208141943619</v>
      </c>
      <c r="FS145" s="12">
        <f>VLOOKUP($EG145,Data!$B:$CP,Daily!FS$10,0)/FS$142</f>
        <v>0.18857925993604385</v>
      </c>
      <c r="FT145" s="12">
        <f>VLOOKUP($EG145,Data!$B:$CP,Daily!FT$10,0)/FT$142</f>
        <v>0.17650876054510059</v>
      </c>
      <c r="FU145" s="12">
        <f>VLOOKUP($EG145,Data!$B:$CP,Daily!FU$10,0)/FU$142</f>
        <v>0.17236778262979136</v>
      </c>
      <c r="FV145" s="12">
        <f>VLOOKUP($EG145,Data!$B:$CP,Daily!FV$10,0)/FV$142</f>
        <v>0.19721555448871819</v>
      </c>
      <c r="FW145" s="12">
        <f>VLOOKUP($EG145,Data!$B:$CP,Daily!FW$10,0)/FW$142</f>
        <v>0.2095200936402653</v>
      </c>
      <c r="FX145" s="12">
        <f>VLOOKUP($EG145,Data!$B:$CP,Daily!FX$10,0)/FX$142</f>
        <v>0.19912555840699553</v>
      </c>
      <c r="FY145" s="12">
        <f>VLOOKUP($EG145,Data!$B:$CP,Daily!FY$10,0)/FY$142</f>
        <v>0.19594594594594594</v>
      </c>
      <c r="FZ145" s="12">
        <f>VLOOKUP($EG145,Data!$B:$CP,Daily!FZ$10,0)/FZ$142</f>
        <v>0.18614116946292067</v>
      </c>
      <c r="GA145" s="12">
        <f>VLOOKUP($EG145,Data!$B:$CP,Daily!GA$10,0)/GA$142</f>
        <v>0.18044402456306094</v>
      </c>
      <c r="GB145" s="12">
        <f>VLOOKUP($EG145,Data!$B:$CP,Daily!GB$10,0)/GB$142</f>
        <v>0.16856620233572533</v>
      </c>
      <c r="GC145" s="12">
        <f>VLOOKUP($EG145,Data!$B:$CP,Daily!GC$10,0)/GC$142</f>
        <v>0.19668994547019994</v>
      </c>
      <c r="GD145" s="12">
        <f>VLOOKUP($EG145,Data!$B:$CP,Daily!GD$10,0)/GD$142</f>
        <v>0.19723408204937815</v>
      </c>
      <c r="GE145" s="12">
        <f>VLOOKUP($EG145,Data!$B:$CP,Daily!GE$10,0)/GE$142</f>
        <v>0.183667676003028</v>
      </c>
      <c r="GF145" s="12">
        <f>VLOOKUP($EG145,Data!$B:$CP,Daily!GF$10,0)/GF$142</f>
        <v>0.18986102955568604</v>
      </c>
      <c r="GG145" s="12">
        <f>VLOOKUP($EG145,Data!$B:$CP,Daily!GG$10,0)/GG$142</f>
        <v>0.18339786570969874</v>
      </c>
      <c r="GH145" s="12">
        <f>VLOOKUP($EG145,Data!$B:$CP,Daily!GH$10,0)/GH$142</f>
        <v>0.16859615600764302</v>
      </c>
      <c r="GI145" s="12">
        <f>VLOOKUP($EG145,Data!$B:$CP,Daily!GI$10,0)/GI$142</f>
        <v>0.16789047915370256</v>
      </c>
      <c r="GJ145" s="12">
        <f>VLOOKUP($EG145,Data!$B:$CP,Daily!GJ$10,0)/GJ$142</f>
        <v>0.20158683514545989</v>
      </c>
      <c r="GK145" s="12">
        <f>VLOOKUP($EG145,Data!$B:$CP,Daily!GK$10,0)/GK$142</f>
        <v>0.20744478293983246</v>
      </c>
      <c r="GL145" s="12">
        <f>VLOOKUP($EG145,Data!$B:$CP,Daily!GL$10,0)/GL$142</f>
        <v>0.2027288463496589</v>
      </c>
      <c r="GM145" s="12">
        <f>VLOOKUP($EG145,Data!$B:$CP,Daily!GM$10,0)/GM$142</f>
        <v>0.19207622868605817</v>
      </c>
      <c r="GN145" s="12">
        <f>VLOOKUP($EG145,Data!$B:$CP,Daily!GN$10,0)/GN$142</f>
        <v>0.18745035742652899</v>
      </c>
      <c r="GO145" s="12">
        <f>VLOOKUP($EG145,Data!$B:$CP,Daily!GO$10,0)/GO$142</f>
        <v>0.17329720408917354</v>
      </c>
      <c r="GP145" s="12">
        <f>VLOOKUP($EG145,Data!$B:$CP,Daily!GP$10,0)/GP$142</f>
        <v>0.1675006950236308</v>
      </c>
      <c r="GQ145" s="12">
        <f>VLOOKUP($EG145,Data!$B:$CP,Daily!GQ$10,0)/GQ$142</f>
        <v>0.18901826942381048</v>
      </c>
      <c r="GR145" s="12">
        <f>VLOOKUP($EG145,Data!$B:$CP,Daily!GR$10,0)/GR$142</f>
        <v>0.19496100779844031</v>
      </c>
      <c r="GS145" s="12">
        <f>VLOOKUP($EG145,Data!$B:$CP,Daily!GS$10,0)/GS$142</f>
        <v>0.19813425268708174</v>
      </c>
      <c r="GT145" s="12">
        <f>VLOOKUP($EG145,Data!$B:$CP,Daily!GT$10,0)/GT$142</f>
        <v>0.19727965179542981</v>
      </c>
      <c r="GU145" s="12">
        <f>VLOOKUP($EG145,Data!$B:$CP,Daily!GU$10,0)/GU$142</f>
        <v>0.20522841757859997</v>
      </c>
      <c r="GV145" s="12">
        <f>VLOOKUP($EG145,Data!$B:$CP,Daily!GV$10,0)/GV$142</f>
        <v>0.1793416572077185</v>
      </c>
      <c r="GW145" s="12">
        <f>VLOOKUP($EG145,Data!$B:$CP,Daily!GW$10,0)/GW$142</f>
        <v>0.15747293921731889</v>
      </c>
      <c r="GX145" s="12">
        <f>VLOOKUP($EG145,Data!$B:$CP,Daily!GX$10,0)/GX$142</f>
        <v>0.19182361867356959</v>
      </c>
      <c r="GY145" s="12">
        <f>VLOOKUP($EG145,Data!$B:$CP,Daily!GY$10,0)/GY$142</f>
        <v>0.20495585874799357</v>
      </c>
      <c r="GZ145" s="12">
        <f>VLOOKUP($EG145,Data!$B:$CP,Daily!GZ$10,0)/GZ$142</f>
        <v>0.19442421720586706</v>
      </c>
      <c r="HA145" s="12">
        <f>VLOOKUP($EG145,Data!$B:$CP,Daily!HA$10,0)/HA$142</f>
        <v>0.18826550770446465</v>
      </c>
      <c r="HB145" s="12">
        <f>VLOOKUP($EG145,Data!$B:$CP,Daily!HB$10,0)/HB$142</f>
        <v>0.17667746413697363</v>
      </c>
      <c r="HC145" s="12">
        <f>VLOOKUP($EG145,Data!$B:$CP,Daily!HC$10,0)/HC$142</f>
        <v>0.16273140450060969</v>
      </c>
      <c r="HD145" s="12">
        <f>VLOOKUP($EG145,Data!$B:$CP,Daily!HD$10,0)/HD$142</f>
        <v>0.16319444444444445</v>
      </c>
      <c r="HE145" s="12">
        <f>VLOOKUP($EG145,Data!$B:$CP,Daily!HE$10,0)/HE$142</f>
        <v>0.19653063270831245</v>
      </c>
      <c r="HF145" s="12">
        <f>VLOOKUP($EG145,Data!$B:$CP,Daily!HF$10,0)/HF$142</f>
        <v>0.19259980525803311</v>
      </c>
      <c r="HG145" s="12">
        <f>VLOOKUP($EG145,Data!$B:$CP,Daily!HG$10,0)/HG$142</f>
        <v>0.18792212951926898</v>
      </c>
      <c r="HH145" s="12">
        <f>VLOOKUP($EG145,Data!$B:$CP,Daily!HH$10,0)/HH$142</f>
        <v>0.17702217158881781</v>
      </c>
      <c r="HI145" s="12">
        <f>VLOOKUP($EG145,Data!$B:$CP,Daily!HI$10,0)/HI$142</f>
        <v>0.16131667075063302</v>
      </c>
      <c r="HJ145" s="12">
        <f>VLOOKUP($EG145,Data!$B:$CP,Daily!HJ$10,0)/HJ$142</f>
        <v>0.15923566878980891</v>
      </c>
      <c r="HK145" s="12">
        <f>VLOOKUP($EG145,Data!$B:$CP,Daily!HK$10,0)/HK$142</f>
        <v>0.16448344043499752</v>
      </c>
      <c r="HL145" s="12">
        <f>VLOOKUP($EG145,Data!$B:$CP,Daily!HL$10,0)/HL$142</f>
        <v>0.19766216345693208</v>
      </c>
      <c r="HM145" s="12">
        <f>VLOOKUP($EG145,Data!$B:$CP,Daily!HM$10,0)/HM$142</f>
        <v>0.19236852510873864</v>
      </c>
      <c r="HN145" s="12">
        <f>VLOOKUP($EG145,Data!$B:$CP,Daily!HN$10,0)/HN$142</f>
        <v>0.19791271347248576</v>
      </c>
      <c r="HO145" s="12">
        <f>VLOOKUP($EG145,Data!$B:$CP,Daily!HO$10,0)/HO$142</f>
        <v>0.23689946813148488</v>
      </c>
      <c r="HP145" s="12">
        <f>VLOOKUP($EG145,Data!$B:$CP,Daily!HP$10,0)/HP$142</f>
        <v>0.18172147001934236</v>
      </c>
      <c r="HQ145" s="12">
        <f>VLOOKUP($EG145,Data!$B:$CP,Daily!HQ$10,0)/HQ$142</f>
        <v>0.16233279828785446</v>
      </c>
      <c r="HR145" s="12">
        <f>VLOOKUP($EG145,Data!$B:$CP,Daily!HR$10,0)/HR$142</f>
        <v>0.15940135408005701</v>
      </c>
      <c r="HS145" s="12">
        <f>VLOOKUP($EG145,Data!$B:$CP,Daily!HS$10,0)/HS$142</f>
        <v>0.18996482132938344</v>
      </c>
      <c r="HT145" s="12">
        <f>VLOOKUP($EG145,Data!$B:$CP,Daily!HT$10,0)/HT$142</f>
        <v>0.1921153846153846</v>
      </c>
      <c r="HU145" s="13"/>
      <c r="HV145" s="40">
        <f t="shared" si="1902"/>
        <v>0.17236778262979136</v>
      </c>
      <c r="HW145" s="40">
        <f t="shared" si="1903"/>
        <v>0.19721555448871819</v>
      </c>
      <c r="HX145" s="40">
        <f t="shared" ref="HX145:HX147" si="1949">HW145-HV145</f>
        <v>2.4847771858926837E-2</v>
      </c>
      <c r="HY145" s="40">
        <f t="shared" ref="HY145:HY147" si="1950">HW145+(0.75*HX145)</f>
        <v>0.21585138338291332</v>
      </c>
      <c r="HZ145" s="40">
        <f t="shared" ref="HZ145:HZ147" si="1951">HV145-(0.75*HX145)</f>
        <v>0.15373195373559623</v>
      </c>
      <c r="IA145" s="43"/>
      <c r="IB145" s="12">
        <f t="shared" ref="IB145:IB146" si="1952">_xlfn.STDEV.P(FM145:HT145)</f>
        <v>1.6082440428429663E-2</v>
      </c>
      <c r="IC145" s="12">
        <f t="shared" ref="IC145:IC146" si="1953">SUMPRODUCT(HM145:HS145,HM$142:HS$142)/SUM(HM$142:HS$142)</f>
        <v>0.190606918106179</v>
      </c>
      <c r="ID145" s="12">
        <f t="shared" ref="ID145:ID146" si="1954">SUMPRODUCT(GQ145:HS145,GQ$142:HS$142)/SUM(GQ$142:HS$142)</f>
        <v>0.18567789511267355</v>
      </c>
      <c r="IE145" s="1"/>
      <c r="IF145" s="7" t="s">
        <v>755</v>
      </c>
      <c r="IG145" s="7" t="s">
        <v>123</v>
      </c>
      <c r="IH145" s="12">
        <f>VLOOKUP($IF145,Data!$B:$CP,Daily!IH$10,0)/IH$142</f>
        <v>0.15409642117716651</v>
      </c>
      <c r="II145" s="12">
        <f>VLOOKUP($IF145,Data!$B:$CP,Daily!II$10,0)/II$142</f>
        <v>0.14166201896263245</v>
      </c>
      <c r="IJ145" s="12">
        <f>VLOOKUP($IF145,Data!$B:$CP,Daily!IJ$10,0)/IJ$142</f>
        <v>0.12924951892238615</v>
      </c>
      <c r="IK145" s="12">
        <f>VLOOKUP($IF145,Data!$B:$CP,Daily!IK$10,0)/IK$142</f>
        <v>0.14290856731461482</v>
      </c>
      <c r="IL145" s="12">
        <f>VLOOKUP($IF145,Data!$B:$CP,Daily!IL$10,0)/IL$142</f>
        <v>0.15621602029720913</v>
      </c>
      <c r="IM145" s="12">
        <f>VLOOKUP($IF145,Data!$B:$CP,Daily!IM$10,0)/IM$142</f>
        <v>0.17728381675250746</v>
      </c>
      <c r="IN145" s="12">
        <f>VLOOKUP($IF145,Data!$B:$CP,Daily!IN$10,0)/IN$142</f>
        <v>0.15384615384615385</v>
      </c>
      <c r="IO145" s="12">
        <f>VLOOKUP($IF145,Data!$B:$CP,Daily!IO$10,0)/IO$142</f>
        <v>0.16433151270482071</v>
      </c>
      <c r="IP145" s="12">
        <f>VLOOKUP($IF145,Data!$B:$CP,Daily!IP$10,0)/IP$142</f>
        <v>0.16997678617487749</v>
      </c>
      <c r="IQ145" s="12">
        <f>VLOOKUP($IF145,Data!$B:$CP,Daily!IQ$10,0)/IQ$142</f>
        <v>0.12892307692307692</v>
      </c>
      <c r="IR145" s="12">
        <f>VLOOKUP($IF145,Data!$B:$CP,Daily!IR$10,0)/IR$142</f>
        <v>0.13917710196779964</v>
      </c>
      <c r="IS145" s="12">
        <f>VLOOKUP($IF145,Data!$B:$CP,Daily!IS$10,0)/IS$142</f>
        <v>0.16121212121212122</v>
      </c>
      <c r="IT145" s="12">
        <f>VLOOKUP($IF145,Data!$B:$CP,Daily!IT$10,0)/IT$142</f>
        <v>0.15082580243066376</v>
      </c>
      <c r="IU145" s="12">
        <f>VLOOKUP($IF145,Data!$B:$CP,Daily!IU$10,0)/IU$142</f>
        <v>0.14745465184318315</v>
      </c>
      <c r="IV145" s="12">
        <f>VLOOKUP($IF145,Data!$B:$CP,Daily!IV$10,0)/IV$142</f>
        <v>0.13198220464656452</v>
      </c>
      <c r="IW145" s="12">
        <f>VLOOKUP($IF145,Data!$B:$CP,Daily!IW$10,0)/IW$142</f>
        <v>0.14513375071143997</v>
      </c>
      <c r="IX145" s="12">
        <f>VLOOKUP($IF145,Data!$B:$CP,Daily!IX$10,0)/IX$142</f>
        <v>0.1347726529277069</v>
      </c>
      <c r="IY145" s="12">
        <f>VLOOKUP($IF145,Data!$B:$CP,Daily!IY$10,0)/IY$142</f>
        <v>0.12116418854792788</v>
      </c>
      <c r="IZ145" s="12">
        <f>VLOOKUP($IF145,Data!$B:$CP,Daily!IZ$10,0)/IZ$142</f>
        <v>0.16482201615315584</v>
      </c>
      <c r="JA145" s="12">
        <f>VLOOKUP($IF145,Data!$B:$CP,Daily!JA$10,0)/JA$142</f>
        <v>0.15411065958111911</v>
      </c>
      <c r="JB145" s="12">
        <f>VLOOKUP($IF145,Data!$B:$CP,Daily!JB$10,0)/JB$142</f>
        <v>0.15272033089405027</v>
      </c>
      <c r="JC145" s="12">
        <f>VLOOKUP($IF145,Data!$B:$CP,Daily!JC$10,0)/JC$142</f>
        <v>0.14515599343185551</v>
      </c>
      <c r="JD145" s="12">
        <f>VLOOKUP($IF145,Data!$B:$CP,Daily!JD$10,0)/JD$142</f>
        <v>0.15012642225031606</v>
      </c>
      <c r="JE145" s="12">
        <f>VLOOKUP($IF145,Data!$B:$CP,Daily!JE$10,0)/JE$142</f>
        <v>0.13426086956521738</v>
      </c>
      <c r="JF145" s="12">
        <f>VLOOKUP($IF145,Data!$B:$CP,Daily!JF$10,0)/JF$142</f>
        <v>0.13896353166986564</v>
      </c>
      <c r="JG145" s="12">
        <f>VLOOKUP($IF145,Data!$B:$CP,Daily!JG$10,0)/JG$142</f>
        <v>0.15613382899628253</v>
      </c>
      <c r="JH145" s="12">
        <f>VLOOKUP($IF145,Data!$B:$CP,Daily!JH$10,0)/JH$142</f>
        <v>0.15254237288135594</v>
      </c>
      <c r="JI145" s="12">
        <f>VLOOKUP($IF145,Data!$B:$CP,Daily!JI$10,0)/JI$142</f>
        <v>0.14984802431610941</v>
      </c>
      <c r="JJ145" s="12">
        <f>VLOOKUP($IF145,Data!$B:$CP,Daily!JJ$10,0)/JJ$142</f>
        <v>0.14701078079059132</v>
      </c>
      <c r="JK145" s="12">
        <f>VLOOKUP($IF145,Data!$B:$CP,Daily!JK$10,0)/JK$142</f>
        <v>0.12727272727272726</v>
      </c>
      <c r="JL145" s="12">
        <f>VLOOKUP($IF145,Data!$B:$CP,Daily!JL$10,0)/JL$142</f>
        <v>0.12281222189261347</v>
      </c>
      <c r="JM145" s="12">
        <f>VLOOKUP($IF145,Data!$B:$CP,Daily!JM$10,0)/JM$142</f>
        <v>0.12482269503546099</v>
      </c>
      <c r="JN145" s="12">
        <f>VLOOKUP($IF145,Data!$B:$CP,Daily!JN$10,0)/JN$142</f>
        <v>0.16251384274640088</v>
      </c>
      <c r="JO145" s="12">
        <f>VLOOKUP($IF145,Data!$B:$CP,Daily!JO$10,0)/JO$142</f>
        <v>0.15879478827361562</v>
      </c>
      <c r="JP145" s="12">
        <f>VLOOKUP($IF145,Data!$B:$CP,Daily!JP$10,0)/JP$142</f>
        <v>0.15583700440528633</v>
      </c>
      <c r="JQ145" s="12">
        <f>VLOOKUP($IF145,Data!$B:$CP,Daily!JQ$10,0)/JQ$142</f>
        <v>0.14656876588534312</v>
      </c>
      <c r="JR145" s="12">
        <f>VLOOKUP($IF145,Data!$B:$CP,Daily!JR$10,0)/JR$142</f>
        <v>0.14201358134041925</v>
      </c>
      <c r="JS145" s="12">
        <f>VLOOKUP($IF145,Data!$B:$CP,Daily!JS$10,0)/JS$142</f>
        <v>0.13832658569500675</v>
      </c>
      <c r="JT145" s="12">
        <f>VLOOKUP($IF145,Data!$B:$CP,Daily!JT$10,0)/JT$142</f>
        <v>0.12262320527745441</v>
      </c>
      <c r="JU145" s="12">
        <f>VLOOKUP($IF145,Data!$B:$CP,Daily!JU$10,0)/JU$142</f>
        <v>0.15257531584062195</v>
      </c>
      <c r="JV145" s="12">
        <f>VLOOKUP($IF145,Data!$B:$CP,Daily!JV$10,0)/JV$142</f>
        <v>0.15549936788874841</v>
      </c>
      <c r="JW145" s="12">
        <f>VLOOKUP($IF145,Data!$B:$CP,Daily!JW$10,0)/JW$142</f>
        <v>0.16034535923527599</v>
      </c>
      <c r="JX145" s="12">
        <f>VLOOKUP($IF145,Data!$B:$CP,Daily!JX$10,0)/JX$142</f>
        <v>0.14539227895392279</v>
      </c>
      <c r="JY145" s="12">
        <f>VLOOKUP($IF145,Data!$B:$CP,Daily!JY$10,0)/JY$142</f>
        <v>0.14530477759472818</v>
      </c>
      <c r="JZ145" s="12">
        <f>VLOOKUP($IF145,Data!$B:$CP,Daily!JZ$10,0)/JZ$142</f>
        <v>0.13503909026297087</v>
      </c>
      <c r="KA145" s="12">
        <f>VLOOKUP($IF145,Data!$B:$CP,Daily!KA$10,0)/KA$142</f>
        <v>0.12419205909510618</v>
      </c>
      <c r="KB145" s="12">
        <f>VLOOKUP($IF145,Data!$B:$CP,Daily!KB$10,0)/KB$142</f>
        <v>0.15436028007638447</v>
      </c>
      <c r="KC145" s="12">
        <f>VLOOKUP($IF145,Data!$B:$CP,Daily!KC$10,0)/KC$142</f>
        <v>0.15393902807123452</v>
      </c>
      <c r="KD145" s="12">
        <f>VLOOKUP($IF145,Data!$B:$CP,Daily!KD$10,0)/KD$142</f>
        <v>0.15003119151590769</v>
      </c>
      <c r="KE145" s="12">
        <f>VLOOKUP($IF145,Data!$B:$CP,Daily!KE$10,0)/KE$142</f>
        <v>0.14454277286135694</v>
      </c>
      <c r="KF145" s="12">
        <f>VLOOKUP($IF145,Data!$B:$CP,Daily!KF$10,0)/KF$142</f>
        <v>0.1419753086419753</v>
      </c>
      <c r="KG145" s="12">
        <f>VLOOKUP($IF145,Data!$B:$CP,Daily!KG$10,0)/KG$142</f>
        <v>0.13779239766081872</v>
      </c>
      <c r="KH145" s="12">
        <f>VLOOKUP($IF145,Data!$B:$CP,Daily!KH$10,0)/KH$142</f>
        <v>0.14016064257028113</v>
      </c>
      <c r="KI145" s="12">
        <f>VLOOKUP($IF145,Data!$B:$CP,Daily!KI$10,0)/KI$142</f>
        <v>0.1568503937007874</v>
      </c>
      <c r="KJ145" s="12">
        <f>VLOOKUP($IF145,Data!$B:$CP,Daily!KJ$10,0)/KJ$142</f>
        <v>0.14547064030687518</v>
      </c>
      <c r="KK145" s="12">
        <f>VLOOKUP($IF145,Data!$B:$CP,Daily!KK$10,0)/KK$142</f>
        <v>0.15238412804268089</v>
      </c>
      <c r="KL145" s="12">
        <f>VLOOKUP($IF145,Data!$B:$CP,Daily!KL$10,0)/KL$142</f>
        <v>0.13606837606837607</v>
      </c>
      <c r="KM145" s="12">
        <f>VLOOKUP($IF145,Data!$B:$CP,Daily!KM$10,0)/KM$142</f>
        <v>0.1525649566955363</v>
      </c>
      <c r="KN145" s="12">
        <f>VLOOKUP($IF145,Data!$B:$CP,Daily!KN$10,0)/KN$142</f>
        <v>0.13645300825796303</v>
      </c>
      <c r="KO145" s="12">
        <f>VLOOKUP($IF145,Data!$B:$CP,Daily!KO$10,0)/KO$142</f>
        <v>0.1364051094890511</v>
      </c>
      <c r="KP145" s="12">
        <f>VLOOKUP($IF145,Data!$B:$CP,Daily!KP$10,0)/KP$142</f>
        <v>0.13998637602179836</v>
      </c>
      <c r="KQ145" s="12">
        <f>VLOOKUP($IF145,Data!$B:$CP,Daily!KQ$10,0)/KQ$142</f>
        <v>0.15809072444143535</v>
      </c>
      <c r="KR145" s="12">
        <f>VLOOKUP($IF145,Data!$B:$CP,Daily!KR$10,0)/KR$142</f>
        <v>0.15720961281708945</v>
      </c>
      <c r="KS145" s="12">
        <f>VLOOKUP($IF145,Data!$B:$CP,Daily!KS$10,0)/KS$142</f>
        <v>0.16203866432337435</v>
      </c>
      <c r="KT145" s="12">
        <f>VLOOKUP($IF145,Data!$B:$CP,Daily!KT$10,0)/KT$142</f>
        <v>0.14795498215756245</v>
      </c>
      <c r="KU145" s="12">
        <f>VLOOKUP($IF145,Data!$B:$CP,Daily!KU$10,0)/KU$142</f>
        <v>0.13576158940397351</v>
      </c>
      <c r="KV145" s="12">
        <f>VLOOKUP($IF145,Data!$B:$CP,Daily!KV$10,0)/KV$142</f>
        <v>0.12866666666666668</v>
      </c>
      <c r="KW145" s="12">
        <f>VLOOKUP($IF145,Data!$B:$CP,Daily!KW$10,0)/KW$142</f>
        <v>0.15277777777777779</v>
      </c>
      <c r="KX145" s="12">
        <f>VLOOKUP($IF145,Data!$B:$CP,Daily!KX$10,0)/KX$142</f>
        <v>0.15257662512630515</v>
      </c>
      <c r="KY145" s="12">
        <f>VLOOKUP($IF145,Data!$B:$CP,Daily!KY$10,0)/KY$142</f>
        <v>0.14108740536820372</v>
      </c>
      <c r="KZ145" s="12">
        <f>VLOOKUP($IF145,Data!$B:$CP,Daily!KZ$10,0)/KZ$142</f>
        <v>0.15485387974470943</v>
      </c>
      <c r="LA145" s="12">
        <f>VLOOKUP($IF145,Data!$B:$CP,Daily!LA$10,0)/LA$142</f>
        <v>0.13984251968503936</v>
      </c>
      <c r="LB145" s="12">
        <f>VLOOKUP($IF145,Data!$B:$CP,Daily!LB$10,0)/LB$142</f>
        <v>0.1276595744680851</v>
      </c>
      <c r="LC145" s="12">
        <f>VLOOKUP($IF145,Data!$B:$CP,Daily!LC$10,0)/LC$142</f>
        <v>0.11868583162217659</v>
      </c>
      <c r="LD145" s="12">
        <f>VLOOKUP($IF145,Data!$B:$CP,Daily!LD$10,0)/LD$142</f>
        <v>0.15327481431465226</v>
      </c>
      <c r="LE145" s="12">
        <f>VLOOKUP($IF145,Data!$B:$CP,Daily!LE$10,0)/LE$142</f>
        <v>0.14537157757496741</v>
      </c>
      <c r="LF145" s="12">
        <f>VLOOKUP($IF145,Data!$B:$CP,Daily!LF$10,0)/LF$142</f>
        <v>0.14577163540638369</v>
      </c>
      <c r="LG145" s="12">
        <f>VLOOKUP($IF145,Data!$B:$CP,Daily!LG$10,0)/LG$142</f>
        <v>0.1430623384085033</v>
      </c>
      <c r="LH145" s="12">
        <f>VLOOKUP($IF145,Data!$B:$CP,Daily!LH$10,0)/LH$142</f>
        <v>0.10879919779393332</v>
      </c>
      <c r="LI145" s="12">
        <f>VLOOKUP($IF145,Data!$B:$CP,Daily!LI$10,0)/LI$142</f>
        <v>0.12457798784604997</v>
      </c>
      <c r="LJ145" s="12">
        <f>VLOOKUP($IF145,Data!$B:$CP,Daily!LJ$10,0)/LJ$142</f>
        <v>0.12934518997574779</v>
      </c>
      <c r="LK145" s="12">
        <f>VLOOKUP($IF145,Data!$B:$CP,Daily!LK$10,0)/LK$142</f>
        <v>0.14686416640403405</v>
      </c>
      <c r="LL145" s="12">
        <f>VLOOKUP($IF145,Data!$B:$CP,Daily!LL$10,0)/LL$142</f>
        <v>0.14711664482306683</v>
      </c>
      <c r="LM145" s="12">
        <f>VLOOKUP($IF145,Data!$B:$CP,Daily!LM$10,0)/LM$142</f>
        <v>0.15103683070256887</v>
      </c>
      <c r="LN145" s="12">
        <f>VLOOKUP($IF145,Data!$B:$CP,Daily!LN$10,0)/LN$142</f>
        <v>0.13428571428571429</v>
      </c>
      <c r="LO145" s="12">
        <f>VLOOKUP($IF145,Data!$B:$CP,Daily!LO$10,0)/LO$142</f>
        <v>0.13849475632325725</v>
      </c>
      <c r="LP145" s="12">
        <f>VLOOKUP($IF145,Data!$B:$CP,Daily!LP$10,0)/LP$142</f>
        <v>0.12233676975945017</v>
      </c>
      <c r="LQ145" s="12">
        <f>VLOOKUP($IF145,Data!$B:$CP,Daily!LQ$10,0)/LQ$142</f>
        <v>0.12341536167039523</v>
      </c>
      <c r="LR145" s="12">
        <f>VLOOKUP($IF145,Data!$B:$CP,Daily!LR$10,0)/LR$142</f>
        <v>0.15947053261897259</v>
      </c>
      <c r="LS145" s="12">
        <f>VLOOKUP($IF145,Data!$B:$CP,Daily!LS$10,0)/LS$142</f>
        <v>0.13741191543882128</v>
      </c>
      <c r="LU145" s="40">
        <f t="shared" si="1906"/>
        <v>0.13606837606837607</v>
      </c>
      <c r="LV145" s="40">
        <f t="shared" si="1907"/>
        <v>0.15384615384615385</v>
      </c>
      <c r="LW145" s="40">
        <f t="shared" ref="LW145:LW146" si="1955">LV145-LU145</f>
        <v>1.7777777777777781E-2</v>
      </c>
      <c r="LX145" s="40">
        <f t="shared" ref="LX145:LX146" si="1956">LV145+(0.75*LW145)</f>
        <v>0.16717948717948719</v>
      </c>
      <c r="LY145" s="40">
        <f t="shared" ref="LY145:LY146" si="1957">LU145-(0.75*LW145)</f>
        <v>0.12273504273504274</v>
      </c>
      <c r="LZ145" s="43"/>
      <c r="MA145" s="12">
        <f t="shared" ref="MA145:MA146" si="1958">_xlfn.STDEV.P(JL145:LS145)</f>
        <v>1.2365305698097863E-2</v>
      </c>
      <c r="MB145" s="12">
        <f t="shared" ref="MB145:MB146" si="1959">SUMPRODUCT(LL145:LR145,LL$142:LR$142)/SUM(LL$142:LR$142)</f>
        <v>0.14001865671641792</v>
      </c>
      <c r="MC145" s="12">
        <f t="shared" ref="MC145:MC146" si="1960">SUMPRODUCT(KP145:LR145,KP$142:LR$142)/SUM(KP$142:LR$142)</f>
        <v>0.14108136791121448</v>
      </c>
    </row>
    <row r="146" spans="4:341" x14ac:dyDescent="0.35">
      <c r="D146" s="113" t="s">
        <v>756</v>
      </c>
      <c r="E146" s="53" t="str">
        <f>VLOOKUP($D146,'Metric Nature'!$C:$D,2,0)&amp;IF(($F146&lt;(EA146)),"Below",IF(($F146&gt;(DZ146)),"Above","Within"))</f>
        <v>PositiveWithin</v>
      </c>
      <c r="F146" s="48">
        <f t="shared" si="1928"/>
        <v>0.16314154710841591</v>
      </c>
      <c r="G146" s="77">
        <f t="shared" si="1929"/>
        <v>0.15522704415438354</v>
      </c>
      <c r="H146" s="48">
        <f t="shared" si="1930"/>
        <v>5.0986624123054713E-2</v>
      </c>
      <c r="I146" s="74">
        <f t="shared" si="1931"/>
        <v>0.15744345898588152</v>
      </c>
      <c r="J146" s="48">
        <f t="shared" si="1932"/>
        <v>3.6191329631835363E-2</v>
      </c>
      <c r="K146" s="48"/>
      <c r="L146" s="50"/>
      <c r="M146" s="53" t="str">
        <f>VLOOKUP($D146,'Metric Nature'!$C:$D,2,0)&amp;IF(($N146&lt;(HZ146)),"Below",IF(($N146&gt;(HY146)),"Above","Within"))</f>
        <v>PositiveWithin</v>
      </c>
      <c r="N146" s="48">
        <f t="shared" si="1933"/>
        <v>0.17432692307692307</v>
      </c>
      <c r="O146" s="49">
        <f t="shared" si="1934"/>
        <v>0.16333713449057455</v>
      </c>
      <c r="P146" s="55">
        <f t="shared" si="1935"/>
        <v>6.7282854083513366E-2</v>
      </c>
      <c r="Q146" s="49">
        <f t="shared" si="1936"/>
        <v>0.16540558355419452</v>
      </c>
      <c r="R146" s="48">
        <f t="shared" si="1937"/>
        <v>5.3936144905323051E-2</v>
      </c>
      <c r="S146" s="48"/>
      <c r="T146" s="50"/>
      <c r="U146" s="53" t="str">
        <f>VLOOKUP($D146,'Metric Nature'!$C:$D,2,0)&amp;IF(($V146&lt;(LY146)),"Below",IF(($V146&gt;(LX146)),"Above","Within"))</f>
        <v>PositiveWithin</v>
      </c>
      <c r="V146" s="48">
        <f t="shared" si="1938"/>
        <v>0.12588084561178731</v>
      </c>
      <c r="W146" s="49">
        <f t="shared" si="1939"/>
        <v>0.12835820895522387</v>
      </c>
      <c r="X146" s="48">
        <f t="shared" si="1940"/>
        <v>-1.9300388838401163E-2</v>
      </c>
      <c r="Y146" s="49">
        <f t="shared" si="1941"/>
        <v>0.13125896153455341</v>
      </c>
      <c r="Z146" s="48">
        <f t="shared" si="1942"/>
        <v>-4.0973323725026836E-2</v>
      </c>
      <c r="AA146" s="48"/>
      <c r="AB146" s="50"/>
      <c r="AC146" s="46"/>
      <c r="AI146" s="7" t="s">
        <v>756</v>
      </c>
      <c r="AJ146" s="12">
        <f>(VLOOKUP($EG146,Data!$B:$CP,Daily!EI$10,0)+VLOOKUP($IF146,Data!$B:$CP,Daily!IH$10,0))/AJ$142</f>
        <v>0.17140319715808169</v>
      </c>
      <c r="AK146" s="12">
        <f>(VLOOKUP($EG146,Data!$B:$CP,Daily!EJ$10,0)+VLOOKUP($IF146,Data!$B:$CP,Daily!II$10,0))/AK$142</f>
        <v>0.17084090319231768</v>
      </c>
      <c r="AL146" s="12">
        <f>(VLOOKUP($EG146,Data!$B:$CP,Daily!EK$10,0)+VLOOKUP($IF146,Data!$B:$CP,Daily!IJ$10,0))/AL$142</f>
        <v>0.16276971656266445</v>
      </c>
      <c r="AM146" s="12">
        <f>(VLOOKUP($EG146,Data!$B:$CP,Daily!EL$10,0)+VLOOKUP($IF146,Data!$B:$CP,Daily!IK$10,0))/AM$142</f>
        <v>0.16016583467298418</v>
      </c>
      <c r="AN146" s="12">
        <f>(VLOOKUP($EG146,Data!$B:$CP,Daily!EM$10,0)+VLOOKUP($IF146,Data!$B:$CP,Daily!IL$10,0))/AN$142</f>
        <v>0.16583706653393065</v>
      </c>
      <c r="AO146" s="12">
        <f>(VLOOKUP($EG146,Data!$B:$CP,Daily!EN$10,0)+VLOOKUP($IF146,Data!$B:$CP,Daily!IM$10,0))/AO$142</f>
        <v>0.18217562254259501</v>
      </c>
      <c r="AP146" s="12">
        <f>(VLOOKUP($EG146,Data!$B:$CP,Daily!EO$10,0)+VLOOKUP($IF146,Data!$B:$CP,Daily!IN$10,0))/AP$142</f>
        <v>0.16216707021791768</v>
      </c>
      <c r="AQ146" s="12">
        <f>(VLOOKUP($EG146,Data!$B:$CP,Daily!EP$10,0)+VLOOKUP($IF146,Data!$B:$CP,Daily!IO$10,0))/AQ$142</f>
        <v>0.1578196190371631</v>
      </c>
      <c r="AR146" s="12">
        <f>(VLOOKUP($EG146,Data!$B:$CP,Daily!EQ$10,0)+VLOOKUP($IF146,Data!$B:$CP,Daily!IP$10,0))/AR$142</f>
        <v>0.16019242333132894</v>
      </c>
      <c r="AS146" s="12">
        <f>(VLOOKUP($EG146,Data!$B:$CP,Daily!ER$10,0)+VLOOKUP($IF146,Data!$B:$CP,Daily!IQ$10,0))/AS$142</f>
        <v>0.15919249106078665</v>
      </c>
      <c r="AT146" s="12">
        <f>(VLOOKUP($EG146,Data!$B:$CP,Daily!ES$10,0)+VLOOKUP($IF146,Data!$B:$CP,Daily!IR$10,0))/AT$142</f>
        <v>0.15083516112704573</v>
      </c>
      <c r="AU146" s="12">
        <f>(VLOOKUP($EG146,Data!$B:$CP,Daily!ET$10,0)+VLOOKUP($IF146,Data!$B:$CP,Daily!IS$10,0))/AU$142</f>
        <v>0.1716402551965425</v>
      </c>
      <c r="AV146" s="12">
        <f>(VLOOKUP($EG146,Data!$B:$CP,Daily!EU$10,0)+VLOOKUP($IF146,Data!$B:$CP,Daily!IT$10,0))/AV$142</f>
        <v>0.16404031800113572</v>
      </c>
      <c r="AW146" s="12">
        <f>(VLOOKUP($EG146,Data!$B:$CP,Daily!EV$10,0)+VLOOKUP($IF146,Data!$B:$CP,Daily!IU$10,0))/AW$142</f>
        <v>0.15813263172097416</v>
      </c>
      <c r="AX146" s="12">
        <f>(VLOOKUP($EG146,Data!$B:$CP,Daily!EW$10,0)+VLOOKUP($IF146,Data!$B:$CP,Daily!IV$10,0))/AX$142</f>
        <v>0.14160085139752424</v>
      </c>
      <c r="AY146" s="12">
        <f>(VLOOKUP($EG146,Data!$B:$CP,Daily!EX$10,0)+VLOOKUP($IF146,Data!$B:$CP,Daily!IW$10,0))/AY$142</f>
        <v>0.1551301881928332</v>
      </c>
      <c r="AZ146" s="12">
        <f>(VLOOKUP($EG146,Data!$B:$CP,Daily!EY$10,0)+VLOOKUP($IF146,Data!$B:$CP,Daily!IX$10,0))/AZ$142</f>
        <v>0.15873749037721324</v>
      </c>
      <c r="BA146" s="12">
        <f>(VLOOKUP($EG146,Data!$B:$CP,Daily!EZ$10,0)+VLOOKUP($IF146,Data!$B:$CP,Daily!IY$10,0))/BA$142</f>
        <v>0.14773006134969324</v>
      </c>
      <c r="BB146" s="12">
        <f>(VLOOKUP($EG146,Data!$B:$CP,Daily!FA$10,0)+VLOOKUP($IF146,Data!$B:$CP,Daily!IZ$10,0))/BB$142</f>
        <v>0.17250017396145015</v>
      </c>
      <c r="BC146" s="12">
        <f>(VLOOKUP($EG146,Data!$B:$CP,Daily!FB$10,0)+VLOOKUP($IF146,Data!$B:$CP,Daily!JA$10,0))/BC$142</f>
        <v>0.16919755307664627</v>
      </c>
      <c r="BD146" s="12">
        <f>(VLOOKUP($EG146,Data!$B:$CP,Daily!FC$10,0)+VLOOKUP($IF146,Data!$B:$CP,Daily!JB$10,0))/BD$142</f>
        <v>0.1680363321799308</v>
      </c>
      <c r="BE146" s="12">
        <f>(VLOOKUP($EG146,Data!$B:$CP,Daily!FD$10,0)+VLOOKUP($IF146,Data!$B:$CP,Daily!JC$10,0))/BE$142</f>
        <v>0.16560894530069509</v>
      </c>
      <c r="BF146" s="12">
        <f>(VLOOKUP($EG146,Data!$B:$CP,Daily!FE$10,0)+VLOOKUP($IF146,Data!$B:$CP,Daily!JD$10,0))/BF$142</f>
        <v>0.1692219515689927</v>
      </c>
      <c r="BG146" s="12">
        <f>(VLOOKUP($EG146,Data!$B:$CP,Daily!FF$10,0)+VLOOKUP($IF146,Data!$B:$CP,Daily!JE$10,0))/BG$142</f>
        <v>0.16461073441712279</v>
      </c>
      <c r="BH146" s="12">
        <f>(VLOOKUP($EG146,Data!$B:$CP,Daily!FG$10,0)+VLOOKUP($IF146,Data!$B:$CP,Daily!JF$10,0))/BH$142</f>
        <v>0.15715959268270704</v>
      </c>
      <c r="BI146" s="12">
        <f>(VLOOKUP($EG146,Data!$B:$CP,Daily!FH$10,0)+VLOOKUP($IF146,Data!$B:$CP,Daily!JG$10,0))/BI$142</f>
        <v>0.17105637813211846</v>
      </c>
      <c r="BJ146" s="12">
        <f>(VLOOKUP($EG146,Data!$B:$CP,Daily!FI$10,0)+VLOOKUP($IF146,Data!$B:$CP,Daily!JH$10,0))/BJ$142</f>
        <v>0.16171168106673922</v>
      </c>
      <c r="BK146" s="12">
        <f>(VLOOKUP($EG146,Data!$B:$CP,Daily!FJ$10,0)+VLOOKUP($IF146,Data!$B:$CP,Daily!JI$10,0))/BK$142</f>
        <v>0.16086223844965594</v>
      </c>
      <c r="BL146" s="12">
        <f>(VLOOKUP($EG146,Data!$B:$CP,Daily!FK$10,0)+VLOOKUP($IF146,Data!$B:$CP,Daily!JJ$10,0))/BL$142</f>
        <v>0.16095915523942217</v>
      </c>
      <c r="BM146" s="12">
        <f>(VLOOKUP($EG146,Data!$B:$CP,Daily!FL$10,0)+VLOOKUP($IF146,Data!$B:$CP,Daily!JK$10,0))/BM$142</f>
        <v>0.15161309995730926</v>
      </c>
      <c r="BN146" s="12">
        <f>(VLOOKUP($EG146,Data!$B:$CP,Daily!FM$10,0)+VLOOKUP($IF146,Data!$B:$CP,Daily!JL$10,0))/BN$142</f>
        <v>0.14801955643732728</v>
      </c>
      <c r="BO146" s="12">
        <f>(VLOOKUP($EG146,Data!$B:$CP,Daily!FN$10,0)+VLOOKUP($IF146,Data!$B:$CP,Daily!JM$10,0))/BO$142</f>
        <v>0.15290102389078497</v>
      </c>
      <c r="BP146" s="12">
        <f>(VLOOKUP($EG146,Data!$B:$CP,Daily!FO$10,0)+VLOOKUP($IF146,Data!$B:$CP,Daily!JN$10,0))/BP$142</f>
        <v>0.17935467607764052</v>
      </c>
      <c r="BQ146" s="12">
        <f>(VLOOKUP($EG146,Data!$B:$CP,Daily!FP$10,0)+VLOOKUP($IF146,Data!$B:$CP,Daily!JO$10,0))/BQ$142</f>
        <v>0.17007992007992007</v>
      </c>
      <c r="BR146" s="12">
        <f>(VLOOKUP($EG146,Data!$B:$CP,Daily!FQ$10,0)+VLOOKUP($IF146,Data!$B:$CP,Daily!JP$10,0))/BR$142</f>
        <v>0.16297747306562194</v>
      </c>
      <c r="BS146" s="12">
        <f>(VLOOKUP($EG146,Data!$B:$CP,Daily!FR$10,0)+VLOOKUP($IF146,Data!$B:$CP,Daily!JQ$10,0))/BS$142</f>
        <v>0.16505053264135483</v>
      </c>
      <c r="BT146" s="12">
        <f>(VLOOKUP($EG146,Data!$B:$CP,Daily!FS$10,0)+VLOOKUP($IF146,Data!$B:$CP,Daily!JR$10,0))/BT$142</f>
        <v>0.15922411387105778</v>
      </c>
      <c r="BU146" s="12">
        <f>(VLOOKUP($EG146,Data!$B:$CP,Daily!FT$10,0)+VLOOKUP($IF146,Data!$B:$CP,Daily!JS$10,0))/BU$142</f>
        <v>0.15814905814905814</v>
      </c>
      <c r="BV146" s="12">
        <f>(VLOOKUP($EG146,Data!$B:$CP,Daily!FU$10,0)+VLOOKUP($IF146,Data!$B:$CP,Daily!JT$10,0))/BV$142</f>
        <v>0.15423713150355789</v>
      </c>
      <c r="BW146" s="12">
        <f>(VLOOKUP($EG146,Data!$B:$CP,Daily!FV$10,0)+VLOOKUP($IF146,Data!$B:$CP,Daily!JU$10,0))/BW$142</f>
        <v>0.1744186046511628</v>
      </c>
      <c r="BX146" s="12">
        <f>(VLOOKUP($EG146,Data!$B:$CP,Daily!FW$10,0)+VLOOKUP($IF146,Data!$B:$CP,Daily!JV$10,0))/BX$142</f>
        <v>0.16882826475849733</v>
      </c>
      <c r="BY146" s="12">
        <f>(VLOOKUP($EG146,Data!$B:$CP,Daily!FX$10,0)+VLOOKUP($IF146,Data!$B:$CP,Daily!JW$10,0))/BY$142</f>
        <v>0.16354257483289741</v>
      </c>
      <c r="BZ146" s="12">
        <f>(VLOOKUP($EG146,Data!$B:$CP,Daily!FY$10,0)+VLOOKUP($IF146,Data!$B:$CP,Daily!JX$10,0))/BZ$142</f>
        <v>0.15714285714285714</v>
      </c>
      <c r="CA146" s="12">
        <f>(VLOOKUP($EG146,Data!$B:$CP,Daily!FZ$10,0)+VLOOKUP($IF146,Data!$B:$CP,Daily!JY$10,0))/CA$142</f>
        <v>0.15921574610924627</v>
      </c>
      <c r="CB146" s="12">
        <f>(VLOOKUP($EG146,Data!$B:$CP,Daily!GA$10,0)+VLOOKUP($IF146,Data!$B:$CP,Daily!JZ$10,0))/CB$142</f>
        <v>0.1645098386810849</v>
      </c>
      <c r="CC146" s="12">
        <f>(VLOOKUP($EG146,Data!$B:$CP,Daily!GB$10,0)+VLOOKUP($IF146,Data!$B:$CP,Daily!KA$10,0))/CC$142</f>
        <v>0.15539739027283511</v>
      </c>
      <c r="CD146" s="12">
        <f>(VLOOKUP($EG146,Data!$B:$CP,Daily!GC$10,0)+VLOOKUP($IF146,Data!$B:$CP,Daily!KB$10,0))/CD$142</f>
        <v>0.1724898859874954</v>
      </c>
      <c r="CE146" s="12">
        <f>(VLOOKUP($EG146,Data!$B:$CP,Daily!GD$10,0)+VLOOKUP($IF146,Data!$B:$CP,Daily!KC$10,0))/CE$142</f>
        <v>0.16128345282884929</v>
      </c>
      <c r="CF146" s="12">
        <f>(VLOOKUP($EG146,Data!$B:$CP,Daily!GE$10,0)+VLOOKUP($IF146,Data!$B:$CP,Daily!KD$10,0))/CF$142</f>
        <v>0.15514737912008131</v>
      </c>
      <c r="CG146" s="12">
        <f>(VLOOKUP($EG146,Data!$B:$CP,Daily!GF$10,0)+VLOOKUP($IF146,Data!$B:$CP,Daily!KE$10,0))/CG$142</f>
        <v>0.15419398598236492</v>
      </c>
      <c r="CH146" s="12">
        <f>(VLOOKUP($EG146,Data!$B:$CP,Daily!GG$10,0)+VLOOKUP($IF146,Data!$B:$CP,Daily!KF$10,0))/CH$142</f>
        <v>0.14549135873888205</v>
      </c>
      <c r="CI146" s="12">
        <f>(VLOOKUP($EG146,Data!$B:$CP,Daily!GH$10,0)+VLOOKUP($IF146,Data!$B:$CP,Daily!KG$10,0))/CI$142</f>
        <v>0.14819908879910598</v>
      </c>
      <c r="CJ146" s="12">
        <f>(VLOOKUP($EG146,Data!$B:$CP,Daily!GI$10,0)+VLOOKUP($IF146,Data!$B:$CP,Daily!KH$10,0))/CJ$142</f>
        <v>0.14365795724465558</v>
      </c>
      <c r="CK146" s="12">
        <f>(VLOOKUP($EG146,Data!$B:$CP,Daily!GJ$10,0)+VLOOKUP($IF146,Data!$B:$CP,Daily!KI$10,0))/CK$142</f>
        <v>0.16945606694560669</v>
      </c>
      <c r="CL146" s="12">
        <f>(VLOOKUP($EG146,Data!$B:$CP,Daily!GK$10,0)+VLOOKUP($IF146,Data!$B:$CP,Daily!KJ$10,0))/CL$142</f>
        <v>0.16439933779601237</v>
      </c>
      <c r="CM146" s="12">
        <f>(VLOOKUP($EG146,Data!$B:$CP,Daily!GL$10,0)+VLOOKUP($IF146,Data!$B:$CP,Daily!KK$10,0))/CM$142</f>
        <v>0.1719188767550702</v>
      </c>
      <c r="CN146" s="12">
        <f>(VLOOKUP($EG146,Data!$B:$CP,Daily!GM$10,0)+VLOOKUP($IF146,Data!$B:$CP,Daily!KL$10,0))/CN$142</f>
        <v>0.16471500581620782</v>
      </c>
      <c r="CO146" s="12">
        <f>(VLOOKUP($EG146,Data!$B:$CP,Daily!GN$10,0)+VLOOKUP($IF146,Data!$B:$CP,Daily!KM$10,0))/CO$142</f>
        <v>0.15611136607006271</v>
      </c>
      <c r="CP146" s="12">
        <f>(VLOOKUP($EG146,Data!$B:$CP,Daily!GO$10,0)+VLOOKUP($IF146,Data!$B:$CP,Daily!KN$10,0))/CP$142</f>
        <v>0.16010129431626335</v>
      </c>
      <c r="CQ146" s="12">
        <f>(VLOOKUP($EG146,Data!$B:$CP,Daily!GP$10,0)+VLOOKUP($IF146,Data!$B:$CP,Daily!KO$10,0))/CQ$142</f>
        <v>0.15224802897933093</v>
      </c>
      <c r="CR146" s="12">
        <f>(VLOOKUP($EG146,Data!$B:$CP,Daily!GQ$10,0)+VLOOKUP($IF146,Data!$B:$CP,Daily!KP$10,0))/CR$142</f>
        <v>0.16894092107303457</v>
      </c>
      <c r="CS146" s="12">
        <f>(VLOOKUP($EG146,Data!$B:$CP,Daily!GR$10,0)+VLOOKUP($IF146,Data!$B:$CP,Daily!KQ$10,0))/CS$142</f>
        <v>0.17188947205927754</v>
      </c>
      <c r="CT146" s="12">
        <f>(VLOOKUP($EG146,Data!$B:$CP,Daily!GS$10,0)+VLOOKUP($IF146,Data!$B:$CP,Daily!KR$10,0))/CT$142</f>
        <v>0.16588894073728419</v>
      </c>
      <c r="CU146" s="12">
        <f>(VLOOKUP($EG146,Data!$B:$CP,Daily!GT$10,0)+VLOOKUP($IF146,Data!$B:$CP,Daily!KS$10,0))/CU$142</f>
        <v>0.16518487744079768</v>
      </c>
      <c r="CV146" s="12">
        <f>(VLOOKUP($EG146,Data!$B:$CP,Daily!GU$10,0)+VLOOKUP($IF146,Data!$B:$CP,Daily!KT$10,0))/CV$142</f>
        <v>0.15068945041894835</v>
      </c>
      <c r="CW146" s="12">
        <f>(VLOOKUP($EG146,Data!$B:$CP,Daily!GV$10,0)+VLOOKUP($IF146,Data!$B:$CP,Daily!KU$10,0))/CW$142</f>
        <v>0.16253638580756824</v>
      </c>
      <c r="CX146" s="12">
        <f>(VLOOKUP($EG146,Data!$B:$CP,Daily!GW$10,0)+VLOOKUP($IF146,Data!$B:$CP,Daily!KV$10,0))/CX$142</f>
        <v>0.14689086294416243</v>
      </c>
      <c r="CY146" s="12">
        <f>(VLOOKUP($EG146,Data!$B:$CP,Daily!GX$10,0)+VLOOKUP($IF146,Data!$B:$CP,Daily!KW$10,0))/CY$142</f>
        <v>0.16943845243893954</v>
      </c>
      <c r="CZ146" s="12">
        <f>(VLOOKUP($EG146,Data!$B:$CP,Daily!GY$10,0)+VLOOKUP($IF146,Data!$B:$CP,Daily!KX$10,0))/CZ$142</f>
        <v>0.16464404421426915</v>
      </c>
      <c r="DA146" s="12">
        <f>(VLOOKUP($EG146,Data!$B:$CP,Daily!GZ$10,0)+VLOOKUP($IF146,Data!$B:$CP,Daily!KY$10,0))/DA$142</f>
        <v>0.16526879143701573</v>
      </c>
      <c r="DB146" s="12">
        <f>(VLOOKUP($EG146,Data!$B:$CP,Daily!HA$10,0)+VLOOKUP($IF146,Data!$B:$CP,Daily!KZ$10,0))/DB$142</f>
        <v>0.15975879703839402</v>
      </c>
      <c r="DC146" s="12">
        <f>(VLOOKUP($EG146,Data!$B:$CP,Daily!HB$10,0)+VLOOKUP($IF146,Data!$B:$CP,Daily!LA$10,0))/DC$142</f>
        <v>0.15021459227467812</v>
      </c>
      <c r="DD146" s="12">
        <f>(VLOOKUP($EG146,Data!$B:$CP,Daily!HC$10,0)+VLOOKUP($IF146,Data!$B:$CP,Daily!LB$10,0))/DD$142</f>
        <v>0.1529794692038057</v>
      </c>
      <c r="DE146" s="12">
        <f>(VLOOKUP($EG146,Data!$B:$CP,Daily!HD$10,0)+VLOOKUP($IF146,Data!$B:$CP,Daily!LC$10,0))/DE$142</f>
        <v>0.13867397904220938</v>
      </c>
      <c r="DF146" s="12">
        <f>(VLOOKUP($EG146,Data!$B:$CP,Daily!HE$10,0)+VLOOKUP($IF146,Data!$B:$CP,Daily!LD$10,0))/DF$142</f>
        <v>0.1666022419791264</v>
      </c>
      <c r="DG146" s="12">
        <f>(VLOOKUP($EG146,Data!$B:$CP,Daily!HF$10,0)+VLOOKUP($IF146,Data!$B:$CP,Daily!LE$10,0))/DG$142</f>
        <v>0.16284300494826812</v>
      </c>
      <c r="DH146" s="12">
        <f>(VLOOKUP($EG146,Data!$B:$CP,Daily!HG$10,0)+VLOOKUP($IF146,Data!$B:$CP,Daily!LF$10,0))/DH$142</f>
        <v>0.15999084458686197</v>
      </c>
      <c r="DI146" s="12">
        <f>(VLOOKUP($EG146,Data!$B:$CP,Daily!HH$10,0)+VLOOKUP($IF146,Data!$B:$CP,Daily!LG$10,0))/DI$142</f>
        <v>0.14806607574536665</v>
      </c>
      <c r="DJ146" s="12">
        <f>(VLOOKUP($EG146,Data!$B:$CP,Daily!HI$10,0)+VLOOKUP($IF146,Data!$B:$CP,Daily!LH$10,0))/DJ$142</f>
        <v>0.14218827008378512</v>
      </c>
      <c r="DK146" s="12">
        <f>(VLOOKUP($EG146,Data!$B:$CP,Daily!HJ$10,0)+VLOOKUP($IF146,Data!$B:$CP,Daily!LI$10,0))/DK$142</f>
        <v>0.14924890970764013</v>
      </c>
      <c r="DL146" s="12">
        <f>(VLOOKUP($EG146,Data!$B:$CP,Daily!HK$10,0)+VLOOKUP($IF146,Data!$B:$CP,Daily!LJ$10,0))/DL$142</f>
        <v>0.1488737459776642</v>
      </c>
      <c r="DM146" s="12">
        <f>(VLOOKUP($EG146,Data!$B:$CP,Daily!HL$10,0)+VLOOKUP($IF146,Data!$B:$CP,Daily!LK$10,0))/DM$142</f>
        <v>0.16818515797207936</v>
      </c>
      <c r="DN146" s="12">
        <f>(VLOOKUP($EG146,Data!$B:$CP,Daily!HM$10,0)+VLOOKUP($IF146,Data!$B:$CP,Daily!LL$10,0))/DN$142</f>
        <v>0.16433778857837181</v>
      </c>
      <c r="DO146" s="12">
        <f>(VLOOKUP($EG146,Data!$B:$CP,Daily!HN$10,0)+VLOOKUP($IF146,Data!$B:$CP,Daily!LM$10,0))/DO$142</f>
        <v>0.1613535690944739</v>
      </c>
      <c r="DP146" s="12">
        <f>(VLOOKUP($EG146,Data!$B:$CP,Daily!HO$10,0)+VLOOKUP($IF146,Data!$B:$CP,Daily!LN$10,0))/DP$142</f>
        <v>0.14871058211916</v>
      </c>
      <c r="DQ146" s="12">
        <f>(VLOOKUP($EG146,Data!$B:$CP,Daily!HP$10,0)+VLOOKUP($IF146,Data!$B:$CP,Daily!LO$10,0))/DQ$142</f>
        <v>0.15358562803710793</v>
      </c>
      <c r="DR146" s="12">
        <f>(VLOOKUP($EG146,Data!$B:$CP,Daily!HQ$10,0)+VLOOKUP($IF146,Data!$B:$CP,Daily!LP$10,0))/DR$142</f>
        <v>0.15201958384332925</v>
      </c>
      <c r="DS146" s="12">
        <f>(VLOOKUP($EG146,Data!$B:$CP,Daily!HR$10,0)+VLOOKUP($IF146,Data!$B:$CP,Daily!LQ$10,0))/DS$142</f>
        <v>0.14205927393928475</v>
      </c>
      <c r="DT146" s="12">
        <f>(VLOOKUP($EG146,Data!$B:$CP,Daily!HS$10,0)+VLOOKUP($IF146,Data!$B:$CP,Daily!LR$10,0))/DT$142</f>
        <v>0.16228980322003578</v>
      </c>
      <c r="DU146" s="12">
        <f>(VLOOKUP($EG146,Data!$B:$CP,Daily!HT$10,0)+VLOOKUP($IF146,Data!$B:$CP,Daily!LS$10,0))/DU$142</f>
        <v>0.16314154710841591</v>
      </c>
      <c r="DV146" s="14"/>
      <c r="DW146" s="12">
        <f t="shared" si="1899"/>
        <v>0.15358562803710793</v>
      </c>
      <c r="DX146" s="12">
        <f t="shared" si="1900"/>
        <v>0.16583706653393065</v>
      </c>
      <c r="DY146" s="12">
        <f t="shared" si="1943"/>
        <v>1.2251438496822725E-2</v>
      </c>
      <c r="DZ146" s="12">
        <f t="shared" si="1944"/>
        <v>0.17502564540654769</v>
      </c>
      <c r="EA146" s="12">
        <f t="shared" si="1945"/>
        <v>0.14439704916449089</v>
      </c>
      <c r="EB146" s="14"/>
      <c r="EC146" s="12">
        <f t="shared" si="1946"/>
        <v>8.9169047739898651E-3</v>
      </c>
      <c r="ED146" s="12">
        <f t="shared" si="1947"/>
        <v>0.15522704415438354</v>
      </c>
      <c r="EE146" s="12">
        <f t="shared" si="1948"/>
        <v>0.15744345898588152</v>
      </c>
      <c r="EF146" s="1"/>
      <c r="EG146" s="7" t="s">
        <v>757</v>
      </c>
      <c r="EH146" s="7" t="s">
        <v>124</v>
      </c>
      <c r="EI146" s="12">
        <f>VLOOKUP($EG146,Data!$B:$CP,Daily!EI$10,0)/EI$142</f>
        <v>0.18210891001154836</v>
      </c>
      <c r="EJ146" s="12">
        <f>VLOOKUP($EG146,Data!$B:$CP,Daily!EJ$10,0)/EJ$142</f>
        <v>0.18078809403010315</v>
      </c>
      <c r="EK146" s="12">
        <f>VLOOKUP($EG146,Data!$B:$CP,Daily!EK$10,0)/EK$142</f>
        <v>0.17126583521555533</v>
      </c>
      <c r="EL146" s="12">
        <f>VLOOKUP($EG146,Data!$B:$CP,Daily!EL$10,0)/EL$142</f>
        <v>0.16889724587988053</v>
      </c>
      <c r="EM146" s="12">
        <f>VLOOKUP($EG146,Data!$B:$CP,Daily!EM$10,0)/EM$142</f>
        <v>0.17633136094674556</v>
      </c>
      <c r="EN146" s="12">
        <f>VLOOKUP($EG146,Data!$B:$CP,Daily!EN$10,0)/EN$142</f>
        <v>0.1915031619912437</v>
      </c>
      <c r="EO146" s="12">
        <f>VLOOKUP($EG146,Data!$B:$CP,Daily!EO$10,0)/EO$142</f>
        <v>0.17119030760758397</v>
      </c>
      <c r="EP146" s="12">
        <f>VLOOKUP($EG146,Data!$B:$CP,Daily!EP$10,0)/EP$142</f>
        <v>0.16985577609595887</v>
      </c>
      <c r="EQ146" s="12">
        <f>VLOOKUP($EG146,Data!$B:$CP,Daily!EQ$10,0)/EQ$142</f>
        <v>0.16992080294832587</v>
      </c>
      <c r="ER146" s="12">
        <f>VLOOKUP($EG146,Data!$B:$CP,Daily!ER$10,0)/ER$142</f>
        <v>0.1684686455671319</v>
      </c>
      <c r="ES146" s="12">
        <f>VLOOKUP($EG146,Data!$B:$CP,Daily!ES$10,0)/ES$142</f>
        <v>0.15962026713765315</v>
      </c>
      <c r="ET146" s="12">
        <f>VLOOKUP($EG146,Data!$B:$CP,Daily!ET$10,0)/ET$142</f>
        <v>0.18045579498093464</v>
      </c>
      <c r="EU146" s="12">
        <f>VLOOKUP($EG146,Data!$B:$CP,Daily!EU$10,0)/EU$142</f>
        <v>0.1716150381468885</v>
      </c>
      <c r="EV146" s="12">
        <f>VLOOKUP($EG146,Data!$B:$CP,Daily!EV$10,0)/EV$142</f>
        <v>0.16606751424813679</v>
      </c>
      <c r="EW146" s="12">
        <f>VLOOKUP($EG146,Data!$B:$CP,Daily!EW$10,0)/EW$142</f>
        <v>0.14724415151734627</v>
      </c>
      <c r="EX146" s="12">
        <f>VLOOKUP($EG146,Data!$B:$CP,Daily!EX$10,0)/EX$142</f>
        <v>0.16347275454090984</v>
      </c>
      <c r="EY146" s="12">
        <f>VLOOKUP($EG146,Data!$B:$CP,Daily!EY$10,0)/EY$142</f>
        <v>0.16641498036846875</v>
      </c>
      <c r="EZ146" s="12">
        <f>VLOOKUP($EG146,Data!$B:$CP,Daily!EZ$10,0)/EZ$142</f>
        <v>0.15809796999117387</v>
      </c>
      <c r="FA146" s="12">
        <f>VLOOKUP($EG146,Data!$B:$CP,Daily!FA$10,0)/FA$142</f>
        <v>0.18253536452665942</v>
      </c>
      <c r="FB146" s="12">
        <f>VLOOKUP($EG146,Data!$B:$CP,Daily!FB$10,0)/FB$142</f>
        <v>0.18231114435302917</v>
      </c>
      <c r="FC146" s="12">
        <f>VLOOKUP($EG146,Data!$B:$CP,Daily!FC$10,0)/FC$142</f>
        <v>0.17709012955541056</v>
      </c>
      <c r="FD146" s="12">
        <f>VLOOKUP($EG146,Data!$B:$CP,Daily!FD$10,0)/FD$142</f>
        <v>0.17456579334707095</v>
      </c>
      <c r="FE146" s="12">
        <f>VLOOKUP($EG146,Data!$B:$CP,Daily!FE$10,0)/FE$142</f>
        <v>0.17741337780248287</v>
      </c>
      <c r="FF146" s="12">
        <f>VLOOKUP($EG146,Data!$B:$CP,Daily!FF$10,0)/FF$142</f>
        <v>0.17574204569720264</v>
      </c>
      <c r="FG146" s="12">
        <f>VLOOKUP($EG146,Data!$B:$CP,Daily!FG$10,0)/FG$142</f>
        <v>0.1622703721149317</v>
      </c>
      <c r="FH146" s="12">
        <f>VLOOKUP($EG146,Data!$B:$CP,Daily!FH$10,0)/FH$142</f>
        <v>0.18548983364140481</v>
      </c>
      <c r="FI146" s="12">
        <f>VLOOKUP($EG146,Data!$B:$CP,Daily!FI$10,0)/FI$142</f>
        <v>0.17175370501058573</v>
      </c>
      <c r="FJ146" s="12">
        <f>VLOOKUP($EG146,Data!$B:$CP,Daily!FJ$10,0)/FJ$142</f>
        <v>0.17074506939371803</v>
      </c>
      <c r="FK146" s="12">
        <f>VLOOKUP($EG146,Data!$B:$CP,Daily!FK$10,0)/FK$142</f>
        <v>0.16726550680786686</v>
      </c>
      <c r="FL146" s="12">
        <f>VLOOKUP($EG146,Data!$B:$CP,Daily!FL$10,0)/FL$142</f>
        <v>0.16114313160422669</v>
      </c>
      <c r="FM146" s="12">
        <f>VLOOKUP($EG146,Data!$B:$CP,Daily!FM$10,0)/FM$142</f>
        <v>0.15434742133680879</v>
      </c>
      <c r="FN146" s="12">
        <f>VLOOKUP($EG146,Data!$B:$CP,Daily!FN$10,0)/FN$142</f>
        <v>0.16146067415730336</v>
      </c>
      <c r="FO146" s="12">
        <f>VLOOKUP($EG146,Data!$B:$CP,Daily!FO$10,0)/FO$142</f>
        <v>0.18823433420365535</v>
      </c>
      <c r="FP146" s="12">
        <f>VLOOKUP($EG146,Data!$B:$CP,Daily!FP$10,0)/FP$142</f>
        <v>0.1784787544599416</v>
      </c>
      <c r="FQ146" s="12">
        <f>VLOOKUP($EG146,Data!$B:$CP,Daily!FQ$10,0)/FQ$142</f>
        <v>0.17161687922622615</v>
      </c>
      <c r="FR146" s="12">
        <f>VLOOKUP($EG146,Data!$B:$CP,Daily!FR$10,0)/FR$142</f>
        <v>0.17229577591641898</v>
      </c>
      <c r="FS146" s="12">
        <f>VLOOKUP($EG146,Data!$B:$CP,Daily!FS$10,0)/FS$142</f>
        <v>0.16756509821836454</v>
      </c>
      <c r="FT146" s="12">
        <f>VLOOKUP($EG146,Data!$B:$CP,Daily!FT$10,0)/FT$142</f>
        <v>0.16471987886653688</v>
      </c>
      <c r="FU146" s="12">
        <f>VLOOKUP($EG146,Data!$B:$CP,Daily!FU$10,0)/FU$142</f>
        <v>0.16229985443959244</v>
      </c>
      <c r="FV146" s="12">
        <f>VLOOKUP($EG146,Data!$B:$CP,Daily!FV$10,0)/FV$142</f>
        <v>0.17945271243398944</v>
      </c>
      <c r="FW146" s="12">
        <f>VLOOKUP($EG146,Data!$B:$CP,Daily!FW$10,0)/FW$142</f>
        <v>0.1793796332422942</v>
      </c>
      <c r="FX146" s="12">
        <f>VLOOKUP($EG146,Data!$B:$CP,Daily!FX$10,0)/FX$142</f>
        <v>0.16899534264803726</v>
      </c>
      <c r="FY146" s="12">
        <f>VLOOKUP($EG146,Data!$B:$CP,Daily!FY$10,0)/FY$142</f>
        <v>0.16615911686334223</v>
      </c>
      <c r="FZ146" s="12">
        <f>VLOOKUP($EG146,Data!$B:$CP,Daily!FZ$10,0)/FZ$142</f>
        <v>0.16598828551573513</v>
      </c>
      <c r="GA146" s="12">
        <f>VLOOKUP($EG146,Data!$B:$CP,Daily!GA$10,0)/GA$142</f>
        <v>0.17371280113367973</v>
      </c>
      <c r="GB146" s="12">
        <f>VLOOKUP($EG146,Data!$B:$CP,Daily!GB$10,0)/GB$142</f>
        <v>0.164063599268327</v>
      </c>
      <c r="GC146" s="12">
        <f>VLOOKUP($EG146,Data!$B:$CP,Daily!GC$10,0)/GC$142</f>
        <v>0.18387065914091649</v>
      </c>
      <c r="GD146" s="12">
        <f>VLOOKUP($EG146,Data!$B:$CP,Daily!GD$10,0)/GD$142</f>
        <v>0.17133840727677743</v>
      </c>
      <c r="GE146" s="12">
        <f>VLOOKUP($EG146,Data!$B:$CP,Daily!GE$10,0)/GE$142</f>
        <v>0.16180923542770628</v>
      </c>
      <c r="GF146" s="12">
        <f>VLOOKUP($EG146,Data!$B:$CP,Daily!GF$10,0)/GF$142</f>
        <v>0.15991387747112937</v>
      </c>
      <c r="GG146" s="12">
        <f>VLOOKUP($EG146,Data!$B:$CP,Daily!GG$10,0)/GG$142</f>
        <v>0.15336670129379545</v>
      </c>
      <c r="GH146" s="12">
        <f>VLOOKUP($EG146,Data!$B:$CP,Daily!GH$10,0)/GH$142</f>
        <v>0.15746880971113858</v>
      </c>
      <c r="GI146" s="12">
        <f>VLOOKUP($EG146,Data!$B:$CP,Daily!GI$10,0)/GI$142</f>
        <v>0.14996888612321096</v>
      </c>
      <c r="GJ146" s="12">
        <f>VLOOKUP($EG146,Data!$B:$CP,Daily!GJ$10,0)/GJ$142</f>
        <v>0.17719659124302087</v>
      </c>
      <c r="GK146" s="12">
        <f>VLOOKUP($EG146,Data!$B:$CP,Daily!GK$10,0)/GK$142</f>
        <v>0.17688499619192688</v>
      </c>
      <c r="GL146" s="12">
        <f>VLOOKUP($EG146,Data!$B:$CP,Daily!GL$10,0)/GL$142</f>
        <v>0.1781895937277263</v>
      </c>
      <c r="GM146" s="12">
        <f>VLOOKUP($EG146,Data!$B:$CP,Daily!GM$10,0)/GM$142</f>
        <v>0.17261785356068204</v>
      </c>
      <c r="GN146" s="12">
        <f>VLOOKUP($EG146,Data!$B:$CP,Daily!GN$10,0)/GN$142</f>
        <v>0.16153693407466244</v>
      </c>
      <c r="GO146" s="12">
        <f>VLOOKUP($EG146,Data!$B:$CP,Daily!GO$10,0)/GO$142</f>
        <v>0.16713881019830029</v>
      </c>
      <c r="GP146" s="12">
        <f>VLOOKUP($EG146,Data!$B:$CP,Daily!GP$10,0)/GP$142</f>
        <v>0.15512927439532945</v>
      </c>
      <c r="GQ146" s="12">
        <f>VLOOKUP($EG146,Data!$B:$CP,Daily!GQ$10,0)/GQ$142</f>
        <v>0.18018470186709495</v>
      </c>
      <c r="GR146" s="12">
        <f>VLOOKUP($EG146,Data!$B:$CP,Daily!GR$10,0)/GR$142</f>
        <v>0.17996400719856029</v>
      </c>
      <c r="GS146" s="12">
        <f>VLOOKUP($EG146,Data!$B:$CP,Daily!GS$10,0)/GS$142</f>
        <v>0.17501520989657271</v>
      </c>
      <c r="GT146" s="12">
        <f>VLOOKUP($EG146,Data!$B:$CP,Daily!GT$10,0)/GT$142</f>
        <v>0.17377584330794341</v>
      </c>
      <c r="GU146" s="12">
        <f>VLOOKUP($EG146,Data!$B:$CP,Daily!GU$10,0)/GU$142</f>
        <v>0.16102136529442418</v>
      </c>
      <c r="GV146" s="12">
        <f>VLOOKUP($EG146,Data!$B:$CP,Daily!GV$10,0)/GV$142</f>
        <v>0.1677845423588897</v>
      </c>
      <c r="GW146" s="12">
        <f>VLOOKUP($EG146,Data!$B:$CP,Daily!GW$10,0)/GW$142</f>
        <v>0.15435054121565361</v>
      </c>
      <c r="GX146" s="12">
        <f>VLOOKUP($EG146,Data!$B:$CP,Daily!GX$10,0)/GX$142</f>
        <v>0.17673837364991521</v>
      </c>
      <c r="GY146" s="12">
        <f>VLOOKUP($EG146,Data!$B:$CP,Daily!GY$10,0)/GY$142</f>
        <v>0.16934189406099517</v>
      </c>
      <c r="GZ146" s="12">
        <f>VLOOKUP($EG146,Data!$B:$CP,Daily!GZ$10,0)/GZ$142</f>
        <v>0.17507541870383855</v>
      </c>
      <c r="HA146" s="12">
        <f>VLOOKUP($EG146,Data!$B:$CP,Daily!HA$10,0)/HA$142</f>
        <v>0.16851047016989332</v>
      </c>
      <c r="HB146" s="12">
        <f>VLOOKUP($EG146,Data!$B:$CP,Daily!HB$10,0)/HB$142</f>
        <v>0.15613142063859325</v>
      </c>
      <c r="HC146" s="12">
        <f>VLOOKUP($EG146,Data!$B:$CP,Daily!HC$10,0)/HC$142</f>
        <v>0.15785389646380668</v>
      </c>
      <c r="HD146" s="12">
        <f>VLOOKUP($EG146,Data!$B:$CP,Daily!HD$10,0)/HD$142</f>
        <v>0.14261831275720166</v>
      </c>
      <c r="HE146" s="12">
        <f>VLOOKUP($EG146,Data!$B:$CP,Daily!HE$10,0)/HE$142</f>
        <v>0.17447107189411412</v>
      </c>
      <c r="HF146" s="12">
        <f>VLOOKUP($EG146,Data!$B:$CP,Daily!HF$10,0)/HF$142</f>
        <v>0.17244401168451801</v>
      </c>
      <c r="HG146" s="12">
        <f>VLOOKUP($EG146,Data!$B:$CP,Daily!HG$10,0)/HG$142</f>
        <v>0.16825586015097338</v>
      </c>
      <c r="HH146" s="12">
        <f>VLOOKUP($EG146,Data!$B:$CP,Daily!HH$10,0)/HH$142</f>
        <v>0.15511348698624133</v>
      </c>
      <c r="HI146" s="12">
        <f>VLOOKUP($EG146,Data!$B:$CP,Daily!HI$10,0)/HI$142</f>
        <v>0.1527403414195867</v>
      </c>
      <c r="HJ146" s="12">
        <f>VLOOKUP($EG146,Data!$B:$CP,Daily!HJ$10,0)/HJ$142</f>
        <v>0.15594479830148619</v>
      </c>
      <c r="HK146" s="12">
        <f>VLOOKUP($EG146,Data!$B:$CP,Daily!HK$10,0)/HK$142</f>
        <v>0.15459713297083538</v>
      </c>
      <c r="HL146" s="12">
        <f>VLOOKUP($EG146,Data!$B:$CP,Daily!HL$10,0)/HL$142</f>
        <v>0.17773306505700873</v>
      </c>
      <c r="HM146" s="12">
        <f>VLOOKUP($EG146,Data!$B:$CP,Daily!HM$10,0)/HM$142</f>
        <v>0.17487149070778965</v>
      </c>
      <c r="HN146" s="12">
        <f>VLOOKUP($EG146,Data!$B:$CP,Daily!HN$10,0)/HN$142</f>
        <v>0.16944971537001899</v>
      </c>
      <c r="HO146" s="12">
        <f>VLOOKUP($EG146,Data!$B:$CP,Daily!HO$10,0)/HO$142</f>
        <v>0.15616008370389747</v>
      </c>
      <c r="HP146" s="12">
        <f>VLOOKUP($EG146,Data!$B:$CP,Daily!HP$10,0)/HP$142</f>
        <v>0.16237911025145069</v>
      </c>
      <c r="HQ146" s="12">
        <f>VLOOKUP($EG146,Data!$B:$CP,Daily!HQ$10,0)/HQ$142</f>
        <v>0.15987158908507224</v>
      </c>
      <c r="HR146" s="12">
        <f>VLOOKUP($EG146,Data!$B:$CP,Daily!HR$10,0)/HR$142</f>
        <v>0.14906758522389832</v>
      </c>
      <c r="HS146" s="12">
        <f>VLOOKUP($EG146,Data!$B:$CP,Daily!HS$10,0)/HS$142</f>
        <v>0.16922792075541565</v>
      </c>
      <c r="HT146" s="12">
        <f>VLOOKUP($EG146,Data!$B:$CP,Daily!HT$10,0)/HT$142</f>
        <v>0.17432692307692307</v>
      </c>
      <c r="HU146" s="13"/>
      <c r="HV146" s="40">
        <f t="shared" si="1902"/>
        <v>0.16146067415730336</v>
      </c>
      <c r="HW146" s="40">
        <f t="shared" si="1903"/>
        <v>0.17574204569720264</v>
      </c>
      <c r="HX146" s="40">
        <f t="shared" si="1949"/>
        <v>1.4281371539899279E-2</v>
      </c>
      <c r="HY146" s="40">
        <f t="shared" si="1950"/>
        <v>0.1864530743521271</v>
      </c>
      <c r="HZ146" s="40">
        <f t="shared" si="1951"/>
        <v>0.1507496455023789</v>
      </c>
      <c r="IA146" s="43"/>
      <c r="IB146" s="12">
        <f t="shared" si="1952"/>
        <v>9.803372212764911E-3</v>
      </c>
      <c r="IC146" s="12">
        <f t="shared" si="1953"/>
        <v>0.16333713449057455</v>
      </c>
      <c r="ID146" s="12">
        <f t="shared" si="1954"/>
        <v>0.16540558355419452</v>
      </c>
      <c r="IE146" s="1"/>
      <c r="IF146" s="7" t="s">
        <v>758</v>
      </c>
      <c r="IG146" s="7" t="s">
        <v>124</v>
      </c>
      <c r="IH146" s="12">
        <f>VLOOKUP($IF146,Data!$B:$CP,Daily!IH$10,0)/IH$142</f>
        <v>0.13575865128660158</v>
      </c>
      <c r="II146" s="12">
        <f>VLOOKUP($IF146,Data!$B:$CP,Daily!II$10,0)/II$142</f>
        <v>0.13803680981595093</v>
      </c>
      <c r="IJ146" s="12">
        <f>VLOOKUP($IF146,Data!$B:$CP,Daily!IJ$10,0)/IJ$142</f>
        <v>0.13502245028864657</v>
      </c>
      <c r="IK146" s="12">
        <f>VLOOKUP($IF146,Data!$B:$CP,Daily!IK$10,0)/IK$142</f>
        <v>0.13174946004319654</v>
      </c>
      <c r="IL146" s="12">
        <f>VLOOKUP($IF146,Data!$B:$CP,Daily!IL$10,0)/IL$142</f>
        <v>0.13048205871692642</v>
      </c>
      <c r="IM146" s="12">
        <f>VLOOKUP($IF146,Data!$B:$CP,Daily!IM$10,0)/IM$142</f>
        <v>0.15098942802927623</v>
      </c>
      <c r="IN146" s="12">
        <f>VLOOKUP($IF146,Data!$B:$CP,Daily!IN$10,0)/IN$142</f>
        <v>0.13205565765292729</v>
      </c>
      <c r="IO146" s="12">
        <f>VLOOKUP($IF146,Data!$B:$CP,Daily!IO$10,0)/IO$142</f>
        <v>0.11778674899073854</v>
      </c>
      <c r="IP146" s="12">
        <f>VLOOKUP($IF146,Data!$B:$CP,Daily!IP$10,0)/IP$142</f>
        <v>0.12819190095434616</v>
      </c>
      <c r="IQ146" s="12">
        <f>VLOOKUP($IF146,Data!$B:$CP,Daily!IQ$10,0)/IQ$142</f>
        <v>0.13015384615384615</v>
      </c>
      <c r="IR146" s="12">
        <f>VLOOKUP($IF146,Data!$B:$CP,Daily!IR$10,0)/IR$142</f>
        <v>0.1223613595706619</v>
      </c>
      <c r="IS146" s="12">
        <f>VLOOKUP($IF146,Data!$B:$CP,Daily!IS$10,0)/IS$142</f>
        <v>0.14151515151515151</v>
      </c>
      <c r="IT146" s="12">
        <f>VLOOKUP($IF146,Data!$B:$CP,Daily!IT$10,0)/IT$142</f>
        <v>0.13836086008102214</v>
      </c>
      <c r="IU146" s="12">
        <f>VLOOKUP($IF146,Data!$B:$CP,Daily!IU$10,0)/IU$142</f>
        <v>0.13165593914569923</v>
      </c>
      <c r="IV146" s="12">
        <f>VLOOKUP($IF146,Data!$B:$CP,Daily!IV$10,0)/IV$142</f>
        <v>0.12234305486900643</v>
      </c>
      <c r="IW146" s="12">
        <f>VLOOKUP($IF146,Data!$B:$CP,Daily!IW$10,0)/IW$142</f>
        <v>0.12663631189527605</v>
      </c>
      <c r="IX146" s="12">
        <f>VLOOKUP($IF146,Data!$B:$CP,Daily!IX$10,0)/IX$142</f>
        <v>0.13379129865881584</v>
      </c>
      <c r="IY146" s="12">
        <f>VLOOKUP($IF146,Data!$B:$CP,Daily!IY$10,0)/IY$142</f>
        <v>0.11800063271116736</v>
      </c>
      <c r="IZ146" s="12">
        <f>VLOOKUP($IF146,Data!$B:$CP,Daily!IZ$10,0)/IZ$142</f>
        <v>0.139395752318277</v>
      </c>
      <c r="JA146" s="12">
        <f>VLOOKUP($IF146,Data!$B:$CP,Daily!JA$10,0)/JA$142</f>
        <v>0.12535167239762426</v>
      </c>
      <c r="JB146" s="12">
        <f>VLOOKUP($IF146,Data!$B:$CP,Daily!JB$10,0)/JB$142</f>
        <v>0.13713013044861597</v>
      </c>
      <c r="JC146" s="12">
        <f>VLOOKUP($IF146,Data!$B:$CP,Daily!JC$10,0)/JC$142</f>
        <v>0.13563218390804599</v>
      </c>
      <c r="JD146" s="12">
        <f>VLOOKUP($IF146,Data!$B:$CP,Daily!JD$10,0)/JD$142</f>
        <v>0.14127686472819218</v>
      </c>
      <c r="JE146" s="12">
        <f>VLOOKUP($IF146,Data!$B:$CP,Daily!JE$10,0)/JE$142</f>
        <v>0.12834782608695652</v>
      </c>
      <c r="JF146" s="12">
        <f>VLOOKUP($IF146,Data!$B:$CP,Daily!JF$10,0)/JF$142</f>
        <v>0.14049904030710172</v>
      </c>
      <c r="JG146" s="12">
        <f>VLOOKUP($IF146,Data!$B:$CP,Daily!JG$10,0)/JG$142</f>
        <v>0.12267657992565056</v>
      </c>
      <c r="JH146" s="12">
        <f>VLOOKUP($IF146,Data!$B:$CP,Daily!JH$10,0)/JH$142</f>
        <v>0.12786202795123403</v>
      </c>
      <c r="JI146" s="12">
        <f>VLOOKUP($IF146,Data!$B:$CP,Daily!JI$10,0)/JI$142</f>
        <v>0.12796352583586626</v>
      </c>
      <c r="JJ146" s="12">
        <f>VLOOKUP($IF146,Data!$B:$CP,Daily!JJ$10,0)/JJ$142</f>
        <v>0.1391702058150931</v>
      </c>
      <c r="JK146" s="12">
        <f>VLOOKUP($IF146,Data!$B:$CP,Daily!JK$10,0)/JK$142</f>
        <v>0.12112676056338029</v>
      </c>
      <c r="JL146" s="12">
        <f>VLOOKUP($IF146,Data!$B:$CP,Daily!JL$10,0)/JL$142</f>
        <v>0.12785523583506378</v>
      </c>
      <c r="JM146" s="12">
        <f>VLOOKUP($IF146,Data!$B:$CP,Daily!JM$10,0)/JM$142</f>
        <v>0.12588652482269502</v>
      </c>
      <c r="JN146" s="12">
        <f>VLOOKUP($IF146,Data!$B:$CP,Daily!JN$10,0)/JN$142</f>
        <v>0.14922480620155038</v>
      </c>
      <c r="JO146" s="12">
        <f>VLOOKUP($IF146,Data!$B:$CP,Daily!JO$10,0)/JO$142</f>
        <v>0.14196525515743758</v>
      </c>
      <c r="JP146" s="12">
        <f>VLOOKUP($IF146,Data!$B:$CP,Daily!JP$10,0)/JP$142</f>
        <v>0.13518722466960353</v>
      </c>
      <c r="JQ146" s="12">
        <f>VLOOKUP($IF146,Data!$B:$CP,Daily!JQ$10,0)/JQ$142</f>
        <v>0.14233267438576674</v>
      </c>
      <c r="JR146" s="12">
        <f>VLOOKUP($IF146,Data!$B:$CP,Daily!JR$10,0)/JR$142</f>
        <v>0.13227044582226158</v>
      </c>
      <c r="JS146" s="12">
        <f>VLOOKUP($IF146,Data!$B:$CP,Daily!JS$10,0)/JS$142</f>
        <v>0.13765182186234817</v>
      </c>
      <c r="JT146" s="12">
        <f>VLOOKUP($IF146,Data!$B:$CP,Daily!JT$10,0)/JT$142</f>
        <v>0.12844392704695382</v>
      </c>
      <c r="JU146" s="12">
        <f>VLOOKUP($IF146,Data!$B:$CP,Daily!JU$10,0)/JU$142</f>
        <v>0.15743440233236153</v>
      </c>
      <c r="JV146" s="12">
        <f>VLOOKUP($IF146,Data!$B:$CP,Daily!JV$10,0)/JV$142</f>
        <v>0.13463969658659924</v>
      </c>
      <c r="JW146" s="12">
        <f>VLOOKUP($IF146,Data!$B:$CP,Daily!JW$10,0)/JW$142</f>
        <v>0.14585260561208757</v>
      </c>
      <c r="JX146" s="12">
        <f>VLOOKUP($IF146,Data!$B:$CP,Daily!JX$10,0)/JX$142</f>
        <v>0.12764632627646327</v>
      </c>
      <c r="JY146" s="12">
        <f>VLOOKUP($IF146,Data!$B:$CP,Daily!JY$10,0)/JY$142</f>
        <v>0.13673805601317957</v>
      </c>
      <c r="JZ146" s="12">
        <f>VLOOKUP($IF146,Data!$B:$CP,Daily!JZ$10,0)/JZ$142</f>
        <v>0.13681592039800994</v>
      </c>
      <c r="KA146" s="12">
        <f>VLOOKUP($IF146,Data!$B:$CP,Daily!KA$10,0)/KA$142</f>
        <v>0.12696214219759927</v>
      </c>
      <c r="KB146" s="12">
        <f>VLOOKUP($IF146,Data!$B:$CP,Daily!KB$10,0)/KB$142</f>
        <v>0.1346276257161044</v>
      </c>
      <c r="KC146" s="12">
        <f>VLOOKUP($IF146,Data!$B:$CP,Daily!KC$10,0)/KC$142</f>
        <v>0.12858436462420766</v>
      </c>
      <c r="KD146" s="12">
        <f>VLOOKUP($IF146,Data!$B:$CP,Daily!KD$10,0)/KD$142</f>
        <v>0.1331877729257642</v>
      </c>
      <c r="KE146" s="12">
        <f>VLOOKUP($IF146,Data!$B:$CP,Daily!KE$10,0)/KE$142</f>
        <v>0.13503769255981646</v>
      </c>
      <c r="KF146" s="12">
        <f>VLOOKUP($IF146,Data!$B:$CP,Daily!KF$10,0)/KF$142</f>
        <v>0.11975308641975309</v>
      </c>
      <c r="KG146" s="12">
        <f>VLOOKUP($IF146,Data!$B:$CP,Daily!KG$10,0)/KG$142</f>
        <v>0.11805555555555555</v>
      </c>
      <c r="KH146" s="12">
        <f>VLOOKUP($IF146,Data!$B:$CP,Daily!KH$10,0)/KH$142</f>
        <v>0.12329317269076305</v>
      </c>
      <c r="KI146" s="12">
        <f>VLOOKUP($IF146,Data!$B:$CP,Daily!KI$10,0)/KI$142</f>
        <v>0.14456692913385827</v>
      </c>
      <c r="KJ146" s="12">
        <f>VLOOKUP($IF146,Data!$B:$CP,Daily!KJ$10,0)/KJ$142</f>
        <v>0.12570079669519033</v>
      </c>
      <c r="KK146" s="12">
        <f>VLOOKUP($IF146,Data!$B:$CP,Daily!KK$10,0)/KK$142</f>
        <v>0.15138379459819939</v>
      </c>
      <c r="KL146" s="12">
        <f>VLOOKUP($IF146,Data!$B:$CP,Daily!KL$10,0)/KL$142</f>
        <v>0.13777777777777778</v>
      </c>
      <c r="KM146" s="12">
        <f>VLOOKUP($IF146,Data!$B:$CP,Daily!KM$10,0)/KM$142</f>
        <v>0.13790806129247168</v>
      </c>
      <c r="KN146" s="12">
        <f>VLOOKUP($IF146,Data!$B:$CP,Daily!KN$10,0)/KN$142</f>
        <v>0.13763271726307511</v>
      </c>
      <c r="KO146" s="12">
        <f>VLOOKUP($IF146,Data!$B:$CP,Daily!KO$10,0)/KO$142</f>
        <v>0.14279197080291972</v>
      </c>
      <c r="KP146" s="12">
        <f>VLOOKUP($IF146,Data!$B:$CP,Daily!KP$10,0)/KP$142</f>
        <v>0.13079019073569481</v>
      </c>
      <c r="KQ146" s="12">
        <f>VLOOKUP($IF146,Data!$B:$CP,Daily!KQ$10,0)/KQ$142</f>
        <v>0.14454976303317535</v>
      </c>
      <c r="KR146" s="12">
        <f>VLOOKUP($IF146,Data!$B:$CP,Daily!KR$10,0)/KR$142</f>
        <v>0.13584779706275033</v>
      </c>
      <c r="KS146" s="12">
        <f>VLOOKUP($IF146,Data!$B:$CP,Daily!KS$10,0)/KS$142</f>
        <v>0.13743409490333919</v>
      </c>
      <c r="KT146" s="12">
        <f>VLOOKUP($IF146,Data!$B:$CP,Daily!KT$10,0)/KT$142</f>
        <v>0.11803458687894593</v>
      </c>
      <c r="KU146" s="12">
        <f>VLOOKUP($IF146,Data!$B:$CP,Daily!KU$10,0)/KU$142</f>
        <v>0.14569536423841059</v>
      </c>
      <c r="KV146" s="12">
        <f>VLOOKUP($IF146,Data!$B:$CP,Daily!KV$10,0)/KV$142</f>
        <v>0.123</v>
      </c>
      <c r="KW146" s="12">
        <f>VLOOKUP($IF146,Data!$B:$CP,Daily!KW$10,0)/KW$142</f>
        <v>0.14362373737373738</v>
      </c>
      <c r="KX146" s="12">
        <f>VLOOKUP($IF146,Data!$B:$CP,Daily!KX$10,0)/KX$142</f>
        <v>0.14887167396429773</v>
      </c>
      <c r="KY146" s="12">
        <f>VLOOKUP($IF146,Data!$B:$CP,Daily!KY$10,0)/KY$142</f>
        <v>0.13282863041982107</v>
      </c>
      <c r="KZ146" s="12">
        <f>VLOOKUP($IF146,Data!$B:$CP,Daily!KZ$10,0)/KZ$142</f>
        <v>0.12999664091367147</v>
      </c>
      <c r="LA146" s="12">
        <f>VLOOKUP($IF146,Data!$B:$CP,Daily!LA$10,0)/LA$142</f>
        <v>0.1300787401574803</v>
      </c>
      <c r="LB146" s="12">
        <f>VLOOKUP($IF146,Data!$B:$CP,Daily!LB$10,0)/LB$142</f>
        <v>0.13812901046943601</v>
      </c>
      <c r="LC146" s="12">
        <f>VLOOKUP($IF146,Data!$B:$CP,Daily!LC$10,0)/LC$142</f>
        <v>0.12607802874743326</v>
      </c>
      <c r="LD146" s="12">
        <f>VLOOKUP($IF146,Data!$B:$CP,Daily!LD$10,0)/LD$142</f>
        <v>0.14010803511141121</v>
      </c>
      <c r="LE146" s="12">
        <f>VLOOKUP($IF146,Data!$B:$CP,Daily!LE$10,0)/LE$142</f>
        <v>0.13070404172099087</v>
      </c>
      <c r="LF146" s="12">
        <f>VLOOKUP($IF146,Data!$B:$CP,Daily!LF$10,0)/LF$142</f>
        <v>0.13260941099045739</v>
      </c>
      <c r="LG146" s="12">
        <f>VLOOKUP($IF146,Data!$B:$CP,Daily!LG$10,0)/LG$142</f>
        <v>0.12496409077851192</v>
      </c>
      <c r="LH146" s="12">
        <f>VLOOKUP($IF146,Data!$B:$CP,Daily!LH$10,0)/LH$142</f>
        <v>0.10980195537728754</v>
      </c>
      <c r="LI146" s="12">
        <f>VLOOKUP($IF146,Data!$B:$CP,Daily!LI$10,0)/LI$142</f>
        <v>0.12795408507765024</v>
      </c>
      <c r="LJ146" s="12">
        <f>VLOOKUP($IF146,Data!$B:$CP,Daily!LJ$10,0)/LJ$142</f>
        <v>0.13015359741309621</v>
      </c>
      <c r="LK146" s="12">
        <f>VLOOKUP($IF146,Data!$B:$CP,Daily!LK$10,0)/LK$142</f>
        <v>0.1367790734320832</v>
      </c>
      <c r="LL146" s="12">
        <f>VLOOKUP($IF146,Data!$B:$CP,Daily!LL$10,0)/LL$142</f>
        <v>0.12942332896461337</v>
      </c>
      <c r="LM146" s="12">
        <f>VLOOKUP($IF146,Data!$B:$CP,Daily!LM$10,0)/LM$142</f>
        <v>0.13494274218508201</v>
      </c>
      <c r="LN146" s="12">
        <f>VLOOKUP($IF146,Data!$B:$CP,Daily!LN$10,0)/LN$142</f>
        <v>0.12158730158730159</v>
      </c>
      <c r="LO146" s="12">
        <f>VLOOKUP($IF146,Data!$B:$CP,Daily!LO$10,0)/LO$142</f>
        <v>0.1255397902529303</v>
      </c>
      <c r="LP146" s="12">
        <f>VLOOKUP($IF146,Data!$B:$CP,Daily!LP$10,0)/LP$142</f>
        <v>0.1268041237113402</v>
      </c>
      <c r="LQ146" s="12">
        <f>VLOOKUP($IF146,Data!$B:$CP,Daily!LQ$10,0)/LQ$142</f>
        <v>0.12005965697240865</v>
      </c>
      <c r="LR146" s="12">
        <f>VLOOKUP($IF146,Data!$B:$CP,Daily!LR$10,0)/LR$142</f>
        <v>0.13867002836432399</v>
      </c>
      <c r="LS146" s="12">
        <f>VLOOKUP($IF146,Data!$B:$CP,Daily!LS$10,0)/LS$142</f>
        <v>0.12588084561178731</v>
      </c>
      <c r="LU146" s="40">
        <f t="shared" si="1906"/>
        <v>0.12696214219759927</v>
      </c>
      <c r="LV146" s="40">
        <f t="shared" si="1907"/>
        <v>0.13803680981595093</v>
      </c>
      <c r="LW146" s="40">
        <f t="shared" si="1955"/>
        <v>1.1074667618351658E-2</v>
      </c>
      <c r="LX146" s="40">
        <f t="shared" si="1956"/>
        <v>0.14634281052971468</v>
      </c>
      <c r="LY146" s="40">
        <f t="shared" si="1957"/>
        <v>0.11865614148383552</v>
      </c>
      <c r="LZ146" s="43"/>
      <c r="MA146" s="12">
        <f t="shared" si="1958"/>
        <v>9.0578520286427669E-3</v>
      </c>
      <c r="MB146" s="12">
        <f t="shared" si="1959"/>
        <v>0.12835820895522387</v>
      </c>
      <c r="MC146" s="12">
        <f t="shared" si="1960"/>
        <v>0.13125896153455341</v>
      </c>
    </row>
    <row r="147" spans="4:341" x14ac:dyDescent="0.35">
      <c r="D147" s="113" t="s">
        <v>759</v>
      </c>
      <c r="E147" s="53" t="str">
        <f>VLOOKUP($D147,'Metric Nature'!$C:$D,2,0)&amp;IF(($F147&lt;(EA147)),"Below",IF(($F147&gt;(DZ147)),"Above","Within"))</f>
        <v>PositiveWithin</v>
      </c>
      <c r="F147" s="48">
        <f t="shared" si="1796"/>
        <v>2.5440023665138294E-2</v>
      </c>
      <c r="G147" s="77">
        <f t="shared" si="1797"/>
        <v>2.7695169296319929E-2</v>
      </c>
      <c r="H147" s="48">
        <f t="shared" si="1798"/>
        <v>-8.1427400101912115E-2</v>
      </c>
      <c r="I147" s="74">
        <f t="shared" si="1909"/>
        <v>2.6083499843362109E-2</v>
      </c>
      <c r="J147" s="48">
        <f t="shared" si="1799"/>
        <v>-2.4669855735926883E-2</v>
      </c>
      <c r="K147" s="48">
        <f t="shared" si="1800"/>
        <v>5.7996924541784617E-3</v>
      </c>
      <c r="L147" s="50"/>
      <c r="M147" s="53" t="str">
        <f>VLOOKUP($D147,'Metric Nature'!$C:$D,2,0)&amp;IF(($N147&lt;(HZ147)),"Below",IF(($N147&gt;(HY147)),"Above","Within"))</f>
        <v>PositiveWithin</v>
      </c>
      <c r="N147" s="48">
        <f t="shared" si="1801"/>
        <v>2.4903846153846155E-2</v>
      </c>
      <c r="O147" s="49">
        <f t="shared" si="1910"/>
        <v>2.7734369500640565E-2</v>
      </c>
      <c r="P147" s="55">
        <f t="shared" si="1911"/>
        <v>-0.10205832682545878</v>
      </c>
      <c r="Q147" s="49">
        <f t="shared" si="1802"/>
        <v>2.5827027917770973E-2</v>
      </c>
      <c r="R147" s="48">
        <f t="shared" si="1803"/>
        <v>-3.5744792891542823E-2</v>
      </c>
      <c r="S147" s="48">
        <f t="shared" si="1804"/>
        <v>4.0653893500413266E-3</v>
      </c>
      <c r="T147" s="50"/>
      <c r="U147" s="53" t="str">
        <f>VLOOKUP($D147,'Metric Nature'!$C:$D,2,0)&amp;IF(($V147&lt;(LY147)),"Below",IF(($V147&gt;(LX147)),"Above","Within"))</f>
        <v>PositiveWithin</v>
      </c>
      <c r="V147" s="48">
        <f t="shared" si="1805"/>
        <v>2.7226137091607944E-2</v>
      </c>
      <c r="W147" s="49">
        <f t="shared" si="1912"/>
        <v>2.7565298507462685E-2</v>
      </c>
      <c r="X147" s="48">
        <f t="shared" si="1806"/>
        <v>-1.230392682897739E-2</v>
      </c>
      <c r="Y147" s="49">
        <f t="shared" si="1913"/>
        <v>2.692694161877773E-2</v>
      </c>
      <c r="Z147" s="48">
        <f t="shared" si="1807"/>
        <v>1.1111379712784317E-2</v>
      </c>
      <c r="AA147" s="48">
        <f t="shared" si="1808"/>
        <v>4.7447334551561134E-3</v>
      </c>
      <c r="AB147" s="50"/>
      <c r="AC147" s="46" t="s">
        <v>553</v>
      </c>
      <c r="AI147" s="7" t="s">
        <v>759</v>
      </c>
      <c r="AJ147" s="12">
        <f>(VLOOKUP($EG147,Data!$B:$CP,Daily!EI$10,0)+VLOOKUP($IF147,Data!$B:$CP,Daily!IH$10,0))/AJ$142</f>
        <v>2.4183631643667169E-2</v>
      </c>
      <c r="AK147" s="12">
        <f>(VLOOKUP($EG147,Data!$B:$CP,Daily!EJ$10,0)+VLOOKUP($IF147,Data!$B:$CP,Daily!II$10,0))/AK$142</f>
        <v>2.3747729042304697E-2</v>
      </c>
      <c r="AL147" s="12">
        <f>(VLOOKUP($EG147,Data!$B:$CP,Daily!EK$10,0)+VLOOKUP($IF147,Data!$B:$CP,Daily!IJ$10,0))/AL$142</f>
        <v>3.1275843921509658E-2</v>
      </c>
      <c r="AM147" s="12">
        <f>(VLOOKUP($EG147,Data!$B:$CP,Daily!EL$10,0)+VLOOKUP($IF147,Data!$B:$CP,Daily!IK$10,0))/AM$142</f>
        <v>2.9782553515525848E-2</v>
      </c>
      <c r="AN147" s="12">
        <f>(VLOOKUP($EG147,Data!$B:$CP,Daily!EM$10,0)+VLOOKUP($IF147,Data!$B:$CP,Daily!IL$10,0))/AN$142</f>
        <v>2.7044964327194294E-2</v>
      </c>
      <c r="AO147" s="12">
        <f>(VLOOKUP($EG147,Data!$B:$CP,Daily!EN$10,0)+VLOOKUP($IF147,Data!$B:$CP,Daily!IM$10,0))/AO$142</f>
        <v>2.5588216938151408E-2</v>
      </c>
      <c r="AP147" s="12">
        <f>(VLOOKUP($EG147,Data!$B:$CP,Daily!EO$10,0)+VLOOKUP($IF147,Data!$B:$CP,Daily!IN$10,0))/AP$142</f>
        <v>2.3970944309927359E-2</v>
      </c>
      <c r="AQ147" s="12">
        <f>(VLOOKUP($EG147,Data!$B:$CP,Daily!EP$10,0)+VLOOKUP($IF147,Data!$B:$CP,Daily!IO$10,0))/AQ$142</f>
        <v>2.327496294669814E-2</v>
      </c>
      <c r="AR147" s="12">
        <f>(VLOOKUP($EG147,Data!$B:$CP,Daily!EQ$10,0)+VLOOKUP($IF147,Data!$B:$CP,Daily!IP$10,0))/AR$142</f>
        <v>2.7660853878532773E-2</v>
      </c>
      <c r="AS147" s="12">
        <f>(VLOOKUP($EG147,Data!$B:$CP,Daily!ER$10,0)+VLOOKUP($IF147,Data!$B:$CP,Daily!IQ$10,0))/AS$142</f>
        <v>3.9407032181168054E-2</v>
      </c>
      <c r="AT147" s="12">
        <f>(VLOOKUP($EG147,Data!$B:$CP,Daily!ES$10,0)+VLOOKUP($IF147,Data!$B:$CP,Daily!IR$10,0))/AT$142</f>
        <v>4.1589336932680951E-2</v>
      </c>
      <c r="AU147" s="12">
        <f>(VLOOKUP($EG147,Data!$B:$CP,Daily!ET$10,0)+VLOOKUP($IF147,Data!$B:$CP,Daily!IS$10,0))/AU$142</f>
        <v>2.4079028606709199E-2</v>
      </c>
      <c r="AV147" s="12">
        <f>(VLOOKUP($EG147,Data!$B:$CP,Daily!EU$10,0)+VLOOKUP($IF147,Data!$B:$CP,Daily!IT$10,0))/AV$142</f>
        <v>2.2146507666098807E-2</v>
      </c>
      <c r="AW147" s="12">
        <f>(VLOOKUP($EG147,Data!$B:$CP,Daily!EV$10,0)+VLOOKUP($IF147,Data!$B:$CP,Daily!IU$10,0))/AW$142</f>
        <v>2.2667476219388787E-2</v>
      </c>
      <c r="AX147" s="12">
        <f>(VLOOKUP($EG147,Data!$B:$CP,Daily!EW$10,0)+VLOOKUP($IF147,Data!$B:$CP,Daily!IV$10,0))/AX$142</f>
        <v>2.4645717806531114E-2</v>
      </c>
      <c r="AY147" s="12">
        <f>(VLOOKUP($EG147,Data!$B:$CP,Daily!EX$10,0)+VLOOKUP($IF147,Data!$B:$CP,Daily!IW$10,0))/AY$142</f>
        <v>2.1783964939417377E-2</v>
      </c>
      <c r="AZ147" s="12">
        <f>(VLOOKUP($EG147,Data!$B:$CP,Daily!EY$10,0)+VLOOKUP($IF147,Data!$B:$CP,Daily!IX$10,0))/AZ$142</f>
        <v>3.3641262509622787E-2</v>
      </c>
      <c r="BA147" s="12">
        <f>(VLOOKUP($EG147,Data!$B:$CP,Daily!EZ$10,0)+VLOOKUP($IF147,Data!$B:$CP,Daily!IY$10,0))/BA$142</f>
        <v>6.3558282208588959E-2</v>
      </c>
      <c r="BB147" s="12">
        <f>(VLOOKUP($EG147,Data!$B:$CP,Daily!FA$10,0)+VLOOKUP($IF147,Data!$B:$CP,Daily!IZ$10,0))/BB$142</f>
        <v>2.3241249739057824E-2</v>
      </c>
      <c r="BC147" s="12">
        <f>(VLOOKUP($EG147,Data!$B:$CP,Daily!FB$10,0)+VLOOKUP($IF147,Data!$B:$CP,Daily!JA$10,0))/BC$142</f>
        <v>2.3821518531845987E-2</v>
      </c>
      <c r="BD147" s="12">
        <f>(VLOOKUP($EG147,Data!$B:$CP,Daily!FC$10,0)+VLOOKUP($IF147,Data!$B:$CP,Daily!JB$10,0))/BD$142</f>
        <v>2.3428489042675894E-2</v>
      </c>
      <c r="BE147" s="12">
        <f>(VLOOKUP($EG147,Data!$B:$CP,Daily!FD$10,0)+VLOOKUP($IF147,Data!$B:$CP,Daily!JC$10,0))/BE$142</f>
        <v>2.470534904805077E-2</v>
      </c>
      <c r="BF147" s="12">
        <f>(VLOOKUP($EG147,Data!$B:$CP,Daily!FE$10,0)+VLOOKUP($IF147,Data!$B:$CP,Daily!JD$10,0))/BF$142</f>
        <v>2.4287147155752972E-2</v>
      </c>
      <c r="BG147" s="12">
        <f>(VLOOKUP($EG147,Data!$B:$CP,Daily!FF$10,0)+VLOOKUP($IF147,Data!$B:$CP,Daily!JE$10,0))/BG$142</f>
        <v>2.6876889143043869E-2</v>
      </c>
      <c r="BH147" s="12">
        <f>(VLOOKUP($EG147,Data!$B:$CP,Daily!FG$10,0)+VLOOKUP($IF147,Data!$B:$CP,Daily!JF$10,0))/BH$142</f>
        <v>3.3973145895287014E-2</v>
      </c>
      <c r="BI147" s="12">
        <f>(VLOOKUP($EG147,Data!$B:$CP,Daily!FH$10,0)+VLOOKUP($IF147,Data!$B:$CP,Daily!JG$10,0))/BI$142</f>
        <v>2.4273917995444191E-2</v>
      </c>
      <c r="BJ147" s="12">
        <f>(VLOOKUP($EG147,Data!$B:$CP,Daily!FI$10,0)+VLOOKUP($IF147,Data!$B:$CP,Daily!JH$10,0))/BJ$142</f>
        <v>2.4355398326416762E-2</v>
      </c>
      <c r="BK147" s="12">
        <f>(VLOOKUP($EG147,Data!$B:$CP,Daily!FJ$10,0)+VLOOKUP($IF147,Data!$B:$CP,Daily!JI$10,0))/BK$142</f>
        <v>2.3662406965313861E-2</v>
      </c>
      <c r="BL147" s="12">
        <f>(VLOOKUP($EG147,Data!$B:$CP,Daily!FK$10,0)+VLOOKUP($IF147,Data!$B:$CP,Daily!JJ$10,0))/BL$142</f>
        <v>2.3098922050304321E-2</v>
      </c>
      <c r="BM147" s="12">
        <f>(VLOOKUP($EG147,Data!$B:$CP,Daily!FL$10,0)+VLOOKUP($IF147,Data!$B:$CP,Daily!JK$10,0))/BM$142</f>
        <v>2.2382143074952735E-2</v>
      </c>
      <c r="BN147" s="12">
        <f>(VLOOKUP($EG147,Data!$B:$CP,Daily!FM$10,0)+VLOOKUP($IF147,Data!$B:$CP,Daily!JL$10,0))/BN$142</f>
        <v>2.657124636859633E-2</v>
      </c>
      <c r="BO147" s="12">
        <f>(VLOOKUP($EG147,Data!$B:$CP,Daily!FN$10,0)+VLOOKUP($IF147,Data!$B:$CP,Daily!JM$10,0))/BO$142</f>
        <v>3.3617747440273037E-2</v>
      </c>
      <c r="BP147" s="12">
        <f>(VLOOKUP($EG147,Data!$B:$CP,Daily!FO$10,0)+VLOOKUP($IF147,Data!$B:$CP,Daily!JN$10,0))/BP$142</f>
        <v>2.2246029745399545E-2</v>
      </c>
      <c r="BQ147" s="12">
        <f>(VLOOKUP($EG147,Data!$B:$CP,Daily!FP$10,0)+VLOOKUP($IF147,Data!$B:$CP,Daily!JO$10,0))/BQ$142</f>
        <v>2.2789710289710288E-2</v>
      </c>
      <c r="BR147" s="12">
        <f>(VLOOKUP($EG147,Data!$B:$CP,Daily!FQ$10,0)+VLOOKUP($IF147,Data!$B:$CP,Daily!JP$10,0))/BR$142</f>
        <v>3.1472412667319621E-2</v>
      </c>
      <c r="BS147" s="12">
        <f>(VLOOKUP($EG147,Data!$B:$CP,Daily!FR$10,0)+VLOOKUP($IF147,Data!$B:$CP,Daily!JQ$10,0))/BS$142</f>
        <v>2.2261677137394156E-2</v>
      </c>
      <c r="BT147" s="12">
        <f>(VLOOKUP($EG147,Data!$B:$CP,Daily!FS$10,0)+VLOOKUP($IF147,Data!$B:$CP,Daily!JR$10,0))/BT$142</f>
        <v>2.4630198157968183E-2</v>
      </c>
      <c r="BU147" s="12">
        <f>(VLOOKUP($EG147,Data!$B:$CP,Daily!FT$10,0)+VLOOKUP($IF147,Data!$B:$CP,Daily!JS$10,0))/BU$142</f>
        <v>3.1777231777231775E-2</v>
      </c>
      <c r="BV147" s="12">
        <f>(VLOOKUP($EG147,Data!$B:$CP,Daily!FU$10,0)+VLOOKUP($IF147,Data!$B:$CP,Daily!JT$10,0))/BV$142</f>
        <v>3.4007947509472322E-2</v>
      </c>
      <c r="BW147" s="12">
        <f>(VLOOKUP($EG147,Data!$B:$CP,Daily!FV$10,0)+VLOOKUP($IF147,Data!$B:$CP,Daily!JU$10,0))/BW$142</f>
        <v>2.555177010813213E-2</v>
      </c>
      <c r="BX147" s="12">
        <f>(VLOOKUP($EG147,Data!$B:$CP,Daily!FW$10,0)+VLOOKUP($IF147,Data!$B:$CP,Daily!JV$10,0))/BX$142</f>
        <v>2.2286821705426358E-2</v>
      </c>
      <c r="BY147" s="12">
        <f>(VLOOKUP($EG147,Data!$B:$CP,Daily!FX$10,0)+VLOOKUP($IF147,Data!$B:$CP,Daily!JW$10,0))/BY$142</f>
        <v>2.5356001162452776E-2</v>
      </c>
      <c r="BZ147" s="12">
        <f>(VLOOKUP($EG147,Data!$B:$CP,Daily!FY$10,0)+VLOOKUP($IF147,Data!$B:$CP,Daily!JX$10,0))/BZ$142</f>
        <v>2.3032069970845483E-2</v>
      </c>
      <c r="CA147" s="12">
        <f>(VLOOKUP($EG147,Data!$B:$CP,Daily!FZ$10,0)+VLOOKUP($IF147,Data!$B:$CP,Daily!JY$10,0))/CA$142</f>
        <v>2.2505340250228868E-2</v>
      </c>
      <c r="CB147" s="12">
        <f>(VLOOKUP($EG147,Data!$B:$CP,Daily!GA$10,0)+VLOOKUP($IF147,Data!$B:$CP,Daily!JZ$10,0))/CB$142</f>
        <v>2.9604680021272825E-2</v>
      </c>
      <c r="CC147" s="12">
        <f>(VLOOKUP($EG147,Data!$B:$CP,Daily!GB$10,0)+VLOOKUP($IF147,Data!$B:$CP,Daily!KA$10,0))/CC$142</f>
        <v>3.0734390164995146E-2</v>
      </c>
      <c r="CD147" s="12">
        <f>(VLOOKUP($EG147,Data!$B:$CP,Daily!GC$10,0)+VLOOKUP($IF147,Data!$B:$CP,Daily!KB$10,0))/CD$142</f>
        <v>2.3023170283192351E-2</v>
      </c>
      <c r="CE147" s="12">
        <f>(VLOOKUP($EG147,Data!$B:$CP,Daily!GD$10,0)+VLOOKUP($IF147,Data!$B:$CP,Daily!KC$10,0))/CE$142</f>
        <v>2.4845602328387874E-2</v>
      </c>
      <c r="CF147" s="12">
        <f>(VLOOKUP($EG147,Data!$B:$CP,Daily!GE$10,0)+VLOOKUP($IF147,Data!$B:$CP,Daily!KD$10,0))/CF$142</f>
        <v>2.236096994337157E-2</v>
      </c>
      <c r="CG147" s="12">
        <f>(VLOOKUP($EG147,Data!$B:$CP,Daily!GF$10,0)+VLOOKUP($IF147,Data!$B:$CP,Daily!KE$10,0))/CG$142</f>
        <v>2.2985907001281183E-2</v>
      </c>
      <c r="CH147" s="12">
        <f>(VLOOKUP($EG147,Data!$B:$CP,Daily!GG$10,0)+VLOOKUP($IF147,Data!$B:$CP,Daily!KF$10,0))/CH$142</f>
        <v>2.2488972449200954E-2</v>
      </c>
      <c r="CI147" s="12">
        <f>(VLOOKUP($EG147,Data!$B:$CP,Daily!GH$10,0)+VLOOKUP($IF147,Data!$B:$CP,Daily!KG$10,0))/CI$142</f>
        <v>2.8195650305166336E-2</v>
      </c>
      <c r="CJ147" s="12">
        <f>(VLOOKUP($EG147,Data!$B:$CP,Daily!GI$10,0)+VLOOKUP($IF147,Data!$B:$CP,Daily!KH$10,0))/CJ$142</f>
        <v>2.9453681710213776E-2</v>
      </c>
      <c r="CK147" s="12">
        <f>(VLOOKUP($EG147,Data!$B:$CP,Daily!GJ$10,0)+VLOOKUP($IF147,Data!$B:$CP,Daily!KI$10,0))/CK$142</f>
        <v>2.2489539748953975E-2</v>
      </c>
      <c r="CL147" s="12">
        <f>(VLOOKUP($EG147,Data!$B:$CP,Daily!GK$10,0)+VLOOKUP($IF147,Data!$B:$CP,Daily!KJ$10,0))/CL$142</f>
        <v>2.3393075649607718E-2</v>
      </c>
      <c r="CM147" s="12">
        <f>(VLOOKUP($EG147,Data!$B:$CP,Daily!GL$10,0)+VLOOKUP($IF147,Data!$B:$CP,Daily!KK$10,0))/CM$142</f>
        <v>2.4570982839313572E-2</v>
      </c>
      <c r="CN147" s="12">
        <f>(VLOOKUP($EG147,Data!$B:$CP,Daily!GM$10,0)+VLOOKUP($IF147,Data!$B:$CP,Daily!KL$10,0))/CN$142</f>
        <v>2.0860798759208994E-2</v>
      </c>
      <c r="CO147" s="12">
        <f>(VLOOKUP($EG147,Data!$B:$CP,Daily!GN$10,0)+VLOOKUP($IF147,Data!$B:$CP,Daily!KM$10,0))/CO$142</f>
        <v>2.4705522410891845E-2</v>
      </c>
      <c r="CP147" s="12">
        <f>(VLOOKUP($EG147,Data!$B:$CP,Daily!GO$10,0)+VLOOKUP($IF147,Data!$B:$CP,Daily!KN$10,0))/CP$142</f>
        <v>2.9731757643969237E-2</v>
      </c>
      <c r="CQ147" s="12">
        <f>(VLOOKUP($EG147,Data!$B:$CP,Daily!GP$10,0)+VLOOKUP($IF147,Data!$B:$CP,Daily!KO$10,0))/CQ$142</f>
        <v>3.4412955465587043E-2</v>
      </c>
      <c r="CR147" s="12">
        <f>(VLOOKUP($EG147,Data!$B:$CP,Daily!GQ$10,0)+VLOOKUP($IF147,Data!$B:$CP,Daily!KP$10,0))/CR$142</f>
        <v>2.4887579469685221E-2</v>
      </c>
      <c r="CS147" s="12">
        <f>(VLOOKUP($EG147,Data!$B:$CP,Daily!GR$10,0)+VLOOKUP($IF147,Data!$B:$CP,Daily!KQ$10,0))/CS$142</f>
        <v>2.477616548317382E-2</v>
      </c>
      <c r="CT147" s="12">
        <f>(VLOOKUP($EG147,Data!$B:$CP,Daily!GS$10,0)+VLOOKUP($IF147,Data!$B:$CP,Daily!KR$10,0))/CT$142</f>
        <v>2.6442681599004512E-2</v>
      </c>
      <c r="CU147" s="12">
        <f>(VLOOKUP($EG147,Data!$B:$CP,Daily!GT$10,0)+VLOOKUP($IF147,Data!$B:$CP,Daily!KS$10,0))/CU$142</f>
        <v>2.2933111757374326E-2</v>
      </c>
      <c r="CV147" s="12">
        <f>(VLOOKUP($EG147,Data!$B:$CP,Daily!GU$10,0)+VLOOKUP($IF147,Data!$B:$CP,Daily!KT$10,0))/CV$142</f>
        <v>2.388335422577027E-2</v>
      </c>
      <c r="CW147" s="12">
        <f>(VLOOKUP($EG147,Data!$B:$CP,Daily!GV$10,0)+VLOOKUP($IF147,Data!$B:$CP,Daily!KU$10,0))/CW$142</f>
        <v>2.7613877743686569E-2</v>
      </c>
      <c r="CX147" s="12">
        <f>(VLOOKUP($EG147,Data!$B:$CP,Daily!GW$10,0)+VLOOKUP($IF147,Data!$B:$CP,Daily!KV$10,0))/CX$142</f>
        <v>3.1884517766497464E-2</v>
      </c>
      <c r="CY147" s="12">
        <f>(VLOOKUP($EG147,Data!$B:$CP,Daily!GX$10,0)+VLOOKUP($IF147,Data!$B:$CP,Daily!KW$10,0))/CY$142</f>
        <v>2.7137986222253149E-2</v>
      </c>
      <c r="CZ147" s="12">
        <f>(VLOOKUP($EG147,Data!$B:$CP,Daily!GY$10,0)+VLOOKUP($IF147,Data!$B:$CP,Daily!KX$10,0))/CZ$142</f>
        <v>2.5508232202210712E-2</v>
      </c>
      <c r="DA147" s="12">
        <f>(VLOOKUP($EG147,Data!$B:$CP,Daily!GZ$10,0)+VLOOKUP($IF147,Data!$B:$CP,Daily!KY$10,0))/DA$142</f>
        <v>2.5241632718268233E-2</v>
      </c>
      <c r="DB147" s="12">
        <f>(VLOOKUP($EG147,Data!$B:$CP,Daily!HA$10,0)+VLOOKUP($IF147,Data!$B:$CP,Daily!KZ$10,0))/DB$142</f>
        <v>2.2517365086634607E-2</v>
      </c>
      <c r="DC147" s="12">
        <f>(VLOOKUP($EG147,Data!$B:$CP,Daily!HB$10,0)+VLOOKUP($IF147,Data!$B:$CP,Daily!LA$10,0))/DC$142</f>
        <v>2.1316165951359083E-2</v>
      </c>
      <c r="DD147" s="12">
        <f>(VLOOKUP($EG147,Data!$B:$CP,Daily!HC$10,0)+VLOOKUP($IF147,Data!$B:$CP,Daily!LB$10,0))/DD$142</f>
        <v>3.196461358704724E-2</v>
      </c>
      <c r="DE147" s="12">
        <f>(VLOOKUP($EG147,Data!$B:$CP,Daily!HD$10,0)+VLOOKUP($IF147,Data!$B:$CP,Daily!LC$10,0))/DE$142</f>
        <v>3.5843697972774459E-2</v>
      </c>
      <c r="DF147" s="12">
        <f>(VLOOKUP($EG147,Data!$B:$CP,Daily!HE$10,0)+VLOOKUP($IF147,Data!$B:$CP,Daily!LD$10,0))/DF$142</f>
        <v>2.5202937765751835E-2</v>
      </c>
      <c r="DG147" s="12">
        <f>(VLOOKUP($EG147,Data!$B:$CP,Daily!HF$10,0)+VLOOKUP($IF147,Data!$B:$CP,Daily!LE$10,0))/DG$142</f>
        <v>2.5491078122657069E-2</v>
      </c>
      <c r="DH147" s="12">
        <f>(VLOOKUP($EG147,Data!$B:$CP,Daily!HG$10,0)+VLOOKUP($IF147,Data!$B:$CP,Daily!LF$10,0))/DH$142</f>
        <v>2.2888532845044631E-2</v>
      </c>
      <c r="DI147" s="12">
        <f>(VLOOKUP($EG147,Data!$B:$CP,Daily!HH$10,0)+VLOOKUP($IF147,Data!$B:$CP,Daily!LG$10,0))/DI$142</f>
        <v>2.0950846091861403E-2</v>
      </c>
      <c r="DJ147" s="12">
        <f>(VLOOKUP($EG147,Data!$B:$CP,Daily!HI$10,0)+VLOOKUP($IF147,Data!$B:$CP,Daily!LH$10,0))/DJ$142</f>
        <v>2.0761458846722522E-2</v>
      </c>
      <c r="DK147" s="12">
        <f>(VLOOKUP($EG147,Data!$B:$CP,Daily!HJ$10,0)+VLOOKUP($IF147,Data!$B:$CP,Daily!LI$10,0))/DK$142</f>
        <v>2.681311581327734E-2</v>
      </c>
      <c r="DL147" s="12">
        <f>(VLOOKUP($EG147,Data!$B:$CP,Daily!HK$10,0)+VLOOKUP($IF147,Data!$B:$CP,Daily!LJ$10,0))/DL$142</f>
        <v>2.9528676888131742E-2</v>
      </c>
      <c r="DM147" s="12">
        <f>(VLOOKUP($EG147,Data!$B:$CP,Daily!HL$10,0)+VLOOKUP($IF147,Data!$B:$CP,Daily!LK$10,0))/DM$142</f>
        <v>2.4761204996326232E-2</v>
      </c>
      <c r="DN147" s="12">
        <f>(VLOOKUP($EG147,Data!$B:$CP,Daily!HM$10,0)+VLOOKUP($IF147,Data!$B:$CP,Daily!LL$10,0))/DN$142</f>
        <v>2.5972053462940462E-2</v>
      </c>
      <c r="DO147" s="12">
        <f>(VLOOKUP($EG147,Data!$B:$CP,Daily!HN$10,0)+VLOOKUP($IF147,Data!$B:$CP,Daily!LM$10,0))/DO$142</f>
        <v>2.4108634086123012E-2</v>
      </c>
      <c r="DP147" s="12">
        <f>(VLOOKUP($EG147,Data!$B:$CP,Daily!HO$10,0)+VLOOKUP($IF147,Data!$B:$CP,Daily!LN$10,0))/DP$142</f>
        <v>2.3052192352418087E-2</v>
      </c>
      <c r="DQ147" s="12">
        <f>(VLOOKUP($EG147,Data!$B:$CP,Daily!HP$10,0)+VLOOKUP($IF147,Data!$B:$CP,Daily!LO$10,0))/DQ$142</f>
        <v>2.4664997791194229E-2</v>
      </c>
      <c r="DR147" s="12">
        <f>(VLOOKUP($EG147,Data!$B:$CP,Daily!HQ$10,0)+VLOOKUP($IF147,Data!$B:$CP,Daily!LP$10,0))/DR$142</f>
        <v>3.1089351285189717E-2</v>
      </c>
      <c r="DS147" s="12">
        <f>(VLOOKUP($EG147,Data!$B:$CP,Daily!HR$10,0)+VLOOKUP($IF147,Data!$B:$CP,Daily!LQ$10,0))/DS$142</f>
        <v>3.3150166651653004E-2</v>
      </c>
      <c r="DT147" s="12">
        <f>(VLOOKUP($EG147,Data!$B:$CP,Daily!HS$10,0)+VLOOKUP($IF147,Data!$B:$CP,Daily!LR$10,0))/DT$142</f>
        <v>3.334525939177102E-2</v>
      </c>
      <c r="DU147" s="12">
        <f>(VLOOKUP($EG147,Data!$B:$CP,Daily!HT$10,0)+VLOOKUP($IF147,Data!$B:$CP,Daily!LS$10,0))/DU$142</f>
        <v>2.5440023665138294E-2</v>
      </c>
      <c r="DV147" s="14"/>
      <c r="DW147" s="12">
        <f t="shared" si="1899"/>
        <v>2.3052192352418087E-2</v>
      </c>
      <c r="DX147" s="12">
        <f t="shared" si="1900"/>
        <v>2.9453681710213776E-2</v>
      </c>
      <c r="DY147" s="12">
        <f t="shared" si="1914"/>
        <v>6.4014893577956887E-3</v>
      </c>
      <c r="DZ147" s="12">
        <f t="shared" si="1915"/>
        <v>3.4254798728560541E-2</v>
      </c>
      <c r="EA147" s="12">
        <f t="shared" si="1916"/>
        <v>1.8251075334071321E-2</v>
      </c>
      <c r="EB147" s="14"/>
      <c r="EC147" s="12">
        <f t="shared" si="1901"/>
        <v>5.7996924541784617E-3</v>
      </c>
      <c r="ED147" s="12">
        <f t="shared" si="1922"/>
        <v>2.7695169296319929E-2</v>
      </c>
      <c r="EE147" s="12">
        <f t="shared" si="1923"/>
        <v>2.6083499843362109E-2</v>
      </c>
      <c r="EF147" s="1"/>
      <c r="EG147" s="7" t="s">
        <v>760</v>
      </c>
      <c r="EH147" s="7" t="s">
        <v>125</v>
      </c>
      <c r="EI147" s="12">
        <f>VLOOKUP($EG147,Data!$B:$CP,Daily!EI$10,0)/EI$142</f>
        <v>2.5139912943057653E-2</v>
      </c>
      <c r="EJ147" s="12">
        <f>VLOOKUP($EG147,Data!$B:$CP,Daily!EJ$10,0)/EJ$142</f>
        <v>2.4014882462371046E-2</v>
      </c>
      <c r="EK147" s="12">
        <f>VLOOKUP($EG147,Data!$B:$CP,Daily!EK$10,0)/EK$142</f>
        <v>3.0148286359618973E-2</v>
      </c>
      <c r="EL147" s="12">
        <f>VLOOKUP($EG147,Data!$B:$CP,Daily!EL$10,0)/EL$142</f>
        <v>3.1744276075655345E-2</v>
      </c>
      <c r="EM147" s="12">
        <f>VLOOKUP($EG147,Data!$B:$CP,Daily!EM$10,0)/EM$142</f>
        <v>2.732651963421194E-2</v>
      </c>
      <c r="EN147" s="12">
        <f>VLOOKUP($EG147,Data!$B:$CP,Daily!EN$10,0)/EN$142</f>
        <v>2.5458083346846117E-2</v>
      </c>
      <c r="EO147" s="12">
        <f>VLOOKUP($EG147,Data!$B:$CP,Daily!EO$10,0)/EO$142</f>
        <v>2.3444260876406262E-2</v>
      </c>
      <c r="EP147" s="12">
        <f>VLOOKUP($EG147,Data!$B:$CP,Daily!EP$10,0)/EP$142</f>
        <v>2.4346708553477082E-2</v>
      </c>
      <c r="EQ147" s="12">
        <f>VLOOKUP($EG147,Data!$B:$CP,Daily!EQ$10,0)/EQ$142</f>
        <v>2.7052458245118795E-2</v>
      </c>
      <c r="ER147" s="12">
        <f>VLOOKUP($EG147,Data!$B:$CP,Daily!ER$10,0)/ER$142</f>
        <v>4.079024965598585E-2</v>
      </c>
      <c r="ES147" s="12">
        <f>VLOOKUP($EG147,Data!$B:$CP,Daily!ES$10,0)/ES$142</f>
        <v>4.2057622254111936E-2</v>
      </c>
      <c r="ET147" s="12">
        <f>VLOOKUP($EG147,Data!$B:$CP,Daily!ET$10,0)/ET$142</f>
        <v>2.3410481511040169E-2</v>
      </c>
      <c r="EU147" s="12">
        <f>VLOOKUP($EG147,Data!$B:$CP,Daily!EU$10,0)/EU$142</f>
        <v>2.169317032815516E-2</v>
      </c>
      <c r="EV147" s="12">
        <f>VLOOKUP($EG147,Data!$B:$CP,Daily!EV$10,0)/EV$142</f>
        <v>2.2884699693117055E-2</v>
      </c>
      <c r="EW147" s="12">
        <f>VLOOKUP($EG147,Data!$B:$CP,Daily!EW$10,0)/EW$142</f>
        <v>2.5639168537698268E-2</v>
      </c>
      <c r="EX147" s="12">
        <f>VLOOKUP($EG147,Data!$B:$CP,Daily!EX$10,0)/EX$142</f>
        <v>2.0329945009165139E-2</v>
      </c>
      <c r="EY147" s="12">
        <f>VLOOKUP($EG147,Data!$B:$CP,Daily!EY$10,0)/EY$142</f>
        <v>3.4833383670592973E-2</v>
      </c>
      <c r="EZ147" s="12">
        <f>VLOOKUP($EG147,Data!$B:$CP,Daily!EZ$10,0)/EZ$142</f>
        <v>5.8362753751103266E-2</v>
      </c>
      <c r="FA147" s="12">
        <f>VLOOKUP($EG147,Data!$B:$CP,Daily!FA$10,0)/FA$142</f>
        <v>2.266956837141821E-2</v>
      </c>
      <c r="FB147" s="12">
        <f>VLOOKUP($EG147,Data!$B:$CP,Daily!FB$10,0)/FB$142</f>
        <v>2.2718773373223634E-2</v>
      </c>
      <c r="FC147" s="12">
        <f>VLOOKUP($EG147,Data!$B:$CP,Daily!FC$10,0)/FC$142</f>
        <v>2.2648895516823562E-2</v>
      </c>
      <c r="FD147" s="12">
        <f>VLOOKUP($EG147,Data!$B:$CP,Daily!FD$10,0)/FD$142</f>
        <v>2.5414581493474635E-2</v>
      </c>
      <c r="FE147" s="12">
        <f>VLOOKUP($EG147,Data!$B:$CP,Daily!FE$10,0)/FE$142</f>
        <v>2.1956642579210671E-2</v>
      </c>
      <c r="FF147" s="12">
        <f>VLOOKUP($EG147,Data!$B:$CP,Daily!FF$10,0)/FF$142</f>
        <v>2.4663677130044841E-2</v>
      </c>
      <c r="FG147" s="12">
        <f>VLOOKUP($EG147,Data!$B:$CP,Daily!FG$10,0)/FG$142</f>
        <v>3.2147903909561938E-2</v>
      </c>
      <c r="FH147" s="12">
        <f>VLOOKUP($EG147,Data!$B:$CP,Daily!FH$10,0)/FH$142</f>
        <v>2.412199630314233E-2</v>
      </c>
      <c r="FI147" s="12">
        <f>VLOOKUP($EG147,Data!$B:$CP,Daily!FI$10,0)/FI$142</f>
        <v>2.4258997882851095E-2</v>
      </c>
      <c r="FJ147" s="12">
        <f>VLOOKUP($EG147,Data!$B:$CP,Daily!FJ$10,0)/FJ$142</f>
        <v>2.3009495982468955E-2</v>
      </c>
      <c r="FK147" s="12">
        <f>VLOOKUP($EG147,Data!$B:$CP,Daily!FK$10,0)/FK$142</f>
        <v>2.2314674735249621E-2</v>
      </c>
      <c r="FL147" s="12">
        <f>VLOOKUP($EG147,Data!$B:$CP,Daily!FL$10,0)/FL$142</f>
        <v>2.0653218059558116E-2</v>
      </c>
      <c r="FM147" s="12">
        <f>VLOOKUP($EG147,Data!$B:$CP,Daily!FM$10,0)/FM$142</f>
        <v>2.6624464717929622E-2</v>
      </c>
      <c r="FN147" s="12">
        <f>VLOOKUP($EG147,Data!$B:$CP,Daily!FN$10,0)/FN$142</f>
        <v>3.3820224719101122E-2</v>
      </c>
      <c r="FO147" s="12">
        <f>VLOOKUP($EG147,Data!$B:$CP,Daily!FO$10,0)/FO$142</f>
        <v>2.2845953002610966E-2</v>
      </c>
      <c r="FP147" s="12">
        <f>VLOOKUP($EG147,Data!$B:$CP,Daily!FP$10,0)/FP$142</f>
        <v>2.2705157314304249E-2</v>
      </c>
      <c r="FQ147" s="12">
        <f>VLOOKUP($EG147,Data!$B:$CP,Daily!FQ$10,0)/FQ$142</f>
        <v>2.9872464264315671E-2</v>
      </c>
      <c r="FR147" s="12">
        <f>VLOOKUP($EG147,Data!$B:$CP,Daily!FR$10,0)/FR$142</f>
        <v>2.0625056291092497E-2</v>
      </c>
      <c r="FS147" s="12">
        <f>VLOOKUP($EG147,Data!$B:$CP,Daily!FS$10,0)/FS$142</f>
        <v>2.5308359981726817E-2</v>
      </c>
      <c r="FT147" s="12">
        <f>VLOOKUP($EG147,Data!$B:$CP,Daily!FT$10,0)/FT$142</f>
        <v>3.3636166991131297E-2</v>
      </c>
      <c r="FU147" s="12">
        <f>VLOOKUP($EG147,Data!$B:$CP,Daily!FU$10,0)/FU$142</f>
        <v>3.4449296458030083E-2</v>
      </c>
      <c r="FV147" s="12">
        <f>VLOOKUP($EG147,Data!$B:$CP,Daily!FV$10,0)/FV$142</f>
        <v>2.5444071051368217E-2</v>
      </c>
      <c r="FW147" s="12">
        <f>VLOOKUP($EG147,Data!$B:$CP,Daily!FW$10,0)/FW$142</f>
        <v>2.1849395239953179E-2</v>
      </c>
      <c r="FX147" s="12">
        <f>VLOOKUP($EG147,Data!$B:$CP,Daily!FX$10,0)/FX$142</f>
        <v>2.5662959794696322E-2</v>
      </c>
      <c r="FY147" s="12">
        <f>VLOOKUP($EG147,Data!$B:$CP,Daily!FY$10,0)/FY$142</f>
        <v>2.3410734678340313E-2</v>
      </c>
      <c r="FZ147" s="12">
        <f>VLOOKUP($EG147,Data!$B:$CP,Daily!FZ$10,0)/FZ$142</f>
        <v>2.2833316787451603E-2</v>
      </c>
      <c r="GA147" s="12">
        <f>VLOOKUP($EG147,Data!$B:$CP,Daily!GA$10,0)/GA$142</f>
        <v>2.9641001417099671E-2</v>
      </c>
      <c r="GB147" s="12">
        <f>VLOOKUP($EG147,Data!$B:$CP,Daily!GB$10,0)/GB$142</f>
        <v>2.8985507246376812E-2</v>
      </c>
      <c r="GC147" s="12">
        <f>VLOOKUP($EG147,Data!$B:$CP,Daily!GC$10,0)/GC$142</f>
        <v>2.2385917918300965E-2</v>
      </c>
      <c r="GD147" s="12">
        <f>VLOOKUP($EG147,Data!$B:$CP,Daily!GD$10,0)/GD$142</f>
        <v>2.5245962502320401E-2</v>
      </c>
      <c r="GE147" s="12">
        <f>VLOOKUP($EG147,Data!$B:$CP,Daily!GE$10,0)/GE$142</f>
        <v>2.3656320968962908E-2</v>
      </c>
      <c r="GF147" s="12">
        <f>VLOOKUP($EG147,Data!$B:$CP,Daily!GF$10,0)/GF$142</f>
        <v>2.3292229399099629E-2</v>
      </c>
      <c r="GG147" s="12">
        <f>VLOOKUP($EG147,Data!$B:$CP,Daily!GG$10,0)/GG$142</f>
        <v>2.2098404004155255E-2</v>
      </c>
      <c r="GH147" s="12">
        <f>VLOOKUP($EG147,Data!$B:$CP,Daily!GH$10,0)/GH$142</f>
        <v>2.6525795211869169E-2</v>
      </c>
      <c r="GI147" s="12">
        <f>VLOOKUP($EG147,Data!$B:$CP,Daily!GI$10,0)/GI$142</f>
        <v>2.9620410703173616E-2</v>
      </c>
      <c r="GJ147" s="12">
        <f>VLOOKUP($EG147,Data!$B:$CP,Daily!GJ$10,0)/GJ$142</f>
        <v>2.2725046527573709E-2</v>
      </c>
      <c r="GK147" s="12">
        <f>VLOOKUP($EG147,Data!$B:$CP,Daily!GK$10,0)/GK$142</f>
        <v>2.4276466108149278E-2</v>
      </c>
      <c r="GL147" s="12">
        <f>VLOOKUP($EG147,Data!$B:$CP,Daily!GL$10,0)/GL$142</f>
        <v>2.3521026372059873E-2</v>
      </c>
      <c r="GM147" s="12">
        <f>VLOOKUP($EG147,Data!$B:$CP,Daily!GM$10,0)/GM$142</f>
        <v>2.156469408224674E-2</v>
      </c>
      <c r="GN147" s="12">
        <f>VLOOKUP($EG147,Data!$B:$CP,Daily!GN$10,0)/GN$142</f>
        <v>2.44241461477363E-2</v>
      </c>
      <c r="GO147" s="12">
        <f>VLOOKUP($EG147,Data!$B:$CP,Daily!GO$10,0)/GO$142</f>
        <v>2.9929794309644046E-2</v>
      </c>
      <c r="GP147" s="12">
        <f>VLOOKUP($EG147,Data!$B:$CP,Daily!GP$10,0)/GP$142</f>
        <v>3.2666110647762023E-2</v>
      </c>
      <c r="GQ147" s="12">
        <f>VLOOKUP($EG147,Data!$B:$CP,Daily!GQ$10,0)/GQ$142</f>
        <v>2.348925918490263E-2</v>
      </c>
      <c r="GR147" s="12">
        <f>VLOOKUP($EG147,Data!$B:$CP,Daily!GR$10,0)/GR$142</f>
        <v>2.4395120975804839E-2</v>
      </c>
      <c r="GS147" s="12">
        <f>VLOOKUP($EG147,Data!$B:$CP,Daily!GS$10,0)/GS$142</f>
        <v>2.6059622794564998E-2</v>
      </c>
      <c r="GT147" s="12">
        <f>VLOOKUP($EG147,Data!$B:$CP,Daily!GT$10,0)/GT$142</f>
        <v>2.1436343852013057E-2</v>
      </c>
      <c r="GU147" s="12">
        <f>VLOOKUP($EG147,Data!$B:$CP,Daily!GU$10,0)/GU$142</f>
        <v>2.4752475247524754E-2</v>
      </c>
      <c r="GV147" s="12">
        <f>VLOOKUP($EG147,Data!$B:$CP,Daily!GV$10,0)/GV$142</f>
        <v>2.8376844494892167E-2</v>
      </c>
      <c r="GW147" s="12">
        <f>VLOOKUP($EG147,Data!$B:$CP,Daily!GW$10,0)/GW$142</f>
        <v>3.1640299750208163E-2</v>
      </c>
      <c r="GX147" s="12">
        <f>VLOOKUP($EG147,Data!$B:$CP,Daily!GX$10,0)/GX$142</f>
        <v>2.6242970632866198E-2</v>
      </c>
      <c r="GY147" s="12">
        <f>VLOOKUP($EG147,Data!$B:$CP,Daily!GY$10,0)/GY$142</f>
        <v>2.4478330658105937E-2</v>
      </c>
      <c r="GZ147" s="12">
        <f>VLOOKUP($EG147,Data!$B:$CP,Daily!GZ$10,0)/GZ$142</f>
        <v>2.465411422032664E-2</v>
      </c>
      <c r="HA147" s="12">
        <f>VLOOKUP($EG147,Data!$B:$CP,Daily!HA$10,0)/HA$142</f>
        <v>2.1631766100355592E-2</v>
      </c>
      <c r="HB147" s="12">
        <f>VLOOKUP($EG147,Data!$B:$CP,Daily!HB$10,0)/HB$142</f>
        <v>2.128644146228598E-2</v>
      </c>
      <c r="HC147" s="12">
        <f>VLOOKUP($EG147,Data!$B:$CP,Daily!HC$10,0)/HC$142</f>
        <v>3.2147212060747145E-2</v>
      </c>
      <c r="HD147" s="12">
        <f>VLOOKUP($EG147,Data!$B:$CP,Daily!HD$10,0)/HD$142</f>
        <v>3.5493827160493825E-2</v>
      </c>
      <c r="HE147" s="12">
        <f>VLOOKUP($EG147,Data!$B:$CP,Daily!HE$10,0)/HE$142</f>
        <v>2.4666599819512684E-2</v>
      </c>
      <c r="HF147" s="12">
        <f>VLOOKUP($EG147,Data!$B:$CP,Daily!HF$10,0)/HF$142</f>
        <v>2.3953261927945474E-2</v>
      </c>
      <c r="HG147" s="12">
        <f>VLOOKUP($EG147,Data!$B:$CP,Daily!HG$10,0)/HG$142</f>
        <v>2.3440603893524037E-2</v>
      </c>
      <c r="HH147" s="12">
        <f>VLOOKUP($EG147,Data!$B:$CP,Daily!HH$10,0)/HH$142</f>
        <v>1.980545088072912E-2</v>
      </c>
      <c r="HI147" s="12">
        <f>VLOOKUP($EG147,Data!$B:$CP,Daily!HI$10,0)/HI$142</f>
        <v>2.0909907702360533E-2</v>
      </c>
      <c r="HJ147" s="12">
        <f>VLOOKUP($EG147,Data!$B:$CP,Daily!HJ$10,0)/HJ$142</f>
        <v>2.6963906581740978E-2</v>
      </c>
      <c r="HK147" s="12">
        <f>VLOOKUP($EG147,Data!$B:$CP,Daily!HK$10,0)/HK$142</f>
        <v>3.0894710825506672E-2</v>
      </c>
      <c r="HL147" s="12">
        <f>VLOOKUP($EG147,Data!$B:$CP,Daily!HL$10,0)/HL$142</f>
        <v>2.4240682188368307E-2</v>
      </c>
      <c r="HM147" s="12">
        <f>VLOOKUP($EG147,Data!$B:$CP,Daily!HM$10,0)/HM$142</f>
        <v>2.7283511269276393E-2</v>
      </c>
      <c r="HN147" s="12">
        <f>VLOOKUP($EG147,Data!$B:$CP,Daily!HN$10,0)/HN$142</f>
        <v>2.3624288425047438E-2</v>
      </c>
      <c r="HO147" s="12">
        <f>VLOOKUP($EG147,Data!$B:$CP,Daily!HO$10,0)/HO$142</f>
        <v>2.2059464643822479E-2</v>
      </c>
      <c r="HP147" s="12">
        <f>VLOOKUP($EG147,Data!$B:$CP,Daily!HP$10,0)/HP$142</f>
        <v>2.4274661508704061E-2</v>
      </c>
      <c r="HQ147" s="12">
        <f>VLOOKUP($EG147,Data!$B:$CP,Daily!HQ$10,0)/HQ$142</f>
        <v>3.1032637774210808E-2</v>
      </c>
      <c r="HR147" s="12">
        <f>VLOOKUP($EG147,Data!$B:$CP,Daily!HR$10,0)/HR$142</f>
        <v>3.3376885615868865E-2</v>
      </c>
      <c r="HS147" s="12">
        <f>VLOOKUP($EG147,Data!$B:$CP,Daily!HS$10,0)/HS$142</f>
        <v>3.4252916126643211E-2</v>
      </c>
      <c r="HT147" s="12">
        <f>VLOOKUP($EG147,Data!$B:$CP,Daily!HT$10,0)/HT$142</f>
        <v>2.4903846153846155E-2</v>
      </c>
      <c r="HU147" s="13"/>
      <c r="HV147" s="40">
        <f t="shared" si="1902"/>
        <v>2.2845953002610966E-2</v>
      </c>
      <c r="HW147" s="40">
        <f t="shared" si="1903"/>
        <v>2.8985507246376812E-2</v>
      </c>
      <c r="HX147" s="40">
        <f t="shared" si="1949"/>
        <v>6.1395542437658462E-3</v>
      </c>
      <c r="HY147" s="40">
        <f t="shared" si="1950"/>
        <v>3.3590172929201197E-2</v>
      </c>
      <c r="HZ147" s="40">
        <f t="shared" si="1951"/>
        <v>1.8241287319786581E-2</v>
      </c>
      <c r="IA147" s="43"/>
      <c r="IB147" s="12">
        <f t="shared" si="1905"/>
        <v>4.0653893500413266E-3</v>
      </c>
      <c r="IC147" s="12">
        <f t="shared" si="1924"/>
        <v>2.7734369500640565E-2</v>
      </c>
      <c r="ID147" s="12">
        <f t="shared" si="1925"/>
        <v>2.5827027917770973E-2</v>
      </c>
      <c r="IE147" s="1"/>
      <c r="IF147" s="7" t="s">
        <v>761</v>
      </c>
      <c r="IG147" s="7" t="s">
        <v>125</v>
      </c>
      <c r="IH147" s="12">
        <f>VLOOKUP($IF147,Data!$B:$CP,Daily!IH$10,0)/IH$142</f>
        <v>2.0999704229517895E-2</v>
      </c>
      <c r="II147" s="12">
        <f>VLOOKUP($IF147,Data!$B:$CP,Daily!II$10,0)/II$142</f>
        <v>2.286670384829894E-2</v>
      </c>
      <c r="IJ147" s="12">
        <f>VLOOKUP($IF147,Data!$B:$CP,Daily!IJ$10,0)/IJ$142</f>
        <v>3.495830660679923E-2</v>
      </c>
      <c r="IK147" s="12">
        <f>VLOOKUP($IF147,Data!$B:$CP,Daily!IK$10,0)/IK$142</f>
        <v>2.339812814974802E-2</v>
      </c>
      <c r="IL147" s="12">
        <f>VLOOKUP($IF147,Data!$B:$CP,Daily!IL$10,0)/IL$142</f>
        <v>2.6096411743385284E-2</v>
      </c>
      <c r="IM147" s="12">
        <f>VLOOKUP($IF147,Data!$B:$CP,Daily!IM$10,0)/IM$142</f>
        <v>2.6023312550826783E-2</v>
      </c>
      <c r="IN147" s="12">
        <f>VLOOKUP($IF147,Data!$B:$CP,Daily!IN$10,0)/IN$142</f>
        <v>2.5728537673930164E-2</v>
      </c>
      <c r="IO147" s="12">
        <f>VLOOKUP($IF147,Data!$B:$CP,Daily!IO$10,0)/IO$142</f>
        <v>1.9710282593208263E-2</v>
      </c>
      <c r="IP147" s="12">
        <f>VLOOKUP($IF147,Data!$B:$CP,Daily!IP$10,0)/IP$142</f>
        <v>2.9662109878772245E-2</v>
      </c>
      <c r="IQ147" s="12">
        <f>VLOOKUP($IF147,Data!$B:$CP,Daily!IQ$10,0)/IQ$142</f>
        <v>3.5076923076923075E-2</v>
      </c>
      <c r="IR147" s="12">
        <f>VLOOKUP($IF147,Data!$B:$CP,Daily!IR$10,0)/IR$142</f>
        <v>4.007155635062612E-2</v>
      </c>
      <c r="IS147" s="12">
        <f>VLOOKUP($IF147,Data!$B:$CP,Daily!IS$10,0)/IS$142</f>
        <v>2.6363636363636363E-2</v>
      </c>
      <c r="IT147" s="12">
        <f>VLOOKUP($IF147,Data!$B:$CP,Daily!IT$10,0)/IT$142</f>
        <v>2.3683390464319103E-2</v>
      </c>
      <c r="IU147" s="12">
        <f>VLOOKUP($IF147,Data!$B:$CP,Daily!IU$10,0)/IU$142</f>
        <v>2.1942656524283205E-2</v>
      </c>
      <c r="IV147" s="12">
        <f>VLOOKUP($IF147,Data!$B:$CP,Daily!IV$10,0)/IV$142</f>
        <v>2.1255561047948592E-2</v>
      </c>
      <c r="IW147" s="12">
        <f>VLOOKUP($IF147,Data!$B:$CP,Daily!IW$10,0)/IW$142</f>
        <v>2.6750142287990893E-2</v>
      </c>
      <c r="IX147" s="12">
        <f>VLOOKUP($IF147,Data!$B:$CP,Daily!IX$10,0)/IX$142</f>
        <v>2.9767746156362448E-2</v>
      </c>
      <c r="IY147" s="12">
        <f>VLOOKUP($IF147,Data!$B:$CP,Daily!IY$10,0)/IY$142</f>
        <v>7.8456184751660871E-2</v>
      </c>
      <c r="IZ147" s="12">
        <f>VLOOKUP($IF147,Data!$B:$CP,Daily!IZ$10,0)/IZ$142</f>
        <v>2.5127131319174396E-2</v>
      </c>
      <c r="JA147" s="12">
        <f>VLOOKUP($IF147,Data!$B:$CP,Daily!JA$10,0)/JA$142</f>
        <v>2.7508596436386371E-2</v>
      </c>
      <c r="JB147" s="12">
        <f>VLOOKUP($IF147,Data!$B:$CP,Daily!JB$10,0)/JB$142</f>
        <v>2.6089723194400255E-2</v>
      </c>
      <c r="JC147" s="12">
        <f>VLOOKUP($IF147,Data!$B:$CP,Daily!JC$10,0)/JC$142</f>
        <v>2.233169129720854E-2</v>
      </c>
      <c r="JD147" s="12">
        <f>VLOOKUP($IF147,Data!$B:$CP,Daily!JD$10,0)/JD$142</f>
        <v>3.2237673830594185E-2</v>
      </c>
      <c r="JE147" s="12">
        <f>VLOOKUP($IF147,Data!$B:$CP,Daily!JE$10,0)/JE$142</f>
        <v>3.4086956521739133E-2</v>
      </c>
      <c r="JF147" s="12">
        <f>VLOOKUP($IF147,Data!$B:$CP,Daily!JF$10,0)/JF$142</f>
        <v>3.9923224568138196E-2</v>
      </c>
      <c r="JG147" s="12">
        <f>VLOOKUP($IF147,Data!$B:$CP,Daily!JG$10,0)/JG$142</f>
        <v>2.4783147459727387E-2</v>
      </c>
      <c r="JH147" s="12">
        <f>VLOOKUP($IF147,Data!$B:$CP,Daily!JH$10,0)/JH$142</f>
        <v>2.4680344930121913E-2</v>
      </c>
      <c r="JI147" s="12">
        <f>VLOOKUP($IF147,Data!$B:$CP,Daily!JI$10,0)/JI$142</f>
        <v>2.5835866261398176E-2</v>
      </c>
      <c r="JJ147" s="12">
        <f>VLOOKUP($IF147,Data!$B:$CP,Daily!JJ$10,0)/JJ$142</f>
        <v>2.5808559294348252E-2</v>
      </c>
      <c r="JK147" s="12">
        <f>VLOOKUP($IF147,Data!$B:$CP,Daily!JK$10,0)/JK$142</f>
        <v>2.791293213828425E-2</v>
      </c>
      <c r="JL147" s="12">
        <f>VLOOKUP($IF147,Data!$B:$CP,Daily!JL$10,0)/JL$142</f>
        <v>2.6401661228122219E-2</v>
      </c>
      <c r="JM147" s="12">
        <f>VLOOKUP($IF147,Data!$B:$CP,Daily!JM$10,0)/JM$142</f>
        <v>3.2978723404255318E-2</v>
      </c>
      <c r="JN147" s="12">
        <f>VLOOKUP($IF147,Data!$B:$CP,Daily!JN$10,0)/JN$142</f>
        <v>2.0210409745293468E-2</v>
      </c>
      <c r="JO147" s="12">
        <f>VLOOKUP($IF147,Data!$B:$CP,Daily!JO$10,0)/JO$142</f>
        <v>2.3072747014115092E-2</v>
      </c>
      <c r="JP147" s="12">
        <f>VLOOKUP($IF147,Data!$B:$CP,Daily!JP$10,0)/JP$142</f>
        <v>3.6618942731277533E-2</v>
      </c>
      <c r="JQ147" s="12">
        <f>VLOOKUP($IF147,Data!$B:$CP,Daily!JQ$10,0)/JQ$142</f>
        <v>2.7393391697260662E-2</v>
      </c>
      <c r="JR147" s="12">
        <f>VLOOKUP($IF147,Data!$B:$CP,Daily!JR$10,0)/JR$142</f>
        <v>2.243873634484795E-2</v>
      </c>
      <c r="JS147" s="12">
        <f>VLOOKUP($IF147,Data!$B:$CP,Daily!JS$10,0)/JS$142</f>
        <v>2.5978407557354925E-2</v>
      </c>
      <c r="JT147" s="12">
        <f>VLOOKUP($IF147,Data!$B:$CP,Daily!JT$10,0)/JT$142</f>
        <v>3.2596041909196738E-2</v>
      </c>
      <c r="JU147" s="12">
        <f>VLOOKUP($IF147,Data!$B:$CP,Daily!JU$10,0)/JU$142</f>
        <v>2.5915127955944282E-2</v>
      </c>
      <c r="JV147" s="12">
        <f>VLOOKUP($IF147,Data!$B:$CP,Daily!JV$10,0)/JV$142</f>
        <v>2.3704171934260429E-2</v>
      </c>
      <c r="JW147" s="12">
        <f>VLOOKUP($IF147,Data!$B:$CP,Daily!JW$10,0)/JW$142</f>
        <v>2.4360160345359236E-2</v>
      </c>
      <c r="JX147" s="12">
        <f>VLOOKUP($IF147,Data!$B:$CP,Daily!JX$10,0)/JX$142</f>
        <v>2.1793275217932753E-2</v>
      </c>
      <c r="JY147" s="12">
        <f>VLOOKUP($IF147,Data!$B:$CP,Daily!JY$10,0)/JY$142</f>
        <v>2.1416803953871501E-2</v>
      </c>
      <c r="JZ147" s="12">
        <f>VLOOKUP($IF147,Data!$B:$CP,Daily!JZ$10,0)/JZ$142</f>
        <v>2.9495380241648897E-2</v>
      </c>
      <c r="KA147" s="12">
        <f>VLOOKUP($IF147,Data!$B:$CP,Daily!KA$10,0)/KA$142</f>
        <v>3.647276084949215E-2</v>
      </c>
      <c r="KB147" s="12">
        <f>VLOOKUP($IF147,Data!$B:$CP,Daily!KB$10,0)/KB$142</f>
        <v>2.5143220878421389E-2</v>
      </c>
      <c r="KC147" s="12">
        <f>VLOOKUP($IF147,Data!$B:$CP,Daily!KC$10,0)/KC$142</f>
        <v>2.3543616057953517E-2</v>
      </c>
      <c r="KD147" s="12">
        <f>VLOOKUP($IF147,Data!$B:$CP,Daily!KD$10,0)/KD$142</f>
        <v>1.8091079226450407E-2</v>
      </c>
      <c r="KE147" s="12">
        <f>VLOOKUP($IF147,Data!$B:$CP,Daily!KE$10,0)/KE$142</f>
        <v>2.196001311045559E-2</v>
      </c>
      <c r="KF147" s="12">
        <f>VLOOKUP($IF147,Data!$B:$CP,Daily!KF$10,0)/KF$142</f>
        <v>2.3765432098765433E-2</v>
      </c>
      <c r="KG147" s="12">
        <f>VLOOKUP($IF147,Data!$B:$CP,Daily!KG$10,0)/KG$142</f>
        <v>3.3625730994152045E-2</v>
      </c>
      <c r="KH147" s="12">
        <f>VLOOKUP($IF147,Data!$B:$CP,Daily!KH$10,0)/KH$142</f>
        <v>2.891566265060241E-2</v>
      </c>
      <c r="KI147" s="12">
        <f>VLOOKUP($IF147,Data!$B:$CP,Daily!KI$10,0)/KI$142</f>
        <v>2.1732283464566928E-2</v>
      </c>
      <c r="KJ147" s="12">
        <f>VLOOKUP($IF147,Data!$B:$CP,Daily!KJ$10,0)/KJ$142</f>
        <v>2.0655060489820007E-2</v>
      </c>
      <c r="KK147" s="12">
        <f>VLOOKUP($IF147,Data!$B:$CP,Daily!KK$10,0)/KK$142</f>
        <v>2.8009336445481828E-2</v>
      </c>
      <c r="KL147" s="12">
        <f>VLOOKUP($IF147,Data!$B:$CP,Daily!KL$10,0)/KL$142</f>
        <v>1.8461538461538463E-2</v>
      </c>
      <c r="KM147" s="12">
        <f>VLOOKUP($IF147,Data!$B:$CP,Daily!KM$10,0)/KM$142</f>
        <v>2.5649566955363093E-2</v>
      </c>
      <c r="KN147" s="12">
        <f>VLOOKUP($IF147,Data!$B:$CP,Daily!KN$10,0)/KN$142</f>
        <v>2.9099488792764451E-2</v>
      </c>
      <c r="KO147" s="12">
        <f>VLOOKUP($IF147,Data!$B:$CP,Daily!KO$10,0)/KO$142</f>
        <v>4.0145985401459854E-2</v>
      </c>
      <c r="KP147" s="12">
        <f>VLOOKUP($IF147,Data!$B:$CP,Daily!KP$10,0)/KP$142</f>
        <v>2.9632152588555859E-2</v>
      </c>
      <c r="KQ147" s="12">
        <f>VLOOKUP($IF147,Data!$B:$CP,Daily!KQ$10,0)/KQ$142</f>
        <v>2.6066350710900472E-2</v>
      </c>
      <c r="KR147" s="12">
        <f>VLOOKUP($IF147,Data!$B:$CP,Daily!KR$10,0)/KR$142</f>
        <v>2.7703604806408544E-2</v>
      </c>
      <c r="KS147" s="12">
        <f>VLOOKUP($IF147,Data!$B:$CP,Daily!KS$10,0)/KS$142</f>
        <v>2.7768014059753956E-2</v>
      </c>
      <c r="KT147" s="12">
        <f>VLOOKUP($IF147,Data!$B:$CP,Daily!KT$10,0)/KT$142</f>
        <v>2.1136426022508922E-2</v>
      </c>
      <c r="KU147" s="12">
        <f>VLOOKUP($IF147,Data!$B:$CP,Daily!KU$10,0)/KU$142</f>
        <v>2.5165562913907286E-2</v>
      </c>
      <c r="KV147" s="12">
        <f>VLOOKUP($IF147,Data!$B:$CP,Daily!KV$10,0)/KV$142</f>
        <v>3.2666666666666663E-2</v>
      </c>
      <c r="KW147" s="12">
        <f>VLOOKUP($IF147,Data!$B:$CP,Daily!KW$10,0)/KW$142</f>
        <v>3.0303030303030304E-2</v>
      </c>
      <c r="KX147" s="12">
        <f>VLOOKUP($IF147,Data!$B:$CP,Daily!KX$10,0)/KX$142</f>
        <v>2.8965981812057933E-2</v>
      </c>
      <c r="KY147" s="12">
        <f>VLOOKUP($IF147,Data!$B:$CP,Daily!KY$10,0)/KY$142</f>
        <v>2.7185134205092911E-2</v>
      </c>
      <c r="KZ147" s="12">
        <f>VLOOKUP($IF147,Data!$B:$CP,Daily!KZ$10,0)/KZ$142</f>
        <v>2.5529056096741685E-2</v>
      </c>
      <c r="LA147" s="12">
        <f>VLOOKUP($IF147,Data!$B:$CP,Daily!LA$10,0)/LA$142</f>
        <v>2.1417322834645668E-2</v>
      </c>
      <c r="LB147" s="12">
        <f>VLOOKUP($IF147,Data!$B:$CP,Daily!LB$10,0)/LB$142</f>
        <v>3.1408308004052685E-2</v>
      </c>
      <c r="LC147" s="12">
        <f>VLOOKUP($IF147,Data!$B:$CP,Daily!LC$10,0)/LC$142</f>
        <v>3.6960985626283367E-2</v>
      </c>
      <c r="LD147" s="12">
        <f>VLOOKUP($IF147,Data!$B:$CP,Daily!LD$10,0)/LD$142</f>
        <v>2.700877785280216E-2</v>
      </c>
      <c r="LE147" s="12">
        <f>VLOOKUP($IF147,Data!$B:$CP,Daily!LE$10,0)/LE$142</f>
        <v>3.0638852672750978E-2</v>
      </c>
      <c r="LF147" s="12">
        <f>VLOOKUP($IF147,Data!$B:$CP,Daily!LF$10,0)/LF$142</f>
        <v>2.1059559065482066E-2</v>
      </c>
      <c r="LG147" s="12">
        <f>VLOOKUP($IF147,Data!$B:$CP,Daily!LG$10,0)/LG$142</f>
        <v>2.470554438379776E-2</v>
      </c>
      <c r="LH147" s="12">
        <f>VLOOKUP($IF147,Data!$B:$CP,Daily!LH$10,0)/LH$142</f>
        <v>2.030584106292304E-2</v>
      </c>
      <c r="LI147" s="12">
        <f>VLOOKUP($IF147,Data!$B:$CP,Daily!LI$10,0)/LI$142</f>
        <v>2.6333558406482108E-2</v>
      </c>
      <c r="LJ147" s="12">
        <f>VLOOKUP($IF147,Data!$B:$CP,Daily!LJ$10,0)/LJ$142</f>
        <v>2.5060630557801132E-2</v>
      </c>
      <c r="LK147" s="12">
        <f>VLOOKUP($IF147,Data!$B:$CP,Daily!LK$10,0)/LK$142</f>
        <v>2.6473369051370942E-2</v>
      </c>
      <c r="LL147" s="12">
        <f>VLOOKUP($IF147,Data!$B:$CP,Daily!LL$10,0)/LL$142</f>
        <v>2.1625163826998691E-2</v>
      </c>
      <c r="LM147" s="12">
        <f>VLOOKUP($IF147,Data!$B:$CP,Daily!LM$10,0)/LM$142</f>
        <v>2.568864128752708E-2</v>
      </c>
      <c r="LN147" s="12">
        <f>VLOOKUP($IF147,Data!$B:$CP,Daily!LN$10,0)/LN$142</f>
        <v>2.6666666666666668E-2</v>
      </c>
      <c r="LO147" s="12">
        <f>VLOOKUP($IF147,Data!$B:$CP,Daily!LO$10,0)/LO$142</f>
        <v>2.5909932140653916E-2</v>
      </c>
      <c r="LP147" s="12">
        <f>VLOOKUP($IF147,Data!$B:$CP,Daily!LP$10,0)/LP$142</f>
        <v>3.127147766323024E-2</v>
      </c>
      <c r="LQ147" s="12">
        <f>VLOOKUP($IF147,Data!$B:$CP,Daily!LQ$10,0)/LQ$142</f>
        <v>3.2438478747203577E-2</v>
      </c>
      <c r="LR147" s="12">
        <f>VLOOKUP($IF147,Data!$B:$CP,Daily!LR$10,0)/LR$142</f>
        <v>3.0255278915852505E-2</v>
      </c>
      <c r="LS147" s="12">
        <f>VLOOKUP($IF147,Data!$B:$CP,Daily!LS$10,0)/LS$142</f>
        <v>2.7226137091607944E-2</v>
      </c>
      <c r="LU147" s="40">
        <f t="shared" si="1906"/>
        <v>2.3543616057953517E-2</v>
      </c>
      <c r="LV147" s="40">
        <f t="shared" si="1907"/>
        <v>2.9662109878772245E-2</v>
      </c>
      <c r="LW147" s="40">
        <f t="shared" si="1908"/>
        <v>6.1184938208187281E-3</v>
      </c>
      <c r="LX147" s="40">
        <f t="shared" si="1919"/>
        <v>3.4250980244386289E-2</v>
      </c>
      <c r="LY147" s="40">
        <f t="shared" si="1920"/>
        <v>1.8954745692339472E-2</v>
      </c>
      <c r="LZ147" s="43"/>
      <c r="MA147" s="12">
        <f t="shared" si="1921"/>
        <v>4.7447334551561134E-3</v>
      </c>
      <c r="MB147" s="12">
        <f t="shared" si="1926"/>
        <v>2.7565298507462685E-2</v>
      </c>
      <c r="MC147" s="12">
        <f t="shared" si="1927"/>
        <v>2.692694161877773E-2</v>
      </c>
    </row>
    <row r="148" spans="4:341" ht="16.5" customHeight="1" x14ac:dyDescent="0.35">
      <c r="D148" s="113" t="s">
        <v>762</v>
      </c>
      <c r="E148" s="53" t="str">
        <f>VLOOKUP($D148,'Metric Nature'!$C:$D,2,0)&amp;IF(($F148&lt;(EA148)),"Below",IF(($F148&gt;(DZ148)),"Above","Within"))</f>
        <v>PositiveWithin</v>
      </c>
      <c r="F148" s="48">
        <f t="shared" si="1796"/>
        <v>3.4758171868066855E-3</v>
      </c>
      <c r="G148" s="77">
        <f t="shared" si="1797"/>
        <v>3.2118177590812255E-3</v>
      </c>
      <c r="H148" s="48">
        <f t="shared" si="1798"/>
        <v>8.2196266266670107E-2</v>
      </c>
      <c r="I148" s="74">
        <f t="shared" si="1909"/>
        <v>3.3170377273552942E-3</v>
      </c>
      <c r="J148" s="48">
        <f t="shared" si="1799"/>
        <v>4.7867848514942204E-2</v>
      </c>
      <c r="K148" s="48">
        <f t="shared" si="1800"/>
        <v>5.4901511427527829E-4</v>
      </c>
      <c r="L148" s="50"/>
      <c r="M148" s="53" t="str">
        <f>VLOOKUP($D148,'Metric Nature'!$C:$D,2,0)&amp;IF(($N148&lt;(HZ148)),"Below",IF(($N148&gt;(HY148)),"Above","Within"))</f>
        <v>PositiveWithin</v>
      </c>
      <c r="N148" s="48">
        <f t="shared" si="1801"/>
        <v>2.8846153846153848E-3</v>
      </c>
      <c r="O148" s="49">
        <f t="shared" si="1910"/>
        <v>3.0831608734214638E-3</v>
      </c>
      <c r="P148" s="55">
        <f t="shared" si="1911"/>
        <v>-6.4396733403582637E-2</v>
      </c>
      <c r="Q148" s="49">
        <f t="shared" si="1802"/>
        <v>3.3747133381854134E-3</v>
      </c>
      <c r="R148" s="48">
        <f t="shared" si="1803"/>
        <v>-0.14522654354800835</v>
      </c>
      <c r="S148" s="48">
        <f t="shared" si="1804"/>
        <v>6.2495964211588251E-4</v>
      </c>
      <c r="T148" s="50"/>
      <c r="U148" s="53" t="str">
        <f>VLOOKUP($D148,'Metric Nature'!$C:$D,2,0)&amp;IF(($V148&lt;(LY148)),"Below",IF(($V148&gt;(LX148)),"Above","Within"))</f>
        <v>PositiveAbove</v>
      </c>
      <c r="V148" s="48">
        <f t="shared" si="1805"/>
        <v>5.4452274183215887E-3</v>
      </c>
      <c r="W148" s="49">
        <f t="shared" si="1912"/>
        <v>3.6380597014925371E-3</v>
      </c>
      <c r="X148" s="48">
        <f t="shared" si="1806"/>
        <v>0.49673943395916498</v>
      </c>
      <c r="Y148" s="49">
        <f t="shared" si="1913"/>
        <v>3.1273638693507049E-3</v>
      </c>
      <c r="Z148" s="48">
        <f t="shared" si="1807"/>
        <v>0.74115569719493901</v>
      </c>
      <c r="AA148" s="48">
        <f t="shared" si="1808"/>
        <v>1.088315835049681E-3</v>
      </c>
      <c r="AB148" s="50"/>
      <c r="AC148" s="46" t="s">
        <v>557</v>
      </c>
      <c r="AI148" s="7" t="s">
        <v>762</v>
      </c>
      <c r="AJ148" s="12">
        <f>(VLOOKUP($EG148,Data!$B:$CP,Daily!EI$10,0)+VLOOKUP($IF148,Data!$B:$CP,Daily!IH$10,0))/AJ$142</f>
        <v>3.4840825249351005E-3</v>
      </c>
      <c r="AK148" s="12">
        <f>(VLOOKUP($EG148,Data!$B:$CP,Daily!EJ$10,0)+VLOOKUP($IF148,Data!$B:$CP,Daily!II$10,0))/AK$142</f>
        <v>3.503763301323644E-3</v>
      </c>
      <c r="AL148" s="12">
        <f>(VLOOKUP($EG148,Data!$B:$CP,Daily!EK$10,0)+VLOOKUP($IF148,Data!$B:$CP,Daily!IJ$10,0))/AL$142</f>
        <v>3.6839335388316667E-3</v>
      </c>
      <c r="AM148" s="12">
        <f>(VLOOKUP($EG148,Data!$B:$CP,Daily!EL$10,0)+VLOOKUP($IF148,Data!$B:$CP,Daily!IK$10,0))/AM$142</f>
        <v>3.2151620272442677E-3</v>
      </c>
      <c r="AN148" s="12">
        <f>(VLOOKUP($EG148,Data!$B:$CP,Daily!EM$10,0)+VLOOKUP($IF148,Data!$B:$CP,Daily!IL$10,0))/AN$142</f>
        <v>4.4798407167745144E-3</v>
      </c>
      <c r="AO148" s="12">
        <f>(VLOOKUP($EG148,Data!$B:$CP,Daily!EN$10,0)+VLOOKUP($IF148,Data!$B:$CP,Daily!IM$10,0))/AO$142</f>
        <v>3.5573862572551955E-3</v>
      </c>
      <c r="AP148" s="12">
        <f>(VLOOKUP($EG148,Data!$B:$CP,Daily!EO$10,0)+VLOOKUP($IF148,Data!$B:$CP,Daily!IN$10,0))/AP$142</f>
        <v>3.1476997578692495E-3</v>
      </c>
      <c r="AQ148" s="12">
        <f>(VLOOKUP($EG148,Data!$B:$CP,Daily!EP$10,0)+VLOOKUP($IF148,Data!$B:$CP,Daily!IO$10,0))/AQ$142</f>
        <v>3.4034143931492562E-3</v>
      </c>
      <c r="AR148" s="12">
        <f>(VLOOKUP($EG148,Data!$B:$CP,Daily!EQ$10,0)+VLOOKUP($IF148,Data!$B:$CP,Daily!IP$10,0))/AR$142</f>
        <v>3.1870114251352976E-3</v>
      </c>
      <c r="AS148" s="12">
        <f>(VLOOKUP($EG148,Data!$B:$CP,Daily!ER$10,0)+VLOOKUP($IF148,Data!$B:$CP,Daily!IQ$10,0))/AS$142</f>
        <v>3.4266984505363527E-3</v>
      </c>
      <c r="AT148" s="12">
        <f>(VLOOKUP($EG148,Data!$B:$CP,Daily!ES$10,0)+VLOOKUP($IF148,Data!$B:$CP,Daily!IR$10,0))/AT$142</f>
        <v>3.5431078117091276E-3</v>
      </c>
      <c r="AU148" s="12">
        <f>(VLOOKUP($EG148,Data!$B:$CP,Daily!ET$10,0)+VLOOKUP($IF148,Data!$B:$CP,Daily!IS$10,0))/AU$142</f>
        <v>2.8812512862728956E-3</v>
      </c>
      <c r="AV148" s="12">
        <f>(VLOOKUP($EG148,Data!$B:$CP,Daily!EU$10,0)+VLOOKUP($IF148,Data!$B:$CP,Daily!IT$10,0))/AV$142</f>
        <v>3.1942078364565587E-3</v>
      </c>
      <c r="AW148" s="12">
        <f>(VLOOKUP($EG148,Data!$B:$CP,Daily!EV$10,0)+VLOOKUP($IF148,Data!$B:$CP,Daily!IU$10,0))/AW$142</f>
        <v>2.9008972542670175E-3</v>
      </c>
      <c r="AX148" s="12">
        <f>(VLOOKUP($EG148,Data!$B:$CP,Daily!EW$10,0)+VLOOKUP($IF148,Data!$B:$CP,Daily!IV$10,0))/AX$142</f>
        <v>3.8088836610093543E-3</v>
      </c>
      <c r="AY148" s="12">
        <f>(VLOOKUP($EG148,Data!$B:$CP,Daily!EX$10,0)+VLOOKUP($IF148,Data!$B:$CP,Daily!IW$10,0))/AY$142</f>
        <v>2.8357824181490074E-3</v>
      </c>
      <c r="AZ148" s="12">
        <f>(VLOOKUP($EG148,Data!$B:$CP,Daily!EY$10,0)+VLOOKUP($IF148,Data!$B:$CP,Daily!IX$10,0))/AZ$142</f>
        <v>3.3872209391839878E-3</v>
      </c>
      <c r="BA148" s="12">
        <f>(VLOOKUP($EG148,Data!$B:$CP,Daily!EZ$10,0)+VLOOKUP($IF148,Data!$B:$CP,Daily!IY$10,0))/BA$142</f>
        <v>3.8445807770961147E-3</v>
      </c>
      <c r="BB148" s="12">
        <f>(VLOOKUP($EG148,Data!$B:$CP,Daily!FA$10,0)+VLOOKUP($IF148,Data!$B:$CP,Daily!IZ$10,0))/BB$142</f>
        <v>4.4534131236517987E-3</v>
      </c>
      <c r="BC148" s="12">
        <f>(VLOOKUP($EG148,Data!$B:$CP,Daily!FB$10,0)+VLOOKUP($IF148,Data!$B:$CP,Daily!JA$10,0))/BC$142</f>
        <v>4.2461317020510972E-3</v>
      </c>
      <c r="BD148" s="12">
        <f>(VLOOKUP($EG148,Data!$B:$CP,Daily!FC$10,0)+VLOOKUP($IF148,Data!$B:$CP,Daily!JB$10,0))/BD$142</f>
        <v>3.7485582468281429E-3</v>
      </c>
      <c r="BE148" s="12">
        <f>(VLOOKUP($EG148,Data!$B:$CP,Daily!FD$10,0)+VLOOKUP($IF148,Data!$B:$CP,Daily!JC$10,0))/BE$142</f>
        <v>3.47537020247809E-3</v>
      </c>
      <c r="BF148" s="12">
        <f>(VLOOKUP($EG148,Data!$B:$CP,Daily!FE$10,0)+VLOOKUP($IF148,Data!$B:$CP,Daily!JD$10,0))/BF$142</f>
        <v>5.0866886373405933E-3</v>
      </c>
      <c r="BG148" s="12">
        <f>(VLOOKUP($EG148,Data!$B:$CP,Daily!FF$10,0)+VLOOKUP($IF148,Data!$B:$CP,Daily!JE$10,0))/BG$142</f>
        <v>3.2677068866922639E-3</v>
      </c>
      <c r="BH148" s="12">
        <f>(VLOOKUP($EG148,Data!$B:$CP,Daily!FG$10,0)+VLOOKUP($IF148,Data!$B:$CP,Daily!JF$10,0))/BH$142</f>
        <v>4.0551500405515001E-3</v>
      </c>
      <c r="BI148" s="12">
        <f>(VLOOKUP($EG148,Data!$B:$CP,Daily!FH$10,0)+VLOOKUP($IF148,Data!$B:$CP,Daily!JG$10,0))/BI$142</f>
        <v>3.986332574031891E-3</v>
      </c>
      <c r="BJ148" s="12">
        <f>(VLOOKUP($EG148,Data!$B:$CP,Daily!FI$10,0)+VLOOKUP($IF148,Data!$B:$CP,Daily!JH$10,0))/BJ$142</f>
        <v>3.8097829784339071E-3</v>
      </c>
      <c r="BK148" s="12">
        <f>(VLOOKUP($EG148,Data!$B:$CP,Daily!FJ$10,0)+VLOOKUP($IF148,Data!$B:$CP,Daily!JI$10,0))/BK$142</f>
        <v>3.7213874455834855E-3</v>
      </c>
      <c r="BL148" s="12">
        <f>(VLOOKUP($EG148,Data!$B:$CP,Daily!FK$10,0)+VLOOKUP($IF148,Data!$B:$CP,Daily!JJ$10,0))/BL$142</f>
        <v>4.0331451198944053E-3</v>
      </c>
      <c r="BM148" s="12">
        <f>(VLOOKUP($EG148,Data!$B:$CP,Daily!FL$10,0)+VLOOKUP($IF148,Data!$B:$CP,Daily!JK$10,0))/BM$142</f>
        <v>2.8663779959748736E-3</v>
      </c>
      <c r="BN148" s="12">
        <f>(VLOOKUP($EG148,Data!$B:$CP,Daily!FM$10,0)+VLOOKUP($IF148,Data!$B:$CP,Daily!JL$10,0))/BN$142</f>
        <v>3.9679727910437185E-3</v>
      </c>
      <c r="BO148" s="12">
        <f>(VLOOKUP($EG148,Data!$B:$CP,Daily!FN$10,0)+VLOOKUP($IF148,Data!$B:$CP,Daily!JM$10,0))/BO$142</f>
        <v>2.6450511945392491E-3</v>
      </c>
      <c r="BP148" s="12">
        <f>(VLOOKUP($EG148,Data!$B:$CP,Daily!FO$10,0)+VLOOKUP($IF148,Data!$B:$CP,Daily!JN$10,0))/BP$142</f>
        <v>4.2853541719183258E-3</v>
      </c>
      <c r="BQ148" s="12">
        <f>(VLOOKUP($EG148,Data!$B:$CP,Daily!FP$10,0)+VLOOKUP($IF148,Data!$B:$CP,Daily!JO$10,0))/BQ$142</f>
        <v>2.997002997002997E-3</v>
      </c>
      <c r="BR148" s="12">
        <f>(VLOOKUP($EG148,Data!$B:$CP,Daily!FQ$10,0)+VLOOKUP($IF148,Data!$B:$CP,Daily!JP$10,0))/BR$142</f>
        <v>3.4606594841658507E-3</v>
      </c>
      <c r="BS148" s="12">
        <f>(VLOOKUP($EG148,Data!$B:$CP,Daily!FR$10,0)+VLOOKUP($IF148,Data!$B:$CP,Daily!JQ$10,0))/BS$142</f>
        <v>4.2338158972958211E-3</v>
      </c>
      <c r="BT148" s="12">
        <f>(VLOOKUP($EG148,Data!$B:$CP,Daily!FS$10,0)+VLOOKUP($IF148,Data!$B:$CP,Daily!JR$10,0))/BT$142</f>
        <v>3.6980184203181691E-3</v>
      </c>
      <c r="BU148" s="12">
        <f>(VLOOKUP($EG148,Data!$B:$CP,Daily!FT$10,0)+VLOOKUP($IF148,Data!$B:$CP,Daily!JS$10,0))/BU$142</f>
        <v>3.4398034398034397E-3</v>
      </c>
      <c r="BV148" s="12">
        <f>(VLOOKUP($EG148,Data!$B:$CP,Daily!FU$10,0)+VLOOKUP($IF148,Data!$B:$CP,Daily!JT$10,0))/BV$142</f>
        <v>2.7723870252287217E-3</v>
      </c>
      <c r="BW148" s="12">
        <f>(VLOOKUP($EG148,Data!$B:$CP,Daily!FV$10,0)+VLOOKUP($IF148,Data!$B:$CP,Daily!JU$10,0))/BW$142</f>
        <v>3.4809657828469855E-3</v>
      </c>
      <c r="BX148" s="12">
        <f>(VLOOKUP($EG148,Data!$B:$CP,Daily!FW$10,0)+VLOOKUP($IF148,Data!$B:$CP,Daily!JV$10,0))/BX$142</f>
        <v>3.205128205128205E-3</v>
      </c>
      <c r="BY148" s="12">
        <f>(VLOOKUP($EG148,Data!$B:$CP,Daily!FX$10,0)+VLOOKUP($IF148,Data!$B:$CP,Daily!JW$10,0))/BY$142</f>
        <v>3.4147050276082534E-3</v>
      </c>
      <c r="BZ148" s="12">
        <f>(VLOOKUP($EG148,Data!$B:$CP,Daily!FY$10,0)+VLOOKUP($IF148,Data!$B:$CP,Daily!JX$10,0))/BZ$142</f>
        <v>4.0087463556851312E-3</v>
      </c>
      <c r="CA148" s="12">
        <f>(VLOOKUP($EG148,Data!$B:$CP,Daily!FZ$10,0)+VLOOKUP($IF148,Data!$B:$CP,Daily!JY$10,0))/CA$142</f>
        <v>3.2804394263045468E-3</v>
      </c>
      <c r="CB148" s="12">
        <f>(VLOOKUP($EG148,Data!$B:$CP,Daily!GA$10,0)+VLOOKUP($IF148,Data!$B:$CP,Daily!JZ$10,0))/CB$142</f>
        <v>3.1022868285764935E-3</v>
      </c>
      <c r="CC148" s="12">
        <f>(VLOOKUP($EG148,Data!$B:$CP,Daily!GB$10,0)+VLOOKUP($IF148,Data!$B:$CP,Daily!KA$10,0))/CC$142</f>
        <v>2.9116790682626984E-3</v>
      </c>
      <c r="CD148" s="12">
        <f>(VLOOKUP($EG148,Data!$B:$CP,Daily!GC$10,0)+VLOOKUP($IF148,Data!$B:$CP,Daily!KB$10,0))/CD$142</f>
        <v>3.8984920926811327E-3</v>
      </c>
      <c r="CE148" s="12">
        <f>(VLOOKUP($EG148,Data!$B:$CP,Daily!GD$10,0)+VLOOKUP($IF148,Data!$B:$CP,Daily!KC$10,0))/CE$142</f>
        <v>4.5431958543337833E-3</v>
      </c>
      <c r="CF148" s="12">
        <f>(VLOOKUP($EG148,Data!$B:$CP,Daily!GE$10,0)+VLOOKUP($IF148,Data!$B:$CP,Daily!KD$10,0))/CF$142</f>
        <v>4.3560331058516049E-3</v>
      </c>
      <c r="CG148" s="12">
        <f>(VLOOKUP($EG148,Data!$B:$CP,Daily!GF$10,0)+VLOOKUP($IF148,Data!$B:$CP,Daily!KE$10,0))/CG$142</f>
        <v>3.3159996985454819E-3</v>
      </c>
      <c r="CH148" s="12">
        <f>(VLOOKUP($EG148,Data!$B:$CP,Daily!GG$10,0)+VLOOKUP($IF148,Data!$B:$CP,Daily!KF$10,0))/CH$142</f>
        <v>2.9647841492515727E-3</v>
      </c>
      <c r="CI148" s="12">
        <f>(VLOOKUP($EG148,Data!$B:$CP,Daily!GH$10,0)+VLOOKUP($IF148,Data!$B:$CP,Daily!KG$10,0))/CI$142</f>
        <v>4.0402303790939564E-3</v>
      </c>
      <c r="CJ148" s="12">
        <f>(VLOOKUP($EG148,Data!$B:$CP,Daily!GI$10,0)+VLOOKUP($IF148,Data!$B:$CP,Daily!KH$10,0))/CJ$142</f>
        <v>4.4655581947743465E-3</v>
      </c>
      <c r="CK148" s="12">
        <f>(VLOOKUP($EG148,Data!$B:$CP,Daily!GJ$10,0)+VLOOKUP($IF148,Data!$B:$CP,Daily!KI$10,0))/CK$142</f>
        <v>4.0346682606096831E-3</v>
      </c>
      <c r="CL148" s="12">
        <f>(VLOOKUP($EG148,Data!$B:$CP,Daily!GK$10,0)+VLOOKUP($IF148,Data!$B:$CP,Daily!KJ$10,0))/CL$142</f>
        <v>2.8791477722594112E-3</v>
      </c>
      <c r="CM148" s="12">
        <f>(VLOOKUP($EG148,Data!$B:$CP,Daily!GL$10,0)+VLOOKUP($IF148,Data!$B:$CP,Daily!KK$10,0))/CM$142</f>
        <v>2.9641185647425899E-3</v>
      </c>
      <c r="CN148" s="12">
        <f>(VLOOKUP($EG148,Data!$B:$CP,Daily!GM$10,0)+VLOOKUP($IF148,Data!$B:$CP,Daily!KL$10,0))/CN$142</f>
        <v>4.1876696393951147E-3</v>
      </c>
      <c r="CO148" s="12">
        <f>(VLOOKUP($EG148,Data!$B:$CP,Daily!GN$10,0)+VLOOKUP($IF148,Data!$B:$CP,Daily!KM$10,0))/CO$142</f>
        <v>3.4419458467186783E-3</v>
      </c>
      <c r="CP148" s="12">
        <f>(VLOOKUP($EG148,Data!$B:$CP,Daily!GO$10,0)+VLOOKUP($IF148,Data!$B:$CP,Daily!KN$10,0))/CP$142</f>
        <v>4.2205965109735509E-3</v>
      </c>
      <c r="CQ148" s="12">
        <f>(VLOOKUP($EG148,Data!$B:$CP,Daily!GP$10,0)+VLOOKUP($IF148,Data!$B:$CP,Daily!KO$10,0))/CQ$142</f>
        <v>4.2616663115278078E-3</v>
      </c>
      <c r="CR148" s="12">
        <f>(VLOOKUP($EG148,Data!$B:$CP,Daily!GQ$10,0)+VLOOKUP($IF148,Data!$B:$CP,Daily!KP$10,0))/CR$142</f>
        <v>2.5585362071639012E-3</v>
      </c>
      <c r="CS148" s="12">
        <f>(VLOOKUP($EG148,Data!$B:$CP,Daily!GR$10,0)+VLOOKUP($IF148,Data!$B:$CP,Daily!KQ$10,0))/CS$142</f>
        <v>3.9364001234949058E-3</v>
      </c>
      <c r="CT148" s="12">
        <f>(VLOOKUP($EG148,Data!$B:$CP,Daily!GS$10,0)+VLOOKUP($IF148,Data!$B:$CP,Daily!KR$10,0))/CT$142</f>
        <v>3.8108570539741797E-3</v>
      </c>
      <c r="CU148" s="12">
        <f>(VLOOKUP($EG148,Data!$B:$CP,Daily!GT$10,0)+VLOOKUP($IF148,Data!$B:$CP,Daily!KS$10,0))/CU$142</f>
        <v>3.4067303697548814E-3</v>
      </c>
      <c r="CV148" s="12">
        <f>(VLOOKUP($EG148,Data!$B:$CP,Daily!GU$10,0)+VLOOKUP($IF148,Data!$B:$CP,Daily!KT$10,0))/CV$142</f>
        <v>3.7606386488091312E-3</v>
      </c>
      <c r="CW148" s="12">
        <f>(VLOOKUP($EG148,Data!$B:$CP,Daily!GV$10,0)+VLOOKUP($IF148,Data!$B:$CP,Daily!KU$10,0))/CW$142</f>
        <v>2.8321925890960587E-3</v>
      </c>
      <c r="CX148" s="12">
        <f>(VLOOKUP($EG148,Data!$B:$CP,Daily!GW$10,0)+VLOOKUP($IF148,Data!$B:$CP,Daily!KV$10,0))/CX$142</f>
        <v>3.0139593908629441E-3</v>
      </c>
      <c r="CY148" s="12">
        <f>(VLOOKUP($EG148,Data!$B:$CP,Daily!GX$10,0)+VLOOKUP($IF148,Data!$B:$CP,Daily!KW$10,0))/CY$142</f>
        <v>3.5488135829100272E-3</v>
      </c>
      <c r="CZ148" s="12">
        <f>(VLOOKUP($EG148,Data!$B:$CP,Daily!GY$10,0)+VLOOKUP($IF148,Data!$B:$CP,Daily!KX$10,0))/CZ$142</f>
        <v>3.5556929736414934E-3</v>
      </c>
      <c r="DA148" s="12">
        <f>(VLOOKUP($EG148,Data!$B:$CP,Daily!GZ$10,0)+VLOOKUP($IF148,Data!$B:$CP,Daily!KY$10,0))/DA$142</f>
        <v>2.5561147056474159E-3</v>
      </c>
      <c r="DB148" s="12">
        <f>(VLOOKUP($EG148,Data!$B:$CP,Daily!HA$10,0)+VLOOKUP($IF148,Data!$B:$CP,Daily!KZ$10,0))/DB$142</f>
        <v>3.9691626593389819E-3</v>
      </c>
      <c r="DC148" s="12">
        <f>(VLOOKUP($EG148,Data!$B:$CP,Daily!HB$10,0)+VLOOKUP($IF148,Data!$B:$CP,Daily!LA$10,0))/DC$142</f>
        <v>2.8612303290414878E-3</v>
      </c>
      <c r="DD148" s="12">
        <f>(VLOOKUP($EG148,Data!$B:$CP,Daily!HC$10,0)+VLOOKUP($IF148,Data!$B:$CP,Daily!LB$10,0))/DD$142</f>
        <v>3.9225504924052749E-3</v>
      </c>
      <c r="DE148" s="12">
        <f>(VLOOKUP($EG148,Data!$B:$CP,Daily!HD$10,0)+VLOOKUP($IF148,Data!$B:$CP,Daily!LC$10,0))/DE$142</f>
        <v>3.3297424346293214E-3</v>
      </c>
      <c r="DF148" s="12">
        <f>(VLOOKUP($EG148,Data!$B:$CP,Daily!HE$10,0)+VLOOKUP($IF148,Data!$B:$CP,Daily!LD$10,0))/DF$142</f>
        <v>3.3243138770776962E-3</v>
      </c>
      <c r="DG148" s="12">
        <f>(VLOOKUP($EG148,Data!$B:$CP,Daily!HF$10,0)+VLOOKUP($IF148,Data!$B:$CP,Daily!LE$10,0))/DG$142</f>
        <v>4.048582995951417E-3</v>
      </c>
      <c r="DH148" s="12">
        <f>(VLOOKUP($EG148,Data!$B:$CP,Daily!HG$10,0)+VLOOKUP($IF148,Data!$B:$CP,Daily!LF$10,0))/DH$142</f>
        <v>3.0518043793392844E-3</v>
      </c>
      <c r="DI148" s="12">
        <f>(VLOOKUP($EG148,Data!$B:$CP,Daily!HH$10,0)+VLOOKUP($IF148,Data!$B:$CP,Daily!LG$10,0))/DI$142</f>
        <v>3.1560569433252755E-3</v>
      </c>
      <c r="DJ148" s="12">
        <f>(VLOOKUP($EG148,Data!$B:$CP,Daily!HI$10,0)+VLOOKUP($IF148,Data!$B:$CP,Daily!LH$10,0))/DJ$142</f>
        <v>2.9571217348447511E-3</v>
      </c>
      <c r="DK148" s="12">
        <f>(VLOOKUP($EG148,Data!$B:$CP,Daily!HJ$10,0)+VLOOKUP($IF148,Data!$B:$CP,Daily!LI$10,0))/DK$142</f>
        <v>2.665159101922145E-3</v>
      </c>
      <c r="DL148" s="12">
        <f>(VLOOKUP($EG148,Data!$B:$CP,Daily!HK$10,0)+VLOOKUP($IF148,Data!$B:$CP,Daily!LJ$10,0))/DL$142</f>
        <v>3.9750141964792728E-3</v>
      </c>
      <c r="DM148" s="12">
        <f>(VLOOKUP($EG148,Data!$B:$CP,Daily!HL$10,0)+VLOOKUP($IF148,Data!$B:$CP,Daily!LK$10,0))/DM$142</f>
        <v>3.6002939015429831E-3</v>
      </c>
      <c r="DN148" s="12">
        <f>(VLOOKUP($EG148,Data!$B:$CP,Daily!HM$10,0)+VLOOKUP($IF148,Data!$B:$CP,Daily!LL$10,0))/DN$142</f>
        <v>3.7970838396111785E-3</v>
      </c>
      <c r="DO148" s="12">
        <f>(VLOOKUP($EG148,Data!$B:$CP,Daily!HN$10,0)+VLOOKUP($IF148,Data!$B:$CP,Daily!LM$10,0))/DO$142</f>
        <v>4.3569820637571711E-3</v>
      </c>
      <c r="DP148" s="12">
        <f>(VLOOKUP($EG148,Data!$B:$CP,Daily!HO$10,0)+VLOOKUP($IF148,Data!$B:$CP,Daily!LN$10,0))/DP$142</f>
        <v>3.2149941856488133E-3</v>
      </c>
      <c r="DQ148" s="12">
        <f>(VLOOKUP($EG148,Data!$B:$CP,Daily!HP$10,0)+VLOOKUP($IF148,Data!$B:$CP,Daily!LO$10,0))/DQ$142</f>
        <v>2.9450743631276688E-3</v>
      </c>
      <c r="DR148" s="12">
        <f>(VLOOKUP($EG148,Data!$B:$CP,Daily!HQ$10,0)+VLOOKUP($IF148,Data!$B:$CP,Daily!LP$10,0))/DR$142</f>
        <v>2.3663810689514486E-3</v>
      </c>
      <c r="DS148" s="12">
        <f>(VLOOKUP($EG148,Data!$B:$CP,Daily!HR$10,0)+VLOOKUP($IF148,Data!$B:$CP,Daily!LQ$10,0))/DS$142</f>
        <v>3.0627871362940277E-3</v>
      </c>
      <c r="DT148" s="12">
        <f>(VLOOKUP($EG148,Data!$B:$CP,Daily!HS$10,0)+VLOOKUP($IF148,Data!$B:$CP,Daily!LR$10,0))/DT$142</f>
        <v>2.6475849731663684E-3</v>
      </c>
      <c r="DU148" s="12">
        <f>(VLOOKUP($EG148,Data!$B:$CP,Daily!HT$10,0)+VLOOKUP($IF148,Data!$B:$CP,Daily!LS$10,0))/DU$142</f>
        <v>3.4758171868066855E-3</v>
      </c>
      <c r="DV148" s="14"/>
      <c r="DW148" s="12">
        <f t="shared" si="1899"/>
        <v>3.0627871362940277E-3</v>
      </c>
      <c r="DX148" s="12">
        <f t="shared" si="1900"/>
        <v>3.9679727910437185E-3</v>
      </c>
      <c r="DY148" s="12">
        <f t="shared" si="1914"/>
        <v>9.0518565474969085E-4</v>
      </c>
      <c r="DZ148" s="12">
        <f t="shared" si="1915"/>
        <v>4.646862032105987E-3</v>
      </c>
      <c r="EA148" s="12">
        <f t="shared" si="1916"/>
        <v>2.3838978952317597E-3</v>
      </c>
      <c r="EB148" s="14"/>
      <c r="EC148" s="12">
        <f t="shared" si="1901"/>
        <v>5.4901511427527829E-4</v>
      </c>
      <c r="ED148" s="12">
        <f t="shared" si="1922"/>
        <v>3.2118177590812255E-3</v>
      </c>
      <c r="EE148" s="12">
        <f t="shared" si="1923"/>
        <v>3.3170377273552942E-3</v>
      </c>
      <c r="EF148" s="1"/>
      <c r="EG148" s="7" t="s">
        <v>763</v>
      </c>
      <c r="EH148" s="7" t="s">
        <v>126</v>
      </c>
      <c r="EI148" s="12">
        <f>VLOOKUP($EG148,Data!$B:$CP,Daily!EI$10,0)/EI$142</f>
        <v>3.4645109709514079E-3</v>
      </c>
      <c r="EJ148" s="12">
        <f>VLOOKUP($EG148,Data!$B:$CP,Daily!EJ$10,0)/EJ$142</f>
        <v>3.7206155927617113E-3</v>
      </c>
      <c r="EK148" s="12">
        <f>VLOOKUP($EG148,Data!$B:$CP,Daily!EK$10,0)/EK$142</f>
        <v>3.928115486595306E-3</v>
      </c>
      <c r="EL148" s="12">
        <f>VLOOKUP($EG148,Data!$B:$CP,Daily!EL$10,0)/EL$142</f>
        <v>2.8757880765402058E-3</v>
      </c>
      <c r="EM148" s="12">
        <f>VLOOKUP($EG148,Data!$B:$CP,Daily!EM$10,0)/EM$142</f>
        <v>4.5185583647122107E-3</v>
      </c>
      <c r="EN148" s="12">
        <f>VLOOKUP($EG148,Data!$B:$CP,Daily!EN$10,0)/EN$142</f>
        <v>3.8916815307280688E-3</v>
      </c>
      <c r="EO148" s="12">
        <f>VLOOKUP($EG148,Data!$B:$CP,Daily!EO$10,0)/EO$142</f>
        <v>3.854928801825191E-3</v>
      </c>
      <c r="EP148" s="12">
        <f>VLOOKUP($EG148,Data!$B:$CP,Daily!EP$10,0)/EP$142</f>
        <v>3.7840925317720975E-3</v>
      </c>
      <c r="EQ148" s="12">
        <f>VLOOKUP($EG148,Data!$B:$CP,Daily!EQ$10,0)/EQ$142</f>
        <v>3.1365168979847879E-3</v>
      </c>
      <c r="ER148" s="12">
        <f>VLOOKUP($EG148,Data!$B:$CP,Daily!ER$10,0)/ER$142</f>
        <v>3.6367210536662081E-3</v>
      </c>
      <c r="ES148" s="12">
        <f>VLOOKUP($EG148,Data!$B:$CP,Daily!ES$10,0)/ES$142</f>
        <v>3.4220112595209186E-3</v>
      </c>
      <c r="ET148" s="12">
        <f>VLOOKUP($EG148,Data!$B:$CP,Daily!ET$10,0)/ET$142</f>
        <v>3.0149862552097187E-3</v>
      </c>
      <c r="EU148" s="12">
        <f>VLOOKUP($EG148,Data!$B:$CP,Daily!EU$10,0)/EU$142</f>
        <v>3.4010478904311059E-3</v>
      </c>
      <c r="EV148" s="12">
        <f>VLOOKUP($EG148,Data!$B:$CP,Daily!EV$10,0)/EV$142</f>
        <v>3.3318719859710653E-3</v>
      </c>
      <c r="EW148" s="12">
        <f>VLOOKUP($EG148,Data!$B:$CP,Daily!EW$10,0)/EW$142</f>
        <v>4.0559136669805172E-3</v>
      </c>
      <c r="EX148" s="12">
        <f>VLOOKUP($EG148,Data!$B:$CP,Daily!EX$10,0)/EX$142</f>
        <v>3.1661389768371938E-3</v>
      </c>
      <c r="EY148" s="12">
        <f>VLOOKUP($EG148,Data!$B:$CP,Daily!EY$10,0)/EY$142</f>
        <v>3.7249572133293061E-3</v>
      </c>
      <c r="EZ148" s="12">
        <f>VLOOKUP($EG148,Data!$B:$CP,Daily!EZ$10,0)/EZ$142</f>
        <v>3.7511032656663726E-3</v>
      </c>
      <c r="FA148" s="12">
        <f>VLOOKUP($EG148,Data!$B:$CP,Daily!FA$10,0)/FA$142</f>
        <v>4.8966267682263327E-3</v>
      </c>
      <c r="FB148" s="12">
        <f>VLOOKUP($EG148,Data!$B:$CP,Daily!FB$10,0)/FB$142</f>
        <v>4.1136873597606583E-3</v>
      </c>
      <c r="FC148" s="12">
        <f>VLOOKUP($EG148,Data!$B:$CP,Daily!FC$10,0)/FC$142</f>
        <v>3.8214185851430703E-3</v>
      </c>
      <c r="FD148" s="12">
        <f>VLOOKUP($EG148,Data!$B:$CP,Daily!FD$10,0)/FD$142</f>
        <v>4.0231576881562163E-3</v>
      </c>
      <c r="FE148" s="12">
        <f>VLOOKUP($EG148,Data!$B:$CP,Daily!FE$10,0)/FE$142</f>
        <v>5.1880674448767832E-3</v>
      </c>
      <c r="FF148" s="12">
        <f>VLOOKUP($EG148,Data!$B:$CP,Daily!FF$10,0)/FF$142</f>
        <v>3.6301516122143923E-3</v>
      </c>
      <c r="FG148" s="12">
        <f>VLOOKUP($EG148,Data!$B:$CP,Daily!FG$10,0)/FG$142</f>
        <v>3.6504945831370701E-3</v>
      </c>
      <c r="FH148" s="12">
        <f>VLOOKUP($EG148,Data!$B:$CP,Daily!FH$10,0)/FH$142</f>
        <v>3.9741219963031421E-3</v>
      </c>
      <c r="FI148" s="12">
        <f>VLOOKUP($EG148,Data!$B:$CP,Daily!FI$10,0)/FI$142</f>
        <v>3.9696541990119974E-3</v>
      </c>
      <c r="FJ148" s="12">
        <f>VLOOKUP($EG148,Data!$B:$CP,Daily!FJ$10,0)/FJ$142</f>
        <v>4.0175310445580712E-3</v>
      </c>
      <c r="FK148" s="12">
        <f>VLOOKUP($EG148,Data!$B:$CP,Daily!FK$10,0)/FK$142</f>
        <v>4.4440242057488654E-3</v>
      </c>
      <c r="FL148" s="12">
        <f>VLOOKUP($EG148,Data!$B:$CP,Daily!FL$10,0)/FL$142</f>
        <v>3.0419468459814279E-3</v>
      </c>
      <c r="FM148" s="12">
        <f>VLOOKUP($EG148,Data!$B:$CP,Daily!FM$10,0)/FM$142</f>
        <v>4.1891640290448702E-3</v>
      </c>
      <c r="FN148" s="12">
        <f>VLOOKUP($EG148,Data!$B:$CP,Daily!FN$10,0)/FN$142</f>
        <v>2.5842696629213482E-3</v>
      </c>
      <c r="FO148" s="12">
        <f>VLOOKUP($EG148,Data!$B:$CP,Daily!FO$10,0)/FO$142</f>
        <v>4.0796344647519587E-3</v>
      </c>
      <c r="FP148" s="12">
        <f>VLOOKUP($EG148,Data!$B:$CP,Daily!FP$10,0)/FP$142</f>
        <v>3.2435939020434641E-3</v>
      </c>
      <c r="FQ148" s="12">
        <f>VLOOKUP($EG148,Data!$B:$CP,Daily!FQ$10,0)/FQ$142</f>
        <v>3.3381836856971668E-3</v>
      </c>
      <c r="FR148" s="12">
        <f>VLOOKUP($EG148,Data!$B:$CP,Daily!FR$10,0)/FR$142</f>
        <v>4.143024407817707E-3</v>
      </c>
      <c r="FS148" s="12">
        <f>VLOOKUP($EG148,Data!$B:$CP,Daily!FS$10,0)/FS$142</f>
        <v>3.7460027409776152E-3</v>
      </c>
      <c r="FT148" s="12">
        <f>VLOOKUP($EG148,Data!$B:$CP,Daily!FT$10,0)/FT$142</f>
        <v>3.5691109669046075E-3</v>
      </c>
      <c r="FU148" s="12">
        <f>VLOOKUP($EG148,Data!$B:$CP,Daily!FU$10,0)/FU$142</f>
        <v>2.4260067928190197E-3</v>
      </c>
      <c r="FV148" s="12">
        <f>VLOOKUP($EG148,Data!$B:$CP,Daily!FV$10,0)/FV$142</f>
        <v>3.1685069611137782E-3</v>
      </c>
      <c r="FW148" s="12">
        <f>VLOOKUP($EG148,Data!$B:$CP,Daily!FW$10,0)/FW$142</f>
        <v>3.1213421771361686E-3</v>
      </c>
      <c r="FX148" s="12">
        <f>VLOOKUP($EG148,Data!$B:$CP,Daily!FX$10,0)/FX$142</f>
        <v>3.6118239711054084E-3</v>
      </c>
      <c r="FY148" s="12">
        <f>VLOOKUP($EG148,Data!$B:$CP,Daily!FY$10,0)/FY$142</f>
        <v>3.7114579368100493E-3</v>
      </c>
      <c r="FZ148" s="12">
        <f>VLOOKUP($EG148,Data!$B:$CP,Daily!FZ$10,0)/FZ$142</f>
        <v>3.4746351633078527E-3</v>
      </c>
      <c r="GA148" s="12">
        <f>VLOOKUP($EG148,Data!$B:$CP,Daily!GA$10,0)/GA$142</f>
        <v>2.8341993386868211E-3</v>
      </c>
      <c r="GB148" s="12">
        <f>VLOOKUP($EG148,Data!$B:$CP,Daily!GB$10,0)/GB$142</f>
        <v>3.5176586464049529E-3</v>
      </c>
      <c r="GC148" s="12">
        <f>VLOOKUP($EG148,Data!$B:$CP,Daily!GC$10,0)/GC$142</f>
        <v>3.7309863197168276E-3</v>
      </c>
      <c r="GD148" s="12">
        <f>VLOOKUP($EG148,Data!$B:$CP,Daily!GD$10,0)/GD$142</f>
        <v>4.5479858919621309E-3</v>
      </c>
      <c r="GE148" s="12">
        <f>VLOOKUP($EG148,Data!$B:$CP,Daily!GE$10,0)/GE$142</f>
        <v>4.3527630582891746E-3</v>
      </c>
      <c r="GF148" s="12">
        <f>VLOOKUP($EG148,Data!$B:$CP,Daily!GF$10,0)/GF$142</f>
        <v>3.4253278528087686E-3</v>
      </c>
      <c r="GG148" s="12">
        <f>VLOOKUP($EG148,Data!$B:$CP,Daily!GG$10,0)/GG$142</f>
        <v>2.9275663424308245E-3</v>
      </c>
      <c r="GH148" s="12">
        <f>VLOOKUP($EG148,Data!$B:$CP,Daily!GH$10,0)/GH$142</f>
        <v>3.3719231201528605E-3</v>
      </c>
      <c r="GI148" s="12">
        <f>VLOOKUP($EG148,Data!$B:$CP,Daily!GI$10,0)/GI$142</f>
        <v>5.1026757934038583E-3</v>
      </c>
      <c r="GJ148" s="12">
        <f>VLOOKUP($EG148,Data!$B:$CP,Daily!GJ$10,0)/GJ$142</f>
        <v>3.7222058967577628E-3</v>
      </c>
      <c r="GK148" s="12">
        <f>VLOOKUP($EG148,Data!$B:$CP,Daily!GK$10,0)/GK$142</f>
        <v>3.1416603198781414E-3</v>
      </c>
      <c r="GL148" s="12">
        <f>VLOOKUP($EG148,Data!$B:$CP,Daily!GL$10,0)/GL$142</f>
        <v>3.2583239995927094E-3</v>
      </c>
      <c r="GM148" s="12">
        <f>VLOOKUP($EG148,Data!$B:$CP,Daily!GM$10,0)/GM$142</f>
        <v>3.8114343029087261E-3</v>
      </c>
      <c r="GN148" s="12">
        <f>VLOOKUP($EG148,Data!$B:$CP,Daily!GN$10,0)/GN$142</f>
        <v>3.177124702144559E-3</v>
      </c>
      <c r="GO148" s="12">
        <f>VLOOKUP($EG148,Data!$B:$CP,Daily!GO$10,0)/GO$142</f>
        <v>3.8182042123414213E-3</v>
      </c>
      <c r="GP148" s="12">
        <f>VLOOKUP($EG148,Data!$B:$CP,Daily!GP$10,0)/GP$142</f>
        <v>4.8651654156241309E-3</v>
      </c>
      <c r="GQ148" s="12">
        <f>VLOOKUP($EG148,Data!$B:$CP,Daily!GQ$10,0)/GQ$142</f>
        <v>2.9110620357357961E-3</v>
      </c>
      <c r="GR148" s="12">
        <f>VLOOKUP($EG148,Data!$B:$CP,Daily!GR$10,0)/GR$142</f>
        <v>4.0991801639672061E-3</v>
      </c>
      <c r="GS148" s="12">
        <f>VLOOKUP($EG148,Data!$B:$CP,Daily!GS$10,0)/GS$142</f>
        <v>3.8531737984181707E-3</v>
      </c>
      <c r="GT148" s="12">
        <f>VLOOKUP($EG148,Data!$B:$CP,Daily!GT$10,0)/GT$142</f>
        <v>3.5908596300326442E-3</v>
      </c>
      <c r="GU148" s="12">
        <f>VLOOKUP($EG148,Data!$B:$CP,Daily!GU$10,0)/GU$142</f>
        <v>3.9082855653986455E-3</v>
      </c>
      <c r="GV148" s="12">
        <f>VLOOKUP($EG148,Data!$B:$CP,Daily!GV$10,0)/GV$142</f>
        <v>2.9924672376431742E-3</v>
      </c>
      <c r="GW148" s="12">
        <f>VLOOKUP($EG148,Data!$B:$CP,Daily!GW$10,0)/GW$142</f>
        <v>3.0183180682764365E-3</v>
      </c>
      <c r="GX148" s="12">
        <f>VLOOKUP($EG148,Data!$B:$CP,Daily!GX$10,0)/GX$142</f>
        <v>4.1060430241899488E-3</v>
      </c>
      <c r="GY148" s="12">
        <f>VLOOKUP($EG148,Data!$B:$CP,Daily!GY$10,0)/GY$142</f>
        <v>3.6115569823434992E-3</v>
      </c>
      <c r="GZ148" s="12">
        <f>VLOOKUP($EG148,Data!$B:$CP,Daily!GZ$10,0)/GZ$142</f>
        <v>2.1845417663580568E-3</v>
      </c>
      <c r="HA148" s="12">
        <f>VLOOKUP($EG148,Data!$B:$CP,Daily!HA$10,0)/HA$142</f>
        <v>4.2473330699328328E-3</v>
      </c>
      <c r="HB148" s="12">
        <f>VLOOKUP($EG148,Data!$B:$CP,Daily!HB$10,0)/HB$142</f>
        <v>2.7764923646459972E-3</v>
      </c>
      <c r="HC148" s="12">
        <f>VLOOKUP($EG148,Data!$B:$CP,Daily!HC$10,0)/HC$142</f>
        <v>3.8798359383660349E-3</v>
      </c>
      <c r="HD148" s="12">
        <f>VLOOKUP($EG148,Data!$B:$CP,Daily!HD$10,0)/HD$142</f>
        <v>3.3436213991769547E-3</v>
      </c>
      <c r="HE148" s="12">
        <f>VLOOKUP($EG148,Data!$B:$CP,Daily!HE$10,0)/HE$142</f>
        <v>3.3089341221297502E-3</v>
      </c>
      <c r="HF148" s="12">
        <f>VLOOKUP($EG148,Data!$B:$CP,Daily!HF$10,0)/HF$142</f>
        <v>4.089581304771178E-3</v>
      </c>
      <c r="HG148" s="12">
        <f>VLOOKUP($EG148,Data!$B:$CP,Daily!HG$10,0)/HG$142</f>
        <v>2.8804131903059195E-3</v>
      </c>
      <c r="HH148" s="12">
        <f>VLOOKUP($EG148,Data!$B:$CP,Daily!HH$10,0)/HH$142</f>
        <v>3.5053895364122339E-3</v>
      </c>
      <c r="HI148" s="12">
        <f>VLOOKUP($EG148,Data!$B:$CP,Daily!HI$10,0)/HI$142</f>
        <v>3.1854937515314874E-3</v>
      </c>
      <c r="HJ148" s="12">
        <f>VLOOKUP($EG148,Data!$B:$CP,Daily!HJ$10,0)/HJ$142</f>
        <v>2.9723991507431E-3</v>
      </c>
      <c r="HK148" s="12">
        <f>VLOOKUP($EG148,Data!$B:$CP,Daily!HK$10,0)/HK$142</f>
        <v>3.9545229856648538E-3</v>
      </c>
      <c r="HL148" s="12">
        <f>VLOOKUP($EG148,Data!$B:$CP,Daily!HL$10,0)/HL$142</f>
        <v>3.8325189230621827E-3</v>
      </c>
      <c r="HM148" s="12">
        <f>VLOOKUP($EG148,Data!$B:$CP,Daily!HM$10,0)/HM$142</f>
        <v>3.6575721629102413E-3</v>
      </c>
      <c r="HN148" s="12">
        <f>VLOOKUP($EG148,Data!$B:$CP,Daily!HN$10,0)/HN$142</f>
        <v>4.5540796963946866E-3</v>
      </c>
      <c r="HO148" s="12">
        <f>VLOOKUP($EG148,Data!$B:$CP,Daily!HO$10,0)/HO$142</f>
        <v>3.0517045949952043E-3</v>
      </c>
      <c r="HP148" s="12">
        <f>VLOOKUP($EG148,Data!$B:$CP,Daily!HP$10,0)/HP$142</f>
        <v>2.8046421663442938E-3</v>
      </c>
      <c r="HQ148" s="12">
        <f>VLOOKUP($EG148,Data!$B:$CP,Daily!HQ$10,0)/HQ$142</f>
        <v>2.2471910112359553E-3</v>
      </c>
      <c r="HR148" s="12">
        <f>VLOOKUP($EG148,Data!$B:$CP,Daily!HR$10,0)/HR$142</f>
        <v>3.0882527616106427E-3</v>
      </c>
      <c r="HS148" s="12">
        <f>VLOOKUP($EG148,Data!$B:$CP,Daily!HS$10,0)/HS$142</f>
        <v>2.129235326791335E-3</v>
      </c>
      <c r="HT148" s="12">
        <f>VLOOKUP($EG148,Data!$B:$CP,Daily!HT$10,0)/HT$142</f>
        <v>2.8846153846153848E-3</v>
      </c>
      <c r="HU148" s="13"/>
      <c r="HV148" s="40">
        <f t="shared" si="1902"/>
        <v>3.1661389768371938E-3</v>
      </c>
      <c r="HW148" s="40">
        <f t="shared" si="1903"/>
        <v>3.9545229856648538E-3</v>
      </c>
      <c r="HX148" s="40">
        <f t="shared" si="1904"/>
        <v>7.8838400882766E-4</v>
      </c>
      <c r="HY148" s="40">
        <f t="shared" si="1917"/>
        <v>4.5458109922855991E-3</v>
      </c>
      <c r="HZ148" s="40">
        <f t="shared" si="1918"/>
        <v>2.5748509702164489E-3</v>
      </c>
      <c r="IA148" s="43"/>
      <c r="IB148" s="12">
        <f t="shared" si="1905"/>
        <v>6.2495964211588251E-4</v>
      </c>
      <c r="IC148" s="12">
        <f t="shared" si="1924"/>
        <v>3.0831608734214638E-3</v>
      </c>
      <c r="ID148" s="12">
        <f t="shared" si="1925"/>
        <v>3.3747133381854134E-3</v>
      </c>
      <c r="IE148" s="1"/>
      <c r="IF148" s="7" t="s">
        <v>764</v>
      </c>
      <c r="IG148" s="7" t="s">
        <v>126</v>
      </c>
      <c r="IH148" s="12">
        <f>VLOOKUP($IF148,Data!$B:$CP,Daily!IH$10,0)/IH$142</f>
        <v>3.5492457852706301E-3</v>
      </c>
      <c r="II148" s="12">
        <f>VLOOKUP($IF148,Data!$B:$CP,Daily!II$10,0)/II$142</f>
        <v>2.788622420524261E-3</v>
      </c>
      <c r="IJ148" s="12">
        <f>VLOOKUP($IF148,Data!$B:$CP,Daily!IJ$10,0)/IJ$142</f>
        <v>2.8864656831302116E-3</v>
      </c>
      <c r="IK148" s="12">
        <f>VLOOKUP($IF148,Data!$B:$CP,Daily!IK$10,0)/IK$142</f>
        <v>4.3196544276457886E-3</v>
      </c>
      <c r="IL148" s="12">
        <f>VLOOKUP($IF148,Data!$B:$CP,Daily!IL$10,0)/IL$142</f>
        <v>4.3494019572308806E-3</v>
      </c>
      <c r="IM148" s="12">
        <f>VLOOKUP($IF148,Data!$B:$CP,Daily!IM$10,0)/IM$142</f>
        <v>2.439685551640011E-3</v>
      </c>
      <c r="IN148" s="12">
        <f>VLOOKUP($IF148,Data!$B:$CP,Daily!IN$10,0)/IN$142</f>
        <v>7.8760829614071934E-4</v>
      </c>
      <c r="IO148" s="12">
        <f>VLOOKUP($IF148,Data!$B:$CP,Daily!IO$10,0)/IO$142</f>
        <v>2.1372595582996915E-3</v>
      </c>
      <c r="IP148" s="12">
        <f>VLOOKUP($IF148,Data!$B:$CP,Daily!IP$10,0)/IP$142</f>
        <v>3.3531080732525148E-3</v>
      </c>
      <c r="IQ148" s="12">
        <f>VLOOKUP($IF148,Data!$B:$CP,Daily!IQ$10,0)/IQ$142</f>
        <v>2.7692307692307691E-3</v>
      </c>
      <c r="IR148" s="12">
        <f>VLOOKUP($IF148,Data!$B:$CP,Daily!IR$10,0)/IR$142</f>
        <v>3.935599284436494E-3</v>
      </c>
      <c r="IS148" s="12">
        <f>VLOOKUP($IF148,Data!$B:$CP,Daily!IS$10,0)/IS$142</f>
        <v>2.4242424242424242E-3</v>
      </c>
      <c r="IT148" s="12">
        <f>VLOOKUP($IF148,Data!$B:$CP,Daily!IT$10,0)/IT$142</f>
        <v>2.4929884699283265E-3</v>
      </c>
      <c r="IU148" s="12">
        <f>VLOOKUP($IF148,Data!$B:$CP,Daily!IU$10,0)/IU$142</f>
        <v>1.4628437682855471E-3</v>
      </c>
      <c r="IV148" s="12">
        <f>VLOOKUP($IF148,Data!$B:$CP,Daily!IV$10,0)/IV$142</f>
        <v>2.9658922392486408E-3</v>
      </c>
      <c r="IW148" s="12">
        <f>VLOOKUP($IF148,Data!$B:$CP,Daily!IW$10,0)/IW$142</f>
        <v>1.7074558907228231E-3</v>
      </c>
      <c r="IX148" s="12">
        <f>VLOOKUP($IF148,Data!$B:$CP,Daily!IX$10,0)/IX$142</f>
        <v>2.2898266274124961E-3</v>
      </c>
      <c r="IY148" s="12">
        <f>VLOOKUP($IF148,Data!$B:$CP,Daily!IY$10,0)/IY$142</f>
        <v>4.1126225877886743E-3</v>
      </c>
      <c r="IZ148" s="12">
        <f>VLOOKUP($IF148,Data!$B:$CP,Daily!IZ$10,0)/IZ$142</f>
        <v>2.9913251570445709E-3</v>
      </c>
      <c r="JA148" s="12">
        <f>VLOOKUP($IF148,Data!$B:$CP,Daily!JA$10,0)/JA$142</f>
        <v>4.6889653016567679E-3</v>
      </c>
      <c r="JB148" s="12">
        <f>VLOOKUP($IF148,Data!$B:$CP,Daily!JB$10,0)/JB$142</f>
        <v>3.4998409163219855E-3</v>
      </c>
      <c r="JC148" s="12">
        <f>VLOOKUP($IF148,Data!$B:$CP,Daily!JC$10,0)/JC$142</f>
        <v>1.6420361247947454E-3</v>
      </c>
      <c r="JD148" s="12">
        <f>VLOOKUP($IF148,Data!$B:$CP,Daily!JD$10,0)/JD$142</f>
        <v>4.7408343868520861E-3</v>
      </c>
      <c r="JE148" s="12">
        <f>VLOOKUP($IF148,Data!$B:$CP,Daily!JE$10,0)/JE$142</f>
        <v>2.0869565217391303E-3</v>
      </c>
      <c r="JF148" s="12">
        <f>VLOOKUP($IF148,Data!$B:$CP,Daily!JF$10,0)/JF$142</f>
        <v>5.3742802303262957E-3</v>
      </c>
      <c r="JG148" s="12">
        <f>VLOOKUP($IF148,Data!$B:$CP,Daily!JG$10,0)/JG$142</f>
        <v>4.0272614622056998E-3</v>
      </c>
      <c r="JH148" s="12">
        <f>VLOOKUP($IF148,Data!$B:$CP,Daily!JH$10,0)/JH$142</f>
        <v>3.2708890871245913E-3</v>
      </c>
      <c r="JI148" s="12">
        <f>VLOOKUP($IF148,Data!$B:$CP,Daily!JI$10,0)/JI$142</f>
        <v>2.735562310030395E-3</v>
      </c>
      <c r="JJ148" s="12">
        <f>VLOOKUP($IF148,Data!$B:$CP,Daily!JJ$10,0)/JJ$142</f>
        <v>2.6135249918327343E-3</v>
      </c>
      <c r="JK148" s="12">
        <f>VLOOKUP($IF148,Data!$B:$CP,Daily!JK$10,0)/JK$142</f>
        <v>2.3047375160051217E-3</v>
      </c>
      <c r="JL148" s="12">
        <f>VLOOKUP($IF148,Data!$B:$CP,Daily!JL$10,0)/JL$142</f>
        <v>3.263126668644319E-3</v>
      </c>
      <c r="JM148" s="12">
        <f>VLOOKUP($IF148,Data!$B:$CP,Daily!JM$10,0)/JM$142</f>
        <v>2.8368794326241137E-3</v>
      </c>
      <c r="JN148" s="12">
        <f>VLOOKUP($IF148,Data!$B:$CP,Daily!JN$10,0)/JN$142</f>
        <v>4.9833887043189366E-3</v>
      </c>
      <c r="JO148" s="12">
        <f>VLOOKUP($IF148,Data!$B:$CP,Daily!JO$10,0)/JO$142</f>
        <v>2.1715526601520088E-3</v>
      </c>
      <c r="JP148" s="12">
        <f>VLOOKUP($IF148,Data!$B:$CP,Daily!JP$10,0)/JP$142</f>
        <v>3.854625550660793E-3</v>
      </c>
      <c r="JQ148" s="12">
        <f>VLOOKUP($IF148,Data!$B:$CP,Daily!JQ$10,0)/JQ$142</f>
        <v>4.5184975995481505E-3</v>
      </c>
      <c r="JR148" s="12">
        <f>VLOOKUP($IF148,Data!$B:$CP,Daily!JR$10,0)/JR$142</f>
        <v>3.5429583702391498E-3</v>
      </c>
      <c r="JS148" s="12">
        <f>VLOOKUP($IF148,Data!$B:$CP,Daily!JS$10,0)/JS$142</f>
        <v>3.0364372469635628E-3</v>
      </c>
      <c r="JT148" s="12">
        <f>VLOOKUP($IF148,Data!$B:$CP,Daily!JT$10,0)/JT$142</f>
        <v>3.8804811796662787E-3</v>
      </c>
      <c r="JU148" s="12">
        <f>VLOOKUP($IF148,Data!$B:$CP,Daily!JU$10,0)/JU$142</f>
        <v>4.5351473922902496E-3</v>
      </c>
      <c r="JV148" s="12">
        <f>VLOOKUP($IF148,Data!$B:$CP,Daily!JV$10,0)/JV$142</f>
        <v>3.4766118836915298E-3</v>
      </c>
      <c r="JW148" s="12">
        <f>VLOOKUP($IF148,Data!$B:$CP,Daily!JW$10,0)/JW$142</f>
        <v>2.7752081406105457E-3</v>
      </c>
      <c r="JX148" s="12">
        <f>VLOOKUP($IF148,Data!$B:$CP,Daily!JX$10,0)/JX$142</f>
        <v>4.9813200498132005E-3</v>
      </c>
      <c r="JY148" s="12">
        <f>VLOOKUP($IF148,Data!$B:$CP,Daily!JY$10,0)/JY$142</f>
        <v>2.6359143327841844E-3</v>
      </c>
      <c r="JZ148" s="12">
        <f>VLOOKUP($IF148,Data!$B:$CP,Daily!JZ$10,0)/JZ$142</f>
        <v>3.9090262970859985E-3</v>
      </c>
      <c r="KA148" s="12">
        <f>VLOOKUP($IF148,Data!$B:$CP,Daily!KA$10,0)/KA$142</f>
        <v>9.2336103416435823E-4</v>
      </c>
      <c r="KB148" s="12">
        <f>VLOOKUP($IF148,Data!$B:$CP,Daily!KB$10,0)/KB$142</f>
        <v>4.4557606619987271E-3</v>
      </c>
      <c r="KC148" s="12">
        <f>VLOOKUP($IF148,Data!$B:$CP,Daily!KC$10,0)/KC$142</f>
        <v>4.5276184726833688E-3</v>
      </c>
      <c r="KD148" s="12">
        <f>VLOOKUP($IF148,Data!$B:$CP,Daily!KD$10,0)/KD$142</f>
        <v>4.3668122270742356E-3</v>
      </c>
      <c r="KE148" s="12">
        <f>VLOOKUP($IF148,Data!$B:$CP,Daily!KE$10,0)/KE$142</f>
        <v>2.9498525073746312E-3</v>
      </c>
      <c r="KF148" s="12">
        <f>VLOOKUP($IF148,Data!$B:$CP,Daily!KF$10,0)/KF$142</f>
        <v>3.0864197530864196E-3</v>
      </c>
      <c r="KG148" s="12">
        <f>VLOOKUP($IF148,Data!$B:$CP,Daily!KG$10,0)/KG$142</f>
        <v>6.2134502923976605E-3</v>
      </c>
      <c r="KH148" s="12">
        <f>VLOOKUP($IF148,Data!$B:$CP,Daily!KH$10,0)/KH$142</f>
        <v>2.4096385542168677E-3</v>
      </c>
      <c r="KI148" s="12">
        <f>VLOOKUP($IF148,Data!$B:$CP,Daily!KI$10,0)/KI$142</f>
        <v>5.0393700787401572E-3</v>
      </c>
      <c r="KJ148" s="12">
        <f>VLOOKUP($IF148,Data!$B:$CP,Daily!KJ$10,0)/KJ$142</f>
        <v>2.0655060489820007E-3</v>
      </c>
      <c r="KK148" s="12">
        <f>VLOOKUP($IF148,Data!$B:$CP,Daily!KK$10,0)/KK$142</f>
        <v>2.0006668889629878E-3</v>
      </c>
      <c r="KL148" s="12">
        <f>VLOOKUP($IF148,Data!$B:$CP,Daily!KL$10,0)/KL$142</f>
        <v>5.4700854700854701E-3</v>
      </c>
      <c r="KM148" s="12">
        <f>VLOOKUP($IF148,Data!$B:$CP,Daily!KM$10,0)/KM$142</f>
        <v>4.3304463690872754E-3</v>
      </c>
      <c r="KN148" s="12">
        <f>VLOOKUP($IF148,Data!$B:$CP,Daily!KN$10,0)/KN$142</f>
        <v>5.5053086905230047E-3</v>
      </c>
      <c r="KO148" s="12">
        <f>VLOOKUP($IF148,Data!$B:$CP,Daily!KO$10,0)/KO$142</f>
        <v>2.2810218978102188E-3</v>
      </c>
      <c r="KP148" s="12">
        <f>VLOOKUP($IF148,Data!$B:$CP,Daily!KP$10,0)/KP$142</f>
        <v>1.3623978201634877E-3</v>
      </c>
      <c r="KQ148" s="12">
        <f>VLOOKUP($IF148,Data!$B:$CP,Daily!KQ$10,0)/KQ$142</f>
        <v>3.3852403520649968E-3</v>
      </c>
      <c r="KR148" s="12">
        <f>VLOOKUP($IF148,Data!$B:$CP,Daily!KR$10,0)/KR$142</f>
        <v>3.6715620827770358E-3</v>
      </c>
      <c r="KS148" s="12">
        <f>VLOOKUP($IF148,Data!$B:$CP,Daily!KS$10,0)/KS$142</f>
        <v>2.8119507908611601E-3</v>
      </c>
      <c r="KT148" s="12">
        <f>VLOOKUP($IF148,Data!$B:$CP,Daily!KT$10,0)/KT$142</f>
        <v>3.2939884710403516E-3</v>
      </c>
      <c r="KU148" s="12">
        <f>VLOOKUP($IF148,Data!$B:$CP,Daily!KU$10,0)/KU$142</f>
        <v>2.317880794701987E-3</v>
      </c>
      <c r="KV148" s="12">
        <f>VLOOKUP($IF148,Data!$B:$CP,Daily!KV$10,0)/KV$142</f>
        <v>3.0000000000000001E-3</v>
      </c>
      <c r="KW148" s="12">
        <f>VLOOKUP($IF148,Data!$B:$CP,Daily!KW$10,0)/KW$142</f>
        <v>1.5782828282828283E-3</v>
      </c>
      <c r="KX148" s="12">
        <f>VLOOKUP($IF148,Data!$B:$CP,Daily!KX$10,0)/KX$142</f>
        <v>3.3681374200067362E-3</v>
      </c>
      <c r="KY148" s="12">
        <f>VLOOKUP($IF148,Data!$B:$CP,Daily!KY$10,0)/KY$142</f>
        <v>3.7852718513420509E-3</v>
      </c>
      <c r="KZ148" s="12">
        <f>VLOOKUP($IF148,Data!$B:$CP,Daily!KZ$10,0)/KZ$142</f>
        <v>3.0231776956667787E-3</v>
      </c>
      <c r="LA148" s="12">
        <f>VLOOKUP($IF148,Data!$B:$CP,Daily!LA$10,0)/LA$142</f>
        <v>3.1496062992125984E-3</v>
      </c>
      <c r="LB148" s="12">
        <f>VLOOKUP($IF148,Data!$B:$CP,Daily!LB$10,0)/LB$142</f>
        <v>4.0526849037487338E-3</v>
      </c>
      <c r="LC148" s="12">
        <f>VLOOKUP($IF148,Data!$B:$CP,Daily!LC$10,0)/LC$142</f>
        <v>3.2854209445585215E-3</v>
      </c>
      <c r="LD148" s="12">
        <f>VLOOKUP($IF148,Data!$B:$CP,Daily!LD$10,0)/LD$142</f>
        <v>3.37609723160027E-3</v>
      </c>
      <c r="LE148" s="12">
        <f>VLOOKUP($IF148,Data!$B:$CP,Daily!LE$10,0)/LE$142</f>
        <v>3.9113428943937422E-3</v>
      </c>
      <c r="LF148" s="12">
        <f>VLOOKUP($IF148,Data!$B:$CP,Daily!LF$10,0)/LF$142</f>
        <v>3.6196117143797303E-3</v>
      </c>
      <c r="LG148" s="12">
        <f>VLOOKUP($IF148,Data!$B:$CP,Daily!LG$10,0)/LG$142</f>
        <v>2.0109164033323759E-3</v>
      </c>
      <c r="LH148" s="12">
        <f>VLOOKUP($IF148,Data!$B:$CP,Daily!LH$10,0)/LH$142</f>
        <v>2.2562045625470041E-3</v>
      </c>
      <c r="LI148" s="12">
        <f>VLOOKUP($IF148,Data!$B:$CP,Daily!LI$10,0)/LI$142</f>
        <v>1.688048615800135E-3</v>
      </c>
      <c r="LJ148" s="12">
        <f>VLOOKUP($IF148,Data!$B:$CP,Daily!LJ$10,0)/LJ$142</f>
        <v>4.0420371867421184E-3</v>
      </c>
      <c r="LK148" s="12">
        <f>VLOOKUP($IF148,Data!$B:$CP,Daily!LK$10,0)/LK$142</f>
        <v>2.8364323983611725E-3</v>
      </c>
      <c r="LL148" s="12">
        <f>VLOOKUP($IF148,Data!$B:$CP,Daily!LL$10,0)/LL$142</f>
        <v>4.2595019659239846E-3</v>
      </c>
      <c r="LM148" s="12">
        <f>VLOOKUP($IF148,Data!$B:$CP,Daily!LM$10,0)/LM$142</f>
        <v>3.7140204271123491E-3</v>
      </c>
      <c r="LN148" s="12">
        <f>VLOOKUP($IF148,Data!$B:$CP,Daily!LN$10,0)/LN$142</f>
        <v>3.8095238095238095E-3</v>
      </c>
      <c r="LO148" s="12">
        <f>VLOOKUP($IF148,Data!$B:$CP,Daily!LO$10,0)/LO$142</f>
        <v>3.3929673041332509E-3</v>
      </c>
      <c r="LP148" s="12">
        <f>VLOOKUP($IF148,Data!$B:$CP,Daily!LP$10,0)/LP$142</f>
        <v>2.7491408934707906E-3</v>
      </c>
      <c r="LQ148" s="12">
        <f>VLOOKUP($IF148,Data!$B:$CP,Daily!LQ$10,0)/LQ$142</f>
        <v>2.9828486204325128E-3</v>
      </c>
      <c r="LR148" s="12">
        <f>VLOOKUP($IF148,Data!$B:$CP,Daily!LR$10,0)/LR$142</f>
        <v>4.4122281752284904E-3</v>
      </c>
      <c r="LS148" s="12">
        <f>VLOOKUP($IF148,Data!$B:$CP,Daily!LS$10,0)/LS$142</f>
        <v>5.4452274183215887E-3</v>
      </c>
      <c r="LU148" s="40">
        <f t="shared" si="1906"/>
        <v>2.4929884699283265E-3</v>
      </c>
      <c r="LV148" s="40">
        <f t="shared" si="1907"/>
        <v>4.0272614622056998E-3</v>
      </c>
      <c r="LW148" s="40">
        <f t="shared" si="1908"/>
        <v>1.5342729922773733E-3</v>
      </c>
      <c r="LX148" s="40">
        <f t="shared" si="1919"/>
        <v>5.1779662064137299E-3</v>
      </c>
      <c r="LY148" s="40">
        <f t="shared" si="1920"/>
        <v>1.3422837257202965E-3</v>
      </c>
      <c r="LZ148" s="43"/>
      <c r="MA148" s="12">
        <f t="shared" si="1921"/>
        <v>1.088315835049681E-3</v>
      </c>
      <c r="MB148" s="12">
        <f t="shared" si="1926"/>
        <v>3.6380597014925371E-3</v>
      </c>
      <c r="MC148" s="12">
        <f t="shared" si="1927"/>
        <v>3.1273638693507049E-3</v>
      </c>
    </row>
    <row r="149" spans="4:341" ht="16.5" customHeight="1" x14ac:dyDescent="0.35">
      <c r="D149" s="113" t="s">
        <v>765</v>
      </c>
      <c r="E149" s="53" t="str">
        <f>VLOOKUP($D149,'Metric Nature'!$C:$D,2,0)&amp;IF(($F149&lt;(EA149)),"Below",IF(($F149&gt;(DZ149)),"Above","Within"))</f>
        <v>PositiveWithin</v>
      </c>
      <c r="F149" s="48">
        <f t="shared" ref="F149:F150" si="1961">DU149</f>
        <v>8.2088448454370657E-3</v>
      </c>
      <c r="G149" s="77">
        <f t="shared" ref="G149:G150" si="1962">ED149</f>
        <v>7.9808804922624384E-3</v>
      </c>
      <c r="H149" s="48">
        <f t="shared" ref="H149:H150" si="1963">IFERROR(((F149-G149)/G149),0)</f>
        <v>2.8563809894865809E-2</v>
      </c>
      <c r="I149" s="74">
        <f t="shared" ref="I149:I150" si="1964">EE149</f>
        <v>7.413316063676594E-3</v>
      </c>
      <c r="J149" s="48">
        <f t="shared" ref="J149:J150" si="1965">IFERROR(((F149-I149)/I149),0)</f>
        <v>0.10731078709275124</v>
      </c>
      <c r="K149" s="48">
        <f t="shared" ref="K149:K150" si="1966">EC149</f>
        <v>9.9427228154038306E-4</v>
      </c>
      <c r="L149" s="50"/>
      <c r="M149" s="53" t="str">
        <f>VLOOKUP($D149,'Metric Nature'!$C:$D,2,0)&amp;IF(($N149&lt;(HZ149)),"Below",IF(($N149&gt;(HY149)),"Above","Within"))</f>
        <v>PositiveWithin</v>
      </c>
      <c r="N149" s="48">
        <f t="shared" ref="N149:N150" si="1967">HT149</f>
        <v>7.3076923076923076E-3</v>
      </c>
      <c r="O149" s="49">
        <f t="shared" ref="O149:O150" si="1968">IC149</f>
        <v>7.4615308808829951E-3</v>
      </c>
      <c r="P149" s="55">
        <f t="shared" ref="P149:P150" si="1969">IFERROR(((N149-O149)/O149),0)</f>
        <v>-2.0617561683599479E-2</v>
      </c>
      <c r="Q149" s="49">
        <f t="shared" ref="Q149:Q150" si="1970">ID149</f>
        <v>7.1201988437401302E-3</v>
      </c>
      <c r="R149" s="48">
        <f t="shared" ref="R149:R150" si="1971">IFERROR(((N149-Q149)/Q149),0)</f>
        <v>2.6332616274757012E-2</v>
      </c>
      <c r="S149" s="48">
        <f t="shared" ref="S149:S150" si="1972">IB149</f>
        <v>1.0479379111037631E-3</v>
      </c>
      <c r="T149" s="50"/>
      <c r="U149" s="53" t="str">
        <f>VLOOKUP($D149,'Metric Nature'!$C:$D,2,0)&amp;IF(($V149&lt;(LY149)),"Below",IF(($V149&gt;(LX149)),"Above","Within"))</f>
        <v>PositiveWithin</v>
      </c>
      <c r="V149" s="48">
        <f t="shared" ref="V149:V150" si="1973">LS149</f>
        <v>1.1210762331838564E-2</v>
      </c>
      <c r="W149" s="49">
        <f t="shared" ref="W149:W150" si="1974">MB149</f>
        <v>9.7014925373134324E-3</v>
      </c>
      <c r="X149" s="48">
        <f t="shared" ref="X149:X150" si="1975">IFERROR(((V149-W149)/W149),0)</f>
        <v>0.15557088651259054</v>
      </c>
      <c r="Y149" s="49">
        <f t="shared" ref="Y149:Y150" si="1976">MC149</f>
        <v>8.3772707258419603E-3</v>
      </c>
      <c r="Z149" s="48">
        <f t="shared" ref="Z149:Z150" si="1977">IFERROR(((V149-Y149)/Y149),0)</f>
        <v>0.33823564961986147</v>
      </c>
      <c r="AA149" s="48">
        <f t="shared" ref="AA149:AA150" si="1978">MA149</f>
        <v>1.8589930628366592E-3</v>
      </c>
      <c r="AB149" s="50"/>
      <c r="AC149" s="46" t="s">
        <v>557</v>
      </c>
      <c r="AI149" s="7" t="s">
        <v>765</v>
      </c>
      <c r="AJ149" s="12">
        <f>(VLOOKUP($EG149,Data!$B:$CP,Daily!EI$10,0)+VLOOKUP($IF149,Data!$B:$CP,Daily!IH$10,0))/AJ$142</f>
        <v>5.8068042082251676E-3</v>
      </c>
      <c r="AK149" s="12">
        <f>(VLOOKUP($EG149,Data!$B:$CP,Daily!EJ$10,0)+VLOOKUP($IF149,Data!$B:$CP,Daily!II$10,0))/AK$142</f>
        <v>6.553335063586815E-3</v>
      </c>
      <c r="AL149" s="12">
        <f>(VLOOKUP($EG149,Data!$B:$CP,Daily!EK$10,0)+VLOOKUP($IF149,Data!$B:$CP,Daily!IJ$10,0))/AL$142</f>
        <v>6.2401323208781294E-3</v>
      </c>
      <c r="AM149" s="12">
        <f>(VLOOKUP($EG149,Data!$B:$CP,Daily!EL$10,0)+VLOOKUP($IF149,Data!$B:$CP,Daily!IK$10,0))/AM$142</f>
        <v>6.853371689652255E-3</v>
      </c>
      <c r="AN149" s="12">
        <f>(VLOOKUP($EG149,Data!$B:$CP,Daily!EM$10,0)+VLOOKUP($IF149,Data!$B:$CP,Daily!IL$10,0))/AN$142</f>
        <v>5.8072009291521487E-3</v>
      </c>
      <c r="AO149" s="12">
        <f>(VLOOKUP($EG149,Data!$B:$CP,Daily!EN$10,0)+VLOOKUP($IF149,Data!$B:$CP,Daily!IM$10,0))/AO$142</f>
        <v>6.8027210884353739E-3</v>
      </c>
      <c r="AP149" s="12">
        <f>(VLOOKUP($EG149,Data!$B:$CP,Daily!EO$10,0)+VLOOKUP($IF149,Data!$B:$CP,Daily!IN$10,0))/AP$142</f>
        <v>6.4769975786924941E-3</v>
      </c>
      <c r="AQ149" s="12">
        <f>(VLOOKUP($EG149,Data!$B:$CP,Daily!EP$10,0)+VLOOKUP($IF149,Data!$B:$CP,Daily!IO$10,0))/AQ$142</f>
        <v>5.0502278091892191E-3</v>
      </c>
      <c r="AR149" s="12">
        <f>(VLOOKUP($EG149,Data!$B:$CP,Daily!EQ$10,0)+VLOOKUP($IF149,Data!$B:$CP,Daily!IP$10,0))/AR$142</f>
        <v>5.7726999398677089E-3</v>
      </c>
      <c r="AS149" s="12">
        <f>(VLOOKUP($EG149,Data!$B:$CP,Daily!ER$10,0)+VLOOKUP($IF149,Data!$B:$CP,Daily!IQ$10,0))/AS$142</f>
        <v>6.6299165673420739E-3</v>
      </c>
      <c r="AT149" s="12">
        <f>(VLOOKUP($EG149,Data!$B:$CP,Daily!ES$10,0)+VLOOKUP($IF149,Data!$B:$CP,Daily!IR$10,0))/AT$142</f>
        <v>4.7241437489455038E-3</v>
      </c>
      <c r="AU149" s="12">
        <f>(VLOOKUP($EG149,Data!$B:$CP,Daily!ET$10,0)+VLOOKUP($IF149,Data!$B:$CP,Daily!IS$10,0))/AU$142</f>
        <v>6.9973245523770322E-3</v>
      </c>
      <c r="AV149" s="12">
        <f>(VLOOKUP($EG149,Data!$B:$CP,Daily!EU$10,0)+VLOOKUP($IF149,Data!$B:$CP,Daily!IT$10,0))/AV$142</f>
        <v>7.8790459965928442E-3</v>
      </c>
      <c r="AW149" s="12">
        <f>(VLOOKUP($EG149,Data!$B:$CP,Daily!EV$10,0)+VLOOKUP($IF149,Data!$B:$CP,Daily!IU$10,0))/AW$142</f>
        <v>8.0955272212102809E-3</v>
      </c>
      <c r="AX149" s="12">
        <f>(VLOOKUP($EG149,Data!$B:$CP,Daily!EW$10,0)+VLOOKUP($IF149,Data!$B:$CP,Daily!IV$10,0))/AX$142</f>
        <v>5.3772475214249708E-3</v>
      </c>
      <c r="AY149" s="12">
        <f>(VLOOKUP($EG149,Data!$B:$CP,Daily!EX$10,0)+VLOOKUP($IF149,Data!$B:$CP,Daily!IW$10,0))/AY$142</f>
        <v>7.2183552461974739E-3</v>
      </c>
      <c r="AZ149" s="12">
        <f>(VLOOKUP($EG149,Data!$B:$CP,Daily!EY$10,0)+VLOOKUP($IF149,Data!$B:$CP,Daily!IX$10,0))/AZ$142</f>
        <v>7.8521939953810627E-3</v>
      </c>
      <c r="BA149" s="12">
        <f>(VLOOKUP($EG149,Data!$B:$CP,Daily!EZ$10,0)+VLOOKUP($IF149,Data!$B:$CP,Daily!IY$10,0))/BA$142</f>
        <v>6.0531697341513289E-3</v>
      </c>
      <c r="BB149" s="12">
        <f>(VLOOKUP($EG149,Data!$B:$CP,Daily!FA$10,0)+VLOOKUP($IF149,Data!$B:$CP,Daily!IZ$10,0))/BB$142</f>
        <v>7.0976271658200543E-3</v>
      </c>
      <c r="BC149" s="12">
        <f>(VLOOKUP($EG149,Data!$B:$CP,Daily!FB$10,0)+VLOOKUP($IF149,Data!$B:$CP,Daily!JA$10,0))/BC$142</f>
        <v>7.556675062972292E-3</v>
      </c>
      <c r="BD149" s="12">
        <f>(VLOOKUP($EG149,Data!$B:$CP,Daily!FC$10,0)+VLOOKUP($IF149,Data!$B:$CP,Daily!JB$10,0))/BD$142</f>
        <v>7.4971164936562858E-3</v>
      </c>
      <c r="BE149" s="12">
        <f>(VLOOKUP($EG149,Data!$B:$CP,Daily!FD$10,0)+VLOOKUP($IF149,Data!$B:$CP,Daily!JC$10,0))/BE$142</f>
        <v>7.4040495618011484E-3</v>
      </c>
      <c r="BF149" s="12">
        <f>(VLOOKUP($EG149,Data!$B:$CP,Daily!FE$10,0)+VLOOKUP($IF149,Data!$B:$CP,Daily!JD$10,0))/BF$142</f>
        <v>8.4539332282561972E-3</v>
      </c>
      <c r="BG149" s="12">
        <f>(VLOOKUP($EG149,Data!$B:$CP,Daily!FF$10,0)+VLOOKUP($IF149,Data!$B:$CP,Daily!JE$10,0))/BG$142</f>
        <v>7.4340331672249002E-3</v>
      </c>
      <c r="BH149" s="12">
        <f>(VLOOKUP($EG149,Data!$B:$CP,Daily!FG$10,0)+VLOOKUP($IF149,Data!$B:$CP,Daily!JF$10,0))/BH$142</f>
        <v>8.2004145264485892E-3</v>
      </c>
      <c r="BI149" s="12">
        <f>(VLOOKUP($EG149,Data!$B:$CP,Daily!FH$10,0)+VLOOKUP($IF149,Data!$B:$CP,Daily!JG$10,0))/BI$142</f>
        <v>8.6845102505694761E-3</v>
      </c>
      <c r="BJ149" s="12">
        <f>(VLOOKUP($EG149,Data!$B:$CP,Daily!FI$10,0)+VLOOKUP($IF149,Data!$B:$CP,Daily!JH$10,0))/BJ$142</f>
        <v>8.640043540376896E-3</v>
      </c>
      <c r="BK149" s="12">
        <f>(VLOOKUP($EG149,Data!$B:$CP,Daily!FJ$10,0)+VLOOKUP($IF149,Data!$B:$CP,Daily!JI$10,0))/BK$142</f>
        <v>6.9512708889200954E-3</v>
      </c>
      <c r="BL149" s="12">
        <f>(VLOOKUP($EG149,Data!$B:$CP,Daily!FK$10,0)+VLOOKUP($IF149,Data!$B:$CP,Daily!JJ$10,0))/BL$142</f>
        <v>9.019579086309305E-3</v>
      </c>
      <c r="BM149" s="12">
        <f>(VLOOKUP($EG149,Data!$B:$CP,Daily!FL$10,0)+VLOOKUP($IF149,Data!$B:$CP,Daily!JK$10,0))/BM$142</f>
        <v>6.5255839482832225E-3</v>
      </c>
      <c r="BN149" s="12">
        <f>(VLOOKUP($EG149,Data!$B:$CP,Daily!FM$10,0)+VLOOKUP($IF149,Data!$B:$CP,Daily!JL$10,0))/BN$142</f>
        <v>7.2273790122582013E-3</v>
      </c>
      <c r="BO149" s="12">
        <f>(VLOOKUP($EG149,Data!$B:$CP,Daily!FN$10,0)+VLOOKUP($IF149,Data!$B:$CP,Daily!JM$10,0))/BO$142</f>
        <v>7.5085324232081908E-3</v>
      </c>
      <c r="BP149" s="12">
        <f>(VLOOKUP($EG149,Data!$B:$CP,Daily!FO$10,0)+VLOOKUP($IF149,Data!$B:$CP,Daily!JN$10,0))/BP$142</f>
        <v>7.373329972271238E-3</v>
      </c>
      <c r="BQ149" s="12">
        <f>(VLOOKUP($EG149,Data!$B:$CP,Daily!FP$10,0)+VLOOKUP($IF149,Data!$B:$CP,Daily!JO$10,0))/BQ$142</f>
        <v>7.6173826173826171E-3</v>
      </c>
      <c r="BR149" s="12">
        <f>(VLOOKUP($EG149,Data!$B:$CP,Daily!FQ$10,0)+VLOOKUP($IF149,Data!$B:$CP,Daily!JP$10,0))/BR$142</f>
        <v>8.423114593535749E-3</v>
      </c>
      <c r="BS149" s="12">
        <f>(VLOOKUP($EG149,Data!$B:$CP,Daily!FR$10,0)+VLOOKUP($IF149,Data!$B:$CP,Daily!JQ$10,0))/BS$142</f>
        <v>7.6481835564053535E-3</v>
      </c>
      <c r="BT149" s="12">
        <f>(VLOOKUP($EG149,Data!$B:$CP,Daily!FS$10,0)+VLOOKUP($IF149,Data!$B:$CP,Daily!JR$10,0))/BT$142</f>
        <v>7.1867150432598382E-3</v>
      </c>
      <c r="BU149" s="12">
        <f>(VLOOKUP($EG149,Data!$B:$CP,Daily!FT$10,0)+VLOOKUP($IF149,Data!$B:$CP,Daily!JS$10,0))/BU$142</f>
        <v>7.2072072072072073E-3</v>
      </c>
      <c r="BV149" s="12">
        <f>(VLOOKUP($EG149,Data!$B:$CP,Daily!FU$10,0)+VLOOKUP($IF149,Data!$B:$CP,Daily!JT$10,0))/BV$142</f>
        <v>7.0233804639127624E-3</v>
      </c>
      <c r="BW149" s="12">
        <f>(VLOOKUP($EG149,Data!$B:$CP,Daily!FV$10,0)+VLOOKUP($IF149,Data!$B:$CP,Daily!JU$10,0))/BW$142</f>
        <v>7.8506887868463934E-3</v>
      </c>
      <c r="BX149" s="12">
        <f>(VLOOKUP($EG149,Data!$B:$CP,Daily!FW$10,0)+VLOOKUP($IF149,Data!$B:$CP,Daily!JV$10,0))/BX$142</f>
        <v>8.0500894454382833E-3</v>
      </c>
      <c r="BY149" s="12">
        <f>(VLOOKUP($EG149,Data!$B:$CP,Daily!FX$10,0)+VLOOKUP($IF149,Data!$B:$CP,Daily!JW$10,0))/BY$142</f>
        <v>7.1200232490555068E-3</v>
      </c>
      <c r="BZ149" s="12">
        <f>(VLOOKUP($EG149,Data!$B:$CP,Daily!FY$10,0)+VLOOKUP($IF149,Data!$B:$CP,Daily!JX$10,0))/BZ$142</f>
        <v>7.6530612244897957E-3</v>
      </c>
      <c r="CA149" s="12">
        <f>(VLOOKUP($EG149,Data!$B:$CP,Daily!FZ$10,0)+VLOOKUP($IF149,Data!$B:$CP,Daily!JY$10,0))/CA$142</f>
        <v>6.7897467195605736E-3</v>
      </c>
      <c r="CB149" s="12">
        <f>(VLOOKUP($EG149,Data!$B:$CP,Daily!GA$10,0)+VLOOKUP($IF149,Data!$B:$CP,Daily!JZ$10,0))/CB$142</f>
        <v>8.2432192873603972E-3</v>
      </c>
      <c r="CC149" s="12">
        <f>(VLOOKUP($EG149,Data!$B:$CP,Daily!GB$10,0)+VLOOKUP($IF149,Data!$B:$CP,Daily!KA$10,0))/CC$142</f>
        <v>7.2252776879111399E-3</v>
      </c>
      <c r="CD149" s="12">
        <f>(VLOOKUP($EG149,Data!$B:$CP,Daily!GC$10,0)+VLOOKUP($IF149,Data!$B:$CP,Daily!KB$10,0))/CD$142</f>
        <v>8.5325487311511579E-3</v>
      </c>
      <c r="CE149" s="12">
        <f>(VLOOKUP($EG149,Data!$B:$CP,Daily!GD$10,0)+VLOOKUP($IF149,Data!$B:$CP,Daily!KC$10,0))/CE$142</f>
        <v>7.4536806985163627E-3</v>
      </c>
      <c r="CF149" s="12">
        <f>(VLOOKUP($EG149,Data!$B:$CP,Daily!GE$10,0)+VLOOKUP($IF149,Data!$B:$CP,Daily!KD$10,0))/CF$142</f>
        <v>7.913460142297081E-3</v>
      </c>
      <c r="CG149" s="12">
        <f>(VLOOKUP($EG149,Data!$B:$CP,Daily!GF$10,0)+VLOOKUP($IF149,Data!$B:$CP,Daily!KE$10,0))/CG$142</f>
        <v>7.4609993217273343E-3</v>
      </c>
      <c r="CH149" s="12">
        <f>(VLOOKUP($EG149,Data!$B:$CP,Daily!GG$10,0)+VLOOKUP($IF149,Data!$B:$CP,Daily!KF$10,0))/CH$142</f>
        <v>7.8819871284980837E-3</v>
      </c>
      <c r="CI149" s="12">
        <f>(VLOOKUP($EG149,Data!$B:$CP,Daily!GH$10,0)+VLOOKUP($IF149,Data!$B:$CP,Daily!KG$10,0))/CI$142</f>
        <v>6.5331384853434199E-3</v>
      </c>
      <c r="CJ149" s="12">
        <f>(VLOOKUP($EG149,Data!$B:$CP,Daily!GI$10,0)+VLOOKUP($IF149,Data!$B:$CP,Daily!KH$10,0))/CJ$142</f>
        <v>7.6009501187648456E-3</v>
      </c>
      <c r="CK149" s="12">
        <f>(VLOOKUP($EG149,Data!$B:$CP,Daily!GJ$10,0)+VLOOKUP($IF149,Data!$B:$CP,Daily!KI$10,0))/CK$142</f>
        <v>6.8738792588164972E-3</v>
      </c>
      <c r="CL149" s="12">
        <f>(VLOOKUP($EG149,Data!$B:$CP,Daily!GK$10,0)+VLOOKUP($IF149,Data!$B:$CP,Daily!KJ$10,0))/CL$142</f>
        <v>7.701720290793925E-3</v>
      </c>
      <c r="CM149" s="12">
        <f>(VLOOKUP($EG149,Data!$B:$CP,Daily!GL$10,0)+VLOOKUP($IF149,Data!$B:$CP,Daily!KK$10,0))/CM$142</f>
        <v>7.6443057722308892E-3</v>
      </c>
      <c r="CN149" s="12">
        <f>(VLOOKUP($EG149,Data!$B:$CP,Daily!GM$10,0)+VLOOKUP($IF149,Data!$B:$CP,Daily!KL$10,0))/CN$142</f>
        <v>8.8406359053896863E-3</v>
      </c>
      <c r="CO149" s="12">
        <f>(VLOOKUP($EG149,Data!$B:$CP,Daily!GN$10,0)+VLOOKUP($IF149,Data!$B:$CP,Daily!KM$10,0))/CO$142</f>
        <v>7.1133547498852681E-3</v>
      </c>
      <c r="CP149" s="12">
        <f>(VLOOKUP($EG149,Data!$B:$CP,Daily!GO$10,0)+VLOOKUP($IF149,Data!$B:$CP,Daily!KN$10,0))/CP$142</f>
        <v>7.4094916525980119E-3</v>
      </c>
      <c r="CQ149" s="12">
        <f>(VLOOKUP($EG149,Data!$B:$CP,Daily!GP$10,0)+VLOOKUP($IF149,Data!$B:$CP,Daily!KO$10,0))/CQ$142</f>
        <v>7.7775410185382489E-3</v>
      </c>
      <c r="CR149" s="12">
        <f>(VLOOKUP($EG149,Data!$B:$CP,Daily!GQ$10,0)+VLOOKUP($IF149,Data!$B:$CP,Daily!KP$10,0))/CR$142</f>
        <v>7.5205458210575284E-3</v>
      </c>
      <c r="CS149" s="12">
        <f>(VLOOKUP($EG149,Data!$B:$CP,Daily!GR$10,0)+VLOOKUP($IF149,Data!$B:$CP,Daily!KQ$10,0))/CS$142</f>
        <v>6.9465884532263046E-3</v>
      </c>
      <c r="CT149" s="12">
        <f>(VLOOKUP($EG149,Data!$B:$CP,Daily!GS$10,0)+VLOOKUP($IF149,Data!$B:$CP,Daily!KR$10,0))/CT$142</f>
        <v>7.2328511432571164E-3</v>
      </c>
      <c r="CU149" s="12">
        <f>(VLOOKUP($EG149,Data!$B:$CP,Daily!GT$10,0)+VLOOKUP($IF149,Data!$B:$CP,Daily!KS$10,0))/CU$142</f>
        <v>7.3120066472787699E-3</v>
      </c>
      <c r="CV149" s="12">
        <f>(VLOOKUP($EG149,Data!$B:$CP,Daily!GU$10,0)+VLOOKUP($IF149,Data!$B:$CP,Daily!KT$10,0))/CV$142</f>
        <v>9.0387279804710688E-3</v>
      </c>
      <c r="CW149" s="12">
        <f>(VLOOKUP($EG149,Data!$B:$CP,Daily!GV$10,0)+VLOOKUP($IF149,Data!$B:$CP,Daily!KU$10,0))/CW$142</f>
        <v>7.7885296200141613E-3</v>
      </c>
      <c r="CX149" s="12">
        <f>(VLOOKUP($EG149,Data!$B:$CP,Daily!GW$10,0)+VLOOKUP($IF149,Data!$B:$CP,Daily!KV$10,0))/CX$142</f>
        <v>7.0590101522842643E-3</v>
      </c>
      <c r="CY149" s="12">
        <f>(VLOOKUP($EG149,Data!$B:$CP,Daily!GX$10,0)+VLOOKUP($IF149,Data!$B:$CP,Daily!KW$10,0))/CY$142</f>
        <v>7.4455500661053508E-3</v>
      </c>
      <c r="CZ149" s="12">
        <f>(VLOOKUP($EG149,Data!$B:$CP,Daily!GY$10,0)+VLOOKUP($IF149,Data!$B:$CP,Daily!KX$10,0))/CZ$142</f>
        <v>8.5800417407436037E-3</v>
      </c>
      <c r="DA149" s="12">
        <f>(VLOOKUP($EG149,Data!$B:$CP,Daily!GZ$10,0)+VLOOKUP($IF149,Data!$B:$CP,Daily!KY$10,0))/DA$142</f>
        <v>7.3488297787363205E-3</v>
      </c>
      <c r="DB149" s="12">
        <f>(VLOOKUP($EG149,Data!$B:$CP,Daily!HA$10,0)+VLOOKUP($IF149,Data!$B:$CP,Daily!KZ$10,0))/DB$142</f>
        <v>6.1064040912907408E-3</v>
      </c>
      <c r="DC149" s="12">
        <f>(VLOOKUP($EG149,Data!$B:$CP,Daily!HB$10,0)+VLOOKUP($IF149,Data!$B:$CP,Daily!LA$10,0))/DC$142</f>
        <v>6.5092989985693845E-3</v>
      </c>
      <c r="DD149" s="12">
        <f>(VLOOKUP($EG149,Data!$B:$CP,Daily!HC$10,0)+VLOOKUP($IF149,Data!$B:$CP,Daily!LB$10,0))/DD$142</f>
        <v>7.0939742947754968E-3</v>
      </c>
      <c r="DE149" s="12">
        <f>(VLOOKUP($EG149,Data!$B:$CP,Daily!HD$10,0)+VLOOKUP($IF149,Data!$B:$CP,Daily!LC$10,0))/DE$142</f>
        <v>8.5202232886103218E-3</v>
      </c>
      <c r="DF149" s="12">
        <f>(VLOOKUP($EG149,Data!$B:$CP,Daily!HE$10,0)+VLOOKUP($IF149,Data!$B:$CP,Daily!LD$10,0))/DF$142</f>
        <v>6.8032470042520294E-3</v>
      </c>
      <c r="DG149" s="12">
        <f>(VLOOKUP($EG149,Data!$B:$CP,Daily!HF$10,0)+VLOOKUP($IF149,Data!$B:$CP,Daily!LE$10,0))/DG$142</f>
        <v>7.4224021592442643E-3</v>
      </c>
      <c r="DH149" s="12">
        <f>(VLOOKUP($EG149,Data!$B:$CP,Daily!HG$10,0)+VLOOKUP($IF149,Data!$B:$CP,Daily!LF$10,0))/DH$142</f>
        <v>6.1799038681620505E-3</v>
      </c>
      <c r="DI149" s="12">
        <f>(VLOOKUP($EG149,Data!$B:$CP,Daily!HH$10,0)+VLOOKUP($IF149,Data!$B:$CP,Daily!LG$10,0))/DI$142</f>
        <v>5.3720118184260009E-3</v>
      </c>
      <c r="DJ149" s="12">
        <f>(VLOOKUP($EG149,Data!$B:$CP,Daily!HI$10,0)+VLOOKUP($IF149,Data!$B:$CP,Daily!LH$10,0))/DJ$142</f>
        <v>4.8669295219319862E-3</v>
      </c>
      <c r="DK149" s="12">
        <f>(VLOOKUP($EG149,Data!$B:$CP,Daily!HJ$10,0)+VLOOKUP($IF149,Data!$B:$CP,Daily!LI$10,0))/DK$142</f>
        <v>7.0263285414311101E-3</v>
      </c>
      <c r="DL149" s="12">
        <f>(VLOOKUP($EG149,Data!$B:$CP,Daily!HK$10,0)+VLOOKUP($IF149,Data!$B:$CP,Daily!LJ$10,0))/DL$142</f>
        <v>1.0600037857278062E-2</v>
      </c>
      <c r="DM149" s="12">
        <f>(VLOOKUP($EG149,Data!$B:$CP,Daily!HL$10,0)+VLOOKUP($IF149,Data!$B:$CP,Daily!LK$10,0))/DM$142</f>
        <v>7.7883908890521679E-3</v>
      </c>
      <c r="DN149" s="12">
        <f>(VLOOKUP($EG149,Data!$B:$CP,Daily!HM$10,0)+VLOOKUP($IF149,Data!$B:$CP,Daily!LL$10,0))/DN$142</f>
        <v>8.125759416767922E-3</v>
      </c>
      <c r="DO149" s="12">
        <f>(VLOOKUP($EG149,Data!$B:$CP,Daily!HN$10,0)+VLOOKUP($IF149,Data!$B:$CP,Daily!LM$10,0))/DO$142</f>
        <v>6.5354730956357562E-3</v>
      </c>
      <c r="DP149" s="12">
        <f>(VLOOKUP($EG149,Data!$B:$CP,Daily!HO$10,0)+VLOOKUP($IF149,Data!$B:$CP,Daily!LN$10,0))/DP$142</f>
        <v>8.0716875299268083E-3</v>
      </c>
      <c r="DQ149" s="12">
        <f>(VLOOKUP($EG149,Data!$B:$CP,Daily!HP$10,0)+VLOOKUP($IF149,Data!$B:$CP,Daily!LO$10,0))/DQ$142</f>
        <v>7.2890590487409805E-3</v>
      </c>
      <c r="DR149" s="12">
        <f>(VLOOKUP($EG149,Data!$B:$CP,Daily!HQ$10,0)+VLOOKUP($IF149,Data!$B:$CP,Daily!LP$10,0))/DR$142</f>
        <v>9.4655242758057943E-3</v>
      </c>
      <c r="DS149" s="12">
        <f>(VLOOKUP($EG149,Data!$B:$CP,Daily!HR$10,0)+VLOOKUP($IF149,Data!$B:$CP,Daily!LQ$10,0))/DS$142</f>
        <v>7.4768038915413023E-3</v>
      </c>
      <c r="DT149" s="12">
        <f>(VLOOKUP($EG149,Data!$B:$CP,Daily!HS$10,0)+VLOOKUP($IF149,Data!$B:$CP,Daily!LR$10,0))/DT$142</f>
        <v>8.9445438282647581E-3</v>
      </c>
      <c r="DU149" s="12">
        <f>(VLOOKUP($EG149,Data!$B:$CP,Daily!HT$10,0)+VLOOKUP($IF149,Data!$B:$CP,Daily!LS$10,0))/DU$142</f>
        <v>8.2088448454370657E-3</v>
      </c>
      <c r="DV149" s="14"/>
      <c r="DW149" s="12">
        <f t="shared" si="1899"/>
        <v>6.853371689652255E-3</v>
      </c>
      <c r="DX149" s="12">
        <f t="shared" si="1900"/>
        <v>7.8521939953810627E-3</v>
      </c>
      <c r="DY149" s="12">
        <f t="shared" ref="DY149:DY150" si="1979">DX149-DW149</f>
        <v>9.9882230572880763E-4</v>
      </c>
      <c r="DZ149" s="12">
        <f t="shared" ref="DZ149:DZ150" si="1980">DX149+(0.75*DY149)</f>
        <v>8.6013107246776677E-3</v>
      </c>
      <c r="EA149" s="12">
        <f t="shared" ref="EA149:EA150" si="1981">DW149-(0.75*DY149)</f>
        <v>6.1042549603556491E-3</v>
      </c>
      <c r="EB149" s="14"/>
      <c r="EC149" s="12">
        <f t="shared" ref="EC149:EC150" si="1982">_xlfn.STDEV.P(AJ149:DU149)</f>
        <v>9.9427228154038306E-4</v>
      </c>
      <c r="ED149" s="12">
        <f t="shared" ref="ED149:ED150" si="1983">SUMPRODUCT(DN149:DT149,DN$142:DT$142)/SUM(DN$142:DT$142)</f>
        <v>7.9808804922624384E-3</v>
      </c>
      <c r="EE149" s="12">
        <f t="shared" ref="EE149:EE150" si="1984">SUMPRODUCT(CR149:DT149,CR$142:DT$142)/SUM(CR$142:DT$142)</f>
        <v>7.413316063676594E-3</v>
      </c>
      <c r="EF149" s="1"/>
      <c r="EG149" s="7" t="s">
        <v>766</v>
      </c>
      <c r="EH149" s="7" t="s">
        <v>127</v>
      </c>
      <c r="EI149" s="12">
        <f>VLOOKUP($EG149,Data!$B:$CP,Daily!EI$10,0)/EI$142</f>
        <v>4.7081815759083233E-3</v>
      </c>
      <c r="EJ149" s="12">
        <f>VLOOKUP($EG149,Data!$B:$CP,Daily!EJ$10,0)/EJ$142</f>
        <v>5.8346017250126836E-3</v>
      </c>
      <c r="EK149" s="12">
        <f>VLOOKUP($EG149,Data!$B:$CP,Daily!EK$10,0)/EK$142</f>
        <v>5.2047530197387804E-3</v>
      </c>
      <c r="EL149" s="12">
        <f>VLOOKUP($EG149,Data!$B:$CP,Daily!EL$10,0)/EL$142</f>
        <v>6.1940050879327512E-3</v>
      </c>
      <c r="EM149" s="12">
        <f>VLOOKUP($EG149,Data!$B:$CP,Daily!EM$10,0)/EM$142</f>
        <v>4.8413125336202257E-3</v>
      </c>
      <c r="EN149" s="12">
        <f>VLOOKUP($EG149,Data!$B:$CP,Daily!EN$10,0)/EN$142</f>
        <v>6.2429057888762768E-3</v>
      </c>
      <c r="EO149" s="12">
        <f>VLOOKUP($EG149,Data!$B:$CP,Daily!EO$10,0)/EO$142</f>
        <v>5.8217292109196761E-3</v>
      </c>
      <c r="EP149" s="12">
        <f>VLOOKUP($EG149,Data!$B:$CP,Daily!EP$10,0)/EP$142</f>
        <v>4.2838783378552053E-3</v>
      </c>
      <c r="EQ149" s="12">
        <f>VLOOKUP($EG149,Data!$B:$CP,Daily!EQ$10,0)/EQ$142</f>
        <v>5.1752528816748997E-3</v>
      </c>
      <c r="ER149" s="12">
        <f>VLOOKUP($EG149,Data!$B:$CP,Daily!ER$10,0)/ER$142</f>
        <v>5.9956752506388836E-3</v>
      </c>
      <c r="ES149" s="12">
        <f>VLOOKUP($EG149,Data!$B:$CP,Daily!ES$10,0)/ES$142</f>
        <v>4.5258858593663761E-3</v>
      </c>
      <c r="ET149" s="12">
        <f>VLOOKUP($EG149,Data!$B:$CP,Daily!ET$10,0)/ET$142</f>
        <v>6.4733528420679257E-3</v>
      </c>
      <c r="EU149" s="12">
        <f>VLOOKUP($EG149,Data!$B:$CP,Daily!EU$10,0)/EU$142</f>
        <v>8.0889787664307385E-3</v>
      </c>
      <c r="EV149" s="12">
        <f>VLOOKUP($EG149,Data!$B:$CP,Daily!EV$10,0)/EV$142</f>
        <v>7.9789565979833405E-3</v>
      </c>
      <c r="EW149" s="12">
        <f>VLOOKUP($EG149,Data!$B:$CP,Daily!EW$10,0)/EW$142</f>
        <v>4.9250380241906283E-3</v>
      </c>
      <c r="EX149" s="12">
        <f>VLOOKUP($EG149,Data!$B:$CP,Daily!EX$10,0)/EX$142</f>
        <v>7.1654724212631225E-3</v>
      </c>
      <c r="EY149" s="12">
        <f>VLOOKUP($EG149,Data!$B:$CP,Daily!EY$10,0)/EY$142</f>
        <v>6.5438437531460791E-3</v>
      </c>
      <c r="EZ149" s="12">
        <f>VLOOKUP($EG149,Data!$B:$CP,Daily!EZ$10,0)/EZ$142</f>
        <v>6.2886142983230361E-3</v>
      </c>
      <c r="FA149" s="12">
        <f>VLOOKUP($EG149,Data!$B:$CP,Daily!FA$10,0)/FA$142</f>
        <v>7.0729053318824807E-3</v>
      </c>
      <c r="FB149" s="12">
        <f>VLOOKUP($EG149,Data!$B:$CP,Daily!FB$10,0)/FB$142</f>
        <v>8.0403889304412873E-3</v>
      </c>
      <c r="FC149" s="12">
        <f>VLOOKUP($EG149,Data!$B:$CP,Daily!FC$10,0)/FC$142</f>
        <v>7.5496318389411876E-3</v>
      </c>
      <c r="FD149" s="12">
        <f>VLOOKUP($EG149,Data!$B:$CP,Daily!FD$10,0)/FD$142</f>
        <v>7.0650574035914038E-3</v>
      </c>
      <c r="FE149" s="12">
        <f>VLOOKUP($EG149,Data!$B:$CP,Daily!FE$10,0)/FE$142</f>
        <v>7.6894571057995178E-3</v>
      </c>
      <c r="FF149" s="12">
        <f>VLOOKUP($EG149,Data!$B:$CP,Daily!FF$10,0)/FF$142</f>
        <v>8.3279948750800761E-3</v>
      </c>
      <c r="FG149" s="12">
        <f>VLOOKUP($EG149,Data!$B:$CP,Daily!FG$10,0)/FG$142</f>
        <v>8.1252943947244458E-3</v>
      </c>
      <c r="FH149" s="12">
        <f>VLOOKUP($EG149,Data!$B:$CP,Daily!FH$10,0)/FH$142</f>
        <v>7.5785582255083177E-3</v>
      </c>
      <c r="FI149" s="12">
        <f>VLOOKUP($EG149,Data!$B:$CP,Daily!FI$10,0)/FI$142</f>
        <v>7.6746647847565283E-3</v>
      </c>
      <c r="FJ149" s="12">
        <f>VLOOKUP($EG149,Data!$B:$CP,Daily!FJ$10,0)/FJ$142</f>
        <v>6.2089116143170201E-3</v>
      </c>
      <c r="FK149" s="12">
        <f>VLOOKUP($EG149,Data!$B:$CP,Daily!FK$10,0)/FK$142</f>
        <v>8.4152798789712564E-3</v>
      </c>
      <c r="FL149" s="12">
        <f>VLOOKUP($EG149,Data!$B:$CP,Daily!FL$10,0)/FL$142</f>
        <v>7.1245597182196608E-3</v>
      </c>
      <c r="FM149" s="12">
        <f>VLOOKUP($EG149,Data!$B:$CP,Daily!FM$10,0)/FM$142</f>
        <v>6.7026624464717926E-3</v>
      </c>
      <c r="FN149" s="12">
        <f>VLOOKUP($EG149,Data!$B:$CP,Daily!FN$10,0)/FN$142</f>
        <v>7.3033707865168543E-3</v>
      </c>
      <c r="FO149" s="12">
        <f>VLOOKUP($EG149,Data!$B:$CP,Daily!FO$10,0)/FO$142</f>
        <v>6.6906005221932111E-3</v>
      </c>
      <c r="FP149" s="12">
        <f>VLOOKUP($EG149,Data!$B:$CP,Daily!FP$10,0)/FP$142</f>
        <v>6.8926370418423612E-3</v>
      </c>
      <c r="FQ149" s="12">
        <f>VLOOKUP($EG149,Data!$B:$CP,Daily!FQ$10,0)/FQ$142</f>
        <v>8.4738508944620389E-3</v>
      </c>
      <c r="FR149" s="12">
        <f>VLOOKUP($EG149,Data!$B:$CP,Daily!FR$10,0)/FR$142</f>
        <v>7.0251283436908946E-3</v>
      </c>
      <c r="FS149" s="12">
        <f>VLOOKUP($EG149,Data!$B:$CP,Daily!FS$10,0)/FS$142</f>
        <v>7.2179077204202833E-3</v>
      </c>
      <c r="FT149" s="12">
        <f>VLOOKUP($EG149,Data!$B:$CP,Daily!FT$10,0)/FT$142</f>
        <v>6.2729829115293102E-3</v>
      </c>
      <c r="FU149" s="12">
        <f>VLOOKUP($EG149,Data!$B:$CP,Daily!FU$10,0)/FU$142</f>
        <v>6.5502183406113534E-3</v>
      </c>
      <c r="FV149" s="12">
        <f>VLOOKUP($EG149,Data!$B:$CP,Daily!FV$10,0)/FV$142</f>
        <v>7.489198271723476E-3</v>
      </c>
      <c r="FW149" s="12">
        <f>VLOOKUP($EG149,Data!$B:$CP,Daily!FW$10,0)/FW$142</f>
        <v>7.5107296137339056E-3</v>
      </c>
      <c r="FX149" s="12">
        <f>VLOOKUP($EG149,Data!$B:$CP,Daily!FX$10,0)/FX$142</f>
        <v>6.5583119475335046E-3</v>
      </c>
      <c r="FY149" s="12">
        <f>VLOOKUP($EG149,Data!$B:$CP,Daily!FY$10,0)/FY$142</f>
        <v>8.0890749904834417E-3</v>
      </c>
      <c r="FZ149" s="12">
        <f>VLOOKUP($EG149,Data!$B:$CP,Daily!FZ$10,0)/FZ$142</f>
        <v>6.2543432939541352E-3</v>
      </c>
      <c r="GA149" s="12">
        <f>VLOOKUP($EG149,Data!$B:$CP,Daily!GA$10,0)/GA$142</f>
        <v>7.0854983467170526E-3</v>
      </c>
      <c r="GB149" s="12">
        <f>VLOOKUP($EG149,Data!$B:$CP,Daily!GB$10,0)/GB$142</f>
        <v>6.3317855635289149E-3</v>
      </c>
      <c r="GC149" s="12">
        <f>VLOOKUP($EG149,Data!$B:$CP,Daily!GC$10,0)/GC$142</f>
        <v>8.4186357983354054E-3</v>
      </c>
      <c r="GD149" s="12">
        <f>VLOOKUP($EG149,Data!$B:$CP,Daily!GD$10,0)/GD$142</f>
        <v>6.5899387414145166E-3</v>
      </c>
      <c r="GE149" s="12">
        <f>VLOOKUP($EG149,Data!$B:$CP,Daily!GE$10,0)/GE$142</f>
        <v>7.5700227100681302E-3</v>
      </c>
      <c r="GF149" s="12">
        <f>VLOOKUP($EG149,Data!$B:$CP,Daily!GF$10,0)/GF$142</f>
        <v>6.0677236249755337E-3</v>
      </c>
      <c r="GG149" s="12">
        <f>VLOOKUP($EG149,Data!$B:$CP,Daily!GG$10,0)/GG$142</f>
        <v>6.5161960525073189E-3</v>
      </c>
      <c r="GH149" s="12">
        <f>VLOOKUP($EG149,Data!$B:$CP,Daily!GH$10,0)/GH$142</f>
        <v>6.406653928290435E-3</v>
      </c>
      <c r="GI149" s="12">
        <f>VLOOKUP($EG149,Data!$B:$CP,Daily!GI$10,0)/GI$142</f>
        <v>7.5917859365276915E-3</v>
      </c>
      <c r="GJ149" s="12">
        <f>VLOOKUP($EG149,Data!$B:$CP,Daily!GJ$10,0)/GJ$142</f>
        <v>6.4648839259476929E-3</v>
      </c>
      <c r="GK149" s="12">
        <f>VLOOKUP($EG149,Data!$B:$CP,Daily!GK$10,0)/GK$142</f>
        <v>7.7113480578827115E-3</v>
      </c>
      <c r="GL149" s="12">
        <f>VLOOKUP($EG149,Data!$B:$CP,Daily!GL$10,0)/GL$142</f>
        <v>7.6366968740454125E-3</v>
      </c>
      <c r="GM149" s="12">
        <f>VLOOKUP($EG149,Data!$B:$CP,Daily!GM$10,0)/GM$142</f>
        <v>8.4252758274824466E-3</v>
      </c>
      <c r="GN149" s="12">
        <f>VLOOKUP($EG149,Data!$B:$CP,Daily!GN$10,0)/GN$142</f>
        <v>6.5528196981731535E-3</v>
      </c>
      <c r="GO149" s="12">
        <f>VLOOKUP($EG149,Data!$B:$CP,Daily!GO$10,0)/GO$142</f>
        <v>6.6510654021431212E-3</v>
      </c>
      <c r="GP149" s="12">
        <f>VLOOKUP($EG149,Data!$B:$CP,Daily!GP$10,0)/GP$142</f>
        <v>6.9502363080344732E-3</v>
      </c>
      <c r="GQ149" s="12">
        <f>VLOOKUP($EG149,Data!$B:$CP,Daily!GQ$10,0)/GQ$142</f>
        <v>7.6289901626179482E-3</v>
      </c>
      <c r="GR149" s="12">
        <f>VLOOKUP($EG149,Data!$B:$CP,Daily!GR$10,0)/GR$142</f>
        <v>6.6986602679464111E-3</v>
      </c>
      <c r="GS149" s="12">
        <f>VLOOKUP($EG149,Data!$B:$CP,Daily!GS$10,0)/GS$142</f>
        <v>6.4895558710200774E-3</v>
      </c>
      <c r="GT149" s="12">
        <f>VLOOKUP($EG149,Data!$B:$CP,Daily!GT$10,0)/GT$142</f>
        <v>7.290533188248096E-3</v>
      </c>
      <c r="GU149" s="12">
        <f>VLOOKUP($EG149,Data!$B:$CP,Daily!GU$10,0)/GU$142</f>
        <v>9.8141393086677089E-3</v>
      </c>
      <c r="GV149" s="12">
        <f>VLOOKUP($EG149,Data!$B:$CP,Daily!GV$10,0)/GV$142</f>
        <v>7.5327623568259214E-3</v>
      </c>
      <c r="GW149" s="12">
        <f>VLOOKUP($EG149,Data!$B:$CP,Daily!GW$10,0)/GW$142</f>
        <v>5.7243963363863446E-3</v>
      </c>
      <c r="GX149" s="12">
        <f>VLOOKUP($EG149,Data!$B:$CP,Daily!GX$10,0)/GX$142</f>
        <v>7.7657770240114254E-3</v>
      </c>
      <c r="GY149" s="12">
        <f>VLOOKUP($EG149,Data!$B:$CP,Daily!GY$10,0)/GY$142</f>
        <v>7.6243980738362757E-3</v>
      </c>
      <c r="GZ149" s="12">
        <f>VLOOKUP($EG149,Data!$B:$CP,Daily!GZ$10,0)/GZ$142</f>
        <v>6.6576510974721732E-3</v>
      </c>
      <c r="HA149" s="12">
        <f>VLOOKUP($EG149,Data!$B:$CP,Daily!HA$10,0)/HA$142</f>
        <v>6.2228368233899645E-3</v>
      </c>
      <c r="HB149" s="12">
        <f>VLOOKUP($EG149,Data!$B:$CP,Daily!HB$10,0)/HB$142</f>
        <v>6.1082832022211937E-3</v>
      </c>
      <c r="HC149" s="12">
        <f>VLOOKUP($EG149,Data!$B:$CP,Daily!HC$10,0)/HC$142</f>
        <v>7.7596718767320699E-3</v>
      </c>
      <c r="HD149" s="12">
        <f>VLOOKUP($EG149,Data!$B:$CP,Daily!HD$10,0)/HD$142</f>
        <v>8.4876543209876538E-3</v>
      </c>
      <c r="HE149" s="12">
        <f>VLOOKUP($EG149,Data!$B:$CP,Daily!HE$10,0)/HE$142</f>
        <v>7.2194926301012733E-3</v>
      </c>
      <c r="HF149" s="12">
        <f>VLOOKUP($EG149,Data!$B:$CP,Daily!HF$10,0)/HF$142</f>
        <v>7.5949367088607592E-3</v>
      </c>
      <c r="HG149" s="12">
        <f>VLOOKUP($EG149,Data!$B:$CP,Daily!HG$10,0)/HG$142</f>
        <v>4.5689312673818034E-3</v>
      </c>
      <c r="HH149" s="12">
        <f>VLOOKUP($EG149,Data!$B:$CP,Daily!HH$10,0)/HH$142</f>
        <v>5.3457190430286567E-3</v>
      </c>
      <c r="HI149" s="12">
        <f>VLOOKUP($EG149,Data!$B:$CP,Daily!HI$10,0)/HI$142</f>
        <v>4.9007596177407502E-3</v>
      </c>
      <c r="HJ149" s="12">
        <f>VLOOKUP($EG149,Data!$B:$CP,Daily!HJ$10,0)/HJ$142</f>
        <v>6.6878980891719748E-3</v>
      </c>
      <c r="HK149" s="12">
        <f>VLOOKUP($EG149,Data!$B:$CP,Daily!HK$10,0)/HK$142</f>
        <v>1.050420168067227E-2</v>
      </c>
      <c r="HL149" s="12">
        <f>VLOOKUP($EG149,Data!$B:$CP,Daily!HL$10,0)/HL$142</f>
        <v>6.8985340615119288E-3</v>
      </c>
      <c r="HM149" s="12">
        <f>VLOOKUP($EG149,Data!$B:$CP,Daily!HM$10,0)/HM$142</f>
        <v>7.2162910241202055E-3</v>
      </c>
      <c r="HN149" s="12">
        <f>VLOOKUP($EG149,Data!$B:$CP,Daily!HN$10,0)/HN$142</f>
        <v>5.9772296015180269E-3</v>
      </c>
      <c r="HO149" s="12">
        <f>VLOOKUP($EG149,Data!$B:$CP,Daily!HO$10,0)/HO$142</f>
        <v>7.9344319469875323E-3</v>
      </c>
      <c r="HP149" s="12">
        <f>VLOOKUP($EG149,Data!$B:$CP,Daily!HP$10,0)/HP$142</f>
        <v>6.7698259187620891E-3</v>
      </c>
      <c r="HQ149" s="12">
        <f>VLOOKUP($EG149,Data!$B:$CP,Daily!HQ$10,0)/HQ$142</f>
        <v>9.7378277153558051E-3</v>
      </c>
      <c r="HR149" s="12">
        <f>VLOOKUP($EG149,Data!$B:$CP,Daily!HR$10,0)/HR$142</f>
        <v>6.5328423803302053E-3</v>
      </c>
      <c r="HS149" s="12">
        <f>VLOOKUP($EG149,Data!$B:$CP,Daily!HS$10,0)/HS$142</f>
        <v>8.0540640622107015E-3</v>
      </c>
      <c r="HT149" s="12">
        <f>VLOOKUP($EG149,Data!$B:$CP,Daily!HT$10,0)/HT$142</f>
        <v>7.3076923076923076E-3</v>
      </c>
      <c r="HU149" s="13"/>
      <c r="HV149" s="40">
        <f t="shared" si="1902"/>
        <v>6.2729829115293102E-3</v>
      </c>
      <c r="HW149" s="40">
        <f t="shared" si="1903"/>
        <v>7.6289901626179482E-3</v>
      </c>
      <c r="HX149" s="40">
        <f t="shared" ref="HX149:HX150" si="1985">HW149-HV149</f>
        <v>1.3560072510886379E-3</v>
      </c>
      <c r="HY149" s="40">
        <f t="shared" ref="HY149:HY150" si="1986">HW149+(0.75*HX149)</f>
        <v>8.6459956009344273E-3</v>
      </c>
      <c r="HZ149" s="40">
        <f t="shared" ref="HZ149:HZ150" si="1987">HV149-(0.75*HX149)</f>
        <v>5.255977473212832E-3</v>
      </c>
      <c r="IA149" s="43"/>
      <c r="IB149" s="12">
        <f t="shared" ref="IB149:IB150" si="1988">_xlfn.STDEV.P(FM149:HT149)</f>
        <v>1.0479379111037631E-3</v>
      </c>
      <c r="IC149" s="12">
        <f t="shared" ref="IC149:IC150" si="1989">SUMPRODUCT(HM149:HS149,HM$142:HS$142)/SUM(HM$142:HS$142)</f>
        <v>7.4615308808829951E-3</v>
      </c>
      <c r="ID149" s="12">
        <f t="shared" ref="ID149:ID150" si="1990">SUMPRODUCT(GQ149:HS149,GQ$142:HS$142)/SUM(GQ$142:HS$142)</f>
        <v>7.1201988437401302E-3</v>
      </c>
      <c r="IE149" s="1"/>
      <c r="IF149" s="7" t="s">
        <v>767</v>
      </c>
      <c r="IG149" s="7" t="s">
        <v>127</v>
      </c>
      <c r="IH149" s="12">
        <f>VLOOKUP($IF149,Data!$B:$CP,Daily!IH$10,0)/IH$142</f>
        <v>9.4646554273883458E-3</v>
      </c>
      <c r="II149" s="12">
        <f>VLOOKUP($IF149,Data!$B:$CP,Daily!II$10,0)/II$142</f>
        <v>8.9235917456776358E-3</v>
      </c>
      <c r="IJ149" s="12">
        <f>VLOOKUP($IF149,Data!$B:$CP,Daily!IJ$10,0)/IJ$142</f>
        <v>9.6215522771007055E-3</v>
      </c>
      <c r="IK149" s="12">
        <f>VLOOKUP($IF149,Data!$B:$CP,Daily!IK$10,0)/IK$142</f>
        <v>8.9992800575953921E-3</v>
      </c>
      <c r="IL149" s="12">
        <f>VLOOKUP($IF149,Data!$B:$CP,Daily!IL$10,0)/IL$142</f>
        <v>9.0612540775643347E-3</v>
      </c>
      <c r="IM149" s="12">
        <f>VLOOKUP($IF149,Data!$B:$CP,Daily!IM$10,0)/IM$142</f>
        <v>8.67443751694226E-3</v>
      </c>
      <c r="IN149" s="12">
        <f>VLOOKUP($IF149,Data!$B:$CP,Daily!IN$10,0)/IN$142</f>
        <v>8.663691257547913E-3</v>
      </c>
      <c r="IO149" s="12">
        <f>VLOOKUP($IF149,Data!$B:$CP,Daily!IO$10,0)/IO$142</f>
        <v>7.5991450961766802E-3</v>
      </c>
      <c r="IP149" s="12">
        <f>VLOOKUP($IF149,Data!$B:$CP,Daily!IP$10,0)/IP$142</f>
        <v>7.7379417075058039E-3</v>
      </c>
      <c r="IQ149" s="12">
        <f>VLOOKUP($IF149,Data!$B:$CP,Daily!IQ$10,0)/IQ$142</f>
        <v>8.615384615384615E-3</v>
      </c>
      <c r="IR149" s="12">
        <f>VLOOKUP($IF149,Data!$B:$CP,Daily!IR$10,0)/IR$142</f>
        <v>5.3667262969588547E-3</v>
      </c>
      <c r="IS149" s="12">
        <f>VLOOKUP($IF149,Data!$B:$CP,Daily!IS$10,0)/IS$142</f>
        <v>8.7878787878787872E-3</v>
      </c>
      <c r="IT149" s="12">
        <f>VLOOKUP($IF149,Data!$B:$CP,Daily!IT$10,0)/IT$142</f>
        <v>7.1673418510439391E-3</v>
      </c>
      <c r="IU149" s="12">
        <f>VLOOKUP($IF149,Data!$B:$CP,Daily!IU$10,0)/IU$142</f>
        <v>8.4844938560561731E-3</v>
      </c>
      <c r="IV149" s="12">
        <f>VLOOKUP($IF149,Data!$B:$CP,Daily!IV$10,0)/IV$142</f>
        <v>6.920415224913495E-3</v>
      </c>
      <c r="IW149" s="12">
        <f>VLOOKUP($IF149,Data!$B:$CP,Daily!IW$10,0)/IW$142</f>
        <v>7.3989755264655659E-3</v>
      </c>
      <c r="IX149" s="12">
        <f>VLOOKUP($IF149,Data!$B:$CP,Daily!IX$10,0)/IX$142</f>
        <v>1.2103369316323193E-2</v>
      </c>
      <c r="IY149" s="12">
        <f>VLOOKUP($IF149,Data!$B:$CP,Daily!IY$10,0)/IY$142</f>
        <v>5.3780449224928818E-3</v>
      </c>
      <c r="IZ149" s="12">
        <f>VLOOKUP($IF149,Data!$B:$CP,Daily!IZ$10,0)/IZ$142</f>
        <v>7.1791803769069695E-3</v>
      </c>
      <c r="JA149" s="12">
        <f>VLOOKUP($IF149,Data!$B:$CP,Daily!JA$10,0)/JA$142</f>
        <v>5.939356048765239E-3</v>
      </c>
      <c r="JB149" s="12">
        <f>VLOOKUP($IF149,Data!$B:$CP,Daily!JB$10,0)/JB$142</f>
        <v>7.3178491886732424E-3</v>
      </c>
      <c r="JC149" s="12">
        <f>VLOOKUP($IF149,Data!$B:$CP,Daily!JC$10,0)/JC$142</f>
        <v>8.5385878489326762E-3</v>
      </c>
      <c r="JD149" s="12">
        <f>VLOOKUP($IF149,Data!$B:$CP,Daily!JD$10,0)/JD$142</f>
        <v>1.1061946902654867E-2</v>
      </c>
      <c r="JE149" s="12">
        <f>VLOOKUP($IF149,Data!$B:$CP,Daily!JE$10,0)/JE$142</f>
        <v>4.5217391304347822E-3</v>
      </c>
      <c r="JF149" s="12">
        <f>VLOOKUP($IF149,Data!$B:$CP,Daily!JF$10,0)/JF$142</f>
        <v>8.4452975047984644E-3</v>
      </c>
      <c r="JG149" s="12">
        <f>VLOOKUP($IF149,Data!$B:$CP,Daily!JG$10,0)/JG$142</f>
        <v>1.2391573729863693E-2</v>
      </c>
      <c r="JH149" s="12">
        <f>VLOOKUP($IF149,Data!$B:$CP,Daily!JH$10,0)/JH$142</f>
        <v>1.1894142134998514E-2</v>
      </c>
      <c r="JI149" s="12">
        <f>VLOOKUP($IF149,Data!$B:$CP,Daily!JI$10,0)/JI$142</f>
        <v>9.4224924012158047E-3</v>
      </c>
      <c r="JJ149" s="12">
        <f>VLOOKUP($IF149,Data!$B:$CP,Daily!JJ$10,0)/JJ$142</f>
        <v>1.1107481215289121E-2</v>
      </c>
      <c r="JK149" s="12">
        <f>VLOOKUP($IF149,Data!$B:$CP,Daily!JK$10,0)/JK$142</f>
        <v>4.6094750320102434E-3</v>
      </c>
      <c r="JL149" s="12">
        <f>VLOOKUP($IF149,Data!$B:$CP,Daily!JL$10,0)/JL$142</f>
        <v>8.8994363690299613E-3</v>
      </c>
      <c r="JM149" s="12">
        <f>VLOOKUP($IF149,Data!$B:$CP,Daily!JM$10,0)/JM$142</f>
        <v>8.1560283687943259E-3</v>
      </c>
      <c r="JN149" s="12">
        <f>VLOOKUP($IF149,Data!$B:$CP,Daily!JN$10,0)/JN$142</f>
        <v>9.6899224806201549E-3</v>
      </c>
      <c r="JO149" s="12">
        <f>VLOOKUP($IF149,Data!$B:$CP,Daily!JO$10,0)/JO$142</f>
        <v>1.0043431053203039E-2</v>
      </c>
      <c r="JP149" s="12">
        <f>VLOOKUP($IF149,Data!$B:$CP,Daily!JP$10,0)/JP$142</f>
        <v>8.2599118942731278E-3</v>
      </c>
      <c r="JQ149" s="12">
        <f>VLOOKUP($IF149,Data!$B:$CP,Daily!JQ$10,0)/JQ$142</f>
        <v>9.6018073990398189E-3</v>
      </c>
      <c r="JR149" s="12">
        <f>VLOOKUP($IF149,Data!$B:$CP,Daily!JR$10,0)/JR$142</f>
        <v>7.0859167404782996E-3</v>
      </c>
      <c r="JS149" s="12">
        <f>VLOOKUP($IF149,Data!$B:$CP,Daily!JS$10,0)/JS$142</f>
        <v>1.0121457489878543E-2</v>
      </c>
      <c r="JT149" s="12">
        <f>VLOOKUP($IF149,Data!$B:$CP,Daily!JT$10,0)/JT$142</f>
        <v>8.5370585952658125E-3</v>
      </c>
      <c r="JU149" s="12">
        <f>VLOOKUP($IF149,Data!$B:$CP,Daily!JU$10,0)/JU$142</f>
        <v>9.0702947845804991E-3</v>
      </c>
      <c r="JV149" s="12">
        <f>VLOOKUP($IF149,Data!$B:$CP,Daily!JV$10,0)/JV$142</f>
        <v>9.7977243994943116E-3</v>
      </c>
      <c r="JW149" s="12">
        <f>VLOOKUP($IF149,Data!$B:$CP,Daily!JW$10,0)/JW$142</f>
        <v>8.9423373419673137E-3</v>
      </c>
      <c r="JX149" s="12">
        <f>VLOOKUP($IF149,Data!$B:$CP,Daily!JX$10,0)/JX$142</f>
        <v>6.2266500622665004E-3</v>
      </c>
      <c r="JY149" s="12">
        <f>VLOOKUP($IF149,Data!$B:$CP,Daily!JY$10,0)/JY$142</f>
        <v>8.5667215815486003E-3</v>
      </c>
      <c r="JZ149" s="12">
        <f>VLOOKUP($IF149,Data!$B:$CP,Daily!JZ$10,0)/JZ$142</f>
        <v>1.1727078891257996E-2</v>
      </c>
      <c r="KA149" s="12">
        <f>VLOOKUP($IF149,Data!$B:$CP,Daily!KA$10,0)/KA$142</f>
        <v>1.0156971375807941E-2</v>
      </c>
      <c r="KB149" s="12">
        <f>VLOOKUP($IF149,Data!$B:$CP,Daily!KB$10,0)/KB$142</f>
        <v>8.9115213239974542E-3</v>
      </c>
      <c r="KC149" s="12">
        <f>VLOOKUP($IF149,Data!$B:$CP,Daily!KC$10,0)/KC$142</f>
        <v>1.0262601871415635E-2</v>
      </c>
      <c r="KD149" s="12">
        <f>VLOOKUP($IF149,Data!$B:$CP,Daily!KD$10,0)/KD$142</f>
        <v>9.0455396132252033E-3</v>
      </c>
      <c r="KE149" s="12">
        <f>VLOOKUP($IF149,Data!$B:$CP,Daily!KE$10,0)/KE$142</f>
        <v>1.2127171419206818E-2</v>
      </c>
      <c r="KF149" s="12">
        <f>VLOOKUP($IF149,Data!$B:$CP,Daily!KF$10,0)/KF$142</f>
        <v>1.2345679012345678E-2</v>
      </c>
      <c r="KG149" s="12">
        <f>VLOOKUP($IF149,Data!$B:$CP,Daily!KG$10,0)/KG$142</f>
        <v>6.9444444444444441E-3</v>
      </c>
      <c r="KH149" s="12">
        <f>VLOOKUP($IF149,Data!$B:$CP,Daily!KH$10,0)/KH$142</f>
        <v>7.6305220883534138E-3</v>
      </c>
      <c r="KI149" s="12">
        <f>VLOOKUP($IF149,Data!$B:$CP,Daily!KI$10,0)/KI$142</f>
        <v>8.1889763779527565E-3</v>
      </c>
      <c r="KJ149" s="12">
        <f>VLOOKUP($IF149,Data!$B:$CP,Daily!KJ$10,0)/KJ$142</f>
        <v>7.6718796105045735E-3</v>
      </c>
      <c r="KK149" s="12">
        <f>VLOOKUP($IF149,Data!$B:$CP,Daily!KK$10,0)/KK$142</f>
        <v>7.6692230743581197E-3</v>
      </c>
      <c r="KL149" s="12">
        <f>VLOOKUP($IF149,Data!$B:$CP,Daily!KL$10,0)/KL$142</f>
        <v>1.0256410256410256E-2</v>
      </c>
      <c r="KM149" s="12">
        <f>VLOOKUP($IF149,Data!$B:$CP,Daily!KM$10,0)/KM$142</f>
        <v>8.9940039973351107E-3</v>
      </c>
      <c r="KN149" s="12">
        <f>VLOOKUP($IF149,Data!$B:$CP,Daily!KN$10,0)/KN$142</f>
        <v>9.8309083759339361E-3</v>
      </c>
      <c r="KO149" s="12">
        <f>VLOOKUP($IF149,Data!$B:$CP,Daily!KO$10,0)/KO$142</f>
        <v>1.0492700729927007E-2</v>
      </c>
      <c r="KP149" s="12">
        <f>VLOOKUP($IF149,Data!$B:$CP,Daily!KP$10,0)/KP$142</f>
        <v>7.1525885558583104E-3</v>
      </c>
      <c r="KQ149" s="12">
        <f>VLOOKUP($IF149,Data!$B:$CP,Daily!KQ$10,0)/KQ$142</f>
        <v>7.7860528097494922E-3</v>
      </c>
      <c r="KR149" s="12">
        <f>VLOOKUP($IF149,Data!$B:$CP,Daily!KR$10,0)/KR$142</f>
        <v>9.6795727636849131E-3</v>
      </c>
      <c r="KS149" s="12">
        <f>VLOOKUP($IF149,Data!$B:$CP,Daily!KS$10,0)/KS$142</f>
        <v>7.3813708260105446E-3</v>
      </c>
      <c r="KT149" s="12">
        <f>VLOOKUP($IF149,Data!$B:$CP,Daily!KT$10,0)/KT$142</f>
        <v>6.5879769420807031E-3</v>
      </c>
      <c r="KU149" s="12">
        <f>VLOOKUP($IF149,Data!$B:$CP,Daily!KU$10,0)/KU$142</f>
        <v>8.6092715231788075E-3</v>
      </c>
      <c r="KV149" s="12">
        <f>VLOOKUP($IF149,Data!$B:$CP,Daily!KV$10,0)/KV$142</f>
        <v>1.1333333333333334E-2</v>
      </c>
      <c r="KW149" s="12">
        <f>VLOOKUP($IF149,Data!$B:$CP,Daily!KW$10,0)/KW$142</f>
        <v>6.313131313131313E-3</v>
      </c>
      <c r="KX149" s="12">
        <f>VLOOKUP($IF149,Data!$B:$CP,Daily!KX$10,0)/KX$142</f>
        <v>1.1788480970023578E-2</v>
      </c>
      <c r="KY149" s="12">
        <f>VLOOKUP($IF149,Data!$B:$CP,Daily!KY$10,0)/KY$142</f>
        <v>9.635237439779766E-3</v>
      </c>
      <c r="KZ149" s="12">
        <f>VLOOKUP($IF149,Data!$B:$CP,Daily!KZ$10,0)/KZ$142</f>
        <v>5.7104467584816933E-3</v>
      </c>
      <c r="LA149" s="12">
        <f>VLOOKUP($IF149,Data!$B:$CP,Daily!LA$10,0)/LA$142</f>
        <v>7.874015748031496E-3</v>
      </c>
      <c r="LB149" s="12">
        <f>VLOOKUP($IF149,Data!$B:$CP,Daily!LB$10,0)/LB$142</f>
        <v>5.065856129685917E-3</v>
      </c>
      <c r="LC149" s="12">
        <f>VLOOKUP($IF149,Data!$B:$CP,Daily!LC$10,0)/LC$142</f>
        <v>8.6242299794661199E-3</v>
      </c>
      <c r="LD149" s="12">
        <f>VLOOKUP($IF149,Data!$B:$CP,Daily!LD$10,0)/LD$142</f>
        <v>5.4017555705604325E-3</v>
      </c>
      <c r="LE149" s="12">
        <f>VLOOKUP($IF149,Data!$B:$CP,Daily!LE$10,0)/LE$142</f>
        <v>6.8448500651890481E-3</v>
      </c>
      <c r="LF149" s="12">
        <f>VLOOKUP($IF149,Data!$B:$CP,Daily!LF$10,0)/LF$142</f>
        <v>1.1516946363935505E-2</v>
      </c>
      <c r="LG149" s="12">
        <f>VLOOKUP($IF149,Data!$B:$CP,Daily!LG$10,0)/LG$142</f>
        <v>5.4582016661878768E-3</v>
      </c>
      <c r="LH149" s="12">
        <f>VLOOKUP($IF149,Data!$B:$CP,Daily!LH$10,0)/LH$142</f>
        <v>4.7630985209325648E-3</v>
      </c>
      <c r="LI149" s="12">
        <f>VLOOKUP($IF149,Data!$B:$CP,Daily!LI$10,0)/LI$142</f>
        <v>8.1026333558406483E-3</v>
      </c>
      <c r="LJ149" s="12">
        <f>VLOOKUP($IF149,Data!$B:$CP,Daily!LJ$10,0)/LJ$142</f>
        <v>1.0913500404203719E-2</v>
      </c>
      <c r="LK149" s="12">
        <f>VLOOKUP($IF149,Data!$B:$CP,Daily!LK$10,0)/LK$142</f>
        <v>1.0715411282697762E-2</v>
      </c>
      <c r="LL149" s="12">
        <f>VLOOKUP($IF149,Data!$B:$CP,Daily!LL$10,0)/LL$142</f>
        <v>1.1140235910878113E-2</v>
      </c>
      <c r="LM149" s="12">
        <f>VLOOKUP($IF149,Data!$B:$CP,Daily!LM$10,0)/LM$142</f>
        <v>8.356545961002786E-3</v>
      </c>
      <c r="LN149" s="12">
        <f>VLOOKUP($IF149,Data!$B:$CP,Daily!LN$10,0)/LN$142</f>
        <v>8.5714285714285719E-3</v>
      </c>
      <c r="LO149" s="12">
        <f>VLOOKUP($IF149,Data!$B:$CP,Daily!LO$10,0)/LO$142</f>
        <v>8.945095619987662E-3</v>
      </c>
      <c r="LP149" s="12">
        <f>VLOOKUP($IF149,Data!$B:$CP,Daily!LP$10,0)/LP$142</f>
        <v>8.5910652920962206E-3</v>
      </c>
      <c r="LQ149" s="12">
        <f>VLOOKUP($IF149,Data!$B:$CP,Daily!LQ$10,0)/LQ$142</f>
        <v>1.0439970171513796E-2</v>
      </c>
      <c r="LR149" s="12">
        <f>VLOOKUP($IF149,Data!$B:$CP,Daily!LR$10,0)/LR$142</f>
        <v>1.1976047904191617E-2</v>
      </c>
      <c r="LS149" s="12">
        <f>VLOOKUP($IF149,Data!$B:$CP,Daily!LS$10,0)/LS$142</f>
        <v>1.1210762331838564E-2</v>
      </c>
      <c r="LU149" s="40">
        <f t="shared" si="1906"/>
        <v>7.3989755264655659E-3</v>
      </c>
      <c r="LV149" s="40">
        <f t="shared" si="1907"/>
        <v>9.8309083759339361E-3</v>
      </c>
      <c r="LW149" s="40">
        <f t="shared" ref="LW149:LW150" si="1991">LV149-LU149</f>
        <v>2.4319328494683701E-3</v>
      </c>
      <c r="LX149" s="40">
        <f t="shared" ref="LX149:LX150" si="1992">LV149+(0.75*LW149)</f>
        <v>1.1654858013035214E-2</v>
      </c>
      <c r="LY149" s="40">
        <f t="shared" ref="LY149:LY150" si="1993">LU149-(0.75*LW149)</f>
        <v>5.5750258893642879E-3</v>
      </c>
      <c r="LZ149" s="43"/>
      <c r="MA149" s="12">
        <f t="shared" ref="MA149:MA150" si="1994">_xlfn.STDEV.P(JL149:LS149)</f>
        <v>1.8589930628366592E-3</v>
      </c>
      <c r="MB149" s="12">
        <f t="shared" ref="MB149:MB150" si="1995">SUMPRODUCT(LL149:LR149,LL$142:LR$142)/SUM(LL$142:LR$142)</f>
        <v>9.7014925373134324E-3</v>
      </c>
      <c r="MC149" s="12">
        <f t="shared" ref="MC149:MC150" si="1996">SUMPRODUCT(KP149:LR149,KP$142:LR$142)/SUM(KP$142:LR$142)</f>
        <v>8.3772707258419603E-3</v>
      </c>
    </row>
    <row r="150" spans="4:341" ht="16.5" customHeight="1" x14ac:dyDescent="0.35">
      <c r="D150" s="113" t="s">
        <v>768</v>
      </c>
      <c r="E150" s="53" t="str">
        <f>VLOOKUP($D150,'Metric Nature'!$C:$D,2,0)&amp;IF(($F150&lt;(EA150)),"Below",IF(($F150&gt;(DZ150)),"Above","Within"))</f>
        <v>PositiveWithin</v>
      </c>
      <c r="F150" s="48">
        <f t="shared" si="1961"/>
        <v>0.24767046294926787</v>
      </c>
      <c r="G150" s="77">
        <f t="shared" si="1962"/>
        <v>0.25294416627915778</v>
      </c>
      <c r="H150" s="48">
        <f t="shared" si="1963"/>
        <v>-2.0849278350502352E-2</v>
      </c>
      <c r="I150" s="74">
        <f t="shared" si="1964"/>
        <v>0.25014939832621225</v>
      </c>
      <c r="J150" s="48">
        <f t="shared" si="1965"/>
        <v>-9.9098194660123696E-3</v>
      </c>
      <c r="K150" s="48">
        <f t="shared" si="1966"/>
        <v>1.4097539676966642E-2</v>
      </c>
      <c r="L150" s="50"/>
      <c r="M150" s="53" t="str">
        <f>VLOOKUP($D150,'Metric Nature'!$C:$D,2,0)&amp;IF(($N150&lt;(HZ150)),"Below",IF(($N150&gt;(HY150)),"Above","Within"))</f>
        <v>PositiveWithin</v>
      </c>
      <c r="N150" s="48">
        <f t="shared" si="1967"/>
        <v>0.23874999999999999</v>
      </c>
      <c r="O150" s="49">
        <f t="shared" si="1968"/>
        <v>0.24327406343709085</v>
      </c>
      <c r="P150" s="55">
        <f t="shared" si="1969"/>
        <v>-1.8596571180555601E-2</v>
      </c>
      <c r="Q150" s="49">
        <f t="shared" si="1970"/>
        <v>0.24202153225031242</v>
      </c>
      <c r="R150" s="48">
        <f t="shared" si="1971"/>
        <v>-1.3517525568463994E-2</v>
      </c>
      <c r="S150" s="48">
        <f t="shared" si="1972"/>
        <v>1.1713322693726803E-2</v>
      </c>
      <c r="T150" s="50"/>
      <c r="U150" s="53" t="str">
        <f>VLOOKUP($D150,'Metric Nature'!$C:$D,2,0)&amp;IF(($V150&lt;(LY150)),"Below",IF(($V150&gt;(LX150)),"Above","Within"))</f>
        <v>PositiveWithin</v>
      </c>
      <c r="V150" s="48">
        <f t="shared" si="1973"/>
        <v>0.27738629083920563</v>
      </c>
      <c r="W150" s="49">
        <f t="shared" si="1974"/>
        <v>0.2849813432835821</v>
      </c>
      <c r="X150" s="48">
        <f t="shared" si="1975"/>
        <v>-2.6651051457844768E-2</v>
      </c>
      <c r="Y150" s="49">
        <f t="shared" si="1976"/>
        <v>0.27687895859912165</v>
      </c>
      <c r="Z150" s="48">
        <f t="shared" si="1977"/>
        <v>1.8323250081943537E-3</v>
      </c>
      <c r="AA150" s="48">
        <f t="shared" si="1978"/>
        <v>1.7536360313323555E-2</v>
      </c>
      <c r="AB150" s="50"/>
      <c r="AC150" s="46" t="s">
        <v>557</v>
      </c>
      <c r="AI150" s="7" t="s">
        <v>768</v>
      </c>
      <c r="AJ150" s="12">
        <f>(VLOOKUP($EG150,Data!$B:$CP,Daily!EI$10,0)+VLOOKUP($IF150,Data!$B:$CP,Daily!IH$10,0))/AJ$142</f>
        <v>0.23910370269162454</v>
      </c>
      <c r="AK150" s="12">
        <f>(VLOOKUP($EG150,Data!$B:$CP,Daily!EJ$10,0)+VLOOKUP($IF150,Data!$B:$CP,Daily!II$10,0))/AK$142</f>
        <v>0.23241629898780172</v>
      </c>
      <c r="AL150" s="12">
        <f>(VLOOKUP($EG150,Data!$B:$CP,Daily!EK$10,0)+VLOOKUP($IF150,Data!$B:$CP,Daily!IJ$10,0))/AL$142</f>
        <v>0.25795053003533569</v>
      </c>
      <c r="AM150" s="12">
        <f>(VLOOKUP($EG150,Data!$B:$CP,Daily!EL$10,0)+VLOOKUP($IF150,Data!$B:$CP,Daily!IK$10,0))/AM$142</f>
        <v>0.25484389542262459</v>
      </c>
      <c r="AN150" s="12">
        <f>(VLOOKUP($EG150,Data!$B:$CP,Daily!EM$10,0)+VLOOKUP($IF150,Data!$B:$CP,Daily!IL$10,0))/AN$142</f>
        <v>0.24838227974116475</v>
      </c>
      <c r="AO150" s="12">
        <f>(VLOOKUP($EG150,Data!$B:$CP,Daily!EN$10,0)+VLOOKUP($IF150,Data!$B:$CP,Daily!IM$10,0))/AO$142</f>
        <v>0.23416339012669288</v>
      </c>
      <c r="AP150" s="12">
        <f>(VLOOKUP($EG150,Data!$B:$CP,Daily!EO$10,0)+VLOOKUP($IF150,Data!$B:$CP,Daily!IN$10,0))/AP$142</f>
        <v>0.22887409200968523</v>
      </c>
      <c r="AQ150" s="12">
        <f>(VLOOKUP($EG150,Data!$B:$CP,Daily!EP$10,0)+VLOOKUP($IF150,Data!$B:$CP,Daily!IO$10,0))/AQ$142</f>
        <v>0.23060877202612945</v>
      </c>
      <c r="AR150" s="12">
        <f>(VLOOKUP($EG150,Data!$B:$CP,Daily!EQ$10,0)+VLOOKUP($IF150,Data!$B:$CP,Daily!IP$10,0))/AR$142</f>
        <v>0.23054720384846664</v>
      </c>
      <c r="AS150" s="12">
        <f>(VLOOKUP($EG150,Data!$B:$CP,Daily!ER$10,0)+VLOOKUP($IF150,Data!$B:$CP,Daily!IQ$10,0))/AS$142</f>
        <v>0.25230929678188319</v>
      </c>
      <c r="AT150" s="12">
        <f>(VLOOKUP($EG150,Data!$B:$CP,Daily!ES$10,0)+VLOOKUP($IF150,Data!$B:$CP,Daily!IR$10,0))/AT$142</f>
        <v>0.24304032394128564</v>
      </c>
      <c r="AU150" s="12">
        <f>(VLOOKUP($EG150,Data!$B:$CP,Daily!ET$10,0)+VLOOKUP($IF150,Data!$B:$CP,Daily!IS$10,0))/AU$142</f>
        <v>0.22892227481649174</v>
      </c>
      <c r="AV150" s="12">
        <f>(VLOOKUP($EG150,Data!$B:$CP,Daily!EU$10,0)+VLOOKUP($IF150,Data!$B:$CP,Daily!IT$10,0))/AV$142</f>
        <v>0.23033787620670074</v>
      </c>
      <c r="AW150" s="12">
        <f>(VLOOKUP($EG150,Data!$B:$CP,Daily!EV$10,0)+VLOOKUP($IF150,Data!$B:$CP,Daily!IU$10,0))/AW$142</f>
        <v>0.22869864399919046</v>
      </c>
      <c r="AX150" s="12">
        <f>(VLOOKUP($EG150,Data!$B:$CP,Daily!EW$10,0)+VLOOKUP($IF150,Data!$B:$CP,Daily!IV$10,0))/AX$142</f>
        <v>0.20500756175432699</v>
      </c>
      <c r="AY150" s="12">
        <f>(VLOOKUP($EG150,Data!$B:$CP,Daily!EX$10,0)+VLOOKUP($IF150,Data!$B:$CP,Daily!IW$10,0))/AY$142</f>
        <v>0.21551946377932457</v>
      </c>
      <c r="AZ150" s="12">
        <f>(VLOOKUP($EG150,Data!$B:$CP,Daily!EY$10,0)+VLOOKUP($IF150,Data!$B:$CP,Daily!IX$10,0))/AZ$142</f>
        <v>0.23618167821401079</v>
      </c>
      <c r="BA150" s="12">
        <f>(VLOOKUP($EG150,Data!$B:$CP,Daily!EZ$10,0)+VLOOKUP($IF150,Data!$B:$CP,Daily!IY$10,0))/BA$142</f>
        <v>0.24040899795501022</v>
      </c>
      <c r="BB150" s="12">
        <f>(VLOOKUP($EG150,Data!$B:$CP,Daily!FA$10,0)+VLOOKUP($IF150,Data!$B:$CP,Daily!IZ$10,0))/BB$142</f>
        <v>0.22531487022475818</v>
      </c>
      <c r="BC150" s="12">
        <f>(VLOOKUP($EG150,Data!$B:$CP,Daily!FB$10,0)+VLOOKUP($IF150,Data!$B:$CP,Daily!JA$10,0))/BC$142</f>
        <v>0.22857142857142856</v>
      </c>
      <c r="BD150" s="12">
        <f>(VLOOKUP($EG150,Data!$B:$CP,Daily!FC$10,0)+VLOOKUP($IF150,Data!$B:$CP,Daily!JB$10,0))/BD$142</f>
        <v>0.2292387543252595</v>
      </c>
      <c r="BE150" s="12">
        <f>(VLOOKUP($EG150,Data!$B:$CP,Daily!FD$10,0)+VLOOKUP($IF150,Data!$B:$CP,Daily!JC$10,0))/BE$142</f>
        <v>0.2211393170142037</v>
      </c>
      <c r="BF150" s="12">
        <f>(VLOOKUP($EG150,Data!$B:$CP,Daily!FE$10,0)+VLOOKUP($IF150,Data!$B:$CP,Daily!JD$10,0))/BF$142</f>
        <v>0.22517552657973922</v>
      </c>
      <c r="BG150" s="12">
        <f>(VLOOKUP($EG150,Data!$B:$CP,Daily!FF$10,0)+VLOOKUP($IF150,Data!$B:$CP,Daily!JE$10,0))/BG$142</f>
        <v>0.24050322686055062</v>
      </c>
      <c r="BH150" s="12">
        <f>(VLOOKUP($EG150,Data!$B:$CP,Daily!FG$10,0)+VLOOKUP($IF150,Data!$B:$CP,Daily!JF$10,0))/BH$142</f>
        <v>0.23033252230332521</v>
      </c>
      <c r="BI150" s="12">
        <f>(VLOOKUP($EG150,Data!$B:$CP,Daily!FH$10,0)+VLOOKUP($IF150,Data!$B:$CP,Daily!JG$10,0))/BI$142</f>
        <v>0.21704157175398633</v>
      </c>
      <c r="BJ150" s="12">
        <f>(VLOOKUP($EG150,Data!$B:$CP,Daily!FI$10,0)+VLOOKUP($IF150,Data!$B:$CP,Daily!JH$10,0))/BJ$142</f>
        <v>0.22219198584937752</v>
      </c>
      <c r="BK150" s="12">
        <f>(VLOOKUP($EG150,Data!$B:$CP,Daily!FJ$10,0)+VLOOKUP($IF150,Data!$B:$CP,Daily!JI$10,0))/BK$142</f>
        <v>0.21654262041848055</v>
      </c>
      <c r="BL150" s="12">
        <f>(VLOOKUP($EG150,Data!$B:$CP,Daily!FK$10,0)+VLOOKUP($IF150,Data!$B:$CP,Daily!JJ$10,0))/BL$142</f>
        <v>0.23179584952702206</v>
      </c>
      <c r="BM150" s="12">
        <f>(VLOOKUP($EG150,Data!$B:$CP,Daily!FL$10,0)+VLOOKUP($IF150,Data!$B:$CP,Daily!JK$10,0))/BM$142</f>
        <v>0.22040617186070624</v>
      </c>
      <c r="BN150" s="12">
        <f>(VLOOKUP($EG150,Data!$B:$CP,Daily!FM$10,0)+VLOOKUP($IF150,Data!$B:$CP,Daily!JL$10,0))/BN$142</f>
        <v>0.24169205696875221</v>
      </c>
      <c r="BO150" s="12">
        <f>(VLOOKUP($EG150,Data!$B:$CP,Daily!FN$10,0)+VLOOKUP($IF150,Data!$B:$CP,Daily!JM$10,0))/BO$142</f>
        <v>0.24291808873720136</v>
      </c>
      <c r="BP150" s="12">
        <f>(VLOOKUP($EG150,Data!$B:$CP,Daily!FO$10,0)+VLOOKUP($IF150,Data!$B:$CP,Daily!JN$10,0))/BP$142</f>
        <v>0.2275649105117217</v>
      </c>
      <c r="BQ150" s="12">
        <f>(VLOOKUP($EG150,Data!$B:$CP,Daily!FP$10,0)+VLOOKUP($IF150,Data!$B:$CP,Daily!JO$10,0))/BQ$142</f>
        <v>0.22927072927072928</v>
      </c>
      <c r="BR150" s="12">
        <f>(VLOOKUP($EG150,Data!$B:$CP,Daily!FQ$10,0)+VLOOKUP($IF150,Data!$B:$CP,Daily!JP$10,0))/BR$142</f>
        <v>0.23819784524975515</v>
      </c>
      <c r="BS150" s="12">
        <f>(VLOOKUP($EG150,Data!$B:$CP,Daily!FR$10,0)+VLOOKUP($IF150,Data!$B:$CP,Daily!JQ$10,0))/BS$142</f>
        <v>0.23204042611308387</v>
      </c>
      <c r="BT150" s="12">
        <f>(VLOOKUP($EG150,Data!$B:$CP,Daily!FS$10,0)+VLOOKUP($IF150,Data!$B:$CP,Daily!JR$10,0))/BT$142</f>
        <v>0.22781188947809097</v>
      </c>
      <c r="BU150" s="12">
        <f>(VLOOKUP($EG150,Data!$B:$CP,Daily!FT$10,0)+VLOOKUP($IF150,Data!$B:$CP,Daily!JS$10,0))/BU$142</f>
        <v>0.24488124488124488</v>
      </c>
      <c r="BV150" s="12">
        <f>(VLOOKUP($EG150,Data!$B:$CP,Daily!FU$10,0)+VLOOKUP($IF150,Data!$B:$CP,Daily!JT$10,0))/BV$142</f>
        <v>0.24507901303021901</v>
      </c>
      <c r="BW150" s="12">
        <f>(VLOOKUP($EG150,Data!$B:$CP,Daily!FV$10,0)+VLOOKUP($IF150,Data!$B:$CP,Daily!JU$10,0))/BW$142</f>
        <v>0.23174344541549399</v>
      </c>
      <c r="BX150" s="12">
        <f>(VLOOKUP($EG150,Data!$B:$CP,Daily!FW$10,0)+VLOOKUP($IF150,Data!$B:$CP,Daily!JV$10,0))/BX$142</f>
        <v>0.23688133571854503</v>
      </c>
      <c r="BY150" s="12">
        <f>(VLOOKUP($EG150,Data!$B:$CP,Daily!FX$10,0)+VLOOKUP($IF150,Data!$B:$CP,Daily!JW$10,0))/BY$142</f>
        <v>0.22972972972972974</v>
      </c>
      <c r="BZ150" s="12">
        <f>(VLOOKUP($EG150,Data!$B:$CP,Daily!FY$10,0)+VLOOKUP($IF150,Data!$B:$CP,Daily!JX$10,0))/BZ$142</f>
        <v>0.2313411078717201</v>
      </c>
      <c r="CA150" s="12">
        <f>(VLOOKUP($EG150,Data!$B:$CP,Daily!FZ$10,0)+VLOOKUP($IF150,Data!$B:$CP,Daily!JY$10,0))/CA$142</f>
        <v>0.22978333841928594</v>
      </c>
      <c r="CB150" s="12">
        <f>(VLOOKUP($EG150,Data!$B:$CP,Daily!GA$10,0)+VLOOKUP($IF150,Data!$B:$CP,Daily!JZ$10,0))/CB$142</f>
        <v>0.26112391419961001</v>
      </c>
      <c r="CC150" s="12">
        <f>(VLOOKUP($EG150,Data!$B:$CP,Daily!GB$10,0)+VLOOKUP($IF150,Data!$B:$CP,Daily!KA$10,0))/CC$142</f>
        <v>0.24177720263129515</v>
      </c>
      <c r="CD150" s="12">
        <f>(VLOOKUP($EG150,Data!$B:$CP,Daily!GC$10,0)+VLOOKUP($IF150,Data!$B:$CP,Daily!KB$10,0))/CD$142</f>
        <v>0.23596910628907686</v>
      </c>
      <c r="CE150" s="12">
        <f>(VLOOKUP($EG150,Data!$B:$CP,Daily!GD$10,0)+VLOOKUP($IF150,Data!$B:$CP,Daily!KC$10,0))/CE$142</f>
        <v>0.2285085539859445</v>
      </c>
      <c r="CF150" s="12">
        <f>(VLOOKUP($EG150,Data!$B:$CP,Daily!GE$10,0)+VLOOKUP($IF150,Data!$B:$CP,Daily!KD$10,0))/CF$142</f>
        <v>0.23769420647596923</v>
      </c>
      <c r="CG150" s="12">
        <f>(VLOOKUP($EG150,Data!$B:$CP,Daily!GF$10,0)+VLOOKUP($IF150,Data!$B:$CP,Daily!KE$10,0))/CG$142</f>
        <v>0.2327982515637953</v>
      </c>
      <c r="CH150" s="12">
        <f>(VLOOKUP($EG150,Data!$B:$CP,Daily!GG$10,0)+VLOOKUP($IF150,Data!$B:$CP,Daily!KF$10,0))/CH$142</f>
        <v>0.23833972087641911</v>
      </c>
      <c r="CI150" s="12">
        <f>(VLOOKUP($EG150,Data!$B:$CP,Daily!GH$10,0)+VLOOKUP($IF150,Data!$B:$CP,Daily!KG$10,0))/CI$142</f>
        <v>0.26510788274735664</v>
      </c>
      <c r="CJ150" s="12">
        <f>(VLOOKUP($EG150,Data!$B:$CP,Daily!GI$10,0)+VLOOKUP($IF150,Data!$B:$CP,Daily!KH$10,0))/CJ$142</f>
        <v>0.25634204275534439</v>
      </c>
      <c r="CK150" s="12">
        <f>(VLOOKUP($EG150,Data!$B:$CP,Daily!GJ$10,0)+VLOOKUP($IF150,Data!$B:$CP,Daily!KI$10,0))/CK$142</f>
        <v>0.24887925881649731</v>
      </c>
      <c r="CL150" s="12">
        <f>(VLOOKUP($EG150,Data!$B:$CP,Daily!GK$10,0)+VLOOKUP($IF150,Data!$B:$CP,Daily!KJ$10,0))/CL$142</f>
        <v>0.24616713452817965</v>
      </c>
      <c r="CM150" s="12">
        <f>(VLOOKUP($EG150,Data!$B:$CP,Daily!GL$10,0)+VLOOKUP($IF150,Data!$B:$CP,Daily!KK$10,0))/CM$142</f>
        <v>0.24890795631825274</v>
      </c>
      <c r="CN150" s="12">
        <f>(VLOOKUP($EG150,Data!$B:$CP,Daily!GM$10,0)+VLOOKUP($IF150,Data!$B:$CP,Daily!KL$10,0))/CN$142</f>
        <v>0.24381543233811556</v>
      </c>
      <c r="CO150" s="12">
        <f>(VLOOKUP($EG150,Data!$B:$CP,Daily!GN$10,0)+VLOOKUP($IF150,Data!$B:$CP,Daily!KM$10,0))/CO$142</f>
        <v>0.24024782010096374</v>
      </c>
      <c r="CP150" s="12">
        <f>(VLOOKUP($EG150,Data!$B:$CP,Daily!GO$10,0)+VLOOKUP($IF150,Data!$B:$CP,Daily!KN$10,0))/CP$142</f>
        <v>0.27077471393734759</v>
      </c>
      <c r="CQ150" s="12">
        <f>(VLOOKUP($EG150,Data!$B:$CP,Daily!GP$10,0)+VLOOKUP($IF150,Data!$B:$CP,Daily!KO$10,0))/CQ$142</f>
        <v>0.26198593650117197</v>
      </c>
      <c r="CR150" s="12">
        <f>(VLOOKUP($EG150,Data!$B:$CP,Daily!GQ$10,0)+VLOOKUP($IF150,Data!$B:$CP,Daily!KP$10,0))/CR$142</f>
        <v>0.24127771747557761</v>
      </c>
      <c r="CS150" s="12">
        <f>(VLOOKUP($EG150,Data!$B:$CP,Daily!GR$10,0)+VLOOKUP($IF150,Data!$B:$CP,Daily!KQ$10,0))/CS$142</f>
        <v>0.25308737264587838</v>
      </c>
      <c r="CT150" s="12">
        <f>(VLOOKUP($EG150,Data!$B:$CP,Daily!GS$10,0)+VLOOKUP($IF150,Data!$B:$CP,Daily!KR$10,0))/CT$142</f>
        <v>0.24125058329444704</v>
      </c>
      <c r="CU150" s="12">
        <f>(VLOOKUP($EG150,Data!$B:$CP,Daily!GT$10,0)+VLOOKUP($IF150,Data!$B:$CP,Daily!KS$10,0))/CU$142</f>
        <v>0.24403822185292895</v>
      </c>
      <c r="CV150" s="12">
        <f>(VLOOKUP($EG150,Data!$B:$CP,Daily!GU$10,0)+VLOOKUP($IF150,Data!$B:$CP,Daily!KT$10,0))/CV$142</f>
        <v>0.2393613511908689</v>
      </c>
      <c r="CW150" s="12">
        <f>(VLOOKUP($EG150,Data!$B:$CP,Daily!GV$10,0)+VLOOKUP($IF150,Data!$B:$CP,Daily!KU$10,0))/CW$142</f>
        <v>0.26795688773503262</v>
      </c>
      <c r="CX150" s="12">
        <f>(VLOOKUP($EG150,Data!$B:$CP,Daily!GW$10,0)+VLOOKUP($IF150,Data!$B:$CP,Daily!KV$10,0))/CX$142</f>
        <v>0.26173857868020306</v>
      </c>
      <c r="CY150" s="12">
        <f>(VLOOKUP($EG150,Data!$B:$CP,Daily!GX$10,0)+VLOOKUP($IF150,Data!$B:$CP,Daily!KW$10,0))/CY$142</f>
        <v>0.25015656530512836</v>
      </c>
      <c r="CZ150" s="12">
        <f>(VLOOKUP($EG150,Data!$B:$CP,Daily!GY$10,0)+VLOOKUP($IF150,Data!$B:$CP,Daily!KX$10,0))/CZ$142</f>
        <v>0.24279199196104198</v>
      </c>
      <c r="DA150" s="12">
        <f>(VLOOKUP($EG150,Data!$B:$CP,Daily!GZ$10,0)+VLOOKUP($IF150,Data!$B:$CP,Daily!KY$10,0))/DA$142</f>
        <v>0.24107356817637191</v>
      </c>
      <c r="DB150" s="12">
        <f>(VLOOKUP($EG150,Data!$B:$CP,Daily!HA$10,0)+VLOOKUP($IF150,Data!$B:$CP,Daily!KZ$10,0))/DB$142</f>
        <v>0.24318754293565376</v>
      </c>
      <c r="DC150" s="12">
        <f>(VLOOKUP($EG150,Data!$B:$CP,Daily!HB$10,0)+VLOOKUP($IF150,Data!$B:$CP,Daily!LA$10,0))/DC$142</f>
        <v>0.24170243204577968</v>
      </c>
      <c r="DD150" s="12">
        <f>(VLOOKUP($EG150,Data!$B:$CP,Daily!HC$10,0)+VLOOKUP($IF150,Data!$B:$CP,Daily!LB$10,0))/DD$142</f>
        <v>0.28067100650976462</v>
      </c>
      <c r="DE150" s="12">
        <f>(VLOOKUP($EG150,Data!$B:$CP,Daily!HD$10,0)+VLOOKUP($IF150,Data!$B:$CP,Daily!LC$10,0))/DE$142</f>
        <v>0.26451865635099403</v>
      </c>
      <c r="DF150" s="12">
        <f>(VLOOKUP($EG150,Data!$B:$CP,Daily!HE$10,0)+VLOOKUP($IF150,Data!$B:$CP,Daily!LD$10,0))/DF$142</f>
        <v>0.25195206803247006</v>
      </c>
      <c r="DG150" s="12">
        <f>(VLOOKUP($EG150,Data!$B:$CP,Daily!HF$10,0)+VLOOKUP($IF150,Data!$B:$CP,Daily!LE$10,0))/DG$142</f>
        <v>0.24696356275303644</v>
      </c>
      <c r="DH150" s="12">
        <f>(VLOOKUP($EG150,Data!$B:$CP,Daily!HG$10,0)+VLOOKUP($IF150,Data!$B:$CP,Daily!LF$10,0))/DH$142</f>
        <v>0.25078202487220569</v>
      </c>
      <c r="DI150" s="12">
        <f>(VLOOKUP($EG150,Data!$B:$CP,Daily!HH$10,0)+VLOOKUP($IF150,Data!$B:$CP,Daily!LG$10,0))/DI$142</f>
        <v>0.23180230996508192</v>
      </c>
      <c r="DJ150" s="12">
        <f>(VLOOKUP($EG150,Data!$B:$CP,Daily!HI$10,0)+VLOOKUP($IF150,Data!$B:$CP,Daily!LH$10,0))/DJ$142</f>
        <v>0.23484475110892064</v>
      </c>
      <c r="DK150" s="12">
        <f>(VLOOKUP($EG150,Data!$B:$CP,Daily!HJ$10,0)+VLOOKUP($IF150,Data!$B:$CP,Daily!LI$10,0))/DK$142</f>
        <v>0.26829268292682928</v>
      </c>
      <c r="DL150" s="12">
        <f>(VLOOKUP($EG150,Data!$B:$CP,Daily!HK$10,0)+VLOOKUP($IF150,Data!$B:$CP,Daily!LJ$10,0))/DL$142</f>
        <v>0.26064735945485518</v>
      </c>
      <c r="DM150" s="12">
        <f>(VLOOKUP($EG150,Data!$B:$CP,Daily!HL$10,0)+VLOOKUP($IF150,Data!$B:$CP,Daily!LK$10,0))/DM$142</f>
        <v>0.24276267450404115</v>
      </c>
      <c r="DN150" s="12">
        <f>(VLOOKUP($EG150,Data!$B:$CP,Daily!HM$10,0)+VLOOKUP($IF150,Data!$B:$CP,Daily!LL$10,0))/DN$142</f>
        <v>0.24749392466585662</v>
      </c>
      <c r="DO150" s="12">
        <f>(VLOOKUP($EG150,Data!$B:$CP,Daily!HN$10,0)+VLOOKUP($IF150,Data!$B:$CP,Daily!LM$10,0))/DO$142</f>
        <v>0.23861738435843438</v>
      </c>
      <c r="DP150" s="12">
        <f>(VLOOKUP($EG150,Data!$B:$CP,Daily!HO$10,0)+VLOOKUP($IF150,Data!$B:$CP,Daily!LN$10,0))/DP$142</f>
        <v>0.2594568711950202</v>
      </c>
      <c r="DQ150" s="12">
        <f>(VLOOKUP($EG150,Data!$B:$CP,Daily!HP$10,0)+VLOOKUP($IF150,Data!$B:$CP,Daily!LO$10,0))/DQ$142</f>
        <v>0.24230599322632895</v>
      </c>
      <c r="DR150" s="12">
        <f>(VLOOKUP($EG150,Data!$B:$CP,Daily!HQ$10,0)+VLOOKUP($IF150,Data!$B:$CP,Daily!LP$10,0))/DR$142</f>
        <v>0.26960424316605469</v>
      </c>
      <c r="DS150" s="12">
        <f>(VLOOKUP($EG150,Data!$B:$CP,Daily!HR$10,0)+VLOOKUP($IF150,Data!$B:$CP,Daily!LQ$10,0))/DS$142</f>
        <v>0.26520133321322403</v>
      </c>
      <c r="DT150" s="12">
        <f>(VLOOKUP($EG150,Data!$B:$CP,Daily!HS$10,0)+VLOOKUP($IF150,Data!$B:$CP,Daily!LR$10,0))/DT$142</f>
        <v>0.25137745974955278</v>
      </c>
      <c r="DU150" s="12">
        <f>(VLOOKUP($EG150,Data!$B:$CP,Daily!HT$10,0)+VLOOKUP($IF150,Data!$B:$CP,Daily!LS$10,0))/DU$142</f>
        <v>0.24767046294926787</v>
      </c>
      <c r="DV150" s="14"/>
      <c r="DW150" s="12">
        <f t="shared" si="1899"/>
        <v>0.23054720384846664</v>
      </c>
      <c r="DX150" s="12">
        <f t="shared" si="1900"/>
        <v>0.24890795631825274</v>
      </c>
      <c r="DY150" s="12">
        <f t="shared" si="1979"/>
        <v>1.8360752469786107E-2</v>
      </c>
      <c r="DZ150" s="12">
        <f t="shared" si="1980"/>
        <v>0.26267852067059233</v>
      </c>
      <c r="EA150" s="12">
        <f t="shared" si="1981"/>
        <v>0.21677663949612705</v>
      </c>
      <c r="EB150" s="14"/>
      <c r="EC150" s="12">
        <f t="shared" si="1982"/>
        <v>1.4097539676966642E-2</v>
      </c>
      <c r="ED150" s="12">
        <f t="shared" si="1983"/>
        <v>0.25294416627915778</v>
      </c>
      <c r="EE150" s="12">
        <f t="shared" si="1984"/>
        <v>0.25014939832621225</v>
      </c>
      <c r="EF150" s="1"/>
      <c r="EG150" s="7" t="s">
        <v>769</v>
      </c>
      <c r="EH150" s="7" t="s">
        <v>128</v>
      </c>
      <c r="EI150" s="12">
        <f>VLOOKUP($EG150,Data!$B:$CP,Daily!EI$10,0)/EI$142</f>
        <v>0.23087856444878743</v>
      </c>
      <c r="EJ150" s="12">
        <f>VLOOKUP($EG150,Data!$B:$CP,Daily!EJ$10,0)/EJ$142</f>
        <v>0.22526636225266361</v>
      </c>
      <c r="EK150" s="12">
        <f>VLOOKUP($EG150,Data!$B:$CP,Daily!EK$10,0)/EK$142</f>
        <v>0.2524796229009133</v>
      </c>
      <c r="EL150" s="12">
        <f>VLOOKUP($EG150,Data!$B:$CP,Daily!EL$10,0)/EL$142</f>
        <v>0.24875566862072779</v>
      </c>
      <c r="EM150" s="12">
        <f>VLOOKUP($EG150,Data!$B:$CP,Daily!EM$10,0)/EM$142</f>
        <v>0.24281871974179667</v>
      </c>
      <c r="EN150" s="12">
        <f>VLOOKUP($EG150,Data!$B:$CP,Daily!EN$10,0)/EN$142</f>
        <v>0.22944705691584238</v>
      </c>
      <c r="EO150" s="12">
        <f>VLOOKUP($EG150,Data!$B:$CP,Daily!EO$10,0)/EO$142</f>
        <v>0.22177641412949414</v>
      </c>
      <c r="EP150" s="12">
        <f>VLOOKUP($EG150,Data!$B:$CP,Daily!EP$10,0)/EP$142</f>
        <v>0.22868770526917034</v>
      </c>
      <c r="EQ150" s="12">
        <f>VLOOKUP($EG150,Data!$B:$CP,Daily!EQ$10,0)/EQ$142</f>
        <v>0.2213596800752764</v>
      </c>
      <c r="ER150" s="12">
        <f>VLOOKUP($EG150,Data!$B:$CP,Daily!ER$10,0)/ER$142</f>
        <v>0.24375860035384314</v>
      </c>
      <c r="ES150" s="12">
        <f>VLOOKUP($EG150,Data!$B:$CP,Daily!ES$10,0)/ES$142</f>
        <v>0.23545645214703609</v>
      </c>
      <c r="ET150" s="12">
        <f>VLOOKUP($EG150,Data!$B:$CP,Daily!ET$10,0)/ET$142</f>
        <v>0.22213354615589254</v>
      </c>
      <c r="EU150" s="12">
        <f>VLOOKUP($EG150,Data!$B:$CP,Daily!EU$10,0)/EU$142</f>
        <v>0.2224469160768453</v>
      </c>
      <c r="EV150" s="12">
        <f>VLOOKUP($EG150,Data!$B:$CP,Daily!EV$10,0)/EV$142</f>
        <v>0.22165716790881193</v>
      </c>
      <c r="EW150" s="12">
        <f>VLOOKUP($EG150,Data!$B:$CP,Daily!EW$10,0)/EW$142</f>
        <v>0.20055044542623307</v>
      </c>
      <c r="EX150" s="12">
        <f>VLOOKUP($EG150,Data!$B:$CP,Daily!EX$10,0)/EX$142</f>
        <v>0.20779870021663055</v>
      </c>
      <c r="EY150" s="12">
        <f>VLOOKUP($EG150,Data!$B:$CP,Daily!EY$10,0)/EY$142</f>
        <v>0.22802778616732106</v>
      </c>
      <c r="EZ150" s="12">
        <f>VLOOKUP($EG150,Data!$B:$CP,Daily!EZ$10,0)/EZ$142</f>
        <v>0.23433362753751102</v>
      </c>
      <c r="FA150" s="12">
        <f>VLOOKUP($EG150,Data!$B:$CP,Daily!FA$10,0)/FA$142</f>
        <v>0.21644903881030106</v>
      </c>
      <c r="FB150" s="12">
        <f>VLOOKUP($EG150,Data!$B:$CP,Daily!FB$10,0)/FB$142</f>
        <v>0.22279356768885564</v>
      </c>
      <c r="FC150" s="12">
        <f>VLOOKUP($EG150,Data!$B:$CP,Daily!FC$10,0)/FC$142</f>
        <v>0.22406561655326684</v>
      </c>
      <c r="FD150" s="12">
        <f>VLOOKUP($EG150,Data!$B:$CP,Daily!FD$10,0)/FD$142</f>
        <v>0.21106858993229319</v>
      </c>
      <c r="FE150" s="12">
        <f>VLOOKUP($EG150,Data!$B:$CP,Daily!FE$10,0)/FE$142</f>
        <v>0.21697239206966834</v>
      </c>
      <c r="FF150" s="12">
        <f>VLOOKUP($EG150,Data!$B:$CP,Daily!FF$10,0)/FF$142</f>
        <v>0.23072816570574417</v>
      </c>
      <c r="FG150" s="12">
        <f>VLOOKUP($EG150,Data!$B:$CP,Daily!FG$10,0)/FG$142</f>
        <v>0.21985398021667452</v>
      </c>
      <c r="FH150" s="12">
        <f>VLOOKUP($EG150,Data!$B:$CP,Daily!FH$10,0)/FH$142</f>
        <v>0.21053604436229206</v>
      </c>
      <c r="FI150" s="12">
        <f>VLOOKUP($EG150,Data!$B:$CP,Daily!FI$10,0)/FI$142</f>
        <v>0.21559633027522937</v>
      </c>
      <c r="FJ150" s="12">
        <f>VLOOKUP($EG150,Data!$B:$CP,Daily!FJ$10,0)/FJ$142</f>
        <v>0.2091855368882396</v>
      </c>
      <c r="FK150" s="12">
        <f>VLOOKUP($EG150,Data!$B:$CP,Daily!FK$10,0)/FK$142</f>
        <v>0.22513237518910742</v>
      </c>
      <c r="FL150" s="12">
        <f>VLOOKUP($EG150,Data!$B:$CP,Daily!FL$10,0)/FL$142</f>
        <v>0.21373679154658981</v>
      </c>
      <c r="FM150" s="12">
        <f>VLOOKUP($EG150,Data!$B:$CP,Daily!FM$10,0)/FM$142</f>
        <v>0.2351517408303854</v>
      </c>
      <c r="FN150" s="12">
        <f>VLOOKUP($EG150,Data!$B:$CP,Daily!FN$10,0)/FN$142</f>
        <v>0.23573033707865168</v>
      </c>
      <c r="FO150" s="12">
        <f>VLOOKUP($EG150,Data!$B:$CP,Daily!FO$10,0)/FO$142</f>
        <v>0.22168733681462141</v>
      </c>
      <c r="FP150" s="12">
        <f>VLOOKUP($EG150,Data!$B:$CP,Daily!FP$10,0)/FP$142</f>
        <v>0.22040220564385338</v>
      </c>
      <c r="FQ150" s="12">
        <f>VLOOKUP($EG150,Data!$B:$CP,Daily!FQ$10,0)/FQ$142</f>
        <v>0.22571257382521612</v>
      </c>
      <c r="FR150" s="12">
        <f>VLOOKUP($EG150,Data!$B:$CP,Daily!FR$10,0)/FR$142</f>
        <v>0.22201206881023147</v>
      </c>
      <c r="FS150" s="12">
        <f>VLOOKUP($EG150,Data!$B:$CP,Daily!FS$10,0)/FS$142</f>
        <v>0.22366377341251714</v>
      </c>
      <c r="FT150" s="12">
        <f>VLOOKUP($EG150,Data!$B:$CP,Daily!FT$10,0)/FT$142</f>
        <v>0.23199221284879948</v>
      </c>
      <c r="FU150" s="12">
        <f>VLOOKUP($EG150,Data!$B:$CP,Daily!FU$10,0)/FU$142</f>
        <v>0.23471615720524017</v>
      </c>
      <c r="FV150" s="12">
        <f>VLOOKUP($EG150,Data!$B:$CP,Daily!FV$10,0)/FV$142</f>
        <v>0.22438790206433029</v>
      </c>
      <c r="FW150" s="12">
        <f>VLOOKUP($EG150,Data!$B:$CP,Daily!FW$10,0)/FW$142</f>
        <v>0.22698010144362077</v>
      </c>
      <c r="FX150" s="12">
        <f>VLOOKUP($EG150,Data!$B:$CP,Daily!FX$10,0)/FX$142</f>
        <v>0.22174698222602415</v>
      </c>
      <c r="FY150" s="12">
        <f>VLOOKUP($EG150,Data!$B:$CP,Daily!FY$10,0)/FY$142</f>
        <v>0.22125999238675295</v>
      </c>
      <c r="FZ150" s="12">
        <f>VLOOKUP($EG150,Data!$B:$CP,Daily!FZ$10,0)/FZ$142</f>
        <v>0.22257520103246303</v>
      </c>
      <c r="GA150" s="12">
        <f>VLOOKUP($EG150,Data!$B:$CP,Daily!GA$10,0)/GA$142</f>
        <v>0.25413320736891826</v>
      </c>
      <c r="GB150" s="12">
        <f>VLOOKUP($EG150,Data!$B:$CP,Daily!GB$10,0)/GB$142</f>
        <v>0.22892922470803434</v>
      </c>
      <c r="GC150" s="12">
        <f>VLOOKUP($EG150,Data!$B:$CP,Daily!GC$10,0)/GC$142</f>
        <v>0.23074715392710227</v>
      </c>
      <c r="GD150" s="12">
        <f>VLOOKUP($EG150,Data!$B:$CP,Daily!GD$10,0)/GD$142</f>
        <v>0.21960274735474289</v>
      </c>
      <c r="GE150" s="12">
        <f>VLOOKUP($EG150,Data!$B:$CP,Daily!GE$10,0)/GE$142</f>
        <v>0.23041256623769871</v>
      </c>
      <c r="GF150" s="12">
        <f>VLOOKUP($EG150,Data!$B:$CP,Daily!GF$10,0)/GF$142</f>
        <v>0.22568017224505774</v>
      </c>
      <c r="GG150" s="12">
        <f>VLOOKUP($EG150,Data!$B:$CP,Daily!GG$10,0)/GG$142</f>
        <v>0.22872792520540183</v>
      </c>
      <c r="GH150" s="12">
        <f>VLOOKUP($EG150,Data!$B:$CP,Daily!GH$10,0)/GH$142</f>
        <v>0.25278183657412612</v>
      </c>
      <c r="GI150" s="12">
        <f>VLOOKUP($EG150,Data!$B:$CP,Daily!GI$10,0)/GI$142</f>
        <v>0.2479153702551338</v>
      </c>
      <c r="GJ150" s="12">
        <f>VLOOKUP($EG150,Data!$B:$CP,Daily!GJ$10,0)/GJ$142</f>
        <v>0.24223724164952493</v>
      </c>
      <c r="GK150" s="12">
        <f>VLOOKUP($EG150,Data!$B:$CP,Daily!GK$10,0)/GK$142</f>
        <v>0.23667174409748667</v>
      </c>
      <c r="GL150" s="12">
        <f>VLOOKUP($EG150,Data!$B:$CP,Daily!GL$10,0)/GL$142</f>
        <v>0.23582119947052235</v>
      </c>
      <c r="GM150" s="12">
        <f>VLOOKUP($EG150,Data!$B:$CP,Daily!GM$10,0)/GM$142</f>
        <v>0.2299899699097292</v>
      </c>
      <c r="GN150" s="12">
        <f>VLOOKUP($EG150,Data!$B:$CP,Daily!GN$10,0)/GN$142</f>
        <v>0.23391580619539318</v>
      </c>
      <c r="GO150" s="12">
        <f>VLOOKUP($EG150,Data!$B:$CP,Daily!GO$10,0)/GO$142</f>
        <v>0.25926838280576425</v>
      </c>
      <c r="GP150" s="12">
        <f>VLOOKUP($EG150,Data!$B:$CP,Daily!GP$10,0)/GP$142</f>
        <v>0.25326661106477621</v>
      </c>
      <c r="GQ150" s="12">
        <f>VLOOKUP($EG150,Data!$B:$CP,Daily!GQ$10,0)/GQ$142</f>
        <v>0.23700060228869704</v>
      </c>
      <c r="GR150" s="12">
        <f>VLOOKUP($EG150,Data!$B:$CP,Daily!GR$10,0)/GR$142</f>
        <v>0.2458508298340332</v>
      </c>
      <c r="GS150" s="12">
        <f>VLOOKUP($EG150,Data!$B:$CP,Daily!GS$10,0)/GS$142</f>
        <v>0.23301561549381464</v>
      </c>
      <c r="GT150" s="12">
        <f>VLOOKUP($EG150,Data!$B:$CP,Daily!GT$10,0)/GT$142</f>
        <v>0.23514689880304679</v>
      </c>
      <c r="GU150" s="12">
        <f>VLOOKUP($EG150,Data!$B:$CP,Daily!GU$10,0)/GU$142</f>
        <v>0.23388917839152337</v>
      </c>
      <c r="GV150" s="12">
        <f>VLOOKUP($EG150,Data!$B:$CP,Daily!GV$10,0)/GV$142</f>
        <v>0.25828087916623671</v>
      </c>
      <c r="GW150" s="12">
        <f>VLOOKUP($EG150,Data!$B:$CP,Daily!GW$10,0)/GW$142</f>
        <v>0.25228975853455454</v>
      </c>
      <c r="GX150" s="12">
        <f>VLOOKUP($EG150,Data!$B:$CP,Daily!GX$10,0)/GX$142</f>
        <v>0.24288137106132285</v>
      </c>
      <c r="GY150" s="12">
        <f>VLOOKUP($EG150,Data!$B:$CP,Daily!GY$10,0)/GY$142</f>
        <v>0.23645666131621187</v>
      </c>
      <c r="GZ150" s="12">
        <f>VLOOKUP($EG150,Data!$B:$CP,Daily!GZ$10,0)/GZ$142</f>
        <v>0.23572245916987414</v>
      </c>
      <c r="HA150" s="12">
        <f>VLOOKUP($EG150,Data!$B:$CP,Daily!HA$10,0)/HA$142</f>
        <v>0.23449229553536152</v>
      </c>
      <c r="HB150" s="12">
        <f>VLOOKUP($EG150,Data!$B:$CP,Daily!HB$10,0)/HB$142</f>
        <v>0.23350300786672837</v>
      </c>
      <c r="HC150" s="12">
        <f>VLOOKUP($EG150,Data!$B:$CP,Daily!HC$10,0)/HC$142</f>
        <v>0.27203192550715</v>
      </c>
      <c r="HD150" s="12">
        <f>VLOOKUP($EG150,Data!$B:$CP,Daily!HD$10,0)/HD$142</f>
        <v>0.25372942386831276</v>
      </c>
      <c r="HE150" s="12">
        <f>VLOOKUP($EG150,Data!$B:$CP,Daily!HE$10,0)/HE$142</f>
        <v>0.24325679334202346</v>
      </c>
      <c r="HF150" s="12">
        <f>VLOOKUP($EG150,Data!$B:$CP,Daily!HF$10,0)/HF$142</f>
        <v>0.23846153846153847</v>
      </c>
      <c r="HG150" s="12">
        <f>VLOOKUP($EG150,Data!$B:$CP,Daily!HG$10,0)/HG$142</f>
        <v>0.24334525228446563</v>
      </c>
      <c r="HH150" s="12">
        <f>VLOOKUP($EG150,Data!$B:$CP,Daily!HH$10,0)/HH$142</f>
        <v>0.22925247568136009</v>
      </c>
      <c r="HI150" s="12">
        <f>VLOOKUP($EG150,Data!$B:$CP,Daily!HI$10,0)/HI$142</f>
        <v>0.23058074001470227</v>
      </c>
      <c r="HJ150" s="12">
        <f>VLOOKUP($EG150,Data!$B:$CP,Daily!HJ$10,0)/HJ$142</f>
        <v>0.25626326963906582</v>
      </c>
      <c r="HK150" s="12">
        <f>VLOOKUP($EG150,Data!$B:$CP,Daily!HK$10,0)/HK$142</f>
        <v>0.24876421156697973</v>
      </c>
      <c r="HL150" s="12">
        <f>VLOOKUP($EG150,Data!$B:$CP,Daily!HL$10,0)/HL$142</f>
        <v>0.23560410079524768</v>
      </c>
      <c r="HM150" s="12">
        <f>VLOOKUP($EG150,Data!$B:$CP,Daily!HM$10,0)/HM$142</f>
        <v>0.23922499011466983</v>
      </c>
      <c r="HN150" s="12">
        <f>VLOOKUP($EG150,Data!$B:$CP,Daily!HN$10,0)/HN$142</f>
        <v>0.22770398481973433</v>
      </c>
      <c r="HO150" s="12">
        <f>VLOOKUP($EG150,Data!$B:$CP,Daily!HO$10,0)/HO$142</f>
        <v>0.25477373790217106</v>
      </c>
      <c r="HP150" s="12">
        <f>VLOOKUP($EG150,Data!$B:$CP,Daily!HP$10,0)/HP$142</f>
        <v>0.23278529980657639</v>
      </c>
      <c r="HQ150" s="12">
        <f>VLOOKUP($EG150,Data!$B:$CP,Daily!HQ$10,0)/HQ$142</f>
        <v>0.25500267522739434</v>
      </c>
      <c r="HR150" s="12">
        <f>VLOOKUP($EG150,Data!$B:$CP,Daily!HR$10,0)/HR$142</f>
        <v>0.25216771588074594</v>
      </c>
      <c r="HS150" s="12">
        <f>VLOOKUP($EG150,Data!$B:$CP,Daily!HS$10,0)/HS$142</f>
        <v>0.24301055360118495</v>
      </c>
      <c r="HT150" s="12">
        <f>VLOOKUP($EG150,Data!$B:$CP,Daily!HT$10,0)/HT$142</f>
        <v>0.23874999999999999</v>
      </c>
      <c r="HU150" s="13"/>
      <c r="HV150" s="40">
        <f t="shared" si="1902"/>
        <v>0.22279356768885564</v>
      </c>
      <c r="HW150" s="40">
        <f t="shared" si="1903"/>
        <v>0.24281871974179667</v>
      </c>
      <c r="HX150" s="40">
        <f t="shared" si="1985"/>
        <v>2.0025152052941031E-2</v>
      </c>
      <c r="HY150" s="40">
        <f t="shared" si="1986"/>
        <v>0.25783758378150246</v>
      </c>
      <c r="HZ150" s="40">
        <f t="shared" si="1987"/>
        <v>0.20777470364914985</v>
      </c>
      <c r="IA150" s="43"/>
      <c r="IB150" s="12">
        <f t="shared" si="1988"/>
        <v>1.1713322693726803E-2</v>
      </c>
      <c r="IC150" s="12">
        <f t="shared" si="1989"/>
        <v>0.24327406343709085</v>
      </c>
      <c r="ID150" s="12">
        <f t="shared" si="1990"/>
        <v>0.24202153225031242</v>
      </c>
      <c r="IE150" s="1"/>
      <c r="IF150" s="7" t="s">
        <v>770</v>
      </c>
      <c r="IG150" s="7" t="s">
        <v>128</v>
      </c>
      <c r="IH150" s="12">
        <f>VLOOKUP($IF150,Data!$B:$CP,Daily!IH$10,0)/IH$142</f>
        <v>0.26648920437740314</v>
      </c>
      <c r="II150" s="12">
        <f>VLOOKUP($IF150,Data!$B:$CP,Daily!II$10,0)/II$142</f>
        <v>0.25599553820412718</v>
      </c>
      <c r="IJ150" s="12">
        <f>VLOOKUP($IF150,Data!$B:$CP,Daily!IJ$10,0)/IJ$142</f>
        <v>0.27581783194355358</v>
      </c>
      <c r="IK150" s="12">
        <f>VLOOKUP($IF150,Data!$B:$CP,Daily!IK$10,0)/IK$142</f>
        <v>0.27465802735781136</v>
      </c>
      <c r="IL150" s="12">
        <f>VLOOKUP($IF150,Data!$B:$CP,Daily!IL$10,0)/IL$142</f>
        <v>0.26712577020659661</v>
      </c>
      <c r="IM150" s="12">
        <f>VLOOKUP($IF150,Data!$B:$CP,Daily!IM$10,0)/IM$142</f>
        <v>0.2499322309568989</v>
      </c>
      <c r="IN150" s="12">
        <f>VLOOKUP($IF150,Data!$B:$CP,Daily!IN$10,0)/IN$142</f>
        <v>0.25255972696245732</v>
      </c>
      <c r="IO150" s="12">
        <f>VLOOKUP($IF150,Data!$B:$CP,Daily!IO$10,0)/IO$142</f>
        <v>0.2369983376870102</v>
      </c>
      <c r="IP150" s="12">
        <f>VLOOKUP($IF150,Data!$B:$CP,Daily!IP$10,0)/IP$142</f>
        <v>0.2607686355429456</v>
      </c>
      <c r="IQ150" s="12">
        <f>VLOOKUP($IF150,Data!$B:$CP,Daily!IQ$10,0)/IQ$142</f>
        <v>0.27907692307692306</v>
      </c>
      <c r="IR150" s="12">
        <f>VLOOKUP($IF150,Data!$B:$CP,Daily!IR$10,0)/IR$142</f>
        <v>0.26762075134168156</v>
      </c>
      <c r="IS150" s="12">
        <f>VLOOKUP($IF150,Data!$B:$CP,Daily!IS$10,0)/IS$142</f>
        <v>0.25212121212121213</v>
      </c>
      <c r="IT150" s="12">
        <f>VLOOKUP($IF150,Data!$B:$CP,Daily!IT$10,0)/IT$142</f>
        <v>0.25708943596135869</v>
      </c>
      <c r="IU150" s="12">
        <f>VLOOKUP($IF150,Data!$B:$CP,Daily!IU$10,0)/IU$142</f>
        <v>0.25219426565242831</v>
      </c>
      <c r="IV150" s="12">
        <f>VLOOKUP($IF150,Data!$B:$CP,Daily!IV$10,0)/IV$142</f>
        <v>0.22021749876421157</v>
      </c>
      <c r="IW150" s="12">
        <f>VLOOKUP($IF150,Data!$B:$CP,Daily!IW$10,0)/IW$142</f>
        <v>0.24188958451906659</v>
      </c>
      <c r="IX150" s="12">
        <f>VLOOKUP($IF150,Data!$B:$CP,Daily!IX$10,0)/IX$142</f>
        <v>0.26267582597317629</v>
      </c>
      <c r="IY150" s="12">
        <f>VLOOKUP($IF150,Data!$B:$CP,Daily!IY$10,0)/IY$142</f>
        <v>0.25782980069598227</v>
      </c>
      <c r="IZ150" s="12">
        <f>VLOOKUP($IF150,Data!$B:$CP,Daily!IZ$10,0)/IZ$142</f>
        <v>0.254561770864493</v>
      </c>
      <c r="JA150" s="12">
        <f>VLOOKUP($IF150,Data!$B:$CP,Daily!JA$10,0)/JA$142</f>
        <v>0.24788996561425444</v>
      </c>
      <c r="JB150" s="12">
        <f>VLOOKUP($IF150,Data!$B:$CP,Daily!JB$10,0)/JB$142</f>
        <v>0.2468978682787146</v>
      </c>
      <c r="JC150" s="12">
        <f>VLOOKUP($IF150,Data!$B:$CP,Daily!JC$10,0)/JC$142</f>
        <v>0.25484400656814449</v>
      </c>
      <c r="JD150" s="12">
        <f>VLOOKUP($IF150,Data!$B:$CP,Daily!JD$10,0)/JD$142</f>
        <v>0.2531605562579014</v>
      </c>
      <c r="JE150" s="12">
        <f>VLOOKUP($IF150,Data!$B:$CP,Daily!JE$10,0)/JE$142</f>
        <v>0.27234782608695651</v>
      </c>
      <c r="JF150" s="12">
        <f>VLOOKUP($IF150,Data!$B:$CP,Daily!JF$10,0)/JF$142</f>
        <v>0.26449136276391555</v>
      </c>
      <c r="JG150" s="12">
        <f>VLOOKUP($IF150,Data!$B:$CP,Daily!JG$10,0)/JG$142</f>
        <v>0.23884758364312267</v>
      </c>
      <c r="JH150" s="12">
        <f>VLOOKUP($IF150,Data!$B:$CP,Daily!JH$10,0)/JH$142</f>
        <v>0.24442462087421946</v>
      </c>
      <c r="JI150" s="12">
        <f>VLOOKUP($IF150,Data!$B:$CP,Daily!JI$10,0)/JI$142</f>
        <v>0.24103343465045593</v>
      </c>
      <c r="JJ150" s="12">
        <f>VLOOKUP($IF150,Data!$B:$CP,Daily!JJ$10,0)/JJ$142</f>
        <v>0.25481868670369162</v>
      </c>
      <c r="JK150" s="12">
        <f>VLOOKUP($IF150,Data!$B:$CP,Daily!JK$10,0)/JK$142</f>
        <v>0.24174135723431497</v>
      </c>
      <c r="JL150" s="12">
        <f>VLOOKUP($IF150,Data!$B:$CP,Daily!JL$10,0)/JL$142</f>
        <v>0.26253337288638384</v>
      </c>
      <c r="JM150" s="12">
        <f>VLOOKUP($IF150,Data!$B:$CP,Daily!JM$10,0)/JM$142</f>
        <v>0.26560283687943265</v>
      </c>
      <c r="JN150" s="12">
        <f>VLOOKUP($IF150,Data!$B:$CP,Daily!JN$10,0)/JN$142</f>
        <v>0.24750830564784054</v>
      </c>
      <c r="JO150" s="12">
        <f>VLOOKUP($IF150,Data!$B:$CP,Daily!JO$10,0)/JO$142</f>
        <v>0.25895765472312704</v>
      </c>
      <c r="JP150" s="12">
        <f>VLOOKUP($IF150,Data!$B:$CP,Daily!JP$10,0)/JP$142</f>
        <v>0.27835903083700442</v>
      </c>
      <c r="JQ150" s="12">
        <f>VLOOKUP($IF150,Data!$B:$CP,Daily!JQ$10,0)/JQ$142</f>
        <v>0.26348489127365149</v>
      </c>
      <c r="JR150" s="12">
        <f>VLOOKUP($IF150,Data!$B:$CP,Daily!JR$10,0)/JR$142</f>
        <v>0.24121641570711544</v>
      </c>
      <c r="JS150" s="12">
        <f>VLOOKUP($IF150,Data!$B:$CP,Daily!JS$10,0)/JS$142</f>
        <v>0.28508771929824561</v>
      </c>
      <c r="JT150" s="12">
        <f>VLOOKUP($IF150,Data!$B:$CP,Daily!JT$10,0)/JT$142</f>
        <v>0.27823050058207216</v>
      </c>
      <c r="JU150" s="12">
        <f>VLOOKUP($IF150,Data!$B:$CP,Daily!JU$10,0)/JU$142</f>
        <v>0.2565597667638484</v>
      </c>
      <c r="JV150" s="12">
        <f>VLOOKUP($IF150,Data!$B:$CP,Daily!JV$10,0)/JV$142</f>
        <v>0.26896333754740837</v>
      </c>
      <c r="JW150" s="12">
        <f>VLOOKUP($IF150,Data!$B:$CP,Daily!JW$10,0)/JW$142</f>
        <v>0.25562750539623807</v>
      </c>
      <c r="JX150" s="12">
        <f>VLOOKUP($IF150,Data!$B:$CP,Daily!JX$10,0)/JX$142</f>
        <v>0.26432129514321295</v>
      </c>
      <c r="JY150" s="12">
        <f>VLOOKUP($IF150,Data!$B:$CP,Daily!JY$10,0)/JY$142</f>
        <v>0.25370675453047775</v>
      </c>
      <c r="JZ150" s="12">
        <f>VLOOKUP($IF150,Data!$B:$CP,Daily!JZ$10,0)/JZ$142</f>
        <v>0.28216062544420756</v>
      </c>
      <c r="KA150" s="12">
        <f>VLOOKUP($IF150,Data!$B:$CP,Daily!KA$10,0)/KA$142</f>
        <v>0.28393351800554018</v>
      </c>
      <c r="KB150" s="12">
        <f>VLOOKUP($IF150,Data!$B:$CP,Daily!KB$10,0)/KB$142</f>
        <v>0.25334182049649906</v>
      </c>
      <c r="KC150" s="12">
        <f>VLOOKUP($IF150,Data!$B:$CP,Daily!KC$10,0)/KC$142</f>
        <v>0.25747057047992755</v>
      </c>
      <c r="KD150" s="12">
        <f>VLOOKUP($IF150,Data!$B:$CP,Daily!KD$10,0)/KD$142</f>
        <v>0.2616968184653774</v>
      </c>
      <c r="KE150" s="12">
        <f>VLOOKUP($IF150,Data!$B:$CP,Daily!KE$10,0)/KE$142</f>
        <v>0.25663716814159293</v>
      </c>
      <c r="KF150" s="12">
        <f>VLOOKUP($IF150,Data!$B:$CP,Daily!KF$10,0)/KF$142</f>
        <v>0.2697530864197531</v>
      </c>
      <c r="KG150" s="12">
        <f>VLOOKUP($IF150,Data!$B:$CP,Daily!KG$10,0)/KG$142</f>
        <v>0.30519005847953218</v>
      </c>
      <c r="KH150" s="12">
        <f>VLOOKUP($IF150,Data!$B:$CP,Daily!KH$10,0)/KH$142</f>
        <v>0.28353413654618476</v>
      </c>
      <c r="KI150" s="12">
        <f>VLOOKUP($IF150,Data!$B:$CP,Daily!KI$10,0)/KI$142</f>
        <v>0.27023622047244095</v>
      </c>
      <c r="KJ150" s="12">
        <f>VLOOKUP($IF150,Data!$B:$CP,Daily!KJ$10,0)/KJ$142</f>
        <v>0.27559752139274124</v>
      </c>
      <c r="KK150" s="12">
        <f>VLOOKUP($IF150,Data!$B:$CP,Daily!KK$10,0)/KK$142</f>
        <v>0.29176392130710238</v>
      </c>
      <c r="KL150" s="12">
        <f>VLOOKUP($IF150,Data!$B:$CP,Daily!KL$10,0)/KL$142</f>
        <v>0.29094017094017094</v>
      </c>
      <c r="KM150" s="12">
        <f>VLOOKUP($IF150,Data!$B:$CP,Daily!KM$10,0)/KM$142</f>
        <v>0.26149233844103931</v>
      </c>
      <c r="KN150" s="12">
        <f>VLOOKUP($IF150,Data!$B:$CP,Daily!KN$10,0)/KN$142</f>
        <v>0.30751081399921354</v>
      </c>
      <c r="KO150" s="12">
        <f>VLOOKUP($IF150,Data!$B:$CP,Daily!KO$10,0)/KO$142</f>
        <v>0.29060218978102192</v>
      </c>
      <c r="KP150" s="12">
        <f>VLOOKUP($IF150,Data!$B:$CP,Daily!KP$10,0)/KP$142</f>
        <v>0.25579019073569481</v>
      </c>
      <c r="KQ150" s="12">
        <f>VLOOKUP($IF150,Data!$B:$CP,Daily!KQ$10,0)/KQ$142</f>
        <v>0.27758970886932971</v>
      </c>
      <c r="KR150" s="12">
        <f>VLOOKUP($IF150,Data!$B:$CP,Daily!KR$10,0)/KR$142</f>
        <v>0.26835781041388518</v>
      </c>
      <c r="KS150" s="12">
        <f>VLOOKUP($IF150,Data!$B:$CP,Daily!KS$10,0)/KS$142</f>
        <v>0.27275922671353253</v>
      </c>
      <c r="KT150" s="12">
        <f>VLOOKUP($IF150,Data!$B:$CP,Daily!KT$10,0)/KT$142</f>
        <v>0.25665660170189403</v>
      </c>
      <c r="KU150" s="12">
        <f>VLOOKUP($IF150,Data!$B:$CP,Daily!KU$10,0)/KU$142</f>
        <v>0.2990066225165563</v>
      </c>
      <c r="KV150" s="12">
        <f>VLOOKUP($IF150,Data!$B:$CP,Daily!KV$10,0)/KV$142</f>
        <v>0.29199999999999998</v>
      </c>
      <c r="KW150" s="12">
        <f>VLOOKUP($IF150,Data!$B:$CP,Daily!KW$10,0)/KW$142</f>
        <v>0.2758838383838384</v>
      </c>
      <c r="KX150" s="12">
        <f>VLOOKUP($IF150,Data!$B:$CP,Daily!KX$10,0)/KX$142</f>
        <v>0.26406197372852813</v>
      </c>
      <c r="KY150" s="12">
        <f>VLOOKUP($IF150,Data!$B:$CP,Daily!KY$10,0)/KY$142</f>
        <v>0.25877494838265658</v>
      </c>
      <c r="KZ150" s="12">
        <f>VLOOKUP($IF150,Data!$B:$CP,Daily!KZ$10,0)/KZ$142</f>
        <v>0.2727578098757138</v>
      </c>
      <c r="LA150" s="12">
        <f>VLOOKUP($IF150,Data!$B:$CP,Daily!LA$10,0)/LA$142</f>
        <v>0.26960629921259843</v>
      </c>
      <c r="LB150" s="12">
        <f>VLOOKUP($IF150,Data!$B:$CP,Daily!LB$10,0)/LB$142</f>
        <v>0.30699088145896658</v>
      </c>
      <c r="LC150" s="12">
        <f>VLOOKUP($IF150,Data!$B:$CP,Daily!LC$10,0)/LC$142</f>
        <v>0.29897330595482546</v>
      </c>
      <c r="LD150" s="12">
        <f>VLOOKUP($IF150,Data!$B:$CP,Daily!LD$10,0)/LD$142</f>
        <v>0.2812288993923025</v>
      </c>
      <c r="LE150" s="12">
        <f>VLOOKUP($IF150,Data!$B:$CP,Daily!LE$10,0)/LE$142</f>
        <v>0.27542372881355931</v>
      </c>
      <c r="LF150" s="12">
        <f>VLOOKUP($IF150,Data!$B:$CP,Daily!LF$10,0)/LF$142</f>
        <v>0.27541954590325762</v>
      </c>
      <c r="LG150" s="12">
        <f>VLOOKUP($IF150,Data!$B:$CP,Daily!LG$10,0)/LG$142</f>
        <v>0.2401608733122666</v>
      </c>
      <c r="LH150" s="12">
        <f>VLOOKUP($IF150,Data!$B:$CP,Daily!LH$10,0)/LH$142</f>
        <v>0.24793181248433191</v>
      </c>
      <c r="LI150" s="12">
        <f>VLOOKUP($IF150,Data!$B:$CP,Daily!LI$10,0)/LI$142</f>
        <v>0.30654962862930452</v>
      </c>
      <c r="LJ150" s="12">
        <f>VLOOKUP($IF150,Data!$B:$CP,Daily!LJ$10,0)/LJ$142</f>
        <v>0.29951495553759094</v>
      </c>
      <c r="LK150" s="12">
        <f>VLOOKUP($IF150,Data!$B:$CP,Daily!LK$10,0)/LK$142</f>
        <v>0.26630948629057671</v>
      </c>
      <c r="LL150" s="12">
        <f>VLOOKUP($IF150,Data!$B:$CP,Daily!LL$10,0)/LL$142</f>
        <v>0.27490170380078638</v>
      </c>
      <c r="LM150" s="12">
        <f>VLOOKUP($IF150,Data!$B:$CP,Daily!LM$10,0)/LM$142</f>
        <v>0.27421850820179511</v>
      </c>
      <c r="LN150" s="12">
        <f>VLOOKUP($IF150,Data!$B:$CP,Daily!LN$10,0)/LN$142</f>
        <v>0.27650793650793648</v>
      </c>
      <c r="LO150" s="12">
        <f>VLOOKUP($IF150,Data!$B:$CP,Daily!LO$10,0)/LO$142</f>
        <v>0.27267119062307216</v>
      </c>
      <c r="LP150" s="12">
        <f>VLOOKUP($IF150,Data!$B:$CP,Daily!LP$10,0)/LP$142</f>
        <v>0.31649484536082473</v>
      </c>
      <c r="LQ150" s="12">
        <f>VLOOKUP($IF150,Data!$B:$CP,Daily!LQ$10,0)/LQ$142</f>
        <v>0.30611483967188663</v>
      </c>
      <c r="LR150" s="12">
        <f>VLOOKUP($IF150,Data!$B:$CP,Daily!LR$10,0)/LR$142</f>
        <v>0.27986132997163565</v>
      </c>
      <c r="LS150" s="12">
        <f>VLOOKUP($IF150,Data!$B:$CP,Daily!LS$10,0)/LS$142</f>
        <v>0.27738629083920563</v>
      </c>
      <c r="LU150" s="40">
        <f t="shared" si="1906"/>
        <v>0.25484400656814449</v>
      </c>
      <c r="LV150" s="40">
        <f t="shared" si="1907"/>
        <v>0.27758970886932971</v>
      </c>
      <c r="LW150" s="40">
        <f t="shared" si="1991"/>
        <v>2.2745702301185222E-2</v>
      </c>
      <c r="LX150" s="40">
        <f t="shared" si="1992"/>
        <v>0.29464898559521863</v>
      </c>
      <c r="LY150" s="40">
        <f t="shared" si="1993"/>
        <v>0.23778472984225557</v>
      </c>
      <c r="LZ150" s="43"/>
      <c r="MA150" s="12">
        <f t="shared" si="1994"/>
        <v>1.7536360313323555E-2</v>
      </c>
      <c r="MB150" s="12">
        <f t="shared" si="1995"/>
        <v>0.2849813432835821</v>
      </c>
      <c r="MC150" s="12">
        <f t="shared" si="1996"/>
        <v>0.27687895859912165</v>
      </c>
    </row>
    <row r="151" spans="4:341" x14ac:dyDescent="0.35">
      <c r="D151" s="113" t="s">
        <v>771</v>
      </c>
      <c r="E151" s="53" t="str">
        <f>VLOOKUP($D151,'Metric Nature'!$C:$D,2,0)&amp;IF(($F151&lt;(EA151)),"Below",IF(($F151&gt;(DZ151)),"Above","Within"))</f>
        <v>NegativeWithin</v>
      </c>
      <c r="F151" s="48">
        <f t="shared" si="1796"/>
        <v>0.11137405709214614</v>
      </c>
      <c r="G151" s="77">
        <f t="shared" si="1797"/>
        <v>0.11665278844178174</v>
      </c>
      <c r="H151" s="48">
        <f t="shared" si="1798"/>
        <v>-4.5251651676291298E-2</v>
      </c>
      <c r="I151" s="74">
        <f t="shared" si="1909"/>
        <v>0.11610948330555973</v>
      </c>
      <c r="J151" s="48">
        <f t="shared" si="1799"/>
        <v>-4.0784146812122148E-2</v>
      </c>
      <c r="K151" s="48">
        <f t="shared" si="1800"/>
        <v>6.4978854019616091E-3</v>
      </c>
      <c r="L151" s="50"/>
      <c r="M151" s="53" t="str">
        <f>VLOOKUP($D151,'Metric Nature'!$C:$D,2,0)&amp;IF(($N151&lt;(HZ151)),"Below",IF(($N151&gt;(HY151)),"Above","Within"))</f>
        <v>NegativeWithin</v>
      </c>
      <c r="N151" s="48">
        <f t="shared" si="1801"/>
        <v>8.634615384615385E-2</v>
      </c>
      <c r="O151" s="49">
        <f t="shared" si="1910"/>
        <v>9.0932128225704276E-2</v>
      </c>
      <c r="P151" s="55">
        <f t="shared" si="1911"/>
        <v>-5.0432937939904977E-2</v>
      </c>
      <c r="Q151" s="49">
        <f t="shared" si="1802"/>
        <v>9.2473325002403156E-2</v>
      </c>
      <c r="R151" s="48">
        <f t="shared" si="1803"/>
        <v>-6.6258795778026541E-2</v>
      </c>
      <c r="S151" s="48">
        <f t="shared" si="1804"/>
        <v>5.1051195225295552E-3</v>
      </c>
      <c r="T151" s="50"/>
      <c r="U151" s="53" t="str">
        <f>VLOOKUP($D151,'Metric Nature'!$C:$D,2,0)&amp;IF(($V151&lt;(LY151)),"Below",IF(($V151&gt;(LX151)),"Above","Within"))</f>
        <v>NegativeWithin</v>
      </c>
      <c r="V151" s="48">
        <f t="shared" si="1805"/>
        <v>0.19474695707879563</v>
      </c>
      <c r="W151" s="49">
        <f t="shared" si="1912"/>
        <v>0.20186567164179103</v>
      </c>
      <c r="X151" s="48">
        <f t="shared" si="1806"/>
        <v>-3.5264611883230441E-2</v>
      </c>
      <c r="Y151" s="49">
        <f t="shared" si="1913"/>
        <v>0.19384010928838361</v>
      </c>
      <c r="Z151" s="48">
        <f t="shared" si="1807"/>
        <v>4.678328926563266E-3</v>
      </c>
      <c r="AA151" s="48">
        <f t="shared" si="1808"/>
        <v>1.2719513399401874E-2</v>
      </c>
      <c r="AB151" s="50"/>
      <c r="AC151" s="46" t="s">
        <v>772</v>
      </c>
      <c r="AI151" s="7" t="s">
        <v>771</v>
      </c>
      <c r="AJ151" s="12">
        <f>(VLOOKUP($EG151,Data!$B:$CP,Daily!EI$10,0)+VLOOKUP($IF151,Data!$B:$CP,Daily!IH$10,0))/AJ$142</f>
        <v>0.12078152753108348</v>
      </c>
      <c r="AK151" s="12">
        <f>(VLOOKUP($EG151,Data!$B:$CP,Daily!EJ$10,0)+VLOOKUP($IF151,Data!$B:$CP,Daily!II$10,0))/AK$142</f>
        <v>0.11789514663898261</v>
      </c>
      <c r="AL151" s="12">
        <f>(VLOOKUP($EG151,Data!$B:$CP,Daily!EK$10,0)+VLOOKUP($IF151,Data!$B:$CP,Daily!IJ$10,0))/AL$142</f>
        <v>0.13277197203217803</v>
      </c>
      <c r="AM151" s="12">
        <f>(VLOOKUP($EG151,Data!$B:$CP,Daily!EL$10,0)+VLOOKUP($IF151,Data!$B:$CP,Daily!IK$10,0))/AM$142</f>
        <v>0.12759116676537779</v>
      </c>
      <c r="AN151" s="12">
        <f>(VLOOKUP($EG151,Data!$B:$CP,Daily!EM$10,0)+VLOOKUP($IF151,Data!$B:$CP,Daily!IL$10,0))/AN$142</f>
        <v>0.12402521984403518</v>
      </c>
      <c r="AO151" s="12">
        <f>(VLOOKUP($EG151,Data!$B:$CP,Daily!EN$10,0)+VLOOKUP($IF151,Data!$B:$CP,Daily!IM$10,0))/AO$142</f>
        <v>0.12107595331710666</v>
      </c>
      <c r="AP151" s="12">
        <f>(VLOOKUP($EG151,Data!$B:$CP,Daily!EO$10,0)+VLOOKUP($IF151,Data!$B:$CP,Daily!IN$10,0))/AP$142</f>
        <v>0.11592009685230024</v>
      </c>
      <c r="AQ151" s="12">
        <f>(VLOOKUP($EG151,Data!$B:$CP,Daily!EP$10,0)+VLOOKUP($IF151,Data!$B:$CP,Daily!IO$10,0))/AQ$142</f>
        <v>0.11126969314376681</v>
      </c>
      <c r="AR151" s="12">
        <f>(VLOOKUP($EG151,Data!$B:$CP,Daily!EQ$10,0)+VLOOKUP($IF151,Data!$B:$CP,Daily!IP$10,0))/AR$142</f>
        <v>0.1122068550811786</v>
      </c>
      <c r="AS151" s="12">
        <f>(VLOOKUP($EG151,Data!$B:$CP,Daily!ER$10,0)+VLOOKUP($IF151,Data!$B:$CP,Daily!IQ$10,0))/AS$142</f>
        <v>0.13595053635280097</v>
      </c>
      <c r="AT151" s="12">
        <f>(VLOOKUP($EG151,Data!$B:$CP,Daily!ES$10,0)+VLOOKUP($IF151,Data!$B:$CP,Daily!IR$10,0))/AT$142</f>
        <v>0.13067319048422474</v>
      </c>
      <c r="AU151" s="12">
        <f>(VLOOKUP($EG151,Data!$B:$CP,Daily!ET$10,0)+VLOOKUP($IF151,Data!$B:$CP,Daily!IS$10,0))/AU$142</f>
        <v>0.11319201481786376</v>
      </c>
      <c r="AV151" s="12">
        <f>(VLOOKUP($EG151,Data!$B:$CP,Daily!EU$10,0)+VLOOKUP($IF151,Data!$B:$CP,Daily!IT$10,0))/AV$142</f>
        <v>0.12045712663259511</v>
      </c>
      <c r="AW151" s="12">
        <f>(VLOOKUP($EG151,Data!$B:$CP,Daily!EV$10,0)+VLOOKUP($IF151,Data!$B:$CP,Daily!IU$10,0))/AW$142</f>
        <v>0.11374215745800445</v>
      </c>
      <c r="AX151" s="12">
        <f>(VLOOKUP($EG151,Data!$B:$CP,Daily!EW$10,0)+VLOOKUP($IF151,Data!$B:$CP,Daily!IV$10,0))/AX$142</f>
        <v>0.11393043186019157</v>
      </c>
      <c r="AY151" s="12">
        <f>(VLOOKUP($EG151,Data!$B:$CP,Daily!EX$10,0)+VLOOKUP($IF151,Data!$B:$CP,Daily!IW$10,0))/AY$142</f>
        <v>0.11214230471771075</v>
      </c>
      <c r="AZ151" s="12">
        <f>(VLOOKUP($EG151,Data!$B:$CP,Daily!EY$10,0)+VLOOKUP($IF151,Data!$B:$CP,Daily!IX$10,0))/AZ$142</f>
        <v>0.12963818321785989</v>
      </c>
      <c r="BA151" s="12">
        <f>(VLOOKUP($EG151,Data!$B:$CP,Daily!EZ$10,0)+VLOOKUP($IF151,Data!$B:$CP,Daily!IY$10,0))/BA$142</f>
        <v>0.12817995910020449</v>
      </c>
      <c r="BB151" s="12">
        <f>(VLOOKUP($EG151,Data!$B:$CP,Daily!FA$10,0)+VLOOKUP($IF151,Data!$B:$CP,Daily!IZ$10,0))/BB$142</f>
        <v>0.12010298517848444</v>
      </c>
      <c r="BC151" s="12">
        <f>(VLOOKUP($EG151,Data!$B:$CP,Daily!FB$10,0)+VLOOKUP($IF151,Data!$B:$CP,Daily!JA$10,0))/BC$142</f>
        <v>0.11666066930550557</v>
      </c>
      <c r="BD151" s="12">
        <f>(VLOOKUP($EG151,Data!$B:$CP,Daily!FC$10,0)+VLOOKUP($IF151,Data!$B:$CP,Daily!JB$10,0))/BD$142</f>
        <v>0.11541234140715109</v>
      </c>
      <c r="BE151" s="12">
        <f>(VLOOKUP($EG151,Data!$B:$CP,Daily!FD$10,0)+VLOOKUP($IF151,Data!$B:$CP,Daily!JC$10,0))/BE$142</f>
        <v>0.11370504684194621</v>
      </c>
      <c r="BF151" s="12">
        <f>(VLOOKUP($EG151,Data!$B:$CP,Daily!FE$10,0)+VLOOKUP($IF151,Data!$B:$CP,Daily!JD$10,0))/BF$142</f>
        <v>0.11620576013755553</v>
      </c>
      <c r="BG151" s="12">
        <f>(VLOOKUP($EG151,Data!$B:$CP,Daily!FF$10,0)+VLOOKUP($IF151,Data!$B:$CP,Daily!JE$10,0))/BG$142</f>
        <v>0.12400947634997141</v>
      </c>
      <c r="BH151" s="12">
        <f>(VLOOKUP($EG151,Data!$B:$CP,Daily!FG$10,0)+VLOOKUP($IF151,Data!$B:$CP,Daily!JF$10,0))/BH$142</f>
        <v>0.13030548796972155</v>
      </c>
      <c r="BI151" s="12">
        <f>(VLOOKUP($EG151,Data!$B:$CP,Daily!FH$10,0)+VLOOKUP($IF151,Data!$B:$CP,Daily!JG$10,0))/BI$142</f>
        <v>0.12072892938496584</v>
      </c>
      <c r="BJ151" s="12">
        <f>(VLOOKUP($EG151,Data!$B:$CP,Daily!FI$10,0)+VLOOKUP($IF151,Data!$B:$CP,Daily!JH$10,0))/BJ$142</f>
        <v>0.10953126062997483</v>
      </c>
      <c r="BK151" s="12">
        <f>(VLOOKUP($EG151,Data!$B:$CP,Daily!FJ$10,0)+VLOOKUP($IF151,Data!$B:$CP,Daily!JI$10,0))/BK$142</f>
        <v>0.11782053082432242</v>
      </c>
      <c r="BL151" s="12">
        <f>(VLOOKUP($EG151,Data!$B:$CP,Daily!FK$10,0)+VLOOKUP($IF151,Data!$B:$CP,Daily!JJ$10,0))/BL$142</f>
        <v>0.11417467184864706</v>
      </c>
      <c r="BM151" s="12">
        <f>(VLOOKUP($EG151,Data!$B:$CP,Daily!FL$10,0)+VLOOKUP($IF151,Data!$B:$CP,Daily!JK$10,0))/BM$142</f>
        <v>0.11374031835091786</v>
      </c>
      <c r="BN151" s="12">
        <f>(VLOOKUP($EG151,Data!$B:$CP,Daily!FM$10,0)+VLOOKUP($IF151,Data!$B:$CP,Daily!JL$10,0))/BN$142</f>
        <v>0.12343229646425281</v>
      </c>
      <c r="BO151" s="12">
        <f>(VLOOKUP($EG151,Data!$B:$CP,Daily!FN$10,0)+VLOOKUP($IF151,Data!$B:$CP,Daily!JM$10,0))/BO$142</f>
        <v>0.13011945392491467</v>
      </c>
      <c r="BP151" s="12">
        <f>(VLOOKUP($EG151,Data!$B:$CP,Daily!FO$10,0)+VLOOKUP($IF151,Data!$B:$CP,Daily!JN$10,0))/BP$142</f>
        <v>0.12251071338542979</v>
      </c>
      <c r="BQ151" s="12">
        <f>(VLOOKUP($EG151,Data!$B:$CP,Daily!FP$10,0)+VLOOKUP($IF151,Data!$B:$CP,Daily!JO$10,0))/BQ$142</f>
        <v>0.11975524475524475</v>
      </c>
      <c r="BR151" s="12">
        <f>(VLOOKUP($EG151,Data!$B:$CP,Daily!FQ$10,0)+VLOOKUP($IF151,Data!$B:$CP,Daily!JP$10,0))/BR$142</f>
        <v>0.11661769507019262</v>
      </c>
      <c r="BS151" s="12">
        <f>(VLOOKUP($EG151,Data!$B:$CP,Daily!FR$10,0)+VLOOKUP($IF151,Data!$B:$CP,Daily!JQ$10,0))/BS$142</f>
        <v>0.11800054629882546</v>
      </c>
      <c r="BT151" s="12">
        <f>(VLOOKUP($EG151,Data!$B:$CP,Daily!FS$10,0)+VLOOKUP($IF151,Data!$B:$CP,Daily!JR$10,0))/BT$142</f>
        <v>0.1128942227183924</v>
      </c>
      <c r="BU151" s="12">
        <f>(VLOOKUP($EG151,Data!$B:$CP,Daily!FT$10,0)+VLOOKUP($IF151,Data!$B:$CP,Daily!JS$10,0))/BU$142</f>
        <v>0.12366912366912367</v>
      </c>
      <c r="BV151" s="12">
        <f>(VLOOKUP($EG151,Data!$B:$CP,Daily!FU$10,0)+VLOOKUP($IF151,Data!$B:$CP,Daily!JT$10,0))/BV$142</f>
        <v>0.12355604842436003</v>
      </c>
      <c r="BW151" s="12">
        <f>(VLOOKUP($EG151,Data!$B:$CP,Daily!FV$10,0)+VLOOKUP($IF151,Data!$B:$CP,Daily!JU$10,0))/BW$142</f>
        <v>0.11620500666567916</v>
      </c>
      <c r="BX151" s="12">
        <f>(VLOOKUP($EG151,Data!$B:$CP,Daily!FW$10,0)+VLOOKUP($IF151,Data!$B:$CP,Daily!JV$10,0))/BX$142</f>
        <v>0.11568276684555755</v>
      </c>
      <c r="BY151" s="12">
        <f>(VLOOKUP($EG151,Data!$B:$CP,Daily!FX$10,0)+VLOOKUP($IF151,Data!$B:$CP,Daily!JW$10,0))/BY$142</f>
        <v>0.10992444056960186</v>
      </c>
      <c r="BZ151" s="12">
        <f>(VLOOKUP($EG151,Data!$B:$CP,Daily!FY$10,0)+VLOOKUP($IF151,Data!$B:$CP,Daily!JX$10,0))/BZ$142</f>
        <v>0.11392128279883382</v>
      </c>
      <c r="CA151" s="12">
        <f>(VLOOKUP($EG151,Data!$B:$CP,Daily!FZ$10,0)+VLOOKUP($IF151,Data!$B:$CP,Daily!JY$10,0))/CA$142</f>
        <v>0.11794324076899604</v>
      </c>
      <c r="CB151" s="12">
        <f>(VLOOKUP($EG151,Data!$B:$CP,Daily!GA$10,0)+VLOOKUP($IF151,Data!$B:$CP,Daily!JZ$10,0))/CB$142</f>
        <v>0.1310051409324588</v>
      </c>
      <c r="CC151" s="12">
        <f>(VLOOKUP($EG151,Data!$B:$CP,Daily!GB$10,0)+VLOOKUP($IF151,Data!$B:$CP,Daily!KA$10,0))/CC$142</f>
        <v>0.12336892052194544</v>
      </c>
      <c r="CD151" s="12">
        <f>(VLOOKUP($EG151,Data!$B:$CP,Daily!GC$10,0)+VLOOKUP($IF151,Data!$B:$CP,Daily!KB$10,0))/CD$142</f>
        <v>0.11629275468922398</v>
      </c>
      <c r="CE151" s="12">
        <f>(VLOOKUP($EG151,Data!$B:$CP,Daily!GD$10,0)+VLOOKUP($IF151,Data!$B:$CP,Daily!KC$10,0))/CE$142</f>
        <v>0.11776815503655853</v>
      </c>
      <c r="CF151" s="12">
        <f>(VLOOKUP($EG151,Data!$B:$CP,Daily!GE$10,0)+VLOOKUP($IF151,Data!$B:$CP,Daily!KD$10,0))/CF$142</f>
        <v>0.10882822709452591</v>
      </c>
      <c r="CG151" s="12">
        <f>(VLOOKUP($EG151,Data!$B:$CP,Daily!GF$10,0)+VLOOKUP($IF151,Data!$B:$CP,Daily!KE$10,0))/CG$142</f>
        <v>0.10807144472077776</v>
      </c>
      <c r="CH151" s="12">
        <f>(VLOOKUP($EG151,Data!$B:$CP,Daily!GG$10,0)+VLOOKUP($IF151,Data!$B:$CP,Daily!KF$10,0))/CH$142</f>
        <v>0.10817846554342324</v>
      </c>
      <c r="CI151" s="12">
        <f>(VLOOKUP($EG151,Data!$B:$CP,Daily!GH$10,0)+VLOOKUP($IF151,Data!$B:$CP,Daily!KG$10,0))/CI$142</f>
        <v>0.12172268546376687</v>
      </c>
      <c r="CJ151" s="12">
        <f>(VLOOKUP($EG151,Data!$B:$CP,Daily!GI$10,0)+VLOOKUP($IF151,Data!$B:$CP,Daily!KH$10,0))/CJ$142</f>
        <v>0.12152019002375297</v>
      </c>
      <c r="CK151" s="12">
        <f>(VLOOKUP($EG151,Data!$B:$CP,Daily!GJ$10,0)+VLOOKUP($IF151,Data!$B:$CP,Daily!KI$10,0))/CK$142</f>
        <v>0.11737895995218171</v>
      </c>
      <c r="CL151" s="12">
        <f>(VLOOKUP($EG151,Data!$B:$CP,Daily!GK$10,0)+VLOOKUP($IF151,Data!$B:$CP,Daily!KJ$10,0))/CL$142</f>
        <v>0.11826099474555532</v>
      </c>
      <c r="CM151" s="12">
        <f>(VLOOKUP($EG151,Data!$B:$CP,Daily!GL$10,0)+VLOOKUP($IF151,Data!$B:$CP,Daily!KK$10,0))/CM$142</f>
        <v>0.11895475819032761</v>
      </c>
      <c r="CN151" s="12">
        <f>(VLOOKUP($EG151,Data!$B:$CP,Daily!GM$10,0)+VLOOKUP($IF151,Data!$B:$CP,Daily!KL$10,0))/CN$142</f>
        <v>0.11454051958123304</v>
      </c>
      <c r="CO151" s="12">
        <f>(VLOOKUP($EG151,Data!$B:$CP,Daily!GN$10,0)+VLOOKUP($IF151,Data!$B:$CP,Daily!KM$10,0))/CO$142</f>
        <v>0.11289582377237264</v>
      </c>
      <c r="CP151" s="12">
        <f>(VLOOKUP($EG151,Data!$B:$CP,Daily!GO$10,0)+VLOOKUP($IF151,Data!$B:$CP,Daily!KN$10,0))/CP$142</f>
        <v>0.12586756706058902</v>
      </c>
      <c r="CQ151" s="12">
        <f>(VLOOKUP($EG151,Data!$B:$CP,Daily!GP$10,0)+VLOOKUP($IF151,Data!$B:$CP,Daily!KO$10,0))/CQ$142</f>
        <v>0.12497336458555296</v>
      </c>
      <c r="CR151" s="12">
        <f>(VLOOKUP($EG151,Data!$B:$CP,Daily!GQ$10,0)+VLOOKUP($IF151,Data!$B:$CP,Daily!KP$10,0))/CR$142</f>
        <v>0.12156923554039387</v>
      </c>
      <c r="CS151" s="12">
        <f>(VLOOKUP($EG151,Data!$B:$CP,Daily!GR$10,0)+VLOOKUP($IF151,Data!$B:$CP,Daily!KQ$10,0))/CS$142</f>
        <v>0.11739734485952455</v>
      </c>
      <c r="CT151" s="12">
        <f>(VLOOKUP($EG151,Data!$B:$CP,Daily!GS$10,0)+VLOOKUP($IF151,Data!$B:$CP,Daily!KR$10,0))/CT$142</f>
        <v>0.11463680199097838</v>
      </c>
      <c r="CU151" s="12">
        <f>(VLOOKUP($EG151,Data!$B:$CP,Daily!GT$10,0)+VLOOKUP($IF151,Data!$B:$CP,Daily!KS$10,0))/CU$142</f>
        <v>0.11873701703365185</v>
      </c>
      <c r="CV151" s="12">
        <f>(VLOOKUP($EG151,Data!$B:$CP,Daily!GU$10,0)+VLOOKUP($IF151,Data!$B:$CP,Daily!KT$10,0))/CV$142</f>
        <v>0.10912449693211057</v>
      </c>
      <c r="CW151" s="12">
        <f>(VLOOKUP($EG151,Data!$B:$CP,Daily!GV$10,0)+VLOOKUP($IF151,Data!$B:$CP,Daily!KU$10,0))/CW$142</f>
        <v>0.12626858626386595</v>
      </c>
      <c r="CX151" s="12">
        <f>(VLOOKUP($EG151,Data!$B:$CP,Daily!GW$10,0)+VLOOKUP($IF151,Data!$B:$CP,Daily!KV$10,0))/CX$142</f>
        <v>0.1144511421319797</v>
      </c>
      <c r="CY151" s="12">
        <f>(VLOOKUP($EG151,Data!$B:$CP,Daily!GX$10,0)+VLOOKUP($IF151,Data!$B:$CP,Daily!KW$10,0))/CY$142</f>
        <v>0.11794586319671561</v>
      </c>
      <c r="CZ151" s="12">
        <f>(VLOOKUP($EG151,Data!$B:$CP,Daily!GY$10,0)+VLOOKUP($IF151,Data!$B:$CP,Daily!KX$10,0))/CZ$142</f>
        <v>0.11463244956326815</v>
      </c>
      <c r="DA151" s="12">
        <f>(VLOOKUP($EG151,Data!$B:$CP,Daily!GZ$10,0)+VLOOKUP($IF151,Data!$B:$CP,Daily!KY$10,0))/DA$142</f>
        <v>0.10991293234283889</v>
      </c>
      <c r="DB151" s="12">
        <f>(VLOOKUP($EG151,Data!$B:$CP,Daily!HA$10,0)+VLOOKUP($IF151,Data!$B:$CP,Daily!KZ$10,0))/DB$142</f>
        <v>0.11686130829707655</v>
      </c>
      <c r="DC151" s="12">
        <f>(VLOOKUP($EG151,Data!$B:$CP,Daily!HB$10,0)+VLOOKUP($IF151,Data!$B:$CP,Daily!LA$10,0))/DC$142</f>
        <v>0.10457796852646638</v>
      </c>
      <c r="DD151" s="12">
        <f>(VLOOKUP($EG151,Data!$B:$CP,Daily!HC$10,0)+VLOOKUP($IF151,Data!$B:$CP,Daily!LB$10,0))/DD$142</f>
        <v>0.12610582540477383</v>
      </c>
      <c r="DE151" s="12">
        <f>(VLOOKUP($EG151,Data!$B:$CP,Daily!HD$10,0)+VLOOKUP($IF151,Data!$B:$CP,Daily!LC$10,0))/DE$142</f>
        <v>0.1265302125159142</v>
      </c>
      <c r="DF151" s="12">
        <f>(VLOOKUP($EG151,Data!$B:$CP,Daily!HE$10,0)+VLOOKUP($IF151,Data!$B:$CP,Daily!LD$10,0))/DF$142</f>
        <v>0.118206416698879</v>
      </c>
      <c r="DG151" s="12">
        <f>(VLOOKUP($EG151,Data!$B:$CP,Daily!HF$10,0)+VLOOKUP($IF151,Data!$B:$CP,Daily!LE$10,0))/DG$142</f>
        <v>0.11336032388663968</v>
      </c>
      <c r="DH151" s="12">
        <f>(VLOOKUP($EG151,Data!$B:$CP,Daily!HG$10,0)+VLOOKUP($IF151,Data!$B:$CP,Daily!LF$10,0))/DH$142</f>
        <v>0.11589227130540933</v>
      </c>
      <c r="DI151" s="12">
        <f>(VLOOKUP($EG151,Data!$B:$CP,Daily!HH$10,0)+VLOOKUP($IF151,Data!$B:$CP,Daily!LG$10,0))/DI$142</f>
        <v>0.10515713134568896</v>
      </c>
      <c r="DJ151" s="12">
        <f>(VLOOKUP($EG151,Data!$B:$CP,Daily!HI$10,0)+VLOOKUP($IF151,Data!$B:$CP,Daily!LH$10,0))/DJ$142</f>
        <v>0.11002957121734845</v>
      </c>
      <c r="DK151" s="12">
        <f>(VLOOKUP($EG151,Data!$B:$CP,Daily!HJ$10,0)+VLOOKUP($IF151,Data!$B:$CP,Daily!LI$10,0))/DK$142</f>
        <v>0.12332418026167016</v>
      </c>
      <c r="DL151" s="12">
        <f>(VLOOKUP($EG151,Data!$B:$CP,Daily!HK$10,0)+VLOOKUP($IF151,Data!$B:$CP,Daily!LJ$10,0))/DL$142</f>
        <v>0.12398258565209161</v>
      </c>
      <c r="DM151" s="12">
        <f>(VLOOKUP($EG151,Data!$B:$CP,Daily!HL$10,0)+VLOOKUP($IF151,Data!$B:$CP,Daily!LK$10,0))/DM$142</f>
        <v>0.11204996326230712</v>
      </c>
      <c r="DN151" s="12">
        <f>(VLOOKUP($EG151,Data!$B:$CP,Daily!HM$10,0)+VLOOKUP($IF151,Data!$B:$CP,Daily!LL$10,0))/DN$142</f>
        <v>0.11383657351154314</v>
      </c>
      <c r="DO151" s="12">
        <f>(VLOOKUP($EG151,Data!$B:$CP,Daily!HN$10,0)+VLOOKUP($IF151,Data!$B:$CP,Daily!LM$10,0))/DO$142</f>
        <v>0.1161135719991286</v>
      </c>
      <c r="DP151" s="12">
        <f>(VLOOKUP($EG151,Data!$B:$CP,Daily!HO$10,0)+VLOOKUP($IF151,Data!$B:$CP,Daily!LN$10,0))/DP$142</f>
        <v>0.11279841302414666</v>
      </c>
      <c r="DQ151" s="12">
        <f>(VLOOKUP($EG151,Data!$B:$CP,Daily!HP$10,0)+VLOOKUP($IF151,Data!$B:$CP,Daily!LO$10,0))/DQ$142</f>
        <v>0.11044028861728758</v>
      </c>
      <c r="DR151" s="12">
        <f>(VLOOKUP($EG151,Data!$B:$CP,Daily!HQ$10,0)+VLOOKUP($IF151,Data!$B:$CP,Daily!LP$10,0))/DR$142</f>
        <v>0.12468380252957977</v>
      </c>
      <c r="DS151" s="12">
        <f>(VLOOKUP($EG151,Data!$B:$CP,Daily!HR$10,0)+VLOOKUP($IF151,Data!$B:$CP,Daily!LQ$10,0))/DS$142</f>
        <v>0.12395279704531123</v>
      </c>
      <c r="DT151" s="12">
        <f>(VLOOKUP($EG151,Data!$B:$CP,Daily!HS$10,0)+VLOOKUP($IF151,Data!$B:$CP,Daily!LR$10,0))/DT$142</f>
        <v>0.11706618962432916</v>
      </c>
      <c r="DU151" s="12">
        <f>(VLOOKUP($EG151,Data!$B:$CP,Daily!HT$10,0)+VLOOKUP($IF151,Data!$B:$CP,Daily!LS$10,0))/DU$142</f>
        <v>0.11137405709214614</v>
      </c>
      <c r="DV151" s="14"/>
      <c r="DW151" s="12">
        <f t="shared" si="1899"/>
        <v>0.11374215745800445</v>
      </c>
      <c r="DX151" s="12">
        <f>_xlfn.QUARTILE.INC($AJ151:$DT151,3)</f>
        <v>0.12336892052194544</v>
      </c>
      <c r="DY151" s="12">
        <f t="shared" si="1914"/>
        <v>9.6267630639409879E-3</v>
      </c>
      <c r="DZ151" s="12">
        <f t="shared" si="1915"/>
        <v>0.13058899281990119</v>
      </c>
      <c r="EA151" s="12">
        <f t="shared" si="1916"/>
        <v>0.10652208516004871</v>
      </c>
      <c r="EB151" s="14"/>
      <c r="EC151" s="12">
        <f t="shared" si="1901"/>
        <v>6.4978854019616091E-3</v>
      </c>
      <c r="ED151" s="12">
        <f t="shared" si="1922"/>
        <v>0.11665278844178174</v>
      </c>
      <c r="EE151" s="12">
        <f t="shared" si="1923"/>
        <v>0.11610948330555973</v>
      </c>
      <c r="EF151" s="1"/>
      <c r="EG151" s="7" t="s">
        <v>773</v>
      </c>
      <c r="EH151" s="7" t="s">
        <v>129</v>
      </c>
      <c r="EI151" s="12">
        <f>VLOOKUP($EG151,Data!$B:$CP,Daily!EI$10,0)/EI$142</f>
        <v>9.8694145864795232E-2</v>
      </c>
      <c r="EJ151" s="12">
        <f>VLOOKUP($EG151,Data!$B:$CP,Daily!EJ$10,0)/EJ$142</f>
        <v>9.4537459834263482E-2</v>
      </c>
      <c r="EK151" s="12">
        <f>VLOOKUP($EG151,Data!$B:$CP,Daily!EK$10,0)/EK$142</f>
        <v>0.10723755278405185</v>
      </c>
      <c r="EL151" s="12">
        <f>VLOOKUP($EG151,Data!$B:$CP,Daily!EL$10,0)/EL$142</f>
        <v>0.10463444309257826</v>
      </c>
      <c r="EM151" s="12">
        <f>VLOOKUP($EG151,Data!$B:$CP,Daily!EM$10,0)/EM$142</f>
        <v>0.10166756320602474</v>
      </c>
      <c r="EN151" s="12">
        <f>VLOOKUP($EG151,Data!$B:$CP,Daily!EN$10,0)/EN$142</f>
        <v>0.10150802659315712</v>
      </c>
      <c r="EO151" s="12">
        <f>VLOOKUP($EG151,Data!$B:$CP,Daily!EO$10,0)/EO$142</f>
        <v>9.3305011407442379E-2</v>
      </c>
      <c r="EP151" s="12">
        <f>VLOOKUP($EG151,Data!$B:$CP,Daily!EP$10,0)/EP$142</f>
        <v>9.2174782236184499E-2</v>
      </c>
      <c r="EQ151" s="12">
        <f>VLOOKUP($EG151,Data!$B:$CP,Daily!EQ$10,0)/EQ$142</f>
        <v>8.9233905747667222E-2</v>
      </c>
      <c r="ER151" s="12">
        <f>VLOOKUP($EG151,Data!$B:$CP,Daily!ER$10,0)/ER$142</f>
        <v>0.10851189306074308</v>
      </c>
      <c r="ES151" s="12">
        <f>VLOOKUP($EG151,Data!$B:$CP,Daily!ES$10,0)/ES$142</f>
        <v>0.10254995032564301</v>
      </c>
      <c r="ET151" s="12">
        <f>VLOOKUP($EG151,Data!$B:$CP,Daily!ET$10,0)/ET$142</f>
        <v>9.1070320120599443E-2</v>
      </c>
      <c r="EU151" s="12">
        <f>VLOOKUP($EG151,Data!$B:$CP,Daily!EU$10,0)/EU$142</f>
        <v>0.10102031436712933</v>
      </c>
      <c r="EV151" s="12">
        <f>VLOOKUP($EG151,Data!$B:$CP,Daily!EV$10,0)/EV$142</f>
        <v>9.0661990355107414E-2</v>
      </c>
      <c r="EW151" s="12">
        <f>VLOOKUP($EG151,Data!$B:$CP,Daily!EW$10,0)/EW$142</f>
        <v>8.9374954733106401E-2</v>
      </c>
      <c r="EX151" s="12">
        <f>VLOOKUP($EG151,Data!$B:$CP,Daily!EX$10,0)/EX$142</f>
        <v>9.1151474754207637E-2</v>
      </c>
      <c r="EY151" s="12">
        <f>VLOOKUP($EG151,Data!$B:$CP,Daily!EY$10,0)/EY$142</f>
        <v>0.10218463706835799</v>
      </c>
      <c r="EZ151" s="12">
        <f>VLOOKUP($EG151,Data!$B:$CP,Daily!EZ$10,0)/EZ$142</f>
        <v>9.9514563106796114E-2</v>
      </c>
      <c r="FA151" s="12">
        <f>VLOOKUP($EG151,Data!$B:$CP,Daily!FA$10,0)/FA$142</f>
        <v>0.1004715270221255</v>
      </c>
      <c r="FB151" s="12">
        <f>VLOOKUP($EG151,Data!$B:$CP,Daily!FB$10,0)/FB$142</f>
        <v>9.545624532535528E-2</v>
      </c>
      <c r="FC151" s="12">
        <f>VLOOKUP($EG151,Data!$B:$CP,Daily!FC$10,0)/FC$142</f>
        <v>9.6094696616646477E-2</v>
      </c>
      <c r="FD151" s="12">
        <f>VLOOKUP($EG151,Data!$B:$CP,Daily!FD$10,0)/FD$142</f>
        <v>9.3612010597586101E-2</v>
      </c>
      <c r="FE151" s="12">
        <f>VLOOKUP($EG151,Data!$B:$CP,Daily!FE$10,0)/FE$142</f>
        <v>9.2551417454141194E-2</v>
      </c>
      <c r="FF151" s="12">
        <f>VLOOKUP($EG151,Data!$B:$CP,Daily!FF$10,0)/FF$142</f>
        <v>9.7373478539397817E-2</v>
      </c>
      <c r="FG151" s="12">
        <f>VLOOKUP($EG151,Data!$B:$CP,Daily!FG$10,0)/FG$142</f>
        <v>0.10080075365049458</v>
      </c>
      <c r="FH151" s="12">
        <f>VLOOKUP($EG151,Data!$B:$CP,Daily!FH$10,0)/FH$142</f>
        <v>9.8798521256931601E-2</v>
      </c>
      <c r="FI151" s="12">
        <f>VLOOKUP($EG151,Data!$B:$CP,Daily!FI$10,0)/FI$142</f>
        <v>8.8743824982357097E-2</v>
      </c>
      <c r="FJ151" s="12">
        <f>VLOOKUP($EG151,Data!$B:$CP,Daily!FJ$10,0)/FJ$142</f>
        <v>9.3590211833455075E-2</v>
      </c>
      <c r="FK151" s="12">
        <f>VLOOKUP($EG151,Data!$B:$CP,Daily!FK$10,0)/FK$142</f>
        <v>8.9069591527987893E-2</v>
      </c>
      <c r="FL151" s="12">
        <f>VLOOKUP($EG151,Data!$B:$CP,Daily!FL$10,0)/FL$142</f>
        <v>9.1258405379442839E-2</v>
      </c>
      <c r="FM151" s="12">
        <f>VLOOKUP($EG151,Data!$B:$CP,Daily!FM$10,0)/FM$142</f>
        <v>0.10212250977471607</v>
      </c>
      <c r="FN151" s="12">
        <f>VLOOKUP($EG151,Data!$B:$CP,Daily!FN$10,0)/FN$142</f>
        <v>0.10404494382022472</v>
      </c>
      <c r="FO151" s="12">
        <f>VLOOKUP($EG151,Data!$B:$CP,Daily!FO$10,0)/FO$142</f>
        <v>0.10354112271540469</v>
      </c>
      <c r="FP151" s="12">
        <f>VLOOKUP($EG151,Data!$B:$CP,Daily!FP$10,0)/FP$142</f>
        <v>9.6821277975997405E-2</v>
      </c>
      <c r="FQ151" s="12">
        <f>VLOOKUP($EG151,Data!$B:$CP,Daily!FQ$10,0)/FQ$142</f>
        <v>9.5437815629547201E-2</v>
      </c>
      <c r="FR151" s="12">
        <f>VLOOKUP($EG151,Data!$B:$CP,Daily!FR$10,0)/FR$142</f>
        <v>9.5019364135819143E-2</v>
      </c>
      <c r="FS151" s="12">
        <f>VLOOKUP($EG151,Data!$B:$CP,Daily!FS$10,0)/FS$142</f>
        <v>9.0543627227044315E-2</v>
      </c>
      <c r="FT151" s="12">
        <f>VLOOKUP($EG151,Data!$B:$CP,Daily!FT$10,0)/FT$142</f>
        <v>9.8096474150984214E-2</v>
      </c>
      <c r="FU151" s="12">
        <f>VLOOKUP($EG151,Data!$B:$CP,Daily!FU$10,0)/FU$142</f>
        <v>9.5584667637069382E-2</v>
      </c>
      <c r="FV151" s="12">
        <f>VLOOKUP($EG151,Data!$B:$CP,Daily!FV$10,0)/FV$142</f>
        <v>9.505520883341334E-2</v>
      </c>
      <c r="FW151" s="12">
        <f>VLOOKUP($EG151,Data!$B:$CP,Daily!FW$10,0)/FW$142</f>
        <v>9.5493562231759657E-2</v>
      </c>
      <c r="FX151" s="12">
        <f>VLOOKUP($EG151,Data!$B:$CP,Daily!FX$10,0)/FX$142</f>
        <v>8.7063967303488268E-2</v>
      </c>
      <c r="FY151" s="12">
        <f>VLOOKUP($EG151,Data!$B:$CP,Daily!FY$10,0)/FY$142</f>
        <v>8.9170156071564519E-2</v>
      </c>
      <c r="FZ151" s="12">
        <f>VLOOKUP($EG151,Data!$B:$CP,Daily!FZ$10,0)/FZ$142</f>
        <v>9.5205003474635161E-2</v>
      </c>
      <c r="GA151" s="12">
        <f>VLOOKUP($EG151,Data!$B:$CP,Daily!GA$10,0)/GA$142</f>
        <v>0.10486537553141237</v>
      </c>
      <c r="GB151" s="12">
        <f>VLOOKUP($EG151,Data!$B:$CP,Daily!GB$10,0)/GB$142</f>
        <v>9.9479386520332072E-2</v>
      </c>
      <c r="GC151" s="12">
        <f>VLOOKUP($EG151,Data!$B:$CP,Daily!GC$10,0)/GC$142</f>
        <v>9.4900985363053664E-2</v>
      </c>
      <c r="GD151" s="12">
        <f>VLOOKUP($EG151,Data!$B:$CP,Daily!GD$10,0)/GD$142</f>
        <v>9.7178392426211249E-2</v>
      </c>
      <c r="GE151" s="12">
        <f>VLOOKUP($EG151,Data!$B:$CP,Daily!GE$10,0)/GE$142</f>
        <v>8.5919757759273283E-2</v>
      </c>
      <c r="GF151" s="12">
        <f>VLOOKUP($EG151,Data!$B:$CP,Daily!GF$10,0)/GF$142</f>
        <v>8.7786259541984726E-2</v>
      </c>
      <c r="GG151" s="12">
        <f>VLOOKUP($EG151,Data!$B:$CP,Daily!GG$10,0)/GG$142</f>
        <v>8.4804986306544525E-2</v>
      </c>
      <c r="GH151" s="12">
        <f>VLOOKUP($EG151,Data!$B:$CP,Daily!GH$10,0)/GH$142</f>
        <v>9.4526244801618517E-2</v>
      </c>
      <c r="GI151" s="12">
        <f>VLOOKUP($EG151,Data!$B:$CP,Daily!GI$10,0)/GI$142</f>
        <v>9.1350342252644684E-2</v>
      </c>
      <c r="GJ151" s="12">
        <f>VLOOKUP($EG151,Data!$B:$CP,Daily!GJ$10,0)/GJ$142</f>
        <v>9.354491135272798E-2</v>
      </c>
      <c r="GK151" s="12">
        <f>VLOOKUP($EG151,Data!$B:$CP,Daily!GK$10,0)/GK$142</f>
        <v>9.1203351104341204E-2</v>
      </c>
      <c r="GL151" s="12">
        <f>VLOOKUP($EG151,Data!$B:$CP,Daily!GL$10,0)/GL$142</f>
        <v>9.3676814988290405E-2</v>
      </c>
      <c r="GM151" s="12">
        <f>VLOOKUP($EG151,Data!$B:$CP,Daily!GM$10,0)/GM$142</f>
        <v>9.1073219658976926E-2</v>
      </c>
      <c r="GN151" s="12">
        <f>VLOOKUP($EG151,Data!$B:$CP,Daily!GN$10,0)/GN$142</f>
        <v>9.3427323272438439E-2</v>
      </c>
      <c r="GO151" s="12">
        <f>VLOOKUP($EG151,Data!$B:$CP,Daily!GO$10,0)/GO$142</f>
        <v>0.10025865254341668</v>
      </c>
      <c r="GP151" s="12">
        <f>VLOOKUP($EG151,Data!$B:$CP,Daily!GP$10,0)/GP$142</f>
        <v>9.8276341395607453E-2</v>
      </c>
      <c r="GQ151" s="12">
        <f>VLOOKUP($EG151,Data!$B:$CP,Daily!GQ$10,0)/GQ$142</f>
        <v>9.9478016462557717E-2</v>
      </c>
      <c r="GR151" s="12">
        <f>VLOOKUP($EG151,Data!$B:$CP,Daily!GR$10,0)/GR$142</f>
        <v>9.7680463907218559E-2</v>
      </c>
      <c r="GS151" s="12">
        <f>VLOOKUP($EG151,Data!$B:$CP,Daily!GS$10,0)/GS$142</f>
        <v>9.3794362198337047E-2</v>
      </c>
      <c r="GT151" s="12">
        <f>VLOOKUP($EG151,Data!$B:$CP,Daily!GT$10,0)/GT$142</f>
        <v>9.5973884657236122E-2</v>
      </c>
      <c r="GU151" s="12">
        <f>VLOOKUP($EG151,Data!$B:$CP,Daily!GU$10,0)/GU$142</f>
        <v>8.6937641132534313E-2</v>
      </c>
      <c r="GV151" s="12">
        <f>VLOOKUP($EG151,Data!$B:$CP,Daily!GV$10,0)/GV$142</f>
        <v>9.9060984418532658E-2</v>
      </c>
      <c r="GW151" s="12">
        <f>VLOOKUP($EG151,Data!$B:$CP,Daily!GW$10,0)/GW$142</f>
        <v>9.2735220649458786E-2</v>
      </c>
      <c r="GX151" s="12">
        <f>VLOOKUP($EG151,Data!$B:$CP,Daily!GX$10,0)/GX$142</f>
        <v>9.8902079800053555E-2</v>
      </c>
      <c r="GY151" s="12">
        <f>VLOOKUP($EG151,Data!$B:$CP,Daily!GY$10,0)/GY$142</f>
        <v>9.3699839486356337E-2</v>
      </c>
      <c r="GZ151" s="12">
        <f>VLOOKUP($EG151,Data!$B:$CP,Daily!GZ$10,0)/GZ$142</f>
        <v>8.8421928638302297E-2</v>
      </c>
      <c r="HA151" s="12">
        <f>VLOOKUP($EG151,Data!$B:$CP,Daily!HA$10,0)/HA$142</f>
        <v>9.284867641248519E-2</v>
      </c>
      <c r="HB151" s="12">
        <f>VLOOKUP($EG151,Data!$B:$CP,Daily!HB$10,0)/HB$142</f>
        <v>7.9500231374363725E-2</v>
      </c>
      <c r="HC151" s="12">
        <f>VLOOKUP($EG151,Data!$B:$CP,Daily!HC$10,0)/HC$142</f>
        <v>0.10021061966522558</v>
      </c>
      <c r="HD151" s="12">
        <f>VLOOKUP($EG151,Data!$B:$CP,Daily!HD$10,0)/HD$142</f>
        <v>9.9151234567901231E-2</v>
      </c>
      <c r="HE151" s="12">
        <f>VLOOKUP($EG151,Data!$B:$CP,Daily!HE$10,0)/HE$142</f>
        <v>9.4154216384237446E-2</v>
      </c>
      <c r="HF151" s="12">
        <f>VLOOKUP($EG151,Data!$B:$CP,Daily!HF$10,0)/HF$142</f>
        <v>9.1431353456669917E-2</v>
      </c>
      <c r="HG151" s="12">
        <f>VLOOKUP($EG151,Data!$B:$CP,Daily!HG$10,0)/HG$142</f>
        <v>9.55502582439412E-2</v>
      </c>
      <c r="HH151" s="12">
        <f>VLOOKUP($EG151,Data!$B:$CP,Daily!HH$10,0)/HH$142</f>
        <v>8.5443869950048199E-2</v>
      </c>
      <c r="HI151" s="12">
        <f>VLOOKUP($EG151,Data!$B:$CP,Daily!HI$10,0)/HI$142</f>
        <v>8.7641917830597077E-2</v>
      </c>
      <c r="HJ151" s="12">
        <f>VLOOKUP($EG151,Data!$B:$CP,Daily!HJ$10,0)/HJ$142</f>
        <v>9.4479830148619964E-2</v>
      </c>
      <c r="HK151" s="12">
        <f>VLOOKUP($EG151,Data!$B:$CP,Daily!HK$10,0)/HK$142</f>
        <v>9.4290657439446368E-2</v>
      </c>
      <c r="HL151" s="12">
        <f>VLOOKUP($EG151,Data!$B:$CP,Daily!HL$10,0)/HL$142</f>
        <v>9.035163361119096E-2</v>
      </c>
      <c r="HM151" s="12">
        <f>VLOOKUP($EG151,Data!$B:$CP,Daily!HM$10,0)/HM$142</f>
        <v>9.0055357848952161E-2</v>
      </c>
      <c r="HN151" s="12">
        <f>VLOOKUP($EG151,Data!$B:$CP,Daily!HN$10,0)/HN$142</f>
        <v>8.9563567362428848E-2</v>
      </c>
      <c r="HO151" s="12">
        <f>VLOOKUP($EG151,Data!$B:$CP,Daily!HO$10,0)/HO$142</f>
        <v>8.8412241695003918E-2</v>
      </c>
      <c r="HP151" s="12">
        <f>VLOOKUP($EG151,Data!$B:$CP,Daily!HP$10,0)/HP$142</f>
        <v>8.723404255319149E-2</v>
      </c>
      <c r="HQ151" s="12">
        <f>VLOOKUP($EG151,Data!$B:$CP,Daily!HQ$10,0)/HQ$142</f>
        <v>9.4596040663456393E-2</v>
      </c>
      <c r="HR151" s="12">
        <f>VLOOKUP($EG151,Data!$B:$CP,Daily!HR$10,0)/HR$142</f>
        <v>9.3835372372015682E-2</v>
      </c>
      <c r="HS151" s="12">
        <f>VLOOKUP($EG151,Data!$B:$CP,Daily!HS$10,0)/HS$142</f>
        <v>9.387150527680059E-2</v>
      </c>
      <c r="HT151" s="12">
        <f>VLOOKUP($EG151,Data!$B:$CP,Daily!HT$10,0)/HT$142</f>
        <v>8.634615384615385E-2</v>
      </c>
      <c r="HU151" s="13"/>
      <c r="HV151" s="40">
        <f t="shared" si="1902"/>
        <v>9.1073219658976926E-2</v>
      </c>
      <c r="HW151" s="40">
        <f t="shared" si="1903"/>
        <v>9.8798521256931601E-2</v>
      </c>
      <c r="HX151" s="40">
        <f t="shared" si="1904"/>
        <v>7.7253015979546757E-3</v>
      </c>
      <c r="HY151" s="40">
        <f t="shared" si="1917"/>
        <v>0.10459249745539762</v>
      </c>
      <c r="HZ151" s="40">
        <f t="shared" si="1918"/>
        <v>8.5279243460510912E-2</v>
      </c>
      <c r="IA151" s="43"/>
      <c r="IB151" s="12">
        <f t="shared" si="1905"/>
        <v>5.1051195225295552E-3</v>
      </c>
      <c r="IC151" s="12">
        <f t="shared" si="1924"/>
        <v>9.0932128225704276E-2</v>
      </c>
      <c r="ID151" s="12">
        <f t="shared" si="1925"/>
        <v>9.2473325002403156E-2</v>
      </c>
      <c r="IE151" s="1"/>
      <c r="IF151" s="7" t="s">
        <v>774</v>
      </c>
      <c r="IG151" s="7" t="s">
        <v>129</v>
      </c>
      <c r="IH151" s="12">
        <f>VLOOKUP($IF151,Data!$B:$CP,Daily!IH$10,0)/IH$142</f>
        <v>0.19432120674356698</v>
      </c>
      <c r="II151" s="12">
        <f>VLOOKUP($IF151,Data!$B:$CP,Daily!II$10,0)/II$142</f>
        <v>0.19492470719464586</v>
      </c>
      <c r="IJ151" s="12">
        <f>VLOOKUP($IF151,Data!$B:$CP,Daily!IJ$10,0)/IJ$142</f>
        <v>0.2161642078255292</v>
      </c>
      <c r="IK151" s="12">
        <f>VLOOKUP($IF151,Data!$B:$CP,Daily!IK$10,0)/IK$142</f>
        <v>0.20230381569474443</v>
      </c>
      <c r="IL151" s="12">
        <f>VLOOKUP($IF151,Data!$B:$CP,Daily!IL$10,0)/IL$142</f>
        <v>0.19934758970641536</v>
      </c>
      <c r="IM151" s="12">
        <f>VLOOKUP($IF151,Data!$B:$CP,Daily!IM$10,0)/IM$142</f>
        <v>0.1865004066142586</v>
      </c>
      <c r="IN151" s="12">
        <f>VLOOKUP($IF151,Data!$B:$CP,Daily!IN$10,0)/IN$142</f>
        <v>0.19138881596219481</v>
      </c>
      <c r="IO151" s="12">
        <f>VLOOKUP($IF151,Data!$B:$CP,Daily!IO$10,0)/IO$142</f>
        <v>0.17478033721206365</v>
      </c>
      <c r="IP151" s="12">
        <f>VLOOKUP($IF151,Data!$B:$CP,Daily!IP$10,0)/IP$142</f>
        <v>0.18777405210214082</v>
      </c>
      <c r="IQ151" s="12">
        <f>VLOOKUP($IF151,Data!$B:$CP,Daily!IQ$10,0)/IQ$142</f>
        <v>0.22184615384615386</v>
      </c>
      <c r="IR151" s="12">
        <f>VLOOKUP($IF151,Data!$B:$CP,Daily!IR$10,0)/IR$142</f>
        <v>0.22182468694096602</v>
      </c>
      <c r="IS151" s="12">
        <f>VLOOKUP($IF151,Data!$B:$CP,Daily!IS$10,0)/IS$142</f>
        <v>0.18878787878787878</v>
      </c>
      <c r="IT151" s="12">
        <f>VLOOKUP($IF151,Data!$B:$CP,Daily!IT$10,0)/IT$142</f>
        <v>0.1863508881271424</v>
      </c>
      <c r="IU151" s="12">
        <f>VLOOKUP($IF151,Data!$B:$CP,Daily!IU$10,0)/IU$142</f>
        <v>0.19075482738443533</v>
      </c>
      <c r="IV151" s="12">
        <f>VLOOKUP($IF151,Data!$B:$CP,Daily!IV$10,0)/IV$142</f>
        <v>0.1977261492832427</v>
      </c>
      <c r="IW151" s="12">
        <f>VLOOKUP($IF151,Data!$B:$CP,Daily!IW$10,0)/IW$142</f>
        <v>0.1838360842344906</v>
      </c>
      <c r="IX151" s="12">
        <f>VLOOKUP($IF151,Data!$B:$CP,Daily!IX$10,0)/IX$142</f>
        <v>0.21884200196270853</v>
      </c>
      <c r="IY151" s="12">
        <f>VLOOKUP($IF151,Data!$B:$CP,Daily!IY$10,0)/IY$142</f>
        <v>0.2103764631445745</v>
      </c>
      <c r="IZ151" s="12">
        <f>VLOOKUP($IF151,Data!$B:$CP,Daily!IZ$10,0)/IZ$142</f>
        <v>0.18486389470535447</v>
      </c>
      <c r="JA151" s="12">
        <f>VLOOKUP($IF151,Data!$B:$CP,Daily!JA$10,0)/JA$142</f>
        <v>0.1875586120662707</v>
      </c>
      <c r="JB151" s="12">
        <f>VLOOKUP($IF151,Data!$B:$CP,Daily!JB$10,0)/JB$142</f>
        <v>0.18135539293668471</v>
      </c>
      <c r="JC151" s="12">
        <f>VLOOKUP($IF151,Data!$B:$CP,Daily!JC$10,0)/JC$142</f>
        <v>0.18095238095238095</v>
      </c>
      <c r="JD151" s="12">
        <f>VLOOKUP($IF151,Data!$B:$CP,Daily!JD$10,0)/JD$142</f>
        <v>0.19690265486725664</v>
      </c>
      <c r="JE151" s="12">
        <f>VLOOKUP($IF151,Data!$B:$CP,Daily!JE$10,0)/JE$142</f>
        <v>0.21078260869565218</v>
      </c>
      <c r="JF151" s="12">
        <f>VLOOKUP($IF151,Data!$B:$CP,Daily!JF$10,0)/JF$142</f>
        <v>0.22648752399232247</v>
      </c>
      <c r="JG151" s="12">
        <f>VLOOKUP($IF151,Data!$B:$CP,Daily!JG$10,0)/JG$142</f>
        <v>0.19423791821561337</v>
      </c>
      <c r="JH151" s="12">
        <f>VLOOKUP($IF151,Data!$B:$CP,Daily!JH$10,0)/JH$142</f>
        <v>0.17960154623847754</v>
      </c>
      <c r="JI151" s="12">
        <f>VLOOKUP($IF151,Data!$B:$CP,Daily!JI$10,0)/JI$142</f>
        <v>0.19848024316109422</v>
      </c>
      <c r="JJ151" s="12">
        <f>VLOOKUP($IF151,Data!$B:$CP,Daily!JJ$10,0)/JJ$142</f>
        <v>0.20091473374714144</v>
      </c>
      <c r="JK151" s="12">
        <f>VLOOKUP($IF151,Data!$B:$CP,Daily!JK$10,0)/JK$142</f>
        <v>0.1856594110115237</v>
      </c>
      <c r="JL151" s="12">
        <f>VLOOKUP($IF151,Data!$B:$CP,Daily!JL$10,0)/JL$142</f>
        <v>0.19133788193414417</v>
      </c>
      <c r="JM151" s="12">
        <f>VLOOKUP($IF151,Data!$B:$CP,Daily!JM$10,0)/JM$142</f>
        <v>0.2124113475177305</v>
      </c>
      <c r="JN151" s="12">
        <f>VLOOKUP($IF151,Data!$B:$CP,Daily!JN$10,0)/JN$142</f>
        <v>0.18687707641196014</v>
      </c>
      <c r="JO151" s="12">
        <f>VLOOKUP($IF151,Data!$B:$CP,Daily!JO$10,0)/JO$142</f>
        <v>0.19652551574375679</v>
      </c>
      <c r="JP151" s="12">
        <f>VLOOKUP($IF151,Data!$B:$CP,Daily!JP$10,0)/JP$142</f>
        <v>0.1847466960352423</v>
      </c>
      <c r="JQ151" s="12">
        <f>VLOOKUP($IF151,Data!$B:$CP,Daily!JQ$10,0)/JQ$142</f>
        <v>0.19005930528099407</v>
      </c>
      <c r="JR151" s="12">
        <f>VLOOKUP($IF151,Data!$B:$CP,Daily!JR$10,0)/JR$142</f>
        <v>0.18511957484499558</v>
      </c>
      <c r="JS151" s="12">
        <f>VLOOKUP($IF151,Data!$B:$CP,Daily!JS$10,0)/JS$142</f>
        <v>0.20344129554655871</v>
      </c>
      <c r="JT151" s="12">
        <f>VLOOKUP($IF151,Data!$B:$CP,Daily!JT$10,0)/JT$142</f>
        <v>0.21303841676367868</v>
      </c>
      <c r="JU151" s="12">
        <f>VLOOKUP($IF151,Data!$B:$CP,Daily!JU$10,0)/JU$142</f>
        <v>0.18756073858114675</v>
      </c>
      <c r="JV151" s="12">
        <f>VLOOKUP($IF151,Data!$B:$CP,Daily!JV$10,0)/JV$142</f>
        <v>0.18109987357774968</v>
      </c>
      <c r="JW151" s="12">
        <f>VLOOKUP($IF151,Data!$B:$CP,Daily!JW$10,0)/JW$142</f>
        <v>0.18408880666049954</v>
      </c>
      <c r="JX151" s="12">
        <f>VLOOKUP($IF151,Data!$B:$CP,Daily!JX$10,0)/JX$142</f>
        <v>0.19489414694894147</v>
      </c>
      <c r="JY151" s="12">
        <f>VLOOKUP($IF151,Data!$B:$CP,Daily!JY$10,0)/JY$142</f>
        <v>0.19341021416803955</v>
      </c>
      <c r="JZ151" s="12">
        <f>VLOOKUP($IF151,Data!$B:$CP,Daily!JZ$10,0)/JZ$142</f>
        <v>0.20966595593461265</v>
      </c>
      <c r="KA151" s="12">
        <f>VLOOKUP($IF151,Data!$B:$CP,Daily!KA$10,0)/KA$142</f>
        <v>0.20175438596491227</v>
      </c>
      <c r="KB151" s="12">
        <f>VLOOKUP($IF151,Data!$B:$CP,Daily!KB$10,0)/KB$142</f>
        <v>0.18746021642266072</v>
      </c>
      <c r="KC151" s="12">
        <f>VLOOKUP($IF151,Data!$B:$CP,Daily!KC$10,0)/KC$142</f>
        <v>0.18472683368548143</v>
      </c>
      <c r="KD151" s="12">
        <f>VLOOKUP($IF151,Data!$B:$CP,Daily!KD$10,0)/KD$142</f>
        <v>0.1843418590143481</v>
      </c>
      <c r="KE151" s="12">
        <f>VLOOKUP($IF151,Data!$B:$CP,Daily!KE$10,0)/KE$142</f>
        <v>0.17600786627335299</v>
      </c>
      <c r="KF151" s="12">
        <f>VLOOKUP($IF151,Data!$B:$CP,Daily!KF$10,0)/KF$142</f>
        <v>0.1845679012345679</v>
      </c>
      <c r="KG151" s="12">
        <f>VLOOKUP($IF151,Data!$B:$CP,Daily!KG$10,0)/KG$142</f>
        <v>0.2101608187134503</v>
      </c>
      <c r="KH151" s="12">
        <f>VLOOKUP($IF151,Data!$B:$CP,Daily!KH$10,0)/KH$142</f>
        <v>0.21887550200803213</v>
      </c>
      <c r="KI151" s="12">
        <f>VLOOKUP($IF151,Data!$B:$CP,Daily!KI$10,0)/KI$142</f>
        <v>0.19401574803149607</v>
      </c>
      <c r="KJ151" s="12">
        <f>VLOOKUP($IF151,Data!$B:$CP,Daily!KJ$10,0)/KJ$142</f>
        <v>0.20212452050752433</v>
      </c>
      <c r="KK151" s="12">
        <f>VLOOKUP($IF151,Data!$B:$CP,Daily!KK$10,0)/KK$142</f>
        <v>0.20173391130376792</v>
      </c>
      <c r="KL151" s="12">
        <f>VLOOKUP($IF151,Data!$B:$CP,Daily!KL$10,0)/KL$142</f>
        <v>0.19452991452991453</v>
      </c>
      <c r="KM151" s="12">
        <f>VLOOKUP($IF151,Data!$B:$CP,Daily!KM$10,0)/KM$142</f>
        <v>0.1782145236508994</v>
      </c>
      <c r="KN151" s="12">
        <f>VLOOKUP($IF151,Data!$B:$CP,Daily!KN$10,0)/KN$142</f>
        <v>0.20762878489972472</v>
      </c>
      <c r="KO151" s="12">
        <f>VLOOKUP($IF151,Data!$B:$CP,Daily!KO$10,0)/KO$142</f>
        <v>0.21259124087591241</v>
      </c>
      <c r="KP151" s="12">
        <f>VLOOKUP($IF151,Data!$B:$CP,Daily!KP$10,0)/KP$142</f>
        <v>0.19652588555858311</v>
      </c>
      <c r="KQ151" s="12">
        <f>VLOOKUP($IF151,Data!$B:$CP,Daily!KQ$10,0)/KQ$142</f>
        <v>0.18415707515233581</v>
      </c>
      <c r="KR151" s="12">
        <f>VLOOKUP($IF151,Data!$B:$CP,Daily!KR$10,0)/KR$142</f>
        <v>0.18324432576769026</v>
      </c>
      <c r="KS151" s="12">
        <f>VLOOKUP($IF151,Data!$B:$CP,Daily!KS$10,0)/KS$142</f>
        <v>0.19226713532513182</v>
      </c>
      <c r="KT151" s="12">
        <f>VLOOKUP($IF151,Data!$B:$CP,Daily!KT$10,0)/KT$142</f>
        <v>0.17924787263244579</v>
      </c>
      <c r="KU151" s="12">
        <f>VLOOKUP($IF151,Data!$B:$CP,Daily!KU$10,0)/KU$142</f>
        <v>0.21357615894039736</v>
      </c>
      <c r="KV151" s="12">
        <f>VLOOKUP($IF151,Data!$B:$CP,Daily!KV$10,0)/KV$142</f>
        <v>0.184</v>
      </c>
      <c r="KW151" s="12">
        <f>VLOOKUP($IF151,Data!$B:$CP,Daily!KW$10,0)/KW$142</f>
        <v>0.18529040404040403</v>
      </c>
      <c r="KX151" s="12">
        <f>VLOOKUP($IF151,Data!$B:$CP,Daily!KX$10,0)/KX$142</f>
        <v>0.18491074435836982</v>
      </c>
      <c r="KY151" s="12">
        <f>VLOOKUP($IF151,Data!$B:$CP,Daily!KY$10,0)/KY$142</f>
        <v>0.18100481761871989</v>
      </c>
      <c r="KZ151" s="12">
        <f>VLOOKUP($IF151,Data!$B:$CP,Daily!KZ$10,0)/KZ$142</f>
        <v>0.19852200201545181</v>
      </c>
      <c r="LA151" s="12">
        <f>VLOOKUP($IF151,Data!$B:$CP,Daily!LA$10,0)/LA$142</f>
        <v>0.18992125984251967</v>
      </c>
      <c r="LB151" s="12">
        <f>VLOOKUP($IF151,Data!$B:$CP,Daily!LB$10,0)/LB$142</f>
        <v>0.2049983113812901</v>
      </c>
      <c r="LC151" s="12">
        <f>VLOOKUP($IF151,Data!$B:$CP,Daily!LC$10,0)/LC$142</f>
        <v>0.21396303901437372</v>
      </c>
      <c r="LD151" s="12">
        <f>VLOOKUP($IF151,Data!$B:$CP,Daily!LD$10,0)/LD$142</f>
        <v>0.19918973666441595</v>
      </c>
      <c r="LE151" s="12">
        <f>VLOOKUP($IF151,Data!$B:$CP,Daily!LE$10,0)/LE$142</f>
        <v>0.18676662320730117</v>
      </c>
      <c r="LF151" s="12">
        <f>VLOOKUP($IF151,Data!$B:$CP,Daily!LF$10,0)/LF$142</f>
        <v>0.1832839749917736</v>
      </c>
      <c r="LG151" s="12">
        <f>VLOOKUP($IF151,Data!$B:$CP,Daily!LG$10,0)/LG$142</f>
        <v>0.16977879919563343</v>
      </c>
      <c r="LH151" s="12">
        <f>VLOOKUP($IF151,Data!$B:$CP,Daily!LH$10,0)/LH$142</f>
        <v>0.17874153923289046</v>
      </c>
      <c r="LI151" s="12">
        <f>VLOOKUP($IF151,Data!$B:$CP,Daily!LI$10,0)/LI$142</f>
        <v>0.21505739365293722</v>
      </c>
      <c r="LJ151" s="12">
        <f>VLOOKUP($IF151,Data!$B:$CP,Daily!LJ$10,0)/LJ$142</f>
        <v>0.22109943411479385</v>
      </c>
      <c r="LK151" s="12">
        <f>VLOOKUP($IF151,Data!$B:$CP,Daily!LK$10,0)/LK$142</f>
        <v>0.18342262842735582</v>
      </c>
      <c r="LL151" s="12">
        <f>VLOOKUP($IF151,Data!$B:$CP,Daily!LL$10,0)/LL$142</f>
        <v>0.19266055045871561</v>
      </c>
      <c r="LM151" s="12">
        <f>VLOOKUP($IF151,Data!$B:$CP,Daily!LM$10,0)/LM$142</f>
        <v>0.20272361497988239</v>
      </c>
      <c r="LN151" s="12">
        <f>VLOOKUP($IF151,Data!$B:$CP,Daily!LN$10,0)/LN$142</f>
        <v>0.20158730158730159</v>
      </c>
      <c r="LO151" s="12">
        <f>VLOOKUP($IF151,Data!$B:$CP,Daily!LO$10,0)/LO$142</f>
        <v>0.18445404071560764</v>
      </c>
      <c r="LP151" s="12">
        <f>VLOOKUP($IF151,Data!$B:$CP,Daily!LP$10,0)/LP$142</f>
        <v>0.22130584192439862</v>
      </c>
      <c r="LQ151" s="12">
        <f>VLOOKUP($IF151,Data!$B:$CP,Daily!LQ$10,0)/LQ$142</f>
        <v>0.21849366144668159</v>
      </c>
      <c r="LR151" s="12">
        <f>VLOOKUP($IF151,Data!$B:$CP,Daily!LR$10,0)/LR$142</f>
        <v>0.19602899464229437</v>
      </c>
      <c r="LS151" s="12">
        <f>VLOOKUP($IF151,Data!$B:$CP,Daily!LS$10,0)/LS$142</f>
        <v>0.19474695707879563</v>
      </c>
      <c r="LU151" s="40">
        <f>_xlfn.QUARTILE.INC($IH151:$LR151,1)</f>
        <v>0.1847466960352423</v>
      </c>
      <c r="LV151" s="40">
        <f>_xlfn.QUARTILE.INC($IH151:$LR151,3)</f>
        <v>0.20272361497988239</v>
      </c>
      <c r="LW151" s="40">
        <f t="shared" si="1908"/>
        <v>1.7976918944640097E-2</v>
      </c>
      <c r="LX151" s="40">
        <f t="shared" si="1919"/>
        <v>0.21620630418836245</v>
      </c>
      <c r="LY151" s="40">
        <f t="shared" si="1920"/>
        <v>0.17126400682676224</v>
      </c>
      <c r="LZ151" s="43"/>
      <c r="MA151" s="12">
        <f t="shared" si="1921"/>
        <v>1.2719513399401874E-2</v>
      </c>
      <c r="MB151" s="12">
        <f t="shared" si="1926"/>
        <v>0.20186567164179103</v>
      </c>
      <c r="MC151" s="12">
        <f t="shared" si="1927"/>
        <v>0.19384010928838361</v>
      </c>
    </row>
    <row r="152" spans="4:341" x14ac:dyDescent="0.35">
      <c r="D152" s="113" t="s">
        <v>775</v>
      </c>
      <c r="E152" s="53" t="str">
        <f>VLOOKUP($D152,'Metric Nature'!$C:$D,2,0)&amp;IF(($F152&lt;(EA152)),"Below",IF(($F152&gt;(DZ152)),"Above","Within"))</f>
        <v>PositiveWithin</v>
      </c>
      <c r="F152" s="48">
        <f t="shared" ref="F152" si="1997">DU152</f>
        <v>0.16358526845141252</v>
      </c>
      <c r="G152" s="77">
        <f t="shared" ref="G152" si="1998">ED152</f>
        <v>0.16723080749640429</v>
      </c>
      <c r="H152" s="48">
        <f t="shared" ref="H152" si="1999">IFERROR(((F152-G152)/G152),0)</f>
        <v>-2.1799446522855235E-2</v>
      </c>
      <c r="I152" s="74">
        <f t="shared" ref="I152" si="2000">EE152</f>
        <v>0.16275071934964999</v>
      </c>
      <c r="J152" s="48">
        <f t="shared" ref="J152" si="2001">IFERROR(((F152-I152)/I152),0)</f>
        <v>5.1277751956942588E-3</v>
      </c>
      <c r="K152" s="48">
        <f t="shared" ref="K152" si="2002">EC152</f>
        <v>1.0136280560598463E-2</v>
      </c>
      <c r="L152" s="50"/>
      <c r="M152" s="53" t="str">
        <f>VLOOKUP($D152,'Metric Nature'!$C:$D,2,0)&amp;IF(($N152&lt;(HZ152)),"Below",IF(($N152&gt;(HY152)),"Above","Within"))</f>
        <v>PositiveWithin</v>
      </c>
      <c r="N152" s="48">
        <f t="shared" ref="N152" si="2003">HT152</f>
        <v>0.15403846153846154</v>
      </c>
      <c r="O152" s="49">
        <f t="shared" ref="O152" si="2004">IC152</f>
        <v>0.15701595078205291</v>
      </c>
      <c r="P152" s="55">
        <f t="shared" ref="P152" si="2005">IFERROR(((N152-O152)/O152),0)</f>
        <v>-1.8962973053128176E-2</v>
      </c>
      <c r="Q152" s="49">
        <f t="shared" ref="Q152" si="2006">ID152</f>
        <v>0.153080842064789</v>
      </c>
      <c r="R152" s="48">
        <f t="shared" ref="R152" si="2007">IFERROR(((N152-Q152)/Q152),0)</f>
        <v>6.2556454534476724E-3</v>
      </c>
      <c r="S152" s="48">
        <f t="shared" ref="S152" si="2008">IB152</f>
        <v>8.1153075973376329E-3</v>
      </c>
      <c r="T152" s="50"/>
      <c r="U152" s="53" t="str">
        <f>VLOOKUP($D152,'Metric Nature'!$C:$D,2,0)&amp;IF(($V152&lt;(LY152)),"Below",IF(($V152&gt;(LX152)),"Above","Within"))</f>
        <v>PositiveWithin</v>
      </c>
      <c r="V152" s="48">
        <f t="shared" ref="V152" si="2009">LS152</f>
        <v>0.19538757206918642</v>
      </c>
      <c r="W152" s="49">
        <f t="shared" ref="W152" si="2010">MB152</f>
        <v>0.20107276119402986</v>
      </c>
      <c r="X152" s="48">
        <f t="shared" ref="X152" si="2011">IFERROR(((V152-W152)/W152),0)</f>
        <v>-2.8274287830351085E-2</v>
      </c>
      <c r="Y152" s="49">
        <f t="shared" ref="Y152" si="2012">MC152</f>
        <v>0.19455138699152111</v>
      </c>
      <c r="Z152" s="48">
        <f t="shared" ref="Z152" si="2013">IFERROR(((V152-Y152)/Y152),0)</f>
        <v>4.2980165322684151E-3</v>
      </c>
      <c r="AA152" s="48">
        <f t="shared" ref="AA152" si="2014">MA152</f>
        <v>1.5337541523224153E-2</v>
      </c>
      <c r="AB152" s="50"/>
      <c r="AC152" s="46" t="s">
        <v>772</v>
      </c>
      <c r="AI152" s="7" t="s">
        <v>775</v>
      </c>
      <c r="AJ152" s="12">
        <f>(VLOOKUP($EG152,Data!$B:$CP,Daily!EI$10,0)+VLOOKUP($IF152,Data!$B:$CP,Daily!IH$10,0))/AJ$142</f>
        <v>0.1511135401011067</v>
      </c>
      <c r="AK152" s="12">
        <f>(VLOOKUP($EG152,Data!$B:$CP,Daily!EJ$10,0)+VLOOKUP($IF152,Data!$B:$CP,Daily!II$10,0))/AK$142</f>
        <v>0.1502725149234363</v>
      </c>
      <c r="AL152" s="12">
        <f>(VLOOKUP($EG152,Data!$B:$CP,Daily!EK$10,0)+VLOOKUP($IF152,Data!$B:$CP,Daily!IJ$10,0))/AL$142</f>
        <v>0.17073904217727989</v>
      </c>
      <c r="AM152" s="12">
        <f>(VLOOKUP($EG152,Data!$B:$CP,Daily!EL$10,0)+VLOOKUP($IF152,Data!$B:$CP,Daily!IK$10,0))/AM$142</f>
        <v>0.16448092055165411</v>
      </c>
      <c r="AN152" s="12">
        <f>(VLOOKUP($EG152,Data!$B:$CP,Daily!EM$10,0)+VLOOKUP($IF152,Data!$B:$CP,Daily!IL$10,0))/AN$142</f>
        <v>0.15795586527293845</v>
      </c>
      <c r="AO152" s="12">
        <f>(VLOOKUP($EG152,Data!$B:$CP,Daily!EN$10,0)+VLOOKUP($IF152,Data!$B:$CP,Daily!IM$10,0))/AO$142</f>
        <v>0.15209386506896336</v>
      </c>
      <c r="AP152" s="12">
        <f>(VLOOKUP($EG152,Data!$B:$CP,Daily!EO$10,0)+VLOOKUP($IF152,Data!$B:$CP,Daily!IN$10,0))/AP$142</f>
        <v>0.15139225181598062</v>
      </c>
      <c r="AQ152" s="12">
        <f>(VLOOKUP($EG152,Data!$B:$CP,Daily!EP$10,0)+VLOOKUP($IF152,Data!$B:$CP,Daily!IO$10,0))/AQ$142</f>
        <v>0.15128725915353791</v>
      </c>
      <c r="AR152" s="12">
        <f>(VLOOKUP($EG152,Data!$B:$CP,Daily!EQ$10,0)+VLOOKUP($IF152,Data!$B:$CP,Daily!IP$10,0))/AR$142</f>
        <v>0.15375826819001803</v>
      </c>
      <c r="AS152" s="12">
        <f>(VLOOKUP($EG152,Data!$B:$CP,Daily!ER$10,0)+VLOOKUP($IF152,Data!$B:$CP,Daily!IQ$10,0))/AS$142</f>
        <v>0.16373659117997616</v>
      </c>
      <c r="AT152" s="12">
        <f>(VLOOKUP($EG152,Data!$B:$CP,Daily!ES$10,0)+VLOOKUP($IF152,Data!$B:$CP,Daily!IR$10,0))/AT$142</f>
        <v>0.15800573646026658</v>
      </c>
      <c r="AU152" s="12">
        <f>(VLOOKUP($EG152,Data!$B:$CP,Daily!ET$10,0)+VLOOKUP($IF152,Data!$B:$CP,Daily!IS$10,0))/AU$142</f>
        <v>0.14886464979076627</v>
      </c>
      <c r="AV152" s="12">
        <f>(VLOOKUP($EG152,Data!$B:$CP,Daily!EU$10,0)+VLOOKUP($IF152,Data!$B:$CP,Daily!IT$10,0))/AV$142</f>
        <v>0.14920499716070415</v>
      </c>
      <c r="AW152" s="12">
        <f>(VLOOKUP($EG152,Data!$B:$CP,Daily!EV$10,0)+VLOOKUP($IF152,Data!$B:$CP,Daily!IU$10,0))/AW$142</f>
        <v>0.14787829724077448</v>
      </c>
      <c r="AX152" s="12">
        <f>(VLOOKUP($EG152,Data!$B:$CP,Daily!EW$10,0)+VLOOKUP($IF152,Data!$B:$CP,Daily!IV$10,0))/AX$142</f>
        <v>0.13303086316025317</v>
      </c>
      <c r="AY152" s="12">
        <f>(VLOOKUP($EG152,Data!$B:$CP,Daily!EX$10,0)+VLOOKUP($IF152,Data!$B:$CP,Daily!IW$10,0))/AY$142</f>
        <v>0.13934003609177623</v>
      </c>
      <c r="AZ152" s="12">
        <f>(VLOOKUP($EG152,Data!$B:$CP,Daily!EY$10,0)+VLOOKUP($IF152,Data!$B:$CP,Daily!IX$10,0))/AZ$142</f>
        <v>0.15642802155504235</v>
      </c>
      <c r="BA152" s="12">
        <f>(VLOOKUP($EG152,Data!$B:$CP,Daily!EZ$10,0)+VLOOKUP($IF152,Data!$B:$CP,Daily!IY$10,0))/BA$142</f>
        <v>0.1601635991820041</v>
      </c>
      <c r="BB152" s="12">
        <f>(VLOOKUP($EG152,Data!$B:$CP,Daily!FA$10,0)+VLOOKUP($IF152,Data!$B:$CP,Daily!IZ$10,0))/BB$142</f>
        <v>0.14772806346113701</v>
      </c>
      <c r="BC152" s="12">
        <f>(VLOOKUP($EG152,Data!$B:$CP,Daily!FB$10,0)+VLOOKUP($IF152,Data!$B:$CP,Daily!JA$10,0))/BC$142</f>
        <v>0.14911838790931989</v>
      </c>
      <c r="BD152" s="12">
        <f>(VLOOKUP($EG152,Data!$B:$CP,Daily!FC$10,0)+VLOOKUP($IF152,Data!$B:$CP,Daily!JB$10,0))/BD$142</f>
        <v>0.1491493656286044</v>
      </c>
      <c r="BE152" s="12">
        <f>(VLOOKUP($EG152,Data!$B:$CP,Daily!FD$10,0)+VLOOKUP($IF152,Data!$B:$CP,Daily!JC$10,0))/BE$142</f>
        <v>0.14120580235720762</v>
      </c>
      <c r="BF152" s="12">
        <f>(VLOOKUP($EG152,Data!$B:$CP,Daily!FE$10,0)+VLOOKUP($IF152,Data!$B:$CP,Daily!JD$10,0))/BF$142</f>
        <v>0.14987820604671157</v>
      </c>
      <c r="BG152" s="12">
        <f>(VLOOKUP($EG152,Data!$B:$CP,Daily!FF$10,0)+VLOOKUP($IF152,Data!$B:$CP,Daily!JE$10,0))/BG$142</f>
        <v>0.15652315987255944</v>
      </c>
      <c r="BH152" s="12">
        <f>(VLOOKUP($EG152,Data!$B:$CP,Daily!FG$10,0)+VLOOKUP($IF152,Data!$B:$CP,Daily!JF$10,0))/BH$142</f>
        <v>0.14841849148418493</v>
      </c>
      <c r="BI152" s="12">
        <f>(VLOOKUP($EG152,Data!$B:$CP,Daily!FH$10,0)+VLOOKUP($IF152,Data!$B:$CP,Daily!JG$10,0))/BI$142</f>
        <v>0.14144362186788154</v>
      </c>
      <c r="BJ152" s="12">
        <f>(VLOOKUP($EG152,Data!$B:$CP,Daily!FI$10,0)+VLOOKUP($IF152,Data!$B:$CP,Daily!JH$10,0))/BJ$142</f>
        <v>0.14313898904687394</v>
      </c>
      <c r="BK152" s="12">
        <f>(VLOOKUP($EG152,Data!$B:$CP,Daily!FJ$10,0)+VLOOKUP($IF152,Data!$B:$CP,Daily!JI$10,0))/BK$142</f>
        <v>0.13972756635304032</v>
      </c>
      <c r="BL152" s="12">
        <f>(VLOOKUP($EG152,Data!$B:$CP,Daily!FK$10,0)+VLOOKUP($IF152,Data!$B:$CP,Daily!JJ$10,0))/BL$142</f>
        <v>0.14871306005719734</v>
      </c>
      <c r="BM152" s="12">
        <f>(VLOOKUP($EG152,Data!$B:$CP,Daily!FL$10,0)+VLOOKUP($IF152,Data!$B:$CP,Daily!JK$10,0))/BM$142</f>
        <v>0.14380679392571813</v>
      </c>
      <c r="BN152" s="12">
        <f>(VLOOKUP($EG152,Data!$B:$CP,Daily!FM$10,0)+VLOOKUP($IF152,Data!$B:$CP,Daily!JL$10,0))/BN$142</f>
        <v>0.1588606249557146</v>
      </c>
      <c r="BO152" s="12">
        <f>(VLOOKUP($EG152,Data!$B:$CP,Daily!FN$10,0)+VLOOKUP($IF152,Data!$B:$CP,Daily!JM$10,0))/BO$142</f>
        <v>0.15793515358361776</v>
      </c>
      <c r="BP152" s="12">
        <f>(VLOOKUP($EG152,Data!$B:$CP,Daily!FO$10,0)+VLOOKUP($IF152,Data!$B:$CP,Daily!JN$10,0))/BP$142</f>
        <v>0.15005041593143434</v>
      </c>
      <c r="BQ152" s="12">
        <f>(VLOOKUP($EG152,Data!$B:$CP,Daily!FP$10,0)+VLOOKUP($IF152,Data!$B:$CP,Daily!JO$10,0))/BQ$142</f>
        <v>0.15134865134865136</v>
      </c>
      <c r="BR152" s="12">
        <f>(VLOOKUP($EG152,Data!$B:$CP,Daily!FQ$10,0)+VLOOKUP($IF152,Data!$B:$CP,Daily!JP$10,0))/BR$142</f>
        <v>0.15710088148873652</v>
      </c>
      <c r="BS152" s="12">
        <f>(VLOOKUP($EG152,Data!$B:$CP,Daily!FR$10,0)+VLOOKUP($IF152,Data!$B:$CP,Daily!JQ$10,0))/BS$142</f>
        <v>0.15528544113630155</v>
      </c>
      <c r="BT152" s="12">
        <f>(VLOOKUP($EG152,Data!$B:$CP,Daily!FS$10,0)+VLOOKUP($IF152,Data!$B:$CP,Daily!JR$10,0))/BT$142</f>
        <v>0.15217694669271561</v>
      </c>
      <c r="BU152" s="12">
        <f>(VLOOKUP($EG152,Data!$B:$CP,Daily!FT$10,0)+VLOOKUP($IF152,Data!$B:$CP,Daily!JS$10,0))/BU$142</f>
        <v>0.16175266175266176</v>
      </c>
      <c r="BV152" s="12">
        <f>(VLOOKUP($EG152,Data!$B:$CP,Daily!FU$10,0)+VLOOKUP($IF152,Data!$B:$CP,Daily!JT$10,0))/BV$142</f>
        <v>0.16172257647167546</v>
      </c>
      <c r="BW152" s="12">
        <f>(VLOOKUP($EG152,Data!$B:$CP,Daily!FV$10,0)+VLOOKUP($IF152,Data!$B:$CP,Daily!JU$10,0))/BW$142</f>
        <v>0.15145904310472522</v>
      </c>
      <c r="BX152" s="12">
        <f>(VLOOKUP($EG152,Data!$B:$CP,Daily!FW$10,0)+VLOOKUP($IF152,Data!$B:$CP,Daily!JV$10,0))/BX$142</f>
        <v>0.15384615384615385</v>
      </c>
      <c r="BY152" s="12">
        <f>(VLOOKUP($EG152,Data!$B:$CP,Daily!FX$10,0)+VLOOKUP($IF152,Data!$B:$CP,Daily!JW$10,0))/BY$142</f>
        <v>0.1482853821563499</v>
      </c>
      <c r="BZ152" s="12">
        <f>(VLOOKUP($EG152,Data!$B:$CP,Daily!FY$10,0)+VLOOKUP($IF152,Data!$B:$CP,Daily!JX$10,0))/BZ$142</f>
        <v>0.14817784256559766</v>
      </c>
      <c r="CA152" s="12">
        <f>(VLOOKUP($EG152,Data!$B:$CP,Daily!FZ$10,0)+VLOOKUP($IF152,Data!$B:$CP,Daily!JY$10,0))/CA$142</f>
        <v>0.15173939578883125</v>
      </c>
      <c r="CB152" s="12">
        <f>(VLOOKUP($EG152,Data!$B:$CP,Daily!GA$10,0)+VLOOKUP($IF152,Data!$B:$CP,Daily!JZ$10,0))/CB$142</f>
        <v>0.17213260060273</v>
      </c>
      <c r="CC152" s="12">
        <f>(VLOOKUP($EG152,Data!$B:$CP,Daily!GB$10,0)+VLOOKUP($IF152,Data!$B:$CP,Daily!KA$10,0))/CC$142</f>
        <v>0.15647578992774722</v>
      </c>
      <c r="CD152" s="12">
        <f>(VLOOKUP($EG152,Data!$B:$CP,Daily!GC$10,0)+VLOOKUP($IF152,Data!$B:$CP,Daily!KB$10,0))/CD$142</f>
        <v>0.15189407870540639</v>
      </c>
      <c r="CE152" s="12">
        <f>(VLOOKUP($EG152,Data!$B:$CP,Daily!GD$10,0)+VLOOKUP($IF152,Data!$B:$CP,Daily!KC$10,0))/CE$142</f>
        <v>0.14985447575779087</v>
      </c>
      <c r="CF152" s="12">
        <f>(VLOOKUP($EG152,Data!$B:$CP,Daily!GE$10,0)+VLOOKUP($IF152,Data!$B:$CP,Daily!KD$10,0))/CF$142</f>
        <v>0.15384056918832584</v>
      </c>
      <c r="CG152" s="12">
        <f>(VLOOKUP($EG152,Data!$B:$CP,Daily!GF$10,0)+VLOOKUP($IF152,Data!$B:$CP,Daily!KE$10,0))/CG$142</f>
        <v>0.15117944080186901</v>
      </c>
      <c r="CH152" s="12">
        <f>(VLOOKUP($EG152,Data!$B:$CP,Daily!GG$10,0)+VLOOKUP($IF152,Data!$B:$CP,Daily!KF$10,0))/CH$142</f>
        <v>0.15257791597367851</v>
      </c>
      <c r="CI152" s="12">
        <f>(VLOOKUP($EG152,Data!$B:$CP,Daily!GH$10,0)+VLOOKUP($IF152,Data!$B:$CP,Daily!KG$10,0))/CI$142</f>
        <v>0.17802802372560819</v>
      </c>
      <c r="CJ152" s="12">
        <f>(VLOOKUP($EG152,Data!$B:$CP,Daily!GI$10,0)+VLOOKUP($IF152,Data!$B:$CP,Daily!KH$10,0))/CJ$142</f>
        <v>0.16028503562945368</v>
      </c>
      <c r="CK152" s="12">
        <f>(VLOOKUP($EG152,Data!$B:$CP,Daily!GJ$10,0)+VLOOKUP($IF152,Data!$B:$CP,Daily!KI$10,0))/CK$142</f>
        <v>0.16093843395098625</v>
      </c>
      <c r="CL152" s="12">
        <f>(VLOOKUP($EG152,Data!$B:$CP,Daily!GK$10,0)+VLOOKUP($IF152,Data!$B:$CP,Daily!KJ$10,0))/CL$142</f>
        <v>0.15979270136039733</v>
      </c>
      <c r="CM152" s="12">
        <f>(VLOOKUP($EG152,Data!$B:$CP,Daily!GL$10,0)+VLOOKUP($IF152,Data!$B:$CP,Daily!KK$10,0))/CM$142</f>
        <v>0.16318252730109203</v>
      </c>
      <c r="CN152" s="12">
        <f>(VLOOKUP($EG152,Data!$B:$CP,Daily!GM$10,0)+VLOOKUP($IF152,Data!$B:$CP,Daily!KL$10,0))/CN$142</f>
        <v>0.1566498642884839</v>
      </c>
      <c r="CO152" s="12">
        <f>(VLOOKUP($EG152,Data!$B:$CP,Daily!GN$10,0)+VLOOKUP($IF152,Data!$B:$CP,Daily!KM$10,0))/CO$142</f>
        <v>0.15702921829585437</v>
      </c>
      <c r="CP152" s="12">
        <f>(VLOOKUP($EG152,Data!$B:$CP,Daily!GO$10,0)+VLOOKUP($IF152,Data!$B:$CP,Daily!KN$10,0))/CP$142</f>
        <v>0.17820296379666103</v>
      </c>
      <c r="CQ152" s="12">
        <f>(VLOOKUP($EG152,Data!$B:$CP,Daily!GP$10,0)+VLOOKUP($IF152,Data!$B:$CP,Daily!KO$10,0))/CQ$142</f>
        <v>0.16790965267419561</v>
      </c>
      <c r="CR152" s="12">
        <f>(VLOOKUP($EG152,Data!$B:$CP,Daily!GQ$10,0)+VLOOKUP($IF152,Data!$B:$CP,Daily!KP$10,0))/CR$142</f>
        <v>0.15831911924329353</v>
      </c>
      <c r="CS152" s="12">
        <f>(VLOOKUP($EG152,Data!$B:$CP,Daily!GR$10,0)+VLOOKUP($IF152,Data!$B:$CP,Daily!KQ$10,0))/CS$142</f>
        <v>0.16664093856128434</v>
      </c>
      <c r="CT152" s="12">
        <f>(VLOOKUP($EG152,Data!$B:$CP,Daily!GS$10,0)+VLOOKUP($IF152,Data!$B:$CP,Daily!KR$10,0))/CT$142</f>
        <v>0.15500077772592938</v>
      </c>
      <c r="CU152" s="12">
        <f>(VLOOKUP($EG152,Data!$B:$CP,Daily!GT$10,0)+VLOOKUP($IF152,Data!$B:$CP,Daily!KS$10,0))/CU$142</f>
        <v>0.16119651017864561</v>
      </c>
      <c r="CV152" s="12">
        <f>(VLOOKUP($EG152,Data!$B:$CP,Daily!GU$10,0)+VLOOKUP($IF152,Data!$B:$CP,Daily!KT$10,0))/CV$142</f>
        <v>0.15082140265223989</v>
      </c>
      <c r="CW152" s="12">
        <f>(VLOOKUP($EG152,Data!$B:$CP,Daily!GV$10,0)+VLOOKUP($IF152,Data!$B:$CP,Daily!KU$10,0))/CW$142</f>
        <v>0.17488789237668162</v>
      </c>
      <c r="CX152" s="12">
        <f>(VLOOKUP($EG152,Data!$B:$CP,Daily!GW$10,0)+VLOOKUP($IF152,Data!$B:$CP,Daily!KV$10,0))/CX$142</f>
        <v>0.172747461928934</v>
      </c>
      <c r="CY152" s="12">
        <f>(VLOOKUP($EG152,Data!$B:$CP,Daily!GX$10,0)+VLOOKUP($IF152,Data!$B:$CP,Daily!KW$10,0))/CY$142</f>
        <v>0.1628279173335189</v>
      </c>
      <c r="CZ152" s="12">
        <f>(VLOOKUP($EG152,Data!$B:$CP,Daily!GY$10,0)+VLOOKUP($IF152,Data!$B:$CP,Daily!KX$10,0))/CZ$142</f>
        <v>0.15567751410682537</v>
      </c>
      <c r="DA152" s="12">
        <f>(VLOOKUP($EG152,Data!$B:$CP,Daily!GZ$10,0)+VLOOKUP($IF152,Data!$B:$CP,Daily!KY$10,0))/DA$142</f>
        <v>0.15552360412173497</v>
      </c>
      <c r="DB152" s="12">
        <f>(VLOOKUP($EG152,Data!$B:$CP,Daily!HA$10,0)+VLOOKUP($IF152,Data!$B:$CP,Daily!KZ$10,0))/DB$142</f>
        <v>0.15930081673154722</v>
      </c>
      <c r="DC152" s="12">
        <f>(VLOOKUP($EG152,Data!$B:$CP,Daily!HB$10,0)+VLOOKUP($IF152,Data!$B:$CP,Daily!LA$10,0))/DC$142</f>
        <v>0.15765379113018599</v>
      </c>
      <c r="DD152" s="12">
        <f>(VLOOKUP($EG152,Data!$B:$CP,Daily!HC$10,0)+VLOOKUP($IF152,Data!$B:$CP,Daily!LB$10,0))/DD$142</f>
        <v>0.18753129694541812</v>
      </c>
      <c r="DE152" s="12">
        <f>(VLOOKUP($EG152,Data!$B:$CP,Daily!HD$10,0)+VLOOKUP($IF152,Data!$B:$CP,Daily!LC$10,0))/DE$142</f>
        <v>0.17569288022720594</v>
      </c>
      <c r="DF152" s="12">
        <f>(VLOOKUP($EG152,Data!$B:$CP,Daily!HE$10,0)+VLOOKUP($IF152,Data!$B:$CP,Daily!LD$10,0))/DF$142</f>
        <v>0.16180904522613065</v>
      </c>
      <c r="DG152" s="12">
        <f>(VLOOKUP($EG152,Data!$B:$CP,Daily!HF$10,0)+VLOOKUP($IF152,Data!$B:$CP,Daily!LE$10,0))/DG$142</f>
        <v>0.15804468436047384</v>
      </c>
      <c r="DH152" s="12">
        <f>(VLOOKUP($EG152,Data!$B:$CP,Daily!HG$10,0)+VLOOKUP($IF152,Data!$B:$CP,Daily!LF$10,0))/DH$142</f>
        <v>0.16067750057221333</v>
      </c>
      <c r="DI152" s="12">
        <f>(VLOOKUP($EG152,Data!$B:$CP,Daily!HH$10,0)+VLOOKUP($IF152,Data!$B:$CP,Daily!LG$10,0))/DI$142</f>
        <v>0.14423851732473811</v>
      </c>
      <c r="DJ152" s="12">
        <f>(VLOOKUP($EG152,Data!$B:$CP,Daily!HI$10,0)+VLOOKUP($IF152,Data!$B:$CP,Daily!LH$10,0))/DJ$142</f>
        <v>0.14545342533267619</v>
      </c>
      <c r="DK152" s="12">
        <f>(VLOOKUP($EG152,Data!$B:$CP,Daily!HJ$10,0)+VLOOKUP($IF152,Data!$B:$CP,Daily!LI$10,0))/DK$142</f>
        <v>0.17614278791794541</v>
      </c>
      <c r="DL152" s="12">
        <f>(VLOOKUP($EG152,Data!$B:$CP,Daily!HK$10,0)+VLOOKUP($IF152,Data!$B:$CP,Daily!LJ$10,0))/DL$142</f>
        <v>0.16978989210675752</v>
      </c>
      <c r="DM152" s="12">
        <f>(VLOOKUP($EG152,Data!$B:$CP,Daily!HL$10,0)+VLOOKUP($IF152,Data!$B:$CP,Daily!LK$10,0))/DM$142</f>
        <v>0.15525349008082293</v>
      </c>
      <c r="DN152" s="12">
        <f>(VLOOKUP($EG152,Data!$B:$CP,Daily!HM$10,0)+VLOOKUP($IF152,Data!$B:$CP,Daily!LL$10,0))/DN$142</f>
        <v>0.16092041312272176</v>
      </c>
      <c r="DO152" s="12">
        <f>(VLOOKUP($EG152,Data!$B:$CP,Daily!HN$10,0)+VLOOKUP($IF152,Data!$B:$CP,Daily!LM$10,0))/DO$142</f>
        <v>0.15953815990124173</v>
      </c>
      <c r="DP152" s="12">
        <f>(VLOOKUP($EG152,Data!$B:$CP,Daily!HO$10,0)+VLOOKUP($IF152,Data!$B:$CP,Daily!LN$10,0))/DP$142</f>
        <v>0.16287023736233669</v>
      </c>
      <c r="DQ152" s="12">
        <f>(VLOOKUP($EG152,Data!$B:$CP,Daily!HP$10,0)+VLOOKUP($IF152,Data!$B:$CP,Daily!LO$10,0))/DQ$142</f>
        <v>0.16139007509939626</v>
      </c>
      <c r="DR152" s="12">
        <f>(VLOOKUP($EG152,Data!$B:$CP,Daily!HQ$10,0)+VLOOKUP($IF152,Data!$B:$CP,Daily!LP$10,0))/DR$142</f>
        <v>0.18384332925336597</v>
      </c>
      <c r="DS152" s="12">
        <f>(VLOOKUP($EG152,Data!$B:$CP,Daily!HR$10,0)+VLOOKUP($IF152,Data!$B:$CP,Daily!LQ$10,0))/DS$142</f>
        <v>0.17674083415908476</v>
      </c>
      <c r="DT152" s="12">
        <f>(VLOOKUP($EG152,Data!$B:$CP,Daily!HS$10,0)+VLOOKUP($IF152,Data!$B:$CP,Daily!LR$10,0))/DT$142</f>
        <v>0.16887298747763865</v>
      </c>
      <c r="DU152" s="12">
        <f>(VLOOKUP($EG152,Data!$B:$CP,Daily!HT$10,0)+VLOOKUP($IF152,Data!$B:$CP,Daily!LS$10,0))/DU$142</f>
        <v>0.16358526845141252</v>
      </c>
      <c r="DV152" s="14"/>
      <c r="DW152" s="12">
        <f t="shared" si="1899"/>
        <v>0.1502725149234363</v>
      </c>
      <c r="DX152" s="12">
        <f>_xlfn.QUARTILE.INC($AJ152:$DT152,3)</f>
        <v>0.16172257647167546</v>
      </c>
      <c r="DY152" s="12">
        <f t="shared" ref="DY152" si="2015">DX152-DW152</f>
        <v>1.145006154823916E-2</v>
      </c>
      <c r="DZ152" s="12">
        <f t="shared" ref="DZ152" si="2016">DX152+(0.75*DY152)</f>
        <v>0.17031012263285483</v>
      </c>
      <c r="EA152" s="12">
        <f t="shared" ref="EA152" si="2017">DW152-(0.75*DY152)</f>
        <v>0.14168496876225692</v>
      </c>
      <c r="EB152" s="14"/>
      <c r="EC152" s="12">
        <f t="shared" ref="EC152" si="2018">_xlfn.STDEV.P(AJ152:DU152)</f>
        <v>1.0136280560598463E-2</v>
      </c>
      <c r="ED152" s="12">
        <f t="shared" ref="ED152" si="2019">SUMPRODUCT(DN152:DT152,DN$142:DT$142)/SUM(DN$142:DT$142)</f>
        <v>0.16723080749640429</v>
      </c>
      <c r="EE152" s="12">
        <f t="shared" ref="EE152" si="2020">SUMPRODUCT(CR152:DT152,CR$142:DT$142)/SUM(CR$142:DT$142)</f>
        <v>0.16275071934964999</v>
      </c>
      <c r="EF152" s="1"/>
      <c r="EG152" s="7" t="s">
        <v>776</v>
      </c>
      <c r="EH152" s="7" t="s">
        <v>130</v>
      </c>
      <c r="EI152" s="12">
        <f>VLOOKUP($EG152,Data!$B:$CP,Daily!EI$10,0)/EI$142</f>
        <v>0.14453229101892157</v>
      </c>
      <c r="EJ152" s="12">
        <f>VLOOKUP($EG152,Data!$B:$CP,Daily!EJ$10,0)/EJ$142</f>
        <v>0.14434297311009639</v>
      </c>
      <c r="EK152" s="12">
        <f>VLOOKUP($EG152,Data!$B:$CP,Daily!EK$10,0)/EK$142</f>
        <v>0.1675341255032898</v>
      </c>
      <c r="EL152" s="12">
        <f>VLOOKUP($EG152,Data!$B:$CP,Daily!EL$10,0)/EL$142</f>
        <v>0.15850016591085056</v>
      </c>
      <c r="EM152" s="12">
        <f>VLOOKUP($EG152,Data!$B:$CP,Daily!EM$10,0)/EM$142</f>
        <v>0.15373856912318451</v>
      </c>
      <c r="EN152" s="12">
        <f>VLOOKUP($EG152,Data!$B:$CP,Daily!EN$10,0)/EN$142</f>
        <v>0.14926220204313281</v>
      </c>
      <c r="EO152" s="12">
        <f>VLOOKUP($EG152,Data!$B:$CP,Daily!EO$10,0)/EO$142</f>
        <v>0.14389111792935252</v>
      </c>
      <c r="EP152" s="12">
        <f>VLOOKUP($EG152,Data!$B:$CP,Daily!EP$10,0)/EP$142</f>
        <v>0.14915036412965871</v>
      </c>
      <c r="EQ152" s="12">
        <f>VLOOKUP($EG152,Data!$B:$CP,Daily!EQ$10,0)/EQ$142</f>
        <v>0.14718105543793616</v>
      </c>
      <c r="ER152" s="12">
        <f>VLOOKUP($EG152,Data!$B:$CP,Daily!ER$10,0)/ER$142</f>
        <v>0.15559268724198938</v>
      </c>
      <c r="ES152" s="12">
        <f>VLOOKUP($EG152,Data!$B:$CP,Daily!ES$10,0)/ES$142</f>
        <v>0.15222430731868861</v>
      </c>
      <c r="ET152" s="12">
        <f>VLOOKUP($EG152,Data!$B:$CP,Daily!ET$10,0)/ET$142</f>
        <v>0.14392125565309924</v>
      </c>
      <c r="EU152" s="12">
        <f>VLOOKUP($EG152,Data!$B:$CP,Daily!EU$10,0)/EU$142</f>
        <v>0.14266017097159667</v>
      </c>
      <c r="EV152" s="12">
        <f>VLOOKUP($EG152,Data!$B:$CP,Daily!EV$10,0)/EV$142</f>
        <v>0.14142919772029811</v>
      </c>
      <c r="EW152" s="12">
        <f>VLOOKUP($EG152,Data!$B:$CP,Daily!EW$10,0)/EW$142</f>
        <v>0.12899254001593394</v>
      </c>
      <c r="EX152" s="12">
        <f>VLOOKUP($EG152,Data!$B:$CP,Daily!EX$10,0)/EX$142</f>
        <v>0.13347775370771539</v>
      </c>
      <c r="EY152" s="12">
        <f>VLOOKUP($EG152,Data!$B:$CP,Daily!EY$10,0)/EY$142</f>
        <v>0.1499043592066848</v>
      </c>
      <c r="EZ152" s="12">
        <f>VLOOKUP($EG152,Data!$B:$CP,Daily!EZ$10,0)/EZ$142</f>
        <v>0.154567519858782</v>
      </c>
      <c r="FA152" s="12">
        <f>VLOOKUP($EG152,Data!$B:$CP,Daily!FA$10,0)/FA$142</f>
        <v>0.14036996735582155</v>
      </c>
      <c r="FB152" s="12">
        <f>VLOOKUP($EG152,Data!$B:$CP,Daily!FB$10,0)/FB$142</f>
        <v>0.14650336574420345</v>
      </c>
      <c r="FC152" s="12">
        <f>VLOOKUP($EG152,Data!$B:$CP,Daily!FC$10,0)/FC$142</f>
        <v>0.14418864759064218</v>
      </c>
      <c r="FD152" s="12">
        <f>VLOOKUP($EG152,Data!$B:$CP,Daily!FD$10,0)/FD$142</f>
        <v>0.13237170052006672</v>
      </c>
      <c r="FE152" s="12">
        <f>VLOOKUP($EG152,Data!$B:$CP,Daily!FE$10,0)/FE$142</f>
        <v>0.14498795627200298</v>
      </c>
      <c r="FF152" s="12">
        <f>VLOOKUP($EG152,Data!$B:$CP,Daily!FF$10,0)/FF$142</f>
        <v>0.14937006192611574</v>
      </c>
      <c r="FG152" s="12">
        <f>VLOOKUP($EG152,Data!$B:$CP,Daily!FG$10,0)/FG$142</f>
        <v>0.14060292039566652</v>
      </c>
      <c r="FH152" s="12">
        <f>VLOOKUP($EG152,Data!$B:$CP,Daily!FH$10,0)/FH$142</f>
        <v>0.13872458410351202</v>
      </c>
      <c r="FI152" s="12">
        <f>VLOOKUP($EG152,Data!$B:$CP,Daily!FI$10,0)/FI$142</f>
        <v>0.13743824982357092</v>
      </c>
      <c r="FJ152" s="12">
        <f>VLOOKUP($EG152,Data!$B:$CP,Daily!FJ$10,0)/FJ$142</f>
        <v>0.1345872899926954</v>
      </c>
      <c r="FK152" s="12">
        <f>VLOOKUP($EG152,Data!$B:$CP,Daily!FK$10,0)/FK$142</f>
        <v>0.14315431164901665</v>
      </c>
      <c r="FL152" s="12">
        <f>VLOOKUP($EG152,Data!$B:$CP,Daily!FL$10,0)/FL$142</f>
        <v>0.13680755683637527</v>
      </c>
      <c r="FM152" s="12">
        <f>VLOOKUP($EG152,Data!$B:$CP,Daily!FM$10,0)/FM$142</f>
        <v>0.1532303109290635</v>
      </c>
      <c r="FN152" s="12">
        <f>VLOOKUP($EG152,Data!$B:$CP,Daily!FN$10,0)/FN$142</f>
        <v>0.15022471910112359</v>
      </c>
      <c r="FO152" s="12">
        <f>VLOOKUP($EG152,Data!$B:$CP,Daily!FO$10,0)/FO$142</f>
        <v>0.14556135770234988</v>
      </c>
      <c r="FP152" s="12">
        <f>VLOOKUP($EG152,Data!$B:$CP,Daily!FP$10,0)/FP$142</f>
        <v>0.14620499513460913</v>
      </c>
      <c r="FQ152" s="12">
        <f>VLOOKUP($EG152,Data!$B:$CP,Daily!FQ$10,0)/FQ$142</f>
        <v>0.14705127107763416</v>
      </c>
      <c r="FR152" s="12">
        <f>VLOOKUP($EG152,Data!$B:$CP,Daily!FR$10,0)/FR$142</f>
        <v>0.14851841844546518</v>
      </c>
      <c r="FS152" s="12">
        <f>VLOOKUP($EG152,Data!$B:$CP,Daily!FS$10,0)/FS$142</f>
        <v>0.14773869346733667</v>
      </c>
      <c r="FT152" s="12">
        <f>VLOOKUP($EG152,Data!$B:$CP,Daily!FT$10,0)/FT$142</f>
        <v>0.1509842093878434</v>
      </c>
      <c r="FU152" s="12">
        <f>VLOOKUP($EG152,Data!$B:$CP,Daily!FU$10,0)/FU$142</f>
        <v>0.15393013100436681</v>
      </c>
      <c r="FV152" s="12">
        <f>VLOOKUP($EG152,Data!$B:$CP,Daily!FV$10,0)/FV$142</f>
        <v>0.1459433509361498</v>
      </c>
      <c r="FW152" s="12">
        <f>VLOOKUP($EG152,Data!$B:$CP,Daily!FW$10,0)/FW$142</f>
        <v>0.14572766289504488</v>
      </c>
      <c r="FX152" s="12">
        <f>VLOOKUP($EG152,Data!$B:$CP,Daily!FX$10,0)/FX$142</f>
        <v>0.14057599087539208</v>
      </c>
      <c r="FY152" s="12">
        <f>VLOOKUP($EG152,Data!$B:$CP,Daily!FY$10,0)/FY$142</f>
        <v>0.13894175866006853</v>
      </c>
      <c r="FZ152" s="12">
        <f>VLOOKUP($EG152,Data!$B:$CP,Daily!FZ$10,0)/FZ$142</f>
        <v>0.14504119924550779</v>
      </c>
      <c r="GA152" s="12">
        <f>VLOOKUP($EG152,Data!$B:$CP,Daily!GA$10,0)/GA$142</f>
        <v>0.16426547000472366</v>
      </c>
      <c r="GB152" s="12">
        <f>VLOOKUP($EG152,Data!$B:$CP,Daily!GB$10,0)/GB$142</f>
        <v>0.14619389334458985</v>
      </c>
      <c r="GC152" s="12">
        <f>VLOOKUP($EG152,Data!$B:$CP,Daily!GC$10,0)/GC$142</f>
        <v>0.14531713383717593</v>
      </c>
      <c r="GD152" s="12">
        <f>VLOOKUP($EG152,Data!$B:$CP,Daily!GD$10,0)/GD$142</f>
        <v>0.14182290699832931</v>
      </c>
      <c r="GE152" s="12">
        <f>VLOOKUP($EG152,Data!$B:$CP,Daily!GE$10,0)/GE$142</f>
        <v>0.14666919000757003</v>
      </c>
      <c r="GF152" s="12">
        <f>VLOOKUP($EG152,Data!$B:$CP,Daily!GF$10,0)/GF$142</f>
        <v>0.14552750048933255</v>
      </c>
      <c r="GG152" s="12">
        <f>VLOOKUP($EG152,Data!$B:$CP,Daily!GG$10,0)/GG$142</f>
        <v>0.14326187553121164</v>
      </c>
      <c r="GH152" s="12">
        <f>VLOOKUP($EG152,Data!$B:$CP,Daily!GH$10,0)/GH$142</f>
        <v>0.16702259188490504</v>
      </c>
      <c r="GI152" s="12">
        <f>VLOOKUP($EG152,Data!$B:$CP,Daily!GI$10,0)/GI$142</f>
        <v>0.15308027380211575</v>
      </c>
      <c r="GJ152" s="12">
        <f>VLOOKUP($EG152,Data!$B:$CP,Daily!GJ$10,0)/GJ$142</f>
        <v>0.1542756391419336</v>
      </c>
      <c r="GK152" s="12">
        <f>VLOOKUP($EG152,Data!$B:$CP,Daily!GK$10,0)/GK$142</f>
        <v>0.1527989337395278</v>
      </c>
      <c r="GL152" s="12">
        <f>VLOOKUP($EG152,Data!$B:$CP,Daily!GL$10,0)/GL$142</f>
        <v>0.15008654923123918</v>
      </c>
      <c r="GM152" s="12">
        <f>VLOOKUP($EG152,Data!$B:$CP,Daily!GM$10,0)/GM$142</f>
        <v>0.14252758274824473</v>
      </c>
      <c r="GN152" s="12">
        <f>VLOOKUP($EG152,Data!$B:$CP,Daily!GN$10,0)/GN$142</f>
        <v>0.14803415409054804</v>
      </c>
      <c r="GO152" s="12">
        <f>VLOOKUP($EG152,Data!$B:$CP,Daily!GO$10,0)/GO$142</f>
        <v>0.16578396354230818</v>
      </c>
      <c r="GP152" s="12">
        <f>VLOOKUP($EG152,Data!$B:$CP,Daily!GP$10,0)/GP$142</f>
        <v>0.15735335001390047</v>
      </c>
      <c r="GQ152" s="12">
        <f>VLOOKUP($EG152,Data!$B:$CP,Daily!GQ$10,0)/GQ$142</f>
        <v>0.15037141136318008</v>
      </c>
      <c r="GR152" s="12">
        <f>VLOOKUP($EG152,Data!$B:$CP,Daily!GR$10,0)/GR$142</f>
        <v>0.15726854629074186</v>
      </c>
      <c r="GS152" s="12">
        <f>VLOOKUP($EG152,Data!$B:$CP,Daily!GS$10,0)/GS$142</f>
        <v>0.14621780571892112</v>
      </c>
      <c r="GT152" s="12">
        <f>VLOOKUP($EG152,Data!$B:$CP,Daily!GT$10,0)/GT$142</f>
        <v>0.15070729053318824</v>
      </c>
      <c r="GU152" s="12">
        <f>VLOOKUP($EG152,Data!$B:$CP,Daily!GU$10,0)/GU$142</f>
        <v>0.14234844537085287</v>
      </c>
      <c r="GV152" s="12">
        <f>VLOOKUP($EG152,Data!$B:$CP,Daily!GV$10,0)/GV$142</f>
        <v>0.16376018986688681</v>
      </c>
      <c r="GW152" s="12">
        <f>VLOOKUP($EG152,Data!$B:$CP,Daily!GW$10,0)/GW$142</f>
        <v>0.16080349708576186</v>
      </c>
      <c r="GX152" s="12">
        <f>VLOOKUP($EG152,Data!$B:$CP,Daily!GX$10,0)/GX$142</f>
        <v>0.15451218423636526</v>
      </c>
      <c r="GY152" s="12">
        <f>VLOOKUP($EG152,Data!$B:$CP,Daily!GY$10,0)/GY$142</f>
        <v>0.14737158908507222</v>
      </c>
      <c r="GZ152" s="12">
        <f>VLOOKUP($EG152,Data!$B:$CP,Daily!GZ$10,0)/GZ$142</f>
        <v>0.14802871112035784</v>
      </c>
      <c r="HA152" s="12">
        <f>VLOOKUP($EG152,Data!$B:$CP,Daily!HA$10,0)/HA$142</f>
        <v>0.1471750296325563</v>
      </c>
      <c r="HB152" s="12">
        <f>VLOOKUP($EG152,Data!$B:$CP,Daily!HB$10,0)/HB$142</f>
        <v>0.14835724201758446</v>
      </c>
      <c r="HC152" s="12">
        <f>VLOOKUP($EG152,Data!$B:$CP,Daily!HC$10,0)/HC$142</f>
        <v>0.17658796142334554</v>
      </c>
      <c r="HD152" s="12">
        <f>VLOOKUP($EG152,Data!$B:$CP,Daily!HD$10,0)/HD$142</f>
        <v>0.16486625514403291</v>
      </c>
      <c r="HE152" s="12">
        <f>VLOOKUP($EG152,Data!$B:$CP,Daily!HE$10,0)/HE$142</f>
        <v>0.15371503058257294</v>
      </c>
      <c r="HF152" s="12">
        <f>VLOOKUP($EG152,Data!$B:$CP,Daily!HF$10,0)/HF$142</f>
        <v>0.14780915287244401</v>
      </c>
      <c r="HG152" s="12">
        <f>VLOOKUP($EG152,Data!$B:$CP,Daily!HG$10,0)/HG$142</f>
        <v>0.15147000397298371</v>
      </c>
      <c r="HH152" s="12">
        <f>VLOOKUP($EG152,Data!$B:$CP,Daily!HH$10,0)/HH$142</f>
        <v>0.13776180878100078</v>
      </c>
      <c r="HI152" s="12">
        <f>VLOOKUP($EG152,Data!$B:$CP,Daily!HI$10,0)/HI$142</f>
        <v>0.13860981785510088</v>
      </c>
      <c r="HJ152" s="12">
        <f>VLOOKUP($EG152,Data!$B:$CP,Daily!HJ$10,0)/HJ$142</f>
        <v>0.16305732484076432</v>
      </c>
      <c r="HK152" s="12">
        <f>VLOOKUP($EG152,Data!$B:$CP,Daily!HK$10,0)/HK$142</f>
        <v>0.15657439446366783</v>
      </c>
      <c r="HL152" s="12">
        <f>VLOOKUP($EG152,Data!$B:$CP,Daily!HL$10,0)/HL$142</f>
        <v>0.14649803583405194</v>
      </c>
      <c r="HM152" s="12">
        <f>VLOOKUP($EG152,Data!$B:$CP,Daily!HM$10,0)/HM$142</f>
        <v>0.15193752471332542</v>
      </c>
      <c r="HN152" s="12">
        <f>VLOOKUP($EG152,Data!$B:$CP,Daily!HN$10,0)/HN$142</f>
        <v>0.14943074003795068</v>
      </c>
      <c r="HO152" s="12">
        <f>VLOOKUP($EG152,Data!$B:$CP,Daily!HO$10,0)/HO$142</f>
        <v>0.15616008370389747</v>
      </c>
      <c r="HP152" s="12">
        <f>VLOOKUP($EG152,Data!$B:$CP,Daily!HP$10,0)/HP$142</f>
        <v>0.15125725338491297</v>
      </c>
      <c r="HQ152" s="12">
        <f>VLOOKUP($EG152,Data!$B:$CP,Daily!HQ$10,0)/HQ$142</f>
        <v>0.17089352594970572</v>
      </c>
      <c r="HR152" s="12">
        <f>VLOOKUP($EG152,Data!$B:$CP,Daily!HR$10,0)/HR$142</f>
        <v>0.16332105950825515</v>
      </c>
      <c r="HS152" s="12">
        <f>VLOOKUP($EG152,Data!$B:$CP,Daily!HS$10,0)/HS$142</f>
        <v>0.15867431957044992</v>
      </c>
      <c r="HT152" s="12">
        <f>VLOOKUP($EG152,Data!$B:$CP,Daily!HT$10,0)/HT$142</f>
        <v>0.15403846153846154</v>
      </c>
      <c r="HU152" s="13"/>
      <c r="HV152" s="40">
        <f t="shared" si="1902"/>
        <v>0.14418864759064218</v>
      </c>
      <c r="HW152" s="40">
        <f t="shared" si="1903"/>
        <v>0.15373856912318451</v>
      </c>
      <c r="HX152" s="40">
        <f t="shared" ref="HX152" si="2021">HW152-HV152</f>
        <v>9.5499215325423326E-3</v>
      </c>
      <c r="HY152" s="40">
        <f t="shared" ref="HY152" si="2022">HW152+(0.75*HX152)</f>
        <v>0.16090101027259127</v>
      </c>
      <c r="HZ152" s="40">
        <f t="shared" ref="HZ152" si="2023">HV152-(0.75*HX152)</f>
        <v>0.13702620644123542</v>
      </c>
      <c r="IA152" s="43"/>
      <c r="IB152" s="12">
        <f t="shared" ref="IB152" si="2024">_xlfn.STDEV.P(FM152:HT152)</f>
        <v>8.1153075973376329E-3</v>
      </c>
      <c r="IC152" s="12">
        <f t="shared" ref="IC152" si="2025">SUMPRODUCT(HM152:HS152,HM$142:HS$142)/SUM(HM$142:HS$142)</f>
        <v>0.15701595078205291</v>
      </c>
      <c r="ID152" s="12">
        <f t="shared" ref="ID152" si="2026">SUMPRODUCT(GQ152:HS152,GQ$142:HS$142)/SUM(GQ$142:HS$142)</f>
        <v>0.153080842064789</v>
      </c>
      <c r="IE152" s="1"/>
      <c r="IF152" s="7" t="s">
        <v>777</v>
      </c>
      <c r="IG152" s="7" t="s">
        <v>130</v>
      </c>
      <c r="IH152" s="12">
        <f>VLOOKUP($IF152,Data!$B:$CP,Daily!IH$10,0)/IH$142</f>
        <v>0.17302573203194321</v>
      </c>
      <c r="II152" s="12">
        <f>VLOOKUP($IF152,Data!$B:$CP,Daily!II$10,0)/II$142</f>
        <v>0.16982710540992749</v>
      </c>
      <c r="IJ152" s="12">
        <f>VLOOKUP($IF152,Data!$B:$CP,Daily!IJ$10,0)/IJ$142</f>
        <v>0.18120590121872995</v>
      </c>
      <c r="IK152" s="12">
        <f>VLOOKUP($IF152,Data!$B:$CP,Daily!IK$10,0)/IK$142</f>
        <v>0.18394528437724983</v>
      </c>
      <c r="IL152" s="12">
        <f>VLOOKUP($IF152,Data!$B:$CP,Daily!IL$10,0)/IL$142</f>
        <v>0.17216382747372236</v>
      </c>
      <c r="IM152" s="12">
        <f>VLOOKUP($IF152,Data!$B:$CP,Daily!IM$10,0)/IM$142</f>
        <v>0.16156139875304962</v>
      </c>
      <c r="IN152" s="12">
        <f>VLOOKUP($IF152,Data!$B:$CP,Daily!IN$10,0)/IN$142</f>
        <v>0.17642425833552114</v>
      </c>
      <c r="IO152" s="12">
        <f>VLOOKUP($IF152,Data!$B:$CP,Daily!IO$10,0)/IO$142</f>
        <v>0.15839468059843267</v>
      </c>
      <c r="IP152" s="12">
        <f>VLOOKUP($IF152,Data!$B:$CP,Daily!IP$10,0)/IP$142</f>
        <v>0.17539334537013154</v>
      </c>
      <c r="IQ152" s="12">
        <f>VLOOKUP($IF152,Data!$B:$CP,Daily!IQ$10,0)/IQ$142</f>
        <v>0.18923076923076923</v>
      </c>
      <c r="IR152" s="12">
        <f>VLOOKUP($IF152,Data!$B:$CP,Daily!IR$10,0)/IR$142</f>
        <v>0.17674418604651163</v>
      </c>
      <c r="IS152" s="12">
        <f>VLOOKUP($IF152,Data!$B:$CP,Daily!IS$10,0)/IS$142</f>
        <v>0.16575757575757577</v>
      </c>
      <c r="IT152" s="12">
        <f>VLOOKUP($IF152,Data!$B:$CP,Daily!IT$10,0)/IT$142</f>
        <v>0.17139295730757245</v>
      </c>
      <c r="IU152" s="12">
        <f>VLOOKUP($IF152,Data!$B:$CP,Daily!IU$10,0)/IU$142</f>
        <v>0.16939730836746636</v>
      </c>
      <c r="IV152" s="12">
        <f>VLOOKUP($IF152,Data!$B:$CP,Daily!IV$10,0)/IV$142</f>
        <v>0.14681166584280772</v>
      </c>
      <c r="IW152" s="12">
        <f>VLOOKUP($IF152,Data!$B:$CP,Daily!IW$10,0)/IW$142</f>
        <v>0.15936254980079681</v>
      </c>
      <c r="IX152" s="12">
        <f>VLOOKUP($IF152,Data!$B:$CP,Daily!IX$10,0)/IX$142</f>
        <v>0.17762512266928362</v>
      </c>
      <c r="IY152" s="12">
        <f>VLOOKUP($IF152,Data!$B:$CP,Daily!IY$10,0)/IY$142</f>
        <v>0.17621006010756091</v>
      </c>
      <c r="IZ152" s="12">
        <f>VLOOKUP($IF152,Data!$B:$CP,Daily!IZ$10,0)/IZ$142</f>
        <v>0.17200119653006282</v>
      </c>
      <c r="JA152" s="12">
        <f>VLOOKUP($IF152,Data!$B:$CP,Daily!JA$10,0)/JA$142</f>
        <v>0.15786183182244451</v>
      </c>
      <c r="JB152" s="12">
        <f>VLOOKUP($IF152,Data!$B:$CP,Daily!JB$10,0)/JB$142</f>
        <v>0.16608335984727968</v>
      </c>
      <c r="JC152" s="12">
        <f>VLOOKUP($IF152,Data!$B:$CP,Daily!JC$10,0)/JC$142</f>
        <v>0.17077175697865354</v>
      </c>
      <c r="JD152" s="12">
        <f>VLOOKUP($IF152,Data!$B:$CP,Daily!JD$10,0)/JD$142</f>
        <v>0.16656131479140329</v>
      </c>
      <c r="JE152" s="12">
        <f>VLOOKUP($IF152,Data!$B:$CP,Daily!JE$10,0)/JE$142</f>
        <v>0.17982608695652175</v>
      </c>
      <c r="JF152" s="12">
        <f>VLOOKUP($IF152,Data!$B:$CP,Daily!JF$10,0)/JF$142</f>
        <v>0.17389635316698657</v>
      </c>
      <c r="JG152" s="12">
        <f>VLOOKUP($IF152,Data!$B:$CP,Daily!JG$10,0)/JG$142</f>
        <v>0.15055762081784388</v>
      </c>
      <c r="JH152" s="12">
        <f>VLOOKUP($IF152,Data!$B:$CP,Daily!JH$10,0)/JH$142</f>
        <v>0.1623550401427297</v>
      </c>
      <c r="JI152" s="12">
        <f>VLOOKUP($IF152,Data!$B:$CP,Daily!JI$10,0)/JI$142</f>
        <v>0.15683890577507598</v>
      </c>
      <c r="JJ152" s="12">
        <f>VLOOKUP($IF152,Data!$B:$CP,Daily!JJ$10,0)/JJ$142</f>
        <v>0.16791898072525319</v>
      </c>
      <c r="JK152" s="12">
        <f>VLOOKUP($IF152,Data!$B:$CP,Daily!JK$10,0)/JK$142</f>
        <v>0.16619718309859155</v>
      </c>
      <c r="JL152" s="12">
        <f>VLOOKUP($IF152,Data!$B:$CP,Daily!JL$10,0)/JL$142</f>
        <v>0.17680213586472857</v>
      </c>
      <c r="JM152" s="12">
        <f>VLOOKUP($IF152,Data!$B:$CP,Daily!JM$10,0)/JM$142</f>
        <v>0.1822695035460993</v>
      </c>
      <c r="JN152" s="12">
        <f>VLOOKUP($IF152,Data!$B:$CP,Daily!JN$10,0)/JN$142</f>
        <v>0.16528239202657807</v>
      </c>
      <c r="JO152" s="12">
        <f>VLOOKUP($IF152,Data!$B:$CP,Daily!JO$10,0)/JO$142</f>
        <v>0.16856677524429967</v>
      </c>
      <c r="JP152" s="12">
        <f>VLOOKUP($IF152,Data!$B:$CP,Daily!JP$10,0)/JP$142</f>
        <v>0.1894273127753304</v>
      </c>
      <c r="JQ152" s="12">
        <f>VLOOKUP($IF152,Data!$B:$CP,Daily!JQ$10,0)/JQ$142</f>
        <v>0.17650381248234961</v>
      </c>
      <c r="JR152" s="12">
        <f>VLOOKUP($IF152,Data!$B:$CP,Daily!JR$10,0)/JR$142</f>
        <v>0.16651904340124005</v>
      </c>
      <c r="JS152" s="12">
        <f>VLOOKUP($IF152,Data!$B:$CP,Daily!JS$10,0)/JS$142</f>
        <v>0.19534412955465588</v>
      </c>
      <c r="JT152" s="12">
        <f>VLOOKUP($IF152,Data!$B:$CP,Daily!JT$10,0)/JT$142</f>
        <v>0.18665114474194799</v>
      </c>
      <c r="JU152" s="12">
        <f>VLOOKUP($IF152,Data!$B:$CP,Daily!JU$10,0)/JU$142</f>
        <v>0.17006802721088435</v>
      </c>
      <c r="JV152" s="12">
        <f>VLOOKUP($IF152,Data!$B:$CP,Daily!JV$10,0)/JV$142</f>
        <v>0.18015170670037928</v>
      </c>
      <c r="JW152" s="12">
        <f>VLOOKUP($IF152,Data!$B:$CP,Daily!JW$10,0)/JW$142</f>
        <v>0.17329633055812518</v>
      </c>
      <c r="JX152" s="12">
        <f>VLOOKUP($IF152,Data!$B:$CP,Daily!JX$10,0)/JX$142</f>
        <v>0.17839352428393523</v>
      </c>
      <c r="JY152" s="12">
        <f>VLOOKUP($IF152,Data!$B:$CP,Daily!JY$10,0)/JY$142</f>
        <v>0.17397034596375618</v>
      </c>
      <c r="JZ152" s="12">
        <f>VLOOKUP($IF152,Data!$B:$CP,Daily!JZ$10,0)/JZ$142</f>
        <v>0.19580668088130776</v>
      </c>
      <c r="KA152" s="12">
        <f>VLOOKUP($IF152,Data!$B:$CP,Daily!KA$10,0)/KA$142</f>
        <v>0.19021237303785779</v>
      </c>
      <c r="KB152" s="12">
        <f>VLOOKUP($IF152,Data!$B:$CP,Daily!KB$10,0)/KB$142</f>
        <v>0.17377466581795034</v>
      </c>
      <c r="KC152" s="12">
        <f>VLOOKUP($IF152,Data!$B:$CP,Daily!KC$10,0)/KC$142</f>
        <v>0.17597343797162693</v>
      </c>
      <c r="KD152" s="12">
        <f>VLOOKUP($IF152,Data!$B:$CP,Daily!KD$10,0)/KD$142</f>
        <v>0.17747972551466001</v>
      </c>
      <c r="KE152" s="12">
        <f>VLOOKUP($IF152,Data!$B:$CP,Daily!KE$10,0)/KE$142</f>
        <v>0.17010816125860373</v>
      </c>
      <c r="KF152" s="12">
        <f>VLOOKUP($IF152,Data!$B:$CP,Daily!KF$10,0)/KF$142</f>
        <v>0.18302469135802468</v>
      </c>
      <c r="KG152" s="12">
        <f>VLOOKUP($IF152,Data!$B:$CP,Daily!KG$10,0)/KG$142</f>
        <v>0.21381578947368421</v>
      </c>
      <c r="KH152" s="12">
        <f>VLOOKUP($IF152,Data!$B:$CP,Daily!KH$10,0)/KH$142</f>
        <v>0.18353413654618475</v>
      </c>
      <c r="KI152" s="12">
        <f>VLOOKUP($IF152,Data!$B:$CP,Daily!KI$10,0)/KI$142</f>
        <v>0.18236220472440945</v>
      </c>
      <c r="KJ152" s="12">
        <f>VLOOKUP($IF152,Data!$B:$CP,Daily!KJ$10,0)/KJ$142</f>
        <v>0.18146946001770434</v>
      </c>
      <c r="KK152" s="12">
        <f>VLOOKUP($IF152,Data!$B:$CP,Daily!KK$10,0)/KK$142</f>
        <v>0.20606868956318772</v>
      </c>
      <c r="KL152" s="12">
        <f>VLOOKUP($IF152,Data!$B:$CP,Daily!KL$10,0)/KL$142</f>
        <v>0.20478632478632477</v>
      </c>
      <c r="KM152" s="12">
        <f>VLOOKUP($IF152,Data!$B:$CP,Daily!KM$10,0)/KM$142</f>
        <v>0.18720852764823451</v>
      </c>
      <c r="KN152" s="12">
        <f>VLOOKUP($IF152,Data!$B:$CP,Daily!KN$10,0)/KN$142</f>
        <v>0.21785292961069602</v>
      </c>
      <c r="KO152" s="12">
        <f>VLOOKUP($IF152,Data!$B:$CP,Daily!KO$10,0)/KO$142</f>
        <v>0.20255474452554745</v>
      </c>
      <c r="KP152" s="12">
        <f>VLOOKUP($IF152,Data!$B:$CP,Daily!KP$10,0)/KP$142</f>
        <v>0.18528610354223432</v>
      </c>
      <c r="KQ152" s="12">
        <f>VLOOKUP($IF152,Data!$B:$CP,Daily!KQ$10,0)/KQ$142</f>
        <v>0.19837508463100881</v>
      </c>
      <c r="KR152" s="12">
        <f>VLOOKUP($IF152,Data!$B:$CP,Daily!KR$10,0)/KR$142</f>
        <v>0.18391188251001336</v>
      </c>
      <c r="KS152" s="12">
        <f>VLOOKUP($IF152,Data!$B:$CP,Daily!KS$10,0)/KS$142</f>
        <v>0.19507908611599298</v>
      </c>
      <c r="KT152" s="12">
        <f>VLOOKUP($IF152,Data!$B:$CP,Daily!KT$10,0)/KT$142</f>
        <v>0.17760087839692562</v>
      </c>
      <c r="KU152" s="12">
        <f>VLOOKUP($IF152,Data!$B:$CP,Daily!KU$10,0)/KU$142</f>
        <v>0.21059602649006623</v>
      </c>
      <c r="KV152" s="12">
        <f>VLOOKUP($IF152,Data!$B:$CP,Daily!KV$10,0)/KV$142</f>
        <v>0.21099999999999999</v>
      </c>
      <c r="KW152" s="12">
        <f>VLOOKUP($IF152,Data!$B:$CP,Daily!KW$10,0)/KW$142</f>
        <v>0.19223484848484848</v>
      </c>
      <c r="KX152" s="12">
        <f>VLOOKUP($IF152,Data!$B:$CP,Daily!KX$10,0)/KX$142</f>
        <v>0.18356348939036712</v>
      </c>
      <c r="KY152" s="12">
        <f>VLOOKUP($IF152,Data!$B:$CP,Daily!KY$10,0)/KY$142</f>
        <v>0.18031658637302134</v>
      </c>
      <c r="KZ152" s="12">
        <f>VLOOKUP($IF152,Data!$B:$CP,Daily!KZ$10,0)/KZ$142</f>
        <v>0.20053745381256299</v>
      </c>
      <c r="LA152" s="12">
        <f>VLOOKUP($IF152,Data!$B:$CP,Daily!LA$10,0)/LA$142</f>
        <v>0.18929133858267716</v>
      </c>
      <c r="LB152" s="12">
        <f>VLOOKUP($IF152,Data!$B:$CP,Daily!LB$10,0)/LB$142</f>
        <v>0.22087132725430597</v>
      </c>
      <c r="LC152" s="12">
        <f>VLOOKUP($IF152,Data!$B:$CP,Daily!LC$10,0)/LC$142</f>
        <v>0.21026694045174538</v>
      </c>
      <c r="LD152" s="12">
        <f>VLOOKUP($IF152,Data!$B:$CP,Daily!LD$10,0)/LD$142</f>
        <v>0.18906144496961513</v>
      </c>
      <c r="LE152" s="12">
        <f>VLOOKUP($IF152,Data!$B:$CP,Daily!LE$10,0)/LE$142</f>
        <v>0.19230769230769232</v>
      </c>
      <c r="LF152" s="12">
        <f>VLOOKUP($IF152,Data!$B:$CP,Daily!LF$10,0)/LF$142</f>
        <v>0.19118130964132937</v>
      </c>
      <c r="LG152" s="12">
        <f>VLOOKUP($IF152,Data!$B:$CP,Daily!LG$10,0)/LG$142</f>
        <v>0.16546969261706407</v>
      </c>
      <c r="LH152" s="12">
        <f>VLOOKUP($IF152,Data!$B:$CP,Daily!LH$10,0)/LH$142</f>
        <v>0.1664577588368012</v>
      </c>
      <c r="LI152" s="12">
        <f>VLOOKUP($IF152,Data!$B:$CP,Daily!LI$10,0)/LI$142</f>
        <v>0.21775827143821741</v>
      </c>
      <c r="LJ152" s="12">
        <f>VLOOKUP($IF152,Data!$B:$CP,Daily!LJ$10,0)/LJ$142</f>
        <v>0.21301535974130961</v>
      </c>
      <c r="LK152" s="12">
        <f>VLOOKUP($IF152,Data!$B:$CP,Daily!LK$10,0)/LK$142</f>
        <v>0.18405294673810274</v>
      </c>
      <c r="LL152" s="12">
        <f>VLOOKUP($IF152,Data!$B:$CP,Daily!LL$10,0)/LL$142</f>
        <v>0.19069462647444299</v>
      </c>
      <c r="LM152" s="12">
        <f>VLOOKUP($IF152,Data!$B:$CP,Daily!LM$10,0)/LM$142</f>
        <v>0.19251005880532343</v>
      </c>
      <c r="LN152" s="12">
        <f>VLOOKUP($IF152,Data!$B:$CP,Daily!LN$10,0)/LN$142</f>
        <v>0.1873015873015873</v>
      </c>
      <c r="LO152" s="12">
        <f>VLOOKUP($IF152,Data!$B:$CP,Daily!LO$10,0)/LO$142</f>
        <v>0.19370758790869833</v>
      </c>
      <c r="LP152" s="12">
        <f>VLOOKUP($IF152,Data!$B:$CP,Daily!LP$10,0)/LP$142</f>
        <v>0.22542955326460482</v>
      </c>
      <c r="LQ152" s="12">
        <f>VLOOKUP($IF152,Data!$B:$CP,Daily!LQ$10,0)/LQ$142</f>
        <v>0.21886651752423564</v>
      </c>
      <c r="LR152" s="12">
        <f>VLOOKUP($IF152,Data!$B:$CP,Daily!LR$10,0)/LR$142</f>
        <v>0.20359281437125748</v>
      </c>
      <c r="LS152" s="12">
        <f>VLOOKUP($IF152,Data!$B:$CP,Daily!LS$10,0)/LS$142</f>
        <v>0.19538757206918642</v>
      </c>
      <c r="LU152" s="40">
        <f>_xlfn.QUARTILE.INC($IH152:$LR152,1)</f>
        <v>0.17077175697865354</v>
      </c>
      <c r="LV152" s="40">
        <f>_xlfn.QUARTILE.INC($IH152:$LR152,3)</f>
        <v>0.19223484848484848</v>
      </c>
      <c r="LW152" s="40">
        <f t="shared" ref="LW152" si="2027">LV152-LU152</f>
        <v>2.1463091506194937E-2</v>
      </c>
      <c r="LX152" s="40">
        <f t="shared" ref="LX152" si="2028">LV152+(0.75*LW152)</f>
        <v>0.20833216711449468</v>
      </c>
      <c r="LY152" s="40">
        <f t="shared" ref="LY152" si="2029">LU152-(0.75*LW152)</f>
        <v>0.15467443834900735</v>
      </c>
      <c r="LZ152" s="43"/>
      <c r="MA152" s="12">
        <f t="shared" ref="MA152" si="2030">_xlfn.STDEV.P(JL152:LS152)</f>
        <v>1.5337541523224153E-2</v>
      </c>
      <c r="MB152" s="12">
        <f t="shared" ref="MB152" si="2031">SUMPRODUCT(LL152:LR152,LL$142:LR$142)/SUM(LL$142:LR$142)</f>
        <v>0.20107276119402986</v>
      </c>
      <c r="MC152" s="12">
        <f t="shared" ref="MC152" si="2032">SUMPRODUCT(KP152:LR152,KP$142:LR$142)/SUM(KP$142:LR$142)</f>
        <v>0.19455138699152111</v>
      </c>
    </row>
    <row r="153" spans="4:341" x14ac:dyDescent="0.35">
      <c r="D153" s="113" t="s">
        <v>778</v>
      </c>
      <c r="E153" s="53" t="str">
        <f>VLOOKUP($D153,'Metric Nature'!$C:$D,2,0)&amp;IF(($F153&lt;(EA153)),"Below",IF(($F153&gt;(DZ153)),"Above","Within"))</f>
        <v>PositiveAbove</v>
      </c>
      <c r="F153" s="48">
        <f t="shared" si="1796"/>
        <v>8.3567519597692649E-3</v>
      </c>
      <c r="G153" s="77">
        <f t="shared" si="1797"/>
        <v>6.8994603713596692E-3</v>
      </c>
      <c r="H153" s="48">
        <f t="shared" si="1798"/>
        <v>0.21121819823169863</v>
      </c>
      <c r="I153" s="74">
        <f t="shared" si="1909"/>
        <v>6.8446810247014007E-3</v>
      </c>
      <c r="J153" s="48">
        <f t="shared" si="1799"/>
        <v>0.2209118189161822</v>
      </c>
      <c r="K153" s="48">
        <f t="shared" si="1800"/>
        <v>8.8936375668896919E-4</v>
      </c>
      <c r="L153" s="50"/>
      <c r="M153" s="53" t="str">
        <f>VLOOKUP($D153,'Metric Nature'!$C:$D,2,0)&amp;IF(($N153&lt;(HZ153)),"Below",IF(($N153&gt;(HY153)),"Above","Within"))</f>
        <v>PositiveAbove</v>
      </c>
      <c r="N153" s="48">
        <f>HT153</f>
        <v>1.0865384615384615E-2</v>
      </c>
      <c r="O153" s="49">
        <f>IC153</f>
        <v>8.981993777364812E-3</v>
      </c>
      <c r="P153" s="55">
        <f>IFERROR(((N153-O153)/O153),0)</f>
        <v>0.20968516397395714</v>
      </c>
      <c r="Q153" s="49">
        <f>ID153</f>
        <v>8.9259966218535863E-3</v>
      </c>
      <c r="R153" s="48">
        <f>IFERROR(((N153-Q153)/Q153),0)</f>
        <v>0.21727411242603548</v>
      </c>
      <c r="S153" s="48">
        <f t="shared" si="1804"/>
        <v>1.1299485586672661E-3</v>
      </c>
      <c r="T153" s="50"/>
      <c r="U153" s="53" t="str">
        <f>VLOOKUP($D153,'Metric Nature'!$C:$D,2,0)&amp;IF(($V153&lt;(LY153)),"Below",IF(($V153&gt;(LX153)),"Above","Within"))</f>
        <v>PositiveWithin</v>
      </c>
      <c r="V153" s="48">
        <f t="shared" si="1805"/>
        <v>0</v>
      </c>
      <c r="W153" s="49">
        <f t="shared" si="1912"/>
        <v>0</v>
      </c>
      <c r="X153" s="48">
        <f t="shared" si="1806"/>
        <v>0</v>
      </c>
      <c r="Y153" s="49">
        <f t="shared" si="1913"/>
        <v>0</v>
      </c>
      <c r="Z153" s="48">
        <f t="shared" si="1807"/>
        <v>0</v>
      </c>
      <c r="AA153" s="48">
        <f t="shared" si="1808"/>
        <v>0</v>
      </c>
      <c r="AB153" s="50"/>
      <c r="AC153" s="46" t="s">
        <v>779</v>
      </c>
      <c r="AI153" s="7" t="s">
        <v>778</v>
      </c>
      <c r="AJ153" s="12">
        <f>(VLOOKUP($EG153,Data!$B:$CP,Daily!EI$10,0)+VLOOKUP($IF153,Data!$B:$CP,Daily!IH$10,0))/AJ$142</f>
        <v>7.036480393496379E-3</v>
      </c>
      <c r="AK153" s="12">
        <f>(VLOOKUP($EG153,Data!$B:$CP,Daily!EJ$10,0)+VLOOKUP($IF153,Data!$B:$CP,Daily!II$10,0))/AK$142</f>
        <v>6.4235660524266805E-3</v>
      </c>
      <c r="AL153" s="12">
        <f>(VLOOKUP($EG153,Data!$B:$CP,Daily!EK$10,0)+VLOOKUP($IF153,Data!$B:$CP,Daily!IJ$10,0))/AL$142</f>
        <v>5.5634914668070074E-3</v>
      </c>
      <c r="AM153" s="12">
        <f>(VLOOKUP($EG153,Data!$B:$CP,Daily!EL$10,0)+VLOOKUP($IF153,Data!$B:$CP,Daily!IK$10,0))/AM$142</f>
        <v>6.5995431085540228E-3</v>
      </c>
      <c r="AN153" s="12">
        <f>(VLOOKUP($EG153,Data!$B:$CP,Daily!EM$10,0)+VLOOKUP($IF153,Data!$B:$CP,Daily!IL$10,0))/AN$142</f>
        <v>6.8027210884353739E-3</v>
      </c>
      <c r="AO153" s="12">
        <f>(VLOOKUP($EG153,Data!$B:$CP,Daily!EN$10,0)+VLOOKUP($IF153,Data!$B:$CP,Daily!IM$10,0))/AO$142</f>
        <v>8.5502090744554709E-3</v>
      </c>
      <c r="AP153" s="12">
        <f>(VLOOKUP($EG153,Data!$B:$CP,Daily!EO$10,0)+VLOOKUP($IF153,Data!$B:$CP,Daily!IN$10,0))/AP$142</f>
        <v>5.9927360774818398E-3</v>
      </c>
      <c r="AQ153" s="12">
        <f>(VLOOKUP($EG153,Data!$B:$CP,Daily!EP$10,0)+VLOOKUP($IF153,Data!$B:$CP,Daily!IO$10,0))/AQ$142</f>
        <v>5.9834220782785308E-3</v>
      </c>
      <c r="AR153" s="12">
        <f>(VLOOKUP($EG153,Data!$B:$CP,Daily!EQ$10,0)+VLOOKUP($IF153,Data!$B:$CP,Daily!IP$10,0))/AR$142</f>
        <v>7.4564040889957906E-3</v>
      </c>
      <c r="AS153" s="12">
        <f>(VLOOKUP($EG153,Data!$B:$CP,Daily!ER$10,0)+VLOOKUP($IF153,Data!$B:$CP,Daily!IQ$10,0))/AS$142</f>
        <v>7.0023837902264598E-3</v>
      </c>
      <c r="AT153" s="12">
        <f>(VLOOKUP($EG153,Data!$B:$CP,Daily!ES$10,0)+VLOOKUP($IF153,Data!$B:$CP,Daily!IR$10,0))/AT$142</f>
        <v>7.0018559136156575E-3</v>
      </c>
      <c r="AU153" s="12">
        <f>(VLOOKUP($EG153,Data!$B:$CP,Daily!ET$10,0)+VLOOKUP($IF153,Data!$B:$CP,Daily!IS$10,0))/AU$142</f>
        <v>6.4485147835631473E-3</v>
      </c>
      <c r="AV153" s="12">
        <f>(VLOOKUP($EG153,Data!$B:$CP,Daily!EU$10,0)+VLOOKUP($IF153,Data!$B:$CP,Daily!IT$10,0))/AV$142</f>
        <v>6.9562748438387282E-3</v>
      </c>
      <c r="AW153" s="12">
        <f>(VLOOKUP($EG153,Data!$B:$CP,Daily!EV$10,0)+VLOOKUP($IF153,Data!$B:$CP,Daily!IU$10,0))/AW$142</f>
        <v>6.948660864872158E-3</v>
      </c>
      <c r="AX153" s="12">
        <f>(VLOOKUP($EG153,Data!$B:$CP,Daily!EW$10,0)+VLOOKUP($IF153,Data!$B:$CP,Daily!IV$10,0))/AX$142</f>
        <v>6.273455441662466E-3</v>
      </c>
      <c r="AY153" s="12">
        <f>(VLOOKUP($EG153,Data!$B:$CP,Daily!EX$10,0)+VLOOKUP($IF153,Data!$B:$CP,Daily!IW$10,0))/AY$142</f>
        <v>7.8628512503222479E-3</v>
      </c>
      <c r="AZ153" s="12">
        <f>(VLOOKUP($EG153,Data!$B:$CP,Daily!EY$10,0)+VLOOKUP($IF153,Data!$B:$CP,Daily!IX$10,0))/AZ$142</f>
        <v>7.3903002309468821E-3</v>
      </c>
      <c r="BA153" s="12">
        <f>(VLOOKUP($EG153,Data!$B:$CP,Daily!EZ$10,0)+VLOOKUP($IF153,Data!$B:$CP,Daily!IY$10,0))/BA$142</f>
        <v>4.5807770961145194E-3</v>
      </c>
      <c r="BB153" s="12">
        <f>(VLOOKUP($EG153,Data!$B:$CP,Daily!FA$10,0)+VLOOKUP($IF153,Data!$B:$CP,Daily!IZ$10,0))/BB$142</f>
        <v>8.1413958666759455E-3</v>
      </c>
      <c r="BC153" s="12">
        <f>(VLOOKUP($EG153,Data!$B:$CP,Daily!FB$10,0)+VLOOKUP($IF153,Data!$B:$CP,Daily!JA$10,0))/BC$142</f>
        <v>7.91651673263764E-3</v>
      </c>
      <c r="BD153" s="12">
        <f>(VLOOKUP($EG153,Data!$B:$CP,Daily!FC$10,0)+VLOOKUP($IF153,Data!$B:$CP,Daily!JB$10,0))/BD$142</f>
        <v>7.0645905420991927E-3</v>
      </c>
      <c r="BE153" s="12">
        <f>(VLOOKUP($EG153,Data!$B:$CP,Daily!FD$10,0)+VLOOKUP($IF153,Data!$B:$CP,Daily!JC$10,0))/BE$142</f>
        <v>7.4040495618011484E-3</v>
      </c>
      <c r="BF153" s="12">
        <f>(VLOOKUP($EG153,Data!$B:$CP,Daily!FE$10,0)+VLOOKUP($IF153,Data!$B:$CP,Daily!JD$10,0))/BF$142</f>
        <v>7.8091417108468262E-3</v>
      </c>
      <c r="BG153" s="12">
        <f>(VLOOKUP($EG153,Data!$B:$CP,Daily!FF$10,0)+VLOOKUP($IF153,Data!$B:$CP,Daily!JE$10,0))/BG$142</f>
        <v>5.8001797238787685E-3</v>
      </c>
      <c r="BH153" s="12">
        <f>(VLOOKUP($EG153,Data!$B:$CP,Daily!FG$10,0)+VLOOKUP($IF153,Data!$B:$CP,Daily!JF$10,0))/BH$142</f>
        <v>5.4969811660809231E-3</v>
      </c>
      <c r="BI153" s="12">
        <f>(VLOOKUP($EG153,Data!$B:$CP,Daily!FH$10,0)+VLOOKUP($IF153,Data!$B:$CP,Daily!JG$10,0))/BI$142</f>
        <v>8.1150341685649208E-3</v>
      </c>
      <c r="BJ153" s="12">
        <f>(VLOOKUP($EG153,Data!$B:$CP,Daily!FI$10,0)+VLOOKUP($IF153,Data!$B:$CP,Daily!JH$10,0))/BJ$142</f>
        <v>7.0753112456629699E-3</v>
      </c>
      <c r="BK153" s="12">
        <f>(VLOOKUP($EG153,Data!$B:$CP,Daily!FJ$10,0)+VLOOKUP($IF153,Data!$B:$CP,Daily!JI$10,0))/BK$142</f>
        <v>8.4959977531245609E-3</v>
      </c>
      <c r="BL153" s="12">
        <f>(VLOOKUP($EG153,Data!$B:$CP,Daily!FK$10,0)+VLOOKUP($IF153,Data!$B:$CP,Daily!JJ$10,0))/BL$142</f>
        <v>7.4063210383515437E-3</v>
      </c>
      <c r="BM153" s="12">
        <f>(VLOOKUP($EG153,Data!$B:$CP,Daily!FL$10,0)+VLOOKUP($IF153,Data!$B:$CP,Daily!JK$10,0))/BM$142</f>
        <v>7.0134780752576691E-3</v>
      </c>
      <c r="BN153" s="12">
        <f>(VLOOKUP($EG153,Data!$B:$CP,Daily!FM$10,0)+VLOOKUP($IF153,Data!$B:$CP,Daily!JL$10,0))/BN$142</f>
        <v>6.7313824133777367E-3</v>
      </c>
      <c r="BO153" s="12">
        <f>(VLOOKUP($EG153,Data!$B:$CP,Daily!FN$10,0)+VLOOKUP($IF153,Data!$B:$CP,Daily!JM$10,0))/BO$142</f>
        <v>4.4368600682593859E-3</v>
      </c>
      <c r="BP153" s="12">
        <f>(VLOOKUP($EG153,Data!$B:$CP,Daily!FO$10,0)+VLOOKUP($IF153,Data!$B:$CP,Daily!JN$10,0))/BP$142</f>
        <v>7.6884295437358204E-3</v>
      </c>
      <c r="BQ153" s="12">
        <f>(VLOOKUP($EG153,Data!$B:$CP,Daily!FP$10,0)+VLOOKUP($IF153,Data!$B:$CP,Daily!JO$10,0))/BQ$142</f>
        <v>7.367632367632368E-3</v>
      </c>
      <c r="BR153" s="12">
        <f>(VLOOKUP($EG153,Data!$B:$CP,Daily!FQ$10,0)+VLOOKUP($IF153,Data!$B:$CP,Daily!JP$10,0))/BR$142</f>
        <v>7.2477962781586679E-3</v>
      </c>
      <c r="BS153" s="12">
        <f>(VLOOKUP($EG153,Data!$B:$CP,Daily!FR$10,0)+VLOOKUP($IF153,Data!$B:$CP,Daily!JQ$10,0))/BS$142</f>
        <v>6.6238732586724938E-3</v>
      </c>
      <c r="BT153" s="12">
        <f>(VLOOKUP($EG153,Data!$B:$CP,Daily!FS$10,0)+VLOOKUP($IF153,Data!$B:$CP,Daily!JR$10,0))/BT$142</f>
        <v>8.1635500976835057E-3</v>
      </c>
      <c r="BU153" s="12">
        <f>(VLOOKUP($EG153,Data!$B:$CP,Daily!FT$10,0)+VLOOKUP($IF153,Data!$B:$CP,Daily!JS$10,0))/BU$142</f>
        <v>7.2891072891072889E-3</v>
      </c>
      <c r="BV153" s="12">
        <f>(VLOOKUP($EG153,Data!$B:$CP,Daily!FU$10,0)+VLOOKUP($IF153,Data!$B:$CP,Daily!JT$10,0))/BV$142</f>
        <v>6.6537288605489327E-3</v>
      </c>
      <c r="BW153" s="12">
        <f>(VLOOKUP($EG153,Data!$B:$CP,Daily!FV$10,0)+VLOOKUP($IF153,Data!$B:$CP,Daily!JU$10,0))/BW$142</f>
        <v>6.8878684639312694E-3</v>
      </c>
      <c r="BX153" s="12">
        <f>(VLOOKUP($EG153,Data!$B:$CP,Daily!FW$10,0)+VLOOKUP($IF153,Data!$B:$CP,Daily!JV$10,0))/BX$142</f>
        <v>6.1866428145497913E-3</v>
      </c>
      <c r="BY153" s="12">
        <f>(VLOOKUP($EG153,Data!$B:$CP,Daily!FX$10,0)+VLOOKUP($IF153,Data!$B:$CP,Daily!JW$10,0))/BY$142</f>
        <v>8.2098227259517591E-3</v>
      </c>
      <c r="BZ153" s="12">
        <f>(VLOOKUP($EG153,Data!$B:$CP,Daily!FY$10,0)+VLOOKUP($IF153,Data!$B:$CP,Daily!JX$10,0))/BZ$142</f>
        <v>6.486880466472303E-3</v>
      </c>
      <c r="CA153" s="12">
        <f>(VLOOKUP($EG153,Data!$B:$CP,Daily!FZ$10,0)+VLOOKUP($IF153,Data!$B:$CP,Daily!JY$10,0))/CA$142</f>
        <v>7.4763503204150136E-3</v>
      </c>
      <c r="CB153" s="12">
        <f>(VLOOKUP($EG153,Data!$B:$CP,Daily!GA$10,0)+VLOOKUP($IF153,Data!$B:$CP,Daily!JZ$10,0))/CB$142</f>
        <v>5.4954795249069315E-3</v>
      </c>
      <c r="CC153" s="12">
        <f>(VLOOKUP($EG153,Data!$B:$CP,Daily!GB$10,0)+VLOOKUP($IF153,Data!$B:$CP,Daily!KA$10,0))/CC$142</f>
        <v>6.1468780329990294E-3</v>
      </c>
      <c r="CD153" s="12">
        <f>(VLOOKUP($EG153,Data!$B:$CP,Daily!GC$10,0)+VLOOKUP($IF153,Data!$B:$CP,Daily!KB$10,0))/CD$142</f>
        <v>8.826774549466716E-3</v>
      </c>
      <c r="CE153" s="12">
        <f>(VLOOKUP($EG153,Data!$B:$CP,Daily!GD$10,0)+VLOOKUP($IF153,Data!$B:$CP,Daily!KC$10,0))/CE$142</f>
        <v>6.8857812167246396E-3</v>
      </c>
      <c r="CF153" s="12">
        <f>(VLOOKUP($EG153,Data!$B:$CP,Daily!GE$10,0)+VLOOKUP($IF153,Data!$B:$CP,Daily!KD$10,0))/CF$142</f>
        <v>7.6956584870045011E-3</v>
      </c>
      <c r="CG153" s="12">
        <f>(VLOOKUP($EG153,Data!$B:$CP,Daily!GF$10,0)+VLOOKUP($IF153,Data!$B:$CP,Daily!KE$10,0))/CG$142</f>
        <v>7.0088175446529509E-3</v>
      </c>
      <c r="CH153" s="12">
        <f>(VLOOKUP($EG153,Data!$B:$CP,Daily!GG$10,0)+VLOOKUP($IF153,Data!$B:$CP,Daily!KF$10,0))/CH$142</f>
        <v>7.2311808518331043E-3</v>
      </c>
      <c r="CI153" s="12">
        <f>(VLOOKUP($EG153,Data!$B:$CP,Daily!GH$10,0)+VLOOKUP($IF153,Data!$B:$CP,Daily!KG$10,0))/CI$142</f>
        <v>5.7594773489211722E-3</v>
      </c>
      <c r="CJ153" s="12">
        <f>(VLOOKUP($EG153,Data!$B:$CP,Daily!GI$10,0)+VLOOKUP($IF153,Data!$B:$CP,Daily!KH$10,0))/CJ$142</f>
        <v>5.8907363420427549E-3</v>
      </c>
      <c r="CK153" s="12">
        <f>(VLOOKUP($EG153,Data!$B:$CP,Daily!GJ$10,0)+VLOOKUP($IF153,Data!$B:$CP,Daily!KI$10,0))/CK$142</f>
        <v>6.9485953377166768E-3</v>
      </c>
      <c r="CL153" s="12">
        <f>(VLOOKUP($EG153,Data!$B:$CP,Daily!GK$10,0)+VLOOKUP($IF153,Data!$B:$CP,Daily!KJ$10,0))/CL$142</f>
        <v>7.62974159648744E-3</v>
      </c>
      <c r="CM153" s="12">
        <f>(VLOOKUP($EG153,Data!$B:$CP,Daily!GL$10,0)+VLOOKUP($IF153,Data!$B:$CP,Daily!KK$10,0))/CM$142</f>
        <v>7.8003120124804995E-3</v>
      </c>
      <c r="CN153" s="12">
        <f>(VLOOKUP($EG153,Data!$B:$CP,Daily!GM$10,0)+VLOOKUP($IF153,Data!$B:$CP,Daily!KL$10,0))/CN$142</f>
        <v>6.5141527723924005E-3</v>
      </c>
      <c r="CO153" s="12">
        <f>(VLOOKUP($EG153,Data!$B:$CP,Daily!GN$10,0)+VLOOKUP($IF153,Data!$B:$CP,Daily!KM$10,0))/CO$142</f>
        <v>7.3428178063331805E-3</v>
      </c>
      <c r="CP153" s="12">
        <f>(VLOOKUP($EG153,Data!$B:$CP,Daily!GO$10,0)+VLOOKUP($IF153,Data!$B:$CP,Daily!KN$10,0))/CP$142</f>
        <v>6.1902082160945416E-3</v>
      </c>
      <c r="CQ153" s="12">
        <f>(VLOOKUP($EG153,Data!$B:$CP,Daily!GP$10,0)+VLOOKUP($IF153,Data!$B:$CP,Daily!KO$10,0))/CQ$142</f>
        <v>5.4336245471979542E-3</v>
      </c>
      <c r="CR153" s="12">
        <f>(VLOOKUP($EG153,Data!$B:$CP,Daily!GQ$10,0)+VLOOKUP($IF153,Data!$B:$CP,Daily!KP$10,0))/CR$142</f>
        <v>8.6835168243138468E-3</v>
      </c>
      <c r="CS153" s="12">
        <f>(VLOOKUP($EG153,Data!$B:$CP,Daily!GR$10,0)+VLOOKUP($IF153,Data!$B:$CP,Daily!KQ$10,0))/CS$142</f>
        <v>6.7150355047854273E-3</v>
      </c>
      <c r="CT153" s="12">
        <f>(VLOOKUP($EG153,Data!$B:$CP,Daily!GS$10,0)+VLOOKUP($IF153,Data!$B:$CP,Daily!KR$10,0))/CT$142</f>
        <v>7.2328511432571164E-3</v>
      </c>
      <c r="CU153" s="12">
        <f>(VLOOKUP($EG153,Data!$B:$CP,Daily!GT$10,0)+VLOOKUP($IF153,Data!$B:$CP,Daily!KS$10,0))/CU$142</f>
        <v>6.3980058163689239E-3</v>
      </c>
      <c r="CV153" s="12">
        <f>(VLOOKUP($EG153,Data!$B:$CP,Daily!GU$10,0)+VLOOKUP($IF153,Data!$B:$CP,Daily!KT$10,0))/CV$142</f>
        <v>6.3996833146401002E-3</v>
      </c>
      <c r="CW153" s="12">
        <f>(VLOOKUP($EG153,Data!$B:$CP,Daily!GV$10,0)+VLOOKUP($IF153,Data!$B:$CP,Daily!KU$10,0))/CW$142</f>
        <v>6.1364172763747936E-3</v>
      </c>
      <c r="CX153" s="12">
        <f>(VLOOKUP($EG153,Data!$B:$CP,Daily!GW$10,0)+VLOOKUP($IF153,Data!$B:$CP,Daily!KV$10,0))/CX$142</f>
        <v>7.0590101522842643E-3</v>
      </c>
      <c r="CY153" s="12">
        <f>(VLOOKUP($EG153,Data!$B:$CP,Daily!GX$10,0)+VLOOKUP($IF153,Data!$B:$CP,Daily!KW$10,0))/CY$142</f>
        <v>7.7238883863335883E-3</v>
      </c>
      <c r="CZ153" s="12">
        <f>(VLOOKUP($EG153,Data!$B:$CP,Daily!GY$10,0)+VLOOKUP($IF153,Data!$B:$CP,Daily!KX$10,0))/CZ$142</f>
        <v>6.8021952539228572E-3</v>
      </c>
      <c r="DA153" s="12">
        <f>(VLOOKUP($EG153,Data!$B:$CP,Daily!GZ$10,0)+VLOOKUP($IF153,Data!$B:$CP,Daily!KY$10,0))/DA$142</f>
        <v>7.8281012860452106E-3</v>
      </c>
      <c r="DB153" s="12">
        <f>(VLOOKUP($EG153,Data!$B:$CP,Daily!HA$10,0)+VLOOKUP($IF153,Data!$B:$CP,Daily!KZ$10,0))/DB$142</f>
        <v>6.6407144492786809E-3</v>
      </c>
      <c r="DC153" s="12">
        <f>(VLOOKUP($EG153,Data!$B:$CP,Daily!HB$10,0)+VLOOKUP($IF153,Data!$B:$CP,Daily!LA$10,0))/DC$142</f>
        <v>7.4391988555078687E-3</v>
      </c>
      <c r="DD153" s="12">
        <f>(VLOOKUP($EG153,Data!$B:$CP,Daily!HC$10,0)+VLOOKUP($IF153,Data!$B:$CP,Daily!LB$10,0))/DD$142</f>
        <v>6.9270572525454849E-3</v>
      </c>
      <c r="DE153" s="12">
        <f>(VLOOKUP($EG153,Data!$B:$CP,Daily!HD$10,0)+VLOOKUP($IF153,Data!$B:$CP,Daily!LC$10,0))/DE$142</f>
        <v>6.2677504651846051E-3</v>
      </c>
      <c r="DF153" s="12">
        <f>(VLOOKUP($EG153,Data!$B:$CP,Daily!HE$10,0)+VLOOKUP($IF153,Data!$B:$CP,Daily!LD$10,0))/DF$142</f>
        <v>5.875531503672207E-3</v>
      </c>
      <c r="DG153" s="12">
        <f>(VLOOKUP($EG153,Data!$B:$CP,Daily!HF$10,0)+VLOOKUP($IF153,Data!$B:$CP,Daily!LE$10,0))/DG$142</f>
        <v>5.7729794571899839E-3</v>
      </c>
      <c r="DH153" s="12">
        <f>(VLOOKUP($EG153,Data!$B:$CP,Daily!HG$10,0)+VLOOKUP($IF153,Data!$B:$CP,Daily!LF$10,0))/DH$142</f>
        <v>7.858396276798657E-3</v>
      </c>
      <c r="DI153" s="12">
        <f>(VLOOKUP($EG153,Data!$B:$CP,Daily!HH$10,0)+VLOOKUP($IF153,Data!$B:$CP,Daily!LG$10,0))/DI$142</f>
        <v>6.9836153639538006E-3</v>
      </c>
      <c r="DJ153" s="12">
        <f>(VLOOKUP($EG153,Data!$B:$CP,Daily!HI$10,0)+VLOOKUP($IF153,Data!$B:$CP,Daily!LH$10,0))/DJ$142</f>
        <v>6.6535239034006899E-3</v>
      </c>
      <c r="DK153" s="12">
        <f>(VLOOKUP($EG153,Data!$B:$CP,Daily!HJ$10,0)+VLOOKUP($IF153,Data!$B:$CP,Daily!LI$10,0))/DK$142</f>
        <v>7.8339525117105471E-3</v>
      </c>
      <c r="DL153" s="12">
        <f>(VLOOKUP($EG153,Data!$B:$CP,Daily!HK$10,0)+VLOOKUP($IF153,Data!$B:$CP,Daily!LJ$10,0))/DL$142</f>
        <v>5.2053757334847624E-3</v>
      </c>
      <c r="DM153" s="12">
        <f>(VLOOKUP($EG153,Data!$B:$CP,Daily!HL$10,0)+VLOOKUP($IF153,Data!$B:$CP,Daily!LK$10,0))/DM$142</f>
        <v>5.4371785451873622E-3</v>
      </c>
      <c r="DN153" s="12">
        <f>(VLOOKUP($EG153,Data!$B:$CP,Daily!HM$10,0)+VLOOKUP($IF153,Data!$B:$CP,Daily!LL$10,0))/DN$142</f>
        <v>7.1385176184690161E-3</v>
      </c>
      <c r="DO153" s="12">
        <f>(VLOOKUP($EG153,Data!$B:$CP,Daily!HN$10,0)+VLOOKUP($IF153,Data!$B:$CP,Daily!LM$10,0))/DO$142</f>
        <v>6.8985549342821875E-3</v>
      </c>
      <c r="DP153" s="12">
        <f>(VLOOKUP($EG153,Data!$B:$CP,Daily!HO$10,0)+VLOOKUP($IF153,Data!$B:$CP,Daily!LN$10,0))/DP$142</f>
        <v>5.8827553184212329E-3</v>
      </c>
      <c r="DQ153" s="12">
        <f>(VLOOKUP($EG153,Data!$B:$CP,Daily!HP$10,0)+VLOOKUP($IF153,Data!$B:$CP,Daily!LO$10,0))/DQ$142</f>
        <v>6.9209247533500223E-3</v>
      </c>
      <c r="DR153" s="12">
        <f>(VLOOKUP($EG153,Data!$B:$CP,Daily!HQ$10,0)+VLOOKUP($IF153,Data!$B:$CP,Daily!LP$10,0))/DR$142</f>
        <v>7.1807425540595677E-3</v>
      </c>
      <c r="DS153" s="12">
        <f>(VLOOKUP($EG153,Data!$B:$CP,Daily!HR$10,0)+VLOOKUP($IF153,Data!$B:$CP,Daily!LQ$10,0))/DS$142</f>
        <v>6.3057382217818212E-3</v>
      </c>
      <c r="DT153" s="12">
        <f>(VLOOKUP($EG153,Data!$B:$CP,Daily!HS$10,0)+VLOOKUP($IF153,Data!$B:$CP,Daily!LR$10,0))/DT$142</f>
        <v>7.9427549194991051E-3</v>
      </c>
      <c r="DU153" s="12">
        <f>(VLOOKUP($EG153,Data!$B:$CP,Daily!HT$10,0)+VLOOKUP($IF153,Data!$B:$CP,Daily!LS$10,0))/DU$142</f>
        <v>8.3567519597692649E-3</v>
      </c>
      <c r="DV153" s="14"/>
      <c r="DW153" s="12">
        <f t="shared" si="1899"/>
        <v>6.3057382217818212E-3</v>
      </c>
      <c r="DX153" s="12">
        <f t="shared" si="1900"/>
        <v>7.4391988555078687E-3</v>
      </c>
      <c r="DY153" s="12">
        <f t="shared" si="1914"/>
        <v>1.1334606337260475E-3</v>
      </c>
      <c r="DZ153" s="12">
        <f t="shared" si="1915"/>
        <v>8.2892943308024037E-3</v>
      </c>
      <c r="EA153" s="12">
        <f t="shared" si="1916"/>
        <v>5.4556427464872853E-3</v>
      </c>
      <c r="EB153" s="14"/>
      <c r="EC153" s="12">
        <f t="shared" si="1901"/>
        <v>8.8936375668896919E-4</v>
      </c>
      <c r="ED153" s="12">
        <f t="shared" si="1922"/>
        <v>6.8994603713596692E-3</v>
      </c>
      <c r="EE153" s="12">
        <f t="shared" si="1923"/>
        <v>6.8446810247014007E-3</v>
      </c>
      <c r="EF153" s="1"/>
      <c r="EG153" s="7" t="s">
        <v>780</v>
      </c>
      <c r="EH153" s="7" t="s">
        <v>131</v>
      </c>
      <c r="EI153" s="12">
        <f>VLOOKUP($EG153,Data!$B:$CP,Daily!EI$10,0)/EI$142</f>
        <v>9.1498623078973083E-3</v>
      </c>
      <c r="EJ153" s="12">
        <f>VLOOKUP($EG153,Data!$B:$CP,Daily!EJ$10,0)/EJ$142</f>
        <v>8.3713850837138504E-3</v>
      </c>
      <c r="EK153" s="12">
        <f>VLOOKUP($EG153,Data!$B:$CP,Daily!EK$10,0)/EK$142</f>
        <v>7.2670136502013156E-3</v>
      </c>
      <c r="EL153" s="12">
        <f>VLOOKUP($EG153,Data!$B:$CP,Daily!EL$10,0)/EL$142</f>
        <v>8.6273642296206179E-3</v>
      </c>
      <c r="EM153" s="12">
        <f>VLOOKUP($EG153,Data!$B:$CP,Daily!EM$10,0)/EM$142</f>
        <v>8.8219472834857454E-3</v>
      </c>
      <c r="EN153" s="12">
        <f>VLOOKUP($EG153,Data!$B:$CP,Daily!EN$10,0)/EN$142</f>
        <v>1.1107507702286364E-2</v>
      </c>
      <c r="EO153" s="12">
        <f>VLOOKUP($EG153,Data!$B:$CP,Daily!EO$10,0)/EO$142</f>
        <v>7.7885296200141613E-3</v>
      </c>
      <c r="EP153" s="12">
        <f>VLOOKUP($EG153,Data!$B:$CP,Daily!EP$10,0)/EP$142</f>
        <v>7.782378980436956E-3</v>
      </c>
      <c r="EQ153" s="12">
        <f>VLOOKUP($EG153,Data!$B:$CP,Daily!EQ$10,0)/EQ$142</f>
        <v>9.7232023837528422E-3</v>
      </c>
      <c r="ER153" s="12">
        <f>VLOOKUP($EG153,Data!$B:$CP,Daily!ER$10,0)/ER$142</f>
        <v>9.2392372714763128E-3</v>
      </c>
      <c r="ES153" s="12">
        <f>VLOOKUP($EG153,Data!$B:$CP,Daily!ES$10,0)/ES$142</f>
        <v>9.1621591787172975E-3</v>
      </c>
      <c r="ET153" s="12">
        <f>VLOOKUP($EG153,Data!$B:$CP,Daily!ET$10,0)/ET$142</f>
        <v>8.3355502349915754E-3</v>
      </c>
      <c r="EU153" s="12">
        <f>VLOOKUP($EG153,Data!$B:$CP,Daily!EU$10,0)/EU$142</f>
        <v>9.0081808989796851E-3</v>
      </c>
      <c r="EV153" s="12">
        <f>VLOOKUP($EG153,Data!$B:$CP,Daily!EV$10,0)/EV$142</f>
        <v>9.0311266988163091E-3</v>
      </c>
      <c r="EW153" s="12">
        <f>VLOOKUP($EG153,Data!$B:$CP,Daily!EW$10,0)/EW$142</f>
        <v>8.1118273339610344E-3</v>
      </c>
      <c r="EX153" s="12">
        <f>VLOOKUP($EG153,Data!$B:$CP,Daily!EX$10,0)/EX$142</f>
        <v>1.016497250458257E-2</v>
      </c>
      <c r="EY153" s="12">
        <f>VLOOKUP($EG153,Data!$B:$CP,Daily!EY$10,0)/EY$142</f>
        <v>9.6647538508003623E-3</v>
      </c>
      <c r="EZ153" s="12">
        <f>VLOOKUP($EG153,Data!$B:$CP,Daily!EZ$10,0)/EZ$142</f>
        <v>6.1782877316857903E-3</v>
      </c>
      <c r="FA153" s="12">
        <f>VLOOKUP($EG153,Data!$B:$CP,Daily!FA$10,0)/FA$142</f>
        <v>1.0609357997823721E-2</v>
      </c>
      <c r="FB153" s="12">
        <f>VLOOKUP($EG153,Data!$B:$CP,Daily!FB$10,0)/FB$142</f>
        <v>1.0284218399401645E-2</v>
      </c>
      <c r="FC153" s="12">
        <f>VLOOKUP($EG153,Data!$B:$CP,Daily!FC$10,0)/FC$142</f>
        <v>9.1341224718053879E-3</v>
      </c>
      <c r="FD153" s="12">
        <f>VLOOKUP($EG153,Data!$B:$CP,Daily!FD$10,0)/FD$142</f>
        <v>9.6163281326660782E-3</v>
      </c>
      <c r="FE153" s="12">
        <f>VLOOKUP($EG153,Data!$B:$CP,Daily!FE$10,0)/FE$142</f>
        <v>1.0098202705206597E-2</v>
      </c>
      <c r="FF153" s="12">
        <f>VLOOKUP($EG153,Data!$B:$CP,Daily!FF$10,0)/FF$142</f>
        <v>7.5806107196241725E-3</v>
      </c>
      <c r="FG153" s="12">
        <f>VLOOKUP($EG153,Data!$B:$CP,Daily!FG$10,0)/FG$142</f>
        <v>7.1832312764955253E-3</v>
      </c>
      <c r="FH153" s="12">
        <f>VLOOKUP($EG153,Data!$B:$CP,Daily!FH$10,0)/FH$142</f>
        <v>1.0536044362292052E-2</v>
      </c>
      <c r="FI153" s="12">
        <f>VLOOKUP($EG153,Data!$B:$CP,Daily!FI$10,0)/FI$142</f>
        <v>9.1743119266055051E-3</v>
      </c>
      <c r="FJ153" s="12">
        <f>VLOOKUP($EG153,Data!$B:$CP,Daily!FJ$10,0)/FJ$142</f>
        <v>1.1048210372534697E-2</v>
      </c>
      <c r="FK153" s="12">
        <f>VLOOKUP($EG153,Data!$B:$CP,Daily!FK$10,0)/FK$142</f>
        <v>9.5499243570347954E-3</v>
      </c>
      <c r="FL153" s="12">
        <f>VLOOKUP($EG153,Data!$B:$CP,Daily!FL$10,0)/FL$142</f>
        <v>9.2058917707332696E-3</v>
      </c>
      <c r="FM153" s="12">
        <f>VLOOKUP($EG153,Data!$B:$CP,Daily!FM$10,0)/FM$142</f>
        <v>8.843790727983615E-3</v>
      </c>
      <c r="FN153" s="12">
        <f>VLOOKUP($EG153,Data!$B:$CP,Daily!FN$10,0)/FN$142</f>
        <v>5.8426966292134831E-3</v>
      </c>
      <c r="FO153" s="12">
        <f>VLOOKUP($EG153,Data!$B:$CP,Daily!FO$10,0)/FO$142</f>
        <v>9.9543080939947775E-3</v>
      </c>
      <c r="FP153" s="12">
        <f>VLOOKUP($EG153,Data!$B:$CP,Daily!FP$10,0)/FP$142</f>
        <v>9.568602011028219E-3</v>
      </c>
      <c r="FQ153" s="12">
        <f>VLOOKUP($EG153,Data!$B:$CP,Daily!FQ$10,0)/FQ$142</f>
        <v>9.5009843362150129E-3</v>
      </c>
      <c r="FR153" s="12">
        <f>VLOOKUP($EG153,Data!$B:$CP,Daily!FR$10,0)/FR$142</f>
        <v>8.7363775556155987E-3</v>
      </c>
      <c r="FS153" s="12">
        <f>VLOOKUP($EG153,Data!$B:$CP,Daily!FS$10,0)/FS$142</f>
        <v>1.0689812699862951E-2</v>
      </c>
      <c r="FT153" s="12">
        <f>VLOOKUP($EG153,Data!$B:$CP,Daily!FT$10,0)/FT$142</f>
        <v>9.6257841228639413E-3</v>
      </c>
      <c r="FU153" s="12">
        <f>VLOOKUP($EG153,Data!$B:$CP,Daily!FU$10,0)/FU$142</f>
        <v>8.7336244541484712E-3</v>
      </c>
      <c r="FV153" s="12">
        <f>VLOOKUP($EG153,Data!$B:$CP,Daily!FV$10,0)/FV$142</f>
        <v>8.9294287085933746E-3</v>
      </c>
      <c r="FW153" s="12">
        <f>VLOOKUP($EG153,Data!$B:$CP,Daily!FW$10,0)/FW$142</f>
        <v>8.0959812719469375E-3</v>
      </c>
      <c r="FX153" s="12">
        <f>VLOOKUP($EG153,Data!$B:$CP,Daily!FX$10,0)/FX$142</f>
        <v>1.0740423914076608E-2</v>
      </c>
      <c r="FY153" s="12">
        <f>VLOOKUP($EG153,Data!$B:$CP,Daily!FY$10,0)/FY$142</f>
        <v>8.4697373429767804E-3</v>
      </c>
      <c r="FZ153" s="12">
        <f>VLOOKUP($EG153,Data!$B:$CP,Daily!FZ$10,0)/FZ$142</f>
        <v>9.7289784572619879E-3</v>
      </c>
      <c r="GA153" s="12">
        <f>VLOOKUP($EG153,Data!$B:$CP,Daily!GA$10,0)/GA$142</f>
        <v>7.321681624940954E-3</v>
      </c>
      <c r="GB153" s="12">
        <f>VLOOKUP($EG153,Data!$B:$CP,Daily!GB$10,0)/GB$142</f>
        <v>8.0202617138032933E-3</v>
      </c>
      <c r="GC153" s="12">
        <f>VLOOKUP($EG153,Data!$B:$CP,Daily!GC$10,0)/GC$142</f>
        <v>1.1479957906821008E-2</v>
      </c>
      <c r="GD153" s="12">
        <f>VLOOKUP($EG153,Data!$B:$CP,Daily!GD$10,0)/GD$142</f>
        <v>9.0031557453127894E-3</v>
      </c>
      <c r="GE153" s="12">
        <f>VLOOKUP($EG153,Data!$B:$CP,Daily!GE$10,0)/GE$142</f>
        <v>1.0030280090840272E-2</v>
      </c>
      <c r="GF153" s="12">
        <f>VLOOKUP($EG153,Data!$B:$CP,Daily!GF$10,0)/GF$142</f>
        <v>9.1015854374633005E-3</v>
      </c>
      <c r="GG153" s="12">
        <f>VLOOKUP($EG153,Data!$B:$CP,Daily!GG$10,0)/GG$142</f>
        <v>9.4437623949381426E-3</v>
      </c>
      <c r="GH153" s="12">
        <f>VLOOKUP($EG153,Data!$B:$CP,Daily!GH$10,0)/GH$142</f>
        <v>7.5306283016747218E-3</v>
      </c>
      <c r="GI153" s="12">
        <f>VLOOKUP($EG153,Data!$B:$CP,Daily!GI$10,0)/GI$142</f>
        <v>7.7162414436838826E-3</v>
      </c>
      <c r="GJ153" s="12">
        <f>VLOOKUP($EG153,Data!$B:$CP,Daily!GJ$10,0)/GJ$142</f>
        <v>9.1096091683808399E-3</v>
      </c>
      <c r="GK153" s="12">
        <f>VLOOKUP($EG153,Data!$B:$CP,Daily!GK$10,0)/GK$142</f>
        <v>1.0091393754760092E-2</v>
      </c>
      <c r="GL153" s="12">
        <f>VLOOKUP($EG153,Data!$B:$CP,Daily!GL$10,0)/GL$142</f>
        <v>1.0182262498727217E-2</v>
      </c>
      <c r="GM153" s="12">
        <f>VLOOKUP($EG153,Data!$B:$CP,Daily!GM$10,0)/GM$142</f>
        <v>8.4252758274824466E-3</v>
      </c>
      <c r="GN153" s="12">
        <f>VLOOKUP($EG153,Data!$B:$CP,Daily!GN$10,0)/GN$142</f>
        <v>9.5313741064336783E-3</v>
      </c>
      <c r="GO153" s="12">
        <f>VLOOKUP($EG153,Data!$B:$CP,Daily!GO$10,0)/GO$142</f>
        <v>8.1290799359527034E-3</v>
      </c>
      <c r="GP153" s="12">
        <f>VLOOKUP($EG153,Data!$B:$CP,Daily!GP$10,0)/GP$142</f>
        <v>7.0892410341951628E-3</v>
      </c>
      <c r="GQ153" s="12">
        <f>VLOOKUP($EG153,Data!$B:$CP,Daily!GQ$10,0)/GQ$142</f>
        <v>1.1242722344910661E-2</v>
      </c>
      <c r="GR153" s="12">
        <f>VLOOKUP($EG153,Data!$B:$CP,Daily!GR$10,0)/GR$142</f>
        <v>8.6982603479304147E-3</v>
      </c>
      <c r="GS153" s="12">
        <f>VLOOKUP($EG153,Data!$B:$CP,Daily!GS$10,0)/GS$142</f>
        <v>9.430135875076049E-3</v>
      </c>
      <c r="GT153" s="12">
        <f>VLOOKUP($EG153,Data!$B:$CP,Daily!GT$10,0)/GT$142</f>
        <v>8.3786724700761692E-3</v>
      </c>
      <c r="GU153" s="12">
        <f>VLOOKUP($EG153,Data!$B:$CP,Daily!GU$10,0)/GU$142</f>
        <v>8.4245266631926344E-3</v>
      </c>
      <c r="GV153" s="12">
        <f>VLOOKUP($EG153,Data!$B:$CP,Daily!GV$10,0)/GV$142</f>
        <v>8.0487049840057782E-3</v>
      </c>
      <c r="GW153" s="12">
        <f>VLOOKUP($EG153,Data!$B:$CP,Daily!GW$10,0)/GW$142</f>
        <v>9.263114071606994E-3</v>
      </c>
      <c r="GX153" s="12">
        <f>VLOOKUP($EG153,Data!$B:$CP,Daily!GX$10,0)/GX$142</f>
        <v>9.9080603409800946E-3</v>
      </c>
      <c r="GY153" s="12">
        <f>VLOOKUP($EG153,Data!$B:$CP,Daily!GY$10,0)/GY$142</f>
        <v>8.8282504012841094E-3</v>
      </c>
      <c r="GZ153" s="12">
        <f>VLOOKUP($EG153,Data!$B:$CP,Daily!GZ$10,0)/GZ$142</f>
        <v>1.0194528243004266E-2</v>
      </c>
      <c r="HA153" s="12">
        <f>VLOOKUP($EG153,Data!$B:$CP,Daily!HA$10,0)/HA$142</f>
        <v>8.5934413275385226E-3</v>
      </c>
      <c r="HB153" s="12">
        <f>VLOOKUP($EG153,Data!$B:$CP,Daily!HB$10,0)/HB$142</f>
        <v>9.6251735307727911E-3</v>
      </c>
      <c r="HC153" s="12">
        <f>VLOOKUP($EG153,Data!$B:$CP,Daily!HC$10,0)/HC$142</f>
        <v>9.2007537966965966E-3</v>
      </c>
      <c r="HD153" s="12">
        <f>VLOOKUP($EG153,Data!$B:$CP,Daily!HD$10,0)/HD$142</f>
        <v>8.23045267489712E-3</v>
      </c>
      <c r="HE153" s="12">
        <f>VLOOKUP($EG153,Data!$B:$CP,Daily!HE$10,0)/HE$142</f>
        <v>7.6205755539957886E-3</v>
      </c>
      <c r="HF153" s="12">
        <f>VLOOKUP($EG153,Data!$B:$CP,Daily!HF$10,0)/HF$142</f>
        <v>7.4975657254138265E-3</v>
      </c>
      <c r="HG153" s="12">
        <f>VLOOKUP($EG153,Data!$B:$CP,Daily!HG$10,0)/HG$142</f>
        <v>1.0230433055224473E-2</v>
      </c>
      <c r="HH153" s="12">
        <f>VLOOKUP($EG153,Data!$B:$CP,Daily!HH$10,0)/HH$142</f>
        <v>9.1140127946718087E-3</v>
      </c>
      <c r="HI153" s="12">
        <f>VLOOKUP($EG153,Data!$B:$CP,Daily!HI$10,0)/HI$142</f>
        <v>8.821367311933349E-3</v>
      </c>
      <c r="HJ153" s="12">
        <f>VLOOKUP($EG153,Data!$B:$CP,Daily!HJ$10,0)/HJ$142</f>
        <v>1.0297239915074309E-2</v>
      </c>
      <c r="HK153" s="12">
        <f>VLOOKUP($EG153,Data!$B:$CP,Daily!HK$10,0)/HK$142</f>
        <v>6.7968363816114678E-3</v>
      </c>
      <c r="HL153" s="12">
        <f>VLOOKUP($EG153,Data!$B:$CP,Daily!HL$10,0)/HL$142</f>
        <v>7.0901600076650377E-3</v>
      </c>
      <c r="HM153" s="12">
        <f>VLOOKUP($EG153,Data!$B:$CP,Daily!HM$10,0)/HM$142</f>
        <v>9.2922103598260183E-3</v>
      </c>
      <c r="HN153" s="12">
        <f>VLOOKUP($EG153,Data!$B:$CP,Daily!HN$10,0)/HN$142</f>
        <v>9.0132827324478186E-3</v>
      </c>
      <c r="HO153" s="12">
        <f>VLOOKUP($EG153,Data!$B:$CP,Daily!HO$10,0)/HO$142</f>
        <v>7.4984741477025028E-3</v>
      </c>
      <c r="HP153" s="12">
        <f>VLOOKUP($EG153,Data!$B:$CP,Daily!HP$10,0)/HP$142</f>
        <v>9.0909090909090905E-3</v>
      </c>
      <c r="HQ153" s="12">
        <f>VLOOKUP($EG153,Data!$B:$CP,Daily!HQ$10,0)/HQ$142</f>
        <v>9.4168004280363836E-3</v>
      </c>
      <c r="HR153" s="12">
        <f>VLOOKUP($EG153,Data!$B:$CP,Daily!HR$10,0)/HR$142</f>
        <v>8.3145266658748076E-3</v>
      </c>
      <c r="HS153" s="12">
        <f>VLOOKUP($EG153,Data!$B:$CP,Daily!HS$10,0)/HS$142</f>
        <v>1.0275874837992964E-2</v>
      </c>
      <c r="HT153" s="12">
        <f>VLOOKUP($EG153,Data!$B:$CP,Daily!HT$10,0)/HT$142</f>
        <v>1.0865384615384615E-2</v>
      </c>
      <c r="HU153" s="13"/>
      <c r="HV153" s="40">
        <f t="shared" si="1902"/>
        <v>8.3145266658748076E-3</v>
      </c>
      <c r="HW153" s="40">
        <f t="shared" si="1903"/>
        <v>9.6647538508003623E-3</v>
      </c>
      <c r="HX153" s="40">
        <f t="shared" si="1904"/>
        <v>1.3502271849255548E-3</v>
      </c>
      <c r="HY153" s="40">
        <f t="shared" si="1917"/>
        <v>1.0677424239494528E-2</v>
      </c>
      <c r="HZ153" s="40">
        <f t="shared" si="1918"/>
        <v>7.301856277180642E-3</v>
      </c>
      <c r="IA153" s="43"/>
      <c r="IB153" s="12">
        <f t="shared" si="1905"/>
        <v>1.1299485586672661E-3</v>
      </c>
      <c r="IC153" s="12">
        <f t="shared" si="1924"/>
        <v>8.981993777364812E-3</v>
      </c>
      <c r="ID153" s="12">
        <f t="shared" si="1925"/>
        <v>8.9259966218535863E-3</v>
      </c>
      <c r="IE153" s="1"/>
      <c r="IF153" s="7" t="s">
        <v>781</v>
      </c>
      <c r="IG153" s="7" t="s">
        <v>131</v>
      </c>
      <c r="IH153" s="12">
        <f>VLOOKUP($IF153,Data!$B:$CP,Daily!IH$10,0)/IH$142</f>
        <v>0</v>
      </c>
      <c r="II153" s="12">
        <f>VLOOKUP($IF153,Data!$B:$CP,Daily!II$10,0)/II$142</f>
        <v>0</v>
      </c>
      <c r="IJ153" s="12">
        <f>VLOOKUP($IF153,Data!$B:$CP,Daily!IJ$10,0)/IJ$142</f>
        <v>0</v>
      </c>
      <c r="IK153" s="12">
        <f>VLOOKUP($IF153,Data!$B:$CP,Daily!IK$10,0)/IK$142</f>
        <v>0</v>
      </c>
      <c r="IL153" s="12">
        <f>VLOOKUP($IF153,Data!$B:$CP,Daily!IL$10,0)/IL$142</f>
        <v>0</v>
      </c>
      <c r="IM153" s="12">
        <f>VLOOKUP($IF153,Data!$B:$CP,Daily!IM$10,0)/IM$142</f>
        <v>0</v>
      </c>
      <c r="IN153" s="12">
        <f>VLOOKUP($IF153,Data!$B:$CP,Daily!IN$10,0)/IN$142</f>
        <v>0</v>
      </c>
      <c r="IO153" s="12">
        <f>VLOOKUP($IF153,Data!$B:$CP,Daily!IO$10,0)/IO$142</f>
        <v>0</v>
      </c>
      <c r="IP153" s="12">
        <f>VLOOKUP($IF153,Data!$B:$CP,Daily!IP$10,0)/IP$142</f>
        <v>0</v>
      </c>
      <c r="IQ153" s="12">
        <f>VLOOKUP($IF153,Data!$B:$CP,Daily!IQ$10,0)/IQ$142</f>
        <v>0</v>
      </c>
      <c r="IR153" s="12">
        <f>VLOOKUP($IF153,Data!$B:$CP,Daily!IR$10,0)/IR$142</f>
        <v>0</v>
      </c>
      <c r="IS153" s="12">
        <f>VLOOKUP($IF153,Data!$B:$CP,Daily!IS$10,0)/IS$142</f>
        <v>0</v>
      </c>
      <c r="IT153" s="12">
        <f>VLOOKUP($IF153,Data!$B:$CP,Daily!IT$10,0)/IT$142</f>
        <v>0</v>
      </c>
      <c r="IU153" s="12">
        <f>VLOOKUP($IF153,Data!$B:$CP,Daily!IU$10,0)/IU$142</f>
        <v>0</v>
      </c>
      <c r="IV153" s="12">
        <f>VLOOKUP($IF153,Data!$B:$CP,Daily!IV$10,0)/IV$142</f>
        <v>0</v>
      </c>
      <c r="IW153" s="12">
        <f>VLOOKUP($IF153,Data!$B:$CP,Daily!IW$10,0)/IW$142</f>
        <v>0</v>
      </c>
      <c r="IX153" s="12">
        <f>VLOOKUP($IF153,Data!$B:$CP,Daily!IX$10,0)/IX$142</f>
        <v>0</v>
      </c>
      <c r="IY153" s="12">
        <f>VLOOKUP($IF153,Data!$B:$CP,Daily!IY$10,0)/IY$142</f>
        <v>0</v>
      </c>
      <c r="IZ153" s="12">
        <f>VLOOKUP($IF153,Data!$B:$CP,Daily!IZ$10,0)/IZ$142</f>
        <v>0</v>
      </c>
      <c r="JA153" s="12">
        <f>VLOOKUP($IF153,Data!$B:$CP,Daily!JA$10,0)/JA$142</f>
        <v>0</v>
      </c>
      <c r="JB153" s="12">
        <f>VLOOKUP($IF153,Data!$B:$CP,Daily!JB$10,0)/JB$142</f>
        <v>0</v>
      </c>
      <c r="JC153" s="12">
        <f>VLOOKUP($IF153,Data!$B:$CP,Daily!JC$10,0)/JC$142</f>
        <v>0</v>
      </c>
      <c r="JD153" s="12">
        <f>VLOOKUP($IF153,Data!$B:$CP,Daily!JD$10,0)/JD$142</f>
        <v>0</v>
      </c>
      <c r="JE153" s="12">
        <f>VLOOKUP($IF153,Data!$B:$CP,Daily!JE$10,0)/JE$142</f>
        <v>0</v>
      </c>
      <c r="JF153" s="12">
        <f>VLOOKUP($IF153,Data!$B:$CP,Daily!JF$10,0)/JF$142</f>
        <v>0</v>
      </c>
      <c r="JG153" s="12">
        <f>VLOOKUP($IF153,Data!$B:$CP,Daily!JG$10,0)/JG$142</f>
        <v>0</v>
      </c>
      <c r="JH153" s="12">
        <f>VLOOKUP($IF153,Data!$B:$CP,Daily!JH$10,0)/JH$142</f>
        <v>0</v>
      </c>
      <c r="JI153" s="12">
        <f>VLOOKUP($IF153,Data!$B:$CP,Daily!JI$10,0)/JI$142</f>
        <v>0</v>
      </c>
      <c r="JJ153" s="12">
        <f>VLOOKUP($IF153,Data!$B:$CP,Daily!JJ$10,0)/JJ$142</f>
        <v>0</v>
      </c>
      <c r="JK153" s="12">
        <f>VLOOKUP($IF153,Data!$B:$CP,Daily!JK$10,0)/JK$142</f>
        <v>0</v>
      </c>
      <c r="JL153" s="12">
        <f>VLOOKUP($IF153,Data!$B:$CP,Daily!JL$10,0)/JL$142</f>
        <v>0</v>
      </c>
      <c r="JM153" s="12">
        <f>VLOOKUP($IF153,Data!$B:$CP,Daily!JM$10,0)/JM$142</f>
        <v>0</v>
      </c>
      <c r="JN153" s="12">
        <f>VLOOKUP($IF153,Data!$B:$CP,Daily!JN$10,0)/JN$142</f>
        <v>0</v>
      </c>
      <c r="JO153" s="12">
        <f>VLOOKUP($IF153,Data!$B:$CP,Daily!JO$10,0)/JO$142</f>
        <v>0</v>
      </c>
      <c r="JP153" s="12">
        <f>VLOOKUP($IF153,Data!$B:$CP,Daily!JP$10,0)/JP$142</f>
        <v>0</v>
      </c>
      <c r="JQ153" s="12">
        <f>VLOOKUP($IF153,Data!$B:$CP,Daily!JQ$10,0)/JQ$142</f>
        <v>0</v>
      </c>
      <c r="JR153" s="12">
        <f>VLOOKUP($IF153,Data!$B:$CP,Daily!JR$10,0)/JR$142</f>
        <v>0</v>
      </c>
      <c r="JS153" s="12">
        <f>VLOOKUP($IF153,Data!$B:$CP,Daily!JS$10,0)/JS$142</f>
        <v>0</v>
      </c>
      <c r="JT153" s="12">
        <f>VLOOKUP($IF153,Data!$B:$CP,Daily!JT$10,0)/JT$142</f>
        <v>0</v>
      </c>
      <c r="JU153" s="12">
        <f>VLOOKUP($IF153,Data!$B:$CP,Daily!JU$10,0)/JU$142</f>
        <v>0</v>
      </c>
      <c r="JV153" s="12">
        <f>VLOOKUP($IF153,Data!$B:$CP,Daily!JV$10,0)/JV$142</f>
        <v>0</v>
      </c>
      <c r="JW153" s="12">
        <f>VLOOKUP($IF153,Data!$B:$CP,Daily!JW$10,0)/JW$142</f>
        <v>0</v>
      </c>
      <c r="JX153" s="12">
        <f>VLOOKUP($IF153,Data!$B:$CP,Daily!JX$10,0)/JX$142</f>
        <v>0</v>
      </c>
      <c r="JY153" s="12">
        <f>VLOOKUP($IF153,Data!$B:$CP,Daily!JY$10,0)/JY$142</f>
        <v>0</v>
      </c>
      <c r="JZ153" s="12">
        <f>VLOOKUP($IF153,Data!$B:$CP,Daily!JZ$10,0)/JZ$142</f>
        <v>0</v>
      </c>
      <c r="KA153" s="12">
        <f>VLOOKUP($IF153,Data!$B:$CP,Daily!KA$10,0)/KA$142</f>
        <v>0</v>
      </c>
      <c r="KB153" s="12">
        <f>VLOOKUP($IF153,Data!$B:$CP,Daily!KB$10,0)/KB$142</f>
        <v>0</v>
      </c>
      <c r="KC153" s="12">
        <f>VLOOKUP($IF153,Data!$B:$CP,Daily!KC$10,0)/KC$142</f>
        <v>0</v>
      </c>
      <c r="KD153" s="12">
        <f>VLOOKUP($IF153,Data!$B:$CP,Daily!KD$10,0)/KD$142</f>
        <v>0</v>
      </c>
      <c r="KE153" s="12">
        <f>VLOOKUP($IF153,Data!$B:$CP,Daily!KE$10,0)/KE$142</f>
        <v>0</v>
      </c>
      <c r="KF153" s="12">
        <f>VLOOKUP($IF153,Data!$B:$CP,Daily!KF$10,0)/KF$142</f>
        <v>0</v>
      </c>
      <c r="KG153" s="12">
        <f>VLOOKUP($IF153,Data!$B:$CP,Daily!KG$10,0)/KG$142</f>
        <v>0</v>
      </c>
      <c r="KH153" s="12">
        <f>VLOOKUP($IF153,Data!$B:$CP,Daily!KH$10,0)/KH$142</f>
        <v>0</v>
      </c>
      <c r="KI153" s="12">
        <f>VLOOKUP($IF153,Data!$B:$CP,Daily!KI$10,0)/KI$142</f>
        <v>0</v>
      </c>
      <c r="KJ153" s="12">
        <f>VLOOKUP($IF153,Data!$B:$CP,Daily!KJ$10,0)/KJ$142</f>
        <v>0</v>
      </c>
      <c r="KK153" s="12">
        <f>VLOOKUP($IF153,Data!$B:$CP,Daily!KK$10,0)/KK$142</f>
        <v>0</v>
      </c>
      <c r="KL153" s="12">
        <f>VLOOKUP($IF153,Data!$B:$CP,Daily!KL$10,0)/KL$142</f>
        <v>0</v>
      </c>
      <c r="KM153" s="12">
        <f>VLOOKUP($IF153,Data!$B:$CP,Daily!KM$10,0)/KM$142</f>
        <v>0</v>
      </c>
      <c r="KN153" s="12">
        <f>VLOOKUP($IF153,Data!$B:$CP,Daily!KN$10,0)/KN$142</f>
        <v>0</v>
      </c>
      <c r="KO153" s="12">
        <f>VLOOKUP($IF153,Data!$B:$CP,Daily!KO$10,0)/KO$142</f>
        <v>0</v>
      </c>
      <c r="KP153" s="12">
        <f>VLOOKUP($IF153,Data!$B:$CP,Daily!KP$10,0)/KP$142</f>
        <v>0</v>
      </c>
      <c r="KQ153" s="12">
        <f>VLOOKUP($IF153,Data!$B:$CP,Daily!KQ$10,0)/KQ$142</f>
        <v>0</v>
      </c>
      <c r="KR153" s="12">
        <f>VLOOKUP($IF153,Data!$B:$CP,Daily!KR$10,0)/KR$142</f>
        <v>0</v>
      </c>
      <c r="KS153" s="12">
        <f>VLOOKUP($IF153,Data!$B:$CP,Daily!KS$10,0)/KS$142</f>
        <v>0</v>
      </c>
      <c r="KT153" s="12">
        <f>VLOOKUP($IF153,Data!$B:$CP,Daily!KT$10,0)/KT$142</f>
        <v>0</v>
      </c>
      <c r="KU153" s="12">
        <f>VLOOKUP($IF153,Data!$B:$CP,Daily!KU$10,0)/KU$142</f>
        <v>0</v>
      </c>
      <c r="KV153" s="12">
        <f>VLOOKUP($IF153,Data!$B:$CP,Daily!KV$10,0)/KV$142</f>
        <v>0</v>
      </c>
      <c r="KW153" s="12">
        <f>VLOOKUP($IF153,Data!$B:$CP,Daily!KW$10,0)/KW$142</f>
        <v>0</v>
      </c>
      <c r="KX153" s="12">
        <f>VLOOKUP($IF153,Data!$B:$CP,Daily!KX$10,0)/KX$142</f>
        <v>0</v>
      </c>
      <c r="KY153" s="12">
        <f>VLOOKUP($IF153,Data!$B:$CP,Daily!KY$10,0)/KY$142</f>
        <v>0</v>
      </c>
      <c r="KZ153" s="12">
        <f>VLOOKUP($IF153,Data!$B:$CP,Daily!KZ$10,0)/KZ$142</f>
        <v>0</v>
      </c>
      <c r="LA153" s="12">
        <f>VLOOKUP($IF153,Data!$B:$CP,Daily!LA$10,0)/LA$142</f>
        <v>0</v>
      </c>
      <c r="LB153" s="12">
        <f>VLOOKUP($IF153,Data!$B:$CP,Daily!LB$10,0)/LB$142</f>
        <v>0</v>
      </c>
      <c r="LC153" s="12">
        <f>VLOOKUP($IF153,Data!$B:$CP,Daily!LC$10,0)/LC$142</f>
        <v>0</v>
      </c>
      <c r="LD153" s="12">
        <f>VLOOKUP($IF153,Data!$B:$CP,Daily!LD$10,0)/LD$142</f>
        <v>0</v>
      </c>
      <c r="LE153" s="12">
        <f>VLOOKUP($IF153,Data!$B:$CP,Daily!LE$10,0)/LE$142</f>
        <v>0</v>
      </c>
      <c r="LF153" s="12">
        <f>VLOOKUP($IF153,Data!$B:$CP,Daily!LF$10,0)/LF$142</f>
        <v>0</v>
      </c>
      <c r="LG153" s="12">
        <f>VLOOKUP($IF153,Data!$B:$CP,Daily!LG$10,0)/LG$142</f>
        <v>0</v>
      </c>
      <c r="LH153" s="12">
        <f>VLOOKUP($IF153,Data!$B:$CP,Daily!LH$10,0)/LH$142</f>
        <v>0</v>
      </c>
      <c r="LI153" s="12">
        <f>VLOOKUP($IF153,Data!$B:$CP,Daily!LI$10,0)/LI$142</f>
        <v>0</v>
      </c>
      <c r="LJ153" s="12">
        <f>VLOOKUP($IF153,Data!$B:$CP,Daily!LJ$10,0)/LJ$142</f>
        <v>0</v>
      </c>
      <c r="LK153" s="12">
        <f>VLOOKUP($IF153,Data!$B:$CP,Daily!LK$10,0)/LK$142</f>
        <v>0</v>
      </c>
      <c r="LL153" s="12">
        <f>VLOOKUP($IF153,Data!$B:$CP,Daily!LL$10,0)/LL$142</f>
        <v>0</v>
      </c>
      <c r="LM153" s="12">
        <f>VLOOKUP($IF153,Data!$B:$CP,Daily!LM$10,0)/LM$142</f>
        <v>0</v>
      </c>
      <c r="LN153" s="12">
        <f>VLOOKUP($IF153,Data!$B:$CP,Daily!LN$10,0)/LN$142</f>
        <v>0</v>
      </c>
      <c r="LO153" s="12">
        <f>VLOOKUP($IF153,Data!$B:$CP,Daily!LO$10,0)/LO$142</f>
        <v>0</v>
      </c>
      <c r="LP153" s="12">
        <f>VLOOKUP($IF153,Data!$B:$CP,Daily!LP$10,0)/LP$142</f>
        <v>0</v>
      </c>
      <c r="LQ153" s="12">
        <f>VLOOKUP($IF153,Data!$B:$CP,Daily!LQ$10,0)/LQ$142</f>
        <v>0</v>
      </c>
      <c r="LR153" s="12">
        <f>VLOOKUP($IF153,Data!$B:$CP,Daily!LR$10,0)/LR$142</f>
        <v>0</v>
      </c>
      <c r="LS153" s="12">
        <f>VLOOKUP($IF153,Data!$B:$CP,Daily!LS$10,0)/LS$142</f>
        <v>0</v>
      </c>
      <c r="LU153" s="40">
        <f t="shared" si="1906"/>
        <v>0</v>
      </c>
      <c r="LV153" s="40">
        <f t="shared" si="1907"/>
        <v>0</v>
      </c>
      <c r="LW153" s="40">
        <f t="shared" si="1908"/>
        <v>0</v>
      </c>
      <c r="LX153" s="40">
        <f t="shared" si="1919"/>
        <v>0</v>
      </c>
      <c r="LY153" s="40">
        <f t="shared" si="1920"/>
        <v>0</v>
      </c>
      <c r="LZ153" s="43"/>
      <c r="MA153" s="12">
        <f t="shared" si="1921"/>
        <v>0</v>
      </c>
      <c r="MB153" s="12">
        <f t="shared" si="1926"/>
        <v>0</v>
      </c>
      <c r="MC153" s="12">
        <f t="shared" si="1927"/>
        <v>0</v>
      </c>
    </row>
    <row r="154" spans="4:341" x14ac:dyDescent="0.35">
      <c r="D154" s="60" t="s">
        <v>479</v>
      </c>
      <c r="E154" s="128" t="str">
        <f>VLOOKUP($D154,'Metric Nature'!$C:$D,2,0)&amp;IF(($F154&lt;(EA154)),"Below",IF(($F154&gt;(DZ154)),"Above","Within"))</f>
        <v>NegativeWithin</v>
      </c>
      <c r="F154" s="118">
        <f t="shared" si="1796"/>
        <v>0.28834491939062268</v>
      </c>
      <c r="G154" s="119">
        <f t="shared" si="1797"/>
        <v>0.28372138292005061</v>
      </c>
      <c r="H154" s="118">
        <f t="shared" si="1798"/>
        <v>1.6296045165812983E-2</v>
      </c>
      <c r="I154" s="129">
        <f t="shared" si="1909"/>
        <v>0.28314865857414762</v>
      </c>
      <c r="J154" s="118">
        <f t="shared" si="1799"/>
        <v>1.8351705576292981E-2</v>
      </c>
      <c r="K154" s="118">
        <f t="shared" si="1800"/>
        <v>9.9718017341959547E-3</v>
      </c>
      <c r="L154" s="118"/>
      <c r="M154" s="128" t="str">
        <f>VLOOKUP($D154,'Metric Nature'!$C:$D,2,0)&amp;IF(($N154&lt;(HZ154)),"Below",IF(($N154&gt;(HY154)),"Above","Within"))</f>
        <v>NegativeWithin</v>
      </c>
      <c r="N154" s="118">
        <f t="shared" si="1801"/>
        <v>0.27990384615384617</v>
      </c>
      <c r="O154" s="119">
        <f t="shared" si="1910"/>
        <v>0.27264152271543413</v>
      </c>
      <c r="P154" s="130">
        <f t="shared" si="1911"/>
        <v>2.6636894358868422E-2</v>
      </c>
      <c r="Q154" s="119">
        <f t="shared" si="1802"/>
        <v>0.27201974705098803</v>
      </c>
      <c r="R154" s="118">
        <f t="shared" si="1803"/>
        <v>2.8983554276228077E-2</v>
      </c>
      <c r="S154" s="118">
        <f t="shared" si="1804"/>
        <v>9.8462445617159937E-3</v>
      </c>
      <c r="T154" s="120"/>
      <c r="U154" s="128" t="str">
        <f>VLOOKUP($D154,'Metric Nature'!$C:$D,2,0)&amp;IF(($V154&lt;(LY154)),"Below",IF(($V154&gt;(LX154)),"Above","Within"))</f>
        <v>NegativeWithin</v>
      </c>
      <c r="V154" s="118">
        <f t="shared" si="1805"/>
        <v>0.31646380525304291</v>
      </c>
      <c r="W154" s="119">
        <f t="shared" si="1912"/>
        <v>0.32042910447761191</v>
      </c>
      <c r="X154" s="118">
        <f t="shared" si="1806"/>
        <v>-1.2374965847854372E-2</v>
      </c>
      <c r="Y154" s="119">
        <f t="shared" si="1913"/>
        <v>0.31974755286599754</v>
      </c>
      <c r="Z154" s="118">
        <f t="shared" si="1807"/>
        <v>-1.0269813118259627E-2</v>
      </c>
      <c r="AA154" s="118">
        <f t="shared" si="1808"/>
        <v>1.0205876460232119E-2</v>
      </c>
      <c r="AB154" s="120"/>
      <c r="AC154" s="46" t="s">
        <v>782</v>
      </c>
      <c r="AI154" s="7" t="s">
        <v>541</v>
      </c>
      <c r="AJ154" s="12">
        <f>(VLOOKUP($EG154,Data!$B:$CP,Daily!EI$10,0)+VLOOKUP($IF154,Data!$B:$CP,Daily!IH$10,0))/AJ$142</f>
        <v>0.27961470146194833</v>
      </c>
      <c r="AK154" s="12">
        <f>(VLOOKUP($EG154,Data!$B:$CP,Daily!EJ$10,0)+VLOOKUP($IF154,Data!$B:$CP,Daily!II$10,0))/AK$142</f>
        <v>0.28030106410589151</v>
      </c>
      <c r="AL154" s="12">
        <f>(VLOOKUP($EG154,Data!$B:$CP,Daily!EK$10,0)+VLOOKUP($IF154,Data!$B:$CP,Daily!IJ$10,0))/AL$142</f>
        <v>0.27847530260882641</v>
      </c>
      <c r="AM154" s="12">
        <f>(VLOOKUP($EG154,Data!$B:$CP,Daily!EL$10,0)+VLOOKUP($IF154,Data!$B:$CP,Daily!IK$10,0))/AM$142</f>
        <v>0.26381250528809547</v>
      </c>
      <c r="AN154" s="12">
        <f>(VLOOKUP($EG154,Data!$B:$CP,Daily!EM$10,0)+VLOOKUP($IF154,Data!$B:$CP,Daily!IL$10,0))/AN$142</f>
        <v>0.25775676124108182</v>
      </c>
      <c r="AO154" s="12">
        <f>(VLOOKUP($EG154,Data!$B:$CP,Daily!EN$10,0)+VLOOKUP($IF154,Data!$B:$CP,Daily!IM$10,0))/AO$142</f>
        <v>0.30125444673282159</v>
      </c>
      <c r="AP154" s="12">
        <f>(VLOOKUP($EG154,Data!$B:$CP,Daily!EO$10,0)+VLOOKUP($IF154,Data!$B:$CP,Daily!IN$10,0))/AP$142</f>
        <v>0.286501210653753</v>
      </c>
      <c r="AQ154" s="12">
        <f>(VLOOKUP($EG154,Data!$B:$CP,Daily!EP$10,0)+VLOOKUP($IF154,Data!$B:$CP,Daily!IO$10,0))/AQ$142</f>
        <v>0.3126200801449196</v>
      </c>
      <c r="AR154" s="12">
        <f>(VLOOKUP($EG154,Data!$B:$CP,Daily!EQ$10,0)+VLOOKUP($IF154,Data!$B:$CP,Daily!IP$10,0))/AR$142</f>
        <v>0.29873722188815394</v>
      </c>
      <c r="AS154" s="12">
        <f>(VLOOKUP($EG154,Data!$B:$CP,Daily!ER$10,0)+VLOOKUP($IF154,Data!$B:$CP,Daily!IQ$10,0))/AS$142</f>
        <v>0.28002085816448152</v>
      </c>
      <c r="AT154" s="12">
        <f>(VLOOKUP($EG154,Data!$B:$CP,Daily!ES$10,0)+VLOOKUP($IF154,Data!$B:$CP,Daily!IR$10,0))/AT$142</f>
        <v>0.27585625105449635</v>
      </c>
      <c r="AU154" s="12">
        <f>(VLOOKUP($EG154,Data!$B:$CP,Daily!ET$10,0)+VLOOKUP($IF154,Data!$B:$CP,Daily!IS$10,0))/AU$142</f>
        <v>0.29663168004390478</v>
      </c>
      <c r="AV154" s="12">
        <f>(VLOOKUP($EG154,Data!$B:$CP,Daily!EU$10,0)+VLOOKUP($IF154,Data!$B:$CP,Daily!IT$10,0))/AV$142</f>
        <v>0.28506530380465644</v>
      </c>
      <c r="AW154" s="12">
        <f>(VLOOKUP($EG154,Data!$B:$CP,Daily!EV$10,0)+VLOOKUP($IF154,Data!$B:$CP,Daily!IU$10,0))/AW$142</f>
        <v>0.27706941914592187</v>
      </c>
      <c r="AX154" s="12">
        <f>(VLOOKUP($EG154,Data!$B:$CP,Daily!EW$10,0)+VLOOKUP($IF154,Data!$B:$CP,Daily!IV$10,0))/AX$142</f>
        <v>0.27211112978210944</v>
      </c>
      <c r="AY154" s="12">
        <f>(VLOOKUP($EG154,Data!$B:$CP,Daily!EX$10,0)+VLOOKUP($IF154,Data!$B:$CP,Daily!IW$10,0))/AY$142</f>
        <v>0.27977571539056456</v>
      </c>
      <c r="AZ154" s="12">
        <f>(VLOOKUP($EG154,Data!$B:$CP,Daily!EY$10,0)+VLOOKUP($IF154,Data!$B:$CP,Daily!IX$10,0))/AZ$142</f>
        <v>0.27136258660508084</v>
      </c>
      <c r="BA154" s="12">
        <f>(VLOOKUP($EG154,Data!$B:$CP,Daily!EZ$10,0)+VLOOKUP($IF154,Data!$B:$CP,Daily!IY$10,0))/BA$142</f>
        <v>0.27975460122699386</v>
      </c>
      <c r="BB154" s="12">
        <f>(VLOOKUP($EG154,Data!$B:$CP,Daily!FA$10,0)+VLOOKUP($IF154,Data!$B:$CP,Daily!IZ$10,0))/BB$142</f>
        <v>0.29051562173822282</v>
      </c>
      <c r="BC154" s="12">
        <f>(VLOOKUP($EG154,Data!$B:$CP,Daily!FB$10,0)+VLOOKUP($IF154,Data!$B:$CP,Daily!JA$10,0))/BC$142</f>
        <v>0.28974451241453758</v>
      </c>
      <c r="BD154" s="12">
        <f>(VLOOKUP($EG154,Data!$B:$CP,Daily!FC$10,0)+VLOOKUP($IF154,Data!$B:$CP,Daily!JB$10,0))/BD$142</f>
        <v>0.28618800461361016</v>
      </c>
      <c r="BE154" s="12">
        <f>(VLOOKUP($EG154,Data!$B:$CP,Daily!FD$10,0)+VLOOKUP($IF154,Data!$B:$CP,Daily!JC$10,0))/BE$142</f>
        <v>0.2809005741915987</v>
      </c>
      <c r="BF154" s="12">
        <f>(VLOOKUP($EG154,Data!$B:$CP,Daily!FE$10,0)+VLOOKUP($IF154,Data!$B:$CP,Daily!JD$10,0))/BF$142</f>
        <v>0.27267516836222955</v>
      </c>
      <c r="BG154" s="12">
        <f>(VLOOKUP($EG154,Data!$B:$CP,Daily!FF$10,0)+VLOOKUP($IF154,Data!$B:$CP,Daily!JE$10,0))/BG$142</f>
        <v>0.26313209705089452</v>
      </c>
      <c r="BH154" s="12">
        <f>(VLOOKUP($EG154,Data!$B:$CP,Daily!FG$10,0)+VLOOKUP($IF154,Data!$B:$CP,Daily!JF$10,0))/BH$142</f>
        <v>0.26646841488690637</v>
      </c>
      <c r="BI154" s="12">
        <f>(VLOOKUP($EG154,Data!$B:$CP,Daily!FH$10,0)+VLOOKUP($IF154,Data!$B:$CP,Daily!JG$10,0))/BI$142</f>
        <v>0.28530751708428248</v>
      </c>
      <c r="BJ154" s="12">
        <f>(VLOOKUP($EG154,Data!$B:$CP,Daily!FI$10,0)+VLOOKUP($IF154,Data!$B:$CP,Daily!JH$10,0))/BJ$142</f>
        <v>0.28348867269882305</v>
      </c>
      <c r="BK154" s="12">
        <f>(VLOOKUP($EG154,Data!$B:$CP,Daily!FJ$10,0)+VLOOKUP($IF154,Data!$B:$CP,Daily!JI$10,0))/BK$142</f>
        <v>0.29356831905631231</v>
      </c>
      <c r="BL154" s="12">
        <f>(VLOOKUP($EG154,Data!$B:$CP,Daily!FK$10,0)+VLOOKUP($IF154,Data!$B:$CP,Daily!JJ$10,0))/BL$142</f>
        <v>0.2787269927403388</v>
      </c>
      <c r="BM154" s="12">
        <f>(VLOOKUP($EG154,Data!$B:$CP,Daily!FL$10,0)+VLOOKUP($IF154,Data!$B:$CP,Daily!JK$10,0))/BM$142</f>
        <v>0.27511130084771607</v>
      </c>
      <c r="BN154" s="12">
        <f>(VLOOKUP($EG154,Data!$B:$CP,Daily!FM$10,0)+VLOOKUP($IF154,Data!$B:$CP,Daily!JL$10,0))/BN$142</f>
        <v>0.28371005455962589</v>
      </c>
      <c r="BO154" s="12">
        <f>(VLOOKUP($EG154,Data!$B:$CP,Daily!FN$10,0)+VLOOKUP($IF154,Data!$B:$CP,Daily!JM$10,0))/BO$142</f>
        <v>0.28882252559726962</v>
      </c>
      <c r="BP154" s="12">
        <f>(VLOOKUP($EG154,Data!$B:$CP,Daily!FO$10,0)+VLOOKUP($IF154,Data!$B:$CP,Daily!JN$10,0))/BP$142</f>
        <v>0.2865515502898916</v>
      </c>
      <c r="BQ154" s="12">
        <f>(VLOOKUP($EG154,Data!$B:$CP,Daily!FP$10,0)+VLOOKUP($IF154,Data!$B:$CP,Daily!JO$10,0))/BQ$142</f>
        <v>0.27878371628371629</v>
      </c>
      <c r="BR154" s="12">
        <f>(VLOOKUP($EG154,Data!$B:$CP,Daily!FQ$10,0)+VLOOKUP($IF154,Data!$B:$CP,Daily!JP$10,0))/BR$142</f>
        <v>0.29611492001305911</v>
      </c>
      <c r="BS154" s="12">
        <f>(VLOOKUP($EG154,Data!$B:$CP,Daily!FR$10,0)+VLOOKUP($IF154,Data!$B:$CP,Daily!JQ$10,0))/BS$142</f>
        <v>0.28974323955203496</v>
      </c>
      <c r="BT154" s="12">
        <f>(VLOOKUP($EG154,Data!$B:$CP,Daily!FS$10,0)+VLOOKUP($IF154,Data!$B:$CP,Daily!JR$10,0))/BT$142</f>
        <v>0.27602567680714485</v>
      </c>
      <c r="BU154" s="12">
        <f>(VLOOKUP($EG154,Data!$B:$CP,Daily!FT$10,0)+VLOOKUP($IF154,Data!$B:$CP,Daily!JS$10,0))/BU$142</f>
        <v>0.28001638001638002</v>
      </c>
      <c r="BV154" s="12">
        <f>(VLOOKUP($EG154,Data!$B:$CP,Daily!FU$10,0)+VLOOKUP($IF154,Data!$B:$CP,Daily!JT$10,0))/BV$142</f>
        <v>0.27150910267073286</v>
      </c>
      <c r="BW154" s="12">
        <f>(VLOOKUP($EG154,Data!$B:$CP,Daily!FV$10,0)+VLOOKUP($IF154,Data!$B:$CP,Daily!JU$10,0))/BW$142</f>
        <v>0.29203081025033328</v>
      </c>
      <c r="BX154" s="12">
        <f>(VLOOKUP($EG154,Data!$B:$CP,Daily!FW$10,0)+VLOOKUP($IF154,Data!$B:$CP,Daily!JV$10,0))/BX$142</f>
        <v>0.29971675611210497</v>
      </c>
      <c r="BY154" s="12">
        <f>(VLOOKUP($EG154,Data!$B:$CP,Daily!FX$10,0)+VLOOKUP($IF154,Data!$B:$CP,Daily!JW$10,0))/BY$142</f>
        <v>0.28661726242371405</v>
      </c>
      <c r="BZ154" s="12">
        <f>(VLOOKUP($EG154,Data!$B:$CP,Daily!FY$10,0)+VLOOKUP($IF154,Data!$B:$CP,Daily!JX$10,0))/BZ$142</f>
        <v>0.27776967930029156</v>
      </c>
      <c r="CA154" s="12">
        <f>(VLOOKUP($EG154,Data!$B:$CP,Daily!FZ$10,0)+VLOOKUP($IF154,Data!$B:$CP,Daily!JY$10,0))/CA$142</f>
        <v>0.27807445834604821</v>
      </c>
      <c r="CB154" s="12">
        <f>(VLOOKUP($EG154,Data!$B:$CP,Daily!GA$10,0)+VLOOKUP($IF154,Data!$B:$CP,Daily!JZ$10,0))/CB$142</f>
        <v>0.28346037936536073</v>
      </c>
      <c r="CC154" s="12">
        <f>(VLOOKUP($EG154,Data!$B:$CP,Daily!GB$10,0)+VLOOKUP($IF154,Data!$B:$CP,Daily!KA$10,0))/CC$142</f>
        <v>0.2732664725547288</v>
      </c>
      <c r="CD154" s="12">
        <f>(VLOOKUP($EG154,Data!$B:$CP,Daily!GC$10,0)+VLOOKUP($IF154,Data!$B:$CP,Daily!KB$10,0))/CD$142</f>
        <v>0.28525193085693268</v>
      </c>
      <c r="CE154" s="12">
        <f>(VLOOKUP($EG154,Data!$B:$CP,Daily!GD$10,0)+VLOOKUP($IF154,Data!$B:$CP,Daily!KC$10,0))/CE$142</f>
        <v>0.29154539646482575</v>
      </c>
      <c r="CF154" s="12">
        <f>(VLOOKUP($EG154,Data!$B:$CP,Daily!GE$10,0)+VLOOKUP($IF154,Data!$B:$CP,Daily!KD$10,0))/CF$142</f>
        <v>0.28706258167562071</v>
      </c>
      <c r="CG154" s="12">
        <f>(VLOOKUP($EG154,Data!$B:$CP,Daily!GF$10,0)+VLOOKUP($IF154,Data!$B:$CP,Daily!KE$10,0))/CG$142</f>
        <v>0.29233551887858922</v>
      </c>
      <c r="CH154" s="12">
        <f>(VLOOKUP($EG154,Data!$B:$CP,Daily!GG$10,0)+VLOOKUP($IF154,Data!$B:$CP,Daily!KF$10,0))/CH$142</f>
        <v>0.28136524694482606</v>
      </c>
      <c r="CI154" s="12">
        <f>(VLOOKUP($EG154,Data!$B:$CP,Daily!GH$10,0)+VLOOKUP($IF154,Data!$B:$CP,Daily!KG$10,0))/CI$142</f>
        <v>0.28006533138485346</v>
      </c>
      <c r="CJ154" s="12">
        <f>(VLOOKUP($EG154,Data!$B:$CP,Daily!GI$10,0)+VLOOKUP($IF154,Data!$B:$CP,Daily!KH$10,0))/CJ$142</f>
        <v>0.26033254156769597</v>
      </c>
      <c r="CK154" s="12">
        <f>(VLOOKUP($EG154,Data!$B:$CP,Daily!GJ$10,0)+VLOOKUP($IF154,Data!$B:$CP,Daily!KI$10,0))/CK$142</f>
        <v>0.2914674237895995</v>
      </c>
      <c r="CL154" s="12">
        <f>(VLOOKUP($EG154,Data!$B:$CP,Daily!GK$10,0)+VLOOKUP($IF154,Data!$B:$CP,Daily!KJ$10,0))/CL$142</f>
        <v>0.29662419923702582</v>
      </c>
      <c r="CM154" s="12">
        <f>(VLOOKUP($EG154,Data!$B:$CP,Daily!GL$10,0)+VLOOKUP($IF154,Data!$B:$CP,Daily!KK$10,0))/CM$142</f>
        <v>0.29056162246489858</v>
      </c>
      <c r="CN154" s="12">
        <f>(VLOOKUP($EG154,Data!$B:$CP,Daily!GM$10,0)+VLOOKUP($IF154,Data!$B:$CP,Daily!KL$10,0))/CN$142</f>
        <v>0.2870104691740985</v>
      </c>
      <c r="CO154" s="12">
        <f>(VLOOKUP($EG154,Data!$B:$CP,Daily!GN$10,0)+VLOOKUP($IF154,Data!$B:$CP,Daily!KM$10,0))/CO$142</f>
        <v>0.27244913568915402</v>
      </c>
      <c r="CP154" s="12">
        <f>(VLOOKUP($EG154,Data!$B:$CP,Daily!GO$10,0)+VLOOKUP($IF154,Data!$B:$CP,Daily!KN$10,0))/CP$142</f>
        <v>0.27340086287750892</v>
      </c>
      <c r="CQ154" s="12">
        <f>(VLOOKUP($EG154,Data!$B:$CP,Daily!GP$10,0)+VLOOKUP($IF154,Data!$B:$CP,Daily!KO$10,0))/CQ$142</f>
        <v>0.26805881099509909</v>
      </c>
      <c r="CR154" s="12">
        <f>(VLOOKUP($EG154,Data!$B:$CP,Daily!GQ$10,0)+VLOOKUP($IF154,Data!$B:$CP,Daily!KP$10,0))/CR$142</f>
        <v>0.29648007443014424</v>
      </c>
      <c r="CS154" s="12">
        <f>(VLOOKUP($EG154,Data!$B:$CP,Daily!GR$10,0)+VLOOKUP($IF154,Data!$B:$CP,Daily!KQ$10,0))/CS$142</f>
        <v>0.28920963260265514</v>
      </c>
      <c r="CT154" s="12">
        <f>(VLOOKUP($EG154,Data!$B:$CP,Daily!GS$10,0)+VLOOKUP($IF154,Data!$B:$CP,Daily!KR$10,0))/CT$142</f>
        <v>0.28441437237517497</v>
      </c>
      <c r="CU154" s="12">
        <f>(VLOOKUP($EG154,Data!$B:$CP,Daily!GT$10,0)+VLOOKUP($IF154,Data!$B:$CP,Daily!KS$10,0))/CU$142</f>
        <v>0.29272953884503533</v>
      </c>
      <c r="CV154" s="12">
        <f>(VLOOKUP($EG154,Data!$B:$CP,Daily!GU$10,0)+VLOOKUP($IF154,Data!$B:$CP,Daily!KT$10,0))/CV$142</f>
        <v>0.27089793494754899</v>
      </c>
      <c r="CW154" s="12">
        <f>(VLOOKUP($EG154,Data!$B:$CP,Daily!GV$10,0)+VLOOKUP($IF154,Data!$B:$CP,Daily!KU$10,0))/CW$142</f>
        <v>0.27944300212414447</v>
      </c>
      <c r="CX154" s="12">
        <f>(VLOOKUP($EG154,Data!$B:$CP,Daily!GW$10,0)+VLOOKUP($IF154,Data!$B:$CP,Daily!KV$10,0))/CX$142</f>
        <v>0.27783946700507617</v>
      </c>
      <c r="CY154" s="12">
        <f>(VLOOKUP($EG154,Data!$B:$CP,Daily!GX$10,0)+VLOOKUP($IF154,Data!$B:$CP,Daily!KW$10,0))/CY$142</f>
        <v>0.28543594739405748</v>
      </c>
      <c r="CZ154" s="12">
        <f>(VLOOKUP($EG154,Data!$B:$CP,Daily!GY$10,0)+VLOOKUP($IF154,Data!$B:$CP,Daily!KX$10,0))/CZ$142</f>
        <v>0.28043595887763778</v>
      </c>
      <c r="DA154" s="12">
        <f>(VLOOKUP($EG154,Data!$B:$CP,Daily!GZ$10,0)+VLOOKUP($IF154,Data!$B:$CP,Daily!KY$10,0))/DA$142</f>
        <v>0.28364885374231169</v>
      </c>
      <c r="DB154" s="12">
        <f>(VLOOKUP($EG154,Data!$B:$CP,Daily!HA$10,0)+VLOOKUP($IF154,Data!$B:$CP,Daily!KZ$10,0))/DB$142</f>
        <v>0.2856270513701244</v>
      </c>
      <c r="DC154" s="12">
        <f>(VLOOKUP($EG154,Data!$B:$CP,Daily!HB$10,0)+VLOOKUP($IF154,Data!$B:$CP,Daily!LA$10,0))/DC$142</f>
        <v>0.27181688125894132</v>
      </c>
      <c r="DD154" s="12">
        <f>(VLOOKUP($EG154,Data!$B:$CP,Daily!HC$10,0)+VLOOKUP($IF154,Data!$B:$CP,Daily!LB$10,0))/DD$142</f>
        <v>0.29235519946586547</v>
      </c>
      <c r="DE154" s="12">
        <f>(VLOOKUP($EG154,Data!$B:$CP,Daily!HD$10,0)+VLOOKUP($IF154,Data!$B:$CP,Daily!LC$10,0))/DE$142</f>
        <v>0.28224463813534423</v>
      </c>
      <c r="DF154" s="12">
        <f>(VLOOKUP($EG154,Data!$B:$CP,Daily!HE$10,0)+VLOOKUP($IF154,Data!$B:$CP,Daily!LD$10,0))/DF$142</f>
        <v>0.28821028218013145</v>
      </c>
      <c r="DG154" s="12">
        <f>(VLOOKUP($EG154,Data!$B:$CP,Daily!HF$10,0)+VLOOKUP($IF154,Data!$B:$CP,Daily!LE$10,0))/DG$142</f>
        <v>0.29374718848403059</v>
      </c>
      <c r="DH154" s="12">
        <f>(VLOOKUP($EG154,Data!$B:$CP,Daily!HG$10,0)+VLOOKUP($IF154,Data!$B:$CP,Daily!LF$10,0))/DH$142</f>
        <v>0.28366521705958647</v>
      </c>
      <c r="DI154" s="12">
        <f>(VLOOKUP($EG154,Data!$B:$CP,Daily!HH$10,0)+VLOOKUP($IF154,Data!$B:$CP,Daily!LG$10,0))/DI$142</f>
        <v>0.27719580983078163</v>
      </c>
      <c r="DJ154" s="12">
        <f>(VLOOKUP($EG154,Data!$B:$CP,Daily!HI$10,0)+VLOOKUP($IF154,Data!$B:$CP,Daily!LH$10,0))/DJ$142</f>
        <v>0.26983735830458355</v>
      </c>
      <c r="DK154" s="12">
        <f>(VLOOKUP($EG154,Data!$B:$CP,Daily!HJ$10,0)+VLOOKUP($IF154,Data!$B:$CP,Daily!LI$10,0))/DK$142</f>
        <v>0.27548053626231628</v>
      </c>
      <c r="DL154" s="12">
        <f>(VLOOKUP($EG154,Data!$B:$CP,Daily!HK$10,0)+VLOOKUP($IF154,Data!$B:$CP,Daily!LJ$10,0))/DL$142</f>
        <v>0.28146886238879426</v>
      </c>
      <c r="DM154" s="12">
        <f>(VLOOKUP($EG154,Data!$B:$CP,Daily!HL$10,0)+VLOOKUP($IF154,Data!$B:$CP,Daily!LK$10,0))/DM$142</f>
        <v>0.28971344599559146</v>
      </c>
      <c r="DN154" s="12">
        <f>(VLOOKUP($EG154,Data!$B:$CP,Daily!HM$10,0)+VLOOKUP($IF154,Data!$B:$CP,Daily!LL$10,0))/DN$142</f>
        <v>0.29116038882138517</v>
      </c>
      <c r="DO154" s="12">
        <f>(VLOOKUP($EG154,Data!$B:$CP,Daily!HN$10,0)+VLOOKUP($IF154,Data!$B:$CP,Daily!LM$10,0))/DO$142</f>
        <v>0.2883595962529954</v>
      </c>
      <c r="DP154" s="12">
        <f>(VLOOKUP($EG154,Data!$B:$CP,Daily!HO$10,0)+VLOOKUP($IF154,Data!$B:$CP,Daily!LN$10,0))/DP$142</f>
        <v>0.2597304877214584</v>
      </c>
      <c r="DQ154" s="12">
        <f>(VLOOKUP($EG154,Data!$B:$CP,Daily!HP$10,0)+VLOOKUP($IF154,Data!$B:$CP,Daily!LO$10,0))/DQ$142</f>
        <v>0.28140185539684875</v>
      </c>
      <c r="DR154" s="12">
        <f>(VLOOKUP($EG154,Data!$B:$CP,Daily!HQ$10,0)+VLOOKUP($IF154,Data!$B:$CP,Daily!LP$10,0))/DR$142</f>
        <v>0.27988576091391271</v>
      </c>
      <c r="DS154" s="12">
        <f>(VLOOKUP($EG154,Data!$B:$CP,Daily!HR$10,0)+VLOOKUP($IF154,Data!$B:$CP,Daily!LQ$10,0))/DS$142</f>
        <v>0.28159625258985677</v>
      </c>
      <c r="DT154" s="12">
        <f>(VLOOKUP($EG154,Data!$B:$CP,Daily!HS$10,0)+VLOOKUP($IF154,Data!$B:$CP,Daily!LR$10,0))/DT$142</f>
        <v>0.30454382826475851</v>
      </c>
      <c r="DU154" s="12">
        <f>(VLOOKUP($EG154,Data!$B:$CP,Daily!HT$10,0)+VLOOKUP($IF154,Data!$B:$CP,Daily!LS$10,0))/DU$142</f>
        <v>0.28834491939062268</v>
      </c>
      <c r="DV154" s="14"/>
      <c r="DW154" s="12">
        <f t="shared" si="1899"/>
        <v>0.27719580983078163</v>
      </c>
      <c r="DX154" s="12">
        <f t="shared" si="1900"/>
        <v>0.28971344599559146</v>
      </c>
      <c r="DY154" s="12">
        <f t="shared" si="1914"/>
        <v>1.2517636164809831E-2</v>
      </c>
      <c r="DZ154" s="12">
        <f t="shared" si="1915"/>
        <v>0.29910167311919883</v>
      </c>
      <c r="EA154" s="12">
        <f t="shared" si="1916"/>
        <v>0.26780758270717425</v>
      </c>
      <c r="EB154" s="14"/>
      <c r="EC154" s="12">
        <f t="shared" si="1901"/>
        <v>9.9718017341959547E-3</v>
      </c>
      <c r="ED154" s="12">
        <f t="shared" si="1922"/>
        <v>0.28372138292005061</v>
      </c>
      <c r="EE154" s="12">
        <f t="shared" si="1923"/>
        <v>0.28314865857414762</v>
      </c>
      <c r="EF154" s="1"/>
      <c r="EG154" s="7" t="s">
        <v>783</v>
      </c>
      <c r="EH154" s="7" t="s">
        <v>132</v>
      </c>
      <c r="EI154" s="12">
        <f>VLOOKUP($EG154,Data!$B:$CP,Daily!EI$10,0)/EI$142</f>
        <v>0.27023185573420982</v>
      </c>
      <c r="EJ154" s="12">
        <f>VLOOKUP($EG154,Data!$B:$CP,Daily!EJ$10,0)/EJ$142</f>
        <v>0.27101302215457468</v>
      </c>
      <c r="EK154" s="12">
        <f>VLOOKUP($EG154,Data!$B:$CP,Daily!EK$10,0)/EK$142</f>
        <v>0.26711185308848079</v>
      </c>
      <c r="EL154" s="12">
        <f>VLOOKUP($EG154,Data!$B:$CP,Daily!EL$10,0)/EL$142</f>
        <v>0.25627696051321758</v>
      </c>
      <c r="EM154" s="12">
        <f>VLOOKUP($EG154,Data!$B:$CP,Daily!EM$10,0)/EM$142</f>
        <v>0.24755244755244754</v>
      </c>
      <c r="EN154" s="12">
        <f>VLOOKUP($EG154,Data!$B:$CP,Daily!EN$10,0)/EN$142</f>
        <v>0.29811902059348144</v>
      </c>
      <c r="EO154" s="12">
        <f>VLOOKUP($EG154,Data!$B:$CP,Daily!EO$10,0)/EO$142</f>
        <v>0.27952167414050821</v>
      </c>
      <c r="EP154" s="12">
        <f>VLOOKUP($EG154,Data!$B:$CP,Daily!EP$10,0)/EP$142</f>
        <v>0.29901470798229329</v>
      </c>
      <c r="EQ154" s="12">
        <f>VLOOKUP($EG154,Data!$B:$CP,Daily!EQ$10,0)/EQ$142</f>
        <v>0.28855955461460048</v>
      </c>
      <c r="ER154" s="12">
        <f>VLOOKUP($EG154,Data!$B:$CP,Daily!ER$10,0)/ER$142</f>
        <v>0.2673481423235699</v>
      </c>
      <c r="ES154" s="12">
        <f>VLOOKUP($EG154,Data!$B:$CP,Daily!ES$10,0)/ES$142</f>
        <v>0.27055966442212165</v>
      </c>
      <c r="ET154" s="12">
        <f>VLOOKUP($EG154,Data!$B:$CP,Daily!ET$10,0)/ET$142</f>
        <v>0.28810853950518756</v>
      </c>
      <c r="EU154" s="12">
        <f>VLOOKUP($EG154,Data!$B:$CP,Daily!EU$10,0)/EU$142</f>
        <v>0.27594448019119405</v>
      </c>
      <c r="EV154" s="12">
        <f>VLOOKUP($EG154,Data!$B:$CP,Daily!EV$10,0)/EV$142</f>
        <v>0.26900482244629548</v>
      </c>
      <c r="EW154" s="12">
        <f>VLOOKUP($EG154,Data!$B:$CP,Daily!EW$10,0)/EW$142</f>
        <v>0.26189613963931341</v>
      </c>
      <c r="EX154" s="12">
        <f>VLOOKUP($EG154,Data!$B:$CP,Daily!EX$10,0)/EX$142</f>
        <v>0.26995500749875023</v>
      </c>
      <c r="EY154" s="12">
        <f>VLOOKUP($EG154,Data!$B:$CP,Daily!EY$10,0)/EY$142</f>
        <v>0.26135105204872644</v>
      </c>
      <c r="EZ154" s="12">
        <f>VLOOKUP($EG154,Data!$B:$CP,Daily!EZ$10,0)/EZ$142</f>
        <v>0.26798323036187116</v>
      </c>
      <c r="FA154" s="12">
        <f>VLOOKUP($EG154,Data!$B:$CP,Daily!FA$10,0)/FA$142</f>
        <v>0.27620602103735947</v>
      </c>
      <c r="FB154" s="12">
        <f>VLOOKUP($EG154,Data!$B:$CP,Daily!FB$10,0)/FB$142</f>
        <v>0.2825355272999252</v>
      </c>
      <c r="FC154" s="12">
        <f>VLOOKUP($EG154,Data!$B:$CP,Daily!FC$10,0)/FC$142</f>
        <v>0.27840432472737442</v>
      </c>
      <c r="FD154" s="12">
        <f>VLOOKUP($EG154,Data!$B:$CP,Daily!FD$10,0)/FD$142</f>
        <v>0.27406535178098324</v>
      </c>
      <c r="FE154" s="12">
        <f>VLOOKUP($EG154,Data!$B:$CP,Daily!FE$10,0)/FE$142</f>
        <v>0.26310913470446545</v>
      </c>
      <c r="FF154" s="12">
        <f>VLOOKUP($EG154,Data!$B:$CP,Daily!FF$10,0)/FF$142</f>
        <v>0.25507153534059362</v>
      </c>
      <c r="FG154" s="12">
        <f>VLOOKUP($EG154,Data!$B:$CP,Daily!FG$10,0)/FG$142</f>
        <v>0.25871408384361755</v>
      </c>
      <c r="FH154" s="12">
        <f>VLOOKUP($EG154,Data!$B:$CP,Daily!FH$10,0)/FH$142</f>
        <v>0.2779112754158965</v>
      </c>
      <c r="FI154" s="12">
        <f>VLOOKUP($EG154,Data!$B:$CP,Daily!FI$10,0)/FI$142</f>
        <v>0.27637614678899081</v>
      </c>
      <c r="FJ154" s="12">
        <f>VLOOKUP($EG154,Data!$B:$CP,Daily!FJ$10,0)/FJ$142</f>
        <v>0.28369247626004385</v>
      </c>
      <c r="FK154" s="12">
        <f>VLOOKUP($EG154,Data!$B:$CP,Daily!FK$10,0)/FK$142</f>
        <v>0.2693835098335855</v>
      </c>
      <c r="FL154" s="12">
        <f>VLOOKUP($EG154,Data!$B:$CP,Daily!FL$10,0)/FL$142</f>
        <v>0.26689081011847582</v>
      </c>
      <c r="FM154" s="12">
        <f>VLOOKUP($EG154,Data!$B:$CP,Daily!FM$10,0)/FM$142</f>
        <v>0.27173710668404394</v>
      </c>
      <c r="FN154" s="12">
        <f>VLOOKUP($EG154,Data!$B:$CP,Daily!FN$10,0)/FN$142</f>
        <v>0.27775280898876403</v>
      </c>
      <c r="FO154" s="12">
        <f>VLOOKUP($EG154,Data!$B:$CP,Daily!FO$10,0)/FO$142</f>
        <v>0.27880221932114885</v>
      </c>
      <c r="FP154" s="12">
        <f>VLOOKUP($EG154,Data!$B:$CP,Daily!FP$10,0)/FP$142</f>
        <v>0.26970483295491404</v>
      </c>
      <c r="FQ154" s="12">
        <f>VLOOKUP($EG154,Data!$B:$CP,Daily!FQ$10,0)/FQ$142</f>
        <v>0.28802533595822993</v>
      </c>
      <c r="FR154" s="12">
        <f>VLOOKUP($EG154,Data!$B:$CP,Daily!FR$10,0)/FR$142</f>
        <v>0.28037467351166351</v>
      </c>
      <c r="FS154" s="12">
        <f>VLOOKUP($EG154,Data!$B:$CP,Daily!FS$10,0)/FS$142</f>
        <v>0.2634079488350845</v>
      </c>
      <c r="FT154" s="12">
        <f>VLOOKUP($EG154,Data!$B:$CP,Daily!FT$10,0)/FT$142</f>
        <v>0.2699545749513303</v>
      </c>
      <c r="FU154" s="12">
        <f>VLOOKUP($EG154,Data!$B:$CP,Daily!FU$10,0)/FU$142</f>
        <v>0.25946142649199416</v>
      </c>
      <c r="FV154" s="12">
        <f>VLOOKUP($EG154,Data!$B:$CP,Daily!FV$10,0)/FV$142</f>
        <v>0.28228516562650025</v>
      </c>
      <c r="FW154" s="12">
        <f>VLOOKUP($EG154,Data!$B:$CP,Daily!FW$10,0)/FW$142</f>
        <v>0.2904799063597347</v>
      </c>
      <c r="FX154" s="12">
        <f>VLOOKUP($EG154,Data!$B:$CP,Daily!FX$10,0)/FX$142</f>
        <v>0.27744510978043913</v>
      </c>
      <c r="FY154" s="12">
        <f>VLOOKUP($EG154,Data!$B:$CP,Daily!FY$10,0)/FY$142</f>
        <v>0.26893795203654358</v>
      </c>
      <c r="FZ154" s="12">
        <f>VLOOKUP($EG154,Data!$B:$CP,Daily!FZ$10,0)/FZ$142</f>
        <v>0.2628809689268341</v>
      </c>
      <c r="GA154" s="12">
        <f>VLOOKUP($EG154,Data!$B:$CP,Daily!GA$10,0)/GA$142</f>
        <v>0.27031176192725553</v>
      </c>
      <c r="GB154" s="12">
        <f>VLOOKUP($EG154,Data!$B:$CP,Daily!GB$10,0)/GB$142</f>
        <v>0.2608695652173913</v>
      </c>
      <c r="GC154" s="12">
        <f>VLOOKUP($EG154,Data!$B:$CP,Daily!GC$10,0)/GC$142</f>
        <v>0.27350999713001051</v>
      </c>
      <c r="GD154" s="12">
        <f>VLOOKUP($EG154,Data!$B:$CP,Daily!GD$10,0)/GD$142</f>
        <v>0.28448115834416188</v>
      </c>
      <c r="GE154" s="12">
        <f>VLOOKUP($EG154,Data!$B:$CP,Daily!GE$10,0)/GE$142</f>
        <v>0.27658970476911432</v>
      </c>
      <c r="GF154" s="12">
        <f>VLOOKUP($EG154,Data!$B:$CP,Daily!GF$10,0)/GF$142</f>
        <v>0.28371501272264632</v>
      </c>
      <c r="GG154" s="12">
        <f>VLOOKUP($EG154,Data!$B:$CP,Daily!GG$10,0)/GG$142</f>
        <v>0.27122485598262347</v>
      </c>
      <c r="GH154" s="12">
        <f>VLOOKUP($EG154,Data!$B:$CP,Daily!GH$10,0)/GH$142</f>
        <v>0.26649432392941441</v>
      </c>
      <c r="GI154" s="12">
        <f>VLOOKUP($EG154,Data!$B:$CP,Daily!GI$10,0)/GI$142</f>
        <v>0.25451151213441192</v>
      </c>
      <c r="GJ154" s="12">
        <f>VLOOKUP($EG154,Data!$B:$CP,Daily!GJ$10,0)/GJ$142</f>
        <v>0.28553237339602311</v>
      </c>
      <c r="GK154" s="12">
        <f>VLOOKUP($EG154,Data!$B:$CP,Daily!GK$10,0)/GK$142</f>
        <v>0.28560548362528559</v>
      </c>
      <c r="GL154" s="12">
        <f>VLOOKUP($EG154,Data!$B:$CP,Daily!GL$10,0)/GL$142</f>
        <v>0.28001221871499848</v>
      </c>
      <c r="GM154" s="12">
        <f>VLOOKUP($EG154,Data!$B:$CP,Daily!GM$10,0)/GM$142</f>
        <v>0.27923771313941825</v>
      </c>
      <c r="GN154" s="12">
        <f>VLOOKUP($EG154,Data!$B:$CP,Daily!GN$10,0)/GN$142</f>
        <v>0.25824066719618743</v>
      </c>
      <c r="GO154" s="12">
        <f>VLOOKUP($EG154,Data!$B:$CP,Daily!GO$10,0)/GO$142</f>
        <v>0.26062322946175637</v>
      </c>
      <c r="GP154" s="12">
        <f>VLOOKUP($EG154,Data!$B:$CP,Daily!GP$10,0)/GP$142</f>
        <v>0.25549068668334723</v>
      </c>
      <c r="GQ154" s="12">
        <f>VLOOKUP($EG154,Data!$B:$CP,Daily!GQ$10,0)/GQ$142</f>
        <v>0.28769323429030313</v>
      </c>
      <c r="GR154" s="12">
        <f>VLOOKUP($EG154,Data!$B:$CP,Daily!GR$10,0)/GR$142</f>
        <v>0.27714457108578283</v>
      </c>
      <c r="GS154" s="12">
        <f>VLOOKUP($EG154,Data!$B:$CP,Daily!GS$10,0)/GS$142</f>
        <v>0.274589332792537</v>
      </c>
      <c r="GT154" s="12">
        <f>VLOOKUP($EG154,Data!$B:$CP,Daily!GT$10,0)/GT$142</f>
        <v>0.27867247007616974</v>
      </c>
      <c r="GU154" s="12">
        <f>VLOOKUP($EG154,Data!$B:$CP,Daily!GU$10,0)/GU$142</f>
        <v>0.2611603265589717</v>
      </c>
      <c r="GV154" s="12">
        <f>VLOOKUP($EG154,Data!$B:$CP,Daily!GV$10,0)/GV$142</f>
        <v>0.26519451037044678</v>
      </c>
      <c r="GW154" s="12">
        <f>VLOOKUP($EG154,Data!$B:$CP,Daily!GW$10,0)/GW$142</f>
        <v>0.26363447127393841</v>
      </c>
      <c r="GX154" s="12">
        <f>VLOOKUP($EG154,Data!$B:$CP,Daily!GX$10,0)/GX$142</f>
        <v>0.27572971525484247</v>
      </c>
      <c r="GY154" s="12">
        <f>VLOOKUP($EG154,Data!$B:$CP,Daily!GY$10,0)/GY$142</f>
        <v>0.271669341894061</v>
      </c>
      <c r="GZ154" s="12">
        <f>VLOOKUP($EG154,Data!$B:$CP,Daily!GZ$10,0)/GZ$142</f>
        <v>0.26963486944762299</v>
      </c>
      <c r="HA154" s="12">
        <f>VLOOKUP($EG154,Data!$B:$CP,Daily!HA$10,0)/HA$142</f>
        <v>0.27548399841959698</v>
      </c>
      <c r="HB154" s="12">
        <f>VLOOKUP($EG154,Data!$B:$CP,Daily!HB$10,0)/HB$142</f>
        <v>0.26163813049514112</v>
      </c>
      <c r="HC154" s="12">
        <f>VLOOKUP($EG154,Data!$B:$CP,Daily!HC$10,0)/HC$142</f>
        <v>0.28223035140228359</v>
      </c>
      <c r="HD154" s="12">
        <f>VLOOKUP($EG154,Data!$B:$CP,Daily!HD$10,0)/HD$142</f>
        <v>0.26954732510288065</v>
      </c>
      <c r="HE154" s="12">
        <f>VLOOKUP($EG154,Data!$B:$CP,Daily!HE$10,0)/HE$142</f>
        <v>0.28055750526421336</v>
      </c>
      <c r="HF154" s="12">
        <f>VLOOKUP($EG154,Data!$B:$CP,Daily!HF$10,0)/HF$142</f>
        <v>0.28510223953261926</v>
      </c>
      <c r="HG154" s="12">
        <f>VLOOKUP($EG154,Data!$B:$CP,Daily!HG$10,0)/HG$142</f>
        <v>0.27065951529598731</v>
      </c>
      <c r="HH154" s="12">
        <f>VLOOKUP($EG154,Data!$B:$CP,Daily!HH$10,0)/HH$142</f>
        <v>0.26167732889317324</v>
      </c>
      <c r="HI154" s="12">
        <f>VLOOKUP($EG154,Data!$B:$CP,Daily!HI$10,0)/HI$142</f>
        <v>0.26251735685697952</v>
      </c>
      <c r="HJ154" s="12">
        <f>VLOOKUP($EG154,Data!$B:$CP,Daily!HJ$10,0)/HJ$142</f>
        <v>0.26316348195329087</v>
      </c>
      <c r="HK154" s="12">
        <f>VLOOKUP($EG154,Data!$B:$CP,Daily!HK$10,0)/HK$142</f>
        <v>0.26680672268907563</v>
      </c>
      <c r="HL154" s="12">
        <f>VLOOKUP($EG154,Data!$B:$CP,Daily!HL$10,0)/HL$142</f>
        <v>0.27939062949123311</v>
      </c>
      <c r="HM154" s="12">
        <f>VLOOKUP($EG154,Data!$B:$CP,Daily!HM$10,0)/HM$142</f>
        <v>0.28410438908659547</v>
      </c>
      <c r="HN154" s="12">
        <f>VLOOKUP($EG154,Data!$B:$CP,Daily!HN$10,0)/HN$142</f>
        <v>0.27931688804554078</v>
      </c>
      <c r="HO154" s="12">
        <f>VLOOKUP($EG154,Data!$B:$CP,Daily!HO$10,0)/HO$142</f>
        <v>0.24823437091289563</v>
      </c>
      <c r="HP154" s="12">
        <f>VLOOKUP($EG154,Data!$B:$CP,Daily!HP$10,0)/HP$142</f>
        <v>0.27059961315280462</v>
      </c>
      <c r="HQ154" s="12">
        <f>VLOOKUP($EG154,Data!$B:$CP,Daily!HQ$10,0)/HQ$142</f>
        <v>0.26741573033707866</v>
      </c>
      <c r="HR154" s="12">
        <f>VLOOKUP($EG154,Data!$B:$CP,Daily!HR$10,0)/HR$142</f>
        <v>0.26523340064140632</v>
      </c>
      <c r="HS154" s="12">
        <f>VLOOKUP($EG154,Data!$B:$CP,Daily!HS$10,0)/HS$142</f>
        <v>0.29355674875023141</v>
      </c>
      <c r="HT154" s="12">
        <f>VLOOKUP($EG154,Data!$B:$CP,Daily!HT$10,0)/HT$142</f>
        <v>0.27990384615384617</v>
      </c>
      <c r="HU154" s="13"/>
      <c r="HV154" s="40">
        <f t="shared" si="1902"/>
        <v>0.26519451037044678</v>
      </c>
      <c r="HW154" s="40">
        <f t="shared" si="1903"/>
        <v>0.27939062949123311</v>
      </c>
      <c r="HX154" s="40">
        <f t="shared" si="1904"/>
        <v>1.4196119120786332E-2</v>
      </c>
      <c r="HY154" s="40">
        <f t="shared" si="1917"/>
        <v>0.29003771883182283</v>
      </c>
      <c r="HZ154" s="40">
        <f t="shared" si="1918"/>
        <v>0.25454742102985706</v>
      </c>
      <c r="IA154" s="43"/>
      <c r="IB154" s="12">
        <f t="shared" si="1905"/>
        <v>9.8462445617159937E-3</v>
      </c>
      <c r="IC154" s="12">
        <f t="shared" si="1924"/>
        <v>0.27264152271543413</v>
      </c>
      <c r="ID154" s="12">
        <f t="shared" si="1925"/>
        <v>0.27201974705098803</v>
      </c>
      <c r="IE154" s="1"/>
      <c r="IF154" s="7" t="s">
        <v>784</v>
      </c>
      <c r="IG154" s="7" t="s">
        <v>132</v>
      </c>
      <c r="IH154" s="12">
        <f>VLOOKUP($IF154,Data!$B:$CP,Daily!IH$10,0)/IH$142</f>
        <v>0.31085477669328598</v>
      </c>
      <c r="II154" s="12">
        <f>VLOOKUP($IF154,Data!$B:$CP,Daily!II$10,0)/II$142</f>
        <v>0.31093139988845508</v>
      </c>
      <c r="IJ154" s="12">
        <f>VLOOKUP($IF154,Data!$B:$CP,Daily!IJ$10,0)/IJ$142</f>
        <v>0.31558691468890315</v>
      </c>
      <c r="IK154" s="12">
        <f>VLOOKUP($IF154,Data!$B:$CP,Daily!IK$10,0)/IK$142</f>
        <v>0.28833693304535635</v>
      </c>
      <c r="IL154" s="12">
        <f>VLOOKUP($IF154,Data!$B:$CP,Daily!IL$10,0)/IL$142</f>
        <v>0.29213483146067415</v>
      </c>
      <c r="IM154" s="12">
        <f>VLOOKUP($IF154,Data!$B:$CP,Daily!IM$10,0)/IM$142</f>
        <v>0.31173759826511249</v>
      </c>
      <c r="IN154" s="12">
        <f>VLOOKUP($IF154,Data!$B:$CP,Daily!IN$10,0)/IN$142</f>
        <v>0.30979259648201629</v>
      </c>
      <c r="IO154" s="12">
        <f>VLOOKUP($IF154,Data!$B:$CP,Daily!IO$10,0)/IO$142</f>
        <v>0.35787223937307056</v>
      </c>
      <c r="IP154" s="12">
        <f>VLOOKUP($IF154,Data!$B:$CP,Daily!IP$10,0)/IP$142</f>
        <v>0.33221563064224918</v>
      </c>
      <c r="IQ154" s="12">
        <f>VLOOKUP($IF154,Data!$B:$CP,Daily!IQ$10,0)/IQ$142</f>
        <v>0.31969230769230772</v>
      </c>
      <c r="IR154" s="12">
        <f>VLOOKUP($IF154,Data!$B:$CP,Daily!IR$10,0)/IR$142</f>
        <v>0.2930232558139535</v>
      </c>
      <c r="IS154" s="12">
        <f>VLOOKUP($IF154,Data!$B:$CP,Daily!IS$10,0)/IS$142</f>
        <v>0.32575757575757575</v>
      </c>
      <c r="IT154" s="12">
        <f>VLOOKUP($IF154,Data!$B:$CP,Daily!IT$10,0)/IT$142</f>
        <v>0.31598628856341537</v>
      </c>
      <c r="IU154" s="12">
        <f>VLOOKUP($IF154,Data!$B:$CP,Daily!IU$10,0)/IU$142</f>
        <v>0.30397893504973666</v>
      </c>
      <c r="IV154" s="12">
        <f>VLOOKUP($IF154,Data!$B:$CP,Daily!IV$10,0)/IV$142</f>
        <v>0.30696984676223432</v>
      </c>
      <c r="IW154" s="12">
        <f>VLOOKUP($IF154,Data!$B:$CP,Daily!IW$10,0)/IW$142</f>
        <v>0.31331815594763801</v>
      </c>
      <c r="IX154" s="12">
        <f>VLOOKUP($IF154,Data!$B:$CP,Daily!IX$10,0)/IX$142</f>
        <v>0.30389270526660123</v>
      </c>
      <c r="IY154" s="12">
        <f>VLOOKUP($IF154,Data!$B:$CP,Daily!IY$10,0)/IY$142</f>
        <v>0.31350838342296744</v>
      </c>
      <c r="IZ154" s="12">
        <f>VLOOKUP($IF154,Data!$B:$CP,Daily!IZ$10,0)/IZ$142</f>
        <v>0.33772061023033206</v>
      </c>
      <c r="JA154" s="12">
        <f>VLOOKUP($IF154,Data!$B:$CP,Daily!JA$10,0)/JA$142</f>
        <v>0.31384807752422633</v>
      </c>
      <c r="JB154" s="12">
        <f>VLOOKUP($IF154,Data!$B:$CP,Daily!JB$10,0)/JB$142</f>
        <v>0.31275851097677376</v>
      </c>
      <c r="JC154" s="12">
        <f>VLOOKUP($IF154,Data!$B:$CP,Daily!JC$10,0)/JC$142</f>
        <v>0.30377668308702793</v>
      </c>
      <c r="JD154" s="12">
        <f>VLOOKUP($IF154,Data!$B:$CP,Daily!JD$10,0)/JD$142</f>
        <v>0.30530973451327431</v>
      </c>
      <c r="JE154" s="12">
        <f>VLOOKUP($IF154,Data!$B:$CP,Daily!JE$10,0)/JE$142</f>
        <v>0.28939130434782606</v>
      </c>
      <c r="JF154" s="12">
        <f>VLOOKUP($IF154,Data!$B:$CP,Daily!JF$10,0)/JF$142</f>
        <v>0.29174664107485604</v>
      </c>
      <c r="JG154" s="12">
        <f>VLOOKUP($IF154,Data!$B:$CP,Daily!JG$10,0)/JG$142</f>
        <v>0.3100991325898389</v>
      </c>
      <c r="JH154" s="12">
        <f>VLOOKUP($IF154,Data!$B:$CP,Daily!JH$10,0)/JH$142</f>
        <v>0.30746357418971154</v>
      </c>
      <c r="JI154" s="12">
        <f>VLOOKUP($IF154,Data!$B:$CP,Daily!JI$10,0)/JI$142</f>
        <v>0.32644376899696048</v>
      </c>
      <c r="JJ154" s="12">
        <f>VLOOKUP($IF154,Data!$B:$CP,Daily!JJ$10,0)/JJ$142</f>
        <v>0.31100947402809537</v>
      </c>
      <c r="JK154" s="12">
        <f>VLOOKUP($IF154,Data!$B:$CP,Daily!JK$10,0)/JK$142</f>
        <v>0.30140845070422534</v>
      </c>
      <c r="JL154" s="12">
        <f>VLOOKUP($IF154,Data!$B:$CP,Daily!JL$10,0)/JL$142</f>
        <v>0.32186294867991694</v>
      </c>
      <c r="JM154" s="12">
        <f>VLOOKUP($IF154,Data!$B:$CP,Daily!JM$10,0)/JM$142</f>
        <v>0.32375886524822695</v>
      </c>
      <c r="JN154" s="12">
        <f>VLOOKUP($IF154,Data!$B:$CP,Daily!JN$10,0)/JN$142</f>
        <v>0.31284606866002213</v>
      </c>
      <c r="JO154" s="12">
        <f>VLOOKUP($IF154,Data!$B:$CP,Daily!JO$10,0)/JO$142</f>
        <v>0.30917480998914226</v>
      </c>
      <c r="JP154" s="12">
        <f>VLOOKUP($IF154,Data!$B:$CP,Daily!JP$10,0)/JP$142</f>
        <v>0.32213656387665196</v>
      </c>
      <c r="JQ154" s="12">
        <f>VLOOKUP($IF154,Data!$B:$CP,Daily!JQ$10,0)/JQ$142</f>
        <v>0.3191188929680881</v>
      </c>
      <c r="JR154" s="12">
        <f>VLOOKUP($IF154,Data!$B:$CP,Daily!JR$10,0)/JR$142</f>
        <v>0.31679952760555063</v>
      </c>
      <c r="JS154" s="12">
        <f>VLOOKUP($IF154,Data!$B:$CP,Daily!JS$10,0)/JS$142</f>
        <v>0.31140350877192985</v>
      </c>
      <c r="JT154" s="12">
        <f>VLOOKUP($IF154,Data!$B:$CP,Daily!JT$10,0)/JT$142</f>
        <v>0.31005044625533568</v>
      </c>
      <c r="JU154" s="12">
        <f>VLOOKUP($IF154,Data!$B:$CP,Daily!JU$10,0)/JU$142</f>
        <v>0.32491091674765143</v>
      </c>
      <c r="JV154" s="12">
        <f>VLOOKUP($IF154,Data!$B:$CP,Daily!JV$10,0)/JV$142</f>
        <v>0.32964601769911506</v>
      </c>
      <c r="JW154" s="12">
        <f>VLOOKUP($IF154,Data!$B:$CP,Daily!JW$10,0)/JW$142</f>
        <v>0.31637372802960223</v>
      </c>
      <c r="JX154" s="12">
        <f>VLOOKUP($IF154,Data!$B:$CP,Daily!JX$10,0)/JX$142</f>
        <v>0.30666251556662516</v>
      </c>
      <c r="JY154" s="12">
        <f>VLOOKUP($IF154,Data!$B:$CP,Daily!JY$10,0)/JY$142</f>
        <v>0.32850082372322897</v>
      </c>
      <c r="JZ154" s="12">
        <f>VLOOKUP($IF154,Data!$B:$CP,Daily!JZ$10,0)/JZ$142</f>
        <v>0.32302771855010659</v>
      </c>
      <c r="KA154" s="12">
        <f>VLOOKUP($IF154,Data!$B:$CP,Daily!KA$10,0)/KA$142</f>
        <v>0.31394275161588181</v>
      </c>
      <c r="KB154" s="12">
        <f>VLOOKUP($IF154,Data!$B:$CP,Daily!KB$10,0)/KB$142</f>
        <v>0.32431572246976448</v>
      </c>
      <c r="KC154" s="12">
        <f>VLOOKUP($IF154,Data!$B:$CP,Daily!KC$10,0)/KC$142</f>
        <v>0.31451856323573801</v>
      </c>
      <c r="KD154" s="12">
        <f>VLOOKUP($IF154,Data!$B:$CP,Daily!KD$10,0)/KD$142</f>
        <v>0.3215845290081098</v>
      </c>
      <c r="KE154" s="12">
        <f>VLOOKUP($IF154,Data!$B:$CP,Daily!KE$10,0)/KE$142</f>
        <v>0.32120616191412654</v>
      </c>
      <c r="KF154" s="12">
        <f>VLOOKUP($IF154,Data!$B:$CP,Daily!KF$10,0)/KF$142</f>
        <v>0.31450617283950616</v>
      </c>
      <c r="KG154" s="12">
        <f>VLOOKUP($IF154,Data!$B:$CP,Daily!KG$10,0)/KG$142</f>
        <v>0.32419590643274854</v>
      </c>
      <c r="KH154" s="12">
        <f>VLOOKUP($IF154,Data!$B:$CP,Daily!KH$10,0)/KH$142</f>
        <v>0.27911646586345379</v>
      </c>
      <c r="KI154" s="12">
        <f>VLOOKUP($IF154,Data!$B:$CP,Daily!KI$10,0)/KI$142</f>
        <v>0.31055118110236218</v>
      </c>
      <c r="KJ154" s="12">
        <f>VLOOKUP($IF154,Data!$B:$CP,Daily!KJ$10,0)/KJ$142</f>
        <v>0.33077604012983181</v>
      </c>
      <c r="KK154" s="12">
        <f>VLOOKUP($IF154,Data!$B:$CP,Daily!KK$10,0)/KK$142</f>
        <v>0.32510836945648547</v>
      </c>
      <c r="KL154" s="12">
        <f>VLOOKUP($IF154,Data!$B:$CP,Daily!KL$10,0)/KL$142</f>
        <v>0.31350427350427351</v>
      </c>
      <c r="KM154" s="12">
        <f>VLOOKUP($IF154,Data!$B:$CP,Daily!KM$10,0)/KM$142</f>
        <v>0.32011992005329781</v>
      </c>
      <c r="KN154" s="12">
        <f>VLOOKUP($IF154,Data!$B:$CP,Daily!KN$10,0)/KN$142</f>
        <v>0.3141958316948486</v>
      </c>
      <c r="KO154" s="12">
        <f>VLOOKUP($IF154,Data!$B:$CP,Daily!KO$10,0)/KO$142</f>
        <v>0.30930656934306572</v>
      </c>
      <c r="KP154" s="12">
        <f>VLOOKUP($IF154,Data!$B:$CP,Daily!KP$10,0)/KP$142</f>
        <v>0.32629427792915533</v>
      </c>
      <c r="KQ154" s="12">
        <f>VLOOKUP($IF154,Data!$B:$CP,Daily!KQ$10,0)/KQ$142</f>
        <v>0.33006093432633715</v>
      </c>
      <c r="KR154" s="12">
        <f>VLOOKUP($IF154,Data!$B:$CP,Daily!KR$10,0)/KR$142</f>
        <v>0.31675567423230977</v>
      </c>
      <c r="KS154" s="12">
        <f>VLOOKUP($IF154,Data!$B:$CP,Daily!KS$10,0)/KS$142</f>
        <v>0.33813708260105446</v>
      </c>
      <c r="KT154" s="12">
        <f>VLOOKUP($IF154,Data!$B:$CP,Daily!KT$10,0)/KT$142</f>
        <v>0.3016744441394455</v>
      </c>
      <c r="KU154" s="12">
        <f>VLOOKUP($IF154,Data!$B:$CP,Daily!KU$10,0)/KU$142</f>
        <v>0.3251655629139073</v>
      </c>
      <c r="KV154" s="12">
        <f>VLOOKUP($IF154,Data!$B:$CP,Daily!KV$10,0)/KV$142</f>
        <v>0.32333333333333331</v>
      </c>
      <c r="KW154" s="12">
        <f>VLOOKUP($IF154,Data!$B:$CP,Daily!KW$10,0)/KW$142</f>
        <v>0.31976010101010099</v>
      </c>
      <c r="KX154" s="12">
        <f>VLOOKUP($IF154,Data!$B:$CP,Daily!KX$10,0)/KX$142</f>
        <v>0.30986864264061975</v>
      </c>
      <c r="KY154" s="12">
        <f>VLOOKUP($IF154,Data!$B:$CP,Daily!KY$10,0)/KY$142</f>
        <v>0.33000688231245701</v>
      </c>
      <c r="KZ154" s="12">
        <f>VLOOKUP($IF154,Data!$B:$CP,Daily!KZ$10,0)/KZ$142</f>
        <v>0.32012092710782669</v>
      </c>
      <c r="LA154" s="12">
        <f>VLOOKUP($IF154,Data!$B:$CP,Daily!LA$10,0)/LA$142</f>
        <v>0.30645669291338584</v>
      </c>
      <c r="LB154" s="12">
        <f>VLOOKUP($IF154,Data!$B:$CP,Daily!LB$10,0)/LB$142</f>
        <v>0.3232016210739615</v>
      </c>
      <c r="LC154" s="12">
        <f>VLOOKUP($IF154,Data!$B:$CP,Daily!LC$10,0)/LC$142</f>
        <v>0.32279260780287472</v>
      </c>
      <c r="LD154" s="12">
        <f>VLOOKUP($IF154,Data!$B:$CP,Daily!LD$10,0)/LD$142</f>
        <v>0.31397704253882514</v>
      </c>
      <c r="LE154" s="12">
        <f>VLOOKUP($IF154,Data!$B:$CP,Daily!LE$10,0)/LE$142</f>
        <v>0.32268578878748372</v>
      </c>
      <c r="LF154" s="12">
        <f>VLOOKUP($IF154,Data!$B:$CP,Daily!LF$10,0)/LF$142</f>
        <v>0.32675222112537017</v>
      </c>
      <c r="LG154" s="12">
        <f>VLOOKUP($IF154,Data!$B:$CP,Daily!LG$10,0)/LG$142</f>
        <v>0.32806664751508186</v>
      </c>
      <c r="LH154" s="12">
        <f>VLOOKUP($IF154,Data!$B:$CP,Daily!LH$10,0)/LH$142</f>
        <v>0.29230383554775635</v>
      </c>
      <c r="LI154" s="12">
        <f>VLOOKUP($IF154,Data!$B:$CP,Daily!LI$10,0)/LI$142</f>
        <v>0.31465226198514518</v>
      </c>
      <c r="LJ154" s="12">
        <f>VLOOKUP($IF154,Data!$B:$CP,Daily!LJ$10,0)/LJ$142</f>
        <v>0.32942603071948262</v>
      </c>
      <c r="LK154" s="12">
        <f>VLOOKUP($IF154,Data!$B:$CP,Daily!LK$10,0)/LK$142</f>
        <v>0.32366845256854709</v>
      </c>
      <c r="LL154" s="12">
        <f>VLOOKUP($IF154,Data!$B:$CP,Daily!LL$10,0)/LL$142</f>
        <v>0.31454783748361731</v>
      </c>
      <c r="LM154" s="12">
        <f>VLOOKUP($IF154,Data!$B:$CP,Daily!LM$10,0)/LM$142</f>
        <v>0.31785824822036524</v>
      </c>
      <c r="LN154" s="12">
        <f>VLOOKUP($IF154,Data!$B:$CP,Daily!LN$10,0)/LN$142</f>
        <v>0.30158730158730157</v>
      </c>
      <c r="LO154" s="12">
        <f>VLOOKUP($IF154,Data!$B:$CP,Daily!LO$10,0)/LO$142</f>
        <v>0.31585441085749538</v>
      </c>
      <c r="LP154" s="12">
        <f>VLOOKUP($IF154,Data!$B:$CP,Daily!LP$10,0)/LP$142</f>
        <v>0.3199312714776632</v>
      </c>
      <c r="LQ154" s="12">
        <f>VLOOKUP($IF154,Data!$B:$CP,Daily!LQ$10,0)/LQ$142</f>
        <v>0.33296047725577926</v>
      </c>
      <c r="LR154" s="12">
        <f>VLOOKUP($IF154,Data!$B:$CP,Daily!LR$10,0)/LR$142</f>
        <v>0.341947683580208</v>
      </c>
      <c r="LS154" s="12">
        <f>VLOOKUP($IF154,Data!$B:$CP,Daily!LS$10,0)/LS$142</f>
        <v>0.31646380525304291</v>
      </c>
      <c r="LU154" s="40">
        <f t="shared" si="1906"/>
        <v>0.31005044625533568</v>
      </c>
      <c r="LV154" s="40">
        <f t="shared" si="1907"/>
        <v>0.32375886524822695</v>
      </c>
      <c r="LW154" s="40">
        <f t="shared" si="1908"/>
        <v>1.3708418992891269E-2</v>
      </c>
      <c r="LX154" s="40">
        <f t="shared" si="1919"/>
        <v>0.33404017949289538</v>
      </c>
      <c r="LY154" s="40">
        <f t="shared" si="1920"/>
        <v>0.29976913201066724</v>
      </c>
      <c r="LZ154" s="43"/>
      <c r="MA154" s="12">
        <f t="shared" si="1921"/>
        <v>1.0205876460232119E-2</v>
      </c>
      <c r="MB154" s="12">
        <f t="shared" si="1926"/>
        <v>0.32042910447761191</v>
      </c>
      <c r="MC154" s="12">
        <f t="shared" si="1927"/>
        <v>0.31974755286599754</v>
      </c>
    </row>
    <row r="155" spans="4:341" x14ac:dyDescent="0.35">
      <c r="D155" s="68" t="s">
        <v>785</v>
      </c>
      <c r="E155" s="66"/>
      <c r="F155" s="64"/>
      <c r="G155" s="64"/>
      <c r="H155" s="65"/>
      <c r="I155" s="64"/>
      <c r="J155" s="65"/>
      <c r="K155" s="64"/>
      <c r="L155" s="64"/>
      <c r="M155" s="66"/>
      <c r="N155" s="64"/>
      <c r="O155" s="64"/>
      <c r="P155" s="64"/>
      <c r="Q155" s="64"/>
      <c r="R155" s="64"/>
      <c r="S155" s="64"/>
      <c r="T155" s="64"/>
      <c r="U155" s="66"/>
      <c r="V155" s="64"/>
      <c r="W155" s="64"/>
      <c r="X155" s="64"/>
      <c r="Y155" s="64"/>
      <c r="Z155" s="64"/>
      <c r="AA155" s="64"/>
      <c r="AB155" s="62"/>
      <c r="AC155" s="46"/>
    </row>
    <row r="156" spans="4:341" x14ac:dyDescent="0.35">
      <c r="D156" s="59" t="s">
        <v>786</v>
      </c>
      <c r="E156" s="53" t="str">
        <f>VLOOKUP($D156,'Metric Nature'!$C:$D,2,0)&amp;IF(($F156&lt;(EA156)),"Below",IF(($F156&gt;(DZ156)),"Above","Within"))</f>
        <v>PositiveWithin</v>
      </c>
      <c r="F156" s="28">
        <f t="shared" ref="F156:F157" si="2033">DU156</f>
        <v>1564</v>
      </c>
      <c r="G156" s="54">
        <f t="shared" ref="G156:G157" si="2034">ED156</f>
        <v>1467.4285714285713</v>
      </c>
      <c r="H156" s="55">
        <f t="shared" ref="H156:H157" si="2035">IFERROR(((F156-G156)/G156),0)</f>
        <v>6.5809968847352102E-2</v>
      </c>
      <c r="I156" s="54">
        <f t="shared" ref="I156:I157" si="2036">EE156</f>
        <v>1390.0333333333333</v>
      </c>
      <c r="J156" s="48">
        <f t="shared" ref="J156:J157" si="2037">IFERROR(((F156-I156)/I156),0)</f>
        <v>0.12515287403179781</v>
      </c>
      <c r="K156" s="54">
        <f t="shared" ref="K156" si="2038">EC156</f>
        <v>193.52816045446431</v>
      </c>
      <c r="L156" s="56"/>
      <c r="M156" s="53" t="str">
        <f>VLOOKUP($D156,'Metric Nature'!$C:$D,2,0)&amp;IF(($N156&lt;(HZ156)),"Below",IF(($N156&gt;(HY156)),"Above","Within"))</f>
        <v>PositiveWithin</v>
      </c>
      <c r="N156" s="28">
        <f t="shared" ref="N156:N157" si="2039">HT156</f>
        <v>1225</v>
      </c>
      <c r="O156" s="54">
        <f>IC156</f>
        <v>1122.4285714285713</v>
      </c>
      <c r="P156" s="55">
        <f>IFERROR(((N156-O156)/O156),0)</f>
        <v>9.1383479699630996E-2</v>
      </c>
      <c r="Q156" s="54">
        <f t="shared" ref="Q156:Q157" si="2040">ID156</f>
        <v>1076.1666666666667</v>
      </c>
      <c r="R156" s="48">
        <f t="shared" ref="R156:R157" si="2041">IFERROR(((N156-Q156)/Q156),0)</f>
        <v>0.13829951990088268</v>
      </c>
      <c r="S156" s="54">
        <f t="shared" ref="S156" si="2042">IB156</f>
        <v>151.37205451763177</v>
      </c>
      <c r="T156" s="56"/>
      <c r="U156" s="53" t="str">
        <f>VLOOKUP($D156,'Metric Nature'!$C:$D,2,0)&amp;IF(($V156&lt;(LY156)),"Below",IF(($V156&gt;(LX156)),"Above","Within"))</f>
        <v>PositiveWithin</v>
      </c>
      <c r="V156" s="28">
        <f t="shared" ref="V156:V157" si="2043">LS156</f>
        <v>339</v>
      </c>
      <c r="W156" s="54">
        <f>MB156</f>
        <v>345</v>
      </c>
      <c r="X156" s="48">
        <f t="shared" ref="X156:X157" si="2044">IFERROR(((V156-W156)/W156),0)</f>
        <v>-1.7391304347826087E-2</v>
      </c>
      <c r="Y156" s="54">
        <f>MC156</f>
        <v>313.86666666666667</v>
      </c>
      <c r="Z156" s="48">
        <f t="shared" ref="Z156" si="2045">IFERROR(((V156-Y156)/Y156),0)</f>
        <v>8.0076465590484258E-2</v>
      </c>
      <c r="AA156" s="54">
        <f t="shared" ref="AA156" si="2046">MA156</f>
        <v>47.648259849302647</v>
      </c>
      <c r="AB156" s="50"/>
      <c r="AC156" s="46"/>
      <c r="AI156" s="7" t="s">
        <v>786</v>
      </c>
      <c r="AJ156" s="8">
        <f t="shared" ref="AJ156" si="2047">EI156+IH156</f>
        <v>1607</v>
      </c>
      <c r="AK156" s="8">
        <f t="shared" ref="AK156" si="2048">EJ156+II156</f>
        <v>1737</v>
      </c>
      <c r="AL156" s="8">
        <f t="shared" ref="AL156" si="2049">EK156+IJ156</f>
        <v>1572</v>
      </c>
      <c r="AM156" s="8">
        <f t="shared" ref="AM156" si="2050">EL156+IK156</f>
        <v>1143</v>
      </c>
      <c r="AN156" s="8">
        <f t="shared" ref="AN156" si="2051">EM156+IL156</f>
        <v>1372</v>
      </c>
      <c r="AO156" s="8">
        <f t="shared" ref="AO156" si="2052">EN156+IM156</f>
        <v>1698</v>
      </c>
      <c r="AP156" s="8">
        <f t="shared" ref="AP156" si="2053">EO156+IN156</f>
        <v>1839</v>
      </c>
      <c r="AQ156" s="8">
        <f t="shared" ref="AQ156" si="2054">EP156+IO156</f>
        <v>1743</v>
      </c>
      <c r="AR156" s="8">
        <f t="shared" ref="AR156" si="2055">EQ156+IP156</f>
        <v>1690</v>
      </c>
      <c r="AS156" s="8">
        <f t="shared" ref="AS156" si="2056">ER156+IQ156</f>
        <v>1525</v>
      </c>
      <c r="AT156" s="8">
        <f t="shared" ref="AT156" si="2057">ES156+IR156</f>
        <v>1030</v>
      </c>
      <c r="AU156" s="8">
        <f t="shared" ref="AU156" si="2058">ET156+IS156</f>
        <v>1471</v>
      </c>
      <c r="AV156" s="8">
        <f t="shared" ref="AV156" si="2059">EU156+IT156</f>
        <v>1538</v>
      </c>
      <c r="AW156" s="8">
        <f t="shared" ref="AW156" si="2060">EV156+IU156</f>
        <v>1488</v>
      </c>
      <c r="AX156" s="8">
        <f t="shared" ref="AX156" si="2061">EW156+IV156</f>
        <v>1652</v>
      </c>
      <c r="AY156" s="8">
        <f t="shared" ref="AY156" si="2062">EX156+IW156</f>
        <v>1551</v>
      </c>
      <c r="AZ156" s="8">
        <f t="shared" ref="AZ156" si="2063">EY156+IX156</f>
        <v>1495</v>
      </c>
      <c r="BA156" s="8">
        <f t="shared" ref="BA156" si="2064">EZ156+IY156</f>
        <v>1058</v>
      </c>
      <c r="BB156" s="8">
        <f t="shared" ref="BB156" si="2065">FA156+IZ156</f>
        <v>1473</v>
      </c>
      <c r="BC156" s="8">
        <f t="shared" ref="BC156" si="2066">FB156+JA156</f>
        <v>1427</v>
      </c>
      <c r="BD156" s="8">
        <f t="shared" ref="BD156" si="2067">FC156+JB156</f>
        <v>1510</v>
      </c>
      <c r="BE156" s="8">
        <f t="shared" ref="BE156" si="2068">FD156+JC156</f>
        <v>1435</v>
      </c>
      <c r="BF156" s="8">
        <f t="shared" ref="BF156" si="2069">FE156+JD156</f>
        <v>1561</v>
      </c>
      <c r="BG156" s="8">
        <f t="shared" ref="BG156" si="2070">FF156+JE156</f>
        <v>1577</v>
      </c>
      <c r="BH156" s="8">
        <f t="shared" ref="BH156" si="2071">FG156+JF156</f>
        <v>1024</v>
      </c>
      <c r="BI156" s="8">
        <f t="shared" ref="BI156" si="2072">FH156+JG156</f>
        <v>1497</v>
      </c>
      <c r="BJ156" s="8">
        <f t="shared" ref="BJ156" si="2073">FI156+JH156</f>
        <v>1497</v>
      </c>
      <c r="BK156" s="8">
        <f t="shared" ref="BK156" si="2074">FJ156+JI156</f>
        <v>1511</v>
      </c>
      <c r="BL156" s="8">
        <f t="shared" ref="BL156" si="2075">FK156+JJ156</f>
        <v>1400</v>
      </c>
      <c r="BM156" s="8">
        <f t="shared" ref="BM156" si="2076">FL156+JK156</f>
        <v>1603</v>
      </c>
      <c r="BN156" s="8">
        <f t="shared" ref="BN156" si="2077">FM156+JL156</f>
        <v>1464</v>
      </c>
      <c r="BO156" s="8">
        <f t="shared" ref="BO156" si="2078">FN156+JM156</f>
        <v>1052</v>
      </c>
      <c r="BP156" s="8">
        <f t="shared" ref="BP156" si="2079">FO156+JN156</f>
        <v>1550</v>
      </c>
      <c r="BQ156" s="8">
        <f t="shared" ref="BQ156" si="2080">FP156+JO156</f>
        <v>1708</v>
      </c>
      <c r="BR156" s="8">
        <f t="shared" ref="BR156" si="2081">FQ156+JP156</f>
        <v>1697</v>
      </c>
      <c r="BS156" s="8">
        <f t="shared" ref="BS156" si="2082">FR156+JQ156</f>
        <v>1633</v>
      </c>
      <c r="BT156" s="8">
        <f t="shared" ref="BT156" si="2083">FS156+JR156</f>
        <v>1629</v>
      </c>
      <c r="BU156" s="8">
        <f t="shared" ref="BU156" si="2084">FT156+JS156</f>
        <v>1504</v>
      </c>
      <c r="BV156" s="8">
        <f t="shared" ref="BV156" si="2085">FU156+JT156</f>
        <v>986</v>
      </c>
      <c r="BW156" s="8">
        <f t="shared" ref="BW156" si="2086">FV156+JU156</f>
        <v>1427</v>
      </c>
      <c r="BX156" s="8">
        <f t="shared" ref="BX156" si="2087">FW156+JV156</f>
        <v>1409</v>
      </c>
      <c r="BY156" s="8">
        <f t="shared" ref="BY156" si="2088">FX156+JW156</f>
        <v>1433</v>
      </c>
      <c r="BZ156" s="8">
        <f t="shared" ref="BZ156" si="2089">FY156+JX156</f>
        <v>1326</v>
      </c>
      <c r="CA156" s="8">
        <f t="shared" ref="CA156" si="2090">FZ156+JY156</f>
        <v>1424</v>
      </c>
      <c r="CB156" s="8">
        <f t="shared" ref="CB156" si="2091">GA156+JZ156</f>
        <v>1326</v>
      </c>
      <c r="CC156" s="8">
        <f t="shared" ref="CC156" si="2092">GB156+KA156</f>
        <v>860</v>
      </c>
      <c r="CD156" s="8">
        <f t="shared" ref="CD156" si="2093">GC156+KB156</f>
        <v>1441</v>
      </c>
      <c r="CE156" s="8">
        <f t="shared" ref="CE156" si="2094">GD156+KC156</f>
        <v>1465</v>
      </c>
      <c r="CF156" s="8">
        <f t="shared" ref="CF156" si="2095">GE156+KD156</f>
        <v>1461</v>
      </c>
      <c r="CG156" s="8">
        <f t="shared" ref="CG156" si="2096">GF156+KE156</f>
        <v>1491</v>
      </c>
      <c r="CH156" s="8">
        <f t="shared" ref="CH156" si="2097">GG156+KF156</f>
        <v>1488</v>
      </c>
      <c r="CI156" s="8">
        <f t="shared" ref="CI156" si="2098">GH156+KG156</f>
        <v>1400</v>
      </c>
      <c r="CJ156" s="8">
        <f t="shared" ref="CJ156" si="2099">GI156+KH156</f>
        <v>995</v>
      </c>
      <c r="CK156" s="8">
        <f t="shared" ref="CK156" si="2100">GJ156+KI156</f>
        <v>1407</v>
      </c>
      <c r="CL156" s="8">
        <f t="shared" ref="CL156" si="2101">GK156+KJ156</f>
        <v>1478</v>
      </c>
      <c r="CM156" s="8">
        <f t="shared" ref="CM156" si="2102">GL156+KK156</f>
        <v>1381</v>
      </c>
      <c r="CN156" s="8">
        <f t="shared" ref="CN156" si="2103">GM156+KL156</f>
        <v>1359</v>
      </c>
      <c r="CO156" s="8">
        <f t="shared" ref="CO156" si="2104">GN156+KM156</f>
        <v>1424</v>
      </c>
      <c r="CP156" s="8">
        <f t="shared" ref="CP156" si="2105">GO156+KN156</f>
        <v>1345</v>
      </c>
      <c r="CQ156" s="8">
        <f t="shared" ref="CQ156" si="2106">GP156+KO156</f>
        <v>833</v>
      </c>
      <c r="CR156" s="8">
        <f t="shared" ref="CR156" si="2107">GQ156+KP156</f>
        <v>1370</v>
      </c>
      <c r="CS156" s="8">
        <f t="shared" ref="CS156" si="2108">GR156+KQ156</f>
        <v>1282</v>
      </c>
      <c r="CT156" s="8">
        <f t="shared" ref="CT156" si="2109">GS156+KR156</f>
        <v>1383</v>
      </c>
      <c r="CU156" s="8">
        <f t="shared" ref="CU156" si="2110">GT156+KS156</f>
        <v>1373</v>
      </c>
      <c r="CV156" s="8">
        <f t="shared" ref="CV156" si="2111">GU156+KT156</f>
        <v>1590</v>
      </c>
      <c r="CW156" s="8">
        <f t="shared" ref="CW156" si="2112">GV156+KU156</f>
        <v>1528</v>
      </c>
      <c r="CX156" s="8">
        <f t="shared" ref="CX156" si="2113">GW156+KV156</f>
        <v>1181</v>
      </c>
      <c r="CY156" s="8">
        <f t="shared" ref="CY156" si="2114">GX156+KW156</f>
        <v>1509</v>
      </c>
      <c r="CZ156" s="8">
        <f t="shared" ref="CZ156" si="2115">GY156+KX156</f>
        <v>1430</v>
      </c>
      <c r="DA156" s="8">
        <f t="shared" ref="DA156" si="2116">GZ156+KY156</f>
        <v>1363</v>
      </c>
      <c r="DB156" s="8">
        <f t="shared" ref="DB156" si="2117">HA156+KZ156</f>
        <v>1472</v>
      </c>
      <c r="DC156" s="8">
        <f t="shared" ref="DC156" si="2118">HB156+LA156</f>
        <v>1459</v>
      </c>
      <c r="DD156" s="8">
        <f t="shared" ref="DD156" si="2119">HC156+LB156</f>
        <v>1435</v>
      </c>
      <c r="DE156" s="8">
        <f t="shared" ref="DE156" si="2120">HD156+LC156</f>
        <v>895</v>
      </c>
      <c r="DF156" s="8">
        <f t="shared" ref="DF156" si="2121">HE156+LD156</f>
        <v>1390</v>
      </c>
      <c r="DG156" s="8">
        <f t="shared" ref="DG156" si="2122">HF156+LE156</f>
        <v>1362</v>
      </c>
      <c r="DH156" s="8">
        <f t="shared" ref="DH156" si="2123">HG156+LF156</f>
        <v>1401</v>
      </c>
      <c r="DI156" s="8">
        <f t="shared" ref="DI156" si="2124">HH156+LG156</f>
        <v>1424</v>
      </c>
      <c r="DJ156" s="8">
        <f t="shared" ref="DJ156" si="2125">HI156+LH156</f>
        <v>1650</v>
      </c>
      <c r="DK156" s="8">
        <f t="shared" ref="DK156" si="2126">HJ156+LI156</f>
        <v>1484</v>
      </c>
      <c r="DL156" s="8">
        <f t="shared" ref="DL156" si="2127">HK156+LJ156</f>
        <v>1102</v>
      </c>
      <c r="DM156" s="8">
        <f t="shared" ref="DM156" si="2128">HL156+LK156</f>
        <v>1513</v>
      </c>
      <c r="DN156" s="8">
        <f t="shared" ref="DN156" si="2129">HM156+LL156</f>
        <v>1384</v>
      </c>
      <c r="DO156" s="8">
        <f t="shared" ref="DO156" si="2130">HN156+LM156</f>
        <v>1485</v>
      </c>
      <c r="DP156" s="8">
        <f t="shared" ref="DP156" si="2131">HO156+LN156</f>
        <v>1485</v>
      </c>
      <c r="DQ156" s="8">
        <f t="shared" ref="DQ156" si="2132">HP156+LO156</f>
        <v>1610</v>
      </c>
      <c r="DR156" s="8">
        <f t="shared" ref="DR156" si="2133">HQ156+LP156</f>
        <v>1615</v>
      </c>
      <c r="DS156" s="8">
        <f t="shared" ref="DS156" si="2134">HR156+LQ156</f>
        <v>1130</v>
      </c>
      <c r="DT156" s="8">
        <f t="shared" ref="DT156" si="2135">HS156+LR156</f>
        <v>1563</v>
      </c>
      <c r="DU156" s="8">
        <f t="shared" ref="DU156" si="2136">HT156+LS156</f>
        <v>1564</v>
      </c>
      <c r="DV156" s="14"/>
      <c r="DW156" s="8">
        <f t="shared" ref="DW156:DW189" si="2137">_xlfn.QUARTILE.INC($AJ156:$DT156,1)</f>
        <v>1373</v>
      </c>
      <c r="DX156" s="8">
        <f t="shared" ref="DX156:DX189" si="2138">_xlfn.QUARTILE.INC($AJ156:$DT156,3)</f>
        <v>1538</v>
      </c>
      <c r="DY156" s="8">
        <f t="shared" ref="DY156" si="2139">DX156-DW156</f>
        <v>165</v>
      </c>
      <c r="DZ156" s="8">
        <f>DX156+(1.25*DY156)</f>
        <v>1744.25</v>
      </c>
      <c r="EA156" s="8">
        <f>DW156-(1.25*DY156)</f>
        <v>1166.75</v>
      </c>
      <c r="EB156" s="14"/>
      <c r="EC156" s="9">
        <f t="shared" ref="EC156" si="2140">_xlfn.STDEV.P(BN156:DU156)</f>
        <v>193.52816045446431</v>
      </c>
      <c r="ED156" s="9">
        <f>AVERAGE(DN156:DT156)</f>
        <v>1467.4285714285713</v>
      </c>
      <c r="EE156" s="9">
        <f>AVERAGE(CQ156:DT156)</f>
        <v>1390.0333333333333</v>
      </c>
      <c r="EF156" s="1"/>
      <c r="EG156" s="183" t="s">
        <v>787</v>
      </c>
      <c r="EH156" s="183" t="s">
        <v>133</v>
      </c>
      <c r="EI156" s="141">
        <f>VLOOKUP($EG156,Data!$B:$CP,Daily!EI$10,0)</f>
        <v>1244</v>
      </c>
      <c r="EJ156" s="141">
        <f>VLOOKUP($EG156,Data!$B:$CP,Daily!EJ$10,0)</f>
        <v>1308</v>
      </c>
      <c r="EK156" s="141">
        <f>VLOOKUP($EG156,Data!$B:$CP,Daily!EK$10,0)</f>
        <v>1178</v>
      </c>
      <c r="EL156" s="141">
        <f>VLOOKUP($EG156,Data!$B:$CP,Daily!EL$10,0)</f>
        <v>911</v>
      </c>
      <c r="EM156" s="141">
        <f>VLOOKUP($EG156,Data!$B:$CP,Daily!EM$10,0)</f>
        <v>1092</v>
      </c>
      <c r="EN156" s="141">
        <f>VLOOKUP($EG156,Data!$B:$CP,Daily!EN$10,0)</f>
        <v>1321</v>
      </c>
      <c r="EO156" s="141">
        <f>VLOOKUP($EG156,Data!$B:$CP,Daily!EO$10,0)</f>
        <v>1449</v>
      </c>
      <c r="EP156" s="141">
        <f>VLOOKUP($EG156,Data!$B:$CP,Daily!EP$10,0)</f>
        <v>1356</v>
      </c>
      <c r="EQ156" s="141">
        <f>VLOOKUP($EG156,Data!$B:$CP,Daily!EQ$10,0)</f>
        <v>1287</v>
      </c>
      <c r="ER156" s="141">
        <f>VLOOKUP($EG156,Data!$B:$CP,Daily!ER$10,0)</f>
        <v>1185</v>
      </c>
      <c r="ES156" s="141">
        <f>VLOOKUP($EG156,Data!$B:$CP,Daily!ES$10,0)</f>
        <v>782</v>
      </c>
      <c r="ET156" s="141">
        <f>VLOOKUP($EG156,Data!$B:$CP,Daily!ET$10,0)</f>
        <v>1154</v>
      </c>
      <c r="EU156" s="141">
        <f>VLOOKUP($EG156,Data!$B:$CP,Daily!EU$10,0)</f>
        <v>1189</v>
      </c>
      <c r="EV156" s="141">
        <f>VLOOKUP($EG156,Data!$B:$CP,Daily!EV$10,0)</f>
        <v>1131</v>
      </c>
      <c r="EW156" s="141">
        <f>VLOOKUP($EG156,Data!$B:$CP,Daily!EW$10,0)</f>
        <v>1246</v>
      </c>
      <c r="EX156" s="141">
        <f>VLOOKUP($EG156,Data!$B:$CP,Daily!EX$10,0)</f>
        <v>1212</v>
      </c>
      <c r="EY156" s="141">
        <f>VLOOKUP($EG156,Data!$B:$CP,Daily!EY$10,0)</f>
        <v>1155</v>
      </c>
      <c r="EZ156" s="141">
        <f>VLOOKUP($EG156,Data!$B:$CP,Daily!EZ$10,0)</f>
        <v>820</v>
      </c>
      <c r="FA156" s="141">
        <f>VLOOKUP($EG156,Data!$B:$CP,Daily!FA$10,0)</f>
        <v>1167</v>
      </c>
      <c r="FB156" s="141">
        <f>VLOOKUP($EG156,Data!$B:$CP,Daily!FB$10,0)</f>
        <v>1097</v>
      </c>
      <c r="FC156" s="141">
        <f>VLOOKUP($EG156,Data!$B:$CP,Daily!FC$10,0)</f>
        <v>1150</v>
      </c>
      <c r="FD156" s="141">
        <f>VLOOKUP($EG156,Data!$B:$CP,Daily!FD$10,0)</f>
        <v>1089</v>
      </c>
      <c r="FE156" s="141">
        <f>VLOOKUP($EG156,Data!$B:$CP,Daily!FE$10,0)</f>
        <v>1248</v>
      </c>
      <c r="FF156" s="141">
        <f>VLOOKUP($EG156,Data!$B:$CP,Daily!FF$10,0)</f>
        <v>1229</v>
      </c>
      <c r="FG156" s="141">
        <f>VLOOKUP($EG156,Data!$B:$CP,Daily!FG$10,0)</f>
        <v>802</v>
      </c>
      <c r="FH156" s="141">
        <f>VLOOKUP($EG156,Data!$B:$CP,Daily!FH$10,0)</f>
        <v>1184</v>
      </c>
      <c r="FI156" s="141">
        <f>VLOOKUP($EG156,Data!$B:$CP,Daily!FI$10,0)</f>
        <v>1182</v>
      </c>
      <c r="FJ156" s="141">
        <f>VLOOKUP($EG156,Data!$B:$CP,Daily!FJ$10,0)</f>
        <v>1183</v>
      </c>
      <c r="FK156" s="141">
        <f>VLOOKUP($EG156,Data!$B:$CP,Daily!FK$10,0)</f>
        <v>1097</v>
      </c>
      <c r="FL156" s="141">
        <f>VLOOKUP($EG156,Data!$B:$CP,Daily!FL$10,0)</f>
        <v>1246</v>
      </c>
      <c r="FM156" s="141">
        <f>VLOOKUP($EG156,Data!$B:$CP,Daily!FM$10,0)</f>
        <v>1130</v>
      </c>
      <c r="FN156" s="141">
        <f>VLOOKUP($EG156,Data!$B:$CP,Daily!FN$10,0)</f>
        <v>829</v>
      </c>
      <c r="FO156" s="141">
        <f>VLOOKUP($EG156,Data!$B:$CP,Daily!FO$10,0)</f>
        <v>1238</v>
      </c>
      <c r="FP156" s="141">
        <f>VLOOKUP($EG156,Data!$B:$CP,Daily!FP$10,0)</f>
        <v>1305</v>
      </c>
      <c r="FQ156" s="141">
        <f>VLOOKUP($EG156,Data!$B:$CP,Daily!FQ$10,0)</f>
        <v>1346</v>
      </c>
      <c r="FR156" s="141">
        <f>VLOOKUP($EG156,Data!$B:$CP,Daily!FR$10,0)</f>
        <v>1248</v>
      </c>
      <c r="FS156" s="141">
        <f>VLOOKUP($EG156,Data!$B:$CP,Daily!FS$10,0)</f>
        <v>1256</v>
      </c>
      <c r="FT156" s="141">
        <f>VLOOKUP($EG156,Data!$B:$CP,Daily!FT$10,0)</f>
        <v>1183</v>
      </c>
      <c r="FU156" s="141">
        <f>VLOOKUP($EG156,Data!$B:$CP,Daily!FU$10,0)</f>
        <v>739</v>
      </c>
      <c r="FV156" s="141">
        <f>VLOOKUP($EG156,Data!$B:$CP,Daily!FV$10,0)</f>
        <v>1137</v>
      </c>
      <c r="FW156" s="141">
        <f>VLOOKUP($EG156,Data!$B:$CP,Daily!FW$10,0)</f>
        <v>1071</v>
      </c>
      <c r="FX156" s="141">
        <f>VLOOKUP($EG156,Data!$B:$CP,Daily!FX$10,0)</f>
        <v>1120</v>
      </c>
      <c r="FY156" s="141">
        <f>VLOOKUP($EG156,Data!$B:$CP,Daily!FY$10,0)</f>
        <v>993</v>
      </c>
      <c r="FZ156" s="141">
        <f>VLOOKUP($EG156,Data!$B:$CP,Daily!FZ$10,0)</f>
        <v>1126</v>
      </c>
      <c r="GA156" s="141">
        <f>VLOOKUP($EG156,Data!$B:$CP,Daily!GA$10,0)</f>
        <v>1033</v>
      </c>
      <c r="GB156" s="141">
        <f>VLOOKUP($EG156,Data!$B:$CP,Daily!GB$10,0)</f>
        <v>680</v>
      </c>
      <c r="GC156" s="141">
        <f>VLOOKUP($EG156,Data!$B:$CP,Daily!GC$10,0)</f>
        <v>1143</v>
      </c>
      <c r="GD156" s="141">
        <f>VLOOKUP($EG156,Data!$B:$CP,Daily!GD$10,0)</f>
        <v>1158</v>
      </c>
      <c r="GE156" s="141">
        <f>VLOOKUP($EG156,Data!$B:$CP,Daily!GE$10,0)</f>
        <v>1138</v>
      </c>
      <c r="GF156" s="141">
        <f>VLOOKUP($EG156,Data!$B:$CP,Daily!GF$10,0)</f>
        <v>1143</v>
      </c>
      <c r="GG156" s="141">
        <f>VLOOKUP($EG156,Data!$B:$CP,Daily!GG$10,0)</f>
        <v>1123</v>
      </c>
      <c r="GH156" s="141">
        <f>VLOOKUP($EG156,Data!$B:$CP,Daily!GH$10,0)</f>
        <v>1108</v>
      </c>
      <c r="GI156" s="141">
        <f>VLOOKUP($EG156,Data!$B:$CP,Daily!GI$10,0)</f>
        <v>762</v>
      </c>
      <c r="GJ156" s="141">
        <f>VLOOKUP($EG156,Data!$B:$CP,Daily!GJ$10,0)</f>
        <v>1077</v>
      </c>
      <c r="GK156" s="141">
        <f>VLOOKUP($EG156,Data!$B:$CP,Daily!GK$10,0)</f>
        <v>1147</v>
      </c>
      <c r="GL156" s="141">
        <f>VLOOKUP($EG156,Data!$B:$CP,Daily!GL$10,0)</f>
        <v>1087</v>
      </c>
      <c r="GM156" s="141">
        <f>VLOOKUP($EG156,Data!$B:$CP,Daily!GM$10,0)</f>
        <v>1055</v>
      </c>
      <c r="GN156" s="141">
        <f>VLOOKUP($EG156,Data!$B:$CP,Daily!GN$10,0)</f>
        <v>1108</v>
      </c>
      <c r="GO156" s="141">
        <f>VLOOKUP($EG156,Data!$B:$CP,Daily!GO$10,0)</f>
        <v>1049</v>
      </c>
      <c r="GP156" s="141">
        <f>VLOOKUP($EG156,Data!$B:$CP,Daily!GP$10,0)</f>
        <v>649</v>
      </c>
      <c r="GQ156" s="141">
        <f>VLOOKUP($EG156,Data!$B:$CP,Daily!GQ$10,0)</f>
        <v>1053</v>
      </c>
      <c r="GR156" s="141">
        <f>VLOOKUP($EG156,Data!$B:$CP,Daily!GR$10,0)</f>
        <v>983</v>
      </c>
      <c r="GS156" s="141">
        <f>VLOOKUP($EG156,Data!$B:$CP,Daily!GS$10,0)</f>
        <v>1089</v>
      </c>
      <c r="GT156" s="141">
        <f>VLOOKUP($EG156,Data!$B:$CP,Daily!GT$10,0)</f>
        <v>1095</v>
      </c>
      <c r="GU156" s="141">
        <f>VLOOKUP($EG156,Data!$B:$CP,Daily!GU$10,0)</f>
        <v>1196</v>
      </c>
      <c r="GV156" s="141">
        <f>VLOOKUP($EG156,Data!$B:$CP,Daily!GV$10,0)</f>
        <v>1195</v>
      </c>
      <c r="GW156" s="141">
        <f>VLOOKUP($EG156,Data!$B:$CP,Daily!GW$10,0)</f>
        <v>921</v>
      </c>
      <c r="GX156" s="141">
        <f>VLOOKUP($EG156,Data!$B:$CP,Daily!GX$10,0)</f>
        <v>1213</v>
      </c>
      <c r="GY156" s="141">
        <f>VLOOKUP($EG156,Data!$B:$CP,Daily!GY$10,0)</f>
        <v>1129</v>
      </c>
      <c r="GZ156" s="141">
        <f>VLOOKUP($EG156,Data!$B:$CP,Daily!GZ$10,0)</f>
        <v>1069</v>
      </c>
      <c r="HA156" s="141">
        <f>VLOOKUP($EG156,Data!$B:$CP,Daily!HA$10,0)</f>
        <v>1145</v>
      </c>
      <c r="HB156" s="141">
        <f>VLOOKUP($EG156,Data!$B:$CP,Daily!HB$10,0)</f>
        <v>1131</v>
      </c>
      <c r="HC156" s="141">
        <f>VLOOKUP($EG156,Data!$B:$CP,Daily!HC$10,0)</f>
        <v>1073</v>
      </c>
      <c r="HD156" s="141">
        <f>VLOOKUP($EG156,Data!$B:$CP,Daily!HD$10,0)</f>
        <v>683</v>
      </c>
      <c r="HE156" s="141">
        <f>VLOOKUP($EG156,Data!$B:$CP,Daily!HE$10,0)</f>
        <v>1071</v>
      </c>
      <c r="HF156" s="141">
        <f>VLOOKUP($EG156,Data!$B:$CP,Daily!HF$10,0)</f>
        <v>1051</v>
      </c>
      <c r="HG156" s="141">
        <f>VLOOKUP($EG156,Data!$B:$CP,Daily!HG$10,0)</f>
        <v>1088</v>
      </c>
      <c r="HH156" s="141">
        <f>VLOOKUP($EG156,Data!$B:$CP,Daily!HH$10,0)</f>
        <v>1104</v>
      </c>
      <c r="HI156" s="141">
        <f>VLOOKUP($EG156,Data!$B:$CP,Daily!HI$10,0)</f>
        <v>1281</v>
      </c>
      <c r="HJ156" s="141">
        <f>VLOOKUP($EG156,Data!$B:$CP,Daily!HJ$10,0)</f>
        <v>1129</v>
      </c>
      <c r="HK156" s="141">
        <f>VLOOKUP($EG156,Data!$B:$CP,Daily!HK$10,0)</f>
        <v>882</v>
      </c>
      <c r="HL156" s="141">
        <f>VLOOKUP($EG156,Data!$B:$CP,Daily!HL$10,0)</f>
        <v>1198</v>
      </c>
      <c r="HM156" s="141">
        <f>VLOOKUP($EG156,Data!$B:$CP,Daily!HM$10,0)</f>
        <v>1060</v>
      </c>
      <c r="HN156" s="141">
        <f>VLOOKUP($EG156,Data!$B:$CP,Daily!HN$10,0)</f>
        <v>1146</v>
      </c>
      <c r="HO156" s="141">
        <f>VLOOKUP($EG156,Data!$B:$CP,Daily!HO$10,0)</f>
        <v>1137</v>
      </c>
      <c r="HP156" s="141">
        <f>VLOOKUP($EG156,Data!$B:$CP,Daily!HP$10,0)</f>
        <v>1222</v>
      </c>
      <c r="HQ156" s="141">
        <f>VLOOKUP($EG156,Data!$B:$CP,Daily!HQ$10,0)</f>
        <v>1219</v>
      </c>
      <c r="HR156" s="141">
        <f>VLOOKUP($EG156,Data!$B:$CP,Daily!HR$10,0)</f>
        <v>849</v>
      </c>
      <c r="HS156" s="141">
        <f>VLOOKUP($EG156,Data!$B:$CP,Daily!HS$10,0)</f>
        <v>1224</v>
      </c>
      <c r="HT156" s="141">
        <f>VLOOKUP($EG156,Data!$B:$CP,Daily!HT$10,0)</f>
        <v>1225</v>
      </c>
      <c r="HU156" s="13"/>
      <c r="HV156" s="8">
        <f t="shared" ref="HV156:HV189" si="2141">_xlfn.QUARTILE.INC($EI156:$HS156,1)</f>
        <v>1071</v>
      </c>
      <c r="HW156" s="8">
        <f t="shared" ref="HW156:HW189" si="2142">_xlfn.QUARTILE.INC($EI156:$HS156,3)</f>
        <v>1196</v>
      </c>
      <c r="HX156" s="8">
        <f t="shared" ref="HX156:HX157" si="2143">HW156-HV156</f>
        <v>125</v>
      </c>
      <c r="HY156" s="8">
        <f>HW156+(1.25*HX156)</f>
        <v>1352.25</v>
      </c>
      <c r="HZ156" s="8">
        <f>HV156-(1.25*HX156)</f>
        <v>914.75</v>
      </c>
      <c r="IA156" s="43"/>
      <c r="IB156" s="9">
        <f t="shared" ref="IB156:IB157" si="2144">_xlfn.STDEV.P(FM156:HT156)</f>
        <v>151.37205451763177</v>
      </c>
      <c r="IC156" s="9">
        <f>AVERAGE(HM156:HS156)</f>
        <v>1122.4285714285713</v>
      </c>
      <c r="ID156" s="9">
        <f>AVERAGE(GP156:HS156)</f>
        <v>1076.1666666666667</v>
      </c>
      <c r="IE156" s="1"/>
      <c r="IF156" s="7" t="s">
        <v>788</v>
      </c>
      <c r="IG156" s="7" t="s">
        <v>133</v>
      </c>
      <c r="IH156" s="8">
        <f>VLOOKUP($IF156,Data!$B:$CP,Daily!IH$10,0)</f>
        <v>363</v>
      </c>
      <c r="II156" s="8">
        <f>VLOOKUP($IF156,Data!$B:$CP,Daily!II$10,0)</f>
        <v>429</v>
      </c>
      <c r="IJ156" s="8">
        <f>VLOOKUP($IF156,Data!$B:$CP,Daily!IJ$10,0)</f>
        <v>394</v>
      </c>
      <c r="IK156" s="8">
        <f>VLOOKUP($IF156,Data!$B:$CP,Daily!IK$10,0)</f>
        <v>232</v>
      </c>
      <c r="IL156" s="8">
        <f>VLOOKUP($IF156,Data!$B:$CP,Daily!IL$10,0)</f>
        <v>280</v>
      </c>
      <c r="IM156" s="8">
        <f>VLOOKUP($IF156,Data!$B:$CP,Daily!IM$10,0)</f>
        <v>377</v>
      </c>
      <c r="IN156" s="8">
        <f>VLOOKUP($IF156,Data!$B:$CP,Daily!IN$10,0)</f>
        <v>390</v>
      </c>
      <c r="IO156" s="8">
        <f>VLOOKUP($IF156,Data!$B:$CP,Daily!IO$10,0)</f>
        <v>387</v>
      </c>
      <c r="IP156" s="8">
        <f>VLOOKUP($IF156,Data!$B:$CP,Daily!IP$10,0)</f>
        <v>403</v>
      </c>
      <c r="IQ156" s="8">
        <f>VLOOKUP($IF156,Data!$B:$CP,Daily!IQ$10,0)</f>
        <v>340</v>
      </c>
      <c r="IR156" s="8">
        <f>VLOOKUP($IF156,Data!$B:$CP,Daily!IR$10,0)</f>
        <v>248</v>
      </c>
      <c r="IS156" s="8">
        <f>VLOOKUP($IF156,Data!$B:$CP,Daily!IS$10,0)</f>
        <v>317</v>
      </c>
      <c r="IT156" s="8">
        <f>VLOOKUP($IF156,Data!$B:$CP,Daily!IT$10,0)</f>
        <v>349</v>
      </c>
      <c r="IU156" s="8">
        <f>VLOOKUP($IF156,Data!$B:$CP,Daily!IU$10,0)</f>
        <v>357</v>
      </c>
      <c r="IV156" s="8">
        <f>VLOOKUP($IF156,Data!$B:$CP,Daily!IV$10,0)</f>
        <v>406</v>
      </c>
      <c r="IW156" s="8">
        <f>VLOOKUP($IF156,Data!$B:$CP,Daily!IW$10,0)</f>
        <v>339</v>
      </c>
      <c r="IX156" s="8">
        <f>VLOOKUP($IF156,Data!$B:$CP,Daily!IX$10,0)</f>
        <v>340</v>
      </c>
      <c r="IY156" s="8">
        <f>VLOOKUP($IF156,Data!$B:$CP,Daily!IY$10,0)</f>
        <v>238</v>
      </c>
      <c r="IZ156" s="8">
        <f>VLOOKUP($IF156,Data!$B:$CP,Daily!IZ$10,0)</f>
        <v>306</v>
      </c>
      <c r="JA156" s="8">
        <f>VLOOKUP($IF156,Data!$B:$CP,Daily!JA$10,0)</f>
        <v>330</v>
      </c>
      <c r="JB156" s="8">
        <f>VLOOKUP($IF156,Data!$B:$CP,Daily!JB$10,0)</f>
        <v>360</v>
      </c>
      <c r="JC156" s="8">
        <f>VLOOKUP($IF156,Data!$B:$CP,Daily!JC$10,0)</f>
        <v>346</v>
      </c>
      <c r="JD156" s="8">
        <f>VLOOKUP($IF156,Data!$B:$CP,Daily!JD$10,0)</f>
        <v>313</v>
      </c>
      <c r="JE156" s="8">
        <f>VLOOKUP($IF156,Data!$B:$CP,Daily!JE$10,0)</f>
        <v>348</v>
      </c>
      <c r="JF156" s="8">
        <f>VLOOKUP($IF156,Data!$B:$CP,Daily!JF$10,0)</f>
        <v>222</v>
      </c>
      <c r="JG156" s="8">
        <f>VLOOKUP($IF156,Data!$B:$CP,Daily!JG$10,0)</f>
        <v>313</v>
      </c>
      <c r="JH156" s="8">
        <f>VLOOKUP($IF156,Data!$B:$CP,Daily!JH$10,0)</f>
        <v>315</v>
      </c>
      <c r="JI156" s="8">
        <f>VLOOKUP($IF156,Data!$B:$CP,Daily!JI$10,0)</f>
        <v>328</v>
      </c>
      <c r="JJ156" s="8">
        <f>VLOOKUP($IF156,Data!$B:$CP,Daily!JJ$10,0)</f>
        <v>303</v>
      </c>
      <c r="JK156" s="8">
        <f>VLOOKUP($IF156,Data!$B:$CP,Daily!JK$10,0)</f>
        <v>357</v>
      </c>
      <c r="JL156" s="8">
        <f>VLOOKUP($IF156,Data!$B:$CP,Daily!JL$10,0)</f>
        <v>334</v>
      </c>
      <c r="JM156" s="8">
        <f>VLOOKUP($IF156,Data!$B:$CP,Daily!JM$10,0)</f>
        <v>223</v>
      </c>
      <c r="JN156" s="8">
        <f>VLOOKUP($IF156,Data!$B:$CP,Daily!JN$10,0)</f>
        <v>312</v>
      </c>
      <c r="JO156" s="8">
        <f>VLOOKUP($IF156,Data!$B:$CP,Daily!JO$10,0)</f>
        <v>403</v>
      </c>
      <c r="JP156" s="8">
        <f>VLOOKUP($IF156,Data!$B:$CP,Daily!JP$10,0)</f>
        <v>351</v>
      </c>
      <c r="JQ156" s="8">
        <f>VLOOKUP($IF156,Data!$B:$CP,Daily!JQ$10,0)</f>
        <v>385</v>
      </c>
      <c r="JR156" s="8">
        <f>VLOOKUP($IF156,Data!$B:$CP,Daily!JR$10,0)</f>
        <v>373</v>
      </c>
      <c r="JS156" s="8">
        <f>VLOOKUP($IF156,Data!$B:$CP,Daily!JS$10,0)</f>
        <v>321</v>
      </c>
      <c r="JT156" s="8">
        <f>VLOOKUP($IF156,Data!$B:$CP,Daily!JT$10,0)</f>
        <v>247</v>
      </c>
      <c r="JU156" s="8">
        <f>VLOOKUP($IF156,Data!$B:$CP,Daily!JU$10,0)</f>
        <v>290</v>
      </c>
      <c r="JV156" s="8">
        <f>VLOOKUP($IF156,Data!$B:$CP,Daily!JV$10,0)</f>
        <v>338</v>
      </c>
      <c r="JW156" s="8">
        <f>VLOOKUP($IF156,Data!$B:$CP,Daily!JW$10,0)</f>
        <v>313</v>
      </c>
      <c r="JX156" s="8">
        <f>VLOOKUP($IF156,Data!$B:$CP,Daily!JX$10,0)</f>
        <v>333</v>
      </c>
      <c r="JY156" s="8">
        <f>VLOOKUP($IF156,Data!$B:$CP,Daily!JY$10,0)</f>
        <v>298</v>
      </c>
      <c r="JZ156" s="8">
        <f>VLOOKUP($IF156,Data!$B:$CP,Daily!JZ$10,0)</f>
        <v>293</v>
      </c>
      <c r="KA156" s="8">
        <f>VLOOKUP($IF156,Data!$B:$CP,Daily!KA$10,0)</f>
        <v>180</v>
      </c>
      <c r="KB156" s="8">
        <f>VLOOKUP($IF156,Data!$B:$CP,Daily!KB$10,0)</f>
        <v>298</v>
      </c>
      <c r="KC156" s="8">
        <f>VLOOKUP($IF156,Data!$B:$CP,Daily!KC$10,0)</f>
        <v>307</v>
      </c>
      <c r="KD156" s="8">
        <f>VLOOKUP($IF156,Data!$B:$CP,Daily!KD$10,0)</f>
        <v>323</v>
      </c>
      <c r="KE156" s="8">
        <f>VLOOKUP($IF156,Data!$B:$CP,Daily!KE$10,0)</f>
        <v>348</v>
      </c>
      <c r="KF156" s="8">
        <f>VLOOKUP($IF156,Data!$B:$CP,Daily!KF$10,0)</f>
        <v>365</v>
      </c>
      <c r="KG156" s="8">
        <f>VLOOKUP($IF156,Data!$B:$CP,Daily!KG$10,0)</f>
        <v>292</v>
      </c>
      <c r="KH156" s="8">
        <f>VLOOKUP($IF156,Data!$B:$CP,Daily!KH$10,0)</f>
        <v>233</v>
      </c>
      <c r="KI156" s="8">
        <f>VLOOKUP($IF156,Data!$B:$CP,Daily!KI$10,0)</f>
        <v>330</v>
      </c>
      <c r="KJ156" s="8">
        <f>VLOOKUP($IF156,Data!$B:$CP,Daily!KJ$10,0)</f>
        <v>331</v>
      </c>
      <c r="KK156" s="8">
        <f>VLOOKUP($IF156,Data!$B:$CP,Daily!KK$10,0)</f>
        <v>294</v>
      </c>
      <c r="KL156" s="8">
        <f>VLOOKUP($IF156,Data!$B:$CP,Daily!KL$10,0)</f>
        <v>304</v>
      </c>
      <c r="KM156" s="8">
        <f>VLOOKUP($IF156,Data!$B:$CP,Daily!KM$10,0)</f>
        <v>316</v>
      </c>
      <c r="KN156" s="8">
        <f>VLOOKUP($IF156,Data!$B:$CP,Daily!KN$10,0)</f>
        <v>296</v>
      </c>
      <c r="KO156" s="8">
        <f>VLOOKUP($IF156,Data!$B:$CP,Daily!KO$10,0)</f>
        <v>184</v>
      </c>
      <c r="KP156" s="8">
        <f>VLOOKUP($IF156,Data!$B:$CP,Daily!KP$10,0)</f>
        <v>317</v>
      </c>
      <c r="KQ156" s="8">
        <f>VLOOKUP($IF156,Data!$B:$CP,Daily!KQ$10,0)</f>
        <v>299</v>
      </c>
      <c r="KR156" s="8">
        <f>VLOOKUP($IF156,Data!$B:$CP,Daily!KR$10,0)</f>
        <v>294</v>
      </c>
      <c r="KS156" s="8">
        <f>VLOOKUP($IF156,Data!$B:$CP,Daily!KS$10,0)</f>
        <v>278</v>
      </c>
      <c r="KT156" s="8">
        <f>VLOOKUP($IF156,Data!$B:$CP,Daily!KT$10,0)</f>
        <v>394</v>
      </c>
      <c r="KU156" s="8">
        <f>VLOOKUP($IF156,Data!$B:$CP,Daily!KU$10,0)</f>
        <v>333</v>
      </c>
      <c r="KV156" s="8">
        <f>VLOOKUP($IF156,Data!$B:$CP,Daily!KV$10,0)</f>
        <v>260</v>
      </c>
      <c r="KW156" s="8">
        <f>VLOOKUP($IF156,Data!$B:$CP,Daily!KW$10,0)</f>
        <v>296</v>
      </c>
      <c r="KX156" s="8">
        <f>VLOOKUP($IF156,Data!$B:$CP,Daily!KX$10,0)</f>
        <v>301</v>
      </c>
      <c r="KY156" s="8">
        <f>VLOOKUP($IF156,Data!$B:$CP,Daily!KY$10,0)</f>
        <v>294</v>
      </c>
      <c r="KZ156" s="8">
        <f>VLOOKUP($IF156,Data!$B:$CP,Daily!KZ$10,0)</f>
        <v>327</v>
      </c>
      <c r="LA156" s="8">
        <f>VLOOKUP($IF156,Data!$B:$CP,Daily!LA$10,0)</f>
        <v>328</v>
      </c>
      <c r="LB156" s="8">
        <f>VLOOKUP($IF156,Data!$B:$CP,Daily!LB$10,0)</f>
        <v>362</v>
      </c>
      <c r="LC156" s="8">
        <f>VLOOKUP($IF156,Data!$B:$CP,Daily!LC$10,0)</f>
        <v>212</v>
      </c>
      <c r="LD156" s="8">
        <f>VLOOKUP($IF156,Data!$B:$CP,Daily!LD$10,0)</f>
        <v>319</v>
      </c>
      <c r="LE156" s="8">
        <f>VLOOKUP($IF156,Data!$B:$CP,Daily!LE$10,0)</f>
        <v>311</v>
      </c>
      <c r="LF156" s="8">
        <f>VLOOKUP($IF156,Data!$B:$CP,Daily!LF$10,0)</f>
        <v>313</v>
      </c>
      <c r="LG156" s="8">
        <f>VLOOKUP($IF156,Data!$B:$CP,Daily!LG$10,0)</f>
        <v>320</v>
      </c>
      <c r="LH156" s="8">
        <f>VLOOKUP($IF156,Data!$B:$CP,Daily!LH$10,0)</f>
        <v>369</v>
      </c>
      <c r="LI156" s="8">
        <f>VLOOKUP($IF156,Data!$B:$CP,Daily!LI$10,0)</f>
        <v>355</v>
      </c>
      <c r="LJ156" s="8">
        <f>VLOOKUP($IF156,Data!$B:$CP,Daily!LJ$10,0)</f>
        <v>220</v>
      </c>
      <c r="LK156" s="8">
        <f>VLOOKUP($IF156,Data!$B:$CP,Daily!LK$10,0)</f>
        <v>315</v>
      </c>
      <c r="LL156" s="8">
        <f>VLOOKUP($IF156,Data!$B:$CP,Daily!LL$10,0)</f>
        <v>324</v>
      </c>
      <c r="LM156" s="8">
        <f>VLOOKUP($IF156,Data!$B:$CP,Daily!LM$10,0)</f>
        <v>339</v>
      </c>
      <c r="LN156" s="8">
        <f>VLOOKUP($IF156,Data!$B:$CP,Daily!LN$10,0)</f>
        <v>348</v>
      </c>
      <c r="LO156" s="8">
        <f>VLOOKUP($IF156,Data!$B:$CP,Daily!LO$10,0)</f>
        <v>388</v>
      </c>
      <c r="LP156" s="8">
        <f>VLOOKUP($IF156,Data!$B:$CP,Daily!LP$10,0)</f>
        <v>396</v>
      </c>
      <c r="LQ156" s="8">
        <f>VLOOKUP($IF156,Data!$B:$CP,Daily!LQ$10,0)</f>
        <v>281</v>
      </c>
      <c r="LR156" s="8">
        <f>VLOOKUP($IF156,Data!$B:$CP,Daily!LR$10,0)</f>
        <v>339</v>
      </c>
      <c r="LS156" s="8">
        <f>VLOOKUP($IF156,Data!$B:$CP,Daily!LS$10,0)</f>
        <v>339</v>
      </c>
      <c r="LU156" s="8">
        <f t="shared" ref="LU156:LU189" si="2145">_xlfn.QUARTILE.INC($IH156:$LR156,1)</f>
        <v>296</v>
      </c>
      <c r="LV156" s="8">
        <f t="shared" ref="LV156:LV189" si="2146">_xlfn.QUARTILE.INC($IH156:$LR156,3)</f>
        <v>349</v>
      </c>
      <c r="LW156" s="8">
        <f t="shared" ref="LW156:LW157" si="2147">LV156-LU156</f>
        <v>53</v>
      </c>
      <c r="LX156" s="8">
        <f>LV156+(1.25*LW156)</f>
        <v>415.25</v>
      </c>
      <c r="LY156" s="8">
        <f>LU156-(1.25*LW156)</f>
        <v>229.75</v>
      </c>
      <c r="LZ156" s="41"/>
      <c r="MA156" s="9">
        <f t="shared" ref="MA156:MA157" si="2148">_xlfn.STDEV.P(JL156:LS156)</f>
        <v>47.648259849302647</v>
      </c>
      <c r="MB156" s="9">
        <f>AVERAGE(LL156:LR156)</f>
        <v>345</v>
      </c>
      <c r="MC156" s="9">
        <f>AVERAGE(KO156:LR156)</f>
        <v>313.86666666666667</v>
      </c>
    </row>
    <row r="157" spans="4:341" x14ac:dyDescent="0.35">
      <c r="D157" s="59" t="s">
        <v>789</v>
      </c>
      <c r="E157" s="53" t="str">
        <f>VLOOKUP($D157,'Metric Nature'!$C:$D,2,0)&amp;IF(($F157&lt;(EA157)),"Below",IF(($F157&gt;(DZ157)),"Above","Within"))</f>
        <v>PositiveWithin</v>
      </c>
      <c r="F157" s="48">
        <f t="shared" si="2033"/>
        <v>0.59974424552429673</v>
      </c>
      <c r="G157" s="49">
        <f t="shared" si="2034"/>
        <v>0.61984034267912769</v>
      </c>
      <c r="H157" s="55">
        <f t="shared" si="2035"/>
        <v>-3.2421408822745981E-2</v>
      </c>
      <c r="I157" s="49">
        <f t="shared" si="2036"/>
        <v>0.62146422628951747</v>
      </c>
      <c r="J157" s="48">
        <f t="shared" si="2037"/>
        <v>-3.4949687924759491E-2</v>
      </c>
      <c r="K157" s="54">
        <f t="shared" ref="K157:K163" si="2149">EC157</f>
        <v>1.8079101226360028E-2</v>
      </c>
      <c r="L157" s="56"/>
      <c r="M157" s="53" t="str">
        <f>VLOOKUP($D157,'Metric Nature'!$C:$D,2,0)&amp;IF(($N157&lt;(HZ157)),"Below",IF(($N157&gt;(HY157)),"Above","Within"))</f>
        <v>PositiveWithin</v>
      </c>
      <c r="N157" s="48">
        <f t="shared" si="2039"/>
        <v>0.59346938775510205</v>
      </c>
      <c r="O157" s="49">
        <f t="shared" ref="O157" si="2150">IC157</f>
        <v>0.60506554664630263</v>
      </c>
      <c r="P157" s="55">
        <f t="shared" ref="P157" si="2151">IFERROR(((N157-O157)/O157),0)</f>
        <v>-1.9165128398856326E-2</v>
      </c>
      <c r="Q157" s="49">
        <f t="shared" si="2040"/>
        <v>0.60911619673789352</v>
      </c>
      <c r="R157" s="48">
        <f t="shared" si="2041"/>
        <v>-2.5687724389184794E-2</v>
      </c>
      <c r="S157" s="54">
        <f t="shared" ref="S157:S163" si="2152">IB157</f>
        <v>1.7109535271048994E-2</v>
      </c>
      <c r="T157" s="56"/>
      <c r="U157" s="53" t="str">
        <f>VLOOKUP($D157,'Metric Nature'!$C:$D,2,0)&amp;IF(($V157&lt;(LY157)),"Below",IF(($V157&gt;(LX157)),"Above","Within"))</f>
        <v>PositiveWithin</v>
      </c>
      <c r="V157" s="48">
        <f t="shared" si="2043"/>
        <v>0.6224188790560472</v>
      </c>
      <c r="W157" s="49">
        <f t="shared" ref="W157" si="2153">MB157</f>
        <v>0.66790890269151137</v>
      </c>
      <c r="X157" s="48">
        <f t="shared" si="2044"/>
        <v>-6.8108125901826397E-2</v>
      </c>
      <c r="Y157" s="49">
        <f t="shared" ref="Y157" si="2154">MC157</f>
        <v>0.66377816291161174</v>
      </c>
      <c r="Z157" s="48">
        <f t="shared" ref="Z157:Z158" si="2155">IFERROR(((V157-Y157)/Y157),0)</f>
        <v>-6.2308894999114198E-2</v>
      </c>
      <c r="AA157" s="54">
        <f t="shared" ref="AA157:AA163" si="2156">MA157</f>
        <v>3.2913884873988296E-2</v>
      </c>
      <c r="AB157" s="50"/>
      <c r="AC157" s="46" t="s">
        <v>790</v>
      </c>
      <c r="AI157" s="7" t="s">
        <v>791</v>
      </c>
      <c r="AJ157" s="12">
        <f>IFERROR((IFERROR(VLOOKUP($EG157,Data!$B:$CP,Daily!EI$10,0),0)+IFERROR(VLOOKUP($IF157,Data!$B:$CP,Daily!IH$10,0),0))/AJ$156,0)</f>
        <v>0.63285625388923461</v>
      </c>
      <c r="AK157" s="12">
        <f>IFERROR((IFERROR(VLOOKUP($EG157,Data!$B:$CP,Daily!EJ$10,0),0)+IFERROR(VLOOKUP($IF157,Data!$B:$CP,Daily!II$10,0),0))/AK$156,0)</f>
        <v>0.61773172135866439</v>
      </c>
      <c r="AL157" s="12">
        <f>IFERROR((IFERROR(VLOOKUP($EG157,Data!$B:$CP,Daily!EK$10,0),0)+IFERROR(VLOOKUP($IF157,Data!$B:$CP,Daily!IJ$10,0),0))/AL$156,0)</f>
        <v>0.62340966921119589</v>
      </c>
      <c r="AM157" s="12">
        <f>IFERROR((IFERROR(VLOOKUP($EG157,Data!$B:$CP,Daily!EL$10,0),0)+IFERROR(VLOOKUP($IF157,Data!$B:$CP,Daily!IK$10,0),0))/AM$156,0)</f>
        <v>0.58705161854768151</v>
      </c>
      <c r="AN157" s="12">
        <f>IFERROR((IFERROR(VLOOKUP($EG157,Data!$B:$CP,Daily!EM$10,0),0)+IFERROR(VLOOKUP($IF157,Data!$B:$CP,Daily!IL$10,0),0))/AN$156,0)</f>
        <v>0.62317784256559772</v>
      </c>
      <c r="AO157" s="12">
        <f>IFERROR((IFERROR(VLOOKUP($EG157,Data!$B:$CP,Daily!EN$10,0),0)+IFERROR(VLOOKUP($IF157,Data!$B:$CP,Daily!IM$10,0),0))/AO$156,0)</f>
        <v>0.60600706713780916</v>
      </c>
      <c r="AP157" s="12">
        <f>IFERROR((IFERROR(VLOOKUP($EG157,Data!$B:$CP,Daily!EO$10,0),0)+IFERROR(VLOOKUP($IF157,Data!$B:$CP,Daily!IN$10,0),0))/AP$156,0)</f>
        <v>0.6340402392604676</v>
      </c>
      <c r="AQ157" s="12">
        <f>IFERROR((IFERROR(VLOOKUP($EG157,Data!$B:$CP,Daily!EP$10,0),0)+IFERROR(VLOOKUP($IF157,Data!$B:$CP,Daily!IO$10,0),0))/AQ$156,0)</f>
        <v>0.62421113023522667</v>
      </c>
      <c r="AR157" s="12">
        <f>IFERROR((IFERROR(VLOOKUP($EG157,Data!$B:$CP,Daily!EQ$10,0),0)+IFERROR(VLOOKUP($IF157,Data!$B:$CP,Daily!IP$10,0),0))/AR$156,0)</f>
        <v>0.63017751479289941</v>
      </c>
      <c r="AS157" s="12">
        <f>IFERROR((IFERROR(VLOOKUP($EG157,Data!$B:$CP,Daily!ER$10,0),0)+IFERROR(VLOOKUP($IF157,Data!$B:$CP,Daily!IQ$10,0),0))/AS$156,0)</f>
        <v>0.60393442622950821</v>
      </c>
      <c r="AT157" s="12">
        <f>IFERROR((IFERROR(VLOOKUP($EG157,Data!$B:$CP,Daily!ES$10,0),0)+IFERROR(VLOOKUP($IF157,Data!$B:$CP,Daily!IR$10,0),0))/AT$156,0)</f>
        <v>0.6</v>
      </c>
      <c r="AU157" s="12">
        <f>IFERROR((IFERROR(VLOOKUP($EG157,Data!$B:$CP,Daily!ET$10,0),0)+IFERROR(VLOOKUP($IF157,Data!$B:$CP,Daily!IS$10,0),0))/AU$156,0)</f>
        <v>0.65125764785859963</v>
      </c>
      <c r="AV157" s="12">
        <f>IFERROR((IFERROR(VLOOKUP($EG157,Data!$B:$CP,Daily!EU$10,0),0)+IFERROR(VLOOKUP($IF157,Data!$B:$CP,Daily!IT$10,0),0))/AV$156,0)</f>
        <v>0.60858257477243172</v>
      </c>
      <c r="AW157" s="12">
        <f>IFERROR((IFERROR(VLOOKUP($EG157,Data!$B:$CP,Daily!EV$10,0),0)+IFERROR(VLOOKUP($IF157,Data!$B:$CP,Daily!IU$10,0),0))/AW$156,0)</f>
        <v>0.61559139784946237</v>
      </c>
      <c r="AX157" s="12">
        <f>IFERROR((IFERROR(VLOOKUP($EG157,Data!$B:$CP,Daily!EW$10,0),0)+IFERROR(VLOOKUP($IF157,Data!$B:$CP,Daily!IV$10,0),0))/AX$156,0)</f>
        <v>0.60351089588377727</v>
      </c>
      <c r="AY157" s="12">
        <f>IFERROR((IFERROR(VLOOKUP($EG157,Data!$B:$CP,Daily!EX$10,0),0)+IFERROR(VLOOKUP($IF157,Data!$B:$CP,Daily!IW$10,0),0))/AY$156,0)</f>
        <v>0.62153449387491944</v>
      </c>
      <c r="AZ157" s="12">
        <f>IFERROR((IFERROR(VLOOKUP($EG157,Data!$B:$CP,Daily!EY$10,0),0)+IFERROR(VLOOKUP($IF157,Data!$B:$CP,Daily!IX$10,0),0))/AZ$156,0)</f>
        <v>0.62474916387959867</v>
      </c>
      <c r="BA157" s="12">
        <f>IFERROR((IFERROR(VLOOKUP($EG157,Data!$B:$CP,Daily!EZ$10,0),0)+IFERROR(VLOOKUP($IF157,Data!$B:$CP,Daily!IY$10,0),0))/BA$156,0)</f>
        <v>0.60207939508506614</v>
      </c>
      <c r="BB157" s="12">
        <f>IFERROR((IFERROR(VLOOKUP($EG157,Data!$B:$CP,Daily!FA$10,0),0)+IFERROR(VLOOKUP($IF157,Data!$B:$CP,Daily!IZ$10,0),0))/BB$156,0)</f>
        <v>0.62729124236252543</v>
      </c>
      <c r="BC157" s="12">
        <f>IFERROR((IFERROR(VLOOKUP($EG157,Data!$B:$CP,Daily!FB$10,0),0)+IFERROR(VLOOKUP($IF157,Data!$B:$CP,Daily!JA$10,0),0))/BC$156,0)</f>
        <v>0.63770147161878066</v>
      </c>
      <c r="BD157" s="12">
        <f>IFERROR((IFERROR(VLOOKUP($EG157,Data!$B:$CP,Daily!FC$10,0),0)+IFERROR(VLOOKUP($IF157,Data!$B:$CP,Daily!JB$10,0),0))/BD$156,0)</f>
        <v>0.6258278145695364</v>
      </c>
      <c r="BE157" s="12">
        <f>IFERROR((IFERROR(VLOOKUP($EG157,Data!$B:$CP,Daily!FD$10,0),0)+IFERROR(VLOOKUP($IF157,Data!$B:$CP,Daily!JC$10,0),0))/BE$156,0)</f>
        <v>0.61393728222996513</v>
      </c>
      <c r="BF157" s="12">
        <f>IFERROR((IFERROR(VLOOKUP($EG157,Data!$B:$CP,Daily!FE$10,0),0)+IFERROR(VLOOKUP($IF157,Data!$B:$CP,Daily!JD$10,0),0))/BF$156,0)</f>
        <v>0.60986547085201792</v>
      </c>
      <c r="BG157" s="12">
        <f>IFERROR((IFERROR(VLOOKUP($EG157,Data!$B:$CP,Daily!FF$10,0),0)+IFERROR(VLOOKUP($IF157,Data!$B:$CP,Daily!JE$10,0),0))/BG$156,0)</f>
        <v>0.61572606214331005</v>
      </c>
      <c r="BH157" s="12">
        <f>IFERROR((IFERROR(VLOOKUP($EG157,Data!$B:$CP,Daily!FG$10,0),0)+IFERROR(VLOOKUP($IF157,Data!$B:$CP,Daily!JF$10,0),0))/BH$156,0)</f>
        <v>0.599609375</v>
      </c>
      <c r="BI157" s="12">
        <f>IFERROR((IFERROR(VLOOKUP($EG157,Data!$B:$CP,Daily!FH$10,0),0)+IFERROR(VLOOKUP($IF157,Data!$B:$CP,Daily!JG$10,0),0))/BI$156,0)</f>
        <v>0.6292585170340681</v>
      </c>
      <c r="BJ157" s="12">
        <f>IFERROR((IFERROR(VLOOKUP($EG157,Data!$B:$CP,Daily!FI$10,0),0)+IFERROR(VLOOKUP($IF157,Data!$B:$CP,Daily!JH$10,0),0))/BJ$156,0)</f>
        <v>0.62591850367401469</v>
      </c>
      <c r="BK157" s="12">
        <f>IFERROR((IFERROR(VLOOKUP($EG157,Data!$B:$CP,Daily!FJ$10,0),0)+IFERROR(VLOOKUP($IF157,Data!$B:$CP,Daily!JI$10,0),0))/BK$156,0)</f>
        <v>0.59894109861019196</v>
      </c>
      <c r="BL157" s="12">
        <f>IFERROR((IFERROR(VLOOKUP($EG157,Data!$B:$CP,Daily!FK$10,0),0)+IFERROR(VLOOKUP($IF157,Data!$B:$CP,Daily!JJ$10,0),0))/BL$156,0)</f>
        <v>0.61642857142857144</v>
      </c>
      <c r="BM157" s="12">
        <f>IFERROR((IFERROR(VLOOKUP($EG157,Data!$B:$CP,Daily!FL$10,0),0)+IFERROR(VLOOKUP($IF157,Data!$B:$CP,Daily!JK$10,0),0))/BM$156,0)</f>
        <v>0.63381160324391761</v>
      </c>
      <c r="BN157" s="12">
        <f>IFERROR((IFERROR(VLOOKUP($EG157,Data!$B:$CP,Daily!FM$10,0),0)+IFERROR(VLOOKUP($IF157,Data!$B:$CP,Daily!JL$10,0),0))/BN$156,0)</f>
        <v>0.63251366120218577</v>
      </c>
      <c r="BO157" s="12">
        <f>IFERROR((IFERROR(VLOOKUP($EG157,Data!$B:$CP,Daily!FN$10,0),0)+IFERROR(VLOOKUP($IF157,Data!$B:$CP,Daily!JM$10,0),0))/BO$156,0)</f>
        <v>0.58840304182509506</v>
      </c>
      <c r="BP157" s="12">
        <f>IFERROR((IFERROR(VLOOKUP($EG157,Data!$B:$CP,Daily!FO$10,0),0)+IFERROR(VLOOKUP($IF157,Data!$B:$CP,Daily!JN$10,0),0))/BP$156,0)</f>
        <v>0.62516129032258061</v>
      </c>
      <c r="BQ157" s="12">
        <f>IFERROR((IFERROR(VLOOKUP($EG157,Data!$B:$CP,Daily!FP$10,0),0)+IFERROR(VLOOKUP($IF157,Data!$B:$CP,Daily!JO$10,0),0))/BQ$156,0)</f>
        <v>0.60655737704918034</v>
      </c>
      <c r="BR157" s="12">
        <f>IFERROR((IFERROR(VLOOKUP($EG157,Data!$B:$CP,Daily!FQ$10,0),0)+IFERROR(VLOOKUP($IF157,Data!$B:$CP,Daily!JP$10,0),0))/BR$156,0)</f>
        <v>0.61756040070713025</v>
      </c>
      <c r="BS157" s="12">
        <f>IFERROR((IFERROR(VLOOKUP($EG157,Data!$B:$CP,Daily!FR$10,0),0)+IFERROR(VLOOKUP($IF157,Data!$B:$CP,Daily!JQ$10,0),0))/BS$156,0)</f>
        <v>0.61114513165952233</v>
      </c>
      <c r="BT157" s="12">
        <f>IFERROR((IFERROR(VLOOKUP($EG157,Data!$B:$CP,Daily!FS$10,0),0)+IFERROR(VLOOKUP($IF157,Data!$B:$CP,Daily!JR$10,0),0))/BT$156,0)</f>
        <v>0.61571516267648863</v>
      </c>
      <c r="BU157" s="12">
        <f>IFERROR((IFERROR(VLOOKUP($EG157,Data!$B:$CP,Daily!FT$10,0),0)+IFERROR(VLOOKUP($IF157,Data!$B:$CP,Daily!JS$10,0),0))/BU$156,0)</f>
        <v>0.61635638297872342</v>
      </c>
      <c r="BV157" s="12">
        <f>IFERROR((IFERROR(VLOOKUP($EG157,Data!$B:$CP,Daily!FU$10,0),0)+IFERROR(VLOOKUP($IF157,Data!$B:$CP,Daily!JT$10,0),0))/BV$156,0)</f>
        <v>0.60243407707910746</v>
      </c>
      <c r="BW157" s="12">
        <f>IFERROR((IFERROR(VLOOKUP($EG157,Data!$B:$CP,Daily!FV$10,0),0)+IFERROR(VLOOKUP($IF157,Data!$B:$CP,Daily!JU$10,0),0))/BW$156,0)</f>
        <v>0.62298528381219342</v>
      </c>
      <c r="BX157" s="12">
        <f>IFERROR((IFERROR(VLOOKUP($EG157,Data!$B:$CP,Daily!FW$10,0),0)+IFERROR(VLOOKUP($IF157,Data!$B:$CP,Daily!JV$10,0),0))/BX$156,0)</f>
        <v>0.60326472675656495</v>
      </c>
      <c r="BY157" s="12">
        <f>IFERROR((IFERROR(VLOOKUP($EG157,Data!$B:$CP,Daily!FX$10,0),0)+IFERROR(VLOOKUP($IF157,Data!$B:$CP,Daily!JW$10,0),0))/BY$156,0)</f>
        <v>0.60572226099092807</v>
      </c>
      <c r="BZ157" s="12">
        <f>IFERROR((IFERROR(VLOOKUP($EG157,Data!$B:$CP,Daily!FY$10,0),0)+IFERROR(VLOOKUP($IF157,Data!$B:$CP,Daily!JX$10,0),0))/BZ$156,0)</f>
        <v>0.61990950226244346</v>
      </c>
      <c r="CA157" s="12">
        <f>IFERROR((IFERROR(VLOOKUP($EG157,Data!$B:$CP,Daily!FZ$10,0),0)+IFERROR(VLOOKUP($IF157,Data!$B:$CP,Daily!JY$10,0),0))/CA$156,0)</f>
        <v>0.6039325842696629</v>
      </c>
      <c r="CB157" s="12">
        <f>IFERROR((IFERROR(VLOOKUP($EG157,Data!$B:$CP,Daily!GA$10,0),0)+IFERROR(VLOOKUP($IF157,Data!$B:$CP,Daily!JZ$10,0),0))/CB$156,0)</f>
        <v>0.61538461538461542</v>
      </c>
      <c r="CC157" s="12">
        <f>IFERROR((IFERROR(VLOOKUP($EG157,Data!$B:$CP,Daily!GB$10,0),0)+IFERROR(VLOOKUP($IF157,Data!$B:$CP,Daily!KA$10,0),0))/CC$156,0)</f>
        <v>0.57558139534883723</v>
      </c>
      <c r="CD157" s="12">
        <f>IFERROR((IFERROR(VLOOKUP($EG157,Data!$B:$CP,Daily!GC$10,0),0)+IFERROR(VLOOKUP($IF157,Data!$B:$CP,Daily!KB$10,0),0))/CD$156,0)</f>
        <v>0.61068702290076338</v>
      </c>
      <c r="CE157" s="12">
        <f>IFERROR((IFERROR(VLOOKUP($EG157,Data!$B:$CP,Daily!GD$10,0),0)+IFERROR(VLOOKUP($IF157,Data!$B:$CP,Daily!KC$10,0),0))/CE$156,0)</f>
        <v>0.60477815699658699</v>
      </c>
      <c r="CF157" s="12">
        <f>IFERROR((IFERROR(VLOOKUP($EG157,Data!$B:$CP,Daily!GE$10,0),0)+IFERROR(VLOOKUP($IF157,Data!$B:$CP,Daily!KD$10,0),0))/CF$156,0)</f>
        <v>0.60848733744010952</v>
      </c>
      <c r="CG157" s="12">
        <f>IFERROR((IFERROR(VLOOKUP($EG157,Data!$B:$CP,Daily!GF$10,0),0)+IFERROR(VLOOKUP($IF157,Data!$B:$CP,Daily!KE$10,0),0))/CG$156,0)</f>
        <v>0.62105969148222673</v>
      </c>
      <c r="CH157" s="12">
        <f>IFERROR((IFERROR(VLOOKUP($EG157,Data!$B:$CP,Daily!GG$10,0),0)+IFERROR(VLOOKUP($IF157,Data!$B:$CP,Daily!KF$10,0),0))/CH$156,0)</f>
        <v>0.61626344086021501</v>
      </c>
      <c r="CI157" s="12">
        <f>IFERROR((IFERROR(VLOOKUP($EG157,Data!$B:$CP,Daily!GH$10,0),0)+IFERROR(VLOOKUP($IF157,Data!$B:$CP,Daily!KG$10,0),0))/CI$156,0)</f>
        <v>0.6071428571428571</v>
      </c>
      <c r="CJ157" s="12">
        <f>IFERROR((IFERROR(VLOOKUP($EG157,Data!$B:$CP,Daily!GI$10,0),0)+IFERROR(VLOOKUP($IF157,Data!$B:$CP,Daily!KH$10,0),0))/CJ$156,0)</f>
        <v>0.5708542713567839</v>
      </c>
      <c r="CK157" s="12">
        <f>IFERROR((IFERROR(VLOOKUP($EG157,Data!$B:$CP,Daily!GJ$10,0),0)+IFERROR(VLOOKUP($IF157,Data!$B:$CP,Daily!KI$10,0),0))/CK$156,0)</f>
        <v>0.59701492537313428</v>
      </c>
      <c r="CL157" s="12">
        <f>IFERROR((IFERROR(VLOOKUP($EG157,Data!$B:$CP,Daily!GK$10,0),0)+IFERROR(VLOOKUP($IF157,Data!$B:$CP,Daily!KJ$10,0),0))/CL$156,0)</f>
        <v>0.621786197564276</v>
      </c>
      <c r="CM157" s="12">
        <f>IFERROR((IFERROR(VLOOKUP($EG157,Data!$B:$CP,Daily!GL$10,0),0)+IFERROR(VLOOKUP($IF157,Data!$B:$CP,Daily!KK$10,0),0))/CM$156,0)</f>
        <v>0.63432295438088337</v>
      </c>
      <c r="CN157" s="12">
        <f>IFERROR((IFERROR(VLOOKUP($EG157,Data!$B:$CP,Daily!GM$10,0),0)+IFERROR(VLOOKUP($IF157,Data!$B:$CP,Daily!KL$10,0),0))/CN$156,0)</f>
        <v>0.60706401766004414</v>
      </c>
      <c r="CO157" s="12">
        <f>IFERROR((IFERROR(VLOOKUP($EG157,Data!$B:$CP,Daily!GN$10,0),0)+IFERROR(VLOOKUP($IF157,Data!$B:$CP,Daily!KM$10,0),0))/CO$156,0)</f>
        <v>0.6186797752808989</v>
      </c>
      <c r="CP157" s="12">
        <f>IFERROR((IFERROR(VLOOKUP($EG157,Data!$B:$CP,Daily!GO$10,0),0)+IFERROR(VLOOKUP($IF157,Data!$B:$CP,Daily!KN$10,0),0))/CP$156,0)</f>
        <v>0.60594795539033453</v>
      </c>
      <c r="CQ157" s="12">
        <f>IFERROR((IFERROR(VLOOKUP($EG157,Data!$B:$CP,Daily!GP$10,0),0)+IFERROR(VLOOKUP($IF157,Data!$B:$CP,Daily!KO$10,0),0))/CQ$156,0)</f>
        <v>0.57983193277310929</v>
      </c>
      <c r="CR157" s="12">
        <f>IFERROR((IFERROR(VLOOKUP($EG157,Data!$B:$CP,Daily!GQ$10,0),0)+IFERROR(VLOOKUP($IF157,Data!$B:$CP,Daily!KP$10,0),0))/CR$156,0)</f>
        <v>0.61459854014598536</v>
      </c>
      <c r="CS157" s="12">
        <f>IFERROR((IFERROR(VLOOKUP($EG157,Data!$B:$CP,Daily!GR$10,0),0)+IFERROR(VLOOKUP($IF157,Data!$B:$CP,Daily!KQ$10,0),0))/CS$156,0)</f>
        <v>0.60062402496099843</v>
      </c>
      <c r="CT157" s="12">
        <f>IFERROR((IFERROR(VLOOKUP($EG157,Data!$B:$CP,Daily!GS$10,0),0)+IFERROR(VLOOKUP($IF157,Data!$B:$CP,Daily!KR$10,0),0))/CT$156,0)</f>
        <v>0.61171366594360088</v>
      </c>
      <c r="CU157" s="12">
        <f>IFERROR((IFERROR(VLOOKUP($EG157,Data!$B:$CP,Daily!GT$10,0),0)+IFERROR(VLOOKUP($IF157,Data!$B:$CP,Daily!KS$10,0),0))/CU$156,0)</f>
        <v>0.63219227967953384</v>
      </c>
      <c r="CV157" s="12">
        <f>IFERROR((IFERROR(VLOOKUP($EG157,Data!$B:$CP,Daily!GU$10,0),0)+IFERROR(VLOOKUP($IF157,Data!$B:$CP,Daily!KT$10,0),0))/CV$156,0)</f>
        <v>0.6232704402515723</v>
      </c>
      <c r="CW157" s="12">
        <f>IFERROR((IFERROR(VLOOKUP($EG157,Data!$B:$CP,Daily!GV$10,0),0)+IFERROR(VLOOKUP($IF157,Data!$B:$CP,Daily!KU$10,0),0))/CW$156,0)</f>
        <v>0.61518324607329844</v>
      </c>
      <c r="CX157" s="12">
        <f>IFERROR((IFERROR(VLOOKUP($EG157,Data!$B:$CP,Daily!GW$10,0),0)+IFERROR(VLOOKUP($IF157,Data!$B:$CP,Daily!KV$10,0),0))/CX$156,0)</f>
        <v>0.58848433530906008</v>
      </c>
      <c r="CY157" s="12">
        <f>IFERROR((IFERROR(VLOOKUP($EG157,Data!$B:$CP,Daily!GX$10,0),0)+IFERROR(VLOOKUP($IF157,Data!$B:$CP,Daily!KW$10,0),0))/CY$156,0)</f>
        <v>0.62889330682571243</v>
      </c>
      <c r="CZ157" s="12">
        <f>IFERROR((IFERROR(VLOOKUP($EG157,Data!$B:$CP,Daily!GY$10,0),0)+IFERROR(VLOOKUP($IF157,Data!$B:$CP,Daily!KX$10,0),0))/CZ$156,0)</f>
        <v>0.60209790209790215</v>
      </c>
      <c r="DA157" s="12">
        <f>IFERROR((IFERROR(VLOOKUP($EG157,Data!$B:$CP,Daily!GZ$10,0),0)+IFERROR(VLOOKUP($IF157,Data!$B:$CP,Daily!KY$10,0),0))/DA$156,0)</f>
        <v>0.62142333088774759</v>
      </c>
      <c r="DB157" s="12">
        <f>IFERROR((IFERROR(VLOOKUP($EG157,Data!$B:$CP,Daily!HA$10,0),0)+IFERROR(VLOOKUP($IF157,Data!$B:$CP,Daily!KZ$10,0),0))/DB$156,0)</f>
        <v>0.60529891304347827</v>
      </c>
      <c r="DC157" s="12">
        <f>IFERROR((IFERROR(VLOOKUP($EG157,Data!$B:$CP,Daily!HB$10,0),0)+IFERROR(VLOOKUP($IF157,Data!$B:$CP,Daily!LA$10,0),0))/DC$156,0)</f>
        <v>0.6216586703221384</v>
      </c>
      <c r="DD157" s="12">
        <f>IFERROR((IFERROR(VLOOKUP($EG157,Data!$B:$CP,Daily!HC$10,0),0)+IFERROR(VLOOKUP($IF157,Data!$B:$CP,Daily!LB$10,0),0))/DD$156,0)</f>
        <v>0.65226480836236933</v>
      </c>
      <c r="DE157" s="12">
        <f>IFERROR((IFERROR(VLOOKUP($EG157,Data!$B:$CP,Daily!HD$10,0),0)+IFERROR(VLOOKUP($IF157,Data!$B:$CP,Daily!LC$10,0),0))/DE$156,0)</f>
        <v>0.60893854748603349</v>
      </c>
      <c r="DF157" s="12">
        <f>IFERROR((IFERROR(VLOOKUP($EG157,Data!$B:$CP,Daily!HE$10,0),0)+IFERROR(VLOOKUP($IF157,Data!$B:$CP,Daily!LD$10,0),0))/DF$156,0)</f>
        <v>0.63812949640287775</v>
      </c>
      <c r="DG157" s="12">
        <f>IFERROR((IFERROR(VLOOKUP($EG157,Data!$B:$CP,Daily!HF$10,0),0)+IFERROR(VLOOKUP($IF157,Data!$B:$CP,Daily!LE$10,0),0))/DG$156,0)</f>
        <v>0.63436123348017626</v>
      </c>
      <c r="DH157" s="12">
        <f>IFERROR((IFERROR(VLOOKUP($EG157,Data!$B:$CP,Daily!HG$10,0),0)+IFERROR(VLOOKUP($IF157,Data!$B:$CP,Daily!LF$10,0),0))/DH$156,0)</f>
        <v>0.60956459671663099</v>
      </c>
      <c r="DI157" s="12">
        <f>IFERROR((IFERROR(VLOOKUP($EG157,Data!$B:$CP,Daily!HH$10,0),0)+IFERROR(VLOOKUP($IF157,Data!$B:$CP,Daily!LG$10,0),0))/DI$156,0)</f>
        <v>0.6032303370786517</v>
      </c>
      <c r="DJ157" s="12">
        <f>IFERROR((IFERROR(VLOOKUP($EG157,Data!$B:$CP,Daily!HI$10,0),0)+IFERROR(VLOOKUP($IF157,Data!$B:$CP,Daily!LH$10,0),0))/DJ$156,0)</f>
        <v>0.62181818181818183</v>
      </c>
      <c r="DK157" s="12">
        <f>IFERROR((IFERROR(VLOOKUP($EG157,Data!$B:$CP,Daily!HJ$10,0),0)+IFERROR(VLOOKUP($IF157,Data!$B:$CP,Daily!LI$10,0),0))/DK$156,0)</f>
        <v>0.66374663072776285</v>
      </c>
      <c r="DL157" s="12">
        <f>IFERROR((IFERROR(VLOOKUP($EG157,Data!$B:$CP,Daily!HK$10,0),0)+IFERROR(VLOOKUP($IF157,Data!$B:$CP,Daily!LJ$10,0),0))/DL$156,0)</f>
        <v>0.61978221415607981</v>
      </c>
      <c r="DM157" s="12">
        <f>IFERROR((IFERROR(VLOOKUP($EG157,Data!$B:$CP,Daily!HL$10,0),0)+IFERROR(VLOOKUP($IF157,Data!$B:$CP,Daily!LK$10,0),0))/DM$156,0)</f>
        <v>0.65102445472571047</v>
      </c>
      <c r="DN157" s="12">
        <f>IFERROR((IFERROR(VLOOKUP($EG157,Data!$B:$CP,Daily!HM$10,0),0)+IFERROR(VLOOKUP($IF157,Data!$B:$CP,Daily!LL$10,0),0))/DN$156,0)</f>
        <v>0.63728323699421963</v>
      </c>
      <c r="DO157" s="12">
        <f>IFERROR((IFERROR(VLOOKUP($EG157,Data!$B:$CP,Daily!HN$10,0),0)+IFERROR(VLOOKUP($IF157,Data!$B:$CP,Daily!LM$10,0),0))/DO$156,0)</f>
        <v>0.62154882154882152</v>
      </c>
      <c r="DP157" s="12">
        <f>IFERROR((IFERROR(VLOOKUP($EG157,Data!$B:$CP,Daily!HO$10,0),0)+IFERROR(VLOOKUP($IF157,Data!$B:$CP,Daily!LN$10,0),0))/DP$156,0)</f>
        <v>0.59663299663299663</v>
      </c>
      <c r="DQ157" s="12">
        <f>IFERROR((IFERROR(VLOOKUP($EG157,Data!$B:$CP,Daily!HP$10,0),0)+IFERROR(VLOOKUP($IF157,Data!$B:$CP,Daily!LO$10,0),0))/DQ$156,0)</f>
        <v>0.64223602484472053</v>
      </c>
      <c r="DR157" s="12">
        <f>IFERROR((IFERROR(VLOOKUP($EG157,Data!$B:$CP,Daily!HQ$10,0),0)+IFERROR(VLOOKUP($IF157,Data!$B:$CP,Daily!LP$10,0),0))/DR$156,0)</f>
        <v>0.63715170278637767</v>
      </c>
      <c r="DS157" s="12">
        <f>IFERROR((IFERROR(VLOOKUP($EG157,Data!$B:$CP,Daily!HR$10,0),0)+IFERROR(VLOOKUP($IF157,Data!$B:$CP,Daily!LQ$10,0),0))/DS$156,0)</f>
        <v>0.57610619469026547</v>
      </c>
      <c r="DT157" s="12">
        <f>IFERROR((IFERROR(VLOOKUP($EG157,Data!$B:$CP,Daily!HS$10,0),0)+IFERROR(VLOOKUP($IF157,Data!$B:$CP,Daily!LR$10,0),0))/DT$156,0)</f>
        <v>0.61548304542546384</v>
      </c>
      <c r="DU157" s="12">
        <f>IFERROR((IFERROR(VLOOKUP($EG157,Data!$B:$CP,Daily!HT$10,0),0)+IFERROR(VLOOKUP($IF157,Data!$B:$CP,Daily!LS$10,0),0))/DU$156,0)</f>
        <v>0.59974424552429673</v>
      </c>
      <c r="DV157" s="14"/>
      <c r="DW157" s="40">
        <f t="shared" si="2137"/>
        <v>0.60529891304347827</v>
      </c>
      <c r="DX157" s="40">
        <f t="shared" si="2138"/>
        <v>0.62516129032258061</v>
      </c>
      <c r="DY157" s="40">
        <f t="shared" ref="DY157:DY159" si="2157">DX157-DW157</f>
        <v>1.9862377279102339E-2</v>
      </c>
      <c r="DZ157" s="40">
        <f>DX157+(1.25*DY157)</f>
        <v>0.64998926192145856</v>
      </c>
      <c r="EA157" s="40">
        <f>DW157-(1.25*DY157)</f>
        <v>0.58047094144460032</v>
      </c>
      <c r="EB157" s="184"/>
      <c r="EC157" s="40">
        <f t="shared" ref="EC157:EC166" si="2158">_xlfn.STDEV.P(BN157:DU157)</f>
        <v>1.8079101226360028E-2</v>
      </c>
      <c r="ED157" s="12">
        <f>SUMPRODUCT(DN157:DT157,DN$156:DT$156)/SUM(DN$156:DT$156)</f>
        <v>0.61984034267912769</v>
      </c>
      <c r="EE157" s="12">
        <f>SUMPRODUCT(CR157:DT157,CR$156:DT$156)/SUM(CR$156:DT$156)</f>
        <v>0.62146422628951747</v>
      </c>
      <c r="EF157" s="1"/>
      <c r="EG157" s="7" t="s">
        <v>792</v>
      </c>
      <c r="EH157" s="7" t="s">
        <v>134</v>
      </c>
      <c r="EI157" s="12">
        <f>IFERROR(VLOOKUP($EG157,Data!$B:$CP,Daily!EI$10,0)/EI$156,0)</f>
        <v>0.6262057877813505</v>
      </c>
      <c r="EJ157" s="12">
        <f>IFERROR(VLOOKUP($EG157,Data!$B:$CP,Daily!EJ$10,0)/EJ$156,0)</f>
        <v>0.6116207951070336</v>
      </c>
      <c r="EK157" s="12">
        <f>IFERROR(VLOOKUP($EG157,Data!$B:$CP,Daily!EK$10,0)/EK$156,0)</f>
        <v>0.61120543293718166</v>
      </c>
      <c r="EL157" s="12">
        <f>IFERROR(VLOOKUP($EG157,Data!$B:$CP,Daily!EL$10,0)/EL$156,0)</f>
        <v>0.58177826564215152</v>
      </c>
      <c r="EM157" s="12">
        <f>IFERROR(VLOOKUP($EG157,Data!$B:$CP,Daily!EM$10,0)/EM$156,0)</f>
        <v>0.62087912087912089</v>
      </c>
      <c r="EN157" s="12">
        <f>IFERROR(VLOOKUP($EG157,Data!$B:$CP,Daily!EN$10,0)/EN$156,0)</f>
        <v>0.59348978046934142</v>
      </c>
      <c r="EO157" s="12">
        <f>IFERROR(VLOOKUP($EG157,Data!$B:$CP,Daily!EO$10,0)/EO$156,0)</f>
        <v>0.63077984817115251</v>
      </c>
      <c r="EP157" s="12">
        <f>IFERROR(VLOOKUP($EG157,Data!$B:$CP,Daily!EP$10,0)/EP$156,0)</f>
        <v>0.60693215339233042</v>
      </c>
      <c r="EQ157" s="12">
        <f>IFERROR(VLOOKUP($EG157,Data!$B:$CP,Daily!EQ$10,0)/EQ$156,0)</f>
        <v>0.61149961149961152</v>
      </c>
      <c r="ER157" s="12">
        <f>IFERROR(VLOOKUP($EG157,Data!$B:$CP,Daily!ER$10,0)/ER$156,0)</f>
        <v>0.60084388185654003</v>
      </c>
      <c r="ES157" s="12">
        <f>IFERROR(VLOOKUP($EG157,Data!$B:$CP,Daily!ES$10,0)/ES$156,0)</f>
        <v>0.6035805626598465</v>
      </c>
      <c r="ET157" s="12">
        <f>IFERROR(VLOOKUP($EG157,Data!$B:$CP,Daily!ET$10,0)/ET$156,0)</f>
        <v>0.63431542461005197</v>
      </c>
      <c r="EU157" s="12">
        <f>IFERROR(VLOOKUP($EG157,Data!$B:$CP,Daily!EU$10,0)/EU$156,0)</f>
        <v>0.58957106812447435</v>
      </c>
      <c r="EV157" s="12">
        <f>IFERROR(VLOOKUP($EG157,Data!$B:$CP,Daily!EV$10,0)/EV$156,0)</f>
        <v>0.60919540229885061</v>
      </c>
      <c r="EW157" s="12">
        <f>IFERROR(VLOOKUP($EG157,Data!$B:$CP,Daily!EW$10,0)/EW$156,0)</f>
        <v>0.5882825040128411</v>
      </c>
      <c r="EX157" s="12">
        <f>IFERROR(VLOOKUP($EG157,Data!$B:$CP,Daily!EX$10,0)/EX$156,0)</f>
        <v>0.61056105610561051</v>
      </c>
      <c r="EY157" s="12">
        <f>IFERROR(VLOOKUP($EG157,Data!$B:$CP,Daily!EY$10,0)/EY$156,0)</f>
        <v>0.62164502164502167</v>
      </c>
      <c r="EZ157" s="12">
        <f>IFERROR(VLOOKUP($EG157,Data!$B:$CP,Daily!EZ$10,0)/EZ$156,0)</f>
        <v>0.59390243902439022</v>
      </c>
      <c r="FA157" s="12">
        <f>IFERROR(VLOOKUP($EG157,Data!$B:$CP,Daily!FA$10,0)/FA$156,0)</f>
        <v>0.61439588688946012</v>
      </c>
      <c r="FB157" s="12">
        <f>IFERROR(VLOOKUP($EG157,Data!$B:$CP,Daily!FB$10,0)/FB$156,0)</f>
        <v>0.62807657247037374</v>
      </c>
      <c r="FC157" s="12">
        <f>IFERROR(VLOOKUP($EG157,Data!$B:$CP,Daily!FC$10,0)/FC$156,0)</f>
        <v>0.60695652173913039</v>
      </c>
      <c r="FD157" s="12">
        <f>IFERROR(VLOOKUP($EG157,Data!$B:$CP,Daily!FD$10,0)/FD$156,0)</f>
        <v>0.6078971533516988</v>
      </c>
      <c r="FE157" s="12">
        <f>IFERROR(VLOOKUP($EG157,Data!$B:$CP,Daily!FE$10,0)/FE$156,0)</f>
        <v>0.59775641025641024</v>
      </c>
      <c r="FF157" s="12">
        <f>IFERROR(VLOOKUP($EG157,Data!$B:$CP,Daily!FF$10,0)/FF$156,0)</f>
        <v>0.59479251423921886</v>
      </c>
      <c r="FG157" s="12">
        <f>IFERROR(VLOOKUP($EG157,Data!$B:$CP,Daily!FG$10,0)/FG$156,0)</f>
        <v>0.5922693266832918</v>
      </c>
      <c r="FH157" s="12">
        <f>IFERROR(VLOOKUP($EG157,Data!$B:$CP,Daily!FH$10,0)/FH$156,0)</f>
        <v>0.62415540540540537</v>
      </c>
      <c r="FI157" s="12">
        <f>IFERROR(VLOOKUP($EG157,Data!$B:$CP,Daily!FI$10,0)/FI$156,0)</f>
        <v>0.62182741116751272</v>
      </c>
      <c r="FJ157" s="12">
        <f>IFERROR(VLOOKUP($EG157,Data!$B:$CP,Daily!FJ$10,0)/FJ$156,0)</f>
        <v>0.59002535925612853</v>
      </c>
      <c r="FK157" s="12">
        <f>IFERROR(VLOOKUP($EG157,Data!$B:$CP,Daily!FK$10,0)/FK$156,0)</f>
        <v>0.59252506836827712</v>
      </c>
      <c r="FL157" s="12">
        <f>IFERROR(VLOOKUP($EG157,Data!$B:$CP,Daily!FL$10,0)/FL$156,0)</f>
        <v>0.6276083467094703</v>
      </c>
      <c r="FM157" s="12">
        <f>IFERROR(VLOOKUP($EG157,Data!$B:$CP,Daily!FM$10,0)/FM$156,0)</f>
        <v>0.61858407079646016</v>
      </c>
      <c r="FN157" s="12">
        <f>IFERROR(VLOOKUP($EG157,Data!$B:$CP,Daily!FN$10,0)/FN$156,0)</f>
        <v>0.5814234016887817</v>
      </c>
      <c r="FO157" s="12">
        <f>IFERROR(VLOOKUP($EG157,Data!$B:$CP,Daily!FO$10,0)/FO$156,0)</f>
        <v>0.60500807754442654</v>
      </c>
      <c r="FP157" s="12">
        <f>IFERROR(VLOOKUP($EG157,Data!$B:$CP,Daily!FP$10,0)/FP$156,0)</f>
        <v>0.59310344827586203</v>
      </c>
      <c r="FQ157" s="12">
        <f>IFERROR(VLOOKUP($EG157,Data!$B:$CP,Daily!FQ$10,0)/FQ$156,0)</f>
        <v>0.60846953937592863</v>
      </c>
      <c r="FR157" s="12">
        <f>IFERROR(VLOOKUP($EG157,Data!$B:$CP,Daily!FR$10,0)/FR$156,0)</f>
        <v>0.60096153846153844</v>
      </c>
      <c r="FS157" s="12">
        <f>IFERROR(VLOOKUP($EG157,Data!$B:$CP,Daily!FS$10,0)/FS$156,0)</f>
        <v>0.60031847133757965</v>
      </c>
      <c r="FT157" s="12">
        <f>IFERROR(VLOOKUP($EG157,Data!$B:$CP,Daily!FT$10,0)/FT$156,0)</f>
        <v>0.60693153000845312</v>
      </c>
      <c r="FU157" s="12">
        <f>IFERROR(VLOOKUP($EG157,Data!$B:$CP,Daily!FU$10,0)/FU$156,0)</f>
        <v>0.5872801082543978</v>
      </c>
      <c r="FV157" s="12">
        <f>IFERROR(VLOOKUP($EG157,Data!$B:$CP,Daily!FV$10,0)/FV$156,0)</f>
        <v>0.59982409850483731</v>
      </c>
      <c r="FW157" s="12">
        <f>IFERROR(VLOOKUP($EG157,Data!$B:$CP,Daily!FW$10,0)/FW$156,0)</f>
        <v>0.59103641456582634</v>
      </c>
      <c r="FX157" s="12">
        <f>IFERROR(VLOOKUP($EG157,Data!$B:$CP,Daily!FX$10,0)/FX$156,0)</f>
        <v>0.59642857142857142</v>
      </c>
      <c r="FY157" s="12">
        <f>IFERROR(VLOOKUP($EG157,Data!$B:$CP,Daily!FY$10,0)/FY$156,0)</f>
        <v>0.61228600201409866</v>
      </c>
      <c r="FZ157" s="12">
        <f>IFERROR(VLOOKUP($EG157,Data!$B:$CP,Daily!FZ$10,0)/FZ$156,0)</f>
        <v>0.58880994671403197</v>
      </c>
      <c r="GA157" s="12">
        <f>IFERROR(VLOOKUP($EG157,Data!$B:$CP,Daily!GA$10,0)/GA$156,0)</f>
        <v>0.60600193610842212</v>
      </c>
      <c r="GB157" s="12">
        <f>IFERROR(VLOOKUP($EG157,Data!$B:$CP,Daily!GB$10,0)/GB$156,0)</f>
        <v>0.57058823529411762</v>
      </c>
      <c r="GC157" s="12">
        <f>IFERROR(VLOOKUP($EG157,Data!$B:$CP,Daily!GC$10,0)/GC$156,0)</f>
        <v>0.60454943132108485</v>
      </c>
      <c r="GD157" s="12">
        <f>IFERROR(VLOOKUP($EG157,Data!$B:$CP,Daily!GD$10,0)/GD$156,0)</f>
        <v>0.58894645941278068</v>
      </c>
      <c r="GE157" s="12">
        <f>IFERROR(VLOOKUP($EG157,Data!$B:$CP,Daily!GE$10,0)/GE$156,0)</f>
        <v>0.5975395430579965</v>
      </c>
      <c r="GF157" s="12">
        <f>IFERROR(VLOOKUP($EG157,Data!$B:$CP,Daily!GF$10,0)/GF$156,0)</f>
        <v>0.61067366579177607</v>
      </c>
      <c r="GG157" s="12">
        <f>IFERROR(VLOOKUP($EG157,Data!$B:$CP,Daily!GG$10,0)/GG$156,0)</f>
        <v>0.60284951024042743</v>
      </c>
      <c r="GH157" s="12">
        <f>IFERROR(VLOOKUP($EG157,Data!$B:$CP,Daily!GH$10,0)/GH$156,0)</f>
        <v>0.59566787003610111</v>
      </c>
      <c r="GI157" s="12">
        <f>IFERROR(VLOOKUP($EG157,Data!$B:$CP,Daily!GI$10,0)/GI$156,0)</f>
        <v>0.56824146981627299</v>
      </c>
      <c r="GJ157" s="12">
        <f>IFERROR(VLOOKUP($EG157,Data!$B:$CP,Daily!GJ$10,0)/GJ$156,0)</f>
        <v>0.59981429897864436</v>
      </c>
      <c r="GK157" s="12">
        <f>IFERROR(VLOOKUP($EG157,Data!$B:$CP,Daily!GK$10,0)/GK$156,0)</f>
        <v>0.59808195292066257</v>
      </c>
      <c r="GL157" s="12">
        <f>IFERROR(VLOOKUP($EG157,Data!$B:$CP,Daily!GL$10,0)/GL$156,0)</f>
        <v>0.62465501379944799</v>
      </c>
      <c r="GM157" s="12">
        <f>IFERROR(VLOOKUP($EG157,Data!$B:$CP,Daily!GM$10,0)/GM$156,0)</f>
        <v>0.59905213270142177</v>
      </c>
      <c r="GN157" s="12">
        <f>IFERROR(VLOOKUP($EG157,Data!$B:$CP,Daily!GN$10,0)/GN$156,0)</f>
        <v>0.60198555956678701</v>
      </c>
      <c r="GO157" s="12">
        <f>IFERROR(VLOOKUP($EG157,Data!$B:$CP,Daily!GO$10,0)/GO$156,0)</f>
        <v>0.58913250714966636</v>
      </c>
      <c r="GP157" s="12">
        <f>IFERROR(VLOOKUP($EG157,Data!$B:$CP,Daily!GP$10,0)/GP$156,0)</f>
        <v>0.56702619414483824</v>
      </c>
      <c r="GQ157" s="12">
        <f>IFERROR(VLOOKUP($EG157,Data!$B:$CP,Daily!GQ$10,0)/GQ$156,0)</f>
        <v>0.59829059829059827</v>
      </c>
      <c r="GR157" s="12">
        <f>IFERROR(VLOOKUP($EG157,Data!$B:$CP,Daily!GR$10,0)/GR$156,0)</f>
        <v>0.57578840284842314</v>
      </c>
      <c r="GS157" s="12">
        <f>IFERROR(VLOOKUP($EG157,Data!$B:$CP,Daily!GS$10,0)/GS$156,0)</f>
        <v>0.59779614325068875</v>
      </c>
      <c r="GT157" s="12">
        <f>IFERROR(VLOOKUP($EG157,Data!$B:$CP,Daily!GT$10,0)/GT$156,0)</f>
        <v>0.63287671232876708</v>
      </c>
      <c r="GU157" s="12">
        <f>IFERROR(VLOOKUP($EG157,Data!$B:$CP,Daily!GU$10,0)/GU$156,0)</f>
        <v>0.60953177257525082</v>
      </c>
      <c r="GV157" s="12">
        <f>IFERROR(VLOOKUP($EG157,Data!$B:$CP,Daily!GV$10,0)/GV$156,0)</f>
        <v>0.61255230125523008</v>
      </c>
      <c r="GW157" s="12">
        <f>IFERROR(VLOOKUP($EG157,Data!$B:$CP,Daily!GW$10,0)/GW$156,0)</f>
        <v>0.57437567861020633</v>
      </c>
      <c r="GX157" s="12">
        <f>IFERROR(VLOOKUP($EG157,Data!$B:$CP,Daily!GX$10,0)/GX$156,0)</f>
        <v>0.62572135201978563</v>
      </c>
      <c r="GY157" s="12">
        <f>IFERROR(VLOOKUP($EG157,Data!$B:$CP,Daily!GY$10,0)/GY$156,0)</f>
        <v>0.59078830823737816</v>
      </c>
      <c r="GZ157" s="12">
        <f>IFERROR(VLOOKUP($EG157,Data!$B:$CP,Daily!GZ$10,0)/GZ$156,0)</f>
        <v>0.61459307764265669</v>
      </c>
      <c r="HA157" s="12">
        <f>IFERROR(VLOOKUP($EG157,Data!$B:$CP,Daily!HA$10,0)/HA$156,0)</f>
        <v>0.60436681222707422</v>
      </c>
      <c r="HB157" s="12">
        <f>IFERROR(VLOOKUP($EG157,Data!$B:$CP,Daily!HB$10,0)/HB$156,0)</f>
        <v>0.61892130857648098</v>
      </c>
      <c r="HC157" s="12">
        <f>IFERROR(VLOOKUP($EG157,Data!$B:$CP,Daily!HC$10,0)/HC$156,0)</f>
        <v>0.6337371854613234</v>
      </c>
      <c r="HD157" s="12">
        <f>IFERROR(VLOOKUP($EG157,Data!$B:$CP,Daily!HD$10,0)/HD$156,0)</f>
        <v>0.58857979502196189</v>
      </c>
      <c r="HE157" s="12">
        <f>IFERROR(VLOOKUP($EG157,Data!$B:$CP,Daily!HE$10,0)/HE$156,0)</f>
        <v>0.62838468720821661</v>
      </c>
      <c r="HF157" s="12">
        <f>IFERROR(VLOOKUP($EG157,Data!$B:$CP,Daily!HF$10,0)/HF$156,0)</f>
        <v>0.63082778306374876</v>
      </c>
      <c r="HG157" s="12">
        <f>IFERROR(VLOOKUP($EG157,Data!$B:$CP,Daily!HG$10,0)/HG$156,0)</f>
        <v>0.59742647058823528</v>
      </c>
      <c r="HH157" s="12">
        <f>IFERROR(VLOOKUP($EG157,Data!$B:$CP,Daily!HH$10,0)/HH$156,0)</f>
        <v>0.60054347826086951</v>
      </c>
      <c r="HI157" s="12">
        <f>IFERROR(VLOOKUP($EG157,Data!$B:$CP,Daily!HI$10,0)/HI$156,0)</f>
        <v>0.60655737704918034</v>
      </c>
      <c r="HJ157" s="12">
        <f>IFERROR(VLOOKUP($EG157,Data!$B:$CP,Daily!HJ$10,0)/HJ$156,0)</f>
        <v>0.6350752878653676</v>
      </c>
      <c r="HK157" s="12">
        <f>IFERROR(VLOOKUP($EG157,Data!$B:$CP,Daily!HK$10,0)/HK$156,0)</f>
        <v>0.60317460317460314</v>
      </c>
      <c r="HL157" s="12">
        <f>IFERROR(VLOOKUP($EG157,Data!$B:$CP,Daily!HL$10,0)/HL$156,0)</f>
        <v>0.62938230383973293</v>
      </c>
      <c r="HM157" s="12">
        <f>IFERROR(VLOOKUP($EG157,Data!$B:$CP,Daily!HM$10,0)/HM$156,0)</f>
        <v>0.62264150943396224</v>
      </c>
      <c r="HN157" s="12">
        <f>IFERROR(VLOOKUP($EG157,Data!$B:$CP,Daily!HN$10,0)/HN$156,0)</f>
        <v>0.60994764397905754</v>
      </c>
      <c r="HO157" s="12">
        <f>IFERROR(VLOOKUP($EG157,Data!$B:$CP,Daily!HO$10,0)/HO$156,0)</f>
        <v>0.58135444151275284</v>
      </c>
      <c r="HP157" s="12">
        <f>IFERROR(VLOOKUP($EG157,Data!$B:$CP,Daily!HP$10,0)/HP$156,0)</f>
        <v>0.62520458265139112</v>
      </c>
      <c r="HQ157" s="12">
        <f>IFERROR(VLOOKUP($EG157,Data!$B:$CP,Daily!HQ$10,0)/HQ$156,0)</f>
        <v>0.62428219852337985</v>
      </c>
      <c r="HR157" s="12">
        <f>IFERROR(VLOOKUP($EG157,Data!$B:$CP,Daily!HR$10,0)/HR$156,0)</f>
        <v>0.56654888103651357</v>
      </c>
      <c r="HS157" s="12">
        <f>IFERROR(VLOOKUP($EG157,Data!$B:$CP,Daily!HS$10,0)/HS$156,0)</f>
        <v>0.59477124183006536</v>
      </c>
      <c r="HT157" s="12">
        <f>IFERROR(VLOOKUP($EG157,Data!$B:$CP,Daily!HT$10,0)/HT$156,0)</f>
        <v>0.59346938775510205</v>
      </c>
      <c r="HU157" s="13"/>
      <c r="HV157" s="40">
        <f t="shared" si="2141"/>
        <v>0.59348978046934142</v>
      </c>
      <c r="HW157" s="40">
        <f t="shared" si="2142"/>
        <v>0.61459307764265669</v>
      </c>
      <c r="HX157" s="40">
        <f t="shared" si="2143"/>
        <v>2.1103297173315272E-2</v>
      </c>
      <c r="HY157" s="40">
        <f t="shared" ref="HY157" si="2159">HW157+(0.75*HX157)</f>
        <v>0.63042055052264312</v>
      </c>
      <c r="HZ157" s="40">
        <f t="shared" ref="HZ157" si="2160">HV157-(0.75*HX157)</f>
        <v>0.577662307589355</v>
      </c>
      <c r="IA157" s="43"/>
      <c r="IB157" s="12">
        <f t="shared" si="2144"/>
        <v>1.7109535271048994E-2</v>
      </c>
      <c r="IC157" s="12">
        <f>SUMPRODUCT(HM157:HS157,HM$156:HS$156)/SUM(HM$156:HS$156)</f>
        <v>0.60506554664630263</v>
      </c>
      <c r="ID157" s="12">
        <f>SUMPRODUCT(GQ157:HS157,GQ$156:HS$156)/SUM(GQ$156:HS$156)</f>
        <v>0.60911619673789352</v>
      </c>
      <c r="IE157" s="1"/>
      <c r="IF157" s="7" t="s">
        <v>793</v>
      </c>
      <c r="IG157" s="7" t="s">
        <v>134</v>
      </c>
      <c r="IH157" s="12">
        <f>IFERROR(VLOOKUP($IF157,Data!$B:$CP,Daily!IH$10,0)/IH$156,0)</f>
        <v>0.65564738292011016</v>
      </c>
      <c r="II157" s="12">
        <f>IFERROR(VLOOKUP($IF157,Data!$B:$CP,Daily!II$10,0)/II$156,0)</f>
        <v>0.63636363636363635</v>
      </c>
      <c r="IJ157" s="12">
        <f>IFERROR(VLOOKUP($IF157,Data!$B:$CP,Daily!IJ$10,0)/IJ$156,0)</f>
        <v>0.65989847715736039</v>
      </c>
      <c r="IK157" s="12">
        <f>IFERROR(VLOOKUP($IF157,Data!$B:$CP,Daily!IK$10,0)/IK$156,0)</f>
        <v>0.60775862068965514</v>
      </c>
      <c r="IL157" s="12">
        <f>IFERROR(VLOOKUP($IF157,Data!$B:$CP,Daily!IL$10,0)/IL$156,0)</f>
        <v>0.63214285714285712</v>
      </c>
      <c r="IM157" s="12">
        <f>IFERROR(VLOOKUP($IF157,Data!$B:$CP,Daily!IM$10,0)/IM$156,0)</f>
        <v>0.64986737400530503</v>
      </c>
      <c r="IN157" s="12">
        <f>IFERROR(VLOOKUP($IF157,Data!$B:$CP,Daily!IN$10,0)/IN$156,0)</f>
        <v>0.64615384615384619</v>
      </c>
      <c r="IO157" s="12">
        <f>IFERROR(VLOOKUP($IF157,Data!$B:$CP,Daily!IO$10,0)/IO$156,0)</f>
        <v>0.68475452196382425</v>
      </c>
      <c r="IP157" s="12">
        <f>IFERROR(VLOOKUP($IF157,Data!$B:$CP,Daily!IP$10,0)/IP$156,0)</f>
        <v>0.6898263027295285</v>
      </c>
      <c r="IQ157" s="12">
        <f>IFERROR(VLOOKUP($IF157,Data!$B:$CP,Daily!IQ$10,0)/IQ$156,0)</f>
        <v>0.61470588235294121</v>
      </c>
      <c r="IR157" s="12">
        <f>IFERROR(VLOOKUP($IF157,Data!$B:$CP,Daily!IR$10,0)/IR$156,0)</f>
        <v>0.58870967741935487</v>
      </c>
      <c r="IS157" s="12">
        <f>IFERROR(VLOOKUP($IF157,Data!$B:$CP,Daily!IS$10,0)/IS$156,0)</f>
        <v>0.71293375394321767</v>
      </c>
      <c r="IT157" s="12">
        <f>IFERROR(VLOOKUP($IF157,Data!$B:$CP,Daily!IT$10,0)/IT$156,0)</f>
        <v>0.67335243553008595</v>
      </c>
      <c r="IU157" s="12">
        <f>IFERROR(VLOOKUP($IF157,Data!$B:$CP,Daily!IU$10,0)/IU$156,0)</f>
        <v>0.63585434173669464</v>
      </c>
      <c r="IV157" s="12">
        <f>IFERROR(VLOOKUP($IF157,Data!$B:$CP,Daily!IV$10,0)/IV$156,0)</f>
        <v>0.65024630541871919</v>
      </c>
      <c r="IW157" s="12">
        <f>IFERROR(VLOOKUP($IF157,Data!$B:$CP,Daily!IW$10,0)/IW$156,0)</f>
        <v>0.66076696165191739</v>
      </c>
      <c r="IX157" s="12">
        <f>IFERROR(VLOOKUP($IF157,Data!$B:$CP,Daily!IX$10,0)/IX$156,0)</f>
        <v>0.63529411764705879</v>
      </c>
      <c r="IY157" s="12">
        <f>IFERROR(VLOOKUP($IF157,Data!$B:$CP,Daily!IY$10,0)/IY$156,0)</f>
        <v>0.63025210084033612</v>
      </c>
      <c r="IZ157" s="12">
        <f>IFERROR(VLOOKUP($IF157,Data!$B:$CP,Daily!IZ$10,0)/IZ$156,0)</f>
        <v>0.67647058823529416</v>
      </c>
      <c r="JA157" s="12">
        <f>IFERROR(VLOOKUP($IF157,Data!$B:$CP,Daily!JA$10,0)/JA$156,0)</f>
        <v>0.66969696969696968</v>
      </c>
      <c r="JB157" s="12">
        <f>IFERROR(VLOOKUP($IF157,Data!$B:$CP,Daily!JB$10,0)/JB$156,0)</f>
        <v>0.68611111111111112</v>
      </c>
      <c r="JC157" s="12">
        <f>IFERROR(VLOOKUP($IF157,Data!$B:$CP,Daily!JC$10,0)/JC$156,0)</f>
        <v>0.63294797687861271</v>
      </c>
      <c r="JD157" s="12">
        <f>IFERROR(VLOOKUP($IF157,Data!$B:$CP,Daily!JD$10,0)/JD$156,0)</f>
        <v>0.65814696485623003</v>
      </c>
      <c r="JE157" s="12">
        <f>IFERROR(VLOOKUP($IF157,Data!$B:$CP,Daily!JE$10,0)/JE$156,0)</f>
        <v>0.68965517241379315</v>
      </c>
      <c r="JF157" s="12">
        <f>IFERROR(VLOOKUP($IF157,Data!$B:$CP,Daily!JF$10,0)/JF$156,0)</f>
        <v>0.62612612612612617</v>
      </c>
      <c r="JG157" s="12">
        <f>IFERROR(VLOOKUP($IF157,Data!$B:$CP,Daily!JG$10,0)/JG$156,0)</f>
        <v>0.6485623003194888</v>
      </c>
      <c r="JH157" s="12">
        <f>IFERROR(VLOOKUP($IF157,Data!$B:$CP,Daily!JH$10,0)/JH$156,0)</f>
        <v>0.64126984126984132</v>
      </c>
      <c r="JI157" s="12">
        <f>IFERROR(VLOOKUP($IF157,Data!$B:$CP,Daily!JI$10,0)/JI$156,0)</f>
        <v>0.63109756097560976</v>
      </c>
      <c r="JJ157" s="12">
        <f>IFERROR(VLOOKUP($IF157,Data!$B:$CP,Daily!JJ$10,0)/JJ$156,0)</f>
        <v>0.70297029702970293</v>
      </c>
      <c r="JK157" s="12">
        <f>IFERROR(VLOOKUP($IF157,Data!$B:$CP,Daily!JK$10,0)/JK$156,0)</f>
        <v>0.65546218487394958</v>
      </c>
      <c r="JL157" s="12">
        <f>IFERROR(VLOOKUP($IF157,Data!$B:$CP,Daily!JL$10,0)/JL$156,0)</f>
        <v>0.67964071856287422</v>
      </c>
      <c r="JM157" s="12">
        <f>IFERROR(VLOOKUP($IF157,Data!$B:$CP,Daily!JM$10,0)/JM$156,0)</f>
        <v>0.61434977578475336</v>
      </c>
      <c r="JN157" s="12">
        <f>IFERROR(VLOOKUP($IF157,Data!$B:$CP,Daily!JN$10,0)/JN$156,0)</f>
        <v>0.70512820512820518</v>
      </c>
      <c r="JO157" s="12">
        <f>IFERROR(VLOOKUP($IF157,Data!$B:$CP,Daily!JO$10,0)/JO$156,0)</f>
        <v>0.65012406947890822</v>
      </c>
      <c r="JP157" s="12">
        <f>IFERROR(VLOOKUP($IF157,Data!$B:$CP,Daily!JP$10,0)/JP$156,0)</f>
        <v>0.6524216524216524</v>
      </c>
      <c r="JQ157" s="12">
        <f>IFERROR(VLOOKUP($IF157,Data!$B:$CP,Daily!JQ$10,0)/JQ$156,0)</f>
        <v>0.64415584415584415</v>
      </c>
      <c r="JR157" s="12">
        <f>IFERROR(VLOOKUP($IF157,Data!$B:$CP,Daily!JR$10,0)/JR$156,0)</f>
        <v>0.66756032171581769</v>
      </c>
      <c r="JS157" s="12">
        <f>IFERROR(VLOOKUP($IF157,Data!$B:$CP,Daily!JS$10,0)/JS$156,0)</f>
        <v>0.65109034267912769</v>
      </c>
      <c r="JT157" s="12">
        <f>IFERROR(VLOOKUP($IF157,Data!$B:$CP,Daily!JT$10,0)/JT$156,0)</f>
        <v>0.64777327935222673</v>
      </c>
      <c r="JU157" s="12">
        <f>IFERROR(VLOOKUP($IF157,Data!$B:$CP,Daily!JU$10,0)/JU$156,0)</f>
        <v>0.71379310344827585</v>
      </c>
      <c r="JV157" s="12">
        <f>IFERROR(VLOOKUP($IF157,Data!$B:$CP,Daily!JV$10,0)/JV$156,0)</f>
        <v>0.64201183431952658</v>
      </c>
      <c r="JW157" s="12">
        <f>IFERROR(VLOOKUP($IF157,Data!$B:$CP,Daily!JW$10,0)/JW$156,0)</f>
        <v>0.63897763578274758</v>
      </c>
      <c r="JX157" s="12">
        <f>IFERROR(VLOOKUP($IF157,Data!$B:$CP,Daily!JX$10,0)/JX$156,0)</f>
        <v>0.64264264264264259</v>
      </c>
      <c r="JY157" s="12">
        <f>IFERROR(VLOOKUP($IF157,Data!$B:$CP,Daily!JY$10,0)/JY$156,0)</f>
        <v>0.66107382550335569</v>
      </c>
      <c r="JZ157" s="12">
        <f>IFERROR(VLOOKUP($IF157,Data!$B:$CP,Daily!JZ$10,0)/JZ$156,0)</f>
        <v>0.64846416382252559</v>
      </c>
      <c r="KA157" s="12">
        <f>IFERROR(VLOOKUP($IF157,Data!$B:$CP,Daily!KA$10,0)/KA$156,0)</f>
        <v>0.59444444444444444</v>
      </c>
      <c r="KB157" s="12">
        <f>IFERROR(VLOOKUP($IF157,Data!$B:$CP,Daily!KB$10,0)/KB$156,0)</f>
        <v>0.63422818791946312</v>
      </c>
      <c r="KC157" s="12">
        <f>IFERROR(VLOOKUP($IF157,Data!$B:$CP,Daily!KC$10,0)/KC$156,0)</f>
        <v>0.66449511400651462</v>
      </c>
      <c r="KD157" s="12">
        <f>IFERROR(VLOOKUP($IF157,Data!$B:$CP,Daily!KD$10,0)/KD$156,0)</f>
        <v>0.6470588235294118</v>
      </c>
      <c r="KE157" s="12">
        <f>IFERROR(VLOOKUP($IF157,Data!$B:$CP,Daily!KE$10,0)/KE$156,0)</f>
        <v>0.65517241379310343</v>
      </c>
      <c r="KF157" s="12">
        <f>IFERROR(VLOOKUP($IF157,Data!$B:$CP,Daily!KF$10,0)/KF$156,0)</f>
        <v>0.65753424657534243</v>
      </c>
      <c r="KG157" s="12">
        <f>IFERROR(VLOOKUP($IF157,Data!$B:$CP,Daily!KG$10,0)/KG$156,0)</f>
        <v>0.65068493150684936</v>
      </c>
      <c r="KH157" s="12">
        <f>IFERROR(VLOOKUP($IF157,Data!$B:$CP,Daily!KH$10,0)/KH$156,0)</f>
        <v>0.57939914163090134</v>
      </c>
      <c r="KI157" s="12">
        <f>IFERROR(VLOOKUP($IF157,Data!$B:$CP,Daily!KI$10,0)/KI$156,0)</f>
        <v>0.58787878787878789</v>
      </c>
      <c r="KJ157" s="12">
        <f>IFERROR(VLOOKUP($IF157,Data!$B:$CP,Daily!KJ$10,0)/KJ$156,0)</f>
        <v>0.70392749244712993</v>
      </c>
      <c r="KK157" s="12">
        <f>IFERROR(VLOOKUP($IF157,Data!$B:$CP,Daily!KK$10,0)/KK$156,0)</f>
        <v>0.67006802721088432</v>
      </c>
      <c r="KL157" s="12">
        <f>IFERROR(VLOOKUP($IF157,Data!$B:$CP,Daily!KL$10,0)/KL$156,0)</f>
        <v>0.63486842105263153</v>
      </c>
      <c r="KM157" s="12">
        <f>IFERROR(VLOOKUP($IF157,Data!$B:$CP,Daily!KM$10,0)/KM$156,0)</f>
        <v>0.67721518987341767</v>
      </c>
      <c r="KN157" s="12">
        <f>IFERROR(VLOOKUP($IF157,Data!$B:$CP,Daily!KN$10,0)/KN$156,0)</f>
        <v>0.66554054054054057</v>
      </c>
      <c r="KO157" s="12">
        <f>IFERROR(VLOOKUP($IF157,Data!$B:$CP,Daily!KO$10,0)/KO$156,0)</f>
        <v>0.625</v>
      </c>
      <c r="KP157" s="12">
        <f>IFERROR(VLOOKUP($IF157,Data!$B:$CP,Daily!KP$10,0)/KP$156,0)</f>
        <v>0.66876971608832803</v>
      </c>
      <c r="KQ157" s="12">
        <f>IFERROR(VLOOKUP($IF157,Data!$B:$CP,Daily!KQ$10,0)/KQ$156,0)</f>
        <v>0.68227424749163879</v>
      </c>
      <c r="KR157" s="12">
        <f>IFERROR(VLOOKUP($IF157,Data!$B:$CP,Daily!KR$10,0)/KR$156,0)</f>
        <v>0.66326530612244894</v>
      </c>
      <c r="KS157" s="12">
        <f>IFERROR(VLOOKUP($IF157,Data!$B:$CP,Daily!KS$10,0)/KS$156,0)</f>
        <v>0.62949640287769781</v>
      </c>
      <c r="KT157" s="12">
        <f>IFERROR(VLOOKUP($IF157,Data!$B:$CP,Daily!KT$10,0)/KT$156,0)</f>
        <v>0.6649746192893401</v>
      </c>
      <c r="KU157" s="12">
        <f>IFERROR(VLOOKUP($IF157,Data!$B:$CP,Daily!KU$10,0)/KU$156,0)</f>
        <v>0.62462462462462465</v>
      </c>
      <c r="KV157" s="12">
        <f>IFERROR(VLOOKUP($IF157,Data!$B:$CP,Daily!KV$10,0)/KV$156,0)</f>
        <v>0.63846153846153841</v>
      </c>
      <c r="KW157" s="12">
        <f>IFERROR(VLOOKUP($IF157,Data!$B:$CP,Daily!KW$10,0)/KW$156,0)</f>
        <v>0.64189189189189189</v>
      </c>
      <c r="KX157" s="12">
        <f>IFERROR(VLOOKUP($IF157,Data!$B:$CP,Daily!KX$10,0)/KX$156,0)</f>
        <v>0.64451827242524917</v>
      </c>
      <c r="KY157" s="12">
        <f>IFERROR(VLOOKUP($IF157,Data!$B:$CP,Daily!KY$10,0)/KY$156,0)</f>
        <v>0.6462585034013606</v>
      </c>
      <c r="KZ157" s="12">
        <f>IFERROR(VLOOKUP($IF157,Data!$B:$CP,Daily!KZ$10,0)/KZ$156,0)</f>
        <v>0.60856269113149852</v>
      </c>
      <c r="LA157" s="12">
        <f>IFERROR(VLOOKUP($IF157,Data!$B:$CP,Daily!LA$10,0)/LA$156,0)</f>
        <v>0.63109756097560976</v>
      </c>
      <c r="LB157" s="12">
        <f>IFERROR(VLOOKUP($IF157,Data!$B:$CP,Daily!LB$10,0)/LB$156,0)</f>
        <v>0.70718232044198892</v>
      </c>
      <c r="LC157" s="12">
        <f>IFERROR(VLOOKUP($IF157,Data!$B:$CP,Daily!LC$10,0)/LC$156,0)</f>
        <v>0.67452830188679247</v>
      </c>
      <c r="LD157" s="12">
        <f>IFERROR(VLOOKUP($IF157,Data!$B:$CP,Daily!LD$10,0)/LD$156,0)</f>
        <v>0.67084639498432597</v>
      </c>
      <c r="LE157" s="12">
        <f>IFERROR(VLOOKUP($IF157,Data!$B:$CP,Daily!LE$10,0)/LE$156,0)</f>
        <v>0.6463022508038585</v>
      </c>
      <c r="LF157" s="12">
        <f>IFERROR(VLOOKUP($IF157,Data!$B:$CP,Daily!LF$10,0)/LF$156,0)</f>
        <v>0.65175718849840258</v>
      </c>
      <c r="LG157" s="12">
        <f>IFERROR(VLOOKUP($IF157,Data!$B:$CP,Daily!LG$10,0)/LG$156,0)</f>
        <v>0.61250000000000004</v>
      </c>
      <c r="LH157" s="12">
        <f>IFERROR(VLOOKUP($IF157,Data!$B:$CP,Daily!LH$10,0)/LH$156,0)</f>
        <v>0.67479674796747968</v>
      </c>
      <c r="LI157" s="12">
        <f>IFERROR(VLOOKUP($IF157,Data!$B:$CP,Daily!LI$10,0)/LI$156,0)</f>
        <v>0.75492957746478873</v>
      </c>
      <c r="LJ157" s="12">
        <f>IFERROR(VLOOKUP($IF157,Data!$B:$CP,Daily!LJ$10,0)/LJ$156,0)</f>
        <v>0.6863636363636364</v>
      </c>
      <c r="LK157" s="12">
        <f>IFERROR(VLOOKUP($IF157,Data!$B:$CP,Daily!LK$10,0)/LK$156,0)</f>
        <v>0.73333333333333328</v>
      </c>
      <c r="LL157" s="12">
        <f>IFERROR(VLOOKUP($IF157,Data!$B:$CP,Daily!LL$10,0)/LL$156,0)</f>
        <v>0.68518518518518523</v>
      </c>
      <c r="LM157" s="12">
        <f>IFERROR(VLOOKUP($IF157,Data!$B:$CP,Daily!LM$10,0)/LM$156,0)</f>
        <v>0.66076696165191739</v>
      </c>
      <c r="LN157" s="12">
        <f>IFERROR(VLOOKUP($IF157,Data!$B:$CP,Daily!LN$10,0)/LN$156,0)</f>
        <v>0.64655172413793105</v>
      </c>
      <c r="LO157" s="12">
        <f>IFERROR(VLOOKUP($IF157,Data!$B:$CP,Daily!LO$10,0)/LO$156,0)</f>
        <v>0.69587628865979378</v>
      </c>
      <c r="LP157" s="12">
        <f>IFERROR(VLOOKUP($IF157,Data!$B:$CP,Daily!LP$10,0)/LP$156,0)</f>
        <v>0.6767676767676768</v>
      </c>
      <c r="LQ157" s="12">
        <f>IFERROR(VLOOKUP($IF157,Data!$B:$CP,Daily!LQ$10,0)/LQ$156,0)</f>
        <v>0.604982206405694</v>
      </c>
      <c r="LR157" s="12">
        <f>IFERROR(VLOOKUP($IF157,Data!$B:$CP,Daily!LR$10,0)/LR$156,0)</f>
        <v>0.69026548672566368</v>
      </c>
      <c r="LS157" s="12">
        <f>IFERROR(VLOOKUP($IF157,Data!$B:$CP,Daily!LS$10,0)/LS$156,0)</f>
        <v>0.6224188790560472</v>
      </c>
      <c r="LU157" s="40">
        <f t="shared" si="2145"/>
        <v>0.63585434173669464</v>
      </c>
      <c r="LV157" s="40">
        <f t="shared" si="2146"/>
        <v>0.67452830188679247</v>
      </c>
      <c r="LW157" s="40">
        <f t="shared" si="2147"/>
        <v>3.867396015009783E-2</v>
      </c>
      <c r="LX157" s="40">
        <f t="shared" ref="LX157" si="2161">LV157+(0.75*LW157)</f>
        <v>0.70353377199936584</v>
      </c>
      <c r="LY157" s="40">
        <f t="shared" ref="LY157" si="2162">LU157-(0.75*LW157)</f>
        <v>0.60684887162412127</v>
      </c>
      <c r="LZ157" s="43"/>
      <c r="MA157" s="12">
        <f t="shared" si="2148"/>
        <v>3.2913884873988296E-2</v>
      </c>
      <c r="MB157" s="12">
        <f>SUMPRODUCT(LL157:LR157,LL$156:LR$156)/SUM(LL$156:LR$156)</f>
        <v>0.66790890269151137</v>
      </c>
      <c r="MC157" s="12">
        <f>SUMPRODUCT(KP157:LR157,KP$156:LR$156)/SUM(KP$156:LR$156)</f>
        <v>0.66377816291161174</v>
      </c>
    </row>
    <row r="158" spans="4:341" x14ac:dyDescent="0.35">
      <c r="D158" s="59" t="s">
        <v>794</v>
      </c>
      <c r="E158" s="53" t="str">
        <f>VLOOKUP($D158,'Metric Nature'!$C:$D,2,0)&amp;IF(($F158&lt;(EA158)),"Below",IF(($F158&gt;(DZ158)),"Above","Within"))</f>
        <v>PositiveWithin</v>
      </c>
      <c r="F158" s="48">
        <f t="shared" ref="F158:F166" si="2163">DU158</f>
        <v>0.5613810741687979</v>
      </c>
      <c r="G158" s="49">
        <f t="shared" ref="G158:G166" si="2164">ED158</f>
        <v>0.58333333333333337</v>
      </c>
      <c r="H158" s="55">
        <f t="shared" ref="H158:H166" si="2165">IFERROR(((F158-G158)/G158),0)</f>
        <v>-3.7632444282060806E-2</v>
      </c>
      <c r="I158" s="49">
        <f t="shared" ref="I158:I159" si="2166">EE158</f>
        <v>0.58343936576294408</v>
      </c>
      <c r="J158" s="48">
        <f t="shared" ref="J158:J166" si="2167">IFERROR(((F158-I158)/I158),0)</f>
        <v>-3.7807341925413789E-2</v>
      </c>
      <c r="K158" s="48">
        <f t="shared" si="2149"/>
        <v>2.0716396034634973E-2</v>
      </c>
      <c r="L158" s="56"/>
      <c r="M158" s="53" t="str">
        <f>VLOOKUP($D158,'Metric Nature'!$C:$D,2,0)&amp;IF(($N158&lt;(HZ158)),"Below",IF(($N158&gt;(HY158)),"Above","Within"))</f>
        <v>PositiveWithin</v>
      </c>
      <c r="N158" s="48">
        <f t="shared" ref="N158" si="2168">HT158</f>
        <v>0.57387755102040816</v>
      </c>
      <c r="O158" s="49">
        <f t="shared" ref="O158" si="2169">IC158</f>
        <v>0.58431971490390733</v>
      </c>
      <c r="P158" s="55">
        <f t="shared" ref="P158" si="2170">IFERROR(((N158-O158)/O158),0)</f>
        <v>-1.7870634204455012E-2</v>
      </c>
      <c r="Q158" s="49">
        <f t="shared" ref="Q158" si="2171">ID158</f>
        <v>0.58762169680111265</v>
      </c>
      <c r="R158" s="48">
        <f t="shared" ref="R158" si="2172">IFERROR(((N158-Q158)/Q158),0)</f>
        <v>-2.3389445719116039E-2</v>
      </c>
      <c r="S158" s="48">
        <f t="shared" si="2152"/>
        <v>2.0919426826861327E-2</v>
      </c>
      <c r="T158" s="56"/>
      <c r="U158" s="53" t="str">
        <f>VLOOKUP($D158,'Metric Nature'!$C:$D,2,0)&amp;IF(($V158&lt;(LY158)),"Below",IF(($V158&gt;(LX158)),"Above","Within"))</f>
        <v>PositiveBelow</v>
      </c>
      <c r="V158" s="48">
        <f t="shared" ref="V158" si="2173">LS158</f>
        <v>0.51622418879056042</v>
      </c>
      <c r="W158" s="49">
        <f t="shared" ref="W158" si="2174">MB158</f>
        <v>0.5801242236024845</v>
      </c>
      <c r="X158" s="48">
        <f t="shared" ref="X158" si="2175">IFERROR(((V158-W158)/W158),0)</f>
        <v>-0.11014888227751367</v>
      </c>
      <c r="Y158" s="49">
        <f t="shared" ref="Y158" si="2176">MC158</f>
        <v>0.56910745233968807</v>
      </c>
      <c r="Z158" s="48">
        <f t="shared" si="2155"/>
        <v>-9.2923161226788425E-2</v>
      </c>
      <c r="AA158" s="48">
        <f t="shared" si="2156"/>
        <v>3.5324070744693237E-2</v>
      </c>
      <c r="AB158" s="50"/>
      <c r="AC158" s="46" t="s">
        <v>795</v>
      </c>
      <c r="AI158" s="7" t="s">
        <v>794</v>
      </c>
      <c r="AJ158" s="12">
        <f>IFERROR((IFERROR(VLOOKUP($EG158,Data!$B:$CP,Daily!EI$10,0),0)+IFERROR(VLOOKUP($IF158,Data!$B:$CP,Daily!IH$10,0),0))/AJ$156,0)</f>
        <v>0.58805227131300564</v>
      </c>
      <c r="AK158" s="12">
        <f>IFERROR((IFERROR(VLOOKUP($EG158,Data!$B:$CP,Daily!EJ$10,0),0)+IFERROR(VLOOKUP($IF158,Data!$B:$CP,Daily!II$10,0),0))/AK$156,0)</f>
        <v>0.57052389176741514</v>
      </c>
      <c r="AL158" s="12">
        <f>IFERROR((IFERROR(VLOOKUP($EG158,Data!$B:$CP,Daily!EK$10,0),0)+IFERROR(VLOOKUP($IF158,Data!$B:$CP,Daily!IJ$10,0),0))/AL$156,0)</f>
        <v>0.57569974554707382</v>
      </c>
      <c r="AM158" s="12">
        <f>IFERROR((IFERROR(VLOOKUP($EG158,Data!$B:$CP,Daily!EL$10,0),0)+IFERROR(VLOOKUP($IF158,Data!$B:$CP,Daily!IK$10,0),0))/AM$156,0)</f>
        <v>0.53280839895013121</v>
      </c>
      <c r="AN158" s="12">
        <f>IFERROR((IFERROR(VLOOKUP($EG158,Data!$B:$CP,Daily!EM$10,0),0)+IFERROR(VLOOKUP($IF158,Data!$B:$CP,Daily!IL$10,0),0))/AN$156,0)</f>
        <v>0.57653061224489799</v>
      </c>
      <c r="AO158" s="12">
        <f>IFERROR((IFERROR(VLOOKUP($EG158,Data!$B:$CP,Daily!EN$10,0),0)+IFERROR(VLOOKUP($IF158,Data!$B:$CP,Daily!IM$10,0),0))/AO$156,0)</f>
        <v>0.56478209658421674</v>
      </c>
      <c r="AP158" s="12">
        <f>IFERROR((IFERROR(VLOOKUP($EG158,Data!$B:$CP,Daily!EO$10,0),0)+IFERROR(VLOOKUP($IF158,Data!$B:$CP,Daily!IN$10,0),0))/AP$156,0)</f>
        <v>0.59978249048395871</v>
      </c>
      <c r="AQ158" s="12">
        <f>IFERROR((IFERROR(VLOOKUP($EG158,Data!$B:$CP,Daily!EP$10,0),0)+IFERROR(VLOOKUP($IF158,Data!$B:$CP,Daily!IO$10,0),0))/AQ$156,0)</f>
        <v>0.57372346528973039</v>
      </c>
      <c r="AR158" s="12">
        <f>IFERROR((IFERROR(VLOOKUP($EG158,Data!$B:$CP,Daily!EQ$10,0),0)+IFERROR(VLOOKUP($IF158,Data!$B:$CP,Daily!IP$10,0),0))/AR$156,0)</f>
        <v>0.59230769230769231</v>
      </c>
      <c r="AS158" s="12">
        <f>IFERROR((IFERROR(VLOOKUP($EG158,Data!$B:$CP,Daily!ER$10,0),0)+IFERROR(VLOOKUP($IF158,Data!$B:$CP,Daily!IQ$10,0),0))/AS$156,0)</f>
        <v>0.5534426229508197</v>
      </c>
      <c r="AT158" s="12">
        <f>IFERROR((IFERROR(VLOOKUP($EG158,Data!$B:$CP,Daily!ES$10,0),0)+IFERROR(VLOOKUP($IF158,Data!$B:$CP,Daily!IR$10,0),0))/AT$156,0)</f>
        <v>0.54854368932038833</v>
      </c>
      <c r="AU158" s="12">
        <f>IFERROR((IFERROR(VLOOKUP($EG158,Data!$B:$CP,Daily!ET$10,0),0)+IFERROR(VLOOKUP($IF158,Data!$B:$CP,Daily!IS$10,0),0))/AU$156,0)</f>
        <v>0.58871515975526856</v>
      </c>
      <c r="AV158" s="12">
        <f>IFERROR((IFERROR(VLOOKUP($EG158,Data!$B:$CP,Daily!EU$10,0),0)+IFERROR(VLOOKUP($IF158,Data!$B:$CP,Daily!IT$10,0),0))/AV$156,0)</f>
        <v>0.5695708712613784</v>
      </c>
      <c r="AW158" s="12">
        <f>IFERROR((IFERROR(VLOOKUP($EG158,Data!$B:$CP,Daily!EV$10,0),0)+IFERROR(VLOOKUP($IF158,Data!$B:$CP,Daily!IU$10,0),0))/AW$156,0)</f>
        <v>0.57056451612903225</v>
      </c>
      <c r="AX158" s="12">
        <f>IFERROR((IFERROR(VLOOKUP($EG158,Data!$B:$CP,Daily!EW$10,0),0)+IFERROR(VLOOKUP($IF158,Data!$B:$CP,Daily!IV$10,0),0))/AX$156,0)</f>
        <v>0.55690072639225185</v>
      </c>
      <c r="AY158" s="12">
        <f>IFERROR((IFERROR(VLOOKUP($EG158,Data!$B:$CP,Daily!EX$10,0),0)+IFERROR(VLOOKUP($IF158,Data!$B:$CP,Daily!IW$10,0),0))/AY$156,0)</f>
        <v>0.56092843326885877</v>
      </c>
      <c r="AZ158" s="12">
        <f>IFERROR((IFERROR(VLOOKUP($EG158,Data!$B:$CP,Daily!EY$10,0),0)+IFERROR(VLOOKUP($IF158,Data!$B:$CP,Daily!IX$10,0),0))/AZ$156,0)</f>
        <v>0.57056856187290972</v>
      </c>
      <c r="BA158" s="12">
        <f>IFERROR((IFERROR(VLOOKUP($EG158,Data!$B:$CP,Daily!EZ$10,0),0)+IFERROR(VLOOKUP($IF158,Data!$B:$CP,Daily!IY$10,0),0))/BA$156,0)</f>
        <v>0.55103969754253312</v>
      </c>
      <c r="BB158" s="12">
        <f>IFERROR((IFERROR(VLOOKUP($EG158,Data!$B:$CP,Daily!FA$10,0),0)+IFERROR(VLOOKUP($IF158,Data!$B:$CP,Daily!IZ$10,0),0))/BB$156,0)</f>
        <v>0.57773251866938224</v>
      </c>
      <c r="BC158" s="12">
        <f>IFERROR((IFERROR(VLOOKUP($EG158,Data!$B:$CP,Daily!FB$10,0),0)+IFERROR(VLOOKUP($IF158,Data!$B:$CP,Daily!JA$10,0),0))/BC$156,0)</f>
        <v>0.59074982480728799</v>
      </c>
      <c r="BD158" s="12">
        <f>IFERROR((IFERROR(VLOOKUP($EG158,Data!$B:$CP,Daily!FC$10,0),0)+IFERROR(VLOOKUP($IF158,Data!$B:$CP,Daily!JB$10,0),0))/BD$156,0)</f>
        <v>0.57019867549668879</v>
      </c>
      <c r="BE158" s="12">
        <f>IFERROR((IFERROR(VLOOKUP($EG158,Data!$B:$CP,Daily!FD$10,0),0)+IFERROR(VLOOKUP($IF158,Data!$B:$CP,Daily!JC$10,0),0))/BE$156,0)</f>
        <v>0.55331010452961671</v>
      </c>
      <c r="BF158" s="12">
        <f>IFERROR((IFERROR(VLOOKUP($EG158,Data!$B:$CP,Daily!FE$10,0),0)+IFERROR(VLOOKUP($IF158,Data!$B:$CP,Daily!JD$10,0),0))/BF$156,0)</f>
        <v>0.56694426649583596</v>
      </c>
      <c r="BG158" s="12">
        <f>IFERROR((IFERROR(VLOOKUP($EG158,Data!$B:$CP,Daily!FF$10,0),0)+IFERROR(VLOOKUP($IF158,Data!$B:$CP,Daily!JE$10,0),0))/BG$156,0)</f>
        <v>0.56309448319594169</v>
      </c>
      <c r="BH158" s="12">
        <f>IFERROR((IFERROR(VLOOKUP($EG158,Data!$B:$CP,Daily!FG$10,0),0)+IFERROR(VLOOKUP($IF158,Data!$B:$CP,Daily!JF$10,0),0))/BH$156,0)</f>
        <v>0.5615234375</v>
      </c>
      <c r="BI158" s="12">
        <f>IFERROR((IFERROR(VLOOKUP($EG158,Data!$B:$CP,Daily!FH$10,0),0)+IFERROR(VLOOKUP($IF158,Data!$B:$CP,Daily!JG$10,0),0))/BI$156,0)</f>
        <v>0.5898463593854375</v>
      </c>
      <c r="BJ158" s="12">
        <f>IFERROR((IFERROR(VLOOKUP($EG158,Data!$B:$CP,Daily!FI$10,0),0)+IFERROR(VLOOKUP($IF158,Data!$B:$CP,Daily!JH$10,0),0))/BJ$156,0)</f>
        <v>0.57314629258517036</v>
      </c>
      <c r="BK158" s="12">
        <f>IFERROR((IFERROR(VLOOKUP($EG158,Data!$B:$CP,Daily!FJ$10,0),0)+IFERROR(VLOOKUP($IF158,Data!$B:$CP,Daily!JI$10,0),0))/BK$156,0)</f>
        <v>0.54996690933156844</v>
      </c>
      <c r="BL158" s="12">
        <f>IFERROR((IFERROR(VLOOKUP($EG158,Data!$B:$CP,Daily!FK$10,0),0)+IFERROR(VLOOKUP($IF158,Data!$B:$CP,Daily!JJ$10,0),0))/BL$156,0)</f>
        <v>0.54785714285714282</v>
      </c>
      <c r="BM158" s="12">
        <f>IFERROR((IFERROR(VLOOKUP($EG158,Data!$B:$CP,Daily!FL$10,0),0)+IFERROR(VLOOKUP($IF158,Data!$B:$CP,Daily!JK$10,0),0))/BM$156,0)</f>
        <v>0.5876481597005615</v>
      </c>
      <c r="BN158" s="12">
        <f>IFERROR((IFERROR(VLOOKUP($EG158,Data!$B:$CP,Daily!FM$10,0),0)+IFERROR(VLOOKUP($IF158,Data!$B:$CP,Daily!JL$10,0),0))/BN$156,0)</f>
        <v>0.58674863387978138</v>
      </c>
      <c r="BO158" s="12">
        <f>IFERROR((IFERROR(VLOOKUP($EG158,Data!$B:$CP,Daily!FN$10,0),0)+IFERROR(VLOOKUP($IF158,Data!$B:$CP,Daily!JM$10,0),0))/BO$156,0)</f>
        <v>0.55323193916349811</v>
      </c>
      <c r="BP158" s="12">
        <f>IFERROR((IFERROR(VLOOKUP($EG158,Data!$B:$CP,Daily!FO$10,0),0)+IFERROR(VLOOKUP($IF158,Data!$B:$CP,Daily!JN$10,0),0))/BP$156,0)</f>
        <v>0.57354838709677425</v>
      </c>
      <c r="BQ158" s="12">
        <f>IFERROR((IFERROR(VLOOKUP($EG158,Data!$B:$CP,Daily!FP$10,0),0)+IFERROR(VLOOKUP($IF158,Data!$B:$CP,Daily!JO$10,0),0))/BQ$156,0)</f>
        <v>0.56557377049180324</v>
      </c>
      <c r="BR158" s="12">
        <f>IFERROR((IFERROR(VLOOKUP($EG158,Data!$B:$CP,Daily!FQ$10,0),0)+IFERROR(VLOOKUP($IF158,Data!$B:$CP,Daily!JP$10,0),0))/BR$156,0)</f>
        <v>0.58338243959929292</v>
      </c>
      <c r="BS158" s="12">
        <f>IFERROR((IFERROR(VLOOKUP($EG158,Data!$B:$CP,Daily!FR$10,0),0)+IFERROR(VLOOKUP($IF158,Data!$B:$CP,Daily!JQ$10,0),0))/BS$156,0)</f>
        <v>0.5731781996325781</v>
      </c>
      <c r="BT158" s="12">
        <f>IFERROR((IFERROR(VLOOKUP($EG158,Data!$B:$CP,Daily!FS$10,0),0)+IFERROR(VLOOKUP($IF158,Data!$B:$CP,Daily!JR$10,0),0))/BT$156,0)</f>
        <v>0.58870472682627384</v>
      </c>
      <c r="BU158" s="12">
        <f>IFERROR((IFERROR(VLOOKUP($EG158,Data!$B:$CP,Daily!FT$10,0),0)+IFERROR(VLOOKUP($IF158,Data!$B:$CP,Daily!JS$10,0),0))/BU$156,0)</f>
        <v>0.57114361702127658</v>
      </c>
      <c r="BV158" s="12">
        <f>IFERROR((IFERROR(VLOOKUP($EG158,Data!$B:$CP,Daily!FU$10,0),0)+IFERROR(VLOOKUP($IF158,Data!$B:$CP,Daily!JT$10,0),0))/BV$156,0)</f>
        <v>0.54766734279918861</v>
      </c>
      <c r="BW158" s="12">
        <f>IFERROR((IFERROR(VLOOKUP($EG158,Data!$B:$CP,Daily!FV$10,0),0)+IFERROR(VLOOKUP($IF158,Data!$B:$CP,Daily!JU$10,0),0))/BW$156,0)</f>
        <v>0.58304134548002806</v>
      </c>
      <c r="BX158" s="12">
        <f>IFERROR((IFERROR(VLOOKUP($EG158,Data!$B:$CP,Daily!FW$10,0),0)+IFERROR(VLOOKUP($IF158,Data!$B:$CP,Daily!JV$10,0),0))/BX$156,0)</f>
        <v>0.54648687012065289</v>
      </c>
      <c r="BY158" s="12">
        <f>IFERROR((IFERROR(VLOOKUP($EG158,Data!$B:$CP,Daily!FX$10,0),0)+IFERROR(VLOOKUP($IF158,Data!$B:$CP,Daily!JW$10,0),0))/BY$156,0)</f>
        <v>0.56315422191207254</v>
      </c>
      <c r="BZ158" s="12">
        <f>IFERROR((IFERROR(VLOOKUP($EG158,Data!$B:$CP,Daily!FY$10,0),0)+IFERROR(VLOOKUP($IF158,Data!$B:$CP,Daily!JX$10,0),0))/BZ$156,0)</f>
        <v>0.56862745098039214</v>
      </c>
      <c r="CA158" s="12">
        <f>IFERROR((IFERROR(VLOOKUP($EG158,Data!$B:$CP,Daily!FZ$10,0),0)+IFERROR(VLOOKUP($IF158,Data!$B:$CP,Daily!JY$10,0),0))/CA$156,0)</f>
        <v>0.5554775280898876</v>
      </c>
      <c r="CB158" s="12">
        <f>IFERROR((IFERROR(VLOOKUP($EG158,Data!$B:$CP,Daily!GA$10,0),0)+IFERROR(VLOOKUP($IF158,Data!$B:$CP,Daily!JZ$10,0),0))/CB$156,0)</f>
        <v>0.56938159879336347</v>
      </c>
      <c r="CC158" s="12">
        <f>IFERROR((IFERROR(VLOOKUP($EG158,Data!$B:$CP,Daily!GB$10,0),0)+IFERROR(VLOOKUP($IF158,Data!$B:$CP,Daily!KA$10,0),0))/CC$156,0)</f>
        <v>0.51976744186046508</v>
      </c>
      <c r="CD158" s="12">
        <f>IFERROR((IFERROR(VLOOKUP($EG158,Data!$B:$CP,Daily!GC$10,0),0)+IFERROR(VLOOKUP($IF158,Data!$B:$CP,Daily!KB$10,0),0))/CD$156,0)</f>
        <v>0.56488549618320616</v>
      </c>
      <c r="CE158" s="12">
        <f>IFERROR((IFERROR(VLOOKUP($EG158,Data!$B:$CP,Daily!GD$10,0),0)+IFERROR(VLOOKUP($IF158,Data!$B:$CP,Daily!KC$10,0),0))/CE$156,0)</f>
        <v>0.56655290102389078</v>
      </c>
      <c r="CF158" s="12">
        <f>IFERROR((IFERROR(VLOOKUP($EG158,Data!$B:$CP,Daily!GE$10,0),0)+IFERROR(VLOOKUP($IF158,Data!$B:$CP,Daily!KD$10,0),0))/CF$156,0)</f>
        <v>0.57905544147843946</v>
      </c>
      <c r="CG158" s="12">
        <f>IFERROR((IFERROR(VLOOKUP($EG158,Data!$B:$CP,Daily!GF$10,0),0)+IFERROR(VLOOKUP($IF158,Data!$B:$CP,Daily!KE$10,0),0))/CG$156,0)</f>
        <v>0.57209926224010732</v>
      </c>
      <c r="CH158" s="12">
        <f>IFERROR((IFERROR(VLOOKUP($EG158,Data!$B:$CP,Daily!GG$10,0),0)+IFERROR(VLOOKUP($IF158,Data!$B:$CP,Daily!KF$10,0),0))/CH$156,0)</f>
        <v>0.57190860215053763</v>
      </c>
      <c r="CI158" s="12">
        <f>IFERROR((IFERROR(VLOOKUP($EG158,Data!$B:$CP,Daily!GH$10,0),0)+IFERROR(VLOOKUP($IF158,Data!$B:$CP,Daily!KG$10,0),0))/CI$156,0)</f>
        <v>0.56571428571428573</v>
      </c>
      <c r="CJ158" s="12">
        <f>IFERROR((IFERROR(VLOOKUP($EG158,Data!$B:$CP,Daily!GI$10,0),0)+IFERROR(VLOOKUP($IF158,Data!$B:$CP,Daily!KH$10,0),0))/CJ$156,0)</f>
        <v>0.52361809045226126</v>
      </c>
      <c r="CK158" s="12">
        <f>IFERROR((IFERROR(VLOOKUP($EG158,Data!$B:$CP,Daily!GJ$10,0),0)+IFERROR(VLOOKUP($IF158,Data!$B:$CP,Daily!KI$10,0),0))/CK$156,0)</f>
        <v>0.56218905472636815</v>
      </c>
      <c r="CL158" s="12">
        <f>IFERROR((IFERROR(VLOOKUP($EG158,Data!$B:$CP,Daily!GK$10,0),0)+IFERROR(VLOOKUP($IF158,Data!$B:$CP,Daily!KJ$10,0),0))/CL$156,0)</f>
        <v>0.58525033829499329</v>
      </c>
      <c r="CM158" s="12">
        <f>IFERROR((IFERROR(VLOOKUP($EG158,Data!$B:$CP,Daily!GL$10,0),0)+IFERROR(VLOOKUP($IF158,Data!$B:$CP,Daily!KK$10,0),0))/CM$156,0)</f>
        <v>0.59594496741491676</v>
      </c>
      <c r="CN158" s="12">
        <f>IFERROR((IFERROR(VLOOKUP($EG158,Data!$B:$CP,Daily!GM$10,0),0)+IFERROR(VLOOKUP($IF158,Data!$B:$CP,Daily!KL$10,0),0))/CN$156,0)</f>
        <v>0.57247976453274463</v>
      </c>
      <c r="CO158" s="12">
        <f>IFERROR((IFERROR(VLOOKUP($EG158,Data!$B:$CP,Daily!GN$10,0),0)+IFERROR(VLOOKUP($IF158,Data!$B:$CP,Daily!KM$10,0),0))/CO$156,0)</f>
        <v>0.5695224719101124</v>
      </c>
      <c r="CP158" s="12">
        <f>IFERROR((IFERROR(VLOOKUP($EG158,Data!$B:$CP,Daily!GO$10,0),0)+IFERROR(VLOOKUP($IF158,Data!$B:$CP,Daily!KN$10,0),0))/CP$156,0)</f>
        <v>0.56133828996282531</v>
      </c>
      <c r="CQ158" s="12">
        <f>IFERROR((IFERROR(VLOOKUP($EG158,Data!$B:$CP,Daily!GP$10,0),0)+IFERROR(VLOOKUP($IF158,Data!$B:$CP,Daily!KO$10,0),0))/CQ$156,0)</f>
        <v>0.53061224489795922</v>
      </c>
      <c r="CR158" s="12">
        <f>IFERROR((IFERROR(VLOOKUP($EG158,Data!$B:$CP,Daily!GQ$10,0),0)+IFERROR(VLOOKUP($IF158,Data!$B:$CP,Daily!KP$10,0),0))/CR$156,0)</f>
        <v>0.58029197080291972</v>
      </c>
      <c r="CS158" s="12">
        <f>IFERROR((IFERROR(VLOOKUP($EG158,Data!$B:$CP,Daily!GR$10,0),0)+IFERROR(VLOOKUP($IF158,Data!$B:$CP,Daily!KQ$10,0),0))/CS$156,0)</f>
        <v>0.57644305772230886</v>
      </c>
      <c r="CT158" s="12">
        <f>IFERROR((IFERROR(VLOOKUP($EG158,Data!$B:$CP,Daily!GS$10,0),0)+IFERROR(VLOOKUP($IF158,Data!$B:$CP,Daily!KR$10,0),0))/CT$156,0)</f>
        <v>0.56471438900939985</v>
      </c>
      <c r="CU158" s="12">
        <f>IFERROR((IFERROR(VLOOKUP($EG158,Data!$B:$CP,Daily!GT$10,0),0)+IFERROR(VLOOKUP($IF158,Data!$B:$CP,Daily!KS$10,0),0))/CU$156,0)</f>
        <v>0.57975236707938815</v>
      </c>
      <c r="CV158" s="12">
        <f>IFERROR((IFERROR(VLOOKUP($EG158,Data!$B:$CP,Daily!GU$10,0),0)+IFERROR(VLOOKUP($IF158,Data!$B:$CP,Daily!KT$10,0),0))/CV$156,0)</f>
        <v>0.58364779874213835</v>
      </c>
      <c r="CW158" s="12">
        <f>IFERROR((IFERROR(VLOOKUP($EG158,Data!$B:$CP,Daily!GV$10,0),0)+IFERROR(VLOOKUP($IF158,Data!$B:$CP,Daily!KU$10,0),0))/CW$156,0)</f>
        <v>0.58835078534031415</v>
      </c>
      <c r="CX158" s="12">
        <f>IFERROR((IFERROR(VLOOKUP($EG158,Data!$B:$CP,Daily!GW$10,0),0)+IFERROR(VLOOKUP($IF158,Data!$B:$CP,Daily!KV$10,0),0))/CX$156,0)</f>
        <v>0.53344623200677388</v>
      </c>
      <c r="CY158" s="12">
        <f>IFERROR((IFERROR(VLOOKUP($EG158,Data!$B:$CP,Daily!GX$10,0),0)+IFERROR(VLOOKUP($IF158,Data!$B:$CP,Daily!KW$10,0),0))/CY$156,0)</f>
        <v>0.60238568588469188</v>
      </c>
      <c r="CZ158" s="12">
        <f>IFERROR((IFERROR(VLOOKUP($EG158,Data!$B:$CP,Daily!GY$10,0),0)+IFERROR(VLOOKUP($IF158,Data!$B:$CP,Daily!KX$10,0),0))/CZ$156,0)</f>
        <v>0.56993006993006989</v>
      </c>
      <c r="DA158" s="12">
        <f>IFERROR((IFERROR(VLOOKUP($EG158,Data!$B:$CP,Daily!GZ$10,0),0)+IFERROR(VLOOKUP($IF158,Data!$B:$CP,Daily!KY$10,0),0))/DA$156,0)</f>
        <v>0.58840792369772565</v>
      </c>
      <c r="DB158" s="12">
        <f>IFERROR((IFERROR(VLOOKUP($EG158,Data!$B:$CP,Daily!HA$10,0),0)+IFERROR(VLOOKUP($IF158,Data!$B:$CP,Daily!KZ$10,0),0))/DB$156,0)</f>
        <v>0.55978260869565222</v>
      </c>
      <c r="DC158" s="12">
        <f>IFERROR((IFERROR(VLOOKUP($EG158,Data!$B:$CP,Daily!HB$10,0),0)+IFERROR(VLOOKUP($IF158,Data!$B:$CP,Daily!LA$10,0),0))/DC$156,0)</f>
        <v>0.59492803289924601</v>
      </c>
      <c r="DD158" s="12">
        <f>IFERROR((IFERROR(VLOOKUP($EG158,Data!$B:$CP,Daily!HC$10,0),0)+IFERROR(VLOOKUP($IF158,Data!$B:$CP,Daily!LB$10,0),0))/DD$156,0)</f>
        <v>0.6097560975609756</v>
      </c>
      <c r="DE158" s="12">
        <f>IFERROR((IFERROR(VLOOKUP($EG158,Data!$B:$CP,Daily!HD$10,0),0)+IFERROR(VLOOKUP($IF158,Data!$B:$CP,Daily!LC$10,0),0))/DE$156,0)</f>
        <v>0.56089385474860332</v>
      </c>
      <c r="DF158" s="12">
        <f>IFERROR((IFERROR(VLOOKUP($EG158,Data!$B:$CP,Daily!HE$10,0),0)+IFERROR(VLOOKUP($IF158,Data!$B:$CP,Daily!LD$10,0),0))/DF$156,0)</f>
        <v>0.6014388489208633</v>
      </c>
      <c r="DG158" s="12">
        <f>IFERROR((IFERROR(VLOOKUP($EG158,Data!$B:$CP,Daily!HF$10,0),0)+IFERROR(VLOOKUP($IF158,Data!$B:$CP,Daily!LE$10,0),0))/DG$156,0)</f>
        <v>0.59691629955947134</v>
      </c>
      <c r="DH158" s="12">
        <f>IFERROR((IFERROR(VLOOKUP($EG158,Data!$B:$CP,Daily!HG$10,0),0)+IFERROR(VLOOKUP($IF158,Data!$B:$CP,Daily!LF$10,0),0))/DH$156,0)</f>
        <v>0.57601713062098503</v>
      </c>
      <c r="DI158" s="12">
        <f>IFERROR((IFERROR(VLOOKUP($EG158,Data!$B:$CP,Daily!HH$10,0),0)+IFERROR(VLOOKUP($IF158,Data!$B:$CP,Daily!LG$10,0),0))/DI$156,0)</f>
        <v>0.57514044943820219</v>
      </c>
      <c r="DJ158" s="12">
        <f>IFERROR((IFERROR(VLOOKUP($EG158,Data!$B:$CP,Daily!HI$10,0),0)+IFERROR(VLOOKUP($IF158,Data!$B:$CP,Daily!LH$10,0),0))/DJ$156,0)</f>
        <v>0.57333333333333336</v>
      </c>
      <c r="DK158" s="12">
        <f>IFERROR((IFERROR(VLOOKUP($EG158,Data!$B:$CP,Daily!HJ$10,0),0)+IFERROR(VLOOKUP($IF158,Data!$B:$CP,Daily!LI$10,0),0))/DK$156,0)</f>
        <v>0.62803234501347704</v>
      </c>
      <c r="DL158" s="12">
        <f>IFERROR((IFERROR(VLOOKUP($EG158,Data!$B:$CP,Daily!HK$10,0),0)+IFERROR(VLOOKUP($IF158,Data!$B:$CP,Daily!LJ$10,0),0))/DL$156,0)</f>
        <v>0.56442831215970957</v>
      </c>
      <c r="DM158" s="12">
        <f>IFERROR((IFERROR(VLOOKUP($EG158,Data!$B:$CP,Daily!HL$10,0),0)+IFERROR(VLOOKUP($IF158,Data!$B:$CP,Daily!LK$10,0),0))/DM$156,0)</f>
        <v>0.60409781890284209</v>
      </c>
      <c r="DN158" s="12">
        <f>IFERROR((IFERROR(VLOOKUP($EG158,Data!$B:$CP,Daily!HM$10,0),0)+IFERROR(VLOOKUP($IF158,Data!$B:$CP,Daily!LL$10,0),0))/DN$156,0)</f>
        <v>0.59031791907514453</v>
      </c>
      <c r="DO158" s="12">
        <f>IFERROR((IFERROR(VLOOKUP($EG158,Data!$B:$CP,Daily!HN$10,0),0)+IFERROR(VLOOKUP($IF158,Data!$B:$CP,Daily!LM$10,0),0))/DO$156,0)</f>
        <v>0.5885521885521886</v>
      </c>
      <c r="DP158" s="12">
        <f>IFERROR((IFERROR(VLOOKUP($EG158,Data!$B:$CP,Daily!HO$10,0),0)+IFERROR(VLOOKUP($IF158,Data!$B:$CP,Daily!LN$10,0),0))/DP$156,0)</f>
        <v>0.57104377104377102</v>
      </c>
      <c r="DQ158" s="12">
        <f>IFERROR((IFERROR(VLOOKUP($EG158,Data!$B:$CP,Daily!HP$10,0),0)+IFERROR(VLOOKUP($IF158,Data!$B:$CP,Daily!LO$10,0),0))/DQ$156,0)</f>
        <v>0.60683229813664596</v>
      </c>
      <c r="DR158" s="12">
        <f>IFERROR((IFERROR(VLOOKUP($EG158,Data!$B:$CP,Daily!HQ$10,0),0)+IFERROR(VLOOKUP($IF158,Data!$B:$CP,Daily!LP$10,0),0))/DR$156,0)</f>
        <v>0.59690402476780191</v>
      </c>
      <c r="DS158" s="12">
        <f>IFERROR((IFERROR(VLOOKUP($EG158,Data!$B:$CP,Daily!HR$10,0),0)+IFERROR(VLOOKUP($IF158,Data!$B:$CP,Daily!LQ$10,0),0))/DS$156,0)</f>
        <v>0.53539823008849563</v>
      </c>
      <c r="DT158" s="12">
        <f>IFERROR((IFERROR(VLOOKUP($EG158,Data!$B:$CP,Daily!HS$10,0),0)+IFERROR(VLOOKUP($IF158,Data!$B:$CP,Daily!LR$10,0),0))/DT$156,0)</f>
        <v>0.58029430582213692</v>
      </c>
      <c r="DU158" s="12">
        <f>IFERROR((IFERROR(VLOOKUP($EG158,Data!$B:$CP,Daily!HT$10,0),0)+IFERROR(VLOOKUP($IF158,Data!$B:$CP,Daily!LS$10,0),0))/DU$156,0)</f>
        <v>0.5613810741687979</v>
      </c>
      <c r="DV158" s="45"/>
      <c r="DW158" s="40">
        <f t="shared" si="2137"/>
        <v>0.56218905472636815</v>
      </c>
      <c r="DX158" s="40">
        <f t="shared" si="2138"/>
        <v>0.58674863387978138</v>
      </c>
      <c r="DY158" s="40">
        <f t="shared" si="2157"/>
        <v>2.4559579153413225E-2</v>
      </c>
      <c r="DZ158" s="40">
        <f t="shared" ref="DZ158" si="2177">DX158+(0.75*DY158)</f>
        <v>0.6051683182448413</v>
      </c>
      <c r="EA158" s="40">
        <f t="shared" ref="EA158" si="2178">DW158-(0.75*DY158)</f>
        <v>0.54376937036130824</v>
      </c>
      <c r="EB158" s="14"/>
      <c r="EC158" s="12">
        <f t="shared" si="2158"/>
        <v>2.0716396034634973E-2</v>
      </c>
      <c r="ED158" s="12">
        <f>SUMPRODUCT(DN158:DT158,DN$156:DT$156)/SUM(DN$156:DT$156)</f>
        <v>0.58333333333333337</v>
      </c>
      <c r="EE158" s="12">
        <f>SUMPRODUCT(CR158:DT158,CR$156:DT$156)/SUM(CR$156:DT$156)</f>
        <v>0.58343936576294408</v>
      </c>
      <c r="EF158" s="1"/>
      <c r="EG158" s="7" t="s">
        <v>796</v>
      </c>
      <c r="EH158" s="7" t="s">
        <v>135</v>
      </c>
      <c r="EI158" s="12">
        <f>IFERROR(VLOOKUP($EG158,Data!$B:$CP,Daily!EI$10,0)/EI$156,0)</f>
        <v>0.58922829581993574</v>
      </c>
      <c r="EJ158" s="12">
        <f>IFERROR(VLOOKUP($EG158,Data!$B:$CP,Daily!EJ$10,0)/EJ$156,0)</f>
        <v>0.57645259938837923</v>
      </c>
      <c r="EK158" s="12">
        <f>IFERROR(VLOOKUP($EG158,Data!$B:$CP,Daily!EK$10,0)/EK$156,0)</f>
        <v>0.5696095076400679</v>
      </c>
      <c r="EL158" s="12">
        <f>IFERROR(VLOOKUP($EG158,Data!$B:$CP,Daily!EL$10,0)/EL$156,0)</f>
        <v>0.54555433589462132</v>
      </c>
      <c r="EM158" s="12">
        <f>IFERROR(VLOOKUP($EG158,Data!$B:$CP,Daily!EM$10,0)/EM$156,0)</f>
        <v>0.57875457875457881</v>
      </c>
      <c r="EN158" s="12">
        <f>IFERROR(VLOOKUP($EG158,Data!$B:$CP,Daily!EN$10,0)/EN$156,0)</f>
        <v>0.55942467827403486</v>
      </c>
      <c r="EO158" s="12">
        <f>IFERROR(VLOOKUP($EG158,Data!$B:$CP,Daily!EO$10,0)/EO$156,0)</f>
        <v>0.60041407867494823</v>
      </c>
      <c r="EP158" s="12">
        <f>IFERROR(VLOOKUP($EG158,Data!$B:$CP,Daily!EP$10,0)/EP$156,0)</f>
        <v>0.56415929203539827</v>
      </c>
      <c r="EQ158" s="12">
        <f>IFERROR(VLOOKUP($EG158,Data!$B:$CP,Daily!EQ$10,0)/EQ$156,0)</f>
        <v>0.58352758352758349</v>
      </c>
      <c r="ER158" s="12">
        <f>IFERROR(VLOOKUP($EG158,Data!$B:$CP,Daily!ER$10,0)/ER$156,0)</f>
        <v>0.56033755274261599</v>
      </c>
      <c r="ES158" s="12">
        <f>IFERROR(VLOOKUP($EG158,Data!$B:$CP,Daily!ES$10,0)/ES$156,0)</f>
        <v>0.55626598465473143</v>
      </c>
      <c r="ET158" s="12">
        <f>IFERROR(VLOOKUP($EG158,Data!$B:$CP,Daily!ET$10,0)/ET$156,0)</f>
        <v>0.58318890814558055</v>
      </c>
      <c r="EU158" s="12">
        <f>IFERROR(VLOOKUP($EG158,Data!$B:$CP,Daily!EU$10,0)/EU$156,0)</f>
        <v>0.56349873843566023</v>
      </c>
      <c r="EV158" s="12">
        <f>IFERROR(VLOOKUP($EG158,Data!$B:$CP,Daily!EV$10,0)/EV$156,0)</f>
        <v>0.57029177718832891</v>
      </c>
      <c r="EW158" s="12">
        <f>IFERROR(VLOOKUP($EG158,Data!$B:$CP,Daily!EW$10,0)/EW$156,0)</f>
        <v>0.550561797752809</v>
      </c>
      <c r="EX158" s="12">
        <f>IFERROR(VLOOKUP($EG158,Data!$B:$CP,Daily!EX$10,0)/EX$156,0)</f>
        <v>0.55610561056105612</v>
      </c>
      <c r="EY158" s="12">
        <f>IFERROR(VLOOKUP($EG158,Data!$B:$CP,Daily!EY$10,0)/EY$156,0)</f>
        <v>0.5696969696969697</v>
      </c>
      <c r="EZ158" s="12">
        <f>IFERROR(VLOOKUP($EG158,Data!$B:$CP,Daily!EZ$10,0)/EZ$156,0)</f>
        <v>0.5536585365853659</v>
      </c>
      <c r="FA158" s="12">
        <f>IFERROR(VLOOKUP($EG158,Data!$B:$CP,Daily!FA$10,0)/FA$156,0)</f>
        <v>0.58183376178234791</v>
      </c>
      <c r="FB158" s="12">
        <f>IFERROR(VLOOKUP($EG158,Data!$B:$CP,Daily!FB$10,0)/FB$156,0)</f>
        <v>0.58158614402917042</v>
      </c>
      <c r="FC158" s="12">
        <f>IFERROR(VLOOKUP($EG158,Data!$B:$CP,Daily!FC$10,0)/FC$156,0)</f>
        <v>0.56521739130434778</v>
      </c>
      <c r="FD158" s="12">
        <f>IFERROR(VLOOKUP($EG158,Data!$B:$CP,Daily!FD$10,0)/FD$156,0)</f>
        <v>0.55004591368227729</v>
      </c>
      <c r="FE158" s="12">
        <f>IFERROR(VLOOKUP($EG158,Data!$B:$CP,Daily!FE$10,0)/FE$156,0)</f>
        <v>0.5641025641025641</v>
      </c>
      <c r="FF158" s="12">
        <f>IFERROR(VLOOKUP($EG158,Data!$B:$CP,Daily!FF$10,0)/FF$156,0)</f>
        <v>0.55085435313262821</v>
      </c>
      <c r="FG158" s="12">
        <f>IFERROR(VLOOKUP($EG158,Data!$B:$CP,Daily!FG$10,0)/FG$156,0)</f>
        <v>0.55735660847880297</v>
      </c>
      <c r="FH158" s="12">
        <f>IFERROR(VLOOKUP($EG158,Data!$B:$CP,Daily!FH$10,0)/FH$156,0)</f>
        <v>0.59375</v>
      </c>
      <c r="FI158" s="12">
        <f>IFERROR(VLOOKUP($EG158,Data!$B:$CP,Daily!FI$10,0)/FI$156,0)</f>
        <v>0.57360406091370564</v>
      </c>
      <c r="FJ158" s="12">
        <f>IFERROR(VLOOKUP($EG158,Data!$B:$CP,Daily!FJ$10,0)/FJ$156,0)</f>
        <v>0.55029585798816572</v>
      </c>
      <c r="FK158" s="12">
        <f>IFERROR(VLOOKUP($EG158,Data!$B:$CP,Daily!FK$10,0)/FK$156,0)</f>
        <v>0.54056517775752055</v>
      </c>
      <c r="FL158" s="12">
        <f>IFERROR(VLOOKUP($EG158,Data!$B:$CP,Daily!FL$10,0)/FL$156,0)</f>
        <v>0.5898876404494382</v>
      </c>
      <c r="FM158" s="12">
        <f>IFERROR(VLOOKUP($EG158,Data!$B:$CP,Daily!FM$10,0)/FM$156,0)</f>
        <v>0.58230088495575216</v>
      </c>
      <c r="FN158" s="12">
        <f>IFERROR(VLOOKUP($EG158,Data!$B:$CP,Daily!FN$10,0)/FN$156,0)</f>
        <v>0.55006031363088059</v>
      </c>
      <c r="FO158" s="12">
        <f>IFERROR(VLOOKUP($EG158,Data!$B:$CP,Daily!FO$10,0)/FO$156,0)</f>
        <v>0.57108239095315028</v>
      </c>
      <c r="FP158" s="12">
        <f>IFERROR(VLOOKUP($EG158,Data!$B:$CP,Daily!FP$10,0)/FP$156,0)</f>
        <v>0.56704980842911878</v>
      </c>
      <c r="FQ158" s="12">
        <f>IFERROR(VLOOKUP($EG158,Data!$B:$CP,Daily!FQ$10,0)/FQ$156,0)</f>
        <v>0.59212481426448738</v>
      </c>
      <c r="FR158" s="12">
        <f>IFERROR(VLOOKUP($EG158,Data!$B:$CP,Daily!FR$10,0)/FR$156,0)</f>
        <v>0.57932692307692313</v>
      </c>
      <c r="FS158" s="12">
        <f>IFERROR(VLOOKUP($EG158,Data!$B:$CP,Daily!FS$10,0)/FS$156,0)</f>
        <v>0.5883757961783439</v>
      </c>
      <c r="FT158" s="12">
        <f>IFERROR(VLOOKUP($EG158,Data!$B:$CP,Daily!FT$10,0)/FT$156,0)</f>
        <v>0.57311918850380383</v>
      </c>
      <c r="FU158" s="12">
        <f>IFERROR(VLOOKUP($EG158,Data!$B:$CP,Daily!FU$10,0)/FU$156,0)</f>
        <v>0.54533152909336946</v>
      </c>
      <c r="FV158" s="12">
        <f>IFERROR(VLOOKUP($EG158,Data!$B:$CP,Daily!FV$10,0)/FV$156,0)</f>
        <v>0.57255936675461738</v>
      </c>
      <c r="FW158" s="12">
        <f>IFERROR(VLOOKUP($EG158,Data!$B:$CP,Daily!FW$10,0)/FW$156,0)</f>
        <v>0.54995331465919706</v>
      </c>
      <c r="FX158" s="12">
        <f>IFERROR(VLOOKUP($EG158,Data!$B:$CP,Daily!FX$10,0)/FX$156,0)</f>
        <v>0.5758928571428571</v>
      </c>
      <c r="FY158" s="12">
        <f>IFERROR(VLOOKUP($EG158,Data!$B:$CP,Daily!FY$10,0)/FY$156,0)</f>
        <v>0.57502517623363547</v>
      </c>
      <c r="FZ158" s="12">
        <f>IFERROR(VLOOKUP($EG158,Data!$B:$CP,Daily!FZ$10,0)/FZ$156,0)</f>
        <v>0.56749555950266428</v>
      </c>
      <c r="GA158" s="12">
        <f>IFERROR(VLOOKUP($EG158,Data!$B:$CP,Daily!GA$10,0)/GA$156,0)</f>
        <v>0.56824782187802514</v>
      </c>
      <c r="GB158" s="12">
        <f>IFERROR(VLOOKUP($EG158,Data!$B:$CP,Daily!GB$10,0)/GB$156,0)</f>
        <v>0.52941176470588236</v>
      </c>
      <c r="GC158" s="12">
        <f>IFERROR(VLOOKUP($EG158,Data!$B:$CP,Daily!GC$10,0)/GC$156,0)</f>
        <v>0.57567804024496938</v>
      </c>
      <c r="GD158" s="12">
        <f>IFERROR(VLOOKUP($EG158,Data!$B:$CP,Daily!GD$10,0)/GD$156,0)</f>
        <v>0.56476683937823835</v>
      </c>
      <c r="GE158" s="12">
        <f>IFERROR(VLOOKUP($EG158,Data!$B:$CP,Daily!GE$10,0)/GE$156,0)</f>
        <v>0.57996485061511427</v>
      </c>
      <c r="GF158" s="12">
        <f>IFERROR(VLOOKUP($EG158,Data!$B:$CP,Daily!GF$10,0)/GF$156,0)</f>
        <v>0.57830271216097984</v>
      </c>
      <c r="GG158" s="12">
        <f>IFERROR(VLOOKUP($EG158,Data!$B:$CP,Daily!GG$10,0)/GG$156,0)</f>
        <v>0.56990204808548528</v>
      </c>
      <c r="GH158" s="12">
        <f>IFERROR(VLOOKUP($EG158,Data!$B:$CP,Daily!GH$10,0)/GH$156,0)</f>
        <v>0.56768953068592054</v>
      </c>
      <c r="GI158" s="12">
        <f>IFERROR(VLOOKUP($EG158,Data!$B:$CP,Daily!GI$10,0)/GI$156,0)</f>
        <v>0.53674540682414695</v>
      </c>
      <c r="GJ158" s="12">
        <f>IFERROR(VLOOKUP($EG158,Data!$B:$CP,Daily!GJ$10,0)/GJ$156,0)</f>
        <v>0.5821727019498607</v>
      </c>
      <c r="GK158" s="12">
        <f>IFERROR(VLOOKUP($EG158,Data!$B:$CP,Daily!GK$10,0)/GK$156,0)</f>
        <v>0.58500435919790761</v>
      </c>
      <c r="GL158" s="12">
        <f>IFERROR(VLOOKUP($EG158,Data!$B:$CP,Daily!GL$10,0)/GL$156,0)</f>
        <v>0.59153633854645815</v>
      </c>
      <c r="GM158" s="12">
        <f>IFERROR(VLOOKUP($EG158,Data!$B:$CP,Daily!GM$10,0)/GM$156,0)</f>
        <v>0.57725118483412319</v>
      </c>
      <c r="GN158" s="12">
        <f>IFERROR(VLOOKUP($EG158,Data!$B:$CP,Daily!GN$10,0)/GN$156,0)</f>
        <v>0.58032490974729245</v>
      </c>
      <c r="GO158" s="12">
        <f>IFERROR(VLOOKUP($EG158,Data!$B:$CP,Daily!GO$10,0)/GO$156,0)</f>
        <v>0.55767397521449003</v>
      </c>
      <c r="GP158" s="12">
        <f>IFERROR(VLOOKUP($EG158,Data!$B:$CP,Daily!GP$10,0)/GP$156,0)</f>
        <v>0.53466872110939911</v>
      </c>
      <c r="GQ158" s="12">
        <f>IFERROR(VLOOKUP($EG158,Data!$B:$CP,Daily!GQ$10,0)/GQ$156,0)</f>
        <v>0.58119658119658124</v>
      </c>
      <c r="GR158" s="12">
        <f>IFERROR(VLOOKUP($EG158,Data!$B:$CP,Daily!GR$10,0)/GR$156,0)</f>
        <v>0.5696846388606307</v>
      </c>
      <c r="GS158" s="12">
        <f>IFERROR(VLOOKUP($EG158,Data!$B:$CP,Daily!GS$10,0)/GS$156,0)</f>
        <v>0.56290174471992649</v>
      </c>
      <c r="GT158" s="12">
        <f>IFERROR(VLOOKUP($EG158,Data!$B:$CP,Daily!GT$10,0)/GT$156,0)</f>
        <v>0.59178082191780823</v>
      </c>
      <c r="GU158" s="12">
        <f>IFERROR(VLOOKUP($EG158,Data!$B:$CP,Daily!GU$10,0)/GU$156,0)</f>
        <v>0.59030100334448166</v>
      </c>
      <c r="GV158" s="12">
        <f>IFERROR(VLOOKUP($EG158,Data!$B:$CP,Daily!GV$10,0)/GV$156,0)</f>
        <v>0.59832635983263593</v>
      </c>
      <c r="GW158" s="12">
        <f>IFERROR(VLOOKUP($EG158,Data!$B:$CP,Daily!GW$10,0)/GW$156,0)</f>
        <v>0.53311617806731815</v>
      </c>
      <c r="GX158" s="12">
        <f>IFERROR(VLOOKUP($EG158,Data!$B:$CP,Daily!GX$10,0)/GX$156,0)</f>
        <v>0.61912613355317392</v>
      </c>
      <c r="GY158" s="12">
        <f>IFERROR(VLOOKUP($EG158,Data!$B:$CP,Daily!GY$10,0)/GY$156,0)</f>
        <v>0.57838795394154119</v>
      </c>
      <c r="GZ158" s="12">
        <f>IFERROR(VLOOKUP($EG158,Data!$B:$CP,Daily!GZ$10,0)/GZ$156,0)</f>
        <v>0.5930776426566885</v>
      </c>
      <c r="HA158" s="12">
        <f>IFERROR(VLOOKUP($EG158,Data!$B:$CP,Daily!HA$10,0)/HA$156,0)</f>
        <v>0.58515283842794763</v>
      </c>
      <c r="HB158" s="12">
        <f>IFERROR(VLOOKUP($EG158,Data!$B:$CP,Daily!HB$10,0)/HB$156,0)</f>
        <v>0.60742705570291777</v>
      </c>
      <c r="HC158" s="12">
        <f>IFERROR(VLOOKUP($EG158,Data!$B:$CP,Daily!HC$10,0)/HC$156,0)</f>
        <v>0.60484622553588074</v>
      </c>
      <c r="HD158" s="12">
        <f>IFERROR(VLOOKUP($EG158,Data!$B:$CP,Daily!HD$10,0)/HD$156,0)</f>
        <v>0.55929721815519762</v>
      </c>
      <c r="HE158" s="12">
        <f>IFERROR(VLOOKUP($EG158,Data!$B:$CP,Daily!HE$10,0)/HE$156,0)</f>
        <v>0.6059757236227824</v>
      </c>
      <c r="HF158" s="12">
        <f>IFERROR(VLOOKUP($EG158,Data!$B:$CP,Daily!HF$10,0)/HF$156,0)</f>
        <v>0.60799238820171264</v>
      </c>
      <c r="HG158" s="12">
        <f>IFERROR(VLOOKUP($EG158,Data!$B:$CP,Daily!HG$10,0)/HG$156,0)</f>
        <v>0.57996323529411764</v>
      </c>
      <c r="HH158" s="12">
        <f>IFERROR(VLOOKUP($EG158,Data!$B:$CP,Daily!HH$10,0)/HH$156,0)</f>
        <v>0.58514492753623193</v>
      </c>
      <c r="HI158" s="12">
        <f>IFERROR(VLOOKUP($EG158,Data!$B:$CP,Daily!HI$10,0)/HI$156,0)</f>
        <v>0.58079625292740045</v>
      </c>
      <c r="HJ158" s="12">
        <f>IFERROR(VLOOKUP($EG158,Data!$B:$CP,Daily!HJ$10,0)/HJ$156,0)</f>
        <v>0.62267493356953052</v>
      </c>
      <c r="HK158" s="12">
        <f>IFERROR(VLOOKUP($EG158,Data!$B:$CP,Daily!HK$10,0)/HK$156,0)</f>
        <v>0.55782312925170063</v>
      </c>
      <c r="HL158" s="12">
        <f>IFERROR(VLOOKUP($EG158,Data!$B:$CP,Daily!HL$10,0)/HL$156,0)</f>
        <v>0.60434056761268784</v>
      </c>
      <c r="HM158" s="12">
        <f>IFERROR(VLOOKUP($EG158,Data!$B:$CP,Daily!HM$10,0)/HM$156,0)</f>
        <v>0.59716981132075475</v>
      </c>
      <c r="HN158" s="12">
        <f>IFERROR(VLOOKUP($EG158,Data!$B:$CP,Daily!HN$10,0)/HN$156,0)</f>
        <v>0.58376963350785338</v>
      </c>
      <c r="HO158" s="12">
        <f>IFERROR(VLOOKUP($EG158,Data!$B:$CP,Daily!HO$10,0)/HO$156,0)</f>
        <v>0.57343887423043094</v>
      </c>
      <c r="HP158" s="12">
        <f>IFERROR(VLOOKUP($EG158,Data!$B:$CP,Daily!HP$10,0)/HP$156,0)</f>
        <v>0.6063829787234043</v>
      </c>
      <c r="HQ158" s="12">
        <f>IFERROR(VLOOKUP($EG158,Data!$B:$CP,Daily!HQ$10,0)/HQ$156,0)</f>
        <v>0.60869565217391308</v>
      </c>
      <c r="HR158" s="12">
        <f>IFERROR(VLOOKUP($EG158,Data!$B:$CP,Daily!HR$10,0)/HR$156,0)</f>
        <v>0.53474676089517081</v>
      </c>
      <c r="HS158" s="12">
        <f>IFERROR(VLOOKUP($EG158,Data!$B:$CP,Daily!HS$10,0)/HS$156,0)</f>
        <v>0.57189542483660127</v>
      </c>
      <c r="HT158" s="12">
        <f>IFERROR(VLOOKUP($EG158,Data!$B:$CP,Daily!HT$10,0)/HT$156,0)</f>
        <v>0.57387755102040816</v>
      </c>
      <c r="HU158" s="13"/>
      <c r="HV158" s="40">
        <f t="shared" si="2141"/>
        <v>0.56033755274261599</v>
      </c>
      <c r="HW158" s="40">
        <f t="shared" si="2142"/>
        <v>0.58514492753623193</v>
      </c>
      <c r="HX158" s="40">
        <f t="shared" ref="HX158:HX166" si="2179">HW158-HV158</f>
        <v>2.4807374793615944E-2</v>
      </c>
      <c r="HY158" s="40">
        <f t="shared" ref="HY158:HY166" si="2180">HW158+(0.75*HX158)</f>
        <v>0.60375045863144394</v>
      </c>
      <c r="HZ158" s="40">
        <f t="shared" ref="HZ158" si="2181">HV158-(0.75*HX158)</f>
        <v>0.54173202164740397</v>
      </c>
      <c r="IA158" s="43"/>
      <c r="IB158" s="12">
        <f t="shared" ref="IB158:IB166" si="2182">_xlfn.STDEV.P(FM158:HT158)</f>
        <v>2.0919426826861327E-2</v>
      </c>
      <c r="IC158" s="12">
        <f>SUMPRODUCT(HM158:HS158,HM$156:HS$156)/SUM(HM$156:HS$156)</f>
        <v>0.58431971490390733</v>
      </c>
      <c r="ID158" s="12">
        <f>SUMPRODUCT(GQ158:HS158,GQ$156:HS$156)/SUM(GQ$156:HS$156)</f>
        <v>0.58762169680111265</v>
      </c>
      <c r="IE158" s="1"/>
      <c r="IF158" s="7" t="s">
        <v>797</v>
      </c>
      <c r="IG158" s="7" t="s">
        <v>135</v>
      </c>
      <c r="IH158" s="12">
        <f>IFERROR(VLOOKUP($IF158,Data!$B:$CP,Daily!IH$10,0)/IH$156,0)</f>
        <v>0.58402203856749313</v>
      </c>
      <c r="II158" s="12">
        <f>IFERROR(VLOOKUP($IF158,Data!$B:$CP,Daily!II$10,0)/II$156,0)</f>
        <v>0.55244755244755239</v>
      </c>
      <c r="IJ158" s="12">
        <f>IFERROR(VLOOKUP($IF158,Data!$B:$CP,Daily!IJ$10,0)/IJ$156,0)</f>
        <v>0.59390862944162437</v>
      </c>
      <c r="IK158" s="12">
        <f>IFERROR(VLOOKUP($IF158,Data!$B:$CP,Daily!IK$10,0)/IK$156,0)</f>
        <v>0.48275862068965519</v>
      </c>
      <c r="IL158" s="12">
        <f>IFERROR(VLOOKUP($IF158,Data!$B:$CP,Daily!IL$10,0)/IL$156,0)</f>
        <v>0.56785714285714284</v>
      </c>
      <c r="IM158" s="12">
        <f>IFERROR(VLOOKUP($IF158,Data!$B:$CP,Daily!IM$10,0)/IM$156,0)</f>
        <v>0.58355437665782495</v>
      </c>
      <c r="IN158" s="12">
        <f>IFERROR(VLOOKUP($IF158,Data!$B:$CP,Daily!IN$10,0)/IN$156,0)</f>
        <v>0.59743589743589742</v>
      </c>
      <c r="IO158" s="12">
        <f>IFERROR(VLOOKUP($IF158,Data!$B:$CP,Daily!IO$10,0)/IO$156,0)</f>
        <v>0.60723514211886309</v>
      </c>
      <c r="IP158" s="12">
        <f>IFERROR(VLOOKUP($IF158,Data!$B:$CP,Daily!IP$10,0)/IP$156,0)</f>
        <v>0.6203473945409429</v>
      </c>
      <c r="IQ158" s="12">
        <f>IFERROR(VLOOKUP($IF158,Data!$B:$CP,Daily!IQ$10,0)/IQ$156,0)</f>
        <v>0.52941176470588236</v>
      </c>
      <c r="IR158" s="12">
        <f>IFERROR(VLOOKUP($IF158,Data!$B:$CP,Daily!IR$10,0)/IR$156,0)</f>
        <v>0.52419354838709675</v>
      </c>
      <c r="IS158" s="12">
        <f>IFERROR(VLOOKUP($IF158,Data!$B:$CP,Daily!IS$10,0)/IS$156,0)</f>
        <v>0.60883280757097791</v>
      </c>
      <c r="IT158" s="12">
        <f>IFERROR(VLOOKUP($IF158,Data!$B:$CP,Daily!IT$10,0)/IT$156,0)</f>
        <v>0.5902578796561605</v>
      </c>
      <c r="IU158" s="12">
        <f>IFERROR(VLOOKUP($IF158,Data!$B:$CP,Daily!IU$10,0)/IU$156,0)</f>
        <v>0.5714285714285714</v>
      </c>
      <c r="IV158" s="12">
        <f>IFERROR(VLOOKUP($IF158,Data!$B:$CP,Daily!IV$10,0)/IV$156,0)</f>
        <v>0.57635467980295563</v>
      </c>
      <c r="IW158" s="12">
        <f>IFERROR(VLOOKUP($IF158,Data!$B:$CP,Daily!IW$10,0)/IW$156,0)</f>
        <v>0.57817109144542778</v>
      </c>
      <c r="IX158" s="12">
        <f>IFERROR(VLOOKUP($IF158,Data!$B:$CP,Daily!IX$10,0)/IX$156,0)</f>
        <v>0.57352941176470584</v>
      </c>
      <c r="IY158" s="12">
        <f>IFERROR(VLOOKUP($IF158,Data!$B:$CP,Daily!IY$10,0)/IY$156,0)</f>
        <v>0.54201680672268904</v>
      </c>
      <c r="IZ158" s="12">
        <f>IFERROR(VLOOKUP($IF158,Data!$B:$CP,Daily!IZ$10,0)/IZ$156,0)</f>
        <v>0.56209150326797386</v>
      </c>
      <c r="JA158" s="12">
        <f>IFERROR(VLOOKUP($IF158,Data!$B:$CP,Daily!JA$10,0)/JA$156,0)</f>
        <v>0.62121212121212122</v>
      </c>
      <c r="JB158" s="12">
        <f>IFERROR(VLOOKUP($IF158,Data!$B:$CP,Daily!JB$10,0)/JB$156,0)</f>
        <v>0.58611111111111114</v>
      </c>
      <c r="JC158" s="12">
        <f>IFERROR(VLOOKUP($IF158,Data!$B:$CP,Daily!JC$10,0)/JC$156,0)</f>
        <v>0.56358381502890176</v>
      </c>
      <c r="JD158" s="12">
        <f>IFERROR(VLOOKUP($IF158,Data!$B:$CP,Daily!JD$10,0)/JD$156,0)</f>
        <v>0.57827476038338654</v>
      </c>
      <c r="JE158" s="12">
        <f>IFERROR(VLOOKUP($IF158,Data!$B:$CP,Daily!JE$10,0)/JE$156,0)</f>
        <v>0.60632183908045978</v>
      </c>
      <c r="JF158" s="12">
        <f>IFERROR(VLOOKUP($IF158,Data!$B:$CP,Daily!JF$10,0)/JF$156,0)</f>
        <v>0.57657657657657657</v>
      </c>
      <c r="JG158" s="12">
        <f>IFERROR(VLOOKUP($IF158,Data!$B:$CP,Daily!JG$10,0)/JG$156,0)</f>
        <v>0.57507987220447288</v>
      </c>
      <c r="JH158" s="12">
        <f>IFERROR(VLOOKUP($IF158,Data!$B:$CP,Daily!JH$10,0)/JH$156,0)</f>
        <v>0.5714285714285714</v>
      </c>
      <c r="JI158" s="12">
        <f>IFERROR(VLOOKUP($IF158,Data!$B:$CP,Daily!JI$10,0)/JI$156,0)</f>
        <v>0.54878048780487809</v>
      </c>
      <c r="JJ158" s="12">
        <f>IFERROR(VLOOKUP($IF158,Data!$B:$CP,Daily!JJ$10,0)/JJ$156,0)</f>
        <v>0.57425742574257421</v>
      </c>
      <c r="JK158" s="12">
        <f>IFERROR(VLOOKUP($IF158,Data!$B:$CP,Daily!JK$10,0)/JK$156,0)</f>
        <v>0.57983193277310929</v>
      </c>
      <c r="JL158" s="12">
        <f>IFERROR(VLOOKUP($IF158,Data!$B:$CP,Daily!JL$10,0)/JL$156,0)</f>
        <v>0.60179640718562877</v>
      </c>
      <c r="JM158" s="12">
        <f>IFERROR(VLOOKUP($IF158,Data!$B:$CP,Daily!JM$10,0)/JM$156,0)</f>
        <v>0.56502242152466364</v>
      </c>
      <c r="JN158" s="12">
        <f>IFERROR(VLOOKUP($IF158,Data!$B:$CP,Daily!JN$10,0)/JN$156,0)</f>
        <v>0.58333333333333337</v>
      </c>
      <c r="JO158" s="12">
        <f>IFERROR(VLOOKUP($IF158,Data!$B:$CP,Daily!JO$10,0)/JO$156,0)</f>
        <v>0.56079404466501237</v>
      </c>
      <c r="JP158" s="12">
        <f>IFERROR(VLOOKUP($IF158,Data!$B:$CP,Daily!JP$10,0)/JP$156,0)</f>
        <v>0.54985754985754987</v>
      </c>
      <c r="JQ158" s="12">
        <f>IFERROR(VLOOKUP($IF158,Data!$B:$CP,Daily!JQ$10,0)/JQ$156,0)</f>
        <v>0.55324675324675321</v>
      </c>
      <c r="JR158" s="12">
        <f>IFERROR(VLOOKUP($IF158,Data!$B:$CP,Daily!JR$10,0)/JR$156,0)</f>
        <v>0.58981233243967823</v>
      </c>
      <c r="JS158" s="12">
        <f>IFERROR(VLOOKUP($IF158,Data!$B:$CP,Daily!JS$10,0)/JS$156,0)</f>
        <v>0.56386292834890961</v>
      </c>
      <c r="JT158" s="12">
        <f>IFERROR(VLOOKUP($IF158,Data!$B:$CP,Daily!JT$10,0)/JT$156,0)</f>
        <v>0.55465587044534415</v>
      </c>
      <c r="JU158" s="12">
        <f>IFERROR(VLOOKUP($IF158,Data!$B:$CP,Daily!JU$10,0)/JU$156,0)</f>
        <v>0.62413793103448278</v>
      </c>
      <c r="JV158" s="12">
        <f>IFERROR(VLOOKUP($IF158,Data!$B:$CP,Daily!JV$10,0)/JV$156,0)</f>
        <v>0.53550295857988162</v>
      </c>
      <c r="JW158" s="12">
        <f>IFERROR(VLOOKUP($IF158,Data!$B:$CP,Daily!JW$10,0)/JW$156,0)</f>
        <v>0.51757188498402551</v>
      </c>
      <c r="JX158" s="12">
        <f>IFERROR(VLOOKUP($IF158,Data!$B:$CP,Daily!JX$10,0)/JX$156,0)</f>
        <v>0.5495495495495496</v>
      </c>
      <c r="JY158" s="12">
        <f>IFERROR(VLOOKUP($IF158,Data!$B:$CP,Daily!JY$10,0)/JY$156,0)</f>
        <v>0.51006711409395977</v>
      </c>
      <c r="JZ158" s="12">
        <f>IFERROR(VLOOKUP($IF158,Data!$B:$CP,Daily!JZ$10,0)/JZ$156,0)</f>
        <v>0.57337883959044367</v>
      </c>
      <c r="KA158" s="12">
        <f>IFERROR(VLOOKUP($IF158,Data!$B:$CP,Daily!KA$10,0)/KA$156,0)</f>
        <v>0.48333333333333334</v>
      </c>
      <c r="KB158" s="12">
        <f>IFERROR(VLOOKUP($IF158,Data!$B:$CP,Daily!KB$10,0)/KB$156,0)</f>
        <v>0.52348993288590606</v>
      </c>
      <c r="KC158" s="12">
        <f>IFERROR(VLOOKUP($IF158,Data!$B:$CP,Daily!KC$10,0)/KC$156,0)</f>
        <v>0.57328990228013033</v>
      </c>
      <c r="KD158" s="12">
        <f>IFERROR(VLOOKUP($IF158,Data!$B:$CP,Daily!KD$10,0)/KD$156,0)</f>
        <v>0.57585139318885448</v>
      </c>
      <c r="KE158" s="12">
        <f>IFERROR(VLOOKUP($IF158,Data!$B:$CP,Daily!KE$10,0)/KE$156,0)</f>
        <v>0.55172413793103448</v>
      </c>
      <c r="KF158" s="12">
        <f>IFERROR(VLOOKUP($IF158,Data!$B:$CP,Daily!KF$10,0)/KF$156,0)</f>
        <v>0.57808219178082187</v>
      </c>
      <c r="KG158" s="12">
        <f>IFERROR(VLOOKUP($IF158,Data!$B:$CP,Daily!KG$10,0)/KG$156,0)</f>
        <v>0.55821917808219179</v>
      </c>
      <c r="KH158" s="12">
        <f>IFERROR(VLOOKUP($IF158,Data!$B:$CP,Daily!KH$10,0)/KH$156,0)</f>
        <v>0.48068669527896996</v>
      </c>
      <c r="KI158" s="12">
        <f>IFERROR(VLOOKUP($IF158,Data!$B:$CP,Daily!KI$10,0)/KI$156,0)</f>
        <v>0.49696969696969695</v>
      </c>
      <c r="KJ158" s="12">
        <f>IFERROR(VLOOKUP($IF158,Data!$B:$CP,Daily!KJ$10,0)/KJ$156,0)</f>
        <v>0.58610271903323263</v>
      </c>
      <c r="KK158" s="12">
        <f>IFERROR(VLOOKUP($IF158,Data!$B:$CP,Daily!KK$10,0)/KK$156,0)</f>
        <v>0.61224489795918369</v>
      </c>
      <c r="KL158" s="12">
        <f>IFERROR(VLOOKUP($IF158,Data!$B:$CP,Daily!KL$10,0)/KL$156,0)</f>
        <v>0.55592105263157898</v>
      </c>
      <c r="KM158" s="12">
        <f>IFERROR(VLOOKUP($IF158,Data!$B:$CP,Daily!KM$10,0)/KM$156,0)</f>
        <v>0.53164556962025311</v>
      </c>
      <c r="KN158" s="12">
        <f>IFERROR(VLOOKUP($IF158,Data!$B:$CP,Daily!KN$10,0)/KN$156,0)</f>
        <v>0.57432432432432434</v>
      </c>
      <c r="KO158" s="12">
        <f>IFERROR(VLOOKUP($IF158,Data!$B:$CP,Daily!KO$10,0)/KO$156,0)</f>
        <v>0.51630434782608692</v>
      </c>
      <c r="KP158" s="12">
        <f>IFERROR(VLOOKUP($IF158,Data!$B:$CP,Daily!KP$10,0)/KP$156,0)</f>
        <v>0.57728706624605675</v>
      </c>
      <c r="KQ158" s="12">
        <f>IFERROR(VLOOKUP($IF158,Data!$B:$CP,Daily!KQ$10,0)/KQ$156,0)</f>
        <v>0.59866220735785958</v>
      </c>
      <c r="KR158" s="12">
        <f>IFERROR(VLOOKUP($IF158,Data!$B:$CP,Daily!KR$10,0)/KR$156,0)</f>
        <v>0.5714285714285714</v>
      </c>
      <c r="KS158" s="12">
        <f>IFERROR(VLOOKUP($IF158,Data!$B:$CP,Daily!KS$10,0)/KS$156,0)</f>
        <v>0.53237410071942448</v>
      </c>
      <c r="KT158" s="12">
        <f>IFERROR(VLOOKUP($IF158,Data!$B:$CP,Daily!KT$10,0)/KT$156,0)</f>
        <v>0.56345177664974622</v>
      </c>
      <c r="KU158" s="12">
        <f>IFERROR(VLOOKUP($IF158,Data!$B:$CP,Daily!KU$10,0)/KU$156,0)</f>
        <v>0.55255255255255253</v>
      </c>
      <c r="KV158" s="12">
        <f>IFERROR(VLOOKUP($IF158,Data!$B:$CP,Daily!KV$10,0)/KV$156,0)</f>
        <v>0.5346153846153846</v>
      </c>
      <c r="KW158" s="12">
        <f>IFERROR(VLOOKUP($IF158,Data!$B:$CP,Daily!KW$10,0)/KW$156,0)</f>
        <v>0.53378378378378377</v>
      </c>
      <c r="KX158" s="12">
        <f>IFERROR(VLOOKUP($IF158,Data!$B:$CP,Daily!KX$10,0)/KX$156,0)</f>
        <v>0.53820598006644516</v>
      </c>
      <c r="KY158" s="12">
        <f>IFERROR(VLOOKUP($IF158,Data!$B:$CP,Daily!KY$10,0)/KY$156,0)</f>
        <v>0.5714285714285714</v>
      </c>
      <c r="KZ158" s="12">
        <f>IFERROR(VLOOKUP($IF158,Data!$B:$CP,Daily!KZ$10,0)/KZ$156,0)</f>
        <v>0.47094801223241589</v>
      </c>
      <c r="LA158" s="12">
        <f>IFERROR(VLOOKUP($IF158,Data!$B:$CP,Daily!LA$10,0)/LA$156,0)</f>
        <v>0.55182926829268297</v>
      </c>
      <c r="LB158" s="12">
        <f>IFERROR(VLOOKUP($IF158,Data!$B:$CP,Daily!LB$10,0)/LB$156,0)</f>
        <v>0.62430939226519333</v>
      </c>
      <c r="LC158" s="12">
        <f>IFERROR(VLOOKUP($IF158,Data!$B:$CP,Daily!LC$10,0)/LC$156,0)</f>
        <v>0.56603773584905659</v>
      </c>
      <c r="LD158" s="12">
        <f>IFERROR(VLOOKUP($IF158,Data!$B:$CP,Daily!LD$10,0)/LD$156,0)</f>
        <v>0.58620689655172409</v>
      </c>
      <c r="LE158" s="12">
        <f>IFERROR(VLOOKUP($IF158,Data!$B:$CP,Daily!LE$10,0)/LE$156,0)</f>
        <v>0.55948553054662375</v>
      </c>
      <c r="LF158" s="12">
        <f>IFERROR(VLOOKUP($IF158,Data!$B:$CP,Daily!LF$10,0)/LF$156,0)</f>
        <v>0.56230031948881787</v>
      </c>
      <c r="LG158" s="12">
        <f>IFERROR(VLOOKUP($IF158,Data!$B:$CP,Daily!LG$10,0)/LG$156,0)</f>
        <v>0.54062500000000002</v>
      </c>
      <c r="LH158" s="12">
        <f>IFERROR(VLOOKUP($IF158,Data!$B:$CP,Daily!LH$10,0)/LH$156,0)</f>
        <v>0.54742547425474253</v>
      </c>
      <c r="LI158" s="12">
        <f>IFERROR(VLOOKUP($IF158,Data!$B:$CP,Daily!LI$10,0)/LI$156,0)</f>
        <v>0.6450704225352113</v>
      </c>
      <c r="LJ158" s="12">
        <f>IFERROR(VLOOKUP($IF158,Data!$B:$CP,Daily!LJ$10,0)/LJ$156,0)</f>
        <v>0.59090909090909094</v>
      </c>
      <c r="LK158" s="12">
        <f>IFERROR(VLOOKUP($IF158,Data!$B:$CP,Daily!LK$10,0)/LK$156,0)</f>
        <v>0.60317460317460314</v>
      </c>
      <c r="LL158" s="12">
        <f>IFERROR(VLOOKUP($IF158,Data!$B:$CP,Daily!LL$10,0)/LL$156,0)</f>
        <v>0.5679012345679012</v>
      </c>
      <c r="LM158" s="12">
        <f>IFERROR(VLOOKUP($IF158,Data!$B:$CP,Daily!LM$10,0)/LM$156,0)</f>
        <v>0.60471976401179939</v>
      </c>
      <c r="LN158" s="12">
        <f>IFERROR(VLOOKUP($IF158,Data!$B:$CP,Daily!LN$10,0)/LN$156,0)</f>
        <v>0.56321839080459768</v>
      </c>
      <c r="LO158" s="12">
        <f>IFERROR(VLOOKUP($IF158,Data!$B:$CP,Daily!LO$10,0)/LO$156,0)</f>
        <v>0.60824742268041232</v>
      </c>
      <c r="LP158" s="12">
        <f>IFERROR(VLOOKUP($IF158,Data!$B:$CP,Daily!LP$10,0)/LP$156,0)</f>
        <v>0.56060606060606055</v>
      </c>
      <c r="LQ158" s="12">
        <f>IFERROR(VLOOKUP($IF158,Data!$B:$CP,Daily!LQ$10,0)/LQ$156,0)</f>
        <v>0.53736654804270467</v>
      </c>
      <c r="LR158" s="12">
        <f>IFERROR(VLOOKUP($IF158,Data!$B:$CP,Daily!LR$10,0)/LR$156,0)</f>
        <v>0.61061946902654862</v>
      </c>
      <c r="LS158" s="12">
        <f>IFERROR(VLOOKUP($IF158,Data!$B:$CP,Daily!LS$10,0)/LS$156,0)</f>
        <v>0.51622418879056042</v>
      </c>
      <c r="LU158" s="40">
        <f t="shared" si="2145"/>
        <v>0.5495495495495496</v>
      </c>
      <c r="LV158" s="40">
        <f t="shared" si="2146"/>
        <v>0.58610271903323263</v>
      </c>
      <c r="LW158" s="40">
        <f t="shared" ref="LW158" si="2183">LV158-LU158</f>
        <v>3.6553169483683035E-2</v>
      </c>
      <c r="LX158" s="40">
        <f t="shared" ref="LX158" si="2184">LV158+(0.75*LW158)</f>
        <v>0.61351759614599488</v>
      </c>
      <c r="LY158" s="40">
        <f t="shared" ref="LY158" si="2185">LU158-(0.75*LW158)</f>
        <v>0.52213467243678735</v>
      </c>
      <c r="LZ158" s="43"/>
      <c r="MA158" s="12">
        <f t="shared" ref="MA158:MA166" si="2186">_xlfn.STDEV.P(JL158:LS158)</f>
        <v>3.5324070744693237E-2</v>
      </c>
      <c r="MB158" s="12">
        <f>SUMPRODUCT(LL158:LR158,LL$156:LR$156)/SUM(LL$156:LR$156)</f>
        <v>0.5801242236024845</v>
      </c>
      <c r="MC158" s="12">
        <f>SUMPRODUCT(KP158:LR158,KP$156:LR$156)/SUM(KP$156:LR$156)</f>
        <v>0.56910745233968807</v>
      </c>
    </row>
    <row r="159" spans="4:341" hidden="1" x14ac:dyDescent="0.35">
      <c r="D159" s="113" t="s">
        <v>798</v>
      </c>
      <c r="E159" s="53" t="str">
        <f>VLOOKUP($D159,'Metric Nature'!$C:$D,2,0)&amp;IF(($F159&lt;(EA159)),"Below",IF(($F159&gt;(DZ159)),"Above","Within"))</f>
        <v>PositiveWithin</v>
      </c>
      <c r="F159" s="28">
        <f t="shared" si="2163"/>
        <v>808</v>
      </c>
      <c r="G159" s="54">
        <f t="shared" si="2164"/>
        <v>787</v>
      </c>
      <c r="H159" s="55">
        <f t="shared" si="2165"/>
        <v>2.6683608640406607E-2</v>
      </c>
      <c r="I159" s="54">
        <f t="shared" si="2166"/>
        <v>747.3</v>
      </c>
      <c r="J159" s="48">
        <f t="shared" si="2167"/>
        <v>8.1225746019001802E-2</v>
      </c>
      <c r="K159" s="54">
        <f t="shared" si="2149"/>
        <v>118.82000743421398</v>
      </c>
      <c r="L159" s="56"/>
      <c r="M159" s="53" t="str">
        <f>VLOOKUP($D159,'Metric Nature'!$C:$D,2,0)&amp;IF(($N159&lt;(HZ159)),"Below",IF(($N159&gt;(HY159)),"Above","Within"))</f>
        <v>PositiveWithin</v>
      </c>
      <c r="N159" s="28">
        <f t="shared" ref="N159:N160" si="2187">HT159</f>
        <v>631</v>
      </c>
      <c r="O159" s="54">
        <f>IC159</f>
        <v>595.71428571428567</v>
      </c>
      <c r="P159" s="55">
        <f>IFERROR(((N159-O159)/O159),0)</f>
        <v>5.9232613908872987E-2</v>
      </c>
      <c r="Q159" s="54">
        <f t="shared" ref="Q159:Q160" si="2188">ID159</f>
        <v>574.93333333333328</v>
      </c>
      <c r="R159" s="48">
        <f t="shared" ref="R159:R160" si="2189">IFERROR(((N159-Q159)/Q159),0)</f>
        <v>9.751855287569583E-2</v>
      </c>
      <c r="S159" s="54">
        <f t="shared" si="2152"/>
        <v>92.418088356963736</v>
      </c>
      <c r="T159" s="56"/>
      <c r="U159" s="53" t="str">
        <f>VLOOKUP($D159,'Metric Nature'!$C:$D,2,0)&amp;IF(($V159&lt;(LY159)),"Below",IF(($V159&gt;(LX159)),"Above","Within"))</f>
        <v>PositiveWithin</v>
      </c>
      <c r="V159" s="28">
        <f t="shared" ref="V159:V160" si="2190">LS159</f>
        <v>177</v>
      </c>
      <c r="W159" s="54">
        <f>MB159</f>
        <v>191.28571428571428</v>
      </c>
      <c r="X159" s="48">
        <f t="shared" ref="X159:X160" si="2191">IFERROR(((V159-W159)/W159),0)</f>
        <v>-7.4682598954443569E-2</v>
      </c>
      <c r="Y159" s="54">
        <f>MC159</f>
        <v>172.36666666666667</v>
      </c>
      <c r="Z159" s="48">
        <f t="shared" ref="Z159:Z164" si="2192">IFERROR(((V159-Y159)/Y159),0)</f>
        <v>2.6880680719396591E-2</v>
      </c>
      <c r="AA159" s="54">
        <f t="shared" si="2156"/>
        <v>30.102528502141183</v>
      </c>
      <c r="AB159" s="50"/>
      <c r="AC159" s="46" t="s">
        <v>799</v>
      </c>
      <c r="AI159" s="7" t="s">
        <v>798</v>
      </c>
      <c r="AJ159" s="8">
        <f t="shared" ref="AJ159:AJ163" si="2193">EI159+IH159</f>
        <v>909</v>
      </c>
      <c r="AK159" s="8">
        <f t="shared" ref="AK159" si="2194">EJ159+II159</f>
        <v>943</v>
      </c>
      <c r="AL159" s="8">
        <f t="shared" ref="AL159" si="2195">EK159+IJ159</f>
        <v>870</v>
      </c>
      <c r="AM159" s="8">
        <f t="shared" ref="AM159" si="2196">EL159+IK159</f>
        <v>590</v>
      </c>
      <c r="AN159" s="8">
        <f t="shared" ref="AN159" si="2197">EM159+IL159</f>
        <v>766</v>
      </c>
      <c r="AO159" s="8">
        <f t="shared" ref="AO159" si="2198">EN159+IM159</f>
        <v>914</v>
      </c>
      <c r="AP159" s="8">
        <f t="shared" ref="AP159" si="2199">EO159+IN159</f>
        <v>1050</v>
      </c>
      <c r="AQ159" s="8">
        <f t="shared" ref="AQ159" si="2200">EP159+IO159</f>
        <v>958</v>
      </c>
      <c r="AR159" s="8">
        <f t="shared" ref="AR159" si="2201">EQ159+IP159</f>
        <v>942</v>
      </c>
      <c r="AS159" s="8">
        <f t="shared" ref="AS159" si="2202">ER159+IQ159</f>
        <v>822</v>
      </c>
      <c r="AT159" s="8">
        <f t="shared" ref="AT159" si="2203">ES159+IR159</f>
        <v>542</v>
      </c>
      <c r="AU159" s="8">
        <f t="shared" ref="AU159" si="2204">ET159+IS159</f>
        <v>831</v>
      </c>
      <c r="AV159" s="8">
        <f t="shared" ref="AV159" si="2205">EU159+IT159</f>
        <v>831</v>
      </c>
      <c r="AW159" s="8">
        <f t="shared" ref="AW159" si="2206">EV159+IU159</f>
        <v>811</v>
      </c>
      <c r="AX159" s="8">
        <f t="shared" ref="AX159" si="2207">EW159+IV159</f>
        <v>875</v>
      </c>
      <c r="AY159" s="8">
        <f t="shared" ref="AY159" si="2208">EX159+IW159</f>
        <v>843</v>
      </c>
      <c r="AZ159" s="8">
        <f t="shared" ref="AZ159" si="2209">EY159+IX159</f>
        <v>814</v>
      </c>
      <c r="BA159" s="8">
        <f t="shared" ref="BA159" si="2210">EZ159+IY159</f>
        <v>554</v>
      </c>
      <c r="BB159" s="8">
        <f t="shared" ref="BB159" si="2211">FA159+IZ159</f>
        <v>818</v>
      </c>
      <c r="BC159" s="8">
        <f t="shared" ref="BC159" si="2212">FB159+JA159</f>
        <v>803</v>
      </c>
      <c r="BD159" s="8">
        <f t="shared" ref="BD159" si="2213">FC159+JB159</f>
        <v>844</v>
      </c>
      <c r="BE159" s="8">
        <f t="shared" ref="BE159" si="2214">FD159+JC159</f>
        <v>764</v>
      </c>
      <c r="BF159" s="8">
        <f t="shared" ref="BF159" si="2215">FE159+JD159</f>
        <v>836</v>
      </c>
      <c r="BG159" s="8">
        <f t="shared" ref="BG159" si="2216">FF159+JE159</f>
        <v>849</v>
      </c>
      <c r="BH159" s="8">
        <f t="shared" ref="BH159" si="2217">FG159+JF159</f>
        <v>535</v>
      </c>
      <c r="BI159" s="8">
        <f t="shared" ref="BI159" si="2218">FH159+JG159</f>
        <v>829</v>
      </c>
      <c r="BJ159" s="8">
        <f t="shared" ref="BJ159" si="2219">FI159+JH159</f>
        <v>821</v>
      </c>
      <c r="BK159" s="8">
        <f t="shared" ref="BK159" si="2220">FJ159+JI159</f>
        <v>782</v>
      </c>
      <c r="BL159" s="8">
        <f t="shared" ref="BL159" si="2221">FK159+JJ159</f>
        <v>766</v>
      </c>
      <c r="BM159" s="8">
        <f t="shared" ref="BM159" si="2222">FL159+JK159</f>
        <v>896</v>
      </c>
      <c r="BN159" s="8">
        <f t="shared" ref="BN159" si="2223">FM159+JL159</f>
        <v>819</v>
      </c>
      <c r="BO159" s="8">
        <f t="shared" ref="BO159" si="2224">FN159+JM159</f>
        <v>546</v>
      </c>
      <c r="BP159" s="8">
        <f t="shared" ref="BP159" si="2225">FO159+JN159</f>
        <v>842</v>
      </c>
      <c r="BQ159" s="8">
        <f t="shared" ref="BQ159" si="2226">FP159+JO159</f>
        <v>907</v>
      </c>
      <c r="BR159" s="8">
        <f t="shared" ref="BR159" si="2227">FQ159+JP159</f>
        <v>904</v>
      </c>
      <c r="BS159" s="8">
        <f t="shared" ref="BS159" si="2228">FR159+JQ159</f>
        <v>882</v>
      </c>
      <c r="BT159" s="8">
        <f t="shared" ref="BT159" si="2229">FS159+JR159</f>
        <v>879</v>
      </c>
      <c r="BU159" s="8">
        <f t="shared" ref="BU159" si="2230">FT159+JS159</f>
        <v>822</v>
      </c>
      <c r="BV159" s="8">
        <f t="shared" ref="BV159" si="2231">FU159+JT159</f>
        <v>504</v>
      </c>
      <c r="BW159" s="8">
        <f t="shared" ref="BW159" si="2232">FV159+JU159</f>
        <v>768</v>
      </c>
      <c r="BX159" s="8">
        <f t="shared" ref="BX159" si="2233">FW159+JV159</f>
        <v>717</v>
      </c>
      <c r="BY159" s="8">
        <f t="shared" ref="BY159" si="2234">FX159+JW159</f>
        <v>753</v>
      </c>
      <c r="BZ159" s="8">
        <f t="shared" ref="BZ159" si="2235">FY159+JX159</f>
        <v>684</v>
      </c>
      <c r="CA159" s="8">
        <f t="shared" ref="CA159" si="2236">FZ159+JY159</f>
        <v>737</v>
      </c>
      <c r="CB159" s="8">
        <f t="shared" ref="CB159" si="2237">GA159+JZ159</f>
        <v>712</v>
      </c>
      <c r="CC159" s="8">
        <f t="shared" ref="CC159" si="2238">GB159+KA159</f>
        <v>429</v>
      </c>
      <c r="CD159" s="8">
        <f t="shared" ref="CD159" si="2239">GC159+KB159</f>
        <v>770</v>
      </c>
      <c r="CE159" s="8">
        <f t="shared" ref="CE159" si="2240">GD159+KC159</f>
        <v>765</v>
      </c>
      <c r="CF159" s="8">
        <f t="shared" ref="CF159" si="2241">GE159+KD159</f>
        <v>788</v>
      </c>
      <c r="CG159" s="8">
        <f t="shared" ref="CG159" si="2242">GF159+KE159</f>
        <v>793</v>
      </c>
      <c r="CH159" s="8">
        <f t="shared" ref="CH159" si="2243">GG159+KF159</f>
        <v>786</v>
      </c>
      <c r="CI159" s="8">
        <f t="shared" ref="CI159" si="2244">GH159+KG159</f>
        <v>725</v>
      </c>
      <c r="CJ159" s="8">
        <f t="shared" ref="CJ159" si="2245">GI159+KH159</f>
        <v>470</v>
      </c>
      <c r="CK159" s="8">
        <f t="shared" ref="CK159" si="2246">GJ159+KI159</f>
        <v>708</v>
      </c>
      <c r="CL159" s="8">
        <f t="shared" ref="CL159" si="2247">GK159+KJ159</f>
        <v>797</v>
      </c>
      <c r="CM159" s="8">
        <f t="shared" ref="CM159" si="2248">GL159+KK159</f>
        <v>763</v>
      </c>
      <c r="CN159" s="8">
        <f t="shared" ref="CN159" si="2249">GM159+KL159</f>
        <v>693</v>
      </c>
      <c r="CO159" s="8">
        <f t="shared" ref="CO159" si="2250">GN159+KM159</f>
        <v>761</v>
      </c>
      <c r="CP159" s="8">
        <f t="shared" ref="CP159" si="2251">GO159+KN159</f>
        <v>710</v>
      </c>
      <c r="CQ159" s="8">
        <f t="shared" ref="CQ159" si="2252">GP159+KO159</f>
        <v>402</v>
      </c>
      <c r="CR159" s="8">
        <f t="shared" ref="CR159" si="2253">GQ159+KP159</f>
        <v>744</v>
      </c>
      <c r="CS159" s="8">
        <f t="shared" ref="CS159" si="2254">GR159+KQ159</f>
        <v>666</v>
      </c>
      <c r="CT159" s="8">
        <f t="shared" ref="CT159" si="2255">GS159+KR159</f>
        <v>720</v>
      </c>
      <c r="CU159" s="8">
        <f t="shared" ref="CU159" si="2256">GT159+KS159</f>
        <v>754</v>
      </c>
      <c r="CV159" s="8">
        <f t="shared" ref="CV159" si="2257">GU159+KT159</f>
        <v>857</v>
      </c>
      <c r="CW159" s="8">
        <f t="shared" ref="CW159" si="2258">GV159+KU159</f>
        <v>810</v>
      </c>
      <c r="CX159" s="8">
        <f t="shared" ref="CX159" si="2259">GW159+KV159</f>
        <v>586</v>
      </c>
      <c r="CY159" s="8">
        <f t="shared" ref="CY159" si="2260">GX159+KW159</f>
        <v>826</v>
      </c>
      <c r="CZ159" s="8">
        <f t="shared" ref="CZ159" si="2261">GY159+KX159</f>
        <v>760</v>
      </c>
      <c r="DA159" s="8">
        <f t="shared" ref="DA159" si="2262">GZ159+KY159</f>
        <v>741</v>
      </c>
      <c r="DB159" s="8">
        <f t="shared" ref="DB159" si="2263">HA159+KZ159</f>
        <v>765</v>
      </c>
      <c r="DC159" s="8">
        <f t="shared" ref="DC159" si="2264">HB159+LA159</f>
        <v>792</v>
      </c>
      <c r="DD159" s="8">
        <f t="shared" ref="DD159" si="2265">HC159+LB159</f>
        <v>821</v>
      </c>
      <c r="DE159" s="8">
        <f t="shared" ref="DE159" si="2266">HD159+LC159</f>
        <v>455</v>
      </c>
      <c r="DF159" s="8">
        <f t="shared" ref="DF159" si="2267">HE159+LD159</f>
        <v>771</v>
      </c>
      <c r="DG159" s="8">
        <f t="shared" ref="DG159" si="2268">HF159+LE159</f>
        <v>744</v>
      </c>
      <c r="DH159" s="8">
        <f t="shared" ref="DH159" si="2269">HG159+LF159</f>
        <v>764</v>
      </c>
      <c r="DI159" s="8">
        <f t="shared" ref="DI159" si="2270">HH159+LG159</f>
        <v>761</v>
      </c>
      <c r="DJ159" s="8">
        <f t="shared" ref="DJ159" si="2271">HI159+LH159</f>
        <v>891</v>
      </c>
      <c r="DK159" s="8">
        <f t="shared" ref="DK159" si="2272">HJ159+LI159</f>
        <v>867</v>
      </c>
      <c r="DL159" s="8">
        <f t="shared" ref="DL159" si="2273">HK159+LJ159</f>
        <v>563</v>
      </c>
      <c r="DM159" s="8">
        <f t="shared" ref="DM159" si="2274">HL159+LK159</f>
        <v>850</v>
      </c>
      <c r="DN159" s="8">
        <f t="shared" ref="DN159" si="2275">HM159+LL159</f>
        <v>768</v>
      </c>
      <c r="DO159" s="8">
        <f t="shared" ref="DO159" si="2276">HN159+LM159</f>
        <v>799</v>
      </c>
      <c r="DP159" s="8">
        <f t="shared" ref="DP159" si="2277">HO159+LN159</f>
        <v>772</v>
      </c>
      <c r="DQ159" s="8">
        <f t="shared" ref="DQ159" si="2278">HP159+LO159</f>
        <v>892</v>
      </c>
      <c r="DR159" s="8">
        <f t="shared" ref="DR159" si="2279">HQ159+LP159</f>
        <v>905</v>
      </c>
      <c r="DS159" s="8">
        <f t="shared" ref="DS159" si="2280">HR159+LQ159</f>
        <v>558</v>
      </c>
      <c r="DT159" s="8">
        <f t="shared" ref="DT159" si="2281">HS159+LR159</f>
        <v>815</v>
      </c>
      <c r="DU159" s="8">
        <f t="shared" ref="DU159" si="2282">HT159+LS159</f>
        <v>808</v>
      </c>
      <c r="DV159" s="14"/>
      <c r="DW159" s="11">
        <f t="shared" si="2137"/>
        <v>737</v>
      </c>
      <c r="DX159" s="11">
        <f t="shared" si="2138"/>
        <v>842</v>
      </c>
      <c r="DY159" s="11">
        <f t="shared" si="2157"/>
        <v>105</v>
      </c>
      <c r="DZ159" s="8">
        <f>DX159+(1.25*DY159)</f>
        <v>973.25</v>
      </c>
      <c r="EA159" s="8">
        <f>DW159-(1.25*DY159)</f>
        <v>605.75</v>
      </c>
      <c r="EB159" s="14"/>
      <c r="EC159" s="9">
        <f t="shared" si="2158"/>
        <v>118.82000743421398</v>
      </c>
      <c r="ED159" s="9">
        <f>AVERAGE(DN159:DT159)</f>
        <v>787</v>
      </c>
      <c r="EE159" s="9">
        <f>AVERAGE(CQ159:DT159)</f>
        <v>747.3</v>
      </c>
      <c r="EF159" s="1"/>
      <c r="EG159" s="7" t="s">
        <v>800</v>
      </c>
      <c r="EH159" s="7" t="s">
        <v>136</v>
      </c>
      <c r="EI159" s="8">
        <f>VLOOKUP($EG159,Data!$B:$CP,Daily!EI$10,0)</f>
        <v>714</v>
      </c>
      <c r="EJ159" s="8">
        <f>VLOOKUP($EG159,Data!$B:$CP,Daily!EJ$10,0)</f>
        <v>719</v>
      </c>
      <c r="EK159" s="8">
        <f>VLOOKUP($EG159,Data!$B:$CP,Daily!EK$10,0)</f>
        <v>645</v>
      </c>
      <c r="EL159" s="8">
        <f>VLOOKUP($EG159,Data!$B:$CP,Daily!EL$10,0)</f>
        <v>476</v>
      </c>
      <c r="EM159" s="8">
        <f>VLOOKUP($EG159,Data!$B:$CP,Daily!EM$10,0)</f>
        <v>618</v>
      </c>
      <c r="EN159" s="8">
        <f>VLOOKUP($EG159,Data!$B:$CP,Daily!EN$10,0)</f>
        <v>706</v>
      </c>
      <c r="EO159" s="8">
        <f>VLOOKUP($EG159,Data!$B:$CP,Daily!EO$10,0)</f>
        <v>835</v>
      </c>
      <c r="EP159" s="8">
        <f>VLOOKUP($EG159,Data!$B:$CP,Daily!EP$10,0)</f>
        <v>731</v>
      </c>
      <c r="EQ159" s="8">
        <f>VLOOKUP($EG159,Data!$B:$CP,Daily!EQ$10,0)</f>
        <v>707</v>
      </c>
      <c r="ER159" s="8">
        <f>VLOOKUP($EG159,Data!$B:$CP,Daily!ER$10,0)</f>
        <v>647</v>
      </c>
      <c r="ES159" s="8">
        <f>VLOOKUP($EG159,Data!$B:$CP,Daily!ES$10,0)</f>
        <v>426</v>
      </c>
      <c r="ET159" s="8">
        <f>VLOOKUP($EG159,Data!$B:$CP,Daily!ET$10,0)</f>
        <v>643</v>
      </c>
      <c r="EU159" s="8">
        <f>VLOOKUP($EG159,Data!$B:$CP,Daily!EU$10,0)</f>
        <v>632</v>
      </c>
      <c r="EV159" s="8">
        <f>VLOOKUP($EG159,Data!$B:$CP,Daily!EV$10,0)</f>
        <v>617</v>
      </c>
      <c r="EW159" s="8">
        <f>VLOOKUP($EG159,Data!$B:$CP,Daily!EW$10,0)</f>
        <v>654</v>
      </c>
      <c r="EX159" s="8">
        <f>VLOOKUP($EG159,Data!$B:$CP,Daily!EX$10,0)</f>
        <v>662</v>
      </c>
      <c r="EY159" s="8">
        <f>VLOOKUP($EG159,Data!$B:$CP,Daily!EY$10,0)</f>
        <v>639</v>
      </c>
      <c r="EZ159" s="8">
        <f>VLOOKUP($EG159,Data!$B:$CP,Daily!EZ$10,0)</f>
        <v>433</v>
      </c>
      <c r="FA159" s="8">
        <f>VLOOKUP($EG159,Data!$B:$CP,Daily!FA$10,0)</f>
        <v>645</v>
      </c>
      <c r="FB159" s="8">
        <f>VLOOKUP($EG159,Data!$B:$CP,Daily!FB$10,0)</f>
        <v>622</v>
      </c>
      <c r="FC159" s="8">
        <f>VLOOKUP($EG159,Data!$B:$CP,Daily!FC$10,0)</f>
        <v>637</v>
      </c>
      <c r="FD159" s="8">
        <f>VLOOKUP($EG159,Data!$B:$CP,Daily!FD$10,0)</f>
        <v>589</v>
      </c>
      <c r="FE159" s="8">
        <f>VLOOKUP($EG159,Data!$B:$CP,Daily!FE$10,0)</f>
        <v>673</v>
      </c>
      <c r="FF159" s="8">
        <f>VLOOKUP($EG159,Data!$B:$CP,Daily!FF$10,0)</f>
        <v>650</v>
      </c>
      <c r="FG159" s="8">
        <f>VLOOKUP($EG159,Data!$B:$CP,Daily!FG$10,0)</f>
        <v>418</v>
      </c>
      <c r="FH159" s="8">
        <f>VLOOKUP($EG159,Data!$B:$CP,Daily!FH$10,0)</f>
        <v>654</v>
      </c>
      <c r="FI159" s="8">
        <f>VLOOKUP($EG159,Data!$B:$CP,Daily!FI$10,0)</f>
        <v>652</v>
      </c>
      <c r="FJ159" s="8">
        <f>VLOOKUP($EG159,Data!$B:$CP,Daily!FJ$10,0)</f>
        <v>628</v>
      </c>
      <c r="FK159" s="8">
        <f>VLOOKUP($EG159,Data!$B:$CP,Daily!FK$10,0)</f>
        <v>588</v>
      </c>
      <c r="FL159" s="8">
        <f>VLOOKUP($EG159,Data!$B:$CP,Daily!FL$10,0)</f>
        <v>699</v>
      </c>
      <c r="FM159" s="8">
        <f>VLOOKUP($EG159,Data!$B:$CP,Daily!FM$10,0)</f>
        <v>629</v>
      </c>
      <c r="FN159" s="8">
        <f>VLOOKUP($EG159,Data!$B:$CP,Daily!FN$10,0)</f>
        <v>433</v>
      </c>
      <c r="FO159" s="8">
        <f>VLOOKUP($EG159,Data!$B:$CP,Daily!FO$10,0)</f>
        <v>669</v>
      </c>
      <c r="FP159" s="8">
        <f>VLOOKUP($EG159,Data!$B:$CP,Daily!FP$10,0)</f>
        <v>697</v>
      </c>
      <c r="FQ159" s="8">
        <f>VLOOKUP($EG159,Data!$B:$CP,Daily!FQ$10,0)</f>
        <v>715</v>
      </c>
      <c r="FR159" s="8">
        <f>VLOOKUP($EG159,Data!$B:$CP,Daily!FR$10,0)</f>
        <v>678</v>
      </c>
      <c r="FS159" s="8">
        <f>VLOOKUP($EG159,Data!$B:$CP,Daily!FS$10,0)</f>
        <v>669</v>
      </c>
      <c r="FT159" s="8">
        <f>VLOOKUP($EG159,Data!$B:$CP,Daily!FT$10,0)</f>
        <v>644</v>
      </c>
      <c r="FU159" s="8">
        <f>VLOOKUP($EG159,Data!$B:$CP,Daily!FU$10,0)</f>
        <v>376</v>
      </c>
      <c r="FV159" s="8">
        <f>VLOOKUP($EG159,Data!$B:$CP,Daily!FV$10,0)</f>
        <v>599</v>
      </c>
      <c r="FW159" s="8">
        <f>VLOOKUP($EG159,Data!$B:$CP,Daily!FW$10,0)</f>
        <v>550</v>
      </c>
      <c r="FX159" s="8">
        <f>VLOOKUP($EG159,Data!$B:$CP,Daily!FX$10,0)</f>
        <v>587</v>
      </c>
      <c r="FY159" s="8">
        <f>VLOOKUP($EG159,Data!$B:$CP,Daily!FY$10,0)</f>
        <v>517</v>
      </c>
      <c r="FZ159" s="8">
        <f>VLOOKUP($EG159,Data!$B:$CP,Daily!FZ$10,0)</f>
        <v>574</v>
      </c>
      <c r="GA159" s="8">
        <f>VLOOKUP($EG159,Data!$B:$CP,Daily!GA$10,0)</f>
        <v>543</v>
      </c>
      <c r="GB159" s="8">
        <f>VLOOKUP($EG159,Data!$B:$CP,Daily!GB$10,0)</f>
        <v>339</v>
      </c>
      <c r="GC159" s="8">
        <f>VLOOKUP($EG159,Data!$B:$CP,Daily!GC$10,0)</f>
        <v>613</v>
      </c>
      <c r="GD159" s="8">
        <f>VLOOKUP($EG159,Data!$B:$CP,Daily!GD$10,0)</f>
        <v>599</v>
      </c>
      <c r="GE159" s="8">
        <f>VLOOKUP($EG159,Data!$B:$CP,Daily!GE$10,0)</f>
        <v>613</v>
      </c>
      <c r="GF159" s="8">
        <f>VLOOKUP($EG159,Data!$B:$CP,Daily!GF$10,0)</f>
        <v>618</v>
      </c>
      <c r="GG159" s="8">
        <f>VLOOKUP($EG159,Data!$B:$CP,Daily!GG$10,0)</f>
        <v>586</v>
      </c>
      <c r="GH159" s="8">
        <f>VLOOKUP($EG159,Data!$B:$CP,Daily!GH$10,0)</f>
        <v>574</v>
      </c>
      <c r="GI159" s="8">
        <f>VLOOKUP($EG159,Data!$B:$CP,Daily!GI$10,0)</f>
        <v>364</v>
      </c>
      <c r="GJ159" s="8">
        <f>VLOOKUP($EG159,Data!$B:$CP,Daily!GJ$10,0)</f>
        <v>565</v>
      </c>
      <c r="GK159" s="8">
        <f>VLOOKUP($EG159,Data!$B:$CP,Daily!GK$10,0)</f>
        <v>608</v>
      </c>
      <c r="GL159" s="8">
        <f>VLOOKUP($EG159,Data!$B:$CP,Daily!GL$10,0)</f>
        <v>603</v>
      </c>
      <c r="GM159" s="8">
        <f>VLOOKUP($EG159,Data!$B:$CP,Daily!GM$10,0)</f>
        <v>540</v>
      </c>
      <c r="GN159" s="8">
        <f>VLOOKUP($EG159,Data!$B:$CP,Daily!GN$10,0)</f>
        <v>596</v>
      </c>
      <c r="GO159" s="8">
        <f>VLOOKUP($EG159,Data!$B:$CP,Daily!GO$10,0)</f>
        <v>540</v>
      </c>
      <c r="GP159" s="8">
        <f>VLOOKUP($EG159,Data!$B:$CP,Daily!GP$10,0)</f>
        <v>309</v>
      </c>
      <c r="GQ159" s="8">
        <f>VLOOKUP($EG159,Data!$B:$CP,Daily!GQ$10,0)</f>
        <v>573</v>
      </c>
      <c r="GR159" s="8">
        <f>VLOOKUP($EG159,Data!$B:$CP,Daily!GR$10,0)</f>
        <v>500</v>
      </c>
      <c r="GS159" s="8">
        <f>VLOOKUP($EG159,Data!$B:$CP,Daily!GS$10,0)</f>
        <v>558</v>
      </c>
      <c r="GT159" s="8">
        <f>VLOOKUP($EG159,Data!$B:$CP,Daily!GT$10,0)</f>
        <v>604</v>
      </c>
      <c r="GU159" s="8">
        <f>VLOOKUP($EG159,Data!$B:$CP,Daily!GU$10,0)</f>
        <v>631</v>
      </c>
      <c r="GV159" s="8">
        <f>VLOOKUP($EG159,Data!$B:$CP,Daily!GV$10,0)</f>
        <v>644</v>
      </c>
      <c r="GW159" s="8">
        <f>VLOOKUP($EG159,Data!$B:$CP,Daily!GW$10,0)</f>
        <v>451</v>
      </c>
      <c r="GX159" s="8">
        <f>VLOOKUP($EG159,Data!$B:$CP,Daily!GX$10,0)</f>
        <v>672</v>
      </c>
      <c r="GY159" s="8">
        <f>VLOOKUP($EG159,Data!$B:$CP,Daily!GY$10,0)</f>
        <v>598</v>
      </c>
      <c r="GZ159" s="8">
        <f>VLOOKUP($EG159,Data!$B:$CP,Daily!GZ$10,0)</f>
        <v>577</v>
      </c>
      <c r="HA159" s="8">
        <f>VLOOKUP($EG159,Data!$B:$CP,Daily!HA$10,0)</f>
        <v>608</v>
      </c>
      <c r="HB159" s="8">
        <f>VLOOKUP($EG159,Data!$B:$CP,Daily!HB$10,0)</f>
        <v>618</v>
      </c>
      <c r="HC159" s="8">
        <f>VLOOKUP($EG159,Data!$B:$CP,Daily!HC$10,0)</f>
        <v>606</v>
      </c>
      <c r="HD159" s="8">
        <f>VLOOKUP($EG159,Data!$B:$CP,Daily!HD$10,0)</f>
        <v>343</v>
      </c>
      <c r="HE159" s="8">
        <f>VLOOKUP($EG159,Data!$B:$CP,Daily!HE$10,0)</f>
        <v>591</v>
      </c>
      <c r="HF159" s="8">
        <f>VLOOKUP($EG159,Data!$B:$CP,Daily!HF$10,0)</f>
        <v>584</v>
      </c>
      <c r="HG159" s="8">
        <f>VLOOKUP($EG159,Data!$B:$CP,Daily!HG$10,0)</f>
        <v>591</v>
      </c>
      <c r="HH159" s="8">
        <f>VLOOKUP($EG159,Data!$B:$CP,Daily!HH$10,0)</f>
        <v>591</v>
      </c>
      <c r="HI159" s="8">
        <f>VLOOKUP($EG159,Data!$B:$CP,Daily!HI$10,0)</f>
        <v>681</v>
      </c>
      <c r="HJ159" s="8">
        <f>VLOOKUP($EG159,Data!$B:$CP,Daily!HJ$10,0)</f>
        <v>648</v>
      </c>
      <c r="HK159" s="8">
        <f>VLOOKUP($EG159,Data!$B:$CP,Daily!HK$10,0)</f>
        <v>439</v>
      </c>
      <c r="HL159" s="8">
        <f>VLOOKUP($EG159,Data!$B:$CP,Daily!HL$10,0)</f>
        <v>661</v>
      </c>
      <c r="HM159" s="8">
        <f>VLOOKUP($EG159,Data!$B:$CP,Daily!HM$10,0)</f>
        <v>578</v>
      </c>
      <c r="HN159" s="8">
        <f>VLOOKUP($EG159,Data!$B:$CP,Daily!HN$10,0)</f>
        <v>609</v>
      </c>
      <c r="HO159" s="8">
        <f>VLOOKUP($EG159,Data!$B:$CP,Daily!HO$10,0)</f>
        <v>584</v>
      </c>
      <c r="HP159" s="8">
        <f>VLOOKUP($EG159,Data!$B:$CP,Daily!HP$10,0)</f>
        <v>670</v>
      </c>
      <c r="HQ159" s="8">
        <f>VLOOKUP($EG159,Data!$B:$CP,Daily!HQ$10,0)</f>
        <v>687</v>
      </c>
      <c r="HR159" s="8">
        <f>VLOOKUP($EG159,Data!$B:$CP,Daily!HR$10,0)</f>
        <v>415</v>
      </c>
      <c r="HS159" s="8">
        <f>VLOOKUP($EG159,Data!$B:$CP,Daily!HS$10,0)</f>
        <v>627</v>
      </c>
      <c r="HT159" s="8">
        <f>VLOOKUP($EG159,Data!$B:$CP,Daily!HT$10,0)</f>
        <v>631</v>
      </c>
      <c r="HU159" s="13"/>
      <c r="HV159" s="8">
        <f t="shared" si="2141"/>
        <v>574</v>
      </c>
      <c r="HW159" s="8">
        <f t="shared" si="2142"/>
        <v>650</v>
      </c>
      <c r="HX159" s="8">
        <f t="shared" si="2179"/>
        <v>76</v>
      </c>
      <c r="HY159" s="8">
        <f>HW159+(1.25*HX159)</f>
        <v>745</v>
      </c>
      <c r="HZ159" s="8">
        <f>HV159-(1.25*HX159)</f>
        <v>479</v>
      </c>
      <c r="IA159" s="43"/>
      <c r="IB159" s="9">
        <f t="shared" si="2182"/>
        <v>92.418088356963736</v>
      </c>
      <c r="IC159" s="9">
        <f>AVERAGE(HM159:HS159)</f>
        <v>595.71428571428567</v>
      </c>
      <c r="ID159" s="9">
        <f>AVERAGE(GP159:HS159)</f>
        <v>574.93333333333328</v>
      </c>
      <c r="IE159" s="1"/>
      <c r="IF159" s="7" t="s">
        <v>801</v>
      </c>
      <c r="IG159" s="7" t="s">
        <v>136</v>
      </c>
      <c r="IH159" s="8">
        <f>VLOOKUP($IF159,Data!$B:$CP,Daily!IH$10,0)</f>
        <v>195</v>
      </c>
      <c r="II159" s="8">
        <f>VLOOKUP($IF159,Data!$B:$CP,Daily!II$10,0)</f>
        <v>224</v>
      </c>
      <c r="IJ159" s="8">
        <f>VLOOKUP($IF159,Data!$B:$CP,Daily!IJ$10,0)</f>
        <v>225</v>
      </c>
      <c r="IK159" s="8">
        <f>VLOOKUP($IF159,Data!$B:$CP,Daily!IK$10,0)</f>
        <v>114</v>
      </c>
      <c r="IL159" s="8">
        <f>VLOOKUP($IF159,Data!$B:$CP,Daily!IL$10,0)</f>
        <v>148</v>
      </c>
      <c r="IM159" s="8">
        <f>VLOOKUP($IF159,Data!$B:$CP,Daily!IM$10,0)</f>
        <v>208</v>
      </c>
      <c r="IN159" s="8">
        <f>VLOOKUP($IF159,Data!$B:$CP,Daily!IN$10,0)</f>
        <v>215</v>
      </c>
      <c r="IO159" s="8">
        <f>VLOOKUP($IF159,Data!$B:$CP,Daily!IO$10,0)</f>
        <v>227</v>
      </c>
      <c r="IP159" s="8">
        <f>VLOOKUP($IF159,Data!$B:$CP,Daily!IP$10,0)</f>
        <v>235</v>
      </c>
      <c r="IQ159" s="8">
        <f>VLOOKUP($IF159,Data!$B:$CP,Daily!IQ$10,0)</f>
        <v>175</v>
      </c>
      <c r="IR159" s="8">
        <f>VLOOKUP($IF159,Data!$B:$CP,Daily!IR$10,0)</f>
        <v>116</v>
      </c>
      <c r="IS159" s="8">
        <f>VLOOKUP($IF159,Data!$B:$CP,Daily!IS$10,0)</f>
        <v>188</v>
      </c>
      <c r="IT159" s="8">
        <f>VLOOKUP($IF159,Data!$B:$CP,Daily!IT$10,0)</f>
        <v>199</v>
      </c>
      <c r="IU159" s="8">
        <f>VLOOKUP($IF159,Data!$B:$CP,Daily!IU$10,0)</f>
        <v>194</v>
      </c>
      <c r="IV159" s="8">
        <f>VLOOKUP($IF159,Data!$B:$CP,Daily!IV$10,0)</f>
        <v>221</v>
      </c>
      <c r="IW159" s="8">
        <f>VLOOKUP($IF159,Data!$B:$CP,Daily!IW$10,0)</f>
        <v>181</v>
      </c>
      <c r="IX159" s="8">
        <f>VLOOKUP($IF159,Data!$B:$CP,Daily!IX$10,0)</f>
        <v>175</v>
      </c>
      <c r="IY159" s="8">
        <f>VLOOKUP($IF159,Data!$B:$CP,Daily!IY$10,0)</f>
        <v>121</v>
      </c>
      <c r="IZ159" s="8">
        <f>VLOOKUP($IF159,Data!$B:$CP,Daily!IZ$10,0)</f>
        <v>173</v>
      </c>
      <c r="JA159" s="8">
        <f>VLOOKUP($IF159,Data!$B:$CP,Daily!JA$10,0)</f>
        <v>181</v>
      </c>
      <c r="JB159" s="8">
        <f>VLOOKUP($IF159,Data!$B:$CP,Daily!JB$10,0)</f>
        <v>207</v>
      </c>
      <c r="JC159" s="8">
        <f>VLOOKUP($IF159,Data!$B:$CP,Daily!JC$10,0)</f>
        <v>175</v>
      </c>
      <c r="JD159" s="8">
        <f>VLOOKUP($IF159,Data!$B:$CP,Daily!JD$10,0)</f>
        <v>163</v>
      </c>
      <c r="JE159" s="8">
        <f>VLOOKUP($IF159,Data!$B:$CP,Daily!JE$10,0)</f>
        <v>199</v>
      </c>
      <c r="JF159" s="8">
        <f>VLOOKUP($IF159,Data!$B:$CP,Daily!JF$10,0)</f>
        <v>117</v>
      </c>
      <c r="JG159" s="8">
        <f>VLOOKUP($IF159,Data!$B:$CP,Daily!JG$10,0)</f>
        <v>175</v>
      </c>
      <c r="JH159" s="8">
        <f>VLOOKUP($IF159,Data!$B:$CP,Daily!JH$10,0)</f>
        <v>169</v>
      </c>
      <c r="JI159" s="8">
        <f>VLOOKUP($IF159,Data!$B:$CP,Daily!JI$10,0)</f>
        <v>154</v>
      </c>
      <c r="JJ159" s="8">
        <f>VLOOKUP($IF159,Data!$B:$CP,Daily!JJ$10,0)</f>
        <v>178</v>
      </c>
      <c r="JK159" s="8">
        <f>VLOOKUP($IF159,Data!$B:$CP,Daily!JK$10,0)</f>
        <v>197</v>
      </c>
      <c r="JL159" s="8">
        <f>VLOOKUP($IF159,Data!$B:$CP,Daily!JL$10,0)</f>
        <v>190</v>
      </c>
      <c r="JM159" s="8">
        <f>VLOOKUP($IF159,Data!$B:$CP,Daily!JM$10,0)</f>
        <v>113</v>
      </c>
      <c r="JN159" s="8">
        <f>VLOOKUP($IF159,Data!$B:$CP,Daily!JN$10,0)</f>
        <v>173</v>
      </c>
      <c r="JO159" s="8">
        <f>VLOOKUP($IF159,Data!$B:$CP,Daily!JO$10,0)</f>
        <v>210</v>
      </c>
      <c r="JP159" s="8">
        <f>VLOOKUP($IF159,Data!$B:$CP,Daily!JP$10,0)</f>
        <v>189</v>
      </c>
      <c r="JQ159" s="8">
        <f>VLOOKUP($IF159,Data!$B:$CP,Daily!JQ$10,0)</f>
        <v>204</v>
      </c>
      <c r="JR159" s="8">
        <f>VLOOKUP($IF159,Data!$B:$CP,Daily!JR$10,0)</f>
        <v>210</v>
      </c>
      <c r="JS159" s="8">
        <f>VLOOKUP($IF159,Data!$B:$CP,Daily!JS$10,0)</f>
        <v>178</v>
      </c>
      <c r="JT159" s="8">
        <f>VLOOKUP($IF159,Data!$B:$CP,Daily!JT$10,0)</f>
        <v>128</v>
      </c>
      <c r="JU159" s="8">
        <f>VLOOKUP($IF159,Data!$B:$CP,Daily!JU$10,0)</f>
        <v>169</v>
      </c>
      <c r="JV159" s="8">
        <f>VLOOKUP($IF159,Data!$B:$CP,Daily!JV$10,0)</f>
        <v>167</v>
      </c>
      <c r="JW159" s="8">
        <f>VLOOKUP($IF159,Data!$B:$CP,Daily!JW$10,0)</f>
        <v>166</v>
      </c>
      <c r="JX159" s="8">
        <f>VLOOKUP($IF159,Data!$B:$CP,Daily!JX$10,0)</f>
        <v>167</v>
      </c>
      <c r="JY159" s="8">
        <f>VLOOKUP($IF159,Data!$B:$CP,Daily!JY$10,0)</f>
        <v>163</v>
      </c>
      <c r="JZ159" s="8">
        <f>VLOOKUP($IF159,Data!$B:$CP,Daily!JZ$10,0)</f>
        <v>169</v>
      </c>
      <c r="KA159" s="8">
        <f>VLOOKUP($IF159,Data!$B:$CP,Daily!KA$10,0)</f>
        <v>90</v>
      </c>
      <c r="KB159" s="8">
        <f>VLOOKUP($IF159,Data!$B:$CP,Daily!KB$10,0)</f>
        <v>157</v>
      </c>
      <c r="KC159" s="8">
        <f>VLOOKUP($IF159,Data!$B:$CP,Daily!KC$10,0)</f>
        <v>166</v>
      </c>
      <c r="KD159" s="8">
        <f>VLOOKUP($IF159,Data!$B:$CP,Daily!KD$10,0)</f>
        <v>175</v>
      </c>
      <c r="KE159" s="8">
        <f>VLOOKUP($IF159,Data!$B:$CP,Daily!KE$10,0)</f>
        <v>175</v>
      </c>
      <c r="KF159" s="8">
        <f>VLOOKUP($IF159,Data!$B:$CP,Daily!KF$10,0)</f>
        <v>200</v>
      </c>
      <c r="KG159" s="8">
        <f>VLOOKUP($IF159,Data!$B:$CP,Daily!KG$10,0)</f>
        <v>151</v>
      </c>
      <c r="KH159" s="8">
        <f>VLOOKUP($IF159,Data!$B:$CP,Daily!KH$10,0)</f>
        <v>106</v>
      </c>
      <c r="KI159" s="8">
        <f>VLOOKUP($IF159,Data!$B:$CP,Daily!KI$10,0)</f>
        <v>143</v>
      </c>
      <c r="KJ159" s="8">
        <f>VLOOKUP($IF159,Data!$B:$CP,Daily!KJ$10,0)</f>
        <v>189</v>
      </c>
      <c r="KK159" s="8">
        <f>VLOOKUP($IF159,Data!$B:$CP,Daily!KK$10,0)</f>
        <v>160</v>
      </c>
      <c r="KL159" s="8">
        <f>VLOOKUP($IF159,Data!$B:$CP,Daily!KL$10,0)</f>
        <v>153</v>
      </c>
      <c r="KM159" s="8">
        <f>VLOOKUP($IF159,Data!$B:$CP,Daily!KM$10,0)</f>
        <v>165</v>
      </c>
      <c r="KN159" s="8">
        <f>VLOOKUP($IF159,Data!$B:$CP,Daily!KN$10,0)</f>
        <v>170</v>
      </c>
      <c r="KO159" s="8">
        <f>VLOOKUP($IF159,Data!$B:$CP,Daily!KO$10,0)</f>
        <v>93</v>
      </c>
      <c r="KP159" s="8">
        <f>VLOOKUP($IF159,Data!$B:$CP,Daily!KP$10,0)</f>
        <v>171</v>
      </c>
      <c r="KQ159" s="8">
        <f>VLOOKUP($IF159,Data!$B:$CP,Daily!KQ$10,0)</f>
        <v>166</v>
      </c>
      <c r="KR159" s="8">
        <f>VLOOKUP($IF159,Data!$B:$CP,Daily!KR$10,0)</f>
        <v>162</v>
      </c>
      <c r="KS159" s="8">
        <f>VLOOKUP($IF159,Data!$B:$CP,Daily!KS$10,0)</f>
        <v>150</v>
      </c>
      <c r="KT159" s="8">
        <f>VLOOKUP($IF159,Data!$B:$CP,Daily!KT$10,0)</f>
        <v>226</v>
      </c>
      <c r="KU159" s="8">
        <f>VLOOKUP($IF159,Data!$B:$CP,Daily!KU$10,0)</f>
        <v>166</v>
      </c>
      <c r="KV159" s="8">
        <f>VLOOKUP($IF159,Data!$B:$CP,Daily!KV$10,0)</f>
        <v>135</v>
      </c>
      <c r="KW159" s="8">
        <f>VLOOKUP($IF159,Data!$B:$CP,Daily!KW$10,0)</f>
        <v>154</v>
      </c>
      <c r="KX159" s="8">
        <f>VLOOKUP($IF159,Data!$B:$CP,Daily!KX$10,0)</f>
        <v>162</v>
      </c>
      <c r="KY159" s="8">
        <f>VLOOKUP($IF159,Data!$B:$CP,Daily!KY$10,0)</f>
        <v>164</v>
      </c>
      <c r="KZ159" s="8">
        <f>VLOOKUP($IF159,Data!$B:$CP,Daily!KZ$10,0)</f>
        <v>157</v>
      </c>
      <c r="LA159" s="8">
        <f>VLOOKUP($IF159,Data!$B:$CP,Daily!LA$10,0)</f>
        <v>174</v>
      </c>
      <c r="LB159" s="8">
        <f>VLOOKUP($IF159,Data!$B:$CP,Daily!LB$10,0)</f>
        <v>215</v>
      </c>
      <c r="LC159" s="8">
        <f>VLOOKUP($IF159,Data!$B:$CP,Daily!LC$10,0)</f>
        <v>112</v>
      </c>
      <c r="LD159" s="8">
        <f>VLOOKUP($IF159,Data!$B:$CP,Daily!LD$10,0)</f>
        <v>180</v>
      </c>
      <c r="LE159" s="8">
        <f>VLOOKUP($IF159,Data!$B:$CP,Daily!LE$10,0)</f>
        <v>160</v>
      </c>
      <c r="LF159" s="8">
        <f>VLOOKUP($IF159,Data!$B:$CP,Daily!LF$10,0)</f>
        <v>173</v>
      </c>
      <c r="LG159" s="8">
        <f>VLOOKUP($IF159,Data!$B:$CP,Daily!LG$10,0)</f>
        <v>170</v>
      </c>
      <c r="LH159" s="8">
        <f>VLOOKUP($IF159,Data!$B:$CP,Daily!LH$10,0)</f>
        <v>210</v>
      </c>
      <c r="LI159" s="8">
        <f>VLOOKUP($IF159,Data!$B:$CP,Daily!LI$10,0)</f>
        <v>219</v>
      </c>
      <c r="LJ159" s="8">
        <f>VLOOKUP($IF159,Data!$B:$CP,Daily!LJ$10,0)</f>
        <v>124</v>
      </c>
      <c r="LK159" s="8">
        <f>VLOOKUP($IF159,Data!$B:$CP,Daily!LK$10,0)</f>
        <v>189</v>
      </c>
      <c r="LL159" s="8">
        <f>VLOOKUP($IF159,Data!$B:$CP,Daily!LL$10,0)</f>
        <v>190</v>
      </c>
      <c r="LM159" s="8">
        <f>VLOOKUP($IF159,Data!$B:$CP,Daily!LM$10,0)</f>
        <v>190</v>
      </c>
      <c r="LN159" s="8">
        <f>VLOOKUP($IF159,Data!$B:$CP,Daily!LN$10,0)</f>
        <v>188</v>
      </c>
      <c r="LO159" s="8">
        <f>VLOOKUP($IF159,Data!$B:$CP,Daily!LO$10,0)</f>
        <v>222</v>
      </c>
      <c r="LP159" s="8">
        <f>VLOOKUP($IF159,Data!$B:$CP,Daily!LP$10,0)</f>
        <v>218</v>
      </c>
      <c r="LQ159" s="8">
        <f>VLOOKUP($IF159,Data!$B:$CP,Daily!LQ$10,0)</f>
        <v>143</v>
      </c>
      <c r="LR159" s="8">
        <f>VLOOKUP($IF159,Data!$B:$CP,Daily!LR$10,0)</f>
        <v>188</v>
      </c>
      <c r="LS159" s="8">
        <f>VLOOKUP($IF159,Data!$B:$CP,Daily!LS$10,0)</f>
        <v>177</v>
      </c>
      <c r="LU159" s="8">
        <f t="shared" si="2145"/>
        <v>160</v>
      </c>
      <c r="LV159" s="8">
        <f t="shared" si="2146"/>
        <v>194</v>
      </c>
      <c r="LW159" s="8">
        <f t="shared" ref="LW159:LW163" si="2283">LV159-LU159</f>
        <v>34</v>
      </c>
      <c r="LX159" s="8">
        <f>LV159+(1.25*LW159)</f>
        <v>236.5</v>
      </c>
      <c r="LY159" s="8">
        <f>LU159-(1.25*LW159)</f>
        <v>117.5</v>
      </c>
      <c r="LZ159" s="43"/>
      <c r="MA159" s="9">
        <f t="shared" si="2186"/>
        <v>30.102528502141183</v>
      </c>
      <c r="MB159" s="9">
        <f>AVERAGE(LL159:LR159)</f>
        <v>191.28571428571428</v>
      </c>
      <c r="MC159" s="9">
        <f>AVERAGE(KO159:LR159)</f>
        <v>172.36666666666667</v>
      </c>
    </row>
    <row r="160" spans="4:341" x14ac:dyDescent="0.35">
      <c r="D160" s="113" t="s">
        <v>802</v>
      </c>
      <c r="E160" s="53" t="str">
        <f>VLOOKUP($D160,'Metric Nature'!$C:$D,2,0)&amp;IF(($F160&lt;(EA160)),"Below",IF(($F160&gt;(DZ160)),"Above","Within"))</f>
        <v>PositiveWithin</v>
      </c>
      <c r="F160" s="48">
        <f t="shared" si="2163"/>
        <v>0.92326732673267331</v>
      </c>
      <c r="G160" s="49">
        <f t="shared" si="2164"/>
        <v>0.91613722998729352</v>
      </c>
      <c r="H160" s="55">
        <f t="shared" si="2165"/>
        <v>7.7827824391316133E-3</v>
      </c>
      <c r="I160" s="49">
        <f>EE160</f>
        <v>0.90720806649407271</v>
      </c>
      <c r="J160" s="48">
        <f t="shared" si="2167"/>
        <v>1.770184903741211E-2</v>
      </c>
      <c r="K160" s="48">
        <f t="shared" si="2149"/>
        <v>1.4243412724431378E-2</v>
      </c>
      <c r="L160" s="56"/>
      <c r="M160" s="53" t="str">
        <f>VLOOKUP($D160,'Metric Nature'!$C:$D,2,0)&amp;IF(($N160&lt;(HZ160)),"Below",IF(($N160&gt;(HY160)),"Above","Within"))</f>
        <v>PositiveAbove</v>
      </c>
      <c r="N160" s="48">
        <f t="shared" si="2187"/>
        <v>0.95245641838351824</v>
      </c>
      <c r="O160" s="49">
        <f t="shared" ref="O160" si="2284">IC160</f>
        <v>0.93860911270983216</v>
      </c>
      <c r="P160" s="55">
        <f t="shared" ref="P160" si="2285">IFERROR(((N160-O160)/O160),0)</f>
        <v>1.4753005789287421E-2</v>
      </c>
      <c r="Q160" s="49">
        <f t="shared" si="2188"/>
        <v>0.9315189798689415</v>
      </c>
      <c r="R160" s="48">
        <f t="shared" si="2189"/>
        <v>2.2476663349921763E-2</v>
      </c>
      <c r="S160" s="48">
        <f t="shared" si="2152"/>
        <v>1.5550641748000197E-2</v>
      </c>
      <c r="T160" s="56"/>
      <c r="U160" s="53" t="str">
        <f>VLOOKUP($D160,'Metric Nature'!$C:$D,2,0)&amp;IF(($V160&lt;(LY160)),"Below",IF(($V160&gt;(LX160)),"Above","Within"))</f>
        <v>PositiveWithin</v>
      </c>
      <c r="V160" s="48">
        <f t="shared" si="2190"/>
        <v>0.8192090395480226</v>
      </c>
      <c r="W160" s="49">
        <f t="shared" ref="W160" si="2286">MB160</f>
        <v>0.84615384615384615</v>
      </c>
      <c r="X160" s="48">
        <f t="shared" si="2191"/>
        <v>-3.1843862352336917E-2</v>
      </c>
      <c r="Y160" s="49">
        <f t="shared" ref="Y160" si="2287">MC160</f>
        <v>0.82611264277274521</v>
      </c>
      <c r="Z160" s="48">
        <f t="shared" si="2192"/>
        <v>-8.3567335340027204E-3</v>
      </c>
      <c r="AA160" s="48">
        <f t="shared" si="2156"/>
        <v>2.9699287648216582E-2</v>
      </c>
      <c r="AB160" s="50"/>
      <c r="AC160" s="46" t="s">
        <v>803</v>
      </c>
      <c r="AI160" s="7" t="s">
        <v>802</v>
      </c>
      <c r="AJ160" s="12">
        <f>IFERROR((IFERROR(VLOOKUP($EG160,Data!$B:$CP,Daily!EI$10,0),0)+IFERROR(VLOOKUP($IF160,Data!$B:$CP,Daily!IH$10,0),0))/AJ$159,0)</f>
        <v>0.90429042904290424</v>
      </c>
      <c r="AK160" s="12">
        <f>IFERROR((IFERROR(VLOOKUP($EG160,Data!$B:$CP,Daily!EJ$10,0),0)+IFERROR(VLOOKUP($IF160,Data!$B:$CP,Daily!II$10,0),0))/AK$159,0)</f>
        <v>0.911983032873807</v>
      </c>
      <c r="AL160" s="12">
        <f>IFERROR((IFERROR(VLOOKUP($EG160,Data!$B:$CP,Daily!EK$10,0),0)+IFERROR(VLOOKUP($IF160,Data!$B:$CP,Daily!IJ$10,0),0))/AL$159,0)</f>
        <v>0.90804597701149425</v>
      </c>
      <c r="AM160" s="12">
        <f>IFERROR((IFERROR(VLOOKUP($EG160,Data!$B:$CP,Daily!EL$10,0),0)+IFERROR(VLOOKUP($IF160,Data!$B:$CP,Daily!IK$10,0),0))/AM$159,0)</f>
        <v>0.9</v>
      </c>
      <c r="AN160" s="12">
        <f>IFERROR((IFERROR(VLOOKUP($EG160,Data!$B:$CP,Daily!EM$10,0),0)+IFERROR(VLOOKUP($IF160,Data!$B:$CP,Daily!IL$10,0),0))/AN$159,0)</f>
        <v>0.91122715404699739</v>
      </c>
      <c r="AO160" s="12">
        <f>IFERROR((IFERROR(VLOOKUP($EG160,Data!$B:$CP,Daily!EN$10,0),0)+IFERROR(VLOOKUP($IF160,Data!$B:$CP,Daily!IM$10,0),0))/AO$159,0)</f>
        <v>0.91247264770240699</v>
      </c>
      <c r="AP160" s="12">
        <f>IFERROR((IFERROR(VLOOKUP($EG160,Data!$B:$CP,Daily!EO$10,0),0)+IFERROR(VLOOKUP($IF160,Data!$B:$CP,Daily!IN$10,0),0))/AP$159,0)</f>
        <v>0.91333333333333333</v>
      </c>
      <c r="AQ160" s="12">
        <f>IFERROR((IFERROR(VLOOKUP($EG160,Data!$B:$CP,Daily!EP$10,0),0)+IFERROR(VLOOKUP($IF160,Data!$B:$CP,Daily!IO$10,0),0))/AQ$159,0)</f>
        <v>0.91753653444676408</v>
      </c>
      <c r="AR160" s="12">
        <f>IFERROR((IFERROR(VLOOKUP($EG160,Data!$B:$CP,Daily!EQ$10,0),0)+IFERROR(VLOOKUP($IF160,Data!$B:$CP,Daily!IP$10,0),0))/AR$159,0)</f>
        <v>0.91719745222929938</v>
      </c>
      <c r="AS160" s="12">
        <f>IFERROR((IFERROR(VLOOKUP($EG160,Data!$B:$CP,Daily!ER$10,0),0)+IFERROR(VLOOKUP($IF160,Data!$B:$CP,Daily!IQ$10,0),0))/AS$159,0)</f>
        <v>0.91970802919708028</v>
      </c>
      <c r="AT160" s="12">
        <f>IFERROR((IFERROR(VLOOKUP($EG160,Data!$B:$CP,Daily!ES$10,0),0)+IFERROR(VLOOKUP($IF160,Data!$B:$CP,Daily!IR$10,0),0))/AT$159,0)</f>
        <v>0.89114391143911442</v>
      </c>
      <c r="AU160" s="12">
        <f>IFERROR((IFERROR(VLOOKUP($EG160,Data!$B:$CP,Daily!ET$10,0),0)+IFERROR(VLOOKUP($IF160,Data!$B:$CP,Daily!IS$10,0),0))/AU$159,0)</f>
        <v>0.89651022864019259</v>
      </c>
      <c r="AV160" s="12">
        <f>IFERROR((IFERROR(VLOOKUP($EG160,Data!$B:$CP,Daily!EU$10,0),0)+IFERROR(VLOOKUP($IF160,Data!$B:$CP,Daily!IT$10,0),0))/AV$159,0)</f>
        <v>0.91576413959085434</v>
      </c>
      <c r="AW160" s="12">
        <f>IFERROR((IFERROR(VLOOKUP($EG160,Data!$B:$CP,Daily!EV$10,0),0)+IFERROR(VLOOKUP($IF160,Data!$B:$CP,Daily!IU$10,0),0))/AW$159,0)</f>
        <v>0.90752157829839708</v>
      </c>
      <c r="AX160" s="12">
        <f>IFERROR((IFERROR(VLOOKUP($EG160,Data!$B:$CP,Daily!EW$10,0),0)+IFERROR(VLOOKUP($IF160,Data!$B:$CP,Daily!IV$10,0),0))/AX$159,0)</f>
        <v>0.90742857142857147</v>
      </c>
      <c r="AY160" s="12">
        <f>IFERROR((IFERROR(VLOOKUP($EG160,Data!$B:$CP,Daily!EX$10,0),0)+IFERROR(VLOOKUP($IF160,Data!$B:$CP,Daily!IW$10,0),0))/AY$159,0)</f>
        <v>0.88018979833926458</v>
      </c>
      <c r="AZ160" s="12">
        <f>IFERROR((IFERROR(VLOOKUP($EG160,Data!$B:$CP,Daily!EY$10,0),0)+IFERROR(VLOOKUP($IF160,Data!$B:$CP,Daily!IX$10,0),0))/AZ$159,0)</f>
        <v>0.89557739557739557</v>
      </c>
      <c r="BA160" s="12">
        <f>IFERROR((IFERROR(VLOOKUP($EG160,Data!$B:$CP,Daily!EZ$10,0),0)+IFERROR(VLOOKUP($IF160,Data!$B:$CP,Daily!IY$10,0),0))/BA$159,0)</f>
        <v>0.88267148014440433</v>
      </c>
      <c r="BB160" s="12">
        <f>IFERROR((IFERROR(VLOOKUP($EG160,Data!$B:$CP,Daily!FA$10,0),0)+IFERROR(VLOOKUP($IF160,Data!$B:$CP,Daily!IZ$10,0),0))/BB$159,0)</f>
        <v>0.90586797066014668</v>
      </c>
      <c r="BC160" s="12">
        <f>IFERROR((IFERROR(VLOOKUP($EG160,Data!$B:$CP,Daily!FB$10,0),0)+IFERROR(VLOOKUP($IF160,Data!$B:$CP,Daily!JA$10,0),0))/BC$159,0)</f>
        <v>0.90037359900373604</v>
      </c>
      <c r="BD160" s="12">
        <f>IFERROR((IFERROR(VLOOKUP($EG160,Data!$B:$CP,Daily!FC$10,0),0)+IFERROR(VLOOKUP($IF160,Data!$B:$CP,Daily!JB$10,0),0))/BD$159,0)</f>
        <v>0.89691943127962082</v>
      </c>
      <c r="BE160" s="12">
        <f>IFERROR((IFERROR(VLOOKUP($EG160,Data!$B:$CP,Daily!FD$10,0),0)+IFERROR(VLOOKUP($IF160,Data!$B:$CP,Daily!JC$10,0),0))/BE$159,0)</f>
        <v>0.88219895287958117</v>
      </c>
      <c r="BF160" s="12">
        <f>IFERROR((IFERROR(VLOOKUP($EG160,Data!$B:$CP,Daily!FE$10,0),0)+IFERROR(VLOOKUP($IF160,Data!$B:$CP,Daily!JD$10,0),0))/BF$159,0)</f>
        <v>0.8995215311004785</v>
      </c>
      <c r="BG160" s="12">
        <f>IFERROR((IFERROR(VLOOKUP($EG160,Data!$B:$CP,Daily!FF$10,0),0)+IFERROR(VLOOKUP($IF160,Data!$B:$CP,Daily!JE$10,0),0))/BG$159,0)</f>
        <v>0.91048292108362783</v>
      </c>
      <c r="BH160" s="12">
        <f>IFERROR((IFERROR(VLOOKUP($EG160,Data!$B:$CP,Daily!FG$10,0),0)+IFERROR(VLOOKUP($IF160,Data!$B:$CP,Daily!JF$10,0),0))/BH$159,0)</f>
        <v>0.88224299065420564</v>
      </c>
      <c r="BI160" s="12">
        <f>IFERROR((IFERROR(VLOOKUP($EG160,Data!$B:$CP,Daily!FH$10,0),0)+IFERROR(VLOOKUP($IF160,Data!$B:$CP,Daily!JG$10,0),0))/BI$159,0)</f>
        <v>0.9107358262967431</v>
      </c>
      <c r="BJ160" s="12">
        <f>IFERROR((IFERROR(VLOOKUP($EG160,Data!$B:$CP,Daily!FI$10,0),0)+IFERROR(VLOOKUP($IF160,Data!$B:$CP,Daily!JH$10,0),0))/BJ$159,0)</f>
        <v>0.89890377588306947</v>
      </c>
      <c r="BK160" s="12">
        <f>IFERROR((IFERROR(VLOOKUP($EG160,Data!$B:$CP,Daily!FJ$10,0),0)+IFERROR(VLOOKUP($IF160,Data!$B:$CP,Daily!JI$10,0),0))/BK$159,0)</f>
        <v>0.89130434782608692</v>
      </c>
      <c r="BL160" s="12">
        <f>IFERROR((IFERROR(VLOOKUP($EG160,Data!$B:$CP,Daily!FK$10,0),0)+IFERROR(VLOOKUP($IF160,Data!$B:$CP,Daily!JJ$10,0),0))/BL$159,0)</f>
        <v>0.86553524804177551</v>
      </c>
      <c r="BM160" s="12">
        <f>IFERROR((IFERROR(VLOOKUP($EG160,Data!$B:$CP,Daily!FL$10,0),0)+IFERROR(VLOOKUP($IF160,Data!$B:$CP,Daily!JK$10,0),0))/BM$159,0)</f>
        <v>0.9107142857142857</v>
      </c>
      <c r="BN160" s="12">
        <f>IFERROR((IFERROR(VLOOKUP($EG160,Data!$B:$CP,Daily!FM$10,0),0)+IFERROR(VLOOKUP($IF160,Data!$B:$CP,Daily!JL$10,0),0))/BN$159,0)</f>
        <v>0.90354090354090355</v>
      </c>
      <c r="BO160" s="12">
        <f>IFERROR((IFERROR(VLOOKUP($EG160,Data!$B:$CP,Daily!FN$10,0),0)+IFERROR(VLOOKUP($IF160,Data!$B:$CP,Daily!JM$10,0),0))/BO$159,0)</f>
        <v>0.90109890109890112</v>
      </c>
      <c r="BP160" s="12">
        <f>IFERROR((IFERROR(VLOOKUP($EG160,Data!$B:$CP,Daily!FO$10,0),0)+IFERROR(VLOOKUP($IF160,Data!$B:$CP,Daily!JN$10,0),0))/BP$159,0)</f>
        <v>0.87173396674584325</v>
      </c>
      <c r="BQ160" s="12">
        <f>IFERROR((IFERROR(VLOOKUP($EG160,Data!$B:$CP,Daily!FP$10,0),0)+IFERROR(VLOOKUP($IF160,Data!$B:$CP,Daily!JO$10,0),0))/BQ$159,0)</f>
        <v>0.90077177508269024</v>
      </c>
      <c r="BR160" s="12">
        <f>IFERROR((IFERROR(VLOOKUP($EG160,Data!$B:$CP,Daily!FQ$10,0),0)+IFERROR(VLOOKUP($IF160,Data!$B:$CP,Daily!JP$10,0),0))/BR$159,0)</f>
        <v>0.90486725663716816</v>
      </c>
      <c r="BS160" s="12">
        <f>IFERROR((IFERROR(VLOOKUP($EG160,Data!$B:$CP,Daily!FR$10,0),0)+IFERROR(VLOOKUP($IF160,Data!$B:$CP,Daily!JQ$10,0),0))/BS$159,0)</f>
        <v>0.90816326530612246</v>
      </c>
      <c r="BT160" s="12">
        <f>IFERROR((IFERROR(VLOOKUP($EG160,Data!$B:$CP,Daily!FS$10,0),0)+IFERROR(VLOOKUP($IF160,Data!$B:$CP,Daily!JR$10,0),0))/BT$159,0)</f>
        <v>0.90557451649601817</v>
      </c>
      <c r="BU160" s="12">
        <f>IFERROR((IFERROR(VLOOKUP($EG160,Data!$B:$CP,Daily!FT$10,0),0)+IFERROR(VLOOKUP($IF160,Data!$B:$CP,Daily!JS$10,0),0))/BU$159,0)</f>
        <v>0.90997566909975669</v>
      </c>
      <c r="BV160" s="12">
        <f>IFERROR((IFERROR(VLOOKUP($EG160,Data!$B:$CP,Daily!FU$10,0),0)+IFERROR(VLOOKUP($IF160,Data!$B:$CP,Daily!JT$10,0),0))/BV$159,0)</f>
        <v>0.86904761904761907</v>
      </c>
      <c r="BW160" s="12">
        <f>IFERROR((IFERROR(VLOOKUP($EG160,Data!$B:$CP,Daily!FV$10,0),0)+IFERROR(VLOOKUP($IF160,Data!$B:$CP,Daily!JU$10,0),0))/BW$159,0)</f>
        <v>0.90494791666666663</v>
      </c>
      <c r="BX160" s="12">
        <f>IFERROR((IFERROR(VLOOKUP($EG160,Data!$B:$CP,Daily!FW$10,0),0)+IFERROR(VLOOKUP($IF160,Data!$B:$CP,Daily!JV$10,0),0))/BX$159,0)</f>
        <v>0.89679218967921892</v>
      </c>
      <c r="BY160" s="12">
        <f>IFERROR((IFERROR(VLOOKUP($EG160,Data!$B:$CP,Daily!FX$10,0),0)+IFERROR(VLOOKUP($IF160,Data!$B:$CP,Daily!JW$10,0),0))/BY$159,0)</f>
        <v>0.90438247011952189</v>
      </c>
      <c r="BZ160" s="12">
        <f>IFERROR((IFERROR(VLOOKUP($EG160,Data!$B:$CP,Daily!FY$10,0),0)+IFERROR(VLOOKUP($IF160,Data!$B:$CP,Daily!JX$10,0),0))/BZ$159,0)</f>
        <v>0.90497076023391809</v>
      </c>
      <c r="CA160" s="12">
        <f>IFERROR((IFERROR(VLOOKUP($EG160,Data!$B:$CP,Daily!FZ$10,0),0)+IFERROR(VLOOKUP($IF160,Data!$B:$CP,Daily!JY$10,0),0))/CA$159,0)</f>
        <v>0.89416553595658077</v>
      </c>
      <c r="CB160" s="12">
        <f>IFERROR((IFERROR(VLOOKUP($EG160,Data!$B:$CP,Daily!GA$10,0),0)+IFERROR(VLOOKUP($IF160,Data!$B:$CP,Daily!JZ$10,0),0))/CB$159,0)</f>
        <v>0.922752808988764</v>
      </c>
      <c r="CC160" s="12">
        <f>IFERROR((IFERROR(VLOOKUP($EG160,Data!$B:$CP,Daily!GB$10,0),0)+IFERROR(VLOOKUP($IF160,Data!$B:$CP,Daily!KA$10,0),0))/CC$159,0)</f>
        <v>0.8834498834498834</v>
      </c>
      <c r="CD160" s="12">
        <f>IFERROR((IFERROR(VLOOKUP($EG160,Data!$B:$CP,Daily!GC$10,0),0)+IFERROR(VLOOKUP($IF160,Data!$B:$CP,Daily!KB$10,0),0))/CD$159,0)</f>
        <v>0.91298701298701301</v>
      </c>
      <c r="CE160" s="12">
        <f>IFERROR((IFERROR(VLOOKUP($EG160,Data!$B:$CP,Daily!GD$10,0),0)+IFERROR(VLOOKUP($IF160,Data!$B:$CP,Daily!KC$10,0),0))/CE$159,0)</f>
        <v>0.8901960784313725</v>
      </c>
      <c r="CF160" s="12">
        <f>IFERROR((IFERROR(VLOOKUP($EG160,Data!$B:$CP,Daily!GE$10,0),0)+IFERROR(VLOOKUP($IF160,Data!$B:$CP,Daily!KD$10,0),0))/CF$159,0)</f>
        <v>0.90989847715736039</v>
      </c>
      <c r="CG160" s="12">
        <f>IFERROR((IFERROR(VLOOKUP($EG160,Data!$B:$CP,Daily!GF$10,0),0)+IFERROR(VLOOKUP($IF160,Data!$B:$CP,Daily!KE$10,0),0))/CG$159,0)</f>
        <v>0.88650693568726358</v>
      </c>
      <c r="CH160" s="12">
        <f>IFERROR((IFERROR(VLOOKUP($EG160,Data!$B:$CP,Daily!GG$10,0),0)+IFERROR(VLOOKUP($IF160,Data!$B:$CP,Daily!KF$10,0),0))/CH$159,0)</f>
        <v>0.91603053435114501</v>
      </c>
      <c r="CI160" s="12">
        <f>IFERROR((IFERROR(VLOOKUP($EG160,Data!$B:$CP,Daily!GH$10,0),0)+IFERROR(VLOOKUP($IF160,Data!$B:$CP,Daily!KG$10,0),0))/CI$159,0)</f>
        <v>0.89793103448275857</v>
      </c>
      <c r="CJ160" s="12">
        <f>IFERROR((IFERROR(VLOOKUP($EG160,Data!$B:$CP,Daily!GI$10,0),0)+IFERROR(VLOOKUP($IF160,Data!$B:$CP,Daily!KH$10,0),0))/CJ$159,0)</f>
        <v>0.89787234042553188</v>
      </c>
      <c r="CK160" s="12">
        <f>IFERROR((IFERROR(VLOOKUP($EG160,Data!$B:$CP,Daily!GJ$10,0),0)+IFERROR(VLOOKUP($IF160,Data!$B:$CP,Daily!KI$10,0),0))/CK$159,0)</f>
        <v>0.89406779661016944</v>
      </c>
      <c r="CL160" s="12">
        <f>IFERROR((IFERROR(VLOOKUP($EG160,Data!$B:$CP,Daily!GK$10,0),0)+IFERROR(VLOOKUP($IF160,Data!$B:$CP,Daily!KJ$10,0),0))/CL$159,0)</f>
        <v>0.90213299874529485</v>
      </c>
      <c r="CM160" s="12">
        <f>IFERROR((IFERROR(VLOOKUP($EG160,Data!$B:$CP,Daily!GL$10,0),0)+IFERROR(VLOOKUP($IF160,Data!$B:$CP,Daily!KK$10,0),0))/CM$159,0)</f>
        <v>0.91349934469200522</v>
      </c>
      <c r="CN160" s="12">
        <f>IFERROR((IFERROR(VLOOKUP($EG160,Data!$B:$CP,Daily!GM$10,0),0)+IFERROR(VLOOKUP($IF160,Data!$B:$CP,Daily!KL$10,0),0))/CN$159,0)</f>
        <v>0.89177489177489178</v>
      </c>
      <c r="CO160" s="12">
        <f>IFERROR((IFERROR(VLOOKUP($EG160,Data!$B:$CP,Daily!GN$10,0),0)+IFERROR(VLOOKUP($IF160,Data!$B:$CP,Daily!KM$10,0),0))/CO$159,0)</f>
        <v>0.88567674113009198</v>
      </c>
      <c r="CP160" s="12">
        <f>IFERROR((IFERROR(VLOOKUP($EG160,Data!$B:$CP,Daily!GO$10,0),0)+IFERROR(VLOOKUP($IF160,Data!$B:$CP,Daily!KN$10,0),0))/CP$159,0)</f>
        <v>0.89718309859154932</v>
      </c>
      <c r="CQ160" s="12">
        <f>IFERROR((IFERROR(VLOOKUP($EG160,Data!$B:$CP,Daily!GP$10,0),0)+IFERROR(VLOOKUP($IF160,Data!$B:$CP,Daily!KO$10,0),0))/CQ$159,0)</f>
        <v>0.87562189054726369</v>
      </c>
      <c r="CR160" s="12">
        <f>IFERROR((IFERROR(VLOOKUP($EG160,Data!$B:$CP,Daily!GQ$10,0),0)+IFERROR(VLOOKUP($IF160,Data!$B:$CP,Daily!KP$10,0),0))/CR$159,0)</f>
        <v>0.91666666666666663</v>
      </c>
      <c r="CS160" s="12">
        <f>IFERROR((IFERROR(VLOOKUP($EG160,Data!$B:$CP,Daily!GR$10,0),0)+IFERROR(VLOOKUP($IF160,Data!$B:$CP,Daily!KQ$10,0),0))/CS$159,0)</f>
        <v>0.92042042042042038</v>
      </c>
      <c r="CT160" s="12">
        <f>IFERROR((IFERROR(VLOOKUP($EG160,Data!$B:$CP,Daily!GS$10,0),0)+IFERROR(VLOOKUP($IF160,Data!$B:$CP,Daily!KR$10,0),0))/CT$159,0)</f>
        <v>0.90694444444444444</v>
      </c>
      <c r="CU160" s="12">
        <f>IFERROR((IFERROR(VLOOKUP($EG160,Data!$B:$CP,Daily!GT$10,0),0)+IFERROR(VLOOKUP($IF160,Data!$B:$CP,Daily!KS$10,0),0))/CU$159,0)</f>
        <v>0.87931034482758619</v>
      </c>
      <c r="CV160" s="12">
        <f>IFERROR((IFERROR(VLOOKUP($EG160,Data!$B:$CP,Daily!GU$10,0),0)+IFERROR(VLOOKUP($IF160,Data!$B:$CP,Daily!KT$10,0),0))/CV$159,0)</f>
        <v>0.90315052508751459</v>
      </c>
      <c r="CW160" s="12">
        <f>IFERROR((IFERROR(VLOOKUP($EG160,Data!$B:$CP,Daily!GV$10,0),0)+IFERROR(VLOOKUP($IF160,Data!$B:$CP,Daily!KU$10,0),0))/CW$159,0)</f>
        <v>0.90987654320987654</v>
      </c>
      <c r="CX160" s="12">
        <f>IFERROR((IFERROR(VLOOKUP($EG160,Data!$B:$CP,Daily!GW$10,0),0)+IFERROR(VLOOKUP($IF160,Data!$B:$CP,Daily!KV$10,0),0))/CX$159,0)</f>
        <v>0.88395904436860073</v>
      </c>
      <c r="CY160" s="12">
        <f>IFERROR((IFERROR(VLOOKUP($EG160,Data!$B:$CP,Daily!GX$10,0),0)+IFERROR(VLOOKUP($IF160,Data!$B:$CP,Daily!KW$10,0),0))/CY$159,0)</f>
        <v>0.91041162227602901</v>
      </c>
      <c r="CZ160" s="12">
        <f>IFERROR((IFERROR(VLOOKUP($EG160,Data!$B:$CP,Daily!GY$10,0),0)+IFERROR(VLOOKUP($IF160,Data!$B:$CP,Daily!KX$10,0),0))/CZ$159,0)</f>
        <v>0.90657894736842104</v>
      </c>
      <c r="DA160" s="12">
        <f>IFERROR((IFERROR(VLOOKUP($EG160,Data!$B:$CP,Daily!GZ$10,0),0)+IFERROR(VLOOKUP($IF160,Data!$B:$CP,Daily!KY$10,0),0))/DA$159,0)</f>
        <v>0.92172739541160598</v>
      </c>
      <c r="DB160" s="12">
        <f>IFERROR((IFERROR(VLOOKUP($EG160,Data!$B:$CP,Daily!HA$10,0),0)+IFERROR(VLOOKUP($IF160,Data!$B:$CP,Daily!KZ$10,0),0))/DB$159,0)</f>
        <v>0.90457516339869282</v>
      </c>
      <c r="DC160" s="12">
        <f>IFERROR((IFERROR(VLOOKUP($EG160,Data!$B:$CP,Daily!HB$10,0),0)+IFERROR(VLOOKUP($IF160,Data!$B:$CP,Daily!LA$10,0),0))/DC$159,0)</f>
        <v>0.90656565656565657</v>
      </c>
      <c r="DD160" s="12">
        <f>IFERROR((IFERROR(VLOOKUP($EG160,Data!$B:$CP,Daily!HC$10,0),0)+IFERROR(VLOOKUP($IF160,Data!$B:$CP,Daily!LB$10,0),0))/DD$159,0)</f>
        <v>0.90742996345919613</v>
      </c>
      <c r="DE160" s="12">
        <f>IFERROR((IFERROR(VLOOKUP($EG160,Data!$B:$CP,Daily!HD$10,0),0)+IFERROR(VLOOKUP($IF160,Data!$B:$CP,Daily!LC$10,0),0))/DE$159,0)</f>
        <v>0.89450549450549455</v>
      </c>
      <c r="DF160" s="12">
        <f>IFERROR((IFERROR(VLOOKUP($EG160,Data!$B:$CP,Daily!HE$10,0),0)+IFERROR(VLOOKUP($IF160,Data!$B:$CP,Daily!LD$10,0),0))/DF$159,0)</f>
        <v>0.90272373540856032</v>
      </c>
      <c r="DG160" s="12">
        <f>IFERROR((IFERROR(VLOOKUP($EG160,Data!$B:$CP,Daily!HF$10,0),0)+IFERROR(VLOOKUP($IF160,Data!$B:$CP,Daily!LE$10,0),0))/DG$159,0)</f>
        <v>0.918010752688172</v>
      </c>
      <c r="DH160" s="12">
        <f>IFERROR((IFERROR(VLOOKUP($EG160,Data!$B:$CP,Daily!HG$10,0),0)+IFERROR(VLOOKUP($IF160,Data!$B:$CP,Daily!LF$10,0),0))/DH$159,0)</f>
        <v>0.88874345549738221</v>
      </c>
      <c r="DI160" s="12">
        <f>IFERROR((IFERROR(VLOOKUP($EG160,Data!$B:$CP,Daily!HH$10,0),0)+IFERROR(VLOOKUP($IF160,Data!$B:$CP,Daily!LG$10,0),0))/DI$159,0)</f>
        <v>0.90275952693823913</v>
      </c>
      <c r="DJ160" s="12">
        <f>IFERROR((IFERROR(VLOOKUP($EG160,Data!$B:$CP,Daily!HI$10,0),0)+IFERROR(VLOOKUP($IF160,Data!$B:$CP,Daily!LH$10,0),0))/DJ$159,0)</f>
        <v>0.8709315375982043</v>
      </c>
      <c r="DK160" s="12">
        <f>IFERROR((IFERROR(VLOOKUP($EG160,Data!$B:$CP,Daily!HJ$10,0),0)+IFERROR(VLOOKUP($IF160,Data!$B:$CP,Daily!LI$10,0),0))/DK$159,0)</f>
        <v>0.92387543252595161</v>
      </c>
      <c r="DL160" s="12">
        <f>IFERROR((IFERROR(VLOOKUP($EG160,Data!$B:$CP,Daily!HK$10,0),0)+IFERROR(VLOOKUP($IF160,Data!$B:$CP,Daily!LJ$10,0),0))/DL$159,0)</f>
        <v>0.91296625222024863</v>
      </c>
      <c r="DM160" s="12">
        <f>IFERROR((IFERROR(VLOOKUP($EG160,Data!$B:$CP,Daily!HL$10,0),0)+IFERROR(VLOOKUP($IF160,Data!$B:$CP,Daily!LK$10,0),0))/DM$159,0)</f>
        <v>0.9</v>
      </c>
      <c r="DN160" s="12">
        <f>IFERROR((IFERROR(VLOOKUP($EG160,Data!$B:$CP,Daily!HM$10,0),0)+IFERROR(VLOOKUP($IF160,Data!$B:$CP,Daily!LL$10,0),0))/DN$159,0)</f>
        <v>0.89973958333333337</v>
      </c>
      <c r="DO160" s="12">
        <f>IFERROR((IFERROR(VLOOKUP($EG160,Data!$B:$CP,Daily!HN$10,0),0)+IFERROR(VLOOKUP($IF160,Data!$B:$CP,Daily!LM$10,0),0))/DO$159,0)</f>
        <v>0.89486858573216521</v>
      </c>
      <c r="DP160" s="12">
        <f>IFERROR((IFERROR(VLOOKUP($EG160,Data!$B:$CP,Daily!HO$10,0),0)+IFERROR(VLOOKUP($IF160,Data!$B:$CP,Daily!LN$10,0),0))/DP$159,0)</f>
        <v>0.92487046632124348</v>
      </c>
      <c r="DQ160" s="12">
        <f>IFERROR((IFERROR(VLOOKUP($EG160,Data!$B:$CP,Daily!HP$10,0),0)+IFERROR(VLOOKUP($IF160,Data!$B:$CP,Daily!LO$10,0),0))/DQ$159,0)</f>
        <v>0.91928251121076232</v>
      </c>
      <c r="DR160" s="12">
        <f>IFERROR((IFERROR(VLOOKUP($EG160,Data!$B:$CP,Daily!HQ$10,0),0)+IFERROR(VLOOKUP($IF160,Data!$B:$CP,Daily!LP$10,0),0))/DR$159,0)</f>
        <v>0.92044198895027629</v>
      </c>
      <c r="DS160" s="12">
        <f>IFERROR((IFERROR(VLOOKUP($EG160,Data!$B:$CP,Daily!HR$10,0),0)+IFERROR(VLOOKUP($IF160,Data!$B:$CP,Daily!LQ$10,0),0))/DS$159,0)</f>
        <v>0.91397849462365588</v>
      </c>
      <c r="DT160" s="12">
        <f>IFERROR((IFERROR(VLOOKUP($EG160,Data!$B:$CP,Daily!HS$10,0),0)+IFERROR(VLOOKUP($IF160,Data!$B:$CP,Daily!LR$10,0),0))/DT$159,0)</f>
        <v>0.93742331288343561</v>
      </c>
      <c r="DU160" s="12">
        <f>IFERROR((IFERROR(VLOOKUP($EG160,Data!$B:$CP,Daily!HT$10,0),0)+IFERROR(VLOOKUP($IF160,Data!$B:$CP,Daily!LS$10,0),0))/DU$159,0)</f>
        <v>0.92326732673267331</v>
      </c>
      <c r="DV160" s="14"/>
      <c r="DW160" s="40">
        <f t="shared" si="2137"/>
        <v>0.89486858573216521</v>
      </c>
      <c r="DX160" s="40">
        <f t="shared" si="2138"/>
        <v>0.91122715404699739</v>
      </c>
      <c r="DY160" s="40">
        <f>DX160-DW160</f>
        <v>1.6358568314832178E-2</v>
      </c>
      <c r="DZ160" s="40">
        <f>DX160+(0.75*DY160)</f>
        <v>0.92349608028312158</v>
      </c>
      <c r="EA160" s="40">
        <f>DW160-(0.75*DY160)</f>
        <v>0.88259965949604102</v>
      </c>
      <c r="EB160" s="14"/>
      <c r="EC160" s="12">
        <f t="shared" si="2158"/>
        <v>1.4243412724431378E-2</v>
      </c>
      <c r="ED160" s="12">
        <f>SUMPRODUCT(DN160:DT160,DN$159:DT$159)/SUM(DN$159:DT$159)</f>
        <v>0.91613722998729352</v>
      </c>
      <c r="EE160" s="12">
        <f>SUMPRODUCT(CR160:DT160,CR$159:DT$159)/SUM(CR$159:DT$159)</f>
        <v>0.90720806649407271</v>
      </c>
      <c r="EF160" s="1"/>
      <c r="EG160" s="7" t="s">
        <v>804</v>
      </c>
      <c r="EH160" s="7" t="s">
        <v>137</v>
      </c>
      <c r="EI160" s="12">
        <f>IFERROR(VLOOKUP($EG160,Data!$B:$CP,Daily!EI$10,0)/EI$159,0)</f>
        <v>0.92577030812324934</v>
      </c>
      <c r="EJ160" s="12">
        <f>IFERROR(VLOOKUP($EG160,Data!$B:$CP,Daily!EJ$10,0)/EJ$159,0)</f>
        <v>0.93463143254520165</v>
      </c>
      <c r="EK160" s="12">
        <f>IFERROR(VLOOKUP($EG160,Data!$B:$CP,Daily!EK$10,0)/EK$159,0)</f>
        <v>0.92248062015503873</v>
      </c>
      <c r="EL160" s="12">
        <f>IFERROR(VLOOKUP($EG160,Data!$B:$CP,Daily!EL$10,0)/EL$159,0)</f>
        <v>0.92016806722689071</v>
      </c>
      <c r="EM160" s="12">
        <f>IFERROR(VLOOKUP($EG160,Data!$B:$CP,Daily!EM$10,0)/EM$159,0)</f>
        <v>0.92556634304207119</v>
      </c>
      <c r="EN160" s="12">
        <f>IFERROR(VLOOKUP($EG160,Data!$B:$CP,Daily!EN$10,0)/EN$159,0)</f>
        <v>0.92917847025495748</v>
      </c>
      <c r="EO160" s="12">
        <f>IFERROR(VLOOKUP($EG160,Data!$B:$CP,Daily!EO$10,0)/EO$159,0)</f>
        <v>0.92455089820359282</v>
      </c>
      <c r="EP160" s="12">
        <f>IFERROR(VLOOKUP($EG160,Data!$B:$CP,Daily!EP$10,0)/EP$159,0)</f>
        <v>0.93023255813953487</v>
      </c>
      <c r="EQ160" s="12">
        <f>IFERROR(VLOOKUP($EG160,Data!$B:$CP,Daily!EQ$10,0)/EQ$159,0)</f>
        <v>0.92786421499292782</v>
      </c>
      <c r="ER160" s="12">
        <f>IFERROR(VLOOKUP($EG160,Data!$B:$CP,Daily!ER$10,0)/ER$159,0)</f>
        <v>0.9397217928902627</v>
      </c>
      <c r="ES160" s="12">
        <f>IFERROR(VLOOKUP($EG160,Data!$B:$CP,Daily!ES$10,0)/ES$159,0)</f>
        <v>0.9061032863849765</v>
      </c>
      <c r="ET160" s="12">
        <f>IFERROR(VLOOKUP($EG160,Data!$B:$CP,Daily!ET$10,0)/ET$159,0)</f>
        <v>0.91757387247278388</v>
      </c>
      <c r="EU160" s="12">
        <f>IFERROR(VLOOKUP($EG160,Data!$B:$CP,Daily!EU$10,0)/EU$159,0)</f>
        <v>0.93196202531645567</v>
      </c>
      <c r="EV160" s="12">
        <f>IFERROR(VLOOKUP($EG160,Data!$B:$CP,Daily!EV$10,0)/EV$159,0)</f>
        <v>0.91410048622366291</v>
      </c>
      <c r="EW160" s="12">
        <f>IFERROR(VLOOKUP($EG160,Data!$B:$CP,Daily!EW$10,0)/EW$159,0)</f>
        <v>0.91896024464831805</v>
      </c>
      <c r="EX160" s="12">
        <f>IFERROR(VLOOKUP($EG160,Data!$B:$CP,Daily!EX$10,0)/EX$159,0)</f>
        <v>0.89577039274924475</v>
      </c>
      <c r="EY160" s="12">
        <f>IFERROR(VLOOKUP($EG160,Data!$B:$CP,Daily!EY$10,0)/EY$159,0)</f>
        <v>0.9061032863849765</v>
      </c>
      <c r="EZ160" s="12">
        <f>IFERROR(VLOOKUP($EG160,Data!$B:$CP,Daily!EZ$10,0)/EZ$159,0)</f>
        <v>0.90531177829099307</v>
      </c>
      <c r="FA160" s="12">
        <f>IFERROR(VLOOKUP($EG160,Data!$B:$CP,Daily!FA$10,0)/FA$159,0)</f>
        <v>0.93178294573643405</v>
      </c>
      <c r="FB160" s="12">
        <f>IFERROR(VLOOKUP($EG160,Data!$B:$CP,Daily!FB$10,0)/FB$159,0)</f>
        <v>0.90836012861736337</v>
      </c>
      <c r="FC160" s="12">
        <f>IFERROR(VLOOKUP($EG160,Data!$B:$CP,Daily!FC$10,0)/FC$159,0)</f>
        <v>0.91208791208791207</v>
      </c>
      <c r="FD160" s="12">
        <f>IFERROR(VLOOKUP($EG160,Data!$B:$CP,Daily!FD$10,0)/FD$159,0)</f>
        <v>0.88794567062818341</v>
      </c>
      <c r="FE160" s="12">
        <f>IFERROR(VLOOKUP($EG160,Data!$B:$CP,Daily!FE$10,0)/FE$159,0)</f>
        <v>0.91530460624071319</v>
      </c>
      <c r="FF160" s="12">
        <f>IFERROR(VLOOKUP($EG160,Data!$B:$CP,Daily!FF$10,0)/FF$159,0)</f>
        <v>0.92</v>
      </c>
      <c r="FG160" s="12">
        <f>IFERROR(VLOOKUP($EG160,Data!$B:$CP,Daily!FG$10,0)/FG$159,0)</f>
        <v>0.89234449760765555</v>
      </c>
      <c r="FH160" s="12">
        <f>IFERROR(VLOOKUP($EG160,Data!$B:$CP,Daily!FH$10,0)/FH$159,0)</f>
        <v>0.92966360856269115</v>
      </c>
      <c r="FI160" s="12">
        <f>IFERROR(VLOOKUP($EG160,Data!$B:$CP,Daily!FI$10,0)/FI$159,0)</f>
        <v>0.91411042944785281</v>
      </c>
      <c r="FJ160" s="12">
        <f>IFERROR(VLOOKUP($EG160,Data!$B:$CP,Daily!FJ$10,0)/FJ$159,0)</f>
        <v>0.90923566878980888</v>
      </c>
      <c r="FK160" s="12">
        <f>IFERROR(VLOOKUP($EG160,Data!$B:$CP,Daily!FK$10,0)/FK$159,0)</f>
        <v>0.88945578231292521</v>
      </c>
      <c r="FL160" s="12">
        <f>IFERROR(VLOOKUP($EG160,Data!$B:$CP,Daily!FL$10,0)/FL$159,0)</f>
        <v>0.92417739628040052</v>
      </c>
      <c r="FM160" s="12">
        <f>IFERROR(VLOOKUP($EG160,Data!$B:$CP,Daily!FM$10,0)/FM$159,0)</f>
        <v>0.92050874403815586</v>
      </c>
      <c r="FN160" s="12">
        <f>IFERROR(VLOOKUP($EG160,Data!$B:$CP,Daily!FN$10,0)/FN$159,0)</f>
        <v>0.90762124711316394</v>
      </c>
      <c r="FO160" s="12">
        <f>IFERROR(VLOOKUP($EG160,Data!$B:$CP,Daily!FO$10,0)/FO$159,0)</f>
        <v>0.89985052316890879</v>
      </c>
      <c r="FP160" s="12">
        <f>IFERROR(VLOOKUP($EG160,Data!$B:$CP,Daily!FP$10,0)/FP$159,0)</f>
        <v>0.91965566714490676</v>
      </c>
      <c r="FQ160" s="12">
        <f>IFERROR(VLOOKUP($EG160,Data!$B:$CP,Daily!FQ$10,0)/FQ$159,0)</f>
        <v>0.92867132867132862</v>
      </c>
      <c r="FR160" s="12">
        <f>IFERROR(VLOOKUP($EG160,Data!$B:$CP,Daily!FR$10,0)/FR$159,0)</f>
        <v>0.92920353982300885</v>
      </c>
      <c r="FS160" s="12">
        <f>IFERROR(VLOOKUP($EG160,Data!$B:$CP,Daily!FS$10,0)/FS$159,0)</f>
        <v>0.9207772795216741</v>
      </c>
      <c r="FT160" s="12">
        <f>IFERROR(VLOOKUP($EG160,Data!$B:$CP,Daily!FT$10,0)/FT$159,0)</f>
        <v>0.92546583850931674</v>
      </c>
      <c r="FU160" s="12">
        <f>IFERROR(VLOOKUP($EG160,Data!$B:$CP,Daily!FU$10,0)/FU$159,0)</f>
        <v>0.88031914893617025</v>
      </c>
      <c r="FV160" s="12">
        <f>IFERROR(VLOOKUP($EG160,Data!$B:$CP,Daily!FV$10,0)/FV$159,0)</f>
        <v>0.92153589315525875</v>
      </c>
      <c r="FW160" s="12">
        <f>IFERROR(VLOOKUP($EG160,Data!$B:$CP,Daily!FW$10,0)/FW$159,0)</f>
        <v>0.90727272727272723</v>
      </c>
      <c r="FX160" s="12">
        <f>IFERROR(VLOOKUP($EG160,Data!$B:$CP,Daily!FX$10,0)/FX$159,0)</f>
        <v>0.92844974446337314</v>
      </c>
      <c r="FY160" s="12">
        <f>IFERROR(VLOOKUP($EG160,Data!$B:$CP,Daily!FY$10,0)/FY$159,0)</f>
        <v>0.92263056092843332</v>
      </c>
      <c r="FZ160" s="12">
        <f>IFERROR(VLOOKUP($EG160,Data!$B:$CP,Daily!FZ$10,0)/FZ$159,0)</f>
        <v>0.92160278745644597</v>
      </c>
      <c r="GA160" s="12">
        <f>IFERROR(VLOOKUP($EG160,Data!$B:$CP,Daily!GA$10,0)/GA$159,0)</f>
        <v>0.93738489871086561</v>
      </c>
      <c r="GB160" s="12">
        <f>IFERROR(VLOOKUP($EG160,Data!$B:$CP,Daily!GB$10,0)/GB$159,0)</f>
        <v>0.90265486725663713</v>
      </c>
      <c r="GC160" s="12">
        <f>IFERROR(VLOOKUP($EG160,Data!$B:$CP,Daily!GC$10,0)/GC$159,0)</f>
        <v>0.94942903752039154</v>
      </c>
      <c r="GD160" s="12">
        <f>IFERROR(VLOOKUP($EG160,Data!$B:$CP,Daily!GD$10,0)/GD$159,0)</f>
        <v>0.90984974958263776</v>
      </c>
      <c r="GE160" s="12">
        <f>IFERROR(VLOOKUP($EG160,Data!$B:$CP,Daily!GE$10,0)/GE$159,0)</f>
        <v>0.9216965742251223</v>
      </c>
      <c r="GF160" s="12">
        <f>IFERROR(VLOOKUP($EG160,Data!$B:$CP,Daily!GF$10,0)/GF$159,0)</f>
        <v>0.91585760517799353</v>
      </c>
      <c r="GG160" s="12">
        <f>IFERROR(VLOOKUP($EG160,Data!$B:$CP,Daily!GG$10,0)/GG$159,0)</f>
        <v>0.93856655290102387</v>
      </c>
      <c r="GH160" s="12">
        <f>IFERROR(VLOOKUP($EG160,Data!$B:$CP,Daily!GH$10,0)/GH$159,0)</f>
        <v>0.92508710801393723</v>
      </c>
      <c r="GI160" s="12">
        <f>IFERROR(VLOOKUP($EG160,Data!$B:$CP,Daily!GI$10,0)/GI$159,0)</f>
        <v>0.9148351648351648</v>
      </c>
      <c r="GJ160" s="12">
        <f>IFERROR(VLOOKUP($EG160,Data!$B:$CP,Daily!GJ$10,0)/GJ$159,0)</f>
        <v>0.91150442477876104</v>
      </c>
      <c r="GK160" s="12">
        <f>IFERROR(VLOOKUP($EG160,Data!$B:$CP,Daily!GK$10,0)/GK$159,0)</f>
        <v>0.92598684210526316</v>
      </c>
      <c r="GL160" s="12">
        <f>IFERROR(VLOOKUP($EG160,Data!$B:$CP,Daily!GL$10,0)/GL$159,0)</f>
        <v>0.9286898839137645</v>
      </c>
      <c r="GM160" s="12">
        <f>IFERROR(VLOOKUP($EG160,Data!$B:$CP,Daily!GM$10,0)/GM$159,0)</f>
        <v>0.90925925925925921</v>
      </c>
      <c r="GN160" s="12">
        <f>IFERROR(VLOOKUP($EG160,Data!$B:$CP,Daily!GN$10,0)/GN$159,0)</f>
        <v>0.91442953020134232</v>
      </c>
      <c r="GO160" s="12">
        <f>IFERROR(VLOOKUP($EG160,Data!$B:$CP,Daily!GO$10,0)/GO$159,0)</f>
        <v>0.91851851851851851</v>
      </c>
      <c r="GP160" s="12">
        <f>IFERROR(VLOOKUP($EG160,Data!$B:$CP,Daily!GP$10,0)/GP$159,0)</f>
        <v>0.90291262135922334</v>
      </c>
      <c r="GQ160" s="12">
        <f>IFERROR(VLOOKUP($EG160,Data!$B:$CP,Daily!GQ$10,0)/GQ$159,0)</f>
        <v>0.93717277486910999</v>
      </c>
      <c r="GR160" s="12">
        <f>IFERROR(VLOOKUP($EG160,Data!$B:$CP,Daily!GR$10,0)/GR$159,0)</f>
        <v>0.94799999999999995</v>
      </c>
      <c r="GS160" s="12">
        <f>IFERROR(VLOOKUP($EG160,Data!$B:$CP,Daily!GS$10,0)/GS$159,0)</f>
        <v>0.91935483870967738</v>
      </c>
      <c r="GT160" s="12">
        <f>IFERROR(VLOOKUP($EG160,Data!$B:$CP,Daily!GT$10,0)/GT$159,0)</f>
        <v>0.90231788079470199</v>
      </c>
      <c r="GU160" s="12">
        <f>IFERROR(VLOOKUP($EG160,Data!$B:$CP,Daily!GU$10,0)/GU$159,0)</f>
        <v>0.93026941362916005</v>
      </c>
      <c r="GV160" s="12">
        <f>IFERROR(VLOOKUP($EG160,Data!$B:$CP,Daily!GV$10,0)/GV$159,0)</f>
        <v>0.93322981366459623</v>
      </c>
      <c r="GW160" s="12">
        <f>IFERROR(VLOOKUP($EG160,Data!$B:$CP,Daily!GW$10,0)/GW$159,0)</f>
        <v>0.90687361419068735</v>
      </c>
      <c r="GX160" s="12">
        <f>IFERROR(VLOOKUP($EG160,Data!$B:$CP,Daily!GX$10,0)/GX$159,0)</f>
        <v>0.93452380952380953</v>
      </c>
      <c r="GY160" s="12">
        <f>IFERROR(VLOOKUP($EG160,Data!$B:$CP,Daily!GY$10,0)/GY$159,0)</f>
        <v>0.93311036789297663</v>
      </c>
      <c r="GZ160" s="12">
        <f>IFERROR(VLOOKUP($EG160,Data!$B:$CP,Daily!GZ$10,0)/GZ$159,0)</f>
        <v>0.95320623916811087</v>
      </c>
      <c r="HA160" s="12">
        <f>IFERROR(VLOOKUP($EG160,Data!$B:$CP,Daily!HA$10,0)/HA$159,0)</f>
        <v>0.93256578947368418</v>
      </c>
      <c r="HB160" s="12">
        <f>IFERROR(VLOOKUP($EG160,Data!$B:$CP,Daily!HB$10,0)/HB$159,0)</f>
        <v>0.93689320388349517</v>
      </c>
      <c r="HC160" s="12">
        <f>IFERROR(VLOOKUP($EG160,Data!$B:$CP,Daily!HC$10,0)/HC$159,0)</f>
        <v>0.93399339933993397</v>
      </c>
      <c r="HD160" s="12">
        <f>IFERROR(VLOOKUP($EG160,Data!$B:$CP,Daily!HD$10,0)/HD$159,0)</f>
        <v>0.91545189504373181</v>
      </c>
      <c r="HE160" s="12">
        <f>IFERROR(VLOOKUP($EG160,Data!$B:$CP,Daily!HE$10,0)/HE$159,0)</f>
        <v>0.92724196277495774</v>
      </c>
      <c r="HF160" s="12">
        <f>IFERROR(VLOOKUP($EG160,Data!$B:$CP,Daily!HF$10,0)/HF$159,0)</f>
        <v>0.94006849315068497</v>
      </c>
      <c r="HG160" s="12">
        <f>IFERROR(VLOOKUP($EG160,Data!$B:$CP,Daily!HG$10,0)/HG$159,0)</f>
        <v>0.91032148900169207</v>
      </c>
      <c r="HH160" s="12">
        <f>IFERROR(VLOOKUP($EG160,Data!$B:$CP,Daily!HH$10,0)/HH$159,0)</f>
        <v>0.91370558375634514</v>
      </c>
      <c r="HI160" s="12">
        <f>IFERROR(VLOOKUP($EG160,Data!$B:$CP,Daily!HI$10,0)/HI$159,0)</f>
        <v>0.91189427312775329</v>
      </c>
      <c r="HJ160" s="12">
        <f>IFERROR(VLOOKUP($EG160,Data!$B:$CP,Daily!HJ$10,0)/HJ$159,0)</f>
        <v>0.9521604938271605</v>
      </c>
      <c r="HK160" s="12">
        <f>IFERROR(VLOOKUP($EG160,Data!$B:$CP,Daily!HK$10,0)/HK$159,0)</f>
        <v>0.9362186788154897</v>
      </c>
      <c r="HL160" s="12">
        <f>IFERROR(VLOOKUP($EG160,Data!$B:$CP,Daily!HL$10,0)/HL$159,0)</f>
        <v>0.92738275340393339</v>
      </c>
      <c r="HM160" s="12">
        <f>IFERROR(VLOOKUP($EG160,Data!$B:$CP,Daily!HM$10,0)/HM$159,0)</f>
        <v>0.9256055363321799</v>
      </c>
      <c r="HN160" s="12">
        <f>IFERROR(VLOOKUP($EG160,Data!$B:$CP,Daily!HN$10,0)/HN$159,0)</f>
        <v>0.91133004926108374</v>
      </c>
      <c r="HO160" s="12">
        <f>IFERROR(VLOOKUP($EG160,Data!$B:$CP,Daily!HO$10,0)/HO$159,0)</f>
        <v>0.95034246575342463</v>
      </c>
      <c r="HP160" s="12">
        <f>IFERROR(VLOOKUP($EG160,Data!$B:$CP,Daily!HP$10,0)/HP$159,0)</f>
        <v>0.94626865671641791</v>
      </c>
      <c r="HQ160" s="12">
        <f>IFERROR(VLOOKUP($EG160,Data!$B:$CP,Daily!HQ$10,0)/HQ$159,0)</f>
        <v>0.95196506550218341</v>
      </c>
      <c r="HR160" s="12">
        <f>IFERROR(VLOOKUP($EG160,Data!$B:$CP,Daily!HR$10,0)/HR$159,0)</f>
        <v>0.92289156626506019</v>
      </c>
      <c r="HS160" s="12">
        <f>IFERROR(VLOOKUP($EG160,Data!$B:$CP,Daily!HS$10,0)/HS$159,0)</f>
        <v>0.95374800637958534</v>
      </c>
      <c r="HT160" s="12">
        <f>IFERROR(VLOOKUP($EG160,Data!$B:$CP,Daily!HT$10,0)/HT$159,0)</f>
        <v>0.95245641838351824</v>
      </c>
      <c r="HU160" s="13"/>
      <c r="HV160" s="40">
        <f t="shared" si="2141"/>
        <v>0.91189427312775329</v>
      </c>
      <c r="HW160" s="40">
        <f t="shared" si="2142"/>
        <v>0.93178294573643405</v>
      </c>
      <c r="HX160" s="40">
        <f t="shared" si="2179"/>
        <v>1.9888672608680769E-2</v>
      </c>
      <c r="HY160" s="40">
        <f t="shared" si="2180"/>
        <v>0.94669945019294466</v>
      </c>
      <c r="HZ160" s="40">
        <f>HV160-(0.75*HX160)</f>
        <v>0.89697776867124268</v>
      </c>
      <c r="IA160" s="41"/>
      <c r="IB160" s="12">
        <f t="shared" si="2182"/>
        <v>1.5550641748000197E-2</v>
      </c>
      <c r="IC160" s="12">
        <f>SUMPRODUCT(HM160:HS160,HM$159:HS$159)/SUM(HM$159:HS$159)</f>
        <v>0.93860911270983216</v>
      </c>
      <c r="ID160" s="12">
        <f>SUMPRODUCT(GQ160:HS160,GQ$159:HS$159)/SUM(GQ$159:HS$159)</f>
        <v>0.9315189798689415</v>
      </c>
      <c r="IE160" s="1"/>
      <c r="IF160" s="7" t="s">
        <v>805</v>
      </c>
      <c r="IG160" s="7" t="s">
        <v>137</v>
      </c>
      <c r="IH160" s="12">
        <f>IFERROR(VLOOKUP($IF160,Data!$B:$CP,Daily!IH$10,0)/IH$159,0)</f>
        <v>0.82564102564102559</v>
      </c>
      <c r="II160" s="12">
        <f>IFERROR(VLOOKUP($IF160,Data!$B:$CP,Daily!II$10,0)/II$159,0)</f>
        <v>0.8392857142857143</v>
      </c>
      <c r="IJ160" s="12">
        <f>IFERROR(VLOOKUP($IF160,Data!$B:$CP,Daily!IJ$10,0)/IJ$159,0)</f>
        <v>0.8666666666666667</v>
      </c>
      <c r="IK160" s="12">
        <f>IFERROR(VLOOKUP($IF160,Data!$B:$CP,Daily!IK$10,0)/IK$159,0)</f>
        <v>0.81578947368421051</v>
      </c>
      <c r="IL160" s="12">
        <f>IFERROR(VLOOKUP($IF160,Data!$B:$CP,Daily!IL$10,0)/IL$159,0)</f>
        <v>0.85135135135135132</v>
      </c>
      <c r="IM160" s="12">
        <f>IFERROR(VLOOKUP($IF160,Data!$B:$CP,Daily!IM$10,0)/IM$159,0)</f>
        <v>0.85576923076923073</v>
      </c>
      <c r="IN160" s="12">
        <f>IFERROR(VLOOKUP($IF160,Data!$B:$CP,Daily!IN$10,0)/IN$159,0)</f>
        <v>0.86976744186046506</v>
      </c>
      <c r="IO160" s="12">
        <f>IFERROR(VLOOKUP($IF160,Data!$B:$CP,Daily!IO$10,0)/IO$159,0)</f>
        <v>0.87665198237885467</v>
      </c>
      <c r="IP160" s="12">
        <f>IFERROR(VLOOKUP($IF160,Data!$B:$CP,Daily!IP$10,0)/IP$159,0)</f>
        <v>0.88510638297872335</v>
      </c>
      <c r="IQ160" s="12">
        <f>IFERROR(VLOOKUP($IF160,Data!$B:$CP,Daily!IQ$10,0)/IQ$159,0)</f>
        <v>0.84571428571428575</v>
      </c>
      <c r="IR160" s="12">
        <f>IFERROR(VLOOKUP($IF160,Data!$B:$CP,Daily!IR$10,0)/IR$159,0)</f>
        <v>0.83620689655172409</v>
      </c>
      <c r="IS160" s="12">
        <f>IFERROR(VLOOKUP($IF160,Data!$B:$CP,Daily!IS$10,0)/IS$159,0)</f>
        <v>0.82446808510638303</v>
      </c>
      <c r="IT160" s="12">
        <f>IFERROR(VLOOKUP($IF160,Data!$B:$CP,Daily!IT$10,0)/IT$159,0)</f>
        <v>0.86432160804020097</v>
      </c>
      <c r="IU160" s="12">
        <f>IFERROR(VLOOKUP($IF160,Data!$B:$CP,Daily!IU$10,0)/IU$159,0)</f>
        <v>0.88659793814432986</v>
      </c>
      <c r="IV160" s="12">
        <f>IFERROR(VLOOKUP($IF160,Data!$B:$CP,Daily!IV$10,0)/IV$159,0)</f>
        <v>0.87330316742081449</v>
      </c>
      <c r="IW160" s="12">
        <f>IFERROR(VLOOKUP($IF160,Data!$B:$CP,Daily!IW$10,0)/IW$159,0)</f>
        <v>0.82320441988950277</v>
      </c>
      <c r="IX160" s="12">
        <f>IFERROR(VLOOKUP($IF160,Data!$B:$CP,Daily!IX$10,0)/IX$159,0)</f>
        <v>0.8571428571428571</v>
      </c>
      <c r="IY160" s="12">
        <f>IFERROR(VLOOKUP($IF160,Data!$B:$CP,Daily!IY$10,0)/IY$159,0)</f>
        <v>0.80165289256198347</v>
      </c>
      <c r="IZ160" s="12">
        <f>IFERROR(VLOOKUP($IF160,Data!$B:$CP,Daily!IZ$10,0)/IZ$159,0)</f>
        <v>0.80924855491329484</v>
      </c>
      <c r="JA160" s="12">
        <f>IFERROR(VLOOKUP($IF160,Data!$B:$CP,Daily!JA$10,0)/JA$159,0)</f>
        <v>0.8729281767955801</v>
      </c>
      <c r="JB160" s="12">
        <f>IFERROR(VLOOKUP($IF160,Data!$B:$CP,Daily!JB$10,0)/JB$159,0)</f>
        <v>0.85024154589371981</v>
      </c>
      <c r="JC160" s="12">
        <f>IFERROR(VLOOKUP($IF160,Data!$B:$CP,Daily!JC$10,0)/JC$159,0)</f>
        <v>0.86285714285714288</v>
      </c>
      <c r="JD160" s="12">
        <f>IFERROR(VLOOKUP($IF160,Data!$B:$CP,Daily!JD$10,0)/JD$159,0)</f>
        <v>0.83435582822085885</v>
      </c>
      <c r="JE160" s="12">
        <f>IFERROR(VLOOKUP($IF160,Data!$B:$CP,Daily!JE$10,0)/JE$159,0)</f>
        <v>0.87939698492462315</v>
      </c>
      <c r="JF160" s="12">
        <f>IFERROR(VLOOKUP($IF160,Data!$B:$CP,Daily!JF$10,0)/JF$159,0)</f>
        <v>0.84615384615384615</v>
      </c>
      <c r="JG160" s="12">
        <f>IFERROR(VLOOKUP($IF160,Data!$B:$CP,Daily!JG$10,0)/JG$159,0)</f>
        <v>0.84</v>
      </c>
      <c r="JH160" s="12">
        <f>IFERROR(VLOOKUP($IF160,Data!$B:$CP,Daily!JH$10,0)/JH$159,0)</f>
        <v>0.84023668639053251</v>
      </c>
      <c r="JI160" s="12">
        <f>IFERROR(VLOOKUP($IF160,Data!$B:$CP,Daily!JI$10,0)/JI$159,0)</f>
        <v>0.81818181818181823</v>
      </c>
      <c r="JJ160" s="12">
        <f>IFERROR(VLOOKUP($IF160,Data!$B:$CP,Daily!JJ$10,0)/JJ$159,0)</f>
        <v>0.7865168539325843</v>
      </c>
      <c r="JK160" s="12">
        <f>IFERROR(VLOOKUP($IF160,Data!$B:$CP,Daily!JK$10,0)/JK$159,0)</f>
        <v>0.86294416243654826</v>
      </c>
      <c r="JL160" s="12">
        <f>IFERROR(VLOOKUP($IF160,Data!$B:$CP,Daily!JL$10,0)/JL$159,0)</f>
        <v>0.84736842105263155</v>
      </c>
      <c r="JM160" s="12">
        <f>IFERROR(VLOOKUP($IF160,Data!$B:$CP,Daily!JM$10,0)/JM$159,0)</f>
        <v>0.87610619469026552</v>
      </c>
      <c r="JN160" s="12">
        <f>IFERROR(VLOOKUP($IF160,Data!$B:$CP,Daily!JN$10,0)/JN$159,0)</f>
        <v>0.76300578034682076</v>
      </c>
      <c r="JO160" s="12">
        <f>IFERROR(VLOOKUP($IF160,Data!$B:$CP,Daily!JO$10,0)/JO$159,0)</f>
        <v>0.83809523809523812</v>
      </c>
      <c r="JP160" s="12">
        <f>IFERROR(VLOOKUP($IF160,Data!$B:$CP,Daily!JP$10,0)/JP$159,0)</f>
        <v>0.81481481481481477</v>
      </c>
      <c r="JQ160" s="12">
        <f>IFERROR(VLOOKUP($IF160,Data!$B:$CP,Daily!JQ$10,0)/JQ$159,0)</f>
        <v>0.83823529411764708</v>
      </c>
      <c r="JR160" s="12">
        <f>IFERROR(VLOOKUP($IF160,Data!$B:$CP,Daily!JR$10,0)/JR$159,0)</f>
        <v>0.8571428571428571</v>
      </c>
      <c r="JS160" s="12">
        <f>IFERROR(VLOOKUP($IF160,Data!$B:$CP,Daily!JS$10,0)/JS$159,0)</f>
        <v>0.8539325842696629</v>
      </c>
      <c r="JT160" s="12">
        <f>IFERROR(VLOOKUP($IF160,Data!$B:$CP,Daily!JT$10,0)/JT$159,0)</f>
        <v>0.8359375</v>
      </c>
      <c r="JU160" s="12">
        <f>IFERROR(VLOOKUP($IF160,Data!$B:$CP,Daily!JU$10,0)/JU$159,0)</f>
        <v>0.84615384615384615</v>
      </c>
      <c r="JV160" s="12">
        <f>IFERROR(VLOOKUP($IF160,Data!$B:$CP,Daily!JV$10,0)/JV$159,0)</f>
        <v>0.86227544910179643</v>
      </c>
      <c r="JW160" s="12">
        <f>IFERROR(VLOOKUP($IF160,Data!$B:$CP,Daily!JW$10,0)/JW$159,0)</f>
        <v>0.81927710843373491</v>
      </c>
      <c r="JX160" s="12">
        <f>IFERROR(VLOOKUP($IF160,Data!$B:$CP,Daily!JX$10,0)/JX$159,0)</f>
        <v>0.85029940119760483</v>
      </c>
      <c r="JY160" s="12">
        <f>IFERROR(VLOOKUP($IF160,Data!$B:$CP,Daily!JY$10,0)/JY$159,0)</f>
        <v>0.7975460122699386</v>
      </c>
      <c r="JZ160" s="12">
        <f>IFERROR(VLOOKUP($IF160,Data!$B:$CP,Daily!JZ$10,0)/JZ$159,0)</f>
        <v>0.87573964497041423</v>
      </c>
      <c r="KA160" s="12">
        <f>IFERROR(VLOOKUP($IF160,Data!$B:$CP,Daily!KA$10,0)/KA$159,0)</f>
        <v>0.81111111111111112</v>
      </c>
      <c r="KB160" s="12">
        <f>IFERROR(VLOOKUP($IF160,Data!$B:$CP,Daily!KB$10,0)/KB$159,0)</f>
        <v>0.77070063694267521</v>
      </c>
      <c r="KC160" s="12">
        <f>IFERROR(VLOOKUP($IF160,Data!$B:$CP,Daily!KC$10,0)/KC$159,0)</f>
        <v>0.81927710843373491</v>
      </c>
      <c r="KD160" s="12">
        <f>IFERROR(VLOOKUP($IF160,Data!$B:$CP,Daily!KD$10,0)/KD$159,0)</f>
        <v>0.86857142857142855</v>
      </c>
      <c r="KE160" s="12">
        <f>IFERROR(VLOOKUP($IF160,Data!$B:$CP,Daily!KE$10,0)/KE$159,0)</f>
        <v>0.78285714285714281</v>
      </c>
      <c r="KF160" s="12">
        <f>IFERROR(VLOOKUP($IF160,Data!$B:$CP,Daily!KF$10,0)/KF$159,0)</f>
        <v>0.85</v>
      </c>
      <c r="KG160" s="12">
        <f>IFERROR(VLOOKUP($IF160,Data!$B:$CP,Daily!KG$10,0)/KG$159,0)</f>
        <v>0.79470198675496684</v>
      </c>
      <c r="KH160" s="12">
        <f>IFERROR(VLOOKUP($IF160,Data!$B:$CP,Daily!KH$10,0)/KH$159,0)</f>
        <v>0.839622641509434</v>
      </c>
      <c r="KI160" s="12">
        <f>IFERROR(VLOOKUP($IF160,Data!$B:$CP,Daily!KI$10,0)/KI$159,0)</f>
        <v>0.82517482517482521</v>
      </c>
      <c r="KJ160" s="12">
        <f>IFERROR(VLOOKUP($IF160,Data!$B:$CP,Daily!KJ$10,0)/KJ$159,0)</f>
        <v>0.82539682539682535</v>
      </c>
      <c r="KK160" s="12">
        <f>IFERROR(VLOOKUP($IF160,Data!$B:$CP,Daily!KK$10,0)/KK$159,0)</f>
        <v>0.85624999999999996</v>
      </c>
      <c r="KL160" s="12">
        <f>IFERROR(VLOOKUP($IF160,Data!$B:$CP,Daily!KL$10,0)/KL$159,0)</f>
        <v>0.83006535947712423</v>
      </c>
      <c r="KM160" s="12">
        <f>IFERROR(VLOOKUP($IF160,Data!$B:$CP,Daily!KM$10,0)/KM$159,0)</f>
        <v>0.78181818181818186</v>
      </c>
      <c r="KN160" s="12">
        <f>IFERROR(VLOOKUP($IF160,Data!$B:$CP,Daily!KN$10,0)/KN$159,0)</f>
        <v>0.8294117647058824</v>
      </c>
      <c r="KO160" s="12">
        <f>IFERROR(VLOOKUP($IF160,Data!$B:$CP,Daily!KO$10,0)/KO$159,0)</f>
        <v>0.78494623655913975</v>
      </c>
      <c r="KP160" s="12">
        <f>IFERROR(VLOOKUP($IF160,Data!$B:$CP,Daily!KP$10,0)/KP$159,0)</f>
        <v>0.84795321637426901</v>
      </c>
      <c r="KQ160" s="12">
        <f>IFERROR(VLOOKUP($IF160,Data!$B:$CP,Daily!KQ$10,0)/KQ$159,0)</f>
        <v>0.83734939759036142</v>
      </c>
      <c r="KR160" s="12">
        <f>IFERROR(VLOOKUP($IF160,Data!$B:$CP,Daily!KR$10,0)/KR$159,0)</f>
        <v>0.86419753086419748</v>
      </c>
      <c r="KS160" s="12">
        <f>IFERROR(VLOOKUP($IF160,Data!$B:$CP,Daily!KS$10,0)/KS$159,0)</f>
        <v>0.78666666666666663</v>
      </c>
      <c r="KT160" s="12">
        <f>IFERROR(VLOOKUP($IF160,Data!$B:$CP,Daily!KT$10,0)/KT$159,0)</f>
        <v>0.82743362831858402</v>
      </c>
      <c r="KU160" s="12">
        <f>IFERROR(VLOOKUP($IF160,Data!$B:$CP,Daily!KU$10,0)/KU$159,0)</f>
        <v>0.81927710843373491</v>
      </c>
      <c r="KV160" s="12">
        <f>IFERROR(VLOOKUP($IF160,Data!$B:$CP,Daily!KV$10,0)/KV$159,0)</f>
        <v>0.80740740740740746</v>
      </c>
      <c r="KW160" s="12">
        <f>IFERROR(VLOOKUP($IF160,Data!$B:$CP,Daily!KW$10,0)/KW$159,0)</f>
        <v>0.80519480519480524</v>
      </c>
      <c r="KX160" s="12">
        <f>IFERROR(VLOOKUP($IF160,Data!$B:$CP,Daily!KX$10,0)/KX$159,0)</f>
        <v>0.80864197530864201</v>
      </c>
      <c r="KY160" s="12">
        <f>IFERROR(VLOOKUP($IF160,Data!$B:$CP,Daily!KY$10,0)/KY$159,0)</f>
        <v>0.81097560975609762</v>
      </c>
      <c r="KZ160" s="12">
        <f>IFERROR(VLOOKUP($IF160,Data!$B:$CP,Daily!KZ$10,0)/KZ$159,0)</f>
        <v>0.79617834394904463</v>
      </c>
      <c r="LA160" s="12">
        <f>IFERROR(VLOOKUP($IF160,Data!$B:$CP,Daily!LA$10,0)/LA$159,0)</f>
        <v>0.79885057471264365</v>
      </c>
      <c r="LB160" s="12">
        <f>IFERROR(VLOOKUP($IF160,Data!$B:$CP,Daily!LB$10,0)/LB$159,0)</f>
        <v>0.83255813953488367</v>
      </c>
      <c r="LC160" s="12">
        <f>IFERROR(VLOOKUP($IF160,Data!$B:$CP,Daily!LC$10,0)/LC$159,0)</f>
        <v>0.8303571428571429</v>
      </c>
      <c r="LD160" s="12">
        <f>IFERROR(VLOOKUP($IF160,Data!$B:$CP,Daily!LD$10,0)/LD$159,0)</f>
        <v>0.82222222222222219</v>
      </c>
      <c r="LE160" s="12">
        <f>IFERROR(VLOOKUP($IF160,Data!$B:$CP,Daily!LE$10,0)/LE$159,0)</f>
        <v>0.83750000000000002</v>
      </c>
      <c r="LF160" s="12">
        <f>IFERROR(VLOOKUP($IF160,Data!$B:$CP,Daily!LF$10,0)/LF$159,0)</f>
        <v>0.81502890173410403</v>
      </c>
      <c r="LG160" s="12">
        <f>IFERROR(VLOOKUP($IF160,Data!$B:$CP,Daily!LG$10,0)/LG$159,0)</f>
        <v>0.86470588235294121</v>
      </c>
      <c r="LH160" s="12">
        <f>IFERROR(VLOOKUP($IF160,Data!$B:$CP,Daily!LH$10,0)/LH$159,0)</f>
        <v>0.73809523809523814</v>
      </c>
      <c r="LI160" s="12">
        <f>IFERROR(VLOOKUP($IF160,Data!$B:$CP,Daily!LI$10,0)/LI$159,0)</f>
        <v>0.84018264840182644</v>
      </c>
      <c r="LJ160" s="12">
        <f>IFERROR(VLOOKUP($IF160,Data!$B:$CP,Daily!LJ$10,0)/LJ$159,0)</f>
        <v>0.83064516129032262</v>
      </c>
      <c r="LK160" s="12">
        <f>IFERROR(VLOOKUP($IF160,Data!$B:$CP,Daily!LK$10,0)/LK$159,0)</f>
        <v>0.80423280423280419</v>
      </c>
      <c r="LL160" s="12">
        <f>IFERROR(VLOOKUP($IF160,Data!$B:$CP,Daily!LL$10,0)/LL$159,0)</f>
        <v>0.82105263157894737</v>
      </c>
      <c r="LM160" s="12">
        <f>IFERROR(VLOOKUP($IF160,Data!$B:$CP,Daily!LM$10,0)/LM$159,0)</f>
        <v>0.84210526315789469</v>
      </c>
      <c r="LN160" s="12">
        <f>IFERROR(VLOOKUP($IF160,Data!$B:$CP,Daily!LN$10,0)/LN$159,0)</f>
        <v>0.8457446808510638</v>
      </c>
      <c r="LO160" s="12">
        <f>IFERROR(VLOOKUP($IF160,Data!$B:$CP,Daily!LO$10,0)/LO$159,0)</f>
        <v>0.83783783783783783</v>
      </c>
      <c r="LP160" s="12">
        <f>IFERROR(VLOOKUP($IF160,Data!$B:$CP,Daily!LP$10,0)/LP$159,0)</f>
        <v>0.82110091743119262</v>
      </c>
      <c r="LQ160" s="12">
        <f>IFERROR(VLOOKUP($IF160,Data!$B:$CP,Daily!LQ$10,0)/LQ$159,0)</f>
        <v>0.88811188811188813</v>
      </c>
      <c r="LR160" s="12">
        <f>IFERROR(VLOOKUP($IF160,Data!$B:$CP,Daily!LR$10,0)/LR$159,0)</f>
        <v>0.88297872340425532</v>
      </c>
      <c r="LS160" s="12">
        <f>IFERROR(VLOOKUP($IF160,Data!$B:$CP,Daily!LS$10,0)/LS$159,0)</f>
        <v>0.8192090395480226</v>
      </c>
      <c r="LU160" s="40">
        <f t="shared" si="2145"/>
        <v>0.81578947368421051</v>
      </c>
      <c r="LV160" s="40">
        <f t="shared" si="2146"/>
        <v>0.85576923076923073</v>
      </c>
      <c r="LW160" s="40">
        <f t="shared" ref="LW160" si="2288">LV160-LU160</f>
        <v>3.9979757085020218E-2</v>
      </c>
      <c r="LX160" s="40">
        <f t="shared" ref="LX160" si="2289">LV160+(0.75*LW160)</f>
        <v>0.88575404858299589</v>
      </c>
      <c r="LY160" s="40">
        <f t="shared" ref="LY160" si="2290">LU160-(0.75*LW160)</f>
        <v>0.78580465587044535</v>
      </c>
      <c r="LZ160" s="41"/>
      <c r="MA160" s="12">
        <f t="shared" si="2186"/>
        <v>2.9699287648216582E-2</v>
      </c>
      <c r="MB160" s="12">
        <f>SUMPRODUCT(LL160:LR160,LL$159:LR$159)/SUM(LL$159:LR$159)</f>
        <v>0.84615384615384615</v>
      </c>
      <c r="MC160" s="12">
        <f>SUMPRODUCT(KP160:LR160,KP$159:LR$159)/SUM(KP$159:LR$159)</f>
        <v>0.82611264277274521</v>
      </c>
    </row>
    <row r="161" spans="4:341" hidden="1" x14ac:dyDescent="0.35">
      <c r="D161" s="113" t="s">
        <v>806</v>
      </c>
      <c r="E161" s="53" t="str">
        <f>VLOOKUP($D161,'Metric Nature'!$C:$D,2,0)&amp;IF(($F161&lt;(EA161)),"Below",IF(($F161&gt;(DZ161)),"Above","Within"))</f>
        <v>PositiveWithin</v>
      </c>
      <c r="F161" s="28">
        <f t="shared" si="2163"/>
        <v>91</v>
      </c>
      <c r="G161" s="54">
        <f t="shared" si="2164"/>
        <v>94.857142857142861</v>
      </c>
      <c r="H161" s="55">
        <f t="shared" si="2165"/>
        <v>-4.0662650602409679E-2</v>
      </c>
      <c r="I161" s="54">
        <f t="shared" ref="I161" si="2291">EE161</f>
        <v>89.966666666666669</v>
      </c>
      <c r="J161" s="48">
        <f t="shared" si="2167"/>
        <v>1.1485735457576859E-2</v>
      </c>
      <c r="K161" s="54">
        <f t="shared" si="2149"/>
        <v>16.512083117792525</v>
      </c>
      <c r="L161" s="56"/>
      <c r="M161" s="53" t="str">
        <f>VLOOKUP($D161,'Metric Nature'!$C:$D,2,0)&amp;IF(($N161&lt;(HZ161)),"Below",IF(($N161&gt;(HY161)),"Above","Within"))</f>
        <v>PositiveWithin</v>
      </c>
      <c r="N161" s="28">
        <f t="shared" ref="N161:N162" si="2292">HT161</f>
        <v>63</v>
      </c>
      <c r="O161" s="54">
        <f>IC161</f>
        <v>67.285714285714292</v>
      </c>
      <c r="P161" s="55">
        <f>IFERROR(((N161-O161)/O161),0)</f>
        <v>-6.369426751592365E-2</v>
      </c>
      <c r="Q161" s="54">
        <f t="shared" ref="Q161:Q162" si="2293">ID161</f>
        <v>65.233333333333334</v>
      </c>
      <c r="R161" s="48">
        <f t="shared" ref="R161:R162" si="2294">IFERROR(((N161-Q161)/Q161),0)</f>
        <v>-3.4236075625958116E-2</v>
      </c>
      <c r="S161" s="54">
        <f t="shared" si="2152"/>
        <v>12.372134909635532</v>
      </c>
      <c r="T161" s="56"/>
      <c r="U161" s="53" t="str">
        <f>VLOOKUP($D161,'Metric Nature'!$C:$D,2,0)&amp;IF(($V161&lt;(LY161)),"Below",IF(($V161&gt;(LX161)),"Above","Within"))</f>
        <v>PositiveWithin</v>
      </c>
      <c r="V161" s="28">
        <f t="shared" ref="V161:V162" si="2295">LS161</f>
        <v>28</v>
      </c>
      <c r="W161" s="54">
        <f>MB161</f>
        <v>27.571428571428573</v>
      </c>
      <c r="X161" s="48">
        <f t="shared" ref="X161:X162" si="2296">IFERROR(((V161-W161)/W161),0)</f>
        <v>1.5544041450777146E-2</v>
      </c>
      <c r="Y161" s="54">
        <f>MC161</f>
        <v>24.733333333333334</v>
      </c>
      <c r="Z161" s="48">
        <f t="shared" si="2192"/>
        <v>0.13207547169811315</v>
      </c>
      <c r="AA161" s="54">
        <f t="shared" si="2156"/>
        <v>6.7909048652509405</v>
      </c>
      <c r="AB161" s="50"/>
      <c r="AC161" s="46" t="s">
        <v>807</v>
      </c>
      <c r="AI161" s="7" t="s">
        <v>806</v>
      </c>
      <c r="AJ161" s="8">
        <f t="shared" si="2193"/>
        <v>95</v>
      </c>
      <c r="AK161" s="8">
        <f t="shared" ref="AK161" si="2297">EJ161+II161</f>
        <v>107</v>
      </c>
      <c r="AL161" s="8">
        <f t="shared" ref="AL161" si="2298">EK161+IJ161</f>
        <v>92</v>
      </c>
      <c r="AM161" s="8">
        <f t="shared" ref="AM161" si="2299">EL161+IK161</f>
        <v>76</v>
      </c>
      <c r="AN161" s="8">
        <f t="shared" ref="AN161" si="2300">EM161+IL161</f>
        <v>80</v>
      </c>
      <c r="AO161" s="8">
        <f t="shared" ref="AO161" si="2301">EN161+IM161</f>
        <v>102</v>
      </c>
      <c r="AP161" s="8">
        <f t="shared" ref="AP161" si="2302">EO161+IN161</f>
        <v>112</v>
      </c>
      <c r="AQ161" s="8">
        <f t="shared" ref="AQ161" si="2303">EP161+IO161</f>
        <v>115</v>
      </c>
      <c r="AR161" s="8">
        <f t="shared" ref="AR161" si="2304">EQ161+IP161</f>
        <v>124</v>
      </c>
      <c r="AS161" s="8">
        <f t="shared" ref="AS161" si="2305">ER161+IQ161</f>
        <v>98</v>
      </c>
      <c r="AT161" s="8">
        <f t="shared" ref="AT161" si="2306">ES161+IR161</f>
        <v>68</v>
      </c>
      <c r="AU161" s="8">
        <f t="shared" ref="AU161" si="2307">ET161+IS161</f>
        <v>120</v>
      </c>
      <c r="AV161" s="8">
        <f t="shared" ref="AV161" si="2308">EU161+IT161</f>
        <v>104</v>
      </c>
      <c r="AW161" s="8">
        <f t="shared" ref="AW161" si="2309">EV161+IU161</f>
        <v>90</v>
      </c>
      <c r="AX161" s="8">
        <f t="shared" ref="AX161" si="2310">EW161+IV161</f>
        <v>98</v>
      </c>
      <c r="AY161" s="8">
        <f t="shared" ref="AY161" si="2311">EX161+IW161</f>
        <v>109</v>
      </c>
      <c r="AZ161" s="8">
        <f t="shared" ref="AZ161" si="2312">EY161+IX161</f>
        <v>121</v>
      </c>
      <c r="BA161" s="8">
        <f t="shared" ref="BA161" si="2313">EZ161+IY161</f>
        <v>81</v>
      </c>
      <c r="BB161" s="8">
        <f t="shared" ref="BB161" si="2314">FA161+IZ161</f>
        <v>97</v>
      </c>
      <c r="BC161" s="8">
        <f t="shared" ref="BC161" si="2315">FB161+JA161</f>
        <v>94</v>
      </c>
      <c r="BD161" s="8">
        <f t="shared" ref="BD161" si="2316">FC161+JB161</f>
        <v>94</v>
      </c>
      <c r="BE161" s="8">
        <f t="shared" ref="BE161" si="2317">FD161+JC161</f>
        <v>115</v>
      </c>
      <c r="BF161" s="8">
        <f t="shared" ref="BF161" si="2318">FE161+JD161</f>
        <v>92</v>
      </c>
      <c r="BG161" s="8">
        <f t="shared" ref="BG161" si="2319">FF161+JE161</f>
        <v>104</v>
      </c>
      <c r="BH161" s="8">
        <f t="shared" ref="BH161" si="2320">FG161+JF161</f>
        <v>79</v>
      </c>
      <c r="BI161" s="8">
        <f t="shared" ref="BI161" si="2321">FH161+JG161</f>
        <v>100</v>
      </c>
      <c r="BJ161" s="8">
        <f t="shared" ref="BJ161" si="2322">FI161+JH161</f>
        <v>94</v>
      </c>
      <c r="BK161" s="8">
        <f t="shared" ref="BK161" si="2323">FJ161+JI161</f>
        <v>108</v>
      </c>
      <c r="BL161" s="8">
        <f t="shared" ref="BL161" si="2324">FK161+JJ161</f>
        <v>100</v>
      </c>
      <c r="BM161" s="8">
        <f t="shared" ref="BM161" si="2325">FL161+JK161</f>
        <v>107</v>
      </c>
      <c r="BN161" s="8">
        <f t="shared" ref="BN161" si="2326">FM161+JL161</f>
        <v>98</v>
      </c>
      <c r="BO161" s="8">
        <f t="shared" ref="BO161" si="2327">FN161+JM161</f>
        <v>68</v>
      </c>
      <c r="BP161" s="8">
        <f t="shared" ref="BP161" si="2328">FO161+JN161</f>
        <v>111</v>
      </c>
      <c r="BQ161" s="8">
        <f t="shared" ref="BQ161" si="2329">FP161+JO161</f>
        <v>115</v>
      </c>
      <c r="BR161" s="8">
        <f t="shared" ref="BR161" si="2330">FQ161+JP161</f>
        <v>108</v>
      </c>
      <c r="BS161" s="8">
        <f t="shared" ref="BS161" si="2331">FR161+JQ161</f>
        <v>98</v>
      </c>
      <c r="BT161" s="8">
        <f t="shared" ref="BT161" si="2332">FS161+JR161</f>
        <v>101</v>
      </c>
      <c r="BU161" s="8">
        <f t="shared" ref="BU161" si="2333">FT161+JS161</f>
        <v>87</v>
      </c>
      <c r="BV161" s="8">
        <f t="shared" ref="BV161" si="2334">FU161+JT161</f>
        <v>52</v>
      </c>
      <c r="BW161" s="8">
        <f t="shared" ref="BW161" si="2335">FV161+JU161</f>
        <v>83</v>
      </c>
      <c r="BX161" s="8">
        <f t="shared" ref="BX161" si="2336">FW161+JV161</f>
        <v>94</v>
      </c>
      <c r="BY161" s="8">
        <f t="shared" ref="BY161" si="2337">FX161+JW161</f>
        <v>89</v>
      </c>
      <c r="BZ161" s="8">
        <f t="shared" ref="BZ161" si="2338">FY161+JX161</f>
        <v>99</v>
      </c>
      <c r="CA161" s="8">
        <f t="shared" ref="CA161" si="2339">FZ161+JY161</f>
        <v>95</v>
      </c>
      <c r="CB161" s="8">
        <f t="shared" ref="CB161" si="2340">GA161+JZ161</f>
        <v>84</v>
      </c>
      <c r="CC161" s="8">
        <f t="shared" ref="CC161" si="2341">GB161+KA161</f>
        <v>46</v>
      </c>
      <c r="CD161" s="8">
        <f t="shared" ref="CD161" si="2342">GC161+KB161</f>
        <v>80</v>
      </c>
      <c r="CE161" s="8">
        <f t="shared" ref="CE161" si="2343">GD161+KC161</f>
        <v>85</v>
      </c>
      <c r="CF161" s="8">
        <f t="shared" ref="CF161" si="2344">GE161+KD161</f>
        <v>79</v>
      </c>
      <c r="CG161" s="8">
        <f t="shared" ref="CG161" si="2345">GF161+KE161</f>
        <v>78</v>
      </c>
      <c r="CH161" s="8">
        <f t="shared" ref="CH161" si="2346">GG161+KF161</f>
        <v>100</v>
      </c>
      <c r="CI161" s="8">
        <f t="shared" ref="CI161" si="2347">GH161+KG161</f>
        <v>85</v>
      </c>
      <c r="CJ161" s="8">
        <f t="shared" ref="CJ161" si="2348">GI161+KH161</f>
        <v>61</v>
      </c>
      <c r="CK161" s="8">
        <f t="shared" ref="CK161" si="2349">GJ161+KI161</f>
        <v>90</v>
      </c>
      <c r="CL161" s="8">
        <f t="shared" ref="CL161" si="2350">GK161+KJ161</f>
        <v>109</v>
      </c>
      <c r="CM161" s="8">
        <f t="shared" ref="CM161" si="2351">GL161+KK161</f>
        <v>82</v>
      </c>
      <c r="CN161" s="8">
        <f t="shared" ref="CN161" si="2352">GM161+KL161</f>
        <v>104</v>
      </c>
      <c r="CO161" s="8">
        <f t="shared" ref="CO161" si="2353">GN161+KM161</f>
        <v>91</v>
      </c>
      <c r="CP161" s="8">
        <f t="shared" ref="CP161" si="2354">GO161+KN161</f>
        <v>86</v>
      </c>
      <c r="CQ161" s="8">
        <f t="shared" ref="CQ161" si="2355">GP161+KO161</f>
        <v>50</v>
      </c>
      <c r="CR161" s="8">
        <f t="shared" ref="CR161" si="2356">GQ161+KP161</f>
        <v>76</v>
      </c>
      <c r="CS161" s="8">
        <f t="shared" ref="CS161" si="2357">GR161+KQ161</f>
        <v>79</v>
      </c>
      <c r="CT161" s="8">
        <f t="shared" ref="CT161" si="2358">GS161+KR161</f>
        <v>87</v>
      </c>
      <c r="CU161" s="8">
        <f t="shared" ref="CU161" si="2359">GT161+KS161</f>
        <v>125</v>
      </c>
      <c r="CV161" s="8">
        <f t="shared" ref="CV161" si="2360">GU161+KT161</f>
        <v>124</v>
      </c>
      <c r="CW161" s="8">
        <f t="shared" ref="CW161" si="2361">GV161+KU161</f>
        <v>90</v>
      </c>
      <c r="CX161" s="8">
        <f t="shared" ref="CX161" si="2362">GW161+KV161</f>
        <v>67</v>
      </c>
      <c r="CY161" s="8">
        <f t="shared" ref="CY161" si="2363">GX161+KW161</f>
        <v>91</v>
      </c>
      <c r="CZ161" s="8">
        <f t="shared" ref="CZ161" si="2364">GY161+KX161</f>
        <v>90</v>
      </c>
      <c r="DA161" s="8">
        <f t="shared" ref="DA161" si="2365">GZ161+KY161</f>
        <v>76</v>
      </c>
      <c r="DB161" s="8">
        <f t="shared" ref="DB161" si="2366">HA161+KZ161</f>
        <v>89</v>
      </c>
      <c r="DC161" s="8">
        <f t="shared" ref="DC161" si="2367">HB161+LA161</f>
        <v>95</v>
      </c>
      <c r="DD161" s="8">
        <f t="shared" ref="DD161" si="2368">HC161+LB161</f>
        <v>89</v>
      </c>
      <c r="DE161" s="8">
        <f t="shared" ref="DE161" si="2369">HD161+LC161</f>
        <v>76</v>
      </c>
      <c r="DF161" s="8">
        <f t="shared" ref="DF161" si="2370">HE161+LD161</f>
        <v>100</v>
      </c>
      <c r="DG161" s="8">
        <f t="shared" ref="DG161" si="2371">HF161+LE161</f>
        <v>95</v>
      </c>
      <c r="DH161" s="8">
        <f t="shared" ref="DH161" si="2372">HG161+LF161</f>
        <v>88</v>
      </c>
      <c r="DI161" s="8">
        <f t="shared" ref="DI161" si="2373">HH161+LG161</f>
        <v>96</v>
      </c>
      <c r="DJ161" s="8">
        <f t="shared" ref="DJ161" si="2374">HI161+LH161</f>
        <v>100</v>
      </c>
      <c r="DK161" s="8">
        <f t="shared" ref="DK161" si="2375">HJ161+LI161</f>
        <v>83</v>
      </c>
      <c r="DL161" s="8">
        <f t="shared" ref="DL161" si="2376">HK161+LJ161</f>
        <v>70</v>
      </c>
      <c r="DM161" s="8">
        <f t="shared" ref="DM161" si="2377">HL161+LK161</f>
        <v>99</v>
      </c>
      <c r="DN161" s="8">
        <f t="shared" ref="DN161" si="2378">HM161+LL161</f>
        <v>75</v>
      </c>
      <c r="DO161" s="8">
        <f t="shared" ref="DO161" si="2379">HN161+LM161</f>
        <v>84</v>
      </c>
      <c r="DP161" s="8">
        <f t="shared" ref="DP161" si="2380">HO161+LN161</f>
        <v>97</v>
      </c>
      <c r="DQ161" s="8">
        <f t="shared" ref="DQ161" si="2381">HP161+LO161</f>
        <v>116</v>
      </c>
      <c r="DR161" s="8">
        <f t="shared" ref="DR161" si="2382">HQ161+LP161</f>
        <v>116</v>
      </c>
      <c r="DS161" s="8">
        <f t="shared" ref="DS161" si="2383">HR161+LQ161</f>
        <v>66</v>
      </c>
      <c r="DT161" s="8">
        <f t="shared" ref="DT161" si="2384">HS161+LR161</f>
        <v>110</v>
      </c>
      <c r="DU161" s="8">
        <f t="shared" ref="DU161" si="2385">HT161+LS161</f>
        <v>91</v>
      </c>
      <c r="DV161" s="14"/>
      <c r="DW161" s="11">
        <f t="shared" si="2137"/>
        <v>83</v>
      </c>
      <c r="DX161" s="11">
        <f t="shared" si="2138"/>
        <v>102</v>
      </c>
      <c r="DY161" s="11">
        <f t="shared" ref="DY161" si="2386">DX161-DW161</f>
        <v>19</v>
      </c>
      <c r="DZ161" s="8">
        <f>DX161+(1.25*DY161)</f>
        <v>125.75</v>
      </c>
      <c r="EA161" s="8">
        <f>DW161-(1.25*DY161)</f>
        <v>59.25</v>
      </c>
      <c r="EB161" s="14"/>
      <c r="EC161" s="9">
        <f t="shared" si="2158"/>
        <v>16.512083117792525</v>
      </c>
      <c r="ED161" s="9">
        <f>AVERAGE(DN161:DT161)</f>
        <v>94.857142857142861</v>
      </c>
      <c r="EE161" s="9">
        <f>AVERAGE(CQ161:DT161)</f>
        <v>89.966666666666669</v>
      </c>
      <c r="EF161" s="1"/>
      <c r="EG161" s="7" t="s">
        <v>808</v>
      </c>
      <c r="EH161" s="7" t="s">
        <v>138</v>
      </c>
      <c r="EI161" s="8">
        <f>VLOOKUP($EG161,Data!$B:$CP,Daily!EI$10,0)</f>
        <v>69</v>
      </c>
      <c r="EJ161" s="8">
        <f>VLOOKUP($EG161,Data!$B:$CP,Daily!EJ$10,0)</f>
        <v>68</v>
      </c>
      <c r="EK161" s="8">
        <f>VLOOKUP($EG161,Data!$B:$CP,Daily!EK$10,0)</f>
        <v>67</v>
      </c>
      <c r="EL161" s="8">
        <f>VLOOKUP($EG161,Data!$B:$CP,Daily!EL$10,0)</f>
        <v>59</v>
      </c>
      <c r="EM161" s="8">
        <f>VLOOKUP($EG161,Data!$B:$CP,Daily!EM$10,0)</f>
        <v>56</v>
      </c>
      <c r="EN161" s="8">
        <f>VLOOKUP($EG161,Data!$B:$CP,Daily!EN$10,0)</f>
        <v>68</v>
      </c>
      <c r="EO161" s="8">
        <f>VLOOKUP($EG161,Data!$B:$CP,Daily!EO$10,0)</f>
        <v>87</v>
      </c>
      <c r="EP161" s="8">
        <f>VLOOKUP($EG161,Data!$B:$CP,Daily!EP$10,0)</f>
        <v>89</v>
      </c>
      <c r="EQ161" s="8">
        <f>VLOOKUP($EG161,Data!$B:$CP,Daily!EQ$10,0)</f>
        <v>99</v>
      </c>
      <c r="ER161" s="8">
        <f>VLOOKUP($EG161,Data!$B:$CP,Daily!ER$10,0)</f>
        <v>76</v>
      </c>
      <c r="ES161" s="8">
        <f>VLOOKUP($EG161,Data!$B:$CP,Daily!ES$10,0)</f>
        <v>49</v>
      </c>
      <c r="ET161" s="8">
        <f>VLOOKUP($EG161,Data!$B:$CP,Daily!ET$10,0)</f>
        <v>90</v>
      </c>
      <c r="EU161" s="8">
        <f>VLOOKUP($EG161,Data!$B:$CP,Daily!EU$10,0)</f>
        <v>75</v>
      </c>
      <c r="EV161" s="8">
        <f>VLOOKUP($EG161,Data!$B:$CP,Daily!EV$10,0)</f>
        <v>67</v>
      </c>
      <c r="EW161" s="8">
        <f>VLOOKUP($EG161,Data!$B:$CP,Daily!EW$10,0)</f>
        <v>72</v>
      </c>
      <c r="EX161" s="8">
        <f>VLOOKUP($EG161,Data!$B:$CP,Daily!EX$10,0)</f>
        <v>85</v>
      </c>
      <c r="EY161" s="8">
        <f>VLOOKUP($EG161,Data!$B:$CP,Daily!EY$10,0)</f>
        <v>93</v>
      </c>
      <c r="EZ161" s="8">
        <f>VLOOKUP($EG161,Data!$B:$CP,Daily!EZ$10,0)</f>
        <v>64</v>
      </c>
      <c r="FA161" s="8">
        <f>VLOOKUP($EG161,Data!$B:$CP,Daily!FA$10,0)</f>
        <v>80</v>
      </c>
      <c r="FB161" s="8">
        <f>VLOOKUP($EG161,Data!$B:$CP,Daily!FB$10,0)</f>
        <v>68</v>
      </c>
      <c r="FC161" s="8">
        <f>VLOOKUP($EG161,Data!$B:$CP,Daily!FC$10,0)</f>
        <v>63</v>
      </c>
      <c r="FD161" s="8">
        <f>VLOOKUP($EG161,Data!$B:$CP,Daily!FD$10,0)</f>
        <v>81</v>
      </c>
      <c r="FE161" s="8">
        <f>VLOOKUP($EG161,Data!$B:$CP,Daily!FE$10,0)</f>
        <v>70</v>
      </c>
      <c r="FF161" s="8">
        <f>VLOOKUP($EG161,Data!$B:$CP,Daily!FF$10,0)</f>
        <v>77</v>
      </c>
      <c r="FG161" s="8">
        <f>VLOOKUP($EG161,Data!$B:$CP,Daily!FG$10,0)</f>
        <v>56</v>
      </c>
      <c r="FH161" s="8">
        <f>VLOOKUP($EG161,Data!$B:$CP,Daily!FH$10,0)</f>
        <v>77</v>
      </c>
      <c r="FI161" s="8">
        <f>VLOOKUP($EG161,Data!$B:$CP,Daily!FI$10,0)</f>
        <v>71</v>
      </c>
      <c r="FJ161" s="8">
        <f>VLOOKUP($EG161,Data!$B:$CP,Daily!FJ$10,0)</f>
        <v>80</v>
      </c>
      <c r="FK161" s="8">
        <f>VLOOKUP($EG161,Data!$B:$CP,Daily!FK$10,0)</f>
        <v>74</v>
      </c>
      <c r="FL161" s="8">
        <f>VLOOKUP($EG161,Data!$B:$CP,Daily!FL$10,0)</f>
        <v>84</v>
      </c>
      <c r="FM161" s="8">
        <f>VLOOKUP($EG161,Data!$B:$CP,Daily!FM$10,0)</f>
        <v>76</v>
      </c>
      <c r="FN161" s="8">
        <f>VLOOKUP($EG161,Data!$B:$CP,Daily!FN$10,0)</f>
        <v>52</v>
      </c>
      <c r="FO161" s="8">
        <f>VLOOKUP($EG161,Data!$B:$CP,Daily!FO$10,0)</f>
        <v>82</v>
      </c>
      <c r="FP161" s="8">
        <f>VLOOKUP($EG161,Data!$B:$CP,Daily!FP$10,0)</f>
        <v>70</v>
      </c>
      <c r="FQ161" s="8">
        <f>VLOOKUP($EG161,Data!$B:$CP,Daily!FQ$10,0)</f>
        <v>86</v>
      </c>
      <c r="FR161" s="8">
        <f>VLOOKUP($EG161,Data!$B:$CP,Daily!FR$10,0)</f>
        <v>73</v>
      </c>
      <c r="FS161" s="8">
        <f>VLOOKUP($EG161,Data!$B:$CP,Daily!FS$10,0)</f>
        <v>79</v>
      </c>
      <c r="FT161" s="8">
        <f>VLOOKUP($EG161,Data!$B:$CP,Daily!FT$10,0)</f>
        <v>64</v>
      </c>
      <c r="FU161" s="8">
        <f>VLOOKUP($EG161,Data!$B:$CP,Daily!FU$10,0)</f>
        <v>38</v>
      </c>
      <c r="FV161" s="8">
        <f>VLOOKUP($EG161,Data!$B:$CP,Daily!FV$10,0)</f>
        <v>55</v>
      </c>
      <c r="FW161" s="8">
        <f>VLOOKUP($EG161,Data!$B:$CP,Daily!FW$10,0)</f>
        <v>64</v>
      </c>
      <c r="FX161" s="8">
        <f>VLOOKUP($EG161,Data!$B:$CP,Daily!FX$10,0)</f>
        <v>64</v>
      </c>
      <c r="FY161" s="8">
        <f>VLOOKUP($EG161,Data!$B:$CP,Daily!FY$10,0)</f>
        <v>67</v>
      </c>
      <c r="FZ161" s="8">
        <f>VLOOKUP($EG161,Data!$B:$CP,Daily!FZ$10,0)</f>
        <v>66</v>
      </c>
      <c r="GA161" s="8">
        <f>VLOOKUP($EG161,Data!$B:$CP,Daily!GA$10,0)</f>
        <v>64</v>
      </c>
      <c r="GB161" s="8">
        <f>VLOOKUP($EG161,Data!$B:$CP,Daily!GB$10,0)</f>
        <v>35</v>
      </c>
      <c r="GC161" s="8">
        <f>VLOOKUP($EG161,Data!$B:$CP,Daily!GC$10,0)</f>
        <v>64</v>
      </c>
      <c r="GD161" s="8">
        <f>VLOOKUP($EG161,Data!$B:$CP,Daily!GD$10,0)</f>
        <v>60</v>
      </c>
      <c r="GE161" s="8">
        <f>VLOOKUP($EG161,Data!$B:$CP,Daily!GE$10,0)</f>
        <v>61</v>
      </c>
      <c r="GF161" s="8">
        <f>VLOOKUP($EG161,Data!$B:$CP,Daily!GF$10,0)</f>
        <v>48</v>
      </c>
      <c r="GG161" s="8">
        <f>VLOOKUP($EG161,Data!$B:$CP,Daily!GG$10,0)</f>
        <v>69</v>
      </c>
      <c r="GH161" s="8">
        <f>VLOOKUP($EG161,Data!$B:$CP,Daily!GH$10,0)</f>
        <v>63</v>
      </c>
      <c r="GI161" s="8">
        <f>VLOOKUP($EG161,Data!$B:$CP,Daily!GI$10,0)</f>
        <v>46</v>
      </c>
      <c r="GJ161" s="8">
        <f>VLOOKUP($EG161,Data!$B:$CP,Daily!GJ$10,0)</f>
        <v>72</v>
      </c>
      <c r="GK161" s="8">
        <f>VLOOKUP($EG161,Data!$B:$CP,Daily!GK$10,0)</f>
        <v>79</v>
      </c>
      <c r="GL161" s="8">
        <f>VLOOKUP($EG161,Data!$B:$CP,Daily!GL$10,0)</f>
        <v>66</v>
      </c>
      <c r="GM161" s="8">
        <f>VLOOKUP($EG161,Data!$B:$CP,Daily!GM$10,0)</f>
        <v>73</v>
      </c>
      <c r="GN161" s="8">
        <f>VLOOKUP($EG161,Data!$B:$CP,Daily!GN$10,0)</f>
        <v>63</v>
      </c>
      <c r="GO161" s="8">
        <f>VLOOKUP($EG161,Data!$B:$CP,Daily!GO$10,0)</f>
        <v>58</v>
      </c>
      <c r="GP161" s="8">
        <f>VLOOKUP($EG161,Data!$B:$CP,Daily!GP$10,0)</f>
        <v>43</v>
      </c>
      <c r="GQ161" s="8">
        <f>VLOOKUP($EG161,Data!$B:$CP,Daily!GQ$10,0)</f>
        <v>53</v>
      </c>
      <c r="GR161" s="8">
        <f>VLOOKUP($EG161,Data!$B:$CP,Daily!GR$10,0)</f>
        <v>46</v>
      </c>
      <c r="GS161" s="8">
        <f>VLOOKUP($EG161,Data!$B:$CP,Daily!GS$10,0)</f>
        <v>62</v>
      </c>
      <c r="GT161" s="8">
        <f>VLOOKUP($EG161,Data!$B:$CP,Daily!GT$10,0)</f>
        <v>94</v>
      </c>
      <c r="GU161" s="8">
        <f>VLOOKUP($EG161,Data!$B:$CP,Daily!GU$10,0)</f>
        <v>90</v>
      </c>
      <c r="GV161" s="8">
        <f>VLOOKUP($EG161,Data!$B:$CP,Daily!GV$10,0)</f>
        <v>64</v>
      </c>
      <c r="GW161" s="8">
        <f>VLOOKUP($EG161,Data!$B:$CP,Daily!GW$10,0)</f>
        <v>54</v>
      </c>
      <c r="GX161" s="8">
        <f>VLOOKUP($EG161,Data!$B:$CP,Daily!GX$10,0)</f>
        <v>67</v>
      </c>
      <c r="GY161" s="8">
        <f>VLOOKUP($EG161,Data!$B:$CP,Daily!GY$10,0)</f>
        <v>66</v>
      </c>
      <c r="GZ161" s="8">
        <f>VLOOKUP($EG161,Data!$B:$CP,Daily!GZ$10,0)</f>
        <v>58</v>
      </c>
      <c r="HA161" s="8">
        <f>VLOOKUP($EG161,Data!$B:$CP,Daily!HA$10,0)</f>
        <v>73</v>
      </c>
      <c r="HB161" s="8">
        <f>VLOOKUP($EG161,Data!$B:$CP,Daily!HB$10,0)</f>
        <v>62</v>
      </c>
      <c r="HC161" s="8">
        <f>VLOOKUP($EG161,Data!$B:$CP,Daily!HC$10,0)</f>
        <v>66</v>
      </c>
      <c r="HD161" s="8">
        <f>VLOOKUP($EG161,Data!$B:$CP,Daily!HD$10,0)</f>
        <v>53</v>
      </c>
      <c r="HE161" s="8">
        <f>VLOOKUP($EG161,Data!$B:$CP,Daily!HE$10,0)</f>
        <v>73</v>
      </c>
      <c r="HF161" s="8">
        <f>VLOOKUP($EG161,Data!$B:$CP,Daily!HF$10,0)</f>
        <v>73</v>
      </c>
      <c r="HG161" s="8">
        <f>VLOOKUP($EG161,Data!$B:$CP,Daily!HG$10,0)</f>
        <v>58</v>
      </c>
      <c r="HH161" s="8">
        <f>VLOOKUP($EG161,Data!$B:$CP,Daily!HH$10,0)</f>
        <v>78</v>
      </c>
      <c r="HI161" s="8">
        <f>VLOOKUP($EG161,Data!$B:$CP,Daily!HI$10,0)</f>
        <v>75</v>
      </c>
      <c r="HJ161" s="8">
        <f>VLOOKUP($EG161,Data!$B:$CP,Daily!HJ$10,0)</f>
        <v>53</v>
      </c>
      <c r="HK161" s="8">
        <f>VLOOKUP($EG161,Data!$B:$CP,Daily!HK$10,0)</f>
        <v>55</v>
      </c>
      <c r="HL161" s="8">
        <f>VLOOKUP($EG161,Data!$B:$CP,Daily!HL$10,0)</f>
        <v>70</v>
      </c>
      <c r="HM161" s="8">
        <f>VLOOKUP($EG161,Data!$B:$CP,Daily!HM$10,0)</f>
        <v>53</v>
      </c>
      <c r="HN161" s="8">
        <f>VLOOKUP($EG161,Data!$B:$CP,Daily!HN$10,0)</f>
        <v>61</v>
      </c>
      <c r="HO161" s="8">
        <f>VLOOKUP($EG161,Data!$B:$CP,Daily!HO$10,0)</f>
        <v>67</v>
      </c>
      <c r="HP161" s="8">
        <f>VLOOKUP($EG161,Data!$B:$CP,Daily!HP$10,0)</f>
        <v>86</v>
      </c>
      <c r="HQ161" s="8">
        <f>VLOOKUP($EG161,Data!$B:$CP,Daily!HQ$10,0)</f>
        <v>81</v>
      </c>
      <c r="HR161" s="8">
        <f>VLOOKUP($EG161,Data!$B:$CP,Daily!HR$10,0)</f>
        <v>44</v>
      </c>
      <c r="HS161" s="8">
        <f>VLOOKUP($EG161,Data!$B:$CP,Daily!HS$10,0)</f>
        <v>79</v>
      </c>
      <c r="HT161" s="8">
        <f>VLOOKUP($EG161,Data!$B:$CP,Daily!HT$10,0)</f>
        <v>63</v>
      </c>
      <c r="HU161" s="13"/>
      <c r="HV161" s="8">
        <f t="shared" si="2141"/>
        <v>60</v>
      </c>
      <c r="HW161" s="8">
        <f t="shared" si="2142"/>
        <v>76</v>
      </c>
      <c r="HX161" s="8">
        <f t="shared" si="2179"/>
        <v>16</v>
      </c>
      <c r="HY161" s="8">
        <f>HW161+(1.25*HX161)</f>
        <v>96</v>
      </c>
      <c r="HZ161" s="8">
        <f>HV161-(1.25*HX161)</f>
        <v>40</v>
      </c>
      <c r="IA161" s="43"/>
      <c r="IB161" s="9">
        <f t="shared" si="2182"/>
        <v>12.372134909635532</v>
      </c>
      <c r="IC161" s="9">
        <f>AVERAGE(HM161:HS161)</f>
        <v>67.285714285714292</v>
      </c>
      <c r="ID161" s="9">
        <f>AVERAGE(GP161:HS161)</f>
        <v>65.233333333333334</v>
      </c>
      <c r="IE161" s="1"/>
      <c r="IF161" s="7" t="s">
        <v>809</v>
      </c>
      <c r="IG161" s="7" t="s">
        <v>138</v>
      </c>
      <c r="IH161" s="8">
        <f>VLOOKUP($IF161,Data!$B:$CP,Daily!IH$10,0)</f>
        <v>26</v>
      </c>
      <c r="II161" s="8">
        <f>VLOOKUP($IF161,Data!$B:$CP,Daily!II$10,0)</f>
        <v>39</v>
      </c>
      <c r="IJ161" s="8">
        <f>VLOOKUP($IF161,Data!$B:$CP,Daily!IJ$10,0)</f>
        <v>25</v>
      </c>
      <c r="IK161" s="8">
        <f>VLOOKUP($IF161,Data!$B:$CP,Daily!IK$10,0)</f>
        <v>17</v>
      </c>
      <c r="IL161" s="8">
        <f>VLOOKUP($IF161,Data!$B:$CP,Daily!IL$10,0)</f>
        <v>24</v>
      </c>
      <c r="IM161" s="8">
        <f>VLOOKUP($IF161,Data!$B:$CP,Daily!IM$10,0)</f>
        <v>34</v>
      </c>
      <c r="IN161" s="8">
        <f>VLOOKUP($IF161,Data!$B:$CP,Daily!IN$10,0)</f>
        <v>25</v>
      </c>
      <c r="IO161" s="8">
        <f>VLOOKUP($IF161,Data!$B:$CP,Daily!IO$10,0)</f>
        <v>26</v>
      </c>
      <c r="IP161" s="8">
        <f>VLOOKUP($IF161,Data!$B:$CP,Daily!IP$10,0)</f>
        <v>25</v>
      </c>
      <c r="IQ161" s="8">
        <f>VLOOKUP($IF161,Data!$B:$CP,Daily!IQ$10,0)</f>
        <v>22</v>
      </c>
      <c r="IR161" s="8">
        <f>VLOOKUP($IF161,Data!$B:$CP,Daily!IR$10,0)</f>
        <v>19</v>
      </c>
      <c r="IS161" s="8">
        <f>VLOOKUP($IF161,Data!$B:$CP,Daily!IS$10,0)</f>
        <v>30</v>
      </c>
      <c r="IT161" s="8">
        <f>VLOOKUP($IF161,Data!$B:$CP,Daily!IT$10,0)</f>
        <v>29</v>
      </c>
      <c r="IU161" s="8">
        <f>VLOOKUP($IF161,Data!$B:$CP,Daily!IU$10,0)</f>
        <v>23</v>
      </c>
      <c r="IV161" s="8">
        <f>VLOOKUP($IF161,Data!$B:$CP,Daily!IV$10,0)</f>
        <v>26</v>
      </c>
      <c r="IW161" s="8">
        <f>VLOOKUP($IF161,Data!$B:$CP,Daily!IW$10,0)</f>
        <v>24</v>
      </c>
      <c r="IX161" s="8">
        <f>VLOOKUP($IF161,Data!$B:$CP,Daily!IX$10,0)</f>
        <v>28</v>
      </c>
      <c r="IY161" s="8">
        <f>VLOOKUP($IF161,Data!$B:$CP,Daily!IY$10,0)</f>
        <v>17</v>
      </c>
      <c r="IZ161" s="8">
        <f>VLOOKUP($IF161,Data!$B:$CP,Daily!IZ$10,0)</f>
        <v>17</v>
      </c>
      <c r="JA161" s="8">
        <f>VLOOKUP($IF161,Data!$B:$CP,Daily!JA$10,0)</f>
        <v>26</v>
      </c>
      <c r="JB161" s="8">
        <f>VLOOKUP($IF161,Data!$B:$CP,Daily!JB$10,0)</f>
        <v>31</v>
      </c>
      <c r="JC161" s="8">
        <f>VLOOKUP($IF161,Data!$B:$CP,Daily!JC$10,0)</f>
        <v>34</v>
      </c>
      <c r="JD161" s="8">
        <f>VLOOKUP($IF161,Data!$B:$CP,Daily!JD$10,0)</f>
        <v>22</v>
      </c>
      <c r="JE161" s="8">
        <f>VLOOKUP($IF161,Data!$B:$CP,Daily!JE$10,0)</f>
        <v>27</v>
      </c>
      <c r="JF161" s="8">
        <f>VLOOKUP($IF161,Data!$B:$CP,Daily!JF$10,0)</f>
        <v>23</v>
      </c>
      <c r="JG161" s="8">
        <f>VLOOKUP($IF161,Data!$B:$CP,Daily!JG$10,0)</f>
        <v>23</v>
      </c>
      <c r="JH161" s="8">
        <f>VLOOKUP($IF161,Data!$B:$CP,Daily!JH$10,0)</f>
        <v>23</v>
      </c>
      <c r="JI161" s="8">
        <f>VLOOKUP($IF161,Data!$B:$CP,Daily!JI$10,0)</f>
        <v>28</v>
      </c>
      <c r="JJ161" s="8">
        <f>VLOOKUP($IF161,Data!$B:$CP,Daily!JJ$10,0)</f>
        <v>26</v>
      </c>
      <c r="JK161" s="8">
        <f>VLOOKUP($IF161,Data!$B:$CP,Daily!JK$10,0)</f>
        <v>23</v>
      </c>
      <c r="JL161" s="8">
        <f>VLOOKUP($IF161,Data!$B:$CP,Daily!JL$10,0)</f>
        <v>22</v>
      </c>
      <c r="JM161" s="8">
        <f>VLOOKUP($IF161,Data!$B:$CP,Daily!JM$10,0)</f>
        <v>16</v>
      </c>
      <c r="JN161" s="8">
        <f>VLOOKUP($IF161,Data!$B:$CP,Daily!JN$10,0)</f>
        <v>29</v>
      </c>
      <c r="JO161" s="8">
        <f>VLOOKUP($IF161,Data!$B:$CP,Daily!JO$10,0)</f>
        <v>45</v>
      </c>
      <c r="JP161" s="8">
        <f>VLOOKUP($IF161,Data!$B:$CP,Daily!JP$10,0)</f>
        <v>22</v>
      </c>
      <c r="JQ161" s="8">
        <f>VLOOKUP($IF161,Data!$B:$CP,Daily!JQ$10,0)</f>
        <v>25</v>
      </c>
      <c r="JR161" s="8">
        <f>VLOOKUP($IF161,Data!$B:$CP,Daily!JR$10,0)</f>
        <v>22</v>
      </c>
      <c r="JS161" s="8">
        <f>VLOOKUP($IF161,Data!$B:$CP,Daily!JS$10,0)</f>
        <v>23</v>
      </c>
      <c r="JT161" s="8">
        <f>VLOOKUP($IF161,Data!$B:$CP,Daily!JT$10,0)</f>
        <v>14</v>
      </c>
      <c r="JU161" s="8">
        <f>VLOOKUP($IF161,Data!$B:$CP,Daily!JU$10,0)</f>
        <v>28</v>
      </c>
      <c r="JV161" s="8">
        <f>VLOOKUP($IF161,Data!$B:$CP,Daily!JV$10,0)</f>
        <v>30</v>
      </c>
      <c r="JW161" s="8">
        <f>VLOOKUP($IF161,Data!$B:$CP,Daily!JW$10,0)</f>
        <v>25</v>
      </c>
      <c r="JX161" s="8">
        <f>VLOOKUP($IF161,Data!$B:$CP,Daily!JX$10,0)</f>
        <v>32</v>
      </c>
      <c r="JY161" s="8">
        <f>VLOOKUP($IF161,Data!$B:$CP,Daily!JY$10,0)</f>
        <v>29</v>
      </c>
      <c r="JZ161" s="8">
        <f>VLOOKUP($IF161,Data!$B:$CP,Daily!JZ$10,0)</f>
        <v>20</v>
      </c>
      <c r="KA161" s="8">
        <f>VLOOKUP($IF161,Data!$B:$CP,Daily!KA$10,0)</f>
        <v>11</v>
      </c>
      <c r="KB161" s="8">
        <f>VLOOKUP($IF161,Data!$B:$CP,Daily!KB$10,0)</f>
        <v>16</v>
      </c>
      <c r="KC161" s="8">
        <f>VLOOKUP($IF161,Data!$B:$CP,Daily!KC$10,0)</f>
        <v>25</v>
      </c>
      <c r="KD161" s="8">
        <f>VLOOKUP($IF161,Data!$B:$CP,Daily!KD$10,0)</f>
        <v>18</v>
      </c>
      <c r="KE161" s="8">
        <f>VLOOKUP($IF161,Data!$B:$CP,Daily!KE$10,0)</f>
        <v>30</v>
      </c>
      <c r="KF161" s="8">
        <f>VLOOKUP($IF161,Data!$B:$CP,Daily!KF$10,0)</f>
        <v>31</v>
      </c>
      <c r="KG161" s="8">
        <f>VLOOKUP($IF161,Data!$B:$CP,Daily!KG$10,0)</f>
        <v>22</v>
      </c>
      <c r="KH161" s="8">
        <f>VLOOKUP($IF161,Data!$B:$CP,Daily!KH$10,0)</f>
        <v>15</v>
      </c>
      <c r="KI161" s="8">
        <f>VLOOKUP($IF161,Data!$B:$CP,Daily!KI$10,0)</f>
        <v>18</v>
      </c>
      <c r="KJ161" s="8">
        <f>VLOOKUP($IF161,Data!$B:$CP,Daily!KJ$10,0)</f>
        <v>30</v>
      </c>
      <c r="KK161" s="8">
        <f>VLOOKUP($IF161,Data!$B:$CP,Daily!KK$10,0)</f>
        <v>16</v>
      </c>
      <c r="KL161" s="8">
        <f>VLOOKUP($IF161,Data!$B:$CP,Daily!KL$10,0)</f>
        <v>31</v>
      </c>
      <c r="KM161" s="8">
        <f>VLOOKUP($IF161,Data!$B:$CP,Daily!KM$10,0)</f>
        <v>28</v>
      </c>
      <c r="KN161" s="8">
        <f>VLOOKUP($IF161,Data!$B:$CP,Daily!KN$10,0)</f>
        <v>28</v>
      </c>
      <c r="KO161" s="8">
        <f>VLOOKUP($IF161,Data!$B:$CP,Daily!KO$10,0)</f>
        <v>7</v>
      </c>
      <c r="KP161" s="8">
        <f>VLOOKUP($IF161,Data!$B:$CP,Daily!KP$10,0)</f>
        <v>23</v>
      </c>
      <c r="KQ161" s="8">
        <f>VLOOKUP($IF161,Data!$B:$CP,Daily!KQ$10,0)</f>
        <v>33</v>
      </c>
      <c r="KR161" s="8">
        <f>VLOOKUP($IF161,Data!$B:$CP,Daily!KR$10,0)</f>
        <v>25</v>
      </c>
      <c r="KS161" s="8">
        <f>VLOOKUP($IF161,Data!$B:$CP,Daily!KS$10,0)</f>
        <v>31</v>
      </c>
      <c r="KT161" s="8">
        <f>VLOOKUP($IF161,Data!$B:$CP,Daily!KT$10,0)</f>
        <v>34</v>
      </c>
      <c r="KU161" s="8">
        <f>VLOOKUP($IF161,Data!$B:$CP,Daily!KU$10,0)</f>
        <v>26</v>
      </c>
      <c r="KV161" s="8">
        <f>VLOOKUP($IF161,Data!$B:$CP,Daily!KV$10,0)</f>
        <v>13</v>
      </c>
      <c r="KW161" s="8">
        <f>VLOOKUP($IF161,Data!$B:$CP,Daily!KW$10,0)</f>
        <v>24</v>
      </c>
      <c r="KX161" s="8">
        <f>VLOOKUP($IF161,Data!$B:$CP,Daily!KX$10,0)</f>
        <v>24</v>
      </c>
      <c r="KY161" s="8">
        <f>VLOOKUP($IF161,Data!$B:$CP,Daily!KY$10,0)</f>
        <v>18</v>
      </c>
      <c r="KZ161" s="8">
        <f>VLOOKUP($IF161,Data!$B:$CP,Daily!KZ$10,0)</f>
        <v>16</v>
      </c>
      <c r="LA161" s="8">
        <f>VLOOKUP($IF161,Data!$B:$CP,Daily!LA$10,0)</f>
        <v>33</v>
      </c>
      <c r="LB161" s="8">
        <f>VLOOKUP($IF161,Data!$B:$CP,Daily!LB$10,0)</f>
        <v>23</v>
      </c>
      <c r="LC161" s="8">
        <f>VLOOKUP($IF161,Data!$B:$CP,Daily!LC$10,0)</f>
        <v>23</v>
      </c>
      <c r="LD161" s="8">
        <f>VLOOKUP($IF161,Data!$B:$CP,Daily!LD$10,0)</f>
        <v>27</v>
      </c>
      <c r="LE161" s="8">
        <f>VLOOKUP($IF161,Data!$B:$CP,Daily!LE$10,0)</f>
        <v>22</v>
      </c>
      <c r="LF161" s="8">
        <f>VLOOKUP($IF161,Data!$B:$CP,Daily!LF$10,0)</f>
        <v>30</v>
      </c>
      <c r="LG161" s="8">
        <f>VLOOKUP($IF161,Data!$B:$CP,Daily!LG$10,0)</f>
        <v>18</v>
      </c>
      <c r="LH161" s="8">
        <f>VLOOKUP($IF161,Data!$B:$CP,Daily!LH$10,0)</f>
        <v>25</v>
      </c>
      <c r="LI161" s="8">
        <f>VLOOKUP($IF161,Data!$B:$CP,Daily!LI$10,0)</f>
        <v>30</v>
      </c>
      <c r="LJ161" s="8">
        <f>VLOOKUP($IF161,Data!$B:$CP,Daily!LJ$10,0)</f>
        <v>15</v>
      </c>
      <c r="LK161" s="8">
        <f>VLOOKUP($IF161,Data!$B:$CP,Daily!LK$10,0)</f>
        <v>29</v>
      </c>
      <c r="LL161" s="8">
        <f>VLOOKUP($IF161,Data!$B:$CP,Daily!LL$10,0)</f>
        <v>22</v>
      </c>
      <c r="LM161" s="8">
        <f>VLOOKUP($IF161,Data!$B:$CP,Daily!LM$10,0)</f>
        <v>23</v>
      </c>
      <c r="LN161" s="8">
        <f>VLOOKUP($IF161,Data!$B:$CP,Daily!LN$10,0)</f>
        <v>30</v>
      </c>
      <c r="LO161" s="8">
        <f>VLOOKUP($IF161,Data!$B:$CP,Daily!LO$10,0)</f>
        <v>30</v>
      </c>
      <c r="LP161" s="8">
        <f>VLOOKUP($IF161,Data!$B:$CP,Daily!LP$10,0)</f>
        <v>35</v>
      </c>
      <c r="LQ161" s="8">
        <f>VLOOKUP($IF161,Data!$B:$CP,Daily!LQ$10,0)</f>
        <v>22</v>
      </c>
      <c r="LR161" s="8">
        <f>VLOOKUP($IF161,Data!$B:$CP,Daily!LR$10,0)</f>
        <v>31</v>
      </c>
      <c r="LS161" s="8">
        <f>VLOOKUP($IF161,Data!$B:$CP,Daily!LS$10,0)</f>
        <v>28</v>
      </c>
      <c r="LU161" s="8">
        <f t="shared" si="2145"/>
        <v>22</v>
      </c>
      <c r="LV161" s="8">
        <f t="shared" si="2146"/>
        <v>29</v>
      </c>
      <c r="LW161" s="8">
        <f t="shared" si="2283"/>
        <v>7</v>
      </c>
      <c r="LX161" s="8">
        <f>LV161+(1.25*LW161)</f>
        <v>37.75</v>
      </c>
      <c r="LY161" s="8">
        <f>LU161-(1.25*LW161)</f>
        <v>13.25</v>
      </c>
      <c r="LZ161" s="43"/>
      <c r="MA161" s="9">
        <f t="shared" si="2186"/>
        <v>6.7909048652509405</v>
      </c>
      <c r="MB161" s="9">
        <f>AVERAGE(LL161:LR161)</f>
        <v>27.571428571428573</v>
      </c>
      <c r="MC161" s="9">
        <f>AVERAGE(KO161:LR161)</f>
        <v>24.733333333333334</v>
      </c>
    </row>
    <row r="162" spans="4:341" x14ac:dyDescent="0.35">
      <c r="D162" s="113" t="s">
        <v>810</v>
      </c>
      <c r="E162" s="53" t="str">
        <f>VLOOKUP($D162,'Metric Nature'!$C:$D,2,0)&amp;IF(($F162&lt;(EA162)),"Below",IF(($F162&gt;(DZ162)),"Above","Within"))</f>
        <v>PositiveWithin</v>
      </c>
      <c r="F162" s="48">
        <f t="shared" si="2163"/>
        <v>0.65934065934065933</v>
      </c>
      <c r="G162" s="49">
        <f t="shared" si="2164"/>
        <v>0.64909638554216864</v>
      </c>
      <c r="H162" s="55">
        <f t="shared" si="2165"/>
        <v>1.5782361490018139E-2</v>
      </c>
      <c r="I162" s="49">
        <f>EE162</f>
        <v>0.63080407701019248</v>
      </c>
      <c r="J162" s="48">
        <f t="shared" si="2167"/>
        <v>4.5238424053504908E-2</v>
      </c>
      <c r="K162" s="48">
        <f t="shared" si="2149"/>
        <v>8.8033972708443778E-2</v>
      </c>
      <c r="L162" s="56"/>
      <c r="M162" s="53" t="str">
        <f>VLOOKUP($D162,'Metric Nature'!$C:$D,2,0)&amp;IF(($N162&lt;(HZ162)),"Below",IF(($N162&gt;(HY162)),"Above","Within"))</f>
        <v>PositiveWithin</v>
      </c>
      <c r="N162" s="48">
        <f t="shared" si="2292"/>
        <v>0.66666666666666663</v>
      </c>
      <c r="O162" s="49">
        <f t="shared" ref="O162" si="2387">IC162</f>
        <v>0.64968152866242035</v>
      </c>
      <c r="P162" s="55">
        <f t="shared" ref="P162" si="2388">IFERROR(((N162-O162)/O162),0)</f>
        <v>2.6143790849673196E-2</v>
      </c>
      <c r="Q162" s="49">
        <f t="shared" si="2293"/>
        <v>0.62486938349007315</v>
      </c>
      <c r="R162" s="48">
        <f t="shared" si="2294"/>
        <v>6.6889632107023339E-2</v>
      </c>
      <c r="S162" s="48">
        <f t="shared" si="2152"/>
        <v>0.10927032705627263</v>
      </c>
      <c r="T162" s="56"/>
      <c r="U162" s="53" t="str">
        <f>VLOOKUP($D162,'Metric Nature'!$C:$D,2,0)&amp;IF(($V162&lt;(LY162)),"Below",IF(($V162&gt;(LX162)),"Above","Within"))</f>
        <v>PositiveWithin</v>
      </c>
      <c r="V162" s="48">
        <f t="shared" si="2295"/>
        <v>0.6428571428571429</v>
      </c>
      <c r="W162" s="49">
        <f t="shared" ref="W162" si="2389">MB162</f>
        <v>0.64766839378238339</v>
      </c>
      <c r="X162" s="48">
        <f t="shared" si="2296"/>
        <v>-7.4285714285713088E-3</v>
      </c>
      <c r="Y162" s="49">
        <f t="shared" ref="Y162" si="2390">MC162</f>
        <v>0.6462585034013606</v>
      </c>
      <c r="Z162" s="48">
        <f t="shared" si="2192"/>
        <v>-5.2631578947368472E-3</v>
      </c>
      <c r="AA162" s="48">
        <f t="shared" si="2156"/>
        <v>0.11459995610115288</v>
      </c>
      <c r="AB162" s="50"/>
      <c r="AC162" s="46" t="s">
        <v>811</v>
      </c>
      <c r="AI162" s="7" t="s">
        <v>810</v>
      </c>
      <c r="AJ162" s="12">
        <f>IFERROR((IFERROR(VLOOKUP($EG162,Data!$B:$CP,Daily!EI$10,0),0)+IFERROR(VLOOKUP($IF162,Data!$B:$CP,Daily!IH$10,0),0))/AJ$161,0)</f>
        <v>0.27368421052631581</v>
      </c>
      <c r="AK162" s="12">
        <f>IFERROR((IFERROR(VLOOKUP($EG162,Data!$B:$CP,Daily!EJ$10,0),0)+IFERROR(VLOOKUP($IF162,Data!$B:$CP,Daily!II$10,0),0))/AK$161,0)</f>
        <v>0.3644859813084112</v>
      </c>
      <c r="AL162" s="12">
        <f>IFERROR((IFERROR(VLOOKUP($EG162,Data!$B:$CP,Daily!EK$10,0),0)+IFERROR(VLOOKUP($IF162,Data!$B:$CP,Daily!IJ$10,0),0))/AL$161,0)</f>
        <v>0.34782608695652173</v>
      </c>
      <c r="AM162" s="12">
        <f>IFERROR((IFERROR(VLOOKUP($EG162,Data!$B:$CP,Daily!EL$10,0),0)+IFERROR(VLOOKUP($IF162,Data!$B:$CP,Daily!IK$10,0),0))/AM$161,0)</f>
        <v>0.30263157894736842</v>
      </c>
      <c r="AN162" s="12">
        <f>IFERROR((IFERROR(VLOOKUP($EG162,Data!$B:$CP,Daily!EM$10,0),0)+IFERROR(VLOOKUP($IF162,Data!$B:$CP,Daily!IL$10,0),0))/AN$161,0)</f>
        <v>0.36249999999999999</v>
      </c>
      <c r="AO162" s="12">
        <f>IFERROR((IFERROR(VLOOKUP($EG162,Data!$B:$CP,Daily!EN$10,0),0)+IFERROR(VLOOKUP($IF162,Data!$B:$CP,Daily!IM$10,0),0))/AO$161,0)</f>
        <v>0.34313725490196079</v>
      </c>
      <c r="AP162" s="12">
        <f>IFERROR((IFERROR(VLOOKUP($EG162,Data!$B:$CP,Daily!EO$10,0),0)+IFERROR(VLOOKUP($IF162,Data!$B:$CP,Daily!IN$10,0),0))/AP$161,0)</f>
        <v>0.3482142857142857</v>
      </c>
      <c r="AQ162" s="12">
        <f>IFERROR((IFERROR(VLOOKUP($EG162,Data!$B:$CP,Daily!EP$10,0),0)+IFERROR(VLOOKUP($IF162,Data!$B:$CP,Daily!IO$10,0),0))/AQ$161,0)</f>
        <v>0.29565217391304349</v>
      </c>
      <c r="AR162" s="12">
        <f>IFERROR((IFERROR(VLOOKUP($EG162,Data!$B:$CP,Daily!EQ$10,0),0)+IFERROR(VLOOKUP($IF162,Data!$B:$CP,Daily!IP$10,0),0))/AR$161,0)</f>
        <v>0.28225806451612906</v>
      </c>
      <c r="AS162" s="12">
        <f>IFERROR((IFERROR(VLOOKUP($EG162,Data!$B:$CP,Daily!ER$10,0),0)+IFERROR(VLOOKUP($IF162,Data!$B:$CP,Daily!IQ$10,0),0))/AS$161,0)</f>
        <v>0.29591836734693877</v>
      </c>
      <c r="AT162" s="12">
        <f>IFERROR((IFERROR(VLOOKUP($EG162,Data!$B:$CP,Daily!ES$10,0),0)+IFERROR(VLOOKUP($IF162,Data!$B:$CP,Daily!IR$10,0),0))/AT$161,0)</f>
        <v>0.30882352941176472</v>
      </c>
      <c r="AU162" s="12">
        <f>IFERROR((IFERROR(VLOOKUP($EG162,Data!$B:$CP,Daily!ET$10,0),0)+IFERROR(VLOOKUP($IF162,Data!$B:$CP,Daily!IS$10,0),0))/AU$161,0)</f>
        <v>0.20833333333333334</v>
      </c>
      <c r="AV162" s="12">
        <f>IFERROR((IFERROR(VLOOKUP($EG162,Data!$B:$CP,Daily!EU$10,0),0)+IFERROR(VLOOKUP($IF162,Data!$B:$CP,Daily!IT$10,0),0))/AV$161,0)</f>
        <v>0.31730769230769229</v>
      </c>
      <c r="AW162" s="12">
        <f>IFERROR((IFERROR(VLOOKUP($EG162,Data!$B:$CP,Daily!EV$10,0),0)+IFERROR(VLOOKUP($IF162,Data!$B:$CP,Daily!IU$10,0),0))/AW$161,0)</f>
        <v>0.26666666666666666</v>
      </c>
      <c r="AX162" s="12">
        <f>IFERROR((IFERROR(VLOOKUP($EG162,Data!$B:$CP,Daily!EW$10,0),0)+IFERROR(VLOOKUP($IF162,Data!$B:$CP,Daily!IV$10,0),0))/AX$161,0)</f>
        <v>0.29591836734693877</v>
      </c>
      <c r="AY162" s="12">
        <f>IFERROR((IFERROR(VLOOKUP($EG162,Data!$B:$CP,Daily!EX$10,0),0)+IFERROR(VLOOKUP($IF162,Data!$B:$CP,Daily!IW$10,0),0))/AY$161,0)</f>
        <v>0.21100917431192662</v>
      </c>
      <c r="AZ162" s="12">
        <f>IFERROR((IFERROR(VLOOKUP($EG162,Data!$B:$CP,Daily!EY$10,0),0)+IFERROR(VLOOKUP($IF162,Data!$B:$CP,Daily!IX$10,0),0))/AZ$161,0)</f>
        <v>0.33884297520661155</v>
      </c>
      <c r="BA162" s="12">
        <f>IFERROR((IFERROR(VLOOKUP($EG162,Data!$B:$CP,Daily!EZ$10,0),0)+IFERROR(VLOOKUP($IF162,Data!$B:$CP,Daily!IY$10,0),0))/BA$161,0)</f>
        <v>0.33333333333333331</v>
      </c>
      <c r="BB162" s="12">
        <f>IFERROR((IFERROR(VLOOKUP($EG162,Data!$B:$CP,Daily!FA$10,0),0)+IFERROR(VLOOKUP($IF162,Data!$B:$CP,Daily!IZ$10,0),0))/BB$161,0)</f>
        <v>0.26804123711340205</v>
      </c>
      <c r="BC162" s="12">
        <f>IFERROR((IFERROR(VLOOKUP($EG162,Data!$B:$CP,Daily!FB$10,0),0)+IFERROR(VLOOKUP($IF162,Data!$B:$CP,Daily!JA$10,0),0))/BC$161,0)</f>
        <v>0.34042553191489361</v>
      </c>
      <c r="BD162" s="12">
        <f>IFERROR((IFERROR(VLOOKUP($EG162,Data!$B:$CP,Daily!FC$10,0),0)+IFERROR(VLOOKUP($IF162,Data!$B:$CP,Daily!JB$10,0),0))/BD$161,0)</f>
        <v>0.2978723404255319</v>
      </c>
      <c r="BE162" s="12">
        <f>IFERROR((IFERROR(VLOOKUP($EG162,Data!$B:$CP,Daily!FD$10,0),0)+IFERROR(VLOOKUP($IF162,Data!$B:$CP,Daily!JC$10,0),0))/BE$161,0)</f>
        <v>0.37391304347826088</v>
      </c>
      <c r="BF162" s="12">
        <f>IFERROR((IFERROR(VLOOKUP($EG162,Data!$B:$CP,Daily!FE$10,0),0)+IFERROR(VLOOKUP($IF162,Data!$B:$CP,Daily!JD$10,0),0))/BF$161,0)</f>
        <v>0.33695652173913043</v>
      </c>
      <c r="BG162" s="12">
        <f>IFERROR((IFERROR(VLOOKUP($EG162,Data!$B:$CP,Daily!FF$10,0),0)+IFERROR(VLOOKUP($IF162,Data!$B:$CP,Daily!JE$10,0),0))/BG$161,0)</f>
        <v>0.25</v>
      </c>
      <c r="BH162" s="12">
        <f>IFERROR((IFERROR(VLOOKUP($EG162,Data!$B:$CP,Daily!FG$10,0),0)+IFERROR(VLOOKUP($IF162,Data!$B:$CP,Daily!JF$10,0),0))/BH$161,0)</f>
        <v>0.27848101265822783</v>
      </c>
      <c r="BI162" s="12">
        <f>IFERROR((IFERROR(VLOOKUP($EG162,Data!$B:$CP,Daily!FH$10,0),0)+IFERROR(VLOOKUP($IF162,Data!$B:$CP,Daily!JG$10,0),0))/BI$161,0)</f>
        <v>0.31</v>
      </c>
      <c r="BJ162" s="12">
        <f>IFERROR((IFERROR(VLOOKUP($EG162,Data!$B:$CP,Daily!FI$10,0),0)+IFERROR(VLOOKUP($IF162,Data!$B:$CP,Daily!JH$10,0),0))/BJ$161,0)</f>
        <v>0.2978723404255319</v>
      </c>
      <c r="BK162" s="12">
        <f>IFERROR((IFERROR(VLOOKUP($EG162,Data!$B:$CP,Daily!FJ$10,0),0)+IFERROR(VLOOKUP($IF162,Data!$B:$CP,Daily!JI$10,0),0))/BK$161,0)</f>
        <v>0.28703703703703703</v>
      </c>
      <c r="BL162" s="12">
        <f>IFERROR((IFERROR(VLOOKUP($EG162,Data!$B:$CP,Daily!FK$10,0),0)+IFERROR(VLOOKUP($IF162,Data!$B:$CP,Daily!JJ$10,0),0))/BL$161,0)</f>
        <v>0.28000000000000003</v>
      </c>
      <c r="BM162" s="12">
        <f>IFERROR((IFERROR(VLOOKUP($EG162,Data!$B:$CP,Daily!FL$10,0),0)+IFERROR(VLOOKUP($IF162,Data!$B:$CP,Daily!JK$10,0),0))/BM$161,0)</f>
        <v>0.28971962616822428</v>
      </c>
      <c r="BN162" s="12">
        <f>IFERROR((IFERROR(VLOOKUP($EG162,Data!$B:$CP,Daily!FM$10,0),0)+IFERROR(VLOOKUP($IF162,Data!$B:$CP,Daily!JL$10,0),0))/BN$161,0)</f>
        <v>0.2857142857142857</v>
      </c>
      <c r="BO162" s="12">
        <f>IFERROR((IFERROR(VLOOKUP($EG162,Data!$B:$CP,Daily!FN$10,0),0)+IFERROR(VLOOKUP($IF162,Data!$B:$CP,Daily!JM$10,0),0))/BO$161,0)</f>
        <v>0.26470588235294118</v>
      </c>
      <c r="BP162" s="12">
        <f>IFERROR((IFERROR(VLOOKUP($EG162,Data!$B:$CP,Daily!FO$10,0),0)+IFERROR(VLOOKUP($IF162,Data!$B:$CP,Daily!JN$10,0),0))/BP$161,0)</f>
        <v>0.38738738738738737</v>
      </c>
      <c r="BQ162" s="12">
        <f>IFERROR((IFERROR(VLOOKUP($EG162,Data!$B:$CP,Daily!FP$10,0),0)+IFERROR(VLOOKUP($IF162,Data!$B:$CP,Daily!JO$10,0),0))/BQ$161,0)</f>
        <v>0.59130434782608698</v>
      </c>
      <c r="BR162" s="12">
        <f>IFERROR((IFERROR(VLOOKUP($EG162,Data!$B:$CP,Daily!FQ$10,0),0)+IFERROR(VLOOKUP($IF162,Data!$B:$CP,Daily!JP$10,0),0))/BR$161,0)</f>
        <v>0.70370370370370372</v>
      </c>
      <c r="BS162" s="12">
        <f>IFERROR((IFERROR(VLOOKUP($EG162,Data!$B:$CP,Daily!FR$10,0),0)+IFERROR(VLOOKUP($IF162,Data!$B:$CP,Daily!JQ$10,0),0))/BS$161,0)</f>
        <v>0.5714285714285714</v>
      </c>
      <c r="BT162" s="12">
        <f>IFERROR((IFERROR(VLOOKUP($EG162,Data!$B:$CP,Daily!FS$10,0),0)+IFERROR(VLOOKUP($IF162,Data!$B:$CP,Daily!JR$10,0),0))/BT$161,0)</f>
        <v>0.63366336633663367</v>
      </c>
      <c r="BU162" s="12">
        <f>IFERROR((IFERROR(VLOOKUP($EG162,Data!$B:$CP,Daily!FT$10,0),0)+IFERROR(VLOOKUP($IF162,Data!$B:$CP,Daily!JS$10,0),0))/BU$161,0)</f>
        <v>0.62068965517241381</v>
      </c>
      <c r="BV162" s="12">
        <f>IFERROR((IFERROR(VLOOKUP($EG162,Data!$B:$CP,Daily!FU$10,0),0)+IFERROR(VLOOKUP($IF162,Data!$B:$CP,Daily!JT$10,0),0))/BV$161,0)</f>
        <v>0.5</v>
      </c>
      <c r="BW162" s="12">
        <f>IFERROR((IFERROR(VLOOKUP($EG162,Data!$B:$CP,Daily!FV$10,0),0)+IFERROR(VLOOKUP($IF162,Data!$B:$CP,Daily!JU$10,0),0))/BW$161,0)</f>
        <v>0.59036144578313254</v>
      </c>
      <c r="BX162" s="12">
        <f>IFERROR((IFERROR(VLOOKUP($EG162,Data!$B:$CP,Daily!FW$10,0),0)+IFERROR(VLOOKUP($IF162,Data!$B:$CP,Daily!JV$10,0),0))/BX$161,0)</f>
        <v>0.68085106382978722</v>
      </c>
      <c r="BY162" s="12">
        <f>IFERROR((IFERROR(VLOOKUP($EG162,Data!$B:$CP,Daily!FX$10,0),0)+IFERROR(VLOOKUP($IF162,Data!$B:$CP,Daily!JW$10,0),0))/BY$161,0)</f>
        <v>0.6179775280898876</v>
      </c>
      <c r="BZ162" s="12">
        <f>IFERROR((IFERROR(VLOOKUP($EG162,Data!$B:$CP,Daily!FY$10,0),0)+IFERROR(VLOOKUP($IF162,Data!$B:$CP,Daily!JX$10,0),0))/BZ$161,0)</f>
        <v>0.53535353535353536</v>
      </c>
      <c r="CA162" s="12">
        <f>IFERROR((IFERROR(VLOOKUP($EG162,Data!$B:$CP,Daily!FZ$10,0),0)+IFERROR(VLOOKUP($IF162,Data!$B:$CP,Daily!JY$10,0),0))/CA$161,0)</f>
        <v>0.68421052631578949</v>
      </c>
      <c r="CB162" s="12">
        <f>IFERROR((IFERROR(VLOOKUP($EG162,Data!$B:$CP,Daily!GA$10,0),0)+IFERROR(VLOOKUP($IF162,Data!$B:$CP,Daily!JZ$10,0),0))/CB$161,0)</f>
        <v>0.55952380952380953</v>
      </c>
      <c r="CC162" s="12">
        <f>IFERROR((IFERROR(VLOOKUP($EG162,Data!$B:$CP,Daily!GB$10,0),0)+IFERROR(VLOOKUP($IF162,Data!$B:$CP,Daily!KA$10,0),0))/CC$161,0)</f>
        <v>0.52173913043478259</v>
      </c>
      <c r="CD162" s="12">
        <f>IFERROR((IFERROR(VLOOKUP($EG162,Data!$B:$CP,Daily!GC$10,0),0)+IFERROR(VLOOKUP($IF162,Data!$B:$CP,Daily!KB$10,0),0))/CD$161,0)</f>
        <v>0.63749999999999996</v>
      </c>
      <c r="CE162" s="12">
        <f>IFERROR((IFERROR(VLOOKUP($EG162,Data!$B:$CP,Daily!GD$10,0),0)+IFERROR(VLOOKUP($IF162,Data!$B:$CP,Daily!KC$10,0),0))/CE$161,0)</f>
        <v>0.63529411764705879</v>
      </c>
      <c r="CF162" s="12">
        <f>IFERROR((IFERROR(VLOOKUP($EG162,Data!$B:$CP,Daily!GE$10,0),0)+IFERROR(VLOOKUP($IF162,Data!$B:$CP,Daily!KD$10,0),0))/CF$161,0)</f>
        <v>0.48101265822784811</v>
      </c>
      <c r="CG162" s="12">
        <f>IFERROR((IFERROR(VLOOKUP($EG162,Data!$B:$CP,Daily!GF$10,0),0)+IFERROR(VLOOKUP($IF162,Data!$B:$CP,Daily!KE$10,0),0))/CG$161,0)</f>
        <v>0.57692307692307687</v>
      </c>
      <c r="CH162" s="12">
        <f>IFERROR((IFERROR(VLOOKUP($EG162,Data!$B:$CP,Daily!GG$10,0),0)+IFERROR(VLOOKUP($IF162,Data!$B:$CP,Daily!KF$10,0),0))/CH$161,0)</f>
        <v>0.65</v>
      </c>
      <c r="CI162" s="12">
        <f>IFERROR((IFERROR(VLOOKUP($EG162,Data!$B:$CP,Daily!GH$10,0),0)+IFERROR(VLOOKUP($IF162,Data!$B:$CP,Daily!KG$10,0),0))/CI$161,0)</f>
        <v>0.52941176470588236</v>
      </c>
      <c r="CJ162" s="12">
        <f>IFERROR((IFERROR(VLOOKUP($EG162,Data!$B:$CP,Daily!GI$10,0),0)+IFERROR(VLOOKUP($IF162,Data!$B:$CP,Daily!KH$10,0),0))/CJ$161,0)</f>
        <v>0.5901639344262295</v>
      </c>
      <c r="CK162" s="12">
        <f>IFERROR((IFERROR(VLOOKUP($EG162,Data!$B:$CP,Daily!GJ$10,0),0)+IFERROR(VLOOKUP($IF162,Data!$B:$CP,Daily!KI$10,0),0))/CK$161,0)</f>
        <v>0.67777777777777781</v>
      </c>
      <c r="CL162" s="12">
        <f>IFERROR((IFERROR(VLOOKUP($EG162,Data!$B:$CP,Daily!GK$10,0),0)+IFERROR(VLOOKUP($IF162,Data!$B:$CP,Daily!KJ$10,0),0))/CL$161,0)</f>
        <v>0.66972477064220182</v>
      </c>
      <c r="CM162" s="12">
        <f>IFERROR((IFERROR(VLOOKUP($EG162,Data!$B:$CP,Daily!GL$10,0),0)+IFERROR(VLOOKUP($IF162,Data!$B:$CP,Daily!KK$10,0),0))/CM$161,0)</f>
        <v>0.57317073170731703</v>
      </c>
      <c r="CN162" s="12">
        <f>IFERROR((IFERROR(VLOOKUP($EG162,Data!$B:$CP,Daily!GM$10,0),0)+IFERROR(VLOOKUP($IF162,Data!$B:$CP,Daily!KL$10,0),0))/CN$161,0)</f>
        <v>0.53846153846153844</v>
      </c>
      <c r="CO162" s="12">
        <f>IFERROR((IFERROR(VLOOKUP($EG162,Data!$B:$CP,Daily!GN$10,0),0)+IFERROR(VLOOKUP($IF162,Data!$B:$CP,Daily!KM$10,0),0))/CO$161,0)</f>
        <v>0.63736263736263732</v>
      </c>
      <c r="CP162" s="12">
        <f>IFERROR((IFERROR(VLOOKUP($EG162,Data!$B:$CP,Daily!GO$10,0),0)+IFERROR(VLOOKUP($IF162,Data!$B:$CP,Daily!KN$10,0),0))/CP$161,0)</f>
        <v>0.69767441860465118</v>
      </c>
      <c r="CQ162" s="12">
        <f>IFERROR((IFERROR(VLOOKUP($EG162,Data!$B:$CP,Daily!GP$10,0),0)+IFERROR(VLOOKUP($IF162,Data!$B:$CP,Daily!KO$10,0),0))/CQ$161,0)</f>
        <v>0.52</v>
      </c>
      <c r="CR162" s="12">
        <f>IFERROR((IFERROR(VLOOKUP($EG162,Data!$B:$CP,Daily!GQ$10,0),0)+IFERROR(VLOOKUP($IF162,Data!$B:$CP,Daily!KP$10,0),0))/CR$161,0)</f>
        <v>0.67105263157894735</v>
      </c>
      <c r="CS162" s="12">
        <f>IFERROR((IFERROR(VLOOKUP($EG162,Data!$B:$CP,Daily!GR$10,0),0)+IFERROR(VLOOKUP($IF162,Data!$B:$CP,Daily!KQ$10,0),0))/CS$161,0)</f>
        <v>0.620253164556962</v>
      </c>
      <c r="CT162" s="12">
        <f>IFERROR((IFERROR(VLOOKUP($EG162,Data!$B:$CP,Daily!GS$10,0),0)+IFERROR(VLOOKUP($IF162,Data!$B:$CP,Daily!KR$10,0),0))/CT$161,0)</f>
        <v>0.5977011494252874</v>
      </c>
      <c r="CU162" s="12">
        <f>IFERROR((IFERROR(VLOOKUP($EG162,Data!$B:$CP,Daily!GT$10,0),0)+IFERROR(VLOOKUP($IF162,Data!$B:$CP,Daily!KS$10,0),0))/CU$161,0)</f>
        <v>0.69599999999999995</v>
      </c>
      <c r="CV162" s="12">
        <f>IFERROR((IFERROR(VLOOKUP($EG162,Data!$B:$CP,Daily!GU$10,0),0)+IFERROR(VLOOKUP($IF162,Data!$B:$CP,Daily!KT$10,0),0))/CV$161,0)</f>
        <v>0.61290322580645162</v>
      </c>
      <c r="CW162" s="12">
        <f>IFERROR((IFERROR(VLOOKUP($EG162,Data!$B:$CP,Daily!GV$10,0),0)+IFERROR(VLOOKUP($IF162,Data!$B:$CP,Daily!KU$10,0),0))/CW$161,0)</f>
        <v>0.62222222222222223</v>
      </c>
      <c r="CX162" s="12">
        <f>IFERROR((IFERROR(VLOOKUP($EG162,Data!$B:$CP,Daily!GW$10,0),0)+IFERROR(VLOOKUP($IF162,Data!$B:$CP,Daily!KV$10,0),0))/CX$161,0)</f>
        <v>0.58208955223880599</v>
      </c>
      <c r="CY162" s="12">
        <f>IFERROR((IFERROR(VLOOKUP($EG162,Data!$B:$CP,Daily!GX$10,0),0)+IFERROR(VLOOKUP($IF162,Data!$B:$CP,Daily!KW$10,0),0))/CY$161,0)</f>
        <v>0.7142857142857143</v>
      </c>
      <c r="CZ162" s="12">
        <f>IFERROR((IFERROR(VLOOKUP($EG162,Data!$B:$CP,Daily!GY$10,0),0)+IFERROR(VLOOKUP($IF162,Data!$B:$CP,Daily!KX$10,0),0))/CZ$161,0)</f>
        <v>0.56666666666666665</v>
      </c>
      <c r="DA162" s="12">
        <f>IFERROR((IFERROR(VLOOKUP($EG162,Data!$B:$CP,Daily!GZ$10,0),0)+IFERROR(VLOOKUP($IF162,Data!$B:$CP,Daily!KY$10,0),0))/DA$161,0)</f>
        <v>0.52631578947368418</v>
      </c>
      <c r="DB162" s="12">
        <f>IFERROR((IFERROR(VLOOKUP($EG162,Data!$B:$CP,Daily!HA$10,0),0)+IFERROR(VLOOKUP($IF162,Data!$B:$CP,Daily!KZ$10,0),0))/DB$161,0)</f>
        <v>0.6853932584269663</v>
      </c>
      <c r="DC162" s="12">
        <f>IFERROR((IFERROR(VLOOKUP($EG162,Data!$B:$CP,Daily!HB$10,0),0)+IFERROR(VLOOKUP($IF162,Data!$B:$CP,Daily!LA$10,0),0))/DC$161,0)</f>
        <v>0.64210526315789473</v>
      </c>
      <c r="DD162" s="12">
        <f>IFERROR((IFERROR(VLOOKUP($EG162,Data!$B:$CP,Daily!HC$10,0),0)+IFERROR(VLOOKUP($IF162,Data!$B:$CP,Daily!LB$10,0),0))/DD$161,0)</f>
        <v>0.6741573033707865</v>
      </c>
      <c r="DE162" s="12">
        <f>IFERROR((IFERROR(VLOOKUP($EG162,Data!$B:$CP,Daily!HD$10,0),0)+IFERROR(VLOOKUP($IF162,Data!$B:$CP,Daily!LC$10,0),0))/DE$161,0)</f>
        <v>0.64473684210526316</v>
      </c>
      <c r="DF162" s="12">
        <f>IFERROR((IFERROR(VLOOKUP($EG162,Data!$B:$CP,Daily!HE$10,0),0)+IFERROR(VLOOKUP($IF162,Data!$B:$CP,Daily!LD$10,0),0))/DF$161,0)</f>
        <v>0.61</v>
      </c>
      <c r="DG162" s="12">
        <f>IFERROR((IFERROR(VLOOKUP($EG162,Data!$B:$CP,Daily!HF$10,0),0)+IFERROR(VLOOKUP($IF162,Data!$B:$CP,Daily!LE$10,0),0))/DG$161,0)</f>
        <v>0.69473684210526321</v>
      </c>
      <c r="DH162" s="12">
        <f>IFERROR((IFERROR(VLOOKUP($EG162,Data!$B:$CP,Daily!HG$10,0),0)+IFERROR(VLOOKUP($IF162,Data!$B:$CP,Daily!LF$10,0),0))/DH$161,0)</f>
        <v>0.56818181818181823</v>
      </c>
      <c r="DI162" s="12">
        <f>IFERROR((IFERROR(VLOOKUP($EG162,Data!$B:$CP,Daily!HH$10,0),0)+IFERROR(VLOOKUP($IF162,Data!$B:$CP,Daily!LG$10,0),0))/DI$161,0)</f>
        <v>0.57291666666666663</v>
      </c>
      <c r="DJ162" s="12">
        <f>IFERROR((IFERROR(VLOOKUP($EG162,Data!$B:$CP,Daily!HI$10,0),0)+IFERROR(VLOOKUP($IF162,Data!$B:$CP,Daily!LH$10,0),0))/DJ$161,0)</f>
        <v>0.59</v>
      </c>
      <c r="DK162" s="12">
        <f>IFERROR((IFERROR(VLOOKUP($EG162,Data!$B:$CP,Daily!HJ$10,0),0)+IFERROR(VLOOKUP($IF162,Data!$B:$CP,Daily!LI$10,0),0))/DK$161,0)</f>
        <v>0.6506024096385542</v>
      </c>
      <c r="DL162" s="12">
        <f>IFERROR((IFERROR(VLOOKUP($EG162,Data!$B:$CP,Daily!HK$10,0),0)+IFERROR(VLOOKUP($IF162,Data!$B:$CP,Daily!LJ$10,0),0))/DL$161,0)</f>
        <v>0.62857142857142856</v>
      </c>
      <c r="DM162" s="12">
        <f>IFERROR((IFERROR(VLOOKUP($EG162,Data!$B:$CP,Daily!HL$10,0),0)+IFERROR(VLOOKUP($IF162,Data!$B:$CP,Daily!LK$10,0),0))/DM$161,0)</f>
        <v>0.54545454545454541</v>
      </c>
      <c r="DN162" s="12">
        <f>IFERROR((IFERROR(VLOOKUP($EG162,Data!$B:$CP,Daily!HM$10,0),0)+IFERROR(VLOOKUP($IF162,Data!$B:$CP,Daily!LL$10,0),0))/DN$161,0)</f>
        <v>0.66666666666666663</v>
      </c>
      <c r="DO162" s="12">
        <f>IFERROR((IFERROR(VLOOKUP($EG162,Data!$B:$CP,Daily!HN$10,0),0)+IFERROR(VLOOKUP($IF162,Data!$B:$CP,Daily!LM$10,0),0))/DO$161,0)</f>
        <v>0.7142857142857143</v>
      </c>
      <c r="DP162" s="12">
        <f>IFERROR((IFERROR(VLOOKUP($EG162,Data!$B:$CP,Daily!HO$10,0),0)+IFERROR(VLOOKUP($IF162,Data!$B:$CP,Daily!LN$10,0),0))/DP$161,0)</f>
        <v>0.61855670103092786</v>
      </c>
      <c r="DQ162" s="12">
        <f>IFERROR((IFERROR(VLOOKUP($EG162,Data!$B:$CP,Daily!HP$10,0),0)+IFERROR(VLOOKUP($IF162,Data!$B:$CP,Daily!LO$10,0),0))/DQ$161,0)</f>
        <v>0.63793103448275867</v>
      </c>
      <c r="DR162" s="12">
        <f>IFERROR((IFERROR(VLOOKUP($EG162,Data!$B:$CP,Daily!HQ$10,0),0)+IFERROR(VLOOKUP($IF162,Data!$B:$CP,Daily!LP$10,0),0))/DR$161,0)</f>
        <v>0.65517241379310343</v>
      </c>
      <c r="DS162" s="12">
        <f>IFERROR((IFERROR(VLOOKUP($EG162,Data!$B:$CP,Daily!HR$10,0),0)+IFERROR(VLOOKUP($IF162,Data!$B:$CP,Daily!LQ$10,0),0))/DS$161,0)</f>
        <v>0.56060606060606055</v>
      </c>
      <c r="DT162" s="12">
        <f>IFERROR((IFERROR(VLOOKUP($EG162,Data!$B:$CP,Daily!HS$10,0),0)+IFERROR(VLOOKUP($IF162,Data!$B:$CP,Daily!LR$10,0),0))/DT$161,0)</f>
        <v>0.67272727272727273</v>
      </c>
      <c r="DU162" s="12">
        <f>IFERROR((IFERROR(VLOOKUP($EG162,Data!$B:$CP,Daily!HT$10,0),0)+IFERROR(VLOOKUP($IF162,Data!$B:$CP,Daily!LS$10,0),0))/DU$161,0)</f>
        <v>0.65934065934065933</v>
      </c>
      <c r="DV162" s="14"/>
      <c r="DW162" s="40">
        <f t="shared" si="2137"/>
        <v>0.33333333333333331</v>
      </c>
      <c r="DX162" s="40">
        <f t="shared" si="2138"/>
        <v>0.63736263736263732</v>
      </c>
      <c r="DY162" s="40">
        <f>DX162-DW162</f>
        <v>0.304029304029304</v>
      </c>
      <c r="DZ162" s="40">
        <f>DX162+(0.75*DY162)</f>
        <v>0.86538461538461531</v>
      </c>
      <c r="EA162" s="40">
        <f>DW162-(0.75*DY162)</f>
        <v>0.10531135531135533</v>
      </c>
      <c r="EB162" s="14"/>
      <c r="EC162" s="12">
        <f t="shared" si="2158"/>
        <v>8.8033972708443778E-2</v>
      </c>
      <c r="ED162" s="12">
        <f>SUMPRODUCT(DN162:DT162,DN$161:DT$161)/SUM(DN$161:DT$161)</f>
        <v>0.64909638554216864</v>
      </c>
      <c r="EE162" s="12">
        <f>SUMPRODUCT(CR162:DT162,CR$161:DT$161)/SUM(CR$161:DT$161)</f>
        <v>0.63080407701019248</v>
      </c>
      <c r="EF162" s="1"/>
      <c r="EG162" s="7" t="s">
        <v>812</v>
      </c>
      <c r="EH162" s="7" t="s">
        <v>139</v>
      </c>
      <c r="EI162" s="12">
        <f>IFERROR(VLOOKUP($EG162,Data!$B:$CP,Daily!EI$10,0)/EI$161,0)</f>
        <v>0.13043478260869565</v>
      </c>
      <c r="EJ162" s="12">
        <f>IFERROR(VLOOKUP($EG162,Data!$B:$CP,Daily!EJ$10,0)/EJ$161,0)</f>
        <v>0.20588235294117646</v>
      </c>
      <c r="EK162" s="12">
        <f>IFERROR(VLOOKUP($EG162,Data!$B:$CP,Daily!EK$10,0)/EK$161,0)</f>
        <v>0.22388059701492538</v>
      </c>
      <c r="EL162" s="12">
        <f>IFERROR(VLOOKUP($EG162,Data!$B:$CP,Daily!EL$10,0)/EL$161,0)</f>
        <v>0.16949152542372881</v>
      </c>
      <c r="EM162" s="12">
        <f>IFERROR(VLOOKUP($EG162,Data!$B:$CP,Daily!EM$10,0)/EM$161,0)</f>
        <v>0.21428571428571427</v>
      </c>
      <c r="EN162" s="12">
        <f>IFERROR(VLOOKUP($EG162,Data!$B:$CP,Daily!EN$10,0)/EN$161,0)</f>
        <v>0.17647058823529413</v>
      </c>
      <c r="EO162" s="12">
        <f>IFERROR(VLOOKUP($EG162,Data!$B:$CP,Daily!EO$10,0)/EO$161,0)</f>
        <v>0.2413793103448276</v>
      </c>
      <c r="EP162" s="12">
        <f>IFERROR(VLOOKUP($EG162,Data!$B:$CP,Daily!EP$10,0)/EP$161,0)</f>
        <v>0.1797752808988764</v>
      </c>
      <c r="EQ162" s="12">
        <f>IFERROR(VLOOKUP($EG162,Data!$B:$CP,Daily!EQ$10,0)/EQ$161,0)</f>
        <v>0.18181818181818182</v>
      </c>
      <c r="ER162" s="12">
        <f>IFERROR(VLOOKUP($EG162,Data!$B:$CP,Daily!ER$10,0)/ER$161,0)</f>
        <v>0.23684210526315788</v>
      </c>
      <c r="ES162" s="12">
        <f>IFERROR(VLOOKUP($EG162,Data!$B:$CP,Daily!ES$10,0)/ES$161,0)</f>
        <v>0.14285714285714285</v>
      </c>
      <c r="ET162" s="12">
        <f>IFERROR(VLOOKUP($EG162,Data!$B:$CP,Daily!ET$10,0)/ET$161,0)</f>
        <v>0.12222222222222222</v>
      </c>
      <c r="EU162" s="12">
        <f>IFERROR(VLOOKUP($EG162,Data!$B:$CP,Daily!EU$10,0)/EU$161,0)</f>
        <v>0.17333333333333334</v>
      </c>
      <c r="EV162" s="12">
        <f>IFERROR(VLOOKUP($EG162,Data!$B:$CP,Daily!EV$10,0)/EV$161,0)</f>
        <v>0.19402985074626866</v>
      </c>
      <c r="EW162" s="12">
        <f>IFERROR(VLOOKUP($EG162,Data!$B:$CP,Daily!EW$10,0)/EW$161,0)</f>
        <v>0.16666666666666666</v>
      </c>
      <c r="EX162" s="12">
        <f>IFERROR(VLOOKUP($EG162,Data!$B:$CP,Daily!EX$10,0)/EX$161,0)</f>
        <v>0.10588235294117647</v>
      </c>
      <c r="EY162" s="12">
        <f>IFERROR(VLOOKUP($EG162,Data!$B:$CP,Daily!EY$10,0)/EY$161,0)</f>
        <v>0.19354838709677419</v>
      </c>
      <c r="EZ162" s="12">
        <f>IFERROR(VLOOKUP($EG162,Data!$B:$CP,Daily!EZ$10,0)/EZ$161,0)</f>
        <v>0.21875</v>
      </c>
      <c r="FA162" s="12">
        <f>IFERROR(VLOOKUP($EG162,Data!$B:$CP,Daily!FA$10,0)/FA$161,0)</f>
        <v>0.17499999999999999</v>
      </c>
      <c r="FB162" s="12">
        <f>IFERROR(VLOOKUP($EG162,Data!$B:$CP,Daily!FB$10,0)/FB$161,0)</f>
        <v>0.25</v>
      </c>
      <c r="FC162" s="12">
        <f>IFERROR(VLOOKUP($EG162,Data!$B:$CP,Daily!FC$10,0)/FC$161,0)</f>
        <v>0.17460317460317459</v>
      </c>
      <c r="FD162" s="12">
        <f>IFERROR(VLOOKUP($EG162,Data!$B:$CP,Daily!FD$10,0)/FD$161,0)</f>
        <v>0.25925925925925924</v>
      </c>
      <c r="FE162" s="12">
        <f>IFERROR(VLOOKUP($EG162,Data!$B:$CP,Daily!FE$10,0)/FE$161,0)</f>
        <v>0.24285714285714285</v>
      </c>
      <c r="FF162" s="12">
        <f>IFERROR(VLOOKUP($EG162,Data!$B:$CP,Daily!FF$10,0)/FF$161,0)</f>
        <v>0.19480519480519481</v>
      </c>
      <c r="FG162" s="12">
        <f>IFERROR(VLOOKUP($EG162,Data!$B:$CP,Daily!FG$10,0)/FG$161,0)</f>
        <v>0.14285714285714285</v>
      </c>
      <c r="FH162" s="12">
        <f>IFERROR(VLOOKUP($EG162,Data!$B:$CP,Daily!FH$10,0)/FH$161,0)</f>
        <v>0.23376623376623376</v>
      </c>
      <c r="FI162" s="12">
        <f>IFERROR(VLOOKUP($EG162,Data!$B:$CP,Daily!FI$10,0)/FI$161,0)</f>
        <v>0.14084507042253522</v>
      </c>
      <c r="FJ162" s="12">
        <f>IFERROR(VLOOKUP($EG162,Data!$B:$CP,Daily!FJ$10,0)/FJ$161,0)</f>
        <v>0.1875</v>
      </c>
      <c r="FK162" s="12">
        <f>IFERROR(VLOOKUP($EG162,Data!$B:$CP,Daily!FK$10,0)/FK$161,0)</f>
        <v>0.1891891891891892</v>
      </c>
      <c r="FL162" s="12">
        <f>IFERROR(VLOOKUP($EG162,Data!$B:$CP,Daily!FL$10,0)/FL$161,0)</f>
        <v>0.15476190476190477</v>
      </c>
      <c r="FM162" s="12">
        <f>IFERROR(VLOOKUP($EG162,Data!$B:$CP,Daily!FM$10,0)/FM$161,0)</f>
        <v>0.13157894736842105</v>
      </c>
      <c r="FN162" s="12">
        <f>IFERROR(VLOOKUP($EG162,Data!$B:$CP,Daily!FN$10,0)/FN$161,0)</f>
        <v>0.15384615384615385</v>
      </c>
      <c r="FO162" s="12">
        <f>IFERROR(VLOOKUP($EG162,Data!$B:$CP,Daily!FO$10,0)/FO$161,0)</f>
        <v>0.35365853658536583</v>
      </c>
      <c r="FP162" s="12">
        <f>IFERROR(VLOOKUP($EG162,Data!$B:$CP,Daily!FP$10,0)/FP$161,0)</f>
        <v>0.52857142857142858</v>
      </c>
      <c r="FQ162" s="12">
        <f>IFERROR(VLOOKUP($EG162,Data!$B:$CP,Daily!FQ$10,0)/FQ$161,0)</f>
        <v>0.73255813953488369</v>
      </c>
      <c r="FR162" s="12">
        <f>IFERROR(VLOOKUP($EG162,Data!$B:$CP,Daily!FR$10,0)/FR$161,0)</f>
        <v>0.60273972602739723</v>
      </c>
      <c r="FS162" s="12">
        <f>IFERROR(VLOOKUP($EG162,Data!$B:$CP,Daily!FS$10,0)/FS$161,0)</f>
        <v>0.620253164556962</v>
      </c>
      <c r="FT162" s="12">
        <f>IFERROR(VLOOKUP($EG162,Data!$B:$CP,Daily!FT$10,0)/FT$161,0)</f>
        <v>0.609375</v>
      </c>
      <c r="FU162" s="12">
        <f>IFERROR(VLOOKUP($EG162,Data!$B:$CP,Daily!FU$10,0)/FU$161,0)</f>
        <v>0.44736842105263158</v>
      </c>
      <c r="FV162" s="12">
        <f>IFERROR(VLOOKUP($EG162,Data!$B:$CP,Daily!FV$10,0)/FV$161,0)</f>
        <v>0.54545454545454541</v>
      </c>
      <c r="FW162" s="12">
        <f>IFERROR(VLOOKUP($EG162,Data!$B:$CP,Daily!FW$10,0)/FW$161,0)</f>
        <v>0.625</v>
      </c>
      <c r="FX162" s="12">
        <f>IFERROR(VLOOKUP($EG162,Data!$B:$CP,Daily!FX$10,0)/FX$161,0)</f>
        <v>0.640625</v>
      </c>
      <c r="FY162" s="12">
        <f>IFERROR(VLOOKUP($EG162,Data!$B:$CP,Daily!FY$10,0)/FY$161,0)</f>
        <v>0.5074626865671642</v>
      </c>
      <c r="FZ162" s="12">
        <f>IFERROR(VLOOKUP($EG162,Data!$B:$CP,Daily!FZ$10,0)/FZ$161,0)</f>
        <v>0.69696969696969702</v>
      </c>
      <c r="GA162" s="12">
        <f>IFERROR(VLOOKUP($EG162,Data!$B:$CP,Daily!GA$10,0)/GA$161,0)</f>
        <v>0.546875</v>
      </c>
      <c r="GB162" s="12">
        <f>IFERROR(VLOOKUP($EG162,Data!$B:$CP,Daily!GB$10,0)/GB$161,0)</f>
        <v>0.45714285714285713</v>
      </c>
      <c r="GC162" s="12">
        <f>IFERROR(VLOOKUP($EG162,Data!$B:$CP,Daily!GC$10,0)/GC$161,0)</f>
        <v>0.671875</v>
      </c>
      <c r="GD162" s="12">
        <f>IFERROR(VLOOKUP($EG162,Data!$B:$CP,Daily!GD$10,0)/GD$161,0)</f>
        <v>0.68333333333333335</v>
      </c>
      <c r="GE162" s="12">
        <f>IFERROR(VLOOKUP($EG162,Data!$B:$CP,Daily!GE$10,0)/GE$161,0)</f>
        <v>0.54098360655737709</v>
      </c>
      <c r="GF162" s="12">
        <f>IFERROR(VLOOKUP($EG162,Data!$B:$CP,Daily!GF$10,0)/GF$161,0)</f>
        <v>0.54166666666666663</v>
      </c>
      <c r="GG162" s="12">
        <f>IFERROR(VLOOKUP($EG162,Data!$B:$CP,Daily!GG$10,0)/GG$161,0)</f>
        <v>0.6376811594202898</v>
      </c>
      <c r="GH162" s="12">
        <f>IFERROR(VLOOKUP($EG162,Data!$B:$CP,Daily!GH$10,0)/GH$161,0)</f>
        <v>0.52380952380952384</v>
      </c>
      <c r="GI162" s="12">
        <f>IFERROR(VLOOKUP($EG162,Data!$B:$CP,Daily!GI$10,0)/GI$161,0)</f>
        <v>0.5</v>
      </c>
      <c r="GJ162" s="12">
        <f>IFERROR(VLOOKUP($EG162,Data!$B:$CP,Daily!GJ$10,0)/GJ$161,0)</f>
        <v>0.69444444444444442</v>
      </c>
      <c r="GK162" s="12">
        <f>IFERROR(VLOOKUP($EG162,Data!$B:$CP,Daily!GK$10,0)/GK$161,0)</f>
        <v>0.68354430379746833</v>
      </c>
      <c r="GL162" s="12">
        <f>IFERROR(VLOOKUP($EG162,Data!$B:$CP,Daily!GL$10,0)/GL$161,0)</f>
        <v>0.56060606060606055</v>
      </c>
      <c r="GM162" s="12">
        <f>IFERROR(VLOOKUP($EG162,Data!$B:$CP,Daily!GM$10,0)/GM$161,0)</f>
        <v>0.52054794520547942</v>
      </c>
      <c r="GN162" s="12">
        <f>IFERROR(VLOOKUP($EG162,Data!$B:$CP,Daily!GN$10,0)/GN$161,0)</f>
        <v>0.61904761904761907</v>
      </c>
      <c r="GO162" s="12">
        <f>IFERROR(VLOOKUP($EG162,Data!$B:$CP,Daily!GO$10,0)/GO$161,0)</f>
        <v>0.65517241379310343</v>
      </c>
      <c r="GP162" s="12">
        <f>IFERROR(VLOOKUP($EG162,Data!$B:$CP,Daily!GP$10,0)/GP$161,0)</f>
        <v>0.55813953488372092</v>
      </c>
      <c r="GQ162" s="12">
        <f>IFERROR(VLOOKUP($EG162,Data!$B:$CP,Daily!GQ$10,0)/GQ$161,0)</f>
        <v>0.67924528301886788</v>
      </c>
      <c r="GR162" s="12">
        <f>IFERROR(VLOOKUP($EG162,Data!$B:$CP,Daily!GR$10,0)/GR$161,0)</f>
        <v>0.65217391304347827</v>
      </c>
      <c r="GS162" s="12">
        <f>IFERROR(VLOOKUP($EG162,Data!$B:$CP,Daily!GS$10,0)/GS$161,0)</f>
        <v>0.58064516129032262</v>
      </c>
      <c r="GT162" s="12">
        <f>IFERROR(VLOOKUP($EG162,Data!$B:$CP,Daily!GT$10,0)/GT$161,0)</f>
        <v>0.68085106382978722</v>
      </c>
      <c r="GU162" s="12">
        <f>IFERROR(VLOOKUP($EG162,Data!$B:$CP,Daily!GU$10,0)/GU$161,0)</f>
        <v>0.61111111111111116</v>
      </c>
      <c r="GV162" s="12">
        <f>IFERROR(VLOOKUP($EG162,Data!$B:$CP,Daily!GV$10,0)/GV$161,0)</f>
        <v>0.578125</v>
      </c>
      <c r="GW162" s="12">
        <f>IFERROR(VLOOKUP($EG162,Data!$B:$CP,Daily!GW$10,0)/GW$161,0)</f>
        <v>0.57407407407407407</v>
      </c>
      <c r="GX162" s="12">
        <f>IFERROR(VLOOKUP($EG162,Data!$B:$CP,Daily!GX$10,0)/GX$161,0)</f>
        <v>0.71641791044776115</v>
      </c>
      <c r="GY162" s="12">
        <f>IFERROR(VLOOKUP($EG162,Data!$B:$CP,Daily!GY$10,0)/GY$161,0)</f>
        <v>0.59090909090909094</v>
      </c>
      <c r="GZ162" s="12">
        <f>IFERROR(VLOOKUP($EG162,Data!$B:$CP,Daily!GZ$10,0)/GZ$161,0)</f>
        <v>0.53448275862068961</v>
      </c>
      <c r="HA162" s="12">
        <f>IFERROR(VLOOKUP($EG162,Data!$B:$CP,Daily!HA$10,0)/HA$161,0)</f>
        <v>0.68493150684931503</v>
      </c>
      <c r="HB162" s="12">
        <f>IFERROR(VLOOKUP($EG162,Data!$B:$CP,Daily!HB$10,0)/HB$161,0)</f>
        <v>0.61290322580645162</v>
      </c>
      <c r="HC162" s="12">
        <f>IFERROR(VLOOKUP($EG162,Data!$B:$CP,Daily!HC$10,0)/HC$161,0)</f>
        <v>0.68181818181818177</v>
      </c>
      <c r="HD162" s="12">
        <f>IFERROR(VLOOKUP($EG162,Data!$B:$CP,Daily!HD$10,0)/HD$161,0)</f>
        <v>0.60377358490566035</v>
      </c>
      <c r="HE162" s="12">
        <f>IFERROR(VLOOKUP($EG162,Data!$B:$CP,Daily!HE$10,0)/HE$161,0)</f>
        <v>0.57534246575342463</v>
      </c>
      <c r="HF162" s="12">
        <f>IFERROR(VLOOKUP($EG162,Data!$B:$CP,Daily!HF$10,0)/HF$161,0)</f>
        <v>0.65753424657534243</v>
      </c>
      <c r="HG162" s="12">
        <f>IFERROR(VLOOKUP($EG162,Data!$B:$CP,Daily!HG$10,0)/HG$161,0)</f>
        <v>0.53448275862068961</v>
      </c>
      <c r="HH162" s="12">
        <f>IFERROR(VLOOKUP($EG162,Data!$B:$CP,Daily!HH$10,0)/HH$161,0)</f>
        <v>0.5641025641025641</v>
      </c>
      <c r="HI162" s="12">
        <f>IFERROR(VLOOKUP($EG162,Data!$B:$CP,Daily!HI$10,0)/HI$161,0)</f>
        <v>0.57333333333333336</v>
      </c>
      <c r="HJ162" s="12">
        <f>IFERROR(VLOOKUP($EG162,Data!$B:$CP,Daily!HJ$10,0)/HJ$161,0)</f>
        <v>0.660377358490566</v>
      </c>
      <c r="HK162" s="12">
        <f>IFERROR(VLOOKUP($EG162,Data!$B:$CP,Daily!HK$10,0)/HK$161,0)</f>
        <v>0.6</v>
      </c>
      <c r="HL162" s="12">
        <f>IFERROR(VLOOKUP($EG162,Data!$B:$CP,Daily!HL$10,0)/HL$161,0)</f>
        <v>0.6</v>
      </c>
      <c r="HM162" s="12">
        <f>IFERROR(VLOOKUP($EG162,Data!$B:$CP,Daily!HM$10,0)/HM$161,0)</f>
        <v>0.660377358490566</v>
      </c>
      <c r="HN162" s="12">
        <f>IFERROR(VLOOKUP($EG162,Data!$B:$CP,Daily!HN$10,0)/HN$161,0)</f>
        <v>0.65573770491803274</v>
      </c>
      <c r="HO162" s="12">
        <f>IFERROR(VLOOKUP($EG162,Data!$B:$CP,Daily!HO$10,0)/HO$161,0)</f>
        <v>0.65671641791044777</v>
      </c>
      <c r="HP162" s="12">
        <f>IFERROR(VLOOKUP($EG162,Data!$B:$CP,Daily!HP$10,0)/HP$161,0)</f>
        <v>0.66279069767441856</v>
      </c>
      <c r="HQ162" s="12">
        <f>IFERROR(VLOOKUP($EG162,Data!$B:$CP,Daily!HQ$10,0)/HQ$161,0)</f>
        <v>0.64197530864197527</v>
      </c>
      <c r="HR162" s="12">
        <f>IFERROR(VLOOKUP($EG162,Data!$B:$CP,Daily!HR$10,0)/HR$161,0)</f>
        <v>0.59090909090909094</v>
      </c>
      <c r="HS162" s="12">
        <f>IFERROR(VLOOKUP($EG162,Data!$B:$CP,Daily!HS$10,0)/HS$161,0)</f>
        <v>0.65822784810126578</v>
      </c>
      <c r="HT162" s="12">
        <f>IFERROR(VLOOKUP($EG162,Data!$B:$CP,Daily!HT$10,0)/HT$161,0)</f>
        <v>0.66666666666666663</v>
      </c>
      <c r="HU162" s="13"/>
      <c r="HV162" s="40">
        <f t="shared" si="2141"/>
        <v>0.20588235294117646</v>
      </c>
      <c r="HW162" s="40">
        <f t="shared" si="2142"/>
        <v>0.6376811594202898</v>
      </c>
      <c r="HX162" s="40">
        <f t="shared" si="2179"/>
        <v>0.43179880647911334</v>
      </c>
      <c r="HY162" s="40">
        <f t="shared" si="2180"/>
        <v>0.96153026427962485</v>
      </c>
      <c r="HZ162" s="40">
        <f>HV162-(0.75*HX162)</f>
        <v>-0.11796675191815853</v>
      </c>
      <c r="IA162" s="41"/>
      <c r="IB162" s="12">
        <f t="shared" si="2182"/>
        <v>0.10927032705627263</v>
      </c>
      <c r="IC162" s="12">
        <f>SUMPRODUCT(HM162:HS162,HM$161:HS$161)/SUM(HM$161:HS$161)</f>
        <v>0.64968152866242035</v>
      </c>
      <c r="ID162" s="12">
        <f>SUMPRODUCT(GQ162:HS162,GQ$161:HS$161)/SUM(GQ$161:HS$161)</f>
        <v>0.62486938349007315</v>
      </c>
      <c r="IE162" s="1"/>
      <c r="IF162" s="7" t="s">
        <v>813</v>
      </c>
      <c r="IG162" s="7" t="s">
        <v>139</v>
      </c>
      <c r="IH162" s="12">
        <f>IFERROR(VLOOKUP($IF162,Data!$B:$CP,Daily!IH$10,0)/IH$161,0)</f>
        <v>0.65384615384615385</v>
      </c>
      <c r="II162" s="12">
        <f>IFERROR(VLOOKUP($IF162,Data!$B:$CP,Daily!II$10,0)/II$161,0)</f>
        <v>0.64102564102564108</v>
      </c>
      <c r="IJ162" s="12">
        <f>IFERROR(VLOOKUP($IF162,Data!$B:$CP,Daily!IJ$10,0)/IJ$161,0)</f>
        <v>0.68</v>
      </c>
      <c r="IK162" s="12">
        <f>IFERROR(VLOOKUP($IF162,Data!$B:$CP,Daily!IK$10,0)/IK$161,0)</f>
        <v>0.76470588235294112</v>
      </c>
      <c r="IL162" s="12">
        <f>IFERROR(VLOOKUP($IF162,Data!$B:$CP,Daily!IL$10,0)/IL$161,0)</f>
        <v>0.70833333333333337</v>
      </c>
      <c r="IM162" s="12">
        <f>IFERROR(VLOOKUP($IF162,Data!$B:$CP,Daily!IM$10,0)/IM$161,0)</f>
        <v>0.67647058823529416</v>
      </c>
      <c r="IN162" s="12">
        <f>IFERROR(VLOOKUP($IF162,Data!$B:$CP,Daily!IN$10,0)/IN$161,0)</f>
        <v>0.72</v>
      </c>
      <c r="IO162" s="12">
        <f>IFERROR(VLOOKUP($IF162,Data!$B:$CP,Daily!IO$10,0)/IO$161,0)</f>
        <v>0.69230769230769229</v>
      </c>
      <c r="IP162" s="12">
        <f>IFERROR(VLOOKUP($IF162,Data!$B:$CP,Daily!IP$10,0)/IP$161,0)</f>
        <v>0.68</v>
      </c>
      <c r="IQ162" s="12">
        <f>IFERROR(VLOOKUP($IF162,Data!$B:$CP,Daily!IQ$10,0)/IQ$161,0)</f>
        <v>0.5</v>
      </c>
      <c r="IR162" s="12">
        <f>IFERROR(VLOOKUP($IF162,Data!$B:$CP,Daily!IR$10,0)/IR$161,0)</f>
        <v>0.73684210526315785</v>
      </c>
      <c r="IS162" s="12">
        <f>IFERROR(VLOOKUP($IF162,Data!$B:$CP,Daily!IS$10,0)/IS$161,0)</f>
        <v>0.46666666666666667</v>
      </c>
      <c r="IT162" s="12">
        <f>IFERROR(VLOOKUP($IF162,Data!$B:$CP,Daily!IT$10,0)/IT$161,0)</f>
        <v>0.68965517241379315</v>
      </c>
      <c r="IU162" s="12">
        <f>IFERROR(VLOOKUP($IF162,Data!$B:$CP,Daily!IU$10,0)/IU$161,0)</f>
        <v>0.47826086956521741</v>
      </c>
      <c r="IV162" s="12">
        <f>IFERROR(VLOOKUP($IF162,Data!$B:$CP,Daily!IV$10,0)/IV$161,0)</f>
        <v>0.65384615384615385</v>
      </c>
      <c r="IW162" s="12">
        <f>IFERROR(VLOOKUP($IF162,Data!$B:$CP,Daily!IW$10,0)/IW$161,0)</f>
        <v>0.58333333333333337</v>
      </c>
      <c r="IX162" s="12">
        <f>IFERROR(VLOOKUP($IF162,Data!$B:$CP,Daily!IX$10,0)/IX$161,0)</f>
        <v>0.8214285714285714</v>
      </c>
      <c r="IY162" s="12">
        <f>IFERROR(VLOOKUP($IF162,Data!$B:$CP,Daily!IY$10,0)/IY$161,0)</f>
        <v>0.76470588235294112</v>
      </c>
      <c r="IZ162" s="12">
        <f>IFERROR(VLOOKUP($IF162,Data!$B:$CP,Daily!IZ$10,0)/IZ$161,0)</f>
        <v>0.70588235294117652</v>
      </c>
      <c r="JA162" s="12">
        <f>IFERROR(VLOOKUP($IF162,Data!$B:$CP,Daily!JA$10,0)/JA$161,0)</f>
        <v>0.57692307692307687</v>
      </c>
      <c r="JB162" s="12">
        <f>IFERROR(VLOOKUP($IF162,Data!$B:$CP,Daily!JB$10,0)/JB$161,0)</f>
        <v>0.54838709677419351</v>
      </c>
      <c r="JC162" s="12">
        <f>IFERROR(VLOOKUP($IF162,Data!$B:$CP,Daily!JC$10,0)/JC$161,0)</f>
        <v>0.6470588235294118</v>
      </c>
      <c r="JD162" s="12">
        <f>IFERROR(VLOOKUP($IF162,Data!$B:$CP,Daily!JD$10,0)/JD$161,0)</f>
        <v>0.63636363636363635</v>
      </c>
      <c r="JE162" s="12">
        <f>IFERROR(VLOOKUP($IF162,Data!$B:$CP,Daily!JE$10,0)/JE$161,0)</f>
        <v>0.40740740740740738</v>
      </c>
      <c r="JF162" s="12">
        <f>IFERROR(VLOOKUP($IF162,Data!$B:$CP,Daily!JF$10,0)/JF$161,0)</f>
        <v>0.60869565217391308</v>
      </c>
      <c r="JG162" s="12">
        <f>IFERROR(VLOOKUP($IF162,Data!$B:$CP,Daily!JG$10,0)/JG$161,0)</f>
        <v>0.56521739130434778</v>
      </c>
      <c r="JH162" s="12">
        <f>IFERROR(VLOOKUP($IF162,Data!$B:$CP,Daily!JH$10,0)/JH$161,0)</f>
        <v>0.78260869565217395</v>
      </c>
      <c r="JI162" s="12">
        <f>IFERROR(VLOOKUP($IF162,Data!$B:$CP,Daily!JI$10,0)/JI$161,0)</f>
        <v>0.5714285714285714</v>
      </c>
      <c r="JJ162" s="12">
        <f>IFERROR(VLOOKUP($IF162,Data!$B:$CP,Daily!JJ$10,0)/JJ$161,0)</f>
        <v>0.53846153846153844</v>
      </c>
      <c r="JK162" s="12">
        <f>IFERROR(VLOOKUP($IF162,Data!$B:$CP,Daily!JK$10,0)/JK$161,0)</f>
        <v>0.78260869565217395</v>
      </c>
      <c r="JL162" s="12">
        <f>IFERROR(VLOOKUP($IF162,Data!$B:$CP,Daily!JL$10,0)/JL$161,0)</f>
        <v>0.81818181818181823</v>
      </c>
      <c r="JM162" s="12">
        <f>IFERROR(VLOOKUP($IF162,Data!$B:$CP,Daily!JM$10,0)/JM$161,0)</f>
        <v>0.625</v>
      </c>
      <c r="JN162" s="12">
        <f>IFERROR(VLOOKUP($IF162,Data!$B:$CP,Daily!JN$10,0)/JN$161,0)</f>
        <v>0.48275862068965519</v>
      </c>
      <c r="JO162" s="12">
        <f>IFERROR(VLOOKUP($IF162,Data!$B:$CP,Daily!JO$10,0)/JO$161,0)</f>
        <v>0.68888888888888888</v>
      </c>
      <c r="JP162" s="12">
        <f>IFERROR(VLOOKUP($IF162,Data!$B:$CP,Daily!JP$10,0)/JP$161,0)</f>
        <v>0.59090909090909094</v>
      </c>
      <c r="JQ162" s="12">
        <f>IFERROR(VLOOKUP($IF162,Data!$B:$CP,Daily!JQ$10,0)/JQ$161,0)</f>
        <v>0.48</v>
      </c>
      <c r="JR162" s="12">
        <f>IFERROR(VLOOKUP($IF162,Data!$B:$CP,Daily!JR$10,0)/JR$161,0)</f>
        <v>0.68181818181818177</v>
      </c>
      <c r="JS162" s="12">
        <f>IFERROR(VLOOKUP($IF162,Data!$B:$CP,Daily!JS$10,0)/JS$161,0)</f>
        <v>0.65217391304347827</v>
      </c>
      <c r="JT162" s="12">
        <f>IFERROR(VLOOKUP($IF162,Data!$B:$CP,Daily!JT$10,0)/JT$161,0)</f>
        <v>0.6428571428571429</v>
      </c>
      <c r="JU162" s="12">
        <f>IFERROR(VLOOKUP($IF162,Data!$B:$CP,Daily!JU$10,0)/JU$161,0)</f>
        <v>0.6785714285714286</v>
      </c>
      <c r="JV162" s="12">
        <f>IFERROR(VLOOKUP($IF162,Data!$B:$CP,Daily!JV$10,0)/JV$161,0)</f>
        <v>0.8</v>
      </c>
      <c r="JW162" s="12">
        <f>IFERROR(VLOOKUP($IF162,Data!$B:$CP,Daily!JW$10,0)/JW$161,0)</f>
        <v>0.56000000000000005</v>
      </c>
      <c r="JX162" s="12">
        <f>IFERROR(VLOOKUP($IF162,Data!$B:$CP,Daily!JX$10,0)/JX$161,0)</f>
        <v>0.59375</v>
      </c>
      <c r="JY162" s="12">
        <f>IFERROR(VLOOKUP($IF162,Data!$B:$CP,Daily!JY$10,0)/JY$161,0)</f>
        <v>0.65517241379310343</v>
      </c>
      <c r="JZ162" s="12">
        <f>IFERROR(VLOOKUP($IF162,Data!$B:$CP,Daily!JZ$10,0)/JZ$161,0)</f>
        <v>0.6</v>
      </c>
      <c r="KA162" s="12">
        <f>IFERROR(VLOOKUP($IF162,Data!$B:$CP,Daily!KA$10,0)/KA$161,0)</f>
        <v>0.72727272727272729</v>
      </c>
      <c r="KB162" s="12">
        <f>IFERROR(VLOOKUP($IF162,Data!$B:$CP,Daily!KB$10,0)/KB$161,0)</f>
        <v>0.5</v>
      </c>
      <c r="KC162" s="12">
        <f>IFERROR(VLOOKUP($IF162,Data!$B:$CP,Daily!KC$10,0)/KC$161,0)</f>
        <v>0.52</v>
      </c>
      <c r="KD162" s="12">
        <f>IFERROR(VLOOKUP($IF162,Data!$B:$CP,Daily!KD$10,0)/KD$161,0)</f>
        <v>0.27777777777777779</v>
      </c>
      <c r="KE162" s="12">
        <f>IFERROR(VLOOKUP($IF162,Data!$B:$CP,Daily!KE$10,0)/KE$161,0)</f>
        <v>0.6333333333333333</v>
      </c>
      <c r="KF162" s="12">
        <f>IFERROR(VLOOKUP($IF162,Data!$B:$CP,Daily!KF$10,0)/KF$161,0)</f>
        <v>0.67741935483870963</v>
      </c>
      <c r="KG162" s="12">
        <f>IFERROR(VLOOKUP($IF162,Data!$B:$CP,Daily!KG$10,0)/KG$161,0)</f>
        <v>0.54545454545454541</v>
      </c>
      <c r="KH162" s="12">
        <f>IFERROR(VLOOKUP($IF162,Data!$B:$CP,Daily!KH$10,0)/KH$161,0)</f>
        <v>0.8666666666666667</v>
      </c>
      <c r="KI162" s="12">
        <f>IFERROR(VLOOKUP($IF162,Data!$B:$CP,Daily!KI$10,0)/KI$161,0)</f>
        <v>0.61111111111111116</v>
      </c>
      <c r="KJ162" s="12">
        <f>IFERROR(VLOOKUP($IF162,Data!$B:$CP,Daily!KJ$10,0)/KJ$161,0)</f>
        <v>0.6333333333333333</v>
      </c>
      <c r="KK162" s="12">
        <f>IFERROR(VLOOKUP($IF162,Data!$B:$CP,Daily!KK$10,0)/KK$161,0)</f>
        <v>0.625</v>
      </c>
      <c r="KL162" s="12">
        <f>IFERROR(VLOOKUP($IF162,Data!$B:$CP,Daily!KL$10,0)/KL$161,0)</f>
        <v>0.58064516129032262</v>
      </c>
      <c r="KM162" s="12">
        <f>IFERROR(VLOOKUP($IF162,Data!$B:$CP,Daily!KM$10,0)/KM$161,0)</f>
        <v>0.6785714285714286</v>
      </c>
      <c r="KN162" s="12">
        <f>IFERROR(VLOOKUP($IF162,Data!$B:$CP,Daily!KN$10,0)/KN$161,0)</f>
        <v>0.7857142857142857</v>
      </c>
      <c r="KO162" s="12">
        <f>IFERROR(VLOOKUP($IF162,Data!$B:$CP,Daily!KO$10,0)/KO$161,0)</f>
        <v>0.2857142857142857</v>
      </c>
      <c r="KP162" s="12">
        <f>IFERROR(VLOOKUP($IF162,Data!$B:$CP,Daily!KP$10,0)/KP$161,0)</f>
        <v>0.65217391304347827</v>
      </c>
      <c r="KQ162" s="12">
        <f>IFERROR(VLOOKUP($IF162,Data!$B:$CP,Daily!KQ$10,0)/KQ$161,0)</f>
        <v>0.5757575757575758</v>
      </c>
      <c r="KR162" s="12">
        <f>IFERROR(VLOOKUP($IF162,Data!$B:$CP,Daily!KR$10,0)/KR$161,0)</f>
        <v>0.64</v>
      </c>
      <c r="KS162" s="12">
        <f>IFERROR(VLOOKUP($IF162,Data!$B:$CP,Daily!KS$10,0)/KS$161,0)</f>
        <v>0.74193548387096775</v>
      </c>
      <c r="KT162" s="12">
        <f>IFERROR(VLOOKUP($IF162,Data!$B:$CP,Daily!KT$10,0)/KT$161,0)</f>
        <v>0.61764705882352944</v>
      </c>
      <c r="KU162" s="12">
        <f>IFERROR(VLOOKUP($IF162,Data!$B:$CP,Daily!KU$10,0)/KU$161,0)</f>
        <v>0.73076923076923073</v>
      </c>
      <c r="KV162" s="12">
        <f>IFERROR(VLOOKUP($IF162,Data!$B:$CP,Daily!KV$10,0)/KV$161,0)</f>
        <v>0.61538461538461542</v>
      </c>
      <c r="KW162" s="12">
        <f>IFERROR(VLOOKUP($IF162,Data!$B:$CP,Daily!KW$10,0)/KW$161,0)</f>
        <v>0.70833333333333337</v>
      </c>
      <c r="KX162" s="12">
        <f>IFERROR(VLOOKUP($IF162,Data!$B:$CP,Daily!KX$10,0)/KX$161,0)</f>
        <v>0.5</v>
      </c>
      <c r="KY162" s="12">
        <f>IFERROR(VLOOKUP($IF162,Data!$B:$CP,Daily!KY$10,0)/KY$161,0)</f>
        <v>0.5</v>
      </c>
      <c r="KZ162" s="12">
        <f>IFERROR(VLOOKUP($IF162,Data!$B:$CP,Daily!KZ$10,0)/KZ$161,0)</f>
        <v>0.6875</v>
      </c>
      <c r="LA162" s="12">
        <f>IFERROR(VLOOKUP($IF162,Data!$B:$CP,Daily!LA$10,0)/LA$161,0)</f>
        <v>0.69696969696969702</v>
      </c>
      <c r="LB162" s="12">
        <f>IFERROR(VLOOKUP($IF162,Data!$B:$CP,Daily!LB$10,0)/LB$161,0)</f>
        <v>0.65217391304347827</v>
      </c>
      <c r="LC162" s="12">
        <f>IFERROR(VLOOKUP($IF162,Data!$B:$CP,Daily!LC$10,0)/LC$161,0)</f>
        <v>0.73913043478260865</v>
      </c>
      <c r="LD162" s="12">
        <f>IFERROR(VLOOKUP($IF162,Data!$B:$CP,Daily!LD$10,0)/LD$161,0)</f>
        <v>0.70370370370370372</v>
      </c>
      <c r="LE162" s="12">
        <f>IFERROR(VLOOKUP($IF162,Data!$B:$CP,Daily!LE$10,0)/LE$161,0)</f>
        <v>0.81818181818181823</v>
      </c>
      <c r="LF162" s="12">
        <f>IFERROR(VLOOKUP($IF162,Data!$B:$CP,Daily!LF$10,0)/LF$161,0)</f>
        <v>0.6333333333333333</v>
      </c>
      <c r="LG162" s="12">
        <f>IFERROR(VLOOKUP($IF162,Data!$B:$CP,Daily!LG$10,0)/LG$161,0)</f>
        <v>0.61111111111111116</v>
      </c>
      <c r="LH162" s="12">
        <f>IFERROR(VLOOKUP($IF162,Data!$B:$CP,Daily!LH$10,0)/LH$161,0)</f>
        <v>0.64</v>
      </c>
      <c r="LI162" s="12">
        <f>IFERROR(VLOOKUP($IF162,Data!$B:$CP,Daily!LI$10,0)/LI$161,0)</f>
        <v>0.6333333333333333</v>
      </c>
      <c r="LJ162" s="12">
        <f>IFERROR(VLOOKUP($IF162,Data!$B:$CP,Daily!LJ$10,0)/LJ$161,0)</f>
        <v>0.73333333333333328</v>
      </c>
      <c r="LK162" s="12">
        <f>IFERROR(VLOOKUP($IF162,Data!$B:$CP,Daily!LK$10,0)/LK$161,0)</f>
        <v>0.41379310344827586</v>
      </c>
      <c r="LL162" s="12">
        <f>IFERROR(VLOOKUP($IF162,Data!$B:$CP,Daily!LL$10,0)/LL$161,0)</f>
        <v>0.68181818181818177</v>
      </c>
      <c r="LM162" s="12">
        <f>IFERROR(VLOOKUP($IF162,Data!$B:$CP,Daily!LM$10,0)/LM$161,0)</f>
        <v>0.86956521739130432</v>
      </c>
      <c r="LN162" s="12">
        <f>IFERROR(VLOOKUP($IF162,Data!$B:$CP,Daily!LN$10,0)/LN$161,0)</f>
        <v>0.53333333333333333</v>
      </c>
      <c r="LO162" s="12">
        <f>IFERROR(VLOOKUP($IF162,Data!$B:$CP,Daily!LO$10,0)/LO$161,0)</f>
        <v>0.56666666666666665</v>
      </c>
      <c r="LP162" s="12">
        <f>IFERROR(VLOOKUP($IF162,Data!$B:$CP,Daily!LP$10,0)/LP$161,0)</f>
        <v>0.68571428571428572</v>
      </c>
      <c r="LQ162" s="12">
        <f>IFERROR(VLOOKUP($IF162,Data!$B:$CP,Daily!LQ$10,0)/LQ$161,0)</f>
        <v>0.5</v>
      </c>
      <c r="LR162" s="12">
        <f>IFERROR(VLOOKUP($IF162,Data!$B:$CP,Daily!LR$10,0)/LR$161,0)</f>
        <v>0.70967741935483875</v>
      </c>
      <c r="LS162" s="12">
        <f>IFERROR(VLOOKUP($IF162,Data!$B:$CP,Daily!LS$10,0)/LS$161,0)</f>
        <v>0.6428571428571429</v>
      </c>
      <c r="LU162" s="40">
        <f t="shared" si="2145"/>
        <v>0.5757575757575758</v>
      </c>
      <c r="LV162" s="40">
        <f t="shared" si="2146"/>
        <v>0.70370370370370372</v>
      </c>
      <c r="LW162" s="40">
        <f t="shared" ref="LW162" si="2391">LV162-LU162</f>
        <v>0.12794612794612792</v>
      </c>
      <c r="LX162" s="40">
        <f t="shared" ref="LX162" si="2392">LV162+(0.75*LW162)</f>
        <v>0.79966329966329963</v>
      </c>
      <c r="LY162" s="40">
        <f t="shared" ref="LY162" si="2393">LU162-(0.75*LW162)</f>
        <v>0.47979797979797989</v>
      </c>
      <c r="LZ162" s="41"/>
      <c r="MA162" s="12">
        <f t="shared" si="2186"/>
        <v>0.11459995610115288</v>
      </c>
      <c r="MB162" s="12">
        <f>SUMPRODUCT(LL162:LR162,LL$161:LR$161)/SUM(LL$161:LR$161)</f>
        <v>0.64766839378238339</v>
      </c>
      <c r="MC162" s="12">
        <f>SUMPRODUCT(KP162:LR162,KP$161:LR$161)/SUM(KP$161:LR$161)</f>
        <v>0.6462585034013606</v>
      </c>
    </row>
    <row r="163" spans="4:341" hidden="1" x14ac:dyDescent="0.35">
      <c r="D163" s="113" t="s">
        <v>814</v>
      </c>
      <c r="E163" s="53" t="str">
        <f>VLOOKUP($D163,'Metric Nature'!$C:$D,2,0)&amp;IF(($F163&lt;(EA163)),"Below",IF(($F163&gt;(DZ163)),"Above","Within"))</f>
        <v>PositiveWithin</v>
      </c>
      <c r="F163" s="28">
        <f t="shared" si="2163"/>
        <v>230</v>
      </c>
      <c r="G163" s="54">
        <f t="shared" si="2164"/>
        <v>238.71428571428572</v>
      </c>
      <c r="H163" s="55">
        <f t="shared" si="2165"/>
        <v>-3.650508677438663E-2</v>
      </c>
      <c r="I163" s="54">
        <f t="shared" ref="I163" si="2394">EE163</f>
        <v>229.2</v>
      </c>
      <c r="J163" s="48">
        <f t="shared" si="2167"/>
        <v>3.4904013961606084E-3</v>
      </c>
      <c r="K163" s="54">
        <f t="shared" si="2149"/>
        <v>33.96787289320438</v>
      </c>
      <c r="L163" s="56"/>
      <c r="M163" s="53" t="str">
        <f>VLOOKUP($D163,'Metric Nature'!$C:$D,2,0)&amp;IF(($N163&lt;(HZ163)),"Below",IF(($N163&gt;(HY163)),"Above","Within"))</f>
        <v>PositiveWithin</v>
      </c>
      <c r="N163" s="28">
        <f t="shared" ref="N163:N164" si="2395">HT163</f>
        <v>158</v>
      </c>
      <c r="O163" s="54">
        <f>IC163</f>
        <v>165.57142857142858</v>
      </c>
      <c r="P163" s="55">
        <f>IFERROR(((N163-O163)/O163),0)</f>
        <v>-4.5729076790336567E-2</v>
      </c>
      <c r="Q163" s="54">
        <f t="shared" ref="Q163:Q164" si="2396">ID163</f>
        <v>161.76666666666668</v>
      </c>
      <c r="R163" s="48">
        <f t="shared" ref="R163:R164" si="2397">IFERROR(((N163-Q163)/Q163),0)</f>
        <v>-2.3284566247681927E-2</v>
      </c>
      <c r="S163" s="54">
        <f t="shared" si="2152"/>
        <v>25.710222783079022</v>
      </c>
      <c r="T163" s="56"/>
      <c r="U163" s="53" t="str">
        <f>VLOOKUP($D163,'Metric Nature'!$C:$D,2,0)&amp;IF(($V163&lt;(LY163)),"Below",IF(($V163&gt;(LX163)),"Above","Within"))</f>
        <v>PositiveWithin</v>
      </c>
      <c r="V163" s="28">
        <f t="shared" ref="V163:V164" si="2398">LS163</f>
        <v>72</v>
      </c>
      <c r="W163" s="54">
        <f>MB163</f>
        <v>73.142857142857139</v>
      </c>
      <c r="X163" s="48">
        <f t="shared" ref="X163:X164" si="2399">IFERROR(((V163-W163)/W163),0)</f>
        <v>-1.5624999999999944E-2</v>
      </c>
      <c r="Y163" s="54">
        <f>MC163</f>
        <v>67.433333333333337</v>
      </c>
      <c r="Z163" s="48">
        <f t="shared" si="2192"/>
        <v>6.7721206129510561E-2</v>
      </c>
      <c r="AA163" s="54">
        <f t="shared" si="2156"/>
        <v>12.151577401034539</v>
      </c>
      <c r="AB163" s="50"/>
      <c r="AC163" s="46" t="s">
        <v>815</v>
      </c>
      <c r="AI163" s="7" t="s">
        <v>814</v>
      </c>
      <c r="AJ163" s="8">
        <f t="shared" si="2193"/>
        <v>249</v>
      </c>
      <c r="AK163" s="8">
        <f t="shared" ref="AK163" si="2400">EJ163+II163</f>
        <v>296</v>
      </c>
      <c r="AL163" s="8">
        <f t="shared" ref="AL163" si="2401">EK163+IJ163</f>
        <v>281</v>
      </c>
      <c r="AM163" s="8">
        <f t="shared" ref="AM163" si="2402">EL163+IK163</f>
        <v>193</v>
      </c>
      <c r="AN163" s="8">
        <f t="shared" ref="AN163" si="2403">EM163+IL163</f>
        <v>214</v>
      </c>
      <c r="AO163" s="8">
        <f t="shared" ref="AO163" si="2404">EN163+IM163</f>
        <v>258</v>
      </c>
      <c r="AP163" s="8">
        <f t="shared" ref="AP163" si="2405">EO163+IN163</f>
        <v>302</v>
      </c>
      <c r="AQ163" s="8">
        <f t="shared" ref="AQ163" si="2406">EP163+IO163</f>
        <v>292</v>
      </c>
      <c r="AR163" s="8">
        <f t="shared" ref="AR163" si="2407">EQ163+IP163</f>
        <v>291</v>
      </c>
      <c r="AS163" s="8">
        <f t="shared" ref="AS163" si="2408">ER163+IQ163</f>
        <v>246</v>
      </c>
      <c r="AT163" s="8">
        <f t="shared" ref="AT163" si="2409">ES163+IR163</f>
        <v>164</v>
      </c>
      <c r="AU163" s="8">
        <f t="shared" ref="AU163" si="2410">ET163+IS163</f>
        <v>245</v>
      </c>
      <c r="AV163" s="8">
        <f t="shared" ref="AV163" si="2411">EU163+IT163</f>
        <v>237</v>
      </c>
      <c r="AW163" s="8">
        <f t="shared" ref="AW163" si="2412">EV163+IU163</f>
        <v>232</v>
      </c>
      <c r="AX163" s="8">
        <f t="shared" ref="AX163" si="2413">EW163+IV163</f>
        <v>272</v>
      </c>
      <c r="AY163" s="8">
        <f t="shared" ref="AY163" si="2414">EX163+IW163</f>
        <v>251</v>
      </c>
      <c r="AZ163" s="8">
        <f t="shared" ref="AZ163" si="2415">EY163+IX163</f>
        <v>274</v>
      </c>
      <c r="BA163" s="8">
        <f t="shared" ref="BA163" si="2416">EZ163+IY163</f>
        <v>172</v>
      </c>
      <c r="BB163" s="8">
        <f t="shared" ref="BB163" si="2417">FA163+IZ163</f>
        <v>239</v>
      </c>
      <c r="BC163" s="8">
        <f t="shared" ref="BC163" si="2418">FB163+JA163</f>
        <v>239</v>
      </c>
      <c r="BD163" s="8">
        <f t="shared" ref="BD163" si="2419">FC163+JB163</f>
        <v>250</v>
      </c>
      <c r="BE163" s="8">
        <f t="shared" ref="BE163" si="2420">FD163+JC163</f>
        <v>240</v>
      </c>
      <c r="BF163" s="8">
        <f t="shared" ref="BF163" si="2421">FE163+JD163</f>
        <v>246</v>
      </c>
      <c r="BG163" s="8">
        <f t="shared" ref="BG163" si="2422">FF163+JE163</f>
        <v>271</v>
      </c>
      <c r="BH163" s="8">
        <f t="shared" ref="BH163" si="2423">FG163+JF163</f>
        <v>171</v>
      </c>
      <c r="BI163" s="8">
        <f t="shared" ref="BI163" si="2424">FH163+JG163</f>
        <v>240</v>
      </c>
      <c r="BJ163" s="8">
        <f t="shared" ref="BJ163" si="2425">FI163+JH163</f>
        <v>257</v>
      </c>
      <c r="BK163" s="8">
        <f t="shared" ref="BK163" si="2426">FJ163+JI163</f>
        <v>258</v>
      </c>
      <c r="BL163" s="8">
        <f t="shared" ref="BL163" si="2427">FK163+JJ163</f>
        <v>229</v>
      </c>
      <c r="BM163" s="8">
        <f t="shared" ref="BM163" si="2428">FL163+JK163</f>
        <v>285</v>
      </c>
      <c r="BN163" s="8">
        <f t="shared" ref="BN163" si="2429">FM163+JL163</f>
        <v>242</v>
      </c>
      <c r="BO163" s="8">
        <f t="shared" ref="BO163" si="2430">FN163+JM163</f>
        <v>164</v>
      </c>
      <c r="BP163" s="8">
        <f t="shared" ref="BP163" si="2431">FO163+JN163</f>
        <v>258</v>
      </c>
      <c r="BQ163" s="8">
        <f t="shared" ref="BQ163" si="2432">FP163+JO163</f>
        <v>267</v>
      </c>
      <c r="BR163" s="8">
        <f t="shared" ref="BR163" si="2433">FQ163+JP163</f>
        <v>284</v>
      </c>
      <c r="BS163" s="8">
        <f t="shared" ref="BS163" si="2434">FR163+JQ163</f>
        <v>275</v>
      </c>
      <c r="BT163" s="8">
        <f t="shared" ref="BT163" si="2435">FS163+JR163</f>
        <v>270</v>
      </c>
      <c r="BU163" s="8">
        <f t="shared" ref="BU163" si="2436">FT163+JS163</f>
        <v>244</v>
      </c>
      <c r="BV163" s="8">
        <f t="shared" ref="BV163" si="2437">FU163+JT163</f>
        <v>154</v>
      </c>
      <c r="BW163" s="8">
        <f t="shared" ref="BW163" si="2438">FV163+JU163</f>
        <v>252</v>
      </c>
      <c r="BX163" s="8">
        <f t="shared" ref="BX163" si="2439">FW163+JV163</f>
        <v>241</v>
      </c>
      <c r="BY163" s="8">
        <f t="shared" ref="BY163" si="2440">FX163+JW163</f>
        <v>219</v>
      </c>
      <c r="BZ163" s="8">
        <f t="shared" ref="BZ163" si="2441">FY163+JX163</f>
        <v>222</v>
      </c>
      <c r="CA163" s="8">
        <f t="shared" ref="CA163" si="2442">FZ163+JY163</f>
        <v>231</v>
      </c>
      <c r="CB163" s="8">
        <f t="shared" ref="CB163" si="2443">GA163+JZ163</f>
        <v>228</v>
      </c>
      <c r="CC163" s="8">
        <f t="shared" ref="CC163" si="2444">GB163+KA163</f>
        <v>133</v>
      </c>
      <c r="CD163" s="8">
        <f t="shared" ref="CD163" si="2445">GC163+KB163</f>
        <v>216</v>
      </c>
      <c r="CE163" s="8">
        <f t="shared" ref="CE163" si="2446">GD163+KC163</f>
        <v>234</v>
      </c>
      <c r="CF163" s="8">
        <f t="shared" ref="CF163" si="2447">GE163+KD163</f>
        <v>198</v>
      </c>
      <c r="CG163" s="8">
        <f t="shared" ref="CG163" si="2448">GF163+KE163</f>
        <v>222</v>
      </c>
      <c r="CH163" s="8">
        <f t="shared" ref="CH163" si="2449">GG163+KF163</f>
        <v>250</v>
      </c>
      <c r="CI163" s="8">
        <f t="shared" ref="CI163" si="2450">GH163+KG163</f>
        <v>209</v>
      </c>
      <c r="CJ163" s="8">
        <f t="shared" ref="CJ163" si="2451">GI163+KH163</f>
        <v>170</v>
      </c>
      <c r="CK163" s="8">
        <f t="shared" ref="CK163" si="2452">GJ163+KI163</f>
        <v>240</v>
      </c>
      <c r="CL163" s="8">
        <f t="shared" ref="CL163" si="2453">GK163+KJ163</f>
        <v>248</v>
      </c>
      <c r="CM163" s="8">
        <f t="shared" ref="CM163" si="2454">GL163+KK163</f>
        <v>217</v>
      </c>
      <c r="CN163" s="8">
        <f t="shared" ref="CN163" si="2455">GM163+KL163</f>
        <v>246</v>
      </c>
      <c r="CO163" s="8">
        <f t="shared" ref="CO163" si="2456">GN163+KM163</f>
        <v>236</v>
      </c>
      <c r="CP163" s="8">
        <f t="shared" ref="CP163" si="2457">GO163+KN163</f>
        <v>203</v>
      </c>
      <c r="CQ163" s="8">
        <f t="shared" ref="CQ163" si="2458">GP163+KO163</f>
        <v>128</v>
      </c>
      <c r="CR163" s="8">
        <f t="shared" ref="CR163" si="2459">GQ163+KP163</f>
        <v>233</v>
      </c>
      <c r="CS163" s="8">
        <f t="shared" ref="CS163" si="2460">GR163+KQ163</f>
        <v>216</v>
      </c>
      <c r="CT163" s="8">
        <f t="shared" ref="CT163" si="2461">GS163+KR163</f>
        <v>223</v>
      </c>
      <c r="CU163" s="8">
        <f t="shared" ref="CU163" si="2462">GT163+KS163</f>
        <v>260</v>
      </c>
      <c r="CV163" s="8">
        <f t="shared" ref="CV163" si="2463">GU163+KT163</f>
        <v>256</v>
      </c>
      <c r="CW163" s="8">
        <f t="shared" ref="CW163" si="2464">GV163+KU163</f>
        <v>247</v>
      </c>
      <c r="CX163" s="8">
        <f t="shared" ref="CX163" si="2465">GW163+KV163</f>
        <v>189</v>
      </c>
      <c r="CY163" s="8">
        <f t="shared" ref="CY163" si="2466">GX163+KW163</f>
        <v>255</v>
      </c>
      <c r="CZ163" s="8">
        <f t="shared" ref="CZ163" si="2467">GY163+KX163</f>
        <v>239</v>
      </c>
      <c r="DA163" s="8">
        <f t="shared" ref="DA163" si="2468">GZ163+KY163</f>
        <v>228</v>
      </c>
      <c r="DB163" s="8">
        <f t="shared" ref="DB163" si="2469">HA163+KZ163</f>
        <v>236</v>
      </c>
      <c r="DC163" s="8">
        <f t="shared" ref="DC163" si="2470">HB163+LA163</f>
        <v>237</v>
      </c>
      <c r="DD163" s="8">
        <f t="shared" ref="DD163" si="2471">HC163+LB163</f>
        <v>236</v>
      </c>
      <c r="DE163" s="8">
        <f t="shared" ref="DE163" si="2472">HD163+LC163</f>
        <v>154</v>
      </c>
      <c r="DF163" s="8">
        <f t="shared" ref="DF163" si="2473">HE163+LD163</f>
        <v>229</v>
      </c>
      <c r="DG163" s="8">
        <f t="shared" ref="DG163" si="2474">HF163+LE163</f>
        <v>236</v>
      </c>
      <c r="DH163" s="8">
        <f t="shared" ref="DH163" si="2475">HG163+LF163</f>
        <v>218</v>
      </c>
      <c r="DI163" s="8">
        <f t="shared" ref="DI163" si="2476">HH163+LG163</f>
        <v>210</v>
      </c>
      <c r="DJ163" s="8">
        <f t="shared" ref="DJ163" si="2477">HI163+LH163</f>
        <v>269</v>
      </c>
      <c r="DK163" s="8">
        <f t="shared" ref="DK163" si="2478">HJ163+LI163</f>
        <v>264</v>
      </c>
      <c r="DL163" s="8">
        <f t="shared" ref="DL163" si="2479">HK163+LJ163</f>
        <v>190</v>
      </c>
      <c r="DM163" s="8">
        <f t="shared" ref="DM163" si="2480">HL163+LK163</f>
        <v>252</v>
      </c>
      <c r="DN163" s="8">
        <f t="shared" ref="DN163" si="2481">HM163+LL163</f>
        <v>228</v>
      </c>
      <c r="DO163" s="8">
        <f t="shared" ref="DO163" si="2482">HN163+LM163</f>
        <v>238</v>
      </c>
      <c r="DP163" s="8">
        <f t="shared" ref="DP163" si="2483">HO163+LN163</f>
        <v>227</v>
      </c>
      <c r="DQ163" s="8">
        <f t="shared" ref="DQ163" si="2484">HP163+LO163</f>
        <v>271</v>
      </c>
      <c r="DR163" s="8">
        <f t="shared" ref="DR163" si="2485">HQ163+LP163</f>
        <v>248</v>
      </c>
      <c r="DS163" s="8">
        <f t="shared" ref="DS163" si="2486">HR163+LQ163</f>
        <v>182</v>
      </c>
      <c r="DT163" s="8">
        <f t="shared" ref="DT163" si="2487">HS163+LR163</f>
        <v>277</v>
      </c>
      <c r="DU163" s="8">
        <f t="shared" ref="DU163" si="2488">HT163+LS163</f>
        <v>230</v>
      </c>
      <c r="DV163" s="14"/>
      <c r="DW163" s="11">
        <f t="shared" si="2137"/>
        <v>219</v>
      </c>
      <c r="DX163" s="11">
        <f t="shared" si="2138"/>
        <v>256</v>
      </c>
      <c r="DY163" s="11">
        <f t="shared" ref="DY163" si="2489">DX163-DW163</f>
        <v>37</v>
      </c>
      <c r="DZ163" s="8">
        <f>DX163+(1.25*DY163)</f>
        <v>302.25</v>
      </c>
      <c r="EA163" s="8">
        <f>DW163-(1.25*DY163)</f>
        <v>172.75</v>
      </c>
      <c r="EB163" s="14"/>
      <c r="EC163" s="9">
        <f t="shared" si="2158"/>
        <v>33.96787289320438</v>
      </c>
      <c r="ED163" s="9">
        <f>AVERAGE(DN163:DT163)</f>
        <v>238.71428571428572</v>
      </c>
      <c r="EE163" s="9">
        <f>AVERAGE(CQ163:DT163)</f>
        <v>229.2</v>
      </c>
      <c r="EF163" s="1"/>
      <c r="EG163" s="7" t="s">
        <v>816</v>
      </c>
      <c r="EH163" s="7" t="s">
        <v>140</v>
      </c>
      <c r="EI163" s="8">
        <f>VLOOKUP($EG163,Data!$B:$CP,Daily!EI$10,0)</f>
        <v>158</v>
      </c>
      <c r="EJ163" s="8">
        <f>VLOOKUP($EG163,Data!$B:$CP,Daily!EJ$10,0)</f>
        <v>209</v>
      </c>
      <c r="EK163" s="8">
        <f>VLOOKUP($EG163,Data!$B:$CP,Daily!EK$10,0)</f>
        <v>202</v>
      </c>
      <c r="EL163" s="8">
        <f>VLOOKUP($EG163,Data!$B:$CP,Daily!EL$10,0)</f>
        <v>134</v>
      </c>
      <c r="EM163" s="8">
        <f>VLOOKUP($EG163,Data!$B:$CP,Daily!EM$10,0)</f>
        <v>157</v>
      </c>
      <c r="EN163" s="8">
        <f>VLOOKUP($EG163,Data!$B:$CP,Daily!EN$10,0)</f>
        <v>180</v>
      </c>
      <c r="EO163" s="8">
        <f>VLOOKUP($EG163,Data!$B:$CP,Daily!EO$10,0)</f>
        <v>231</v>
      </c>
      <c r="EP163" s="8">
        <f>VLOOKUP($EG163,Data!$B:$CP,Daily!EP$10,0)</f>
        <v>200</v>
      </c>
      <c r="EQ163" s="8">
        <f>VLOOKUP($EG163,Data!$B:$CP,Daily!EQ$10,0)</f>
        <v>197</v>
      </c>
      <c r="ER163" s="8">
        <f>VLOOKUP($EG163,Data!$B:$CP,Daily!ER$10,0)</f>
        <v>179</v>
      </c>
      <c r="ES163" s="8">
        <f>VLOOKUP($EG163,Data!$B:$CP,Daily!ES$10,0)</f>
        <v>117</v>
      </c>
      <c r="ET163" s="8">
        <f>VLOOKUP($EG163,Data!$B:$CP,Daily!ET$10,0)</f>
        <v>177</v>
      </c>
      <c r="EU163" s="8">
        <f>VLOOKUP($EG163,Data!$B:$CP,Daily!EU$10,0)</f>
        <v>172</v>
      </c>
      <c r="EV163" s="8">
        <f>VLOOKUP($EG163,Data!$B:$CP,Daily!EV$10,0)</f>
        <v>158</v>
      </c>
      <c r="EW163" s="8">
        <f>VLOOKUP($EG163,Data!$B:$CP,Daily!EW$10,0)</f>
        <v>186</v>
      </c>
      <c r="EX163" s="8">
        <f>VLOOKUP($EG163,Data!$B:$CP,Daily!EX$10,0)</f>
        <v>180</v>
      </c>
      <c r="EY163" s="8">
        <f>VLOOKUP($EG163,Data!$B:$CP,Daily!EY$10,0)</f>
        <v>199</v>
      </c>
      <c r="EZ163" s="8">
        <f>VLOOKUP($EG163,Data!$B:$CP,Daily!EZ$10,0)</f>
        <v>121</v>
      </c>
      <c r="FA163" s="8">
        <f>VLOOKUP($EG163,Data!$B:$CP,Daily!FA$10,0)</f>
        <v>173</v>
      </c>
      <c r="FB163" s="8">
        <f>VLOOKUP($EG163,Data!$B:$CP,Daily!FB$10,0)</f>
        <v>171</v>
      </c>
      <c r="FC163" s="8">
        <f>VLOOKUP($EG163,Data!$B:$CP,Daily!FC$10,0)</f>
        <v>164</v>
      </c>
      <c r="FD163" s="8">
        <f>VLOOKUP($EG163,Data!$B:$CP,Daily!FD$10,0)</f>
        <v>166</v>
      </c>
      <c r="FE163" s="8">
        <f>VLOOKUP($EG163,Data!$B:$CP,Daily!FE$10,0)</f>
        <v>179</v>
      </c>
      <c r="FF163" s="8">
        <f>VLOOKUP($EG163,Data!$B:$CP,Daily!FF$10,0)</f>
        <v>196</v>
      </c>
      <c r="FG163" s="8">
        <f>VLOOKUP($EG163,Data!$B:$CP,Daily!FG$10,0)</f>
        <v>129</v>
      </c>
      <c r="FH163" s="8">
        <f>VLOOKUP($EG163,Data!$B:$CP,Daily!FH$10,0)</f>
        <v>182</v>
      </c>
      <c r="FI163" s="8">
        <f>VLOOKUP($EG163,Data!$B:$CP,Daily!FI$10,0)</f>
        <v>191</v>
      </c>
      <c r="FJ163" s="8">
        <f>VLOOKUP($EG163,Data!$B:$CP,Daily!FJ$10,0)</f>
        <v>175</v>
      </c>
      <c r="FK163" s="8">
        <f>VLOOKUP($EG163,Data!$B:$CP,Daily!FK$10,0)</f>
        <v>168</v>
      </c>
      <c r="FL163" s="8">
        <f>VLOOKUP($EG163,Data!$B:$CP,Daily!FL$10,0)</f>
        <v>218</v>
      </c>
      <c r="FM163" s="8">
        <f>VLOOKUP($EG163,Data!$B:$CP,Daily!FM$10,0)</f>
        <v>168</v>
      </c>
      <c r="FN163" s="8">
        <f>VLOOKUP($EG163,Data!$B:$CP,Daily!FN$10,0)</f>
        <v>121</v>
      </c>
      <c r="FO163" s="8">
        <f>VLOOKUP($EG163,Data!$B:$CP,Daily!FO$10,0)</f>
        <v>184</v>
      </c>
      <c r="FP163" s="8">
        <f>VLOOKUP($EG163,Data!$B:$CP,Daily!FP$10,0)</f>
        <v>173</v>
      </c>
      <c r="FQ163" s="8">
        <f>VLOOKUP($EG163,Data!$B:$CP,Daily!FQ$10,0)</f>
        <v>203</v>
      </c>
      <c r="FR163" s="8">
        <f>VLOOKUP($EG163,Data!$B:$CP,Daily!FR$10,0)</f>
        <v>189</v>
      </c>
      <c r="FS163" s="8">
        <f>VLOOKUP($EG163,Data!$B:$CP,Daily!FS$10,0)</f>
        <v>193</v>
      </c>
      <c r="FT163" s="8">
        <f>VLOOKUP($EG163,Data!$B:$CP,Daily!FT$10,0)</f>
        <v>173</v>
      </c>
      <c r="FU163" s="8">
        <f>VLOOKUP($EG163,Data!$B:$CP,Daily!FU$10,0)</f>
        <v>102</v>
      </c>
      <c r="FV163" s="8">
        <f>VLOOKUP($EG163,Data!$B:$CP,Daily!FV$10,0)</f>
        <v>176</v>
      </c>
      <c r="FW163" s="8">
        <f>VLOOKUP($EG163,Data!$B:$CP,Daily!FW$10,0)</f>
        <v>158</v>
      </c>
      <c r="FX163" s="8">
        <f>VLOOKUP($EG163,Data!$B:$CP,Daily!FX$10,0)</f>
        <v>151</v>
      </c>
      <c r="FY163" s="8">
        <f>VLOOKUP($EG163,Data!$B:$CP,Daily!FY$10,0)</f>
        <v>141</v>
      </c>
      <c r="FZ163" s="8">
        <f>VLOOKUP($EG163,Data!$B:$CP,Daily!FZ$10,0)</f>
        <v>166</v>
      </c>
      <c r="GA163" s="8">
        <f>VLOOKUP($EG163,Data!$B:$CP,Daily!GA$10,0)</f>
        <v>165</v>
      </c>
      <c r="GB163" s="8">
        <f>VLOOKUP($EG163,Data!$B:$CP,Daily!GB$10,0)</f>
        <v>86</v>
      </c>
      <c r="GC163" s="8">
        <f>VLOOKUP($EG163,Data!$B:$CP,Daily!GC$10,0)</f>
        <v>158</v>
      </c>
      <c r="GD163" s="8">
        <f>VLOOKUP($EG163,Data!$B:$CP,Daily!GD$10,0)</f>
        <v>172</v>
      </c>
      <c r="GE163" s="8">
        <f>VLOOKUP($EG163,Data!$B:$CP,Daily!GE$10,0)</f>
        <v>137</v>
      </c>
      <c r="GF163" s="8">
        <f>VLOOKUP($EG163,Data!$B:$CP,Daily!GF$10,0)</f>
        <v>141</v>
      </c>
      <c r="GG163" s="8">
        <f>VLOOKUP($EG163,Data!$B:$CP,Daily!GG$10,0)</f>
        <v>164</v>
      </c>
      <c r="GH163" s="8">
        <f>VLOOKUP($EG163,Data!$B:$CP,Daily!GH$10,0)</f>
        <v>149</v>
      </c>
      <c r="GI163" s="8">
        <f>VLOOKUP($EG163,Data!$B:$CP,Daily!GI$10,0)</f>
        <v>120</v>
      </c>
      <c r="GJ163" s="8">
        <f>VLOOKUP($EG163,Data!$B:$CP,Daily!GJ$10,0)</f>
        <v>174</v>
      </c>
      <c r="GK163" s="8">
        <f>VLOOKUP($EG163,Data!$B:$CP,Daily!GK$10,0)</f>
        <v>184</v>
      </c>
      <c r="GL163" s="8">
        <f>VLOOKUP($EG163,Data!$B:$CP,Daily!GL$10,0)</f>
        <v>157</v>
      </c>
      <c r="GM163" s="8">
        <f>VLOOKUP($EG163,Data!$B:$CP,Daily!GM$10,0)</f>
        <v>176</v>
      </c>
      <c r="GN163" s="8">
        <f>VLOOKUP($EG163,Data!$B:$CP,Daily!GN$10,0)</f>
        <v>163</v>
      </c>
      <c r="GO163" s="8">
        <f>VLOOKUP($EG163,Data!$B:$CP,Daily!GO$10,0)</f>
        <v>153</v>
      </c>
      <c r="GP163" s="8">
        <f>VLOOKUP($EG163,Data!$B:$CP,Daily!GP$10,0)</f>
        <v>96</v>
      </c>
      <c r="GQ163" s="8">
        <f>VLOOKUP($EG163,Data!$B:$CP,Daily!GQ$10,0)</f>
        <v>156</v>
      </c>
      <c r="GR163" s="8">
        <f>VLOOKUP($EG163,Data!$B:$CP,Daily!GR$10,0)</f>
        <v>144</v>
      </c>
      <c r="GS163" s="8">
        <f>VLOOKUP($EG163,Data!$B:$CP,Daily!GS$10,0)</f>
        <v>154</v>
      </c>
      <c r="GT163" s="8">
        <f>VLOOKUP($EG163,Data!$B:$CP,Daily!GT$10,0)</f>
        <v>203</v>
      </c>
      <c r="GU163" s="8">
        <f>VLOOKUP($EG163,Data!$B:$CP,Daily!GU$10,0)</f>
        <v>193</v>
      </c>
      <c r="GV163" s="8">
        <f>VLOOKUP($EG163,Data!$B:$CP,Daily!GV$10,0)</f>
        <v>174</v>
      </c>
      <c r="GW163" s="8">
        <f>VLOOKUP($EG163,Data!$B:$CP,Daily!GW$10,0)</f>
        <v>135</v>
      </c>
      <c r="GX163" s="8">
        <f>VLOOKUP($EG163,Data!$B:$CP,Daily!GX$10,0)</f>
        <v>188</v>
      </c>
      <c r="GY163" s="8">
        <f>VLOOKUP($EG163,Data!$B:$CP,Daily!GY$10,0)</f>
        <v>168</v>
      </c>
      <c r="GZ163" s="8">
        <f>VLOOKUP($EG163,Data!$B:$CP,Daily!GZ$10,0)</f>
        <v>168</v>
      </c>
      <c r="HA163" s="8">
        <f>VLOOKUP($EG163,Data!$B:$CP,Daily!HA$10,0)</f>
        <v>172</v>
      </c>
      <c r="HB163" s="8">
        <f>VLOOKUP($EG163,Data!$B:$CP,Daily!HB$10,0)</f>
        <v>166</v>
      </c>
      <c r="HC163" s="8">
        <f>VLOOKUP($EG163,Data!$B:$CP,Daily!HC$10,0)</f>
        <v>153</v>
      </c>
      <c r="HD163" s="8">
        <f>VLOOKUP($EG163,Data!$B:$CP,Daily!HD$10,0)</f>
        <v>94</v>
      </c>
      <c r="HE163" s="8">
        <f>VLOOKUP($EG163,Data!$B:$CP,Daily!HE$10,0)</f>
        <v>157</v>
      </c>
      <c r="HF163" s="8">
        <f>VLOOKUP($EG163,Data!$B:$CP,Daily!HF$10,0)</f>
        <v>168</v>
      </c>
      <c r="HG163" s="8">
        <f>VLOOKUP($EG163,Data!$B:$CP,Daily!HG$10,0)</f>
        <v>150</v>
      </c>
      <c r="HH163" s="8">
        <f>VLOOKUP($EG163,Data!$B:$CP,Daily!HH$10,0)</f>
        <v>160</v>
      </c>
      <c r="HI163" s="8">
        <f>VLOOKUP($EG163,Data!$B:$CP,Daily!HI$10,0)</f>
        <v>196</v>
      </c>
      <c r="HJ163" s="8">
        <f>VLOOKUP($EG163,Data!$B:$CP,Daily!HJ$10,0)</f>
        <v>175</v>
      </c>
      <c r="HK163" s="8">
        <f>VLOOKUP($EG163,Data!$B:$CP,Daily!HK$10,0)</f>
        <v>140</v>
      </c>
      <c r="HL163" s="8">
        <f>VLOOKUP($EG163,Data!$B:$CP,Daily!HL$10,0)</f>
        <v>184</v>
      </c>
      <c r="HM163" s="8">
        <f>VLOOKUP($EG163,Data!$B:$CP,Daily!HM$10,0)</f>
        <v>163</v>
      </c>
      <c r="HN163" s="8">
        <f>VLOOKUP($EG163,Data!$B:$CP,Daily!HN$10,0)</f>
        <v>172</v>
      </c>
      <c r="HO163" s="8">
        <f>VLOOKUP($EG163,Data!$B:$CP,Daily!HO$10,0)</f>
        <v>153</v>
      </c>
      <c r="HP163" s="8">
        <f>VLOOKUP($EG163,Data!$B:$CP,Daily!HP$10,0)</f>
        <v>185</v>
      </c>
      <c r="HQ163" s="8">
        <f>VLOOKUP($EG163,Data!$B:$CP,Daily!HQ$10,0)</f>
        <v>162</v>
      </c>
      <c r="HR163" s="8">
        <f>VLOOKUP($EG163,Data!$B:$CP,Daily!HR$10,0)</f>
        <v>125</v>
      </c>
      <c r="HS163" s="8">
        <f>VLOOKUP($EG163,Data!$B:$CP,Daily!HS$10,0)</f>
        <v>199</v>
      </c>
      <c r="HT163" s="8">
        <f>VLOOKUP($EG163,Data!$B:$CP,Daily!HT$10,0)</f>
        <v>158</v>
      </c>
      <c r="HU163" s="13"/>
      <c r="HV163" s="8">
        <f t="shared" si="2141"/>
        <v>153</v>
      </c>
      <c r="HW163" s="8">
        <f t="shared" si="2142"/>
        <v>182</v>
      </c>
      <c r="HX163" s="8">
        <f t="shared" si="2179"/>
        <v>29</v>
      </c>
      <c r="HY163" s="8">
        <f>HW163+(1.25*HX163)</f>
        <v>218.25</v>
      </c>
      <c r="HZ163" s="8">
        <f>HV163-(1.25*HX163)</f>
        <v>116.75</v>
      </c>
      <c r="IA163" s="43"/>
      <c r="IB163" s="9">
        <f t="shared" si="2182"/>
        <v>25.710222783079022</v>
      </c>
      <c r="IC163" s="9">
        <f>AVERAGE(HM163:HS163)</f>
        <v>165.57142857142858</v>
      </c>
      <c r="ID163" s="9">
        <f>AVERAGE(GP163:HS163)</f>
        <v>161.76666666666668</v>
      </c>
      <c r="IE163" s="1"/>
      <c r="IF163" s="7" t="s">
        <v>817</v>
      </c>
      <c r="IG163" s="7" t="s">
        <v>140</v>
      </c>
      <c r="IH163" s="8">
        <f>VLOOKUP($IF163,Data!$B:$CP,Daily!IH$10,0)</f>
        <v>91</v>
      </c>
      <c r="II163" s="8">
        <f>VLOOKUP($IF163,Data!$B:$CP,Daily!II$10,0)</f>
        <v>87</v>
      </c>
      <c r="IJ163" s="8">
        <f>VLOOKUP($IF163,Data!$B:$CP,Daily!IJ$10,0)</f>
        <v>79</v>
      </c>
      <c r="IK163" s="8">
        <f>VLOOKUP($IF163,Data!$B:$CP,Daily!IK$10,0)</f>
        <v>59</v>
      </c>
      <c r="IL163" s="8">
        <f>VLOOKUP($IF163,Data!$B:$CP,Daily!IL$10,0)</f>
        <v>57</v>
      </c>
      <c r="IM163" s="8">
        <f>VLOOKUP($IF163,Data!$B:$CP,Daily!IM$10,0)</f>
        <v>78</v>
      </c>
      <c r="IN163" s="8">
        <f>VLOOKUP($IF163,Data!$B:$CP,Daily!IN$10,0)</f>
        <v>71</v>
      </c>
      <c r="IO163" s="8">
        <f>VLOOKUP($IF163,Data!$B:$CP,Daily!IO$10,0)</f>
        <v>92</v>
      </c>
      <c r="IP163" s="8">
        <f>VLOOKUP($IF163,Data!$B:$CP,Daily!IP$10,0)</f>
        <v>94</v>
      </c>
      <c r="IQ163" s="8">
        <f>VLOOKUP($IF163,Data!$B:$CP,Daily!IQ$10,0)</f>
        <v>67</v>
      </c>
      <c r="IR163" s="8">
        <f>VLOOKUP($IF163,Data!$B:$CP,Daily!IR$10,0)</f>
        <v>47</v>
      </c>
      <c r="IS163" s="8">
        <f>VLOOKUP($IF163,Data!$B:$CP,Daily!IS$10,0)</f>
        <v>68</v>
      </c>
      <c r="IT163" s="8">
        <f>VLOOKUP($IF163,Data!$B:$CP,Daily!IT$10,0)</f>
        <v>65</v>
      </c>
      <c r="IU163" s="8">
        <f>VLOOKUP($IF163,Data!$B:$CP,Daily!IU$10,0)</f>
        <v>74</v>
      </c>
      <c r="IV163" s="8">
        <f>VLOOKUP($IF163,Data!$B:$CP,Daily!IV$10,0)</f>
        <v>86</v>
      </c>
      <c r="IW163" s="8">
        <f>VLOOKUP($IF163,Data!$B:$CP,Daily!IW$10,0)</f>
        <v>71</v>
      </c>
      <c r="IX163" s="8">
        <f>VLOOKUP($IF163,Data!$B:$CP,Daily!IX$10,0)</f>
        <v>75</v>
      </c>
      <c r="IY163" s="8">
        <f>VLOOKUP($IF163,Data!$B:$CP,Daily!IY$10,0)</f>
        <v>51</v>
      </c>
      <c r="IZ163" s="8">
        <f>VLOOKUP($IF163,Data!$B:$CP,Daily!IZ$10,0)</f>
        <v>66</v>
      </c>
      <c r="JA163" s="8">
        <f>VLOOKUP($IF163,Data!$B:$CP,Daily!JA$10,0)</f>
        <v>68</v>
      </c>
      <c r="JB163" s="8">
        <f>VLOOKUP($IF163,Data!$B:$CP,Daily!JB$10,0)</f>
        <v>86</v>
      </c>
      <c r="JC163" s="8">
        <f>VLOOKUP($IF163,Data!$B:$CP,Daily!JC$10,0)</f>
        <v>74</v>
      </c>
      <c r="JD163" s="8">
        <f>VLOOKUP($IF163,Data!$B:$CP,Daily!JD$10,0)</f>
        <v>67</v>
      </c>
      <c r="JE163" s="8">
        <f>VLOOKUP($IF163,Data!$B:$CP,Daily!JE$10,0)</f>
        <v>75</v>
      </c>
      <c r="JF163" s="8">
        <f>VLOOKUP($IF163,Data!$B:$CP,Daily!JF$10,0)</f>
        <v>42</v>
      </c>
      <c r="JG163" s="8">
        <f>VLOOKUP($IF163,Data!$B:$CP,Daily!JG$10,0)</f>
        <v>58</v>
      </c>
      <c r="JH163" s="8">
        <f>VLOOKUP($IF163,Data!$B:$CP,Daily!JH$10,0)</f>
        <v>66</v>
      </c>
      <c r="JI163" s="8">
        <f>VLOOKUP($IF163,Data!$B:$CP,Daily!JI$10,0)</f>
        <v>83</v>
      </c>
      <c r="JJ163" s="8">
        <f>VLOOKUP($IF163,Data!$B:$CP,Daily!JJ$10,0)</f>
        <v>61</v>
      </c>
      <c r="JK163" s="8">
        <f>VLOOKUP($IF163,Data!$B:$CP,Daily!JK$10,0)</f>
        <v>67</v>
      </c>
      <c r="JL163" s="8">
        <f>VLOOKUP($IF163,Data!$B:$CP,Daily!JL$10,0)</f>
        <v>74</v>
      </c>
      <c r="JM163" s="8">
        <f>VLOOKUP($IF163,Data!$B:$CP,Daily!JM$10,0)</f>
        <v>43</v>
      </c>
      <c r="JN163" s="8">
        <f>VLOOKUP($IF163,Data!$B:$CP,Daily!JN$10,0)</f>
        <v>74</v>
      </c>
      <c r="JO163" s="8">
        <f>VLOOKUP($IF163,Data!$B:$CP,Daily!JO$10,0)</f>
        <v>94</v>
      </c>
      <c r="JP163" s="8">
        <f>VLOOKUP($IF163,Data!$B:$CP,Daily!JP$10,0)</f>
        <v>81</v>
      </c>
      <c r="JQ163" s="8">
        <f>VLOOKUP($IF163,Data!$B:$CP,Daily!JQ$10,0)</f>
        <v>86</v>
      </c>
      <c r="JR163" s="8">
        <f>VLOOKUP($IF163,Data!$B:$CP,Daily!JR$10,0)</f>
        <v>77</v>
      </c>
      <c r="JS163" s="8">
        <f>VLOOKUP($IF163,Data!$B:$CP,Daily!JS$10,0)</f>
        <v>71</v>
      </c>
      <c r="JT163" s="8">
        <f>VLOOKUP($IF163,Data!$B:$CP,Daily!JT$10,0)</f>
        <v>52</v>
      </c>
      <c r="JU163" s="8">
        <f>VLOOKUP($IF163,Data!$B:$CP,Daily!JU$10,0)</f>
        <v>76</v>
      </c>
      <c r="JV163" s="8">
        <f>VLOOKUP($IF163,Data!$B:$CP,Daily!JV$10,0)</f>
        <v>83</v>
      </c>
      <c r="JW163" s="8">
        <f>VLOOKUP($IF163,Data!$B:$CP,Daily!JW$10,0)</f>
        <v>68</v>
      </c>
      <c r="JX163" s="8">
        <f>VLOOKUP($IF163,Data!$B:$CP,Daily!JX$10,0)</f>
        <v>81</v>
      </c>
      <c r="JY163" s="8">
        <f>VLOOKUP($IF163,Data!$B:$CP,Daily!JY$10,0)</f>
        <v>65</v>
      </c>
      <c r="JZ163" s="8">
        <f>VLOOKUP($IF163,Data!$B:$CP,Daily!JZ$10,0)</f>
        <v>63</v>
      </c>
      <c r="KA163" s="8">
        <f>VLOOKUP($IF163,Data!$B:$CP,Daily!KA$10,0)</f>
        <v>47</v>
      </c>
      <c r="KB163" s="8">
        <f>VLOOKUP($IF163,Data!$B:$CP,Daily!KB$10,0)</f>
        <v>58</v>
      </c>
      <c r="KC163" s="8">
        <f>VLOOKUP($IF163,Data!$B:$CP,Daily!KC$10,0)</f>
        <v>62</v>
      </c>
      <c r="KD163" s="8">
        <f>VLOOKUP($IF163,Data!$B:$CP,Daily!KD$10,0)</f>
        <v>61</v>
      </c>
      <c r="KE163" s="8">
        <f>VLOOKUP($IF163,Data!$B:$CP,Daily!KE$10,0)</f>
        <v>81</v>
      </c>
      <c r="KF163" s="8">
        <f>VLOOKUP($IF163,Data!$B:$CP,Daily!KF$10,0)</f>
        <v>86</v>
      </c>
      <c r="KG163" s="8">
        <f>VLOOKUP($IF163,Data!$B:$CP,Daily!KG$10,0)</f>
        <v>60</v>
      </c>
      <c r="KH163" s="8">
        <f>VLOOKUP($IF163,Data!$B:$CP,Daily!KH$10,0)</f>
        <v>50</v>
      </c>
      <c r="KI163" s="8">
        <f>VLOOKUP($IF163,Data!$B:$CP,Daily!KI$10,0)</f>
        <v>66</v>
      </c>
      <c r="KJ163" s="8">
        <f>VLOOKUP($IF163,Data!$B:$CP,Daily!KJ$10,0)</f>
        <v>64</v>
      </c>
      <c r="KK163" s="8">
        <f>VLOOKUP($IF163,Data!$B:$CP,Daily!KK$10,0)</f>
        <v>60</v>
      </c>
      <c r="KL163" s="8">
        <f>VLOOKUP($IF163,Data!$B:$CP,Daily!KL$10,0)</f>
        <v>70</v>
      </c>
      <c r="KM163" s="8">
        <f>VLOOKUP($IF163,Data!$B:$CP,Daily!KM$10,0)</f>
        <v>73</v>
      </c>
      <c r="KN163" s="8">
        <f>VLOOKUP($IF163,Data!$B:$CP,Daily!KN$10,0)</f>
        <v>50</v>
      </c>
      <c r="KO163" s="8">
        <f>VLOOKUP($IF163,Data!$B:$CP,Daily!KO$10,0)</f>
        <v>32</v>
      </c>
      <c r="KP163" s="8">
        <f>VLOOKUP($IF163,Data!$B:$CP,Daily!KP$10,0)</f>
        <v>77</v>
      </c>
      <c r="KQ163" s="8">
        <f>VLOOKUP($IF163,Data!$B:$CP,Daily!KQ$10,0)</f>
        <v>72</v>
      </c>
      <c r="KR163" s="8">
        <f>VLOOKUP($IF163,Data!$B:$CP,Daily!KR$10,0)</f>
        <v>69</v>
      </c>
      <c r="KS163" s="8">
        <f>VLOOKUP($IF163,Data!$B:$CP,Daily!KS$10,0)</f>
        <v>57</v>
      </c>
      <c r="KT163" s="8">
        <f>VLOOKUP($IF163,Data!$B:$CP,Daily!KT$10,0)</f>
        <v>63</v>
      </c>
      <c r="KU163" s="8">
        <f>VLOOKUP($IF163,Data!$B:$CP,Daily!KU$10,0)</f>
        <v>73</v>
      </c>
      <c r="KV163" s="8">
        <f>VLOOKUP($IF163,Data!$B:$CP,Daily!KV$10,0)</f>
        <v>54</v>
      </c>
      <c r="KW163" s="8">
        <f>VLOOKUP($IF163,Data!$B:$CP,Daily!KW$10,0)</f>
        <v>67</v>
      </c>
      <c r="KX163" s="8">
        <f>VLOOKUP($IF163,Data!$B:$CP,Daily!KX$10,0)</f>
        <v>71</v>
      </c>
      <c r="KY163" s="8">
        <f>VLOOKUP($IF163,Data!$B:$CP,Daily!KY$10,0)</f>
        <v>60</v>
      </c>
      <c r="KZ163" s="8">
        <f>VLOOKUP($IF163,Data!$B:$CP,Daily!KZ$10,0)</f>
        <v>64</v>
      </c>
      <c r="LA163" s="8">
        <f>VLOOKUP($IF163,Data!$B:$CP,Daily!LA$10,0)</f>
        <v>71</v>
      </c>
      <c r="LB163" s="8">
        <f>VLOOKUP($IF163,Data!$B:$CP,Daily!LB$10,0)</f>
        <v>83</v>
      </c>
      <c r="LC163" s="8">
        <f>VLOOKUP($IF163,Data!$B:$CP,Daily!LC$10,0)</f>
        <v>60</v>
      </c>
      <c r="LD163" s="8">
        <f>VLOOKUP($IF163,Data!$B:$CP,Daily!LD$10,0)</f>
        <v>72</v>
      </c>
      <c r="LE163" s="8">
        <f>VLOOKUP($IF163,Data!$B:$CP,Daily!LE$10,0)</f>
        <v>68</v>
      </c>
      <c r="LF163" s="8">
        <f>VLOOKUP($IF163,Data!$B:$CP,Daily!LF$10,0)</f>
        <v>68</v>
      </c>
      <c r="LG163" s="8">
        <f>VLOOKUP($IF163,Data!$B:$CP,Daily!LG$10,0)</f>
        <v>50</v>
      </c>
      <c r="LH163" s="8">
        <f>VLOOKUP($IF163,Data!$B:$CP,Daily!LH$10,0)</f>
        <v>73</v>
      </c>
      <c r="LI163" s="8">
        <f>VLOOKUP($IF163,Data!$B:$CP,Daily!LI$10,0)</f>
        <v>89</v>
      </c>
      <c r="LJ163" s="8">
        <f>VLOOKUP($IF163,Data!$B:$CP,Daily!LJ$10,0)</f>
        <v>50</v>
      </c>
      <c r="LK163" s="8">
        <f>VLOOKUP($IF163,Data!$B:$CP,Daily!LK$10,0)</f>
        <v>68</v>
      </c>
      <c r="LL163" s="8">
        <f>VLOOKUP($IF163,Data!$B:$CP,Daily!LL$10,0)</f>
        <v>65</v>
      </c>
      <c r="LM163" s="8">
        <f>VLOOKUP($IF163,Data!$B:$CP,Daily!LM$10,0)</f>
        <v>66</v>
      </c>
      <c r="LN163" s="8">
        <f>VLOOKUP($IF163,Data!$B:$CP,Daily!LN$10,0)</f>
        <v>74</v>
      </c>
      <c r="LO163" s="8">
        <f>VLOOKUP($IF163,Data!$B:$CP,Daily!LO$10,0)</f>
        <v>86</v>
      </c>
      <c r="LP163" s="8">
        <f>VLOOKUP($IF163,Data!$B:$CP,Daily!LP$10,0)</f>
        <v>86</v>
      </c>
      <c r="LQ163" s="8">
        <f>VLOOKUP($IF163,Data!$B:$CP,Daily!LQ$10,0)</f>
        <v>57</v>
      </c>
      <c r="LR163" s="8">
        <f>VLOOKUP($IF163,Data!$B:$CP,Daily!LR$10,0)</f>
        <v>78</v>
      </c>
      <c r="LS163" s="8">
        <f>VLOOKUP($IF163,Data!$B:$CP,Daily!LS$10,0)</f>
        <v>72</v>
      </c>
      <c r="LU163" s="8">
        <f t="shared" si="2145"/>
        <v>61</v>
      </c>
      <c r="LV163" s="8">
        <f t="shared" si="2146"/>
        <v>77</v>
      </c>
      <c r="LW163" s="8">
        <f t="shared" si="2283"/>
        <v>16</v>
      </c>
      <c r="LX163" s="8">
        <f>LV163+(1.25*LW163)</f>
        <v>97</v>
      </c>
      <c r="LY163" s="8">
        <f>LU163-(1.25*LW163)</f>
        <v>41</v>
      </c>
      <c r="LZ163" s="43"/>
      <c r="MA163" s="9">
        <f t="shared" si="2186"/>
        <v>12.151577401034539</v>
      </c>
      <c r="MB163" s="9">
        <f>AVERAGE(LL163:LR163)</f>
        <v>73.142857142857139</v>
      </c>
      <c r="MC163" s="9">
        <f>AVERAGE(KO163:LR163)</f>
        <v>67.433333333333337</v>
      </c>
    </row>
    <row r="164" spans="4:341" x14ac:dyDescent="0.35">
      <c r="D164" s="113" t="s">
        <v>818</v>
      </c>
      <c r="E164" s="53" t="str">
        <f>VLOOKUP($D164,'Metric Nature'!$C:$D,2,0)&amp;IF(($F164&lt;(EA164)),"Below",IF(($F164&gt;(DZ164)),"Above","Within"))</f>
        <v>PositiveWithin</v>
      </c>
      <c r="F164" s="48">
        <f t="shared" si="2163"/>
        <v>0.65217391304347827</v>
      </c>
      <c r="G164" s="49">
        <f t="shared" si="2164"/>
        <v>0.64691801316576902</v>
      </c>
      <c r="H164" s="55">
        <f t="shared" si="2165"/>
        <v>8.1245223826569395E-3</v>
      </c>
      <c r="I164" s="49">
        <f>EE164</f>
        <v>0.6299644339063426</v>
      </c>
      <c r="J164" s="48">
        <f t="shared" si="2167"/>
        <v>3.5255131784848619E-2</v>
      </c>
      <c r="K164" s="48">
        <f t="shared" ref="K164:K166" si="2490">EC164</f>
        <v>4.779872582166643E-2</v>
      </c>
      <c r="L164" s="56"/>
      <c r="M164" s="53" t="str">
        <f>VLOOKUP($D164,'Metric Nature'!$C:$D,2,0)&amp;IF(($N164&lt;(HZ164)),"Below",IF(($N164&gt;(HY164)),"Above","Within"))</f>
        <v>PositiveWithin</v>
      </c>
      <c r="N164" s="48">
        <f t="shared" si="2395"/>
        <v>0.63924050632911389</v>
      </c>
      <c r="O164" s="49">
        <f t="shared" ref="O164" si="2491">IC164</f>
        <v>0.66091458153580673</v>
      </c>
      <c r="P164" s="55">
        <f t="shared" ref="P164" si="2492">IFERROR(((N164-O164)/O164),0)</f>
        <v>-3.2794064183494787E-2</v>
      </c>
      <c r="Q164" s="49">
        <f t="shared" si="2396"/>
        <v>0.64893840655875557</v>
      </c>
      <c r="R164" s="48">
        <f t="shared" si="2397"/>
        <v>-1.4944253771430337E-2</v>
      </c>
      <c r="S164" s="48">
        <f t="shared" ref="S164:S166" si="2493">IB164</f>
        <v>5.3149474780092049E-2</v>
      </c>
      <c r="T164" s="56"/>
      <c r="U164" s="53" t="str">
        <f>VLOOKUP($D164,'Metric Nature'!$C:$D,2,0)&amp;IF(($V164&lt;(LY164)),"Below",IF(($V164&gt;(LX164)),"Above","Within"))</f>
        <v>PositiveAbove</v>
      </c>
      <c r="V164" s="48">
        <f t="shared" si="2398"/>
        <v>0.68055555555555558</v>
      </c>
      <c r="W164" s="49">
        <f t="shared" ref="W164" si="2494">MB164</f>
        <v>0.615234375</v>
      </c>
      <c r="X164" s="48">
        <f t="shared" si="2399"/>
        <v>0.10617283950617289</v>
      </c>
      <c r="Y164" s="49">
        <f t="shared" ref="Y164" si="2495">MC164</f>
        <v>0.58463083877448518</v>
      </c>
      <c r="Z164" s="48">
        <f t="shared" si="2192"/>
        <v>0.16407741504390994</v>
      </c>
      <c r="AA164" s="48">
        <f t="shared" ref="AA164:AA166" si="2496">MA164</f>
        <v>7.4141557733298252E-2</v>
      </c>
      <c r="AB164" s="50"/>
      <c r="AC164" s="46" t="s">
        <v>819</v>
      </c>
      <c r="AI164" s="7" t="s">
        <v>820</v>
      </c>
      <c r="AJ164" s="12">
        <f>IFERROR((IFERROR(VLOOKUP($EG164,Data!$B:$CP,Daily!EI$10,0),0)+IFERROR(VLOOKUP($IF164,Data!$B:$CP,Daily!IH$10,0),0))/AJ$163,0)</f>
        <v>0.53012048192771088</v>
      </c>
      <c r="AK164" s="12">
        <f>IFERROR((IFERROR(VLOOKUP($EG164,Data!$B:$CP,Daily!EJ$10,0),0)+IFERROR(VLOOKUP($IF164,Data!$B:$CP,Daily!II$10,0),0))/AK$163,0)</f>
        <v>0.5067567567567568</v>
      </c>
      <c r="AL164" s="12">
        <f>IFERROR((IFERROR(VLOOKUP($EG164,Data!$B:$CP,Daily!EK$10,0),0)+IFERROR(VLOOKUP($IF164,Data!$B:$CP,Daily!IJ$10,0),0))/AL$163,0)</f>
        <v>0.50177935943060503</v>
      </c>
      <c r="AM164" s="12">
        <f>IFERROR((IFERROR(VLOOKUP($EG164,Data!$B:$CP,Daily!EL$10,0),0)+IFERROR(VLOOKUP($IF164,Data!$B:$CP,Daily!IK$10,0),0))/AM$163,0)</f>
        <v>0.53367875647668395</v>
      </c>
      <c r="AN164" s="12">
        <f>IFERROR((IFERROR(VLOOKUP($EG164,Data!$B:$CP,Daily!EM$10,0),0)+IFERROR(VLOOKUP($IF164,Data!$B:$CP,Daily!IL$10,0),0))/AN$163,0)</f>
        <v>0.53271028037383172</v>
      </c>
      <c r="AO164" s="12">
        <f>IFERROR((IFERROR(VLOOKUP($EG164,Data!$B:$CP,Daily!EN$10,0),0)+IFERROR(VLOOKUP($IF164,Data!$B:$CP,Daily!IM$10,0),0))/AO$163,0)</f>
        <v>0.54651162790697672</v>
      </c>
      <c r="AP164" s="12">
        <f>IFERROR((IFERROR(VLOOKUP($EG164,Data!$B:$CP,Daily!EO$10,0),0)+IFERROR(VLOOKUP($IF164,Data!$B:$CP,Daily!IN$10,0),0))/AP$163,0)</f>
        <v>0.5</v>
      </c>
      <c r="AQ164" s="12">
        <f>IFERROR((IFERROR(VLOOKUP($EG164,Data!$B:$CP,Daily!EP$10,0),0)+IFERROR(VLOOKUP($IF164,Data!$B:$CP,Daily!IO$10,0),0))/AQ$163,0)</f>
        <v>0.58561643835616439</v>
      </c>
      <c r="AR164" s="12">
        <f>IFERROR((IFERROR(VLOOKUP($EG164,Data!$B:$CP,Daily!EQ$10,0),0)+IFERROR(VLOOKUP($IF164,Data!$B:$CP,Daily!IP$10,0),0))/AR$163,0)</f>
        <v>0.53608247422680411</v>
      </c>
      <c r="AS164" s="12">
        <f>IFERROR((IFERROR(VLOOKUP($EG164,Data!$B:$CP,Daily!ER$10,0),0)+IFERROR(VLOOKUP($IF164,Data!$B:$CP,Daily!IQ$10,0),0))/AS$163,0)</f>
        <v>0.54471544715447151</v>
      </c>
      <c r="AT164" s="12">
        <f>IFERROR((IFERROR(VLOOKUP($EG164,Data!$B:$CP,Daily!ES$10,0),0)+IFERROR(VLOOKUP($IF164,Data!$B:$CP,Daily!IR$10,0),0))/AT$163,0)</f>
        <v>0.53048780487804881</v>
      </c>
      <c r="AU164" s="12">
        <f>IFERROR((IFERROR(VLOOKUP($EG164,Data!$B:$CP,Daily!ET$10,0),0)+IFERROR(VLOOKUP($IF164,Data!$B:$CP,Daily!IS$10,0),0))/AU$163,0)</f>
        <v>0.50204081632653064</v>
      </c>
      <c r="AV164" s="12">
        <f>IFERROR((IFERROR(VLOOKUP($EG164,Data!$B:$CP,Daily!EU$10,0),0)+IFERROR(VLOOKUP($IF164,Data!$B:$CP,Daily!IT$10,0),0))/AV$163,0)</f>
        <v>0.52320675105485237</v>
      </c>
      <c r="AW164" s="12">
        <f>IFERROR((IFERROR(VLOOKUP($EG164,Data!$B:$CP,Daily!EV$10,0),0)+IFERROR(VLOOKUP($IF164,Data!$B:$CP,Daily!IU$10,0),0))/AW$163,0)</f>
        <v>0.55603448275862066</v>
      </c>
      <c r="AX164" s="12">
        <f>IFERROR((IFERROR(VLOOKUP($EG164,Data!$B:$CP,Daily!EW$10,0),0)+IFERROR(VLOOKUP($IF164,Data!$B:$CP,Daily!IV$10,0),0))/AX$163,0)</f>
        <v>0.52941176470588236</v>
      </c>
      <c r="AY164" s="12">
        <f>IFERROR((IFERROR(VLOOKUP($EG164,Data!$B:$CP,Daily!EX$10,0),0)+IFERROR(VLOOKUP($IF164,Data!$B:$CP,Daily!IW$10,0),0))/AY$163,0)</f>
        <v>0.56573705179282874</v>
      </c>
      <c r="AZ164" s="12">
        <f>IFERROR((IFERROR(VLOOKUP($EG164,Data!$B:$CP,Daily!EY$10,0),0)+IFERROR(VLOOKUP($IF164,Data!$B:$CP,Daily!IX$10,0),0))/AZ$163,0)</f>
        <v>0.51459854014598538</v>
      </c>
      <c r="BA164" s="12">
        <f>IFERROR((IFERROR(VLOOKUP($EG164,Data!$B:$CP,Daily!EZ$10,0),0)+IFERROR(VLOOKUP($IF164,Data!$B:$CP,Daily!IY$10,0),0))/BA$163,0)</f>
        <v>0.47093023255813954</v>
      </c>
      <c r="BB164" s="12">
        <f>IFERROR((IFERROR(VLOOKUP($EG164,Data!$B:$CP,Daily!FA$10,0),0)+IFERROR(VLOOKUP($IF164,Data!$B:$CP,Daily!IZ$10,0),0))/BB$163,0)</f>
        <v>0.52719665271966532</v>
      </c>
      <c r="BC164" s="12">
        <f>IFERROR((IFERROR(VLOOKUP($EG164,Data!$B:$CP,Daily!FB$10,0),0)+IFERROR(VLOOKUP($IF164,Data!$B:$CP,Daily!JA$10,0),0))/BC$163,0)</f>
        <v>0.53138075313807531</v>
      </c>
      <c r="BD164" s="12">
        <f>IFERROR((IFERROR(VLOOKUP($EG164,Data!$B:$CP,Daily!FC$10,0),0)+IFERROR(VLOOKUP($IF164,Data!$B:$CP,Daily!JB$10,0),0))/BD$163,0)</f>
        <v>0.49199999999999999</v>
      </c>
      <c r="BE164" s="12">
        <f>IFERROR((IFERROR(VLOOKUP($EG164,Data!$B:$CP,Daily!FD$10,0),0)+IFERROR(VLOOKUP($IF164,Data!$B:$CP,Daily!JC$10,0),0))/BE$163,0)</f>
        <v>0.48749999999999999</v>
      </c>
      <c r="BF164" s="12">
        <f>IFERROR((IFERROR(VLOOKUP($EG164,Data!$B:$CP,Daily!FE$10,0),0)+IFERROR(VLOOKUP($IF164,Data!$B:$CP,Daily!JD$10,0),0))/BF$163,0)</f>
        <v>0.54471544715447151</v>
      </c>
      <c r="BG164" s="12">
        <f>IFERROR((IFERROR(VLOOKUP($EG164,Data!$B:$CP,Daily!FF$10,0),0)+IFERROR(VLOOKUP($IF164,Data!$B:$CP,Daily!JE$10,0),0))/BG$163,0)</f>
        <v>0.51291512915129156</v>
      </c>
      <c r="BH164" s="12">
        <f>IFERROR((IFERROR(VLOOKUP($EG164,Data!$B:$CP,Daily!FG$10,0),0)+IFERROR(VLOOKUP($IF164,Data!$B:$CP,Daily!JF$10,0),0))/BH$163,0)</f>
        <v>0.54385964912280704</v>
      </c>
      <c r="BI164" s="12">
        <f>IFERROR((IFERROR(VLOOKUP($EG164,Data!$B:$CP,Daily!FH$10,0),0)+IFERROR(VLOOKUP($IF164,Data!$B:$CP,Daily!JG$10,0),0))/BI$163,0)</f>
        <v>0.50416666666666665</v>
      </c>
      <c r="BJ164" s="12">
        <f>IFERROR((IFERROR(VLOOKUP($EG164,Data!$B:$CP,Daily!FI$10,0),0)+IFERROR(VLOOKUP($IF164,Data!$B:$CP,Daily!JH$10,0),0))/BJ$163,0)</f>
        <v>0.52918287937743191</v>
      </c>
      <c r="BK164" s="12">
        <f>IFERROR((IFERROR(VLOOKUP($EG164,Data!$B:$CP,Daily!FJ$10,0),0)+IFERROR(VLOOKUP($IF164,Data!$B:$CP,Daily!JI$10,0),0))/BK$163,0)</f>
        <v>0.53875968992248058</v>
      </c>
      <c r="BL164" s="12">
        <f>IFERROR((IFERROR(VLOOKUP($EG164,Data!$B:$CP,Daily!FK$10,0),0)+IFERROR(VLOOKUP($IF164,Data!$B:$CP,Daily!JJ$10,0),0))/BL$163,0)</f>
        <v>0.51528384279475981</v>
      </c>
      <c r="BM164" s="12">
        <f>IFERROR((IFERROR(VLOOKUP($EG164,Data!$B:$CP,Daily!FL$10,0),0)+IFERROR(VLOOKUP($IF164,Data!$B:$CP,Daily!JK$10,0),0))/BM$163,0)</f>
        <v>0.50175438596491229</v>
      </c>
      <c r="BN164" s="12">
        <f>IFERROR((IFERROR(VLOOKUP($EG164,Data!$B:$CP,Daily!FM$10,0),0)+IFERROR(VLOOKUP($IF164,Data!$B:$CP,Daily!JL$10,0),0))/BN$163,0)</f>
        <v>0.53719008264462809</v>
      </c>
      <c r="BO164" s="12">
        <f>IFERROR((IFERROR(VLOOKUP($EG164,Data!$B:$CP,Daily!FN$10,0),0)+IFERROR(VLOOKUP($IF164,Data!$B:$CP,Daily!JM$10,0),0))/BO$163,0)</f>
        <v>0.51219512195121952</v>
      </c>
      <c r="BP164" s="12">
        <f>IFERROR((IFERROR(VLOOKUP($EG164,Data!$B:$CP,Daily!FO$10,0),0)+IFERROR(VLOOKUP($IF164,Data!$B:$CP,Daily!JN$10,0),0))/BP$163,0)</f>
        <v>0.60465116279069764</v>
      </c>
      <c r="BQ164" s="12">
        <f>IFERROR((IFERROR(VLOOKUP($EG164,Data!$B:$CP,Daily!FP$10,0),0)+IFERROR(VLOOKUP($IF164,Data!$B:$CP,Daily!JO$10,0),0))/BQ$163,0)</f>
        <v>0.58801498127340823</v>
      </c>
      <c r="BR164" s="12">
        <f>IFERROR((IFERROR(VLOOKUP($EG164,Data!$B:$CP,Daily!FQ$10,0),0)+IFERROR(VLOOKUP($IF164,Data!$B:$CP,Daily!JP$10,0),0))/BR$163,0)</f>
        <v>0.63732394366197187</v>
      </c>
      <c r="BS164" s="12">
        <f>IFERROR((IFERROR(VLOOKUP($EG164,Data!$B:$CP,Daily!FR$10,0),0)+IFERROR(VLOOKUP($IF164,Data!$B:$CP,Daily!JQ$10,0),0))/BS$163,0)</f>
        <v>0.57454545454545458</v>
      </c>
      <c r="BT164" s="12">
        <f>IFERROR((IFERROR(VLOOKUP($EG164,Data!$B:$CP,Daily!FS$10,0),0)+IFERROR(VLOOKUP($IF164,Data!$B:$CP,Daily!JR$10,0),0))/BT$163,0)</f>
        <v>0.61851851851851847</v>
      </c>
      <c r="BU164" s="12">
        <f>IFERROR((IFERROR(VLOOKUP($EG164,Data!$B:$CP,Daily!FT$10,0),0)+IFERROR(VLOOKUP($IF164,Data!$B:$CP,Daily!JS$10,0),0))/BU$163,0)</f>
        <v>0.56557377049180324</v>
      </c>
      <c r="BV164" s="12">
        <f>IFERROR((IFERROR(VLOOKUP($EG164,Data!$B:$CP,Daily!FU$10,0),0)+IFERROR(VLOOKUP($IF164,Data!$B:$CP,Daily!JT$10,0),0))/BV$163,0)</f>
        <v>0.6428571428571429</v>
      </c>
      <c r="BW164" s="12">
        <f>IFERROR((IFERROR(VLOOKUP($EG164,Data!$B:$CP,Daily!FV$10,0),0)+IFERROR(VLOOKUP($IF164,Data!$B:$CP,Daily!JU$10,0),0))/BW$163,0)</f>
        <v>0.60317460317460314</v>
      </c>
      <c r="BX164" s="12">
        <f>IFERROR((IFERROR(VLOOKUP($EG164,Data!$B:$CP,Daily!FW$10,0),0)+IFERROR(VLOOKUP($IF164,Data!$B:$CP,Daily!JV$10,0),0))/BX$163,0)</f>
        <v>0.59751037344398339</v>
      </c>
      <c r="BY164" s="12">
        <f>IFERROR((IFERROR(VLOOKUP($EG164,Data!$B:$CP,Daily!FX$10,0),0)+IFERROR(VLOOKUP($IF164,Data!$B:$CP,Daily!JW$10,0),0))/BY$163,0)</f>
        <v>0.58904109589041098</v>
      </c>
      <c r="BZ164" s="12">
        <f>IFERROR((IFERROR(VLOOKUP($EG164,Data!$B:$CP,Daily!FY$10,0),0)+IFERROR(VLOOKUP($IF164,Data!$B:$CP,Daily!JX$10,0),0))/BZ$163,0)</f>
        <v>0.57207207207207211</v>
      </c>
      <c r="CA164" s="12">
        <f>IFERROR((IFERROR(VLOOKUP($EG164,Data!$B:$CP,Daily!FZ$10,0),0)+IFERROR(VLOOKUP($IF164,Data!$B:$CP,Daily!JY$10,0),0))/CA$163,0)</f>
        <v>0.58008658008658009</v>
      </c>
      <c r="CB164" s="12">
        <f>IFERROR((IFERROR(VLOOKUP($EG164,Data!$B:$CP,Daily!GA$10,0),0)+IFERROR(VLOOKUP($IF164,Data!$B:$CP,Daily!JZ$10,0),0))/CB$163,0)</f>
        <v>0.53508771929824561</v>
      </c>
      <c r="CC164" s="12">
        <f>IFERROR((IFERROR(VLOOKUP($EG164,Data!$B:$CP,Daily!GB$10,0),0)+IFERROR(VLOOKUP($IF164,Data!$B:$CP,Daily!KA$10,0),0))/CC$163,0)</f>
        <v>0.47368421052631576</v>
      </c>
      <c r="CD164" s="12">
        <f>IFERROR((IFERROR(VLOOKUP($EG164,Data!$B:$CP,Daily!GC$10,0),0)+IFERROR(VLOOKUP($IF164,Data!$B:$CP,Daily!KB$10,0),0))/CD$163,0)</f>
        <v>0.55555555555555558</v>
      </c>
      <c r="CE164" s="12">
        <f>IFERROR((IFERROR(VLOOKUP($EG164,Data!$B:$CP,Daily!GD$10,0),0)+IFERROR(VLOOKUP($IF164,Data!$B:$CP,Daily!KC$10,0),0))/CE$163,0)</f>
        <v>0.61965811965811968</v>
      </c>
      <c r="CF164" s="12">
        <f>IFERROR((IFERROR(VLOOKUP($EG164,Data!$B:$CP,Daily!GE$10,0),0)+IFERROR(VLOOKUP($IF164,Data!$B:$CP,Daily!KD$10,0),0))/CF$163,0)</f>
        <v>0.53030303030303028</v>
      </c>
      <c r="CG164" s="12">
        <f>IFERROR((IFERROR(VLOOKUP($EG164,Data!$B:$CP,Daily!GF$10,0),0)+IFERROR(VLOOKUP($IF164,Data!$B:$CP,Daily!KE$10,0),0))/CG$163,0)</f>
        <v>0.64414414414414412</v>
      </c>
      <c r="CH164" s="12">
        <f>IFERROR((IFERROR(VLOOKUP($EG164,Data!$B:$CP,Daily!GG$10,0),0)+IFERROR(VLOOKUP($IF164,Data!$B:$CP,Daily!KF$10,0),0))/CH$163,0)</f>
        <v>0.60399999999999998</v>
      </c>
      <c r="CI164" s="12">
        <f>IFERROR((IFERROR(VLOOKUP($EG164,Data!$B:$CP,Daily!GH$10,0),0)+IFERROR(VLOOKUP($IF164,Data!$B:$CP,Daily!KG$10,0),0))/CI$163,0)</f>
        <v>0.60287081339712922</v>
      </c>
      <c r="CJ164" s="12">
        <f>IFERROR((IFERROR(VLOOKUP($EG164,Data!$B:$CP,Daily!GI$10,0),0)+IFERROR(VLOOKUP($IF164,Data!$B:$CP,Daily!KH$10,0),0))/CJ$163,0)</f>
        <v>0.54117647058823526</v>
      </c>
      <c r="CK164" s="12">
        <f>IFERROR((IFERROR(VLOOKUP($EG164,Data!$B:$CP,Daily!GJ$10,0),0)+IFERROR(VLOOKUP($IF164,Data!$B:$CP,Daily!KI$10,0),0))/CK$163,0)</f>
        <v>0.6</v>
      </c>
      <c r="CL164" s="12">
        <f>IFERROR((IFERROR(VLOOKUP($EG164,Data!$B:$CP,Daily!GK$10,0),0)+IFERROR(VLOOKUP($IF164,Data!$B:$CP,Daily!KJ$10,0),0))/CL$163,0)</f>
        <v>0.63306451612903225</v>
      </c>
      <c r="CM164" s="12">
        <f>IFERROR((IFERROR(VLOOKUP($EG164,Data!$B:$CP,Daily!GL$10,0),0)+IFERROR(VLOOKUP($IF164,Data!$B:$CP,Daily!KK$10,0),0))/CM$163,0)</f>
        <v>0.58986175115207373</v>
      </c>
      <c r="CN164" s="12">
        <f>IFERROR((IFERROR(VLOOKUP($EG164,Data!$B:$CP,Daily!GM$10,0),0)+IFERROR(VLOOKUP($IF164,Data!$B:$CP,Daily!KL$10,0),0))/CN$163,0)</f>
        <v>0.67073170731707321</v>
      </c>
      <c r="CO164" s="12">
        <f>IFERROR((IFERROR(VLOOKUP($EG164,Data!$B:$CP,Daily!GN$10,0),0)+IFERROR(VLOOKUP($IF164,Data!$B:$CP,Daily!KM$10,0),0))/CO$163,0)</f>
        <v>0.64406779661016944</v>
      </c>
      <c r="CP164" s="12">
        <f>IFERROR((IFERROR(VLOOKUP($EG164,Data!$B:$CP,Daily!GO$10,0),0)+IFERROR(VLOOKUP($IF164,Data!$B:$CP,Daily!KN$10,0),0))/CP$163,0)</f>
        <v>0.69950738916256161</v>
      </c>
      <c r="CQ164" s="12">
        <f>IFERROR((IFERROR(VLOOKUP($EG164,Data!$B:$CP,Daily!GP$10,0),0)+IFERROR(VLOOKUP($IF164,Data!$B:$CP,Daily!KO$10,0),0))/CQ$163,0)</f>
        <v>0.5625</v>
      </c>
      <c r="CR164" s="12">
        <f>IFERROR((IFERROR(VLOOKUP($EG164,Data!$B:$CP,Daily!GQ$10,0),0)+IFERROR(VLOOKUP($IF164,Data!$B:$CP,Daily!KP$10,0),0))/CR$163,0)</f>
        <v>0.6094420600858369</v>
      </c>
      <c r="CS164" s="12">
        <f>IFERROR((IFERROR(VLOOKUP($EG164,Data!$B:$CP,Daily!GR$10,0),0)+IFERROR(VLOOKUP($IF164,Data!$B:$CP,Daily!KQ$10,0),0))/CS$163,0)</f>
        <v>0.56018518518518523</v>
      </c>
      <c r="CT164" s="12">
        <f>IFERROR((IFERROR(VLOOKUP($EG164,Data!$B:$CP,Daily!GS$10,0),0)+IFERROR(VLOOKUP($IF164,Data!$B:$CP,Daily!KR$10,0),0))/CT$163,0)</f>
        <v>0.62331838565022424</v>
      </c>
      <c r="CU164" s="12">
        <f>IFERROR((IFERROR(VLOOKUP($EG164,Data!$B:$CP,Daily!GT$10,0),0)+IFERROR(VLOOKUP($IF164,Data!$B:$CP,Daily!KS$10,0),0))/CU$163,0)</f>
        <v>0.62307692307692308</v>
      </c>
      <c r="CV164" s="12">
        <f>IFERROR((IFERROR(VLOOKUP($EG164,Data!$B:$CP,Daily!GU$10,0),0)+IFERROR(VLOOKUP($IF164,Data!$B:$CP,Daily!KT$10,0),0))/CV$163,0)</f>
        <v>0.69921875</v>
      </c>
      <c r="CW164" s="12">
        <f>IFERROR((IFERROR(VLOOKUP($EG164,Data!$B:$CP,Daily!GV$10,0),0)+IFERROR(VLOOKUP($IF164,Data!$B:$CP,Daily!KU$10,0),0))/CW$163,0)</f>
        <v>0.70445344129554655</v>
      </c>
      <c r="CX164" s="12">
        <f>IFERROR((IFERROR(VLOOKUP($EG164,Data!$B:$CP,Daily!GW$10,0),0)+IFERROR(VLOOKUP($IF164,Data!$B:$CP,Daily!KV$10,0),0))/CX$163,0)</f>
        <v>0.60846560846560849</v>
      </c>
      <c r="CY164" s="12">
        <f>IFERROR((IFERROR(VLOOKUP($EG164,Data!$B:$CP,Daily!GX$10,0),0)+IFERROR(VLOOKUP($IF164,Data!$B:$CP,Daily!KW$10,0),0))/CY$163,0)</f>
        <v>0.58823529411764708</v>
      </c>
      <c r="CZ164" s="12">
        <f>IFERROR((IFERROR(VLOOKUP($EG164,Data!$B:$CP,Daily!GY$10,0),0)+IFERROR(VLOOKUP($IF164,Data!$B:$CP,Daily!KX$10,0),0))/CZ$163,0)</f>
        <v>0.54811715481171552</v>
      </c>
      <c r="DA164" s="12">
        <f>IFERROR((IFERROR(VLOOKUP($EG164,Data!$B:$CP,Daily!GZ$10,0),0)+IFERROR(VLOOKUP($IF164,Data!$B:$CP,Daily!KY$10,0),0))/DA$163,0)</f>
        <v>0.6228070175438597</v>
      </c>
      <c r="DB164" s="12">
        <f>IFERROR((IFERROR(VLOOKUP($EG164,Data!$B:$CP,Daily!HA$10,0),0)+IFERROR(VLOOKUP($IF164,Data!$B:$CP,Daily!KZ$10,0),0))/DB$163,0)</f>
        <v>0.58898305084745761</v>
      </c>
      <c r="DC164" s="12">
        <f>IFERROR((IFERROR(VLOOKUP($EG164,Data!$B:$CP,Daily!HB$10,0),0)+IFERROR(VLOOKUP($IF164,Data!$B:$CP,Daily!LA$10,0),0))/DC$163,0)</f>
        <v>0.69198312236286919</v>
      </c>
      <c r="DD164" s="12">
        <f>IFERROR((IFERROR(VLOOKUP($EG164,Data!$B:$CP,Daily!HC$10,0),0)+IFERROR(VLOOKUP($IF164,Data!$B:$CP,Daily!LB$10,0),0))/DD$163,0)</f>
        <v>0.59745762711864403</v>
      </c>
      <c r="DE164" s="12">
        <f>IFERROR((IFERROR(VLOOKUP($EG164,Data!$B:$CP,Daily!HD$10,0),0)+IFERROR(VLOOKUP($IF164,Data!$B:$CP,Daily!LC$10,0),0))/DE$163,0)</f>
        <v>0.62337662337662336</v>
      </c>
      <c r="DF164" s="12">
        <f>IFERROR((IFERROR(VLOOKUP($EG164,Data!$B:$CP,Daily!HE$10,0),0)+IFERROR(VLOOKUP($IF164,Data!$B:$CP,Daily!LD$10,0),0))/DF$163,0)</f>
        <v>0.64628820960698685</v>
      </c>
      <c r="DG164" s="12">
        <f>IFERROR((IFERROR(VLOOKUP($EG164,Data!$B:$CP,Daily!HF$10,0),0)+IFERROR(VLOOKUP($IF164,Data!$B:$CP,Daily!LE$10,0),0))/DG$163,0)</f>
        <v>0.5847457627118644</v>
      </c>
      <c r="DH164" s="12">
        <f>IFERROR((IFERROR(VLOOKUP($EG164,Data!$B:$CP,Daily!HG$10,0),0)+IFERROR(VLOOKUP($IF164,Data!$B:$CP,Daily!LF$10,0),0))/DH$163,0)</f>
        <v>0.61467889908256879</v>
      </c>
      <c r="DI164" s="12">
        <f>IFERROR((IFERROR(VLOOKUP($EG164,Data!$B:$CP,Daily!HH$10,0),0)+IFERROR(VLOOKUP($IF164,Data!$B:$CP,Daily!LG$10,0),0))/DI$163,0)</f>
        <v>0.6428571428571429</v>
      </c>
      <c r="DJ164" s="12">
        <f>IFERROR((IFERROR(VLOOKUP($EG164,Data!$B:$CP,Daily!HI$10,0),0)+IFERROR(VLOOKUP($IF164,Data!$B:$CP,Daily!LH$10,0),0))/DJ$163,0)</f>
        <v>0.60966542750929364</v>
      </c>
      <c r="DK164" s="12">
        <f>IFERROR((IFERROR(VLOOKUP($EG164,Data!$B:$CP,Daily!HJ$10,0),0)+IFERROR(VLOOKUP($IF164,Data!$B:$CP,Daily!LI$10,0),0))/DK$163,0)</f>
        <v>0.68939393939393945</v>
      </c>
      <c r="DL164" s="12">
        <f>IFERROR((IFERROR(VLOOKUP($EG164,Data!$B:$CP,Daily!HK$10,0),0)+IFERROR(VLOOKUP($IF164,Data!$B:$CP,Daily!LJ$10,0),0))/DL$163,0)</f>
        <v>0.61052631578947369</v>
      </c>
      <c r="DM164" s="12">
        <f>IFERROR((IFERROR(VLOOKUP($EG164,Data!$B:$CP,Daily!HL$10,0),0)+IFERROR(VLOOKUP($IF164,Data!$B:$CP,Daily!LK$10,0),0))/DM$163,0)</f>
        <v>0.62698412698412698</v>
      </c>
      <c r="DN164" s="12">
        <f>IFERROR((IFERROR(VLOOKUP($EG164,Data!$B:$CP,Daily!HM$10,0),0)+IFERROR(VLOOKUP($IF164,Data!$B:$CP,Daily!LL$10,0),0))/DN$163,0)</f>
        <v>0.60964912280701755</v>
      </c>
      <c r="DO164" s="12">
        <f>IFERROR((IFERROR(VLOOKUP($EG164,Data!$B:$CP,Daily!HN$10,0),0)+IFERROR(VLOOKUP($IF164,Data!$B:$CP,Daily!LM$10,0),0))/DO$163,0)</f>
        <v>0.68487394957983194</v>
      </c>
      <c r="DP164" s="12">
        <f>IFERROR((IFERROR(VLOOKUP($EG164,Data!$B:$CP,Daily!HO$10,0),0)+IFERROR(VLOOKUP($IF164,Data!$B:$CP,Daily!LN$10,0),0))/DP$163,0)</f>
        <v>0.66519823788546251</v>
      </c>
      <c r="DQ164" s="12">
        <f>IFERROR((IFERROR(VLOOKUP($EG164,Data!$B:$CP,Daily!HP$10,0),0)+IFERROR(VLOOKUP($IF164,Data!$B:$CP,Daily!LO$10,0),0))/DQ$163,0)</f>
        <v>0.6162361623616236</v>
      </c>
      <c r="DR164" s="12">
        <f>IFERROR((IFERROR(VLOOKUP($EG164,Data!$B:$CP,Daily!HQ$10,0),0)+IFERROR(VLOOKUP($IF164,Data!$B:$CP,Daily!LP$10,0),0))/DR$163,0)</f>
        <v>0.62903225806451613</v>
      </c>
      <c r="DS164" s="12">
        <f>IFERROR((IFERROR(VLOOKUP($EG164,Data!$B:$CP,Daily!HR$10,0),0)+IFERROR(VLOOKUP($IF164,Data!$B:$CP,Daily!LQ$10,0),0))/DS$163,0)</f>
        <v>0.65384615384615385</v>
      </c>
      <c r="DT164" s="12">
        <f>IFERROR((IFERROR(VLOOKUP($EG164,Data!$B:$CP,Daily!HS$10,0),0)+IFERROR(VLOOKUP($IF164,Data!$B:$CP,Daily!LR$10,0),0))/DT$163,0)</f>
        <v>0.67148014440433212</v>
      </c>
      <c r="DU164" s="12">
        <f>IFERROR((IFERROR(VLOOKUP($EG164,Data!$B:$CP,Daily!HT$10,0),0)+IFERROR(VLOOKUP($IF164,Data!$B:$CP,Daily!LS$10,0),0))/DU$163,0)</f>
        <v>0.65217391304347827</v>
      </c>
      <c r="DV164" s="14"/>
      <c r="DW164" s="40">
        <f t="shared" si="2137"/>
        <v>0.53271028037383172</v>
      </c>
      <c r="DX164" s="40">
        <f t="shared" si="2138"/>
        <v>0.6228070175438597</v>
      </c>
      <c r="DY164" s="40">
        <f>DX164-DW164</f>
        <v>9.0096737170027974E-2</v>
      </c>
      <c r="DZ164" s="40">
        <f>DX164+(0.75*DY164)</f>
        <v>0.69037957042138065</v>
      </c>
      <c r="EA164" s="40">
        <f>DW164-(0.75*DY164)</f>
        <v>0.46513772749631077</v>
      </c>
      <c r="EB164" s="14"/>
      <c r="EC164" s="12">
        <f t="shared" si="2158"/>
        <v>4.779872582166643E-2</v>
      </c>
      <c r="ED164" s="12">
        <f>SUMPRODUCT(DN164:DT164,DN$163:DT$163)/SUM(DN$163:DT$163)</f>
        <v>0.64691801316576902</v>
      </c>
      <c r="EE164" s="12">
        <f>SUMPRODUCT(CR164:DT164,CR$163:DT$163)/SUM(CR$163:DT$163)</f>
        <v>0.6299644339063426</v>
      </c>
      <c r="EF164" s="1"/>
      <c r="EG164" s="7" t="s">
        <v>821</v>
      </c>
      <c r="EH164" s="7" t="s">
        <v>141</v>
      </c>
      <c r="EI164" s="12">
        <f>IFERROR(VLOOKUP($EG164,Data!$B:$CP,Daily!EI$10,0)/EI$163,0)</f>
        <v>0.5</v>
      </c>
      <c r="EJ164" s="12">
        <f>IFERROR(VLOOKUP($EG164,Data!$B:$CP,Daily!EJ$10,0)/EJ$163,0)</f>
        <v>0.52153110047846885</v>
      </c>
      <c r="EK164" s="12">
        <f>IFERROR(VLOOKUP($EG164,Data!$B:$CP,Daily!EK$10,0)/EK$163,0)</f>
        <v>0.46039603960396042</v>
      </c>
      <c r="EL164" s="12">
        <f>IFERROR(VLOOKUP($EG164,Data!$B:$CP,Daily!EL$10,0)/EL$163,0)</f>
        <v>0.5074626865671642</v>
      </c>
      <c r="EM164" s="12">
        <f>IFERROR(VLOOKUP($EG164,Data!$B:$CP,Daily!EM$10,0)/EM$163,0)</f>
        <v>0.47770700636942676</v>
      </c>
      <c r="EN164" s="12">
        <f>IFERROR(VLOOKUP($EG164,Data!$B:$CP,Daily!EN$10,0)/EN$163,0)</f>
        <v>0.52222222222222225</v>
      </c>
      <c r="EO164" s="12">
        <f>IFERROR(VLOOKUP($EG164,Data!$B:$CP,Daily!EO$10,0)/EO$163,0)</f>
        <v>0.45887445887445888</v>
      </c>
      <c r="EP164" s="12">
        <f>IFERROR(VLOOKUP($EG164,Data!$B:$CP,Daily!EP$10,0)/EP$163,0)</f>
        <v>0.56999999999999995</v>
      </c>
      <c r="EQ164" s="12">
        <f>IFERROR(VLOOKUP($EG164,Data!$B:$CP,Daily!EQ$10,0)/EQ$163,0)</f>
        <v>0.48730964467005078</v>
      </c>
      <c r="ER164" s="12">
        <f>IFERROR(VLOOKUP($EG164,Data!$B:$CP,Daily!ER$10,0)/ER$163,0)</f>
        <v>0.51955307262569828</v>
      </c>
      <c r="ES164" s="12">
        <f>IFERROR(VLOOKUP($EG164,Data!$B:$CP,Daily!ES$10,0)/ES$163,0)</f>
        <v>0.54700854700854706</v>
      </c>
      <c r="ET164" s="12">
        <f>IFERROR(VLOOKUP($EG164,Data!$B:$CP,Daily!ET$10,0)/ET$163,0)</f>
        <v>0.49717514124293788</v>
      </c>
      <c r="EU164" s="12">
        <f>IFERROR(VLOOKUP($EG164,Data!$B:$CP,Daily!EU$10,0)/EU$163,0)</f>
        <v>0.51162790697674421</v>
      </c>
      <c r="EV164" s="12">
        <f>IFERROR(VLOOKUP($EG164,Data!$B:$CP,Daily!EV$10,0)/EV$163,0)</f>
        <v>0.55696202531645567</v>
      </c>
      <c r="EW164" s="12">
        <f>IFERROR(VLOOKUP($EG164,Data!$B:$CP,Daily!EW$10,0)/EW$163,0)</f>
        <v>0.5</v>
      </c>
      <c r="EX164" s="12">
        <f>IFERROR(VLOOKUP($EG164,Data!$B:$CP,Daily!EX$10,0)/EX$163,0)</f>
        <v>0.49444444444444446</v>
      </c>
      <c r="EY164" s="12">
        <f>IFERROR(VLOOKUP($EG164,Data!$B:$CP,Daily!EY$10,0)/EY$163,0)</f>
        <v>0.48241206030150752</v>
      </c>
      <c r="EZ164" s="12">
        <f>IFERROR(VLOOKUP($EG164,Data!$B:$CP,Daily!EZ$10,0)/EZ$163,0)</f>
        <v>0.4049586776859504</v>
      </c>
      <c r="FA164" s="12">
        <f>IFERROR(VLOOKUP($EG164,Data!$B:$CP,Daily!FA$10,0)/FA$163,0)</f>
        <v>0.52023121387283233</v>
      </c>
      <c r="FB164" s="12">
        <f>IFERROR(VLOOKUP($EG164,Data!$B:$CP,Daily!FB$10,0)/FB$163,0)</f>
        <v>0.51461988304093564</v>
      </c>
      <c r="FC164" s="12">
        <f>IFERROR(VLOOKUP($EG164,Data!$B:$CP,Daily!FC$10,0)/FC$163,0)</f>
        <v>0.45121951219512196</v>
      </c>
      <c r="FD164" s="12">
        <f>IFERROR(VLOOKUP($EG164,Data!$B:$CP,Daily!FD$10,0)/FD$163,0)</f>
        <v>0.44578313253012047</v>
      </c>
      <c r="FE164" s="12">
        <f>IFERROR(VLOOKUP($EG164,Data!$B:$CP,Daily!FE$10,0)/FE$163,0)</f>
        <v>0.51955307262569828</v>
      </c>
      <c r="FF164" s="12">
        <f>IFERROR(VLOOKUP($EG164,Data!$B:$CP,Daily!FF$10,0)/FF$163,0)</f>
        <v>0.5</v>
      </c>
      <c r="FG164" s="12">
        <f>IFERROR(VLOOKUP($EG164,Data!$B:$CP,Daily!FG$10,0)/FG$163,0)</f>
        <v>0.51937984496124034</v>
      </c>
      <c r="FH164" s="12">
        <f>IFERROR(VLOOKUP($EG164,Data!$B:$CP,Daily!FH$10,0)/FH$163,0)</f>
        <v>0.47802197802197804</v>
      </c>
      <c r="FI164" s="12">
        <f>IFERROR(VLOOKUP($EG164,Data!$B:$CP,Daily!FI$10,0)/FI$163,0)</f>
        <v>0.49214659685863876</v>
      </c>
      <c r="FJ164" s="12">
        <f>IFERROR(VLOOKUP($EG164,Data!$B:$CP,Daily!FJ$10,0)/FJ$163,0)</f>
        <v>0.50857142857142856</v>
      </c>
      <c r="FK164" s="12">
        <f>IFERROR(VLOOKUP($EG164,Data!$B:$CP,Daily!FK$10,0)/FK$163,0)</f>
        <v>0.49404761904761907</v>
      </c>
      <c r="FL164" s="12">
        <f>IFERROR(VLOOKUP($EG164,Data!$B:$CP,Daily!FL$10,0)/FL$163,0)</f>
        <v>0.46788990825688076</v>
      </c>
      <c r="FM164" s="12">
        <f>IFERROR(VLOOKUP($EG164,Data!$B:$CP,Daily!FM$10,0)/FM$163,0)</f>
        <v>0.5178571428571429</v>
      </c>
      <c r="FN164" s="12">
        <f>IFERROR(VLOOKUP($EG164,Data!$B:$CP,Daily!FN$10,0)/FN$163,0)</f>
        <v>0.48760330578512395</v>
      </c>
      <c r="FO164" s="12">
        <f>IFERROR(VLOOKUP($EG164,Data!$B:$CP,Daily!FO$10,0)/FO$163,0)</f>
        <v>0.58152173913043481</v>
      </c>
      <c r="FP164" s="12">
        <f>IFERROR(VLOOKUP($EG164,Data!$B:$CP,Daily!FP$10,0)/FP$163,0)</f>
        <v>0.62427745664739887</v>
      </c>
      <c r="FQ164" s="12">
        <f>IFERROR(VLOOKUP($EG164,Data!$B:$CP,Daily!FQ$10,0)/FQ$163,0)</f>
        <v>0.68965517241379315</v>
      </c>
      <c r="FR164" s="12">
        <f>IFERROR(VLOOKUP($EG164,Data!$B:$CP,Daily!FR$10,0)/FR$163,0)</f>
        <v>0.59788359788359791</v>
      </c>
      <c r="FS164" s="12">
        <f>IFERROR(VLOOKUP($EG164,Data!$B:$CP,Daily!FS$10,0)/FS$163,0)</f>
        <v>0.63212435233160624</v>
      </c>
      <c r="FT164" s="12">
        <f>IFERROR(VLOOKUP($EG164,Data!$B:$CP,Daily!FT$10,0)/FT$163,0)</f>
        <v>0.56647398843930641</v>
      </c>
      <c r="FU164" s="12">
        <f>IFERROR(VLOOKUP($EG164,Data!$B:$CP,Daily!FU$10,0)/FU$163,0)</f>
        <v>0.65686274509803921</v>
      </c>
      <c r="FV164" s="12">
        <f>IFERROR(VLOOKUP($EG164,Data!$B:$CP,Daily!FV$10,0)/FV$163,0)</f>
        <v>0.65909090909090906</v>
      </c>
      <c r="FW164" s="12">
        <f>IFERROR(VLOOKUP($EG164,Data!$B:$CP,Daily!FW$10,0)/FW$163,0)</f>
        <v>0.63291139240506333</v>
      </c>
      <c r="FX164" s="12">
        <f>IFERROR(VLOOKUP($EG164,Data!$B:$CP,Daily!FX$10,0)/FX$163,0)</f>
        <v>0.64238410596026485</v>
      </c>
      <c r="FY164" s="12">
        <f>IFERROR(VLOOKUP($EG164,Data!$B:$CP,Daily!FY$10,0)/FY$163,0)</f>
        <v>0.54609929078014185</v>
      </c>
      <c r="FZ164" s="12">
        <f>IFERROR(VLOOKUP($EG164,Data!$B:$CP,Daily!FZ$10,0)/FZ$163,0)</f>
        <v>0.62048192771084343</v>
      </c>
      <c r="GA164" s="12">
        <f>IFERROR(VLOOKUP($EG164,Data!$B:$CP,Daily!GA$10,0)/GA$163,0)</f>
        <v>0.55151515151515151</v>
      </c>
      <c r="GB164" s="12">
        <f>IFERROR(VLOOKUP($EG164,Data!$B:$CP,Daily!GB$10,0)/GB$163,0)</f>
        <v>0.51162790697674421</v>
      </c>
      <c r="GC164" s="12">
        <f>IFERROR(VLOOKUP($EG164,Data!$B:$CP,Daily!GC$10,0)/GC$163,0)</f>
        <v>0.56329113924050633</v>
      </c>
      <c r="GD164" s="12">
        <f>IFERROR(VLOOKUP($EG164,Data!$B:$CP,Daily!GD$10,0)/GD$163,0)</f>
        <v>0.59883720930232553</v>
      </c>
      <c r="GE164" s="12">
        <f>IFERROR(VLOOKUP($EG164,Data!$B:$CP,Daily!GE$10,0)/GE$163,0)</f>
        <v>0.55474452554744524</v>
      </c>
      <c r="GF164" s="12">
        <f>IFERROR(VLOOKUP($EG164,Data!$B:$CP,Daily!GF$10,0)/GF$163,0)</f>
        <v>0.67375886524822692</v>
      </c>
      <c r="GG164" s="12">
        <f>IFERROR(VLOOKUP($EG164,Data!$B:$CP,Daily!GG$10,0)/GG$163,0)</f>
        <v>0.62195121951219512</v>
      </c>
      <c r="GH164" s="12">
        <f>IFERROR(VLOOKUP($EG164,Data!$B:$CP,Daily!GH$10,0)/GH$163,0)</f>
        <v>0.61073825503355705</v>
      </c>
      <c r="GI164" s="12">
        <f>IFERROR(VLOOKUP($EG164,Data!$B:$CP,Daily!GI$10,0)/GI$163,0)</f>
        <v>0.55000000000000004</v>
      </c>
      <c r="GJ164" s="12">
        <f>IFERROR(VLOOKUP($EG164,Data!$B:$CP,Daily!GJ$10,0)/GJ$163,0)</f>
        <v>0.60344827586206895</v>
      </c>
      <c r="GK164" s="12">
        <f>IFERROR(VLOOKUP($EG164,Data!$B:$CP,Daily!GK$10,0)/GK$163,0)</f>
        <v>0.64673913043478259</v>
      </c>
      <c r="GL164" s="12">
        <f>IFERROR(VLOOKUP($EG164,Data!$B:$CP,Daily!GL$10,0)/GL$163,0)</f>
        <v>0.56687898089171973</v>
      </c>
      <c r="GM164" s="12">
        <f>IFERROR(VLOOKUP($EG164,Data!$B:$CP,Daily!GM$10,0)/GM$163,0)</f>
        <v>0.67613636363636365</v>
      </c>
      <c r="GN164" s="12">
        <f>IFERROR(VLOOKUP($EG164,Data!$B:$CP,Daily!GN$10,0)/GN$163,0)</f>
        <v>0.68711656441717794</v>
      </c>
      <c r="GO164" s="12">
        <f>IFERROR(VLOOKUP($EG164,Data!$B:$CP,Daily!GO$10,0)/GO$163,0)</f>
        <v>0.70588235294117652</v>
      </c>
      <c r="GP164" s="12">
        <f>IFERROR(VLOOKUP($EG164,Data!$B:$CP,Daily!GP$10,0)/GP$163,0)</f>
        <v>0.625</v>
      </c>
      <c r="GQ164" s="12">
        <f>IFERROR(VLOOKUP($EG164,Data!$B:$CP,Daily!GQ$10,0)/GQ$163,0)</f>
        <v>0.64102564102564108</v>
      </c>
      <c r="GR164" s="12">
        <f>IFERROR(VLOOKUP($EG164,Data!$B:$CP,Daily!GR$10,0)/GR$163,0)</f>
        <v>0.58333333333333337</v>
      </c>
      <c r="GS164" s="12">
        <f>IFERROR(VLOOKUP($EG164,Data!$B:$CP,Daily!GS$10,0)/GS$163,0)</f>
        <v>0.68831168831168832</v>
      </c>
      <c r="GT164" s="12">
        <f>IFERROR(VLOOKUP($EG164,Data!$B:$CP,Daily!GT$10,0)/GT$163,0)</f>
        <v>0.64039408866995073</v>
      </c>
      <c r="GU164" s="12">
        <f>IFERROR(VLOOKUP($EG164,Data!$B:$CP,Daily!GU$10,0)/GU$163,0)</f>
        <v>0.73056994818652854</v>
      </c>
      <c r="GV164" s="12">
        <f>IFERROR(VLOOKUP($EG164,Data!$B:$CP,Daily!GV$10,0)/GV$163,0)</f>
        <v>0.70114942528735635</v>
      </c>
      <c r="GW164" s="12">
        <f>IFERROR(VLOOKUP($EG164,Data!$B:$CP,Daily!GW$10,0)/GW$163,0)</f>
        <v>0.59259259259259256</v>
      </c>
      <c r="GX164" s="12">
        <f>IFERROR(VLOOKUP($EG164,Data!$B:$CP,Daily!GX$10,0)/GX$163,0)</f>
        <v>0.62765957446808507</v>
      </c>
      <c r="GY164" s="12">
        <f>IFERROR(VLOOKUP($EG164,Data!$B:$CP,Daily!GY$10,0)/GY$163,0)</f>
        <v>0.5892857142857143</v>
      </c>
      <c r="GZ164" s="12">
        <f>IFERROR(VLOOKUP($EG164,Data!$B:$CP,Daily!GZ$10,0)/GZ$163,0)</f>
        <v>0.6607142857142857</v>
      </c>
      <c r="HA164" s="12">
        <f>IFERROR(VLOOKUP($EG164,Data!$B:$CP,Daily!HA$10,0)/HA$163,0)</f>
        <v>0.62209302325581395</v>
      </c>
      <c r="HB164" s="12">
        <f>IFERROR(VLOOKUP($EG164,Data!$B:$CP,Daily!HB$10,0)/HB$163,0)</f>
        <v>0.69277108433734935</v>
      </c>
      <c r="HC164" s="12">
        <f>IFERROR(VLOOKUP($EG164,Data!$B:$CP,Daily!HC$10,0)/HC$163,0)</f>
        <v>0.63398692810457513</v>
      </c>
      <c r="HD164" s="12">
        <f>IFERROR(VLOOKUP($EG164,Data!$B:$CP,Daily!HD$10,0)/HD$163,0)</f>
        <v>0.58510638297872342</v>
      </c>
      <c r="HE164" s="12">
        <f>IFERROR(VLOOKUP($EG164,Data!$B:$CP,Daily!HE$10,0)/HE$163,0)</f>
        <v>0.68152866242038213</v>
      </c>
      <c r="HF164" s="12">
        <f>IFERROR(VLOOKUP($EG164,Data!$B:$CP,Daily!HF$10,0)/HF$163,0)</f>
        <v>0.59523809523809523</v>
      </c>
      <c r="HG164" s="12">
        <f>IFERROR(VLOOKUP($EG164,Data!$B:$CP,Daily!HG$10,0)/HG$163,0)</f>
        <v>0.58666666666666667</v>
      </c>
      <c r="HH164" s="12">
        <f>IFERROR(VLOOKUP($EG164,Data!$B:$CP,Daily!HH$10,0)/HH$163,0)</f>
        <v>0.65625</v>
      </c>
      <c r="HI164" s="12">
        <f>IFERROR(VLOOKUP($EG164,Data!$B:$CP,Daily!HI$10,0)/HI$163,0)</f>
        <v>0.63265306122448983</v>
      </c>
      <c r="HJ164" s="12">
        <f>IFERROR(VLOOKUP($EG164,Data!$B:$CP,Daily!HJ$10,0)/HJ$163,0)</f>
        <v>0.72</v>
      </c>
      <c r="HK164" s="12">
        <f>IFERROR(VLOOKUP($EG164,Data!$B:$CP,Daily!HK$10,0)/HK$163,0)</f>
        <v>0.62857142857142856</v>
      </c>
      <c r="HL164" s="12">
        <f>IFERROR(VLOOKUP($EG164,Data!$B:$CP,Daily!HL$10,0)/HL$163,0)</f>
        <v>0.64130434782608692</v>
      </c>
      <c r="HM164" s="12">
        <f>IFERROR(VLOOKUP($EG164,Data!$B:$CP,Daily!HM$10,0)/HM$163,0)</f>
        <v>0.61349693251533743</v>
      </c>
      <c r="HN164" s="12">
        <f>IFERROR(VLOOKUP($EG164,Data!$B:$CP,Daily!HN$10,0)/HN$163,0)</f>
        <v>0.72674418604651159</v>
      </c>
      <c r="HO164" s="12">
        <f>IFERROR(VLOOKUP($EG164,Data!$B:$CP,Daily!HO$10,0)/HO$163,0)</f>
        <v>0.6797385620915033</v>
      </c>
      <c r="HP164" s="12">
        <f>IFERROR(VLOOKUP($EG164,Data!$B:$CP,Daily!HP$10,0)/HP$163,0)</f>
        <v>0.6216216216216216</v>
      </c>
      <c r="HQ164" s="12">
        <f>IFERROR(VLOOKUP($EG164,Data!$B:$CP,Daily!HQ$10,0)/HQ$163,0)</f>
        <v>0.66049382716049387</v>
      </c>
      <c r="HR164" s="12">
        <f>IFERROR(VLOOKUP($EG164,Data!$B:$CP,Daily!HR$10,0)/HR$163,0)</f>
        <v>0.64</v>
      </c>
      <c r="HS164" s="12">
        <f>IFERROR(VLOOKUP($EG164,Data!$B:$CP,Daily!HS$10,0)/HS$163,0)</f>
        <v>0.67839195979899503</v>
      </c>
      <c r="HT164" s="12">
        <f>IFERROR(VLOOKUP($EG164,Data!$B:$CP,Daily!HT$10,0)/HT$163,0)</f>
        <v>0.63924050632911389</v>
      </c>
      <c r="HU164" s="13"/>
      <c r="HV164" s="40">
        <f t="shared" si="2141"/>
        <v>0.51461988304093564</v>
      </c>
      <c r="HW164" s="40">
        <f t="shared" si="2142"/>
        <v>0.64102564102564108</v>
      </c>
      <c r="HX164" s="40">
        <f t="shared" si="2179"/>
        <v>0.12640575798470544</v>
      </c>
      <c r="HY164" s="40">
        <f t="shared" si="2180"/>
        <v>0.73582995951417018</v>
      </c>
      <c r="HZ164" s="40">
        <f>HV164-(0.75*HX164)</f>
        <v>0.41981556455240654</v>
      </c>
      <c r="IA164" s="41"/>
      <c r="IB164" s="12">
        <f t="shared" si="2182"/>
        <v>5.3149474780092049E-2</v>
      </c>
      <c r="IC164" s="12">
        <f>SUMPRODUCT(HM164:HS164,HM$163:HS$163)/SUM(HM$163:HS$163)</f>
        <v>0.66091458153580673</v>
      </c>
      <c r="ID164" s="12">
        <f>SUMPRODUCT(GQ164:HS164,GQ$163:HS$163)/SUM(GQ$163:HS$163)</f>
        <v>0.64893840655875557</v>
      </c>
      <c r="IE164" s="1"/>
      <c r="IF164" s="7" t="s">
        <v>822</v>
      </c>
      <c r="IG164" s="7" t="s">
        <v>141</v>
      </c>
      <c r="IH164" s="12">
        <f>IFERROR(VLOOKUP($IF164,Data!$B:$CP,Daily!IH$10,0)/IH$163,0)</f>
        <v>0.58241758241758246</v>
      </c>
      <c r="II164" s="12">
        <f>IFERROR(VLOOKUP($IF164,Data!$B:$CP,Daily!II$10,0)/II$163,0)</f>
        <v>0.47126436781609193</v>
      </c>
      <c r="IJ164" s="12">
        <f>IFERROR(VLOOKUP($IF164,Data!$B:$CP,Daily!IJ$10,0)/IJ$163,0)</f>
        <v>0.60759493670886078</v>
      </c>
      <c r="IK164" s="12">
        <f>IFERROR(VLOOKUP($IF164,Data!$B:$CP,Daily!IK$10,0)/IK$163,0)</f>
        <v>0.59322033898305082</v>
      </c>
      <c r="IL164" s="12">
        <f>IFERROR(VLOOKUP($IF164,Data!$B:$CP,Daily!IL$10,0)/IL$163,0)</f>
        <v>0.68421052631578949</v>
      </c>
      <c r="IM164" s="12">
        <f>IFERROR(VLOOKUP($IF164,Data!$B:$CP,Daily!IM$10,0)/IM$163,0)</f>
        <v>0.60256410256410253</v>
      </c>
      <c r="IN164" s="12">
        <f>IFERROR(VLOOKUP($IF164,Data!$B:$CP,Daily!IN$10,0)/IN$163,0)</f>
        <v>0.63380281690140849</v>
      </c>
      <c r="IO164" s="12">
        <f>IFERROR(VLOOKUP($IF164,Data!$B:$CP,Daily!IO$10,0)/IO$163,0)</f>
        <v>0.61956521739130432</v>
      </c>
      <c r="IP164" s="12">
        <f>IFERROR(VLOOKUP($IF164,Data!$B:$CP,Daily!IP$10,0)/IP$163,0)</f>
        <v>0.63829787234042556</v>
      </c>
      <c r="IQ164" s="12">
        <f>IFERROR(VLOOKUP($IF164,Data!$B:$CP,Daily!IQ$10,0)/IQ$163,0)</f>
        <v>0.61194029850746268</v>
      </c>
      <c r="IR164" s="12">
        <f>IFERROR(VLOOKUP($IF164,Data!$B:$CP,Daily!IR$10,0)/IR$163,0)</f>
        <v>0.48936170212765956</v>
      </c>
      <c r="IS164" s="12">
        <f>IFERROR(VLOOKUP($IF164,Data!$B:$CP,Daily!IS$10,0)/IS$163,0)</f>
        <v>0.51470588235294112</v>
      </c>
      <c r="IT164" s="12">
        <f>IFERROR(VLOOKUP($IF164,Data!$B:$CP,Daily!IT$10,0)/IT$163,0)</f>
        <v>0.55384615384615388</v>
      </c>
      <c r="IU164" s="12">
        <f>IFERROR(VLOOKUP($IF164,Data!$B:$CP,Daily!IU$10,0)/IU$163,0)</f>
        <v>0.55405405405405406</v>
      </c>
      <c r="IV164" s="12">
        <f>IFERROR(VLOOKUP($IF164,Data!$B:$CP,Daily!IV$10,0)/IV$163,0)</f>
        <v>0.59302325581395354</v>
      </c>
      <c r="IW164" s="12">
        <f>IFERROR(VLOOKUP($IF164,Data!$B:$CP,Daily!IW$10,0)/IW$163,0)</f>
        <v>0.74647887323943662</v>
      </c>
      <c r="IX164" s="12">
        <f>IFERROR(VLOOKUP($IF164,Data!$B:$CP,Daily!IX$10,0)/IX$163,0)</f>
        <v>0.6</v>
      </c>
      <c r="IY164" s="12">
        <f>IFERROR(VLOOKUP($IF164,Data!$B:$CP,Daily!IY$10,0)/IY$163,0)</f>
        <v>0.62745098039215685</v>
      </c>
      <c r="IZ164" s="12">
        <f>IFERROR(VLOOKUP($IF164,Data!$B:$CP,Daily!IZ$10,0)/IZ$163,0)</f>
        <v>0.54545454545454541</v>
      </c>
      <c r="JA164" s="12">
        <f>IFERROR(VLOOKUP($IF164,Data!$B:$CP,Daily!JA$10,0)/JA$163,0)</f>
        <v>0.57352941176470584</v>
      </c>
      <c r="JB164" s="12">
        <f>IFERROR(VLOOKUP($IF164,Data!$B:$CP,Daily!JB$10,0)/JB$163,0)</f>
        <v>0.56976744186046513</v>
      </c>
      <c r="JC164" s="12">
        <f>IFERROR(VLOOKUP($IF164,Data!$B:$CP,Daily!JC$10,0)/JC$163,0)</f>
        <v>0.58108108108108103</v>
      </c>
      <c r="JD164" s="12">
        <f>IFERROR(VLOOKUP($IF164,Data!$B:$CP,Daily!JD$10,0)/JD$163,0)</f>
        <v>0.61194029850746268</v>
      </c>
      <c r="JE164" s="12">
        <f>IFERROR(VLOOKUP($IF164,Data!$B:$CP,Daily!JE$10,0)/JE$163,0)</f>
        <v>0.54666666666666663</v>
      </c>
      <c r="JF164" s="12">
        <f>IFERROR(VLOOKUP($IF164,Data!$B:$CP,Daily!JF$10,0)/JF$163,0)</f>
        <v>0.61904761904761907</v>
      </c>
      <c r="JG164" s="12">
        <f>IFERROR(VLOOKUP($IF164,Data!$B:$CP,Daily!JG$10,0)/JG$163,0)</f>
        <v>0.58620689655172409</v>
      </c>
      <c r="JH164" s="12">
        <f>IFERROR(VLOOKUP($IF164,Data!$B:$CP,Daily!JH$10,0)/JH$163,0)</f>
        <v>0.63636363636363635</v>
      </c>
      <c r="JI164" s="12">
        <f>IFERROR(VLOOKUP($IF164,Data!$B:$CP,Daily!JI$10,0)/JI$163,0)</f>
        <v>0.60240963855421692</v>
      </c>
      <c r="JJ164" s="12">
        <f>IFERROR(VLOOKUP($IF164,Data!$B:$CP,Daily!JJ$10,0)/JJ$163,0)</f>
        <v>0.57377049180327866</v>
      </c>
      <c r="JK164" s="12">
        <f>IFERROR(VLOOKUP($IF164,Data!$B:$CP,Daily!JK$10,0)/JK$163,0)</f>
        <v>0.61194029850746268</v>
      </c>
      <c r="JL164" s="12">
        <f>IFERROR(VLOOKUP($IF164,Data!$B:$CP,Daily!JL$10,0)/JL$163,0)</f>
        <v>0.58108108108108103</v>
      </c>
      <c r="JM164" s="12">
        <f>IFERROR(VLOOKUP($IF164,Data!$B:$CP,Daily!JM$10,0)/JM$163,0)</f>
        <v>0.58139534883720934</v>
      </c>
      <c r="JN164" s="12">
        <f>IFERROR(VLOOKUP($IF164,Data!$B:$CP,Daily!JN$10,0)/JN$163,0)</f>
        <v>0.66216216216216217</v>
      </c>
      <c r="JO164" s="12">
        <f>IFERROR(VLOOKUP($IF164,Data!$B:$CP,Daily!JO$10,0)/JO$163,0)</f>
        <v>0.52127659574468088</v>
      </c>
      <c r="JP164" s="12">
        <f>IFERROR(VLOOKUP($IF164,Data!$B:$CP,Daily!JP$10,0)/JP$163,0)</f>
        <v>0.50617283950617287</v>
      </c>
      <c r="JQ164" s="12">
        <f>IFERROR(VLOOKUP($IF164,Data!$B:$CP,Daily!JQ$10,0)/JQ$163,0)</f>
        <v>0.52325581395348841</v>
      </c>
      <c r="JR164" s="12">
        <f>IFERROR(VLOOKUP($IF164,Data!$B:$CP,Daily!JR$10,0)/JR$163,0)</f>
        <v>0.58441558441558439</v>
      </c>
      <c r="JS164" s="12">
        <f>IFERROR(VLOOKUP($IF164,Data!$B:$CP,Daily!JS$10,0)/JS$163,0)</f>
        <v>0.56338028169014087</v>
      </c>
      <c r="JT164" s="12">
        <f>IFERROR(VLOOKUP($IF164,Data!$B:$CP,Daily!JT$10,0)/JT$163,0)</f>
        <v>0.61538461538461542</v>
      </c>
      <c r="JU164" s="12">
        <f>IFERROR(VLOOKUP($IF164,Data!$B:$CP,Daily!JU$10,0)/JU$163,0)</f>
        <v>0.47368421052631576</v>
      </c>
      <c r="JV164" s="12">
        <f>IFERROR(VLOOKUP($IF164,Data!$B:$CP,Daily!JV$10,0)/JV$163,0)</f>
        <v>0.53012048192771088</v>
      </c>
      <c r="JW164" s="12">
        <f>IFERROR(VLOOKUP($IF164,Data!$B:$CP,Daily!JW$10,0)/JW$163,0)</f>
        <v>0.47058823529411764</v>
      </c>
      <c r="JX164" s="12">
        <f>IFERROR(VLOOKUP($IF164,Data!$B:$CP,Daily!JX$10,0)/JX$163,0)</f>
        <v>0.61728395061728392</v>
      </c>
      <c r="JY164" s="12">
        <f>IFERROR(VLOOKUP($IF164,Data!$B:$CP,Daily!JY$10,0)/JY$163,0)</f>
        <v>0.47692307692307695</v>
      </c>
      <c r="JZ164" s="12">
        <f>IFERROR(VLOOKUP($IF164,Data!$B:$CP,Daily!JZ$10,0)/JZ$163,0)</f>
        <v>0.49206349206349204</v>
      </c>
      <c r="KA164" s="12">
        <f>IFERROR(VLOOKUP($IF164,Data!$B:$CP,Daily!KA$10,0)/KA$163,0)</f>
        <v>0.40425531914893614</v>
      </c>
      <c r="KB164" s="12">
        <f>IFERROR(VLOOKUP($IF164,Data!$B:$CP,Daily!KB$10,0)/KB$163,0)</f>
        <v>0.53448275862068961</v>
      </c>
      <c r="KC164" s="12">
        <f>IFERROR(VLOOKUP($IF164,Data!$B:$CP,Daily!KC$10,0)/KC$163,0)</f>
        <v>0.67741935483870963</v>
      </c>
      <c r="KD164" s="12">
        <f>IFERROR(VLOOKUP($IF164,Data!$B:$CP,Daily!KD$10,0)/KD$163,0)</f>
        <v>0.47540983606557374</v>
      </c>
      <c r="KE164" s="12">
        <f>IFERROR(VLOOKUP($IF164,Data!$B:$CP,Daily!KE$10,0)/KE$163,0)</f>
        <v>0.59259259259259256</v>
      </c>
      <c r="KF164" s="12">
        <f>IFERROR(VLOOKUP($IF164,Data!$B:$CP,Daily!KF$10,0)/KF$163,0)</f>
        <v>0.56976744186046513</v>
      </c>
      <c r="KG164" s="12">
        <f>IFERROR(VLOOKUP($IF164,Data!$B:$CP,Daily!KG$10,0)/KG$163,0)</f>
        <v>0.58333333333333337</v>
      </c>
      <c r="KH164" s="12">
        <f>IFERROR(VLOOKUP($IF164,Data!$B:$CP,Daily!KH$10,0)/KH$163,0)</f>
        <v>0.52</v>
      </c>
      <c r="KI164" s="12">
        <f>IFERROR(VLOOKUP($IF164,Data!$B:$CP,Daily!KI$10,0)/KI$163,0)</f>
        <v>0.59090909090909094</v>
      </c>
      <c r="KJ164" s="12">
        <f>IFERROR(VLOOKUP($IF164,Data!$B:$CP,Daily!KJ$10,0)/KJ$163,0)</f>
        <v>0.59375</v>
      </c>
      <c r="KK164" s="12">
        <f>IFERROR(VLOOKUP($IF164,Data!$B:$CP,Daily!KK$10,0)/KK$163,0)</f>
        <v>0.65</v>
      </c>
      <c r="KL164" s="12">
        <f>IFERROR(VLOOKUP($IF164,Data!$B:$CP,Daily!KL$10,0)/KL$163,0)</f>
        <v>0.65714285714285714</v>
      </c>
      <c r="KM164" s="12">
        <f>IFERROR(VLOOKUP($IF164,Data!$B:$CP,Daily!KM$10,0)/KM$163,0)</f>
        <v>0.54794520547945202</v>
      </c>
      <c r="KN164" s="12">
        <f>IFERROR(VLOOKUP($IF164,Data!$B:$CP,Daily!KN$10,0)/KN$163,0)</f>
        <v>0.68</v>
      </c>
      <c r="KO164" s="12">
        <f>IFERROR(VLOOKUP($IF164,Data!$B:$CP,Daily!KO$10,0)/KO$163,0)</f>
        <v>0.375</v>
      </c>
      <c r="KP164" s="12">
        <f>IFERROR(VLOOKUP($IF164,Data!$B:$CP,Daily!KP$10,0)/KP$163,0)</f>
        <v>0.54545454545454541</v>
      </c>
      <c r="KQ164" s="12">
        <f>IFERROR(VLOOKUP($IF164,Data!$B:$CP,Daily!KQ$10,0)/KQ$163,0)</f>
        <v>0.51388888888888884</v>
      </c>
      <c r="KR164" s="12">
        <f>IFERROR(VLOOKUP($IF164,Data!$B:$CP,Daily!KR$10,0)/KR$163,0)</f>
        <v>0.47826086956521741</v>
      </c>
      <c r="KS164" s="12">
        <f>IFERROR(VLOOKUP($IF164,Data!$B:$CP,Daily!KS$10,0)/KS$163,0)</f>
        <v>0.56140350877192979</v>
      </c>
      <c r="KT164" s="12">
        <f>IFERROR(VLOOKUP($IF164,Data!$B:$CP,Daily!KT$10,0)/KT$163,0)</f>
        <v>0.60317460317460314</v>
      </c>
      <c r="KU164" s="12">
        <f>IFERROR(VLOOKUP($IF164,Data!$B:$CP,Daily!KU$10,0)/KU$163,0)</f>
        <v>0.71232876712328763</v>
      </c>
      <c r="KV164" s="12">
        <f>IFERROR(VLOOKUP($IF164,Data!$B:$CP,Daily!KV$10,0)/KV$163,0)</f>
        <v>0.64814814814814814</v>
      </c>
      <c r="KW164" s="12">
        <f>IFERROR(VLOOKUP($IF164,Data!$B:$CP,Daily!KW$10,0)/KW$163,0)</f>
        <v>0.47761194029850745</v>
      </c>
      <c r="KX164" s="12">
        <f>IFERROR(VLOOKUP($IF164,Data!$B:$CP,Daily!KX$10,0)/KX$163,0)</f>
        <v>0.45070422535211269</v>
      </c>
      <c r="KY164" s="12">
        <f>IFERROR(VLOOKUP($IF164,Data!$B:$CP,Daily!KY$10,0)/KY$163,0)</f>
        <v>0.51666666666666672</v>
      </c>
      <c r="KZ164" s="12">
        <f>IFERROR(VLOOKUP($IF164,Data!$B:$CP,Daily!KZ$10,0)/KZ$163,0)</f>
        <v>0.5</v>
      </c>
      <c r="LA164" s="12">
        <f>IFERROR(VLOOKUP($IF164,Data!$B:$CP,Daily!LA$10,0)/LA$163,0)</f>
        <v>0.6901408450704225</v>
      </c>
      <c r="LB164" s="12">
        <f>IFERROR(VLOOKUP($IF164,Data!$B:$CP,Daily!LB$10,0)/LB$163,0)</f>
        <v>0.53012048192771088</v>
      </c>
      <c r="LC164" s="12">
        <f>IFERROR(VLOOKUP($IF164,Data!$B:$CP,Daily!LC$10,0)/LC$163,0)</f>
        <v>0.68333333333333335</v>
      </c>
      <c r="LD164" s="12">
        <f>IFERROR(VLOOKUP($IF164,Data!$B:$CP,Daily!LD$10,0)/LD$163,0)</f>
        <v>0.56944444444444442</v>
      </c>
      <c r="LE164" s="12">
        <f>IFERROR(VLOOKUP($IF164,Data!$B:$CP,Daily!LE$10,0)/LE$163,0)</f>
        <v>0.55882352941176472</v>
      </c>
      <c r="LF164" s="12">
        <f>IFERROR(VLOOKUP($IF164,Data!$B:$CP,Daily!LF$10,0)/LF$163,0)</f>
        <v>0.67647058823529416</v>
      </c>
      <c r="LG164" s="12">
        <f>IFERROR(VLOOKUP($IF164,Data!$B:$CP,Daily!LG$10,0)/LG$163,0)</f>
        <v>0.6</v>
      </c>
      <c r="LH164" s="12">
        <f>IFERROR(VLOOKUP($IF164,Data!$B:$CP,Daily!LH$10,0)/LH$163,0)</f>
        <v>0.54794520547945202</v>
      </c>
      <c r="LI164" s="12">
        <f>IFERROR(VLOOKUP($IF164,Data!$B:$CP,Daily!LI$10,0)/LI$163,0)</f>
        <v>0.6292134831460674</v>
      </c>
      <c r="LJ164" s="12">
        <f>IFERROR(VLOOKUP($IF164,Data!$B:$CP,Daily!LJ$10,0)/LJ$163,0)</f>
        <v>0.56000000000000005</v>
      </c>
      <c r="LK164" s="12">
        <f>IFERROR(VLOOKUP($IF164,Data!$B:$CP,Daily!LK$10,0)/LK$163,0)</f>
        <v>0.58823529411764708</v>
      </c>
      <c r="LL164" s="12">
        <f>IFERROR(VLOOKUP($IF164,Data!$B:$CP,Daily!LL$10,0)/LL$163,0)</f>
        <v>0.6</v>
      </c>
      <c r="LM164" s="12">
        <f>IFERROR(VLOOKUP($IF164,Data!$B:$CP,Daily!LM$10,0)/LM$163,0)</f>
        <v>0.5757575757575758</v>
      </c>
      <c r="LN164" s="12">
        <f>IFERROR(VLOOKUP($IF164,Data!$B:$CP,Daily!LN$10,0)/LN$163,0)</f>
        <v>0.63513513513513509</v>
      </c>
      <c r="LO164" s="12">
        <f>IFERROR(VLOOKUP($IF164,Data!$B:$CP,Daily!LO$10,0)/LO$163,0)</f>
        <v>0.60465116279069764</v>
      </c>
      <c r="LP164" s="12">
        <f>IFERROR(VLOOKUP($IF164,Data!$B:$CP,Daily!LP$10,0)/LP$163,0)</f>
        <v>0.56976744186046513</v>
      </c>
      <c r="LQ164" s="12">
        <f>IFERROR(VLOOKUP($IF164,Data!$B:$CP,Daily!LQ$10,0)/LQ$163,0)</f>
        <v>0.68421052631578949</v>
      </c>
      <c r="LR164" s="12">
        <f>IFERROR(VLOOKUP($IF164,Data!$B:$CP,Daily!LR$10,0)/LR$163,0)</f>
        <v>0.65384615384615385</v>
      </c>
      <c r="LS164" s="12">
        <f>IFERROR(VLOOKUP($IF164,Data!$B:$CP,Daily!LS$10,0)/LS$163,0)</f>
        <v>0.68055555555555558</v>
      </c>
      <c r="LU164" s="40">
        <f t="shared" si="2145"/>
        <v>0.53448275862068961</v>
      </c>
      <c r="LV164" s="40">
        <f t="shared" si="2146"/>
        <v>0.61728395061728392</v>
      </c>
      <c r="LW164" s="40">
        <f t="shared" ref="LW164" si="2497">LV164-LU164</f>
        <v>8.2801191996594303E-2</v>
      </c>
      <c r="LX164" s="40">
        <f t="shared" ref="LX164" si="2498">LV164+(0.75*LW164)</f>
        <v>0.6793848446147297</v>
      </c>
      <c r="LY164" s="40">
        <f t="shared" ref="LY164" si="2499">LU164-(0.75*LW164)</f>
        <v>0.47238186462324389</v>
      </c>
      <c r="LZ164" s="41"/>
      <c r="MA164" s="12">
        <f t="shared" si="2186"/>
        <v>7.4141557733298252E-2</v>
      </c>
      <c r="MB164" s="12">
        <f>SUMPRODUCT(LL164:LR164,LL$163:LR$163)/SUM(LL$163:LR$163)</f>
        <v>0.615234375</v>
      </c>
      <c r="MC164" s="12">
        <f>SUMPRODUCT(KP164:LR164,KP$163:LR$163)/SUM(KP$163:LR$163)</f>
        <v>0.58463083877448518</v>
      </c>
    </row>
    <row r="165" spans="4:341" x14ac:dyDescent="0.35">
      <c r="D165" s="59" t="s">
        <v>823</v>
      </c>
      <c r="E165" s="53" t="str">
        <f>VLOOKUP($D165,'Metric Nature'!$C:$D,2,0)&amp;IF(($F165&lt;(EA165)),"Below",IF(($F165&gt;(DZ165)),"Above","Within"))</f>
        <v>PositiveWithin</v>
      </c>
      <c r="F165" s="48">
        <f t="shared" si="2163"/>
        <v>0.12531969309462915</v>
      </c>
      <c r="G165" s="49">
        <f t="shared" si="2164"/>
        <v>0.12957554517133957</v>
      </c>
      <c r="H165" s="55">
        <f t="shared" si="2165"/>
        <v>-3.2844562383147584E-2</v>
      </c>
      <c r="I165" s="49">
        <f t="shared" ref="I165:I166" si="2500">EE165</f>
        <v>0.13360086130958207</v>
      </c>
      <c r="J165" s="48">
        <f t="shared" si="2167"/>
        <v>-6.1984392419175097E-2</v>
      </c>
      <c r="K165" s="48">
        <f t="shared" si="2490"/>
        <v>1.0534095709997042E-2</v>
      </c>
      <c r="L165" s="56"/>
      <c r="M165" s="53" t="str">
        <f>VLOOKUP($D165,'Metric Nature'!$C:$D,2,0)&amp;IF(($N165&lt;(HZ165)),"Below",IF(($N165&gt;(HY165)),"Above","Within"))</f>
        <v>PositiveWithin</v>
      </c>
      <c r="N165" s="48">
        <f t="shared" ref="N165:N166" si="2501">HT165</f>
        <v>0.10040816326530612</v>
      </c>
      <c r="O165" s="49">
        <f t="shared" ref="O165:O166" si="2502">IC165</f>
        <v>0.1112383861524755</v>
      </c>
      <c r="P165" s="55">
        <f t="shared" ref="P165:P166" si="2503">IFERROR(((N165-O165)/O165),0)</f>
        <v>-9.7360481950217181E-2</v>
      </c>
      <c r="Q165" s="49">
        <f t="shared" ref="Q165:Q166" si="2504">ID165</f>
        <v>0.11553293716019725</v>
      </c>
      <c r="R165" s="48">
        <f t="shared" ref="R165:R166" si="2505">IFERROR(((N165-Q165)/Q165),0)</f>
        <v>-0.13091309081772248</v>
      </c>
      <c r="S165" s="48">
        <f t="shared" si="2493"/>
        <v>1.0927070102860995E-2</v>
      </c>
      <c r="T165" s="56"/>
      <c r="U165" s="53" t="str">
        <f>VLOOKUP($D165,'Metric Nature'!$C:$D,2,0)&amp;IF(($V165&lt;(LY165)),"Below",IF(($V165&gt;(LX165)),"Above","Within"))</f>
        <v>PositiveWithin</v>
      </c>
      <c r="V165" s="48">
        <f t="shared" ref="V165:V166" si="2506">LS165</f>
        <v>0.21533923303834809</v>
      </c>
      <c r="W165" s="49">
        <f t="shared" ref="W165:W166" si="2507">MB165</f>
        <v>0.18923395445134575</v>
      </c>
      <c r="X165" s="48">
        <f t="shared" ref="X165:X166" si="2508">IFERROR(((V165-W165)/W165),0)</f>
        <v>0.13795240216107366</v>
      </c>
      <c r="Y165" s="49">
        <f t="shared" ref="Y165:Y166" si="2509">MC165</f>
        <v>0.19551559792027728</v>
      </c>
      <c r="Z165" s="48">
        <f t="shared" ref="Z165:Z166" si="2510">IFERROR(((V165-Y165)/Y165),0)</f>
        <v>0.10139157862051508</v>
      </c>
      <c r="AA165" s="48">
        <f t="shared" si="2496"/>
        <v>2.202021612324848E-2</v>
      </c>
      <c r="AB165" s="50"/>
      <c r="AC165" s="46" t="s">
        <v>824</v>
      </c>
      <c r="AI165" s="7" t="s">
        <v>823</v>
      </c>
      <c r="AJ165" s="12">
        <f>IFERROR((IFERROR(VLOOKUP($EG165,Data!$B:$CP,Daily!EI$10,0),0)+IFERROR(VLOOKUP($IF165,Data!$B:$CP,Daily!IH$10,0),0))/AJ$156,0)</f>
        <v>0.12632233976353455</v>
      </c>
      <c r="AK165" s="12">
        <f>IFERROR((IFERROR(VLOOKUP($EG165,Data!$B:$CP,Daily!EJ$10,0),0)+IFERROR(VLOOKUP($IF165,Data!$B:$CP,Daily!II$10,0),0))/AK$156,0)</f>
        <v>0.12089810017271158</v>
      </c>
      <c r="AL165" s="12">
        <f>IFERROR((IFERROR(VLOOKUP($EG165,Data!$B:$CP,Daily!EK$10,0),0)+IFERROR(VLOOKUP($IF165,Data!$B:$CP,Daily!IJ$10,0),0))/AL$156,0)</f>
        <v>0.1183206106870229</v>
      </c>
      <c r="AM165" s="12">
        <f>IFERROR((IFERROR(VLOOKUP($EG165,Data!$B:$CP,Daily!EL$10,0),0)+IFERROR(VLOOKUP($IF165,Data!$B:$CP,Daily!IK$10,0),0))/AM$156,0)</f>
        <v>0.12510936132983377</v>
      </c>
      <c r="AN165" s="12">
        <f>IFERROR((IFERROR(VLOOKUP($EG165,Data!$B:$CP,Daily!EM$10,0),0)+IFERROR(VLOOKUP($IF165,Data!$B:$CP,Daily!IL$10,0),0))/AN$156,0)</f>
        <v>0.12609329446064141</v>
      </c>
      <c r="AO165" s="12">
        <f>IFERROR((IFERROR(VLOOKUP($EG165,Data!$B:$CP,Daily!EN$10,0),0)+IFERROR(VLOOKUP($IF165,Data!$B:$CP,Daily!IM$10,0),0))/AO$156,0)</f>
        <v>0.12603062426383982</v>
      </c>
      <c r="AP165" s="12">
        <f>IFERROR((IFERROR(VLOOKUP($EG165,Data!$B:$CP,Daily!EO$10,0),0)+IFERROR(VLOOKUP($IF165,Data!$B:$CP,Daily!IN$10,0),0))/AP$156,0)</f>
        <v>0.12506797172376291</v>
      </c>
      <c r="AQ165" s="12">
        <f>IFERROR((IFERROR(VLOOKUP($EG165,Data!$B:$CP,Daily!EP$10,0),0)+IFERROR(VLOOKUP($IF165,Data!$B:$CP,Daily!IO$10,0),0))/AQ$156,0)</f>
        <v>0.11990820424555364</v>
      </c>
      <c r="AR165" s="12">
        <f>IFERROR((IFERROR(VLOOKUP($EG165,Data!$B:$CP,Daily!EQ$10,0),0)+IFERROR(VLOOKUP($IF165,Data!$B:$CP,Daily!IP$10,0),0))/AR$156,0)</f>
        <v>0.13846153846153847</v>
      </c>
      <c r="AS165" s="12">
        <f>IFERROR((IFERROR(VLOOKUP($EG165,Data!$B:$CP,Daily!ER$10,0),0)+IFERROR(VLOOKUP($IF165,Data!$B:$CP,Daily!IQ$10,0),0))/AS$156,0)</f>
        <v>0.13508196721311475</v>
      </c>
      <c r="AT165" s="12">
        <f>IFERROR((IFERROR(VLOOKUP($EG165,Data!$B:$CP,Daily!ES$10,0),0)+IFERROR(VLOOKUP($IF165,Data!$B:$CP,Daily!IR$10,0),0))/AT$156,0)</f>
        <v>0.15242718446601941</v>
      </c>
      <c r="AU165" s="12">
        <f>IFERROR((IFERROR(VLOOKUP($EG165,Data!$B:$CP,Daily!ET$10,0),0)+IFERROR(VLOOKUP($IF165,Data!$B:$CP,Daily!IS$10,0),0))/AU$156,0)</f>
        <v>0.12984364377974167</v>
      </c>
      <c r="AV165" s="12">
        <f>IFERROR((IFERROR(VLOOKUP($EG165,Data!$B:$CP,Daily!EU$10,0),0)+IFERROR(VLOOKUP($IF165,Data!$B:$CP,Daily!IT$10,0),0))/AV$156,0)</f>
        <v>0.13198959687906373</v>
      </c>
      <c r="AW165" s="12">
        <f>IFERROR((IFERROR(VLOOKUP($EG165,Data!$B:$CP,Daily!EV$10,0),0)+IFERROR(VLOOKUP($IF165,Data!$B:$CP,Daily!IU$10,0),0))/AW$156,0)</f>
        <v>0.13776881720430106</v>
      </c>
      <c r="AX165" s="12">
        <f>IFERROR((IFERROR(VLOOKUP($EG165,Data!$B:$CP,Daily!EW$10,0),0)+IFERROR(VLOOKUP($IF165,Data!$B:$CP,Daily!IV$10,0),0))/AX$156,0)</f>
        <v>0.13135593220338984</v>
      </c>
      <c r="AY165" s="12">
        <f>IFERROR((IFERROR(VLOOKUP($EG165,Data!$B:$CP,Daily!EX$10,0),0)+IFERROR(VLOOKUP($IF165,Data!$B:$CP,Daily!IW$10,0),0))/AY$156,0)</f>
        <v>0.12701482914248871</v>
      </c>
      <c r="AZ165" s="12">
        <f>IFERROR((IFERROR(VLOOKUP($EG165,Data!$B:$CP,Daily!EY$10,0),0)+IFERROR(VLOOKUP($IF165,Data!$B:$CP,Daily!IX$10,0),0))/AZ$156,0)</f>
        <v>0.12976588628762542</v>
      </c>
      <c r="BA165" s="12">
        <f>IFERROR((IFERROR(VLOOKUP($EG165,Data!$B:$CP,Daily!EZ$10,0),0)+IFERROR(VLOOKUP($IF165,Data!$B:$CP,Daily!IY$10,0),0))/BA$156,0)</f>
        <v>0.15500945179584122</v>
      </c>
      <c r="BB165" s="12">
        <f>IFERROR((IFERROR(VLOOKUP($EG165,Data!$B:$CP,Daily!FA$10,0),0)+IFERROR(VLOOKUP($IF165,Data!$B:$CP,Daily!IZ$10,0),0))/BB$156,0)</f>
        <v>0.12695179904955872</v>
      </c>
      <c r="BC165" s="12">
        <f>IFERROR((IFERROR(VLOOKUP($EG165,Data!$B:$CP,Daily!FB$10,0),0)+IFERROR(VLOOKUP($IF165,Data!$B:$CP,Daily!JA$10,0),0))/BC$156,0)</f>
        <v>0.11983181499649614</v>
      </c>
      <c r="BD165" s="12">
        <f>IFERROR((IFERROR(VLOOKUP($EG165,Data!$B:$CP,Daily!FC$10,0),0)+IFERROR(VLOOKUP($IF165,Data!$B:$CP,Daily!JB$10,0),0))/BD$156,0)</f>
        <v>0.12119205298013246</v>
      </c>
      <c r="BE165" s="12">
        <f>IFERROR((IFERROR(VLOOKUP($EG165,Data!$B:$CP,Daily!FD$10,0),0)+IFERROR(VLOOKUP($IF165,Data!$B:$CP,Daily!JC$10,0),0))/BE$156,0)</f>
        <v>0.1421602787456446</v>
      </c>
      <c r="BF165" s="12">
        <f>IFERROR((IFERROR(VLOOKUP($EG165,Data!$B:$CP,Daily!FE$10,0),0)+IFERROR(VLOOKUP($IF165,Data!$B:$CP,Daily!JD$10,0),0))/BF$156,0)</f>
        <v>0.14413837283792441</v>
      </c>
      <c r="BG165" s="12">
        <f>IFERROR((IFERROR(VLOOKUP($EG165,Data!$B:$CP,Daily!FF$10,0),0)+IFERROR(VLOOKUP($IF165,Data!$B:$CP,Daily!JE$10,0),0))/BG$156,0)</f>
        <v>0.12428662016487001</v>
      </c>
      <c r="BH165" s="12">
        <f>IFERROR((IFERROR(VLOOKUP($EG165,Data!$B:$CP,Daily!FG$10,0),0)+IFERROR(VLOOKUP($IF165,Data!$B:$CP,Daily!JF$10,0),0))/BH$156,0)</f>
        <v>0.1806640625</v>
      </c>
      <c r="BI165" s="12">
        <f>IFERROR((IFERROR(VLOOKUP($EG165,Data!$B:$CP,Daily!FH$10,0),0)+IFERROR(VLOOKUP($IF165,Data!$B:$CP,Daily!JG$10,0),0))/BI$156,0)</f>
        <v>0.14629258517034069</v>
      </c>
      <c r="BJ165" s="12">
        <f>IFERROR((IFERROR(VLOOKUP($EG165,Data!$B:$CP,Daily!FI$10,0),0)+IFERROR(VLOOKUP($IF165,Data!$B:$CP,Daily!JH$10,0),0))/BJ$156,0)</f>
        <v>0.12358049432197729</v>
      </c>
      <c r="BK165" s="12">
        <f>IFERROR((IFERROR(VLOOKUP($EG165,Data!$B:$CP,Daily!FJ$10,0),0)+IFERROR(VLOOKUP($IF165,Data!$B:$CP,Daily!JI$10,0),0))/BK$156,0)</f>
        <v>0.14692256783587029</v>
      </c>
      <c r="BL165" s="12">
        <f>IFERROR((IFERROR(VLOOKUP($EG165,Data!$B:$CP,Daily!FK$10,0),0)+IFERROR(VLOOKUP($IF165,Data!$B:$CP,Daily!JJ$10,0),0))/BL$156,0)</f>
        <v>0.13642857142857143</v>
      </c>
      <c r="BM165" s="12">
        <f>IFERROR((IFERROR(VLOOKUP($EG165,Data!$B:$CP,Daily!FL$10,0),0)+IFERROR(VLOOKUP($IF165,Data!$B:$CP,Daily!JK$10,0),0))/BM$156,0)</f>
        <v>0.13911416094822207</v>
      </c>
      <c r="BN165" s="12">
        <f>IFERROR((IFERROR(VLOOKUP($EG165,Data!$B:$CP,Daily!FM$10,0),0)+IFERROR(VLOOKUP($IF165,Data!$B:$CP,Daily!JL$10,0),0))/BN$156,0)</f>
        <v>0.13866120218579234</v>
      </c>
      <c r="BO165" s="12">
        <f>IFERROR((IFERROR(VLOOKUP($EG165,Data!$B:$CP,Daily!FN$10,0),0)+IFERROR(VLOOKUP($IF165,Data!$B:$CP,Daily!JM$10,0),0))/BO$156,0)</f>
        <v>0.14353612167300381</v>
      </c>
      <c r="BP165" s="12">
        <f>IFERROR((IFERROR(VLOOKUP($EG165,Data!$B:$CP,Daily!FO$10,0),0)+IFERROR(VLOOKUP($IF165,Data!$B:$CP,Daily!JN$10,0),0))/BP$156,0)</f>
        <v>0.15096774193548387</v>
      </c>
      <c r="BQ165" s="12">
        <f>IFERROR((IFERROR(VLOOKUP($EG165,Data!$B:$CP,Daily!FP$10,0),0)+IFERROR(VLOOKUP($IF165,Data!$B:$CP,Daily!JO$10,0),0))/BQ$156,0)</f>
        <v>0.14812646370023419</v>
      </c>
      <c r="BR165" s="12">
        <f>IFERROR((IFERROR(VLOOKUP($EG165,Data!$B:$CP,Daily!FQ$10,0),0)+IFERROR(VLOOKUP($IF165,Data!$B:$CP,Daily!JP$10,0),0))/BR$156,0)</f>
        <v>0.13317619328226282</v>
      </c>
      <c r="BS165" s="12">
        <f>IFERROR((IFERROR(VLOOKUP($EG165,Data!$B:$CP,Daily!FR$10,0),0)+IFERROR(VLOOKUP($IF165,Data!$B:$CP,Daily!JQ$10,0),0))/BS$156,0)</f>
        <v>0.1359461114513166</v>
      </c>
      <c r="BT165" s="12">
        <f>IFERROR((IFERROR(VLOOKUP($EG165,Data!$B:$CP,Daily!FS$10,0),0)+IFERROR(VLOOKUP($IF165,Data!$B:$CP,Daily!JR$10,0),0))/BT$156,0)</f>
        <v>0.14119091467157766</v>
      </c>
      <c r="BU165" s="12">
        <f>IFERROR((IFERROR(VLOOKUP($EG165,Data!$B:$CP,Daily!FT$10,0),0)+IFERROR(VLOOKUP($IF165,Data!$B:$CP,Daily!JS$10,0),0))/BU$156,0)</f>
        <v>0.1163563829787234</v>
      </c>
      <c r="BV165" s="12">
        <f>IFERROR((IFERROR(VLOOKUP($EG165,Data!$B:$CP,Daily!FU$10,0),0)+IFERROR(VLOOKUP($IF165,Data!$B:$CP,Daily!JT$10,0),0))/BV$156,0)</f>
        <v>0.14300202839756593</v>
      </c>
      <c r="BW165" s="12">
        <f>IFERROR((IFERROR(VLOOKUP($EG165,Data!$B:$CP,Daily!FV$10,0),0)+IFERROR(VLOOKUP($IF165,Data!$B:$CP,Daily!JU$10,0),0))/BW$156,0)</f>
        <v>0.13034337771548704</v>
      </c>
      <c r="BX165" s="12">
        <f>IFERROR((IFERROR(VLOOKUP($EG165,Data!$B:$CP,Daily!FW$10,0),0)+IFERROR(VLOOKUP($IF165,Data!$B:$CP,Daily!JV$10,0),0))/BX$156,0)</f>
        <v>0.12136266855926189</v>
      </c>
      <c r="BY165" s="12">
        <f>IFERROR((IFERROR(VLOOKUP($EG165,Data!$B:$CP,Daily!FX$10,0),0)+IFERROR(VLOOKUP($IF165,Data!$B:$CP,Daily!JW$10,0),0))/BY$156,0)</f>
        <v>0.13258897418004187</v>
      </c>
      <c r="BZ165" s="12">
        <f>IFERROR((IFERROR(VLOOKUP($EG165,Data!$B:$CP,Daily!FY$10,0),0)+IFERROR(VLOOKUP($IF165,Data!$B:$CP,Daily!JX$10,0),0))/BZ$156,0)</f>
        <v>0.15535444947209653</v>
      </c>
      <c r="CA165" s="12">
        <f>IFERROR((IFERROR(VLOOKUP($EG165,Data!$B:$CP,Daily!FZ$10,0),0)+IFERROR(VLOOKUP($IF165,Data!$B:$CP,Daily!JY$10,0),0))/CA$156,0)</f>
        <v>0.1446629213483146</v>
      </c>
      <c r="CB165" s="12">
        <f>IFERROR((IFERROR(VLOOKUP($EG165,Data!$B:$CP,Daily!GA$10,0),0)+IFERROR(VLOOKUP($IF165,Data!$B:$CP,Daily!JZ$10,0),0))/CB$156,0)</f>
        <v>0.13499245852187028</v>
      </c>
      <c r="CC165" s="12">
        <f>IFERROR((IFERROR(VLOOKUP($EG165,Data!$B:$CP,Daily!GB$10,0),0)+IFERROR(VLOOKUP($IF165,Data!$B:$CP,Daily!KA$10,0),0))/CC$156,0)</f>
        <v>0.14069767441860465</v>
      </c>
      <c r="CD165" s="12">
        <f>IFERROR((IFERROR(VLOOKUP($EG165,Data!$B:$CP,Daily!GC$10,0),0)+IFERROR(VLOOKUP($IF165,Data!$B:$CP,Daily!KB$10,0),0))/CD$156,0)</f>
        <v>0.11727966689798751</v>
      </c>
      <c r="CE165" s="12">
        <f>IFERROR((IFERROR(VLOOKUP($EG165,Data!$B:$CP,Daily!GD$10,0),0)+IFERROR(VLOOKUP($IF165,Data!$B:$CP,Daily!KC$10,0),0))/CE$156,0)</f>
        <v>0.13242320819112627</v>
      </c>
      <c r="CF165" s="12">
        <f>IFERROR((IFERROR(VLOOKUP($EG165,Data!$B:$CP,Daily!GE$10,0),0)+IFERROR(VLOOKUP($IF165,Data!$B:$CP,Daily!KD$10,0),0))/CF$156,0)</f>
        <v>0.14715947980835045</v>
      </c>
      <c r="CG165" s="12">
        <f>IFERROR((IFERROR(VLOOKUP($EG165,Data!$B:$CP,Daily!GF$10,0),0)+IFERROR(VLOOKUP($IF165,Data!$B:$CP,Daily!KE$10,0),0))/CG$156,0)</f>
        <v>0.14218645204560698</v>
      </c>
      <c r="CH165" s="12">
        <f>IFERROR((IFERROR(VLOOKUP($EG165,Data!$B:$CP,Daily!GG$10,0),0)+IFERROR(VLOOKUP($IF165,Data!$B:$CP,Daily!KF$10,0),0))/CH$156,0)</f>
        <v>0.12836021505376344</v>
      </c>
      <c r="CI165" s="12">
        <f>IFERROR((IFERROR(VLOOKUP($EG165,Data!$B:$CP,Daily!GH$10,0),0)+IFERROR(VLOOKUP($IF165,Data!$B:$CP,Daily!KG$10,0),0))/CI$156,0)</f>
        <v>0.13928571428571429</v>
      </c>
      <c r="CJ165" s="12">
        <f>IFERROR((IFERROR(VLOOKUP($EG165,Data!$B:$CP,Daily!GI$10,0),0)+IFERROR(VLOOKUP($IF165,Data!$B:$CP,Daily!KH$10,0),0))/CJ$156,0)</f>
        <v>0.15879396984924624</v>
      </c>
      <c r="CK165" s="12">
        <f>IFERROR((IFERROR(VLOOKUP($EG165,Data!$B:$CP,Daily!GJ$10,0),0)+IFERROR(VLOOKUP($IF165,Data!$B:$CP,Daily!KI$10,0),0))/CK$156,0)</f>
        <v>0.14214641080312723</v>
      </c>
      <c r="CL165" s="12">
        <f>IFERROR((IFERROR(VLOOKUP($EG165,Data!$B:$CP,Daily!GK$10,0),0)+IFERROR(VLOOKUP($IF165,Data!$B:$CP,Daily!KJ$10,0),0))/CL$156,0)</f>
        <v>0.12990527740189445</v>
      </c>
      <c r="CM165" s="12">
        <f>IFERROR((IFERROR(VLOOKUP($EG165,Data!$B:$CP,Daily!GL$10,0),0)+IFERROR(VLOOKUP($IF165,Data!$B:$CP,Daily!KK$10,0),0))/CM$156,0)</f>
        <v>0.12961622013034033</v>
      </c>
      <c r="CN165" s="12">
        <f>IFERROR((IFERROR(VLOOKUP($EG165,Data!$B:$CP,Daily!GM$10,0),0)+IFERROR(VLOOKUP($IF165,Data!$B:$CP,Daily!KL$10,0),0))/CN$156,0)</f>
        <v>0.14495952906548934</v>
      </c>
      <c r="CO165" s="12">
        <f>IFERROR((IFERROR(VLOOKUP($EG165,Data!$B:$CP,Daily!GN$10,0),0)+IFERROR(VLOOKUP($IF165,Data!$B:$CP,Daily!KM$10,0),0))/CO$156,0)</f>
        <v>0.12570224719101122</v>
      </c>
      <c r="CP165" s="12">
        <f>IFERROR((IFERROR(VLOOKUP($EG165,Data!$B:$CP,Daily!GO$10,0),0)+IFERROR(VLOOKUP($IF165,Data!$B:$CP,Daily!KN$10,0),0))/CP$156,0)</f>
        <v>0.14126394052044611</v>
      </c>
      <c r="CQ165" s="12">
        <f>IFERROR((IFERROR(VLOOKUP($EG165,Data!$B:$CP,Daily!GP$10,0),0)+IFERROR(VLOOKUP($IF165,Data!$B:$CP,Daily!KO$10,0),0))/CQ$156,0)</f>
        <v>0.16566626650660263</v>
      </c>
      <c r="CR165" s="12">
        <f>IFERROR((IFERROR(VLOOKUP($EG165,Data!$B:$CP,Daily!GQ$10,0),0)+IFERROR(VLOOKUP($IF165,Data!$B:$CP,Daily!KP$10,0),0))/CR$156,0)</f>
        <v>0.13868613138686131</v>
      </c>
      <c r="CS165" s="12">
        <f>IFERROR((IFERROR(VLOOKUP($EG165,Data!$B:$CP,Daily!GR$10,0),0)+IFERROR(VLOOKUP($IF165,Data!$B:$CP,Daily!KQ$10,0),0))/CS$156,0)</f>
        <v>0.1419656786271451</v>
      </c>
      <c r="CT165" s="12">
        <f>IFERROR((IFERROR(VLOOKUP($EG165,Data!$B:$CP,Daily!GS$10,0),0)+IFERROR(VLOOKUP($IF165,Data!$B:$CP,Daily!KR$10,0),0))/CT$156,0)</f>
        <v>0.13665943600867678</v>
      </c>
      <c r="CU165" s="12">
        <f>IFERROR((IFERROR(VLOOKUP($EG165,Data!$B:$CP,Daily!GT$10,0),0)+IFERROR(VLOOKUP($IF165,Data!$B:$CP,Daily!KS$10,0),0))/CU$156,0)</f>
        <v>0.14202476329206118</v>
      </c>
      <c r="CV165" s="12">
        <f>IFERROR((IFERROR(VLOOKUP($EG165,Data!$B:$CP,Daily!GU$10,0),0)+IFERROR(VLOOKUP($IF165,Data!$B:$CP,Daily!KT$10,0),0))/CV$156,0)</f>
        <v>0.13836477987421383</v>
      </c>
      <c r="CW165" s="12">
        <f>IFERROR((IFERROR(VLOOKUP($EG165,Data!$B:$CP,Daily!GV$10,0),0)+IFERROR(VLOOKUP($IF165,Data!$B:$CP,Daily!KU$10,0),0))/CW$156,0)</f>
        <v>0.13416230366492146</v>
      </c>
      <c r="CX165" s="12">
        <f>IFERROR((IFERROR(VLOOKUP($EG165,Data!$B:$CP,Daily!GW$10,0),0)+IFERROR(VLOOKUP($IF165,Data!$B:$CP,Daily!KV$10,0),0))/CX$156,0)</f>
        <v>0.14225232853513972</v>
      </c>
      <c r="CY165" s="12">
        <f>IFERROR((IFERROR(VLOOKUP($EG165,Data!$B:$CP,Daily!GX$10,0),0)+IFERROR(VLOOKUP($IF165,Data!$B:$CP,Daily!KW$10,0),0))/CY$156,0)</f>
        <v>0.12524850894632206</v>
      </c>
      <c r="CZ165" s="12">
        <f>IFERROR((IFERROR(VLOOKUP($EG165,Data!$B:$CP,Daily!GY$10,0),0)+IFERROR(VLOOKUP($IF165,Data!$B:$CP,Daily!KX$10,0),0))/CZ$156,0)</f>
        <v>0.13636363636363635</v>
      </c>
      <c r="DA165" s="12">
        <f>IFERROR((IFERROR(VLOOKUP($EG165,Data!$B:$CP,Daily!GZ$10,0),0)+IFERROR(VLOOKUP($IF165,Data!$B:$CP,Daily!KY$10,0),0))/DA$156,0)</f>
        <v>0.12545854732208364</v>
      </c>
      <c r="DB165" s="12">
        <f>IFERROR((IFERROR(VLOOKUP($EG165,Data!$B:$CP,Daily!HA$10,0),0)+IFERROR(VLOOKUP($IF165,Data!$B:$CP,Daily!KZ$10,0),0))/DB$156,0)</f>
        <v>0.13315217391304349</v>
      </c>
      <c r="DC165" s="12">
        <f>IFERROR((IFERROR(VLOOKUP($EG165,Data!$B:$CP,Daily!HB$10,0),0)+IFERROR(VLOOKUP($IF165,Data!$B:$CP,Daily!LA$10,0),0))/DC$156,0)</f>
        <v>0.13365318711446195</v>
      </c>
      <c r="DD165" s="12">
        <f>IFERROR((IFERROR(VLOOKUP($EG165,Data!$B:$CP,Daily!HC$10,0),0)+IFERROR(VLOOKUP($IF165,Data!$B:$CP,Daily!LB$10,0),0))/DD$156,0)</f>
        <v>0.11358885017421602</v>
      </c>
      <c r="DE165" s="12">
        <f>IFERROR((IFERROR(VLOOKUP($EG165,Data!$B:$CP,Daily!HD$10,0),0)+IFERROR(VLOOKUP($IF165,Data!$B:$CP,Daily!LC$10,0),0))/DE$156,0)</f>
        <v>0.13966480446927373</v>
      </c>
      <c r="DF165" s="12">
        <f>IFERROR((IFERROR(VLOOKUP($EG165,Data!$B:$CP,Daily!HE$10,0),0)+IFERROR(VLOOKUP($IF165,Data!$B:$CP,Daily!LD$10,0),0))/DF$156,0)</f>
        <v>0.14028776978417265</v>
      </c>
      <c r="DG165" s="12">
        <f>IFERROR((IFERROR(VLOOKUP($EG165,Data!$B:$CP,Daily!HF$10,0),0)+IFERROR(VLOOKUP($IF165,Data!$B:$CP,Daily!LE$10,0),0))/DG$156,0)</f>
        <v>0.15638766519823788</v>
      </c>
      <c r="DH165" s="12">
        <f>IFERROR((IFERROR(VLOOKUP($EG165,Data!$B:$CP,Daily!HG$10,0),0)+IFERROR(VLOOKUP($IF165,Data!$B:$CP,Daily!LF$10,0),0))/DH$156,0)</f>
        <v>0.12419700214132762</v>
      </c>
      <c r="DI165" s="12">
        <f>IFERROR((IFERROR(VLOOKUP($EG165,Data!$B:$CP,Daily!HH$10,0),0)+IFERROR(VLOOKUP($IF165,Data!$B:$CP,Daily!LG$10,0),0))/DI$156,0)</f>
        <v>0.136938202247191</v>
      </c>
      <c r="DJ165" s="12">
        <f>IFERROR((IFERROR(VLOOKUP($EG165,Data!$B:$CP,Daily!HI$10,0),0)+IFERROR(VLOOKUP($IF165,Data!$B:$CP,Daily!LH$10,0),0))/DJ$156,0)</f>
        <v>0.12666666666666668</v>
      </c>
      <c r="DK165" s="12">
        <f>IFERROR((IFERROR(VLOOKUP($EG165,Data!$B:$CP,Daily!HJ$10,0),0)+IFERROR(VLOOKUP($IF165,Data!$B:$CP,Daily!LI$10,0),0))/DK$156,0)</f>
        <v>0.1192722371967655</v>
      </c>
      <c r="DL165" s="12">
        <f>IFERROR((IFERROR(VLOOKUP($EG165,Data!$B:$CP,Daily!HK$10,0),0)+IFERROR(VLOOKUP($IF165,Data!$B:$CP,Daily!LJ$10,0),0))/DL$156,0)</f>
        <v>0.15517241379310345</v>
      </c>
      <c r="DM165" s="12">
        <f>IFERROR((IFERROR(VLOOKUP($EG165,Data!$B:$CP,Daily!HL$10,0),0)+IFERROR(VLOOKUP($IF165,Data!$B:$CP,Daily!LK$10,0),0))/DM$156,0)</f>
        <v>0.14011896893588896</v>
      </c>
      <c r="DN165" s="12">
        <f>IFERROR((IFERROR(VLOOKUP($EG165,Data!$B:$CP,Daily!HM$10,0),0)+IFERROR(VLOOKUP($IF165,Data!$B:$CP,Daily!LL$10,0),0))/DN$156,0)</f>
        <v>0.12572254335260116</v>
      </c>
      <c r="DO165" s="12">
        <f>IFERROR((IFERROR(VLOOKUP($EG165,Data!$B:$CP,Daily!HN$10,0),0)+IFERROR(VLOOKUP($IF165,Data!$B:$CP,Daily!LM$10,0),0))/DO$156,0)</f>
        <v>0.13400673400673402</v>
      </c>
      <c r="DP165" s="12">
        <f>IFERROR((IFERROR(VLOOKUP($EG165,Data!$B:$CP,Daily!HO$10,0),0)+IFERROR(VLOOKUP($IF165,Data!$B:$CP,Daily!LN$10,0),0))/DP$156,0)</f>
        <v>0.12996632996632998</v>
      </c>
      <c r="DQ165" s="12">
        <f>IFERROR((IFERROR(VLOOKUP($EG165,Data!$B:$CP,Daily!HP$10,0),0)+IFERROR(VLOOKUP($IF165,Data!$B:$CP,Daily!LO$10,0),0))/DQ$156,0)</f>
        <v>0.1267080745341615</v>
      </c>
      <c r="DR165" s="12">
        <f>IFERROR((IFERROR(VLOOKUP($EG165,Data!$B:$CP,Daily!HQ$10,0),0)+IFERROR(VLOOKUP($IF165,Data!$B:$CP,Daily!LP$10,0),0))/DR$156,0)</f>
        <v>0.12941176470588237</v>
      </c>
      <c r="DS165" s="12">
        <f>IFERROR((IFERROR(VLOOKUP($EG165,Data!$B:$CP,Daily!HR$10,0),0)+IFERROR(VLOOKUP($IF165,Data!$B:$CP,Daily!LQ$10,0),0))/DS$156,0)</f>
        <v>0.13716814159292035</v>
      </c>
      <c r="DT165" s="12">
        <f>IFERROR((IFERROR(VLOOKUP($EG165,Data!$B:$CP,Daily!HS$10,0),0)+IFERROR(VLOOKUP($IF165,Data!$B:$CP,Daily!LR$10,0),0))/DT$156,0)</f>
        <v>0.12603966730646193</v>
      </c>
      <c r="DU165" s="12">
        <f>IFERROR((IFERROR(VLOOKUP($EG165,Data!$B:$CP,Daily!HT$10,0),0)+IFERROR(VLOOKUP($IF165,Data!$B:$CP,Daily!LS$10,0),0))/DU$156,0)</f>
        <v>0.12531969309462915</v>
      </c>
      <c r="DV165" s="14"/>
      <c r="DW165" s="40">
        <f t="shared" si="2137"/>
        <v>0.12632233976353455</v>
      </c>
      <c r="DX165" s="40">
        <f t="shared" si="2138"/>
        <v>0.14202476329206118</v>
      </c>
      <c r="DY165" s="40">
        <f t="shared" ref="DY165:DY166" si="2511">DX165-DW165</f>
        <v>1.5702423528526632E-2</v>
      </c>
      <c r="DZ165" s="40">
        <f t="shared" ref="DZ165:DZ166" si="2512">DX165+(0.75*DY165)</f>
        <v>0.15380158093845614</v>
      </c>
      <c r="EA165" s="40">
        <f t="shared" ref="EA165:EA166" si="2513">DW165-(0.75*DY165)</f>
        <v>0.11454552211713957</v>
      </c>
      <c r="EB165" s="14"/>
      <c r="EC165" s="12">
        <f t="shared" si="2158"/>
        <v>1.0534095709997042E-2</v>
      </c>
      <c r="ED165" s="12">
        <f t="shared" ref="ED165:ED166" si="2514">SUMPRODUCT(DN165:DT165,DN$156:DT$156)/SUM(DN$156:DT$156)</f>
        <v>0.12957554517133957</v>
      </c>
      <c r="EE165" s="12">
        <f t="shared" ref="EE165:EE166" si="2515">SUMPRODUCT(CR165:DT165,CR$156:DT$156)/SUM(CR$156:DT$156)</f>
        <v>0.13360086130958207</v>
      </c>
      <c r="EF165" s="1"/>
      <c r="EG165" s="7" t="s">
        <v>825</v>
      </c>
      <c r="EH165" s="7" t="s">
        <v>142</v>
      </c>
      <c r="EI165" s="12">
        <f>IFERROR(VLOOKUP($EG165,Data!$B:$CP,Daily!EI$10,0)/EI$156,0)</f>
        <v>9.9678456591639875E-2</v>
      </c>
      <c r="EJ165" s="12">
        <f>IFERROR(VLOOKUP($EG165,Data!$B:$CP,Daily!EJ$10,0)/EJ$156,0)</f>
        <v>9.480122324159021E-2</v>
      </c>
      <c r="EK165" s="12">
        <f>IFERROR(VLOOKUP($EG165,Data!$B:$CP,Daily!EK$10,0)/EK$156,0)</f>
        <v>9.7623089983022077E-2</v>
      </c>
      <c r="EL165" s="12">
        <f>IFERROR(VLOOKUP($EG165,Data!$B:$CP,Daily!EL$10,0)/EL$156,0)</f>
        <v>0.10647639956092206</v>
      </c>
      <c r="EM165" s="12">
        <f>IFERROR(VLOOKUP($EG165,Data!$B:$CP,Daily!EM$10,0)/EM$156,0)</f>
        <v>0.10531135531135531</v>
      </c>
      <c r="EN165" s="12">
        <f>IFERROR(VLOOKUP($EG165,Data!$B:$CP,Daily!EN$10,0)/EN$156,0)</f>
        <v>0.10900832702498107</v>
      </c>
      <c r="EO165" s="12">
        <f>IFERROR(VLOOKUP($EG165,Data!$B:$CP,Daily!EO$10,0)/EO$156,0)</f>
        <v>0.10973084886128365</v>
      </c>
      <c r="EP165" s="12">
        <f>IFERROR(VLOOKUP($EG165,Data!$B:$CP,Daily!EP$10,0)/EP$156,0)</f>
        <v>9.9557522123893807E-2</v>
      </c>
      <c r="EQ165" s="12">
        <f>IFERROR(VLOOKUP($EG165,Data!$B:$CP,Daily!EQ$10,0)/EQ$156,0)</f>
        <v>0.12587412587412589</v>
      </c>
      <c r="ER165" s="12">
        <f>IFERROR(VLOOKUP($EG165,Data!$B:$CP,Daily!ER$10,0)/ER$156,0)</f>
        <v>0.11561181434599156</v>
      </c>
      <c r="ES165" s="12">
        <f>IFERROR(VLOOKUP($EG165,Data!$B:$CP,Daily!ES$10,0)/ES$156,0)</f>
        <v>0.12404092071611253</v>
      </c>
      <c r="ET165" s="12">
        <f>IFERROR(VLOOKUP($EG165,Data!$B:$CP,Daily!ET$10,0)/ET$156,0)</f>
        <v>0.10658578856152513</v>
      </c>
      <c r="EU165" s="12">
        <f>IFERROR(VLOOKUP($EG165,Data!$B:$CP,Daily!EU$10,0)/EU$156,0)</f>
        <v>0.10597140454163162</v>
      </c>
      <c r="EV165" s="12">
        <f>IFERROR(VLOOKUP($EG165,Data!$B:$CP,Daily!EV$10,0)/EV$156,0)</f>
        <v>0.11317418213969938</v>
      </c>
      <c r="EW165" s="12">
        <f>IFERROR(VLOOKUP($EG165,Data!$B:$CP,Daily!EW$10,0)/EW$156,0)</f>
        <v>0.11476725521669343</v>
      </c>
      <c r="EX165" s="12">
        <f>IFERROR(VLOOKUP($EG165,Data!$B:$CP,Daily!EX$10,0)/EX$156,0)</f>
        <v>0.10231023102310231</v>
      </c>
      <c r="EY165" s="12">
        <f>IFERROR(VLOOKUP($EG165,Data!$B:$CP,Daily!EY$10,0)/EY$156,0)</f>
        <v>0.11341991341991342</v>
      </c>
      <c r="EZ165" s="12">
        <f>IFERROR(VLOOKUP($EG165,Data!$B:$CP,Daily!EZ$10,0)/EZ$156,0)</f>
        <v>0.14146341463414633</v>
      </c>
      <c r="FA165" s="12">
        <f>IFERROR(VLOOKUP($EG165,Data!$B:$CP,Daily!FA$10,0)/FA$156,0)</f>
        <v>0.11996572407883462</v>
      </c>
      <c r="FB165" s="12">
        <f>IFERROR(VLOOKUP($EG165,Data!$B:$CP,Daily!FB$10,0)/FB$156,0)</f>
        <v>9.2980856882406565E-2</v>
      </c>
      <c r="FC165" s="12">
        <f>IFERROR(VLOOKUP($EG165,Data!$B:$CP,Daily!FC$10,0)/FC$156,0)</f>
        <v>0.10260869565217391</v>
      </c>
      <c r="FD165" s="12">
        <f>IFERROR(VLOOKUP($EG165,Data!$B:$CP,Daily!FD$10,0)/FD$156,0)</f>
        <v>0.12855831037649221</v>
      </c>
      <c r="FE165" s="12">
        <f>IFERROR(VLOOKUP($EG165,Data!$B:$CP,Daily!FE$10,0)/FE$156,0)</f>
        <v>0.12099358974358974</v>
      </c>
      <c r="FF165" s="12">
        <f>IFERROR(VLOOKUP($EG165,Data!$B:$CP,Daily!FF$10,0)/FF$156,0)</f>
        <v>0.10659072416598861</v>
      </c>
      <c r="FG165" s="12">
        <f>IFERROR(VLOOKUP($EG165,Data!$B:$CP,Daily!FG$10,0)/FG$156,0)</f>
        <v>0.15211970074812967</v>
      </c>
      <c r="FH165" s="12">
        <f>IFERROR(VLOOKUP($EG165,Data!$B:$CP,Daily!FH$10,0)/FH$156,0)</f>
        <v>0.13429054054054054</v>
      </c>
      <c r="FI165" s="12">
        <f>IFERROR(VLOOKUP($EG165,Data!$B:$CP,Daily!FI$10,0)/FI$156,0)</f>
        <v>0.10829103214890017</v>
      </c>
      <c r="FJ165" s="12">
        <f>IFERROR(VLOOKUP($EG165,Data!$B:$CP,Daily!FJ$10,0)/FJ$156,0)</f>
        <v>0.12679628064243448</v>
      </c>
      <c r="FK165" s="12">
        <f>IFERROR(VLOOKUP($EG165,Data!$B:$CP,Daily!FK$10,0)/FK$156,0)</f>
        <v>0.11668185961713765</v>
      </c>
      <c r="FL165" s="12">
        <f>IFERROR(VLOOKUP($EG165,Data!$B:$CP,Daily!FL$10,0)/FL$156,0)</f>
        <v>0.12520064205457465</v>
      </c>
      <c r="FM165" s="12">
        <f>IFERROR(VLOOKUP($EG165,Data!$B:$CP,Daily!FM$10,0)/FM$156,0)</f>
        <v>0.11858407079646018</v>
      </c>
      <c r="FN165" s="12">
        <f>IFERROR(VLOOKUP($EG165,Data!$B:$CP,Daily!FN$10,0)/FN$156,0)</f>
        <v>0.11942098914354644</v>
      </c>
      <c r="FO165" s="12">
        <f>IFERROR(VLOOKUP($EG165,Data!$B:$CP,Daily!FO$10,0)/FO$156,0)</f>
        <v>0.1332794830371567</v>
      </c>
      <c r="FP165" s="12">
        <f>IFERROR(VLOOKUP($EG165,Data!$B:$CP,Daily!FP$10,0)/FP$156,0)</f>
        <v>0.12183908045977011</v>
      </c>
      <c r="FQ165" s="12">
        <f>IFERROR(VLOOKUP($EG165,Data!$B:$CP,Daily!FQ$10,0)/FQ$156,0)</f>
        <v>0.10698365527488855</v>
      </c>
      <c r="FR165" s="12">
        <f>IFERROR(VLOOKUP($EG165,Data!$B:$CP,Daily!FR$10,0)/FR$156,0)</f>
        <v>0.11538461538461539</v>
      </c>
      <c r="FS165" s="12">
        <f>IFERROR(VLOOKUP($EG165,Data!$B:$CP,Daily!FS$10,0)/FS$156,0)</f>
        <v>0.12738853503184713</v>
      </c>
      <c r="FT165" s="12">
        <f>IFERROR(VLOOKUP($EG165,Data!$B:$CP,Daily!FT$10,0)/FT$156,0)</f>
        <v>9.7210481825866446E-2</v>
      </c>
      <c r="FU165" s="12">
        <f>IFERROR(VLOOKUP($EG165,Data!$B:$CP,Daily!FU$10,0)/FU$156,0)</f>
        <v>0.12313937753721245</v>
      </c>
      <c r="FV165" s="12">
        <f>IFERROR(VLOOKUP($EG165,Data!$B:$CP,Daily!FV$10,0)/FV$156,0)</f>
        <v>0.10554089709762533</v>
      </c>
      <c r="FW165" s="12">
        <f>IFERROR(VLOOKUP($EG165,Data!$B:$CP,Daily!FW$10,0)/FW$156,0)</f>
        <v>9.8972922502334262E-2</v>
      </c>
      <c r="FX165" s="12">
        <f>IFERROR(VLOOKUP($EG165,Data!$B:$CP,Daily!FX$10,0)/FX$156,0)</f>
        <v>0.11517857142857142</v>
      </c>
      <c r="FY165" s="12">
        <f>IFERROR(VLOOKUP($EG165,Data!$B:$CP,Daily!FY$10,0)/FY$156,0)</f>
        <v>0.12990936555891239</v>
      </c>
      <c r="FZ165" s="12">
        <f>IFERROR(VLOOKUP($EG165,Data!$B:$CP,Daily!FZ$10,0)/FZ$156,0)</f>
        <v>0.12877442273534637</v>
      </c>
      <c r="GA165" s="12">
        <f>IFERROR(VLOOKUP($EG165,Data!$B:$CP,Daily!GA$10,0)/GA$156,0)</f>
        <v>0.12294288480154889</v>
      </c>
      <c r="GB165" s="12">
        <f>IFERROR(VLOOKUP($EG165,Data!$B:$CP,Daily!GB$10,0)/GB$156,0)</f>
        <v>0.125</v>
      </c>
      <c r="GC165" s="12">
        <f>IFERROR(VLOOKUP($EG165,Data!$B:$CP,Daily!GC$10,0)/GC$156,0)</f>
        <v>9.5363079615048113E-2</v>
      </c>
      <c r="GD165" s="12">
        <f>IFERROR(VLOOKUP($EG165,Data!$B:$CP,Daily!GD$10,0)/GD$156,0)</f>
        <v>0.11312607944732297</v>
      </c>
      <c r="GE165" s="12">
        <f>IFERROR(VLOOKUP($EG165,Data!$B:$CP,Daily!GE$10,0)/GE$156,0)</f>
        <v>0.12829525483304041</v>
      </c>
      <c r="GF165" s="12">
        <f>IFERROR(VLOOKUP($EG165,Data!$B:$CP,Daily!GF$10,0)/GF$156,0)</f>
        <v>0.1216097987751531</v>
      </c>
      <c r="GG165" s="12">
        <f>IFERROR(VLOOKUP($EG165,Data!$B:$CP,Daily!GG$10,0)/GG$156,0)</f>
        <v>0.10418521816562779</v>
      </c>
      <c r="GH165" s="12">
        <f>IFERROR(VLOOKUP($EG165,Data!$B:$CP,Daily!GH$10,0)/GH$156,0)</f>
        <v>0.12093862815884476</v>
      </c>
      <c r="GI165" s="12">
        <f>IFERROR(VLOOKUP($EG165,Data!$B:$CP,Daily!GI$10,0)/GI$156,0)</f>
        <v>0.13910761154855644</v>
      </c>
      <c r="GJ165" s="12">
        <f>IFERROR(VLOOKUP($EG165,Data!$B:$CP,Daily!GJ$10,0)/GJ$156,0)</f>
        <v>0.12070566388115135</v>
      </c>
      <c r="GK165" s="12">
        <f>IFERROR(VLOOKUP($EG165,Data!$B:$CP,Daily!GK$10,0)/GK$156,0)</f>
        <v>0.11246730601569312</v>
      </c>
      <c r="GL165" s="12">
        <f>IFERROR(VLOOKUP($EG165,Data!$B:$CP,Daily!GL$10,0)/GL$156,0)</f>
        <v>0.10487580496780129</v>
      </c>
      <c r="GM165" s="12">
        <f>IFERROR(VLOOKUP($EG165,Data!$B:$CP,Daily!GM$10,0)/GM$156,0)</f>
        <v>0.13364928909952606</v>
      </c>
      <c r="GN165" s="12">
        <f>IFERROR(VLOOKUP($EG165,Data!$B:$CP,Daily!GN$10,0)/GN$156,0)</f>
        <v>0.10018050541516245</v>
      </c>
      <c r="GO165" s="12">
        <f>IFERROR(VLOOKUP($EG165,Data!$B:$CP,Daily!GO$10,0)/GO$156,0)</f>
        <v>0.12202097235462345</v>
      </c>
      <c r="GP165" s="12">
        <f>IFERROR(VLOOKUP($EG165,Data!$B:$CP,Daily!GP$10,0)/GP$156,0)</f>
        <v>0.14021571648690292</v>
      </c>
      <c r="GQ165" s="12">
        <f>IFERROR(VLOOKUP($EG165,Data!$B:$CP,Daily!GQ$10,0)/GQ$156,0)</f>
        <v>0.11585944919278253</v>
      </c>
      <c r="GR165" s="12">
        <f>IFERROR(VLOOKUP($EG165,Data!$B:$CP,Daily!GR$10,0)/GR$156,0)</f>
        <v>0.12410986775178026</v>
      </c>
      <c r="GS165" s="12">
        <f>IFERROR(VLOOKUP($EG165,Data!$B:$CP,Daily!GS$10,0)/GS$156,0)</f>
        <v>0.11937557392102846</v>
      </c>
      <c r="GT165" s="12">
        <f>IFERROR(VLOOKUP($EG165,Data!$B:$CP,Daily!GT$10,0)/GT$156,0)</f>
        <v>0.12785388127853881</v>
      </c>
      <c r="GU165" s="12">
        <f>IFERROR(VLOOKUP($EG165,Data!$B:$CP,Daily!GU$10,0)/GU$156,0)</f>
        <v>0.12123745819397994</v>
      </c>
      <c r="GV165" s="12">
        <f>IFERROR(VLOOKUP($EG165,Data!$B:$CP,Daily!GV$10,0)/GV$156,0)</f>
        <v>0.11882845188284519</v>
      </c>
      <c r="GW165" s="12">
        <f>IFERROR(VLOOKUP($EG165,Data!$B:$CP,Daily!GW$10,0)/GW$156,0)</f>
        <v>0.12052117263843648</v>
      </c>
      <c r="GX165" s="12">
        <f>IFERROR(VLOOKUP($EG165,Data!$B:$CP,Daily!GX$10,0)/GX$156,0)</f>
        <v>0.10387469084913438</v>
      </c>
      <c r="GY165" s="12">
        <f>IFERROR(VLOOKUP($EG165,Data!$B:$CP,Daily!GY$10,0)/GY$156,0)</f>
        <v>0.12488928255093003</v>
      </c>
      <c r="GZ165" s="12">
        <f>IFERROR(VLOOKUP($EG165,Data!$B:$CP,Daily!GZ$10,0)/GZ$156,0)</f>
        <v>0.11786716557530402</v>
      </c>
      <c r="HA165" s="12">
        <f>IFERROR(VLOOKUP($EG165,Data!$B:$CP,Daily!HA$10,0)/HA$156,0)</f>
        <v>0.12139737991266375</v>
      </c>
      <c r="HB165" s="12">
        <f>IFERROR(VLOOKUP($EG165,Data!$B:$CP,Daily!HB$10,0)/HB$156,0)</f>
        <v>0.1220159151193634</v>
      </c>
      <c r="HC165" s="12">
        <f>IFERROR(VLOOKUP($EG165,Data!$B:$CP,Daily!HC$10,0)/HC$156,0)</f>
        <v>9.5060577819198508E-2</v>
      </c>
      <c r="HD165" s="12">
        <f>IFERROR(VLOOKUP($EG165,Data!$B:$CP,Daily!HD$10,0)/HD$156,0)</f>
        <v>0.11420204978038068</v>
      </c>
      <c r="HE165" s="12">
        <f>IFERROR(VLOOKUP($EG165,Data!$B:$CP,Daily!HE$10,0)/HE$156,0)</f>
        <v>0.10644257703081232</v>
      </c>
      <c r="HF165" s="12">
        <f>IFERROR(VLOOKUP($EG165,Data!$B:$CP,Daily!HF$10,0)/HF$156,0)</f>
        <v>0.12844909609895339</v>
      </c>
      <c r="HG165" s="12">
        <f>IFERROR(VLOOKUP($EG165,Data!$B:$CP,Daily!HG$10,0)/HG$156,0)</f>
        <v>0.10294117647058823</v>
      </c>
      <c r="HH165" s="12">
        <f>IFERROR(VLOOKUP($EG165,Data!$B:$CP,Daily!HH$10,0)/HH$156,0)</f>
        <v>0.12228260869565218</v>
      </c>
      <c r="HI165" s="12">
        <f>IFERROR(VLOOKUP($EG165,Data!$B:$CP,Daily!HI$10,0)/HI$156,0)</f>
        <v>0.11397345823575332</v>
      </c>
      <c r="HJ165" s="12">
        <f>IFERROR(VLOOKUP($EG165,Data!$B:$CP,Daily!HJ$10,0)/HJ$156,0)</f>
        <v>9.8317094774136402E-2</v>
      </c>
      <c r="HK165" s="12">
        <f>IFERROR(VLOOKUP($EG165,Data!$B:$CP,Daily!HK$10,0)/HK$156,0)</f>
        <v>0.13378684807256236</v>
      </c>
      <c r="HL165" s="12">
        <f>IFERROR(VLOOKUP($EG165,Data!$B:$CP,Daily!HL$10,0)/HL$156,0)</f>
        <v>0.12353923205342238</v>
      </c>
      <c r="HM165" s="12">
        <f>IFERROR(VLOOKUP($EG165,Data!$B:$CP,Daily!HM$10,0)/HM$156,0)</f>
        <v>0.10566037735849057</v>
      </c>
      <c r="HN165" s="12">
        <f>IFERROR(VLOOKUP($EG165,Data!$B:$CP,Daily!HN$10,0)/HN$156,0)</f>
        <v>0.11605584642233857</v>
      </c>
      <c r="HO165" s="12">
        <f>IFERROR(VLOOKUP($EG165,Data!$B:$CP,Daily!HO$10,0)/HO$156,0)</f>
        <v>0.11433597185576078</v>
      </c>
      <c r="HP165" s="12">
        <f>IFERROR(VLOOKUP($EG165,Data!$B:$CP,Daily!HP$10,0)/HP$156,0)</f>
        <v>0.11129296235679215</v>
      </c>
      <c r="HQ165" s="12">
        <f>IFERROR(VLOOKUP($EG165,Data!$B:$CP,Daily!HQ$10,0)/HQ$156,0)</f>
        <v>0.10910582444626743</v>
      </c>
      <c r="HR165" s="12">
        <f>IFERROR(VLOOKUP($EG165,Data!$B:$CP,Daily!HR$10,0)/HR$156,0)</f>
        <v>0.10600706713780919</v>
      </c>
      <c r="HS165" s="12">
        <f>IFERROR(VLOOKUP($EG165,Data!$B:$CP,Daily!HS$10,0)/HS$156,0)</f>
        <v>0.11437908496732026</v>
      </c>
      <c r="HT165" s="12">
        <f>IFERROR(VLOOKUP($EG165,Data!$B:$CP,Daily!HT$10,0)/HT$156,0)</f>
        <v>0.10040816326530612</v>
      </c>
      <c r="HU165" s="13"/>
      <c r="HV165" s="40">
        <f t="shared" si="2141"/>
        <v>0.10644257703081232</v>
      </c>
      <c r="HW165" s="40">
        <f t="shared" si="2142"/>
        <v>0.12353923205342238</v>
      </c>
      <c r="HX165" s="40">
        <f t="shared" si="2179"/>
        <v>1.7096655022610055E-2</v>
      </c>
      <c r="HY165" s="40">
        <f t="shared" si="2180"/>
        <v>0.13636172332037991</v>
      </c>
      <c r="HZ165" s="40">
        <f t="shared" ref="HZ165:HZ166" si="2516">HV165-(0.75*HX165)</f>
        <v>9.3620085763854777E-2</v>
      </c>
      <c r="IA165" s="43"/>
      <c r="IB165" s="12">
        <f t="shared" si="2182"/>
        <v>1.0927070102860995E-2</v>
      </c>
      <c r="IC165" s="12">
        <f t="shared" ref="IC165:IC166" si="2517">SUMPRODUCT(HM165:HS165,HM$156:HS$156)/SUM(HM$156:HS$156)</f>
        <v>0.1112383861524755</v>
      </c>
      <c r="ID165" s="12">
        <f t="shared" ref="ID165:ID166" si="2518">SUMPRODUCT(GQ165:HS165,GQ$156:HS$156)/SUM(GQ$156:HS$156)</f>
        <v>0.11553293716019725</v>
      </c>
      <c r="IE165" s="1"/>
      <c r="IF165" s="7" t="s">
        <v>826</v>
      </c>
      <c r="IG165" s="7" t="s">
        <v>142</v>
      </c>
      <c r="IH165" s="12">
        <f>IFERROR(VLOOKUP($IF165,Data!$B:$CP,Daily!IH$10,0)/IH$156,0)</f>
        <v>0.21763085399449036</v>
      </c>
      <c r="II165" s="12">
        <f>IFERROR(VLOOKUP($IF165,Data!$B:$CP,Daily!II$10,0)/II$156,0)</f>
        <v>0.20046620046620048</v>
      </c>
      <c r="IJ165" s="12">
        <f>IFERROR(VLOOKUP($IF165,Data!$B:$CP,Daily!IJ$10,0)/IJ$156,0)</f>
        <v>0.1802030456852792</v>
      </c>
      <c r="IK165" s="12">
        <f>IFERROR(VLOOKUP($IF165,Data!$B:$CP,Daily!IK$10,0)/IK$156,0)</f>
        <v>0.19827586206896552</v>
      </c>
      <c r="IL165" s="12">
        <f>IFERROR(VLOOKUP($IF165,Data!$B:$CP,Daily!IL$10,0)/IL$156,0)</f>
        <v>0.20714285714285716</v>
      </c>
      <c r="IM165" s="12">
        <f>IFERROR(VLOOKUP($IF165,Data!$B:$CP,Daily!IM$10,0)/IM$156,0)</f>
        <v>0.1856763925729443</v>
      </c>
      <c r="IN165" s="12">
        <f>IFERROR(VLOOKUP($IF165,Data!$B:$CP,Daily!IN$10,0)/IN$156,0)</f>
        <v>0.18205128205128204</v>
      </c>
      <c r="IO165" s="12">
        <f>IFERROR(VLOOKUP($IF165,Data!$B:$CP,Daily!IO$10,0)/IO$156,0)</f>
        <v>0.19121447028423771</v>
      </c>
      <c r="IP165" s="12">
        <f>IFERROR(VLOOKUP($IF165,Data!$B:$CP,Daily!IP$10,0)/IP$156,0)</f>
        <v>0.17866004962779156</v>
      </c>
      <c r="IQ165" s="12">
        <f>IFERROR(VLOOKUP($IF165,Data!$B:$CP,Daily!IQ$10,0)/IQ$156,0)</f>
        <v>0.20294117647058824</v>
      </c>
      <c r="IR165" s="12">
        <f>IFERROR(VLOOKUP($IF165,Data!$B:$CP,Daily!IR$10,0)/IR$156,0)</f>
        <v>0.24193548387096775</v>
      </c>
      <c r="IS165" s="12">
        <f>IFERROR(VLOOKUP($IF165,Data!$B:$CP,Daily!IS$10,0)/IS$156,0)</f>
        <v>0.21451104100946372</v>
      </c>
      <c r="IT165" s="12">
        <f>IFERROR(VLOOKUP($IF165,Data!$B:$CP,Daily!IT$10,0)/IT$156,0)</f>
        <v>0.22063037249283668</v>
      </c>
      <c r="IU165" s="12">
        <f>IFERROR(VLOOKUP($IF165,Data!$B:$CP,Daily!IU$10,0)/IU$156,0)</f>
        <v>0.21568627450980393</v>
      </c>
      <c r="IV165" s="12">
        <f>IFERROR(VLOOKUP($IF165,Data!$B:$CP,Daily!IV$10,0)/IV$156,0)</f>
        <v>0.18226600985221675</v>
      </c>
      <c r="IW165" s="12">
        <f>IFERROR(VLOOKUP($IF165,Data!$B:$CP,Daily!IW$10,0)/IW$156,0)</f>
        <v>0.21533923303834809</v>
      </c>
      <c r="IX165" s="12">
        <f>IFERROR(VLOOKUP($IF165,Data!$B:$CP,Daily!IX$10,0)/IX$156,0)</f>
        <v>0.18529411764705883</v>
      </c>
      <c r="IY165" s="12">
        <f>IFERROR(VLOOKUP($IF165,Data!$B:$CP,Daily!IY$10,0)/IY$156,0)</f>
        <v>0.20168067226890757</v>
      </c>
      <c r="IZ165" s="12">
        <f>IFERROR(VLOOKUP($IF165,Data!$B:$CP,Daily!IZ$10,0)/IZ$156,0)</f>
        <v>0.15359477124183007</v>
      </c>
      <c r="JA165" s="12">
        <f>IFERROR(VLOOKUP($IF165,Data!$B:$CP,Daily!JA$10,0)/JA$156,0)</f>
        <v>0.20909090909090908</v>
      </c>
      <c r="JB165" s="12">
        <f>IFERROR(VLOOKUP($IF165,Data!$B:$CP,Daily!JB$10,0)/JB$156,0)</f>
        <v>0.18055555555555555</v>
      </c>
      <c r="JC165" s="12">
        <f>IFERROR(VLOOKUP($IF165,Data!$B:$CP,Daily!JC$10,0)/JC$156,0)</f>
        <v>0.18497109826589594</v>
      </c>
      <c r="JD165" s="12">
        <f>IFERROR(VLOOKUP($IF165,Data!$B:$CP,Daily!JD$10,0)/JD$156,0)</f>
        <v>0.2364217252396166</v>
      </c>
      <c r="JE165" s="12">
        <f>IFERROR(VLOOKUP($IF165,Data!$B:$CP,Daily!JE$10,0)/JE$156,0)</f>
        <v>0.18678160919540229</v>
      </c>
      <c r="JF165" s="12">
        <f>IFERROR(VLOOKUP($IF165,Data!$B:$CP,Daily!JF$10,0)/JF$156,0)</f>
        <v>0.28378378378378377</v>
      </c>
      <c r="JG165" s="12">
        <f>IFERROR(VLOOKUP($IF165,Data!$B:$CP,Daily!JG$10,0)/JG$156,0)</f>
        <v>0.19169329073482427</v>
      </c>
      <c r="JH165" s="12">
        <f>IFERROR(VLOOKUP($IF165,Data!$B:$CP,Daily!JH$10,0)/JH$156,0)</f>
        <v>0.18095238095238095</v>
      </c>
      <c r="JI165" s="12">
        <f>IFERROR(VLOOKUP($IF165,Data!$B:$CP,Daily!JI$10,0)/JI$156,0)</f>
        <v>0.21951219512195122</v>
      </c>
      <c r="JJ165" s="12">
        <f>IFERROR(VLOOKUP($IF165,Data!$B:$CP,Daily!JJ$10,0)/JJ$156,0)</f>
        <v>0.20792079207920791</v>
      </c>
      <c r="JK165" s="12">
        <f>IFERROR(VLOOKUP($IF165,Data!$B:$CP,Daily!JK$10,0)/JK$156,0)</f>
        <v>0.1876750700280112</v>
      </c>
      <c r="JL165" s="12">
        <f>IFERROR(VLOOKUP($IF165,Data!$B:$CP,Daily!JL$10,0)/JL$156,0)</f>
        <v>0.20658682634730538</v>
      </c>
      <c r="JM165" s="12">
        <f>IFERROR(VLOOKUP($IF165,Data!$B:$CP,Daily!JM$10,0)/JM$156,0)</f>
        <v>0.23318385650224216</v>
      </c>
      <c r="JN165" s="12">
        <f>IFERROR(VLOOKUP($IF165,Data!$B:$CP,Daily!JN$10,0)/JN$156,0)</f>
        <v>0.22115384615384615</v>
      </c>
      <c r="JO165" s="12">
        <f>IFERROR(VLOOKUP($IF165,Data!$B:$CP,Daily!JO$10,0)/JO$156,0)</f>
        <v>0.23325062034739455</v>
      </c>
      <c r="JP165" s="12">
        <f>IFERROR(VLOOKUP($IF165,Data!$B:$CP,Daily!JP$10,0)/JP$156,0)</f>
        <v>0.23361823361823361</v>
      </c>
      <c r="JQ165" s="12">
        <f>IFERROR(VLOOKUP($IF165,Data!$B:$CP,Daily!JQ$10,0)/JQ$156,0)</f>
        <v>0.20259740259740261</v>
      </c>
      <c r="JR165" s="12">
        <f>IFERROR(VLOOKUP($IF165,Data!$B:$CP,Daily!JR$10,0)/JR$156,0)</f>
        <v>0.1876675603217158</v>
      </c>
      <c r="JS165" s="12">
        <f>IFERROR(VLOOKUP($IF165,Data!$B:$CP,Daily!JS$10,0)/JS$156,0)</f>
        <v>0.18691588785046728</v>
      </c>
      <c r="JT165" s="12">
        <f>IFERROR(VLOOKUP($IF165,Data!$B:$CP,Daily!JT$10,0)/JT$156,0)</f>
        <v>0.20242914979757085</v>
      </c>
      <c r="JU165" s="12">
        <f>IFERROR(VLOOKUP($IF165,Data!$B:$CP,Daily!JU$10,0)/JU$156,0)</f>
        <v>0.22758620689655173</v>
      </c>
      <c r="JV165" s="12">
        <f>IFERROR(VLOOKUP($IF165,Data!$B:$CP,Daily!JV$10,0)/JV$156,0)</f>
        <v>0.19230769230769232</v>
      </c>
      <c r="JW165" s="12">
        <f>IFERROR(VLOOKUP($IF165,Data!$B:$CP,Daily!JW$10,0)/JW$156,0)</f>
        <v>0.19488817891373802</v>
      </c>
      <c r="JX165" s="12">
        <f>IFERROR(VLOOKUP($IF165,Data!$B:$CP,Daily!JX$10,0)/JX$156,0)</f>
        <v>0.23123123123123124</v>
      </c>
      <c r="JY165" s="12">
        <f>IFERROR(VLOOKUP($IF165,Data!$B:$CP,Daily!JY$10,0)/JY$156,0)</f>
        <v>0.20469798657718122</v>
      </c>
      <c r="JZ165" s="12">
        <f>IFERROR(VLOOKUP($IF165,Data!$B:$CP,Daily!JZ$10,0)/JZ$156,0)</f>
        <v>0.17747440273037543</v>
      </c>
      <c r="KA165" s="12">
        <f>IFERROR(VLOOKUP($IF165,Data!$B:$CP,Daily!KA$10,0)/KA$156,0)</f>
        <v>0.2</v>
      </c>
      <c r="KB165" s="12">
        <f>IFERROR(VLOOKUP($IF165,Data!$B:$CP,Daily!KB$10,0)/KB$156,0)</f>
        <v>0.20134228187919462</v>
      </c>
      <c r="KC165" s="12">
        <f>IFERROR(VLOOKUP($IF165,Data!$B:$CP,Daily!KC$10,0)/KC$156,0)</f>
        <v>0.20521172638436483</v>
      </c>
      <c r="KD165" s="12">
        <f>IFERROR(VLOOKUP($IF165,Data!$B:$CP,Daily!KD$10,0)/KD$156,0)</f>
        <v>0.21362229102167182</v>
      </c>
      <c r="KE165" s="12">
        <f>IFERROR(VLOOKUP($IF165,Data!$B:$CP,Daily!KE$10,0)/KE$156,0)</f>
        <v>0.20977011494252873</v>
      </c>
      <c r="KF165" s="12">
        <f>IFERROR(VLOOKUP($IF165,Data!$B:$CP,Daily!KF$10,0)/KF$156,0)</f>
        <v>0.20273972602739726</v>
      </c>
      <c r="KG165" s="12">
        <f>IFERROR(VLOOKUP($IF165,Data!$B:$CP,Daily!KG$10,0)/KG$156,0)</f>
        <v>0.2089041095890411</v>
      </c>
      <c r="KH165" s="12">
        <f>IFERROR(VLOOKUP($IF165,Data!$B:$CP,Daily!KH$10,0)/KH$156,0)</f>
        <v>0.22317596566523606</v>
      </c>
      <c r="KI165" s="12">
        <f>IFERROR(VLOOKUP($IF165,Data!$B:$CP,Daily!KI$10,0)/KI$156,0)</f>
        <v>0.21212121212121213</v>
      </c>
      <c r="KJ165" s="12">
        <f>IFERROR(VLOOKUP($IF165,Data!$B:$CP,Daily!KJ$10,0)/KJ$156,0)</f>
        <v>0.19033232628398791</v>
      </c>
      <c r="KK165" s="12">
        <f>IFERROR(VLOOKUP($IF165,Data!$B:$CP,Daily!KK$10,0)/KK$156,0)</f>
        <v>0.22108843537414966</v>
      </c>
      <c r="KL165" s="12">
        <f>IFERROR(VLOOKUP($IF165,Data!$B:$CP,Daily!KL$10,0)/KL$156,0)</f>
        <v>0.18421052631578946</v>
      </c>
      <c r="KM165" s="12">
        <f>IFERROR(VLOOKUP($IF165,Data!$B:$CP,Daily!KM$10,0)/KM$156,0)</f>
        <v>0.21518987341772153</v>
      </c>
      <c r="KN165" s="12">
        <f>IFERROR(VLOOKUP($IF165,Data!$B:$CP,Daily!KN$10,0)/KN$156,0)</f>
        <v>0.20945945945945946</v>
      </c>
      <c r="KO165" s="12">
        <f>IFERROR(VLOOKUP($IF165,Data!$B:$CP,Daily!KO$10,0)/KO$156,0)</f>
        <v>0.25543478260869568</v>
      </c>
      <c r="KP165" s="12">
        <f>IFERROR(VLOOKUP($IF165,Data!$B:$CP,Daily!KP$10,0)/KP$156,0)</f>
        <v>0.21451104100946372</v>
      </c>
      <c r="KQ165" s="12">
        <f>IFERROR(VLOOKUP($IF165,Data!$B:$CP,Daily!KQ$10,0)/KQ$156,0)</f>
        <v>0.20066889632107024</v>
      </c>
      <c r="KR165" s="12">
        <f>IFERROR(VLOOKUP($IF165,Data!$B:$CP,Daily!KR$10,0)/KR$156,0)</f>
        <v>0.20068027210884354</v>
      </c>
      <c r="KS165" s="12">
        <f>IFERROR(VLOOKUP($IF165,Data!$B:$CP,Daily!KS$10,0)/KS$156,0)</f>
        <v>0.19784172661870503</v>
      </c>
      <c r="KT165" s="12">
        <f>IFERROR(VLOOKUP($IF165,Data!$B:$CP,Daily!KT$10,0)/KT$156,0)</f>
        <v>0.19035532994923857</v>
      </c>
      <c r="KU165" s="12">
        <f>IFERROR(VLOOKUP($IF165,Data!$B:$CP,Daily!KU$10,0)/KU$156,0)</f>
        <v>0.1891891891891892</v>
      </c>
      <c r="KV165" s="12">
        <f>IFERROR(VLOOKUP($IF165,Data!$B:$CP,Daily!KV$10,0)/KV$156,0)</f>
        <v>0.21923076923076923</v>
      </c>
      <c r="KW165" s="12">
        <f>IFERROR(VLOOKUP($IF165,Data!$B:$CP,Daily!KW$10,0)/KW$156,0)</f>
        <v>0.21283783783783783</v>
      </c>
      <c r="KX165" s="12">
        <f>IFERROR(VLOOKUP($IF165,Data!$B:$CP,Daily!KX$10,0)/KX$156,0)</f>
        <v>0.17940199335548174</v>
      </c>
      <c r="KY165" s="12">
        <f>IFERROR(VLOOKUP($IF165,Data!$B:$CP,Daily!KY$10,0)/KY$156,0)</f>
        <v>0.15306122448979592</v>
      </c>
      <c r="KZ165" s="12">
        <f>IFERROR(VLOOKUP($IF165,Data!$B:$CP,Daily!KZ$10,0)/KZ$156,0)</f>
        <v>0.1743119266055046</v>
      </c>
      <c r="LA165" s="12">
        <f>IFERROR(VLOOKUP($IF165,Data!$B:$CP,Daily!LA$10,0)/LA$156,0)</f>
        <v>0.17378048780487804</v>
      </c>
      <c r="LB165" s="12">
        <f>IFERROR(VLOOKUP($IF165,Data!$B:$CP,Daily!LB$10,0)/LB$156,0)</f>
        <v>0.16850828729281769</v>
      </c>
      <c r="LC165" s="12">
        <f>IFERROR(VLOOKUP($IF165,Data!$B:$CP,Daily!LC$10,0)/LC$156,0)</f>
        <v>0.22169811320754718</v>
      </c>
      <c r="LD165" s="12">
        <f>IFERROR(VLOOKUP($IF165,Data!$B:$CP,Daily!LD$10,0)/LD$156,0)</f>
        <v>0.25391849529780564</v>
      </c>
      <c r="LE165" s="12">
        <f>IFERROR(VLOOKUP($IF165,Data!$B:$CP,Daily!LE$10,0)/LE$156,0)</f>
        <v>0.25080385852090031</v>
      </c>
      <c r="LF165" s="12">
        <f>IFERROR(VLOOKUP($IF165,Data!$B:$CP,Daily!LF$10,0)/LF$156,0)</f>
        <v>0.19808306709265175</v>
      </c>
      <c r="LG165" s="12">
        <f>IFERROR(VLOOKUP($IF165,Data!$B:$CP,Daily!LG$10,0)/LG$156,0)</f>
        <v>0.1875</v>
      </c>
      <c r="LH165" s="12">
        <f>IFERROR(VLOOKUP($IF165,Data!$B:$CP,Daily!LH$10,0)/LH$156,0)</f>
        <v>0.17073170731707318</v>
      </c>
      <c r="LI165" s="12">
        <f>IFERROR(VLOOKUP($IF165,Data!$B:$CP,Daily!LI$10,0)/LI$156,0)</f>
        <v>0.18591549295774648</v>
      </c>
      <c r="LJ165" s="12">
        <f>IFERROR(VLOOKUP($IF165,Data!$B:$CP,Daily!LJ$10,0)/LJ$156,0)</f>
        <v>0.24090909090909091</v>
      </c>
      <c r="LK165" s="12">
        <f>IFERROR(VLOOKUP($IF165,Data!$B:$CP,Daily!LK$10,0)/LK$156,0)</f>
        <v>0.20317460317460317</v>
      </c>
      <c r="LL165" s="12">
        <f>IFERROR(VLOOKUP($IF165,Data!$B:$CP,Daily!LL$10,0)/LL$156,0)</f>
        <v>0.19135802469135801</v>
      </c>
      <c r="LM165" s="12">
        <f>IFERROR(VLOOKUP($IF165,Data!$B:$CP,Daily!LM$10,0)/LM$156,0)</f>
        <v>0.19469026548672566</v>
      </c>
      <c r="LN165" s="12">
        <f>IFERROR(VLOOKUP($IF165,Data!$B:$CP,Daily!LN$10,0)/LN$156,0)</f>
        <v>0.18103448275862069</v>
      </c>
      <c r="LO165" s="12">
        <f>IFERROR(VLOOKUP($IF165,Data!$B:$CP,Daily!LO$10,0)/LO$156,0)</f>
        <v>0.17525773195876287</v>
      </c>
      <c r="LP165" s="12">
        <f>IFERROR(VLOOKUP($IF165,Data!$B:$CP,Daily!LP$10,0)/LP$156,0)</f>
        <v>0.19191919191919191</v>
      </c>
      <c r="LQ165" s="12">
        <f>IFERROR(VLOOKUP($IF165,Data!$B:$CP,Daily!LQ$10,0)/LQ$156,0)</f>
        <v>0.23131672597864769</v>
      </c>
      <c r="LR165" s="12">
        <f>IFERROR(VLOOKUP($IF165,Data!$B:$CP,Daily!LR$10,0)/LR$156,0)</f>
        <v>0.16814159292035399</v>
      </c>
      <c r="LS165" s="12">
        <f>IFERROR(VLOOKUP($IF165,Data!$B:$CP,Daily!LS$10,0)/LS$156,0)</f>
        <v>0.21533923303834809</v>
      </c>
      <c r="LU165" s="40">
        <f t="shared" si="2145"/>
        <v>0.18678160919540229</v>
      </c>
      <c r="LV165" s="40">
        <f t="shared" si="2146"/>
        <v>0.21533923303834809</v>
      </c>
      <c r="LW165" s="40">
        <f t="shared" ref="LW165:LW166" si="2519">LV165-LU165</f>
        <v>2.8557623842945801E-2</v>
      </c>
      <c r="LX165" s="40">
        <f t="shared" ref="LX165:LX166" si="2520">LV165+(0.75*LW165)</f>
        <v>0.23675745092055744</v>
      </c>
      <c r="LY165" s="40">
        <f t="shared" ref="LY165:LY166" si="2521">LU165-(0.75*LW165)</f>
        <v>0.16536339131319294</v>
      </c>
      <c r="LZ165" s="43"/>
      <c r="MA165" s="12">
        <f t="shared" si="2186"/>
        <v>2.202021612324848E-2</v>
      </c>
      <c r="MB165" s="12">
        <f t="shared" ref="MB165:MB166" si="2522">SUMPRODUCT(LL165:LR165,LL$156:LR$156)/SUM(LL$156:LR$156)</f>
        <v>0.18923395445134575</v>
      </c>
      <c r="MC165" s="12">
        <f t="shared" ref="MC165:MC166" si="2523">SUMPRODUCT(KP165:LR165,KP$156:LR$156)/SUM(KP$156:LR$156)</f>
        <v>0.19551559792027728</v>
      </c>
    </row>
    <row r="166" spans="4:341" x14ac:dyDescent="0.35">
      <c r="D166" s="60" t="s">
        <v>294</v>
      </c>
      <c r="E166" s="53" t="str">
        <f>VLOOKUP($D166,'Metric Nature'!$C:$D,2,0)&amp;IF(($F166&lt;(EA166)),"Below",IF(($F166&gt;(DZ166)),"Above","Within"))</f>
        <v>NegativeWithin</v>
      </c>
      <c r="F166" s="48">
        <f t="shared" si="2163"/>
        <v>0.12659846547314579</v>
      </c>
      <c r="G166" s="49">
        <f t="shared" si="2164"/>
        <v>0.12830996884735202</v>
      </c>
      <c r="H166" s="55">
        <f t="shared" si="2165"/>
        <v>-1.3338818406560198E-2</v>
      </c>
      <c r="I166" s="49">
        <f t="shared" si="2500"/>
        <v>0.12689634922188509</v>
      </c>
      <c r="J166" s="48">
        <f t="shared" si="2167"/>
        <v>-2.3474572008247915E-3</v>
      </c>
      <c r="K166" s="118">
        <f t="shared" si="2490"/>
        <v>1.466783978865361E-2</v>
      </c>
      <c r="L166" s="56"/>
      <c r="M166" s="53" t="str">
        <f>VLOOKUP($D166,'Metric Nature'!$C:$D,2,0)&amp;IF(($N166&lt;(HZ166)),"Below",IF(($N166&gt;(HY166)),"Above","Within"))</f>
        <v>NegativeWithin</v>
      </c>
      <c r="N166" s="48">
        <f t="shared" si="2501"/>
        <v>8.9795918367346933E-2</v>
      </c>
      <c r="O166" s="49">
        <f t="shared" si="2502"/>
        <v>8.3110602010945653E-2</v>
      </c>
      <c r="P166" s="55">
        <f t="shared" si="2503"/>
        <v>8.0438791136669005E-2</v>
      </c>
      <c r="Q166" s="49">
        <f t="shared" si="2504"/>
        <v>8.3322796813756483E-2</v>
      </c>
      <c r="R166" s="48">
        <f t="shared" si="2505"/>
        <v>7.7687281285807083E-2</v>
      </c>
      <c r="S166" s="118">
        <f t="shared" si="2493"/>
        <v>1.6331989935008815E-2</v>
      </c>
      <c r="T166" s="56"/>
      <c r="U166" s="53" t="str">
        <f>VLOOKUP($D166,'Metric Nature'!$C:$D,2,0)&amp;IF(($V166&lt;(LY166)),"Below",IF(($V166&gt;(LX166)),"Above","Within"))</f>
        <v>NegativeWithin</v>
      </c>
      <c r="V166" s="48">
        <f t="shared" si="2506"/>
        <v>0.25958702064896755</v>
      </c>
      <c r="W166" s="49">
        <f t="shared" si="2507"/>
        <v>0.27536231884057971</v>
      </c>
      <c r="X166" s="48">
        <f t="shared" si="2508"/>
        <v>-5.7289240801117858E-2</v>
      </c>
      <c r="Y166" s="49">
        <f t="shared" si="2509"/>
        <v>0.27621317157712305</v>
      </c>
      <c r="Z166" s="48">
        <f t="shared" si="2510"/>
        <v>-6.019318641911043E-2</v>
      </c>
      <c r="AA166" s="118">
        <f t="shared" si="2496"/>
        <v>2.5184750782467184E-2</v>
      </c>
      <c r="AB166" s="120"/>
      <c r="AC166" s="46" t="s">
        <v>827</v>
      </c>
      <c r="AI166" s="7" t="s">
        <v>294</v>
      </c>
      <c r="AJ166" s="12">
        <f>IFERROR((IFERROR(VLOOKUP($EG166,Data!$B:$CP,Daily!EI$10,0),0)+IFERROR(VLOOKUP($IF166,Data!$B:$CP,Daily!IH$10,0),0))/AJ$156,0)</f>
        <v>0.13192283758556317</v>
      </c>
      <c r="AK166" s="12">
        <f>IFERROR((IFERROR(VLOOKUP($EG166,Data!$B:$CP,Daily!EJ$10,0),0)+IFERROR(VLOOKUP($IF166,Data!$B:$CP,Daily!II$10,0),0))/AK$156,0)</f>
        <v>0.15831894070236038</v>
      </c>
      <c r="AL166" s="12">
        <f>IFERROR((IFERROR(VLOOKUP($EG166,Data!$B:$CP,Daily!EK$10,0),0)+IFERROR(VLOOKUP($IF166,Data!$B:$CP,Daily!IJ$10,0),0))/AL$156,0)</f>
        <v>0.16666666666666666</v>
      </c>
      <c r="AM166" s="12">
        <f>IFERROR((IFERROR(VLOOKUP($EG166,Data!$B:$CP,Daily!EL$10,0),0)+IFERROR(VLOOKUP($IF166,Data!$B:$CP,Daily!IK$10,0),0))/AM$156,0)</f>
        <v>0.15485564304461943</v>
      </c>
      <c r="AN166" s="12">
        <f>IFERROR((IFERROR(VLOOKUP($EG166,Data!$B:$CP,Daily!EM$10,0),0)+IFERROR(VLOOKUP($IF166,Data!$B:$CP,Daily!IL$10,0),0))/AN$156,0)</f>
        <v>0.15379008746355685</v>
      </c>
      <c r="AO166" s="12">
        <f>IFERROR((IFERROR(VLOOKUP($EG166,Data!$B:$CP,Daily!EN$10,0),0)+IFERROR(VLOOKUP($IF166,Data!$B:$CP,Daily!IM$10,0),0))/AO$156,0)</f>
        <v>0.17196702002355713</v>
      </c>
      <c r="AP166" s="12">
        <f>IFERROR((IFERROR(VLOOKUP($EG166,Data!$B:$CP,Daily!EO$10,0),0)+IFERROR(VLOOKUP($IF166,Data!$B:$CP,Daily!IN$10,0),0))/AP$156,0)</f>
        <v>0.15443175638934203</v>
      </c>
      <c r="AQ166" s="12">
        <f>IFERROR((IFERROR(VLOOKUP($EG166,Data!$B:$CP,Daily!EP$10,0),0)+IFERROR(VLOOKUP($IF166,Data!$B:$CP,Daily!IO$10,0),0))/AQ$156,0)</f>
        <v>0.15146299483648881</v>
      </c>
      <c r="AR166" s="12">
        <f>IFERROR((IFERROR(VLOOKUP($EG166,Data!$B:$CP,Daily!EQ$10,0),0)+IFERROR(VLOOKUP($IF166,Data!$B:$CP,Daily!IP$10,0),0))/AR$156,0)</f>
        <v>0.15502958579881657</v>
      </c>
      <c r="AS166" s="12">
        <f>IFERROR((IFERROR(VLOOKUP($EG166,Data!$B:$CP,Daily!ER$10,0),0)+IFERROR(VLOOKUP($IF166,Data!$B:$CP,Daily!IQ$10,0),0))/AS$156,0)</f>
        <v>0.15475409836065573</v>
      </c>
      <c r="AT166" s="12">
        <f>IFERROR((IFERROR(VLOOKUP($EG166,Data!$B:$CP,Daily!ES$10,0),0)+IFERROR(VLOOKUP($IF166,Data!$B:$CP,Daily!IR$10,0),0))/AT$156,0)</f>
        <v>0.14077669902912621</v>
      </c>
      <c r="AU166" s="12">
        <f>IFERROR((IFERROR(VLOOKUP($EG166,Data!$B:$CP,Daily!ET$10,0),0)+IFERROR(VLOOKUP($IF166,Data!$B:$CP,Daily!IS$10,0),0))/AU$156,0)</f>
        <v>0.14140040788579197</v>
      </c>
      <c r="AV166" s="12">
        <f>IFERROR((IFERROR(VLOOKUP($EG166,Data!$B:$CP,Daily!EU$10,0),0)+IFERROR(VLOOKUP($IF166,Data!$B:$CP,Daily!IT$10,0),0))/AV$156,0)</f>
        <v>0.15019505851755527</v>
      </c>
      <c r="AW166" s="12">
        <f>IFERROR((IFERROR(VLOOKUP($EG166,Data!$B:$CP,Daily!EV$10,0),0)+IFERROR(VLOOKUP($IF166,Data!$B:$CP,Daily!IU$10,0),0))/AW$156,0)</f>
        <v>0.16935483870967741</v>
      </c>
      <c r="AX166" s="12">
        <f>IFERROR((IFERROR(VLOOKUP($EG166,Data!$B:$CP,Daily!EW$10,0),0)+IFERROR(VLOOKUP($IF166,Data!$B:$CP,Daily!IV$10,0),0))/AX$156,0)</f>
        <v>0.13619854721549637</v>
      </c>
      <c r="AY166" s="12">
        <f>IFERROR((IFERROR(VLOOKUP($EG166,Data!$B:$CP,Daily!EX$10,0),0)+IFERROR(VLOOKUP($IF166,Data!$B:$CP,Daily!IW$10,0),0))/AY$156,0)</f>
        <v>0.13346228239845262</v>
      </c>
      <c r="AZ166" s="12">
        <f>IFERROR((IFERROR(VLOOKUP($EG166,Data!$B:$CP,Daily!EY$10,0),0)+IFERROR(VLOOKUP($IF166,Data!$B:$CP,Daily!IX$10,0),0))/AZ$156,0)</f>
        <v>0.13979933110367893</v>
      </c>
      <c r="BA166" s="12">
        <f>IFERROR((IFERROR(VLOOKUP($EG166,Data!$B:$CP,Daily!EZ$10,0),0)+IFERROR(VLOOKUP($IF166,Data!$B:$CP,Daily!IY$10,0),0))/BA$156,0)</f>
        <v>0.11814744801512288</v>
      </c>
      <c r="BB166" s="12">
        <f>IFERROR((IFERROR(VLOOKUP($EG166,Data!$B:$CP,Daily!FA$10,0),0)+IFERROR(VLOOKUP($IF166,Data!$B:$CP,Daily!IZ$10,0),0))/BB$156,0)</f>
        <v>0.15342837746096402</v>
      </c>
      <c r="BC166" s="12">
        <f>IFERROR((IFERROR(VLOOKUP($EG166,Data!$B:$CP,Daily!FB$10,0),0)+IFERROR(VLOOKUP($IF166,Data!$B:$CP,Daily!JA$10,0),0))/BC$156,0)</f>
        <v>0.14435879467414156</v>
      </c>
      <c r="BD166" s="12">
        <f>IFERROR((IFERROR(VLOOKUP($EG166,Data!$B:$CP,Daily!FC$10,0),0)+IFERROR(VLOOKUP($IF166,Data!$B:$CP,Daily!JB$10,0),0))/BD$156,0)</f>
        <v>0.14701986754966886</v>
      </c>
      <c r="BE166" s="12">
        <f>IFERROR((IFERROR(VLOOKUP($EG166,Data!$B:$CP,Daily!FD$10,0),0)+IFERROR(VLOOKUP($IF166,Data!$B:$CP,Daily!JC$10,0),0))/BE$156,0)</f>
        <v>0.11986062717770035</v>
      </c>
      <c r="BF166" s="12">
        <f>IFERROR((IFERROR(VLOOKUP($EG166,Data!$B:$CP,Daily!FE$10,0),0)+IFERROR(VLOOKUP($IF166,Data!$B:$CP,Daily!JD$10,0),0))/BF$156,0)</f>
        <v>0.13324791800128122</v>
      </c>
      <c r="BG166" s="12">
        <f>IFERROR((IFERROR(VLOOKUP($EG166,Data!$B:$CP,Daily!FF$10,0),0)+IFERROR(VLOOKUP($IF166,Data!$B:$CP,Daily!JE$10,0),0))/BG$156,0)</f>
        <v>0.14838300570703869</v>
      </c>
      <c r="BH166" s="12">
        <f>IFERROR((IFERROR(VLOOKUP($EG166,Data!$B:$CP,Daily!FG$10,0),0)+IFERROR(VLOOKUP($IF166,Data!$B:$CP,Daily!JF$10,0),0))/BH$156,0)</f>
        <v>0.1103515625</v>
      </c>
      <c r="BI166" s="12">
        <f>IFERROR((IFERROR(VLOOKUP($EG166,Data!$B:$CP,Daily!FH$10,0),0)+IFERROR(VLOOKUP($IF166,Data!$B:$CP,Daily!JG$10,0),0))/BI$156,0)</f>
        <v>0.13627254509018036</v>
      </c>
      <c r="BJ166" s="12">
        <f>IFERROR((IFERROR(VLOOKUP($EG166,Data!$B:$CP,Daily!FI$10,0),0)+IFERROR(VLOOKUP($IF166,Data!$B:$CP,Daily!JH$10,0),0))/BJ$156,0)</f>
        <v>0.12157648630594522</v>
      </c>
      <c r="BK166" s="12">
        <f>IFERROR((IFERROR(VLOOKUP($EG166,Data!$B:$CP,Daily!FJ$10,0),0)+IFERROR(VLOOKUP($IF166,Data!$B:$CP,Daily!JI$10,0),0))/BK$156,0)</f>
        <v>0.13831899404367967</v>
      </c>
      <c r="BL166" s="12">
        <f>IFERROR((IFERROR(VLOOKUP($EG166,Data!$B:$CP,Daily!FK$10,0),0)+IFERROR(VLOOKUP($IF166,Data!$B:$CP,Daily!JJ$10,0),0))/BL$156,0)</f>
        <v>0.1357142857142857</v>
      </c>
      <c r="BM166" s="12">
        <f>IFERROR((IFERROR(VLOOKUP($EG166,Data!$B:$CP,Daily!FL$10,0),0)+IFERROR(VLOOKUP($IF166,Data!$B:$CP,Daily!JK$10,0),0))/BM$156,0)</f>
        <v>0.15970056144728634</v>
      </c>
      <c r="BN166" s="12">
        <f>IFERROR((IFERROR(VLOOKUP($EG166,Data!$B:$CP,Daily!FM$10,0),0)+IFERROR(VLOOKUP($IF166,Data!$B:$CP,Daily!JL$10,0),0))/BN$156,0)</f>
        <v>0.15163934426229508</v>
      </c>
      <c r="BO166" s="12">
        <f>IFERROR((IFERROR(VLOOKUP($EG166,Data!$B:$CP,Daily!FN$10,0),0)+IFERROR(VLOOKUP($IF166,Data!$B:$CP,Daily!JM$10,0),0))/BO$156,0)</f>
        <v>0.13307984790874525</v>
      </c>
      <c r="BP166" s="12">
        <f>IFERROR((IFERROR(VLOOKUP($EG166,Data!$B:$CP,Daily!FO$10,0),0)+IFERROR(VLOOKUP($IF166,Data!$B:$CP,Daily!JN$10,0),0))/BP$156,0)</f>
        <v>0.14000000000000001</v>
      </c>
      <c r="BQ166" s="12">
        <f>IFERROR((IFERROR(VLOOKUP($EG166,Data!$B:$CP,Daily!FP$10,0),0)+IFERROR(VLOOKUP($IF166,Data!$B:$CP,Daily!JO$10,0),0))/BQ$156,0)</f>
        <v>0.16100702576112413</v>
      </c>
      <c r="BR166" s="12">
        <f>IFERROR((IFERROR(VLOOKUP($EG166,Data!$B:$CP,Daily!FQ$10,0),0)+IFERROR(VLOOKUP($IF166,Data!$B:$CP,Daily!JP$10,0),0))/BR$156,0)</f>
        <v>0.15497937536829701</v>
      </c>
      <c r="BS166" s="12">
        <f>IFERROR((IFERROR(VLOOKUP($EG166,Data!$B:$CP,Daily!FR$10,0),0)+IFERROR(VLOOKUP($IF166,Data!$B:$CP,Daily!JQ$10,0),0))/BS$156,0)</f>
        <v>0.16227801592161667</v>
      </c>
      <c r="BT166" s="12">
        <f>IFERROR((IFERROR(VLOOKUP($EG166,Data!$B:$CP,Daily!FS$10,0),0)+IFERROR(VLOOKUP($IF166,Data!$B:$CP,Daily!JR$10,0),0))/BT$156,0)</f>
        <v>0.16451810926949048</v>
      </c>
      <c r="BU166" s="12">
        <f>IFERROR((IFERROR(VLOOKUP($EG166,Data!$B:$CP,Daily!FT$10,0),0)+IFERROR(VLOOKUP($IF166,Data!$B:$CP,Daily!JS$10,0),0))/BU$156,0)</f>
        <v>0.16289893617021275</v>
      </c>
      <c r="BV166" s="12">
        <f>IFERROR((IFERROR(VLOOKUP($EG166,Data!$B:$CP,Daily!FU$10,0),0)+IFERROR(VLOOKUP($IF166,Data!$B:$CP,Daily!JT$10,0),0))/BV$156,0)</f>
        <v>0.14705882352941177</v>
      </c>
      <c r="BW166" s="12">
        <f>IFERROR((IFERROR(VLOOKUP($EG166,Data!$B:$CP,Daily!FV$10,0),0)+IFERROR(VLOOKUP($IF166,Data!$B:$CP,Daily!JU$10,0),0))/BW$156,0)</f>
        <v>0.14926419060967064</v>
      </c>
      <c r="BX166" s="12">
        <f>IFERROR((IFERROR(VLOOKUP($EG166,Data!$B:$CP,Daily!FW$10,0),0)+IFERROR(VLOOKUP($IF166,Data!$B:$CP,Daily!JV$10,0),0))/BX$156,0)</f>
        <v>0.15826827537260468</v>
      </c>
      <c r="BY166" s="12">
        <f>IFERROR((IFERROR(VLOOKUP($EG166,Data!$B:$CP,Daily!FX$10,0),0)+IFERROR(VLOOKUP($IF166,Data!$B:$CP,Daily!JW$10,0),0))/BY$156,0)</f>
        <v>0.15073272854152128</v>
      </c>
      <c r="BZ166" s="12">
        <f>IFERROR((IFERROR(VLOOKUP($EG166,Data!$B:$CP,Daily!FY$10,0),0)+IFERROR(VLOOKUP($IF166,Data!$B:$CP,Daily!JX$10,0),0))/BZ$156,0)</f>
        <v>0.13122171945701358</v>
      </c>
      <c r="CA166" s="12">
        <f>IFERROR((IFERROR(VLOOKUP($EG166,Data!$B:$CP,Daily!FZ$10,0),0)+IFERROR(VLOOKUP($IF166,Data!$B:$CP,Daily!JY$10,0),0))/CA$156,0)</f>
        <v>0.15308988764044945</v>
      </c>
      <c r="CB166" s="12">
        <f>IFERROR((IFERROR(VLOOKUP($EG166,Data!$B:$CP,Daily!GA$10,0),0)+IFERROR(VLOOKUP($IF166,Data!$B:$CP,Daily!JZ$10,0),0))/CB$156,0)</f>
        <v>0.1425339366515837</v>
      </c>
      <c r="CC166" s="12">
        <f>IFERROR((IFERROR(VLOOKUP($EG166,Data!$B:$CP,Daily!GB$10,0),0)+IFERROR(VLOOKUP($IF166,Data!$B:$CP,Daily!KA$10,0),0))/CC$156,0)</f>
        <v>9.7674418604651161E-2</v>
      </c>
      <c r="CD166" s="12">
        <f>IFERROR((IFERROR(VLOOKUP($EG166,Data!$B:$CP,Daily!GC$10,0),0)+IFERROR(VLOOKUP($IF166,Data!$B:$CP,Daily!KB$10,0),0))/CD$156,0)</f>
        <v>0.14087439278278974</v>
      </c>
      <c r="CE166" s="12">
        <f>IFERROR((IFERROR(VLOOKUP($EG166,Data!$B:$CP,Daily!GD$10,0),0)+IFERROR(VLOOKUP($IF166,Data!$B:$CP,Daily!KC$10,0),0))/CE$156,0)</f>
        <v>0.1174061433447099</v>
      </c>
      <c r="CF166" s="12">
        <f>IFERROR((IFERROR(VLOOKUP($EG166,Data!$B:$CP,Daily!GE$10,0),0)+IFERROR(VLOOKUP($IF166,Data!$B:$CP,Daily!KD$10,0),0))/CF$156,0)</f>
        <v>0.11772758384668036</v>
      </c>
      <c r="CG166" s="12">
        <f>IFERROR((IFERROR(VLOOKUP($EG166,Data!$B:$CP,Daily!GF$10,0),0)+IFERROR(VLOOKUP($IF166,Data!$B:$CP,Daily!KE$10,0),0))/CG$156,0)</f>
        <v>0.12541918175720992</v>
      </c>
      <c r="CH166" s="12">
        <f>IFERROR((IFERROR(VLOOKUP($EG166,Data!$B:$CP,Daily!GG$10,0),0)+IFERROR(VLOOKUP($IF166,Data!$B:$CP,Daily!KF$10,0),0))/CH$156,0)</f>
        <v>0.11424731182795698</v>
      </c>
      <c r="CI166" s="12">
        <f>IFERROR((IFERROR(VLOOKUP($EG166,Data!$B:$CP,Daily!GH$10,0),0)+IFERROR(VLOOKUP($IF166,Data!$B:$CP,Daily!KG$10,0),0))/CI$156,0)</f>
        <v>0.12785714285714286</v>
      </c>
      <c r="CJ166" s="12">
        <f>IFERROR((IFERROR(VLOOKUP($EG166,Data!$B:$CP,Daily!GI$10,0),0)+IFERROR(VLOOKUP($IF166,Data!$B:$CP,Daily!KH$10,0),0))/CJ$156,0)</f>
        <v>0.12261306532663317</v>
      </c>
      <c r="CK166" s="12">
        <f>IFERROR((IFERROR(VLOOKUP($EG166,Data!$B:$CP,Daily!GJ$10,0),0)+IFERROR(VLOOKUP($IF166,Data!$B:$CP,Daily!KI$10,0),0))/CK$156,0)</f>
        <v>0.12011371712864251</v>
      </c>
      <c r="CL166" s="12">
        <f>IFERROR((IFERROR(VLOOKUP($EG166,Data!$B:$CP,Daily!GK$10,0),0)+IFERROR(VLOOKUP($IF166,Data!$B:$CP,Daily!KJ$10,0),0))/CL$156,0)</f>
        <v>0.12990527740189445</v>
      </c>
      <c r="CM166" s="12">
        <f>IFERROR((IFERROR(VLOOKUP($EG166,Data!$B:$CP,Daily!GL$10,0),0)+IFERROR(VLOOKUP($IF166,Data!$B:$CP,Daily!KK$10,0),0))/CM$156,0)</f>
        <v>0.1332367849384504</v>
      </c>
      <c r="CN166" s="12">
        <f>IFERROR((IFERROR(VLOOKUP($EG166,Data!$B:$CP,Daily!GM$10,0),0)+IFERROR(VLOOKUP($IF166,Data!$B:$CP,Daily!KL$10,0),0))/CN$156,0)</f>
        <v>0.12067696835908756</v>
      </c>
      <c r="CO166" s="12">
        <f>IFERROR((IFERROR(VLOOKUP($EG166,Data!$B:$CP,Daily!GN$10,0),0)+IFERROR(VLOOKUP($IF166,Data!$B:$CP,Daily!KM$10,0),0))/CO$156,0)</f>
        <v>0.1306179775280899</v>
      </c>
      <c r="CP166" s="12">
        <f>IFERROR((IFERROR(VLOOKUP($EG166,Data!$B:$CP,Daily!GO$10,0),0)+IFERROR(VLOOKUP($IF166,Data!$B:$CP,Daily!KN$10,0),0))/CP$156,0)</f>
        <v>0.13159851301115241</v>
      </c>
      <c r="CQ166" s="12">
        <f>IFERROR((IFERROR(VLOOKUP($EG166,Data!$B:$CP,Daily!GP$10,0),0)+IFERROR(VLOOKUP($IF166,Data!$B:$CP,Daily!KO$10,0),0))/CQ$156,0)</f>
        <v>0.1212484993997599</v>
      </c>
      <c r="CR166" s="12">
        <f>IFERROR((IFERROR(VLOOKUP($EG166,Data!$B:$CP,Daily!GQ$10,0),0)+IFERROR(VLOOKUP($IF166,Data!$B:$CP,Daily!KP$10,0),0))/CR$156,0)</f>
        <v>0.12481751824817518</v>
      </c>
      <c r="CS166" s="12">
        <f>IFERROR((IFERROR(VLOOKUP($EG166,Data!$B:$CP,Daily!GR$10,0),0)+IFERROR(VLOOKUP($IF166,Data!$B:$CP,Daily!KQ$10,0),0))/CS$156,0)</f>
        <v>0.12168486739469579</v>
      </c>
      <c r="CT166" s="12">
        <f>IFERROR((IFERROR(VLOOKUP($EG166,Data!$B:$CP,Daily!GS$10,0),0)+IFERROR(VLOOKUP($IF166,Data!$B:$CP,Daily!KR$10,0),0))/CT$156,0)</f>
        <v>0.12942877801879971</v>
      </c>
      <c r="CU166" s="12">
        <f>IFERROR((IFERROR(VLOOKUP($EG166,Data!$B:$CP,Daily!GT$10,0),0)+IFERROR(VLOOKUP($IF166,Data!$B:$CP,Daily!KS$10,0),0))/CU$156,0)</f>
        <v>0.12090313182811362</v>
      </c>
      <c r="CV166" s="12">
        <f>IFERROR((IFERROR(VLOOKUP($EG166,Data!$B:$CP,Daily!GU$10,0),0)+IFERROR(VLOOKUP($IF166,Data!$B:$CP,Daily!KT$10,0),0))/CV$156,0)</f>
        <v>0.12955974842767295</v>
      </c>
      <c r="CW166" s="12">
        <f>IFERROR((IFERROR(VLOOKUP($EG166,Data!$B:$CP,Daily!GV$10,0),0)+IFERROR(VLOOKUP($IF166,Data!$B:$CP,Daily!KU$10,0),0))/CW$156,0)</f>
        <v>0.12958115183246074</v>
      </c>
      <c r="CX166" s="12">
        <f>IFERROR((IFERROR(VLOOKUP($EG166,Data!$B:$CP,Daily!GW$10,0),0)+IFERROR(VLOOKUP($IF166,Data!$B:$CP,Daily!KV$10,0),0))/CX$156,0)</f>
        <v>0.11600338696020322</v>
      </c>
      <c r="CY166" s="12">
        <f>IFERROR((IFERROR(VLOOKUP($EG166,Data!$B:$CP,Daily!GX$10,0),0)+IFERROR(VLOOKUP($IF166,Data!$B:$CP,Daily!KW$10,0),0))/CY$156,0)</f>
        <v>0.1272365805168986</v>
      </c>
      <c r="CZ166" s="12">
        <f>IFERROR((IFERROR(VLOOKUP($EG166,Data!$B:$CP,Daily!GY$10,0),0)+IFERROR(VLOOKUP($IF166,Data!$B:$CP,Daily!KX$10,0),0))/CZ$156,0)</f>
        <v>0.12447552447552447</v>
      </c>
      <c r="DA166" s="12">
        <f>IFERROR((IFERROR(VLOOKUP($EG166,Data!$B:$CP,Daily!GZ$10,0),0)+IFERROR(VLOOKUP($IF166,Data!$B:$CP,Daily!KY$10,0),0))/DA$156,0)</f>
        <v>0.13206162876008803</v>
      </c>
      <c r="DB166" s="12">
        <f>IFERROR((IFERROR(VLOOKUP($EG166,Data!$B:$CP,Daily!HA$10,0),0)+IFERROR(VLOOKUP($IF166,Data!$B:$CP,Daily!KZ$10,0),0))/DB$156,0)</f>
        <v>0.14605978260869565</v>
      </c>
      <c r="DC166" s="12">
        <f>IFERROR((IFERROR(VLOOKUP($EG166,Data!$B:$CP,Daily!HB$10,0),0)+IFERROR(VLOOKUP($IF166,Data!$B:$CP,Daily!LA$10,0),0))/DC$156,0)</f>
        <v>0.12405757368060315</v>
      </c>
      <c r="DD166" s="12">
        <f>IFERROR((IFERROR(VLOOKUP($EG166,Data!$B:$CP,Daily!HC$10,0),0)+IFERROR(VLOOKUP($IF166,Data!$B:$CP,Daily!LB$10,0),0))/DD$156,0)</f>
        <v>0.13379790940766551</v>
      </c>
      <c r="DE166" s="12">
        <f>IFERROR((IFERROR(VLOOKUP($EG166,Data!$B:$CP,Daily!HD$10,0),0)+IFERROR(VLOOKUP($IF166,Data!$B:$CP,Daily!LC$10,0),0))/DE$156,0)</f>
        <v>0.10502793296089385</v>
      </c>
      <c r="DF166" s="12">
        <f>IFERROR((IFERROR(VLOOKUP($EG166,Data!$B:$CP,Daily!HE$10,0),0)+IFERROR(VLOOKUP($IF166,Data!$B:$CP,Daily!LD$10,0),0))/DF$156,0)</f>
        <v>0.12661870503597122</v>
      </c>
      <c r="DG166" s="12">
        <f>IFERROR((IFERROR(VLOOKUP($EG166,Data!$B:$CP,Daily!HF$10,0),0)+IFERROR(VLOOKUP($IF166,Data!$B:$CP,Daily!LE$10,0),0))/DG$156,0)</f>
        <v>0.12555066079295155</v>
      </c>
      <c r="DH166" s="12">
        <f>IFERROR((IFERROR(VLOOKUP($EG166,Data!$B:$CP,Daily!HG$10,0),0)+IFERROR(VLOOKUP($IF166,Data!$B:$CP,Daily!LF$10,0),0))/DH$156,0)</f>
        <v>0.10849393290506781</v>
      </c>
      <c r="DI166" s="12">
        <f>IFERROR((IFERROR(VLOOKUP($EG166,Data!$B:$CP,Daily!HH$10,0),0)+IFERROR(VLOOKUP($IF166,Data!$B:$CP,Daily!LG$10,0),0))/DI$156,0)</f>
        <v>0.12640449438202248</v>
      </c>
      <c r="DJ166" s="12">
        <f>IFERROR((IFERROR(VLOOKUP($EG166,Data!$B:$CP,Daily!HI$10,0),0)+IFERROR(VLOOKUP($IF166,Data!$B:$CP,Daily!LH$10,0),0))/DJ$156,0)</f>
        <v>0.11757575757575757</v>
      </c>
      <c r="DK166" s="12">
        <f>IFERROR((IFERROR(VLOOKUP($EG166,Data!$B:$CP,Daily!HJ$10,0),0)+IFERROR(VLOOKUP($IF166,Data!$B:$CP,Daily!LI$10,0),0))/DK$156,0)</f>
        <v>0.14824797843665768</v>
      </c>
      <c r="DL166" s="12">
        <f>IFERROR((IFERROR(VLOOKUP($EG166,Data!$B:$CP,Daily!HK$10,0),0)+IFERROR(VLOOKUP($IF166,Data!$B:$CP,Daily!LJ$10,0),0))/DL$156,0)</f>
        <v>0.13248638838475499</v>
      </c>
      <c r="DM166" s="12">
        <f>IFERROR((IFERROR(VLOOKUP($EG166,Data!$B:$CP,Daily!HL$10,0),0)+IFERROR(VLOOKUP($IF166,Data!$B:$CP,Daily!LK$10,0),0))/DM$156,0)</f>
        <v>0.12161269001982816</v>
      </c>
      <c r="DN166" s="12">
        <f>IFERROR((IFERROR(VLOOKUP($EG166,Data!$B:$CP,Daily!HM$10,0),0)+IFERROR(VLOOKUP($IF166,Data!$B:$CP,Daily!LL$10,0),0))/DN$156,0)</f>
        <v>0.13222543352601157</v>
      </c>
      <c r="DO166" s="12">
        <f>IFERROR((IFERROR(VLOOKUP($EG166,Data!$B:$CP,Daily!HN$10,0),0)+IFERROR(VLOOKUP($IF166,Data!$B:$CP,Daily!LM$10,0),0))/DO$156,0)</f>
        <v>0.13804713804713806</v>
      </c>
      <c r="DP166" s="12">
        <f>IFERROR((IFERROR(VLOOKUP($EG166,Data!$B:$CP,Daily!HO$10,0),0)+IFERROR(VLOOKUP($IF166,Data!$B:$CP,Daily!LN$10,0),0))/DP$156,0)</f>
        <v>0.11043771043771043</v>
      </c>
      <c r="DQ166" s="12">
        <f>IFERROR((IFERROR(VLOOKUP($EG166,Data!$B:$CP,Daily!HP$10,0),0)+IFERROR(VLOOKUP($IF166,Data!$B:$CP,Daily!LO$10,0),0))/DQ$156,0)</f>
        <v>0.12546583850931678</v>
      </c>
      <c r="DR166" s="12">
        <f>IFERROR((IFERROR(VLOOKUP($EG166,Data!$B:$CP,Daily!HQ$10,0),0)+IFERROR(VLOOKUP($IF166,Data!$B:$CP,Daily!LP$10,0),0))/DR$156,0)</f>
        <v>0.13498452012383902</v>
      </c>
      <c r="DS166" s="12">
        <f>IFERROR((IFERROR(VLOOKUP($EG166,Data!$B:$CP,Daily!HR$10,0),0)+IFERROR(VLOOKUP($IF166,Data!$B:$CP,Daily!LQ$10,0),0))/DS$156,0)</f>
        <v>0.12389380530973451</v>
      </c>
      <c r="DT166" s="12">
        <f>IFERROR((IFERROR(VLOOKUP($EG166,Data!$B:$CP,Daily!HS$10,0),0)+IFERROR(VLOOKUP($IF166,Data!$B:$CP,Daily!LR$10,0),0))/DT$156,0)</f>
        <v>0.13179782469609724</v>
      </c>
      <c r="DU166" s="12">
        <f>IFERROR((IFERROR(VLOOKUP($EG166,Data!$B:$CP,Daily!HT$10,0),0)+IFERROR(VLOOKUP($IF166,Data!$B:$CP,Daily!LS$10,0),0))/DU$156,0)</f>
        <v>0.12659846547314579</v>
      </c>
      <c r="DV166" s="14"/>
      <c r="DW166" s="40">
        <f t="shared" si="2137"/>
        <v>0.12447552447552447</v>
      </c>
      <c r="DX166" s="40">
        <f t="shared" si="2138"/>
        <v>0.14926419060967064</v>
      </c>
      <c r="DY166" s="40">
        <f t="shared" si="2511"/>
        <v>2.4788666134146167E-2</v>
      </c>
      <c r="DZ166" s="40">
        <f t="shared" si="2512"/>
        <v>0.16785569021028027</v>
      </c>
      <c r="EA166" s="40">
        <f t="shared" si="2513"/>
        <v>0.10588402487491484</v>
      </c>
      <c r="EB166" s="14"/>
      <c r="EC166" s="12">
        <f t="shared" si="2158"/>
        <v>1.466783978865361E-2</v>
      </c>
      <c r="ED166" s="12">
        <f t="shared" si="2514"/>
        <v>0.12830996884735202</v>
      </c>
      <c r="EE166" s="12">
        <f t="shared" si="2515"/>
        <v>0.12689634922188509</v>
      </c>
      <c r="EF166" s="1"/>
      <c r="EG166" s="7" t="s">
        <v>828</v>
      </c>
      <c r="EH166" s="7" t="s">
        <v>143</v>
      </c>
      <c r="EI166" s="12">
        <f>IFERROR(VLOOKUP($EG166,Data!$B:$CP,Daily!EI$10,0)/EI$156,0)</f>
        <v>9.7266881028938906E-2</v>
      </c>
      <c r="EJ166" s="12">
        <f>IFERROR(VLOOKUP($EG166,Data!$B:$CP,Daily!EJ$10,0)/EJ$156,0)</f>
        <v>0.10932721712538226</v>
      </c>
      <c r="EK166" s="12">
        <f>IFERROR(VLOOKUP($EG166,Data!$B:$CP,Daily!EK$10,0)/EK$156,0)</f>
        <v>0.11205432937181664</v>
      </c>
      <c r="EL166" s="12">
        <f>IFERROR(VLOOKUP($EG166,Data!$B:$CP,Daily!EL$10,0)/EL$156,0)</f>
        <v>0.10537870472008781</v>
      </c>
      <c r="EM166" s="12">
        <f>IFERROR(VLOOKUP($EG166,Data!$B:$CP,Daily!EM$10,0)/EM$156,0)</f>
        <v>0.1227106227106227</v>
      </c>
      <c r="EN166" s="12">
        <f>IFERROR(VLOOKUP($EG166,Data!$B:$CP,Daily!EN$10,0)/EN$156,0)</f>
        <v>0.13323239969719911</v>
      </c>
      <c r="EO166" s="12">
        <f>IFERROR(VLOOKUP($EG166,Data!$B:$CP,Daily!EO$10,0)/EO$156,0)</f>
        <v>0.11870255348516218</v>
      </c>
      <c r="EP166" s="12">
        <f>IFERROR(VLOOKUP($EG166,Data!$B:$CP,Daily!EP$10,0)/EP$156,0)</f>
        <v>0.10766961651917405</v>
      </c>
      <c r="EQ166" s="12">
        <f>IFERROR(VLOOKUP($EG166,Data!$B:$CP,Daily!EQ$10,0)/EQ$156,0)</f>
        <v>0.1111111111111111</v>
      </c>
      <c r="ER166" s="12">
        <f>IFERROR(VLOOKUP($EG166,Data!$B:$CP,Daily!ER$10,0)/ER$156,0)</f>
        <v>0.12489451476793249</v>
      </c>
      <c r="ES166" s="12">
        <f>IFERROR(VLOOKUP($EG166,Data!$B:$CP,Daily!ES$10,0)/ES$156,0)</f>
        <v>8.6956521739130432E-2</v>
      </c>
      <c r="ET166" s="12">
        <f>IFERROR(VLOOKUP($EG166,Data!$B:$CP,Daily!ET$10,0)/ET$156,0)</f>
        <v>0.10918544194107452</v>
      </c>
      <c r="EU166" s="12">
        <f>IFERROR(VLOOKUP($EG166,Data!$B:$CP,Daily!EU$10,0)/EU$156,0)</f>
        <v>0.11438183347350715</v>
      </c>
      <c r="EV166" s="12">
        <f>IFERROR(VLOOKUP($EG166,Data!$B:$CP,Daily!EV$10,0)/EV$156,0)</f>
        <v>0.129973474801061</v>
      </c>
      <c r="EW166" s="12">
        <f>IFERROR(VLOOKUP($EG166,Data!$B:$CP,Daily!EW$10,0)/EW$156,0)</f>
        <v>0.10192616372391654</v>
      </c>
      <c r="EX166" s="12">
        <f>IFERROR(VLOOKUP($EG166,Data!$B:$CP,Daily!EX$10,0)/EX$156,0)</f>
        <v>0.10148514851485149</v>
      </c>
      <c r="EY166" s="12">
        <f>IFERROR(VLOOKUP($EG166,Data!$B:$CP,Daily!EY$10,0)/EY$156,0)</f>
        <v>0.10735930735930736</v>
      </c>
      <c r="EZ166" s="12">
        <f>IFERROR(VLOOKUP($EG166,Data!$B:$CP,Daily!EZ$10,0)/EZ$156,0)</f>
        <v>7.6829268292682926E-2</v>
      </c>
      <c r="FA166" s="12">
        <f>IFERROR(VLOOKUP($EG166,Data!$B:$CP,Daily!FA$10,0)/FA$156,0)</f>
        <v>0.11396743787489289</v>
      </c>
      <c r="FB166" s="12">
        <f>IFERROR(VLOOKUP($EG166,Data!$B:$CP,Daily!FB$10,0)/FB$156,0)</f>
        <v>0.10756608933454877</v>
      </c>
      <c r="FC166" s="12">
        <f>IFERROR(VLOOKUP($EG166,Data!$B:$CP,Daily!FC$10,0)/FC$156,0)</f>
        <v>0.10869565217391304</v>
      </c>
      <c r="FD166" s="12">
        <f>IFERROR(VLOOKUP($EG166,Data!$B:$CP,Daily!FD$10,0)/FD$156,0)</f>
        <v>8.9072543617998157E-2</v>
      </c>
      <c r="FE166" s="12">
        <f>IFERROR(VLOOKUP($EG166,Data!$B:$CP,Daily!FE$10,0)/FE$156,0)</f>
        <v>9.4551282051282048E-2</v>
      </c>
      <c r="FF166" s="12">
        <f>IFERROR(VLOOKUP($EG166,Data!$B:$CP,Daily!FF$10,0)/FF$156,0)</f>
        <v>0.11391375101708706</v>
      </c>
      <c r="FG166" s="12">
        <f>IFERROR(VLOOKUP($EG166,Data!$B:$CP,Daily!FG$10,0)/FG$156,0)</f>
        <v>6.8578553615960103E-2</v>
      </c>
      <c r="FH166" s="12">
        <f>IFERROR(VLOOKUP($EG166,Data!$B:$CP,Daily!FH$10,0)/FH$156,0)</f>
        <v>0.10388513513513513</v>
      </c>
      <c r="FI166" s="12">
        <f>IFERROR(VLOOKUP($EG166,Data!$B:$CP,Daily!FI$10,0)/FI$156,0)</f>
        <v>8.7986463620981392E-2</v>
      </c>
      <c r="FJ166" s="12">
        <f>IFERROR(VLOOKUP($EG166,Data!$B:$CP,Daily!FJ$10,0)/FJ$156,0)</f>
        <v>9.3829247675401517E-2</v>
      </c>
      <c r="FK166" s="12">
        <f>IFERROR(VLOOKUP($EG166,Data!$B:$CP,Daily!FK$10,0)/FK$156,0)</f>
        <v>9.9361896080218781E-2</v>
      </c>
      <c r="FL166" s="12">
        <f>IFERROR(VLOOKUP($EG166,Data!$B:$CP,Daily!FL$10,0)/FL$156,0)</f>
        <v>0.11316211878009631</v>
      </c>
      <c r="FM166" s="12">
        <f>IFERROR(VLOOKUP($EG166,Data!$B:$CP,Daily!FM$10,0)/FM$156,0)</f>
        <v>0.11061946902654868</v>
      </c>
      <c r="FN166" s="12">
        <f>IFERROR(VLOOKUP($EG166,Data!$B:$CP,Daily!FN$10,0)/FN$156,0)</f>
        <v>9.2882991556091671E-2</v>
      </c>
      <c r="FO166" s="12">
        <f>IFERROR(VLOOKUP($EG166,Data!$B:$CP,Daily!FO$10,0)/FO$156,0)</f>
        <v>0.10177705977382875</v>
      </c>
      <c r="FP166" s="12">
        <f>IFERROR(VLOOKUP($EG166,Data!$B:$CP,Daily!FP$10,0)/FP$156,0)</f>
        <v>0.1103448275862069</v>
      </c>
      <c r="FQ166" s="12">
        <f>IFERROR(VLOOKUP($EG166,Data!$B:$CP,Daily!FQ$10,0)/FQ$156,0)</f>
        <v>0.11144130757800892</v>
      </c>
      <c r="FR166" s="12">
        <f>IFERROR(VLOOKUP($EG166,Data!$B:$CP,Daily!FR$10,0)/FR$156,0)</f>
        <v>0.11217948717948718</v>
      </c>
      <c r="FS166" s="12">
        <f>IFERROR(VLOOKUP($EG166,Data!$B:$CP,Daily!FS$10,0)/FS$156,0)</f>
        <v>0.125</v>
      </c>
      <c r="FT166" s="12">
        <f>IFERROR(VLOOKUP($EG166,Data!$B:$CP,Daily!FT$10,0)/FT$156,0)</f>
        <v>0.13778529163144548</v>
      </c>
      <c r="FU166" s="12">
        <f>IFERROR(VLOOKUP($EG166,Data!$B:$CP,Daily!FU$10,0)/FU$156,0)</f>
        <v>0.10013531799729364</v>
      </c>
      <c r="FV166" s="12">
        <f>IFERROR(VLOOKUP($EG166,Data!$B:$CP,Daily!FV$10,0)/FV$156,0)</f>
        <v>0.11961301671064203</v>
      </c>
      <c r="FW166" s="12">
        <f>IFERROR(VLOOKUP($EG166,Data!$B:$CP,Daily!FW$10,0)/FW$156,0)</f>
        <v>0.1157796451914099</v>
      </c>
      <c r="FX166" s="12">
        <f>IFERROR(VLOOKUP($EG166,Data!$B:$CP,Daily!FX$10,0)/FX$156,0)</f>
        <v>0.11517857142857142</v>
      </c>
      <c r="FY166" s="12">
        <f>IFERROR(VLOOKUP($EG166,Data!$B:$CP,Daily!FY$10,0)/FY$156,0)</f>
        <v>9.4662638469284993E-2</v>
      </c>
      <c r="FZ166" s="12">
        <f>IFERROR(VLOOKUP($EG166,Data!$B:$CP,Daily!FZ$10,0)/FZ$156,0)</f>
        <v>0.11722912966252221</v>
      </c>
      <c r="GA166" s="12">
        <f>IFERROR(VLOOKUP($EG166,Data!$B:$CP,Daily!GA$10,0)/GA$156,0)</f>
        <v>0.10164569215876089</v>
      </c>
      <c r="GB166" s="12">
        <f>IFERROR(VLOOKUP($EG166,Data!$B:$CP,Daily!GB$10,0)/GB$156,0)</f>
        <v>6.3235294117647056E-2</v>
      </c>
      <c r="GC166" s="12">
        <f>IFERROR(VLOOKUP($EG166,Data!$B:$CP,Daily!GC$10,0)/GC$156,0)</f>
        <v>0.10236220472440945</v>
      </c>
      <c r="GD166" s="12">
        <f>IFERROR(VLOOKUP($EG166,Data!$B:$CP,Daily!GD$10,0)/GD$156,0)</f>
        <v>7.8583765112262519E-2</v>
      </c>
      <c r="GE166" s="12">
        <f>IFERROR(VLOOKUP($EG166,Data!$B:$CP,Daily!GE$10,0)/GE$156,0)</f>
        <v>7.6449912126537789E-2</v>
      </c>
      <c r="GF166" s="12">
        <f>IFERROR(VLOOKUP($EG166,Data!$B:$CP,Daily!GF$10,0)/GF$156,0)</f>
        <v>7.6115485564304461E-2</v>
      </c>
      <c r="GG166" s="12">
        <f>IFERROR(VLOOKUP($EG166,Data!$B:$CP,Daily!GG$10,0)/GG$156,0)</f>
        <v>7.6580587711487083E-2</v>
      </c>
      <c r="GH166" s="12">
        <f>IFERROR(VLOOKUP($EG166,Data!$B:$CP,Daily!GH$10,0)/GH$156,0)</f>
        <v>9.2960288808664263E-2</v>
      </c>
      <c r="GI166" s="12">
        <f>IFERROR(VLOOKUP($EG166,Data!$B:$CP,Daily!GI$10,0)/GI$156,0)</f>
        <v>7.217847769028872E-2</v>
      </c>
      <c r="GJ166" s="12">
        <f>IFERROR(VLOOKUP($EG166,Data!$B:$CP,Daily!GJ$10,0)/GJ$156,0)</f>
        <v>7.5208913649025072E-2</v>
      </c>
      <c r="GK166" s="12">
        <f>IFERROR(VLOOKUP($EG166,Data!$B:$CP,Daily!GK$10,0)/GK$156,0)</f>
        <v>8.1081081081081086E-2</v>
      </c>
      <c r="GL166" s="12">
        <f>IFERROR(VLOOKUP($EG166,Data!$B:$CP,Daily!GL$10,0)/GL$156,0)</f>
        <v>8.6476540938362462E-2</v>
      </c>
      <c r="GM166" s="12">
        <f>IFERROR(VLOOKUP($EG166,Data!$B:$CP,Daily!GM$10,0)/GM$156,0)</f>
        <v>7.2985781990521331E-2</v>
      </c>
      <c r="GN166" s="12">
        <f>IFERROR(VLOOKUP($EG166,Data!$B:$CP,Daily!GN$10,0)/GN$156,0)</f>
        <v>8.8447653429602882E-2</v>
      </c>
      <c r="GO166" s="12">
        <f>IFERROR(VLOOKUP($EG166,Data!$B:$CP,Daily!GO$10,0)/GO$156,0)</f>
        <v>8.7702573879885601E-2</v>
      </c>
      <c r="GP166" s="12">
        <f>IFERROR(VLOOKUP($EG166,Data!$B:$CP,Daily!GP$10,0)/GP$156,0)</f>
        <v>7.24191063174114E-2</v>
      </c>
      <c r="GQ166" s="12">
        <f>IFERROR(VLOOKUP($EG166,Data!$B:$CP,Daily!GQ$10,0)/GQ$156,0)</f>
        <v>8.7369420702754039E-2</v>
      </c>
      <c r="GR166" s="12">
        <f>IFERROR(VLOOKUP($EG166,Data!$B:$CP,Daily!GR$10,0)/GR$156,0)</f>
        <v>8.3418107833163779E-2</v>
      </c>
      <c r="GS166" s="12">
        <f>IFERROR(VLOOKUP($EG166,Data!$B:$CP,Daily!GS$10,0)/GS$156,0)</f>
        <v>8.5399449035812675E-2</v>
      </c>
      <c r="GT166" s="12">
        <f>IFERROR(VLOOKUP($EG166,Data!$B:$CP,Daily!GT$10,0)/GT$156,0)</f>
        <v>8.4931506849315067E-2</v>
      </c>
      <c r="GU166" s="12">
        <f>IFERROR(VLOOKUP($EG166,Data!$B:$CP,Daily!GU$10,0)/GU$156,0)</f>
        <v>8.8628762541806017E-2</v>
      </c>
      <c r="GV166" s="12">
        <f>IFERROR(VLOOKUP($EG166,Data!$B:$CP,Daily!GV$10,0)/GV$156,0)</f>
        <v>9.1213389121338917E-2</v>
      </c>
      <c r="GW166" s="12">
        <f>IFERROR(VLOOKUP($EG166,Data!$B:$CP,Daily!GW$10,0)/GW$156,0)</f>
        <v>7.4918566775244305E-2</v>
      </c>
      <c r="GX166" s="12">
        <f>IFERROR(VLOOKUP($EG166,Data!$B:$CP,Daily!GX$10,0)/GX$156,0)</f>
        <v>8.5737840065952184E-2</v>
      </c>
      <c r="GY166" s="12">
        <f>IFERROR(VLOOKUP($EG166,Data!$B:$CP,Daily!GY$10,0)/GY$156,0)</f>
        <v>9.3888396811337468E-2</v>
      </c>
      <c r="GZ166" s="12">
        <f>IFERROR(VLOOKUP($EG166,Data!$B:$CP,Daily!GZ$10,0)/GZ$156,0)</f>
        <v>8.6061739943872784E-2</v>
      </c>
      <c r="HA166" s="12">
        <f>IFERROR(VLOOKUP($EG166,Data!$B:$CP,Daily!HA$10,0)/HA$156,0)</f>
        <v>0.10480349344978165</v>
      </c>
      <c r="HB166" s="12">
        <f>IFERROR(VLOOKUP($EG166,Data!$B:$CP,Daily!HB$10,0)/HB$156,0)</f>
        <v>7.6038903625110524E-2</v>
      </c>
      <c r="HC166" s="12">
        <f>IFERROR(VLOOKUP($EG166,Data!$B:$CP,Daily!HC$10,0)/HC$156,0)</f>
        <v>7.4557315936626276E-2</v>
      </c>
      <c r="HD166" s="12">
        <f>IFERROR(VLOOKUP($EG166,Data!$B:$CP,Daily!HD$10,0)/HD$156,0)</f>
        <v>5.5636896046852125E-2</v>
      </c>
      <c r="HE166" s="12">
        <f>IFERROR(VLOOKUP($EG166,Data!$B:$CP,Daily!HE$10,0)/HE$156,0)</f>
        <v>8.2166199813258636E-2</v>
      </c>
      <c r="HF166" s="12">
        <f>IFERROR(VLOOKUP($EG166,Data!$B:$CP,Daily!HF$10,0)/HF$156,0)</f>
        <v>8.848715509039011E-2</v>
      </c>
      <c r="HG166" s="12">
        <f>IFERROR(VLOOKUP($EG166,Data!$B:$CP,Daily!HG$10,0)/HG$156,0)</f>
        <v>6.5257352941176475E-2</v>
      </c>
      <c r="HH166" s="12">
        <f>IFERROR(VLOOKUP($EG166,Data!$B:$CP,Daily!HH$10,0)/HH$156,0)</f>
        <v>7.2463768115942032E-2</v>
      </c>
      <c r="HI166" s="12">
        <f>IFERROR(VLOOKUP($EG166,Data!$B:$CP,Daily!HI$10,0)/HI$156,0)</f>
        <v>8.7431693989071038E-2</v>
      </c>
      <c r="HJ166" s="12">
        <f>IFERROR(VLOOKUP($EG166,Data!$B:$CP,Daily!HJ$10,0)/HJ$156,0)</f>
        <v>9.211691762621789E-2</v>
      </c>
      <c r="HK166" s="12">
        <f>IFERROR(VLOOKUP($EG166,Data!$B:$CP,Daily!HK$10,0)/HK$156,0)</f>
        <v>8.390022675736962E-2</v>
      </c>
      <c r="HL166" s="12">
        <f>IFERROR(VLOOKUP($EG166,Data!$B:$CP,Daily!HL$10,0)/HL$156,0)</f>
        <v>7.595993322203673E-2</v>
      </c>
      <c r="HM166" s="12">
        <f>IFERROR(VLOOKUP($EG166,Data!$B:$CP,Daily!HM$10,0)/HM$156,0)</f>
        <v>8.4905660377358486E-2</v>
      </c>
      <c r="HN166" s="12">
        <f>IFERROR(VLOOKUP($EG166,Data!$B:$CP,Daily!HN$10,0)/HN$156,0)</f>
        <v>8.5514834205933685E-2</v>
      </c>
      <c r="HO166" s="12">
        <f>IFERROR(VLOOKUP($EG166,Data!$B:$CP,Daily!HO$10,0)/HO$156,0)</f>
        <v>5.8047493403693931E-2</v>
      </c>
      <c r="HP166" s="12">
        <f>IFERROR(VLOOKUP($EG166,Data!$B:$CP,Daily!HP$10,0)/HP$156,0)</f>
        <v>8.4288052373158756E-2</v>
      </c>
      <c r="HQ166" s="12">
        <f>IFERROR(VLOOKUP($EG166,Data!$B:$CP,Daily!HQ$10,0)/HQ$156,0)</f>
        <v>9.1878589007383105E-2</v>
      </c>
      <c r="HR166" s="12">
        <f>IFERROR(VLOOKUP($EG166,Data!$B:$CP,Daily!HR$10,0)/HR$156,0)</f>
        <v>8.2449941107184926E-2</v>
      </c>
      <c r="HS166" s="12">
        <f>IFERROR(VLOOKUP($EG166,Data!$B:$CP,Daily!HS$10,0)/HS$156,0)</f>
        <v>9.3137254901960786E-2</v>
      </c>
      <c r="HT166" s="12">
        <f>IFERROR(VLOOKUP($EG166,Data!$B:$CP,Daily!HT$10,0)/HT$156,0)</f>
        <v>8.9795918367346933E-2</v>
      </c>
      <c r="HU166" s="13"/>
      <c r="HV166" s="40">
        <f t="shared" si="2141"/>
        <v>8.3418107833163779E-2</v>
      </c>
      <c r="HW166" s="40">
        <f t="shared" si="2142"/>
        <v>0.10918544194107452</v>
      </c>
      <c r="HX166" s="40">
        <f t="shared" si="2179"/>
        <v>2.5767334107910739E-2</v>
      </c>
      <c r="HY166" s="40">
        <f t="shared" si="2180"/>
        <v>0.12851094252200757</v>
      </c>
      <c r="HZ166" s="40">
        <f t="shared" si="2516"/>
        <v>6.4092607252230732E-2</v>
      </c>
      <c r="IA166" s="43"/>
      <c r="IB166" s="12">
        <f t="shared" si="2182"/>
        <v>1.6331989935008815E-2</v>
      </c>
      <c r="IC166" s="12">
        <f t="shared" si="2517"/>
        <v>8.3110602010945653E-2</v>
      </c>
      <c r="ID166" s="12">
        <f t="shared" si="2518"/>
        <v>8.3322796813756483E-2</v>
      </c>
      <c r="IE166" s="1"/>
      <c r="IF166" s="7" t="s">
        <v>829</v>
      </c>
      <c r="IG166" s="7" t="s">
        <v>143</v>
      </c>
      <c r="IH166" s="12">
        <f>IFERROR(VLOOKUP($IF166,Data!$B:$CP,Daily!IH$10,0)/IH$156,0)</f>
        <v>0.25068870523415976</v>
      </c>
      <c r="II166" s="12">
        <f>IFERROR(VLOOKUP($IF166,Data!$B:$CP,Daily!II$10,0)/II$156,0)</f>
        <v>0.30769230769230771</v>
      </c>
      <c r="IJ166" s="12">
        <f>IFERROR(VLOOKUP($IF166,Data!$B:$CP,Daily!IJ$10,0)/IJ$156,0)</f>
        <v>0.32994923857868019</v>
      </c>
      <c r="IK166" s="12">
        <f>IFERROR(VLOOKUP($IF166,Data!$B:$CP,Daily!IK$10,0)/IK$156,0)</f>
        <v>0.34913793103448276</v>
      </c>
      <c r="IL166" s="12">
        <f>IFERROR(VLOOKUP($IF166,Data!$B:$CP,Daily!IL$10,0)/IL$156,0)</f>
        <v>0.27500000000000002</v>
      </c>
      <c r="IM166" s="12">
        <f>IFERROR(VLOOKUP($IF166,Data!$B:$CP,Daily!IM$10,0)/IM$156,0)</f>
        <v>0.30769230769230771</v>
      </c>
      <c r="IN166" s="12">
        <f>IFERROR(VLOOKUP($IF166,Data!$B:$CP,Daily!IN$10,0)/IN$156,0)</f>
        <v>0.28717948717948716</v>
      </c>
      <c r="IO166" s="12">
        <f>IFERROR(VLOOKUP($IF166,Data!$B:$CP,Daily!IO$10,0)/IO$156,0)</f>
        <v>0.30490956072351422</v>
      </c>
      <c r="IP166" s="12">
        <f>IFERROR(VLOOKUP($IF166,Data!$B:$CP,Daily!IP$10,0)/IP$156,0)</f>
        <v>0.29528535980148884</v>
      </c>
      <c r="IQ166" s="12">
        <f>IFERROR(VLOOKUP($IF166,Data!$B:$CP,Daily!IQ$10,0)/IQ$156,0)</f>
        <v>0.25882352941176473</v>
      </c>
      <c r="IR166" s="12">
        <f>IFERROR(VLOOKUP($IF166,Data!$B:$CP,Daily!IR$10,0)/IR$156,0)</f>
        <v>0.31048387096774194</v>
      </c>
      <c r="IS166" s="12">
        <f>IFERROR(VLOOKUP($IF166,Data!$B:$CP,Daily!IS$10,0)/IS$156,0)</f>
        <v>0.25867507886435331</v>
      </c>
      <c r="IT166" s="12">
        <f>IFERROR(VLOOKUP($IF166,Data!$B:$CP,Daily!IT$10,0)/IT$156,0)</f>
        <v>0.27220630372492838</v>
      </c>
      <c r="IU166" s="12">
        <f>IFERROR(VLOOKUP($IF166,Data!$B:$CP,Daily!IU$10,0)/IU$156,0)</f>
        <v>0.29411764705882354</v>
      </c>
      <c r="IV166" s="12">
        <f>IFERROR(VLOOKUP($IF166,Data!$B:$CP,Daily!IV$10,0)/IV$156,0)</f>
        <v>0.2413793103448276</v>
      </c>
      <c r="IW166" s="12">
        <f>IFERROR(VLOOKUP($IF166,Data!$B:$CP,Daily!IW$10,0)/IW$156,0)</f>
        <v>0.24778761061946902</v>
      </c>
      <c r="IX166" s="12">
        <f>IFERROR(VLOOKUP($IF166,Data!$B:$CP,Daily!IX$10,0)/IX$156,0)</f>
        <v>0.25</v>
      </c>
      <c r="IY166" s="12">
        <f>IFERROR(VLOOKUP($IF166,Data!$B:$CP,Daily!IY$10,0)/IY$156,0)</f>
        <v>0.26050420168067229</v>
      </c>
      <c r="IZ166" s="12">
        <f>IFERROR(VLOOKUP($IF166,Data!$B:$CP,Daily!IZ$10,0)/IZ$156,0)</f>
        <v>0.30392156862745096</v>
      </c>
      <c r="JA166" s="12">
        <f>IFERROR(VLOOKUP($IF166,Data!$B:$CP,Daily!JA$10,0)/JA$156,0)</f>
        <v>0.26666666666666666</v>
      </c>
      <c r="JB166" s="12">
        <f>IFERROR(VLOOKUP($IF166,Data!$B:$CP,Daily!JB$10,0)/JB$156,0)</f>
        <v>0.26944444444444443</v>
      </c>
      <c r="JC166" s="12">
        <f>IFERROR(VLOOKUP($IF166,Data!$B:$CP,Daily!JC$10,0)/JC$156,0)</f>
        <v>0.21676300578034682</v>
      </c>
      <c r="JD166" s="12">
        <f>IFERROR(VLOOKUP($IF166,Data!$B:$CP,Daily!JD$10,0)/JD$156,0)</f>
        <v>0.28753993610223644</v>
      </c>
      <c r="JE166" s="12">
        <f>IFERROR(VLOOKUP($IF166,Data!$B:$CP,Daily!JE$10,0)/JE$156,0)</f>
        <v>0.27011494252873564</v>
      </c>
      <c r="JF166" s="12">
        <f>IFERROR(VLOOKUP($IF166,Data!$B:$CP,Daily!JF$10,0)/JF$156,0)</f>
        <v>0.26126126126126126</v>
      </c>
      <c r="JG166" s="12">
        <f>IFERROR(VLOOKUP($IF166,Data!$B:$CP,Daily!JG$10,0)/JG$156,0)</f>
        <v>0.25878594249201275</v>
      </c>
      <c r="JH166" s="12">
        <f>IFERROR(VLOOKUP($IF166,Data!$B:$CP,Daily!JH$10,0)/JH$156,0)</f>
        <v>0.24761904761904763</v>
      </c>
      <c r="JI166" s="12">
        <f>IFERROR(VLOOKUP($IF166,Data!$B:$CP,Daily!JI$10,0)/JI$156,0)</f>
        <v>0.29878048780487804</v>
      </c>
      <c r="JJ166" s="12">
        <f>IFERROR(VLOOKUP($IF166,Data!$B:$CP,Daily!JJ$10,0)/JJ$156,0)</f>
        <v>0.26732673267326734</v>
      </c>
      <c r="JK166" s="12">
        <f>IFERROR(VLOOKUP($IF166,Data!$B:$CP,Daily!JK$10,0)/JK$156,0)</f>
        <v>0.32212885154061627</v>
      </c>
      <c r="JL166" s="12">
        <f>IFERROR(VLOOKUP($IF166,Data!$B:$CP,Daily!JL$10,0)/JL$156,0)</f>
        <v>0.29041916167664672</v>
      </c>
      <c r="JM166" s="12">
        <f>IFERROR(VLOOKUP($IF166,Data!$B:$CP,Daily!JM$10,0)/JM$156,0)</f>
        <v>0.28251121076233182</v>
      </c>
      <c r="JN166" s="12">
        <f>IFERROR(VLOOKUP($IF166,Data!$B:$CP,Daily!JN$10,0)/JN$156,0)</f>
        <v>0.29166666666666669</v>
      </c>
      <c r="JO166" s="12">
        <f>IFERROR(VLOOKUP($IF166,Data!$B:$CP,Daily!JO$10,0)/JO$156,0)</f>
        <v>0.32506203473945411</v>
      </c>
      <c r="JP166" s="12">
        <f>IFERROR(VLOOKUP($IF166,Data!$B:$CP,Daily!JP$10,0)/JP$156,0)</f>
        <v>0.32193732193732194</v>
      </c>
      <c r="JQ166" s="12">
        <f>IFERROR(VLOOKUP($IF166,Data!$B:$CP,Daily!JQ$10,0)/JQ$156,0)</f>
        <v>0.32467532467532467</v>
      </c>
      <c r="JR166" s="12">
        <f>IFERROR(VLOOKUP($IF166,Data!$B:$CP,Daily!JR$10,0)/JR$156,0)</f>
        <v>0.2975871313672922</v>
      </c>
      <c r="JS166" s="12">
        <f>IFERROR(VLOOKUP($IF166,Data!$B:$CP,Daily!JS$10,0)/JS$156,0)</f>
        <v>0.2554517133956386</v>
      </c>
      <c r="JT166" s="12">
        <f>IFERROR(VLOOKUP($IF166,Data!$B:$CP,Daily!JT$10,0)/JT$156,0)</f>
        <v>0.2874493927125506</v>
      </c>
      <c r="JU166" s="12">
        <f>IFERROR(VLOOKUP($IF166,Data!$B:$CP,Daily!JU$10,0)/JU$156,0)</f>
        <v>0.26551724137931032</v>
      </c>
      <c r="JV166" s="12">
        <f>IFERROR(VLOOKUP($IF166,Data!$B:$CP,Daily!JV$10,0)/JV$156,0)</f>
        <v>0.29289940828402367</v>
      </c>
      <c r="JW166" s="12">
        <f>IFERROR(VLOOKUP($IF166,Data!$B:$CP,Daily!JW$10,0)/JW$156,0)</f>
        <v>0.27795527156549521</v>
      </c>
      <c r="JX166" s="12">
        <f>IFERROR(VLOOKUP($IF166,Data!$B:$CP,Daily!JX$10,0)/JX$156,0)</f>
        <v>0.24024024024024024</v>
      </c>
      <c r="JY166" s="12">
        <f>IFERROR(VLOOKUP($IF166,Data!$B:$CP,Daily!JY$10,0)/JY$156,0)</f>
        <v>0.28859060402684567</v>
      </c>
      <c r="JZ166" s="12">
        <f>IFERROR(VLOOKUP($IF166,Data!$B:$CP,Daily!JZ$10,0)/JZ$156,0)</f>
        <v>0.28668941979522183</v>
      </c>
      <c r="KA166" s="12">
        <f>IFERROR(VLOOKUP($IF166,Data!$B:$CP,Daily!KA$10,0)/KA$156,0)</f>
        <v>0.22777777777777777</v>
      </c>
      <c r="KB166" s="12">
        <f>IFERROR(VLOOKUP($IF166,Data!$B:$CP,Daily!KB$10,0)/KB$156,0)</f>
        <v>0.28859060402684567</v>
      </c>
      <c r="KC166" s="12">
        <f>IFERROR(VLOOKUP($IF166,Data!$B:$CP,Daily!KC$10,0)/KC$156,0)</f>
        <v>0.26384364820846906</v>
      </c>
      <c r="KD166" s="12">
        <f>IFERROR(VLOOKUP($IF166,Data!$B:$CP,Daily!KD$10,0)/KD$156,0)</f>
        <v>0.26315789473684209</v>
      </c>
      <c r="KE166" s="12">
        <f>IFERROR(VLOOKUP($IF166,Data!$B:$CP,Daily!KE$10,0)/KE$156,0)</f>
        <v>0.28735632183908044</v>
      </c>
      <c r="KF166" s="12">
        <f>IFERROR(VLOOKUP($IF166,Data!$B:$CP,Daily!KF$10,0)/KF$156,0)</f>
        <v>0.23013698630136986</v>
      </c>
      <c r="KG166" s="12">
        <f>IFERROR(VLOOKUP($IF166,Data!$B:$CP,Daily!KG$10,0)/KG$156,0)</f>
        <v>0.26027397260273971</v>
      </c>
      <c r="KH166" s="12">
        <f>IFERROR(VLOOKUP($IF166,Data!$B:$CP,Daily!KH$10,0)/KH$156,0)</f>
        <v>0.28755364806866951</v>
      </c>
      <c r="KI166" s="12">
        <f>IFERROR(VLOOKUP($IF166,Data!$B:$CP,Daily!KI$10,0)/KI$156,0)</f>
        <v>0.26666666666666666</v>
      </c>
      <c r="KJ166" s="12">
        <f>IFERROR(VLOOKUP($IF166,Data!$B:$CP,Daily!KJ$10,0)/KJ$156,0)</f>
        <v>0.29909365558912387</v>
      </c>
      <c r="KK166" s="12">
        <f>IFERROR(VLOOKUP($IF166,Data!$B:$CP,Daily!KK$10,0)/KK$156,0)</f>
        <v>0.30612244897959184</v>
      </c>
      <c r="KL166" s="12">
        <f>IFERROR(VLOOKUP($IF166,Data!$B:$CP,Daily!KL$10,0)/KL$156,0)</f>
        <v>0.28618421052631576</v>
      </c>
      <c r="KM166" s="12">
        <f>IFERROR(VLOOKUP($IF166,Data!$B:$CP,Daily!KM$10,0)/KM$156,0)</f>
        <v>0.27848101265822783</v>
      </c>
      <c r="KN166" s="12">
        <f>IFERROR(VLOOKUP($IF166,Data!$B:$CP,Daily!KN$10,0)/KN$156,0)</f>
        <v>0.28716216216216217</v>
      </c>
      <c r="KO166" s="12">
        <f>IFERROR(VLOOKUP($IF166,Data!$B:$CP,Daily!KO$10,0)/KO$156,0)</f>
        <v>0.29347826086956524</v>
      </c>
      <c r="KP166" s="12">
        <f>IFERROR(VLOOKUP($IF166,Data!$B:$CP,Daily!KP$10,0)/KP$156,0)</f>
        <v>0.24921135646687698</v>
      </c>
      <c r="KQ166" s="12">
        <f>IFERROR(VLOOKUP($IF166,Data!$B:$CP,Daily!KQ$10,0)/KQ$156,0)</f>
        <v>0.24749163879598662</v>
      </c>
      <c r="KR166" s="12">
        <f>IFERROR(VLOOKUP($IF166,Data!$B:$CP,Daily!KR$10,0)/KR$156,0)</f>
        <v>0.29251700680272108</v>
      </c>
      <c r="KS166" s="12">
        <f>IFERROR(VLOOKUP($IF166,Data!$B:$CP,Daily!KS$10,0)/KS$156,0)</f>
        <v>0.26258992805755393</v>
      </c>
      <c r="KT166" s="12">
        <f>IFERROR(VLOOKUP($IF166,Data!$B:$CP,Daily!KT$10,0)/KT$156,0)</f>
        <v>0.25380710659898476</v>
      </c>
      <c r="KU166" s="12">
        <f>IFERROR(VLOOKUP($IF166,Data!$B:$CP,Daily!KU$10,0)/KU$156,0)</f>
        <v>0.26726726726726729</v>
      </c>
      <c r="KV166" s="12">
        <f>IFERROR(VLOOKUP($IF166,Data!$B:$CP,Daily!KV$10,0)/KV$156,0)</f>
        <v>0.26153846153846155</v>
      </c>
      <c r="KW166" s="12">
        <f>IFERROR(VLOOKUP($IF166,Data!$B:$CP,Daily!KW$10,0)/KW$156,0)</f>
        <v>0.29729729729729731</v>
      </c>
      <c r="KX166" s="12">
        <f>IFERROR(VLOOKUP($IF166,Data!$B:$CP,Daily!KX$10,0)/KX$156,0)</f>
        <v>0.23920265780730898</v>
      </c>
      <c r="KY166" s="12">
        <f>IFERROR(VLOOKUP($IF166,Data!$B:$CP,Daily!KY$10,0)/KY$156,0)</f>
        <v>0.29931972789115646</v>
      </c>
      <c r="KZ166" s="12">
        <f>IFERROR(VLOOKUP($IF166,Data!$B:$CP,Daily!KZ$10,0)/KZ$156,0)</f>
        <v>0.29051987767584098</v>
      </c>
      <c r="LA166" s="12">
        <f>IFERROR(VLOOKUP($IF166,Data!$B:$CP,Daily!LA$10,0)/LA$156,0)</f>
        <v>0.28963414634146339</v>
      </c>
      <c r="LB166" s="12">
        <f>IFERROR(VLOOKUP($IF166,Data!$B:$CP,Daily!LB$10,0)/LB$156,0)</f>
        <v>0.30939226519337015</v>
      </c>
      <c r="LC166" s="12">
        <f>IFERROR(VLOOKUP($IF166,Data!$B:$CP,Daily!LC$10,0)/LC$156,0)</f>
        <v>0.26415094339622641</v>
      </c>
      <c r="LD166" s="12">
        <f>IFERROR(VLOOKUP($IF166,Data!$B:$CP,Daily!LD$10,0)/LD$156,0)</f>
        <v>0.27586206896551724</v>
      </c>
      <c r="LE166" s="12">
        <f>IFERROR(VLOOKUP($IF166,Data!$B:$CP,Daily!LE$10,0)/LE$156,0)</f>
        <v>0.25080385852090031</v>
      </c>
      <c r="LF166" s="12">
        <f>IFERROR(VLOOKUP($IF166,Data!$B:$CP,Daily!LF$10,0)/LF$156,0)</f>
        <v>0.25878594249201275</v>
      </c>
      <c r="LG166" s="12">
        <f>IFERROR(VLOOKUP($IF166,Data!$B:$CP,Daily!LG$10,0)/LG$156,0)</f>
        <v>0.3125</v>
      </c>
      <c r="LH166" s="12">
        <f>IFERROR(VLOOKUP($IF166,Data!$B:$CP,Daily!LH$10,0)/LH$156,0)</f>
        <v>0.22222222222222221</v>
      </c>
      <c r="LI166" s="12">
        <f>IFERROR(VLOOKUP($IF166,Data!$B:$CP,Daily!LI$10,0)/LI$156,0)</f>
        <v>0.3267605633802817</v>
      </c>
      <c r="LJ166" s="12">
        <f>IFERROR(VLOOKUP($IF166,Data!$B:$CP,Daily!LJ$10,0)/LJ$156,0)</f>
        <v>0.32727272727272727</v>
      </c>
      <c r="LK166" s="12">
        <f>IFERROR(VLOOKUP($IF166,Data!$B:$CP,Daily!LK$10,0)/LK$156,0)</f>
        <v>0.29523809523809524</v>
      </c>
      <c r="LL166" s="12">
        <f>IFERROR(VLOOKUP($IF166,Data!$B:$CP,Daily!LL$10,0)/LL$156,0)</f>
        <v>0.28703703703703703</v>
      </c>
      <c r="LM166" s="12">
        <f>IFERROR(VLOOKUP($IF166,Data!$B:$CP,Daily!LM$10,0)/LM$156,0)</f>
        <v>0.31563421828908556</v>
      </c>
      <c r="LN166" s="12">
        <f>IFERROR(VLOOKUP($IF166,Data!$B:$CP,Daily!LN$10,0)/LN$156,0)</f>
        <v>0.28160919540229884</v>
      </c>
      <c r="LO166" s="12">
        <f>IFERROR(VLOOKUP($IF166,Data!$B:$CP,Daily!LO$10,0)/LO$156,0)</f>
        <v>0.25515463917525771</v>
      </c>
      <c r="LP166" s="12">
        <f>IFERROR(VLOOKUP($IF166,Data!$B:$CP,Daily!LP$10,0)/LP$156,0)</f>
        <v>0.26767676767676768</v>
      </c>
      <c r="LQ166" s="12">
        <f>IFERROR(VLOOKUP($IF166,Data!$B:$CP,Daily!LQ$10,0)/LQ$156,0)</f>
        <v>0.24911032028469751</v>
      </c>
      <c r="LR166" s="12">
        <f>IFERROR(VLOOKUP($IF166,Data!$B:$CP,Daily!LR$10,0)/LR$156,0)</f>
        <v>0.27138643067846607</v>
      </c>
      <c r="LS166" s="12">
        <f>IFERROR(VLOOKUP($IF166,Data!$B:$CP,Daily!LS$10,0)/LS$156,0)</f>
        <v>0.25958702064896755</v>
      </c>
      <c r="LU166" s="40">
        <f t="shared" si="2145"/>
        <v>0.26027397260273971</v>
      </c>
      <c r="LV166" s="40">
        <f t="shared" si="2146"/>
        <v>0.29528535980148884</v>
      </c>
      <c r="LW166" s="40">
        <f t="shared" si="2519"/>
        <v>3.5011387198749133E-2</v>
      </c>
      <c r="LX166" s="40">
        <f t="shared" si="2520"/>
        <v>0.32154390020055068</v>
      </c>
      <c r="LY166" s="40">
        <f t="shared" si="2521"/>
        <v>0.23401543220367788</v>
      </c>
      <c r="LZ166" s="43"/>
      <c r="MA166" s="12">
        <f t="shared" si="2186"/>
        <v>2.5184750782467184E-2</v>
      </c>
      <c r="MB166" s="12">
        <f t="shared" si="2522"/>
        <v>0.27536231884057971</v>
      </c>
      <c r="MC166" s="12">
        <f t="shared" si="2523"/>
        <v>0.27621317157712305</v>
      </c>
    </row>
    <row r="167" spans="4:341" x14ac:dyDescent="0.35">
      <c r="D167" s="68" t="s">
        <v>830</v>
      </c>
      <c r="E167" s="66"/>
      <c r="F167" s="64"/>
      <c r="G167" s="64"/>
      <c r="H167" s="65"/>
      <c r="I167" s="64"/>
      <c r="J167" s="65"/>
      <c r="K167" s="64"/>
      <c r="L167" s="64"/>
      <c r="M167" s="66"/>
      <c r="N167" s="64"/>
      <c r="O167" s="64"/>
      <c r="P167" s="64"/>
      <c r="Q167" s="64"/>
      <c r="R167" s="64"/>
      <c r="S167" s="64"/>
      <c r="T167" s="64"/>
      <c r="U167" s="66"/>
      <c r="V167" s="64"/>
      <c r="W167" s="64"/>
      <c r="X167" s="64"/>
      <c r="Y167" s="64"/>
      <c r="Z167" s="64"/>
      <c r="AA167" s="64"/>
      <c r="AB167" s="62"/>
      <c r="AC167" s="46"/>
    </row>
    <row r="168" spans="4:341" x14ac:dyDescent="0.35">
      <c r="D168" s="59" t="s">
        <v>831</v>
      </c>
      <c r="E168" s="53" t="str">
        <f>VLOOKUP($D168,'Metric Nature'!$C:$D,2,0)&amp;IF(($F168&lt;(EA168)),"Below",IF(($F168&gt;(DZ168)),"Above","Within"))</f>
        <v>PositiveWithin</v>
      </c>
      <c r="F168" s="28">
        <f t="shared" ref="F168:F182" si="2524">DU168</f>
        <v>5911</v>
      </c>
      <c r="G168" s="54">
        <f t="shared" ref="G168:G184" si="2525">ED168</f>
        <v>5667.7142857142853</v>
      </c>
      <c r="H168" s="55">
        <f t="shared" ref="H168:H182" si="2526">IFERROR(((F168-G168)/G168),0)</f>
        <v>4.2924837425013934E-2</v>
      </c>
      <c r="I168" s="54">
        <f t="shared" ref="I168:I184" si="2527">EE168</f>
        <v>5481.4333333333334</v>
      </c>
      <c r="J168" s="48">
        <f t="shared" ref="J168:J182" si="2528">IFERROR(((F168-I168)/I168),0)</f>
        <v>7.8367580255772507E-2</v>
      </c>
      <c r="K168" s="54">
        <f t="shared" ref="K168:K184" si="2529">EC168</f>
        <v>637.96219759132714</v>
      </c>
      <c r="L168" s="56"/>
      <c r="M168" s="53" t="str">
        <f>VLOOKUP($D168,'Metric Nature'!$C:$D,2,0)&amp;IF(($N168&lt;(HZ168)),"Below",IF(($N168&gt;(HY168)),"Above","Within"))</f>
        <v>PositiveWithin</v>
      </c>
      <c r="N168" s="28">
        <f t="shared" ref="N168:N182" si="2530">HT168</f>
        <v>4273</v>
      </c>
      <c r="O168" s="54">
        <f>IC168</f>
        <v>4058.5714285714284</v>
      </c>
      <c r="P168" s="55">
        <f>IFERROR(((N168-O168)/O168),0)</f>
        <v>5.2833509327701547E-2</v>
      </c>
      <c r="Q168" s="54">
        <f t="shared" ref="Q168:Q184" si="2531">ID168</f>
        <v>3892.2</v>
      </c>
      <c r="R168" s="48">
        <f t="shared" ref="R168:R182" si="2532">IFERROR(((N168-Q168)/Q168),0)</f>
        <v>9.78366990391039E-2</v>
      </c>
      <c r="S168" s="54">
        <f t="shared" ref="S168:S183" si="2533">IB168</f>
        <v>444.34545213531027</v>
      </c>
      <c r="T168" s="56"/>
      <c r="U168" s="53" t="str">
        <f>VLOOKUP($D168,'Metric Nature'!$C:$D,2,0)&amp;IF(($V168&lt;(LY168)),"Below",IF(($V168&gt;(LX168)),"Above","Within"))</f>
        <v>PositiveWithin</v>
      </c>
      <c r="V168" s="28">
        <f t="shared" ref="V168:V182" si="2534">LS168</f>
        <v>1638</v>
      </c>
      <c r="W168" s="54">
        <f>MB168</f>
        <v>1609.1428571428571</v>
      </c>
      <c r="X168" s="48">
        <f t="shared" ref="X168:X182" si="2535">IFERROR(((V168-W168)/W168),0)</f>
        <v>1.7933238636363657E-2</v>
      </c>
      <c r="Y168" s="54">
        <f>MC168</f>
        <v>1589.2333333333333</v>
      </c>
      <c r="Z168" s="48">
        <f t="shared" ref="Z168:Z182" si="2536">IFERROR(((V168-Y168)/Y168),0)</f>
        <v>3.0685655557186893E-2</v>
      </c>
      <c r="AA168" s="54">
        <f t="shared" ref="AA168:AA178" si="2537">MA168</f>
        <v>202.64190843839671</v>
      </c>
      <c r="AB168" s="50"/>
      <c r="AC168" s="46" t="s">
        <v>832</v>
      </c>
      <c r="AI168" s="7" t="s">
        <v>831</v>
      </c>
      <c r="AJ168" s="8">
        <f t="shared" ref="AJ168" si="2538">EI168+IH168</f>
        <v>5238</v>
      </c>
      <c r="AK168" s="8">
        <f t="shared" ref="AK168" si="2539">EJ168+II168</f>
        <v>5534</v>
      </c>
      <c r="AL168" s="8">
        <f t="shared" ref="AL168" si="2540">EK168+IJ168</f>
        <v>4561</v>
      </c>
      <c r="AM168" s="8">
        <f t="shared" ref="AM168" si="2541">EL168+IK168</f>
        <v>4087</v>
      </c>
      <c r="AN168" s="8">
        <f t="shared" ref="AN168" si="2542">EM168+IL168</f>
        <v>4393</v>
      </c>
      <c r="AO168" s="8">
        <f t="shared" ref="AO168" si="2543">EN168+IM168</f>
        <v>5459</v>
      </c>
      <c r="AP168" s="8">
        <f t="shared" ref="AP168" si="2544">EO168+IN168</f>
        <v>5840</v>
      </c>
      <c r="AQ168" s="8">
        <f t="shared" ref="AQ168" si="2545">EP168+IO168</f>
        <v>6023</v>
      </c>
      <c r="AR168" s="8">
        <f t="shared" ref="AR168" si="2546">EQ168+IP168</f>
        <v>5729</v>
      </c>
      <c r="AS168" s="8">
        <f t="shared" ref="AS168" si="2547">ER168+IQ168</f>
        <v>4604</v>
      </c>
      <c r="AT168" s="8">
        <f t="shared" ref="AT168" si="2548">ES168+IR168</f>
        <v>4069</v>
      </c>
      <c r="AU168" s="8">
        <f t="shared" ref="AU168" si="2549">ET168+IS168</f>
        <v>5289</v>
      </c>
      <c r="AV168" s="8">
        <f t="shared" ref="AV168" si="2550">EU168+IT168</f>
        <v>5367</v>
      </c>
      <c r="AW168" s="8">
        <f t="shared" ref="AW168" si="2551">EV168+IU168</f>
        <v>5589</v>
      </c>
      <c r="AX168" s="8">
        <f t="shared" ref="AX168" si="2552">EW168+IV168</f>
        <v>6092</v>
      </c>
      <c r="AY168" s="8">
        <f t="shared" ref="AY168" si="2553">EX168+IW168</f>
        <v>5771</v>
      </c>
      <c r="AZ168" s="8">
        <f t="shared" ref="AZ168" si="2554">EY168+IX168</f>
        <v>4739</v>
      </c>
      <c r="BA168" s="8">
        <f t="shared" ref="BA168" si="2555">EZ168+IY168</f>
        <v>4365</v>
      </c>
      <c r="BB168" s="8">
        <f t="shared" ref="BB168" si="2556">FA168+IZ168</f>
        <v>5344</v>
      </c>
      <c r="BC168" s="8">
        <f t="shared" ref="BC168" si="2557">FB168+JA168</f>
        <v>5186</v>
      </c>
      <c r="BD168" s="8">
        <f t="shared" ref="BD168" si="2558">FC168+JB168</f>
        <v>5632</v>
      </c>
      <c r="BE168" s="8">
        <f t="shared" ref="BE168" si="2559">FD168+JC168</f>
        <v>5397</v>
      </c>
      <c r="BF168" s="8">
        <f t="shared" ref="BF168" si="2560">FE168+JD168</f>
        <v>5964</v>
      </c>
      <c r="BG168" s="8">
        <f t="shared" ref="BG168" si="2561">FF168+JE168</f>
        <v>4947</v>
      </c>
      <c r="BH168" s="8">
        <f t="shared" ref="BH168" si="2562">FG168+JF168</f>
        <v>4364</v>
      </c>
      <c r="BI168" s="8">
        <f t="shared" ref="BI168" si="2563">FH168+JG168</f>
        <v>5586</v>
      </c>
      <c r="BJ168" s="8">
        <f t="shared" ref="BJ168" si="2564">FI168+JH168</f>
        <v>5675</v>
      </c>
      <c r="BK168" s="8">
        <f t="shared" ref="BK168" si="2565">FJ168+JI168</f>
        <v>6082</v>
      </c>
      <c r="BL168" s="8">
        <f t="shared" ref="BL168" si="2566">FK168+JJ168</f>
        <v>5854</v>
      </c>
      <c r="BM168" s="8">
        <f t="shared" ref="BM168" si="2567">FL168+JK168</f>
        <v>6303</v>
      </c>
      <c r="BN168" s="8">
        <f t="shared" ref="BN168" si="2568">FM168+JL168</f>
        <v>5024</v>
      </c>
      <c r="BO168" s="8">
        <f t="shared" ref="BO168" si="2569">FN168+JM168</f>
        <v>4432</v>
      </c>
      <c r="BP168" s="8">
        <f t="shared" ref="BP168" si="2570">FO168+JN168</f>
        <v>6035</v>
      </c>
      <c r="BQ168" s="8">
        <f t="shared" ref="BQ168" si="2571">FP168+JO168</f>
        <v>6286</v>
      </c>
      <c r="BR168" s="8">
        <f t="shared" ref="BR168" si="2572">FQ168+JP168</f>
        <v>6040</v>
      </c>
      <c r="BS168" s="8">
        <f t="shared" ref="BS168" si="2573">FR168+JQ168</f>
        <v>6488</v>
      </c>
      <c r="BT168" s="8">
        <f t="shared" ref="BT168" si="2574">FS168+JR168</f>
        <v>6131</v>
      </c>
      <c r="BU168" s="8">
        <f t="shared" ref="BU168" si="2575">FT168+JS168</f>
        <v>5130</v>
      </c>
      <c r="BV168" s="8">
        <f t="shared" ref="BV168" si="2576">FU168+JT168</f>
        <v>4453</v>
      </c>
      <c r="BW168" s="8">
        <f t="shared" ref="BW168" si="2577">FV168+JU168</f>
        <v>5347</v>
      </c>
      <c r="BX168" s="8">
        <f t="shared" ref="BX168" si="2578">FW168+JV168</f>
        <v>5363</v>
      </c>
      <c r="BY168" s="8">
        <f t="shared" ref="BY168" si="2579">FX168+JW168</f>
        <v>5835</v>
      </c>
      <c r="BZ168" s="8">
        <f t="shared" ref="BZ168" si="2580">FY168+JX168</f>
        <v>5930</v>
      </c>
      <c r="CA168" s="8">
        <f t="shared" ref="CA168" si="2581">FZ168+JY168</f>
        <v>5733</v>
      </c>
      <c r="CB168" s="8">
        <f t="shared" ref="CB168" si="2582">GA168+JZ168</f>
        <v>4663</v>
      </c>
      <c r="CC168" s="8">
        <f t="shared" ref="CC168" si="2583">GB168+KA168</f>
        <v>3912</v>
      </c>
      <c r="CD168" s="8">
        <f t="shared" ref="CD168" si="2584">GC168+KB168</f>
        <v>5428</v>
      </c>
      <c r="CE168" s="8">
        <f t="shared" ref="CE168" si="2585">GD168+KC168</f>
        <v>5750</v>
      </c>
      <c r="CF168" s="8">
        <f t="shared" ref="CF168" si="2586">GE168+KD168</f>
        <v>5870</v>
      </c>
      <c r="CG168" s="8">
        <f t="shared" ref="CG168" si="2587">GF168+KE168</f>
        <v>5967</v>
      </c>
      <c r="CH168" s="8">
        <f t="shared" ref="CH168" si="2588">GG168+KF168</f>
        <v>6081</v>
      </c>
      <c r="CI168" s="8">
        <f t="shared" ref="CI168" si="2589">GH168+KG168</f>
        <v>4823</v>
      </c>
      <c r="CJ168" s="8">
        <f t="shared" ref="CJ168" si="2590">GI168+KH168</f>
        <v>4360</v>
      </c>
      <c r="CK168" s="8">
        <f t="shared" ref="CK168" si="2591">GJ168+KI168</f>
        <v>5703</v>
      </c>
      <c r="CL168" s="8">
        <f t="shared" ref="CL168" si="2592">GK168+KJ168</f>
        <v>5887</v>
      </c>
      <c r="CM168" s="8">
        <f t="shared" ref="CM168" si="2593">GL168+KK168</f>
        <v>5539</v>
      </c>
      <c r="CN168" s="8">
        <f t="shared" ref="CN168" si="2594">GM168+KL168</f>
        <v>5808</v>
      </c>
      <c r="CO168" s="8">
        <f t="shared" ref="CO168" si="2595">GN168+KM168</f>
        <v>5742</v>
      </c>
      <c r="CP168" s="8">
        <f t="shared" ref="CP168" si="2596">GO168+KN168</f>
        <v>4528</v>
      </c>
      <c r="CQ168" s="8">
        <f t="shared" ref="CQ168" si="2597">GP168+KO168</f>
        <v>4169</v>
      </c>
      <c r="CR168" s="8">
        <f t="shared" ref="CR168" si="2598">GQ168+KP168</f>
        <v>5198</v>
      </c>
      <c r="CS168" s="8">
        <f t="shared" ref="CS168" si="2599">GR168+KQ168</f>
        <v>5229</v>
      </c>
      <c r="CT168" s="8">
        <f t="shared" ref="CT168" si="2600">GS168+KR168</f>
        <v>5649</v>
      </c>
      <c r="CU168" s="8">
        <f t="shared" ref="CU168" si="2601">GT168+KS168</f>
        <v>5528</v>
      </c>
      <c r="CV168" s="8">
        <f t="shared" ref="CV168" si="2602">GU168+KT168</f>
        <v>6469</v>
      </c>
      <c r="CW168" s="8">
        <f t="shared" ref="CW168" si="2603">GV168+KU168</f>
        <v>5177</v>
      </c>
      <c r="CX168" s="8">
        <f t="shared" ref="CX168" si="2604">GW168+KV168</f>
        <v>5258</v>
      </c>
      <c r="CY168" s="8">
        <f t="shared" ref="CY168" si="2605">GX168+KW168</f>
        <v>5786</v>
      </c>
      <c r="CZ168" s="8">
        <f t="shared" ref="CZ168" si="2606">GY168+KX168</f>
        <v>5492</v>
      </c>
      <c r="DA168" s="8">
        <f t="shared" ref="DA168" si="2607">GZ168+KY168</f>
        <v>5489</v>
      </c>
      <c r="DB168" s="8">
        <f t="shared" ref="DB168" si="2608">HA168+KZ168</f>
        <v>5899</v>
      </c>
      <c r="DC168" s="8">
        <f t="shared" ref="DC168" si="2609">HB168+LA168</f>
        <v>5859</v>
      </c>
      <c r="DD168" s="8">
        <f t="shared" ref="DD168" si="2610">HC168+LB168</f>
        <v>4951</v>
      </c>
      <c r="DE168" s="8">
        <f t="shared" ref="DE168" si="2611">HD168+LC168</f>
        <v>3993</v>
      </c>
      <c r="DF168" s="8">
        <f t="shared" ref="DF168" si="2612">HE168+LD168</f>
        <v>5237</v>
      </c>
      <c r="DG168" s="8">
        <f t="shared" ref="DG168" si="2613">HF168+LE168</f>
        <v>5392</v>
      </c>
      <c r="DH168" s="8">
        <f t="shared" ref="DH168" si="2614">HG168+LF168</f>
        <v>5643</v>
      </c>
      <c r="DI168" s="8">
        <f t="shared" ref="DI168" si="2615">HH168+LG168</f>
        <v>6160</v>
      </c>
      <c r="DJ168" s="8">
        <f t="shared" ref="DJ168" si="2616">HI168+LH168</f>
        <v>6710</v>
      </c>
      <c r="DK168" s="8">
        <f t="shared" ref="DK168" si="2617">HJ168+LI168</f>
        <v>5146</v>
      </c>
      <c r="DL168" s="8">
        <f t="shared" ref="DL168" si="2618">HK168+LJ168</f>
        <v>4542</v>
      </c>
      <c r="DM168" s="8">
        <f t="shared" ref="DM168" si="2619">HL168+LK168</f>
        <v>5793</v>
      </c>
      <c r="DN168" s="8">
        <f t="shared" ref="DN168" si="2620">HM168+LL168</f>
        <v>5565</v>
      </c>
      <c r="DO168" s="8">
        <f t="shared" ref="DO168" si="2621">HN168+LM168</f>
        <v>6052</v>
      </c>
      <c r="DP168" s="8">
        <f t="shared" ref="DP168" si="2622">HO168+LN168</f>
        <v>6017</v>
      </c>
      <c r="DQ168" s="8">
        <f t="shared" ref="DQ168" si="2623">HP168+LO168</f>
        <v>6217</v>
      </c>
      <c r="DR168" s="8">
        <f t="shared" ref="DR168" si="2624">HQ168+LP168</f>
        <v>5221</v>
      </c>
      <c r="DS168" s="8">
        <f t="shared" ref="DS168" si="2625">HR168+LQ168</f>
        <v>4493</v>
      </c>
      <c r="DT168" s="8">
        <f t="shared" ref="DT168" si="2626">HS168+LR168</f>
        <v>6109</v>
      </c>
      <c r="DU168" s="8">
        <f t="shared" ref="DU168" si="2627">HT168+LS168</f>
        <v>5911</v>
      </c>
      <c r="DV168" s="8">
        <f t="shared" ref="DV168" si="2628">HU168+LT168</f>
        <v>0</v>
      </c>
      <c r="DW168" s="11">
        <f t="shared" si="2137"/>
        <v>5130</v>
      </c>
      <c r="DX168" s="11">
        <f t="shared" si="2138"/>
        <v>5870</v>
      </c>
      <c r="DY168" s="11">
        <f t="shared" ref="DY168:DY169" si="2629">DX168-DW168</f>
        <v>740</v>
      </c>
      <c r="DZ168" s="8">
        <f>DX168+(1.25*DY168)</f>
        <v>6795</v>
      </c>
      <c r="EA168" s="8">
        <f>DW168-(1.25*DY168)</f>
        <v>4205</v>
      </c>
      <c r="EB168" s="14"/>
      <c r="EC168" s="9">
        <f t="shared" ref="EC168:EC169" si="2630">_xlfn.STDEV.P(BN168:DU168)</f>
        <v>637.96219759132714</v>
      </c>
      <c r="ED168" s="9">
        <f>AVERAGE(DN168:DT168)</f>
        <v>5667.7142857142853</v>
      </c>
      <c r="EE168" s="9">
        <f>AVERAGE(CQ168:DT168)</f>
        <v>5481.4333333333334</v>
      </c>
      <c r="EF168" s="1"/>
      <c r="EG168" s="7" t="s">
        <v>833</v>
      </c>
      <c r="EH168" s="7" t="s">
        <v>144</v>
      </c>
      <c r="EI168" s="8">
        <f>VLOOKUP($EG168,Data!$B:$CP,Daily!EI$10,0)</f>
        <v>3630</v>
      </c>
      <c r="EJ168" s="8">
        <f>VLOOKUP($EG168,Data!$B:$CP,Daily!EJ$10,0)</f>
        <v>3899</v>
      </c>
      <c r="EK168" s="8">
        <f>VLOOKUP($EG168,Data!$B:$CP,Daily!EK$10,0)</f>
        <v>3142</v>
      </c>
      <c r="EL168" s="8">
        <f>VLOOKUP($EG168,Data!$B:$CP,Daily!EL$10,0)</f>
        <v>2846</v>
      </c>
      <c r="EM168" s="8">
        <f>VLOOKUP($EG168,Data!$B:$CP,Daily!EM$10,0)</f>
        <v>3072</v>
      </c>
      <c r="EN168" s="8">
        <f>VLOOKUP($EG168,Data!$B:$CP,Daily!EN$10,0)</f>
        <v>3719</v>
      </c>
      <c r="EO168" s="8">
        <f>VLOOKUP($EG168,Data!$B:$CP,Daily!EO$10,0)</f>
        <v>4013</v>
      </c>
      <c r="EP168" s="8">
        <f>VLOOKUP($EG168,Data!$B:$CP,Daily!EP$10,0)</f>
        <v>4210</v>
      </c>
      <c r="EQ168" s="8">
        <f>VLOOKUP($EG168,Data!$B:$CP,Daily!EQ$10,0)</f>
        <v>4013</v>
      </c>
      <c r="ER168" s="8">
        <f>VLOOKUP($EG168,Data!$B:$CP,Daily!ER$10,0)</f>
        <v>3224</v>
      </c>
      <c r="ES168" s="8">
        <f>VLOOKUP($EG168,Data!$B:$CP,Daily!ES$10,0)</f>
        <v>2844</v>
      </c>
      <c r="ET168" s="8">
        <f>VLOOKUP($EG168,Data!$B:$CP,Daily!ET$10,0)</f>
        <v>3740</v>
      </c>
      <c r="EU168" s="8">
        <f>VLOOKUP($EG168,Data!$B:$CP,Daily!EU$10,0)</f>
        <v>3766</v>
      </c>
      <c r="EV168" s="8">
        <f>VLOOKUP($EG168,Data!$B:$CP,Daily!EV$10,0)</f>
        <v>3895</v>
      </c>
      <c r="EW168" s="8">
        <f>VLOOKUP($EG168,Data!$B:$CP,Daily!EW$10,0)</f>
        <v>4323</v>
      </c>
      <c r="EX168" s="8">
        <f>VLOOKUP($EG168,Data!$B:$CP,Daily!EX$10,0)</f>
        <v>4083</v>
      </c>
      <c r="EY168" s="8">
        <f>VLOOKUP($EG168,Data!$B:$CP,Daily!EY$10,0)</f>
        <v>3391</v>
      </c>
      <c r="EZ168" s="8">
        <f>VLOOKUP($EG168,Data!$B:$CP,Daily!EZ$10,0)</f>
        <v>3043</v>
      </c>
      <c r="FA168" s="8">
        <f>VLOOKUP($EG168,Data!$B:$CP,Daily!FA$10,0)</f>
        <v>3819</v>
      </c>
      <c r="FB168" s="8">
        <f>VLOOKUP($EG168,Data!$B:$CP,Daily!FB$10,0)</f>
        <v>3795</v>
      </c>
      <c r="FC168" s="8">
        <f>VLOOKUP($EG168,Data!$B:$CP,Daily!FC$10,0)</f>
        <v>4065</v>
      </c>
      <c r="FD168" s="8">
        <f>VLOOKUP($EG168,Data!$B:$CP,Daily!FD$10,0)</f>
        <v>3848</v>
      </c>
      <c r="FE168" s="8">
        <f>VLOOKUP($EG168,Data!$B:$CP,Daily!FE$10,0)</f>
        <v>4297</v>
      </c>
      <c r="FF168" s="8">
        <f>VLOOKUP($EG168,Data!$B:$CP,Daily!FF$10,0)</f>
        <v>3611</v>
      </c>
      <c r="FG168" s="8">
        <f>VLOOKUP($EG168,Data!$B:$CP,Daily!FG$10,0)</f>
        <v>3161</v>
      </c>
      <c r="FH168" s="8">
        <f>VLOOKUP($EG168,Data!$B:$CP,Daily!FH$10,0)</f>
        <v>4065</v>
      </c>
      <c r="FI168" s="8">
        <f>VLOOKUP($EG168,Data!$B:$CP,Daily!FI$10,0)</f>
        <v>4104</v>
      </c>
      <c r="FJ168" s="8">
        <f>VLOOKUP($EG168,Data!$B:$CP,Daily!FJ$10,0)</f>
        <v>4416</v>
      </c>
      <c r="FK168" s="8">
        <f>VLOOKUP($EG168,Data!$B:$CP,Daily!FK$10,0)</f>
        <v>4328</v>
      </c>
      <c r="FL168" s="8">
        <f>VLOOKUP($EG168,Data!$B:$CP,Daily!FL$10,0)</f>
        <v>4616</v>
      </c>
      <c r="FM168" s="8">
        <f>VLOOKUP($EG168,Data!$B:$CP,Daily!FM$10,0)</f>
        <v>3637</v>
      </c>
      <c r="FN168" s="8">
        <f>VLOOKUP($EG168,Data!$B:$CP,Daily!FN$10,0)</f>
        <v>3174</v>
      </c>
      <c r="FO168" s="8">
        <f>VLOOKUP($EG168,Data!$B:$CP,Daily!FO$10,0)</f>
        <v>4313</v>
      </c>
      <c r="FP168" s="8">
        <f>VLOOKUP($EG168,Data!$B:$CP,Daily!FP$10,0)</f>
        <v>4425</v>
      </c>
      <c r="FQ168" s="8">
        <f>VLOOKUP($EG168,Data!$B:$CP,Daily!FQ$10,0)</f>
        <v>4249</v>
      </c>
      <c r="FR168" s="8">
        <f>VLOOKUP($EG168,Data!$B:$CP,Daily!FR$10,0)</f>
        <v>4524</v>
      </c>
      <c r="FS168" s="8">
        <f>VLOOKUP($EG168,Data!$B:$CP,Daily!FS$10,0)</f>
        <v>4290</v>
      </c>
      <c r="FT168" s="8">
        <f>VLOOKUP($EG168,Data!$B:$CP,Daily!FT$10,0)</f>
        <v>3613</v>
      </c>
      <c r="FU168" s="8">
        <f>VLOOKUP($EG168,Data!$B:$CP,Daily!FU$10,0)</f>
        <v>3222</v>
      </c>
      <c r="FV168" s="8">
        <f>VLOOKUP($EG168,Data!$B:$CP,Daily!FV$10,0)</f>
        <v>3817</v>
      </c>
      <c r="FW168" s="8">
        <f>VLOOKUP($EG168,Data!$B:$CP,Daily!FW$10,0)</f>
        <v>3859</v>
      </c>
      <c r="FX168" s="8">
        <f>VLOOKUP($EG168,Data!$B:$CP,Daily!FX$10,0)</f>
        <v>4191</v>
      </c>
      <c r="FY168" s="8">
        <f>VLOOKUP($EG168,Data!$B:$CP,Daily!FY$10,0)</f>
        <v>4203</v>
      </c>
      <c r="FZ168" s="8">
        <f>VLOOKUP($EG168,Data!$B:$CP,Daily!FZ$10,0)</f>
        <v>4154</v>
      </c>
      <c r="GA168" s="8">
        <f>VLOOKUP($EG168,Data!$B:$CP,Daily!GA$10,0)</f>
        <v>3372</v>
      </c>
      <c r="GB168" s="8">
        <f>VLOOKUP($EG168,Data!$B:$CP,Daily!GB$10,0)</f>
        <v>2814</v>
      </c>
      <c r="GC168" s="8">
        <f>VLOOKUP($EG168,Data!$B:$CP,Daily!GC$10,0)</f>
        <v>3951</v>
      </c>
      <c r="GD168" s="8">
        <f>VLOOKUP($EG168,Data!$B:$CP,Daily!GD$10,0)</f>
        <v>4231</v>
      </c>
      <c r="GE168" s="8">
        <f>VLOOKUP($EG168,Data!$B:$CP,Daily!GE$10,0)</f>
        <v>4234</v>
      </c>
      <c r="GF168" s="8">
        <f>VLOOKUP($EG168,Data!$B:$CP,Daily!GF$10,0)</f>
        <v>4296</v>
      </c>
      <c r="GG168" s="8">
        <f>VLOOKUP($EG168,Data!$B:$CP,Daily!GG$10,0)</f>
        <v>4381</v>
      </c>
      <c r="GH168" s="8">
        <f>VLOOKUP($EG168,Data!$B:$CP,Daily!GH$10,0)</f>
        <v>3419</v>
      </c>
      <c r="GI168" s="8">
        <f>VLOOKUP($EG168,Data!$B:$CP,Daily!GI$10,0)</f>
        <v>3139</v>
      </c>
      <c r="GJ168" s="8">
        <f>VLOOKUP($EG168,Data!$B:$CP,Daily!GJ$10,0)</f>
        <v>4045</v>
      </c>
      <c r="GK168" s="8">
        <f>VLOOKUP($EG168,Data!$B:$CP,Daily!GK$10,0)</f>
        <v>4253</v>
      </c>
      <c r="GL168" s="8">
        <f>VLOOKUP($EG168,Data!$B:$CP,Daily!GL$10,0)</f>
        <v>3913</v>
      </c>
      <c r="GM168" s="8">
        <f>VLOOKUP($EG168,Data!$B:$CP,Daily!GM$10,0)</f>
        <v>4131</v>
      </c>
      <c r="GN168" s="8">
        <f>VLOOKUP($EG168,Data!$B:$CP,Daily!GN$10,0)</f>
        <v>4110</v>
      </c>
      <c r="GO168" s="8">
        <f>VLOOKUP($EG168,Data!$B:$CP,Daily!GO$10,0)</f>
        <v>3238</v>
      </c>
      <c r="GP168" s="8">
        <f>VLOOKUP($EG168,Data!$B:$CP,Daily!GP$10,0)</f>
        <v>3002</v>
      </c>
      <c r="GQ168" s="8">
        <f>VLOOKUP($EG168,Data!$B:$CP,Daily!GQ$10,0)</f>
        <v>3636</v>
      </c>
      <c r="GR168" s="8">
        <f>VLOOKUP($EG168,Data!$B:$CP,Daily!GR$10,0)</f>
        <v>3767</v>
      </c>
      <c r="GS168" s="8">
        <f>VLOOKUP($EG168,Data!$B:$CP,Daily!GS$10,0)</f>
        <v>3997</v>
      </c>
      <c r="GT168" s="8">
        <f>VLOOKUP($EG168,Data!$B:$CP,Daily!GT$10,0)</f>
        <v>3903</v>
      </c>
      <c r="GU168" s="8">
        <f>VLOOKUP($EG168,Data!$B:$CP,Daily!GU$10,0)</f>
        <v>4475</v>
      </c>
      <c r="GV168" s="8">
        <f>VLOOKUP($EG168,Data!$B:$CP,Daily!GV$10,0)</f>
        <v>3587</v>
      </c>
      <c r="GW168" s="8">
        <f>VLOOKUP($EG168,Data!$B:$CP,Daily!GW$10,0)</f>
        <v>3667</v>
      </c>
      <c r="GX168" s="8">
        <f>VLOOKUP($EG168,Data!$B:$CP,Daily!GX$10,0)</f>
        <v>4084</v>
      </c>
      <c r="GY168" s="8">
        <f>VLOOKUP($EG168,Data!$B:$CP,Daily!GY$10,0)</f>
        <v>3858</v>
      </c>
      <c r="GZ168" s="8">
        <f>VLOOKUP($EG168,Data!$B:$CP,Daily!GZ$10,0)</f>
        <v>3846</v>
      </c>
      <c r="HA168" s="8">
        <f>VLOOKUP($EG168,Data!$B:$CP,Daily!HA$10,0)</f>
        <v>4157</v>
      </c>
      <c r="HB168" s="8">
        <f>VLOOKUP($EG168,Data!$B:$CP,Daily!HB$10,0)</f>
        <v>4171</v>
      </c>
      <c r="HC168" s="8">
        <f>VLOOKUP($EG168,Data!$B:$CP,Daily!HC$10,0)</f>
        <v>3515</v>
      </c>
      <c r="HD168" s="8">
        <f>VLOOKUP($EG168,Data!$B:$CP,Daily!HD$10,0)</f>
        <v>2905</v>
      </c>
      <c r="HE168" s="8">
        <f>VLOOKUP($EG168,Data!$B:$CP,Daily!HE$10,0)</f>
        <v>3746</v>
      </c>
      <c r="HF168" s="8">
        <f>VLOOKUP($EG168,Data!$B:$CP,Daily!HF$10,0)</f>
        <v>3867</v>
      </c>
      <c r="HG168" s="8">
        <f>VLOOKUP($EG168,Data!$B:$CP,Daily!HG$10,0)</f>
        <v>3994</v>
      </c>
      <c r="HH168" s="8">
        <f>VLOOKUP($EG168,Data!$B:$CP,Daily!HH$10,0)</f>
        <v>4345</v>
      </c>
      <c r="HI168" s="8">
        <f>VLOOKUP($EG168,Data!$B:$CP,Daily!HI$10,0)</f>
        <v>4746</v>
      </c>
      <c r="HJ168" s="8">
        <f>VLOOKUP($EG168,Data!$B:$CP,Daily!HJ$10,0)</f>
        <v>3652</v>
      </c>
      <c r="HK168" s="8">
        <f>VLOOKUP($EG168,Data!$B:$CP,Daily!HK$10,0)</f>
        <v>3258</v>
      </c>
      <c r="HL168" s="8">
        <f>VLOOKUP($EG168,Data!$B:$CP,Daily!HL$10,0)</f>
        <v>4178</v>
      </c>
      <c r="HM168" s="8">
        <f>VLOOKUP($EG168,Data!$B:$CP,Daily!HM$10,0)</f>
        <v>3973</v>
      </c>
      <c r="HN168" s="8">
        <f>VLOOKUP($EG168,Data!$B:$CP,Daily!HN$10,0)</f>
        <v>4343</v>
      </c>
      <c r="HO168" s="8">
        <f>VLOOKUP($EG168,Data!$B:$CP,Daily!HO$10,0)</f>
        <v>4325</v>
      </c>
      <c r="HP168" s="8">
        <f>VLOOKUP($EG168,Data!$B:$CP,Daily!HP$10,0)</f>
        <v>4461</v>
      </c>
      <c r="HQ168" s="8">
        <f>VLOOKUP($EG168,Data!$B:$CP,Daily!HQ$10,0)</f>
        <v>3671</v>
      </c>
      <c r="HR168" s="8">
        <f>VLOOKUP($EG168,Data!$B:$CP,Daily!HR$10,0)</f>
        <v>3233</v>
      </c>
      <c r="HS168" s="8">
        <f>VLOOKUP($EG168,Data!$B:$CP,Daily!HS$10,0)</f>
        <v>4404</v>
      </c>
      <c r="HT168" s="8">
        <f>VLOOKUP($EG168,Data!$B:$CP,Daily!HT$10,0)</f>
        <v>4273</v>
      </c>
      <c r="HU168" s="41"/>
      <c r="HV168" s="11">
        <f t="shared" si="2141"/>
        <v>3613</v>
      </c>
      <c r="HW168" s="11">
        <f t="shared" si="2142"/>
        <v>4210</v>
      </c>
      <c r="HX168" s="11">
        <f t="shared" ref="HX168:HX169" si="2631">HW168-HV168</f>
        <v>597</v>
      </c>
      <c r="HY168" s="8">
        <f>HW168+(1.25*HX168)</f>
        <v>4956.25</v>
      </c>
      <c r="HZ168" s="8">
        <f>HV168-(1.25*HX168)</f>
        <v>2866.75</v>
      </c>
      <c r="IA168" s="43"/>
      <c r="IB168" s="9">
        <f t="shared" ref="IB168:IB169" si="2632">_xlfn.STDEV.P(FM168:HT168)</f>
        <v>444.34545213531027</v>
      </c>
      <c r="IC168" s="9">
        <f>AVERAGE(HM168:HS168)</f>
        <v>4058.5714285714284</v>
      </c>
      <c r="ID168" s="9">
        <f>AVERAGE(GP168:HS168)</f>
        <v>3892.2</v>
      </c>
      <c r="IE168" s="1"/>
      <c r="IF168" s="7" t="s">
        <v>834</v>
      </c>
      <c r="IG168" s="7" t="s">
        <v>144</v>
      </c>
      <c r="IH168" s="8">
        <f>VLOOKUP($IF168,Data!$B:$CP,Daily!IH$10,0)</f>
        <v>1608</v>
      </c>
      <c r="II168" s="8">
        <f>VLOOKUP($IF168,Data!$B:$CP,Daily!II$10,0)</f>
        <v>1635</v>
      </c>
      <c r="IJ168" s="8">
        <f>VLOOKUP($IF168,Data!$B:$CP,Daily!IJ$10,0)</f>
        <v>1419</v>
      </c>
      <c r="IK168" s="8">
        <f>VLOOKUP($IF168,Data!$B:$CP,Daily!IK$10,0)</f>
        <v>1241</v>
      </c>
      <c r="IL168" s="8">
        <f>VLOOKUP($IF168,Data!$B:$CP,Daily!IL$10,0)</f>
        <v>1321</v>
      </c>
      <c r="IM168" s="8">
        <f>VLOOKUP($IF168,Data!$B:$CP,Daily!IM$10,0)</f>
        <v>1740</v>
      </c>
      <c r="IN168" s="8">
        <f>VLOOKUP($IF168,Data!$B:$CP,Daily!IN$10,0)</f>
        <v>1827</v>
      </c>
      <c r="IO168" s="8">
        <f>VLOOKUP($IF168,Data!$B:$CP,Daily!IO$10,0)</f>
        <v>1813</v>
      </c>
      <c r="IP168" s="8">
        <f>VLOOKUP($IF168,Data!$B:$CP,Daily!IP$10,0)</f>
        <v>1716</v>
      </c>
      <c r="IQ168" s="8">
        <f>VLOOKUP($IF168,Data!$B:$CP,Daily!IQ$10,0)</f>
        <v>1380</v>
      </c>
      <c r="IR168" s="8">
        <f>VLOOKUP($IF168,Data!$B:$CP,Daily!IR$10,0)</f>
        <v>1225</v>
      </c>
      <c r="IS168" s="8">
        <f>VLOOKUP($IF168,Data!$B:$CP,Daily!IS$10,0)</f>
        <v>1549</v>
      </c>
      <c r="IT168" s="8">
        <f>VLOOKUP($IF168,Data!$B:$CP,Daily!IT$10,0)</f>
        <v>1601</v>
      </c>
      <c r="IU168" s="8">
        <f>VLOOKUP($IF168,Data!$B:$CP,Daily!IU$10,0)</f>
        <v>1694</v>
      </c>
      <c r="IV168" s="8">
        <f>VLOOKUP($IF168,Data!$B:$CP,Daily!IV$10,0)</f>
        <v>1769</v>
      </c>
      <c r="IW168" s="8">
        <f>VLOOKUP($IF168,Data!$B:$CP,Daily!IW$10,0)</f>
        <v>1688</v>
      </c>
      <c r="IX168" s="8">
        <f>VLOOKUP($IF168,Data!$B:$CP,Daily!IX$10,0)</f>
        <v>1348</v>
      </c>
      <c r="IY168" s="8">
        <f>VLOOKUP($IF168,Data!$B:$CP,Daily!IY$10,0)</f>
        <v>1322</v>
      </c>
      <c r="IZ168" s="8">
        <f>VLOOKUP($IF168,Data!$B:$CP,Daily!IZ$10,0)</f>
        <v>1525</v>
      </c>
      <c r="JA168" s="8">
        <f>VLOOKUP($IF168,Data!$B:$CP,Daily!JA$10,0)</f>
        <v>1391</v>
      </c>
      <c r="JB168" s="8">
        <f>VLOOKUP($IF168,Data!$B:$CP,Daily!JB$10,0)</f>
        <v>1567</v>
      </c>
      <c r="JC168" s="8">
        <f>VLOOKUP($IF168,Data!$B:$CP,Daily!JC$10,0)</f>
        <v>1549</v>
      </c>
      <c r="JD168" s="8">
        <f>VLOOKUP($IF168,Data!$B:$CP,Daily!JD$10,0)</f>
        <v>1667</v>
      </c>
      <c r="JE168" s="8">
        <f>VLOOKUP($IF168,Data!$B:$CP,Daily!JE$10,0)</f>
        <v>1336</v>
      </c>
      <c r="JF168" s="8">
        <f>VLOOKUP($IF168,Data!$B:$CP,Daily!JF$10,0)</f>
        <v>1203</v>
      </c>
      <c r="JG168" s="8">
        <f>VLOOKUP($IF168,Data!$B:$CP,Daily!JG$10,0)</f>
        <v>1521</v>
      </c>
      <c r="JH168" s="8">
        <f>VLOOKUP($IF168,Data!$B:$CP,Daily!JH$10,0)</f>
        <v>1571</v>
      </c>
      <c r="JI168" s="8">
        <f>VLOOKUP($IF168,Data!$B:$CP,Daily!JI$10,0)</f>
        <v>1666</v>
      </c>
      <c r="JJ168" s="8">
        <f>VLOOKUP($IF168,Data!$B:$CP,Daily!JJ$10,0)</f>
        <v>1526</v>
      </c>
      <c r="JK168" s="8">
        <f>VLOOKUP($IF168,Data!$B:$CP,Daily!JK$10,0)</f>
        <v>1687</v>
      </c>
      <c r="JL168" s="8">
        <f>VLOOKUP($IF168,Data!$B:$CP,Daily!JL$10,0)</f>
        <v>1387</v>
      </c>
      <c r="JM168" s="8">
        <f>VLOOKUP($IF168,Data!$B:$CP,Daily!JM$10,0)</f>
        <v>1258</v>
      </c>
      <c r="JN168" s="8">
        <f>VLOOKUP($IF168,Data!$B:$CP,Daily!JN$10,0)</f>
        <v>1722</v>
      </c>
      <c r="JO168" s="8">
        <f>VLOOKUP($IF168,Data!$B:$CP,Daily!JO$10,0)</f>
        <v>1861</v>
      </c>
      <c r="JP168" s="8">
        <f>VLOOKUP($IF168,Data!$B:$CP,Daily!JP$10,0)</f>
        <v>1791</v>
      </c>
      <c r="JQ168" s="8">
        <f>VLOOKUP($IF168,Data!$B:$CP,Daily!JQ$10,0)</f>
        <v>1964</v>
      </c>
      <c r="JR168" s="8">
        <f>VLOOKUP($IF168,Data!$B:$CP,Daily!JR$10,0)</f>
        <v>1841</v>
      </c>
      <c r="JS168" s="8">
        <f>VLOOKUP($IF168,Data!$B:$CP,Daily!JS$10,0)</f>
        <v>1517</v>
      </c>
      <c r="JT168" s="8">
        <f>VLOOKUP($IF168,Data!$B:$CP,Daily!JT$10,0)</f>
        <v>1231</v>
      </c>
      <c r="JU168" s="8">
        <f>VLOOKUP($IF168,Data!$B:$CP,Daily!JU$10,0)</f>
        <v>1530</v>
      </c>
      <c r="JV168" s="8">
        <f>VLOOKUP($IF168,Data!$B:$CP,Daily!JV$10,0)</f>
        <v>1504</v>
      </c>
      <c r="JW168" s="8">
        <f>VLOOKUP($IF168,Data!$B:$CP,Daily!JW$10,0)</f>
        <v>1644</v>
      </c>
      <c r="JX168" s="8">
        <f>VLOOKUP($IF168,Data!$B:$CP,Daily!JX$10,0)</f>
        <v>1727</v>
      </c>
      <c r="JY168" s="8">
        <f>VLOOKUP($IF168,Data!$B:$CP,Daily!JY$10,0)</f>
        <v>1579</v>
      </c>
      <c r="JZ168" s="8">
        <f>VLOOKUP($IF168,Data!$B:$CP,Daily!JZ$10,0)</f>
        <v>1291</v>
      </c>
      <c r="KA168" s="8">
        <f>VLOOKUP($IF168,Data!$B:$CP,Daily!KA$10,0)</f>
        <v>1098</v>
      </c>
      <c r="KB168" s="8">
        <f>VLOOKUP($IF168,Data!$B:$CP,Daily!KB$10,0)</f>
        <v>1477</v>
      </c>
      <c r="KC168" s="8">
        <f>VLOOKUP($IF168,Data!$B:$CP,Daily!KC$10,0)</f>
        <v>1519</v>
      </c>
      <c r="KD168" s="8">
        <f>VLOOKUP($IF168,Data!$B:$CP,Daily!KD$10,0)</f>
        <v>1636</v>
      </c>
      <c r="KE168" s="8">
        <f>VLOOKUP($IF168,Data!$B:$CP,Daily!KE$10,0)</f>
        <v>1671</v>
      </c>
      <c r="KF168" s="8">
        <f>VLOOKUP($IF168,Data!$B:$CP,Daily!KF$10,0)</f>
        <v>1700</v>
      </c>
      <c r="KG168" s="8">
        <f>VLOOKUP($IF168,Data!$B:$CP,Daily!KG$10,0)</f>
        <v>1404</v>
      </c>
      <c r="KH168" s="8">
        <f>VLOOKUP($IF168,Data!$B:$CP,Daily!KH$10,0)</f>
        <v>1221</v>
      </c>
      <c r="KI168" s="8">
        <f>VLOOKUP($IF168,Data!$B:$CP,Daily!KI$10,0)</f>
        <v>1658</v>
      </c>
      <c r="KJ168" s="8">
        <f>VLOOKUP($IF168,Data!$B:$CP,Daily!KJ$10,0)</f>
        <v>1634</v>
      </c>
      <c r="KK168" s="8">
        <f>VLOOKUP($IF168,Data!$B:$CP,Daily!KK$10,0)</f>
        <v>1626</v>
      </c>
      <c r="KL168" s="8">
        <f>VLOOKUP($IF168,Data!$B:$CP,Daily!KL$10,0)</f>
        <v>1677</v>
      </c>
      <c r="KM168" s="8">
        <f>VLOOKUP($IF168,Data!$B:$CP,Daily!KM$10,0)</f>
        <v>1632</v>
      </c>
      <c r="KN168" s="8">
        <f>VLOOKUP($IF168,Data!$B:$CP,Daily!KN$10,0)</f>
        <v>1290</v>
      </c>
      <c r="KO168" s="8">
        <f>VLOOKUP($IF168,Data!$B:$CP,Daily!KO$10,0)</f>
        <v>1167</v>
      </c>
      <c r="KP168" s="8">
        <f>VLOOKUP($IF168,Data!$B:$CP,Daily!KP$10,0)</f>
        <v>1562</v>
      </c>
      <c r="KQ168" s="8">
        <f>VLOOKUP($IF168,Data!$B:$CP,Daily!KQ$10,0)</f>
        <v>1462</v>
      </c>
      <c r="KR168" s="8">
        <f>VLOOKUP($IF168,Data!$B:$CP,Daily!KR$10,0)</f>
        <v>1652</v>
      </c>
      <c r="KS168" s="8">
        <f>VLOOKUP($IF168,Data!$B:$CP,Daily!KS$10,0)</f>
        <v>1625</v>
      </c>
      <c r="KT168" s="8">
        <f>VLOOKUP($IF168,Data!$B:$CP,Daily!KT$10,0)</f>
        <v>1994</v>
      </c>
      <c r="KU168" s="8">
        <f>VLOOKUP($IF168,Data!$B:$CP,Daily!KU$10,0)</f>
        <v>1590</v>
      </c>
      <c r="KV168" s="8">
        <f>VLOOKUP($IF168,Data!$B:$CP,Daily!KV$10,0)</f>
        <v>1591</v>
      </c>
      <c r="KW168" s="8">
        <f>VLOOKUP($IF168,Data!$B:$CP,Daily!KW$10,0)</f>
        <v>1702</v>
      </c>
      <c r="KX168" s="8">
        <f>VLOOKUP($IF168,Data!$B:$CP,Daily!KX$10,0)</f>
        <v>1634</v>
      </c>
      <c r="KY168" s="8">
        <f>VLOOKUP($IF168,Data!$B:$CP,Daily!KY$10,0)</f>
        <v>1643</v>
      </c>
      <c r="KZ168" s="8">
        <f>VLOOKUP($IF168,Data!$B:$CP,Daily!KZ$10,0)</f>
        <v>1742</v>
      </c>
      <c r="LA168" s="8">
        <f>VLOOKUP($IF168,Data!$B:$CP,Daily!LA$10,0)</f>
        <v>1688</v>
      </c>
      <c r="LB168" s="8">
        <f>VLOOKUP($IF168,Data!$B:$CP,Daily!LB$10,0)</f>
        <v>1436</v>
      </c>
      <c r="LC168" s="8">
        <f>VLOOKUP($IF168,Data!$B:$CP,Daily!LC$10,0)</f>
        <v>1088</v>
      </c>
      <c r="LD168" s="8">
        <f>VLOOKUP($IF168,Data!$B:$CP,Daily!LD$10,0)</f>
        <v>1491</v>
      </c>
      <c r="LE168" s="8">
        <f>VLOOKUP($IF168,Data!$B:$CP,Daily!LE$10,0)</f>
        <v>1525</v>
      </c>
      <c r="LF168" s="8">
        <f>VLOOKUP($IF168,Data!$B:$CP,Daily!LF$10,0)</f>
        <v>1649</v>
      </c>
      <c r="LG168" s="8">
        <f>VLOOKUP($IF168,Data!$B:$CP,Daily!LG$10,0)</f>
        <v>1815</v>
      </c>
      <c r="LH168" s="8">
        <f>VLOOKUP($IF168,Data!$B:$CP,Daily!LH$10,0)</f>
        <v>1964</v>
      </c>
      <c r="LI168" s="8">
        <f>VLOOKUP($IF168,Data!$B:$CP,Daily!LI$10,0)</f>
        <v>1494</v>
      </c>
      <c r="LJ168" s="8">
        <f>VLOOKUP($IF168,Data!$B:$CP,Daily!LJ$10,0)</f>
        <v>1284</v>
      </c>
      <c r="LK168" s="8">
        <f>VLOOKUP($IF168,Data!$B:$CP,Daily!LK$10,0)</f>
        <v>1615</v>
      </c>
      <c r="LL168" s="8">
        <f>VLOOKUP($IF168,Data!$B:$CP,Daily!LL$10,0)</f>
        <v>1592</v>
      </c>
      <c r="LM168" s="8">
        <f>VLOOKUP($IF168,Data!$B:$CP,Daily!LM$10,0)</f>
        <v>1709</v>
      </c>
      <c r="LN168" s="8">
        <f>VLOOKUP($IF168,Data!$B:$CP,Daily!LN$10,0)</f>
        <v>1692</v>
      </c>
      <c r="LO168" s="8">
        <f>VLOOKUP($IF168,Data!$B:$CP,Daily!LO$10,0)</f>
        <v>1756</v>
      </c>
      <c r="LP168" s="8">
        <f>VLOOKUP($IF168,Data!$B:$CP,Daily!LP$10,0)</f>
        <v>1550</v>
      </c>
      <c r="LQ168" s="8">
        <f>VLOOKUP($IF168,Data!$B:$CP,Daily!LQ$10,0)</f>
        <v>1260</v>
      </c>
      <c r="LR168" s="8">
        <f>VLOOKUP($IF168,Data!$B:$CP,Daily!LR$10,0)</f>
        <v>1705</v>
      </c>
      <c r="LS168" s="8">
        <f>VLOOKUP($IF168,Data!$B:$CP,Daily!LS$10,0)</f>
        <v>1638</v>
      </c>
      <c r="LU168" s="8">
        <f t="shared" si="2145"/>
        <v>1436</v>
      </c>
      <c r="LV168" s="8">
        <f t="shared" si="2146"/>
        <v>1688</v>
      </c>
      <c r="LW168" s="8">
        <f t="shared" ref="LW168:LW169" si="2633">LV168-LU168</f>
        <v>252</v>
      </c>
      <c r="LX168" s="8">
        <f>LV168+(1.25*LW168)</f>
        <v>2003</v>
      </c>
      <c r="LY168" s="8">
        <f>LU168-(1.25*LW168)</f>
        <v>1121</v>
      </c>
      <c r="LZ168" s="41"/>
      <c r="MA168" s="9">
        <f t="shared" ref="MA168:MA169" si="2634">_xlfn.STDEV.P(JL168:LS168)</f>
        <v>202.64190843839671</v>
      </c>
      <c r="MB168" s="9">
        <f>AVERAGE(LL168:LR168)</f>
        <v>1609.1428571428571</v>
      </c>
      <c r="MC168" s="9">
        <f>AVERAGE(KO168:LR168)</f>
        <v>1589.2333333333333</v>
      </c>
    </row>
    <row r="169" spans="4:341" x14ac:dyDescent="0.35">
      <c r="D169" s="59" t="s">
        <v>835</v>
      </c>
      <c r="E169" s="53" t="str">
        <f>VLOOKUP($D169,'Metric Nature'!$C:$D,2,0)&amp;IF(($F169&lt;(EA169)),"Below",IF(($F169&gt;(DZ169)),"Above","Within"))</f>
        <v>PositiveWithin</v>
      </c>
      <c r="F169" s="48">
        <f t="shared" si="2524"/>
        <v>0.16223989172728812</v>
      </c>
      <c r="G169" s="49">
        <f t="shared" si="2525"/>
        <v>0.16133992035085951</v>
      </c>
      <c r="H169" s="55">
        <f t="shared" si="2526"/>
        <v>5.578107231437068E-3</v>
      </c>
      <c r="I169" s="49">
        <f t="shared" si="2527"/>
        <v>0.15548997342051737</v>
      </c>
      <c r="J169" s="48">
        <f t="shared" si="2528"/>
        <v>4.3410633871007333E-2</v>
      </c>
      <c r="K169" s="48">
        <f t="shared" si="2529"/>
        <v>9.4020547834751944E-3</v>
      </c>
      <c r="L169" s="56"/>
      <c r="M169" s="53" t="str">
        <f>VLOOKUP($D169,'Metric Nature'!$C:$D,2,0)&amp;IF(($N169&lt;(HZ169)),"Below",IF(($N169&gt;(HY169)),"Above","Within"))</f>
        <v>PositiveWithin</v>
      </c>
      <c r="N169" s="48">
        <f t="shared" si="2530"/>
        <v>0.16194710975895155</v>
      </c>
      <c r="O169" s="49">
        <f t="shared" ref="O169:O184" si="2635">IC169</f>
        <v>0.16796902499120028</v>
      </c>
      <c r="P169" s="55">
        <f t="shared" ref="P169" si="2636">IFERROR(((N169-O169)/O169),0)</f>
        <v>-3.5851343618647655E-2</v>
      </c>
      <c r="Q169" s="49">
        <f t="shared" si="2531"/>
        <v>0.16078900179318589</v>
      </c>
      <c r="R169" s="48">
        <f t="shared" si="2532"/>
        <v>7.202656604929138E-3</v>
      </c>
      <c r="S169" s="48">
        <f t="shared" si="2533"/>
        <v>1.0852906869534936E-2</v>
      </c>
      <c r="T169" s="56"/>
      <c r="U169" s="53" t="str">
        <f>VLOOKUP($D169,'Metric Nature'!$C:$D,2,0)&amp;IF(($V169&lt;(LY169)),"Below",IF(($V169&gt;(LX169)),"Above","Within"))</f>
        <v>PositiveAbove</v>
      </c>
      <c r="V169" s="48">
        <f t="shared" si="2534"/>
        <v>0.16300366300366301</v>
      </c>
      <c r="W169" s="49">
        <f t="shared" ref="W169:W184" si="2637">MB169</f>
        <v>0.14462002840909091</v>
      </c>
      <c r="X169" s="48">
        <f t="shared" si="2535"/>
        <v>0.12711679562508293</v>
      </c>
      <c r="Y169" s="49">
        <f t="shared" ref="Y169:Y184" si="2638">MC169</f>
        <v>0.1425284884970974</v>
      </c>
      <c r="Z169" s="48">
        <f t="shared" si="2536"/>
        <v>0.14365671538699146</v>
      </c>
      <c r="AA169" s="48">
        <f t="shared" si="2537"/>
        <v>1.0818634296457035E-2</v>
      </c>
      <c r="AB169" s="50"/>
      <c r="AC169" s="46" t="s">
        <v>836</v>
      </c>
      <c r="AI169" s="7" t="s">
        <v>835</v>
      </c>
      <c r="AJ169" s="12">
        <f>IFERROR((IFERROR(VLOOKUP($EG169,Data!$B:$CP,Daily!EI$10,0),0)+IFERROR(VLOOKUP($IF169,Data!$B:$CP,Daily!IH$10,0),0))/AJ$168,0)</f>
        <v>0.15158457426498664</v>
      </c>
      <c r="AK169" s="12">
        <f>IFERROR((IFERROR(VLOOKUP($EG169,Data!$B:$CP,Daily!EJ$10,0),0)+IFERROR(VLOOKUP($IF169,Data!$B:$CP,Daily!II$10,0),0))/AK$168,0)</f>
        <v>0.14257318395374052</v>
      </c>
      <c r="AL169" s="12">
        <f>IFERROR((IFERROR(VLOOKUP($EG169,Data!$B:$CP,Daily!EK$10,0),0)+IFERROR(VLOOKUP($IF169,Data!$B:$CP,Daily!IJ$10,0),0))/AL$168,0)</f>
        <v>0.1521596141197106</v>
      </c>
      <c r="AM169" s="12">
        <f>IFERROR((IFERROR(VLOOKUP($EG169,Data!$B:$CP,Daily!EL$10,0),0)+IFERROR(VLOOKUP($IF169,Data!$B:$CP,Daily!IK$10,0),0))/AM$168,0)</f>
        <v>0.15561536579398091</v>
      </c>
      <c r="AN169" s="12">
        <f>IFERROR((IFERROR(VLOOKUP($EG169,Data!$B:$CP,Daily!EM$10,0),0)+IFERROR(VLOOKUP($IF169,Data!$B:$CP,Daily!IL$10,0),0))/AN$168,0)</f>
        <v>0.15365353972228546</v>
      </c>
      <c r="AO169" s="12">
        <f>IFERROR((IFERROR(VLOOKUP($EG169,Data!$B:$CP,Daily!EN$10,0),0)+IFERROR(VLOOKUP($IF169,Data!$B:$CP,Daily!IM$10,0),0))/AO$168,0)</f>
        <v>0.15680527569151859</v>
      </c>
      <c r="AP169" s="12">
        <f>IFERROR((IFERROR(VLOOKUP($EG169,Data!$B:$CP,Daily!EO$10,0),0)+IFERROR(VLOOKUP($IF169,Data!$B:$CP,Daily!IN$10,0),0))/AP$168,0)</f>
        <v>0.14743150684931508</v>
      </c>
      <c r="AQ169" s="12">
        <f>IFERROR((IFERROR(VLOOKUP($EG169,Data!$B:$CP,Daily!EP$10,0),0)+IFERROR(VLOOKUP($IF169,Data!$B:$CP,Daily!IO$10,0),0))/AQ$168,0)</f>
        <v>0.14477834965963807</v>
      </c>
      <c r="AR169" s="12">
        <f>IFERROR((IFERROR(VLOOKUP($EG169,Data!$B:$CP,Daily!EQ$10,0),0)+IFERROR(VLOOKUP($IF169,Data!$B:$CP,Daily!IP$10,0),0))/AR$168,0)</f>
        <v>0.14732064932798045</v>
      </c>
      <c r="AS169" s="12">
        <f>IFERROR((IFERROR(VLOOKUP($EG169,Data!$B:$CP,Daily!ER$10,0),0)+IFERROR(VLOOKUP($IF169,Data!$B:$CP,Daily!IQ$10,0),0))/AS$168,0)</f>
        <v>0.15464813205907907</v>
      </c>
      <c r="AT169" s="12">
        <f>IFERROR((IFERROR(VLOOKUP($EG169,Data!$B:$CP,Daily!ES$10,0),0)+IFERROR(VLOOKUP($IF169,Data!$B:$CP,Daily!IR$10,0),0))/AT$168,0)</f>
        <v>0.1548291963627427</v>
      </c>
      <c r="AU169" s="12">
        <f>IFERROR((IFERROR(VLOOKUP($EG169,Data!$B:$CP,Daily!ET$10,0),0)+IFERROR(VLOOKUP($IF169,Data!$B:$CP,Daily!IS$10,0),0))/AU$168,0)</f>
        <v>0.15900926451124978</v>
      </c>
      <c r="AV169" s="12">
        <f>IFERROR((IFERROR(VLOOKUP($EG169,Data!$B:$CP,Daily!EU$10,0),0)+IFERROR(VLOOKUP($IF169,Data!$B:$CP,Daily!IT$10,0),0))/AV$168,0)</f>
        <v>0.16005217067262903</v>
      </c>
      <c r="AW169" s="12">
        <f>IFERROR((IFERROR(VLOOKUP($EG169,Data!$B:$CP,Daily!EV$10,0),0)+IFERROR(VLOOKUP($IF169,Data!$B:$CP,Daily!IU$10,0),0))/AW$168,0)</f>
        <v>0.15745213812846662</v>
      </c>
      <c r="AX169" s="12">
        <f>IFERROR((IFERROR(VLOOKUP($EG169,Data!$B:$CP,Daily!EW$10,0),0)+IFERROR(VLOOKUP($IF169,Data!$B:$CP,Daily!IV$10,0),0))/AX$168,0)</f>
        <v>0.15019697964543663</v>
      </c>
      <c r="AY169" s="12">
        <f>IFERROR((IFERROR(VLOOKUP($EG169,Data!$B:$CP,Daily!EX$10,0),0)+IFERROR(VLOOKUP($IF169,Data!$B:$CP,Daily!IW$10,0),0))/AY$168,0)</f>
        <v>0.14798128573904004</v>
      </c>
      <c r="AZ169" s="12">
        <f>IFERROR((IFERROR(VLOOKUP($EG169,Data!$B:$CP,Daily!EY$10,0),0)+IFERROR(VLOOKUP($IF169,Data!$B:$CP,Daily!IX$10,0),0))/AZ$168,0)</f>
        <v>0.15868326651192236</v>
      </c>
      <c r="BA169" s="12">
        <f>IFERROR((IFERROR(VLOOKUP($EG169,Data!$B:$CP,Daily!EZ$10,0),0)+IFERROR(VLOOKUP($IF169,Data!$B:$CP,Daily!IY$10,0),0))/BA$168,0)</f>
        <v>0.16128293241695305</v>
      </c>
      <c r="BB169" s="12">
        <f>IFERROR((IFERROR(VLOOKUP($EG169,Data!$B:$CP,Daily!FA$10,0),0)+IFERROR(VLOOKUP($IF169,Data!$B:$CP,Daily!IZ$10,0),0))/BB$168,0)</f>
        <v>0.15494011976047903</v>
      </c>
      <c r="BC169" s="12">
        <f>IFERROR((IFERROR(VLOOKUP($EG169,Data!$B:$CP,Daily!FB$10,0),0)+IFERROR(VLOOKUP($IF169,Data!$B:$CP,Daily!JA$10,0),0))/BC$168,0)</f>
        <v>0.15426147319706904</v>
      </c>
      <c r="BD169" s="12">
        <f>IFERROR((IFERROR(VLOOKUP($EG169,Data!$B:$CP,Daily!FC$10,0),0)+IFERROR(VLOOKUP($IF169,Data!$B:$CP,Daily!JB$10,0),0))/BD$168,0)</f>
        <v>0.15127840909090909</v>
      </c>
      <c r="BE169" s="12">
        <f>IFERROR((IFERROR(VLOOKUP($EG169,Data!$B:$CP,Daily!FD$10,0),0)+IFERROR(VLOOKUP($IF169,Data!$B:$CP,Daily!JC$10,0),0))/BE$168,0)</f>
        <v>0.15212154900870853</v>
      </c>
      <c r="BF169" s="12">
        <f>IFERROR((IFERROR(VLOOKUP($EG169,Data!$B:$CP,Daily!FE$10,0),0)+IFERROR(VLOOKUP($IF169,Data!$B:$CP,Daily!JD$10,0),0))/BF$168,0)</f>
        <v>0.16599597585513079</v>
      </c>
      <c r="BG169" s="12">
        <f>IFERROR((IFERROR(VLOOKUP($EG169,Data!$B:$CP,Daily!FF$10,0),0)+IFERROR(VLOOKUP($IF169,Data!$B:$CP,Daily!JE$10,0),0))/BG$168,0)</f>
        <v>0.17727915908631495</v>
      </c>
      <c r="BH169" s="12">
        <f>IFERROR((IFERROR(VLOOKUP($EG169,Data!$B:$CP,Daily!FG$10,0),0)+IFERROR(VLOOKUP($IF169,Data!$B:$CP,Daily!JF$10,0),0))/BH$168,0)</f>
        <v>0.18033913840513291</v>
      </c>
      <c r="BI169" s="12">
        <f>IFERROR((IFERROR(VLOOKUP($EG169,Data!$B:$CP,Daily!FH$10,0),0)+IFERROR(VLOOKUP($IF169,Data!$B:$CP,Daily!JG$10,0),0))/BI$168,0)</f>
        <v>0.17114214106695311</v>
      </c>
      <c r="BJ169" s="12">
        <f>IFERROR((IFERROR(VLOOKUP($EG169,Data!$B:$CP,Daily!FI$10,0),0)+IFERROR(VLOOKUP($IF169,Data!$B:$CP,Daily!JH$10,0),0))/BJ$168,0)</f>
        <v>0.17480176211453743</v>
      </c>
      <c r="BK169" s="12">
        <f>IFERROR((IFERROR(VLOOKUP($EG169,Data!$B:$CP,Daily!FJ$10,0),0)+IFERROR(VLOOKUP($IF169,Data!$B:$CP,Daily!JI$10,0),0))/BK$168,0)</f>
        <v>0.16787241039131864</v>
      </c>
      <c r="BL169" s="12">
        <f>IFERROR((IFERROR(VLOOKUP($EG169,Data!$B:$CP,Daily!FK$10,0),0)+IFERROR(VLOOKUP($IF169,Data!$B:$CP,Daily!JJ$10,0),0))/BL$168,0)</f>
        <v>0.16791937137000343</v>
      </c>
      <c r="BM169" s="12">
        <f>IFERROR((IFERROR(VLOOKUP($EG169,Data!$B:$CP,Daily!FL$10,0),0)+IFERROR(VLOOKUP($IF169,Data!$B:$CP,Daily!JK$10,0),0))/BM$168,0)</f>
        <v>0.15849595430747263</v>
      </c>
      <c r="BN169" s="12">
        <f>IFERROR((IFERROR(VLOOKUP($EG169,Data!$B:$CP,Daily!FM$10,0),0)+IFERROR(VLOOKUP($IF169,Data!$B:$CP,Daily!JL$10,0),0))/BN$168,0)</f>
        <v>0.17356687898089171</v>
      </c>
      <c r="BO169" s="12">
        <f>IFERROR((IFERROR(VLOOKUP($EG169,Data!$B:$CP,Daily!FN$10,0),0)+IFERROR(VLOOKUP($IF169,Data!$B:$CP,Daily!JM$10,0),0))/BO$168,0)</f>
        <v>0.17915162454873645</v>
      </c>
      <c r="BP169" s="12">
        <f>IFERROR((IFERROR(VLOOKUP($EG169,Data!$B:$CP,Daily!FO$10,0),0)+IFERROR(VLOOKUP($IF169,Data!$B:$CP,Daily!JN$10,0),0))/BP$168,0)</f>
        <v>0.1592377796188898</v>
      </c>
      <c r="BQ169" s="12">
        <f>IFERROR((IFERROR(VLOOKUP($EG169,Data!$B:$CP,Daily!FP$10,0),0)+IFERROR(VLOOKUP($IF169,Data!$B:$CP,Daily!JO$10,0),0))/BQ$168,0)</f>
        <v>0.15797009226853326</v>
      </c>
      <c r="BR169" s="12">
        <f>IFERROR((IFERROR(VLOOKUP($EG169,Data!$B:$CP,Daily!FQ$10,0),0)+IFERROR(VLOOKUP($IF169,Data!$B:$CP,Daily!JP$10,0),0))/BR$168,0)</f>
        <v>0.15380794701986755</v>
      </c>
      <c r="BS169" s="12">
        <f>IFERROR((IFERROR(VLOOKUP($EG169,Data!$B:$CP,Daily!FR$10,0),0)+IFERROR(VLOOKUP($IF169,Data!$B:$CP,Daily!JQ$10,0),0))/BS$168,0)</f>
        <v>0.15289765721331688</v>
      </c>
      <c r="BT169" s="12">
        <f>IFERROR((IFERROR(VLOOKUP($EG169,Data!$B:$CP,Daily!FS$10,0),0)+IFERROR(VLOOKUP($IF169,Data!$B:$CP,Daily!JR$10,0),0))/BT$168,0)</f>
        <v>0.16065894633828087</v>
      </c>
      <c r="BU169" s="12">
        <f>IFERROR((IFERROR(VLOOKUP($EG169,Data!$B:$CP,Daily!FT$10,0),0)+IFERROR(VLOOKUP($IF169,Data!$B:$CP,Daily!JS$10,0),0))/BU$168,0)</f>
        <v>0.17680311890838207</v>
      </c>
      <c r="BV169" s="12">
        <f>IFERROR((IFERROR(VLOOKUP($EG169,Data!$B:$CP,Daily!FU$10,0),0)+IFERROR(VLOOKUP($IF169,Data!$B:$CP,Daily!JT$10,0),0))/BV$168,0)</f>
        <v>0.1619133168650348</v>
      </c>
      <c r="BW169" s="12">
        <f>IFERROR((IFERROR(VLOOKUP($EG169,Data!$B:$CP,Daily!FV$10,0),0)+IFERROR(VLOOKUP($IF169,Data!$B:$CP,Daily!JU$10,0),0))/BW$168,0)</f>
        <v>0.16794464185524594</v>
      </c>
      <c r="BX169" s="12">
        <f>IFERROR((IFERROR(VLOOKUP($EG169,Data!$B:$CP,Daily!FW$10,0),0)+IFERROR(VLOOKUP($IF169,Data!$B:$CP,Daily!JV$10,0),0))/BX$168,0)</f>
        <v>0.16240909938467277</v>
      </c>
      <c r="BY169" s="12">
        <f>IFERROR((IFERROR(VLOOKUP($EG169,Data!$B:$CP,Daily!FX$10,0),0)+IFERROR(VLOOKUP($IF169,Data!$B:$CP,Daily!JW$10,0),0))/BY$168,0)</f>
        <v>0.15561268209083118</v>
      </c>
      <c r="BZ169" s="12">
        <f>IFERROR((IFERROR(VLOOKUP($EG169,Data!$B:$CP,Daily!FY$10,0),0)+IFERROR(VLOOKUP($IF169,Data!$B:$CP,Daily!JX$10,0),0))/BZ$168,0)</f>
        <v>0.15834738617200675</v>
      </c>
      <c r="CA169" s="12">
        <f>IFERROR((IFERROR(VLOOKUP($EG169,Data!$B:$CP,Daily!FZ$10,0),0)+IFERROR(VLOOKUP($IF169,Data!$B:$CP,Daily!JY$10,0),0))/CA$168,0)</f>
        <v>0.15192743764172337</v>
      </c>
      <c r="CB169" s="12">
        <f>IFERROR((IFERROR(VLOOKUP($EG169,Data!$B:$CP,Daily!GA$10,0),0)+IFERROR(VLOOKUP($IF169,Data!$B:$CP,Daily!JZ$10,0),0))/CB$168,0)</f>
        <v>0.16577310744156123</v>
      </c>
      <c r="CC169" s="12">
        <f>IFERROR((IFERROR(VLOOKUP($EG169,Data!$B:$CP,Daily!GB$10,0),0)+IFERROR(VLOOKUP($IF169,Data!$B:$CP,Daily!KA$10,0),0))/CC$168,0)</f>
        <v>0.16717791411042945</v>
      </c>
      <c r="CD169" s="12">
        <f>IFERROR((IFERROR(VLOOKUP($EG169,Data!$B:$CP,Daily!GC$10,0),0)+IFERROR(VLOOKUP($IF169,Data!$B:$CP,Daily!KB$10,0),0))/CD$168,0)</f>
        <v>0.1678334561532793</v>
      </c>
      <c r="CE169" s="12">
        <f>IFERROR((IFERROR(VLOOKUP($EG169,Data!$B:$CP,Daily!GD$10,0),0)+IFERROR(VLOOKUP($IF169,Data!$B:$CP,Daily!KC$10,0),0))/CE$168,0)</f>
        <v>0.16104347826086957</v>
      </c>
      <c r="CF169" s="12">
        <f>IFERROR((IFERROR(VLOOKUP($EG169,Data!$B:$CP,Daily!GE$10,0),0)+IFERROR(VLOOKUP($IF169,Data!$B:$CP,Daily!KD$10,0),0))/CF$168,0)</f>
        <v>0.15093696763202727</v>
      </c>
      <c r="CG169" s="12">
        <f>IFERROR((IFERROR(VLOOKUP($EG169,Data!$B:$CP,Daily!GF$10,0),0)+IFERROR(VLOOKUP($IF169,Data!$B:$CP,Daily!KE$10,0),0))/CG$168,0)</f>
        <v>0.14915367856544326</v>
      </c>
      <c r="CH169" s="12">
        <f>IFERROR((IFERROR(VLOOKUP($EG169,Data!$B:$CP,Daily!GG$10,0),0)+IFERROR(VLOOKUP($IF169,Data!$B:$CP,Daily!KF$10,0),0))/CH$168,0)</f>
        <v>0.14224634106232528</v>
      </c>
      <c r="CI169" s="12">
        <f>IFERROR((IFERROR(VLOOKUP($EG169,Data!$B:$CP,Daily!GH$10,0),0)+IFERROR(VLOOKUP($IF169,Data!$B:$CP,Daily!KG$10,0),0))/CI$168,0)</f>
        <v>0.1677379224549036</v>
      </c>
      <c r="CJ169" s="12">
        <f>IFERROR((IFERROR(VLOOKUP($EG169,Data!$B:$CP,Daily!GI$10,0),0)+IFERROR(VLOOKUP($IF169,Data!$B:$CP,Daily!KH$10,0),0))/CJ$168,0)</f>
        <v>0.17729357798165138</v>
      </c>
      <c r="CK169" s="12">
        <f>IFERROR((IFERROR(VLOOKUP($EG169,Data!$B:$CP,Daily!GJ$10,0),0)+IFERROR(VLOOKUP($IF169,Data!$B:$CP,Daily!KI$10,0),0))/CK$168,0)</f>
        <v>0.1695598807645099</v>
      </c>
      <c r="CL169" s="12">
        <f>IFERROR((IFERROR(VLOOKUP($EG169,Data!$B:$CP,Daily!GK$10,0),0)+IFERROR(VLOOKUP($IF169,Data!$B:$CP,Daily!KJ$10,0),0))/CL$168,0)</f>
        <v>0.1605231866825208</v>
      </c>
      <c r="CM169" s="12">
        <f>IFERROR((IFERROR(VLOOKUP($EG169,Data!$B:$CP,Daily!GL$10,0),0)+IFERROR(VLOOKUP($IF169,Data!$B:$CP,Daily!KK$10,0),0))/CM$168,0)</f>
        <v>0.16465065896371187</v>
      </c>
      <c r="CN169" s="12">
        <f>IFERROR((IFERROR(VLOOKUP($EG169,Data!$B:$CP,Daily!GM$10,0),0)+IFERROR(VLOOKUP($IF169,Data!$B:$CP,Daily!KL$10,0),0))/CN$168,0)</f>
        <v>0.16115702479338842</v>
      </c>
      <c r="CO169" s="12">
        <f>IFERROR((IFERROR(VLOOKUP($EG169,Data!$B:$CP,Daily!GN$10,0),0)+IFERROR(VLOOKUP($IF169,Data!$B:$CP,Daily!KM$10,0),0))/CO$168,0)</f>
        <v>0.14994775339602925</v>
      </c>
      <c r="CP169" s="12">
        <f>IFERROR((IFERROR(VLOOKUP($EG169,Data!$B:$CP,Daily!GO$10,0),0)+IFERROR(VLOOKUP($IF169,Data!$B:$CP,Daily!KN$10,0),0))/CP$168,0)</f>
        <v>0.17513250883392226</v>
      </c>
      <c r="CQ169" s="12">
        <f>IFERROR((IFERROR(VLOOKUP($EG169,Data!$B:$CP,Daily!GP$10,0),0)+IFERROR(VLOOKUP($IF169,Data!$B:$CP,Daily!KO$10,0),0))/CQ$168,0)</f>
        <v>0.16574718157831614</v>
      </c>
      <c r="CR169" s="12">
        <f>IFERROR((IFERROR(VLOOKUP($EG169,Data!$B:$CP,Daily!GQ$10,0),0)+IFERROR(VLOOKUP($IF169,Data!$B:$CP,Daily!KP$10,0),0))/CR$168,0)</f>
        <v>0.16256252404771065</v>
      </c>
      <c r="CS169" s="12">
        <f>IFERROR((IFERROR(VLOOKUP($EG169,Data!$B:$CP,Daily!GR$10,0),0)+IFERROR(VLOOKUP($IF169,Data!$B:$CP,Daily!KQ$10,0),0))/CS$168,0)</f>
        <v>0.17020462803595335</v>
      </c>
      <c r="CT169" s="12">
        <f>IFERROR((IFERROR(VLOOKUP($EG169,Data!$B:$CP,Daily!GS$10,0),0)+IFERROR(VLOOKUP($IF169,Data!$B:$CP,Daily!KR$10,0),0))/CT$168,0)</f>
        <v>0.16073641352451762</v>
      </c>
      <c r="CU169" s="12">
        <f>IFERROR((IFERROR(VLOOKUP($EG169,Data!$B:$CP,Daily!GT$10,0),0)+IFERROR(VLOOKUP($IF169,Data!$B:$CP,Daily!KS$10,0),0))/CU$168,0)</f>
        <v>0.14887843704775688</v>
      </c>
      <c r="CV169" s="12">
        <f>IFERROR((IFERROR(VLOOKUP($EG169,Data!$B:$CP,Daily!GU$10,0),0)+IFERROR(VLOOKUP($IF169,Data!$B:$CP,Daily!KT$10,0),0))/CV$168,0)</f>
        <v>0.13958880816200339</v>
      </c>
      <c r="CW169" s="12">
        <f>IFERROR((IFERROR(VLOOKUP($EG169,Data!$B:$CP,Daily!GV$10,0),0)+IFERROR(VLOOKUP($IF169,Data!$B:$CP,Daily!KU$10,0),0))/CW$168,0)</f>
        <v>0.1460305196059494</v>
      </c>
      <c r="CX169" s="12">
        <f>IFERROR((IFERROR(VLOOKUP($EG169,Data!$B:$CP,Daily!GW$10,0),0)+IFERROR(VLOOKUP($IF169,Data!$B:$CP,Daily!KV$10,0),0))/CX$168,0)</f>
        <v>0.14644351464435146</v>
      </c>
      <c r="CY169" s="12">
        <f>IFERROR((IFERROR(VLOOKUP($EG169,Data!$B:$CP,Daily!GX$10,0),0)+IFERROR(VLOOKUP($IF169,Data!$B:$CP,Daily!KW$10,0),0))/CY$168,0)</f>
        <v>0.15779467680608364</v>
      </c>
      <c r="CZ169" s="12">
        <f>IFERROR((IFERROR(VLOOKUP($EG169,Data!$B:$CP,Daily!GY$10,0),0)+IFERROR(VLOOKUP($IF169,Data!$B:$CP,Daily!KX$10,0),0))/CZ$168,0)</f>
        <v>0.15112891478514204</v>
      </c>
      <c r="DA169" s="12">
        <f>IFERROR((IFERROR(VLOOKUP($EG169,Data!$B:$CP,Daily!GZ$10,0),0)+IFERROR(VLOOKUP($IF169,Data!$B:$CP,Daily!KY$10,0),0))/DA$168,0)</f>
        <v>0.15394425214064492</v>
      </c>
      <c r="DB169" s="12">
        <f>IFERROR((IFERROR(VLOOKUP($EG169,Data!$B:$CP,Daily!HA$10,0),0)+IFERROR(VLOOKUP($IF169,Data!$B:$CP,Daily!KZ$10,0),0))/DB$168,0)</f>
        <v>0.14866926597728428</v>
      </c>
      <c r="DC169" s="12">
        <f>IFERROR((IFERROR(VLOOKUP($EG169,Data!$B:$CP,Daily!HB$10,0),0)+IFERROR(VLOOKUP($IF169,Data!$B:$CP,Daily!LA$10,0),0))/DC$168,0)</f>
        <v>0.14097968936678615</v>
      </c>
      <c r="DD169" s="12">
        <f>IFERROR((IFERROR(VLOOKUP($EG169,Data!$B:$CP,Daily!HC$10,0),0)+IFERROR(VLOOKUP($IF169,Data!$B:$CP,Daily!LB$10,0),0))/DD$168,0)</f>
        <v>0.1625934154716219</v>
      </c>
      <c r="DE169" s="12">
        <f>IFERROR((IFERROR(VLOOKUP($EG169,Data!$B:$CP,Daily!HD$10,0),0)+IFERROR(VLOOKUP($IF169,Data!$B:$CP,Daily!LC$10,0),0))/DE$168,0)</f>
        <v>0.16929626846982218</v>
      </c>
      <c r="DF169" s="12">
        <f>IFERROR((IFERROR(VLOOKUP($EG169,Data!$B:$CP,Daily!HE$10,0),0)+IFERROR(VLOOKUP($IF169,Data!$B:$CP,Daily!LD$10,0),0))/DF$168,0)</f>
        <v>0.16135191903761695</v>
      </c>
      <c r="DG169" s="12">
        <f>IFERROR((IFERROR(VLOOKUP($EG169,Data!$B:$CP,Daily!HF$10,0),0)+IFERROR(VLOOKUP($IF169,Data!$B:$CP,Daily!LE$10,0),0))/DG$168,0)</f>
        <v>0.15634272997032642</v>
      </c>
      <c r="DH169" s="12">
        <f>IFERROR((IFERROR(VLOOKUP($EG169,Data!$B:$CP,Daily!HG$10,0),0)+IFERROR(VLOOKUP($IF169,Data!$B:$CP,Daily!LF$10,0),0))/DH$168,0)</f>
        <v>0.15665426191741982</v>
      </c>
      <c r="DI169" s="12">
        <f>IFERROR((IFERROR(VLOOKUP($EG169,Data!$B:$CP,Daily!HH$10,0),0)+IFERROR(VLOOKUP($IF169,Data!$B:$CP,Daily!LG$10,0),0))/DI$168,0)</f>
        <v>0.15535714285714286</v>
      </c>
      <c r="DJ169" s="12">
        <f>IFERROR((IFERROR(VLOOKUP($EG169,Data!$B:$CP,Daily!HI$10,0),0)+IFERROR(VLOOKUP($IF169,Data!$B:$CP,Daily!LH$10,0),0))/DJ$168,0)</f>
        <v>0.1406855439642325</v>
      </c>
      <c r="DK169" s="12">
        <f>IFERROR((IFERROR(VLOOKUP($EG169,Data!$B:$CP,Daily!HJ$10,0),0)+IFERROR(VLOOKUP($IF169,Data!$B:$CP,Daily!LI$10,0),0))/DK$168,0)</f>
        <v>0.14924212980956084</v>
      </c>
      <c r="DL169" s="12">
        <f>IFERROR((IFERROR(VLOOKUP($EG169,Data!$B:$CP,Daily!HK$10,0),0)+IFERROR(VLOOKUP($IF169,Data!$B:$CP,Daily!LJ$10,0),0))/DL$168,0)</f>
        <v>0.15785997357992074</v>
      </c>
      <c r="DM169" s="12">
        <f>IFERROR((IFERROR(VLOOKUP($EG169,Data!$B:$CP,Daily!HL$10,0),0)+IFERROR(VLOOKUP($IF169,Data!$B:$CP,Daily!LK$10,0),0))/DM$168,0)</f>
        <v>0.15449680649059208</v>
      </c>
      <c r="DN169" s="12">
        <f>IFERROR((IFERROR(VLOOKUP($EG169,Data!$B:$CP,Daily!HM$10,0),0)+IFERROR(VLOOKUP($IF169,Data!$B:$CP,Daily!LL$10,0),0))/DN$168,0)</f>
        <v>0.16819407008086254</v>
      </c>
      <c r="DO169" s="12">
        <f>IFERROR((IFERROR(VLOOKUP($EG169,Data!$B:$CP,Daily!HN$10,0),0)+IFERROR(VLOOKUP($IF169,Data!$B:$CP,Daily!LM$10,0),0))/DO$168,0)</f>
        <v>0.15548578982154659</v>
      </c>
      <c r="DP169" s="12">
        <f>IFERROR((IFERROR(VLOOKUP($EG169,Data!$B:$CP,Daily!HO$10,0),0)+IFERROR(VLOOKUP($IF169,Data!$B:$CP,Daily!LN$10,0),0))/DP$168,0)</f>
        <v>0.15323250789429949</v>
      </c>
      <c r="DQ169" s="12">
        <f>IFERROR((IFERROR(VLOOKUP($EG169,Data!$B:$CP,Daily!HP$10,0),0)+IFERROR(VLOOKUP($IF169,Data!$B:$CP,Daily!LO$10,0),0))/DQ$168,0)</f>
        <v>0.1523242721569889</v>
      </c>
      <c r="DR169" s="12">
        <f>IFERROR((IFERROR(VLOOKUP($EG169,Data!$B:$CP,Daily!HQ$10,0),0)+IFERROR(VLOOKUP($IF169,Data!$B:$CP,Daily!LP$10,0),0))/DR$168,0)</f>
        <v>0.17257230415629191</v>
      </c>
      <c r="DS169" s="12">
        <f>IFERROR((IFERROR(VLOOKUP($EG169,Data!$B:$CP,Daily!HR$10,0),0)+IFERROR(VLOOKUP($IF169,Data!$B:$CP,Daily!LQ$10,0),0))/DS$168,0)</f>
        <v>0.16915201424438014</v>
      </c>
      <c r="DT169" s="12">
        <f>IFERROR((IFERROR(VLOOKUP($EG169,Data!$B:$CP,Daily!HS$10,0),0)+IFERROR(VLOOKUP($IF169,Data!$B:$CP,Daily!LR$10,0),0))/DT$168,0)</f>
        <v>0.16271075462432477</v>
      </c>
      <c r="DU169" s="12">
        <f>IFERROR((IFERROR(VLOOKUP($EG169,Data!$B:$CP,Daily!HT$10,0),0)+IFERROR(VLOOKUP($IF169,Data!$B:$CP,Daily!LS$10,0),0))/DU$168,0)</f>
        <v>0.16223989172728812</v>
      </c>
      <c r="DV169" s="12">
        <f>IFERROR((IFERROR(VLOOKUP($EG169,Data!$B:$CP,Daily!HU$10,0),0)+IFERROR(VLOOKUP($IF169,Data!$B:$CP,Daily!LT$10,0),0))/DV$168,0)</f>
        <v>0</v>
      </c>
      <c r="DW169" s="40">
        <f t="shared" si="2137"/>
        <v>0.15212154900870853</v>
      </c>
      <c r="DX169" s="40">
        <f t="shared" si="2138"/>
        <v>0.16577310744156123</v>
      </c>
      <c r="DY169" s="40">
        <f t="shared" si="2629"/>
        <v>1.3651558432852706E-2</v>
      </c>
      <c r="DZ169" s="40">
        <f t="shared" ref="DZ169" si="2639">DX169+(0.75*DY169)</f>
        <v>0.17601177626620076</v>
      </c>
      <c r="EA169" s="40">
        <f t="shared" ref="EA169" si="2640">DW169-(0.75*DY169)</f>
        <v>0.141882880184069</v>
      </c>
      <c r="EB169" s="14"/>
      <c r="EC169" s="12">
        <f t="shared" si="2630"/>
        <v>9.4020547834751944E-3</v>
      </c>
      <c r="ED169" s="12">
        <f>SUMPRODUCT(DN169:DT169,DN$168:DT$168)/SUM(DN$168:DT$168)</f>
        <v>0.16133992035085951</v>
      </c>
      <c r="EE169" s="12">
        <f>SUMPRODUCT(CR169:DT169,CR$168:DT$168)/SUM(CR$168:DT$168)</f>
        <v>0.15548997342051737</v>
      </c>
      <c r="EF169" s="1"/>
      <c r="EG169" s="7" t="s">
        <v>837</v>
      </c>
      <c r="EH169" s="7" t="s">
        <v>145</v>
      </c>
      <c r="EI169" s="12">
        <f>IFERROR(VLOOKUP($EG169,Data!$B:$CP,Daily!EI$10,0)/EI$168,0)</f>
        <v>0.15674931129476585</v>
      </c>
      <c r="EJ169" s="12">
        <f>IFERROR(VLOOKUP($EG169,Data!$B:$CP,Daily!EJ$10,0)/EJ$168,0)</f>
        <v>0.14157476275968198</v>
      </c>
      <c r="EK169" s="12">
        <f>IFERROR(VLOOKUP($EG169,Data!$B:$CP,Daily!EK$10,0)/EK$168,0)</f>
        <v>0.15690642902609803</v>
      </c>
      <c r="EL169" s="12">
        <f>IFERROR(VLOOKUP($EG169,Data!$B:$CP,Daily!EL$10,0)/EL$168,0)</f>
        <v>0.16022487702037949</v>
      </c>
      <c r="EM169" s="12">
        <f>IFERROR(VLOOKUP($EG169,Data!$B:$CP,Daily!EM$10,0)/EM$168,0)</f>
        <v>0.15657552083333334</v>
      </c>
      <c r="EN169" s="12">
        <f>IFERROR(VLOOKUP($EG169,Data!$B:$CP,Daily!EN$10,0)/EN$168,0)</f>
        <v>0.15918257596127991</v>
      </c>
      <c r="EO169" s="12">
        <f>IFERROR(VLOOKUP($EG169,Data!$B:$CP,Daily!EO$10,0)/EO$168,0)</f>
        <v>0.1512584101669574</v>
      </c>
      <c r="EP169" s="12">
        <f>IFERROR(VLOOKUP($EG169,Data!$B:$CP,Daily!EP$10,0)/EP$168,0)</f>
        <v>0.14750593824228028</v>
      </c>
      <c r="EQ169" s="12">
        <f>IFERROR(VLOOKUP($EG169,Data!$B:$CP,Daily!EQ$10,0)/EQ$168,0)</f>
        <v>0.14752055818589585</v>
      </c>
      <c r="ER169" s="12">
        <f>IFERROR(VLOOKUP($EG169,Data!$B:$CP,Daily!ER$10,0)/ER$168,0)</f>
        <v>0.15291563275434245</v>
      </c>
      <c r="ES169" s="12">
        <f>IFERROR(VLOOKUP($EG169,Data!$B:$CP,Daily!ES$10,0)/ES$168,0)</f>
        <v>0.15295358649789029</v>
      </c>
      <c r="ET169" s="12">
        <f>IFERROR(VLOOKUP($EG169,Data!$B:$CP,Daily!ET$10,0)/ET$168,0)</f>
        <v>0.16524064171122996</v>
      </c>
      <c r="EU169" s="12">
        <f>IFERROR(VLOOKUP($EG169,Data!$B:$CP,Daily!EU$10,0)/EU$168,0)</f>
        <v>0.16224110462028676</v>
      </c>
      <c r="EV169" s="12">
        <f>IFERROR(VLOOKUP($EG169,Data!$B:$CP,Daily!EV$10,0)/EV$168,0)</f>
        <v>0.16302952503209242</v>
      </c>
      <c r="EW169" s="12">
        <f>IFERROR(VLOOKUP($EG169,Data!$B:$CP,Daily!EW$10,0)/EW$168,0)</f>
        <v>0.15128383067314366</v>
      </c>
      <c r="EX169" s="12">
        <f>IFERROR(VLOOKUP($EG169,Data!$B:$CP,Daily!EX$10,0)/EX$168,0)</f>
        <v>0.14891011511143767</v>
      </c>
      <c r="EY169" s="12">
        <f>IFERROR(VLOOKUP($EG169,Data!$B:$CP,Daily!EY$10,0)/EY$168,0)</f>
        <v>0.16602772043644942</v>
      </c>
      <c r="EZ169" s="12">
        <f>IFERROR(VLOOKUP($EG169,Data!$B:$CP,Daily!EZ$10,0)/EZ$168,0)</f>
        <v>0.16989812684850478</v>
      </c>
      <c r="FA169" s="12">
        <f>IFERROR(VLOOKUP($EG169,Data!$B:$CP,Daily!FA$10,0)/FA$168,0)</f>
        <v>0.15789473684210525</v>
      </c>
      <c r="FB169" s="12">
        <f>IFERROR(VLOOKUP($EG169,Data!$B:$CP,Daily!FB$10,0)/FB$168,0)</f>
        <v>0.15731225296442689</v>
      </c>
      <c r="FC169" s="12">
        <f>IFERROR(VLOOKUP($EG169,Data!$B:$CP,Daily!FC$10,0)/FC$168,0)</f>
        <v>0.15350553505535056</v>
      </c>
      <c r="FD169" s="12">
        <f>IFERROR(VLOOKUP($EG169,Data!$B:$CP,Daily!FD$10,0)/FD$168,0)</f>
        <v>0.15566528066528065</v>
      </c>
      <c r="FE169" s="12">
        <f>IFERROR(VLOOKUP($EG169,Data!$B:$CP,Daily!FE$10,0)/FE$168,0)</f>
        <v>0.17128228996974634</v>
      </c>
      <c r="FF169" s="12">
        <f>IFERROR(VLOOKUP($EG169,Data!$B:$CP,Daily!FF$10,0)/FF$168,0)</f>
        <v>0.18166712821932982</v>
      </c>
      <c r="FG169" s="12">
        <f>IFERROR(VLOOKUP($EG169,Data!$B:$CP,Daily!FG$10,0)/FG$168,0)</f>
        <v>0.18696614995254665</v>
      </c>
      <c r="FH169" s="12">
        <f>IFERROR(VLOOKUP($EG169,Data!$B:$CP,Daily!FH$10,0)/FH$168,0)</f>
        <v>0.17908979089790897</v>
      </c>
      <c r="FI169" s="12">
        <f>IFERROR(VLOOKUP($EG169,Data!$B:$CP,Daily!FI$10,0)/FI$168,0)</f>
        <v>0.17860623781676413</v>
      </c>
      <c r="FJ169" s="12">
        <f>IFERROR(VLOOKUP($EG169,Data!$B:$CP,Daily!FJ$10,0)/FJ$168,0)</f>
        <v>0.17527173913043478</v>
      </c>
      <c r="FK169" s="12">
        <f>IFERROR(VLOOKUP($EG169,Data!$B:$CP,Daily!FK$10,0)/FK$168,0)</f>
        <v>0.17513863216266173</v>
      </c>
      <c r="FL169" s="12">
        <f>IFERROR(VLOOKUP($EG169,Data!$B:$CP,Daily!FL$10,0)/FL$168,0)</f>
        <v>0.15857885615251299</v>
      </c>
      <c r="FM169" s="12">
        <f>IFERROR(VLOOKUP($EG169,Data!$B:$CP,Daily!FM$10,0)/FM$168,0)</f>
        <v>0.17486939785537531</v>
      </c>
      <c r="FN169" s="12">
        <f>IFERROR(VLOOKUP($EG169,Data!$B:$CP,Daily!FN$10,0)/FN$168,0)</f>
        <v>0.18431001890359169</v>
      </c>
      <c r="FO169" s="12">
        <f>IFERROR(VLOOKUP($EG169,Data!$B:$CP,Daily!FO$10,0)/FO$168,0)</f>
        <v>0.16067702295386041</v>
      </c>
      <c r="FP169" s="12">
        <f>IFERROR(VLOOKUP($EG169,Data!$B:$CP,Daily!FP$10,0)/FP$168,0)</f>
        <v>0.15254237288135594</v>
      </c>
      <c r="FQ169" s="12">
        <f>IFERROR(VLOOKUP($EG169,Data!$B:$CP,Daily!FQ$10,0)/FQ$168,0)</f>
        <v>0.15603671452106377</v>
      </c>
      <c r="FR169" s="12">
        <f>IFERROR(VLOOKUP($EG169,Data!$B:$CP,Daily!FR$10,0)/FR$168,0)</f>
        <v>0.16224580017683465</v>
      </c>
      <c r="FS169" s="12">
        <f>IFERROR(VLOOKUP($EG169,Data!$B:$CP,Daily!FS$10,0)/FS$168,0)</f>
        <v>0.16759906759906759</v>
      </c>
      <c r="FT169" s="12">
        <f>IFERROR(VLOOKUP($EG169,Data!$B:$CP,Daily!FT$10,0)/FT$168,0)</f>
        <v>0.1873789094934957</v>
      </c>
      <c r="FU169" s="12">
        <f>IFERROR(VLOOKUP($EG169,Data!$B:$CP,Daily!FU$10,0)/FU$168,0)</f>
        <v>0.17163252638112975</v>
      </c>
      <c r="FV169" s="12">
        <f>IFERROR(VLOOKUP($EG169,Data!$B:$CP,Daily!FV$10,0)/FV$168,0)</f>
        <v>0.17448257794079119</v>
      </c>
      <c r="FW169" s="12">
        <f>IFERROR(VLOOKUP($EG169,Data!$B:$CP,Daily!FW$10,0)/FW$168,0)</f>
        <v>0.16999222596527597</v>
      </c>
      <c r="FX169" s="12">
        <f>IFERROR(VLOOKUP($EG169,Data!$B:$CP,Daily!FX$10,0)/FX$168,0)</f>
        <v>0.1579575280362682</v>
      </c>
      <c r="FY169" s="12">
        <f>IFERROR(VLOOKUP($EG169,Data!$B:$CP,Daily!FY$10,0)/FY$168,0)</f>
        <v>0.15774446823697358</v>
      </c>
      <c r="FZ169" s="12">
        <f>IFERROR(VLOOKUP($EG169,Data!$B:$CP,Daily!FZ$10,0)/FZ$168,0)</f>
        <v>0.15671641791044777</v>
      </c>
      <c r="GA169" s="12">
        <f>IFERROR(VLOOKUP($EG169,Data!$B:$CP,Daily!GA$10,0)/GA$168,0)</f>
        <v>0.17259786476868327</v>
      </c>
      <c r="GB169" s="12">
        <f>IFERROR(VLOOKUP($EG169,Data!$B:$CP,Daily!GB$10,0)/GB$168,0)</f>
        <v>0.17732764747690122</v>
      </c>
      <c r="GC169" s="12">
        <f>IFERROR(VLOOKUP($EG169,Data!$B:$CP,Daily!GC$10,0)/GC$168,0)</f>
        <v>0.17818273854720323</v>
      </c>
      <c r="GD169" s="12">
        <f>IFERROR(VLOOKUP($EG169,Data!$B:$CP,Daily!GD$10,0)/GD$168,0)</f>
        <v>0.16757267785393523</v>
      </c>
      <c r="GE169" s="12">
        <f>IFERROR(VLOOKUP($EG169,Data!$B:$CP,Daily!GE$10,0)/GE$168,0)</f>
        <v>0.16013226263580538</v>
      </c>
      <c r="GF169" s="12">
        <f>IFERROR(VLOOKUP($EG169,Data!$B:$CP,Daily!GF$10,0)/GF$168,0)</f>
        <v>0.15805400372439479</v>
      </c>
      <c r="GG169" s="12">
        <f>IFERROR(VLOOKUP($EG169,Data!$B:$CP,Daily!GG$10,0)/GG$168,0)</f>
        <v>0.15202008673818762</v>
      </c>
      <c r="GH169" s="12">
        <f>IFERROR(VLOOKUP($EG169,Data!$B:$CP,Daily!GH$10,0)/GH$168,0)</f>
        <v>0.17548990933021352</v>
      </c>
      <c r="GI169" s="12">
        <f>IFERROR(VLOOKUP($EG169,Data!$B:$CP,Daily!GI$10,0)/GI$168,0)</f>
        <v>0.18636508442179037</v>
      </c>
      <c r="GJ169" s="12">
        <f>IFERROR(VLOOKUP($EG169,Data!$B:$CP,Daily!GJ$10,0)/GJ$168,0)</f>
        <v>0.17700865265760199</v>
      </c>
      <c r="GK169" s="12">
        <f>IFERROR(VLOOKUP($EG169,Data!$B:$CP,Daily!GK$10,0)/GK$168,0)</f>
        <v>0.16623559840112861</v>
      </c>
      <c r="GL169" s="12">
        <f>IFERROR(VLOOKUP($EG169,Data!$B:$CP,Daily!GL$10,0)/GL$168,0)</f>
        <v>0.17531305903398928</v>
      </c>
      <c r="GM169" s="12">
        <f>IFERROR(VLOOKUP($EG169,Data!$B:$CP,Daily!GM$10,0)/GM$168,0)</f>
        <v>0.16993464052287582</v>
      </c>
      <c r="GN169" s="12">
        <f>IFERROR(VLOOKUP($EG169,Data!$B:$CP,Daily!GN$10,0)/GN$168,0)</f>
        <v>0.15401459854014599</v>
      </c>
      <c r="GO169" s="12">
        <f>IFERROR(VLOOKUP($EG169,Data!$B:$CP,Daily!GO$10,0)/GO$168,0)</f>
        <v>0.18097591105620753</v>
      </c>
      <c r="GP169" s="12">
        <f>IFERROR(VLOOKUP($EG169,Data!$B:$CP,Daily!GP$10,0)/GP$168,0)</f>
        <v>0.17421718854097268</v>
      </c>
      <c r="GQ169" s="12">
        <f>IFERROR(VLOOKUP($EG169,Data!$B:$CP,Daily!GQ$10,0)/GQ$168,0)</f>
        <v>0.17326732673267325</v>
      </c>
      <c r="GR169" s="12">
        <f>IFERROR(VLOOKUP($EG169,Data!$B:$CP,Daily!GR$10,0)/GR$168,0)</f>
        <v>0.17892221927263074</v>
      </c>
      <c r="GS169" s="12">
        <f>IFERROR(VLOOKUP($EG169,Data!$B:$CP,Daily!GS$10,0)/GS$168,0)</f>
        <v>0.16262196647485613</v>
      </c>
      <c r="GT169" s="12">
        <f>IFERROR(VLOOKUP($EG169,Data!$B:$CP,Daily!GT$10,0)/GT$168,0)</f>
        <v>0.15347168844478606</v>
      </c>
      <c r="GU169" s="12">
        <f>IFERROR(VLOOKUP($EG169,Data!$B:$CP,Daily!GU$10,0)/GU$168,0)</f>
        <v>0.14480446927374302</v>
      </c>
      <c r="GV169" s="12">
        <f>IFERROR(VLOOKUP($EG169,Data!$B:$CP,Daily!GV$10,0)/GV$168,0)</f>
        <v>0.15137998327293004</v>
      </c>
      <c r="GW169" s="12">
        <f>IFERROR(VLOOKUP($EG169,Data!$B:$CP,Daily!GW$10,0)/GW$168,0)</f>
        <v>0.14835014998636487</v>
      </c>
      <c r="GX169" s="12">
        <f>IFERROR(VLOOKUP($EG169,Data!$B:$CP,Daily!GX$10,0)/GX$168,0)</f>
        <v>0.16405484818805094</v>
      </c>
      <c r="GY169" s="12">
        <f>IFERROR(VLOOKUP($EG169,Data!$B:$CP,Daily!GY$10,0)/GY$168,0)</f>
        <v>0.14930015552099535</v>
      </c>
      <c r="GZ169" s="12">
        <f>IFERROR(VLOOKUP($EG169,Data!$B:$CP,Daily!GZ$10,0)/GZ$168,0)</f>
        <v>0.16302652106084242</v>
      </c>
      <c r="HA169" s="12">
        <f>IFERROR(VLOOKUP($EG169,Data!$B:$CP,Daily!HA$10,0)/HA$168,0)</f>
        <v>0.15299494828000962</v>
      </c>
      <c r="HB169" s="12">
        <f>IFERROR(VLOOKUP($EG169,Data!$B:$CP,Daily!HB$10,0)/HB$168,0)</f>
        <v>0.1460081515224167</v>
      </c>
      <c r="HC169" s="12">
        <f>IFERROR(VLOOKUP($EG169,Data!$B:$CP,Daily!HC$10,0)/HC$168,0)</f>
        <v>0.16415362731152205</v>
      </c>
      <c r="HD169" s="12">
        <f>IFERROR(VLOOKUP($EG169,Data!$B:$CP,Daily!HD$10,0)/HD$168,0)</f>
        <v>0.17487091222030982</v>
      </c>
      <c r="HE169" s="12">
        <f>IFERROR(VLOOKUP($EG169,Data!$B:$CP,Daily!HE$10,0)/HE$168,0)</f>
        <v>0.16604378003203418</v>
      </c>
      <c r="HF169" s="12">
        <f>IFERROR(VLOOKUP($EG169,Data!$B:$CP,Daily!HF$10,0)/HF$168,0)</f>
        <v>0.1639513835014223</v>
      </c>
      <c r="HG169" s="12">
        <f>IFERROR(VLOOKUP($EG169,Data!$B:$CP,Daily!HG$10,0)/HG$168,0)</f>
        <v>0.15998998497746619</v>
      </c>
      <c r="HH169" s="12">
        <f>IFERROR(VLOOKUP($EG169,Data!$B:$CP,Daily!HH$10,0)/HH$168,0)</f>
        <v>0.15857307249712313</v>
      </c>
      <c r="HI169" s="12">
        <f>IFERROR(VLOOKUP($EG169,Data!$B:$CP,Daily!HI$10,0)/HI$168,0)</f>
        <v>0.14138221660345554</v>
      </c>
      <c r="HJ169" s="12">
        <f>IFERROR(VLOOKUP($EG169,Data!$B:$CP,Daily!HJ$10,0)/HJ$168,0)</f>
        <v>0.15553121577217963</v>
      </c>
      <c r="HK169" s="12">
        <f>IFERROR(VLOOKUP($EG169,Data!$B:$CP,Daily!HK$10,0)/HK$168,0)</f>
        <v>0.16083486801718846</v>
      </c>
      <c r="HL169" s="12">
        <f>IFERROR(VLOOKUP($EG169,Data!$B:$CP,Daily!HL$10,0)/HL$168,0)</f>
        <v>0.16323599808520822</v>
      </c>
      <c r="HM169" s="12">
        <f>IFERROR(VLOOKUP($EG169,Data!$B:$CP,Daily!HM$10,0)/HM$168,0)</f>
        <v>0.17618927762396175</v>
      </c>
      <c r="HN169" s="12">
        <f>IFERROR(VLOOKUP($EG169,Data!$B:$CP,Daily!HN$10,0)/HN$168,0)</f>
        <v>0.16348146442551231</v>
      </c>
      <c r="HO169" s="12">
        <f>IFERROR(VLOOKUP($EG169,Data!$B:$CP,Daily!HO$10,0)/HO$168,0)</f>
        <v>0.15653179190751446</v>
      </c>
      <c r="HP169" s="12">
        <f>IFERROR(VLOOKUP($EG169,Data!$B:$CP,Daily!HP$10,0)/HP$168,0)</f>
        <v>0.15781214974221028</v>
      </c>
      <c r="HQ169" s="12">
        <f>IFERROR(VLOOKUP($EG169,Data!$B:$CP,Daily!HQ$10,0)/HQ$168,0)</f>
        <v>0.18305638790520296</v>
      </c>
      <c r="HR169" s="12">
        <f>IFERROR(VLOOKUP($EG169,Data!$B:$CP,Daily!HR$10,0)/HR$168,0)</f>
        <v>0.175069594803588</v>
      </c>
      <c r="HS169" s="12">
        <f>IFERROR(VLOOKUP($EG169,Data!$B:$CP,Daily!HS$10,0)/HS$168,0)</f>
        <v>0.16871026339691189</v>
      </c>
      <c r="HT169" s="12">
        <f>IFERROR(VLOOKUP($EG169,Data!$B:$CP,Daily!HT$10,0)/HT$168,0)</f>
        <v>0.16194710975895155</v>
      </c>
      <c r="HU169" s="43"/>
      <c r="HV169" s="40">
        <f t="shared" si="2141"/>
        <v>0.15603671452106377</v>
      </c>
      <c r="HW169" s="40">
        <f t="shared" si="2142"/>
        <v>0.17421718854097268</v>
      </c>
      <c r="HX169" s="40">
        <f t="shared" si="2631"/>
        <v>1.818047401990891E-2</v>
      </c>
      <c r="HY169" s="40">
        <f t="shared" ref="HY169" si="2641">HW169+(0.75*HX169)</f>
        <v>0.18785254405590435</v>
      </c>
      <c r="HZ169" s="40">
        <f t="shared" ref="HZ169" si="2642">HV169-(0.75*HX169)</f>
        <v>0.1424013590061321</v>
      </c>
      <c r="IA169" s="43"/>
      <c r="IB169" s="12">
        <f t="shared" si="2632"/>
        <v>1.0852906869534936E-2</v>
      </c>
      <c r="IC169" s="12">
        <f>SUMPRODUCT(HM169:HS169,HM$168:HS$168)/SUM(HM$168:HS$168)</f>
        <v>0.16796902499120028</v>
      </c>
      <c r="ID169" s="12">
        <f>SUMPRODUCT(GQ169:HS169,GQ$168:HS$168)/SUM(GQ$168:HS$168)</f>
        <v>0.16078900179318589</v>
      </c>
      <c r="IE169" s="1"/>
      <c r="IF169" s="7" t="s">
        <v>838</v>
      </c>
      <c r="IG169" s="7" t="s">
        <v>145</v>
      </c>
      <c r="IH169" s="12">
        <f>IFERROR(VLOOKUP($IF169,Data!$B:$CP,Daily!IH$10,0)/IH$168,0)</f>
        <v>0.13992537313432835</v>
      </c>
      <c r="II169" s="12">
        <f>IFERROR(VLOOKUP($IF169,Data!$B:$CP,Daily!II$10,0)/II$168,0)</f>
        <v>0.14495412844036698</v>
      </c>
      <c r="IJ169" s="12">
        <f>IFERROR(VLOOKUP($IF169,Data!$B:$CP,Daily!IJ$10,0)/IJ$168,0)</f>
        <v>0.14164904862579281</v>
      </c>
      <c r="IK169" s="12">
        <f>IFERROR(VLOOKUP($IF169,Data!$B:$CP,Daily!IK$10,0)/IK$168,0)</f>
        <v>0.14504431909750201</v>
      </c>
      <c r="IL169" s="12">
        <f>IFERROR(VLOOKUP($IF169,Data!$B:$CP,Daily!IL$10,0)/IL$168,0)</f>
        <v>0.14685844057532171</v>
      </c>
      <c r="IM169" s="12">
        <f>IFERROR(VLOOKUP($IF169,Data!$B:$CP,Daily!IM$10,0)/IM$168,0)</f>
        <v>0.15172413793103448</v>
      </c>
      <c r="IN169" s="12">
        <f>IFERROR(VLOOKUP($IF169,Data!$B:$CP,Daily!IN$10,0)/IN$168,0)</f>
        <v>0.13902572523262177</v>
      </c>
      <c r="IO169" s="12">
        <f>IFERROR(VLOOKUP($IF169,Data!$B:$CP,Daily!IO$10,0)/IO$168,0)</f>
        <v>0.13844456701599558</v>
      </c>
      <c r="IP169" s="12">
        <f>IFERROR(VLOOKUP($IF169,Data!$B:$CP,Daily!IP$10,0)/IP$168,0)</f>
        <v>0.14685314685314685</v>
      </c>
      <c r="IQ169" s="12">
        <f>IFERROR(VLOOKUP($IF169,Data!$B:$CP,Daily!IQ$10,0)/IQ$168,0)</f>
        <v>0.15869565217391304</v>
      </c>
      <c r="IR169" s="12">
        <f>IFERROR(VLOOKUP($IF169,Data!$B:$CP,Daily!IR$10,0)/IR$168,0)</f>
        <v>0.15918367346938775</v>
      </c>
      <c r="IS169" s="12">
        <f>IFERROR(VLOOKUP($IF169,Data!$B:$CP,Daily!IS$10,0)/IS$168,0)</f>
        <v>0.14396384764364106</v>
      </c>
      <c r="IT169" s="12">
        <f>IFERROR(VLOOKUP($IF169,Data!$B:$CP,Daily!IT$10,0)/IT$168,0)</f>
        <v>0.15490318550905685</v>
      </c>
      <c r="IU169" s="12">
        <f>IFERROR(VLOOKUP($IF169,Data!$B:$CP,Daily!IU$10,0)/IU$168,0)</f>
        <v>0.14462809917355371</v>
      </c>
      <c r="IV169" s="12">
        <f>IFERROR(VLOOKUP($IF169,Data!$B:$CP,Daily!IV$10,0)/IV$168,0)</f>
        <v>0.14754098360655737</v>
      </c>
      <c r="IW169" s="12">
        <f>IFERROR(VLOOKUP($IF169,Data!$B:$CP,Daily!IW$10,0)/IW$168,0)</f>
        <v>0.14573459715639811</v>
      </c>
      <c r="IX169" s="12">
        <f>IFERROR(VLOOKUP($IF169,Data!$B:$CP,Daily!IX$10,0)/IX$168,0)</f>
        <v>0.14020771513353117</v>
      </c>
      <c r="IY169" s="12">
        <f>IFERROR(VLOOKUP($IF169,Data!$B:$CP,Daily!IY$10,0)/IY$168,0)</f>
        <v>0.14145234493192133</v>
      </c>
      <c r="IZ169" s="12">
        <f>IFERROR(VLOOKUP($IF169,Data!$B:$CP,Daily!IZ$10,0)/IZ$168,0)</f>
        <v>0.14754098360655737</v>
      </c>
      <c r="JA169" s="12">
        <f>IFERROR(VLOOKUP($IF169,Data!$B:$CP,Daily!JA$10,0)/JA$168,0)</f>
        <v>0.14593817397555714</v>
      </c>
      <c r="JB169" s="12">
        <f>IFERROR(VLOOKUP($IF169,Data!$B:$CP,Daily!JB$10,0)/JB$168,0)</f>
        <v>0.14550095724313974</v>
      </c>
      <c r="JC169" s="12">
        <f>IFERROR(VLOOKUP($IF169,Data!$B:$CP,Daily!JC$10,0)/JC$168,0)</f>
        <v>0.1433182698515171</v>
      </c>
      <c r="JD169" s="12">
        <f>IFERROR(VLOOKUP($IF169,Data!$B:$CP,Daily!JD$10,0)/JD$168,0)</f>
        <v>0.15236952609478105</v>
      </c>
      <c r="JE169" s="12">
        <f>IFERROR(VLOOKUP($IF169,Data!$B:$CP,Daily!JE$10,0)/JE$168,0)</f>
        <v>0.16541916167664672</v>
      </c>
      <c r="JF169" s="12">
        <f>IFERROR(VLOOKUP($IF169,Data!$B:$CP,Daily!JF$10,0)/JF$168,0)</f>
        <v>0.1629260182876143</v>
      </c>
      <c r="JG169" s="12">
        <f>IFERROR(VLOOKUP($IF169,Data!$B:$CP,Daily!JG$10,0)/JG$168,0)</f>
        <v>0.14990138067061143</v>
      </c>
      <c r="JH169" s="12">
        <f>IFERROR(VLOOKUP($IF169,Data!$B:$CP,Daily!JH$10,0)/JH$168,0)</f>
        <v>0.1648631444939529</v>
      </c>
      <c r="JI169" s="12">
        <f>IFERROR(VLOOKUP($IF169,Data!$B:$CP,Daily!JI$10,0)/JI$168,0)</f>
        <v>0.1482593037214886</v>
      </c>
      <c r="JJ169" s="12">
        <f>IFERROR(VLOOKUP($IF169,Data!$B:$CP,Daily!JJ$10,0)/JJ$168,0)</f>
        <v>0.1474442988204456</v>
      </c>
      <c r="JK169" s="12">
        <f>IFERROR(VLOOKUP($IF169,Data!$B:$CP,Daily!JK$10,0)/JK$168,0)</f>
        <v>0.15826911677534083</v>
      </c>
      <c r="JL169" s="12">
        <f>IFERROR(VLOOKUP($IF169,Data!$B:$CP,Daily!JL$10,0)/JL$168,0)</f>
        <v>0.17015140591204037</v>
      </c>
      <c r="JM169" s="12">
        <f>IFERROR(VLOOKUP($IF169,Data!$B:$CP,Daily!JM$10,0)/JM$168,0)</f>
        <v>0.16613672496025436</v>
      </c>
      <c r="JN169" s="12">
        <f>IFERROR(VLOOKUP($IF169,Data!$B:$CP,Daily!JN$10,0)/JN$168,0)</f>
        <v>0.15563298490127758</v>
      </c>
      <c r="JO169" s="12">
        <f>IFERROR(VLOOKUP($IF169,Data!$B:$CP,Daily!JO$10,0)/JO$168,0)</f>
        <v>0.17087587318645889</v>
      </c>
      <c r="JP169" s="12">
        <f>IFERROR(VLOOKUP($IF169,Data!$B:$CP,Daily!JP$10,0)/JP$168,0)</f>
        <v>0.14852037967615858</v>
      </c>
      <c r="JQ169" s="12">
        <f>IFERROR(VLOOKUP($IF169,Data!$B:$CP,Daily!JQ$10,0)/JQ$168,0)</f>
        <v>0.13136456211812628</v>
      </c>
      <c r="JR169" s="12">
        <f>IFERROR(VLOOKUP($IF169,Data!$B:$CP,Daily!JR$10,0)/JR$168,0)</f>
        <v>0.14448669201520911</v>
      </c>
      <c r="JS169" s="12">
        <f>IFERROR(VLOOKUP($IF169,Data!$B:$CP,Daily!JS$10,0)/JS$168,0)</f>
        <v>0.15161502966381016</v>
      </c>
      <c r="JT169" s="12">
        <f>IFERROR(VLOOKUP($IF169,Data!$B:$CP,Daily!JT$10,0)/JT$168,0)</f>
        <v>0.13647441104792851</v>
      </c>
      <c r="JU169" s="12">
        <f>IFERROR(VLOOKUP($IF169,Data!$B:$CP,Daily!JU$10,0)/JU$168,0)</f>
        <v>0.15163398692810456</v>
      </c>
      <c r="JV169" s="12">
        <f>IFERROR(VLOOKUP($IF169,Data!$B:$CP,Daily!JV$10,0)/JV$168,0)</f>
        <v>0.14295212765957446</v>
      </c>
      <c r="JW169" s="12">
        <f>IFERROR(VLOOKUP($IF169,Data!$B:$CP,Daily!JW$10,0)/JW$168,0)</f>
        <v>0.14963503649635038</v>
      </c>
      <c r="JX169" s="12">
        <f>IFERROR(VLOOKUP($IF169,Data!$B:$CP,Daily!JX$10,0)/JX$168,0)</f>
        <v>0.15981470758540822</v>
      </c>
      <c r="JY169" s="12">
        <f>IFERROR(VLOOKUP($IF169,Data!$B:$CP,Daily!JY$10,0)/JY$168,0)</f>
        <v>0.13932868904369855</v>
      </c>
      <c r="JZ169" s="12">
        <f>IFERROR(VLOOKUP($IF169,Data!$B:$CP,Daily!JZ$10,0)/JZ$168,0)</f>
        <v>0.14794732765298219</v>
      </c>
      <c r="KA169" s="12">
        <f>IFERROR(VLOOKUP($IF169,Data!$B:$CP,Daily!KA$10,0)/KA$168,0)</f>
        <v>0.14116575591985428</v>
      </c>
      <c r="KB169" s="12">
        <f>IFERROR(VLOOKUP($IF169,Data!$B:$CP,Daily!KB$10,0)/KB$168,0)</f>
        <v>0.14014895057549087</v>
      </c>
      <c r="KC169" s="12">
        <f>IFERROR(VLOOKUP($IF169,Data!$B:$CP,Daily!KC$10,0)/KC$168,0)</f>
        <v>0.14285714285714285</v>
      </c>
      <c r="KD169" s="12">
        <f>IFERROR(VLOOKUP($IF169,Data!$B:$CP,Daily!KD$10,0)/KD$168,0)</f>
        <v>0.12713936430317849</v>
      </c>
      <c r="KE169" s="12">
        <f>IFERROR(VLOOKUP($IF169,Data!$B:$CP,Daily!KE$10,0)/KE$168,0)</f>
        <v>0.12627169359664872</v>
      </c>
      <c r="KF169" s="12">
        <f>IFERROR(VLOOKUP($IF169,Data!$B:$CP,Daily!KF$10,0)/KF$168,0)</f>
        <v>0.11705882352941177</v>
      </c>
      <c r="KG169" s="12">
        <f>IFERROR(VLOOKUP($IF169,Data!$B:$CP,Daily!KG$10,0)/KG$168,0)</f>
        <v>0.14886039886039887</v>
      </c>
      <c r="KH169" s="12">
        <f>IFERROR(VLOOKUP($IF169,Data!$B:$CP,Daily!KH$10,0)/KH$168,0)</f>
        <v>0.15397215397215397</v>
      </c>
      <c r="KI169" s="12">
        <f>IFERROR(VLOOKUP($IF169,Data!$B:$CP,Daily!KI$10,0)/KI$168,0)</f>
        <v>0.1513872135102533</v>
      </c>
      <c r="KJ169" s="12">
        <f>IFERROR(VLOOKUP($IF169,Data!$B:$CP,Daily!KJ$10,0)/KJ$168,0)</f>
        <v>0.14565483476132191</v>
      </c>
      <c r="KK169" s="12">
        <f>IFERROR(VLOOKUP($IF169,Data!$B:$CP,Daily!KK$10,0)/KK$168,0)</f>
        <v>0.13899138991389914</v>
      </c>
      <c r="KL169" s="12">
        <f>IFERROR(VLOOKUP($IF169,Data!$B:$CP,Daily!KL$10,0)/KL$168,0)</f>
        <v>0.13953488372093023</v>
      </c>
      <c r="KM169" s="12">
        <f>IFERROR(VLOOKUP($IF169,Data!$B:$CP,Daily!KM$10,0)/KM$168,0)</f>
        <v>0.13970588235294118</v>
      </c>
      <c r="KN169" s="12">
        <f>IFERROR(VLOOKUP($IF169,Data!$B:$CP,Daily!KN$10,0)/KN$168,0)</f>
        <v>0.16046511627906976</v>
      </c>
      <c r="KO169" s="12">
        <f>IFERROR(VLOOKUP($IF169,Data!$B:$CP,Daily!KO$10,0)/KO$168,0)</f>
        <v>0.14395886889460155</v>
      </c>
      <c r="KP169" s="12">
        <f>IFERROR(VLOOKUP($IF169,Data!$B:$CP,Daily!KP$10,0)/KP$168,0)</f>
        <v>0.13764404609475031</v>
      </c>
      <c r="KQ169" s="12">
        <f>IFERROR(VLOOKUP($IF169,Data!$B:$CP,Daily!KQ$10,0)/KQ$168,0)</f>
        <v>0.14774281805745554</v>
      </c>
      <c r="KR169" s="12">
        <f>IFERROR(VLOOKUP($IF169,Data!$B:$CP,Daily!KR$10,0)/KR$168,0)</f>
        <v>0.15617433414043583</v>
      </c>
      <c r="KS169" s="12">
        <f>IFERROR(VLOOKUP($IF169,Data!$B:$CP,Daily!KS$10,0)/KS$168,0)</f>
        <v>0.13784615384615384</v>
      </c>
      <c r="KT169" s="12">
        <f>IFERROR(VLOOKUP($IF169,Data!$B:$CP,Daily!KT$10,0)/KT$168,0)</f>
        <v>0.12788365095285859</v>
      </c>
      <c r="KU169" s="12">
        <f>IFERROR(VLOOKUP($IF169,Data!$B:$CP,Daily!KU$10,0)/KU$168,0)</f>
        <v>0.13396226415094339</v>
      </c>
      <c r="KV169" s="12">
        <f>IFERROR(VLOOKUP($IF169,Data!$B:$CP,Daily!KV$10,0)/KV$168,0)</f>
        <v>0.14204902576995601</v>
      </c>
      <c r="KW169" s="12">
        <f>IFERROR(VLOOKUP($IF169,Data!$B:$CP,Daily!KW$10,0)/KW$168,0)</f>
        <v>0.14277320799059928</v>
      </c>
      <c r="KX169" s="12">
        <f>IFERROR(VLOOKUP($IF169,Data!$B:$CP,Daily!KX$10,0)/KX$168,0)</f>
        <v>0.1554467564259486</v>
      </c>
      <c r="KY169" s="12">
        <f>IFERROR(VLOOKUP($IF169,Data!$B:$CP,Daily!KY$10,0)/KY$168,0)</f>
        <v>0.13268411442483263</v>
      </c>
      <c r="KZ169" s="12">
        <f>IFERROR(VLOOKUP($IF169,Data!$B:$CP,Daily!KZ$10,0)/KZ$168,0)</f>
        <v>0.13834672789896671</v>
      </c>
      <c r="LA169" s="12">
        <f>IFERROR(VLOOKUP($IF169,Data!$B:$CP,Daily!LA$10,0)/LA$168,0)</f>
        <v>0.12855450236966826</v>
      </c>
      <c r="LB169" s="12">
        <f>IFERROR(VLOOKUP($IF169,Data!$B:$CP,Daily!LB$10,0)/LB$168,0)</f>
        <v>0.15877437325905291</v>
      </c>
      <c r="LC169" s="12">
        <f>IFERROR(VLOOKUP($IF169,Data!$B:$CP,Daily!LC$10,0)/LC$168,0)</f>
        <v>0.15441176470588236</v>
      </c>
      <c r="LD169" s="12">
        <f>IFERROR(VLOOKUP($IF169,Data!$B:$CP,Daily!LD$10,0)/LD$168,0)</f>
        <v>0.14956405097250167</v>
      </c>
      <c r="LE169" s="12">
        <f>IFERROR(VLOOKUP($IF169,Data!$B:$CP,Daily!LE$10,0)/LE$168,0)</f>
        <v>0.13704918032786886</v>
      </c>
      <c r="LF169" s="12">
        <f>IFERROR(VLOOKUP($IF169,Data!$B:$CP,Daily!LF$10,0)/LF$168,0)</f>
        <v>0.1485748938750758</v>
      </c>
      <c r="LG169" s="12">
        <f>IFERROR(VLOOKUP($IF169,Data!$B:$CP,Daily!LG$10,0)/LG$168,0)</f>
        <v>0.14765840220385676</v>
      </c>
      <c r="LH169" s="12">
        <f>IFERROR(VLOOKUP($IF169,Data!$B:$CP,Daily!LH$10,0)/LH$168,0)</f>
        <v>0.13900203665987779</v>
      </c>
      <c r="LI169" s="12">
        <f>IFERROR(VLOOKUP($IF169,Data!$B:$CP,Daily!LI$10,0)/LI$168,0)</f>
        <v>0.13386880856760375</v>
      </c>
      <c r="LJ169" s="12">
        <f>IFERROR(VLOOKUP($IF169,Data!$B:$CP,Daily!LJ$10,0)/LJ$168,0)</f>
        <v>0.15031152647975077</v>
      </c>
      <c r="LK169" s="12">
        <f>IFERROR(VLOOKUP($IF169,Data!$B:$CP,Daily!LK$10,0)/LK$168,0)</f>
        <v>0.13188854489164087</v>
      </c>
      <c r="LL169" s="12">
        <f>IFERROR(VLOOKUP($IF169,Data!$B:$CP,Daily!LL$10,0)/LL$168,0)</f>
        <v>0.14824120603015076</v>
      </c>
      <c r="LM169" s="12">
        <f>IFERROR(VLOOKUP($IF169,Data!$B:$CP,Daily!LM$10,0)/LM$168,0)</f>
        <v>0.13516676418958457</v>
      </c>
      <c r="LN169" s="12">
        <f>IFERROR(VLOOKUP($IF169,Data!$B:$CP,Daily!LN$10,0)/LN$168,0)</f>
        <v>0.14479905437352245</v>
      </c>
      <c r="LO169" s="12">
        <f>IFERROR(VLOOKUP($IF169,Data!$B:$CP,Daily!LO$10,0)/LO$168,0)</f>
        <v>0.13838268792710706</v>
      </c>
      <c r="LP169" s="12">
        <f>IFERROR(VLOOKUP($IF169,Data!$B:$CP,Daily!LP$10,0)/LP$168,0)</f>
        <v>0.14774193548387096</v>
      </c>
      <c r="LQ169" s="12">
        <f>IFERROR(VLOOKUP($IF169,Data!$B:$CP,Daily!LQ$10,0)/LQ$168,0)</f>
        <v>0.15396825396825398</v>
      </c>
      <c r="LR169" s="12">
        <f>IFERROR(VLOOKUP($IF169,Data!$B:$CP,Daily!LR$10,0)/LR$168,0)</f>
        <v>0.14721407624633431</v>
      </c>
      <c r="LS169" s="12">
        <f>IFERROR(VLOOKUP($IF169,Data!$B:$CP,Daily!LS$10,0)/LS$168,0)</f>
        <v>0.16300366300366301</v>
      </c>
      <c r="LU169" s="40">
        <f t="shared" si="2145"/>
        <v>0.13953488372093023</v>
      </c>
      <c r="LV169" s="40">
        <f t="shared" si="2146"/>
        <v>0.15161502966381016</v>
      </c>
      <c r="LW169" s="40">
        <f t="shared" si="2633"/>
        <v>1.2080145942879927E-2</v>
      </c>
      <c r="LX169" s="40">
        <f t="shared" ref="LX169" si="2643">LV169+(0.75*LW169)</f>
        <v>0.16067513912097009</v>
      </c>
      <c r="LY169" s="40">
        <f t="shared" ref="LY169" si="2644">LU169-(0.75*LW169)</f>
        <v>0.1304747742637703</v>
      </c>
      <c r="LZ169" s="43"/>
      <c r="MA169" s="12">
        <f t="shared" si="2634"/>
        <v>1.0818634296457035E-2</v>
      </c>
      <c r="MB169" s="12">
        <f>SUMPRODUCT(LL169:LR169,LL$168:LR$168)/SUM(LL$168:LR$168)</f>
        <v>0.14462002840909091</v>
      </c>
      <c r="MC169" s="12">
        <f>SUMPRODUCT(KP169:LR169,KP$168:LR$168)/SUM(KP$168:LR$168)</f>
        <v>0.1425284884970974</v>
      </c>
    </row>
    <row r="170" spans="4:341" x14ac:dyDescent="0.35">
      <c r="D170" s="111" t="s">
        <v>839</v>
      </c>
      <c r="E170" s="53" t="str">
        <f>VLOOKUP($D170,'Metric Nature'!$C:$D,2,0)&amp;IF(($F170&lt;(EA170)),"Below",IF(($F170&gt;(DZ170)),"Above","Within"))</f>
        <v>PositiveWithin</v>
      </c>
      <c r="F170" s="48">
        <f t="shared" si="2524"/>
        <v>2.2940563086548488E-2</v>
      </c>
      <c r="G170" s="49">
        <f t="shared" si="2525"/>
        <v>2.736228926948436E-2</v>
      </c>
      <c r="H170" s="55">
        <f t="shared" si="2526"/>
        <v>-0.16159927772809482</v>
      </c>
      <c r="I170" s="49">
        <f t="shared" si="2527"/>
        <v>2.84636191170544E-2</v>
      </c>
      <c r="J170" s="48">
        <f t="shared" si="2528"/>
        <v>-0.19403913493195568</v>
      </c>
      <c r="K170" s="48">
        <f t="shared" si="2529"/>
        <v>5.7293675984429818E-3</v>
      </c>
      <c r="L170" s="56"/>
      <c r="M170" s="53" t="str">
        <f>VLOOKUP($D170,'Metric Nature'!$C:$D,2,0)&amp;IF(($N170&lt;(HZ170)),"Below",IF(($N170&gt;(HY170)),"Above","Within"))</f>
        <v>PositiveWithin</v>
      </c>
      <c r="N170" s="48">
        <f t="shared" si="2530"/>
        <v>2.3121387283236993E-2</v>
      </c>
      <c r="O170" s="49">
        <f t="shared" si="2635"/>
        <v>2.7241027057292453E-2</v>
      </c>
      <c r="P170" s="55">
        <f>IFERROR(((N170-O170)/O170),0)</f>
        <v>-0.15122923836135715</v>
      </c>
      <c r="Q170" s="49">
        <f t="shared" si="2531"/>
        <v>2.8703847396658766E-2</v>
      </c>
      <c r="R170" s="48">
        <f t="shared" si="2532"/>
        <v>-0.19448473357169505</v>
      </c>
      <c r="S170" s="48">
        <f t="shared" si="2533"/>
        <v>7.1126039998957169E-3</v>
      </c>
      <c r="T170" s="56"/>
      <c r="U170" s="53" t="str">
        <f>VLOOKUP($D170,'Metric Nature'!$C:$D,2,0)&amp;IF(($V170&lt;(LY170)),"Below",IF(($V170&gt;(LX170)),"Above","Within"))</f>
        <v>PositiveWithin</v>
      </c>
      <c r="V170" s="48">
        <f t="shared" si="2534"/>
        <v>2.247191011235955E-2</v>
      </c>
      <c r="W170" s="49">
        <f t="shared" si="2637"/>
        <v>2.7719977861281359E-2</v>
      </c>
      <c r="X170" s="48">
        <f t="shared" si="2535"/>
        <v>-0.18932438457146791</v>
      </c>
      <c r="Y170" s="49">
        <f t="shared" si="2638"/>
        <v>2.7759179748980338E-2</v>
      </c>
      <c r="Z170" s="48">
        <f t="shared" si="2536"/>
        <v>-0.19046923159950366</v>
      </c>
      <c r="AA170" s="48">
        <f t="shared" si="2537"/>
        <v>1.1523480132160695E-2</v>
      </c>
      <c r="AB170" s="50"/>
      <c r="AC170" s="46" t="s">
        <v>840</v>
      </c>
      <c r="AI170" s="7" t="s">
        <v>839</v>
      </c>
      <c r="AJ170" s="12">
        <f>IFERROR((VLOOKUP($EG170,Data!$B:$CP,Daily!EI$10,0)+VLOOKUP($IF170,Data!$B:$CP,Daily!IH$10,0))/(VLOOKUP($EG169,Data!$B:$CP,Daily!EI$10,0)+VLOOKUP($IF169,Data!$B:$CP,Daily!IH$10,0)),0)</f>
        <v>1.5113350125944584E-2</v>
      </c>
      <c r="AK170" s="12">
        <f>IFERROR((VLOOKUP($EG170,Data!$B:$CP,Daily!EJ$10,0)+VLOOKUP($IF170,Data!$B:$CP,Daily!II$10,0))/(VLOOKUP($EG169,Data!$B:$CP,Daily!EJ$10,0)+VLOOKUP($IF169,Data!$B:$CP,Daily!II$10,0)),0)</f>
        <v>2.7883396704689482E-2</v>
      </c>
      <c r="AL170" s="12">
        <f>IFERROR((VLOOKUP($EG170,Data!$B:$CP,Daily!EK$10,0)+VLOOKUP($IF170,Data!$B:$CP,Daily!IJ$10,0))/(VLOOKUP($EG169,Data!$B:$CP,Daily!EK$10,0)+VLOOKUP($IF169,Data!$B:$CP,Daily!IJ$10,0)),0)</f>
        <v>1.7291066282420751E-2</v>
      </c>
      <c r="AM170" s="12">
        <f>IFERROR((VLOOKUP($EG170,Data!$B:$CP,Daily!EL$10,0)+VLOOKUP($IF170,Data!$B:$CP,Daily!IK$10,0))/(VLOOKUP($EG169,Data!$B:$CP,Daily!EL$10,0)+VLOOKUP($IF169,Data!$B:$CP,Daily!IK$10,0)),0)</f>
        <v>2.358490566037736E-2</v>
      </c>
      <c r="AN170" s="12">
        <f>IFERROR((VLOOKUP($EG170,Data!$B:$CP,Daily!EM$10,0)+VLOOKUP($IF170,Data!$B:$CP,Daily!IL$10,0))/(VLOOKUP($EG169,Data!$B:$CP,Daily!EM$10,0)+VLOOKUP($IF169,Data!$B:$CP,Daily!IL$10,0)),0)</f>
        <v>2.2222222222222223E-2</v>
      </c>
      <c r="AO170" s="12">
        <f>IFERROR((VLOOKUP($EG170,Data!$B:$CP,Daily!EN$10,0)+VLOOKUP($IF170,Data!$B:$CP,Daily!IM$10,0))/(VLOOKUP($EG169,Data!$B:$CP,Daily!EN$10,0)+VLOOKUP($IF169,Data!$B:$CP,Daily!IM$10,0)),0)</f>
        <v>2.5700934579439252E-2</v>
      </c>
      <c r="AP170" s="12">
        <f>IFERROR((VLOOKUP($EG170,Data!$B:$CP,Daily!EO$10,0)+VLOOKUP($IF170,Data!$B:$CP,Daily!IN$10,0))/(VLOOKUP($EG169,Data!$B:$CP,Daily!EO$10,0)+VLOOKUP($IF169,Data!$B:$CP,Daily!IN$10,0)),0)</f>
        <v>3.2520325203252036E-2</v>
      </c>
      <c r="AQ170" s="12">
        <f>IFERROR((VLOOKUP($EG170,Data!$B:$CP,Daily!EP$10,0)+VLOOKUP($IF170,Data!$B:$CP,Daily!IO$10,0))/(VLOOKUP($EG169,Data!$B:$CP,Daily!EP$10,0)+VLOOKUP($IF169,Data!$B:$CP,Daily!IO$10,0)),0)</f>
        <v>3.2110091743119268E-2</v>
      </c>
      <c r="AR170" s="12">
        <f>IFERROR((VLOOKUP($EG170,Data!$B:$CP,Daily!EQ$10,0)+VLOOKUP($IF170,Data!$B:$CP,Daily!IP$10,0))/(VLOOKUP($EG169,Data!$B:$CP,Daily!EQ$10,0)+VLOOKUP($IF169,Data!$B:$CP,Daily!IP$10,0)),0)</f>
        <v>2.4881516587677725E-2</v>
      </c>
      <c r="AS170" s="12">
        <f>IFERROR((VLOOKUP($EG170,Data!$B:$CP,Daily!ER$10,0)+VLOOKUP($IF170,Data!$B:$CP,Daily!IQ$10,0))/(VLOOKUP($EG169,Data!$B:$CP,Daily!ER$10,0)+VLOOKUP($IF169,Data!$B:$CP,Daily!IQ$10,0)),0)</f>
        <v>2.1067415730337078E-2</v>
      </c>
      <c r="AT170" s="12">
        <f>IFERROR((VLOOKUP($EG170,Data!$B:$CP,Daily!ES$10,0)+VLOOKUP($IF170,Data!$B:$CP,Daily!IR$10,0))/(VLOOKUP($EG169,Data!$B:$CP,Daily!ES$10,0)+VLOOKUP($IF169,Data!$B:$CP,Daily!IR$10,0)),0)</f>
        <v>1.9047619047619049E-2</v>
      </c>
      <c r="AU170" s="12">
        <f>IFERROR((VLOOKUP($EG170,Data!$B:$CP,Daily!ET$10,0)+VLOOKUP($IF170,Data!$B:$CP,Daily!IS$10,0))/(VLOOKUP($EG169,Data!$B:$CP,Daily!ET$10,0)+VLOOKUP($IF169,Data!$B:$CP,Daily!IS$10,0)),0)</f>
        <v>3.8049940546967892E-2</v>
      </c>
      <c r="AV170" s="12">
        <f>IFERROR((VLOOKUP($EG170,Data!$B:$CP,Daily!EU$10,0)+VLOOKUP($IF170,Data!$B:$CP,Daily!IT$10,0))/(VLOOKUP($EG169,Data!$B:$CP,Daily!EU$10,0)+VLOOKUP($IF169,Data!$B:$CP,Daily!IT$10,0)),0)</f>
        <v>3.1431897555296857E-2</v>
      </c>
      <c r="AW170" s="12">
        <f>IFERROR((VLOOKUP($EG170,Data!$B:$CP,Daily!EV$10,0)+VLOOKUP($IF170,Data!$B:$CP,Daily!IU$10,0))/(VLOOKUP($EG169,Data!$B:$CP,Daily!EV$10,0)+VLOOKUP($IF169,Data!$B:$CP,Daily!IU$10,0)),0)</f>
        <v>3.1818181818181815E-2</v>
      </c>
      <c r="AX170" s="12">
        <f>IFERROR((VLOOKUP($EG170,Data!$B:$CP,Daily!EW$10,0)+VLOOKUP($IF170,Data!$B:$CP,Daily!IV$10,0))/(VLOOKUP($EG169,Data!$B:$CP,Daily!EW$10,0)+VLOOKUP($IF169,Data!$B:$CP,Daily!IV$10,0)),0)</f>
        <v>4.0437158469945354E-2</v>
      </c>
      <c r="AY170" s="12">
        <f>IFERROR((VLOOKUP($EG170,Data!$B:$CP,Daily!EX$10,0)+VLOOKUP($IF170,Data!$B:$CP,Daily!IW$10,0))/(VLOOKUP($EG169,Data!$B:$CP,Daily!EX$10,0)+VLOOKUP($IF169,Data!$B:$CP,Daily!IW$10,0)),0)</f>
        <v>3.3957845433255272E-2</v>
      </c>
      <c r="AZ170" s="12">
        <f>IFERROR((VLOOKUP($EG170,Data!$B:$CP,Daily!EY$10,0)+VLOOKUP($IF170,Data!$B:$CP,Daily!IX$10,0))/(VLOOKUP($EG169,Data!$B:$CP,Daily!EY$10,0)+VLOOKUP($IF169,Data!$B:$CP,Daily!IX$10,0)),0)</f>
        <v>4.2553191489361701E-2</v>
      </c>
      <c r="BA170" s="12">
        <f>IFERROR((VLOOKUP($EG170,Data!$B:$CP,Daily!EZ$10,0)+VLOOKUP($IF170,Data!$B:$CP,Daily!IY$10,0))/(VLOOKUP($EG169,Data!$B:$CP,Daily!EZ$10,0)+VLOOKUP($IF169,Data!$B:$CP,Daily!IY$10,0)),0)</f>
        <v>3.8352272727272728E-2</v>
      </c>
      <c r="BB170" s="12">
        <f>IFERROR((VLOOKUP($EG170,Data!$B:$CP,Daily!FA$10,0)+VLOOKUP($IF170,Data!$B:$CP,Daily!IZ$10,0))/(VLOOKUP($EG169,Data!$B:$CP,Daily!FA$10,0)+VLOOKUP($IF169,Data!$B:$CP,Daily!IZ$10,0)),0)</f>
        <v>3.2608695652173912E-2</v>
      </c>
      <c r="BC170" s="12">
        <f>IFERROR((VLOOKUP($EG170,Data!$B:$CP,Daily!FB$10,0)+VLOOKUP($IF170,Data!$B:$CP,Daily!JA$10,0))/(VLOOKUP($EG169,Data!$B:$CP,Daily!FB$10,0)+VLOOKUP($IF169,Data!$B:$CP,Daily!JA$10,0)),0)</f>
        <v>2.6249999999999999E-2</v>
      </c>
      <c r="BD170" s="12">
        <f>IFERROR((VLOOKUP($EG170,Data!$B:$CP,Daily!FC$10,0)+VLOOKUP($IF170,Data!$B:$CP,Daily!JB$10,0))/(VLOOKUP($EG169,Data!$B:$CP,Daily!FC$10,0)+VLOOKUP($IF169,Data!$B:$CP,Daily!JB$10,0)),0)</f>
        <v>2.5821596244131457E-2</v>
      </c>
      <c r="BE170" s="12">
        <f>IFERROR((VLOOKUP($EG170,Data!$B:$CP,Daily!FD$10,0)+VLOOKUP($IF170,Data!$B:$CP,Daily!JC$10,0))/(VLOOKUP($EG169,Data!$B:$CP,Daily!FD$10,0)+VLOOKUP($IF169,Data!$B:$CP,Daily!JC$10,0)),0)</f>
        <v>3.4104750304506701E-2</v>
      </c>
      <c r="BF170" s="12">
        <f>IFERROR((VLOOKUP($EG170,Data!$B:$CP,Daily!FE$10,0)+VLOOKUP($IF170,Data!$B:$CP,Daily!JD$10,0))/(VLOOKUP($EG169,Data!$B:$CP,Daily!FE$10,0)+VLOOKUP($IF169,Data!$B:$CP,Daily!JD$10,0)),0)</f>
        <v>3.2323232323232323E-2</v>
      </c>
      <c r="BG170" s="12">
        <f>IFERROR((VLOOKUP($EG170,Data!$B:$CP,Daily!FF$10,0)+VLOOKUP($IF170,Data!$B:$CP,Daily!JE$10,0))/(VLOOKUP($EG169,Data!$B:$CP,Daily!FF$10,0)+VLOOKUP($IF169,Data!$B:$CP,Daily!JE$10,0)),0)</f>
        <v>3.192702394526796E-2</v>
      </c>
      <c r="BH170" s="12">
        <f>IFERROR((VLOOKUP($EG170,Data!$B:$CP,Daily!FG$10,0)+VLOOKUP($IF170,Data!$B:$CP,Daily!JF$10,0))/(VLOOKUP($EG169,Data!$B:$CP,Daily!FG$10,0)+VLOOKUP($IF169,Data!$B:$CP,Daily!JF$10,0)),0)</f>
        <v>2.1601016518424398E-2</v>
      </c>
      <c r="BI170" s="12">
        <f>IFERROR((VLOOKUP($EG170,Data!$B:$CP,Daily!FH$10,0)+VLOOKUP($IF170,Data!$B:$CP,Daily!JG$10,0))/(VLOOKUP($EG169,Data!$B:$CP,Daily!FH$10,0)+VLOOKUP($IF169,Data!$B:$CP,Daily!JG$10,0)),0)</f>
        <v>4.1841004184100417E-2</v>
      </c>
      <c r="BJ170" s="12">
        <f>IFERROR((VLOOKUP($EG170,Data!$B:$CP,Daily!FI$10,0)+VLOOKUP($IF170,Data!$B:$CP,Daily!JH$10,0))/(VLOOKUP($EG169,Data!$B:$CP,Daily!FI$10,0)+VLOOKUP($IF169,Data!$B:$CP,Daily!JH$10,0)),0)</f>
        <v>3.125E-2</v>
      </c>
      <c r="BK170" s="12">
        <f>IFERROR((VLOOKUP($EG170,Data!$B:$CP,Daily!FJ$10,0)+VLOOKUP($IF170,Data!$B:$CP,Daily!JI$10,0))/(VLOOKUP($EG169,Data!$B:$CP,Daily!FJ$10,0)+VLOOKUP($IF169,Data!$B:$CP,Daily!JI$10,0)),0)</f>
        <v>4.2115572967678747E-2</v>
      </c>
      <c r="BL170" s="12">
        <f>IFERROR((VLOOKUP($EG170,Data!$B:$CP,Daily!FK$10,0)+VLOOKUP($IF170,Data!$B:$CP,Daily!JJ$10,0))/(VLOOKUP($EG169,Data!$B:$CP,Daily!FK$10,0)+VLOOKUP($IF169,Data!$B:$CP,Daily!JJ$10,0)),0)</f>
        <v>3.3570701932858597E-2</v>
      </c>
      <c r="BM170" s="12">
        <f>IFERROR((VLOOKUP($EG170,Data!$B:$CP,Daily!FL$10,0)+VLOOKUP($IF170,Data!$B:$CP,Daily!JK$10,0))/(VLOOKUP($EG169,Data!$B:$CP,Daily!FL$10,0)+VLOOKUP($IF169,Data!$B:$CP,Daily!JK$10,0)),0)</f>
        <v>3.3033033033033031E-2</v>
      </c>
      <c r="BN170" s="12">
        <f>IFERROR((VLOOKUP($EG170,Data!$B:$CP,Daily!FM$10,0)+VLOOKUP($IF170,Data!$B:$CP,Daily!JL$10,0))/(VLOOKUP($EG169,Data!$B:$CP,Daily!FM$10,0)+VLOOKUP($IF169,Data!$B:$CP,Daily!JL$10,0)),0)</f>
        <v>3.096330275229358E-2</v>
      </c>
      <c r="BO170" s="12">
        <f>IFERROR((VLOOKUP($EG170,Data!$B:$CP,Daily!FN$10,0)+VLOOKUP($IF170,Data!$B:$CP,Daily!JM$10,0))/(VLOOKUP($EG169,Data!$B:$CP,Daily!FN$10,0)+VLOOKUP($IF169,Data!$B:$CP,Daily!JM$10,0)),0)</f>
        <v>3.2745591939546598E-2</v>
      </c>
      <c r="BP170" s="12">
        <f>IFERROR((VLOOKUP($EG170,Data!$B:$CP,Daily!FO$10,0)+VLOOKUP($IF170,Data!$B:$CP,Daily!JN$10,0))/(VLOOKUP($EG169,Data!$B:$CP,Daily!FO$10,0)+VLOOKUP($IF169,Data!$B:$CP,Daily!JN$10,0)),0)</f>
        <v>3.1217481789802288E-2</v>
      </c>
      <c r="BQ170" s="12">
        <f>IFERROR((VLOOKUP($EG170,Data!$B:$CP,Daily!FP$10,0)+VLOOKUP($IF170,Data!$B:$CP,Daily!JO$10,0))/(VLOOKUP($EG169,Data!$B:$CP,Daily!FP$10,0)+VLOOKUP($IF169,Data!$B:$CP,Daily!JO$10,0)),0)</f>
        <v>2.920443101711984E-2</v>
      </c>
      <c r="BR170" s="12">
        <f>IFERROR((VLOOKUP($EG170,Data!$B:$CP,Daily!FQ$10,0)+VLOOKUP($IF170,Data!$B:$CP,Daily!JP$10,0))/(VLOOKUP($EG169,Data!$B:$CP,Daily!FQ$10,0)+VLOOKUP($IF169,Data!$B:$CP,Daily!JP$10,0)),0)</f>
        <v>2.3681377825618945E-2</v>
      </c>
      <c r="BS170" s="12">
        <f>IFERROR((VLOOKUP($EG170,Data!$B:$CP,Daily!FR$10,0)+VLOOKUP($IF170,Data!$B:$CP,Daily!JQ$10,0))/(VLOOKUP($EG169,Data!$B:$CP,Daily!FR$10,0)+VLOOKUP($IF169,Data!$B:$CP,Daily!JQ$10,0)),0)</f>
        <v>3.125E-2</v>
      </c>
      <c r="BT170" s="12">
        <f>IFERROR((VLOOKUP($EG170,Data!$B:$CP,Daily!FS$10,0)+VLOOKUP($IF170,Data!$B:$CP,Daily!JR$10,0))/(VLOOKUP($EG169,Data!$B:$CP,Daily!FS$10,0)+VLOOKUP($IF169,Data!$B:$CP,Daily!JR$10,0)),0)</f>
        <v>2.8426395939086295E-2</v>
      </c>
      <c r="BU170" s="12">
        <f>IFERROR((VLOOKUP($EG170,Data!$B:$CP,Daily!FT$10,0)+VLOOKUP($IF170,Data!$B:$CP,Daily!JS$10,0))/(VLOOKUP($EG169,Data!$B:$CP,Daily!FT$10,0)+VLOOKUP($IF169,Data!$B:$CP,Daily!JS$10,0)),0)</f>
        <v>1.9845644983461964E-2</v>
      </c>
      <c r="BV170" s="12">
        <f>IFERROR((VLOOKUP($EG170,Data!$B:$CP,Daily!FU$10,0)+VLOOKUP($IF170,Data!$B:$CP,Daily!JT$10,0))/(VLOOKUP($EG169,Data!$B:$CP,Daily!FU$10,0)+VLOOKUP($IF169,Data!$B:$CP,Daily!JT$10,0)),0)</f>
        <v>2.6352288488210817E-2</v>
      </c>
      <c r="BW170" s="12">
        <f>IFERROR((VLOOKUP($EG170,Data!$B:$CP,Daily!FV$10,0)+VLOOKUP($IF170,Data!$B:$CP,Daily!JU$10,0))/(VLOOKUP($EG169,Data!$B:$CP,Daily!FV$10,0)+VLOOKUP($IF169,Data!$B:$CP,Daily!JU$10,0)),0)</f>
        <v>3.5634743875278395E-2</v>
      </c>
      <c r="BX170" s="12">
        <f>IFERROR((VLOOKUP($EG170,Data!$B:$CP,Daily!FW$10,0)+VLOOKUP($IF170,Data!$B:$CP,Daily!JV$10,0))/(VLOOKUP($EG169,Data!$B:$CP,Daily!FW$10,0)+VLOOKUP($IF169,Data!$B:$CP,Daily!JV$10,0)),0)</f>
        <v>2.5258323765786451E-2</v>
      </c>
      <c r="BY170" s="12">
        <f>IFERROR((VLOOKUP($EG170,Data!$B:$CP,Daily!FX$10,0)+VLOOKUP($IF170,Data!$B:$CP,Daily!JW$10,0))/(VLOOKUP($EG169,Data!$B:$CP,Daily!FX$10,0)+VLOOKUP($IF169,Data!$B:$CP,Daily!JW$10,0)),0)</f>
        <v>2.9735682819383259E-2</v>
      </c>
      <c r="BZ170" s="12">
        <f>IFERROR((VLOOKUP($EG170,Data!$B:$CP,Daily!FY$10,0)+VLOOKUP($IF170,Data!$B:$CP,Daily!JX$10,0))/(VLOOKUP($EG169,Data!$B:$CP,Daily!FY$10,0)+VLOOKUP($IF169,Data!$B:$CP,Daily!JX$10,0)),0)</f>
        <v>3.0883919062832801E-2</v>
      </c>
      <c r="CA170" s="12">
        <f>IFERROR((VLOOKUP($EG170,Data!$B:$CP,Daily!FZ$10,0)+VLOOKUP($IF170,Data!$B:$CP,Daily!JY$10,0))/(VLOOKUP($EG169,Data!$B:$CP,Daily!FZ$10,0)+VLOOKUP($IF169,Data!$B:$CP,Daily!JY$10,0)),0)</f>
        <v>2.9850746268656716E-2</v>
      </c>
      <c r="CB170" s="12">
        <f>IFERROR((VLOOKUP($EG170,Data!$B:$CP,Daily!GA$10,0)+VLOOKUP($IF170,Data!$B:$CP,Daily!JZ$10,0))/(VLOOKUP($EG169,Data!$B:$CP,Daily!GA$10,0)+VLOOKUP($IF169,Data!$B:$CP,Daily!JZ$10,0)),0)</f>
        <v>1.6817593790426907E-2</v>
      </c>
      <c r="CC170" s="12">
        <f>IFERROR((VLOOKUP($EG170,Data!$B:$CP,Daily!GB$10,0)+VLOOKUP($IF170,Data!$B:$CP,Daily!KA$10,0))/(VLOOKUP($EG169,Data!$B:$CP,Daily!GB$10,0)+VLOOKUP($IF169,Data!$B:$CP,Daily!KA$10,0)),0)</f>
        <v>2.1406727828746176E-2</v>
      </c>
      <c r="CD170" s="12">
        <f>IFERROR((VLOOKUP($EG170,Data!$B:$CP,Daily!GC$10,0)+VLOOKUP($IF170,Data!$B:$CP,Daily!KB$10,0))/(VLOOKUP($EG169,Data!$B:$CP,Daily!GC$10,0)+VLOOKUP($IF169,Data!$B:$CP,Daily!KB$10,0)),0)</f>
        <v>3.1833150384193196E-2</v>
      </c>
      <c r="CE170" s="12">
        <f>IFERROR((VLOOKUP($EG170,Data!$B:$CP,Daily!GD$10,0)+VLOOKUP($IF170,Data!$B:$CP,Daily!KC$10,0))/(VLOOKUP($EG169,Data!$B:$CP,Daily!GD$10,0)+VLOOKUP($IF169,Data!$B:$CP,Daily!KC$10,0)),0)</f>
        <v>2.8077753779697623E-2</v>
      </c>
      <c r="CF170" s="12">
        <f>IFERROR((VLOOKUP($EG170,Data!$B:$CP,Daily!GE$10,0)+VLOOKUP($IF170,Data!$B:$CP,Daily!KD$10,0))/(VLOOKUP($EG169,Data!$B:$CP,Daily!GE$10,0)+VLOOKUP($IF169,Data!$B:$CP,Daily!KD$10,0)),0)</f>
        <v>2.144469525959368E-2</v>
      </c>
      <c r="CG170" s="12">
        <f>IFERROR((VLOOKUP($EG170,Data!$B:$CP,Daily!GF$10,0)+VLOOKUP($IF170,Data!$B:$CP,Daily!KE$10,0))/(VLOOKUP($EG169,Data!$B:$CP,Daily!GF$10,0)+VLOOKUP($IF169,Data!$B:$CP,Daily!KE$10,0)),0)</f>
        <v>2.247191011235955E-2</v>
      </c>
      <c r="CH170" s="12">
        <f>IFERROR((VLOOKUP($EG170,Data!$B:$CP,Daily!GG$10,0)+VLOOKUP($IF170,Data!$B:$CP,Daily!KF$10,0))/(VLOOKUP($EG169,Data!$B:$CP,Daily!GG$10,0)+VLOOKUP($IF169,Data!$B:$CP,Daily!KF$10,0)),0)</f>
        <v>1.5028901734104046E-2</v>
      </c>
      <c r="CI170" s="12">
        <f>IFERROR((VLOOKUP($EG170,Data!$B:$CP,Daily!GH$10,0)+VLOOKUP($IF170,Data!$B:$CP,Daily!KG$10,0))/(VLOOKUP($EG169,Data!$B:$CP,Daily!GH$10,0)+VLOOKUP($IF169,Data!$B:$CP,Daily!KG$10,0)),0)</f>
        <v>2.7194066749072928E-2</v>
      </c>
      <c r="CJ170" s="12">
        <f>IFERROR((VLOOKUP($EG170,Data!$B:$CP,Daily!GI$10,0)+VLOOKUP($IF170,Data!$B:$CP,Daily!KH$10,0))/(VLOOKUP($EG169,Data!$B:$CP,Daily!GI$10,0)+VLOOKUP($IF169,Data!$B:$CP,Daily!KH$10,0)),0)</f>
        <v>2.7166882276843468E-2</v>
      </c>
      <c r="CK170" s="12">
        <f>IFERROR((VLOOKUP($EG170,Data!$B:$CP,Daily!GJ$10,0)+VLOOKUP($IF170,Data!$B:$CP,Daily!KI$10,0))/(VLOOKUP($EG169,Data!$B:$CP,Daily!GJ$10,0)+VLOOKUP($IF169,Data!$B:$CP,Daily!KI$10,0)),0)</f>
        <v>2.2750775594622543E-2</v>
      </c>
      <c r="CL170" s="12">
        <f>IFERROR((VLOOKUP($EG170,Data!$B:$CP,Daily!GK$10,0)+VLOOKUP($IF170,Data!$B:$CP,Daily!KJ$10,0))/(VLOOKUP($EG169,Data!$B:$CP,Daily!GK$10,0)+VLOOKUP($IF169,Data!$B:$CP,Daily!KJ$10,0)),0)</f>
        <v>2.8571428571428571E-2</v>
      </c>
      <c r="CM170" s="12">
        <f>IFERROR((VLOOKUP($EG170,Data!$B:$CP,Daily!GL$10,0)+VLOOKUP($IF170,Data!$B:$CP,Daily!KK$10,0))/(VLOOKUP($EG169,Data!$B:$CP,Daily!GL$10,0)+VLOOKUP($IF169,Data!$B:$CP,Daily!KK$10,0)),0)</f>
        <v>1.7543859649122806E-2</v>
      </c>
      <c r="CN170" s="12">
        <f>IFERROR((VLOOKUP($EG170,Data!$B:$CP,Daily!GM$10,0)+VLOOKUP($IF170,Data!$B:$CP,Daily!KL$10,0))/(VLOOKUP($EG169,Data!$B:$CP,Daily!GM$10,0)+VLOOKUP($IF169,Data!$B:$CP,Daily!KL$10,0)),0)</f>
        <v>2.02991452991453E-2</v>
      </c>
      <c r="CO170" s="12">
        <f>IFERROR((VLOOKUP($EG170,Data!$B:$CP,Daily!GN$10,0)+VLOOKUP($IF170,Data!$B:$CP,Daily!KM$10,0))/(VLOOKUP($EG169,Data!$B:$CP,Daily!GN$10,0)+VLOOKUP($IF169,Data!$B:$CP,Daily!KM$10,0)),0)</f>
        <v>1.6260162601626018E-2</v>
      </c>
      <c r="CP170" s="12">
        <f>IFERROR((VLOOKUP($EG170,Data!$B:$CP,Daily!GO$10,0)+VLOOKUP($IF170,Data!$B:$CP,Daily!KN$10,0))/(VLOOKUP($EG169,Data!$B:$CP,Daily!GO$10,0)+VLOOKUP($IF169,Data!$B:$CP,Daily!KN$10,0)),0)</f>
        <v>1.3871374527112233E-2</v>
      </c>
      <c r="CQ170" s="12">
        <f>IFERROR((VLOOKUP($EG170,Data!$B:$CP,Daily!GP$10,0)+VLOOKUP($IF170,Data!$B:$CP,Daily!KO$10,0))/(VLOOKUP($EG169,Data!$B:$CP,Daily!GP$10,0)+VLOOKUP($IF169,Data!$B:$CP,Daily!KO$10,0)),0)</f>
        <v>3.6179450072358899E-2</v>
      </c>
      <c r="CR170" s="12">
        <f>IFERROR((VLOOKUP($EG170,Data!$B:$CP,Daily!GQ$10,0)+VLOOKUP($IF170,Data!$B:$CP,Daily!KP$10,0))/(VLOOKUP($EG169,Data!$B:$CP,Daily!GQ$10,0)+VLOOKUP($IF169,Data!$B:$CP,Daily!KP$10,0)),0)</f>
        <v>2.7218934911242602E-2</v>
      </c>
      <c r="CS170" s="12">
        <f>IFERROR((VLOOKUP($EG170,Data!$B:$CP,Daily!GR$10,0)+VLOOKUP($IF170,Data!$B:$CP,Daily!KQ$10,0))/(VLOOKUP($EG169,Data!$B:$CP,Daily!GR$10,0)+VLOOKUP($IF169,Data!$B:$CP,Daily!KQ$10,0)),0)</f>
        <v>3.8202247191011236E-2</v>
      </c>
      <c r="CT170" s="12">
        <f>IFERROR((VLOOKUP($EG170,Data!$B:$CP,Daily!GS$10,0)+VLOOKUP($IF170,Data!$B:$CP,Daily!KR$10,0))/(VLOOKUP($EG169,Data!$B:$CP,Daily!GS$10,0)+VLOOKUP($IF169,Data!$B:$CP,Daily!KR$10,0)),0)</f>
        <v>2.2026431718061675E-2</v>
      </c>
      <c r="CU170" s="12">
        <f>IFERROR((VLOOKUP($EG170,Data!$B:$CP,Daily!GT$10,0)+VLOOKUP($IF170,Data!$B:$CP,Daily!KS$10,0))/(VLOOKUP($EG169,Data!$B:$CP,Daily!GT$10,0)+VLOOKUP($IF169,Data!$B:$CP,Daily!KS$10,0)),0)</f>
        <v>2.187120291616039E-2</v>
      </c>
      <c r="CV170" s="12">
        <f>IFERROR((VLOOKUP($EG170,Data!$B:$CP,Daily!GU$10,0)+VLOOKUP($IF170,Data!$B:$CP,Daily!KT$10,0))/(VLOOKUP($EG169,Data!$B:$CP,Daily!GU$10,0)+VLOOKUP($IF169,Data!$B:$CP,Daily!KT$10,0)),0)</f>
        <v>2.8792912513842746E-2</v>
      </c>
      <c r="CW170" s="12">
        <f>IFERROR((VLOOKUP($EG170,Data!$B:$CP,Daily!GV$10,0)+VLOOKUP($IF170,Data!$B:$CP,Daily!KU$10,0))/(VLOOKUP($EG169,Data!$B:$CP,Daily!GV$10,0)+VLOOKUP($IF169,Data!$B:$CP,Daily!KU$10,0)),0)</f>
        <v>2.3809523809523808E-2</v>
      </c>
      <c r="CX170" s="12">
        <f>IFERROR((VLOOKUP($EG170,Data!$B:$CP,Daily!GW$10,0)+VLOOKUP($IF170,Data!$B:$CP,Daily!KV$10,0))/(VLOOKUP($EG169,Data!$B:$CP,Daily!GW$10,0)+VLOOKUP($IF169,Data!$B:$CP,Daily!KV$10,0)),0)</f>
        <v>2.987012987012987E-2</v>
      </c>
      <c r="CY170" s="12">
        <f>IFERROR((VLOOKUP($EG170,Data!$B:$CP,Daily!GX$10,0)+VLOOKUP($IF170,Data!$B:$CP,Daily!KW$10,0))/(VLOOKUP($EG169,Data!$B:$CP,Daily!GX$10,0)+VLOOKUP($IF169,Data!$B:$CP,Daily!KW$10,0)),0)</f>
        <v>2.4096385542168676E-2</v>
      </c>
      <c r="CZ170" s="12">
        <f>IFERROR((VLOOKUP($EG170,Data!$B:$CP,Daily!GY$10,0)+VLOOKUP($IF170,Data!$B:$CP,Daily!KX$10,0))/(VLOOKUP($EG169,Data!$B:$CP,Daily!GY$10,0)+VLOOKUP($IF169,Data!$B:$CP,Daily!KX$10,0)),0)</f>
        <v>3.4939759036144581E-2</v>
      </c>
      <c r="DA170" s="12">
        <f>IFERROR((VLOOKUP($EG170,Data!$B:$CP,Daily!GZ$10,0)+VLOOKUP($IF170,Data!$B:$CP,Daily!KY$10,0))/(VLOOKUP($EG169,Data!$B:$CP,Daily!GZ$10,0)+VLOOKUP($IF169,Data!$B:$CP,Daily!KY$10,0)),0)</f>
        <v>3.3136094674556214E-2</v>
      </c>
      <c r="DB170" s="12">
        <f>IFERROR((VLOOKUP($EG170,Data!$B:$CP,Daily!HA$10,0)+VLOOKUP($IF170,Data!$B:$CP,Daily!KZ$10,0))/(VLOOKUP($EG169,Data!$B:$CP,Daily!HA$10,0)+VLOOKUP($IF169,Data!$B:$CP,Daily!KZ$10,0)),0)</f>
        <v>2.394526795895097E-2</v>
      </c>
      <c r="DC170" s="12">
        <f>IFERROR((VLOOKUP($EG170,Data!$B:$CP,Daily!HB$10,0)+VLOOKUP($IF170,Data!$B:$CP,Daily!LA$10,0))/(VLOOKUP($EG169,Data!$B:$CP,Daily!HB$10,0)+VLOOKUP($IF169,Data!$B:$CP,Daily!LA$10,0)),0)</f>
        <v>2.4213075060532687E-2</v>
      </c>
      <c r="DD170" s="12">
        <f>IFERROR((VLOOKUP($EG170,Data!$B:$CP,Daily!HC$10,0)+VLOOKUP($IF170,Data!$B:$CP,Daily!LB$10,0))/(VLOOKUP($EG169,Data!$B:$CP,Daily!HC$10,0)+VLOOKUP($IF169,Data!$B:$CP,Daily!LB$10,0)),0)</f>
        <v>2.8571428571428571E-2</v>
      </c>
      <c r="DE170" s="12">
        <f>IFERROR((VLOOKUP($EG170,Data!$B:$CP,Daily!HD$10,0)+VLOOKUP($IF170,Data!$B:$CP,Daily!LC$10,0))/(VLOOKUP($EG169,Data!$B:$CP,Daily!HD$10,0)+VLOOKUP($IF169,Data!$B:$CP,Daily!LC$10,0)),0)</f>
        <v>3.9940828402366867E-2</v>
      </c>
      <c r="DF170" s="12">
        <f>IFERROR((VLOOKUP($EG170,Data!$B:$CP,Daily!HE$10,0)+VLOOKUP($IF170,Data!$B:$CP,Daily!LD$10,0))/(VLOOKUP($EG169,Data!$B:$CP,Daily!HE$10,0)+VLOOKUP($IF169,Data!$B:$CP,Daily!LD$10,0)),0)</f>
        <v>1.8934911242603551E-2</v>
      </c>
      <c r="DG170" s="12">
        <f>IFERROR((VLOOKUP($EG170,Data!$B:$CP,Daily!HF$10,0)+VLOOKUP($IF170,Data!$B:$CP,Daily!LE$10,0))/(VLOOKUP($EG169,Data!$B:$CP,Daily!HF$10,0)+VLOOKUP($IF169,Data!$B:$CP,Daily!LE$10,0)),0)</f>
        <v>2.8469750889679714E-2</v>
      </c>
      <c r="DH170" s="12">
        <f>IFERROR((VLOOKUP($EG170,Data!$B:$CP,Daily!HG$10,0)+VLOOKUP($IF170,Data!$B:$CP,Daily!LF$10,0))/(VLOOKUP($EG169,Data!$B:$CP,Daily!HG$10,0)+VLOOKUP($IF169,Data!$B:$CP,Daily!LF$10,0)),0)</f>
        <v>2.828054298642534E-2</v>
      </c>
      <c r="DI170" s="12">
        <f>IFERROR((VLOOKUP($EG170,Data!$B:$CP,Daily!HH$10,0)+VLOOKUP($IF170,Data!$B:$CP,Daily!LG$10,0))/(VLOOKUP($EG169,Data!$B:$CP,Daily!HH$10,0)+VLOOKUP($IF169,Data!$B:$CP,Daily!LG$10,0)),0)</f>
        <v>3.657262277951933E-2</v>
      </c>
      <c r="DJ170" s="12">
        <f>IFERROR((VLOOKUP($EG170,Data!$B:$CP,Daily!HI$10,0)+VLOOKUP($IF170,Data!$B:$CP,Daily!LH$10,0))/(VLOOKUP($EG169,Data!$B:$CP,Daily!HI$10,0)+VLOOKUP($IF169,Data!$B:$CP,Daily!LH$10,0)),0)</f>
        <v>2.7542372881355932E-2</v>
      </c>
      <c r="DK170" s="12">
        <f>IFERROR((VLOOKUP($EG170,Data!$B:$CP,Daily!HJ$10,0)+VLOOKUP($IF170,Data!$B:$CP,Daily!LI$10,0))/(VLOOKUP($EG169,Data!$B:$CP,Daily!HJ$10,0)+VLOOKUP($IF169,Data!$B:$CP,Daily!LI$10,0)),0)</f>
        <v>3.2552083333333336E-2</v>
      </c>
      <c r="DL170" s="12">
        <f>IFERROR((VLOOKUP($EG170,Data!$B:$CP,Daily!HK$10,0)+VLOOKUP($IF170,Data!$B:$CP,Daily!LJ$10,0))/(VLOOKUP($EG169,Data!$B:$CP,Daily!HK$10,0)+VLOOKUP($IF169,Data!$B:$CP,Daily!LJ$10,0)),0)</f>
        <v>3.3472803347280332E-2</v>
      </c>
      <c r="DM170" s="12">
        <f>IFERROR((VLOOKUP($EG170,Data!$B:$CP,Daily!HL$10,0)+VLOOKUP($IF170,Data!$B:$CP,Daily!LK$10,0))/(VLOOKUP($EG169,Data!$B:$CP,Daily!HL$10,0)+VLOOKUP($IF169,Data!$B:$CP,Daily!LK$10,0)),0)</f>
        <v>2.5698324022346369E-2</v>
      </c>
      <c r="DN170" s="12">
        <f>IFERROR((VLOOKUP($EG170,Data!$B:$CP,Daily!HM$10,0)+VLOOKUP($IF170,Data!$B:$CP,Daily!LL$10,0))/(VLOOKUP($EG169,Data!$B:$CP,Daily!HM$10,0)+VLOOKUP($IF169,Data!$B:$CP,Daily!LL$10,0)),0)</f>
        <v>2.1367521367521368E-2</v>
      </c>
      <c r="DO170" s="12">
        <f>IFERROR((VLOOKUP($EG170,Data!$B:$CP,Daily!HN$10,0)+VLOOKUP($IF170,Data!$B:$CP,Daily!LM$10,0))/(VLOOKUP($EG169,Data!$B:$CP,Daily!HN$10,0)+VLOOKUP($IF169,Data!$B:$CP,Daily!LM$10,0)),0)</f>
        <v>2.6567481402763018E-2</v>
      </c>
      <c r="DP170" s="12">
        <f>IFERROR((VLOOKUP($EG170,Data!$B:$CP,Daily!HO$10,0)+VLOOKUP($IF170,Data!$B:$CP,Daily!LN$10,0))/(VLOOKUP($EG169,Data!$B:$CP,Daily!HO$10,0)+VLOOKUP($IF169,Data!$B:$CP,Daily!LN$10,0)),0)</f>
        <v>2.7114967462039046E-2</v>
      </c>
      <c r="DQ170" s="12">
        <f>IFERROR((VLOOKUP($EG170,Data!$B:$CP,Daily!HP$10,0)+VLOOKUP($IF170,Data!$B:$CP,Daily!LO$10,0))/(VLOOKUP($EG169,Data!$B:$CP,Daily!HP$10,0)+VLOOKUP($IF169,Data!$B:$CP,Daily!LO$10,0)),0)</f>
        <v>2.9567053854276663E-2</v>
      </c>
      <c r="DR170" s="12">
        <f>IFERROR((VLOOKUP($EG170,Data!$B:$CP,Daily!HQ$10,0)+VLOOKUP($IF170,Data!$B:$CP,Daily!LP$10,0))/(VLOOKUP($EG169,Data!$B:$CP,Daily!HQ$10,0)+VLOOKUP($IF169,Data!$B:$CP,Daily!LP$10,0)),0)</f>
        <v>2.8856825749167592E-2</v>
      </c>
      <c r="DS170" s="12">
        <f>IFERROR((VLOOKUP($EG170,Data!$B:$CP,Daily!HR$10,0)+VLOOKUP($IF170,Data!$B:$CP,Daily!LQ$10,0))/(VLOOKUP($EG169,Data!$B:$CP,Daily!HR$10,0)+VLOOKUP($IF169,Data!$B:$CP,Daily!LQ$10,0)),0)</f>
        <v>3.2894736842105261E-2</v>
      </c>
      <c r="DT170" s="12">
        <f>IFERROR((VLOOKUP($EG170,Data!$B:$CP,Daily!HS$10,0)+VLOOKUP($IF170,Data!$B:$CP,Daily!LR$10,0))/(VLOOKUP($EG169,Data!$B:$CP,Daily!HS$10,0)+VLOOKUP($IF169,Data!$B:$CP,Daily!LR$10,0)),0)</f>
        <v>2.5150905432595575E-2</v>
      </c>
      <c r="DU170" s="12">
        <f>IFERROR((VLOOKUP($EG170,Data!$B:$CP,Daily!HT$10,0)+VLOOKUP($IF170,Data!$B:$CP,Daily!LS$10,0))/(VLOOKUP($EG169,Data!$B:$CP,Daily!HT$10,0)+VLOOKUP($IF169,Data!$B:$CP,Daily!LS$10,0)),0)</f>
        <v>2.2940563086548488E-2</v>
      </c>
      <c r="DV170" s="12">
        <f>IFERROR((VLOOKUP($EG170,Data!$B:$CP,Daily!HU$10,0)+VLOOKUP($IF170,Data!$B:$CP,Daily!LT$10,0))/(VLOOKUP($EG169,Data!$B:$CP,Daily!HU$10,0)+VLOOKUP($IF169,Data!$B:$CP,Daily!LT$10,0)),0)</f>
        <v>0</v>
      </c>
      <c r="DW170" s="40">
        <f t="shared" si="2137"/>
        <v>2.3681377825618945E-2</v>
      </c>
      <c r="DX170" s="40">
        <f t="shared" si="2138"/>
        <v>3.2520325203252036E-2</v>
      </c>
      <c r="DY170" s="40">
        <f t="shared" ref="DY170:DY182" si="2645">DX170-DW170</f>
        <v>8.8389473776330912E-3</v>
      </c>
      <c r="DZ170" s="40">
        <f t="shared" ref="DZ170:DZ182" si="2646">DX170+(0.75*DY170)</f>
        <v>3.9149535736476851E-2</v>
      </c>
      <c r="EA170" s="40">
        <f t="shared" ref="EA170:EA182" si="2647">DW170-(0.75*DY170)</f>
        <v>1.7052167292394126E-2</v>
      </c>
      <c r="EB170" s="14"/>
      <c r="EC170" s="12">
        <f t="shared" ref="EC170:EC182" si="2648">_xlfn.STDEV.P(BN170:DU170)</f>
        <v>5.7293675984429818E-3</v>
      </c>
      <c r="ED170" s="12">
        <f>SUMPRODUCT(DN170:DT170,DN$169:DT$169)/SUM(DN$169:DT$169)</f>
        <v>2.736228926948436E-2</v>
      </c>
      <c r="EE170" s="12">
        <f>SUMPRODUCT(CR170:DT170,CR$169:DT$169)/SUM(CR$169:DT$169)</f>
        <v>2.84636191170544E-2</v>
      </c>
      <c r="EF170" s="1"/>
      <c r="EG170" s="7" t="s">
        <v>841</v>
      </c>
      <c r="EH170" s="7" t="s">
        <v>147</v>
      </c>
      <c r="EI170" s="12">
        <f>IFERROR(VLOOKUP($EG170,Data!$B:$CP,Daily!EI$10,0)/IFERROR(VLOOKUP($EG169,Data!$B:$CP,Daily!EI$10,0),0),0)</f>
        <v>1.4059753954305799E-2</v>
      </c>
      <c r="EJ170" s="12">
        <f>IFERROR(VLOOKUP($EG170,Data!$B:$CP,Daily!EJ$10,0)/IFERROR(VLOOKUP($EG169,Data!$B:$CP,Daily!EJ$10,0),0),0)</f>
        <v>3.4420289855072464E-2</v>
      </c>
      <c r="EK170" s="12">
        <f>IFERROR(VLOOKUP($EG170,Data!$B:$CP,Daily!EK$10,0)/IFERROR(VLOOKUP($EG169,Data!$B:$CP,Daily!EK$10,0),0),0)</f>
        <v>1.4198782961460446E-2</v>
      </c>
      <c r="EL170" s="12">
        <f>IFERROR(VLOOKUP($EG170,Data!$B:$CP,Daily!EL$10,0)/IFERROR(VLOOKUP($EG169,Data!$B:$CP,Daily!EL$10,0),0),0)</f>
        <v>2.4122807017543858E-2</v>
      </c>
      <c r="EM170" s="12">
        <f>IFERROR(VLOOKUP($EG170,Data!$B:$CP,Daily!EM$10,0)/IFERROR(VLOOKUP($EG169,Data!$B:$CP,Daily!EM$10,0),0),0)</f>
        <v>2.7027027027027029E-2</v>
      </c>
      <c r="EN170" s="12">
        <f>IFERROR(VLOOKUP($EG170,Data!$B:$CP,Daily!EN$10,0)/IFERROR(VLOOKUP($EG169,Data!$B:$CP,Daily!EN$10,0),0),0)</f>
        <v>2.364864864864865E-2</v>
      </c>
      <c r="EO170" s="12">
        <f>IFERROR(VLOOKUP($EG170,Data!$B:$CP,Daily!EO$10,0)/IFERROR(VLOOKUP($EG169,Data!$B:$CP,Daily!EO$10,0),0),0)</f>
        <v>2.6359143327841845E-2</v>
      </c>
      <c r="EP170" s="12">
        <f>IFERROR(VLOOKUP($EG170,Data!$B:$CP,Daily!EP$10,0)/IFERROR(VLOOKUP($EG169,Data!$B:$CP,Daily!EP$10,0),0),0)</f>
        <v>3.7037037037037035E-2</v>
      </c>
      <c r="EQ170" s="12">
        <f>IFERROR(VLOOKUP($EG170,Data!$B:$CP,Daily!EQ$10,0)/IFERROR(VLOOKUP($EG169,Data!$B:$CP,Daily!EQ$10,0),0),0)</f>
        <v>2.7027027027027029E-2</v>
      </c>
      <c r="ER170" s="12">
        <f>IFERROR(VLOOKUP($EG170,Data!$B:$CP,Daily!ER$10,0)/IFERROR(VLOOKUP($EG169,Data!$B:$CP,Daily!ER$10,0),0),0)</f>
        <v>2.0283975659229209E-2</v>
      </c>
      <c r="ES170" s="12">
        <f>IFERROR(VLOOKUP($EG170,Data!$B:$CP,Daily!ES$10,0)/IFERROR(VLOOKUP($EG169,Data!$B:$CP,Daily!ES$10,0),0),0)</f>
        <v>1.3793103448275862E-2</v>
      </c>
      <c r="ET170" s="12">
        <f>IFERROR(VLOOKUP($EG170,Data!$B:$CP,Daily!ET$10,0)/IFERROR(VLOOKUP($EG169,Data!$B:$CP,Daily!ET$10,0),0),0)</f>
        <v>4.6925566343042069E-2</v>
      </c>
      <c r="EU170" s="12">
        <f>IFERROR(VLOOKUP($EG170,Data!$B:$CP,Daily!EU$10,0)/IFERROR(VLOOKUP($EG169,Data!$B:$CP,Daily!EU$10,0),0),0)</f>
        <v>3.1096563011456628E-2</v>
      </c>
      <c r="EV170" s="12">
        <f>IFERROR(VLOOKUP($EG170,Data!$B:$CP,Daily!EV$10,0)/IFERROR(VLOOKUP($EG169,Data!$B:$CP,Daily!EV$10,0),0),0)</f>
        <v>2.9921259842519685E-2</v>
      </c>
      <c r="EW170" s="12">
        <f>IFERROR(VLOOKUP($EG170,Data!$B:$CP,Daily!EW$10,0)/IFERROR(VLOOKUP($EG169,Data!$B:$CP,Daily!EW$10,0),0),0)</f>
        <v>4.7400611620795105E-2</v>
      </c>
      <c r="EX170" s="12">
        <f>IFERROR(VLOOKUP($EG170,Data!$B:$CP,Daily!EX$10,0)/IFERROR(VLOOKUP($EG169,Data!$B:$CP,Daily!EX$10,0),0),0)</f>
        <v>3.6184210526315791E-2</v>
      </c>
      <c r="EY170" s="12">
        <f>IFERROR(VLOOKUP($EG170,Data!$B:$CP,Daily!EY$10,0)/IFERROR(VLOOKUP($EG169,Data!$B:$CP,Daily!EY$10,0),0),0)</f>
        <v>4.0852575488454709E-2</v>
      </c>
      <c r="EZ170" s="12">
        <f>IFERROR(VLOOKUP($EG170,Data!$B:$CP,Daily!EZ$10,0)/IFERROR(VLOOKUP($EG169,Data!$B:$CP,Daily!EZ$10,0),0),0)</f>
        <v>3.8684719535783368E-2</v>
      </c>
      <c r="FA170" s="12">
        <f>IFERROR(VLOOKUP($EG170,Data!$B:$CP,Daily!FA$10,0)/IFERROR(VLOOKUP($EG169,Data!$B:$CP,Daily!FA$10,0),0),0)</f>
        <v>3.6484245439469321E-2</v>
      </c>
      <c r="FB170" s="12">
        <f>IFERROR(VLOOKUP($EG170,Data!$B:$CP,Daily!FB$10,0)/IFERROR(VLOOKUP($EG169,Data!$B:$CP,Daily!FB$10,0),0),0)</f>
        <v>2.5125628140703519E-2</v>
      </c>
      <c r="FC170" s="12">
        <f>IFERROR(VLOOKUP($EG170,Data!$B:$CP,Daily!FC$10,0)/IFERROR(VLOOKUP($EG169,Data!$B:$CP,Daily!FC$10,0),0),0)</f>
        <v>2.564102564102564E-2</v>
      </c>
      <c r="FD170" s="12">
        <f>IFERROR(VLOOKUP($EG170,Data!$B:$CP,Daily!FD$10,0)/IFERROR(VLOOKUP($EG169,Data!$B:$CP,Daily!FD$10,0),0),0)</f>
        <v>3.3388981636060099E-2</v>
      </c>
      <c r="FE170" s="12">
        <f>IFERROR(VLOOKUP($EG170,Data!$B:$CP,Daily!FE$10,0)/IFERROR(VLOOKUP($EG169,Data!$B:$CP,Daily!FE$10,0),0),0)</f>
        <v>3.6684782608695655E-2</v>
      </c>
      <c r="FF170" s="12">
        <f>IFERROR(VLOOKUP($EG170,Data!$B:$CP,Daily!FF$10,0)/IFERROR(VLOOKUP($EG169,Data!$B:$CP,Daily!FF$10,0),0),0)</f>
        <v>3.3536585365853661E-2</v>
      </c>
      <c r="FG170" s="12">
        <f>IFERROR(VLOOKUP($EG170,Data!$B:$CP,Daily!FG$10,0)/IFERROR(VLOOKUP($EG169,Data!$B:$CP,Daily!FG$10,0),0),0)</f>
        <v>2.3688663282571912E-2</v>
      </c>
      <c r="FH170" s="12">
        <f>IFERROR(VLOOKUP($EG170,Data!$B:$CP,Daily!FH$10,0)/IFERROR(VLOOKUP($EG169,Data!$B:$CP,Daily!FH$10,0),0),0)</f>
        <v>4.1208791208791208E-2</v>
      </c>
      <c r="FI170" s="12">
        <f>IFERROR(VLOOKUP($EG170,Data!$B:$CP,Daily!FI$10,0)/IFERROR(VLOOKUP($EG169,Data!$B:$CP,Daily!FI$10,0),0),0)</f>
        <v>3.6834924965893585E-2</v>
      </c>
      <c r="FJ170" s="12">
        <f>IFERROR(VLOOKUP($EG170,Data!$B:$CP,Daily!FJ$10,0)/IFERROR(VLOOKUP($EG169,Data!$B:$CP,Daily!FJ$10,0),0),0)</f>
        <v>4.1343669250645997E-2</v>
      </c>
      <c r="FK170" s="12">
        <f>IFERROR(VLOOKUP($EG170,Data!$B:$CP,Daily!FK$10,0)/IFERROR(VLOOKUP($EG169,Data!$B:$CP,Daily!FK$10,0),0),0)</f>
        <v>3.1662269129287601E-2</v>
      </c>
      <c r="FL170" s="12">
        <f>IFERROR(VLOOKUP($EG170,Data!$B:$CP,Daily!FL$10,0)/IFERROR(VLOOKUP($EG169,Data!$B:$CP,Daily!FL$10,0),0),0)</f>
        <v>3.2786885245901641E-2</v>
      </c>
      <c r="FM170" s="12">
        <f>IFERROR(VLOOKUP($EG170,Data!$B:$CP,Daily!FM$10,0)/IFERROR(VLOOKUP($EG169,Data!$B:$CP,Daily!FM$10,0),0),0)</f>
        <v>2.9874213836477988E-2</v>
      </c>
      <c r="FN170" s="12">
        <f>IFERROR(VLOOKUP($EG170,Data!$B:$CP,Daily!FN$10,0)/IFERROR(VLOOKUP($EG169,Data!$B:$CP,Daily!FN$10,0),0),0)</f>
        <v>3.4188034188034191E-2</v>
      </c>
      <c r="FO170" s="12">
        <f>IFERROR(VLOOKUP($EG170,Data!$B:$CP,Daily!FO$10,0)/IFERROR(VLOOKUP($EG169,Data!$B:$CP,Daily!FO$10,0),0),0)</f>
        <v>3.4632034632034632E-2</v>
      </c>
      <c r="FP170" s="12">
        <f>IFERROR(VLOOKUP($EG170,Data!$B:$CP,Daily!FP$10,0)/IFERROR(VLOOKUP($EG169,Data!$B:$CP,Daily!FP$10,0),0),0)</f>
        <v>3.7037037037037035E-2</v>
      </c>
      <c r="FQ170" s="12">
        <f>IFERROR(VLOOKUP($EG170,Data!$B:$CP,Daily!FQ$10,0)/IFERROR(VLOOKUP($EG169,Data!$B:$CP,Daily!FQ$10,0),0),0)</f>
        <v>2.564102564102564E-2</v>
      </c>
      <c r="FR170" s="12">
        <f>IFERROR(VLOOKUP($EG170,Data!$B:$CP,Daily!FR$10,0)/IFERROR(VLOOKUP($EG169,Data!$B:$CP,Daily!FR$10,0),0),0)</f>
        <v>2.9972752043596729E-2</v>
      </c>
      <c r="FS170" s="12">
        <f>IFERROR(VLOOKUP($EG170,Data!$B:$CP,Daily!FS$10,0)/IFERROR(VLOOKUP($EG169,Data!$B:$CP,Daily!FS$10,0),0),0)</f>
        <v>2.7816411682892908E-2</v>
      </c>
      <c r="FT170" s="12">
        <f>IFERROR(VLOOKUP($EG170,Data!$B:$CP,Daily!FT$10,0)/IFERROR(VLOOKUP($EG169,Data!$B:$CP,Daily!FT$10,0),0),0)</f>
        <v>1.03397341211226E-2</v>
      </c>
      <c r="FU170" s="12">
        <f>IFERROR(VLOOKUP($EG170,Data!$B:$CP,Daily!FU$10,0)/IFERROR(VLOOKUP($EG169,Data!$B:$CP,Daily!FU$10,0),0),0)</f>
        <v>2.1699819168173599E-2</v>
      </c>
      <c r="FV170" s="12">
        <f>IFERROR(VLOOKUP($EG170,Data!$B:$CP,Daily!FV$10,0)/IFERROR(VLOOKUP($EG169,Data!$B:$CP,Daily!FV$10,0),0),0)</f>
        <v>3.1531531531531529E-2</v>
      </c>
      <c r="FW170" s="12">
        <f>IFERROR(VLOOKUP($EG170,Data!$B:$CP,Daily!FW$10,0)/IFERROR(VLOOKUP($EG169,Data!$B:$CP,Daily!FW$10,0),0),0)</f>
        <v>2.5914634146341462E-2</v>
      </c>
      <c r="FX170" s="12">
        <f>IFERROR(VLOOKUP($EG170,Data!$B:$CP,Daily!FX$10,0)/IFERROR(VLOOKUP($EG169,Data!$B:$CP,Daily!FX$10,0),0),0)</f>
        <v>3.4743202416918431E-2</v>
      </c>
      <c r="FY170" s="12">
        <f>IFERROR(VLOOKUP($EG170,Data!$B:$CP,Daily!FY$10,0)/IFERROR(VLOOKUP($EG169,Data!$B:$CP,Daily!FY$10,0),0),0)</f>
        <v>3.9215686274509803E-2</v>
      </c>
      <c r="FZ170" s="12">
        <f>IFERROR(VLOOKUP($EG170,Data!$B:$CP,Daily!FZ$10,0)/IFERROR(VLOOKUP($EG169,Data!$B:$CP,Daily!FZ$10,0),0),0)</f>
        <v>2.6113671274961597E-2</v>
      </c>
      <c r="GA170" s="12">
        <f>IFERROR(VLOOKUP($EG170,Data!$B:$CP,Daily!GA$10,0)/IFERROR(VLOOKUP($EG169,Data!$B:$CP,Daily!GA$10,0),0),0)</f>
        <v>2.0618556701030927E-2</v>
      </c>
      <c r="GB170" s="12">
        <f>IFERROR(VLOOKUP($EG170,Data!$B:$CP,Daily!GB$10,0)/IFERROR(VLOOKUP($EG169,Data!$B:$CP,Daily!GB$10,0),0),0)</f>
        <v>2.004008016032064E-2</v>
      </c>
      <c r="GC170" s="12">
        <f>IFERROR(VLOOKUP($EG170,Data!$B:$CP,Daily!GC$10,0)/IFERROR(VLOOKUP($EG169,Data!$B:$CP,Daily!GC$10,0),0),0)</f>
        <v>3.4090909090909088E-2</v>
      </c>
      <c r="GD170" s="12">
        <f>IFERROR(VLOOKUP($EG170,Data!$B:$CP,Daily!GD$10,0)/IFERROR(VLOOKUP($EG169,Data!$B:$CP,Daily!GD$10,0),0),0)</f>
        <v>2.5387870239774329E-2</v>
      </c>
      <c r="GE170" s="12">
        <f>IFERROR(VLOOKUP($EG170,Data!$B:$CP,Daily!GE$10,0)/IFERROR(VLOOKUP($EG169,Data!$B:$CP,Daily!GE$10,0),0),0)</f>
        <v>1.9174041297935103E-2</v>
      </c>
      <c r="GF170" s="12">
        <f>IFERROR(VLOOKUP($EG170,Data!$B:$CP,Daily!GF$10,0)/IFERROR(VLOOKUP($EG169,Data!$B:$CP,Daily!GF$10,0),0),0)</f>
        <v>2.2091310751104567E-2</v>
      </c>
      <c r="GG170" s="12">
        <f>IFERROR(VLOOKUP($EG170,Data!$B:$CP,Daily!GG$10,0)/IFERROR(VLOOKUP($EG169,Data!$B:$CP,Daily!GG$10,0),0),0)</f>
        <v>1.6516516516516516E-2</v>
      </c>
      <c r="GH170" s="12">
        <f>IFERROR(VLOOKUP($EG170,Data!$B:$CP,Daily!GH$10,0)/IFERROR(VLOOKUP($EG169,Data!$B:$CP,Daily!GH$10,0),0),0)</f>
        <v>2.8333333333333332E-2</v>
      </c>
      <c r="GI170" s="12">
        <f>IFERROR(VLOOKUP($EG170,Data!$B:$CP,Daily!GI$10,0)/IFERROR(VLOOKUP($EG169,Data!$B:$CP,Daily!GI$10,0),0),0)</f>
        <v>2.735042735042735E-2</v>
      </c>
      <c r="GJ170" s="12">
        <f>IFERROR(VLOOKUP($EG170,Data!$B:$CP,Daily!GJ$10,0)/IFERROR(VLOOKUP($EG169,Data!$B:$CP,Daily!GJ$10,0),0),0)</f>
        <v>1.6759776536312849E-2</v>
      </c>
      <c r="GK170" s="12">
        <f>IFERROR(VLOOKUP($EG170,Data!$B:$CP,Daily!GK$10,0)/IFERROR(VLOOKUP($EG169,Data!$B:$CP,Daily!GK$10,0),0),0)</f>
        <v>2.6874115983026876E-2</v>
      </c>
      <c r="GL170" s="12">
        <f>IFERROR(VLOOKUP($EG170,Data!$B:$CP,Daily!GL$10,0)/IFERROR(VLOOKUP($EG169,Data!$B:$CP,Daily!GL$10,0),0),0)</f>
        <v>2.0408163265306121E-2</v>
      </c>
      <c r="GM170" s="12">
        <f>IFERROR(VLOOKUP($EG170,Data!$B:$CP,Daily!GM$10,0)/IFERROR(VLOOKUP($EG169,Data!$B:$CP,Daily!GM$10,0),0),0)</f>
        <v>1.1396011396011397E-2</v>
      </c>
      <c r="GN170" s="12">
        <f>IFERROR(VLOOKUP($EG170,Data!$B:$CP,Daily!GN$10,0)/IFERROR(VLOOKUP($EG169,Data!$B:$CP,Daily!GN$10,0),0),0)</f>
        <v>1.7377567140600316E-2</v>
      </c>
      <c r="GO170" s="12">
        <f>IFERROR(VLOOKUP($EG170,Data!$B:$CP,Daily!GO$10,0)/IFERROR(VLOOKUP($EG169,Data!$B:$CP,Daily!GO$10,0),0),0)</f>
        <v>1.3651877133105802E-2</v>
      </c>
      <c r="GP170" s="12">
        <f>IFERROR(VLOOKUP($EG170,Data!$B:$CP,Daily!GP$10,0)/IFERROR(VLOOKUP($EG169,Data!$B:$CP,Daily!GP$10,0),0),0)</f>
        <v>3.6328871892925434E-2</v>
      </c>
      <c r="GQ170" s="12">
        <f>IFERROR(VLOOKUP($EG170,Data!$B:$CP,Daily!GQ$10,0)/IFERROR(VLOOKUP($EG169,Data!$B:$CP,Daily!GQ$10,0),0),0)</f>
        <v>3.1746031746031744E-2</v>
      </c>
      <c r="GR170" s="12">
        <f>IFERROR(VLOOKUP($EG170,Data!$B:$CP,Daily!GR$10,0)/IFERROR(VLOOKUP($EG169,Data!$B:$CP,Daily!GR$10,0),0),0)</f>
        <v>4.1543026706231452E-2</v>
      </c>
      <c r="GS170" s="12">
        <f>IFERROR(VLOOKUP($EG170,Data!$B:$CP,Daily!GS$10,0)/IFERROR(VLOOKUP($EG169,Data!$B:$CP,Daily!GS$10,0),0),0)</f>
        <v>1.8461538461538463E-2</v>
      </c>
      <c r="GT170" s="12">
        <f>IFERROR(VLOOKUP($EG170,Data!$B:$CP,Daily!GT$10,0)/IFERROR(VLOOKUP($EG169,Data!$B:$CP,Daily!GT$10,0),0),0)</f>
        <v>2.1702838063439065E-2</v>
      </c>
      <c r="GU170" s="12">
        <f>IFERROR(VLOOKUP($EG170,Data!$B:$CP,Daily!GU$10,0)/IFERROR(VLOOKUP($EG169,Data!$B:$CP,Daily!GU$10,0),0),0)</f>
        <v>2.6234567901234566E-2</v>
      </c>
      <c r="GV170" s="12">
        <f>IFERROR(VLOOKUP($EG170,Data!$B:$CP,Daily!GV$10,0)/IFERROR(VLOOKUP($EG169,Data!$B:$CP,Daily!GV$10,0),0),0)</f>
        <v>2.5782688766114181E-2</v>
      </c>
      <c r="GW170" s="12">
        <f>IFERROR(VLOOKUP($EG170,Data!$B:$CP,Daily!GW$10,0)/IFERROR(VLOOKUP($EG169,Data!$B:$CP,Daily!GW$10,0),0),0)</f>
        <v>1.8382352941176471E-2</v>
      </c>
      <c r="GX170" s="12">
        <f>IFERROR(VLOOKUP($EG170,Data!$B:$CP,Daily!GX$10,0)/IFERROR(VLOOKUP($EG169,Data!$B:$CP,Daily!GX$10,0),0),0)</f>
        <v>2.5373134328358207E-2</v>
      </c>
      <c r="GY170" s="12">
        <f>IFERROR(VLOOKUP($EG170,Data!$B:$CP,Daily!GY$10,0)/IFERROR(VLOOKUP($EG169,Data!$B:$CP,Daily!GY$10,0),0),0)</f>
        <v>3.9930555555555552E-2</v>
      </c>
      <c r="GZ170" s="12">
        <f>IFERROR(VLOOKUP($EG170,Data!$B:$CP,Daily!GZ$10,0)/IFERROR(VLOOKUP($EG169,Data!$B:$CP,Daily!GZ$10,0),0),0)</f>
        <v>3.1897926634768738E-2</v>
      </c>
      <c r="HA170" s="12">
        <f>IFERROR(VLOOKUP($EG170,Data!$B:$CP,Daily!HA$10,0)/IFERROR(VLOOKUP($EG169,Data!$B:$CP,Daily!HA$10,0),0),0)</f>
        <v>2.6729559748427674E-2</v>
      </c>
      <c r="HB170" s="12">
        <f>IFERROR(VLOOKUP($EG170,Data!$B:$CP,Daily!HB$10,0)/IFERROR(VLOOKUP($EG169,Data!$B:$CP,Daily!HB$10,0),0),0)</f>
        <v>2.2988505747126436E-2</v>
      </c>
      <c r="HC170" s="12">
        <f>IFERROR(VLOOKUP($EG170,Data!$B:$CP,Daily!HC$10,0)/IFERROR(VLOOKUP($EG169,Data!$B:$CP,Daily!HC$10,0),0),0)</f>
        <v>3.1195840554592721E-2</v>
      </c>
      <c r="HD170" s="12">
        <f>IFERROR(VLOOKUP($EG170,Data!$B:$CP,Daily!HD$10,0)/IFERROR(VLOOKUP($EG169,Data!$B:$CP,Daily!HD$10,0),0),0)</f>
        <v>3.7401574803149609E-2</v>
      </c>
      <c r="HE170" s="12">
        <f>IFERROR(VLOOKUP($EG170,Data!$B:$CP,Daily!HE$10,0)/IFERROR(VLOOKUP($EG169,Data!$B:$CP,Daily!HE$10,0),0),0)</f>
        <v>1.9292604501607719E-2</v>
      </c>
      <c r="HF170" s="12">
        <f>IFERROR(VLOOKUP($EG170,Data!$B:$CP,Daily!HF$10,0)/IFERROR(VLOOKUP($EG169,Data!$B:$CP,Daily!HF$10,0),0),0)</f>
        <v>2.365930599369085E-2</v>
      </c>
      <c r="HG170" s="12">
        <f>IFERROR(VLOOKUP($EG170,Data!$B:$CP,Daily!HG$10,0)/IFERROR(VLOOKUP($EG169,Data!$B:$CP,Daily!HG$10,0),0),0)</f>
        <v>3.1298904538341159E-2</v>
      </c>
      <c r="HH170" s="12">
        <f>IFERROR(VLOOKUP($EG170,Data!$B:$CP,Daily!HH$10,0)/IFERROR(VLOOKUP($EG169,Data!$B:$CP,Daily!HH$10,0),0),0)</f>
        <v>3.6284470246734396E-2</v>
      </c>
      <c r="HI170" s="12">
        <f>IFERROR(VLOOKUP($EG170,Data!$B:$CP,Daily!HI$10,0)/IFERROR(VLOOKUP($EG169,Data!$B:$CP,Daily!HI$10,0),0),0)</f>
        <v>2.6825633383010434E-2</v>
      </c>
      <c r="HJ170" s="12">
        <f>IFERROR(VLOOKUP($EG170,Data!$B:$CP,Daily!HJ$10,0)/IFERROR(VLOOKUP($EG169,Data!$B:$CP,Daily!HJ$10,0),0),0)</f>
        <v>3.5211267605633804E-2</v>
      </c>
      <c r="HK170" s="12">
        <f>IFERROR(VLOOKUP($EG170,Data!$B:$CP,Daily!HK$10,0)/IFERROR(VLOOKUP($EG169,Data!$B:$CP,Daily!HK$10,0),0),0)</f>
        <v>3.6259541984732822E-2</v>
      </c>
      <c r="HL170" s="12">
        <f>IFERROR(VLOOKUP($EG170,Data!$B:$CP,Daily!HL$10,0)/IFERROR(VLOOKUP($EG169,Data!$B:$CP,Daily!HL$10,0),0),0)</f>
        <v>3.0791788856304986E-2</v>
      </c>
      <c r="HM170" s="12">
        <f>IFERROR(VLOOKUP($EG170,Data!$B:$CP,Daily!HM$10,0)/IFERROR(VLOOKUP($EG169,Data!$B:$CP,Daily!HM$10,0),0),0)</f>
        <v>2.1428571428571429E-2</v>
      </c>
      <c r="HN170" s="12">
        <f>IFERROR(VLOOKUP($EG170,Data!$B:$CP,Daily!HN$10,0)/IFERROR(VLOOKUP($EG169,Data!$B:$CP,Daily!HN$10,0),0),0)</f>
        <v>3.0985915492957747E-2</v>
      </c>
      <c r="HO170" s="12">
        <f>IFERROR(VLOOKUP($EG170,Data!$B:$CP,Daily!HO$10,0)/IFERROR(VLOOKUP($EG169,Data!$B:$CP,Daily!HO$10,0),0),0)</f>
        <v>3.10192023633678E-2</v>
      </c>
      <c r="HP170" s="12">
        <f>IFERROR(VLOOKUP($EG170,Data!$B:$CP,Daily!HP$10,0)/IFERROR(VLOOKUP($EG169,Data!$B:$CP,Daily!HP$10,0),0),0)</f>
        <v>2.6988636363636364E-2</v>
      </c>
      <c r="HQ170" s="12">
        <f>IFERROR(VLOOKUP($EG170,Data!$B:$CP,Daily!HQ$10,0)/IFERROR(VLOOKUP($EG169,Data!$B:$CP,Daily!HQ$10,0),0),0)</f>
        <v>2.8273809523809524E-2</v>
      </c>
      <c r="HR170" s="12">
        <f>IFERROR(VLOOKUP($EG170,Data!$B:$CP,Daily!HR$10,0)/IFERROR(VLOOKUP($EG169,Data!$B:$CP,Daily!HR$10,0),0),0)</f>
        <v>2.8268551236749116E-2</v>
      </c>
      <c r="HS170" s="12">
        <f>IFERROR(VLOOKUP($EG170,Data!$B:$CP,Daily!HS$10,0)/IFERROR(VLOOKUP($EG169,Data!$B:$CP,Daily!HS$10,0),0),0)</f>
        <v>2.4226110363391656E-2</v>
      </c>
      <c r="HT170" s="12">
        <f>IFERROR(VLOOKUP($EG170,Data!$B:$CP,Daily!HT$10,0)/IFERROR(VLOOKUP($EG169,Data!$B:$CP,Daily!HT$10,0),0),0)</f>
        <v>2.3121387283236993E-2</v>
      </c>
      <c r="HU170" s="43"/>
      <c r="HV170" s="40">
        <f t="shared" si="2141"/>
        <v>2.364864864864865E-2</v>
      </c>
      <c r="HW170" s="40">
        <f t="shared" si="2142"/>
        <v>3.4420289855072464E-2</v>
      </c>
      <c r="HX170" s="40">
        <f t="shared" ref="HX170:HX182" si="2649">HW170-HV170</f>
        <v>1.0771641206423814E-2</v>
      </c>
      <c r="HY170" s="40">
        <f t="shared" ref="HY170:HY182" si="2650">HW170+(0.75*HX170)</f>
        <v>4.2499020759890323E-2</v>
      </c>
      <c r="HZ170" s="40">
        <f t="shared" ref="HZ170:HZ182" si="2651">HV170-(0.75*HX170)</f>
        <v>1.5569917743830789E-2</v>
      </c>
      <c r="IA170" s="43"/>
      <c r="IB170" s="12">
        <f t="shared" ref="IB170:IB182" si="2652">_xlfn.STDEV.P(FM170:HT170)</f>
        <v>7.1126039998957169E-3</v>
      </c>
      <c r="IC170" s="12">
        <f>SUMPRODUCT(HM170:HS170,HM$169:HS$169)/SUM(HM$169:HS$169)</f>
        <v>2.7241027057292453E-2</v>
      </c>
      <c r="ID170" s="12">
        <f>SUMPRODUCT(GQ170:HS170,GQ$169:HS$169)/SUM(GQ$169:HS$169)</f>
        <v>2.8703847396658766E-2</v>
      </c>
      <c r="IE170" s="1"/>
      <c r="IF170" s="7" t="s">
        <v>842</v>
      </c>
      <c r="IG170" s="7" t="s">
        <v>147</v>
      </c>
      <c r="IH170" s="12">
        <f>IFERROR(VLOOKUP($IF170,Data!$B:$CP,Daily!IH$10,0)/IFERROR(VLOOKUP($IF169,Data!$B:$CP,Daily!IH$10,0),0),0)</f>
        <v>1.7777777777777778E-2</v>
      </c>
      <c r="II170" s="12">
        <f>IFERROR(VLOOKUP($IF170,Data!$B:$CP,Daily!II$10,0)/IFERROR(VLOOKUP($IF169,Data!$B:$CP,Daily!II$10,0),0),0)</f>
        <v>1.2658227848101266E-2</v>
      </c>
      <c r="IJ170" s="12">
        <f>IFERROR(VLOOKUP($IF170,Data!$B:$CP,Daily!IJ$10,0)/IFERROR(VLOOKUP($IF169,Data!$B:$CP,Daily!IJ$10,0),0),0)</f>
        <v>2.4875621890547265E-2</v>
      </c>
      <c r="IK170" s="12">
        <f>IFERROR(VLOOKUP($IF170,Data!$B:$CP,Daily!IK$10,0)/IFERROR(VLOOKUP($IF169,Data!$B:$CP,Daily!IK$10,0),0),0)</f>
        <v>2.2222222222222223E-2</v>
      </c>
      <c r="IL170" s="12">
        <f>IFERROR(VLOOKUP($IF170,Data!$B:$CP,Daily!IL$10,0)/IFERROR(VLOOKUP($IF169,Data!$B:$CP,Daily!IL$10,0),0),0)</f>
        <v>1.0309278350515464E-2</v>
      </c>
      <c r="IM170" s="12">
        <f>IFERROR(VLOOKUP($IF170,Data!$B:$CP,Daily!IM$10,0)/IFERROR(VLOOKUP($IF169,Data!$B:$CP,Daily!IM$10,0),0),0)</f>
        <v>3.0303030303030304E-2</v>
      </c>
      <c r="IN170" s="12">
        <f>IFERROR(VLOOKUP($IF170,Data!$B:$CP,Daily!IN$10,0)/IFERROR(VLOOKUP($IF169,Data!$B:$CP,Daily!IN$10,0),0),0)</f>
        <v>4.7244094488188976E-2</v>
      </c>
      <c r="IO170" s="12">
        <f>IFERROR(VLOOKUP($IF170,Data!$B:$CP,Daily!IO$10,0)/IFERROR(VLOOKUP($IF169,Data!$B:$CP,Daily!IO$10,0),0),0)</f>
        <v>1.9920318725099601E-2</v>
      </c>
      <c r="IP170" s="12">
        <f>IFERROR(VLOOKUP($IF170,Data!$B:$CP,Daily!IP$10,0)/IFERROR(VLOOKUP($IF169,Data!$B:$CP,Daily!IP$10,0),0),0)</f>
        <v>1.984126984126984E-2</v>
      </c>
      <c r="IQ170" s="12">
        <f>IFERROR(VLOOKUP($IF170,Data!$B:$CP,Daily!IQ$10,0)/IFERROR(VLOOKUP($IF169,Data!$B:$CP,Daily!IQ$10,0),0),0)</f>
        <v>2.2831050228310501E-2</v>
      </c>
      <c r="IR170" s="12">
        <f>IFERROR(VLOOKUP($IF170,Data!$B:$CP,Daily!IR$10,0)/IFERROR(VLOOKUP($IF169,Data!$B:$CP,Daily!IR$10,0),0),0)</f>
        <v>3.0769230769230771E-2</v>
      </c>
      <c r="IS170" s="12">
        <f>IFERROR(VLOOKUP($IF170,Data!$B:$CP,Daily!IS$10,0)/IFERROR(VLOOKUP($IF169,Data!$B:$CP,Daily!IS$10,0),0),0)</f>
        <v>1.3452914798206279E-2</v>
      </c>
      <c r="IT170" s="12">
        <f>IFERROR(VLOOKUP($IF170,Data!$B:$CP,Daily!IT$10,0)/IFERROR(VLOOKUP($IF169,Data!$B:$CP,Daily!IT$10,0),0),0)</f>
        <v>3.2258064516129031E-2</v>
      </c>
      <c r="IU170" s="12">
        <f>IFERROR(VLOOKUP($IF170,Data!$B:$CP,Daily!IU$10,0)/IFERROR(VLOOKUP($IF169,Data!$B:$CP,Daily!IU$10,0),0),0)</f>
        <v>3.6734693877551024E-2</v>
      </c>
      <c r="IV170" s="12">
        <f>IFERROR(VLOOKUP($IF170,Data!$B:$CP,Daily!IV$10,0)/IFERROR(VLOOKUP($IF169,Data!$B:$CP,Daily!IV$10,0),0),0)</f>
        <v>2.2988505747126436E-2</v>
      </c>
      <c r="IW170" s="12">
        <f>IFERROR(VLOOKUP($IF170,Data!$B:$CP,Daily!IW$10,0)/IFERROR(VLOOKUP($IF169,Data!$B:$CP,Daily!IW$10,0),0),0)</f>
        <v>2.8455284552845527E-2</v>
      </c>
      <c r="IX170" s="12">
        <f>IFERROR(VLOOKUP($IF170,Data!$B:$CP,Daily!IX$10,0)/IFERROR(VLOOKUP($IF169,Data!$B:$CP,Daily!IX$10,0),0),0)</f>
        <v>4.7619047619047616E-2</v>
      </c>
      <c r="IY170" s="12">
        <f>IFERROR(VLOOKUP($IF170,Data!$B:$CP,Daily!IY$10,0)/IFERROR(VLOOKUP($IF169,Data!$B:$CP,Daily!IY$10,0),0),0)</f>
        <v>3.7433155080213901E-2</v>
      </c>
      <c r="IZ170" s="12">
        <f>IFERROR(VLOOKUP($IF170,Data!$B:$CP,Daily!IZ$10,0)/IFERROR(VLOOKUP($IF169,Data!$B:$CP,Daily!IZ$10,0),0),0)</f>
        <v>2.2222222222222223E-2</v>
      </c>
      <c r="JA170" s="12">
        <f>IFERROR(VLOOKUP($IF170,Data!$B:$CP,Daily!JA$10,0)/IFERROR(VLOOKUP($IF169,Data!$B:$CP,Daily!JA$10,0),0),0)</f>
        <v>2.9556650246305417E-2</v>
      </c>
      <c r="JB170" s="12">
        <f>IFERROR(VLOOKUP($IF170,Data!$B:$CP,Daily!JB$10,0)/IFERROR(VLOOKUP($IF169,Data!$B:$CP,Daily!JB$10,0),0),0)</f>
        <v>2.6315789473684209E-2</v>
      </c>
      <c r="JC170" s="12">
        <f>IFERROR(VLOOKUP($IF170,Data!$B:$CP,Daily!JC$10,0)/IFERROR(VLOOKUP($IF169,Data!$B:$CP,Daily!JC$10,0),0),0)</f>
        <v>3.6036036036036036E-2</v>
      </c>
      <c r="JD170" s="12">
        <f>IFERROR(VLOOKUP($IF170,Data!$B:$CP,Daily!JD$10,0)/IFERROR(VLOOKUP($IF169,Data!$B:$CP,Daily!JD$10,0),0),0)</f>
        <v>1.968503937007874E-2</v>
      </c>
      <c r="JE170" s="12">
        <f>IFERROR(VLOOKUP($IF170,Data!$B:$CP,Daily!JE$10,0)/IFERROR(VLOOKUP($IF169,Data!$B:$CP,Daily!JE$10,0),0),0)</f>
        <v>2.7149321266968326E-2</v>
      </c>
      <c r="JF170" s="12">
        <f>IFERROR(VLOOKUP($IF170,Data!$B:$CP,Daily!JF$10,0)/IFERROR(VLOOKUP($IF169,Data!$B:$CP,Daily!JF$10,0),0),0)</f>
        <v>1.5306122448979591E-2</v>
      </c>
      <c r="JG170" s="12">
        <f>IFERROR(VLOOKUP($IF170,Data!$B:$CP,Daily!JG$10,0)/IFERROR(VLOOKUP($IF169,Data!$B:$CP,Daily!JG$10,0),0),0)</f>
        <v>4.3859649122807015E-2</v>
      </c>
      <c r="JH170" s="12">
        <f>IFERROR(VLOOKUP($IF170,Data!$B:$CP,Daily!JH$10,0)/IFERROR(VLOOKUP($IF169,Data!$B:$CP,Daily!JH$10,0),0),0)</f>
        <v>1.5444015444015444E-2</v>
      </c>
      <c r="JI170" s="12">
        <f>IFERROR(VLOOKUP($IF170,Data!$B:$CP,Daily!JI$10,0)/IFERROR(VLOOKUP($IF169,Data!$B:$CP,Daily!JI$10,0),0),0)</f>
        <v>4.4534412955465584E-2</v>
      </c>
      <c r="JJ170" s="12">
        <f>IFERROR(VLOOKUP($IF170,Data!$B:$CP,Daily!JJ$10,0)/IFERROR(VLOOKUP($IF169,Data!$B:$CP,Daily!JJ$10,0),0),0)</f>
        <v>0.04</v>
      </c>
      <c r="JK170" s="12">
        <f>IFERROR(VLOOKUP($IF170,Data!$B:$CP,Daily!JK$10,0)/IFERROR(VLOOKUP($IF169,Data!$B:$CP,Daily!JK$10,0),0),0)</f>
        <v>3.3707865168539325E-2</v>
      </c>
      <c r="JL170" s="12">
        <f>IFERROR(VLOOKUP($IF170,Data!$B:$CP,Daily!JL$10,0)/IFERROR(VLOOKUP($IF169,Data!$B:$CP,Daily!JL$10,0),0),0)</f>
        <v>3.3898305084745763E-2</v>
      </c>
      <c r="JM170" s="12">
        <f>IFERROR(VLOOKUP($IF170,Data!$B:$CP,Daily!JM$10,0)/IFERROR(VLOOKUP($IF169,Data!$B:$CP,Daily!JM$10,0),0),0)</f>
        <v>2.8708133971291867E-2</v>
      </c>
      <c r="JN170" s="12">
        <f>IFERROR(VLOOKUP($IF170,Data!$B:$CP,Daily!JN$10,0)/IFERROR(VLOOKUP($IF169,Data!$B:$CP,Daily!JN$10,0),0),0)</f>
        <v>2.2388059701492536E-2</v>
      </c>
      <c r="JO170" s="12">
        <f>IFERROR(VLOOKUP($IF170,Data!$B:$CP,Daily!JO$10,0)/IFERROR(VLOOKUP($IF169,Data!$B:$CP,Daily!JO$10,0),0),0)</f>
        <v>1.2578616352201259E-2</v>
      </c>
      <c r="JP170" s="12">
        <f>IFERROR(VLOOKUP($IF170,Data!$B:$CP,Daily!JP$10,0)/IFERROR(VLOOKUP($IF169,Data!$B:$CP,Daily!JP$10,0),0),0)</f>
        <v>1.8796992481203006E-2</v>
      </c>
      <c r="JQ170" s="12">
        <f>IFERROR(VLOOKUP($IF170,Data!$B:$CP,Daily!JQ$10,0)/IFERROR(VLOOKUP($IF169,Data!$B:$CP,Daily!JQ$10,0),0),0)</f>
        <v>3.4883720930232558E-2</v>
      </c>
      <c r="JR170" s="12">
        <f>IFERROR(VLOOKUP($IF170,Data!$B:$CP,Daily!JR$10,0)/IFERROR(VLOOKUP($IF169,Data!$B:$CP,Daily!JR$10,0),0),0)</f>
        <v>3.007518796992481E-2</v>
      </c>
      <c r="JS170" s="12">
        <f>IFERROR(VLOOKUP($IF170,Data!$B:$CP,Daily!JS$10,0)/IFERROR(VLOOKUP($IF169,Data!$B:$CP,Daily!JS$10,0),0),0)</f>
        <v>4.7826086956521741E-2</v>
      </c>
      <c r="JT170" s="12">
        <f>IFERROR(VLOOKUP($IF170,Data!$B:$CP,Daily!JT$10,0)/IFERROR(VLOOKUP($IF169,Data!$B:$CP,Daily!JT$10,0),0),0)</f>
        <v>4.1666666666666664E-2</v>
      </c>
      <c r="JU170" s="12">
        <f>IFERROR(VLOOKUP($IF170,Data!$B:$CP,Daily!JU$10,0)/IFERROR(VLOOKUP($IF169,Data!$B:$CP,Daily!JU$10,0),0),0)</f>
        <v>4.7413793103448273E-2</v>
      </c>
      <c r="JV170" s="12">
        <f>IFERROR(VLOOKUP($IF170,Data!$B:$CP,Daily!JV$10,0)/IFERROR(VLOOKUP($IF169,Data!$B:$CP,Daily!JV$10,0),0),0)</f>
        <v>2.3255813953488372E-2</v>
      </c>
      <c r="JW170" s="12">
        <f>IFERROR(VLOOKUP($IF170,Data!$B:$CP,Daily!JW$10,0)/IFERROR(VLOOKUP($IF169,Data!$B:$CP,Daily!JW$10,0),0),0)</f>
        <v>1.6260162601626018E-2</v>
      </c>
      <c r="JX170" s="12">
        <f>IFERROR(VLOOKUP($IF170,Data!$B:$CP,Daily!JX$10,0)/IFERROR(VLOOKUP($IF169,Data!$B:$CP,Daily!JX$10,0),0),0)</f>
        <v>1.0869565217391304E-2</v>
      </c>
      <c r="JY170" s="12">
        <f>IFERROR(VLOOKUP($IF170,Data!$B:$CP,Daily!JY$10,0)/IFERROR(VLOOKUP($IF169,Data!$B:$CP,Daily!JY$10,0),0),0)</f>
        <v>4.0909090909090909E-2</v>
      </c>
      <c r="JZ170" s="12">
        <f>IFERROR(VLOOKUP($IF170,Data!$B:$CP,Daily!JZ$10,0)/IFERROR(VLOOKUP($IF169,Data!$B:$CP,Daily!JZ$10,0),0),0)</f>
        <v>5.235602094240838E-3</v>
      </c>
      <c r="KA170" s="12">
        <f>IFERROR(VLOOKUP($IF170,Data!$B:$CP,Daily!KA$10,0)/IFERROR(VLOOKUP($IF169,Data!$B:$CP,Daily!KA$10,0),0),0)</f>
        <v>2.5806451612903226E-2</v>
      </c>
      <c r="KB170" s="12">
        <f>IFERROR(VLOOKUP($IF170,Data!$B:$CP,Daily!KB$10,0)/IFERROR(VLOOKUP($IF169,Data!$B:$CP,Daily!KB$10,0),0),0)</f>
        <v>2.4154589371980676E-2</v>
      </c>
      <c r="KC170" s="12">
        <f>IFERROR(VLOOKUP($IF170,Data!$B:$CP,Daily!KC$10,0)/IFERROR(VLOOKUP($IF169,Data!$B:$CP,Daily!KC$10,0),0),0)</f>
        <v>3.6866359447004608E-2</v>
      </c>
      <c r="KD170" s="12">
        <f>IFERROR(VLOOKUP($IF170,Data!$B:$CP,Daily!KD$10,0)/IFERROR(VLOOKUP($IF169,Data!$B:$CP,Daily!KD$10,0),0),0)</f>
        <v>2.8846153846153848E-2</v>
      </c>
      <c r="KE170" s="12">
        <f>IFERROR(VLOOKUP($IF170,Data!$B:$CP,Daily!KE$10,0)/IFERROR(VLOOKUP($IF169,Data!$B:$CP,Daily!KE$10,0),0),0)</f>
        <v>2.3696682464454975E-2</v>
      </c>
      <c r="KF170" s="12">
        <f>IFERROR(VLOOKUP($IF170,Data!$B:$CP,Daily!KF$10,0)/IFERROR(VLOOKUP($IF169,Data!$B:$CP,Daily!KF$10,0),0),0)</f>
        <v>1.0050251256281407E-2</v>
      </c>
      <c r="KG170" s="12">
        <f>IFERROR(VLOOKUP($IF170,Data!$B:$CP,Daily!KG$10,0)/IFERROR(VLOOKUP($IF169,Data!$B:$CP,Daily!KG$10,0),0),0)</f>
        <v>2.3923444976076555E-2</v>
      </c>
      <c r="KH170" s="12">
        <f>IFERROR(VLOOKUP($IF170,Data!$B:$CP,Daily!KH$10,0)/IFERROR(VLOOKUP($IF169,Data!$B:$CP,Daily!KH$10,0),0),0)</f>
        <v>2.6595744680851064E-2</v>
      </c>
      <c r="KI170" s="12">
        <f>IFERROR(VLOOKUP($IF170,Data!$B:$CP,Daily!KI$10,0)/IFERROR(VLOOKUP($IF169,Data!$B:$CP,Daily!KI$10,0),0),0)</f>
        <v>3.9840637450199202E-2</v>
      </c>
      <c r="KJ170" s="12">
        <f>IFERROR(VLOOKUP($IF170,Data!$B:$CP,Daily!KJ$10,0)/IFERROR(VLOOKUP($IF169,Data!$B:$CP,Daily!KJ$10,0),0),0)</f>
        <v>3.3613445378151259E-2</v>
      </c>
      <c r="KK170" s="12">
        <f>IFERROR(VLOOKUP($IF170,Data!$B:$CP,Daily!KK$10,0)/IFERROR(VLOOKUP($IF169,Data!$B:$CP,Daily!KK$10,0),0),0)</f>
        <v>8.8495575221238937E-3</v>
      </c>
      <c r="KL170" s="12">
        <f>IFERROR(VLOOKUP($IF170,Data!$B:$CP,Daily!KL$10,0)/IFERROR(VLOOKUP($IF169,Data!$B:$CP,Daily!KL$10,0),0),0)</f>
        <v>4.7008547008547008E-2</v>
      </c>
      <c r="KM170" s="12">
        <f>IFERROR(VLOOKUP($IF170,Data!$B:$CP,Daily!KM$10,0)/IFERROR(VLOOKUP($IF169,Data!$B:$CP,Daily!KM$10,0),0),0)</f>
        <v>1.3157894736842105E-2</v>
      </c>
      <c r="KN170" s="12">
        <f>IFERROR(VLOOKUP($IF170,Data!$B:$CP,Daily!KN$10,0)/IFERROR(VLOOKUP($IF169,Data!$B:$CP,Daily!KN$10,0),0),0)</f>
        <v>1.4492753623188406E-2</v>
      </c>
      <c r="KO170" s="12">
        <f>IFERROR(VLOOKUP($IF170,Data!$B:$CP,Daily!KO$10,0)/IFERROR(VLOOKUP($IF169,Data!$B:$CP,Daily!KO$10,0),0),0)</f>
        <v>3.5714285714285712E-2</v>
      </c>
      <c r="KP170" s="12">
        <f>IFERROR(VLOOKUP($IF170,Data!$B:$CP,Daily!KP$10,0)/IFERROR(VLOOKUP($IF169,Data!$B:$CP,Daily!KP$10,0),0),0)</f>
        <v>1.3953488372093023E-2</v>
      </c>
      <c r="KQ170" s="12">
        <f>IFERROR(VLOOKUP($IF170,Data!$B:$CP,Daily!KQ$10,0)/IFERROR(VLOOKUP($IF169,Data!$B:$CP,Daily!KQ$10,0),0),0)</f>
        <v>2.7777777777777776E-2</v>
      </c>
      <c r="KR170" s="12">
        <f>IFERROR(VLOOKUP($IF170,Data!$B:$CP,Daily!KR$10,0)/IFERROR(VLOOKUP($IF169,Data!$B:$CP,Daily!KR$10,0),0),0)</f>
        <v>3.1007751937984496E-2</v>
      </c>
      <c r="KS170" s="12">
        <f>IFERROR(VLOOKUP($IF170,Data!$B:$CP,Daily!KS$10,0)/IFERROR(VLOOKUP($IF169,Data!$B:$CP,Daily!KS$10,0),0),0)</f>
        <v>2.2321428571428572E-2</v>
      </c>
      <c r="KT170" s="12">
        <f>IFERROR(VLOOKUP($IF170,Data!$B:$CP,Daily!KT$10,0)/IFERROR(VLOOKUP($IF169,Data!$B:$CP,Daily!KT$10,0),0),0)</f>
        <v>3.5294117647058823E-2</v>
      </c>
      <c r="KU170" s="12">
        <f>IFERROR(VLOOKUP($IF170,Data!$B:$CP,Daily!KU$10,0)/IFERROR(VLOOKUP($IF169,Data!$B:$CP,Daily!KU$10,0),0),0)</f>
        <v>1.8779342723004695E-2</v>
      </c>
      <c r="KV170" s="12">
        <f>IFERROR(VLOOKUP($IF170,Data!$B:$CP,Daily!KV$10,0)/IFERROR(VLOOKUP($IF169,Data!$B:$CP,Daily!KV$10,0),0),0)</f>
        <v>5.7522123893805309E-2</v>
      </c>
      <c r="KW170" s="12">
        <f>IFERROR(VLOOKUP($IF170,Data!$B:$CP,Daily!KW$10,0)/IFERROR(VLOOKUP($IF169,Data!$B:$CP,Daily!KW$10,0),0),0)</f>
        <v>2.0576131687242798E-2</v>
      </c>
      <c r="KX170" s="12">
        <f>IFERROR(VLOOKUP($IF170,Data!$B:$CP,Daily!KX$10,0)/IFERROR(VLOOKUP($IF169,Data!$B:$CP,Daily!KX$10,0),0),0)</f>
        <v>2.3622047244094488E-2</v>
      </c>
      <c r="KY170" s="12">
        <f>IFERROR(VLOOKUP($IF170,Data!$B:$CP,Daily!KY$10,0)/IFERROR(VLOOKUP($IF169,Data!$B:$CP,Daily!KY$10,0),0),0)</f>
        <v>3.669724770642202E-2</v>
      </c>
      <c r="KZ170" s="12">
        <f>IFERROR(VLOOKUP($IF170,Data!$B:$CP,Daily!KZ$10,0)/IFERROR(VLOOKUP($IF169,Data!$B:$CP,Daily!KZ$10,0),0),0)</f>
        <v>1.6597510373443983E-2</v>
      </c>
      <c r="LA170" s="12">
        <f>IFERROR(VLOOKUP($IF170,Data!$B:$CP,Daily!LA$10,0)/IFERROR(VLOOKUP($IF169,Data!$B:$CP,Daily!LA$10,0),0),0)</f>
        <v>2.7649769585253458E-2</v>
      </c>
      <c r="LB170" s="12">
        <f>IFERROR(VLOOKUP($IF170,Data!$B:$CP,Daily!LB$10,0)/IFERROR(VLOOKUP($IF169,Data!$B:$CP,Daily!LB$10,0),0),0)</f>
        <v>2.1929824561403508E-2</v>
      </c>
      <c r="LC170" s="12">
        <f>IFERROR(VLOOKUP($IF170,Data!$B:$CP,Daily!LC$10,0)/IFERROR(VLOOKUP($IF169,Data!$B:$CP,Daily!LC$10,0),0),0)</f>
        <v>4.7619047619047616E-2</v>
      </c>
      <c r="LD170" s="12">
        <f>IFERROR(VLOOKUP($IF170,Data!$B:$CP,Daily!LD$10,0)/IFERROR(VLOOKUP($IF169,Data!$B:$CP,Daily!LD$10,0),0),0)</f>
        <v>1.7937219730941704E-2</v>
      </c>
      <c r="LE170" s="12">
        <f>IFERROR(VLOOKUP($IF170,Data!$B:$CP,Daily!LE$10,0)/IFERROR(VLOOKUP($IF169,Data!$B:$CP,Daily!LE$10,0),0),0)</f>
        <v>4.3062200956937802E-2</v>
      </c>
      <c r="LF170" s="12">
        <f>IFERROR(VLOOKUP($IF170,Data!$B:$CP,Daily!LF$10,0)/IFERROR(VLOOKUP($IF169,Data!$B:$CP,Daily!LF$10,0),0),0)</f>
        <v>2.0408163265306121E-2</v>
      </c>
      <c r="LG170" s="12">
        <f>IFERROR(VLOOKUP($IF170,Data!$B:$CP,Daily!LG$10,0)/IFERROR(VLOOKUP($IF169,Data!$B:$CP,Daily!LG$10,0),0),0)</f>
        <v>3.7313432835820892E-2</v>
      </c>
      <c r="LH170" s="12">
        <f>IFERROR(VLOOKUP($IF170,Data!$B:$CP,Daily!LH$10,0)/IFERROR(VLOOKUP($IF169,Data!$B:$CP,Daily!LH$10,0),0),0)</f>
        <v>2.9304029304029304E-2</v>
      </c>
      <c r="LI170" s="12">
        <f>IFERROR(VLOOKUP($IF170,Data!$B:$CP,Daily!LI$10,0)/IFERROR(VLOOKUP($IF169,Data!$B:$CP,Daily!LI$10,0),0),0)</f>
        <v>2.5000000000000001E-2</v>
      </c>
      <c r="LJ170" s="12">
        <f>IFERROR(VLOOKUP($IF170,Data!$B:$CP,Daily!LJ$10,0)/IFERROR(VLOOKUP($IF169,Data!$B:$CP,Daily!LJ$10,0),0),0)</f>
        <v>2.5906735751295335E-2</v>
      </c>
      <c r="LK170" s="12">
        <f>IFERROR(VLOOKUP($IF170,Data!$B:$CP,Daily!LK$10,0)/IFERROR(VLOOKUP($IF169,Data!$B:$CP,Daily!LK$10,0),0),0)</f>
        <v>9.3896713615023476E-3</v>
      </c>
      <c r="LL170" s="12">
        <f>IFERROR(VLOOKUP($IF170,Data!$B:$CP,Daily!LL$10,0)/IFERROR(VLOOKUP($IF169,Data!$B:$CP,Daily!LL$10,0),0),0)</f>
        <v>2.1186440677966101E-2</v>
      </c>
      <c r="LM170" s="12">
        <f>IFERROR(VLOOKUP($IF170,Data!$B:$CP,Daily!LM$10,0)/IFERROR(VLOOKUP($IF169,Data!$B:$CP,Daily!LM$10,0),0),0)</f>
        <v>1.2987012987012988E-2</v>
      </c>
      <c r="LN170" s="12">
        <f>IFERROR(VLOOKUP($IF170,Data!$B:$CP,Daily!LN$10,0)/IFERROR(VLOOKUP($IF169,Data!$B:$CP,Daily!LN$10,0),0),0)</f>
        <v>1.6326530612244899E-2</v>
      </c>
      <c r="LO170" s="12">
        <f>IFERROR(VLOOKUP($IF170,Data!$B:$CP,Daily!LO$10,0)/IFERROR(VLOOKUP($IF169,Data!$B:$CP,Daily!LO$10,0),0),0)</f>
        <v>3.7037037037037035E-2</v>
      </c>
      <c r="LP170" s="12">
        <f>IFERROR(VLOOKUP($IF170,Data!$B:$CP,Daily!LP$10,0)/IFERROR(VLOOKUP($IF169,Data!$B:$CP,Daily!LP$10,0),0),0)</f>
        <v>3.0567685589519649E-2</v>
      </c>
      <c r="LQ170" s="12">
        <f>IFERROR(VLOOKUP($IF170,Data!$B:$CP,Daily!LQ$10,0)/IFERROR(VLOOKUP($IF169,Data!$B:$CP,Daily!LQ$10,0),0),0)</f>
        <v>4.6391752577319589E-2</v>
      </c>
      <c r="LR170" s="12">
        <f>IFERROR(VLOOKUP($IF170,Data!$B:$CP,Daily!LR$10,0)/IFERROR(VLOOKUP($IF169,Data!$B:$CP,Daily!LR$10,0),0),0)</f>
        <v>2.7888446215139442E-2</v>
      </c>
      <c r="LS170" s="12">
        <f>IFERROR(VLOOKUP($IF170,Data!$B:$CP,Daily!LS$10,0)/IFERROR(VLOOKUP($IF169,Data!$B:$CP,Daily!LS$10,0),0),0)</f>
        <v>2.247191011235955E-2</v>
      </c>
      <c r="LU170" s="40">
        <f t="shared" si="2145"/>
        <v>1.968503937007874E-2</v>
      </c>
      <c r="LV170" s="40">
        <f t="shared" si="2146"/>
        <v>3.5714285714285712E-2</v>
      </c>
      <c r="LW170" s="40">
        <f t="shared" ref="LW170:LW177" si="2653">LV170-LU170</f>
        <v>1.6029246344206972E-2</v>
      </c>
      <c r="LX170" s="40">
        <f t="shared" ref="LX170:LX177" si="2654">LV170+(0.75*LW170)</f>
        <v>4.7736220472440943E-2</v>
      </c>
      <c r="LY170" s="40">
        <f t="shared" ref="LY170:LY177" si="2655">LU170-(0.75*LW170)</f>
        <v>7.6631046119235106E-3</v>
      </c>
      <c r="LZ170" s="43"/>
      <c r="MA170" s="12">
        <f t="shared" ref="MA170:MA177" si="2656">_xlfn.STDEV.P(JL170:LS170)</f>
        <v>1.1523480132160695E-2</v>
      </c>
      <c r="MB170" s="12">
        <f>SUMPRODUCT(LL170:LR170,LL$169:LR$169)/SUM(LL$169:LR$169)</f>
        <v>2.7719977861281359E-2</v>
      </c>
      <c r="MC170" s="12">
        <f>SUMPRODUCT(KP170:LR170,KP$169:LR$169)/SUM(KP$169:LR$169)</f>
        <v>2.7759179748980338E-2</v>
      </c>
    </row>
    <row r="171" spans="4:341" x14ac:dyDescent="0.35">
      <c r="D171" s="111" t="s">
        <v>843</v>
      </c>
      <c r="E171" s="53" t="str">
        <f>VLOOKUP($D171,'Metric Nature'!$C:$D,2,0)&amp;IF(($F171&lt;(EA171)),"Below",IF(($F171&gt;(DZ171)),"Above","Within"))</f>
        <v>PositiveWithin</v>
      </c>
      <c r="F171" s="48">
        <f>DU171</f>
        <v>9.8018769551616272E-2</v>
      </c>
      <c r="G171" s="49">
        <f>ED171</f>
        <v>0.11181483188772336</v>
      </c>
      <c r="H171" s="55">
        <f>IFERROR(((F171-G171)/G171),0)</f>
        <v>-0.12338311566716056</v>
      </c>
      <c r="I171" s="49">
        <f>EE171</f>
        <v>0.10867725555710986</v>
      </c>
      <c r="J171" s="48">
        <f>IFERROR(((F171-I171)/I171),0)</f>
        <v>-9.8074670278111287E-2</v>
      </c>
      <c r="K171" s="48">
        <f>EC171</f>
        <v>9.6634415475844743E-3</v>
      </c>
      <c r="L171" s="56"/>
      <c r="M171" s="53" t="str">
        <f>VLOOKUP($D171,'Metric Nature'!$C:$D,2,0)&amp;IF(($N171&lt;(HZ171)),"Below",IF(($N171&gt;(HY171)),"Above","Within"))</f>
        <v>PositiveWithin</v>
      </c>
      <c r="N171" s="48">
        <f>HT171</f>
        <v>9.3930635838150284E-2</v>
      </c>
      <c r="O171" s="49">
        <f>IC171</f>
        <v>0.11208709559099866</v>
      </c>
      <c r="P171" s="55">
        <f>IFERROR(((N171-O171)/O171),0)</f>
        <v>-0.16198528168755999</v>
      </c>
      <c r="Q171" s="49">
        <f>ID171</f>
        <v>0.1107683950817811</v>
      </c>
      <c r="R171" s="48">
        <f>IFERROR(((N171-Q171)/Q171),0)</f>
        <v>-0.15200869554171459</v>
      </c>
      <c r="S171" s="48">
        <f>IB171</f>
        <v>1.2369568537526757E-2</v>
      </c>
      <c r="T171" s="56"/>
      <c r="U171" s="53" t="str">
        <f>VLOOKUP($D171,'Metric Nature'!$C:$D,2,0)&amp;IF(($V171&lt;(LY171)),"Below",IF(($V171&gt;(LX171)),"Above","Within"))</f>
        <v>PositiveWithin</v>
      </c>
      <c r="V171" s="48">
        <f>LS171</f>
        <v>0.10861423220973783</v>
      </c>
      <c r="W171" s="49">
        <f>MB171</f>
        <v>0.11142034683943479</v>
      </c>
      <c r="X171" s="48">
        <f>IFERROR(((V171-W171)/W171),0)</f>
        <v>-2.5184938920902702E-2</v>
      </c>
      <c r="Y171" s="49">
        <f>MC171</f>
        <v>0.10319644259584858</v>
      </c>
      <c r="Z171" s="48">
        <f>IFERROR(((V171-Y171)/Y171),0)</f>
        <v>5.2499771092954318E-2</v>
      </c>
      <c r="AA171" s="48">
        <f>MA171</f>
        <v>2.0479896724500596E-2</v>
      </c>
      <c r="AB171" s="50"/>
      <c r="AC171" s="46" t="s">
        <v>844</v>
      </c>
      <c r="AI171" s="7" t="s">
        <v>843</v>
      </c>
      <c r="AJ171" s="12">
        <f>IFERROR((VLOOKUP($EG171,Data!$B:$CP,Daily!EI$10,0)+VLOOKUP($IF171,Data!$B:$CP,Daily!IH$10,0))/(VLOOKUP($EG169,Data!$B:$CP,Daily!EI$10,0)+VLOOKUP($IF169,Data!$B:$CP,Daily!IH$10,0)),0)</f>
        <v>5.0377833753148613E-3</v>
      </c>
      <c r="AK171" s="12">
        <f>IFERROR((VLOOKUP($EG171,Data!$B:$CP,Daily!EJ$10,0)+VLOOKUP($IF171,Data!$B:$CP,Daily!II$10,0))/(VLOOKUP($EG169,Data!$B:$CP,Daily!EJ$10,0)+VLOOKUP($IF169,Data!$B:$CP,Daily!II$10,0)),0)</f>
        <v>7.6045627376425855E-3</v>
      </c>
      <c r="AL171" s="12">
        <f>IFERROR((VLOOKUP($EG171,Data!$B:$CP,Daily!EK$10,0)+VLOOKUP($IF171,Data!$B:$CP,Daily!IJ$10,0))/(VLOOKUP($EG169,Data!$B:$CP,Daily!EK$10,0)+VLOOKUP($IF169,Data!$B:$CP,Daily!IJ$10,0)),0)</f>
        <v>5.763688760806916E-3</v>
      </c>
      <c r="AM171" s="12">
        <f>IFERROR((VLOOKUP($EG171,Data!$B:$CP,Daily!EL$10,0)+VLOOKUP($IF171,Data!$B:$CP,Daily!IK$10,0))/(VLOOKUP($EG169,Data!$B:$CP,Daily!EL$10,0)+VLOOKUP($IF169,Data!$B:$CP,Daily!IK$10,0)),0)</f>
        <v>6.2893081761006293E-3</v>
      </c>
      <c r="AN171" s="12">
        <f>IFERROR((VLOOKUP($EG171,Data!$B:$CP,Daily!EM$10,0)+VLOOKUP($IF171,Data!$B:$CP,Daily!IL$10,0))/(VLOOKUP($EG169,Data!$B:$CP,Daily!EM$10,0)+VLOOKUP($IF169,Data!$B:$CP,Daily!IL$10,0)),0)</f>
        <v>2.9629629629629628E-3</v>
      </c>
      <c r="AO171" s="12">
        <f>IFERROR((VLOOKUP($EG171,Data!$B:$CP,Daily!EN$10,0)+VLOOKUP($IF171,Data!$B:$CP,Daily!IM$10,0))/(VLOOKUP($EG169,Data!$B:$CP,Daily!EN$10,0)+VLOOKUP($IF169,Data!$B:$CP,Daily!IM$10,0)),0)</f>
        <v>8.1775700934579431E-3</v>
      </c>
      <c r="AP171" s="12">
        <f>IFERROR((VLOOKUP($EG171,Data!$B:$CP,Daily!EO$10,0)+VLOOKUP($IF171,Data!$B:$CP,Daily!IN$10,0))/(VLOOKUP($EG169,Data!$B:$CP,Daily!EO$10,0)+VLOOKUP($IF169,Data!$B:$CP,Daily!IN$10,0)),0)</f>
        <v>5.8072009291521487E-3</v>
      </c>
      <c r="AQ171" s="12">
        <f>IFERROR((VLOOKUP($EG171,Data!$B:$CP,Daily!EP$10,0)+VLOOKUP($IF171,Data!$B:$CP,Daily!IO$10,0))/(VLOOKUP($EG169,Data!$B:$CP,Daily!EP$10,0)+VLOOKUP($IF169,Data!$B:$CP,Daily!IO$10,0)),0)</f>
        <v>4.5871559633027525E-3</v>
      </c>
      <c r="AR171" s="12">
        <f>IFERROR((VLOOKUP($EG171,Data!$B:$CP,Daily!EQ$10,0)+VLOOKUP($IF171,Data!$B:$CP,Daily!IP$10,0))/(VLOOKUP($EG169,Data!$B:$CP,Daily!EQ$10,0)+VLOOKUP($IF169,Data!$B:$CP,Daily!IP$10,0)),0)</f>
        <v>9.4786729857819912E-3</v>
      </c>
      <c r="AS171" s="12">
        <f>IFERROR((VLOOKUP($EG171,Data!$B:$CP,Daily!ER$10,0)+VLOOKUP($IF171,Data!$B:$CP,Daily!IQ$10,0))/(VLOOKUP($EG169,Data!$B:$CP,Daily!ER$10,0)+VLOOKUP($IF169,Data!$B:$CP,Daily!IQ$10,0)),0)</f>
        <v>8.4269662921348312E-3</v>
      </c>
      <c r="AT171" s="12">
        <f>IFERROR((VLOOKUP($EG171,Data!$B:$CP,Daily!ES$10,0)+VLOOKUP($IF171,Data!$B:$CP,Daily!IR$10,0))/(VLOOKUP($EG169,Data!$B:$CP,Daily!ES$10,0)+VLOOKUP($IF169,Data!$B:$CP,Daily!IR$10,0)),0)</f>
        <v>9.5238095238095247E-3</v>
      </c>
      <c r="AU171" s="12">
        <f>IFERROR((VLOOKUP($EG171,Data!$B:$CP,Daily!ET$10,0)+VLOOKUP($IF171,Data!$B:$CP,Daily!IS$10,0))/(VLOOKUP($EG169,Data!$B:$CP,Daily!ET$10,0)+VLOOKUP($IF169,Data!$B:$CP,Daily!IS$10,0)),0)</f>
        <v>9.512485136741973E-3</v>
      </c>
      <c r="AV171" s="12">
        <f>IFERROR((VLOOKUP($EG171,Data!$B:$CP,Daily!EU$10,0)+VLOOKUP($IF171,Data!$B:$CP,Daily!IT$10,0))/(VLOOKUP($EG169,Data!$B:$CP,Daily!EU$10,0)+VLOOKUP($IF169,Data!$B:$CP,Daily!IT$10,0)),0)</f>
        <v>5.8207217694994182E-3</v>
      </c>
      <c r="AW171" s="12">
        <f>IFERROR((VLOOKUP($EG171,Data!$B:$CP,Daily!EV$10,0)+VLOOKUP($IF171,Data!$B:$CP,Daily!IU$10,0))/(VLOOKUP($EG169,Data!$B:$CP,Daily!EV$10,0)+VLOOKUP($IF169,Data!$B:$CP,Daily!IU$10,0)),0)</f>
        <v>1.0227272727272727E-2</v>
      </c>
      <c r="AX171" s="12">
        <f>IFERROR((VLOOKUP($EG171,Data!$B:$CP,Daily!EW$10,0)+VLOOKUP($IF171,Data!$B:$CP,Daily!IV$10,0))/(VLOOKUP($EG169,Data!$B:$CP,Daily!EW$10,0)+VLOOKUP($IF169,Data!$B:$CP,Daily!IV$10,0)),0)</f>
        <v>3.2786885245901639E-3</v>
      </c>
      <c r="AY171" s="12">
        <f>IFERROR((VLOOKUP($EG171,Data!$B:$CP,Daily!EX$10,0)+VLOOKUP($IF171,Data!$B:$CP,Daily!IW$10,0))/(VLOOKUP($EG169,Data!$B:$CP,Daily!EX$10,0)+VLOOKUP($IF169,Data!$B:$CP,Daily!IW$10,0)),0)</f>
        <v>5.8548009367681503E-3</v>
      </c>
      <c r="AZ171" s="12">
        <f>IFERROR((VLOOKUP($EG171,Data!$B:$CP,Daily!EY$10,0)+VLOOKUP($IF171,Data!$B:$CP,Daily!IX$10,0))/(VLOOKUP($EG169,Data!$B:$CP,Daily!EY$10,0)+VLOOKUP($IF169,Data!$B:$CP,Daily!IX$10,0)),0)</f>
        <v>6.648936170212766E-3</v>
      </c>
      <c r="BA171" s="12">
        <f>IFERROR((VLOOKUP($EG171,Data!$B:$CP,Daily!EZ$10,0)+VLOOKUP($IF171,Data!$B:$CP,Daily!IY$10,0))/(VLOOKUP($EG169,Data!$B:$CP,Daily!EZ$10,0)+VLOOKUP($IF169,Data!$B:$CP,Daily!IY$10,0)),0)</f>
        <v>8.5227272727272721E-3</v>
      </c>
      <c r="BB171" s="12">
        <f>IFERROR((VLOOKUP($EG171,Data!$B:$CP,Daily!FA$10,0)+VLOOKUP($IF171,Data!$B:$CP,Daily!IZ$10,0))/(VLOOKUP($EG169,Data!$B:$CP,Daily!FA$10,0)+VLOOKUP($IF169,Data!$B:$CP,Daily!IZ$10,0)),0)</f>
        <v>1.0869565217391304E-2</v>
      </c>
      <c r="BC171" s="12">
        <f>IFERROR((VLOOKUP($EG171,Data!$B:$CP,Daily!FB$10,0)+VLOOKUP($IF171,Data!$B:$CP,Daily!JA$10,0))/(VLOOKUP($EG169,Data!$B:$CP,Daily!FB$10,0)+VLOOKUP($IF169,Data!$B:$CP,Daily!JA$10,0)),0)</f>
        <v>7.4999999999999997E-3</v>
      </c>
      <c r="BD171" s="12">
        <f>IFERROR((VLOOKUP($EG171,Data!$B:$CP,Daily!FC$10,0)+VLOOKUP($IF171,Data!$B:$CP,Daily!JB$10,0))/(VLOOKUP($EG169,Data!$B:$CP,Daily!FC$10,0)+VLOOKUP($IF169,Data!$B:$CP,Daily!JB$10,0)),0)</f>
        <v>9.3896713615023476E-3</v>
      </c>
      <c r="BE171" s="12">
        <f>IFERROR((VLOOKUP($EG171,Data!$B:$CP,Daily!FD$10,0)+VLOOKUP($IF171,Data!$B:$CP,Daily!JC$10,0))/(VLOOKUP($EG169,Data!$B:$CP,Daily!FD$10,0)+VLOOKUP($IF169,Data!$B:$CP,Daily!JC$10,0)),0)</f>
        <v>9.3788063337393424E-2</v>
      </c>
      <c r="BF171" s="12">
        <f>IFERROR((VLOOKUP($EG171,Data!$B:$CP,Daily!FE$10,0)+VLOOKUP($IF171,Data!$B:$CP,Daily!JD$10,0))/(VLOOKUP($EG169,Data!$B:$CP,Daily!FE$10,0)+VLOOKUP($IF169,Data!$B:$CP,Daily!JD$10,0)),0)</f>
        <v>0.12121212121212122</v>
      </c>
      <c r="BG171" s="12">
        <f>IFERROR((VLOOKUP($EG171,Data!$B:$CP,Daily!FF$10,0)+VLOOKUP($IF171,Data!$B:$CP,Daily!JE$10,0))/(VLOOKUP($EG169,Data!$B:$CP,Daily!FF$10,0)+VLOOKUP($IF169,Data!$B:$CP,Daily!JE$10,0)),0)</f>
        <v>0.11744583808437856</v>
      </c>
      <c r="BH171" s="12">
        <f>IFERROR((VLOOKUP($EG171,Data!$B:$CP,Daily!FG$10,0)+VLOOKUP($IF171,Data!$B:$CP,Daily!JF$10,0))/(VLOOKUP($EG169,Data!$B:$CP,Daily!FG$10,0)+VLOOKUP($IF169,Data!$B:$CP,Daily!JF$10,0)),0)</f>
        <v>0.13977128335451081</v>
      </c>
      <c r="BI171" s="12">
        <f>IFERROR((VLOOKUP($EG171,Data!$B:$CP,Daily!FH$10,0)+VLOOKUP($IF171,Data!$B:$CP,Daily!JG$10,0))/(VLOOKUP($EG169,Data!$B:$CP,Daily!FH$10,0)+VLOOKUP($IF169,Data!$B:$CP,Daily!JG$10,0)),0)</f>
        <v>0.10251046025104603</v>
      </c>
      <c r="BJ171" s="12">
        <f>IFERROR((VLOOKUP($EG171,Data!$B:$CP,Daily!FI$10,0)+VLOOKUP($IF171,Data!$B:$CP,Daily!JH$10,0))/(VLOOKUP($EG169,Data!$B:$CP,Daily!FI$10,0)+VLOOKUP($IF169,Data!$B:$CP,Daily!JH$10,0)),0)</f>
        <v>0.10987903225806452</v>
      </c>
      <c r="BK171" s="12">
        <f>IFERROR((VLOOKUP($EG171,Data!$B:$CP,Daily!FJ$10,0)+VLOOKUP($IF171,Data!$B:$CP,Daily!JI$10,0))/(VLOOKUP($EG169,Data!$B:$CP,Daily!FJ$10,0)+VLOOKUP($IF169,Data!$B:$CP,Daily!JI$10,0)),0)</f>
        <v>0.11165523996082272</v>
      </c>
      <c r="BL171" s="12">
        <f>IFERROR((VLOOKUP($EG171,Data!$B:$CP,Daily!FK$10,0)+VLOOKUP($IF171,Data!$B:$CP,Daily!JJ$10,0))/(VLOOKUP($EG169,Data!$B:$CP,Daily!FK$10,0)+VLOOKUP($IF169,Data!$B:$CP,Daily!JJ$10,0)),0)</f>
        <v>8.8504577822990843E-2</v>
      </c>
      <c r="BM171" s="12">
        <f>IFERROR((VLOOKUP($EG171,Data!$B:$CP,Daily!FL$10,0)+VLOOKUP($IF171,Data!$B:$CP,Daily!JK$10,0))/(VLOOKUP($EG169,Data!$B:$CP,Daily!FL$10,0)+VLOOKUP($IF169,Data!$B:$CP,Daily!JK$10,0)),0)</f>
        <v>0.10910910910910911</v>
      </c>
      <c r="BN171" s="12">
        <f>IFERROR((VLOOKUP($EG171,Data!$B:$CP,Daily!FM$10,0)+VLOOKUP($IF171,Data!$B:$CP,Daily!JL$10,0))/(VLOOKUP($EG169,Data!$B:$CP,Daily!FM$10,0)+VLOOKUP($IF169,Data!$B:$CP,Daily!JL$10,0)),0)</f>
        <v>9.4036697247706427E-2</v>
      </c>
      <c r="BO171" s="12">
        <f>IFERROR((VLOOKUP($EG171,Data!$B:$CP,Daily!FN$10,0)+VLOOKUP($IF171,Data!$B:$CP,Daily!JM$10,0))/(VLOOKUP($EG169,Data!$B:$CP,Daily!FN$10,0)+VLOOKUP($IF169,Data!$B:$CP,Daily!JM$10,0)),0)</f>
        <v>0.10201511335012595</v>
      </c>
      <c r="BP171" s="12">
        <f>IFERROR((VLOOKUP($EG171,Data!$B:$CP,Daily!FO$10,0)+VLOOKUP($IF171,Data!$B:$CP,Daily!JN$10,0))/(VLOOKUP($EG169,Data!$B:$CP,Daily!FO$10,0)+VLOOKUP($IF169,Data!$B:$CP,Daily!JN$10,0)),0)</f>
        <v>0.10613943808532779</v>
      </c>
      <c r="BQ171" s="12">
        <f>IFERROR((VLOOKUP($EG171,Data!$B:$CP,Daily!FP$10,0)+VLOOKUP($IF171,Data!$B:$CP,Daily!JO$10,0))/(VLOOKUP($EG169,Data!$B:$CP,Daily!FP$10,0)+VLOOKUP($IF169,Data!$B:$CP,Daily!JO$10,0)),0)</f>
        <v>0.11178247734138973</v>
      </c>
      <c r="BR171" s="12">
        <f>IFERROR((VLOOKUP($EG171,Data!$B:$CP,Daily!FQ$10,0)+VLOOKUP($IF171,Data!$B:$CP,Daily!JP$10,0))/(VLOOKUP($EG169,Data!$B:$CP,Daily!FQ$10,0)+VLOOKUP($IF169,Data!$B:$CP,Daily!JP$10,0)),0)</f>
        <v>0.10118406889128095</v>
      </c>
      <c r="BS171" s="12">
        <f>IFERROR((VLOOKUP($EG171,Data!$B:$CP,Daily!FR$10,0)+VLOOKUP($IF171,Data!$B:$CP,Daily!JQ$10,0))/(VLOOKUP($EG169,Data!$B:$CP,Daily!FR$10,0)+VLOOKUP($IF169,Data!$B:$CP,Daily!JQ$10,0)),0)</f>
        <v>0.11895161290322581</v>
      </c>
      <c r="BT171" s="12">
        <f>IFERROR((VLOOKUP($EG171,Data!$B:$CP,Daily!FS$10,0)+VLOOKUP($IF171,Data!$B:$CP,Daily!JR$10,0))/(VLOOKUP($EG169,Data!$B:$CP,Daily!FS$10,0)+VLOOKUP($IF169,Data!$B:$CP,Daily!JR$10,0)),0)</f>
        <v>0.116751269035533</v>
      </c>
      <c r="BU171" s="12">
        <f>IFERROR((VLOOKUP($EG171,Data!$B:$CP,Daily!FT$10,0)+VLOOKUP($IF171,Data!$B:$CP,Daily!JS$10,0))/(VLOOKUP($EG169,Data!$B:$CP,Daily!FT$10,0)+VLOOKUP($IF169,Data!$B:$CP,Daily!JS$10,0)),0)</f>
        <v>0.10804851157662625</v>
      </c>
      <c r="BV171" s="12">
        <f>IFERROR((VLOOKUP($EG171,Data!$B:$CP,Daily!FU$10,0)+VLOOKUP($IF171,Data!$B:$CP,Daily!JT$10,0))/(VLOOKUP($EG169,Data!$B:$CP,Daily!FU$10,0)+VLOOKUP($IF169,Data!$B:$CP,Daily!JT$10,0)),0)</f>
        <v>0.1289875173370319</v>
      </c>
      <c r="BW171" s="12">
        <f>IFERROR((VLOOKUP($EG171,Data!$B:$CP,Daily!FV$10,0)+VLOOKUP($IF171,Data!$B:$CP,Daily!JU$10,0))/(VLOOKUP($EG169,Data!$B:$CP,Daily!FV$10,0)+VLOOKUP($IF169,Data!$B:$CP,Daily!JU$10,0)),0)</f>
        <v>0.10913140311804009</v>
      </c>
      <c r="BX171" s="12">
        <f>IFERROR((VLOOKUP($EG171,Data!$B:$CP,Daily!FW$10,0)+VLOOKUP($IF171,Data!$B:$CP,Daily!JV$10,0))/(VLOOKUP($EG169,Data!$B:$CP,Daily!FW$10,0)+VLOOKUP($IF169,Data!$B:$CP,Daily!JV$10,0)),0)</f>
        <v>0.11940298507462686</v>
      </c>
      <c r="BY171" s="12">
        <f>IFERROR((VLOOKUP($EG171,Data!$B:$CP,Daily!FX$10,0)+VLOOKUP($IF171,Data!$B:$CP,Daily!JW$10,0))/(VLOOKUP($EG169,Data!$B:$CP,Daily!FX$10,0)+VLOOKUP($IF169,Data!$B:$CP,Daily!JW$10,0)),0)</f>
        <v>0.12665198237885464</v>
      </c>
      <c r="BZ171" s="12">
        <f>IFERROR((VLOOKUP($EG171,Data!$B:$CP,Daily!FY$10,0)+VLOOKUP($IF171,Data!$B:$CP,Daily!JX$10,0))/(VLOOKUP($EG169,Data!$B:$CP,Daily!FY$10,0)+VLOOKUP($IF169,Data!$B:$CP,Daily!JX$10,0)),0)</f>
        <v>0.11288604898828541</v>
      </c>
      <c r="CA171" s="12">
        <f>IFERROR((VLOOKUP($EG171,Data!$B:$CP,Daily!FZ$10,0)+VLOOKUP($IF171,Data!$B:$CP,Daily!JY$10,0))/(VLOOKUP($EG169,Data!$B:$CP,Daily!FZ$10,0)+VLOOKUP($IF169,Data!$B:$CP,Daily!JY$10,0)),0)</f>
        <v>0.11595866819747416</v>
      </c>
      <c r="CB171" s="12">
        <f>IFERROR((VLOOKUP($EG171,Data!$B:$CP,Daily!GA$10,0)+VLOOKUP($IF171,Data!$B:$CP,Daily!JZ$10,0))/(VLOOKUP($EG169,Data!$B:$CP,Daily!GA$10,0)+VLOOKUP($IF169,Data!$B:$CP,Daily!JZ$10,0)),0)</f>
        <v>0.11772315653298836</v>
      </c>
      <c r="CC171" s="12">
        <f>IFERROR((VLOOKUP($EG171,Data!$B:$CP,Daily!GB$10,0)+VLOOKUP($IF171,Data!$B:$CP,Daily!KA$10,0))/(VLOOKUP($EG169,Data!$B:$CP,Daily!GB$10,0)+VLOOKUP($IF169,Data!$B:$CP,Daily!KA$10,0)),0)</f>
        <v>0.10550458715596331</v>
      </c>
      <c r="CD171" s="12">
        <f>IFERROR((VLOOKUP($EG171,Data!$B:$CP,Daily!GC$10,0)+VLOOKUP($IF171,Data!$B:$CP,Daily!KB$10,0))/(VLOOKUP($EG169,Data!$B:$CP,Daily!GC$10,0)+VLOOKUP($IF169,Data!$B:$CP,Daily!KB$10,0)),0)</f>
        <v>0.10757409440175632</v>
      </c>
      <c r="CE171" s="12">
        <f>IFERROR((VLOOKUP($EG171,Data!$B:$CP,Daily!GD$10,0)+VLOOKUP($IF171,Data!$B:$CP,Daily!KC$10,0))/(VLOOKUP($EG169,Data!$B:$CP,Daily!GD$10,0)+VLOOKUP($IF169,Data!$B:$CP,Daily!KC$10,0)),0)</f>
        <v>0.11879049676025918</v>
      </c>
      <c r="CF171" s="12">
        <f>IFERROR((VLOOKUP($EG171,Data!$B:$CP,Daily!GE$10,0)+VLOOKUP($IF171,Data!$B:$CP,Daily!KD$10,0))/(VLOOKUP($EG169,Data!$B:$CP,Daily!GE$10,0)+VLOOKUP($IF169,Data!$B:$CP,Daily!KD$10,0)),0)</f>
        <v>9.8194130925507897E-2</v>
      </c>
      <c r="CG171" s="12">
        <f>IFERROR((VLOOKUP($EG171,Data!$B:$CP,Daily!GF$10,0)+VLOOKUP($IF171,Data!$B:$CP,Daily!KE$10,0))/(VLOOKUP($EG169,Data!$B:$CP,Daily!GF$10,0)+VLOOKUP($IF169,Data!$B:$CP,Daily!KE$10,0)),0)</f>
        <v>0.11123595505617978</v>
      </c>
      <c r="CH171" s="12">
        <f>IFERROR((VLOOKUP($EG171,Data!$B:$CP,Daily!GG$10,0)+VLOOKUP($IF171,Data!$B:$CP,Daily!KF$10,0))/(VLOOKUP($EG169,Data!$B:$CP,Daily!GG$10,0)+VLOOKUP($IF169,Data!$B:$CP,Daily!KF$10,0)),0)</f>
        <v>0.12023121387283237</v>
      </c>
      <c r="CI171" s="12">
        <f>IFERROR((VLOOKUP($EG171,Data!$B:$CP,Daily!GH$10,0)+VLOOKUP($IF171,Data!$B:$CP,Daily!KG$10,0))/(VLOOKUP($EG169,Data!$B:$CP,Daily!GH$10,0)+VLOOKUP($IF169,Data!$B:$CP,Daily!KG$10,0)),0)</f>
        <v>0.11495673671199011</v>
      </c>
      <c r="CJ171" s="12">
        <f>IFERROR((VLOOKUP($EG171,Data!$B:$CP,Daily!GI$10,0)+VLOOKUP($IF171,Data!$B:$CP,Daily!KH$10,0))/(VLOOKUP($EG169,Data!$B:$CP,Daily!GI$10,0)+VLOOKUP($IF169,Data!$B:$CP,Daily!KH$10,0)),0)</f>
        <v>0.12807244501940493</v>
      </c>
      <c r="CK171" s="12">
        <f>IFERROR((VLOOKUP($EG171,Data!$B:$CP,Daily!GJ$10,0)+VLOOKUP($IF171,Data!$B:$CP,Daily!KI$10,0))/(VLOOKUP($EG169,Data!$B:$CP,Daily!GJ$10,0)+VLOOKUP($IF169,Data!$B:$CP,Daily!KI$10,0)),0)</f>
        <v>0.10961737331954498</v>
      </c>
      <c r="CL171" s="12">
        <f>IFERROR((VLOOKUP($EG171,Data!$B:$CP,Daily!GK$10,0)+VLOOKUP($IF171,Data!$B:$CP,Daily!KJ$10,0))/(VLOOKUP($EG169,Data!$B:$CP,Daily!GK$10,0)+VLOOKUP($IF169,Data!$B:$CP,Daily!KJ$10,0)),0)</f>
        <v>0.1037037037037037</v>
      </c>
      <c r="CM171" s="12">
        <f>IFERROR((VLOOKUP($EG171,Data!$B:$CP,Daily!GL$10,0)+VLOOKUP($IF171,Data!$B:$CP,Daily!KK$10,0))/(VLOOKUP($EG169,Data!$B:$CP,Daily!GL$10,0)+VLOOKUP($IF169,Data!$B:$CP,Daily!KK$10,0)),0)</f>
        <v>0.10416666666666667</v>
      </c>
      <c r="CN171" s="12">
        <f>IFERROR((VLOOKUP($EG171,Data!$B:$CP,Daily!GM$10,0)+VLOOKUP($IF171,Data!$B:$CP,Daily!KL$10,0))/(VLOOKUP($EG169,Data!$B:$CP,Daily!GM$10,0)+VLOOKUP($IF169,Data!$B:$CP,Daily!KL$10,0)),0)</f>
        <v>0.11858974358974358</v>
      </c>
      <c r="CO171" s="12">
        <f>IFERROR((VLOOKUP($EG171,Data!$B:$CP,Daily!GN$10,0)+VLOOKUP($IF171,Data!$B:$CP,Daily!KM$10,0))/(VLOOKUP($EG169,Data!$B:$CP,Daily!GN$10,0)+VLOOKUP($IF169,Data!$B:$CP,Daily!KM$10,0)),0)</f>
        <v>0.10220673635307782</v>
      </c>
      <c r="CP171" s="12">
        <f>IFERROR((VLOOKUP($EG171,Data!$B:$CP,Daily!GO$10,0)+VLOOKUP($IF171,Data!$B:$CP,Daily!KN$10,0))/(VLOOKUP($EG169,Data!$B:$CP,Daily!GO$10,0)+VLOOKUP($IF169,Data!$B:$CP,Daily!KN$10,0)),0)</f>
        <v>0.10088272383354351</v>
      </c>
      <c r="CQ171" s="12">
        <f>IFERROR((VLOOKUP($EG171,Data!$B:$CP,Daily!GP$10,0)+VLOOKUP($IF171,Data!$B:$CP,Daily!KO$10,0))/(VLOOKUP($EG169,Data!$B:$CP,Daily!GP$10,0)+VLOOKUP($IF169,Data!$B:$CP,Daily!KO$10,0)),0)</f>
        <v>0.10709117221418235</v>
      </c>
      <c r="CR171" s="12">
        <f>IFERROR((VLOOKUP($EG171,Data!$B:$CP,Daily!GQ$10,0)+VLOOKUP($IF171,Data!$B:$CP,Daily!KP$10,0))/(VLOOKUP($EG169,Data!$B:$CP,Daily!GQ$10,0)+VLOOKUP($IF169,Data!$B:$CP,Daily!KP$10,0)),0)</f>
        <v>0.11715976331360947</v>
      </c>
      <c r="CS171" s="12">
        <f>IFERROR((VLOOKUP($EG171,Data!$B:$CP,Daily!GR$10,0)+VLOOKUP($IF171,Data!$B:$CP,Daily!KQ$10,0))/(VLOOKUP($EG169,Data!$B:$CP,Daily!GR$10,0)+VLOOKUP($IF169,Data!$B:$CP,Daily!KQ$10,0)),0)</f>
        <v>0.10561797752808989</v>
      </c>
      <c r="CT171" s="12">
        <f>IFERROR((VLOOKUP($EG171,Data!$B:$CP,Daily!GS$10,0)+VLOOKUP($IF171,Data!$B:$CP,Daily!KR$10,0))/(VLOOKUP($EG169,Data!$B:$CP,Daily!GS$10,0)+VLOOKUP($IF169,Data!$B:$CP,Daily!KR$10,0)),0)</f>
        <v>0.10352422907488987</v>
      </c>
      <c r="CU171" s="12">
        <f>IFERROR((VLOOKUP($EG171,Data!$B:$CP,Daily!GT$10,0)+VLOOKUP($IF171,Data!$B:$CP,Daily!KS$10,0))/(VLOOKUP($EG169,Data!$B:$CP,Daily!GT$10,0)+VLOOKUP($IF169,Data!$B:$CP,Daily!KS$10,0)),0)</f>
        <v>0.10449574726609964</v>
      </c>
      <c r="CV171" s="12">
        <f>IFERROR((VLOOKUP($EG171,Data!$B:$CP,Daily!GU$10,0)+VLOOKUP($IF171,Data!$B:$CP,Daily!KT$10,0))/(VLOOKUP($EG169,Data!$B:$CP,Daily!GU$10,0)+VLOOKUP($IF169,Data!$B:$CP,Daily!KT$10,0)),0)</f>
        <v>0.10188261351052048</v>
      </c>
      <c r="CW171" s="12">
        <f>IFERROR((VLOOKUP($EG171,Data!$B:$CP,Daily!GV$10,0)+VLOOKUP($IF171,Data!$B:$CP,Daily!KU$10,0))/(VLOOKUP($EG169,Data!$B:$CP,Daily!GV$10,0)+VLOOKUP($IF169,Data!$B:$CP,Daily!KU$10,0)),0)</f>
        <v>0.12169312169312169</v>
      </c>
      <c r="CX171" s="12">
        <f>IFERROR((VLOOKUP($EG171,Data!$B:$CP,Daily!GW$10,0)+VLOOKUP($IF171,Data!$B:$CP,Daily!KV$10,0))/(VLOOKUP($EG169,Data!$B:$CP,Daily!GW$10,0)+VLOOKUP($IF169,Data!$B:$CP,Daily!KV$10,0)),0)</f>
        <v>0.11298701298701298</v>
      </c>
      <c r="CY171" s="12">
        <f>IFERROR((VLOOKUP($EG171,Data!$B:$CP,Daily!GX$10,0)+VLOOKUP($IF171,Data!$B:$CP,Daily!KW$10,0))/(VLOOKUP($EG169,Data!$B:$CP,Daily!GX$10,0)+VLOOKUP($IF169,Data!$B:$CP,Daily!KW$10,0)),0)</f>
        <v>9.8576122672508218E-2</v>
      </c>
      <c r="CZ171" s="12">
        <f>IFERROR((VLOOKUP($EG171,Data!$B:$CP,Daily!GY$10,0)+VLOOKUP($IF171,Data!$B:$CP,Daily!KX$10,0))/(VLOOKUP($EG169,Data!$B:$CP,Daily!GY$10,0)+VLOOKUP($IF169,Data!$B:$CP,Daily!KX$10,0)),0)</f>
        <v>0.11204819277108434</v>
      </c>
      <c r="DA171" s="12">
        <f>IFERROR((VLOOKUP($EG171,Data!$B:$CP,Daily!GZ$10,0)+VLOOKUP($IF171,Data!$B:$CP,Daily!KY$10,0))/(VLOOKUP($EG169,Data!$B:$CP,Daily!GZ$10,0)+VLOOKUP($IF169,Data!$B:$CP,Daily!KY$10,0)),0)</f>
        <v>0.10414201183431952</v>
      </c>
      <c r="DB171" s="12">
        <f>IFERROR((VLOOKUP($EG171,Data!$B:$CP,Daily!HA$10,0)+VLOOKUP($IF171,Data!$B:$CP,Daily!KZ$10,0))/(VLOOKUP($EG169,Data!$B:$CP,Daily!HA$10,0)+VLOOKUP($IF169,Data!$B:$CP,Daily!KZ$10,0)),0)</f>
        <v>0.11744583808437856</v>
      </c>
      <c r="DC171" s="12">
        <f>IFERROR((VLOOKUP($EG171,Data!$B:$CP,Daily!HB$10,0)+VLOOKUP($IF171,Data!$B:$CP,Daily!LA$10,0))/(VLOOKUP($EG169,Data!$B:$CP,Daily!HB$10,0)+VLOOKUP($IF169,Data!$B:$CP,Daily!LA$10,0)),0)</f>
        <v>0.10290556900726393</v>
      </c>
      <c r="DD171" s="12">
        <f>IFERROR((VLOOKUP($EG171,Data!$B:$CP,Daily!HC$10,0)+VLOOKUP($IF171,Data!$B:$CP,Daily!LB$10,0))/(VLOOKUP($EG169,Data!$B:$CP,Daily!HC$10,0)+VLOOKUP($IF169,Data!$B:$CP,Daily!LB$10,0)),0)</f>
        <v>0.12049689440993788</v>
      </c>
      <c r="DE171" s="12">
        <f>IFERROR((VLOOKUP($EG171,Data!$B:$CP,Daily!HD$10,0)+VLOOKUP($IF171,Data!$B:$CP,Daily!LC$10,0))/(VLOOKUP($EG169,Data!$B:$CP,Daily!HD$10,0)+VLOOKUP($IF169,Data!$B:$CP,Daily!LC$10,0)),0)</f>
        <v>0.10502958579881656</v>
      </c>
      <c r="DF171" s="12">
        <f>IFERROR((VLOOKUP($EG171,Data!$B:$CP,Daily!HE$10,0)+VLOOKUP($IF171,Data!$B:$CP,Daily!LD$10,0))/(VLOOKUP($EG169,Data!$B:$CP,Daily!HE$10,0)+VLOOKUP($IF169,Data!$B:$CP,Daily!LD$10,0)),0)</f>
        <v>0.10059171597633136</v>
      </c>
      <c r="DG171" s="12">
        <f>IFERROR((VLOOKUP($EG171,Data!$B:$CP,Daily!HF$10,0)+VLOOKUP($IF171,Data!$B:$CP,Daily!LE$10,0))/(VLOOKUP($EG169,Data!$B:$CP,Daily!HF$10,0)+VLOOKUP($IF169,Data!$B:$CP,Daily!LE$10,0)),0)</f>
        <v>9.0154211150652433E-2</v>
      </c>
      <c r="DH171" s="12">
        <f>IFERROR((VLOOKUP($EG171,Data!$B:$CP,Daily!HG$10,0)+VLOOKUP($IF171,Data!$B:$CP,Daily!LF$10,0))/(VLOOKUP($EG169,Data!$B:$CP,Daily!HG$10,0)+VLOOKUP($IF169,Data!$B:$CP,Daily!LF$10,0)),0)</f>
        <v>8.3710407239818999E-2</v>
      </c>
      <c r="DI171" s="12">
        <f>IFERROR((VLOOKUP($EG171,Data!$B:$CP,Daily!HH$10,0)+VLOOKUP($IF171,Data!$B:$CP,Daily!LG$10,0))/(VLOOKUP($EG169,Data!$B:$CP,Daily!HH$10,0)+VLOOKUP($IF169,Data!$B:$CP,Daily!LG$10,0)),0)</f>
        <v>0.11494252873563218</v>
      </c>
      <c r="DJ171" s="12">
        <f>IFERROR((VLOOKUP($EG171,Data!$B:$CP,Daily!HI$10,0)+VLOOKUP($IF171,Data!$B:$CP,Daily!LH$10,0))/(VLOOKUP($EG169,Data!$B:$CP,Daily!HI$10,0)+VLOOKUP($IF169,Data!$B:$CP,Daily!LH$10,0)),0)</f>
        <v>0.11016949152542373</v>
      </c>
      <c r="DK171" s="12">
        <f>IFERROR((VLOOKUP($EG171,Data!$B:$CP,Daily!HJ$10,0)+VLOOKUP($IF171,Data!$B:$CP,Daily!LI$10,0))/(VLOOKUP($EG169,Data!$B:$CP,Daily!HJ$10,0)+VLOOKUP($IF169,Data!$B:$CP,Daily!LI$10,0)),0)</f>
        <v>0.12239583333333333</v>
      </c>
      <c r="DL171" s="12">
        <f>IFERROR((VLOOKUP($EG171,Data!$B:$CP,Daily!HK$10,0)+VLOOKUP($IF171,Data!$B:$CP,Daily!LJ$10,0))/(VLOOKUP($EG169,Data!$B:$CP,Daily!HK$10,0)+VLOOKUP($IF169,Data!$B:$CP,Daily!LJ$10,0)),0)</f>
        <v>0.12412831241283125</v>
      </c>
      <c r="DM171" s="12">
        <f>IFERROR((VLOOKUP($EG171,Data!$B:$CP,Daily!HL$10,0)+VLOOKUP($IF171,Data!$B:$CP,Daily!LK$10,0))/(VLOOKUP($EG169,Data!$B:$CP,Daily!HL$10,0)+VLOOKUP($IF169,Data!$B:$CP,Daily!LK$10,0)),0)</f>
        <v>9.4972067039106142E-2</v>
      </c>
      <c r="DN171" s="12">
        <f>IFERROR((VLOOKUP($EG171,Data!$B:$CP,Daily!HM$10,0)+VLOOKUP($IF171,Data!$B:$CP,Daily!LL$10,0))/(VLOOKUP($EG169,Data!$B:$CP,Daily!HM$10,0)+VLOOKUP($IF169,Data!$B:$CP,Daily!LL$10,0)),0)</f>
        <v>0.10256410256410256</v>
      </c>
      <c r="DO171" s="12">
        <f>IFERROR((VLOOKUP($EG171,Data!$B:$CP,Daily!HN$10,0)+VLOOKUP($IF171,Data!$B:$CP,Daily!LM$10,0))/(VLOOKUP($EG169,Data!$B:$CP,Daily!HN$10,0)+VLOOKUP($IF169,Data!$B:$CP,Daily!LM$10,0)),0)</f>
        <v>0.12433581296493093</v>
      </c>
      <c r="DP171" s="12">
        <f>IFERROR((VLOOKUP($EG171,Data!$B:$CP,Daily!HO$10,0)+VLOOKUP($IF171,Data!$B:$CP,Daily!LN$10,0))/(VLOOKUP($EG169,Data!$B:$CP,Daily!HO$10,0)+VLOOKUP($IF169,Data!$B:$CP,Daily!LN$10,0)),0)</f>
        <v>0.10845986984815618</v>
      </c>
      <c r="DQ171" s="12">
        <f>IFERROR((VLOOKUP($EG171,Data!$B:$CP,Daily!HP$10,0)+VLOOKUP($IF171,Data!$B:$CP,Daily!LO$10,0))/(VLOOKUP($EG169,Data!$B:$CP,Daily!HP$10,0)+VLOOKUP($IF169,Data!$B:$CP,Daily!LO$10,0)),0)</f>
        <v>0.10348468848996832</v>
      </c>
      <c r="DR171" s="12">
        <f>IFERROR((VLOOKUP($EG171,Data!$B:$CP,Daily!HQ$10,0)+VLOOKUP($IF171,Data!$B:$CP,Daily!LP$10,0))/(VLOOKUP($EG169,Data!$B:$CP,Daily!HQ$10,0)+VLOOKUP($IF169,Data!$B:$CP,Daily!LP$10,0)),0)</f>
        <v>0.12541620421753608</v>
      </c>
      <c r="DS171" s="12">
        <f>IFERROR((VLOOKUP($EG171,Data!$B:$CP,Daily!HR$10,0)+VLOOKUP($IF171,Data!$B:$CP,Daily!LQ$10,0))/(VLOOKUP($EG169,Data!$B:$CP,Daily!HR$10,0)+VLOOKUP($IF169,Data!$B:$CP,Daily!LQ$10,0)),0)</f>
        <v>0.10921052631578948</v>
      </c>
      <c r="DT171" s="12">
        <f>IFERROR((VLOOKUP($EG171,Data!$B:$CP,Daily!HS$10,0)+VLOOKUP($IF171,Data!$B:$CP,Daily!LR$10,0))/(VLOOKUP($EG169,Data!$B:$CP,Daily!HS$10,0)+VLOOKUP($IF169,Data!$B:$CP,Daily!LR$10,0)),0)</f>
        <v>0.10865191146881288</v>
      </c>
      <c r="DU171" s="12">
        <f>IFERROR((VLOOKUP($EG171,Data!$B:$CP,Daily!HT$10,0)+VLOOKUP($IF171,Data!$B:$CP,Daily!LS$10,0))/(VLOOKUP($EG169,Data!$B:$CP,Daily!HT$10,0)+VLOOKUP($IF169,Data!$B:$CP,Daily!LS$10,0)),0)</f>
        <v>9.8018769551616272E-2</v>
      </c>
      <c r="DV171" s="12">
        <f>IFERROR((VLOOKUP($EG171,Data!$B:$CP,Daily!HU$10,0)+VLOOKUP($IF171,Data!$B:$CP,Daily!LT$10,0))/(VLOOKUP($EG169,Data!$B:$CP,Daily!HU$10,0)+VLOOKUP($IF169,Data!$B:$CP,Daily!LT$10,0)),0)</f>
        <v>0</v>
      </c>
      <c r="DW171" s="40">
        <f>_xlfn.QUARTILE.INC($AJ171:$DT171,1)</f>
        <v>8.8504577822990843E-2</v>
      </c>
      <c r="DX171" s="40">
        <f>_xlfn.QUARTILE.INC($AJ171:$DT171,3)</f>
        <v>0.11495673671199011</v>
      </c>
      <c r="DY171" s="40">
        <f>DX171-DW171</f>
        <v>2.6452158888999266E-2</v>
      </c>
      <c r="DZ171" s="40">
        <f>DX171+(0.75*DY171)</f>
        <v>0.13479585587873955</v>
      </c>
      <c r="EA171" s="40">
        <f>DW171-(0.75*DY171)</f>
        <v>6.8665458656241393E-2</v>
      </c>
      <c r="EB171" s="14"/>
      <c r="EC171" s="12">
        <f>_xlfn.STDEV.P(BN171:DU171)</f>
        <v>9.6634415475844743E-3</v>
      </c>
      <c r="ED171" s="12">
        <f t="shared" ref="ED171:ED172" si="2657">SUMPRODUCT(DN171:DT171,DN$169:DT$169)/SUM(DN$169:DT$169)</f>
        <v>0.11181483188772336</v>
      </c>
      <c r="EE171" s="12">
        <f t="shared" ref="EE171:EE172" si="2658">SUMPRODUCT(CR171:DT171,CR$169:DT$169)/SUM(CR$169:DT$169)</f>
        <v>0.10867725555710986</v>
      </c>
      <c r="EF171" s="1"/>
      <c r="EG171" s="7" t="s">
        <v>845</v>
      </c>
      <c r="EH171" s="7" t="s">
        <v>148</v>
      </c>
      <c r="EI171" s="12">
        <f>IFERROR(VLOOKUP($EG171,Data!$B:$CP,Daily!EI$10,0)/IFERROR(VLOOKUP($EG169,Data!$B:$CP,Daily!EI$10,0),0),0)</f>
        <v>3.5149384885764497E-3</v>
      </c>
      <c r="EJ171" s="12">
        <f>IFERROR(VLOOKUP($EG171,Data!$B:$CP,Daily!EJ$10,0)/IFERROR(VLOOKUP($EG169,Data!$B:$CP,Daily!EJ$10,0),0),0)</f>
        <v>3.6231884057971015E-3</v>
      </c>
      <c r="EK171" s="12">
        <f>IFERROR(VLOOKUP($EG171,Data!$B:$CP,Daily!EK$10,0)/IFERROR(VLOOKUP($EG169,Data!$B:$CP,Daily!EK$10,0),0),0)</f>
        <v>4.0567951318458417E-3</v>
      </c>
      <c r="EL171" s="12">
        <f>IFERROR(VLOOKUP($EG171,Data!$B:$CP,Daily!EL$10,0)/IFERROR(VLOOKUP($EG169,Data!$B:$CP,Daily!EL$10,0),0),0)</f>
        <v>2.1929824561403508E-3</v>
      </c>
      <c r="EM171" s="12">
        <f>IFERROR(VLOOKUP($EG171,Data!$B:$CP,Daily!EM$10,0)/IFERROR(VLOOKUP($EG169,Data!$B:$CP,Daily!EM$10,0),0),0)</f>
        <v>4.1580041580041582E-3</v>
      </c>
      <c r="EN171" s="12">
        <f>IFERROR(VLOOKUP($EG171,Data!$B:$CP,Daily!EN$10,0)/IFERROR(VLOOKUP($EG169,Data!$B:$CP,Daily!EN$10,0),0),0)</f>
        <v>3.3783783783783786E-3</v>
      </c>
      <c r="EO171" s="12">
        <f>IFERROR(VLOOKUP($EG171,Data!$B:$CP,Daily!EO$10,0)/IFERROR(VLOOKUP($EG169,Data!$B:$CP,Daily!EO$10,0),0),0)</f>
        <v>1.6474464579901153E-3</v>
      </c>
      <c r="EP171" s="12">
        <f>IFERROR(VLOOKUP($EG171,Data!$B:$CP,Daily!EP$10,0)/IFERROR(VLOOKUP($EG169,Data!$B:$CP,Daily!EP$10,0),0),0)</f>
        <v>6.4412238325281803E-3</v>
      </c>
      <c r="EQ171" s="12">
        <f>IFERROR(VLOOKUP($EG171,Data!$B:$CP,Daily!EQ$10,0)/IFERROR(VLOOKUP($EG169,Data!$B:$CP,Daily!EQ$10,0),0),0)</f>
        <v>8.4459459459459464E-3</v>
      </c>
      <c r="ER171" s="12">
        <f>IFERROR(VLOOKUP($EG171,Data!$B:$CP,Daily!ER$10,0)/IFERROR(VLOOKUP($EG169,Data!$B:$CP,Daily!ER$10,0),0),0)</f>
        <v>6.0851926977687626E-3</v>
      </c>
      <c r="ES171" s="12">
        <f>IFERROR(VLOOKUP($EG171,Data!$B:$CP,Daily!ES$10,0)/IFERROR(VLOOKUP($EG169,Data!$B:$CP,Daily!ES$10,0),0),0)</f>
        <v>6.8965517241379309E-3</v>
      </c>
      <c r="ET171" s="12">
        <f>IFERROR(VLOOKUP($EG171,Data!$B:$CP,Daily!ET$10,0)/IFERROR(VLOOKUP($EG169,Data!$B:$CP,Daily!ET$10,0),0),0)</f>
        <v>4.8543689320388345E-3</v>
      </c>
      <c r="EU171" s="12">
        <f>IFERROR(VLOOKUP($EG171,Data!$B:$CP,Daily!EU$10,0)/IFERROR(VLOOKUP($EG169,Data!$B:$CP,Daily!EU$10,0),0),0)</f>
        <v>6.5466448445171853E-3</v>
      </c>
      <c r="EV171" s="12">
        <f>IFERROR(VLOOKUP($EG171,Data!$B:$CP,Daily!EV$10,0)/IFERROR(VLOOKUP($EG169,Data!$B:$CP,Daily!EV$10,0),0),0)</f>
        <v>9.4488188976377951E-3</v>
      </c>
      <c r="EW171" s="12">
        <f>IFERROR(VLOOKUP($EG171,Data!$B:$CP,Daily!EW$10,0)/IFERROR(VLOOKUP($EG169,Data!$B:$CP,Daily!EW$10,0),0),0)</f>
        <v>3.0581039755351682E-3</v>
      </c>
      <c r="EX171" s="12">
        <f>IFERROR(VLOOKUP($EG171,Data!$B:$CP,Daily!EX$10,0)/IFERROR(VLOOKUP($EG169,Data!$B:$CP,Daily!EX$10,0),0),0)</f>
        <v>8.2236842105263153E-3</v>
      </c>
      <c r="EY171" s="12">
        <f>IFERROR(VLOOKUP($EG171,Data!$B:$CP,Daily!EY$10,0)/IFERROR(VLOOKUP($EG169,Data!$B:$CP,Daily!EY$10,0),0),0)</f>
        <v>7.104795737122558E-3</v>
      </c>
      <c r="EZ171" s="12">
        <f>IFERROR(VLOOKUP($EG171,Data!$B:$CP,Daily!EZ$10,0)/IFERROR(VLOOKUP($EG169,Data!$B:$CP,Daily!EZ$10,0),0),0)</f>
        <v>7.7369439071566732E-3</v>
      </c>
      <c r="FA171" s="12">
        <f>IFERROR(VLOOKUP($EG171,Data!$B:$CP,Daily!FA$10,0)/IFERROR(VLOOKUP($EG169,Data!$B:$CP,Daily!FA$10,0),0),0)</f>
        <v>1.3266998341625208E-2</v>
      </c>
      <c r="FB171" s="12">
        <f>IFERROR(VLOOKUP($EG171,Data!$B:$CP,Daily!FB$10,0)/IFERROR(VLOOKUP($EG169,Data!$B:$CP,Daily!FB$10,0),0),0)</f>
        <v>6.7001675041876048E-3</v>
      </c>
      <c r="FC171" s="12">
        <f>IFERROR(VLOOKUP($EG171,Data!$B:$CP,Daily!FC$10,0)/IFERROR(VLOOKUP($EG169,Data!$B:$CP,Daily!FC$10,0),0),0)</f>
        <v>8.0128205128205121E-3</v>
      </c>
      <c r="FD171" s="12">
        <f>IFERROR(VLOOKUP($EG171,Data!$B:$CP,Daily!FD$10,0)/IFERROR(VLOOKUP($EG169,Data!$B:$CP,Daily!FD$10,0),0),0)</f>
        <v>9.849749582637729E-2</v>
      </c>
      <c r="FE171" s="12">
        <f>IFERROR(VLOOKUP($EG171,Data!$B:$CP,Daily!FE$10,0)/IFERROR(VLOOKUP($EG169,Data!$B:$CP,Daily!FE$10,0),0),0)</f>
        <v>0.11820652173913043</v>
      </c>
      <c r="FF171" s="12">
        <f>IFERROR(VLOOKUP($EG171,Data!$B:$CP,Daily!FF$10,0)/IFERROR(VLOOKUP($EG169,Data!$B:$CP,Daily!FF$10,0),0),0)</f>
        <v>0.11280487804878049</v>
      </c>
      <c r="FG171" s="12">
        <f>IFERROR(VLOOKUP($EG171,Data!$B:$CP,Daily!FG$10,0)/IFERROR(VLOOKUP($EG169,Data!$B:$CP,Daily!FG$10,0),0),0)</f>
        <v>0.14043993231810489</v>
      </c>
      <c r="FH171" s="12">
        <f>IFERROR(VLOOKUP($EG171,Data!$B:$CP,Daily!FH$10,0)/IFERROR(VLOOKUP($EG169,Data!$B:$CP,Daily!FH$10,0),0),0)</f>
        <v>0.10302197802197802</v>
      </c>
      <c r="FI171" s="12">
        <f>IFERROR(VLOOKUP($EG171,Data!$B:$CP,Daily!FI$10,0)/IFERROR(VLOOKUP($EG169,Data!$B:$CP,Daily!FI$10,0),0),0)</f>
        <v>0.12005457025920874</v>
      </c>
      <c r="FJ171" s="12">
        <f>IFERROR(VLOOKUP($EG171,Data!$B:$CP,Daily!FJ$10,0)/IFERROR(VLOOKUP($EG169,Data!$B:$CP,Daily!FJ$10,0),0),0)</f>
        <v>0.12015503875968993</v>
      </c>
      <c r="FK171" s="12">
        <f>IFERROR(VLOOKUP($EG171,Data!$B:$CP,Daily!FK$10,0)/IFERROR(VLOOKUP($EG169,Data!$B:$CP,Daily!FK$10,0),0),0)</f>
        <v>8.4432717678100261E-2</v>
      </c>
      <c r="FL171" s="12">
        <f>IFERROR(VLOOKUP($EG171,Data!$B:$CP,Daily!FL$10,0)/IFERROR(VLOOKUP($EG169,Data!$B:$CP,Daily!FL$10,0),0),0)</f>
        <v>0.11065573770491803</v>
      </c>
      <c r="FM171" s="12">
        <f>IFERROR(VLOOKUP($EG171,Data!$B:$CP,Daily!FM$10,0)/IFERROR(VLOOKUP($EG169,Data!$B:$CP,Daily!FM$10,0),0),0)</f>
        <v>0.10849056603773585</v>
      </c>
      <c r="FN171" s="12">
        <f>IFERROR(VLOOKUP($EG171,Data!$B:$CP,Daily!FN$10,0)/IFERROR(VLOOKUP($EG169,Data!$B:$CP,Daily!FN$10,0),0),0)</f>
        <v>0.11282051282051282</v>
      </c>
      <c r="FO171" s="12">
        <f>IFERROR(VLOOKUP($EG171,Data!$B:$CP,Daily!FO$10,0)/IFERROR(VLOOKUP($EG169,Data!$B:$CP,Daily!FO$10,0),0),0)</f>
        <v>0.1038961038961039</v>
      </c>
      <c r="FP171" s="12">
        <f>IFERROR(VLOOKUP($EG171,Data!$B:$CP,Daily!FP$10,0)/IFERROR(VLOOKUP($EG169,Data!$B:$CP,Daily!FP$10,0),0),0)</f>
        <v>0.10814814814814815</v>
      </c>
      <c r="FQ171" s="12">
        <f>IFERROR(VLOOKUP($EG171,Data!$B:$CP,Daily!FQ$10,0)/IFERROR(VLOOKUP($EG169,Data!$B:$CP,Daily!FQ$10,0),0),0)</f>
        <v>0.10859728506787331</v>
      </c>
      <c r="FR171" s="12">
        <f>IFERROR(VLOOKUP($EG171,Data!$B:$CP,Daily!FR$10,0)/IFERROR(VLOOKUP($EG169,Data!$B:$CP,Daily!FR$10,0),0),0)</f>
        <v>0.12534059945504086</v>
      </c>
      <c r="FS171" s="12">
        <f>IFERROR(VLOOKUP($EG171,Data!$B:$CP,Daily!FS$10,0)/IFERROR(VLOOKUP($EG169,Data!$B:$CP,Daily!FS$10,0),0),0)</f>
        <v>0.12100139082058414</v>
      </c>
      <c r="FT171" s="12">
        <f>IFERROR(VLOOKUP($EG171,Data!$B:$CP,Daily!FT$10,0)/IFERROR(VLOOKUP($EG169,Data!$B:$CP,Daily!FT$10,0),0),0)</f>
        <v>0.11964549483013294</v>
      </c>
      <c r="FU171" s="12">
        <f>IFERROR(VLOOKUP($EG171,Data!$B:$CP,Daily!FU$10,0)/IFERROR(VLOOKUP($EG169,Data!$B:$CP,Daily!FU$10,0),0),0)</f>
        <v>0.12658227848101267</v>
      </c>
      <c r="FV171" s="12">
        <f>IFERROR(VLOOKUP($EG171,Data!$B:$CP,Daily!FV$10,0)/IFERROR(VLOOKUP($EG169,Data!$B:$CP,Daily!FV$10,0),0),0)</f>
        <v>0.11261261261261261</v>
      </c>
      <c r="FW171" s="12">
        <f>IFERROR(VLOOKUP($EG171,Data!$B:$CP,Daily!FW$10,0)/IFERROR(VLOOKUP($EG169,Data!$B:$CP,Daily!FW$10,0),0),0)</f>
        <v>0.125</v>
      </c>
      <c r="FX171" s="12">
        <f>IFERROR(VLOOKUP($EG171,Data!$B:$CP,Daily!FX$10,0)/IFERROR(VLOOKUP($EG169,Data!$B:$CP,Daily!FX$10,0),0),0)</f>
        <v>0.12688821752265861</v>
      </c>
      <c r="FY171" s="12">
        <f>IFERROR(VLOOKUP($EG171,Data!$B:$CP,Daily!FY$10,0)/IFERROR(VLOOKUP($EG169,Data!$B:$CP,Daily!FY$10,0),0),0)</f>
        <v>0.11312217194570136</v>
      </c>
      <c r="FZ171" s="12">
        <f>IFERROR(VLOOKUP($EG171,Data!$B:$CP,Daily!FZ$10,0)/IFERROR(VLOOKUP($EG169,Data!$B:$CP,Daily!FZ$10,0),0),0)</f>
        <v>0.12135176651305683</v>
      </c>
      <c r="GA171" s="12">
        <f>IFERROR(VLOOKUP($EG171,Data!$B:$CP,Daily!GA$10,0)/IFERROR(VLOOKUP($EG169,Data!$B:$CP,Daily!GA$10,0),0),0)</f>
        <v>0.13402061855670103</v>
      </c>
      <c r="GB171" s="12">
        <f>IFERROR(VLOOKUP($EG171,Data!$B:$CP,Daily!GB$10,0)/IFERROR(VLOOKUP($EG169,Data!$B:$CP,Daily!GB$10,0),0),0)</f>
        <v>0.12024048096192384</v>
      </c>
      <c r="GC171" s="12">
        <f>IFERROR(VLOOKUP($EG171,Data!$B:$CP,Daily!GC$10,0)/IFERROR(VLOOKUP($EG169,Data!$B:$CP,Daily!GC$10,0),0),0)</f>
        <v>0.109375</v>
      </c>
      <c r="GD171" s="12">
        <f>IFERROR(VLOOKUP($EG171,Data!$B:$CP,Daily!GD$10,0)/IFERROR(VLOOKUP($EG169,Data!$B:$CP,Daily!GD$10,0),0),0)</f>
        <v>0.11001410437235543</v>
      </c>
      <c r="GE171" s="12">
        <f>IFERROR(VLOOKUP($EG171,Data!$B:$CP,Daily!GE$10,0)/IFERROR(VLOOKUP($EG169,Data!$B:$CP,Daily!GE$10,0),0),0)</f>
        <v>9.8820058997050153E-2</v>
      </c>
      <c r="GF171" s="12">
        <f>IFERROR(VLOOKUP($EG171,Data!$B:$CP,Daily!GF$10,0)/IFERROR(VLOOKUP($EG169,Data!$B:$CP,Daily!GF$10,0),0),0)</f>
        <v>0.10898379970544919</v>
      </c>
      <c r="GG171" s="12">
        <f>IFERROR(VLOOKUP($EG171,Data!$B:$CP,Daily!GG$10,0)/IFERROR(VLOOKUP($EG169,Data!$B:$CP,Daily!GG$10,0),0),0)</f>
        <v>0.13063063063063063</v>
      </c>
      <c r="GH171" s="12">
        <f>IFERROR(VLOOKUP($EG171,Data!$B:$CP,Daily!GH$10,0)/IFERROR(VLOOKUP($EG169,Data!$B:$CP,Daily!GH$10,0),0),0)</f>
        <v>0.11</v>
      </c>
      <c r="GI171" s="12">
        <f>IFERROR(VLOOKUP($EG171,Data!$B:$CP,Daily!GI$10,0)/IFERROR(VLOOKUP($EG169,Data!$B:$CP,Daily!GI$10,0),0),0)</f>
        <v>0.12991452991452992</v>
      </c>
      <c r="GJ171" s="12">
        <f>IFERROR(VLOOKUP($EG171,Data!$B:$CP,Daily!GJ$10,0)/IFERROR(VLOOKUP($EG169,Data!$B:$CP,Daily!GJ$10,0),0),0)</f>
        <v>0.11173184357541899</v>
      </c>
      <c r="GK171" s="12">
        <f>IFERROR(VLOOKUP($EG171,Data!$B:$CP,Daily!GK$10,0)/IFERROR(VLOOKUP($EG169,Data!$B:$CP,Daily!GK$10,0),0),0)</f>
        <v>0.10183875530410184</v>
      </c>
      <c r="GL171" s="12">
        <f>IFERROR(VLOOKUP($EG171,Data!$B:$CP,Daily!GL$10,0)/IFERROR(VLOOKUP($EG169,Data!$B:$CP,Daily!GL$10,0),0),0)</f>
        <v>0.10058309037900874</v>
      </c>
      <c r="GM171" s="12">
        <f>IFERROR(VLOOKUP($EG171,Data!$B:$CP,Daily!GM$10,0)/IFERROR(VLOOKUP($EG169,Data!$B:$CP,Daily!GM$10,0),0),0)</f>
        <v>0.12678062678062679</v>
      </c>
      <c r="GN171" s="12">
        <f>IFERROR(VLOOKUP($EG171,Data!$B:$CP,Daily!GN$10,0)/IFERROR(VLOOKUP($EG169,Data!$B:$CP,Daily!GN$10,0),0),0)</f>
        <v>0.10426540284360189</v>
      </c>
      <c r="GO171" s="12">
        <f>IFERROR(VLOOKUP($EG171,Data!$B:$CP,Daily!GO$10,0)/IFERROR(VLOOKUP($EG169,Data!$B:$CP,Daily!GO$10,0),0),0)</f>
        <v>0.10409556313993173</v>
      </c>
      <c r="GP171" s="12">
        <f>IFERROR(VLOOKUP($EG171,Data!$B:$CP,Daily!GP$10,0)/IFERROR(VLOOKUP($EG169,Data!$B:$CP,Daily!GP$10,0),0),0)</f>
        <v>0.10133843212237094</v>
      </c>
      <c r="GQ171" s="12">
        <f>IFERROR(VLOOKUP($EG171,Data!$B:$CP,Daily!GQ$10,0)/IFERROR(VLOOKUP($EG169,Data!$B:$CP,Daily!GQ$10,0),0),0)</f>
        <v>0.13174603174603175</v>
      </c>
      <c r="GR171" s="12">
        <f>IFERROR(VLOOKUP($EG171,Data!$B:$CP,Daily!GR$10,0)/IFERROR(VLOOKUP($EG169,Data!$B:$CP,Daily!GR$10,0),0),0)</f>
        <v>0.10385756676557864</v>
      </c>
      <c r="GS171" s="12">
        <f>IFERROR(VLOOKUP($EG171,Data!$B:$CP,Daily!GS$10,0)/IFERROR(VLOOKUP($EG169,Data!$B:$CP,Daily!GS$10,0),0),0)</f>
        <v>0.10923076923076923</v>
      </c>
      <c r="GT171" s="12">
        <f>IFERROR(VLOOKUP($EG171,Data!$B:$CP,Daily!GT$10,0)/IFERROR(VLOOKUP($EG169,Data!$B:$CP,Daily!GT$10,0),0),0)</f>
        <v>0.11185308848080133</v>
      </c>
      <c r="GU171" s="12">
        <f>IFERROR(VLOOKUP($EG171,Data!$B:$CP,Daily!GU$10,0)/IFERROR(VLOOKUP($EG169,Data!$B:$CP,Daily!GU$10,0),0),0)</f>
        <v>0.11574074074074074</v>
      </c>
      <c r="GV171" s="12">
        <f>IFERROR(VLOOKUP($EG171,Data!$B:$CP,Daily!GV$10,0)/IFERROR(VLOOKUP($EG169,Data!$B:$CP,Daily!GV$10,0),0),0)</f>
        <v>0.12523020257826889</v>
      </c>
      <c r="GW171" s="12">
        <f>IFERROR(VLOOKUP($EG171,Data!$B:$CP,Daily!GW$10,0)/IFERROR(VLOOKUP($EG169,Data!$B:$CP,Daily!GW$10,0),0),0)</f>
        <v>0.12316176470588236</v>
      </c>
      <c r="GX171" s="12">
        <f>IFERROR(VLOOKUP($EG171,Data!$B:$CP,Daily!GX$10,0)/IFERROR(VLOOKUP($EG169,Data!$B:$CP,Daily!GX$10,0),0),0)</f>
        <v>0.10298507462686567</v>
      </c>
      <c r="GY171" s="12">
        <f>IFERROR(VLOOKUP($EG171,Data!$B:$CP,Daily!GY$10,0)/IFERROR(VLOOKUP($EG169,Data!$B:$CP,Daily!GY$10,0),0),0)</f>
        <v>0.1111111111111111</v>
      </c>
      <c r="GZ171" s="12">
        <f>IFERROR(VLOOKUP($EG171,Data!$B:$CP,Daily!GZ$10,0)/IFERROR(VLOOKUP($EG169,Data!$B:$CP,Daily!GZ$10,0),0),0)</f>
        <v>0.10047846889952153</v>
      </c>
      <c r="HA171" s="12">
        <f>IFERROR(VLOOKUP($EG171,Data!$B:$CP,Daily!HA$10,0)/IFERROR(VLOOKUP($EG169,Data!$B:$CP,Daily!HA$10,0),0),0)</f>
        <v>0.11006289308176101</v>
      </c>
      <c r="HB171" s="12">
        <f>IFERROR(VLOOKUP($EG171,Data!$B:$CP,Daily!HB$10,0)/IFERROR(VLOOKUP($EG169,Data!$B:$CP,Daily!HB$10,0),0),0)</f>
        <v>9.8522167487684734E-2</v>
      </c>
      <c r="HC171" s="12">
        <f>IFERROR(VLOOKUP($EG171,Data!$B:$CP,Daily!HC$10,0)/IFERROR(VLOOKUP($EG169,Data!$B:$CP,Daily!HC$10,0),0),0)</f>
        <v>0.1369150779896014</v>
      </c>
      <c r="HD171" s="12">
        <f>IFERROR(VLOOKUP($EG171,Data!$B:$CP,Daily!HD$10,0)/IFERROR(VLOOKUP($EG169,Data!$B:$CP,Daily!HD$10,0),0),0)</f>
        <v>0.11023622047244094</v>
      </c>
      <c r="HE171" s="12">
        <f>IFERROR(VLOOKUP($EG171,Data!$B:$CP,Daily!HE$10,0)/IFERROR(VLOOKUP($EG169,Data!$B:$CP,Daily!HE$10,0),0),0)</f>
        <v>9.9678456591639875E-2</v>
      </c>
      <c r="HF171" s="12">
        <f>IFERROR(VLOOKUP($EG171,Data!$B:$CP,Daily!HF$10,0)/IFERROR(VLOOKUP($EG169,Data!$B:$CP,Daily!HF$10,0),0),0)</f>
        <v>8.3596214511041003E-2</v>
      </c>
      <c r="HG171" s="12">
        <f>IFERROR(VLOOKUP($EG171,Data!$B:$CP,Daily!HG$10,0)/IFERROR(VLOOKUP($EG169,Data!$B:$CP,Daily!HG$10,0),0),0)</f>
        <v>8.2942097026604072E-2</v>
      </c>
      <c r="HH171" s="12">
        <f>IFERROR(VLOOKUP($EG171,Data!$B:$CP,Daily!HH$10,0)/IFERROR(VLOOKUP($EG169,Data!$B:$CP,Daily!HH$10,0),0),0)</f>
        <v>0.10740203193033382</v>
      </c>
      <c r="HI171" s="12">
        <f>IFERROR(VLOOKUP($EG171,Data!$B:$CP,Daily!HI$10,0)/IFERROR(VLOOKUP($EG169,Data!$B:$CP,Daily!HI$10,0),0),0)</f>
        <v>0.11177347242921014</v>
      </c>
      <c r="HJ171" s="12">
        <f>IFERROR(VLOOKUP($EG171,Data!$B:$CP,Daily!HJ$10,0)/IFERROR(VLOOKUP($EG169,Data!$B:$CP,Daily!HJ$10,0),0),0)</f>
        <v>0.125</v>
      </c>
      <c r="HK171" s="12">
        <f>IFERROR(VLOOKUP($EG171,Data!$B:$CP,Daily!HK$10,0)/IFERROR(VLOOKUP($EG169,Data!$B:$CP,Daily!HK$10,0),0),0)</f>
        <v>0.13358778625954199</v>
      </c>
      <c r="HL171" s="12">
        <f>IFERROR(VLOOKUP($EG171,Data!$B:$CP,Daily!HL$10,0)/IFERROR(VLOOKUP($EG169,Data!$B:$CP,Daily!HL$10,0),0),0)</f>
        <v>9.3841642228739003E-2</v>
      </c>
      <c r="HM171" s="12">
        <f>IFERROR(VLOOKUP($EG171,Data!$B:$CP,Daily!HM$10,0)/IFERROR(VLOOKUP($EG169,Data!$B:$CP,Daily!HM$10,0),0),0)</f>
        <v>0.11285714285714285</v>
      </c>
      <c r="HN171" s="12">
        <f>IFERROR(VLOOKUP($EG171,Data!$B:$CP,Daily!HN$10,0)/IFERROR(VLOOKUP($EG169,Data!$B:$CP,Daily!HN$10,0),0),0)</f>
        <v>0.12253521126760564</v>
      </c>
      <c r="HO171" s="12">
        <f>IFERROR(VLOOKUP($EG171,Data!$B:$CP,Daily!HO$10,0)/IFERROR(VLOOKUP($EG169,Data!$B:$CP,Daily!HO$10,0),0),0)</f>
        <v>9.7488921713441659E-2</v>
      </c>
      <c r="HP171" s="12">
        <f>IFERROR(VLOOKUP($EG171,Data!$B:$CP,Daily!HP$10,0)/IFERROR(VLOOKUP($EG169,Data!$B:$CP,Daily!HP$10,0),0),0)</f>
        <v>9.8011363636363633E-2</v>
      </c>
      <c r="HQ171" s="12">
        <f>IFERROR(VLOOKUP($EG171,Data!$B:$CP,Daily!HQ$10,0)/IFERROR(VLOOKUP($EG169,Data!$B:$CP,Daily!HQ$10,0),0),0)</f>
        <v>0.13392857142857142</v>
      </c>
      <c r="HR171" s="12">
        <f>IFERROR(VLOOKUP($EG171,Data!$B:$CP,Daily!HR$10,0)/IFERROR(VLOOKUP($EG169,Data!$B:$CP,Daily!HR$10,0),0),0)</f>
        <v>0.11130742049469965</v>
      </c>
      <c r="HS171" s="12">
        <f>IFERROR(VLOOKUP($EG171,Data!$B:$CP,Daily!HS$10,0)/IFERROR(VLOOKUP($EG169,Data!$B:$CP,Daily!HS$10,0),0),0)</f>
        <v>0.10497981157469717</v>
      </c>
      <c r="HT171" s="12">
        <f>IFERROR(VLOOKUP($EG171,Data!$B:$CP,Daily!HT$10,0)/IFERROR(VLOOKUP($EG169,Data!$B:$CP,Daily!HT$10,0),0),0)</f>
        <v>9.3930635838150284E-2</v>
      </c>
      <c r="HU171" s="43"/>
      <c r="HV171" s="40">
        <f>_xlfn.QUARTILE.INC($EI171:$HS171,1)</f>
        <v>8.3596214511041003E-2</v>
      </c>
      <c r="HW171" s="40">
        <f>_xlfn.QUARTILE.INC($EI171:$HS171,3)</f>
        <v>0.11964549483013294</v>
      </c>
      <c r="HX171" s="40">
        <f>HW171-HV171</f>
        <v>3.6049280319091936E-2</v>
      </c>
      <c r="HY171" s="40">
        <f>HW171+(0.75*HX171)</f>
        <v>0.14668245506945188</v>
      </c>
      <c r="HZ171" s="40">
        <f>HV171-(0.75*HX171)</f>
        <v>5.6559254271722051E-2</v>
      </c>
      <c r="IA171" s="43"/>
      <c r="IB171" s="12">
        <f>_xlfn.STDEV.P(FM171:HT171)</f>
        <v>1.2369568537526757E-2</v>
      </c>
      <c r="IC171" s="12">
        <f t="shared" ref="IC171:IC172" si="2659">SUMPRODUCT(HM171:HS171,HM$169:HS$169)/SUM(HM$169:HS$169)</f>
        <v>0.11208709559099866</v>
      </c>
      <c r="ID171" s="12">
        <f t="shared" ref="ID171:ID172" si="2660">SUMPRODUCT(GQ171:HS171,GQ$169:HS$169)/SUM(GQ$169:HS$169)</f>
        <v>0.1107683950817811</v>
      </c>
      <c r="IE171" s="1"/>
      <c r="IF171" s="7" t="s">
        <v>846</v>
      </c>
      <c r="IG171" s="7" t="s">
        <v>148</v>
      </c>
      <c r="IH171" s="12">
        <f>IFERROR(VLOOKUP($IF171,Data!$B:$CP,Daily!IH$10,0)/IFERROR(VLOOKUP($IF169,Data!$B:$CP,Daily!IH$10,0),0),0)</f>
        <v>8.8888888888888889E-3</v>
      </c>
      <c r="II171" s="12">
        <f>IFERROR(VLOOKUP($IF171,Data!$B:$CP,Daily!II$10,0)/IFERROR(VLOOKUP($IF169,Data!$B:$CP,Daily!II$10,0),0),0)</f>
        <v>1.6877637130801686E-2</v>
      </c>
      <c r="IJ171" s="12">
        <f>IFERROR(VLOOKUP($IF171,Data!$B:$CP,Daily!IJ$10,0)/IFERROR(VLOOKUP($IF169,Data!$B:$CP,Daily!IJ$10,0),0),0)</f>
        <v>9.9502487562189053E-3</v>
      </c>
      <c r="IK171" s="12">
        <f>IFERROR(VLOOKUP($IF171,Data!$B:$CP,Daily!IK$10,0)/IFERROR(VLOOKUP($IF169,Data!$B:$CP,Daily!IK$10,0),0),0)</f>
        <v>1.6666666666666666E-2</v>
      </c>
      <c r="IL171" s="12">
        <f>IFERROR(VLOOKUP($IF171,Data!$B:$CP,Daily!IL$10,0)/IFERROR(VLOOKUP($IF169,Data!$B:$CP,Daily!IL$10,0),0),0)</f>
        <v>0</v>
      </c>
      <c r="IM171" s="12">
        <f>IFERROR(VLOOKUP($IF171,Data!$B:$CP,Daily!IM$10,0)/IFERROR(VLOOKUP($IF169,Data!$B:$CP,Daily!IM$10,0),0),0)</f>
        <v>1.893939393939394E-2</v>
      </c>
      <c r="IN171" s="12">
        <f>IFERROR(VLOOKUP($IF171,Data!$B:$CP,Daily!IN$10,0)/IFERROR(VLOOKUP($IF169,Data!$B:$CP,Daily!IN$10,0),0),0)</f>
        <v>1.5748031496062992E-2</v>
      </c>
      <c r="IO171" s="12">
        <f>IFERROR(VLOOKUP($IF171,Data!$B:$CP,Daily!IO$10,0)/IFERROR(VLOOKUP($IF169,Data!$B:$CP,Daily!IO$10,0),0),0)</f>
        <v>0</v>
      </c>
      <c r="IP171" s="12">
        <f>IFERROR(VLOOKUP($IF171,Data!$B:$CP,Daily!IP$10,0)/IFERROR(VLOOKUP($IF169,Data!$B:$CP,Daily!IP$10,0),0),0)</f>
        <v>1.1904761904761904E-2</v>
      </c>
      <c r="IQ171" s="12">
        <f>IFERROR(VLOOKUP($IF171,Data!$B:$CP,Daily!IQ$10,0)/IFERROR(VLOOKUP($IF169,Data!$B:$CP,Daily!IQ$10,0),0),0)</f>
        <v>1.3698630136986301E-2</v>
      </c>
      <c r="IR171" s="12">
        <f>IFERROR(VLOOKUP($IF171,Data!$B:$CP,Daily!IR$10,0)/IFERROR(VLOOKUP($IF169,Data!$B:$CP,Daily!IR$10,0),0),0)</f>
        <v>1.5384615384615385E-2</v>
      </c>
      <c r="IS171" s="12">
        <f>IFERROR(VLOOKUP($IF171,Data!$B:$CP,Daily!IS$10,0)/IFERROR(VLOOKUP($IF169,Data!$B:$CP,Daily!IS$10,0),0),0)</f>
        <v>2.2421524663677129E-2</v>
      </c>
      <c r="IT171" s="12">
        <f>IFERROR(VLOOKUP($IF171,Data!$B:$CP,Daily!IT$10,0)/IFERROR(VLOOKUP($IF169,Data!$B:$CP,Daily!IT$10,0),0),0)</f>
        <v>4.0322580645161289E-3</v>
      </c>
      <c r="IU171" s="12">
        <f>IFERROR(VLOOKUP($IF171,Data!$B:$CP,Daily!IU$10,0)/IFERROR(VLOOKUP($IF169,Data!$B:$CP,Daily!IU$10,0),0),0)</f>
        <v>1.2244897959183673E-2</v>
      </c>
      <c r="IV171" s="12">
        <f>IFERROR(VLOOKUP($IF171,Data!$B:$CP,Daily!IV$10,0)/IFERROR(VLOOKUP($IF169,Data!$B:$CP,Daily!IV$10,0),0),0)</f>
        <v>3.8314176245210726E-3</v>
      </c>
      <c r="IW171" s="12">
        <f>IFERROR(VLOOKUP($IF171,Data!$B:$CP,Daily!IW$10,0)/IFERROR(VLOOKUP($IF169,Data!$B:$CP,Daily!IW$10,0),0),0)</f>
        <v>0</v>
      </c>
      <c r="IX171" s="12">
        <f>IFERROR(VLOOKUP($IF171,Data!$B:$CP,Daily!IX$10,0)/IFERROR(VLOOKUP($IF169,Data!$B:$CP,Daily!IX$10,0),0),0)</f>
        <v>5.2910052910052907E-3</v>
      </c>
      <c r="IY171" s="12">
        <f>IFERROR(VLOOKUP($IF171,Data!$B:$CP,Daily!IY$10,0)/IFERROR(VLOOKUP($IF169,Data!$B:$CP,Daily!IY$10,0),0),0)</f>
        <v>1.06951871657754E-2</v>
      </c>
      <c r="IZ171" s="12">
        <f>IFERROR(VLOOKUP($IF171,Data!$B:$CP,Daily!IZ$10,0)/IFERROR(VLOOKUP($IF169,Data!$B:$CP,Daily!IZ$10,0),0),0)</f>
        <v>4.4444444444444444E-3</v>
      </c>
      <c r="JA171" s="12">
        <f>IFERROR(VLOOKUP($IF171,Data!$B:$CP,Daily!JA$10,0)/IFERROR(VLOOKUP($IF169,Data!$B:$CP,Daily!JA$10,0),0),0)</f>
        <v>9.852216748768473E-3</v>
      </c>
      <c r="JB171" s="12">
        <f>IFERROR(VLOOKUP($IF171,Data!$B:$CP,Daily!JB$10,0)/IFERROR(VLOOKUP($IF169,Data!$B:$CP,Daily!JB$10,0),0),0)</f>
        <v>1.3157894736842105E-2</v>
      </c>
      <c r="JC171" s="12">
        <f>IFERROR(VLOOKUP($IF171,Data!$B:$CP,Daily!JC$10,0)/IFERROR(VLOOKUP($IF169,Data!$B:$CP,Daily!JC$10,0),0),0)</f>
        <v>8.1081081081081086E-2</v>
      </c>
      <c r="JD171" s="12">
        <f>IFERROR(VLOOKUP($IF171,Data!$B:$CP,Daily!JD$10,0)/IFERROR(VLOOKUP($IF169,Data!$B:$CP,Daily!JD$10,0),0),0)</f>
        <v>0.12992125984251968</v>
      </c>
      <c r="JE171" s="12">
        <f>IFERROR(VLOOKUP($IF171,Data!$B:$CP,Daily!JE$10,0)/IFERROR(VLOOKUP($IF169,Data!$B:$CP,Daily!JE$10,0),0),0)</f>
        <v>0.13122171945701358</v>
      </c>
      <c r="JF171" s="12">
        <f>IFERROR(VLOOKUP($IF171,Data!$B:$CP,Daily!JF$10,0)/IFERROR(VLOOKUP($IF169,Data!$B:$CP,Daily!JF$10,0),0),0)</f>
        <v>0.13775510204081631</v>
      </c>
      <c r="JG171" s="12">
        <f>IFERROR(VLOOKUP($IF171,Data!$B:$CP,Daily!JG$10,0)/IFERROR(VLOOKUP($IF169,Data!$B:$CP,Daily!JG$10,0),0),0)</f>
        <v>0.10087719298245613</v>
      </c>
      <c r="JH171" s="12">
        <f>IFERROR(VLOOKUP($IF171,Data!$B:$CP,Daily!JH$10,0)/IFERROR(VLOOKUP($IF169,Data!$B:$CP,Daily!JH$10,0),0),0)</f>
        <v>8.1081081081081086E-2</v>
      </c>
      <c r="JI171" s="12">
        <f>IFERROR(VLOOKUP($IF171,Data!$B:$CP,Daily!JI$10,0)/IFERROR(VLOOKUP($IF169,Data!$B:$CP,Daily!JI$10,0),0),0)</f>
        <v>8.5020242914979755E-2</v>
      </c>
      <c r="JJ171" s="12">
        <f>IFERROR(VLOOKUP($IF171,Data!$B:$CP,Daily!JJ$10,0)/IFERROR(VLOOKUP($IF169,Data!$B:$CP,Daily!JJ$10,0),0),0)</f>
        <v>0.10222222222222223</v>
      </c>
      <c r="JK171" s="12">
        <f>IFERROR(VLOOKUP($IF171,Data!$B:$CP,Daily!JK$10,0)/IFERROR(VLOOKUP($IF169,Data!$B:$CP,Daily!JK$10,0),0),0)</f>
        <v>0.10486891385767791</v>
      </c>
      <c r="JL171" s="12">
        <f>IFERROR(VLOOKUP($IF171,Data!$B:$CP,Daily!JL$10,0)/IFERROR(VLOOKUP($IF169,Data!$B:$CP,Daily!JL$10,0),0),0)</f>
        <v>5.5084745762711863E-2</v>
      </c>
      <c r="JM171" s="12">
        <f>IFERROR(VLOOKUP($IF171,Data!$B:$CP,Daily!JM$10,0)/IFERROR(VLOOKUP($IF169,Data!$B:$CP,Daily!JM$10,0),0),0)</f>
        <v>7.1770334928229665E-2</v>
      </c>
      <c r="JN171" s="12">
        <f>IFERROR(VLOOKUP($IF171,Data!$B:$CP,Daily!JN$10,0)/IFERROR(VLOOKUP($IF169,Data!$B:$CP,Daily!JN$10,0),0),0)</f>
        <v>0.11194029850746269</v>
      </c>
      <c r="JO171" s="12">
        <f>IFERROR(VLOOKUP($IF171,Data!$B:$CP,Daily!JO$10,0)/IFERROR(VLOOKUP($IF169,Data!$B:$CP,Daily!JO$10,0),0),0)</f>
        <v>0.11949685534591195</v>
      </c>
      <c r="JP171" s="12">
        <f>IFERROR(VLOOKUP($IF171,Data!$B:$CP,Daily!JP$10,0)/IFERROR(VLOOKUP($IF169,Data!$B:$CP,Daily!JP$10,0),0),0)</f>
        <v>8.2706766917293228E-2</v>
      </c>
      <c r="JQ171" s="12">
        <f>IFERROR(VLOOKUP($IF171,Data!$B:$CP,Daily!JQ$10,0)/IFERROR(VLOOKUP($IF169,Data!$B:$CP,Daily!JQ$10,0),0),0)</f>
        <v>0.10077519379844961</v>
      </c>
      <c r="JR171" s="12">
        <f>IFERROR(VLOOKUP($IF171,Data!$B:$CP,Daily!JR$10,0)/IFERROR(VLOOKUP($IF169,Data!$B:$CP,Daily!JR$10,0),0),0)</f>
        <v>0.10526315789473684</v>
      </c>
      <c r="JS171" s="12">
        <f>IFERROR(VLOOKUP($IF171,Data!$B:$CP,Daily!JS$10,0)/IFERROR(VLOOKUP($IF169,Data!$B:$CP,Daily!JS$10,0),0),0)</f>
        <v>7.3913043478260873E-2</v>
      </c>
      <c r="JT171" s="12">
        <f>IFERROR(VLOOKUP($IF171,Data!$B:$CP,Daily!JT$10,0)/IFERROR(VLOOKUP($IF169,Data!$B:$CP,Daily!JT$10,0),0),0)</f>
        <v>0.13690476190476192</v>
      </c>
      <c r="JU171" s="12">
        <f>IFERROR(VLOOKUP($IF171,Data!$B:$CP,Daily!JU$10,0)/IFERROR(VLOOKUP($IF169,Data!$B:$CP,Daily!JU$10,0),0),0)</f>
        <v>9.9137931034482762E-2</v>
      </c>
      <c r="JV171" s="12">
        <f>IFERROR(VLOOKUP($IF171,Data!$B:$CP,Daily!JV$10,0)/IFERROR(VLOOKUP($IF169,Data!$B:$CP,Daily!JV$10,0),0),0)</f>
        <v>0.10232558139534884</v>
      </c>
      <c r="JW171" s="12">
        <f>IFERROR(VLOOKUP($IF171,Data!$B:$CP,Daily!JW$10,0)/IFERROR(VLOOKUP($IF169,Data!$B:$CP,Daily!JW$10,0),0),0)</f>
        <v>0.12601626016260162</v>
      </c>
      <c r="JX171" s="12">
        <f>IFERROR(VLOOKUP($IF171,Data!$B:$CP,Daily!JX$10,0)/IFERROR(VLOOKUP($IF169,Data!$B:$CP,Daily!JX$10,0),0),0)</f>
        <v>0.11231884057971014</v>
      </c>
      <c r="JY171" s="12">
        <f>IFERROR(VLOOKUP($IF171,Data!$B:$CP,Daily!JY$10,0)/IFERROR(VLOOKUP($IF169,Data!$B:$CP,Daily!JY$10,0),0),0)</f>
        <v>0.1</v>
      </c>
      <c r="JZ171" s="12">
        <f>IFERROR(VLOOKUP($IF171,Data!$B:$CP,Daily!JZ$10,0)/IFERROR(VLOOKUP($IF169,Data!$B:$CP,Daily!JZ$10,0),0),0)</f>
        <v>6.8062827225130892E-2</v>
      </c>
      <c r="KA171" s="12">
        <f>IFERROR(VLOOKUP($IF171,Data!$B:$CP,Daily!KA$10,0)/IFERROR(VLOOKUP($IF169,Data!$B:$CP,Daily!KA$10,0),0),0)</f>
        <v>5.8064516129032261E-2</v>
      </c>
      <c r="KB171" s="12">
        <f>IFERROR(VLOOKUP($IF171,Data!$B:$CP,Daily!KB$10,0)/IFERROR(VLOOKUP($IF169,Data!$B:$CP,Daily!KB$10,0),0),0)</f>
        <v>0.10144927536231885</v>
      </c>
      <c r="KC171" s="12">
        <f>IFERROR(VLOOKUP($IF171,Data!$B:$CP,Daily!KC$10,0)/IFERROR(VLOOKUP($IF169,Data!$B:$CP,Daily!KC$10,0),0),0)</f>
        <v>0.14746543778801843</v>
      </c>
      <c r="KD171" s="12">
        <f>IFERROR(VLOOKUP($IF171,Data!$B:$CP,Daily!KD$10,0)/IFERROR(VLOOKUP($IF169,Data!$B:$CP,Daily!KD$10,0),0),0)</f>
        <v>9.6153846153846159E-2</v>
      </c>
      <c r="KE171" s="12">
        <f>IFERROR(VLOOKUP($IF171,Data!$B:$CP,Daily!KE$10,0)/IFERROR(VLOOKUP($IF169,Data!$B:$CP,Daily!KE$10,0),0),0)</f>
        <v>0.11848341232227488</v>
      </c>
      <c r="KF171" s="12">
        <f>IFERROR(VLOOKUP($IF171,Data!$B:$CP,Daily!KF$10,0)/IFERROR(VLOOKUP($IF169,Data!$B:$CP,Daily!KF$10,0),0),0)</f>
        <v>8.5427135678391955E-2</v>
      </c>
      <c r="KG171" s="12">
        <f>IFERROR(VLOOKUP($IF171,Data!$B:$CP,Daily!KG$10,0)/IFERROR(VLOOKUP($IF169,Data!$B:$CP,Daily!KG$10,0),0),0)</f>
        <v>0.12918660287081341</v>
      </c>
      <c r="KH171" s="12">
        <f>IFERROR(VLOOKUP($IF171,Data!$B:$CP,Daily!KH$10,0)/IFERROR(VLOOKUP($IF169,Data!$B:$CP,Daily!KH$10,0),0),0)</f>
        <v>0.12234042553191489</v>
      </c>
      <c r="KI171" s="12">
        <f>IFERROR(VLOOKUP($IF171,Data!$B:$CP,Daily!KI$10,0)/IFERROR(VLOOKUP($IF169,Data!$B:$CP,Daily!KI$10,0),0),0)</f>
        <v>0.10358565737051793</v>
      </c>
      <c r="KJ171" s="12">
        <f>IFERROR(VLOOKUP($IF171,Data!$B:$CP,Daily!KJ$10,0)/IFERROR(VLOOKUP($IF169,Data!$B:$CP,Daily!KJ$10,0),0),0)</f>
        <v>0.1092436974789916</v>
      </c>
      <c r="KK171" s="12">
        <f>IFERROR(VLOOKUP($IF171,Data!$B:$CP,Daily!KK$10,0)/IFERROR(VLOOKUP($IF169,Data!$B:$CP,Daily!KK$10,0),0),0)</f>
        <v>0.11504424778761062</v>
      </c>
      <c r="KL171" s="12">
        <f>IFERROR(VLOOKUP($IF171,Data!$B:$CP,Daily!KL$10,0)/IFERROR(VLOOKUP($IF169,Data!$B:$CP,Daily!KL$10,0),0),0)</f>
        <v>9.4017094017094016E-2</v>
      </c>
      <c r="KM171" s="12">
        <f>IFERROR(VLOOKUP($IF171,Data!$B:$CP,Daily!KM$10,0)/IFERROR(VLOOKUP($IF169,Data!$B:$CP,Daily!KM$10,0),0),0)</f>
        <v>9.6491228070175433E-2</v>
      </c>
      <c r="KN171" s="12">
        <f>IFERROR(VLOOKUP($IF171,Data!$B:$CP,Daily!KN$10,0)/IFERROR(VLOOKUP($IF169,Data!$B:$CP,Daily!KN$10,0),0),0)</f>
        <v>9.1787439613526575E-2</v>
      </c>
      <c r="KO171" s="12">
        <f>IFERROR(VLOOKUP($IF171,Data!$B:$CP,Daily!KO$10,0)/IFERROR(VLOOKUP($IF169,Data!$B:$CP,Daily!KO$10,0),0),0)</f>
        <v>0.125</v>
      </c>
      <c r="KP171" s="12">
        <f>IFERROR(VLOOKUP($IF171,Data!$B:$CP,Daily!KP$10,0)/IFERROR(VLOOKUP($IF169,Data!$B:$CP,Daily!KP$10,0),0),0)</f>
        <v>7.441860465116279E-2</v>
      </c>
      <c r="KQ171" s="12">
        <f>IFERROR(VLOOKUP($IF171,Data!$B:$CP,Daily!KQ$10,0)/IFERROR(VLOOKUP($IF169,Data!$B:$CP,Daily!KQ$10,0),0),0)</f>
        <v>0.1111111111111111</v>
      </c>
      <c r="KR171" s="12">
        <f>IFERROR(VLOOKUP($IF171,Data!$B:$CP,Daily!KR$10,0)/IFERROR(VLOOKUP($IF169,Data!$B:$CP,Daily!KR$10,0),0),0)</f>
        <v>8.9147286821705432E-2</v>
      </c>
      <c r="KS171" s="12">
        <f>IFERROR(VLOOKUP($IF171,Data!$B:$CP,Daily!KS$10,0)/IFERROR(VLOOKUP($IF169,Data!$B:$CP,Daily!KS$10,0),0),0)</f>
        <v>8.4821428571428575E-2</v>
      </c>
      <c r="KT171" s="12">
        <f>IFERROR(VLOOKUP($IF171,Data!$B:$CP,Daily!KT$10,0)/IFERROR(VLOOKUP($IF169,Data!$B:$CP,Daily!KT$10,0),0),0)</f>
        <v>6.6666666666666666E-2</v>
      </c>
      <c r="KU171" s="12">
        <f>IFERROR(VLOOKUP($IF171,Data!$B:$CP,Daily!KU$10,0)/IFERROR(VLOOKUP($IF169,Data!$B:$CP,Daily!KU$10,0),0),0)</f>
        <v>0.11267605633802817</v>
      </c>
      <c r="KV171" s="12">
        <f>IFERROR(VLOOKUP($IF171,Data!$B:$CP,Daily!KV$10,0)/IFERROR(VLOOKUP($IF169,Data!$B:$CP,Daily!KV$10,0),0),0)</f>
        <v>8.8495575221238937E-2</v>
      </c>
      <c r="KW171" s="12">
        <f>IFERROR(VLOOKUP($IF171,Data!$B:$CP,Daily!KW$10,0)/IFERROR(VLOOKUP($IF169,Data!$B:$CP,Daily!KW$10,0),0),0)</f>
        <v>8.6419753086419748E-2</v>
      </c>
      <c r="KX171" s="12">
        <f>IFERROR(VLOOKUP($IF171,Data!$B:$CP,Daily!KX$10,0)/IFERROR(VLOOKUP($IF169,Data!$B:$CP,Daily!KX$10,0),0),0)</f>
        <v>0.1141732283464567</v>
      </c>
      <c r="KY171" s="12">
        <f>IFERROR(VLOOKUP($IF171,Data!$B:$CP,Daily!KY$10,0)/IFERROR(VLOOKUP($IF169,Data!$B:$CP,Daily!KY$10,0),0),0)</f>
        <v>0.11467889908256881</v>
      </c>
      <c r="KZ171" s="12">
        <f>IFERROR(VLOOKUP($IF171,Data!$B:$CP,Daily!KZ$10,0)/IFERROR(VLOOKUP($IF169,Data!$B:$CP,Daily!KZ$10,0),0),0)</f>
        <v>0.13692946058091288</v>
      </c>
      <c r="LA171" s="12">
        <f>IFERROR(VLOOKUP($IF171,Data!$B:$CP,Daily!LA$10,0)/IFERROR(VLOOKUP($IF169,Data!$B:$CP,Daily!LA$10,0),0),0)</f>
        <v>0.1152073732718894</v>
      </c>
      <c r="LB171" s="12">
        <f>IFERROR(VLOOKUP($IF171,Data!$B:$CP,Daily!LB$10,0)/IFERROR(VLOOKUP($IF169,Data!$B:$CP,Daily!LB$10,0),0),0)</f>
        <v>7.8947368421052627E-2</v>
      </c>
      <c r="LC171" s="12">
        <f>IFERROR(VLOOKUP($IF171,Data!$B:$CP,Daily!LC$10,0)/IFERROR(VLOOKUP($IF169,Data!$B:$CP,Daily!LC$10,0),0),0)</f>
        <v>8.9285714285714288E-2</v>
      </c>
      <c r="LD171" s="12">
        <f>IFERROR(VLOOKUP($IF171,Data!$B:$CP,Daily!LD$10,0)/IFERROR(VLOOKUP($IF169,Data!$B:$CP,Daily!LD$10,0),0),0)</f>
        <v>0.1031390134529148</v>
      </c>
      <c r="LE171" s="12">
        <f>IFERROR(VLOOKUP($IF171,Data!$B:$CP,Daily!LE$10,0)/IFERROR(VLOOKUP($IF169,Data!$B:$CP,Daily!LE$10,0),0),0)</f>
        <v>0.11004784688995216</v>
      </c>
      <c r="LF171" s="12">
        <f>IFERROR(VLOOKUP($IF171,Data!$B:$CP,Daily!LF$10,0)/IFERROR(VLOOKUP($IF169,Data!$B:$CP,Daily!LF$10,0),0),0)</f>
        <v>8.5714285714285715E-2</v>
      </c>
      <c r="LG171" s="12">
        <f>IFERROR(VLOOKUP($IF171,Data!$B:$CP,Daily!LG$10,0)/IFERROR(VLOOKUP($IF169,Data!$B:$CP,Daily!LG$10,0),0),0)</f>
        <v>0.13432835820895522</v>
      </c>
      <c r="LH171" s="12">
        <f>IFERROR(VLOOKUP($IF171,Data!$B:$CP,Daily!LH$10,0)/IFERROR(VLOOKUP($IF169,Data!$B:$CP,Daily!LH$10,0),0),0)</f>
        <v>0.10622710622710622</v>
      </c>
      <c r="LI171" s="12">
        <f>IFERROR(VLOOKUP($IF171,Data!$B:$CP,Daily!LI$10,0)/IFERROR(VLOOKUP($IF169,Data!$B:$CP,Daily!LI$10,0),0),0)</f>
        <v>0.115</v>
      </c>
      <c r="LJ171" s="12">
        <f>IFERROR(VLOOKUP($IF171,Data!$B:$CP,Daily!LJ$10,0)/IFERROR(VLOOKUP($IF169,Data!$B:$CP,Daily!LJ$10,0),0),0)</f>
        <v>9.8445595854922283E-2</v>
      </c>
      <c r="LK171" s="12">
        <f>IFERROR(VLOOKUP($IF171,Data!$B:$CP,Daily!LK$10,0)/IFERROR(VLOOKUP($IF169,Data!$B:$CP,Daily!LK$10,0),0),0)</f>
        <v>9.8591549295774641E-2</v>
      </c>
      <c r="LL171" s="12">
        <f>IFERROR(VLOOKUP($IF171,Data!$B:$CP,Daily!LL$10,0)/IFERROR(VLOOKUP($IF169,Data!$B:$CP,Daily!LL$10,0),0),0)</f>
        <v>7.2033898305084748E-2</v>
      </c>
      <c r="LM171" s="12">
        <f>IFERROR(VLOOKUP($IF171,Data!$B:$CP,Daily!LM$10,0)/IFERROR(VLOOKUP($IF169,Data!$B:$CP,Daily!LM$10,0),0),0)</f>
        <v>0.12987012987012986</v>
      </c>
      <c r="LN171" s="12">
        <f>IFERROR(VLOOKUP($IF171,Data!$B:$CP,Daily!LN$10,0)/IFERROR(VLOOKUP($IF169,Data!$B:$CP,Daily!LN$10,0),0),0)</f>
        <v>0.13877551020408163</v>
      </c>
      <c r="LO171" s="12">
        <f>IFERROR(VLOOKUP($IF171,Data!$B:$CP,Daily!LO$10,0)/IFERROR(VLOOKUP($IF169,Data!$B:$CP,Daily!LO$10,0),0),0)</f>
        <v>0.11934156378600823</v>
      </c>
      <c r="LP171" s="12">
        <f>IFERROR(VLOOKUP($IF171,Data!$B:$CP,Daily!LP$10,0)/IFERROR(VLOOKUP($IF169,Data!$B:$CP,Daily!LP$10,0),0),0)</f>
        <v>0.10043668122270742</v>
      </c>
      <c r="LQ171" s="12">
        <f>IFERROR(VLOOKUP($IF171,Data!$B:$CP,Daily!LQ$10,0)/IFERROR(VLOOKUP($IF169,Data!$B:$CP,Daily!LQ$10,0),0),0)</f>
        <v>0.10309278350515463</v>
      </c>
      <c r="LR171" s="12">
        <f>IFERROR(VLOOKUP($IF171,Data!$B:$CP,Daily!LR$10,0)/IFERROR(VLOOKUP($IF169,Data!$B:$CP,Daily!LR$10,0),0),0)</f>
        <v>0.11952191235059761</v>
      </c>
      <c r="LS171" s="12">
        <f>IFERROR(VLOOKUP($IF171,Data!$B:$CP,Daily!LS$10,0)/IFERROR(VLOOKUP($IF169,Data!$B:$CP,Daily!LS$10,0),0),0)</f>
        <v>0.10861423220973783</v>
      </c>
      <c r="LU171" s="40">
        <f>_xlfn.QUARTILE.INC($IH171:$LR171,1)</f>
        <v>5.8064516129032261E-2</v>
      </c>
      <c r="LV171" s="40">
        <f>_xlfn.QUARTILE.INC($IH171:$LR171,3)</f>
        <v>0.11267605633802817</v>
      </c>
      <c r="LW171" s="40">
        <f>LV171-LU171</f>
        <v>5.4611540208995911E-2</v>
      </c>
      <c r="LX171" s="40">
        <f>LV171+(0.75*LW171)</f>
        <v>0.15363471149477509</v>
      </c>
      <c r="LY171" s="40">
        <f>LU171-(0.75*LW171)</f>
        <v>1.7105860972285329E-2</v>
      </c>
      <c r="LZ171" s="43"/>
      <c r="MA171" s="12">
        <f>_xlfn.STDEV.P(JL171:LS171)</f>
        <v>2.0479896724500596E-2</v>
      </c>
      <c r="MB171" s="12">
        <f t="shared" ref="MB171:MB172" si="2661">SUMPRODUCT(LL171:LR171,LL$169:LR$169)/SUM(LL$169:LR$169)</f>
        <v>0.11142034683943479</v>
      </c>
      <c r="MC171" s="12">
        <f t="shared" ref="MC171:MC172" si="2662">SUMPRODUCT(KP171:LR171,KP$169:LR$169)/SUM(KP$169:LR$169)</f>
        <v>0.10319644259584858</v>
      </c>
    </row>
    <row r="172" spans="4:341" hidden="1" x14ac:dyDescent="0.35">
      <c r="D172" s="111" t="s">
        <v>847</v>
      </c>
      <c r="E172" s="53" t="str">
        <f>VLOOKUP($D172,'Metric Nature'!$C:$D,2,0)&amp;IF(($F172&lt;(EA172)),"Below",IF(($F172&gt;(DZ172)),"Above","Within"))</f>
        <v>PositiveWithin</v>
      </c>
      <c r="F172" s="48">
        <f t="shared" ref="F172:F176" si="2663">DU172</f>
        <v>0</v>
      </c>
      <c r="G172" s="49">
        <f t="shared" ref="G172:G176" si="2664">ED172</f>
        <v>0</v>
      </c>
      <c r="H172" s="55">
        <f t="shared" ref="H172:H176" si="2665">IFERROR(((F172-G172)/G172),0)</f>
        <v>0</v>
      </c>
      <c r="I172" s="49">
        <f t="shared" ref="I172:I176" si="2666">EE172</f>
        <v>0</v>
      </c>
      <c r="J172" s="48">
        <f t="shared" ref="J172:J176" si="2667">IFERROR(((F172-I172)/I172),0)</f>
        <v>0</v>
      </c>
      <c r="K172" s="48"/>
      <c r="L172" s="56"/>
      <c r="M172" s="53" t="str">
        <f>VLOOKUP($D172,'Metric Nature'!$C:$D,2,0)&amp;IF(($N172&lt;(HZ172)),"Below",IF(($N172&gt;(HY172)),"Above","Within"))</f>
        <v>PositiveWithin</v>
      </c>
      <c r="N172" s="48">
        <f t="shared" ref="N172:N176" si="2668">HT172</f>
        <v>0</v>
      </c>
      <c r="O172" s="49">
        <f t="shared" ref="O172:O176" si="2669">IC172</f>
        <v>0</v>
      </c>
      <c r="P172" s="55">
        <f t="shared" ref="P172:P176" si="2670">IFERROR(((N172-O172)/O172),0)</f>
        <v>0</v>
      </c>
      <c r="Q172" s="49">
        <f t="shared" ref="Q172:Q176" si="2671">ID172</f>
        <v>0</v>
      </c>
      <c r="R172" s="48">
        <f t="shared" ref="R172:R176" si="2672">IFERROR(((N172-Q172)/Q172),0)</f>
        <v>0</v>
      </c>
      <c r="S172" s="48"/>
      <c r="T172" s="56"/>
      <c r="U172" s="53" t="str">
        <f>VLOOKUP($D172,'Metric Nature'!$C:$D,2,0)&amp;IF(($V172&lt;(LY172)),"Below",IF(($V172&gt;(LX172)),"Above","Within"))</f>
        <v>PositiveWithin</v>
      </c>
      <c r="V172" s="48">
        <f t="shared" ref="V172:V176" si="2673">LS172</f>
        <v>0</v>
      </c>
      <c r="W172" s="49">
        <f t="shared" ref="W172:W176" si="2674">MB172</f>
        <v>0</v>
      </c>
      <c r="X172" s="48">
        <f t="shared" ref="X172:X176" si="2675">IFERROR(((V172-W172)/W172),0)</f>
        <v>0</v>
      </c>
      <c r="Y172" s="49">
        <f t="shared" ref="Y172:Y176" si="2676">MC172</f>
        <v>0</v>
      </c>
      <c r="Z172" s="48">
        <f t="shared" ref="Z172:Z176" si="2677">IFERROR(((V172-Y172)/Y172),0)</f>
        <v>0</v>
      </c>
      <c r="AA172" s="48"/>
      <c r="AB172" s="50"/>
      <c r="AC172" s="46"/>
      <c r="AI172" s="7" t="s">
        <v>847</v>
      </c>
      <c r="AJ172" s="12">
        <f>IFERROR((VLOOKUP($EG172,Data!$B:$CP,Daily!EI$10,0)+VLOOKUP($IF172,Data!$B:$CP,Daily!IH$10,0))/(VLOOKUP($EG169,Data!$B:$CP,Daily!EI$10,0)+VLOOKUP($IF169,Data!$B:$CP,Daily!IH$10,0)),0)</f>
        <v>0.1385390428211587</v>
      </c>
      <c r="AK172" s="12">
        <f>IFERROR((VLOOKUP($EG172,Data!$B:$CP,Daily!EJ$10,0)+VLOOKUP($IF172,Data!$B:$CP,Daily!II$10,0))/(VLOOKUP($EG169,Data!$B:$CP,Daily!EJ$10,0)+VLOOKUP($IF169,Data!$B:$CP,Daily!II$10,0)),0)</f>
        <v>0.12927756653992395</v>
      </c>
      <c r="AL172" s="12">
        <f>IFERROR((VLOOKUP($EG172,Data!$B:$CP,Daily!EK$10,0)+VLOOKUP($IF172,Data!$B:$CP,Daily!IJ$10,0))/(VLOOKUP($EG169,Data!$B:$CP,Daily!EK$10,0)+VLOOKUP($IF169,Data!$B:$CP,Daily!IJ$10,0)),0)</f>
        <v>0.13256484149855907</v>
      </c>
      <c r="AM172" s="12">
        <f>IFERROR((VLOOKUP($EG172,Data!$B:$CP,Daily!EL$10,0)+VLOOKUP($IF172,Data!$B:$CP,Daily!IK$10,0))/(VLOOKUP($EG169,Data!$B:$CP,Daily!EL$10,0)+VLOOKUP($IF169,Data!$B:$CP,Daily!IK$10,0)),0)</f>
        <v>0.13364779874213836</v>
      </c>
      <c r="AN172" s="12">
        <f>IFERROR((VLOOKUP($EG172,Data!$B:$CP,Daily!EM$10,0)+VLOOKUP($IF172,Data!$B:$CP,Daily!IL$10,0))/(VLOOKUP($EG169,Data!$B:$CP,Daily!EM$10,0)+VLOOKUP($IF169,Data!$B:$CP,Daily!IL$10,0)),0)</f>
        <v>0.13777777777777778</v>
      </c>
      <c r="AO172" s="12">
        <f>IFERROR((VLOOKUP($EG172,Data!$B:$CP,Daily!EN$10,0)+VLOOKUP($IF172,Data!$B:$CP,Daily!IM$10,0))/(VLOOKUP($EG169,Data!$B:$CP,Daily!EN$10,0)+VLOOKUP($IF169,Data!$B:$CP,Daily!IM$10,0)),0)</f>
        <v>0.12850467289719625</v>
      </c>
      <c r="AP172" s="12">
        <f>IFERROR((VLOOKUP($EG172,Data!$B:$CP,Daily!EO$10,0)+VLOOKUP($IF172,Data!$B:$CP,Daily!IN$10,0))/(VLOOKUP($EG169,Data!$B:$CP,Daily!EO$10,0)+VLOOKUP($IF169,Data!$B:$CP,Daily!IN$10,0)),0)</f>
        <v>0.12659698025551683</v>
      </c>
      <c r="AQ172" s="12">
        <f>IFERROR((VLOOKUP($EG172,Data!$B:$CP,Daily!EP$10,0)+VLOOKUP($IF172,Data!$B:$CP,Daily!IO$10,0))/(VLOOKUP($EG169,Data!$B:$CP,Daily!EP$10,0)+VLOOKUP($IF169,Data!$B:$CP,Daily!IO$10,0)),0)</f>
        <v>0.12958715596330275</v>
      </c>
      <c r="AR172" s="12">
        <f>IFERROR((VLOOKUP($EG172,Data!$B:$CP,Daily!EQ$10,0)+VLOOKUP($IF172,Data!$B:$CP,Daily!IP$10,0))/(VLOOKUP($EG169,Data!$B:$CP,Daily!EQ$10,0)+VLOOKUP($IF169,Data!$B:$CP,Daily!IP$10,0)),0)</f>
        <v>0.13388625592417061</v>
      </c>
      <c r="AS172" s="12">
        <f>IFERROR((VLOOKUP($EG172,Data!$B:$CP,Daily!ER$10,0)+VLOOKUP($IF172,Data!$B:$CP,Daily!IQ$10,0))/(VLOOKUP($EG169,Data!$B:$CP,Daily!ER$10,0)+VLOOKUP($IF169,Data!$B:$CP,Daily!IQ$10,0)),0)</f>
        <v>0.14185393258426968</v>
      </c>
      <c r="AT172" s="12">
        <f>IFERROR((VLOOKUP($EG172,Data!$B:$CP,Daily!ES$10,0)+VLOOKUP($IF172,Data!$B:$CP,Daily!IR$10,0))/(VLOOKUP($EG169,Data!$B:$CP,Daily!ES$10,0)+VLOOKUP($IF169,Data!$B:$CP,Daily!IR$10,0)),0)</f>
        <v>0.12063492063492064</v>
      </c>
      <c r="AU172" s="12">
        <f>IFERROR((VLOOKUP($EG172,Data!$B:$CP,Daily!ET$10,0)+VLOOKUP($IF172,Data!$B:$CP,Daily!IS$10,0))/(VLOOKUP($EG169,Data!$B:$CP,Daily!ET$10,0)+VLOOKUP($IF169,Data!$B:$CP,Daily!IS$10,0)),0)</f>
        <v>0.13555291319857313</v>
      </c>
      <c r="AV172" s="12">
        <f>IFERROR((VLOOKUP($EG172,Data!$B:$CP,Daily!EU$10,0)+VLOOKUP($IF172,Data!$B:$CP,Daily!IT$10,0))/(VLOOKUP($EG169,Data!$B:$CP,Daily!EU$10,0)+VLOOKUP($IF169,Data!$B:$CP,Daily!IT$10,0)),0)</f>
        <v>0.13736903376018628</v>
      </c>
      <c r="AW172" s="12">
        <f>IFERROR((VLOOKUP($EG172,Data!$B:$CP,Daily!EV$10,0)+VLOOKUP($IF172,Data!$B:$CP,Daily!IU$10,0))/(VLOOKUP($EG169,Data!$B:$CP,Daily!EV$10,0)+VLOOKUP($IF169,Data!$B:$CP,Daily!IU$10,0)),0)</f>
        <v>0.14431818181818182</v>
      </c>
      <c r="AX172" s="12">
        <f>IFERROR((VLOOKUP($EG172,Data!$B:$CP,Daily!EW$10,0)+VLOOKUP($IF172,Data!$B:$CP,Daily!IV$10,0))/(VLOOKUP($EG169,Data!$B:$CP,Daily!EW$10,0)+VLOOKUP($IF169,Data!$B:$CP,Daily!IV$10,0)),0)</f>
        <v>0.12021857923497267</v>
      </c>
      <c r="AY172" s="12">
        <f>IFERROR((VLOOKUP($EG172,Data!$B:$CP,Daily!EX$10,0)+VLOOKUP($IF172,Data!$B:$CP,Daily!IW$10,0))/(VLOOKUP($EG169,Data!$B:$CP,Daily!EX$10,0)+VLOOKUP($IF169,Data!$B:$CP,Daily!IW$10,0)),0)</f>
        <v>0.14871194379391101</v>
      </c>
      <c r="AZ172" s="12">
        <f>IFERROR((VLOOKUP($EG172,Data!$B:$CP,Daily!EY$10,0)+VLOOKUP($IF172,Data!$B:$CP,Daily!IX$10,0))/(VLOOKUP($EG169,Data!$B:$CP,Daily!EY$10,0)+VLOOKUP($IF169,Data!$B:$CP,Daily!IX$10,0)),0)</f>
        <v>0.17420212765957446</v>
      </c>
      <c r="BA172" s="12">
        <f>IFERROR((VLOOKUP($EG172,Data!$B:$CP,Daily!EZ$10,0)+VLOOKUP($IF172,Data!$B:$CP,Daily!IY$10,0))/(VLOOKUP($EG169,Data!$B:$CP,Daily!EZ$10,0)+VLOOKUP($IF169,Data!$B:$CP,Daily!IY$10,0)),0)</f>
        <v>0.12215909090909091</v>
      </c>
      <c r="BB172" s="12">
        <f>IFERROR((VLOOKUP($EG172,Data!$B:$CP,Daily!FA$10,0)+VLOOKUP($IF172,Data!$B:$CP,Daily!IZ$10,0))/(VLOOKUP($EG169,Data!$B:$CP,Daily!FA$10,0)+VLOOKUP($IF169,Data!$B:$CP,Daily!IZ$10,0)),0)</f>
        <v>0.15579710144927536</v>
      </c>
      <c r="BC172" s="12">
        <f>IFERROR((VLOOKUP($EG172,Data!$B:$CP,Daily!FB$10,0)+VLOOKUP($IF172,Data!$B:$CP,Daily!JA$10,0))/(VLOOKUP($EG169,Data!$B:$CP,Daily!FB$10,0)+VLOOKUP($IF169,Data!$B:$CP,Daily!JA$10,0)),0)</f>
        <v>0.13</v>
      </c>
      <c r="BD172" s="12">
        <f>IFERROR((VLOOKUP($EG172,Data!$B:$CP,Daily!FC$10,0)+VLOOKUP($IF172,Data!$B:$CP,Daily!JB$10,0))/(VLOOKUP($EG169,Data!$B:$CP,Daily!FC$10,0)+VLOOKUP($IF169,Data!$B:$CP,Daily!JB$10,0)),0)</f>
        <v>0.13615023474178403</v>
      </c>
      <c r="BE172" s="12">
        <f>IFERROR((VLOOKUP($EG172,Data!$B:$CP,Daily!FD$10,0)+VLOOKUP($IF172,Data!$B:$CP,Daily!JC$10,0))/(VLOOKUP($EG169,Data!$B:$CP,Daily!FD$10,0)+VLOOKUP($IF169,Data!$B:$CP,Daily!JC$10,0)),0)</f>
        <v>2.192448233861145E-2</v>
      </c>
      <c r="BF172" s="12">
        <f>IFERROR((VLOOKUP($EG172,Data!$B:$CP,Daily!FE$10,0)+VLOOKUP($IF172,Data!$B:$CP,Daily!JD$10,0))/(VLOOKUP($EG169,Data!$B:$CP,Daily!FE$10,0)+VLOOKUP($IF169,Data!$B:$CP,Daily!JD$10,0)),0)</f>
        <v>0</v>
      </c>
      <c r="BG172" s="12">
        <f>IFERROR((VLOOKUP($EG172,Data!$B:$CP,Daily!FF$10,0)+VLOOKUP($IF172,Data!$B:$CP,Daily!JE$10,0))/(VLOOKUP($EG169,Data!$B:$CP,Daily!FF$10,0)+VLOOKUP($IF169,Data!$B:$CP,Daily!JE$10,0)),0)</f>
        <v>0</v>
      </c>
      <c r="BH172" s="12">
        <f>IFERROR((VLOOKUP($EG172,Data!$B:$CP,Daily!FG$10,0)+VLOOKUP($IF172,Data!$B:$CP,Daily!JF$10,0))/(VLOOKUP($EG169,Data!$B:$CP,Daily!FG$10,0)+VLOOKUP($IF169,Data!$B:$CP,Daily!JF$10,0)),0)</f>
        <v>0</v>
      </c>
      <c r="BI172" s="12">
        <f>IFERROR((VLOOKUP($EG172,Data!$B:$CP,Daily!FH$10,0)+VLOOKUP($IF172,Data!$B:$CP,Daily!JG$10,0))/(VLOOKUP($EG169,Data!$B:$CP,Daily!FH$10,0)+VLOOKUP($IF169,Data!$B:$CP,Daily!JG$10,0)),0)</f>
        <v>0</v>
      </c>
      <c r="BJ172" s="12">
        <f>IFERROR((VLOOKUP($EG172,Data!$B:$CP,Daily!FI$10,0)+VLOOKUP($IF172,Data!$B:$CP,Daily!JH$10,0))/(VLOOKUP($EG169,Data!$B:$CP,Daily!FI$10,0)+VLOOKUP($IF169,Data!$B:$CP,Daily!JH$10,0)),0)</f>
        <v>0</v>
      </c>
      <c r="BK172" s="12">
        <f>IFERROR((VLOOKUP($EG172,Data!$B:$CP,Daily!FJ$10,0)+VLOOKUP($IF172,Data!$B:$CP,Daily!JI$10,0))/(VLOOKUP($EG169,Data!$B:$CP,Daily!FJ$10,0)+VLOOKUP($IF169,Data!$B:$CP,Daily!JI$10,0)),0)</f>
        <v>0</v>
      </c>
      <c r="BL172" s="12">
        <f>IFERROR((VLOOKUP($EG172,Data!$B:$CP,Daily!FK$10,0)+VLOOKUP($IF172,Data!$B:$CP,Daily!JJ$10,0))/(VLOOKUP($EG169,Data!$B:$CP,Daily!FK$10,0)+VLOOKUP($IF169,Data!$B:$CP,Daily!JJ$10,0)),0)</f>
        <v>0</v>
      </c>
      <c r="BM172" s="12">
        <f>IFERROR((VLOOKUP($EG172,Data!$B:$CP,Daily!FL$10,0)+VLOOKUP($IF172,Data!$B:$CP,Daily!JK$10,0))/(VLOOKUP($EG169,Data!$B:$CP,Daily!FL$10,0)+VLOOKUP($IF169,Data!$B:$CP,Daily!JK$10,0)),0)</f>
        <v>0</v>
      </c>
      <c r="BN172" s="12">
        <f>IFERROR((VLOOKUP($EG172,Data!$B:$CP,Daily!FM$10,0)+VLOOKUP($IF172,Data!$B:$CP,Daily!JL$10,0))/(VLOOKUP($EG169,Data!$B:$CP,Daily!FM$10,0)+VLOOKUP($IF169,Data!$B:$CP,Daily!JL$10,0)),0)</f>
        <v>0</v>
      </c>
      <c r="BO172" s="12">
        <f>IFERROR((VLOOKUP($EG172,Data!$B:$CP,Daily!FN$10,0)+VLOOKUP($IF172,Data!$B:$CP,Daily!JM$10,0))/(VLOOKUP($EG169,Data!$B:$CP,Daily!FN$10,0)+VLOOKUP($IF169,Data!$B:$CP,Daily!JM$10,0)),0)</f>
        <v>0</v>
      </c>
      <c r="BP172" s="12">
        <f>IFERROR((VLOOKUP($EG172,Data!$B:$CP,Daily!FO$10,0)+VLOOKUP($IF172,Data!$B:$CP,Daily!JN$10,0))/(VLOOKUP($EG169,Data!$B:$CP,Daily!FO$10,0)+VLOOKUP($IF169,Data!$B:$CP,Daily!JN$10,0)),0)</f>
        <v>0</v>
      </c>
      <c r="BQ172" s="12">
        <f>IFERROR((VLOOKUP($EG172,Data!$B:$CP,Daily!FP$10,0)+VLOOKUP($IF172,Data!$B:$CP,Daily!JO$10,0))/(VLOOKUP($EG169,Data!$B:$CP,Daily!FP$10,0)+VLOOKUP($IF169,Data!$B:$CP,Daily!JO$10,0)),0)</f>
        <v>0</v>
      </c>
      <c r="BR172" s="12">
        <f>IFERROR((VLOOKUP($EG172,Data!$B:$CP,Daily!FQ$10,0)+VLOOKUP($IF172,Data!$B:$CP,Daily!JP$10,0))/(VLOOKUP($EG169,Data!$B:$CP,Daily!FQ$10,0)+VLOOKUP($IF169,Data!$B:$CP,Daily!JP$10,0)),0)</f>
        <v>0</v>
      </c>
      <c r="BS172" s="12">
        <f>IFERROR((VLOOKUP($EG172,Data!$B:$CP,Daily!FR$10,0)+VLOOKUP($IF172,Data!$B:$CP,Daily!JQ$10,0))/(VLOOKUP($EG169,Data!$B:$CP,Daily!FR$10,0)+VLOOKUP($IF169,Data!$B:$CP,Daily!JQ$10,0)),0)</f>
        <v>0</v>
      </c>
      <c r="BT172" s="12">
        <f>IFERROR((VLOOKUP($EG172,Data!$B:$CP,Daily!FS$10,0)+VLOOKUP($IF172,Data!$B:$CP,Daily!JR$10,0))/(VLOOKUP($EG169,Data!$B:$CP,Daily!FS$10,0)+VLOOKUP($IF169,Data!$B:$CP,Daily!JR$10,0)),0)</f>
        <v>0</v>
      </c>
      <c r="BU172" s="12">
        <f>IFERROR((VLOOKUP($EG172,Data!$B:$CP,Daily!FT$10,0)+VLOOKUP($IF172,Data!$B:$CP,Daily!JS$10,0))/(VLOOKUP($EG169,Data!$B:$CP,Daily!FT$10,0)+VLOOKUP($IF169,Data!$B:$CP,Daily!JS$10,0)),0)</f>
        <v>0</v>
      </c>
      <c r="BV172" s="12">
        <f>IFERROR((VLOOKUP($EG172,Data!$B:$CP,Daily!FU$10,0)+VLOOKUP($IF172,Data!$B:$CP,Daily!JT$10,0))/(VLOOKUP($EG169,Data!$B:$CP,Daily!FU$10,0)+VLOOKUP($IF169,Data!$B:$CP,Daily!JT$10,0)),0)</f>
        <v>0</v>
      </c>
      <c r="BW172" s="12">
        <f>IFERROR((VLOOKUP($EG172,Data!$B:$CP,Daily!FV$10,0)+VLOOKUP($IF172,Data!$B:$CP,Daily!JU$10,0))/(VLOOKUP($EG169,Data!$B:$CP,Daily!FV$10,0)+VLOOKUP($IF169,Data!$B:$CP,Daily!JU$10,0)),0)</f>
        <v>0</v>
      </c>
      <c r="BX172" s="12">
        <f>IFERROR((VLOOKUP($EG172,Data!$B:$CP,Daily!FW$10,0)+VLOOKUP($IF172,Data!$B:$CP,Daily!JV$10,0))/(VLOOKUP($EG169,Data!$B:$CP,Daily!FW$10,0)+VLOOKUP($IF169,Data!$B:$CP,Daily!JV$10,0)),0)</f>
        <v>0</v>
      </c>
      <c r="BY172" s="12">
        <f>IFERROR((VLOOKUP($EG172,Data!$B:$CP,Daily!FX$10,0)+VLOOKUP($IF172,Data!$B:$CP,Daily!JW$10,0))/(VLOOKUP($EG169,Data!$B:$CP,Daily!FX$10,0)+VLOOKUP($IF169,Data!$B:$CP,Daily!JW$10,0)),0)</f>
        <v>0</v>
      </c>
      <c r="BZ172" s="12">
        <f>IFERROR((VLOOKUP($EG172,Data!$B:$CP,Daily!FY$10,0)+VLOOKUP($IF172,Data!$B:$CP,Daily!JX$10,0))/(VLOOKUP($EG169,Data!$B:$CP,Daily!FY$10,0)+VLOOKUP($IF169,Data!$B:$CP,Daily!JX$10,0)),0)</f>
        <v>0</v>
      </c>
      <c r="CA172" s="12">
        <f>IFERROR((VLOOKUP($EG172,Data!$B:$CP,Daily!FZ$10,0)+VLOOKUP($IF172,Data!$B:$CP,Daily!JY$10,0))/(VLOOKUP($EG169,Data!$B:$CP,Daily!FZ$10,0)+VLOOKUP($IF169,Data!$B:$CP,Daily!JY$10,0)),0)</f>
        <v>0</v>
      </c>
      <c r="CB172" s="12">
        <f>IFERROR((VLOOKUP($EG172,Data!$B:$CP,Daily!GA$10,0)+VLOOKUP($IF172,Data!$B:$CP,Daily!JZ$10,0))/(VLOOKUP($EG169,Data!$B:$CP,Daily!GA$10,0)+VLOOKUP($IF169,Data!$B:$CP,Daily!JZ$10,0)),0)</f>
        <v>0</v>
      </c>
      <c r="CC172" s="12">
        <f>IFERROR((VLOOKUP($EG172,Data!$B:$CP,Daily!GB$10,0)+VLOOKUP($IF172,Data!$B:$CP,Daily!KA$10,0))/(VLOOKUP($EG169,Data!$B:$CP,Daily!GB$10,0)+VLOOKUP($IF169,Data!$B:$CP,Daily!KA$10,0)),0)</f>
        <v>0</v>
      </c>
      <c r="CD172" s="12">
        <f>IFERROR((VLOOKUP($EG172,Data!$B:$CP,Daily!GC$10,0)+VLOOKUP($IF172,Data!$B:$CP,Daily!KB$10,0))/(VLOOKUP($EG169,Data!$B:$CP,Daily!GC$10,0)+VLOOKUP($IF169,Data!$B:$CP,Daily!KB$10,0)),0)</f>
        <v>0</v>
      </c>
      <c r="CE172" s="12">
        <f>IFERROR((VLOOKUP($EG172,Data!$B:$CP,Daily!GD$10,0)+VLOOKUP($IF172,Data!$B:$CP,Daily!KC$10,0))/(VLOOKUP($EG169,Data!$B:$CP,Daily!GD$10,0)+VLOOKUP($IF169,Data!$B:$CP,Daily!KC$10,0)),0)</f>
        <v>0</v>
      </c>
      <c r="CF172" s="12">
        <f>IFERROR((VLOOKUP($EG172,Data!$B:$CP,Daily!GE$10,0)+VLOOKUP($IF172,Data!$B:$CP,Daily!KD$10,0))/(VLOOKUP($EG169,Data!$B:$CP,Daily!GE$10,0)+VLOOKUP($IF169,Data!$B:$CP,Daily!KD$10,0)),0)</f>
        <v>0</v>
      </c>
      <c r="CG172" s="12">
        <f>IFERROR((VLOOKUP($EG172,Data!$B:$CP,Daily!GF$10,0)+VLOOKUP($IF172,Data!$B:$CP,Daily!KE$10,0))/(VLOOKUP($EG169,Data!$B:$CP,Daily!GF$10,0)+VLOOKUP($IF169,Data!$B:$CP,Daily!KE$10,0)),0)</f>
        <v>0</v>
      </c>
      <c r="CH172" s="12">
        <f>IFERROR((VLOOKUP($EG172,Data!$B:$CP,Daily!GG$10,0)+VLOOKUP($IF172,Data!$B:$CP,Daily!KF$10,0))/(VLOOKUP($EG169,Data!$B:$CP,Daily!GG$10,0)+VLOOKUP($IF169,Data!$B:$CP,Daily!KF$10,0)),0)</f>
        <v>0</v>
      </c>
      <c r="CI172" s="12">
        <f>IFERROR((VLOOKUP($EG172,Data!$B:$CP,Daily!GH$10,0)+VLOOKUP($IF172,Data!$B:$CP,Daily!KG$10,0))/(VLOOKUP($EG169,Data!$B:$CP,Daily!GH$10,0)+VLOOKUP($IF169,Data!$B:$CP,Daily!KG$10,0)),0)</f>
        <v>0</v>
      </c>
      <c r="CJ172" s="12">
        <f>IFERROR((VLOOKUP($EG172,Data!$B:$CP,Daily!GI$10,0)+VLOOKUP($IF172,Data!$B:$CP,Daily!KH$10,0))/(VLOOKUP($EG169,Data!$B:$CP,Daily!GI$10,0)+VLOOKUP($IF169,Data!$B:$CP,Daily!KH$10,0)),0)</f>
        <v>0</v>
      </c>
      <c r="CK172" s="12">
        <f>IFERROR((VLOOKUP($EG172,Data!$B:$CP,Daily!GJ$10,0)+VLOOKUP($IF172,Data!$B:$CP,Daily!KI$10,0))/(VLOOKUP($EG169,Data!$B:$CP,Daily!GJ$10,0)+VLOOKUP($IF169,Data!$B:$CP,Daily!KI$10,0)),0)</f>
        <v>0</v>
      </c>
      <c r="CL172" s="12">
        <f>IFERROR((VLOOKUP($EG172,Data!$B:$CP,Daily!GK$10,0)+VLOOKUP($IF172,Data!$B:$CP,Daily!KJ$10,0))/(VLOOKUP($EG169,Data!$B:$CP,Daily!GK$10,0)+VLOOKUP($IF169,Data!$B:$CP,Daily!KJ$10,0)),0)</f>
        <v>0</v>
      </c>
      <c r="CM172" s="12">
        <f>IFERROR((VLOOKUP($EG172,Data!$B:$CP,Daily!GL$10,0)+VLOOKUP($IF172,Data!$B:$CP,Daily!KK$10,0))/(VLOOKUP($EG169,Data!$B:$CP,Daily!GL$10,0)+VLOOKUP($IF169,Data!$B:$CP,Daily!KK$10,0)),0)</f>
        <v>0</v>
      </c>
      <c r="CN172" s="12">
        <f>IFERROR((VLOOKUP($EG172,Data!$B:$CP,Daily!GM$10,0)+VLOOKUP($IF172,Data!$B:$CP,Daily!KL$10,0))/(VLOOKUP($EG169,Data!$B:$CP,Daily!GM$10,0)+VLOOKUP($IF169,Data!$B:$CP,Daily!KL$10,0)),0)</f>
        <v>0</v>
      </c>
      <c r="CO172" s="12">
        <f>IFERROR((VLOOKUP($EG172,Data!$B:$CP,Daily!GN$10,0)+VLOOKUP($IF172,Data!$B:$CP,Daily!KM$10,0))/(VLOOKUP($EG169,Data!$B:$CP,Daily!GN$10,0)+VLOOKUP($IF169,Data!$B:$CP,Daily!KM$10,0)),0)</f>
        <v>0</v>
      </c>
      <c r="CP172" s="12">
        <f>IFERROR((VLOOKUP($EG172,Data!$B:$CP,Daily!GO$10,0)+VLOOKUP($IF172,Data!$B:$CP,Daily!KN$10,0))/(VLOOKUP($EG169,Data!$B:$CP,Daily!GO$10,0)+VLOOKUP($IF169,Data!$B:$CP,Daily!KN$10,0)),0)</f>
        <v>0</v>
      </c>
      <c r="CQ172" s="12">
        <f>IFERROR((VLOOKUP($EG172,Data!$B:$CP,Daily!GP$10,0)+VLOOKUP($IF172,Data!$B:$CP,Daily!KO$10,0))/(VLOOKUP($EG169,Data!$B:$CP,Daily!GP$10,0)+VLOOKUP($IF169,Data!$B:$CP,Daily!KO$10,0)),0)</f>
        <v>0</v>
      </c>
      <c r="CR172" s="12">
        <f>IFERROR((VLOOKUP($EG172,Data!$B:$CP,Daily!GQ$10,0)+VLOOKUP($IF172,Data!$B:$CP,Daily!KP$10,0))/(VLOOKUP($EG169,Data!$B:$CP,Daily!GQ$10,0)+VLOOKUP($IF169,Data!$B:$CP,Daily!KP$10,0)),0)</f>
        <v>0</v>
      </c>
      <c r="CS172" s="12">
        <f>IFERROR((VLOOKUP($EG172,Data!$B:$CP,Daily!GR$10,0)+VLOOKUP($IF172,Data!$B:$CP,Daily!KQ$10,0))/(VLOOKUP($EG169,Data!$B:$CP,Daily!GR$10,0)+VLOOKUP($IF169,Data!$B:$CP,Daily!KQ$10,0)),0)</f>
        <v>0</v>
      </c>
      <c r="CT172" s="12">
        <f>IFERROR((VLOOKUP($EG172,Data!$B:$CP,Daily!GS$10,0)+VLOOKUP($IF172,Data!$B:$CP,Daily!KR$10,0))/(VLOOKUP($EG169,Data!$B:$CP,Daily!GS$10,0)+VLOOKUP($IF169,Data!$B:$CP,Daily!KR$10,0)),0)</f>
        <v>0</v>
      </c>
      <c r="CU172" s="12">
        <f>IFERROR((VLOOKUP($EG172,Data!$B:$CP,Daily!GT$10,0)+VLOOKUP($IF172,Data!$B:$CP,Daily!KS$10,0))/(VLOOKUP($EG169,Data!$B:$CP,Daily!GT$10,0)+VLOOKUP($IF169,Data!$B:$CP,Daily!KS$10,0)),0)</f>
        <v>0</v>
      </c>
      <c r="CV172" s="12">
        <f>IFERROR((VLOOKUP($EG172,Data!$B:$CP,Daily!GU$10,0)+VLOOKUP($IF172,Data!$B:$CP,Daily!KT$10,0))/(VLOOKUP($EG169,Data!$B:$CP,Daily!GU$10,0)+VLOOKUP($IF169,Data!$B:$CP,Daily!KT$10,0)),0)</f>
        <v>0</v>
      </c>
      <c r="CW172" s="12">
        <f>IFERROR((VLOOKUP($EG172,Data!$B:$CP,Daily!GV$10,0)+VLOOKUP($IF172,Data!$B:$CP,Daily!KU$10,0))/(VLOOKUP($EG169,Data!$B:$CP,Daily!GV$10,0)+VLOOKUP($IF169,Data!$B:$CP,Daily!KU$10,0)),0)</f>
        <v>0</v>
      </c>
      <c r="CX172" s="12">
        <f>IFERROR((VLOOKUP($EG172,Data!$B:$CP,Daily!GW$10,0)+VLOOKUP($IF172,Data!$B:$CP,Daily!KV$10,0))/(VLOOKUP($EG169,Data!$B:$CP,Daily!GW$10,0)+VLOOKUP($IF169,Data!$B:$CP,Daily!KV$10,0)),0)</f>
        <v>0</v>
      </c>
      <c r="CY172" s="12">
        <f>IFERROR((VLOOKUP($EG172,Data!$B:$CP,Daily!GX$10,0)+VLOOKUP($IF172,Data!$B:$CP,Daily!KW$10,0))/(VLOOKUP($EG169,Data!$B:$CP,Daily!GX$10,0)+VLOOKUP($IF169,Data!$B:$CP,Daily!KW$10,0)),0)</f>
        <v>0</v>
      </c>
      <c r="CZ172" s="12">
        <f>IFERROR((VLOOKUP($EG172,Data!$B:$CP,Daily!GY$10,0)+VLOOKUP($IF172,Data!$B:$CP,Daily!KX$10,0))/(VLOOKUP($EG169,Data!$B:$CP,Daily!GY$10,0)+VLOOKUP($IF169,Data!$B:$CP,Daily!KX$10,0)),0)</f>
        <v>0</v>
      </c>
      <c r="DA172" s="12">
        <f>IFERROR((VLOOKUP($EG172,Data!$B:$CP,Daily!GZ$10,0)+VLOOKUP($IF172,Data!$B:$CP,Daily!KY$10,0))/(VLOOKUP($EG169,Data!$B:$CP,Daily!GZ$10,0)+VLOOKUP($IF169,Data!$B:$CP,Daily!KY$10,0)),0)</f>
        <v>0</v>
      </c>
      <c r="DB172" s="12">
        <f>IFERROR((VLOOKUP($EG172,Data!$B:$CP,Daily!HA$10,0)+VLOOKUP($IF172,Data!$B:$CP,Daily!KZ$10,0))/(VLOOKUP($EG169,Data!$B:$CP,Daily!HA$10,0)+VLOOKUP($IF169,Data!$B:$CP,Daily!KZ$10,0)),0)</f>
        <v>0</v>
      </c>
      <c r="DC172" s="12">
        <f>IFERROR((VLOOKUP($EG172,Data!$B:$CP,Daily!HB$10,0)+VLOOKUP($IF172,Data!$B:$CP,Daily!LA$10,0))/(VLOOKUP($EG169,Data!$B:$CP,Daily!HB$10,0)+VLOOKUP($IF169,Data!$B:$CP,Daily!LA$10,0)),0)</f>
        <v>0</v>
      </c>
      <c r="DD172" s="12">
        <f>IFERROR((VLOOKUP($EG172,Data!$B:$CP,Daily!HC$10,0)+VLOOKUP($IF172,Data!$B:$CP,Daily!LB$10,0))/(VLOOKUP($EG169,Data!$B:$CP,Daily!HC$10,0)+VLOOKUP($IF169,Data!$B:$CP,Daily!LB$10,0)),0)</f>
        <v>0</v>
      </c>
      <c r="DE172" s="12">
        <f>IFERROR((VLOOKUP($EG172,Data!$B:$CP,Daily!HD$10,0)+VLOOKUP($IF172,Data!$B:$CP,Daily!LC$10,0))/(VLOOKUP($EG169,Data!$B:$CP,Daily!HD$10,0)+VLOOKUP($IF169,Data!$B:$CP,Daily!LC$10,0)),0)</f>
        <v>0</v>
      </c>
      <c r="DF172" s="12">
        <f>IFERROR((VLOOKUP($EG172,Data!$B:$CP,Daily!HE$10,0)+VLOOKUP($IF172,Data!$B:$CP,Daily!LD$10,0))/(VLOOKUP($EG169,Data!$B:$CP,Daily!HE$10,0)+VLOOKUP($IF169,Data!$B:$CP,Daily!LD$10,0)),0)</f>
        <v>0</v>
      </c>
      <c r="DG172" s="12">
        <f>IFERROR((VLOOKUP($EG172,Data!$B:$CP,Daily!HF$10,0)+VLOOKUP($IF172,Data!$B:$CP,Daily!LE$10,0))/(VLOOKUP($EG169,Data!$B:$CP,Daily!HF$10,0)+VLOOKUP($IF169,Data!$B:$CP,Daily!LE$10,0)),0)</f>
        <v>0</v>
      </c>
      <c r="DH172" s="12">
        <f>IFERROR((VLOOKUP($EG172,Data!$B:$CP,Daily!HG$10,0)+VLOOKUP($IF172,Data!$B:$CP,Daily!LF$10,0))/(VLOOKUP($EG169,Data!$B:$CP,Daily!HG$10,0)+VLOOKUP($IF169,Data!$B:$CP,Daily!LF$10,0)),0)</f>
        <v>0</v>
      </c>
      <c r="DI172" s="12">
        <f>IFERROR((VLOOKUP($EG172,Data!$B:$CP,Daily!HH$10,0)+VLOOKUP($IF172,Data!$B:$CP,Daily!LG$10,0))/(VLOOKUP($EG169,Data!$B:$CP,Daily!HH$10,0)+VLOOKUP($IF169,Data!$B:$CP,Daily!LG$10,0)),0)</f>
        <v>0</v>
      </c>
      <c r="DJ172" s="12">
        <f>IFERROR((VLOOKUP($EG172,Data!$B:$CP,Daily!HI$10,0)+VLOOKUP($IF172,Data!$B:$CP,Daily!LH$10,0))/(VLOOKUP($EG169,Data!$B:$CP,Daily!HI$10,0)+VLOOKUP($IF169,Data!$B:$CP,Daily!LH$10,0)),0)</f>
        <v>0</v>
      </c>
      <c r="DK172" s="12">
        <f>IFERROR((VLOOKUP($EG172,Data!$B:$CP,Daily!HJ$10,0)+VLOOKUP($IF172,Data!$B:$CP,Daily!LI$10,0))/(VLOOKUP($EG169,Data!$B:$CP,Daily!HJ$10,0)+VLOOKUP($IF169,Data!$B:$CP,Daily!LI$10,0)),0)</f>
        <v>0</v>
      </c>
      <c r="DL172" s="12">
        <f>IFERROR((VLOOKUP($EG172,Data!$B:$CP,Daily!HK$10,0)+VLOOKUP($IF172,Data!$B:$CP,Daily!LJ$10,0))/(VLOOKUP($EG169,Data!$B:$CP,Daily!HK$10,0)+VLOOKUP($IF169,Data!$B:$CP,Daily!LJ$10,0)),0)</f>
        <v>0</v>
      </c>
      <c r="DM172" s="12">
        <f>IFERROR((VLOOKUP($EG172,Data!$B:$CP,Daily!HL$10,0)+VLOOKUP($IF172,Data!$B:$CP,Daily!LK$10,0))/(VLOOKUP($EG169,Data!$B:$CP,Daily!HL$10,0)+VLOOKUP($IF169,Data!$B:$CP,Daily!LK$10,0)),0)</f>
        <v>0</v>
      </c>
      <c r="DN172" s="12">
        <f>IFERROR((VLOOKUP($EG172,Data!$B:$CP,Daily!HM$10,0)+VLOOKUP($IF172,Data!$B:$CP,Daily!LL$10,0))/(VLOOKUP($EG169,Data!$B:$CP,Daily!HM$10,0)+VLOOKUP($IF169,Data!$B:$CP,Daily!LL$10,0)),0)</f>
        <v>0</v>
      </c>
      <c r="DO172" s="12">
        <f>IFERROR((VLOOKUP($EG172,Data!$B:$CP,Daily!HN$10,0)+VLOOKUP($IF172,Data!$B:$CP,Daily!LM$10,0))/(VLOOKUP($EG169,Data!$B:$CP,Daily!HN$10,0)+VLOOKUP($IF169,Data!$B:$CP,Daily!LM$10,0)),0)</f>
        <v>0</v>
      </c>
      <c r="DP172" s="12">
        <f>IFERROR((VLOOKUP($EG172,Data!$B:$CP,Daily!HO$10,0)+VLOOKUP($IF172,Data!$B:$CP,Daily!LN$10,0))/(VLOOKUP($EG169,Data!$B:$CP,Daily!HO$10,0)+VLOOKUP($IF169,Data!$B:$CP,Daily!LN$10,0)),0)</f>
        <v>0</v>
      </c>
      <c r="DQ172" s="12">
        <f>IFERROR((VLOOKUP($EG172,Data!$B:$CP,Daily!HP$10,0)+VLOOKUP($IF172,Data!$B:$CP,Daily!LO$10,0))/(VLOOKUP($EG169,Data!$B:$CP,Daily!HP$10,0)+VLOOKUP($IF169,Data!$B:$CP,Daily!LO$10,0)),0)</f>
        <v>0</v>
      </c>
      <c r="DR172" s="12">
        <f>IFERROR((VLOOKUP($EG172,Data!$B:$CP,Daily!HQ$10,0)+VLOOKUP($IF172,Data!$B:$CP,Daily!LP$10,0))/(VLOOKUP($EG169,Data!$B:$CP,Daily!HQ$10,0)+VLOOKUP($IF169,Data!$B:$CP,Daily!LP$10,0)),0)</f>
        <v>0</v>
      </c>
      <c r="DS172" s="12">
        <f>IFERROR((VLOOKUP($EG172,Data!$B:$CP,Daily!HR$10,0)+VLOOKUP($IF172,Data!$B:$CP,Daily!LQ$10,0))/(VLOOKUP($EG169,Data!$B:$CP,Daily!HR$10,0)+VLOOKUP($IF169,Data!$B:$CP,Daily!LQ$10,0)),0)</f>
        <v>0</v>
      </c>
      <c r="DT172" s="12">
        <f>IFERROR((VLOOKUP($EG172,Data!$B:$CP,Daily!HS$10,0)+VLOOKUP($IF172,Data!$B:$CP,Daily!LR$10,0))/(VLOOKUP($EG169,Data!$B:$CP,Daily!HS$10,0)+VLOOKUP($IF169,Data!$B:$CP,Daily!LR$10,0)),0)</f>
        <v>0</v>
      </c>
      <c r="DU172" s="12">
        <f>IFERROR((VLOOKUP($EG172,Data!$B:$CP,Daily!HT$10,0)+VLOOKUP($IF172,Data!$B:$CP,Daily!LS$10,0))/(VLOOKUP($EG169,Data!$B:$CP,Daily!HT$10,0)+VLOOKUP($IF169,Data!$B:$CP,Daily!LS$10,0)),0)</f>
        <v>0</v>
      </c>
      <c r="DV172" s="12">
        <f>IFERROR((VLOOKUP($EG172,Data!$B:$CP,Daily!HU$10,0)+VLOOKUP($IF172,Data!$B:$CP,Daily!LT$10,0))/(VLOOKUP($EG169,Data!$B:$CP,Daily!HU$10,0)+VLOOKUP($IF169,Data!$B:$CP,Daily!LT$10,0)),0)</f>
        <v>0</v>
      </c>
      <c r="DW172" s="40">
        <f t="shared" ref="DW172:DW176" si="2678">_xlfn.QUARTILE.INC($AJ172:$DT172,1)</f>
        <v>0</v>
      </c>
      <c r="DX172" s="40">
        <f t="shared" ref="DX172:DX176" si="2679">_xlfn.QUARTILE.INC($AJ172:$DT172,3)</f>
        <v>0</v>
      </c>
      <c r="DY172" s="40">
        <f t="shared" ref="DY172:DY176" si="2680">DX172-DW172</f>
        <v>0</v>
      </c>
      <c r="DZ172" s="40">
        <f t="shared" ref="DZ172:DZ176" si="2681">DX172+(0.75*DY172)</f>
        <v>0</v>
      </c>
      <c r="EA172" s="40">
        <f t="shared" ref="EA172:EA176" si="2682">DW172-(0.75*DY172)</f>
        <v>0</v>
      </c>
      <c r="EB172" s="14"/>
      <c r="EC172" s="12">
        <f t="shared" ref="EC172:EC176" si="2683">_xlfn.STDEV.P(BN172:DU172)</f>
        <v>0</v>
      </c>
      <c r="ED172" s="12">
        <f t="shared" si="2657"/>
        <v>0</v>
      </c>
      <c r="EE172" s="12">
        <f t="shared" si="2658"/>
        <v>0</v>
      </c>
      <c r="EF172" s="1"/>
      <c r="EG172" s="7" t="s">
        <v>848</v>
      </c>
      <c r="EH172" s="7" t="s">
        <v>149</v>
      </c>
      <c r="EI172" s="12">
        <f>IFERROR(VLOOKUP($EG172,Data!$B:$CP,Daily!EI$10,0)/IFERROR(VLOOKUP($EG169,Data!$B:$CP,Daily!EI$10,0),0),0)</f>
        <v>0.14762741652021089</v>
      </c>
      <c r="EJ172" s="12">
        <f>IFERROR(VLOOKUP($EG172,Data!$B:$CP,Daily!EJ$10,0)/IFERROR(VLOOKUP($EG169,Data!$B:$CP,Daily!EJ$10,0),0),0)</f>
        <v>0.14492753623188406</v>
      </c>
      <c r="EK172" s="12">
        <f>IFERROR(VLOOKUP($EG172,Data!$B:$CP,Daily!EK$10,0)/IFERROR(VLOOKUP($EG169,Data!$B:$CP,Daily!EK$10,0),0),0)</f>
        <v>0.12170385395537525</v>
      </c>
      <c r="EL172" s="12">
        <f>IFERROR(VLOOKUP($EG172,Data!$B:$CP,Daily!EL$10,0)/IFERROR(VLOOKUP($EG169,Data!$B:$CP,Daily!EL$10,0),0),0)</f>
        <v>0.12719298245614036</v>
      </c>
      <c r="EM172" s="12">
        <f>IFERROR(VLOOKUP($EG172,Data!$B:$CP,Daily!EM$10,0)/IFERROR(VLOOKUP($EG169,Data!$B:$CP,Daily!EM$10,0),0),0)</f>
        <v>0.14760914760914762</v>
      </c>
      <c r="EN172" s="12">
        <f>IFERROR(VLOOKUP($EG172,Data!$B:$CP,Daily!EN$10,0)/IFERROR(VLOOKUP($EG169,Data!$B:$CP,Daily!EN$10,0),0),0)</f>
        <v>0.11824324324324324</v>
      </c>
      <c r="EO172" s="12">
        <f>IFERROR(VLOOKUP($EG172,Data!$B:$CP,Daily!EO$10,0)/IFERROR(VLOOKUP($EG169,Data!$B:$CP,Daily!EO$10,0),0),0)</f>
        <v>0.1400329489291598</v>
      </c>
      <c r="EP172" s="12">
        <f>IFERROR(VLOOKUP($EG172,Data!$B:$CP,Daily!EP$10,0)/IFERROR(VLOOKUP($EG169,Data!$B:$CP,Daily!EP$10,0),0),0)</f>
        <v>0.13848631239935588</v>
      </c>
      <c r="EQ172" s="12">
        <f>IFERROR(VLOOKUP($EG172,Data!$B:$CP,Daily!EQ$10,0)/IFERROR(VLOOKUP($EG169,Data!$B:$CP,Daily!EQ$10,0),0),0)</f>
        <v>0.14189189189189189</v>
      </c>
      <c r="ER172" s="12">
        <f>IFERROR(VLOOKUP($EG172,Data!$B:$CP,Daily!ER$10,0)/IFERROR(VLOOKUP($EG169,Data!$B:$CP,Daily!ER$10,0),0),0)</f>
        <v>0.12778904665314403</v>
      </c>
      <c r="ES172" s="12">
        <f>IFERROR(VLOOKUP($EG172,Data!$B:$CP,Daily!ES$10,0)/IFERROR(VLOOKUP($EG169,Data!$B:$CP,Daily!ES$10,0),0),0)</f>
        <v>0.1310344827586207</v>
      </c>
      <c r="ET172" s="12">
        <f>IFERROR(VLOOKUP($EG172,Data!$B:$CP,Daily!ET$10,0)/IFERROR(VLOOKUP($EG169,Data!$B:$CP,Daily!ET$10,0),0),0)</f>
        <v>0.13754045307443366</v>
      </c>
      <c r="EU172" s="12">
        <f>IFERROR(VLOOKUP($EG172,Data!$B:$CP,Daily!EU$10,0)/IFERROR(VLOOKUP($EG169,Data!$B:$CP,Daily!EU$10,0),0),0)</f>
        <v>0.13420621931260229</v>
      </c>
      <c r="EV172" s="12">
        <f>IFERROR(VLOOKUP($EG172,Data!$B:$CP,Daily!EV$10,0)/IFERROR(VLOOKUP($EG169,Data!$B:$CP,Daily!EV$10,0),0),0)</f>
        <v>0.15275590551181104</v>
      </c>
      <c r="EW172" s="12">
        <f>IFERROR(VLOOKUP($EG172,Data!$B:$CP,Daily!EW$10,0)/IFERROR(VLOOKUP($EG169,Data!$B:$CP,Daily!EW$10,0),0),0)</f>
        <v>0.11314984709480122</v>
      </c>
      <c r="EX172" s="12">
        <f>IFERROR(VLOOKUP($EG172,Data!$B:$CP,Daily!EX$10,0)/IFERROR(VLOOKUP($EG169,Data!$B:$CP,Daily!EX$10,0),0),0)</f>
        <v>0.14638157894736842</v>
      </c>
      <c r="EY172" s="12">
        <f>IFERROR(VLOOKUP($EG172,Data!$B:$CP,Daily!EY$10,0)/IFERROR(VLOOKUP($EG169,Data!$B:$CP,Daily!EY$10,0),0),0)</f>
        <v>0.16873889875666073</v>
      </c>
      <c r="EZ172" s="12">
        <f>IFERROR(VLOOKUP($EG172,Data!$B:$CP,Daily!EZ$10,0)/IFERROR(VLOOKUP($EG169,Data!$B:$CP,Daily!EZ$10,0),0),0)</f>
        <v>0.11218568665377177</v>
      </c>
      <c r="FA172" s="12">
        <f>IFERROR(VLOOKUP($EG172,Data!$B:$CP,Daily!FA$10,0)/IFERROR(VLOOKUP($EG169,Data!$B:$CP,Daily!FA$10,0),0),0)</f>
        <v>0.15091210613598674</v>
      </c>
      <c r="FB172" s="12">
        <f>IFERROR(VLOOKUP($EG172,Data!$B:$CP,Daily!FB$10,0)/IFERROR(VLOOKUP($EG169,Data!$B:$CP,Daily!FB$10,0),0),0)</f>
        <v>0.13735343383584589</v>
      </c>
      <c r="FC172" s="12">
        <f>IFERROR(VLOOKUP($EG172,Data!$B:$CP,Daily!FC$10,0)/IFERROR(VLOOKUP($EG169,Data!$B:$CP,Daily!FC$10,0),0),0)</f>
        <v>0.13782051282051283</v>
      </c>
      <c r="FD172" s="12">
        <f>IFERROR(VLOOKUP($EG172,Data!$B:$CP,Daily!FD$10,0)/IFERROR(VLOOKUP($EG169,Data!$B:$CP,Daily!FD$10,0),0),0)</f>
        <v>1.6694490818030049E-2</v>
      </c>
      <c r="FE172" s="12">
        <f>IFERROR(VLOOKUP($EG172,Data!$B:$CP,Daily!FE$10,0)/IFERROR(VLOOKUP($EG169,Data!$B:$CP,Daily!FE$10,0),0),0)</f>
        <v>0</v>
      </c>
      <c r="FF172" s="12">
        <f>IFERROR(VLOOKUP($EG172,Data!$B:$CP,Daily!FF$10,0)/IFERROR(VLOOKUP($EG169,Data!$B:$CP,Daily!FF$10,0),0),0)</f>
        <v>0</v>
      </c>
      <c r="FG172" s="12">
        <f>IFERROR(VLOOKUP($EG172,Data!$B:$CP,Daily!FG$10,0)/IFERROR(VLOOKUP($EG169,Data!$B:$CP,Daily!FG$10,0),0),0)</f>
        <v>0</v>
      </c>
      <c r="FH172" s="12">
        <f>IFERROR(VLOOKUP($EG172,Data!$B:$CP,Daily!FH$10,0)/IFERROR(VLOOKUP($EG169,Data!$B:$CP,Daily!FH$10,0),0),0)</f>
        <v>0</v>
      </c>
      <c r="FI172" s="12">
        <f>IFERROR(VLOOKUP($EG172,Data!$B:$CP,Daily!FI$10,0)/IFERROR(VLOOKUP($EG169,Data!$B:$CP,Daily!FI$10,0),0),0)</f>
        <v>0</v>
      </c>
      <c r="FJ172" s="12">
        <f>IFERROR(VLOOKUP($EG172,Data!$B:$CP,Daily!FJ$10,0)/IFERROR(VLOOKUP($EG169,Data!$B:$CP,Daily!FJ$10,0),0),0)</f>
        <v>0</v>
      </c>
      <c r="FK172" s="12">
        <f>IFERROR(VLOOKUP($EG172,Data!$B:$CP,Daily!FK$10,0)/IFERROR(VLOOKUP($EG169,Data!$B:$CP,Daily!FK$10,0),0),0)</f>
        <v>0</v>
      </c>
      <c r="FL172" s="12">
        <f>IFERROR(VLOOKUP($EG172,Data!$B:$CP,Daily!FL$10,0)/IFERROR(VLOOKUP($EG169,Data!$B:$CP,Daily!FL$10,0),0),0)</f>
        <v>0</v>
      </c>
      <c r="FM172" s="12">
        <f>IFERROR(VLOOKUP($EG172,Data!$B:$CP,Daily!FM$10,0)/IFERROR(VLOOKUP($EG169,Data!$B:$CP,Daily!FM$10,0),0),0)</f>
        <v>0</v>
      </c>
      <c r="FN172" s="12">
        <f>IFERROR(VLOOKUP($EG172,Data!$B:$CP,Daily!FN$10,0)/IFERROR(VLOOKUP($EG169,Data!$B:$CP,Daily!FN$10,0),0),0)</f>
        <v>0</v>
      </c>
      <c r="FO172" s="12">
        <f>IFERROR(VLOOKUP($EG172,Data!$B:$CP,Daily!FO$10,0)/IFERROR(VLOOKUP($EG169,Data!$B:$CP,Daily!FO$10,0),0),0)</f>
        <v>0</v>
      </c>
      <c r="FP172" s="12">
        <f>IFERROR(VLOOKUP($EG172,Data!$B:$CP,Daily!FP$10,0)/IFERROR(VLOOKUP($EG169,Data!$B:$CP,Daily!FP$10,0),0),0)</f>
        <v>0</v>
      </c>
      <c r="FQ172" s="12">
        <f>IFERROR(VLOOKUP($EG172,Data!$B:$CP,Daily!FQ$10,0)/IFERROR(VLOOKUP($EG169,Data!$B:$CP,Daily!FQ$10,0),0),0)</f>
        <v>0</v>
      </c>
      <c r="FR172" s="12">
        <f>IFERROR(VLOOKUP($EG172,Data!$B:$CP,Daily!FR$10,0)/IFERROR(VLOOKUP($EG169,Data!$B:$CP,Daily!FR$10,0),0),0)</f>
        <v>0</v>
      </c>
      <c r="FS172" s="12">
        <f>IFERROR(VLOOKUP($EG172,Data!$B:$CP,Daily!FS$10,0)/IFERROR(VLOOKUP($EG169,Data!$B:$CP,Daily!FS$10,0),0),0)</f>
        <v>0</v>
      </c>
      <c r="FT172" s="12">
        <f>IFERROR(VLOOKUP($EG172,Data!$B:$CP,Daily!FT$10,0)/IFERROR(VLOOKUP($EG169,Data!$B:$CP,Daily!FT$10,0),0),0)</f>
        <v>0</v>
      </c>
      <c r="FU172" s="12">
        <f>IFERROR(VLOOKUP($EG172,Data!$B:$CP,Daily!FU$10,0)/IFERROR(VLOOKUP($EG169,Data!$B:$CP,Daily!FU$10,0),0),0)</f>
        <v>0</v>
      </c>
      <c r="FV172" s="12">
        <f>IFERROR(VLOOKUP($EG172,Data!$B:$CP,Daily!FV$10,0)/IFERROR(VLOOKUP($EG169,Data!$B:$CP,Daily!FV$10,0),0),0)</f>
        <v>0</v>
      </c>
      <c r="FW172" s="12">
        <f>IFERROR(VLOOKUP($EG172,Data!$B:$CP,Daily!FW$10,0)/IFERROR(VLOOKUP($EG169,Data!$B:$CP,Daily!FW$10,0),0),0)</f>
        <v>0</v>
      </c>
      <c r="FX172" s="12">
        <f>IFERROR(VLOOKUP($EG172,Data!$B:$CP,Daily!FX$10,0)/IFERROR(VLOOKUP($EG169,Data!$B:$CP,Daily!FX$10,0),0),0)</f>
        <v>0</v>
      </c>
      <c r="FY172" s="12">
        <f>IFERROR(VLOOKUP($EG172,Data!$B:$CP,Daily!FY$10,0)/IFERROR(VLOOKUP($EG169,Data!$B:$CP,Daily!FY$10,0),0),0)</f>
        <v>0</v>
      </c>
      <c r="FZ172" s="12">
        <f>IFERROR(VLOOKUP($EG172,Data!$B:$CP,Daily!FZ$10,0)/IFERROR(VLOOKUP($EG169,Data!$B:$CP,Daily!FZ$10,0),0),0)</f>
        <v>0</v>
      </c>
      <c r="GA172" s="12">
        <f>IFERROR(VLOOKUP($EG172,Data!$B:$CP,Daily!GA$10,0)/IFERROR(VLOOKUP($EG169,Data!$B:$CP,Daily!GA$10,0),0),0)</f>
        <v>0</v>
      </c>
      <c r="GB172" s="12">
        <f>IFERROR(VLOOKUP($EG172,Data!$B:$CP,Daily!GB$10,0)/IFERROR(VLOOKUP($EG169,Data!$B:$CP,Daily!GB$10,0),0),0)</f>
        <v>0</v>
      </c>
      <c r="GC172" s="12">
        <f>IFERROR(VLOOKUP($EG172,Data!$B:$CP,Daily!GC$10,0)/IFERROR(VLOOKUP($EG169,Data!$B:$CP,Daily!GC$10,0),0),0)</f>
        <v>0</v>
      </c>
      <c r="GD172" s="12">
        <f>IFERROR(VLOOKUP($EG172,Data!$B:$CP,Daily!GD$10,0)/IFERROR(VLOOKUP($EG169,Data!$B:$CP,Daily!GD$10,0),0),0)</f>
        <v>0</v>
      </c>
      <c r="GE172" s="12">
        <f>IFERROR(VLOOKUP($EG172,Data!$B:$CP,Daily!GE$10,0)/IFERROR(VLOOKUP($EG169,Data!$B:$CP,Daily!GE$10,0),0),0)</f>
        <v>0</v>
      </c>
      <c r="GF172" s="12">
        <f>IFERROR(VLOOKUP($EG172,Data!$B:$CP,Daily!GF$10,0)/IFERROR(VLOOKUP($EG169,Data!$B:$CP,Daily!GF$10,0),0),0)</f>
        <v>0</v>
      </c>
      <c r="GG172" s="12">
        <f>IFERROR(VLOOKUP($EG172,Data!$B:$CP,Daily!GG$10,0)/IFERROR(VLOOKUP($EG169,Data!$B:$CP,Daily!GG$10,0),0),0)</f>
        <v>0</v>
      </c>
      <c r="GH172" s="12">
        <f>IFERROR(VLOOKUP($EG172,Data!$B:$CP,Daily!GH$10,0)/IFERROR(VLOOKUP($EG169,Data!$B:$CP,Daily!GH$10,0),0),0)</f>
        <v>0</v>
      </c>
      <c r="GI172" s="12">
        <f>IFERROR(VLOOKUP($EG172,Data!$B:$CP,Daily!GI$10,0)/IFERROR(VLOOKUP($EG169,Data!$B:$CP,Daily!GI$10,0),0),0)</f>
        <v>0</v>
      </c>
      <c r="GJ172" s="12">
        <f>IFERROR(VLOOKUP($EG172,Data!$B:$CP,Daily!GJ$10,0)/IFERROR(VLOOKUP($EG169,Data!$B:$CP,Daily!GJ$10,0),0),0)</f>
        <v>0</v>
      </c>
      <c r="GK172" s="12">
        <f>IFERROR(VLOOKUP($EG172,Data!$B:$CP,Daily!GK$10,0)/IFERROR(VLOOKUP($EG169,Data!$B:$CP,Daily!GK$10,0),0),0)</f>
        <v>0</v>
      </c>
      <c r="GL172" s="12">
        <f>IFERROR(VLOOKUP($EG172,Data!$B:$CP,Daily!GL$10,0)/IFERROR(VLOOKUP($EG169,Data!$B:$CP,Daily!GL$10,0),0),0)</f>
        <v>0</v>
      </c>
      <c r="GM172" s="12">
        <f>IFERROR(VLOOKUP($EG172,Data!$B:$CP,Daily!GM$10,0)/IFERROR(VLOOKUP($EG169,Data!$B:$CP,Daily!GM$10,0),0),0)</f>
        <v>0</v>
      </c>
      <c r="GN172" s="12">
        <f>IFERROR(VLOOKUP($EG172,Data!$B:$CP,Daily!GN$10,0)/IFERROR(VLOOKUP($EG169,Data!$B:$CP,Daily!GN$10,0),0),0)</f>
        <v>0</v>
      </c>
      <c r="GO172" s="12">
        <f>IFERROR(VLOOKUP($EG172,Data!$B:$CP,Daily!GO$10,0)/IFERROR(VLOOKUP($EG169,Data!$B:$CP,Daily!GO$10,0),0),0)</f>
        <v>0</v>
      </c>
      <c r="GP172" s="12">
        <f>IFERROR(VLOOKUP($EG172,Data!$B:$CP,Daily!GP$10,0)/IFERROR(VLOOKUP($EG169,Data!$B:$CP,Daily!GP$10,0),0),0)</f>
        <v>0</v>
      </c>
      <c r="GQ172" s="12">
        <f>IFERROR(VLOOKUP($EG172,Data!$B:$CP,Daily!GQ$10,0)/IFERROR(VLOOKUP($EG169,Data!$B:$CP,Daily!GQ$10,0),0),0)</f>
        <v>0</v>
      </c>
      <c r="GR172" s="12">
        <f>IFERROR(VLOOKUP($EG172,Data!$B:$CP,Daily!GR$10,0)/IFERROR(VLOOKUP($EG169,Data!$B:$CP,Daily!GR$10,0),0),0)</f>
        <v>0</v>
      </c>
      <c r="GS172" s="12">
        <f>IFERROR(VLOOKUP($EG172,Data!$B:$CP,Daily!GS$10,0)/IFERROR(VLOOKUP($EG169,Data!$B:$CP,Daily!GS$10,0),0),0)</f>
        <v>0</v>
      </c>
      <c r="GT172" s="12">
        <f>IFERROR(VLOOKUP($EG172,Data!$B:$CP,Daily!GT$10,0)/IFERROR(VLOOKUP($EG169,Data!$B:$CP,Daily!GT$10,0),0),0)</f>
        <v>0</v>
      </c>
      <c r="GU172" s="12">
        <f>IFERROR(VLOOKUP($EG172,Data!$B:$CP,Daily!GU$10,0)/IFERROR(VLOOKUP($EG169,Data!$B:$CP,Daily!GU$10,0),0),0)</f>
        <v>0</v>
      </c>
      <c r="GV172" s="12">
        <f>IFERROR(VLOOKUP($EG172,Data!$B:$CP,Daily!GV$10,0)/IFERROR(VLOOKUP($EG169,Data!$B:$CP,Daily!GV$10,0),0),0)</f>
        <v>0</v>
      </c>
      <c r="GW172" s="12">
        <f>IFERROR(VLOOKUP($EG172,Data!$B:$CP,Daily!GW$10,0)/IFERROR(VLOOKUP($EG169,Data!$B:$CP,Daily!GW$10,0),0),0)</f>
        <v>0</v>
      </c>
      <c r="GX172" s="12">
        <f>IFERROR(VLOOKUP($EG172,Data!$B:$CP,Daily!GX$10,0)/IFERROR(VLOOKUP($EG169,Data!$B:$CP,Daily!GX$10,0),0),0)</f>
        <v>0</v>
      </c>
      <c r="GY172" s="12">
        <f>IFERROR(VLOOKUP($EG172,Data!$B:$CP,Daily!GY$10,0)/IFERROR(VLOOKUP($EG169,Data!$B:$CP,Daily!GY$10,0),0),0)</f>
        <v>0</v>
      </c>
      <c r="GZ172" s="12">
        <f>IFERROR(VLOOKUP($EG172,Data!$B:$CP,Daily!GZ$10,0)/IFERROR(VLOOKUP($EG169,Data!$B:$CP,Daily!GZ$10,0),0),0)</f>
        <v>0</v>
      </c>
      <c r="HA172" s="12">
        <f>IFERROR(VLOOKUP($EG172,Data!$B:$CP,Daily!HA$10,0)/IFERROR(VLOOKUP($EG169,Data!$B:$CP,Daily!HA$10,0),0),0)</f>
        <v>0</v>
      </c>
      <c r="HB172" s="12">
        <f>IFERROR(VLOOKUP($EG172,Data!$B:$CP,Daily!HB$10,0)/IFERROR(VLOOKUP($EG169,Data!$B:$CP,Daily!HB$10,0),0),0)</f>
        <v>0</v>
      </c>
      <c r="HC172" s="12">
        <f>IFERROR(VLOOKUP($EG172,Data!$B:$CP,Daily!HC$10,0)/IFERROR(VLOOKUP($EG169,Data!$B:$CP,Daily!HC$10,0),0),0)</f>
        <v>0</v>
      </c>
      <c r="HD172" s="12">
        <f>IFERROR(VLOOKUP($EG172,Data!$B:$CP,Daily!HD$10,0)/IFERROR(VLOOKUP($EG169,Data!$B:$CP,Daily!HD$10,0),0),0)</f>
        <v>0</v>
      </c>
      <c r="HE172" s="12">
        <f>IFERROR(VLOOKUP($EG172,Data!$B:$CP,Daily!HE$10,0)/IFERROR(VLOOKUP($EG169,Data!$B:$CP,Daily!HE$10,0),0),0)</f>
        <v>0</v>
      </c>
      <c r="HF172" s="12">
        <f>IFERROR(VLOOKUP($EG172,Data!$B:$CP,Daily!HF$10,0)/IFERROR(VLOOKUP($EG169,Data!$B:$CP,Daily!HF$10,0),0),0)</f>
        <v>0</v>
      </c>
      <c r="HG172" s="12">
        <f>IFERROR(VLOOKUP($EG172,Data!$B:$CP,Daily!HG$10,0)/IFERROR(VLOOKUP($EG169,Data!$B:$CP,Daily!HG$10,0),0),0)</f>
        <v>0</v>
      </c>
      <c r="HH172" s="12">
        <f>IFERROR(VLOOKUP($EG172,Data!$B:$CP,Daily!HH$10,0)/IFERROR(VLOOKUP($EG169,Data!$B:$CP,Daily!HH$10,0),0),0)</f>
        <v>0</v>
      </c>
      <c r="HI172" s="12">
        <f>IFERROR(VLOOKUP($EG172,Data!$B:$CP,Daily!HI$10,0)/IFERROR(VLOOKUP($EG169,Data!$B:$CP,Daily!HI$10,0),0),0)</f>
        <v>0</v>
      </c>
      <c r="HJ172" s="12">
        <f>IFERROR(VLOOKUP($EG172,Data!$B:$CP,Daily!HJ$10,0)/IFERROR(VLOOKUP($EG169,Data!$B:$CP,Daily!HJ$10,0),0),0)</f>
        <v>0</v>
      </c>
      <c r="HK172" s="12">
        <f>IFERROR(VLOOKUP($EG172,Data!$B:$CP,Daily!HK$10,0)/IFERROR(VLOOKUP($EG169,Data!$B:$CP,Daily!HK$10,0),0),0)</f>
        <v>0</v>
      </c>
      <c r="HL172" s="12">
        <f>IFERROR(VLOOKUP($EG172,Data!$B:$CP,Daily!HL$10,0)/IFERROR(VLOOKUP($EG169,Data!$B:$CP,Daily!HL$10,0),0),0)</f>
        <v>0</v>
      </c>
      <c r="HM172" s="12">
        <f>IFERROR(VLOOKUP($EG172,Data!$B:$CP,Daily!HM$10,0)/IFERROR(VLOOKUP($EG169,Data!$B:$CP,Daily!HM$10,0),0),0)</f>
        <v>0</v>
      </c>
      <c r="HN172" s="12">
        <f>IFERROR(VLOOKUP($EG172,Data!$B:$CP,Daily!HN$10,0)/IFERROR(VLOOKUP($EG169,Data!$B:$CP,Daily!HN$10,0),0),0)</f>
        <v>0</v>
      </c>
      <c r="HO172" s="12">
        <f>IFERROR(VLOOKUP($EG172,Data!$B:$CP,Daily!HO$10,0)/IFERROR(VLOOKUP($EG169,Data!$B:$CP,Daily!HO$10,0),0),0)</f>
        <v>0</v>
      </c>
      <c r="HP172" s="12">
        <f>IFERROR(VLOOKUP($EG172,Data!$B:$CP,Daily!HP$10,0)/IFERROR(VLOOKUP($EG169,Data!$B:$CP,Daily!HP$10,0),0),0)</f>
        <v>0</v>
      </c>
      <c r="HQ172" s="12">
        <f>IFERROR(VLOOKUP($EG172,Data!$B:$CP,Daily!HQ$10,0)/IFERROR(VLOOKUP($EG169,Data!$B:$CP,Daily!HQ$10,0),0),0)</f>
        <v>0</v>
      </c>
      <c r="HR172" s="12">
        <f>IFERROR(VLOOKUP($EG172,Data!$B:$CP,Daily!HR$10,0)/IFERROR(VLOOKUP($EG169,Data!$B:$CP,Daily!HR$10,0),0),0)</f>
        <v>0</v>
      </c>
      <c r="HS172" s="12">
        <f>IFERROR(VLOOKUP($EG172,Data!$B:$CP,Daily!HS$10,0)/IFERROR(VLOOKUP($EG169,Data!$B:$CP,Daily!HS$10,0),0),0)</f>
        <v>0</v>
      </c>
      <c r="HT172" s="12">
        <f>IFERROR(VLOOKUP($EG172,Data!$B:$CP,Daily!HT$10,0)/IFERROR(VLOOKUP($EG169,Data!$B:$CP,Daily!HT$10,0),0),0)</f>
        <v>0</v>
      </c>
      <c r="HU172" s="43"/>
      <c r="HV172" s="40">
        <f t="shared" ref="HV172:HV176" si="2684">_xlfn.QUARTILE.INC($EI172:$HS172,1)</f>
        <v>0</v>
      </c>
      <c r="HW172" s="40">
        <f t="shared" ref="HW172:HW176" si="2685">_xlfn.QUARTILE.INC($EI172:$HS172,3)</f>
        <v>0</v>
      </c>
      <c r="HX172" s="40">
        <f t="shared" ref="HX172:HX176" si="2686">HW172-HV172</f>
        <v>0</v>
      </c>
      <c r="HY172" s="40">
        <f t="shared" ref="HY172:HY176" si="2687">HW172+(0.75*HX172)</f>
        <v>0</v>
      </c>
      <c r="HZ172" s="40">
        <f t="shared" ref="HZ172:HZ176" si="2688">HV172-(0.75*HX172)</f>
        <v>0</v>
      </c>
      <c r="IA172" s="43"/>
      <c r="IB172" s="12">
        <f t="shared" ref="IB172:IB176" si="2689">_xlfn.STDEV.P(FM172:HT172)</f>
        <v>0</v>
      </c>
      <c r="IC172" s="12">
        <f t="shared" si="2659"/>
        <v>0</v>
      </c>
      <c r="ID172" s="12">
        <f t="shared" si="2660"/>
        <v>0</v>
      </c>
      <c r="IE172" s="1"/>
      <c r="IF172" s="7" t="s">
        <v>849</v>
      </c>
      <c r="IG172" s="7" t="s">
        <v>149</v>
      </c>
      <c r="IH172" s="12">
        <f>IFERROR(VLOOKUP($IF172,Data!$B:$CP,Daily!IH$10,0)/IFERROR(VLOOKUP($IF169,Data!$B:$CP,Daily!IH$10,0),0),0)</f>
        <v>0.11555555555555555</v>
      </c>
      <c r="II172" s="12">
        <f>IFERROR(VLOOKUP($IF172,Data!$B:$CP,Daily!II$10,0)/IFERROR(VLOOKUP($IF169,Data!$B:$CP,Daily!II$10,0),0),0)</f>
        <v>9.2827004219409287E-2</v>
      </c>
      <c r="IJ172" s="12">
        <f>IFERROR(VLOOKUP($IF172,Data!$B:$CP,Daily!IJ$10,0)/IFERROR(VLOOKUP($IF169,Data!$B:$CP,Daily!IJ$10,0),0),0)</f>
        <v>0.15920398009950248</v>
      </c>
      <c r="IK172" s="12">
        <f>IFERROR(VLOOKUP($IF172,Data!$B:$CP,Daily!IK$10,0)/IFERROR(VLOOKUP($IF169,Data!$B:$CP,Daily!IK$10,0),0),0)</f>
        <v>0.15</v>
      </c>
      <c r="IL172" s="12">
        <f>IFERROR(VLOOKUP($IF172,Data!$B:$CP,Daily!IL$10,0)/IFERROR(VLOOKUP($IF169,Data!$B:$CP,Daily!IL$10,0),0),0)</f>
        <v>0.1134020618556701</v>
      </c>
      <c r="IM172" s="12">
        <f>IFERROR(VLOOKUP($IF172,Data!$B:$CP,Daily!IM$10,0)/IFERROR(VLOOKUP($IF169,Data!$B:$CP,Daily!IM$10,0),0),0)</f>
        <v>0.15151515151515152</v>
      </c>
      <c r="IN172" s="12">
        <f>IFERROR(VLOOKUP($IF172,Data!$B:$CP,Daily!IN$10,0)/IFERROR(VLOOKUP($IF169,Data!$B:$CP,Daily!IN$10,0),0),0)</f>
        <v>9.4488188976377951E-2</v>
      </c>
      <c r="IO172" s="12">
        <f>IFERROR(VLOOKUP($IF172,Data!$B:$CP,Daily!IO$10,0)/IFERROR(VLOOKUP($IF169,Data!$B:$CP,Daily!IO$10,0),0),0)</f>
        <v>0.10756972111553785</v>
      </c>
      <c r="IP172" s="12">
        <f>IFERROR(VLOOKUP($IF172,Data!$B:$CP,Daily!IP$10,0)/IFERROR(VLOOKUP($IF169,Data!$B:$CP,Daily!IP$10,0),0),0)</f>
        <v>0.11507936507936507</v>
      </c>
      <c r="IQ172" s="12">
        <f>IFERROR(VLOOKUP($IF172,Data!$B:$CP,Daily!IQ$10,0)/IFERROR(VLOOKUP($IF169,Data!$B:$CP,Daily!IQ$10,0),0),0)</f>
        <v>0.17351598173515981</v>
      </c>
      <c r="IR172" s="12">
        <f>IFERROR(VLOOKUP($IF172,Data!$B:$CP,Daily!IR$10,0)/IFERROR(VLOOKUP($IF169,Data!$B:$CP,Daily!IR$10,0),0),0)</f>
        <v>9.7435897435897437E-2</v>
      </c>
      <c r="IS172" s="12">
        <f>IFERROR(VLOOKUP($IF172,Data!$B:$CP,Daily!IS$10,0)/IFERROR(VLOOKUP($IF169,Data!$B:$CP,Daily!IS$10,0),0),0)</f>
        <v>0.13004484304932734</v>
      </c>
      <c r="IT172" s="12">
        <f>IFERROR(VLOOKUP($IF172,Data!$B:$CP,Daily!IT$10,0)/IFERROR(VLOOKUP($IF169,Data!$B:$CP,Daily!IT$10,0),0),0)</f>
        <v>0.14516129032258066</v>
      </c>
      <c r="IU172" s="12">
        <f>IFERROR(VLOOKUP($IF172,Data!$B:$CP,Daily!IU$10,0)/IFERROR(VLOOKUP($IF169,Data!$B:$CP,Daily!IU$10,0),0),0)</f>
        <v>0.12244897959183673</v>
      </c>
      <c r="IV172" s="12">
        <f>IFERROR(VLOOKUP($IF172,Data!$B:$CP,Daily!IV$10,0)/IFERROR(VLOOKUP($IF169,Data!$B:$CP,Daily!IV$10,0),0),0)</f>
        <v>0.13793103448275862</v>
      </c>
      <c r="IW172" s="12">
        <f>IFERROR(VLOOKUP($IF172,Data!$B:$CP,Daily!IW$10,0)/IFERROR(VLOOKUP($IF169,Data!$B:$CP,Daily!IW$10,0),0),0)</f>
        <v>0.15447154471544716</v>
      </c>
      <c r="IX172" s="12">
        <f>IFERROR(VLOOKUP($IF172,Data!$B:$CP,Daily!IX$10,0)/IFERROR(VLOOKUP($IF169,Data!$B:$CP,Daily!IX$10,0),0),0)</f>
        <v>0.19047619047619047</v>
      </c>
      <c r="IY172" s="12">
        <f>IFERROR(VLOOKUP($IF172,Data!$B:$CP,Daily!IY$10,0)/IFERROR(VLOOKUP($IF169,Data!$B:$CP,Daily!IY$10,0),0),0)</f>
        <v>0.1497326203208556</v>
      </c>
      <c r="IZ172" s="12">
        <f>IFERROR(VLOOKUP($IF172,Data!$B:$CP,Daily!IZ$10,0)/IFERROR(VLOOKUP($IF169,Data!$B:$CP,Daily!IZ$10,0),0),0)</f>
        <v>0.16888888888888889</v>
      </c>
      <c r="JA172" s="12">
        <f>IFERROR(VLOOKUP($IF172,Data!$B:$CP,Daily!JA$10,0)/IFERROR(VLOOKUP($IF169,Data!$B:$CP,Daily!JA$10,0),0),0)</f>
        <v>0.10837438423645321</v>
      </c>
      <c r="JB172" s="12">
        <f>IFERROR(VLOOKUP($IF172,Data!$B:$CP,Daily!JB$10,0)/IFERROR(VLOOKUP($IF169,Data!$B:$CP,Daily!JB$10,0),0),0)</f>
        <v>0.13157894736842105</v>
      </c>
      <c r="JC172" s="12">
        <f>IFERROR(VLOOKUP($IF172,Data!$B:$CP,Daily!JC$10,0)/IFERROR(VLOOKUP($IF169,Data!$B:$CP,Daily!JC$10,0),0),0)</f>
        <v>3.6036036036036036E-2</v>
      </c>
      <c r="JD172" s="12">
        <f>IFERROR(VLOOKUP($IF172,Data!$B:$CP,Daily!JD$10,0)/IFERROR(VLOOKUP($IF169,Data!$B:$CP,Daily!JD$10,0),0),0)</f>
        <v>0</v>
      </c>
      <c r="JE172" s="12">
        <f>IFERROR(VLOOKUP($IF172,Data!$B:$CP,Daily!JE$10,0)/IFERROR(VLOOKUP($IF169,Data!$B:$CP,Daily!JE$10,0),0),0)</f>
        <v>0</v>
      </c>
      <c r="JF172" s="12">
        <f>IFERROR(VLOOKUP($IF172,Data!$B:$CP,Daily!JF$10,0)/IFERROR(VLOOKUP($IF169,Data!$B:$CP,Daily!JF$10,0),0),0)</f>
        <v>0</v>
      </c>
      <c r="JG172" s="12">
        <f>IFERROR(VLOOKUP($IF172,Data!$B:$CP,Daily!JG$10,0)/IFERROR(VLOOKUP($IF169,Data!$B:$CP,Daily!JG$10,0),0),0)</f>
        <v>0</v>
      </c>
      <c r="JH172" s="12">
        <f>IFERROR(VLOOKUP($IF172,Data!$B:$CP,Daily!JH$10,0)/IFERROR(VLOOKUP($IF169,Data!$B:$CP,Daily!JH$10,0),0),0)</f>
        <v>0</v>
      </c>
      <c r="JI172" s="12">
        <f>IFERROR(VLOOKUP($IF172,Data!$B:$CP,Daily!JI$10,0)/IFERROR(VLOOKUP($IF169,Data!$B:$CP,Daily!JI$10,0),0),0)</f>
        <v>0</v>
      </c>
      <c r="JJ172" s="12">
        <f>IFERROR(VLOOKUP($IF172,Data!$B:$CP,Daily!JJ$10,0)/IFERROR(VLOOKUP($IF169,Data!$B:$CP,Daily!JJ$10,0),0),0)</f>
        <v>0</v>
      </c>
      <c r="JK172" s="12">
        <f>IFERROR(VLOOKUP($IF172,Data!$B:$CP,Daily!JK$10,0)/IFERROR(VLOOKUP($IF169,Data!$B:$CP,Daily!JK$10,0),0),0)</f>
        <v>0</v>
      </c>
      <c r="JL172" s="12">
        <f>IFERROR(VLOOKUP($IF172,Data!$B:$CP,Daily!JL$10,0)/IFERROR(VLOOKUP($IF169,Data!$B:$CP,Daily!JL$10,0),0),0)</f>
        <v>0</v>
      </c>
      <c r="JM172" s="12">
        <f>IFERROR(VLOOKUP($IF172,Data!$B:$CP,Daily!JM$10,0)/IFERROR(VLOOKUP($IF169,Data!$B:$CP,Daily!JM$10,0),0),0)</f>
        <v>0</v>
      </c>
      <c r="JN172" s="12">
        <f>IFERROR(VLOOKUP($IF172,Data!$B:$CP,Daily!JN$10,0)/IFERROR(VLOOKUP($IF169,Data!$B:$CP,Daily!JN$10,0),0),0)</f>
        <v>0</v>
      </c>
      <c r="JO172" s="12">
        <f>IFERROR(VLOOKUP($IF172,Data!$B:$CP,Daily!JO$10,0)/IFERROR(VLOOKUP($IF169,Data!$B:$CP,Daily!JO$10,0),0),0)</f>
        <v>0</v>
      </c>
      <c r="JP172" s="12">
        <f>IFERROR(VLOOKUP($IF172,Data!$B:$CP,Daily!JP$10,0)/IFERROR(VLOOKUP($IF169,Data!$B:$CP,Daily!JP$10,0),0),0)</f>
        <v>0</v>
      </c>
      <c r="JQ172" s="12">
        <f>IFERROR(VLOOKUP($IF172,Data!$B:$CP,Daily!JQ$10,0)/IFERROR(VLOOKUP($IF169,Data!$B:$CP,Daily!JQ$10,0),0),0)</f>
        <v>0</v>
      </c>
      <c r="JR172" s="12">
        <f>IFERROR(VLOOKUP($IF172,Data!$B:$CP,Daily!JR$10,0)/IFERROR(VLOOKUP($IF169,Data!$B:$CP,Daily!JR$10,0),0),0)</f>
        <v>0</v>
      </c>
      <c r="JS172" s="12">
        <f>IFERROR(VLOOKUP($IF172,Data!$B:$CP,Daily!JS$10,0)/IFERROR(VLOOKUP($IF169,Data!$B:$CP,Daily!JS$10,0),0),0)</f>
        <v>0</v>
      </c>
      <c r="JT172" s="12">
        <f>IFERROR(VLOOKUP($IF172,Data!$B:$CP,Daily!JT$10,0)/IFERROR(VLOOKUP($IF169,Data!$B:$CP,Daily!JT$10,0),0),0)</f>
        <v>0</v>
      </c>
      <c r="JU172" s="12">
        <f>IFERROR(VLOOKUP($IF172,Data!$B:$CP,Daily!JU$10,0)/IFERROR(VLOOKUP($IF169,Data!$B:$CP,Daily!JU$10,0),0),0)</f>
        <v>0</v>
      </c>
      <c r="JV172" s="12">
        <f>IFERROR(VLOOKUP($IF172,Data!$B:$CP,Daily!JV$10,0)/IFERROR(VLOOKUP($IF169,Data!$B:$CP,Daily!JV$10,0),0),0)</f>
        <v>0</v>
      </c>
      <c r="JW172" s="12">
        <f>IFERROR(VLOOKUP($IF172,Data!$B:$CP,Daily!JW$10,0)/IFERROR(VLOOKUP($IF169,Data!$B:$CP,Daily!JW$10,0),0),0)</f>
        <v>0</v>
      </c>
      <c r="JX172" s="12">
        <f>IFERROR(VLOOKUP($IF172,Data!$B:$CP,Daily!JX$10,0)/IFERROR(VLOOKUP($IF169,Data!$B:$CP,Daily!JX$10,0),0),0)</f>
        <v>0</v>
      </c>
      <c r="JY172" s="12">
        <f>IFERROR(VLOOKUP($IF172,Data!$B:$CP,Daily!JY$10,0)/IFERROR(VLOOKUP($IF169,Data!$B:$CP,Daily!JY$10,0),0),0)</f>
        <v>0</v>
      </c>
      <c r="JZ172" s="12">
        <f>IFERROR(VLOOKUP($IF172,Data!$B:$CP,Daily!JZ$10,0)/IFERROR(VLOOKUP($IF169,Data!$B:$CP,Daily!JZ$10,0),0),0)</f>
        <v>0</v>
      </c>
      <c r="KA172" s="12">
        <f>IFERROR(VLOOKUP($IF172,Data!$B:$CP,Daily!KA$10,0)/IFERROR(VLOOKUP($IF169,Data!$B:$CP,Daily!KA$10,0),0),0)</f>
        <v>0</v>
      </c>
      <c r="KB172" s="12">
        <f>IFERROR(VLOOKUP($IF172,Data!$B:$CP,Daily!KB$10,0)/IFERROR(VLOOKUP($IF169,Data!$B:$CP,Daily!KB$10,0),0),0)</f>
        <v>0</v>
      </c>
      <c r="KC172" s="12">
        <f>IFERROR(VLOOKUP($IF172,Data!$B:$CP,Daily!KC$10,0)/IFERROR(VLOOKUP($IF169,Data!$B:$CP,Daily!KC$10,0),0),0)</f>
        <v>0</v>
      </c>
      <c r="KD172" s="12">
        <f>IFERROR(VLOOKUP($IF172,Data!$B:$CP,Daily!KD$10,0)/IFERROR(VLOOKUP($IF169,Data!$B:$CP,Daily!KD$10,0),0),0)</f>
        <v>0</v>
      </c>
      <c r="KE172" s="12">
        <f>IFERROR(VLOOKUP($IF172,Data!$B:$CP,Daily!KE$10,0)/IFERROR(VLOOKUP($IF169,Data!$B:$CP,Daily!KE$10,0),0),0)</f>
        <v>0</v>
      </c>
      <c r="KF172" s="12">
        <f>IFERROR(VLOOKUP($IF172,Data!$B:$CP,Daily!KF$10,0)/IFERROR(VLOOKUP($IF169,Data!$B:$CP,Daily!KF$10,0),0),0)</f>
        <v>0</v>
      </c>
      <c r="KG172" s="12">
        <f>IFERROR(VLOOKUP($IF172,Data!$B:$CP,Daily!KG$10,0)/IFERROR(VLOOKUP($IF169,Data!$B:$CP,Daily!KG$10,0),0),0)</f>
        <v>0</v>
      </c>
      <c r="KH172" s="12">
        <f>IFERROR(VLOOKUP($IF172,Data!$B:$CP,Daily!KH$10,0)/IFERROR(VLOOKUP($IF169,Data!$B:$CP,Daily!KH$10,0),0),0)</f>
        <v>0</v>
      </c>
      <c r="KI172" s="12">
        <f>IFERROR(VLOOKUP($IF172,Data!$B:$CP,Daily!KI$10,0)/IFERROR(VLOOKUP($IF169,Data!$B:$CP,Daily!KI$10,0),0),0)</f>
        <v>0</v>
      </c>
      <c r="KJ172" s="12">
        <f>IFERROR(VLOOKUP($IF172,Data!$B:$CP,Daily!KJ$10,0)/IFERROR(VLOOKUP($IF169,Data!$B:$CP,Daily!KJ$10,0),0),0)</f>
        <v>0</v>
      </c>
      <c r="KK172" s="12">
        <f>IFERROR(VLOOKUP($IF172,Data!$B:$CP,Daily!KK$10,0)/IFERROR(VLOOKUP($IF169,Data!$B:$CP,Daily!KK$10,0),0),0)</f>
        <v>0</v>
      </c>
      <c r="KL172" s="12">
        <f>IFERROR(VLOOKUP($IF172,Data!$B:$CP,Daily!KL$10,0)/IFERROR(VLOOKUP($IF169,Data!$B:$CP,Daily!KL$10,0),0),0)</f>
        <v>0</v>
      </c>
      <c r="KM172" s="12">
        <f>IFERROR(VLOOKUP($IF172,Data!$B:$CP,Daily!KM$10,0)/IFERROR(VLOOKUP($IF169,Data!$B:$CP,Daily!KM$10,0),0),0)</f>
        <v>0</v>
      </c>
      <c r="KN172" s="12">
        <f>IFERROR(VLOOKUP($IF172,Data!$B:$CP,Daily!KN$10,0)/IFERROR(VLOOKUP($IF169,Data!$B:$CP,Daily!KN$10,0),0),0)</f>
        <v>0</v>
      </c>
      <c r="KO172" s="12">
        <f>IFERROR(VLOOKUP($IF172,Data!$B:$CP,Daily!KO$10,0)/IFERROR(VLOOKUP($IF169,Data!$B:$CP,Daily!KO$10,0),0),0)</f>
        <v>0</v>
      </c>
      <c r="KP172" s="12">
        <f>IFERROR(VLOOKUP($IF172,Data!$B:$CP,Daily!KP$10,0)/IFERROR(VLOOKUP($IF169,Data!$B:$CP,Daily!KP$10,0),0),0)</f>
        <v>0</v>
      </c>
      <c r="KQ172" s="12">
        <f>IFERROR(VLOOKUP($IF172,Data!$B:$CP,Daily!KQ$10,0)/IFERROR(VLOOKUP($IF169,Data!$B:$CP,Daily!KQ$10,0),0),0)</f>
        <v>0</v>
      </c>
      <c r="KR172" s="12">
        <f>IFERROR(VLOOKUP($IF172,Data!$B:$CP,Daily!KR$10,0)/IFERROR(VLOOKUP($IF169,Data!$B:$CP,Daily!KR$10,0),0),0)</f>
        <v>0</v>
      </c>
      <c r="KS172" s="12">
        <f>IFERROR(VLOOKUP($IF172,Data!$B:$CP,Daily!KS$10,0)/IFERROR(VLOOKUP($IF169,Data!$B:$CP,Daily!KS$10,0),0),0)</f>
        <v>0</v>
      </c>
      <c r="KT172" s="12">
        <f>IFERROR(VLOOKUP($IF172,Data!$B:$CP,Daily!KT$10,0)/IFERROR(VLOOKUP($IF169,Data!$B:$CP,Daily!KT$10,0),0),0)</f>
        <v>0</v>
      </c>
      <c r="KU172" s="12">
        <f>IFERROR(VLOOKUP($IF172,Data!$B:$CP,Daily!KU$10,0)/IFERROR(VLOOKUP($IF169,Data!$B:$CP,Daily!KU$10,0),0),0)</f>
        <v>0</v>
      </c>
      <c r="KV172" s="12">
        <f>IFERROR(VLOOKUP($IF172,Data!$B:$CP,Daily!KV$10,0)/IFERROR(VLOOKUP($IF169,Data!$B:$CP,Daily!KV$10,0),0),0)</f>
        <v>0</v>
      </c>
      <c r="KW172" s="12">
        <f>IFERROR(VLOOKUP($IF172,Data!$B:$CP,Daily!KW$10,0)/IFERROR(VLOOKUP($IF169,Data!$B:$CP,Daily!KW$10,0),0),0)</f>
        <v>0</v>
      </c>
      <c r="KX172" s="12">
        <f>IFERROR(VLOOKUP($IF172,Data!$B:$CP,Daily!KX$10,0)/IFERROR(VLOOKUP($IF169,Data!$B:$CP,Daily!KX$10,0),0),0)</f>
        <v>0</v>
      </c>
      <c r="KY172" s="12">
        <f>IFERROR(VLOOKUP($IF172,Data!$B:$CP,Daily!KY$10,0)/IFERROR(VLOOKUP($IF169,Data!$B:$CP,Daily!KY$10,0),0),0)</f>
        <v>0</v>
      </c>
      <c r="KZ172" s="12">
        <f>IFERROR(VLOOKUP($IF172,Data!$B:$CP,Daily!KZ$10,0)/IFERROR(VLOOKUP($IF169,Data!$B:$CP,Daily!KZ$10,0),0),0)</f>
        <v>0</v>
      </c>
      <c r="LA172" s="12">
        <f>IFERROR(VLOOKUP($IF172,Data!$B:$CP,Daily!LA$10,0)/IFERROR(VLOOKUP($IF169,Data!$B:$CP,Daily!LA$10,0),0),0)</f>
        <v>0</v>
      </c>
      <c r="LB172" s="12">
        <f>IFERROR(VLOOKUP($IF172,Data!$B:$CP,Daily!LB$10,0)/IFERROR(VLOOKUP($IF169,Data!$B:$CP,Daily!LB$10,0),0),0)</f>
        <v>0</v>
      </c>
      <c r="LC172" s="12">
        <f>IFERROR(VLOOKUP($IF172,Data!$B:$CP,Daily!LC$10,0)/IFERROR(VLOOKUP($IF169,Data!$B:$CP,Daily!LC$10,0),0),0)</f>
        <v>0</v>
      </c>
      <c r="LD172" s="12">
        <f>IFERROR(VLOOKUP($IF172,Data!$B:$CP,Daily!LD$10,0)/IFERROR(VLOOKUP($IF169,Data!$B:$CP,Daily!LD$10,0),0),0)</f>
        <v>0</v>
      </c>
      <c r="LE172" s="12">
        <f>IFERROR(VLOOKUP($IF172,Data!$B:$CP,Daily!LE$10,0)/IFERROR(VLOOKUP($IF169,Data!$B:$CP,Daily!LE$10,0),0),0)</f>
        <v>0</v>
      </c>
      <c r="LF172" s="12">
        <f>IFERROR(VLOOKUP($IF172,Data!$B:$CP,Daily!LF$10,0)/IFERROR(VLOOKUP($IF169,Data!$B:$CP,Daily!LF$10,0),0),0)</f>
        <v>0</v>
      </c>
      <c r="LG172" s="12">
        <f>IFERROR(VLOOKUP($IF172,Data!$B:$CP,Daily!LG$10,0)/IFERROR(VLOOKUP($IF169,Data!$B:$CP,Daily!LG$10,0),0),0)</f>
        <v>0</v>
      </c>
      <c r="LH172" s="12">
        <f>IFERROR(VLOOKUP($IF172,Data!$B:$CP,Daily!LH$10,0)/IFERROR(VLOOKUP($IF169,Data!$B:$CP,Daily!LH$10,0),0),0)</f>
        <v>0</v>
      </c>
      <c r="LI172" s="12">
        <f>IFERROR(VLOOKUP($IF172,Data!$B:$CP,Daily!LI$10,0)/IFERROR(VLOOKUP($IF169,Data!$B:$CP,Daily!LI$10,0),0),0)</f>
        <v>0</v>
      </c>
      <c r="LJ172" s="12">
        <f>IFERROR(VLOOKUP($IF172,Data!$B:$CP,Daily!LJ$10,0)/IFERROR(VLOOKUP($IF169,Data!$B:$CP,Daily!LJ$10,0),0),0)</f>
        <v>0</v>
      </c>
      <c r="LK172" s="12">
        <f>IFERROR(VLOOKUP($IF172,Data!$B:$CP,Daily!LK$10,0)/IFERROR(VLOOKUP($IF169,Data!$B:$CP,Daily!LK$10,0),0),0)</f>
        <v>0</v>
      </c>
      <c r="LL172" s="12">
        <f>IFERROR(VLOOKUP($IF172,Data!$B:$CP,Daily!LL$10,0)/IFERROR(VLOOKUP($IF169,Data!$B:$CP,Daily!LL$10,0),0),0)</f>
        <v>0</v>
      </c>
      <c r="LM172" s="12">
        <f>IFERROR(VLOOKUP($IF172,Data!$B:$CP,Daily!LM$10,0)/IFERROR(VLOOKUP($IF169,Data!$B:$CP,Daily!LM$10,0),0),0)</f>
        <v>0</v>
      </c>
      <c r="LN172" s="12">
        <f>IFERROR(VLOOKUP($IF172,Data!$B:$CP,Daily!LN$10,0)/IFERROR(VLOOKUP($IF169,Data!$B:$CP,Daily!LN$10,0),0),0)</f>
        <v>0</v>
      </c>
      <c r="LO172" s="12">
        <f>IFERROR(VLOOKUP($IF172,Data!$B:$CP,Daily!LO$10,0)/IFERROR(VLOOKUP($IF169,Data!$B:$CP,Daily!LO$10,0),0),0)</f>
        <v>0</v>
      </c>
      <c r="LP172" s="12">
        <f>IFERROR(VLOOKUP($IF172,Data!$B:$CP,Daily!LP$10,0)/IFERROR(VLOOKUP($IF169,Data!$B:$CP,Daily!LP$10,0),0),0)</f>
        <v>0</v>
      </c>
      <c r="LQ172" s="12">
        <f>IFERROR(VLOOKUP($IF172,Data!$B:$CP,Daily!LQ$10,0)/IFERROR(VLOOKUP($IF169,Data!$B:$CP,Daily!LQ$10,0),0),0)</f>
        <v>0</v>
      </c>
      <c r="LR172" s="12">
        <f>IFERROR(VLOOKUP($IF172,Data!$B:$CP,Daily!LR$10,0)/IFERROR(VLOOKUP($IF169,Data!$B:$CP,Daily!LR$10,0),0),0)</f>
        <v>0</v>
      </c>
      <c r="LS172" s="12">
        <f>IFERROR(VLOOKUP($IF172,Data!$B:$CP,Daily!LS$10,0)/IFERROR(VLOOKUP($IF169,Data!$B:$CP,Daily!LS$10,0),0),0)</f>
        <v>0</v>
      </c>
      <c r="LT172" s="43"/>
      <c r="LU172" s="40">
        <f t="shared" ref="LU172:LU176" si="2690">_xlfn.QUARTILE.INC($IH172:$LR172,1)</f>
        <v>0</v>
      </c>
      <c r="LV172" s="40">
        <f t="shared" ref="LV172:LV176" si="2691">_xlfn.QUARTILE.INC($IH172:$LR172,3)</f>
        <v>0</v>
      </c>
      <c r="LW172" s="40">
        <f t="shared" ref="LW172:LW176" si="2692">LV172-LU172</f>
        <v>0</v>
      </c>
      <c r="LX172" s="40">
        <f t="shared" ref="LX172:LX176" si="2693">LV172+(0.75*LW172)</f>
        <v>0</v>
      </c>
      <c r="LY172" s="40">
        <f t="shared" ref="LY172:LY176" si="2694">LU172-(0.75*LW172)</f>
        <v>0</v>
      </c>
      <c r="LZ172" s="43"/>
      <c r="MA172" s="12">
        <f t="shared" ref="MA172:MA176" si="2695">_xlfn.STDEV.P(JL172:LS172)</f>
        <v>0</v>
      </c>
      <c r="MB172" s="12">
        <f t="shared" si="2661"/>
        <v>0</v>
      </c>
      <c r="MC172" s="12">
        <f t="shared" si="2662"/>
        <v>0</v>
      </c>
    </row>
    <row r="173" spans="4:341" hidden="1" x14ac:dyDescent="0.35">
      <c r="D173" s="113" t="s">
        <v>850</v>
      </c>
      <c r="E173" s="53" t="str">
        <f>VLOOKUP($D173,'Metric Nature'!$C:$D,2,0)&amp;IF(($F173&lt;(EA173)),"Below",IF(($F173&gt;(DZ173)),"Above","Within"))</f>
        <v>NegativeWithin</v>
      </c>
      <c r="F173" s="48">
        <f t="shared" si="2663"/>
        <v>0</v>
      </c>
      <c r="G173" s="49">
        <f t="shared" si="2664"/>
        <v>0</v>
      </c>
      <c r="H173" s="55">
        <f t="shared" si="2665"/>
        <v>0</v>
      </c>
      <c r="I173" s="49">
        <f t="shared" si="2666"/>
        <v>0</v>
      </c>
      <c r="J173" s="48">
        <f t="shared" si="2667"/>
        <v>0</v>
      </c>
      <c r="K173" s="48"/>
      <c r="L173" s="56"/>
      <c r="M173" s="53" t="str">
        <f>VLOOKUP($D173,'Metric Nature'!$C:$D,2,0)&amp;IF(($N173&lt;(HZ173)),"Below",IF(($N173&gt;(HY173)),"Above","Within"))</f>
        <v>NegativeWithin</v>
      </c>
      <c r="N173" s="48">
        <f t="shared" si="2668"/>
        <v>0</v>
      </c>
      <c r="O173" s="49">
        <f t="shared" si="2669"/>
        <v>0</v>
      </c>
      <c r="P173" s="55">
        <f t="shared" si="2670"/>
        <v>0</v>
      </c>
      <c r="Q173" s="49">
        <f t="shared" si="2671"/>
        <v>0</v>
      </c>
      <c r="R173" s="48">
        <f t="shared" si="2672"/>
        <v>0</v>
      </c>
      <c r="S173" s="48"/>
      <c r="T173" s="56"/>
      <c r="U173" s="53" t="str">
        <f>VLOOKUP($D173,'Metric Nature'!$C:$D,2,0)&amp;IF(($V173&lt;(LY173)),"Below",IF(($V173&gt;(LX173)),"Above","Within"))</f>
        <v>NegativeWithin</v>
      </c>
      <c r="V173" s="48">
        <f t="shared" si="2673"/>
        <v>0</v>
      </c>
      <c r="W173" s="49">
        <f t="shared" si="2674"/>
        <v>0</v>
      </c>
      <c r="X173" s="48">
        <f t="shared" si="2675"/>
        <v>0</v>
      </c>
      <c r="Y173" s="49">
        <f t="shared" si="2676"/>
        <v>0</v>
      </c>
      <c r="Z173" s="48">
        <f t="shared" si="2677"/>
        <v>0</v>
      </c>
      <c r="AA173" s="48"/>
      <c r="AB173" s="50"/>
      <c r="AC173" s="46"/>
      <c r="AI173" s="7" t="s">
        <v>850</v>
      </c>
      <c r="AJ173" s="12">
        <f>IFERROR((VLOOKUP($EG173,Data!$B:$CP,Daily!EI$10,0)+VLOOKUP($IF173,Data!$B:$CP,Daily!IH$10,0))/(VLOOKUP($EG172,Data!$B:$CP,Daily!EI$10,0)+VLOOKUP($IF172,Data!$B:$CP,Daily!IH$10,0)),0)</f>
        <v>0.1</v>
      </c>
      <c r="AK173" s="12">
        <f>IFERROR((VLOOKUP($EG173,Data!$B:$CP,Daily!EJ$10,0)+VLOOKUP($IF173,Data!$B:$CP,Daily!II$10,0))/(VLOOKUP($EG172,Data!$B:$CP,Daily!EJ$10,0)+VLOOKUP($IF172,Data!$B:$CP,Daily!II$10,0)),0)</f>
        <v>0.11764705882352941</v>
      </c>
      <c r="AL173" s="12">
        <f>IFERROR((VLOOKUP($EG173,Data!$B:$CP,Daily!EK$10,0)+VLOOKUP($IF173,Data!$B:$CP,Daily!IJ$10,0))/(VLOOKUP($EG172,Data!$B:$CP,Daily!EK$10,0)+VLOOKUP($IF172,Data!$B:$CP,Daily!IJ$10,0)),0)</f>
        <v>0.18478260869565216</v>
      </c>
      <c r="AM173" s="12">
        <f>IFERROR((VLOOKUP($EG173,Data!$B:$CP,Daily!EL$10,0)+VLOOKUP($IF173,Data!$B:$CP,Daily!IK$10,0))/(VLOOKUP($EG172,Data!$B:$CP,Daily!EL$10,0)+VLOOKUP($IF172,Data!$B:$CP,Daily!IK$10,0)),0)</f>
        <v>0.17647058823529413</v>
      </c>
      <c r="AN173" s="12">
        <f>IFERROR((VLOOKUP($EG173,Data!$B:$CP,Daily!EM$10,0)+VLOOKUP($IF173,Data!$B:$CP,Daily!IL$10,0))/(VLOOKUP($EG172,Data!$B:$CP,Daily!EM$10,0)+VLOOKUP($IF172,Data!$B:$CP,Daily!IL$10,0)),0)</f>
        <v>7.5268817204301078E-2</v>
      </c>
      <c r="AO173" s="12">
        <f>IFERROR((VLOOKUP($EG173,Data!$B:$CP,Daily!EN$10,0)+VLOOKUP($IF173,Data!$B:$CP,Daily!IM$10,0))/(VLOOKUP($EG172,Data!$B:$CP,Daily!EN$10,0)+VLOOKUP($IF172,Data!$B:$CP,Daily!IM$10,0)),0)</f>
        <v>0.19090909090909092</v>
      </c>
      <c r="AP173" s="12">
        <f>IFERROR((VLOOKUP($EG173,Data!$B:$CP,Daily!EO$10,0)+VLOOKUP($IF173,Data!$B:$CP,Daily!IN$10,0))/(VLOOKUP($EG172,Data!$B:$CP,Daily!EO$10,0)+VLOOKUP($IF172,Data!$B:$CP,Daily!IN$10,0)),0)</f>
        <v>0.19266055045871561</v>
      </c>
      <c r="AQ173" s="12">
        <f>IFERROR((VLOOKUP($EG173,Data!$B:$CP,Daily!EP$10,0)+VLOOKUP($IF173,Data!$B:$CP,Daily!IO$10,0))/(VLOOKUP($EG172,Data!$B:$CP,Daily!EP$10,0)+VLOOKUP($IF172,Data!$B:$CP,Daily!IO$10,0)),0)</f>
        <v>0.10619469026548672</v>
      </c>
      <c r="AR173" s="12">
        <f>IFERROR((VLOOKUP($EG173,Data!$B:$CP,Daily!EQ$10,0)+VLOOKUP($IF173,Data!$B:$CP,Daily!IP$10,0))/(VLOOKUP($EG172,Data!$B:$CP,Daily!EQ$10,0)+VLOOKUP($IF172,Data!$B:$CP,Daily!IP$10,0)),0)</f>
        <v>0.18584070796460178</v>
      </c>
      <c r="AS173" s="12">
        <f>IFERROR((VLOOKUP($EG173,Data!$B:$CP,Daily!ER$10,0)+VLOOKUP($IF173,Data!$B:$CP,Daily!IQ$10,0))/(VLOOKUP($EG172,Data!$B:$CP,Daily!ER$10,0)+VLOOKUP($IF172,Data!$B:$CP,Daily!IQ$10,0)),0)</f>
        <v>0.15841584158415842</v>
      </c>
      <c r="AT173" s="12">
        <f>IFERROR((VLOOKUP($EG173,Data!$B:$CP,Daily!ES$10,0)+VLOOKUP($IF173,Data!$B:$CP,Daily!IR$10,0))/(VLOOKUP($EG172,Data!$B:$CP,Daily!ES$10,0)+VLOOKUP($IF172,Data!$B:$CP,Daily!IR$10,0)),0)</f>
        <v>0.15789473684210525</v>
      </c>
      <c r="AU173" s="12">
        <f>IFERROR((VLOOKUP($EG173,Data!$B:$CP,Daily!ET$10,0)+VLOOKUP($IF173,Data!$B:$CP,Daily!IS$10,0))/(VLOOKUP($EG172,Data!$B:$CP,Daily!ET$10,0)+VLOOKUP($IF172,Data!$B:$CP,Daily!IS$10,0)),0)</f>
        <v>0.14912280701754385</v>
      </c>
      <c r="AV173" s="12">
        <f>IFERROR((VLOOKUP($EG173,Data!$B:$CP,Daily!EU$10,0)+VLOOKUP($IF173,Data!$B:$CP,Daily!IT$10,0))/(VLOOKUP($EG172,Data!$B:$CP,Daily!EU$10,0)+VLOOKUP($IF172,Data!$B:$CP,Daily!IT$10,0)),0)</f>
        <v>0.13559322033898305</v>
      </c>
      <c r="AW173" s="12">
        <f>IFERROR((VLOOKUP($EG173,Data!$B:$CP,Daily!EV$10,0)+VLOOKUP($IF173,Data!$B:$CP,Daily!IU$10,0))/(VLOOKUP($EG172,Data!$B:$CP,Daily!EV$10,0)+VLOOKUP($IF172,Data!$B:$CP,Daily!IU$10,0)),0)</f>
        <v>0.1889763779527559</v>
      </c>
      <c r="AX173" s="12">
        <f>IFERROR((VLOOKUP($EG173,Data!$B:$CP,Daily!EW$10,0)+VLOOKUP($IF173,Data!$B:$CP,Daily!IV$10,0))/(VLOOKUP($EG172,Data!$B:$CP,Daily!EW$10,0)+VLOOKUP($IF172,Data!$B:$CP,Daily!IV$10,0)),0)</f>
        <v>0.19090909090909092</v>
      </c>
      <c r="AY173" s="12">
        <f>IFERROR((VLOOKUP($EG173,Data!$B:$CP,Daily!EX$10,0)+VLOOKUP($IF173,Data!$B:$CP,Daily!IW$10,0))/(VLOOKUP($EG172,Data!$B:$CP,Daily!EX$10,0)+VLOOKUP($IF172,Data!$B:$CP,Daily!IW$10,0)),0)</f>
        <v>0.20472440944881889</v>
      </c>
      <c r="AZ173" s="12">
        <f>IFERROR((VLOOKUP($EG173,Data!$B:$CP,Daily!EY$10,0)+VLOOKUP($IF173,Data!$B:$CP,Daily!IX$10,0))/(VLOOKUP($EG172,Data!$B:$CP,Daily!EY$10,0)+VLOOKUP($IF172,Data!$B:$CP,Daily!IX$10,0)),0)</f>
        <v>0.11450381679389313</v>
      </c>
      <c r="BA173" s="12">
        <f>IFERROR((VLOOKUP($EG173,Data!$B:$CP,Daily!EZ$10,0)+VLOOKUP($IF173,Data!$B:$CP,Daily!IY$10,0))/(VLOOKUP($EG172,Data!$B:$CP,Daily!EZ$10,0)+VLOOKUP($IF172,Data!$B:$CP,Daily!IY$10,0)),0)</f>
        <v>0.11627906976744186</v>
      </c>
      <c r="BB173" s="12">
        <f>IFERROR((VLOOKUP($EG173,Data!$B:$CP,Daily!FA$10,0)+VLOOKUP($IF173,Data!$B:$CP,Daily!IZ$10,0))/(VLOOKUP($EG172,Data!$B:$CP,Daily!FA$10,0)+VLOOKUP($IF172,Data!$B:$CP,Daily!IZ$10,0)),0)</f>
        <v>0.17054263565891473</v>
      </c>
      <c r="BC173" s="12">
        <f>IFERROR((VLOOKUP($EG173,Data!$B:$CP,Daily!FB$10,0)+VLOOKUP($IF173,Data!$B:$CP,Daily!JA$10,0))/(VLOOKUP($EG172,Data!$B:$CP,Daily!FB$10,0)+VLOOKUP($IF172,Data!$B:$CP,Daily!JA$10,0)),0)</f>
        <v>0.16346153846153846</v>
      </c>
      <c r="BD173" s="12">
        <f>IFERROR((VLOOKUP($EG173,Data!$B:$CP,Daily!FC$10,0)+VLOOKUP($IF173,Data!$B:$CP,Daily!JB$10,0))/(VLOOKUP($EG172,Data!$B:$CP,Daily!FC$10,0)+VLOOKUP($IF172,Data!$B:$CP,Daily!JB$10,0)),0)</f>
        <v>0.22413793103448276</v>
      </c>
      <c r="BE173" s="12">
        <f>IFERROR((VLOOKUP($EG173,Data!$B:$CP,Daily!FD$10,0)+VLOOKUP($IF173,Data!$B:$CP,Daily!JC$10,0))/(VLOOKUP($EG172,Data!$B:$CP,Daily!FD$10,0)+VLOOKUP($IF172,Data!$B:$CP,Daily!JC$10,0)),0)</f>
        <v>0.33333333333333331</v>
      </c>
      <c r="BF173" s="12">
        <f>IFERROR((VLOOKUP($EG173,Data!$B:$CP,Daily!FE$10,0)+VLOOKUP($IF173,Data!$B:$CP,Daily!JD$10,0))/(VLOOKUP($EG172,Data!$B:$CP,Daily!FE$10,0)+VLOOKUP($IF172,Data!$B:$CP,Daily!JD$10,0)),0)</f>
        <v>0</v>
      </c>
      <c r="BG173" s="12">
        <f>IFERROR((VLOOKUP($EG173,Data!$B:$CP,Daily!FF$10,0)+VLOOKUP($IF173,Data!$B:$CP,Daily!JE$10,0))/(VLOOKUP($EG172,Data!$B:$CP,Daily!FF$10,0)+VLOOKUP($IF172,Data!$B:$CP,Daily!JE$10,0)),0)</f>
        <v>0</v>
      </c>
      <c r="BH173" s="12">
        <f>IFERROR((VLOOKUP($EG173,Data!$B:$CP,Daily!FG$10,0)+VLOOKUP($IF173,Data!$B:$CP,Daily!JF$10,0))/(VLOOKUP($EG172,Data!$B:$CP,Daily!FG$10,0)+VLOOKUP($IF172,Data!$B:$CP,Daily!JF$10,0)),0)</f>
        <v>0</v>
      </c>
      <c r="BI173" s="12">
        <f>IFERROR((VLOOKUP($EG173,Data!$B:$CP,Daily!FH$10,0)+VLOOKUP($IF173,Data!$B:$CP,Daily!JG$10,0))/(VLOOKUP($EG172,Data!$B:$CP,Daily!FH$10,0)+VLOOKUP($IF172,Data!$B:$CP,Daily!JG$10,0)),0)</f>
        <v>0</v>
      </c>
      <c r="BJ173" s="12">
        <f>IFERROR((VLOOKUP($EG173,Data!$B:$CP,Daily!FI$10,0)+VLOOKUP($IF173,Data!$B:$CP,Daily!JH$10,0))/(VLOOKUP($EG172,Data!$B:$CP,Daily!FI$10,0)+VLOOKUP($IF172,Data!$B:$CP,Daily!JH$10,0)),0)</f>
        <v>0</v>
      </c>
      <c r="BK173" s="12">
        <f>IFERROR((VLOOKUP($EG173,Data!$B:$CP,Daily!FJ$10,0)+VLOOKUP($IF173,Data!$B:$CP,Daily!JI$10,0))/(VLOOKUP($EG172,Data!$B:$CP,Daily!FJ$10,0)+VLOOKUP($IF172,Data!$B:$CP,Daily!JI$10,0)),0)</f>
        <v>0</v>
      </c>
      <c r="BL173" s="12">
        <f>IFERROR((VLOOKUP($EG173,Data!$B:$CP,Daily!FK$10,0)+VLOOKUP($IF173,Data!$B:$CP,Daily!JJ$10,0))/(VLOOKUP($EG172,Data!$B:$CP,Daily!FK$10,0)+VLOOKUP($IF172,Data!$B:$CP,Daily!JJ$10,0)),0)</f>
        <v>0</v>
      </c>
      <c r="BM173" s="12">
        <f>IFERROR((VLOOKUP($EG173,Data!$B:$CP,Daily!FL$10,0)+VLOOKUP($IF173,Data!$B:$CP,Daily!JK$10,0))/(VLOOKUP($EG172,Data!$B:$CP,Daily!FL$10,0)+VLOOKUP($IF172,Data!$B:$CP,Daily!JK$10,0)),0)</f>
        <v>0</v>
      </c>
      <c r="BN173" s="12">
        <f>IFERROR((VLOOKUP($EG173,Data!$B:$CP,Daily!FM$10,0)+VLOOKUP($IF173,Data!$B:$CP,Daily!JL$10,0))/(VLOOKUP($EG172,Data!$B:$CP,Daily!FM$10,0)+VLOOKUP($IF172,Data!$B:$CP,Daily!JL$10,0)),0)</f>
        <v>0</v>
      </c>
      <c r="BO173" s="12">
        <f>IFERROR((VLOOKUP($EG173,Data!$B:$CP,Daily!FN$10,0)+VLOOKUP($IF173,Data!$B:$CP,Daily!JM$10,0))/(VLOOKUP($EG172,Data!$B:$CP,Daily!FN$10,0)+VLOOKUP($IF172,Data!$B:$CP,Daily!JM$10,0)),0)</f>
        <v>0</v>
      </c>
      <c r="BP173" s="12">
        <f>IFERROR((VLOOKUP($EG173,Data!$B:$CP,Daily!FO$10,0)+VLOOKUP($IF173,Data!$B:$CP,Daily!JN$10,0))/(VLOOKUP($EG172,Data!$B:$CP,Daily!FO$10,0)+VLOOKUP($IF172,Data!$B:$CP,Daily!JN$10,0)),0)</f>
        <v>0</v>
      </c>
      <c r="BQ173" s="12">
        <f>IFERROR((VLOOKUP($EG173,Data!$B:$CP,Daily!FP$10,0)+VLOOKUP($IF173,Data!$B:$CP,Daily!JO$10,0))/(VLOOKUP($EG172,Data!$B:$CP,Daily!FP$10,0)+VLOOKUP($IF172,Data!$B:$CP,Daily!JO$10,0)),0)</f>
        <v>0</v>
      </c>
      <c r="BR173" s="12">
        <f>IFERROR((VLOOKUP($EG173,Data!$B:$CP,Daily!FQ$10,0)+VLOOKUP($IF173,Data!$B:$CP,Daily!JP$10,0))/(VLOOKUP($EG172,Data!$B:$CP,Daily!FQ$10,0)+VLOOKUP($IF172,Data!$B:$CP,Daily!JP$10,0)),0)</f>
        <v>0</v>
      </c>
      <c r="BS173" s="12">
        <f>IFERROR((VLOOKUP($EG173,Data!$B:$CP,Daily!FR$10,0)+VLOOKUP($IF173,Data!$B:$CP,Daily!JQ$10,0))/(VLOOKUP($EG172,Data!$B:$CP,Daily!FR$10,0)+VLOOKUP($IF172,Data!$B:$CP,Daily!JQ$10,0)),0)</f>
        <v>0</v>
      </c>
      <c r="BT173" s="12">
        <f>IFERROR((VLOOKUP($EG173,Data!$B:$CP,Daily!FS$10,0)+VLOOKUP($IF173,Data!$B:$CP,Daily!JR$10,0))/(VLOOKUP($EG172,Data!$B:$CP,Daily!FS$10,0)+VLOOKUP($IF172,Data!$B:$CP,Daily!JR$10,0)),0)</f>
        <v>0</v>
      </c>
      <c r="BU173" s="12">
        <f>IFERROR((VLOOKUP($EG173,Data!$B:$CP,Daily!FT$10,0)+VLOOKUP($IF173,Data!$B:$CP,Daily!JS$10,0))/(VLOOKUP($EG172,Data!$B:$CP,Daily!FT$10,0)+VLOOKUP($IF172,Data!$B:$CP,Daily!JS$10,0)),0)</f>
        <v>0</v>
      </c>
      <c r="BV173" s="12">
        <f>IFERROR((VLOOKUP($EG173,Data!$B:$CP,Daily!FU$10,0)+VLOOKUP($IF173,Data!$B:$CP,Daily!JT$10,0))/(VLOOKUP($EG172,Data!$B:$CP,Daily!FU$10,0)+VLOOKUP($IF172,Data!$B:$CP,Daily!JT$10,0)),0)</f>
        <v>0</v>
      </c>
      <c r="BW173" s="12">
        <f>IFERROR((VLOOKUP($EG173,Data!$B:$CP,Daily!FV$10,0)+VLOOKUP($IF173,Data!$B:$CP,Daily!JU$10,0))/(VLOOKUP($EG172,Data!$B:$CP,Daily!FV$10,0)+VLOOKUP($IF172,Data!$B:$CP,Daily!JU$10,0)),0)</f>
        <v>0</v>
      </c>
      <c r="BX173" s="12">
        <f>IFERROR((VLOOKUP($EG173,Data!$B:$CP,Daily!FW$10,0)+VLOOKUP($IF173,Data!$B:$CP,Daily!JV$10,0))/(VLOOKUP($EG172,Data!$B:$CP,Daily!FW$10,0)+VLOOKUP($IF172,Data!$B:$CP,Daily!JV$10,0)),0)</f>
        <v>0</v>
      </c>
      <c r="BY173" s="12">
        <f>IFERROR((VLOOKUP($EG173,Data!$B:$CP,Daily!FX$10,0)+VLOOKUP($IF173,Data!$B:$CP,Daily!JW$10,0))/(VLOOKUP($EG172,Data!$B:$CP,Daily!FX$10,0)+VLOOKUP($IF172,Data!$B:$CP,Daily!JW$10,0)),0)</f>
        <v>0</v>
      </c>
      <c r="BZ173" s="12">
        <f>IFERROR((VLOOKUP($EG173,Data!$B:$CP,Daily!FY$10,0)+VLOOKUP($IF173,Data!$B:$CP,Daily!JX$10,0))/(VLOOKUP($EG172,Data!$B:$CP,Daily!FY$10,0)+VLOOKUP($IF172,Data!$B:$CP,Daily!JX$10,0)),0)</f>
        <v>0</v>
      </c>
      <c r="CA173" s="12">
        <f>IFERROR((VLOOKUP($EG173,Data!$B:$CP,Daily!FZ$10,0)+VLOOKUP($IF173,Data!$B:$CP,Daily!JY$10,0))/(VLOOKUP($EG172,Data!$B:$CP,Daily!FZ$10,0)+VLOOKUP($IF172,Data!$B:$CP,Daily!JY$10,0)),0)</f>
        <v>0</v>
      </c>
      <c r="CB173" s="12">
        <f>IFERROR((VLOOKUP($EG173,Data!$B:$CP,Daily!GA$10,0)+VLOOKUP($IF173,Data!$B:$CP,Daily!JZ$10,0))/(VLOOKUP($EG172,Data!$B:$CP,Daily!GA$10,0)+VLOOKUP($IF172,Data!$B:$CP,Daily!JZ$10,0)),0)</f>
        <v>0</v>
      </c>
      <c r="CC173" s="12">
        <f>IFERROR((VLOOKUP($EG173,Data!$B:$CP,Daily!GB$10,0)+VLOOKUP($IF173,Data!$B:$CP,Daily!KA$10,0))/(VLOOKUP($EG172,Data!$B:$CP,Daily!GB$10,0)+VLOOKUP($IF172,Data!$B:$CP,Daily!KA$10,0)),0)</f>
        <v>0</v>
      </c>
      <c r="CD173" s="12">
        <f>IFERROR((VLOOKUP($EG173,Data!$B:$CP,Daily!GC$10,0)+VLOOKUP($IF173,Data!$B:$CP,Daily!KB$10,0))/(VLOOKUP($EG172,Data!$B:$CP,Daily!GC$10,0)+VLOOKUP($IF172,Data!$B:$CP,Daily!KB$10,0)),0)</f>
        <v>0</v>
      </c>
      <c r="CE173" s="12">
        <f>IFERROR((VLOOKUP($EG173,Data!$B:$CP,Daily!GD$10,0)+VLOOKUP($IF173,Data!$B:$CP,Daily!KC$10,0))/(VLOOKUP($EG172,Data!$B:$CP,Daily!GD$10,0)+VLOOKUP($IF172,Data!$B:$CP,Daily!KC$10,0)),0)</f>
        <v>0</v>
      </c>
      <c r="CF173" s="12">
        <f>IFERROR((VLOOKUP($EG173,Data!$B:$CP,Daily!GE$10,0)+VLOOKUP($IF173,Data!$B:$CP,Daily!KD$10,0))/(VLOOKUP($EG172,Data!$B:$CP,Daily!GE$10,0)+VLOOKUP($IF172,Data!$B:$CP,Daily!KD$10,0)),0)</f>
        <v>0</v>
      </c>
      <c r="CG173" s="12">
        <f>IFERROR((VLOOKUP($EG173,Data!$B:$CP,Daily!GF$10,0)+VLOOKUP($IF173,Data!$B:$CP,Daily!KE$10,0))/(VLOOKUP($EG172,Data!$B:$CP,Daily!GF$10,0)+VLOOKUP($IF172,Data!$B:$CP,Daily!KE$10,0)),0)</f>
        <v>0</v>
      </c>
      <c r="CH173" s="12">
        <f>IFERROR((VLOOKUP($EG173,Data!$B:$CP,Daily!GG$10,0)+VLOOKUP($IF173,Data!$B:$CP,Daily!KF$10,0))/(VLOOKUP($EG172,Data!$B:$CP,Daily!GG$10,0)+VLOOKUP($IF172,Data!$B:$CP,Daily!KF$10,0)),0)</f>
        <v>0</v>
      </c>
      <c r="CI173" s="12">
        <f>IFERROR((VLOOKUP($EG173,Data!$B:$CP,Daily!GH$10,0)+VLOOKUP($IF173,Data!$B:$CP,Daily!KG$10,0))/(VLOOKUP($EG172,Data!$B:$CP,Daily!GH$10,0)+VLOOKUP($IF172,Data!$B:$CP,Daily!KG$10,0)),0)</f>
        <v>0</v>
      </c>
      <c r="CJ173" s="12">
        <f>IFERROR((VLOOKUP($EG173,Data!$B:$CP,Daily!GI$10,0)+VLOOKUP($IF173,Data!$B:$CP,Daily!KH$10,0))/(VLOOKUP($EG172,Data!$B:$CP,Daily!GI$10,0)+VLOOKUP($IF172,Data!$B:$CP,Daily!KH$10,0)),0)</f>
        <v>0</v>
      </c>
      <c r="CK173" s="12">
        <f>IFERROR((VLOOKUP($EG173,Data!$B:$CP,Daily!GJ$10,0)+VLOOKUP($IF173,Data!$B:$CP,Daily!KI$10,0))/(VLOOKUP($EG172,Data!$B:$CP,Daily!GJ$10,0)+VLOOKUP($IF172,Data!$B:$CP,Daily!KI$10,0)),0)</f>
        <v>0</v>
      </c>
      <c r="CL173" s="12">
        <f>IFERROR((VLOOKUP($EG173,Data!$B:$CP,Daily!GK$10,0)+VLOOKUP($IF173,Data!$B:$CP,Daily!KJ$10,0))/(VLOOKUP($EG172,Data!$B:$CP,Daily!GK$10,0)+VLOOKUP($IF172,Data!$B:$CP,Daily!KJ$10,0)),0)</f>
        <v>0</v>
      </c>
      <c r="CM173" s="12">
        <f>IFERROR((VLOOKUP($EG173,Data!$B:$CP,Daily!GL$10,0)+VLOOKUP($IF173,Data!$B:$CP,Daily!KK$10,0))/(VLOOKUP($EG172,Data!$B:$CP,Daily!GL$10,0)+VLOOKUP($IF172,Data!$B:$CP,Daily!KK$10,0)),0)</f>
        <v>0</v>
      </c>
      <c r="CN173" s="12">
        <f>IFERROR((VLOOKUP($EG173,Data!$B:$CP,Daily!GM$10,0)+VLOOKUP($IF173,Data!$B:$CP,Daily!KL$10,0))/(VLOOKUP($EG172,Data!$B:$CP,Daily!GM$10,0)+VLOOKUP($IF172,Data!$B:$CP,Daily!KL$10,0)),0)</f>
        <v>0</v>
      </c>
      <c r="CO173" s="12">
        <f>IFERROR((VLOOKUP($EG173,Data!$B:$CP,Daily!GN$10,0)+VLOOKUP($IF173,Data!$B:$CP,Daily!KM$10,0))/(VLOOKUP($EG172,Data!$B:$CP,Daily!GN$10,0)+VLOOKUP($IF172,Data!$B:$CP,Daily!KM$10,0)),0)</f>
        <v>0</v>
      </c>
      <c r="CP173" s="12">
        <f>IFERROR((VLOOKUP($EG173,Data!$B:$CP,Daily!GO$10,0)+VLOOKUP($IF173,Data!$B:$CP,Daily!KN$10,0))/(VLOOKUP($EG172,Data!$B:$CP,Daily!GO$10,0)+VLOOKUP($IF172,Data!$B:$CP,Daily!KN$10,0)),0)</f>
        <v>0</v>
      </c>
      <c r="CQ173" s="12">
        <f>IFERROR((VLOOKUP($EG173,Data!$B:$CP,Daily!GP$10,0)+VLOOKUP($IF173,Data!$B:$CP,Daily!KO$10,0))/(VLOOKUP($EG172,Data!$B:$CP,Daily!GP$10,0)+VLOOKUP($IF172,Data!$B:$CP,Daily!KO$10,0)),0)</f>
        <v>0</v>
      </c>
      <c r="CR173" s="12">
        <f>IFERROR((VLOOKUP($EG173,Data!$B:$CP,Daily!GQ$10,0)+VLOOKUP($IF173,Data!$B:$CP,Daily!KP$10,0))/(VLOOKUP($EG172,Data!$B:$CP,Daily!GQ$10,0)+VLOOKUP($IF172,Data!$B:$CP,Daily!KP$10,0)),0)</f>
        <v>0</v>
      </c>
      <c r="CS173" s="12">
        <f>IFERROR((VLOOKUP($EG173,Data!$B:$CP,Daily!GR$10,0)+VLOOKUP($IF173,Data!$B:$CP,Daily!KQ$10,0))/(VLOOKUP($EG172,Data!$B:$CP,Daily!GR$10,0)+VLOOKUP($IF172,Data!$B:$CP,Daily!KQ$10,0)),0)</f>
        <v>0</v>
      </c>
      <c r="CT173" s="12">
        <f>IFERROR((VLOOKUP($EG173,Data!$B:$CP,Daily!GS$10,0)+VLOOKUP($IF173,Data!$B:$CP,Daily!KR$10,0))/(VLOOKUP($EG172,Data!$B:$CP,Daily!GS$10,0)+VLOOKUP($IF172,Data!$B:$CP,Daily!KR$10,0)),0)</f>
        <v>0</v>
      </c>
      <c r="CU173" s="12">
        <f>IFERROR((VLOOKUP($EG173,Data!$B:$CP,Daily!GT$10,0)+VLOOKUP($IF173,Data!$B:$CP,Daily!KS$10,0))/(VLOOKUP($EG172,Data!$B:$CP,Daily!GT$10,0)+VLOOKUP($IF172,Data!$B:$CP,Daily!KS$10,0)),0)</f>
        <v>0</v>
      </c>
      <c r="CV173" s="12">
        <f>IFERROR((VLOOKUP($EG173,Data!$B:$CP,Daily!GU$10,0)+VLOOKUP($IF173,Data!$B:$CP,Daily!KT$10,0))/(VLOOKUP($EG172,Data!$B:$CP,Daily!GU$10,0)+VLOOKUP($IF172,Data!$B:$CP,Daily!KT$10,0)),0)</f>
        <v>0</v>
      </c>
      <c r="CW173" s="12">
        <f>IFERROR((VLOOKUP($EG173,Data!$B:$CP,Daily!GV$10,0)+VLOOKUP($IF173,Data!$B:$CP,Daily!KU$10,0))/(VLOOKUP($EG172,Data!$B:$CP,Daily!GV$10,0)+VLOOKUP($IF172,Data!$B:$CP,Daily!KU$10,0)),0)</f>
        <v>0</v>
      </c>
      <c r="CX173" s="12">
        <f>IFERROR((VLOOKUP($EG173,Data!$B:$CP,Daily!GW$10,0)+VLOOKUP($IF173,Data!$B:$CP,Daily!KV$10,0))/(VLOOKUP($EG172,Data!$B:$CP,Daily!GW$10,0)+VLOOKUP($IF172,Data!$B:$CP,Daily!KV$10,0)),0)</f>
        <v>0</v>
      </c>
      <c r="CY173" s="12">
        <f>IFERROR((VLOOKUP($EG173,Data!$B:$CP,Daily!GX$10,0)+VLOOKUP($IF173,Data!$B:$CP,Daily!KW$10,0))/(VLOOKUP($EG172,Data!$B:$CP,Daily!GX$10,0)+VLOOKUP($IF172,Data!$B:$CP,Daily!KW$10,0)),0)</f>
        <v>0</v>
      </c>
      <c r="CZ173" s="12">
        <f>IFERROR((VLOOKUP($EG173,Data!$B:$CP,Daily!GY$10,0)+VLOOKUP($IF173,Data!$B:$CP,Daily!KX$10,0))/(VLOOKUP($EG172,Data!$B:$CP,Daily!GY$10,0)+VLOOKUP($IF172,Data!$B:$CP,Daily!KX$10,0)),0)</f>
        <v>0</v>
      </c>
      <c r="DA173" s="12">
        <f>IFERROR((VLOOKUP($EG173,Data!$B:$CP,Daily!GZ$10,0)+VLOOKUP($IF173,Data!$B:$CP,Daily!KY$10,0))/(VLOOKUP($EG172,Data!$B:$CP,Daily!GZ$10,0)+VLOOKUP($IF172,Data!$B:$CP,Daily!KY$10,0)),0)</f>
        <v>0</v>
      </c>
      <c r="DB173" s="12">
        <f>IFERROR((VLOOKUP($EG173,Data!$B:$CP,Daily!HA$10,0)+VLOOKUP($IF173,Data!$B:$CP,Daily!KZ$10,0))/(VLOOKUP($EG172,Data!$B:$CP,Daily!HA$10,0)+VLOOKUP($IF172,Data!$B:$CP,Daily!KZ$10,0)),0)</f>
        <v>0</v>
      </c>
      <c r="DC173" s="12">
        <f>IFERROR((VLOOKUP($EG173,Data!$B:$CP,Daily!HB$10,0)+VLOOKUP($IF173,Data!$B:$CP,Daily!LA$10,0))/(VLOOKUP($EG172,Data!$B:$CP,Daily!HB$10,0)+VLOOKUP($IF172,Data!$B:$CP,Daily!LA$10,0)),0)</f>
        <v>0</v>
      </c>
      <c r="DD173" s="12">
        <f>IFERROR((VLOOKUP($EG173,Data!$B:$CP,Daily!HC$10,0)+VLOOKUP($IF173,Data!$B:$CP,Daily!LB$10,0))/(VLOOKUP($EG172,Data!$B:$CP,Daily!HC$10,0)+VLOOKUP($IF172,Data!$B:$CP,Daily!LB$10,0)),0)</f>
        <v>0</v>
      </c>
      <c r="DE173" s="12">
        <f>IFERROR((VLOOKUP($EG173,Data!$B:$CP,Daily!HD$10,0)+VLOOKUP($IF173,Data!$B:$CP,Daily!LC$10,0))/(VLOOKUP($EG172,Data!$B:$CP,Daily!HD$10,0)+VLOOKUP($IF172,Data!$B:$CP,Daily!LC$10,0)),0)</f>
        <v>0</v>
      </c>
      <c r="DF173" s="12">
        <f>IFERROR((VLOOKUP($EG173,Data!$B:$CP,Daily!HE$10,0)+VLOOKUP($IF173,Data!$B:$CP,Daily!LD$10,0))/(VLOOKUP($EG172,Data!$B:$CP,Daily!HE$10,0)+VLOOKUP($IF172,Data!$B:$CP,Daily!LD$10,0)),0)</f>
        <v>0</v>
      </c>
      <c r="DG173" s="12">
        <f>IFERROR((VLOOKUP($EG173,Data!$B:$CP,Daily!HF$10,0)+VLOOKUP($IF173,Data!$B:$CP,Daily!LE$10,0))/(VLOOKUP($EG172,Data!$B:$CP,Daily!HF$10,0)+VLOOKUP($IF172,Data!$B:$CP,Daily!LE$10,0)),0)</f>
        <v>0</v>
      </c>
      <c r="DH173" s="12">
        <f>IFERROR((VLOOKUP($EG173,Data!$B:$CP,Daily!HG$10,0)+VLOOKUP($IF173,Data!$B:$CP,Daily!LF$10,0))/(VLOOKUP($EG172,Data!$B:$CP,Daily!HG$10,0)+VLOOKUP($IF172,Data!$B:$CP,Daily!LF$10,0)),0)</f>
        <v>0</v>
      </c>
      <c r="DI173" s="12">
        <f>IFERROR((VLOOKUP($EG173,Data!$B:$CP,Daily!HH$10,0)+VLOOKUP($IF173,Data!$B:$CP,Daily!LG$10,0))/(VLOOKUP($EG172,Data!$B:$CP,Daily!HH$10,0)+VLOOKUP($IF172,Data!$B:$CP,Daily!LG$10,0)),0)</f>
        <v>0</v>
      </c>
      <c r="DJ173" s="12">
        <f>IFERROR((VLOOKUP($EG173,Data!$B:$CP,Daily!HI$10,0)+VLOOKUP($IF173,Data!$B:$CP,Daily!LH$10,0))/(VLOOKUP($EG172,Data!$B:$CP,Daily!HI$10,0)+VLOOKUP($IF172,Data!$B:$CP,Daily!LH$10,0)),0)</f>
        <v>0</v>
      </c>
      <c r="DK173" s="12">
        <f>IFERROR((VLOOKUP($EG173,Data!$B:$CP,Daily!HJ$10,0)+VLOOKUP($IF173,Data!$B:$CP,Daily!LI$10,0))/(VLOOKUP($EG172,Data!$B:$CP,Daily!HJ$10,0)+VLOOKUP($IF172,Data!$B:$CP,Daily!LI$10,0)),0)</f>
        <v>0</v>
      </c>
      <c r="DL173" s="12">
        <f>IFERROR((VLOOKUP($EG173,Data!$B:$CP,Daily!HK$10,0)+VLOOKUP($IF173,Data!$B:$CP,Daily!LJ$10,0))/(VLOOKUP($EG172,Data!$B:$CP,Daily!HK$10,0)+VLOOKUP($IF172,Data!$B:$CP,Daily!LJ$10,0)),0)</f>
        <v>0</v>
      </c>
      <c r="DM173" s="12">
        <f>IFERROR((VLOOKUP($EG173,Data!$B:$CP,Daily!HL$10,0)+VLOOKUP($IF173,Data!$B:$CP,Daily!LK$10,0))/(VLOOKUP($EG172,Data!$B:$CP,Daily!HL$10,0)+VLOOKUP($IF172,Data!$B:$CP,Daily!LK$10,0)),0)</f>
        <v>0</v>
      </c>
      <c r="DN173" s="12">
        <f>IFERROR((VLOOKUP($EG173,Data!$B:$CP,Daily!HM$10,0)+VLOOKUP($IF173,Data!$B:$CP,Daily!LL$10,0))/(VLOOKUP($EG172,Data!$B:$CP,Daily!HM$10,0)+VLOOKUP($IF172,Data!$B:$CP,Daily!LL$10,0)),0)</f>
        <v>0</v>
      </c>
      <c r="DO173" s="12">
        <f>IFERROR((VLOOKUP($EG173,Data!$B:$CP,Daily!HN$10,0)+VLOOKUP($IF173,Data!$B:$CP,Daily!LM$10,0))/(VLOOKUP($EG172,Data!$B:$CP,Daily!HN$10,0)+VLOOKUP($IF172,Data!$B:$CP,Daily!LM$10,0)),0)</f>
        <v>0</v>
      </c>
      <c r="DP173" s="12">
        <f>IFERROR((VLOOKUP($EG173,Data!$B:$CP,Daily!HO$10,0)+VLOOKUP($IF173,Data!$B:$CP,Daily!LN$10,0))/(VLOOKUP($EG172,Data!$B:$CP,Daily!HO$10,0)+VLOOKUP($IF172,Data!$B:$CP,Daily!LN$10,0)),0)</f>
        <v>0</v>
      </c>
      <c r="DQ173" s="12">
        <f>IFERROR((VLOOKUP($EG173,Data!$B:$CP,Daily!HP$10,0)+VLOOKUP($IF173,Data!$B:$CP,Daily!LO$10,0))/(VLOOKUP($EG172,Data!$B:$CP,Daily!HP$10,0)+VLOOKUP($IF172,Data!$B:$CP,Daily!LO$10,0)),0)</f>
        <v>0</v>
      </c>
      <c r="DR173" s="12">
        <f>IFERROR((VLOOKUP($EG173,Data!$B:$CP,Daily!HQ$10,0)+VLOOKUP($IF173,Data!$B:$CP,Daily!LP$10,0))/(VLOOKUP($EG172,Data!$B:$CP,Daily!HQ$10,0)+VLOOKUP($IF172,Data!$B:$CP,Daily!LP$10,0)),0)</f>
        <v>0</v>
      </c>
      <c r="DS173" s="12">
        <f>IFERROR((VLOOKUP($EG173,Data!$B:$CP,Daily!HR$10,0)+VLOOKUP($IF173,Data!$B:$CP,Daily!LQ$10,0))/(VLOOKUP($EG172,Data!$B:$CP,Daily!HR$10,0)+VLOOKUP($IF172,Data!$B:$CP,Daily!LQ$10,0)),0)</f>
        <v>0</v>
      </c>
      <c r="DT173" s="12">
        <f>IFERROR((VLOOKUP($EG173,Data!$B:$CP,Daily!HS$10,0)+VLOOKUP($IF173,Data!$B:$CP,Daily!LR$10,0))/(VLOOKUP($EG172,Data!$B:$CP,Daily!HS$10,0)+VLOOKUP($IF172,Data!$B:$CP,Daily!LR$10,0)),0)</f>
        <v>0</v>
      </c>
      <c r="DU173" s="12">
        <f>IFERROR((VLOOKUP($EG173,Data!$B:$CP,Daily!HT$10,0)+VLOOKUP($IF173,Data!$B:$CP,Daily!LS$10,0))/(VLOOKUP($EG172,Data!$B:$CP,Daily!HT$10,0)+VLOOKUP($IF172,Data!$B:$CP,Daily!LS$10,0)),0)</f>
        <v>0</v>
      </c>
      <c r="DV173" s="12">
        <f>IFERROR((VLOOKUP($EG173,Data!$B:$CP,Daily!HU$10,0)+VLOOKUP($IF173,Data!$B:$CP,Daily!LT$10,0))/(VLOOKUP($EG172,Data!$B:$CP,Daily!HU$10,0)+VLOOKUP($IF172,Data!$B:$CP,Daily!LT$10,0)),0)</f>
        <v>0</v>
      </c>
      <c r="DW173" s="40">
        <f t="shared" si="2678"/>
        <v>0</v>
      </c>
      <c r="DX173" s="40">
        <f t="shared" si="2679"/>
        <v>0</v>
      </c>
      <c r="DY173" s="40">
        <f t="shared" si="2680"/>
        <v>0</v>
      </c>
      <c r="DZ173" s="40">
        <f t="shared" si="2681"/>
        <v>0</v>
      </c>
      <c r="EA173" s="40">
        <f t="shared" si="2682"/>
        <v>0</v>
      </c>
      <c r="EB173" s="14"/>
      <c r="EC173" s="12">
        <f t="shared" si="2683"/>
        <v>0</v>
      </c>
      <c r="ED173" s="40">
        <f>IFERROR(SUMPRODUCT(DN173:DT173,DN$172:DT$172)/SUM(DN$172:DT$172),0)</f>
        <v>0</v>
      </c>
      <c r="EE173" s="40">
        <f>IFERROR(SUMPRODUCT(CR173:DT173,CR$172:DT$172)/SUM(CR$172:DT$172),0)</f>
        <v>0</v>
      </c>
      <c r="EF173" s="1"/>
      <c r="EG173" s="7" t="s">
        <v>851</v>
      </c>
      <c r="EH173" s="7" t="s">
        <v>150</v>
      </c>
      <c r="EI173" s="12">
        <f>IFERROR(VLOOKUP($EG173,Data!$B:$CP,Daily!EI$10,0)/IFERROR(VLOOKUP($EG172,Data!$B:$CP,Daily!EI$10,0),0),0)</f>
        <v>9.5238095238095233E-2</v>
      </c>
      <c r="EJ173" s="12">
        <f>IFERROR(VLOOKUP($EG173,Data!$B:$CP,Daily!EJ$10,0)/IFERROR(VLOOKUP($EG172,Data!$B:$CP,Daily!EJ$10,0),0),0)</f>
        <v>0.1</v>
      </c>
      <c r="EK173" s="12">
        <f>IFERROR(VLOOKUP($EG173,Data!$B:$CP,Daily!EK$10,0)/IFERROR(VLOOKUP($EG172,Data!$B:$CP,Daily!EK$10,0),0),0)</f>
        <v>0.18333333333333332</v>
      </c>
      <c r="EL173" s="12">
        <f>IFERROR(VLOOKUP($EG173,Data!$B:$CP,Daily!EL$10,0)/IFERROR(VLOOKUP($EG172,Data!$B:$CP,Daily!EL$10,0),0),0)</f>
        <v>0.1206896551724138</v>
      </c>
      <c r="EM173" s="12">
        <f>IFERROR(VLOOKUP($EG173,Data!$B:$CP,Daily!EM$10,0)/IFERROR(VLOOKUP($EG172,Data!$B:$CP,Daily!EM$10,0),0),0)</f>
        <v>8.4507042253521125E-2</v>
      </c>
      <c r="EN173" s="12">
        <f>IFERROR(VLOOKUP($EG173,Data!$B:$CP,Daily!EN$10,0)/IFERROR(VLOOKUP($EG172,Data!$B:$CP,Daily!EN$10,0),0),0)</f>
        <v>0.17142857142857143</v>
      </c>
      <c r="EO173" s="12">
        <f>IFERROR(VLOOKUP($EG173,Data!$B:$CP,Daily!EO$10,0)/IFERROR(VLOOKUP($EG172,Data!$B:$CP,Daily!EO$10,0),0),0)</f>
        <v>0.16470588235294117</v>
      </c>
      <c r="EP173" s="12">
        <f>IFERROR(VLOOKUP($EG173,Data!$B:$CP,Daily!EP$10,0)/IFERROR(VLOOKUP($EG172,Data!$B:$CP,Daily!EP$10,0),0),0)</f>
        <v>0.11627906976744186</v>
      </c>
      <c r="EQ173" s="12">
        <f>IFERROR(VLOOKUP($EG173,Data!$B:$CP,Daily!EQ$10,0)/IFERROR(VLOOKUP($EG172,Data!$B:$CP,Daily!EQ$10,0),0),0)</f>
        <v>0.11904761904761904</v>
      </c>
      <c r="ER173" s="12">
        <f>IFERROR(VLOOKUP($EG173,Data!$B:$CP,Daily!ER$10,0)/IFERROR(VLOOKUP($EG172,Data!$B:$CP,Daily!ER$10,0),0),0)</f>
        <v>0.14285714285714285</v>
      </c>
      <c r="ES173" s="12">
        <f>IFERROR(VLOOKUP($EG173,Data!$B:$CP,Daily!ES$10,0)/IFERROR(VLOOKUP($EG172,Data!$B:$CP,Daily!ES$10,0),0),0)</f>
        <v>0.10526315789473684</v>
      </c>
      <c r="ET173" s="12">
        <f>IFERROR(VLOOKUP($EG173,Data!$B:$CP,Daily!ET$10,0)/IFERROR(VLOOKUP($EG172,Data!$B:$CP,Daily!ET$10,0),0),0)</f>
        <v>0.11764705882352941</v>
      </c>
      <c r="EU173" s="12">
        <f>IFERROR(VLOOKUP($EG173,Data!$B:$CP,Daily!EU$10,0)/IFERROR(VLOOKUP($EG172,Data!$B:$CP,Daily!EU$10,0),0),0)</f>
        <v>0.17073170731707318</v>
      </c>
      <c r="EV173" s="12">
        <f>IFERROR(VLOOKUP($EG173,Data!$B:$CP,Daily!EV$10,0)/IFERROR(VLOOKUP($EG172,Data!$B:$CP,Daily!EV$10,0),0),0)</f>
        <v>0.15463917525773196</v>
      </c>
      <c r="EW173" s="12">
        <f>IFERROR(VLOOKUP($EG173,Data!$B:$CP,Daily!EW$10,0)/IFERROR(VLOOKUP($EG172,Data!$B:$CP,Daily!EW$10,0),0),0)</f>
        <v>0.20270270270270271</v>
      </c>
      <c r="EX173" s="12">
        <f>IFERROR(VLOOKUP($EG173,Data!$B:$CP,Daily!EX$10,0)/IFERROR(VLOOKUP($EG172,Data!$B:$CP,Daily!EX$10,0),0),0)</f>
        <v>0.19101123595505617</v>
      </c>
      <c r="EY173" s="12">
        <f>IFERROR(VLOOKUP($EG173,Data!$B:$CP,Daily!EY$10,0)/IFERROR(VLOOKUP($EG172,Data!$B:$CP,Daily!EY$10,0),0),0)</f>
        <v>0.10526315789473684</v>
      </c>
      <c r="EZ173" s="12">
        <f>IFERROR(VLOOKUP($EG173,Data!$B:$CP,Daily!EZ$10,0)/IFERROR(VLOOKUP($EG172,Data!$B:$CP,Daily!EZ$10,0),0),0)</f>
        <v>0.10344827586206896</v>
      </c>
      <c r="FA173" s="12">
        <f>IFERROR(VLOOKUP($EG173,Data!$B:$CP,Daily!FA$10,0)/IFERROR(VLOOKUP($EG172,Data!$B:$CP,Daily!FA$10,0),0),0)</f>
        <v>0.19780219780219779</v>
      </c>
      <c r="FB173" s="12">
        <f>IFERROR(VLOOKUP($EG173,Data!$B:$CP,Daily!FB$10,0)/IFERROR(VLOOKUP($EG172,Data!$B:$CP,Daily!FB$10,0),0),0)</f>
        <v>0.15853658536585366</v>
      </c>
      <c r="FC173" s="12">
        <f>IFERROR(VLOOKUP($EG173,Data!$B:$CP,Daily!FC$10,0)/IFERROR(VLOOKUP($EG172,Data!$B:$CP,Daily!FC$10,0),0),0)</f>
        <v>0.19767441860465115</v>
      </c>
      <c r="FD173" s="12">
        <f>IFERROR(VLOOKUP($EG173,Data!$B:$CP,Daily!FD$10,0)/IFERROR(VLOOKUP($EG172,Data!$B:$CP,Daily!FD$10,0),0),0)</f>
        <v>0.3</v>
      </c>
      <c r="FE173" s="12">
        <f>IFERROR(VLOOKUP($EG173,Data!$B:$CP,Daily!FE$10,0)/IFERROR(VLOOKUP($EG172,Data!$B:$CP,Daily!FE$10,0),0),0)</f>
        <v>0</v>
      </c>
      <c r="FF173" s="12">
        <f>IFERROR(VLOOKUP($EG173,Data!$B:$CP,Daily!FF$10,0)/IFERROR(VLOOKUP($EG172,Data!$B:$CP,Daily!FF$10,0),0),0)</f>
        <v>0</v>
      </c>
      <c r="FG173" s="12">
        <f>IFERROR(VLOOKUP($EG173,Data!$B:$CP,Daily!FG$10,0)/IFERROR(VLOOKUP($EG172,Data!$B:$CP,Daily!FG$10,0),0),0)</f>
        <v>0</v>
      </c>
      <c r="FH173" s="12">
        <f>IFERROR(VLOOKUP($EG173,Data!$B:$CP,Daily!FH$10,0)/IFERROR(VLOOKUP($EG172,Data!$B:$CP,Daily!FH$10,0),0),0)</f>
        <v>0</v>
      </c>
      <c r="FI173" s="12">
        <f>IFERROR(VLOOKUP($EG173,Data!$B:$CP,Daily!FI$10,0)/IFERROR(VLOOKUP($EG172,Data!$B:$CP,Daily!FI$10,0),0),0)</f>
        <v>0</v>
      </c>
      <c r="FJ173" s="12">
        <f>IFERROR(VLOOKUP($EG173,Data!$B:$CP,Daily!FJ$10,0)/IFERROR(VLOOKUP($EG172,Data!$B:$CP,Daily!FJ$10,0),0),0)</f>
        <v>0</v>
      </c>
      <c r="FK173" s="12">
        <f>IFERROR(VLOOKUP($EG173,Data!$B:$CP,Daily!FK$10,0)/IFERROR(VLOOKUP($EG172,Data!$B:$CP,Daily!FK$10,0),0),0)</f>
        <v>0</v>
      </c>
      <c r="FL173" s="12">
        <f>IFERROR(VLOOKUP($EG173,Data!$B:$CP,Daily!FL$10,0)/IFERROR(VLOOKUP($EG172,Data!$B:$CP,Daily!FL$10,0),0),0)</f>
        <v>0</v>
      </c>
      <c r="FM173" s="12">
        <f>IFERROR(VLOOKUP($EG173,Data!$B:$CP,Daily!FM$10,0)/IFERROR(VLOOKUP($EG172,Data!$B:$CP,Daily!FM$10,0),0),0)</f>
        <v>0</v>
      </c>
      <c r="FN173" s="12">
        <f>IFERROR(VLOOKUP($EG173,Data!$B:$CP,Daily!FN$10,0)/IFERROR(VLOOKUP($EG172,Data!$B:$CP,Daily!FN$10,0),0),0)</f>
        <v>0</v>
      </c>
      <c r="FO173" s="12">
        <f>IFERROR(VLOOKUP($EG173,Data!$B:$CP,Daily!FO$10,0)/IFERROR(VLOOKUP($EG172,Data!$B:$CP,Daily!FO$10,0),0),0)</f>
        <v>0</v>
      </c>
      <c r="FP173" s="12">
        <f>IFERROR(VLOOKUP($EG173,Data!$B:$CP,Daily!FP$10,0)/IFERROR(VLOOKUP($EG172,Data!$B:$CP,Daily!FP$10,0),0),0)</f>
        <v>0</v>
      </c>
      <c r="FQ173" s="12">
        <f>IFERROR(VLOOKUP($EG173,Data!$B:$CP,Daily!FQ$10,0)/IFERROR(VLOOKUP($EG172,Data!$B:$CP,Daily!FQ$10,0),0),0)</f>
        <v>0</v>
      </c>
      <c r="FR173" s="12">
        <f>IFERROR(VLOOKUP($EG173,Data!$B:$CP,Daily!FR$10,0)/IFERROR(VLOOKUP($EG172,Data!$B:$CP,Daily!FR$10,0),0),0)</f>
        <v>0</v>
      </c>
      <c r="FS173" s="12">
        <f>IFERROR(VLOOKUP($EG173,Data!$B:$CP,Daily!FS$10,0)/IFERROR(VLOOKUP($EG172,Data!$B:$CP,Daily!FS$10,0),0),0)</f>
        <v>0</v>
      </c>
      <c r="FT173" s="12">
        <f>IFERROR(VLOOKUP($EG173,Data!$B:$CP,Daily!FT$10,0)/IFERROR(VLOOKUP($EG172,Data!$B:$CP,Daily!FT$10,0),0),0)</f>
        <v>0</v>
      </c>
      <c r="FU173" s="12">
        <f>IFERROR(VLOOKUP($EG173,Data!$B:$CP,Daily!FU$10,0)/IFERROR(VLOOKUP($EG172,Data!$B:$CP,Daily!FU$10,0),0),0)</f>
        <v>0</v>
      </c>
      <c r="FV173" s="12">
        <f>IFERROR(VLOOKUP($EG173,Data!$B:$CP,Daily!FV$10,0)/IFERROR(VLOOKUP($EG172,Data!$B:$CP,Daily!FV$10,0),0),0)</f>
        <v>0</v>
      </c>
      <c r="FW173" s="12">
        <f>IFERROR(VLOOKUP($EG173,Data!$B:$CP,Daily!FW$10,0)/IFERROR(VLOOKUP($EG172,Data!$B:$CP,Daily!FW$10,0),0),0)</f>
        <v>0</v>
      </c>
      <c r="FX173" s="12">
        <f>IFERROR(VLOOKUP($EG173,Data!$B:$CP,Daily!FX$10,0)/IFERROR(VLOOKUP($EG172,Data!$B:$CP,Daily!FX$10,0),0),0)</f>
        <v>0</v>
      </c>
      <c r="FY173" s="12">
        <f>IFERROR(VLOOKUP($EG173,Data!$B:$CP,Daily!FY$10,0)/IFERROR(VLOOKUP($EG172,Data!$B:$CP,Daily!FY$10,0),0),0)</f>
        <v>0</v>
      </c>
      <c r="FZ173" s="12">
        <f>IFERROR(VLOOKUP($EG173,Data!$B:$CP,Daily!FZ$10,0)/IFERROR(VLOOKUP($EG172,Data!$B:$CP,Daily!FZ$10,0),0),0)</f>
        <v>0</v>
      </c>
      <c r="GA173" s="12">
        <f>IFERROR(VLOOKUP($EG173,Data!$B:$CP,Daily!GA$10,0)/IFERROR(VLOOKUP($EG172,Data!$B:$CP,Daily!GA$10,0),0),0)</f>
        <v>0</v>
      </c>
      <c r="GB173" s="12">
        <f>IFERROR(VLOOKUP($EG173,Data!$B:$CP,Daily!GB$10,0)/IFERROR(VLOOKUP($EG172,Data!$B:$CP,Daily!GB$10,0),0),0)</f>
        <v>0</v>
      </c>
      <c r="GC173" s="12">
        <f>IFERROR(VLOOKUP($EG173,Data!$B:$CP,Daily!GC$10,0)/IFERROR(VLOOKUP($EG172,Data!$B:$CP,Daily!GC$10,0),0),0)</f>
        <v>0</v>
      </c>
      <c r="GD173" s="12">
        <f>IFERROR(VLOOKUP($EG173,Data!$B:$CP,Daily!GD$10,0)/IFERROR(VLOOKUP($EG172,Data!$B:$CP,Daily!GD$10,0),0),0)</f>
        <v>0</v>
      </c>
      <c r="GE173" s="12">
        <f>IFERROR(VLOOKUP($EG173,Data!$B:$CP,Daily!GE$10,0)/IFERROR(VLOOKUP($EG172,Data!$B:$CP,Daily!GE$10,0),0),0)</f>
        <v>0</v>
      </c>
      <c r="GF173" s="12">
        <f>IFERROR(VLOOKUP($EG173,Data!$B:$CP,Daily!GF$10,0)/IFERROR(VLOOKUP($EG172,Data!$B:$CP,Daily!GF$10,0),0),0)</f>
        <v>0</v>
      </c>
      <c r="GG173" s="12">
        <f>IFERROR(VLOOKUP($EG173,Data!$B:$CP,Daily!GG$10,0)/IFERROR(VLOOKUP($EG172,Data!$B:$CP,Daily!GG$10,0),0),0)</f>
        <v>0</v>
      </c>
      <c r="GH173" s="12">
        <f>IFERROR(VLOOKUP($EG173,Data!$B:$CP,Daily!GH$10,0)/IFERROR(VLOOKUP($EG172,Data!$B:$CP,Daily!GH$10,0),0),0)</f>
        <v>0</v>
      </c>
      <c r="GI173" s="12">
        <f>IFERROR(VLOOKUP($EG173,Data!$B:$CP,Daily!GI$10,0)/IFERROR(VLOOKUP($EG172,Data!$B:$CP,Daily!GI$10,0),0),0)</f>
        <v>0</v>
      </c>
      <c r="GJ173" s="12">
        <f>IFERROR(VLOOKUP($EG173,Data!$B:$CP,Daily!GJ$10,0)/IFERROR(VLOOKUP($EG172,Data!$B:$CP,Daily!GJ$10,0),0),0)</f>
        <v>0</v>
      </c>
      <c r="GK173" s="12">
        <f>IFERROR(VLOOKUP($EG173,Data!$B:$CP,Daily!GK$10,0)/IFERROR(VLOOKUP($EG172,Data!$B:$CP,Daily!GK$10,0),0),0)</f>
        <v>0</v>
      </c>
      <c r="GL173" s="12">
        <f>IFERROR(VLOOKUP($EG173,Data!$B:$CP,Daily!GL$10,0)/IFERROR(VLOOKUP($EG172,Data!$B:$CP,Daily!GL$10,0),0),0)</f>
        <v>0</v>
      </c>
      <c r="GM173" s="12">
        <f>IFERROR(VLOOKUP($EG173,Data!$B:$CP,Daily!GM$10,0)/IFERROR(VLOOKUP($EG172,Data!$B:$CP,Daily!GM$10,0),0),0)</f>
        <v>0</v>
      </c>
      <c r="GN173" s="12">
        <f>IFERROR(VLOOKUP($EG173,Data!$B:$CP,Daily!GN$10,0)/IFERROR(VLOOKUP($EG172,Data!$B:$CP,Daily!GN$10,0),0),0)</f>
        <v>0</v>
      </c>
      <c r="GO173" s="12">
        <f>IFERROR(VLOOKUP($EG173,Data!$B:$CP,Daily!GO$10,0)/IFERROR(VLOOKUP($EG172,Data!$B:$CP,Daily!GO$10,0),0),0)</f>
        <v>0</v>
      </c>
      <c r="GP173" s="12">
        <f>IFERROR(VLOOKUP($EG173,Data!$B:$CP,Daily!GP$10,0)/IFERROR(VLOOKUP($EG172,Data!$B:$CP,Daily!GP$10,0),0),0)</f>
        <v>0</v>
      </c>
      <c r="GQ173" s="12">
        <f>IFERROR(VLOOKUP($EG173,Data!$B:$CP,Daily!GQ$10,0)/IFERROR(VLOOKUP($EG172,Data!$B:$CP,Daily!GQ$10,0),0),0)</f>
        <v>0</v>
      </c>
      <c r="GR173" s="12">
        <f>IFERROR(VLOOKUP($EG173,Data!$B:$CP,Daily!GR$10,0)/IFERROR(VLOOKUP($EG172,Data!$B:$CP,Daily!GR$10,0),0),0)</f>
        <v>0</v>
      </c>
      <c r="GS173" s="12">
        <f>IFERROR(VLOOKUP($EG173,Data!$B:$CP,Daily!GS$10,0)/IFERROR(VLOOKUP($EG172,Data!$B:$CP,Daily!GS$10,0),0),0)</f>
        <v>0</v>
      </c>
      <c r="GT173" s="12">
        <f>IFERROR(VLOOKUP($EG173,Data!$B:$CP,Daily!GT$10,0)/IFERROR(VLOOKUP($EG172,Data!$B:$CP,Daily!GT$10,0),0),0)</f>
        <v>0</v>
      </c>
      <c r="GU173" s="12">
        <f>IFERROR(VLOOKUP($EG173,Data!$B:$CP,Daily!GU$10,0)/IFERROR(VLOOKUP($EG172,Data!$B:$CP,Daily!GU$10,0),0),0)</f>
        <v>0</v>
      </c>
      <c r="GV173" s="12">
        <f>IFERROR(VLOOKUP($EG173,Data!$B:$CP,Daily!GV$10,0)/IFERROR(VLOOKUP($EG172,Data!$B:$CP,Daily!GV$10,0),0),0)</f>
        <v>0</v>
      </c>
      <c r="GW173" s="12">
        <f>IFERROR(VLOOKUP($EG173,Data!$B:$CP,Daily!GW$10,0)/IFERROR(VLOOKUP($EG172,Data!$B:$CP,Daily!GW$10,0),0),0)</f>
        <v>0</v>
      </c>
      <c r="GX173" s="12">
        <f>IFERROR(VLOOKUP($EG173,Data!$B:$CP,Daily!GX$10,0)/IFERROR(VLOOKUP($EG172,Data!$B:$CP,Daily!GX$10,0),0),0)</f>
        <v>0</v>
      </c>
      <c r="GY173" s="12">
        <f>IFERROR(VLOOKUP($EG173,Data!$B:$CP,Daily!GY$10,0)/IFERROR(VLOOKUP($EG172,Data!$B:$CP,Daily!GY$10,0),0),0)</f>
        <v>0</v>
      </c>
      <c r="GZ173" s="12">
        <f>IFERROR(VLOOKUP($EG173,Data!$B:$CP,Daily!GZ$10,0)/IFERROR(VLOOKUP($EG172,Data!$B:$CP,Daily!GZ$10,0),0),0)</f>
        <v>0</v>
      </c>
      <c r="HA173" s="12">
        <f>IFERROR(VLOOKUP($EG173,Data!$B:$CP,Daily!HA$10,0)/IFERROR(VLOOKUP($EG172,Data!$B:$CP,Daily!HA$10,0),0),0)</f>
        <v>0</v>
      </c>
      <c r="HB173" s="12">
        <f>IFERROR(VLOOKUP($EG173,Data!$B:$CP,Daily!HB$10,0)/IFERROR(VLOOKUP($EG172,Data!$B:$CP,Daily!HB$10,0),0),0)</f>
        <v>0</v>
      </c>
      <c r="HC173" s="12">
        <f>IFERROR(VLOOKUP($EG173,Data!$B:$CP,Daily!HC$10,0)/IFERROR(VLOOKUP($EG172,Data!$B:$CP,Daily!HC$10,0),0),0)</f>
        <v>0</v>
      </c>
      <c r="HD173" s="12">
        <f>IFERROR(VLOOKUP($EG173,Data!$B:$CP,Daily!HD$10,0)/IFERROR(VLOOKUP($EG172,Data!$B:$CP,Daily!HD$10,0),0),0)</f>
        <v>0</v>
      </c>
      <c r="HE173" s="12">
        <f>IFERROR(VLOOKUP($EG173,Data!$B:$CP,Daily!HE$10,0)/IFERROR(VLOOKUP($EG172,Data!$B:$CP,Daily!HE$10,0),0),0)</f>
        <v>0</v>
      </c>
      <c r="HF173" s="12">
        <f>IFERROR(VLOOKUP($EG173,Data!$B:$CP,Daily!HF$10,0)/IFERROR(VLOOKUP($EG172,Data!$B:$CP,Daily!HF$10,0),0),0)</f>
        <v>0</v>
      </c>
      <c r="HG173" s="12">
        <f>IFERROR(VLOOKUP($EG173,Data!$B:$CP,Daily!HG$10,0)/IFERROR(VLOOKUP($EG172,Data!$B:$CP,Daily!HG$10,0),0),0)</f>
        <v>0</v>
      </c>
      <c r="HH173" s="12">
        <f>IFERROR(VLOOKUP($EG173,Data!$B:$CP,Daily!HH$10,0)/IFERROR(VLOOKUP($EG172,Data!$B:$CP,Daily!HH$10,0),0),0)</f>
        <v>0</v>
      </c>
      <c r="HI173" s="12">
        <f>IFERROR(VLOOKUP($EG173,Data!$B:$CP,Daily!HI$10,0)/IFERROR(VLOOKUP($EG172,Data!$B:$CP,Daily!HI$10,0),0),0)</f>
        <v>0</v>
      </c>
      <c r="HJ173" s="12">
        <f>IFERROR(VLOOKUP($EG173,Data!$B:$CP,Daily!HJ$10,0)/IFERROR(VLOOKUP($EG172,Data!$B:$CP,Daily!HJ$10,0),0),0)</f>
        <v>0</v>
      </c>
      <c r="HK173" s="12">
        <f>IFERROR(VLOOKUP($EG173,Data!$B:$CP,Daily!HK$10,0)/IFERROR(VLOOKUP($EG172,Data!$B:$CP,Daily!HK$10,0),0),0)</f>
        <v>0</v>
      </c>
      <c r="HL173" s="12">
        <f>IFERROR(VLOOKUP($EG173,Data!$B:$CP,Daily!HL$10,0)/IFERROR(VLOOKUP($EG172,Data!$B:$CP,Daily!HL$10,0),0),0)</f>
        <v>0</v>
      </c>
      <c r="HM173" s="12">
        <f>IFERROR(VLOOKUP($EG173,Data!$B:$CP,Daily!HM$10,0)/IFERROR(VLOOKUP($EG172,Data!$B:$CP,Daily!HM$10,0),0),0)</f>
        <v>0</v>
      </c>
      <c r="HN173" s="12">
        <f>IFERROR(VLOOKUP($EG173,Data!$B:$CP,Daily!HN$10,0)/IFERROR(VLOOKUP($EG172,Data!$B:$CP,Daily!HN$10,0),0),0)</f>
        <v>0</v>
      </c>
      <c r="HO173" s="12">
        <f>IFERROR(VLOOKUP($EG173,Data!$B:$CP,Daily!HO$10,0)/IFERROR(VLOOKUP($EG172,Data!$B:$CP,Daily!HO$10,0),0),0)</f>
        <v>0</v>
      </c>
      <c r="HP173" s="12">
        <f>IFERROR(VLOOKUP($EG173,Data!$B:$CP,Daily!HP$10,0)/IFERROR(VLOOKUP($EG172,Data!$B:$CP,Daily!HP$10,0),0),0)</f>
        <v>0</v>
      </c>
      <c r="HQ173" s="12">
        <f>IFERROR(VLOOKUP($EG173,Data!$B:$CP,Daily!HQ$10,0)/IFERROR(VLOOKUP($EG172,Data!$B:$CP,Daily!HQ$10,0),0),0)</f>
        <v>0</v>
      </c>
      <c r="HR173" s="12">
        <f>IFERROR(VLOOKUP($EG173,Data!$B:$CP,Daily!HR$10,0)/IFERROR(VLOOKUP($EG172,Data!$B:$CP,Daily!HR$10,0),0),0)</f>
        <v>0</v>
      </c>
      <c r="HS173" s="12">
        <f>IFERROR(VLOOKUP($EG173,Data!$B:$CP,Daily!HS$10,0)/IFERROR(VLOOKUP($EG172,Data!$B:$CP,Daily!HS$10,0),0),0)</f>
        <v>0</v>
      </c>
      <c r="HT173" s="12">
        <f>IFERROR(VLOOKUP($EG173,Data!$B:$CP,Daily!HT$10,0)/IFERROR(VLOOKUP($EG172,Data!$B:$CP,Daily!HT$10,0),0),0)</f>
        <v>0</v>
      </c>
      <c r="HU173" s="43"/>
      <c r="HV173" s="40">
        <f t="shared" si="2684"/>
        <v>0</v>
      </c>
      <c r="HW173" s="40">
        <f t="shared" si="2685"/>
        <v>0</v>
      </c>
      <c r="HX173" s="40">
        <f t="shared" si="2686"/>
        <v>0</v>
      </c>
      <c r="HY173" s="40">
        <f t="shared" si="2687"/>
        <v>0</v>
      </c>
      <c r="HZ173" s="40">
        <f t="shared" si="2688"/>
        <v>0</v>
      </c>
      <c r="IA173" s="43"/>
      <c r="IB173" s="12">
        <f t="shared" si="2689"/>
        <v>0</v>
      </c>
      <c r="IC173" s="40">
        <f>IFERROR(SUMPRODUCT(HM173:HS173,HM$172:HS$172)/SUM(HM$172:HS$172),0)</f>
        <v>0</v>
      </c>
      <c r="ID173" s="40">
        <f>IFERROR(SUMPRODUCT(GQ173:HS173,GQ$172:HS$172)/SUM(GQ$172:HS$172),0)</f>
        <v>0</v>
      </c>
      <c r="IE173" s="1"/>
      <c r="IF173" s="7" t="s">
        <v>852</v>
      </c>
      <c r="IG173" s="7" t="s">
        <v>150</v>
      </c>
      <c r="IH173" s="12">
        <f>IFERROR(VLOOKUP($IF173,Data!$B:$CP,Daily!IH$10,0)/IFERROR(VLOOKUP($IF172,Data!$B:$CP,Daily!IH$10,0),0),0)</f>
        <v>0.11538461538461539</v>
      </c>
      <c r="II173" s="12">
        <f>IFERROR(VLOOKUP($IF173,Data!$B:$CP,Daily!II$10,0)/IFERROR(VLOOKUP($IF172,Data!$B:$CP,Daily!II$10,0),0),0)</f>
        <v>0.18181818181818182</v>
      </c>
      <c r="IJ173" s="12">
        <f>IFERROR(VLOOKUP($IF173,Data!$B:$CP,Daily!IJ$10,0)/IFERROR(VLOOKUP($IF172,Data!$B:$CP,Daily!IJ$10,0),0),0)</f>
        <v>0.1875</v>
      </c>
      <c r="IK173" s="12">
        <f>IFERROR(VLOOKUP($IF173,Data!$B:$CP,Daily!IK$10,0)/IFERROR(VLOOKUP($IF172,Data!$B:$CP,Daily!IK$10,0),0),0)</f>
        <v>0.29629629629629628</v>
      </c>
      <c r="IL173" s="12">
        <f>IFERROR(VLOOKUP($IF173,Data!$B:$CP,Daily!IL$10,0)/IFERROR(VLOOKUP($IF172,Data!$B:$CP,Daily!IL$10,0),0),0)</f>
        <v>4.5454545454545456E-2</v>
      </c>
      <c r="IM173" s="12">
        <f>IFERROR(VLOOKUP($IF173,Data!$B:$CP,Daily!IM$10,0)/IFERROR(VLOOKUP($IF172,Data!$B:$CP,Daily!IM$10,0),0),0)</f>
        <v>0.22500000000000001</v>
      </c>
      <c r="IN173" s="12">
        <f>IFERROR(VLOOKUP($IF173,Data!$B:$CP,Daily!IN$10,0)/IFERROR(VLOOKUP($IF172,Data!$B:$CP,Daily!IN$10,0),0),0)</f>
        <v>0.29166666666666669</v>
      </c>
      <c r="IO173" s="12">
        <f>IFERROR(VLOOKUP($IF173,Data!$B:$CP,Daily!IO$10,0)/IFERROR(VLOOKUP($IF172,Data!$B:$CP,Daily!IO$10,0),0),0)</f>
        <v>7.407407407407407E-2</v>
      </c>
      <c r="IP173" s="12">
        <f>IFERROR(VLOOKUP($IF173,Data!$B:$CP,Daily!IP$10,0)/IFERROR(VLOOKUP($IF172,Data!$B:$CP,Daily!IP$10,0),0),0)</f>
        <v>0.37931034482758619</v>
      </c>
      <c r="IQ173" s="12">
        <f>IFERROR(VLOOKUP($IF173,Data!$B:$CP,Daily!IQ$10,0)/IFERROR(VLOOKUP($IF172,Data!$B:$CP,Daily!IQ$10,0),0),0)</f>
        <v>0.18421052631578946</v>
      </c>
      <c r="IR173" s="12">
        <f>IFERROR(VLOOKUP($IF173,Data!$B:$CP,Daily!IR$10,0)/IFERROR(VLOOKUP($IF172,Data!$B:$CP,Daily!IR$10,0),0),0)</f>
        <v>0.31578947368421051</v>
      </c>
      <c r="IS173" s="12">
        <f>IFERROR(VLOOKUP($IF173,Data!$B:$CP,Daily!IS$10,0)/IFERROR(VLOOKUP($IF172,Data!$B:$CP,Daily!IS$10,0),0),0)</f>
        <v>0.2413793103448276</v>
      </c>
      <c r="IT173" s="12">
        <f>IFERROR(VLOOKUP($IF173,Data!$B:$CP,Daily!IT$10,0)/IFERROR(VLOOKUP($IF172,Data!$B:$CP,Daily!IT$10,0),0),0)</f>
        <v>5.5555555555555552E-2</v>
      </c>
      <c r="IU173" s="12">
        <f>IFERROR(VLOOKUP($IF173,Data!$B:$CP,Daily!IU$10,0)/IFERROR(VLOOKUP($IF172,Data!$B:$CP,Daily!IU$10,0),0),0)</f>
        <v>0.3</v>
      </c>
      <c r="IV173" s="12">
        <f>IFERROR(VLOOKUP($IF173,Data!$B:$CP,Daily!IV$10,0)/IFERROR(VLOOKUP($IF172,Data!$B:$CP,Daily!IV$10,0),0),0)</f>
        <v>0.16666666666666666</v>
      </c>
      <c r="IW173" s="12">
        <f>IFERROR(VLOOKUP($IF173,Data!$B:$CP,Daily!IW$10,0)/IFERROR(VLOOKUP($IF172,Data!$B:$CP,Daily!IW$10,0),0),0)</f>
        <v>0.23684210526315788</v>
      </c>
      <c r="IX173" s="12">
        <f>IFERROR(VLOOKUP($IF173,Data!$B:$CP,Daily!IX$10,0)/IFERROR(VLOOKUP($IF172,Data!$B:$CP,Daily!IX$10,0),0),0)</f>
        <v>0.1388888888888889</v>
      </c>
      <c r="IY173" s="12">
        <f>IFERROR(VLOOKUP($IF173,Data!$B:$CP,Daily!IY$10,0)/IFERROR(VLOOKUP($IF172,Data!$B:$CP,Daily!IY$10,0),0),0)</f>
        <v>0.14285714285714285</v>
      </c>
      <c r="IZ173" s="12">
        <f>IFERROR(VLOOKUP($IF173,Data!$B:$CP,Daily!IZ$10,0)/IFERROR(VLOOKUP($IF172,Data!$B:$CP,Daily!IZ$10,0),0),0)</f>
        <v>0.10526315789473684</v>
      </c>
      <c r="JA173" s="12">
        <f>IFERROR(VLOOKUP($IF173,Data!$B:$CP,Daily!JA$10,0)/IFERROR(VLOOKUP($IF172,Data!$B:$CP,Daily!JA$10,0),0),0)</f>
        <v>0.18181818181818182</v>
      </c>
      <c r="JB173" s="12">
        <f>IFERROR(VLOOKUP($IF173,Data!$B:$CP,Daily!JB$10,0)/IFERROR(VLOOKUP($IF172,Data!$B:$CP,Daily!JB$10,0),0),0)</f>
        <v>0.3</v>
      </c>
      <c r="JC173" s="12">
        <f>IFERROR(VLOOKUP($IF173,Data!$B:$CP,Daily!JC$10,0)/IFERROR(VLOOKUP($IF172,Data!$B:$CP,Daily!JC$10,0),0),0)</f>
        <v>0.375</v>
      </c>
      <c r="JD173" s="12">
        <f>IFERROR(VLOOKUP($IF173,Data!$B:$CP,Daily!JD$10,0)/IFERROR(VLOOKUP($IF172,Data!$B:$CP,Daily!JD$10,0),0),0)</f>
        <v>0</v>
      </c>
      <c r="JE173" s="12">
        <f>IFERROR(VLOOKUP($IF173,Data!$B:$CP,Daily!JE$10,0)/IFERROR(VLOOKUP($IF172,Data!$B:$CP,Daily!JE$10,0),0),0)</f>
        <v>0</v>
      </c>
      <c r="JF173" s="12">
        <f>IFERROR(VLOOKUP($IF173,Data!$B:$CP,Daily!JF$10,0)/IFERROR(VLOOKUP($IF172,Data!$B:$CP,Daily!JF$10,0),0),0)</f>
        <v>0</v>
      </c>
      <c r="JG173" s="12">
        <f>IFERROR(VLOOKUP($IF173,Data!$B:$CP,Daily!JG$10,0)/IFERROR(VLOOKUP($IF172,Data!$B:$CP,Daily!JG$10,0),0),0)</f>
        <v>0</v>
      </c>
      <c r="JH173" s="12">
        <f>IFERROR(VLOOKUP($IF173,Data!$B:$CP,Daily!JH$10,0)/IFERROR(VLOOKUP($IF172,Data!$B:$CP,Daily!JH$10,0),0),0)</f>
        <v>0</v>
      </c>
      <c r="JI173" s="12">
        <f>IFERROR(VLOOKUP($IF173,Data!$B:$CP,Daily!JI$10,0)/IFERROR(VLOOKUP($IF172,Data!$B:$CP,Daily!JI$10,0),0),0)</f>
        <v>0</v>
      </c>
      <c r="JJ173" s="12">
        <f>IFERROR(VLOOKUP($IF173,Data!$B:$CP,Daily!JJ$10,0)/IFERROR(VLOOKUP($IF172,Data!$B:$CP,Daily!JJ$10,0),0),0)</f>
        <v>0</v>
      </c>
      <c r="JK173" s="12">
        <f>IFERROR(VLOOKUP($IF173,Data!$B:$CP,Daily!JK$10,0)/IFERROR(VLOOKUP($IF172,Data!$B:$CP,Daily!JK$10,0),0),0)</f>
        <v>0</v>
      </c>
      <c r="JL173" s="12">
        <f>IFERROR(VLOOKUP($IF173,Data!$B:$CP,Daily!JL$10,0)/IFERROR(VLOOKUP($IF172,Data!$B:$CP,Daily!JL$10,0),0),0)</f>
        <v>0</v>
      </c>
      <c r="JM173" s="12">
        <f>IFERROR(VLOOKUP($IF173,Data!$B:$CP,Daily!JM$10,0)/IFERROR(VLOOKUP($IF172,Data!$B:$CP,Daily!JM$10,0),0),0)</f>
        <v>0</v>
      </c>
      <c r="JN173" s="12">
        <f>IFERROR(VLOOKUP($IF173,Data!$B:$CP,Daily!JN$10,0)/IFERROR(VLOOKUP($IF172,Data!$B:$CP,Daily!JN$10,0),0),0)</f>
        <v>0</v>
      </c>
      <c r="JO173" s="12">
        <f>IFERROR(VLOOKUP($IF173,Data!$B:$CP,Daily!JO$10,0)/IFERROR(VLOOKUP($IF172,Data!$B:$CP,Daily!JO$10,0),0),0)</f>
        <v>0</v>
      </c>
      <c r="JP173" s="12">
        <f>IFERROR(VLOOKUP($IF173,Data!$B:$CP,Daily!JP$10,0)/IFERROR(VLOOKUP($IF172,Data!$B:$CP,Daily!JP$10,0),0),0)</f>
        <v>0</v>
      </c>
      <c r="JQ173" s="12">
        <f>IFERROR(VLOOKUP($IF173,Data!$B:$CP,Daily!JQ$10,0)/IFERROR(VLOOKUP($IF172,Data!$B:$CP,Daily!JQ$10,0),0),0)</f>
        <v>0</v>
      </c>
      <c r="JR173" s="12">
        <f>IFERROR(VLOOKUP($IF173,Data!$B:$CP,Daily!JR$10,0)/IFERROR(VLOOKUP($IF172,Data!$B:$CP,Daily!JR$10,0),0),0)</f>
        <v>0</v>
      </c>
      <c r="JS173" s="12">
        <f>IFERROR(VLOOKUP($IF173,Data!$B:$CP,Daily!JS$10,0)/IFERROR(VLOOKUP($IF172,Data!$B:$CP,Daily!JS$10,0),0),0)</f>
        <v>0</v>
      </c>
      <c r="JT173" s="12">
        <f>IFERROR(VLOOKUP($IF173,Data!$B:$CP,Daily!JT$10,0)/IFERROR(VLOOKUP($IF172,Data!$B:$CP,Daily!JT$10,0),0),0)</f>
        <v>0</v>
      </c>
      <c r="JU173" s="12">
        <f>IFERROR(VLOOKUP($IF173,Data!$B:$CP,Daily!JU$10,0)/IFERROR(VLOOKUP($IF172,Data!$B:$CP,Daily!JU$10,0),0),0)</f>
        <v>0</v>
      </c>
      <c r="JV173" s="12">
        <f>IFERROR(VLOOKUP($IF173,Data!$B:$CP,Daily!JV$10,0)/IFERROR(VLOOKUP($IF172,Data!$B:$CP,Daily!JV$10,0),0),0)</f>
        <v>0</v>
      </c>
      <c r="JW173" s="12">
        <f>IFERROR(VLOOKUP($IF173,Data!$B:$CP,Daily!JW$10,0)/IFERROR(VLOOKUP($IF172,Data!$B:$CP,Daily!JW$10,0),0),0)</f>
        <v>0</v>
      </c>
      <c r="JX173" s="12">
        <f>IFERROR(VLOOKUP($IF173,Data!$B:$CP,Daily!JX$10,0)/IFERROR(VLOOKUP($IF172,Data!$B:$CP,Daily!JX$10,0),0),0)</f>
        <v>0</v>
      </c>
      <c r="JY173" s="12">
        <f>IFERROR(VLOOKUP($IF173,Data!$B:$CP,Daily!JY$10,0)/IFERROR(VLOOKUP($IF172,Data!$B:$CP,Daily!JY$10,0),0),0)</f>
        <v>0</v>
      </c>
      <c r="JZ173" s="12">
        <f>IFERROR(VLOOKUP($IF173,Data!$B:$CP,Daily!JZ$10,0)/IFERROR(VLOOKUP($IF172,Data!$B:$CP,Daily!JZ$10,0),0),0)</f>
        <v>0</v>
      </c>
      <c r="KA173" s="12">
        <f>IFERROR(VLOOKUP($IF173,Data!$B:$CP,Daily!KA$10,0)/IFERROR(VLOOKUP($IF172,Data!$B:$CP,Daily!KA$10,0),0),0)</f>
        <v>0</v>
      </c>
      <c r="KB173" s="12">
        <f>IFERROR(VLOOKUP($IF173,Data!$B:$CP,Daily!KB$10,0)/IFERROR(VLOOKUP($IF172,Data!$B:$CP,Daily!KB$10,0),0),0)</f>
        <v>0</v>
      </c>
      <c r="KC173" s="12">
        <f>IFERROR(VLOOKUP($IF173,Data!$B:$CP,Daily!KC$10,0)/IFERROR(VLOOKUP($IF172,Data!$B:$CP,Daily!KC$10,0),0),0)</f>
        <v>0</v>
      </c>
      <c r="KD173" s="12">
        <f>IFERROR(VLOOKUP($IF173,Data!$B:$CP,Daily!KD$10,0)/IFERROR(VLOOKUP($IF172,Data!$B:$CP,Daily!KD$10,0),0),0)</f>
        <v>0</v>
      </c>
      <c r="KE173" s="12">
        <f>IFERROR(VLOOKUP($IF173,Data!$B:$CP,Daily!KE$10,0)/IFERROR(VLOOKUP($IF172,Data!$B:$CP,Daily!KE$10,0),0),0)</f>
        <v>0</v>
      </c>
      <c r="KF173" s="12">
        <f>IFERROR(VLOOKUP($IF173,Data!$B:$CP,Daily!KF$10,0)/IFERROR(VLOOKUP($IF172,Data!$B:$CP,Daily!KF$10,0),0),0)</f>
        <v>0</v>
      </c>
      <c r="KG173" s="12">
        <f>IFERROR(VLOOKUP($IF173,Data!$B:$CP,Daily!KG$10,0)/IFERROR(VLOOKUP($IF172,Data!$B:$CP,Daily!KG$10,0),0),0)</f>
        <v>0</v>
      </c>
      <c r="KH173" s="12">
        <f>IFERROR(VLOOKUP($IF173,Data!$B:$CP,Daily!KH$10,0)/IFERROR(VLOOKUP($IF172,Data!$B:$CP,Daily!KH$10,0),0),0)</f>
        <v>0</v>
      </c>
      <c r="KI173" s="12">
        <f>IFERROR(VLOOKUP($IF173,Data!$B:$CP,Daily!KI$10,0)/IFERROR(VLOOKUP($IF172,Data!$B:$CP,Daily!KI$10,0),0),0)</f>
        <v>0</v>
      </c>
      <c r="KJ173" s="12">
        <f>IFERROR(VLOOKUP($IF173,Data!$B:$CP,Daily!KJ$10,0)/IFERROR(VLOOKUP($IF172,Data!$B:$CP,Daily!KJ$10,0),0),0)</f>
        <v>0</v>
      </c>
      <c r="KK173" s="12">
        <f>IFERROR(VLOOKUP($IF173,Data!$B:$CP,Daily!KK$10,0)/IFERROR(VLOOKUP($IF172,Data!$B:$CP,Daily!KK$10,0),0),0)</f>
        <v>0</v>
      </c>
      <c r="KL173" s="12">
        <f>IFERROR(VLOOKUP($IF173,Data!$B:$CP,Daily!KL$10,0)/IFERROR(VLOOKUP($IF172,Data!$B:$CP,Daily!KL$10,0),0),0)</f>
        <v>0</v>
      </c>
      <c r="KM173" s="12">
        <f>IFERROR(VLOOKUP($IF173,Data!$B:$CP,Daily!KM$10,0)/IFERROR(VLOOKUP($IF172,Data!$B:$CP,Daily!KM$10,0),0),0)</f>
        <v>0</v>
      </c>
      <c r="KN173" s="12">
        <f>IFERROR(VLOOKUP($IF173,Data!$B:$CP,Daily!KN$10,0)/IFERROR(VLOOKUP($IF172,Data!$B:$CP,Daily!KN$10,0),0),0)</f>
        <v>0</v>
      </c>
      <c r="KO173" s="12">
        <f>IFERROR(VLOOKUP($IF173,Data!$B:$CP,Daily!KO$10,0)/IFERROR(VLOOKUP($IF172,Data!$B:$CP,Daily!KO$10,0),0),0)</f>
        <v>0</v>
      </c>
      <c r="KP173" s="12">
        <f>IFERROR(VLOOKUP($IF173,Data!$B:$CP,Daily!KP$10,0)/IFERROR(VLOOKUP($IF172,Data!$B:$CP,Daily!KP$10,0),0),0)</f>
        <v>0</v>
      </c>
      <c r="KQ173" s="12">
        <f>IFERROR(VLOOKUP($IF173,Data!$B:$CP,Daily!KQ$10,0)/IFERROR(VLOOKUP($IF172,Data!$B:$CP,Daily!KQ$10,0),0),0)</f>
        <v>0</v>
      </c>
      <c r="KR173" s="12">
        <f>IFERROR(VLOOKUP($IF173,Data!$B:$CP,Daily!KR$10,0)/IFERROR(VLOOKUP($IF172,Data!$B:$CP,Daily!KR$10,0),0),0)</f>
        <v>0</v>
      </c>
      <c r="KS173" s="12">
        <f>IFERROR(VLOOKUP($IF173,Data!$B:$CP,Daily!KS$10,0)/IFERROR(VLOOKUP($IF172,Data!$B:$CP,Daily!KS$10,0),0),0)</f>
        <v>0</v>
      </c>
      <c r="KT173" s="12">
        <f>IFERROR(VLOOKUP($IF173,Data!$B:$CP,Daily!KT$10,0)/IFERROR(VLOOKUP($IF172,Data!$B:$CP,Daily!KT$10,0),0),0)</f>
        <v>0</v>
      </c>
      <c r="KU173" s="12">
        <f>IFERROR(VLOOKUP($IF173,Data!$B:$CP,Daily!KU$10,0)/IFERROR(VLOOKUP($IF172,Data!$B:$CP,Daily!KU$10,0),0),0)</f>
        <v>0</v>
      </c>
      <c r="KV173" s="12">
        <f>IFERROR(VLOOKUP($IF173,Data!$B:$CP,Daily!KV$10,0)/IFERROR(VLOOKUP($IF172,Data!$B:$CP,Daily!KV$10,0),0),0)</f>
        <v>0</v>
      </c>
      <c r="KW173" s="12">
        <f>IFERROR(VLOOKUP($IF173,Data!$B:$CP,Daily!KW$10,0)/IFERROR(VLOOKUP($IF172,Data!$B:$CP,Daily!KW$10,0),0),0)</f>
        <v>0</v>
      </c>
      <c r="KX173" s="12">
        <f>IFERROR(VLOOKUP($IF173,Data!$B:$CP,Daily!KX$10,0)/IFERROR(VLOOKUP($IF172,Data!$B:$CP,Daily!KX$10,0),0),0)</f>
        <v>0</v>
      </c>
      <c r="KY173" s="12">
        <f>IFERROR(VLOOKUP($IF173,Data!$B:$CP,Daily!KY$10,0)/IFERROR(VLOOKUP($IF172,Data!$B:$CP,Daily!KY$10,0),0),0)</f>
        <v>0</v>
      </c>
      <c r="KZ173" s="12">
        <f>IFERROR(VLOOKUP($IF173,Data!$B:$CP,Daily!KZ$10,0)/IFERROR(VLOOKUP($IF172,Data!$B:$CP,Daily!KZ$10,0),0),0)</f>
        <v>0</v>
      </c>
      <c r="LA173" s="12">
        <f>IFERROR(VLOOKUP($IF173,Data!$B:$CP,Daily!LA$10,0)/IFERROR(VLOOKUP($IF172,Data!$B:$CP,Daily!LA$10,0),0),0)</f>
        <v>0</v>
      </c>
      <c r="LB173" s="12">
        <f>IFERROR(VLOOKUP($IF173,Data!$B:$CP,Daily!LB$10,0)/IFERROR(VLOOKUP($IF172,Data!$B:$CP,Daily!LB$10,0),0),0)</f>
        <v>0</v>
      </c>
      <c r="LC173" s="12">
        <f>IFERROR(VLOOKUP($IF173,Data!$B:$CP,Daily!LC$10,0)/IFERROR(VLOOKUP($IF172,Data!$B:$CP,Daily!LC$10,0),0),0)</f>
        <v>0</v>
      </c>
      <c r="LD173" s="12">
        <f>IFERROR(VLOOKUP($IF173,Data!$B:$CP,Daily!LD$10,0)/IFERROR(VLOOKUP($IF172,Data!$B:$CP,Daily!LD$10,0),0),0)</f>
        <v>0</v>
      </c>
      <c r="LE173" s="12">
        <f>IFERROR(VLOOKUP($IF173,Data!$B:$CP,Daily!LE$10,0)/IFERROR(VLOOKUP($IF172,Data!$B:$CP,Daily!LE$10,0),0),0)</f>
        <v>0</v>
      </c>
      <c r="LF173" s="12">
        <f>IFERROR(VLOOKUP($IF173,Data!$B:$CP,Daily!LF$10,0)/IFERROR(VLOOKUP($IF172,Data!$B:$CP,Daily!LF$10,0),0),0)</f>
        <v>0</v>
      </c>
      <c r="LG173" s="12">
        <f>IFERROR(VLOOKUP($IF173,Data!$B:$CP,Daily!LG$10,0)/IFERROR(VLOOKUP($IF172,Data!$B:$CP,Daily!LG$10,0),0),0)</f>
        <v>0</v>
      </c>
      <c r="LH173" s="12">
        <f>IFERROR(VLOOKUP($IF173,Data!$B:$CP,Daily!LH$10,0)/IFERROR(VLOOKUP($IF172,Data!$B:$CP,Daily!LH$10,0),0),0)</f>
        <v>0</v>
      </c>
      <c r="LI173" s="12">
        <f>IFERROR(VLOOKUP($IF173,Data!$B:$CP,Daily!LI$10,0)/IFERROR(VLOOKUP($IF172,Data!$B:$CP,Daily!LI$10,0),0),0)</f>
        <v>0</v>
      </c>
      <c r="LJ173" s="12">
        <f>IFERROR(VLOOKUP($IF173,Data!$B:$CP,Daily!LJ$10,0)/IFERROR(VLOOKUP($IF172,Data!$B:$CP,Daily!LJ$10,0),0),0)</f>
        <v>0</v>
      </c>
      <c r="LK173" s="12">
        <f>IFERROR(VLOOKUP($IF173,Data!$B:$CP,Daily!LK$10,0)/IFERROR(VLOOKUP($IF172,Data!$B:$CP,Daily!LK$10,0),0),0)</f>
        <v>0</v>
      </c>
      <c r="LL173" s="12">
        <f>IFERROR(VLOOKUP($IF173,Data!$B:$CP,Daily!LL$10,0)/IFERROR(VLOOKUP($IF172,Data!$B:$CP,Daily!LL$10,0),0),0)</f>
        <v>0</v>
      </c>
      <c r="LM173" s="12">
        <f>IFERROR(VLOOKUP($IF173,Data!$B:$CP,Daily!LM$10,0)/IFERROR(VLOOKUP($IF172,Data!$B:$CP,Daily!LM$10,0),0),0)</f>
        <v>0</v>
      </c>
      <c r="LN173" s="12">
        <f>IFERROR(VLOOKUP($IF173,Data!$B:$CP,Daily!LN$10,0)/IFERROR(VLOOKUP($IF172,Data!$B:$CP,Daily!LN$10,0),0),0)</f>
        <v>0</v>
      </c>
      <c r="LO173" s="12">
        <f>IFERROR(VLOOKUP($IF173,Data!$B:$CP,Daily!LO$10,0)/IFERROR(VLOOKUP($IF172,Data!$B:$CP,Daily!LO$10,0),0),0)</f>
        <v>0</v>
      </c>
      <c r="LP173" s="12">
        <f>IFERROR(VLOOKUP($IF173,Data!$B:$CP,Daily!LP$10,0)/IFERROR(VLOOKUP($IF172,Data!$B:$CP,Daily!LP$10,0),0),0)</f>
        <v>0</v>
      </c>
      <c r="LQ173" s="12">
        <f>IFERROR(VLOOKUP($IF173,Data!$B:$CP,Daily!LQ$10,0)/IFERROR(VLOOKUP($IF172,Data!$B:$CP,Daily!LQ$10,0),0),0)</f>
        <v>0</v>
      </c>
      <c r="LR173" s="12">
        <f>IFERROR(VLOOKUP($IF173,Data!$B:$CP,Daily!LR$10,0)/IFERROR(VLOOKUP($IF172,Data!$B:$CP,Daily!LR$10,0),0),0)</f>
        <v>0</v>
      </c>
      <c r="LS173" s="12">
        <f>IFERROR(VLOOKUP($IF173,Data!$B:$CP,Daily!LS$10,0)/IFERROR(VLOOKUP($IF172,Data!$B:$CP,Daily!LS$10,0),0),0)</f>
        <v>0</v>
      </c>
      <c r="LU173" s="40">
        <f t="shared" si="2690"/>
        <v>0</v>
      </c>
      <c r="LV173" s="40">
        <f t="shared" si="2691"/>
        <v>0</v>
      </c>
      <c r="LW173" s="40">
        <f t="shared" si="2692"/>
        <v>0</v>
      </c>
      <c r="LX173" s="40">
        <f t="shared" si="2693"/>
        <v>0</v>
      </c>
      <c r="LY173" s="40">
        <f t="shared" si="2694"/>
        <v>0</v>
      </c>
      <c r="LZ173" s="43"/>
      <c r="MA173" s="12">
        <f t="shared" si="2695"/>
        <v>0</v>
      </c>
      <c r="MB173" s="40">
        <f>IFERROR(SUMPRODUCT(LL173:LR173,LL$172:LR$172)/SUM(LL$172:LR$172),0)</f>
        <v>0</v>
      </c>
      <c r="MC173" s="40">
        <f>IFERROR(SUMPRODUCT(KP173:LR173,KP$172:LR$172)/SUM(KP$172:LR$172),0)</f>
        <v>0</v>
      </c>
    </row>
    <row r="174" spans="4:341" hidden="1" x14ac:dyDescent="0.35">
      <c r="D174" s="113" t="s">
        <v>853</v>
      </c>
      <c r="E174" s="53" t="str">
        <f>VLOOKUP($D174,'Metric Nature'!$C:$D,2,0)&amp;IF(($F174&lt;(EA174)),"Below",IF(($F174&gt;(DZ174)),"Above","Within"))</f>
        <v>PositiveWithin</v>
      </c>
      <c r="F174" s="48">
        <f t="shared" si="2663"/>
        <v>0</v>
      </c>
      <c r="G174" s="49">
        <f t="shared" si="2664"/>
        <v>0</v>
      </c>
      <c r="H174" s="55">
        <f t="shared" si="2665"/>
        <v>0</v>
      </c>
      <c r="I174" s="49">
        <f t="shared" si="2666"/>
        <v>0</v>
      </c>
      <c r="J174" s="48">
        <f t="shared" si="2667"/>
        <v>0</v>
      </c>
      <c r="K174" s="48"/>
      <c r="L174" s="56"/>
      <c r="M174" s="53" t="str">
        <f>VLOOKUP($D174,'Metric Nature'!$C:$D,2,0)&amp;IF(($N174&lt;(HZ174)),"Below",IF(($N174&gt;(HY174)),"Above","Within"))</f>
        <v>PositiveWithin</v>
      </c>
      <c r="N174" s="48">
        <f t="shared" si="2668"/>
        <v>0</v>
      </c>
      <c r="O174" s="49">
        <f t="shared" si="2669"/>
        <v>0</v>
      </c>
      <c r="P174" s="55">
        <f t="shared" si="2670"/>
        <v>0</v>
      </c>
      <c r="Q174" s="49">
        <f t="shared" si="2671"/>
        <v>0</v>
      </c>
      <c r="R174" s="48">
        <f t="shared" si="2672"/>
        <v>0</v>
      </c>
      <c r="S174" s="48"/>
      <c r="T174" s="56"/>
      <c r="U174" s="53" t="str">
        <f>VLOOKUP($D174,'Metric Nature'!$C:$D,2,0)&amp;IF(($V174&lt;(LY174)),"Below",IF(($V174&gt;(LX174)),"Above","Within"))</f>
        <v>PositiveWithin</v>
      </c>
      <c r="V174" s="48">
        <f t="shared" si="2673"/>
        <v>0</v>
      </c>
      <c r="W174" s="49">
        <f t="shared" si="2674"/>
        <v>0</v>
      </c>
      <c r="X174" s="48">
        <f t="shared" si="2675"/>
        <v>0</v>
      </c>
      <c r="Y174" s="49">
        <f t="shared" si="2676"/>
        <v>0</v>
      </c>
      <c r="Z174" s="48">
        <f t="shared" si="2677"/>
        <v>0</v>
      </c>
      <c r="AA174" s="48"/>
      <c r="AB174" s="50"/>
      <c r="AC174" s="46"/>
      <c r="AI174" s="7" t="s">
        <v>853</v>
      </c>
      <c r="AJ174" s="12">
        <f>IFERROR((VLOOKUP($EG174,Data!$B:$CP,Daily!EI$10,0)+VLOOKUP($IF174,Data!$B:$CP,Daily!IH$10,0))/(VLOOKUP($EG172,Data!$B:$CP,Daily!EI$10,0)+VLOOKUP($IF172,Data!$B:$CP,Daily!IH$10,0)),0)</f>
        <v>7.2727272727272724E-2</v>
      </c>
      <c r="AK174" s="12">
        <f>IFERROR((VLOOKUP($EG174,Data!$B:$CP,Daily!EJ$10,0)+VLOOKUP($IF174,Data!$B:$CP,Daily!II$10,0))/(VLOOKUP($EG172,Data!$B:$CP,Daily!EJ$10,0)+VLOOKUP($IF172,Data!$B:$CP,Daily!II$10,0)),0)</f>
        <v>7.8431372549019607E-2</v>
      </c>
      <c r="AL174" s="12">
        <f>IFERROR((VLOOKUP($EG174,Data!$B:$CP,Daily!EK$10,0)+VLOOKUP($IF174,Data!$B:$CP,Daily!IJ$10,0))/(VLOOKUP($EG172,Data!$B:$CP,Daily!EK$10,0)+VLOOKUP($IF172,Data!$B:$CP,Daily!IJ$10,0)),0)</f>
        <v>7.6086956521739135E-2</v>
      </c>
      <c r="AM174" s="12">
        <f>IFERROR((VLOOKUP($EG174,Data!$B:$CP,Daily!EL$10,0)+VLOOKUP($IF174,Data!$B:$CP,Daily!IK$10,0))/(VLOOKUP($EG172,Data!$B:$CP,Daily!EL$10,0)+VLOOKUP($IF172,Data!$B:$CP,Daily!IK$10,0)),0)</f>
        <v>0.10588235294117647</v>
      </c>
      <c r="AN174" s="12">
        <f>IFERROR((VLOOKUP($EG174,Data!$B:$CP,Daily!EM$10,0)+VLOOKUP($IF174,Data!$B:$CP,Daily!IL$10,0))/(VLOOKUP($EG172,Data!$B:$CP,Daily!EM$10,0)+VLOOKUP($IF172,Data!$B:$CP,Daily!IL$10,0)),0)</f>
        <v>0.11827956989247312</v>
      </c>
      <c r="AO174" s="12">
        <f>IFERROR((VLOOKUP($EG174,Data!$B:$CP,Daily!EN$10,0)+VLOOKUP($IF174,Data!$B:$CP,Daily!IM$10,0))/(VLOOKUP($EG172,Data!$B:$CP,Daily!EN$10,0)+VLOOKUP($IF172,Data!$B:$CP,Daily!IM$10,0)),0)</f>
        <v>8.1818181818181818E-2</v>
      </c>
      <c r="AP174" s="12">
        <f>IFERROR((VLOOKUP($EG174,Data!$B:$CP,Daily!EO$10,0)+VLOOKUP($IF174,Data!$B:$CP,Daily!IN$10,0))/(VLOOKUP($EG172,Data!$B:$CP,Daily!EO$10,0)+VLOOKUP($IF172,Data!$B:$CP,Daily!IN$10,0)),0)</f>
        <v>9.1743119266055051E-2</v>
      </c>
      <c r="AQ174" s="12">
        <f>IFERROR((VLOOKUP($EG174,Data!$B:$CP,Daily!EP$10,0)+VLOOKUP($IF174,Data!$B:$CP,Daily!IO$10,0))/(VLOOKUP($EG172,Data!$B:$CP,Daily!EP$10,0)+VLOOKUP($IF172,Data!$B:$CP,Daily!IO$10,0)),0)</f>
        <v>0.10619469026548672</v>
      </c>
      <c r="AR174" s="12">
        <f>IFERROR((VLOOKUP($EG174,Data!$B:$CP,Daily!EQ$10,0)+VLOOKUP($IF174,Data!$B:$CP,Daily!IP$10,0))/(VLOOKUP($EG172,Data!$B:$CP,Daily!EQ$10,0)+VLOOKUP($IF172,Data!$B:$CP,Daily!IP$10,0)),0)</f>
        <v>7.0796460176991149E-2</v>
      </c>
      <c r="AS174" s="12">
        <f>IFERROR((VLOOKUP($EG174,Data!$B:$CP,Daily!ER$10,0)+VLOOKUP($IF174,Data!$B:$CP,Daily!IQ$10,0))/(VLOOKUP($EG172,Data!$B:$CP,Daily!ER$10,0)+VLOOKUP($IF172,Data!$B:$CP,Daily!IQ$10,0)),0)</f>
        <v>0.14851485148514851</v>
      </c>
      <c r="AT174" s="12">
        <f>IFERROR((VLOOKUP($EG174,Data!$B:$CP,Daily!ES$10,0)+VLOOKUP($IF174,Data!$B:$CP,Daily!IR$10,0))/(VLOOKUP($EG172,Data!$B:$CP,Daily!ES$10,0)+VLOOKUP($IF172,Data!$B:$CP,Daily!IR$10,0)),0)</f>
        <v>0.11842105263157894</v>
      </c>
      <c r="AU174" s="12">
        <f>IFERROR((VLOOKUP($EG174,Data!$B:$CP,Daily!ET$10,0)+VLOOKUP($IF174,Data!$B:$CP,Daily!IS$10,0))/(VLOOKUP($EG172,Data!$B:$CP,Daily!ET$10,0)+VLOOKUP($IF172,Data!$B:$CP,Daily!IS$10,0)),0)</f>
        <v>8.771929824561403E-2</v>
      </c>
      <c r="AV174" s="12">
        <f>IFERROR((VLOOKUP($EG174,Data!$B:$CP,Daily!EU$10,0)+VLOOKUP($IF174,Data!$B:$CP,Daily!IT$10,0))/(VLOOKUP($EG172,Data!$B:$CP,Daily!EU$10,0)+VLOOKUP($IF172,Data!$B:$CP,Daily!IT$10,0)),0)</f>
        <v>0.1271186440677966</v>
      </c>
      <c r="AW174" s="12">
        <f>IFERROR((VLOOKUP($EG174,Data!$B:$CP,Daily!EV$10,0)+VLOOKUP($IF174,Data!$B:$CP,Daily!IU$10,0))/(VLOOKUP($EG172,Data!$B:$CP,Daily!EV$10,0)+VLOOKUP($IF172,Data!$B:$CP,Daily!IU$10,0)),0)</f>
        <v>8.6614173228346455E-2</v>
      </c>
      <c r="AX174" s="12">
        <f>IFERROR((VLOOKUP($EG174,Data!$B:$CP,Daily!EW$10,0)+VLOOKUP($IF174,Data!$B:$CP,Daily!IV$10,0))/(VLOOKUP($EG172,Data!$B:$CP,Daily!EW$10,0)+VLOOKUP($IF172,Data!$B:$CP,Daily!IV$10,0)),0)</f>
        <v>8.1818181818181818E-2</v>
      </c>
      <c r="AY174" s="12">
        <f>IFERROR((VLOOKUP($EG174,Data!$B:$CP,Daily!EX$10,0)+VLOOKUP($IF174,Data!$B:$CP,Daily!IW$10,0))/(VLOOKUP($EG172,Data!$B:$CP,Daily!EX$10,0)+VLOOKUP($IF172,Data!$B:$CP,Daily!IW$10,0)),0)</f>
        <v>6.2992125984251968E-2</v>
      </c>
      <c r="AZ174" s="12">
        <f>IFERROR((VLOOKUP($EG174,Data!$B:$CP,Daily!EY$10,0)+VLOOKUP($IF174,Data!$B:$CP,Daily!IX$10,0))/(VLOOKUP($EG172,Data!$B:$CP,Daily!EY$10,0)+VLOOKUP($IF172,Data!$B:$CP,Daily!IX$10,0)),0)</f>
        <v>7.6335877862595422E-2</v>
      </c>
      <c r="BA174" s="12">
        <f>IFERROR((VLOOKUP($EG174,Data!$B:$CP,Daily!EZ$10,0)+VLOOKUP($IF174,Data!$B:$CP,Daily!IY$10,0))/(VLOOKUP($EG172,Data!$B:$CP,Daily!EZ$10,0)+VLOOKUP($IF172,Data!$B:$CP,Daily!IY$10,0)),0)</f>
        <v>4.6511627906976744E-2</v>
      </c>
      <c r="BB174" s="12">
        <f>IFERROR((VLOOKUP($EG174,Data!$B:$CP,Daily!FA$10,0)+VLOOKUP($IF174,Data!$B:$CP,Daily!IZ$10,0))/(VLOOKUP($EG172,Data!$B:$CP,Daily!FA$10,0)+VLOOKUP($IF172,Data!$B:$CP,Daily!IZ$10,0)),0)</f>
        <v>4.6511627906976744E-2</v>
      </c>
      <c r="BC174" s="12">
        <f>IFERROR((VLOOKUP($EG174,Data!$B:$CP,Daily!FB$10,0)+VLOOKUP($IF174,Data!$B:$CP,Daily!JA$10,0))/(VLOOKUP($EG172,Data!$B:$CP,Daily!FB$10,0)+VLOOKUP($IF172,Data!$B:$CP,Daily!JA$10,0)),0)</f>
        <v>3.8461538461538464E-2</v>
      </c>
      <c r="BD174" s="12">
        <f>IFERROR((VLOOKUP($EG174,Data!$B:$CP,Daily!FC$10,0)+VLOOKUP($IF174,Data!$B:$CP,Daily!JB$10,0))/(VLOOKUP($EG172,Data!$B:$CP,Daily!FC$10,0)+VLOOKUP($IF172,Data!$B:$CP,Daily!JB$10,0)),0)</f>
        <v>9.4827586206896547E-2</v>
      </c>
      <c r="BE174" s="12">
        <f>IFERROR((VLOOKUP($EG174,Data!$B:$CP,Daily!FD$10,0)+VLOOKUP($IF174,Data!$B:$CP,Daily!JC$10,0))/(VLOOKUP($EG172,Data!$B:$CP,Daily!FD$10,0)+VLOOKUP($IF172,Data!$B:$CP,Daily!JC$10,0)),0)</f>
        <v>0.22222222222222221</v>
      </c>
      <c r="BF174" s="12">
        <f>IFERROR((VLOOKUP($EG174,Data!$B:$CP,Daily!FE$10,0)+VLOOKUP($IF174,Data!$B:$CP,Daily!JD$10,0))/(VLOOKUP($EG172,Data!$B:$CP,Daily!FE$10,0)+VLOOKUP($IF172,Data!$B:$CP,Daily!JD$10,0)),0)</f>
        <v>0</v>
      </c>
      <c r="BG174" s="12">
        <f>IFERROR((VLOOKUP($EG174,Data!$B:$CP,Daily!FF$10,0)+VLOOKUP($IF174,Data!$B:$CP,Daily!JE$10,0))/(VLOOKUP($EG172,Data!$B:$CP,Daily!FF$10,0)+VLOOKUP($IF172,Data!$B:$CP,Daily!JE$10,0)),0)</f>
        <v>0</v>
      </c>
      <c r="BH174" s="12">
        <f>IFERROR((VLOOKUP($EG174,Data!$B:$CP,Daily!FG$10,0)+VLOOKUP($IF174,Data!$B:$CP,Daily!JF$10,0))/(VLOOKUP($EG172,Data!$B:$CP,Daily!FG$10,0)+VLOOKUP($IF172,Data!$B:$CP,Daily!JF$10,0)),0)</f>
        <v>0</v>
      </c>
      <c r="BI174" s="12">
        <f>IFERROR((VLOOKUP($EG174,Data!$B:$CP,Daily!FH$10,0)+VLOOKUP($IF174,Data!$B:$CP,Daily!JG$10,0))/(VLOOKUP($EG172,Data!$B:$CP,Daily!FH$10,0)+VLOOKUP($IF172,Data!$B:$CP,Daily!JG$10,0)),0)</f>
        <v>0</v>
      </c>
      <c r="BJ174" s="12">
        <f>IFERROR((VLOOKUP($EG174,Data!$B:$CP,Daily!FI$10,0)+VLOOKUP($IF174,Data!$B:$CP,Daily!JH$10,0))/(VLOOKUP($EG172,Data!$B:$CP,Daily!FI$10,0)+VLOOKUP($IF172,Data!$B:$CP,Daily!JH$10,0)),0)</f>
        <v>0</v>
      </c>
      <c r="BK174" s="12">
        <f>IFERROR((VLOOKUP($EG174,Data!$B:$CP,Daily!FJ$10,0)+VLOOKUP($IF174,Data!$B:$CP,Daily!JI$10,0))/(VLOOKUP($EG172,Data!$B:$CP,Daily!FJ$10,0)+VLOOKUP($IF172,Data!$B:$CP,Daily!JI$10,0)),0)</f>
        <v>0</v>
      </c>
      <c r="BL174" s="12">
        <f>IFERROR((VLOOKUP($EG174,Data!$B:$CP,Daily!FK$10,0)+VLOOKUP($IF174,Data!$B:$CP,Daily!JJ$10,0))/(VLOOKUP($EG172,Data!$B:$CP,Daily!FK$10,0)+VLOOKUP($IF172,Data!$B:$CP,Daily!JJ$10,0)),0)</f>
        <v>0</v>
      </c>
      <c r="BM174" s="12">
        <f>IFERROR((VLOOKUP($EG174,Data!$B:$CP,Daily!FL$10,0)+VLOOKUP($IF174,Data!$B:$CP,Daily!JK$10,0))/(VLOOKUP($EG172,Data!$B:$CP,Daily!FL$10,0)+VLOOKUP($IF172,Data!$B:$CP,Daily!JK$10,0)),0)</f>
        <v>0</v>
      </c>
      <c r="BN174" s="12">
        <f>IFERROR((VLOOKUP($EG174,Data!$B:$CP,Daily!FM$10,0)+VLOOKUP($IF174,Data!$B:$CP,Daily!JL$10,0))/(VLOOKUP($EG172,Data!$B:$CP,Daily!FM$10,0)+VLOOKUP($IF172,Data!$B:$CP,Daily!JL$10,0)),0)</f>
        <v>0</v>
      </c>
      <c r="BO174" s="12">
        <f>IFERROR((VLOOKUP($EG174,Data!$B:$CP,Daily!FN$10,0)+VLOOKUP($IF174,Data!$B:$CP,Daily!JM$10,0))/(VLOOKUP($EG172,Data!$B:$CP,Daily!FN$10,0)+VLOOKUP($IF172,Data!$B:$CP,Daily!JM$10,0)),0)</f>
        <v>0</v>
      </c>
      <c r="BP174" s="12">
        <f>IFERROR((VLOOKUP($EG174,Data!$B:$CP,Daily!FO$10,0)+VLOOKUP($IF174,Data!$B:$CP,Daily!JN$10,0))/(VLOOKUP($EG172,Data!$B:$CP,Daily!FO$10,0)+VLOOKUP($IF172,Data!$B:$CP,Daily!JN$10,0)),0)</f>
        <v>0</v>
      </c>
      <c r="BQ174" s="12">
        <f>IFERROR((VLOOKUP($EG174,Data!$B:$CP,Daily!FP$10,0)+VLOOKUP($IF174,Data!$B:$CP,Daily!JO$10,0))/(VLOOKUP($EG172,Data!$B:$CP,Daily!FP$10,0)+VLOOKUP($IF172,Data!$B:$CP,Daily!JO$10,0)),0)</f>
        <v>0</v>
      </c>
      <c r="BR174" s="12">
        <f>IFERROR((VLOOKUP($EG174,Data!$B:$CP,Daily!FQ$10,0)+VLOOKUP($IF174,Data!$B:$CP,Daily!JP$10,0))/(VLOOKUP($EG172,Data!$B:$CP,Daily!FQ$10,0)+VLOOKUP($IF172,Data!$B:$CP,Daily!JP$10,0)),0)</f>
        <v>0</v>
      </c>
      <c r="BS174" s="12">
        <f>IFERROR((VLOOKUP($EG174,Data!$B:$CP,Daily!FR$10,0)+VLOOKUP($IF174,Data!$B:$CP,Daily!JQ$10,0))/(VLOOKUP($EG172,Data!$B:$CP,Daily!FR$10,0)+VLOOKUP($IF172,Data!$B:$CP,Daily!JQ$10,0)),0)</f>
        <v>0</v>
      </c>
      <c r="BT174" s="12">
        <f>IFERROR((VLOOKUP($EG174,Data!$B:$CP,Daily!FS$10,0)+VLOOKUP($IF174,Data!$B:$CP,Daily!JR$10,0))/(VLOOKUP($EG172,Data!$B:$CP,Daily!FS$10,0)+VLOOKUP($IF172,Data!$B:$CP,Daily!JR$10,0)),0)</f>
        <v>0</v>
      </c>
      <c r="BU174" s="12">
        <f>IFERROR((VLOOKUP($EG174,Data!$B:$CP,Daily!FT$10,0)+VLOOKUP($IF174,Data!$B:$CP,Daily!JS$10,0))/(VLOOKUP($EG172,Data!$B:$CP,Daily!FT$10,0)+VLOOKUP($IF172,Data!$B:$CP,Daily!JS$10,0)),0)</f>
        <v>0</v>
      </c>
      <c r="BV174" s="12">
        <f>IFERROR((VLOOKUP($EG174,Data!$B:$CP,Daily!FU$10,0)+VLOOKUP($IF174,Data!$B:$CP,Daily!JT$10,0))/(VLOOKUP($EG172,Data!$B:$CP,Daily!FU$10,0)+VLOOKUP($IF172,Data!$B:$CP,Daily!JT$10,0)),0)</f>
        <v>0</v>
      </c>
      <c r="BW174" s="12">
        <f>IFERROR((VLOOKUP($EG174,Data!$B:$CP,Daily!FV$10,0)+VLOOKUP($IF174,Data!$B:$CP,Daily!JU$10,0))/(VLOOKUP($EG172,Data!$B:$CP,Daily!FV$10,0)+VLOOKUP($IF172,Data!$B:$CP,Daily!JU$10,0)),0)</f>
        <v>0</v>
      </c>
      <c r="BX174" s="12">
        <f>IFERROR((VLOOKUP($EG174,Data!$B:$CP,Daily!FW$10,0)+VLOOKUP($IF174,Data!$B:$CP,Daily!JV$10,0))/(VLOOKUP($EG172,Data!$B:$CP,Daily!FW$10,0)+VLOOKUP($IF172,Data!$B:$CP,Daily!JV$10,0)),0)</f>
        <v>0</v>
      </c>
      <c r="BY174" s="12">
        <f>IFERROR((VLOOKUP($EG174,Data!$B:$CP,Daily!FX$10,0)+VLOOKUP($IF174,Data!$B:$CP,Daily!JW$10,0))/(VLOOKUP($EG172,Data!$B:$CP,Daily!FX$10,0)+VLOOKUP($IF172,Data!$B:$CP,Daily!JW$10,0)),0)</f>
        <v>0</v>
      </c>
      <c r="BZ174" s="12">
        <f>IFERROR((VLOOKUP($EG174,Data!$B:$CP,Daily!FY$10,0)+VLOOKUP($IF174,Data!$B:$CP,Daily!JX$10,0))/(VLOOKUP($EG172,Data!$B:$CP,Daily!FY$10,0)+VLOOKUP($IF172,Data!$B:$CP,Daily!JX$10,0)),0)</f>
        <v>0</v>
      </c>
      <c r="CA174" s="12">
        <f>IFERROR((VLOOKUP($EG174,Data!$B:$CP,Daily!FZ$10,0)+VLOOKUP($IF174,Data!$B:$CP,Daily!JY$10,0))/(VLOOKUP($EG172,Data!$B:$CP,Daily!FZ$10,0)+VLOOKUP($IF172,Data!$B:$CP,Daily!JY$10,0)),0)</f>
        <v>0</v>
      </c>
      <c r="CB174" s="12">
        <f>IFERROR((VLOOKUP($EG174,Data!$B:$CP,Daily!GA$10,0)+VLOOKUP($IF174,Data!$B:$CP,Daily!JZ$10,0))/(VLOOKUP($EG172,Data!$B:$CP,Daily!GA$10,0)+VLOOKUP($IF172,Data!$B:$CP,Daily!JZ$10,0)),0)</f>
        <v>0</v>
      </c>
      <c r="CC174" s="12">
        <f>IFERROR((VLOOKUP($EG174,Data!$B:$CP,Daily!GB$10,0)+VLOOKUP($IF174,Data!$B:$CP,Daily!KA$10,0))/(VLOOKUP($EG172,Data!$B:$CP,Daily!GB$10,0)+VLOOKUP($IF172,Data!$B:$CP,Daily!KA$10,0)),0)</f>
        <v>0</v>
      </c>
      <c r="CD174" s="12">
        <f>IFERROR((VLOOKUP($EG174,Data!$B:$CP,Daily!GC$10,0)+VLOOKUP($IF174,Data!$B:$CP,Daily!KB$10,0))/(VLOOKUP($EG172,Data!$B:$CP,Daily!GC$10,0)+VLOOKUP($IF172,Data!$B:$CP,Daily!KB$10,0)),0)</f>
        <v>0</v>
      </c>
      <c r="CE174" s="12">
        <f>IFERROR((VLOOKUP($EG174,Data!$B:$CP,Daily!GD$10,0)+VLOOKUP($IF174,Data!$B:$CP,Daily!KC$10,0))/(VLOOKUP($EG172,Data!$B:$CP,Daily!GD$10,0)+VLOOKUP($IF172,Data!$B:$CP,Daily!KC$10,0)),0)</f>
        <v>0</v>
      </c>
      <c r="CF174" s="12">
        <f>IFERROR((VLOOKUP($EG174,Data!$B:$CP,Daily!GE$10,0)+VLOOKUP($IF174,Data!$B:$CP,Daily!KD$10,0))/(VLOOKUP($EG172,Data!$B:$CP,Daily!GE$10,0)+VLOOKUP($IF172,Data!$B:$CP,Daily!KD$10,0)),0)</f>
        <v>0</v>
      </c>
      <c r="CG174" s="12">
        <f>IFERROR((VLOOKUP($EG174,Data!$B:$CP,Daily!GF$10,0)+VLOOKUP($IF174,Data!$B:$CP,Daily!KE$10,0))/(VLOOKUP($EG172,Data!$B:$CP,Daily!GF$10,0)+VLOOKUP($IF172,Data!$B:$CP,Daily!KE$10,0)),0)</f>
        <v>0</v>
      </c>
      <c r="CH174" s="12">
        <f>IFERROR((VLOOKUP($EG174,Data!$B:$CP,Daily!GG$10,0)+VLOOKUP($IF174,Data!$B:$CP,Daily!KF$10,0))/(VLOOKUP($EG172,Data!$B:$CP,Daily!GG$10,0)+VLOOKUP($IF172,Data!$B:$CP,Daily!KF$10,0)),0)</f>
        <v>0</v>
      </c>
      <c r="CI174" s="12">
        <f>IFERROR((VLOOKUP($EG174,Data!$B:$CP,Daily!GH$10,0)+VLOOKUP($IF174,Data!$B:$CP,Daily!KG$10,0))/(VLOOKUP($EG172,Data!$B:$CP,Daily!GH$10,0)+VLOOKUP($IF172,Data!$B:$CP,Daily!KG$10,0)),0)</f>
        <v>0</v>
      </c>
      <c r="CJ174" s="12">
        <f>IFERROR((VLOOKUP($EG174,Data!$B:$CP,Daily!GI$10,0)+VLOOKUP($IF174,Data!$B:$CP,Daily!KH$10,0))/(VLOOKUP($EG172,Data!$B:$CP,Daily!GI$10,0)+VLOOKUP($IF172,Data!$B:$CP,Daily!KH$10,0)),0)</f>
        <v>0</v>
      </c>
      <c r="CK174" s="12">
        <f>IFERROR((VLOOKUP($EG174,Data!$B:$CP,Daily!GJ$10,0)+VLOOKUP($IF174,Data!$B:$CP,Daily!KI$10,0))/(VLOOKUP($EG172,Data!$B:$CP,Daily!GJ$10,0)+VLOOKUP($IF172,Data!$B:$CP,Daily!KI$10,0)),0)</f>
        <v>0</v>
      </c>
      <c r="CL174" s="12">
        <f>IFERROR((VLOOKUP($EG174,Data!$B:$CP,Daily!GK$10,0)+VLOOKUP($IF174,Data!$B:$CP,Daily!KJ$10,0))/(VLOOKUP($EG172,Data!$B:$CP,Daily!GK$10,0)+VLOOKUP($IF172,Data!$B:$CP,Daily!KJ$10,0)),0)</f>
        <v>0</v>
      </c>
      <c r="CM174" s="12">
        <f>IFERROR((VLOOKUP($EG174,Data!$B:$CP,Daily!GL$10,0)+VLOOKUP($IF174,Data!$B:$CP,Daily!KK$10,0))/(VLOOKUP($EG172,Data!$B:$CP,Daily!GL$10,0)+VLOOKUP($IF172,Data!$B:$CP,Daily!KK$10,0)),0)</f>
        <v>0</v>
      </c>
      <c r="CN174" s="12">
        <f>IFERROR((VLOOKUP($EG174,Data!$B:$CP,Daily!GM$10,0)+VLOOKUP($IF174,Data!$B:$CP,Daily!KL$10,0))/(VLOOKUP($EG172,Data!$B:$CP,Daily!GM$10,0)+VLOOKUP($IF172,Data!$B:$CP,Daily!KL$10,0)),0)</f>
        <v>0</v>
      </c>
      <c r="CO174" s="12">
        <f>IFERROR((VLOOKUP($EG174,Data!$B:$CP,Daily!GN$10,0)+VLOOKUP($IF174,Data!$B:$CP,Daily!KM$10,0))/(VLOOKUP($EG172,Data!$B:$CP,Daily!GN$10,0)+VLOOKUP($IF172,Data!$B:$CP,Daily!KM$10,0)),0)</f>
        <v>0</v>
      </c>
      <c r="CP174" s="12">
        <f>IFERROR((VLOOKUP($EG174,Data!$B:$CP,Daily!GO$10,0)+VLOOKUP($IF174,Data!$B:$CP,Daily!KN$10,0))/(VLOOKUP($EG172,Data!$B:$CP,Daily!GO$10,0)+VLOOKUP($IF172,Data!$B:$CP,Daily!KN$10,0)),0)</f>
        <v>0</v>
      </c>
      <c r="CQ174" s="12">
        <f>IFERROR((VLOOKUP($EG174,Data!$B:$CP,Daily!GP$10,0)+VLOOKUP($IF174,Data!$B:$CP,Daily!KO$10,0))/(VLOOKUP($EG172,Data!$B:$CP,Daily!GP$10,0)+VLOOKUP($IF172,Data!$B:$CP,Daily!KO$10,0)),0)</f>
        <v>0</v>
      </c>
      <c r="CR174" s="12">
        <f>IFERROR((VLOOKUP($EG174,Data!$B:$CP,Daily!GQ$10,0)+VLOOKUP($IF174,Data!$B:$CP,Daily!KP$10,0))/(VLOOKUP($EG172,Data!$B:$CP,Daily!GQ$10,0)+VLOOKUP($IF172,Data!$B:$CP,Daily!KP$10,0)),0)</f>
        <v>0</v>
      </c>
      <c r="CS174" s="12">
        <f>IFERROR((VLOOKUP($EG174,Data!$B:$CP,Daily!GR$10,0)+VLOOKUP($IF174,Data!$B:$CP,Daily!KQ$10,0))/(VLOOKUP($EG172,Data!$B:$CP,Daily!GR$10,0)+VLOOKUP($IF172,Data!$B:$CP,Daily!KQ$10,0)),0)</f>
        <v>0</v>
      </c>
      <c r="CT174" s="12">
        <f>IFERROR((VLOOKUP($EG174,Data!$B:$CP,Daily!GS$10,0)+VLOOKUP($IF174,Data!$B:$CP,Daily!KR$10,0))/(VLOOKUP($EG172,Data!$B:$CP,Daily!GS$10,0)+VLOOKUP($IF172,Data!$B:$CP,Daily!KR$10,0)),0)</f>
        <v>0</v>
      </c>
      <c r="CU174" s="12">
        <f>IFERROR((VLOOKUP($EG174,Data!$B:$CP,Daily!GT$10,0)+VLOOKUP($IF174,Data!$B:$CP,Daily!KS$10,0))/(VLOOKUP($EG172,Data!$B:$CP,Daily!GT$10,0)+VLOOKUP($IF172,Data!$B:$CP,Daily!KS$10,0)),0)</f>
        <v>0</v>
      </c>
      <c r="CV174" s="12">
        <f>IFERROR((VLOOKUP($EG174,Data!$B:$CP,Daily!GU$10,0)+VLOOKUP($IF174,Data!$B:$CP,Daily!KT$10,0))/(VLOOKUP($EG172,Data!$B:$CP,Daily!GU$10,0)+VLOOKUP($IF172,Data!$B:$CP,Daily!KT$10,0)),0)</f>
        <v>0</v>
      </c>
      <c r="CW174" s="12">
        <f>IFERROR((VLOOKUP($EG174,Data!$B:$CP,Daily!GV$10,0)+VLOOKUP($IF174,Data!$B:$CP,Daily!KU$10,0))/(VLOOKUP($EG172,Data!$B:$CP,Daily!GV$10,0)+VLOOKUP($IF172,Data!$B:$CP,Daily!KU$10,0)),0)</f>
        <v>0</v>
      </c>
      <c r="CX174" s="12">
        <f>IFERROR((VLOOKUP($EG174,Data!$B:$CP,Daily!GW$10,0)+VLOOKUP($IF174,Data!$B:$CP,Daily!KV$10,0))/(VLOOKUP($EG172,Data!$B:$CP,Daily!GW$10,0)+VLOOKUP($IF172,Data!$B:$CP,Daily!KV$10,0)),0)</f>
        <v>0</v>
      </c>
      <c r="CY174" s="12">
        <f>IFERROR((VLOOKUP($EG174,Data!$B:$CP,Daily!GX$10,0)+VLOOKUP($IF174,Data!$B:$CP,Daily!KW$10,0))/(VLOOKUP($EG172,Data!$B:$CP,Daily!GX$10,0)+VLOOKUP($IF172,Data!$B:$CP,Daily!KW$10,0)),0)</f>
        <v>0</v>
      </c>
      <c r="CZ174" s="12">
        <f>IFERROR((VLOOKUP($EG174,Data!$B:$CP,Daily!GY$10,0)+VLOOKUP($IF174,Data!$B:$CP,Daily!KX$10,0))/(VLOOKUP($EG172,Data!$B:$CP,Daily!GY$10,0)+VLOOKUP($IF172,Data!$B:$CP,Daily!KX$10,0)),0)</f>
        <v>0</v>
      </c>
      <c r="DA174" s="12">
        <f>IFERROR((VLOOKUP($EG174,Data!$B:$CP,Daily!GZ$10,0)+VLOOKUP($IF174,Data!$B:$CP,Daily!KY$10,0))/(VLOOKUP($EG172,Data!$B:$CP,Daily!GZ$10,0)+VLOOKUP($IF172,Data!$B:$CP,Daily!KY$10,0)),0)</f>
        <v>0</v>
      </c>
      <c r="DB174" s="12">
        <f>IFERROR((VLOOKUP($EG174,Data!$B:$CP,Daily!HA$10,0)+VLOOKUP($IF174,Data!$B:$CP,Daily!KZ$10,0))/(VLOOKUP($EG172,Data!$B:$CP,Daily!HA$10,0)+VLOOKUP($IF172,Data!$B:$CP,Daily!KZ$10,0)),0)</f>
        <v>0</v>
      </c>
      <c r="DC174" s="12">
        <f>IFERROR((VLOOKUP($EG174,Data!$B:$CP,Daily!HB$10,0)+VLOOKUP($IF174,Data!$B:$CP,Daily!LA$10,0))/(VLOOKUP($EG172,Data!$B:$CP,Daily!HB$10,0)+VLOOKUP($IF172,Data!$B:$CP,Daily!LA$10,0)),0)</f>
        <v>0</v>
      </c>
      <c r="DD174" s="12">
        <f>IFERROR((VLOOKUP($EG174,Data!$B:$CP,Daily!HC$10,0)+VLOOKUP($IF174,Data!$B:$CP,Daily!LB$10,0))/(VLOOKUP($EG172,Data!$B:$CP,Daily!HC$10,0)+VLOOKUP($IF172,Data!$B:$CP,Daily!LB$10,0)),0)</f>
        <v>0</v>
      </c>
      <c r="DE174" s="12">
        <f>IFERROR((VLOOKUP($EG174,Data!$B:$CP,Daily!HD$10,0)+VLOOKUP($IF174,Data!$B:$CP,Daily!LC$10,0))/(VLOOKUP($EG172,Data!$B:$CP,Daily!HD$10,0)+VLOOKUP($IF172,Data!$B:$CP,Daily!LC$10,0)),0)</f>
        <v>0</v>
      </c>
      <c r="DF174" s="12">
        <f>IFERROR((VLOOKUP($EG174,Data!$B:$CP,Daily!HE$10,0)+VLOOKUP($IF174,Data!$B:$CP,Daily!LD$10,0))/(VLOOKUP($EG172,Data!$B:$CP,Daily!HE$10,0)+VLOOKUP($IF172,Data!$B:$CP,Daily!LD$10,0)),0)</f>
        <v>0</v>
      </c>
      <c r="DG174" s="12">
        <f>IFERROR((VLOOKUP($EG174,Data!$B:$CP,Daily!HF$10,0)+VLOOKUP($IF174,Data!$B:$CP,Daily!LE$10,0))/(VLOOKUP($EG172,Data!$B:$CP,Daily!HF$10,0)+VLOOKUP($IF172,Data!$B:$CP,Daily!LE$10,0)),0)</f>
        <v>0</v>
      </c>
      <c r="DH174" s="12">
        <f>IFERROR((VLOOKUP($EG174,Data!$B:$CP,Daily!HG$10,0)+VLOOKUP($IF174,Data!$B:$CP,Daily!LF$10,0))/(VLOOKUP($EG172,Data!$B:$CP,Daily!HG$10,0)+VLOOKUP($IF172,Data!$B:$CP,Daily!LF$10,0)),0)</f>
        <v>0</v>
      </c>
      <c r="DI174" s="12">
        <f>IFERROR((VLOOKUP($EG174,Data!$B:$CP,Daily!HH$10,0)+VLOOKUP($IF174,Data!$B:$CP,Daily!LG$10,0))/(VLOOKUP($EG172,Data!$B:$CP,Daily!HH$10,0)+VLOOKUP($IF172,Data!$B:$CP,Daily!LG$10,0)),0)</f>
        <v>0</v>
      </c>
      <c r="DJ174" s="12">
        <f>IFERROR((VLOOKUP($EG174,Data!$B:$CP,Daily!HI$10,0)+VLOOKUP($IF174,Data!$B:$CP,Daily!LH$10,0))/(VLOOKUP($EG172,Data!$B:$CP,Daily!HI$10,0)+VLOOKUP($IF172,Data!$B:$CP,Daily!LH$10,0)),0)</f>
        <v>0</v>
      </c>
      <c r="DK174" s="12">
        <f>IFERROR((VLOOKUP($EG174,Data!$B:$CP,Daily!HJ$10,0)+VLOOKUP($IF174,Data!$B:$CP,Daily!LI$10,0))/(VLOOKUP($EG172,Data!$B:$CP,Daily!HJ$10,0)+VLOOKUP($IF172,Data!$B:$CP,Daily!LI$10,0)),0)</f>
        <v>0</v>
      </c>
      <c r="DL174" s="12">
        <f>IFERROR((VLOOKUP($EG174,Data!$B:$CP,Daily!HK$10,0)+VLOOKUP($IF174,Data!$B:$CP,Daily!LJ$10,0))/(VLOOKUP($EG172,Data!$B:$CP,Daily!HK$10,0)+VLOOKUP($IF172,Data!$B:$CP,Daily!LJ$10,0)),0)</f>
        <v>0</v>
      </c>
      <c r="DM174" s="12">
        <f>IFERROR((VLOOKUP($EG174,Data!$B:$CP,Daily!HL$10,0)+VLOOKUP($IF174,Data!$B:$CP,Daily!LK$10,0))/(VLOOKUP($EG172,Data!$B:$CP,Daily!HL$10,0)+VLOOKUP($IF172,Data!$B:$CP,Daily!LK$10,0)),0)</f>
        <v>0</v>
      </c>
      <c r="DN174" s="12">
        <f>IFERROR((VLOOKUP($EG174,Data!$B:$CP,Daily!HM$10,0)+VLOOKUP($IF174,Data!$B:$CP,Daily!LL$10,0))/(VLOOKUP($EG172,Data!$B:$CP,Daily!HM$10,0)+VLOOKUP($IF172,Data!$B:$CP,Daily!LL$10,0)),0)</f>
        <v>0</v>
      </c>
      <c r="DO174" s="12">
        <f>IFERROR((VLOOKUP($EG174,Data!$B:$CP,Daily!HN$10,0)+VLOOKUP($IF174,Data!$B:$CP,Daily!LM$10,0))/(VLOOKUP($EG172,Data!$B:$CP,Daily!HN$10,0)+VLOOKUP($IF172,Data!$B:$CP,Daily!LM$10,0)),0)</f>
        <v>0</v>
      </c>
      <c r="DP174" s="12">
        <f>IFERROR((VLOOKUP($EG174,Data!$B:$CP,Daily!HO$10,0)+VLOOKUP($IF174,Data!$B:$CP,Daily!LN$10,0))/(VLOOKUP($EG172,Data!$B:$CP,Daily!HO$10,0)+VLOOKUP($IF172,Data!$B:$CP,Daily!LN$10,0)),0)</f>
        <v>0</v>
      </c>
      <c r="DQ174" s="12">
        <f>IFERROR((VLOOKUP($EG174,Data!$B:$CP,Daily!HP$10,0)+VLOOKUP($IF174,Data!$B:$CP,Daily!LO$10,0))/(VLOOKUP($EG172,Data!$B:$CP,Daily!HP$10,0)+VLOOKUP($IF172,Data!$B:$CP,Daily!LO$10,0)),0)</f>
        <v>0</v>
      </c>
      <c r="DR174" s="12">
        <f>IFERROR((VLOOKUP($EG174,Data!$B:$CP,Daily!HQ$10,0)+VLOOKUP($IF174,Data!$B:$CP,Daily!LP$10,0))/(VLOOKUP($EG172,Data!$B:$CP,Daily!HQ$10,0)+VLOOKUP($IF172,Data!$B:$CP,Daily!LP$10,0)),0)</f>
        <v>0</v>
      </c>
      <c r="DS174" s="12">
        <f>IFERROR((VLOOKUP($EG174,Data!$B:$CP,Daily!HR$10,0)+VLOOKUP($IF174,Data!$B:$CP,Daily!LQ$10,0))/(VLOOKUP($EG172,Data!$B:$CP,Daily!HR$10,0)+VLOOKUP($IF172,Data!$B:$CP,Daily!LQ$10,0)),0)</f>
        <v>0</v>
      </c>
      <c r="DT174" s="12">
        <f>IFERROR((VLOOKUP($EG174,Data!$B:$CP,Daily!HS$10,0)+VLOOKUP($IF174,Data!$B:$CP,Daily!LR$10,0))/(VLOOKUP($EG172,Data!$B:$CP,Daily!HS$10,0)+VLOOKUP($IF172,Data!$B:$CP,Daily!LR$10,0)),0)</f>
        <v>0</v>
      </c>
      <c r="DU174" s="12">
        <f>IFERROR((VLOOKUP($EG174,Data!$B:$CP,Daily!HT$10,0)+VLOOKUP($IF174,Data!$B:$CP,Daily!LS$10,0))/(VLOOKUP($EG172,Data!$B:$CP,Daily!HT$10,0)+VLOOKUP($IF172,Data!$B:$CP,Daily!LS$10,0)),0)</f>
        <v>0</v>
      </c>
      <c r="DV174" s="12">
        <f>IFERROR((VLOOKUP($EG174,Data!$B:$CP,Daily!HU$10,0)+VLOOKUP($IF174,Data!$B:$CP,Daily!LT$10,0))/(VLOOKUP($EG172,Data!$B:$CP,Daily!HU$10,0)+VLOOKUP($IF172,Data!$B:$CP,Daily!LT$10,0)),0)</f>
        <v>0</v>
      </c>
      <c r="DW174" s="40">
        <f t="shared" si="2678"/>
        <v>0</v>
      </c>
      <c r="DX174" s="40">
        <f t="shared" si="2679"/>
        <v>0</v>
      </c>
      <c r="DY174" s="40">
        <f t="shared" si="2680"/>
        <v>0</v>
      </c>
      <c r="DZ174" s="40">
        <f t="shared" si="2681"/>
        <v>0</v>
      </c>
      <c r="EA174" s="40">
        <f t="shared" si="2682"/>
        <v>0</v>
      </c>
      <c r="EB174" s="14"/>
      <c r="EC174" s="12">
        <f t="shared" si="2683"/>
        <v>0</v>
      </c>
      <c r="ED174" s="40">
        <f t="shared" ref="ED174" si="2696">IFERROR(SUMPRODUCT(DN174:DT174,DN$172:DT$172)/SUM(DN$172:DT$172),0)</f>
        <v>0</v>
      </c>
      <c r="EE174" s="40">
        <f t="shared" ref="EE174" si="2697">IFERROR(SUMPRODUCT(CR174:DT174,CR$172:DT$172)/SUM(CR$172:DT$172),0)</f>
        <v>0</v>
      </c>
      <c r="EF174" s="1"/>
      <c r="EG174" s="7" t="s">
        <v>854</v>
      </c>
      <c r="EH174" s="7" t="s">
        <v>151</v>
      </c>
      <c r="EI174" s="12">
        <f>IFERROR(VLOOKUP($EG174,Data!$B:$CP,Daily!EI$10,0)/IFERROR(VLOOKUP($EG172,Data!$B:$CP,Daily!EI$10,0),0),0)</f>
        <v>7.1428571428571425E-2</v>
      </c>
      <c r="EJ174" s="12">
        <f>IFERROR(VLOOKUP($EG174,Data!$B:$CP,Daily!EJ$10,0)/IFERROR(VLOOKUP($EG172,Data!$B:$CP,Daily!EJ$10,0),0),0)</f>
        <v>6.25E-2</v>
      </c>
      <c r="EK174" s="12">
        <f>IFERROR(VLOOKUP($EG174,Data!$B:$CP,Daily!EK$10,0)/IFERROR(VLOOKUP($EG172,Data!$B:$CP,Daily!EK$10,0),0),0)</f>
        <v>0.1</v>
      </c>
      <c r="EL174" s="12">
        <f>IFERROR(VLOOKUP($EG174,Data!$B:$CP,Daily!EL$10,0)/IFERROR(VLOOKUP($EG172,Data!$B:$CP,Daily!EL$10,0),0),0)</f>
        <v>8.6206896551724144E-2</v>
      </c>
      <c r="EM174" s="12">
        <f>IFERROR(VLOOKUP($EG174,Data!$B:$CP,Daily!EM$10,0)/IFERROR(VLOOKUP($EG172,Data!$B:$CP,Daily!EM$10,0),0),0)</f>
        <v>9.8591549295774641E-2</v>
      </c>
      <c r="EN174" s="12">
        <f>IFERROR(VLOOKUP($EG174,Data!$B:$CP,Daily!EN$10,0)/IFERROR(VLOOKUP($EG172,Data!$B:$CP,Daily!EN$10,0),0),0)</f>
        <v>0.11428571428571428</v>
      </c>
      <c r="EO174" s="12">
        <f>IFERROR(VLOOKUP($EG174,Data!$B:$CP,Daily!EO$10,0)/IFERROR(VLOOKUP($EG172,Data!$B:$CP,Daily!EO$10,0),0),0)</f>
        <v>9.4117647058823528E-2</v>
      </c>
      <c r="EP174" s="12">
        <f>IFERROR(VLOOKUP($EG174,Data!$B:$CP,Daily!EP$10,0)/IFERROR(VLOOKUP($EG172,Data!$B:$CP,Daily!EP$10,0),0),0)</f>
        <v>8.1395348837209308E-2</v>
      </c>
      <c r="EQ174" s="12">
        <f>IFERROR(VLOOKUP($EG174,Data!$B:$CP,Daily!EQ$10,0)/IFERROR(VLOOKUP($EG172,Data!$B:$CP,Daily!EQ$10,0),0),0)</f>
        <v>8.3333333333333329E-2</v>
      </c>
      <c r="ER174" s="12">
        <f>IFERROR(VLOOKUP($EG174,Data!$B:$CP,Daily!ER$10,0)/IFERROR(VLOOKUP($EG172,Data!$B:$CP,Daily!ER$10,0),0),0)</f>
        <v>7.9365079365079361E-2</v>
      </c>
      <c r="ES174" s="12">
        <f>IFERROR(VLOOKUP($EG174,Data!$B:$CP,Daily!ES$10,0)/IFERROR(VLOOKUP($EG172,Data!$B:$CP,Daily!ES$10,0),0),0)</f>
        <v>0.12280701754385964</v>
      </c>
      <c r="ET174" s="12">
        <f>IFERROR(VLOOKUP($EG174,Data!$B:$CP,Daily!ET$10,0)/IFERROR(VLOOKUP($EG172,Data!$B:$CP,Daily!ET$10,0),0),0)</f>
        <v>7.0588235294117646E-2</v>
      </c>
      <c r="EU174" s="12">
        <f>IFERROR(VLOOKUP($EG174,Data!$B:$CP,Daily!EU$10,0)/IFERROR(VLOOKUP($EG172,Data!$B:$CP,Daily!EU$10,0),0),0)</f>
        <v>9.7560975609756101E-2</v>
      </c>
      <c r="EV174" s="12">
        <f>IFERROR(VLOOKUP($EG174,Data!$B:$CP,Daily!EV$10,0)/IFERROR(VLOOKUP($EG172,Data!$B:$CP,Daily!EV$10,0),0),0)</f>
        <v>7.2164948453608241E-2</v>
      </c>
      <c r="EW174" s="12">
        <f>IFERROR(VLOOKUP($EG174,Data!$B:$CP,Daily!EW$10,0)/IFERROR(VLOOKUP($EG172,Data!$B:$CP,Daily!EW$10,0),0),0)</f>
        <v>6.7567567567567571E-2</v>
      </c>
      <c r="EX174" s="12">
        <f>IFERROR(VLOOKUP($EG174,Data!$B:$CP,Daily!EX$10,0)/IFERROR(VLOOKUP($EG172,Data!$B:$CP,Daily!EX$10,0),0),0)</f>
        <v>4.49438202247191E-2</v>
      </c>
      <c r="EY174" s="12">
        <f>IFERROR(VLOOKUP($EG174,Data!$B:$CP,Daily!EY$10,0)/IFERROR(VLOOKUP($EG172,Data!$B:$CP,Daily!EY$10,0),0),0)</f>
        <v>8.4210526315789472E-2</v>
      </c>
      <c r="EZ174" s="12">
        <f>IFERROR(VLOOKUP($EG174,Data!$B:$CP,Daily!EZ$10,0)/IFERROR(VLOOKUP($EG172,Data!$B:$CP,Daily!EZ$10,0),0),0)</f>
        <v>1.7241379310344827E-2</v>
      </c>
      <c r="FA174" s="12">
        <f>IFERROR(VLOOKUP($EG174,Data!$B:$CP,Daily!FA$10,0)/IFERROR(VLOOKUP($EG172,Data!$B:$CP,Daily!FA$10,0),0),0)</f>
        <v>6.5934065934065936E-2</v>
      </c>
      <c r="FB174" s="12">
        <f>IFERROR(VLOOKUP($EG174,Data!$B:$CP,Daily!FB$10,0)/IFERROR(VLOOKUP($EG172,Data!$B:$CP,Daily!FB$10,0),0),0)</f>
        <v>3.6585365853658534E-2</v>
      </c>
      <c r="FC174" s="12">
        <f>IFERROR(VLOOKUP($EG174,Data!$B:$CP,Daily!FC$10,0)/IFERROR(VLOOKUP($EG172,Data!$B:$CP,Daily!FC$10,0),0),0)</f>
        <v>8.1395348837209308E-2</v>
      </c>
      <c r="FD174" s="12">
        <f>IFERROR(VLOOKUP($EG174,Data!$B:$CP,Daily!FD$10,0)/IFERROR(VLOOKUP($EG172,Data!$B:$CP,Daily!FD$10,0),0),0)</f>
        <v>0.2</v>
      </c>
      <c r="FE174" s="12">
        <f>IFERROR(VLOOKUP($EG174,Data!$B:$CP,Daily!FE$10,0)/IFERROR(VLOOKUP($EG172,Data!$B:$CP,Daily!FE$10,0),0),0)</f>
        <v>0</v>
      </c>
      <c r="FF174" s="12">
        <f>IFERROR(VLOOKUP($EG174,Data!$B:$CP,Daily!FF$10,0)/IFERROR(VLOOKUP($EG172,Data!$B:$CP,Daily!FF$10,0),0),0)</f>
        <v>0</v>
      </c>
      <c r="FG174" s="12">
        <f>IFERROR(VLOOKUP($EG174,Data!$B:$CP,Daily!FG$10,0)/IFERROR(VLOOKUP($EG172,Data!$B:$CP,Daily!FG$10,0),0),0)</f>
        <v>0</v>
      </c>
      <c r="FH174" s="12">
        <f>IFERROR(VLOOKUP($EG174,Data!$B:$CP,Daily!FH$10,0)/IFERROR(VLOOKUP($EG172,Data!$B:$CP,Daily!FH$10,0),0),0)</f>
        <v>0</v>
      </c>
      <c r="FI174" s="12">
        <f>IFERROR(VLOOKUP($EG174,Data!$B:$CP,Daily!FI$10,0)/IFERROR(VLOOKUP($EG172,Data!$B:$CP,Daily!FI$10,0),0),0)</f>
        <v>0</v>
      </c>
      <c r="FJ174" s="12">
        <f>IFERROR(VLOOKUP($EG174,Data!$B:$CP,Daily!FJ$10,0)/IFERROR(VLOOKUP($EG172,Data!$B:$CP,Daily!FJ$10,0),0),0)</f>
        <v>0</v>
      </c>
      <c r="FK174" s="12">
        <f>IFERROR(VLOOKUP($EG174,Data!$B:$CP,Daily!FK$10,0)/IFERROR(VLOOKUP($EG172,Data!$B:$CP,Daily!FK$10,0),0),0)</f>
        <v>0</v>
      </c>
      <c r="FL174" s="12">
        <f>IFERROR(VLOOKUP($EG174,Data!$B:$CP,Daily!FL$10,0)/IFERROR(VLOOKUP($EG172,Data!$B:$CP,Daily!FL$10,0),0),0)</f>
        <v>0</v>
      </c>
      <c r="FM174" s="12">
        <f>IFERROR(VLOOKUP($EG174,Data!$B:$CP,Daily!FM$10,0)/IFERROR(VLOOKUP($EG172,Data!$B:$CP,Daily!FM$10,0),0),0)</f>
        <v>0</v>
      </c>
      <c r="FN174" s="12">
        <f>IFERROR(VLOOKUP($EG174,Data!$B:$CP,Daily!FN$10,0)/IFERROR(VLOOKUP($EG172,Data!$B:$CP,Daily!FN$10,0),0),0)</f>
        <v>0</v>
      </c>
      <c r="FO174" s="12">
        <f>IFERROR(VLOOKUP($EG174,Data!$B:$CP,Daily!FO$10,0)/IFERROR(VLOOKUP($EG172,Data!$B:$CP,Daily!FO$10,0),0),0)</f>
        <v>0</v>
      </c>
      <c r="FP174" s="12">
        <f>IFERROR(VLOOKUP($EG174,Data!$B:$CP,Daily!FP$10,0)/IFERROR(VLOOKUP($EG172,Data!$B:$CP,Daily!FP$10,0),0),0)</f>
        <v>0</v>
      </c>
      <c r="FQ174" s="12">
        <f>IFERROR(VLOOKUP($EG174,Data!$B:$CP,Daily!FQ$10,0)/IFERROR(VLOOKUP($EG172,Data!$B:$CP,Daily!FQ$10,0),0),0)</f>
        <v>0</v>
      </c>
      <c r="FR174" s="12">
        <f>IFERROR(VLOOKUP($EG174,Data!$B:$CP,Daily!FR$10,0)/IFERROR(VLOOKUP($EG172,Data!$B:$CP,Daily!FR$10,0),0),0)</f>
        <v>0</v>
      </c>
      <c r="FS174" s="12">
        <f>IFERROR(VLOOKUP($EG174,Data!$B:$CP,Daily!FS$10,0)/IFERROR(VLOOKUP($EG172,Data!$B:$CP,Daily!FS$10,0),0),0)</f>
        <v>0</v>
      </c>
      <c r="FT174" s="12">
        <f>IFERROR(VLOOKUP($EG174,Data!$B:$CP,Daily!FT$10,0)/IFERROR(VLOOKUP($EG172,Data!$B:$CP,Daily!FT$10,0),0),0)</f>
        <v>0</v>
      </c>
      <c r="FU174" s="12">
        <f>IFERROR(VLOOKUP($EG174,Data!$B:$CP,Daily!FU$10,0)/IFERROR(VLOOKUP($EG172,Data!$B:$CP,Daily!FU$10,0),0),0)</f>
        <v>0</v>
      </c>
      <c r="FV174" s="12">
        <f>IFERROR(VLOOKUP($EG174,Data!$B:$CP,Daily!FV$10,0)/IFERROR(VLOOKUP($EG172,Data!$B:$CP,Daily!FV$10,0),0),0)</f>
        <v>0</v>
      </c>
      <c r="FW174" s="12">
        <f>IFERROR(VLOOKUP($EG174,Data!$B:$CP,Daily!FW$10,0)/IFERROR(VLOOKUP($EG172,Data!$B:$CP,Daily!FW$10,0),0),0)</f>
        <v>0</v>
      </c>
      <c r="FX174" s="12">
        <f>IFERROR(VLOOKUP($EG174,Data!$B:$CP,Daily!FX$10,0)/IFERROR(VLOOKUP($EG172,Data!$B:$CP,Daily!FX$10,0),0),0)</f>
        <v>0</v>
      </c>
      <c r="FY174" s="12">
        <f>IFERROR(VLOOKUP($EG174,Data!$B:$CP,Daily!FY$10,0)/IFERROR(VLOOKUP($EG172,Data!$B:$CP,Daily!FY$10,0),0),0)</f>
        <v>0</v>
      </c>
      <c r="FZ174" s="12">
        <f>IFERROR(VLOOKUP($EG174,Data!$B:$CP,Daily!FZ$10,0)/IFERROR(VLOOKUP($EG172,Data!$B:$CP,Daily!FZ$10,0),0),0)</f>
        <v>0</v>
      </c>
      <c r="GA174" s="12">
        <f>IFERROR(VLOOKUP($EG174,Data!$B:$CP,Daily!GA$10,0)/IFERROR(VLOOKUP($EG172,Data!$B:$CP,Daily!GA$10,0),0),0)</f>
        <v>0</v>
      </c>
      <c r="GB174" s="12">
        <f>IFERROR(VLOOKUP($EG174,Data!$B:$CP,Daily!GB$10,0)/IFERROR(VLOOKUP($EG172,Data!$B:$CP,Daily!GB$10,0),0),0)</f>
        <v>0</v>
      </c>
      <c r="GC174" s="12">
        <f>IFERROR(VLOOKUP($EG174,Data!$B:$CP,Daily!GC$10,0)/IFERROR(VLOOKUP($EG172,Data!$B:$CP,Daily!GC$10,0),0),0)</f>
        <v>0</v>
      </c>
      <c r="GD174" s="12">
        <f>IFERROR(VLOOKUP($EG174,Data!$B:$CP,Daily!GD$10,0)/IFERROR(VLOOKUP($EG172,Data!$B:$CP,Daily!GD$10,0),0),0)</f>
        <v>0</v>
      </c>
      <c r="GE174" s="12">
        <f>IFERROR(VLOOKUP($EG174,Data!$B:$CP,Daily!GE$10,0)/IFERROR(VLOOKUP($EG172,Data!$B:$CP,Daily!GE$10,0),0),0)</f>
        <v>0</v>
      </c>
      <c r="GF174" s="12">
        <f>IFERROR(VLOOKUP($EG174,Data!$B:$CP,Daily!GF$10,0)/IFERROR(VLOOKUP($EG172,Data!$B:$CP,Daily!GF$10,0),0),0)</f>
        <v>0</v>
      </c>
      <c r="GG174" s="12">
        <f>IFERROR(VLOOKUP($EG174,Data!$B:$CP,Daily!GG$10,0)/IFERROR(VLOOKUP($EG172,Data!$B:$CP,Daily!GG$10,0),0),0)</f>
        <v>0</v>
      </c>
      <c r="GH174" s="12">
        <f>IFERROR(VLOOKUP($EG174,Data!$B:$CP,Daily!GH$10,0)/IFERROR(VLOOKUP($EG172,Data!$B:$CP,Daily!GH$10,0),0),0)</f>
        <v>0</v>
      </c>
      <c r="GI174" s="12">
        <f>IFERROR(VLOOKUP($EG174,Data!$B:$CP,Daily!GI$10,0)/IFERROR(VLOOKUP($EG172,Data!$B:$CP,Daily!GI$10,0),0),0)</f>
        <v>0</v>
      </c>
      <c r="GJ174" s="12">
        <f>IFERROR(VLOOKUP($EG174,Data!$B:$CP,Daily!GJ$10,0)/IFERROR(VLOOKUP($EG172,Data!$B:$CP,Daily!GJ$10,0),0),0)</f>
        <v>0</v>
      </c>
      <c r="GK174" s="12">
        <f>IFERROR(VLOOKUP($EG174,Data!$B:$CP,Daily!GK$10,0)/IFERROR(VLOOKUP($EG172,Data!$B:$CP,Daily!GK$10,0),0),0)</f>
        <v>0</v>
      </c>
      <c r="GL174" s="12">
        <f>IFERROR(VLOOKUP($EG174,Data!$B:$CP,Daily!GL$10,0)/IFERROR(VLOOKUP($EG172,Data!$B:$CP,Daily!GL$10,0),0),0)</f>
        <v>0</v>
      </c>
      <c r="GM174" s="12">
        <f>IFERROR(VLOOKUP($EG174,Data!$B:$CP,Daily!GM$10,0)/IFERROR(VLOOKUP($EG172,Data!$B:$CP,Daily!GM$10,0),0),0)</f>
        <v>0</v>
      </c>
      <c r="GN174" s="12">
        <f>IFERROR(VLOOKUP($EG174,Data!$B:$CP,Daily!GN$10,0)/IFERROR(VLOOKUP($EG172,Data!$B:$CP,Daily!GN$10,0),0),0)</f>
        <v>0</v>
      </c>
      <c r="GO174" s="12">
        <f>IFERROR(VLOOKUP($EG174,Data!$B:$CP,Daily!GO$10,0)/IFERROR(VLOOKUP($EG172,Data!$B:$CP,Daily!GO$10,0),0),0)</f>
        <v>0</v>
      </c>
      <c r="GP174" s="12">
        <f>IFERROR(VLOOKUP($EG174,Data!$B:$CP,Daily!GP$10,0)/IFERROR(VLOOKUP($EG172,Data!$B:$CP,Daily!GP$10,0),0),0)</f>
        <v>0</v>
      </c>
      <c r="GQ174" s="12">
        <f>IFERROR(VLOOKUP($EG174,Data!$B:$CP,Daily!GQ$10,0)/IFERROR(VLOOKUP($EG172,Data!$B:$CP,Daily!GQ$10,0),0),0)</f>
        <v>0</v>
      </c>
      <c r="GR174" s="12">
        <f>IFERROR(VLOOKUP($EG174,Data!$B:$CP,Daily!GR$10,0)/IFERROR(VLOOKUP($EG172,Data!$B:$CP,Daily!GR$10,0),0),0)</f>
        <v>0</v>
      </c>
      <c r="GS174" s="12">
        <f>IFERROR(VLOOKUP($EG174,Data!$B:$CP,Daily!GS$10,0)/IFERROR(VLOOKUP($EG172,Data!$B:$CP,Daily!GS$10,0),0),0)</f>
        <v>0</v>
      </c>
      <c r="GT174" s="12">
        <f>IFERROR(VLOOKUP($EG174,Data!$B:$CP,Daily!GT$10,0)/IFERROR(VLOOKUP($EG172,Data!$B:$CP,Daily!GT$10,0),0),0)</f>
        <v>0</v>
      </c>
      <c r="GU174" s="12">
        <f>IFERROR(VLOOKUP($EG174,Data!$B:$CP,Daily!GU$10,0)/IFERROR(VLOOKUP($EG172,Data!$B:$CP,Daily!GU$10,0),0),0)</f>
        <v>0</v>
      </c>
      <c r="GV174" s="12">
        <f>IFERROR(VLOOKUP($EG174,Data!$B:$CP,Daily!GV$10,0)/IFERROR(VLOOKUP($EG172,Data!$B:$CP,Daily!GV$10,0),0),0)</f>
        <v>0</v>
      </c>
      <c r="GW174" s="12">
        <f>IFERROR(VLOOKUP($EG174,Data!$B:$CP,Daily!GW$10,0)/IFERROR(VLOOKUP($EG172,Data!$B:$CP,Daily!GW$10,0),0),0)</f>
        <v>0</v>
      </c>
      <c r="GX174" s="12">
        <f>IFERROR(VLOOKUP($EG174,Data!$B:$CP,Daily!GX$10,0)/IFERROR(VLOOKUP($EG172,Data!$B:$CP,Daily!GX$10,0),0),0)</f>
        <v>0</v>
      </c>
      <c r="GY174" s="12">
        <f>IFERROR(VLOOKUP($EG174,Data!$B:$CP,Daily!GY$10,0)/IFERROR(VLOOKUP($EG172,Data!$B:$CP,Daily!GY$10,0),0),0)</f>
        <v>0</v>
      </c>
      <c r="GZ174" s="12">
        <f>IFERROR(VLOOKUP($EG174,Data!$B:$CP,Daily!GZ$10,0)/IFERROR(VLOOKUP($EG172,Data!$B:$CP,Daily!GZ$10,0),0),0)</f>
        <v>0</v>
      </c>
      <c r="HA174" s="12">
        <f>IFERROR(VLOOKUP($EG174,Data!$B:$CP,Daily!HA$10,0)/IFERROR(VLOOKUP($EG172,Data!$B:$CP,Daily!HA$10,0),0),0)</f>
        <v>0</v>
      </c>
      <c r="HB174" s="12">
        <f>IFERROR(VLOOKUP($EG174,Data!$B:$CP,Daily!HB$10,0)/IFERROR(VLOOKUP($EG172,Data!$B:$CP,Daily!HB$10,0),0),0)</f>
        <v>0</v>
      </c>
      <c r="HC174" s="12">
        <f>IFERROR(VLOOKUP($EG174,Data!$B:$CP,Daily!HC$10,0)/IFERROR(VLOOKUP($EG172,Data!$B:$CP,Daily!HC$10,0),0),0)</f>
        <v>0</v>
      </c>
      <c r="HD174" s="12">
        <f>IFERROR(VLOOKUP($EG174,Data!$B:$CP,Daily!HD$10,0)/IFERROR(VLOOKUP($EG172,Data!$B:$CP,Daily!HD$10,0),0),0)</f>
        <v>0</v>
      </c>
      <c r="HE174" s="12">
        <f>IFERROR(VLOOKUP($EG174,Data!$B:$CP,Daily!HE$10,0)/IFERROR(VLOOKUP($EG172,Data!$B:$CP,Daily!HE$10,0),0),0)</f>
        <v>0</v>
      </c>
      <c r="HF174" s="12">
        <f>IFERROR(VLOOKUP($EG174,Data!$B:$CP,Daily!HF$10,0)/IFERROR(VLOOKUP($EG172,Data!$B:$CP,Daily!HF$10,0),0),0)</f>
        <v>0</v>
      </c>
      <c r="HG174" s="12">
        <f>IFERROR(VLOOKUP($EG174,Data!$B:$CP,Daily!HG$10,0)/IFERROR(VLOOKUP($EG172,Data!$B:$CP,Daily!HG$10,0),0),0)</f>
        <v>0</v>
      </c>
      <c r="HH174" s="12">
        <f>IFERROR(VLOOKUP($EG174,Data!$B:$CP,Daily!HH$10,0)/IFERROR(VLOOKUP($EG172,Data!$B:$CP,Daily!HH$10,0),0),0)</f>
        <v>0</v>
      </c>
      <c r="HI174" s="12">
        <f>IFERROR(VLOOKUP($EG174,Data!$B:$CP,Daily!HI$10,0)/IFERROR(VLOOKUP($EG172,Data!$B:$CP,Daily!HI$10,0),0),0)</f>
        <v>0</v>
      </c>
      <c r="HJ174" s="12">
        <f>IFERROR(VLOOKUP($EG174,Data!$B:$CP,Daily!HJ$10,0)/IFERROR(VLOOKUP($EG172,Data!$B:$CP,Daily!HJ$10,0),0),0)</f>
        <v>0</v>
      </c>
      <c r="HK174" s="12">
        <f>IFERROR(VLOOKUP($EG174,Data!$B:$CP,Daily!HK$10,0)/IFERROR(VLOOKUP($EG172,Data!$B:$CP,Daily!HK$10,0),0),0)</f>
        <v>0</v>
      </c>
      <c r="HL174" s="12">
        <f>IFERROR(VLOOKUP($EG174,Data!$B:$CP,Daily!HL$10,0)/IFERROR(VLOOKUP($EG172,Data!$B:$CP,Daily!HL$10,0),0),0)</f>
        <v>0</v>
      </c>
      <c r="HM174" s="12">
        <f>IFERROR(VLOOKUP($EG174,Data!$B:$CP,Daily!HM$10,0)/IFERROR(VLOOKUP($EG172,Data!$B:$CP,Daily!HM$10,0),0),0)</f>
        <v>0</v>
      </c>
      <c r="HN174" s="12">
        <f>IFERROR(VLOOKUP($EG174,Data!$B:$CP,Daily!HN$10,0)/IFERROR(VLOOKUP($EG172,Data!$B:$CP,Daily!HN$10,0),0),0)</f>
        <v>0</v>
      </c>
      <c r="HO174" s="12">
        <f>IFERROR(VLOOKUP($EG174,Data!$B:$CP,Daily!HO$10,0)/IFERROR(VLOOKUP($EG172,Data!$B:$CP,Daily!HO$10,0),0),0)</f>
        <v>0</v>
      </c>
      <c r="HP174" s="12">
        <f>IFERROR(VLOOKUP($EG174,Data!$B:$CP,Daily!HP$10,0)/IFERROR(VLOOKUP($EG172,Data!$B:$CP,Daily!HP$10,0),0),0)</f>
        <v>0</v>
      </c>
      <c r="HQ174" s="12">
        <f>IFERROR(VLOOKUP($EG174,Data!$B:$CP,Daily!HQ$10,0)/IFERROR(VLOOKUP($EG172,Data!$B:$CP,Daily!HQ$10,0),0),0)</f>
        <v>0</v>
      </c>
      <c r="HR174" s="12">
        <f>IFERROR(VLOOKUP($EG174,Data!$B:$CP,Daily!HR$10,0)/IFERROR(VLOOKUP($EG172,Data!$B:$CP,Daily!HR$10,0),0),0)</f>
        <v>0</v>
      </c>
      <c r="HS174" s="12">
        <f>IFERROR(VLOOKUP($EG174,Data!$B:$CP,Daily!HS$10,0)/IFERROR(VLOOKUP($EG172,Data!$B:$CP,Daily!HS$10,0),0),0)</f>
        <v>0</v>
      </c>
      <c r="HT174" s="12">
        <f>IFERROR(VLOOKUP($EG174,Data!$B:$CP,Daily!HT$10,0)/IFERROR(VLOOKUP($EG172,Data!$B:$CP,Daily!HT$10,0),0),0)</f>
        <v>0</v>
      </c>
      <c r="HU174" s="43"/>
      <c r="HV174" s="40">
        <f t="shared" si="2684"/>
        <v>0</v>
      </c>
      <c r="HW174" s="40">
        <f t="shared" si="2685"/>
        <v>0</v>
      </c>
      <c r="HX174" s="40">
        <f t="shared" si="2686"/>
        <v>0</v>
      </c>
      <c r="HY174" s="40">
        <f t="shared" si="2687"/>
        <v>0</v>
      </c>
      <c r="HZ174" s="40">
        <f t="shared" si="2688"/>
        <v>0</v>
      </c>
      <c r="IA174" s="43"/>
      <c r="IB174" s="12">
        <f t="shared" si="2689"/>
        <v>0</v>
      </c>
      <c r="IC174" s="40">
        <f t="shared" ref="IC174" si="2698">IFERROR(SUMPRODUCT(HM174:HS174,HM$172:HS$172)/SUM(HM$172:HS$172),0)</f>
        <v>0</v>
      </c>
      <c r="ID174" s="40">
        <f t="shared" ref="ID174" si="2699">IFERROR(SUMPRODUCT(GQ174:HS174,GQ$172:HS$172)/SUM(GQ$172:HS$172),0)</f>
        <v>0</v>
      </c>
      <c r="IE174" s="1"/>
      <c r="IF174" s="7" t="s">
        <v>855</v>
      </c>
      <c r="IG174" s="7" t="s">
        <v>151</v>
      </c>
      <c r="IH174" s="12">
        <f>IFERROR(VLOOKUP($IF174,Data!$B:$CP,Daily!IH$10,0)/IFERROR(VLOOKUP($IF172,Data!$B:$CP,Daily!IH$10,0),0),0)</f>
        <v>7.6923076923076927E-2</v>
      </c>
      <c r="II174" s="12">
        <f>IFERROR(VLOOKUP($IF174,Data!$B:$CP,Daily!II$10,0)/IFERROR(VLOOKUP($IF172,Data!$B:$CP,Daily!II$10,0),0),0)</f>
        <v>0.13636363636363635</v>
      </c>
      <c r="IJ174" s="12">
        <f>IFERROR(VLOOKUP($IF174,Data!$B:$CP,Daily!IJ$10,0)/IFERROR(VLOOKUP($IF172,Data!$B:$CP,Daily!IJ$10,0),0),0)</f>
        <v>3.125E-2</v>
      </c>
      <c r="IK174" s="12">
        <f>IFERROR(VLOOKUP($IF174,Data!$B:$CP,Daily!IK$10,0)/IFERROR(VLOOKUP($IF172,Data!$B:$CP,Daily!IK$10,0),0),0)</f>
        <v>0.14814814814814814</v>
      </c>
      <c r="IL174" s="12">
        <f>IFERROR(VLOOKUP($IF174,Data!$B:$CP,Daily!IL$10,0)/IFERROR(VLOOKUP($IF172,Data!$B:$CP,Daily!IL$10,0),0),0)</f>
        <v>0.18181818181818182</v>
      </c>
      <c r="IM174" s="12">
        <f>IFERROR(VLOOKUP($IF174,Data!$B:$CP,Daily!IM$10,0)/IFERROR(VLOOKUP($IF172,Data!$B:$CP,Daily!IM$10,0),0),0)</f>
        <v>2.5000000000000001E-2</v>
      </c>
      <c r="IN174" s="12">
        <f>IFERROR(VLOOKUP($IF174,Data!$B:$CP,Daily!IN$10,0)/IFERROR(VLOOKUP($IF172,Data!$B:$CP,Daily!IN$10,0),0),0)</f>
        <v>8.3333333333333329E-2</v>
      </c>
      <c r="IO174" s="12">
        <f>IFERROR(VLOOKUP($IF174,Data!$B:$CP,Daily!IO$10,0)/IFERROR(VLOOKUP($IF172,Data!$B:$CP,Daily!IO$10,0),0),0)</f>
        <v>0.18518518518518517</v>
      </c>
      <c r="IP174" s="12">
        <f>IFERROR(VLOOKUP($IF174,Data!$B:$CP,Daily!IP$10,0)/IFERROR(VLOOKUP($IF172,Data!$B:$CP,Daily!IP$10,0),0),0)</f>
        <v>3.4482758620689655E-2</v>
      </c>
      <c r="IQ174" s="12">
        <f>IFERROR(VLOOKUP($IF174,Data!$B:$CP,Daily!IQ$10,0)/IFERROR(VLOOKUP($IF172,Data!$B:$CP,Daily!IQ$10,0),0),0)</f>
        <v>0.26315789473684209</v>
      </c>
      <c r="IR174" s="12">
        <f>IFERROR(VLOOKUP($IF174,Data!$B:$CP,Daily!IR$10,0)/IFERROR(VLOOKUP($IF172,Data!$B:$CP,Daily!IR$10,0),0),0)</f>
        <v>0.10526315789473684</v>
      </c>
      <c r="IS174" s="12">
        <f>IFERROR(VLOOKUP($IF174,Data!$B:$CP,Daily!IS$10,0)/IFERROR(VLOOKUP($IF172,Data!$B:$CP,Daily!IS$10,0),0),0)</f>
        <v>0.13793103448275862</v>
      </c>
      <c r="IT174" s="12">
        <f>IFERROR(VLOOKUP($IF174,Data!$B:$CP,Daily!IT$10,0)/IFERROR(VLOOKUP($IF172,Data!$B:$CP,Daily!IT$10,0),0),0)</f>
        <v>0.19444444444444445</v>
      </c>
      <c r="IU174" s="12">
        <f>IFERROR(VLOOKUP($IF174,Data!$B:$CP,Daily!IU$10,0)/IFERROR(VLOOKUP($IF172,Data!$B:$CP,Daily!IU$10,0),0),0)</f>
        <v>0.13333333333333333</v>
      </c>
      <c r="IV174" s="12">
        <f>IFERROR(VLOOKUP($IF174,Data!$B:$CP,Daily!IV$10,0)/IFERROR(VLOOKUP($IF172,Data!$B:$CP,Daily!IV$10,0),0),0)</f>
        <v>0.1111111111111111</v>
      </c>
      <c r="IW174" s="12">
        <f>IFERROR(VLOOKUP($IF174,Data!$B:$CP,Daily!IW$10,0)/IFERROR(VLOOKUP($IF172,Data!$B:$CP,Daily!IW$10,0),0),0)</f>
        <v>0.10526315789473684</v>
      </c>
      <c r="IX174" s="12">
        <f>IFERROR(VLOOKUP($IF174,Data!$B:$CP,Daily!IX$10,0)/IFERROR(VLOOKUP($IF172,Data!$B:$CP,Daily!IX$10,0),0),0)</f>
        <v>5.5555555555555552E-2</v>
      </c>
      <c r="IY174" s="12">
        <f>IFERROR(VLOOKUP($IF174,Data!$B:$CP,Daily!IY$10,0)/IFERROR(VLOOKUP($IF172,Data!$B:$CP,Daily!IY$10,0),0),0)</f>
        <v>0.10714285714285714</v>
      </c>
      <c r="IZ174" s="12">
        <f>IFERROR(VLOOKUP($IF174,Data!$B:$CP,Daily!IZ$10,0)/IFERROR(VLOOKUP($IF172,Data!$B:$CP,Daily!IZ$10,0),0),0)</f>
        <v>0</v>
      </c>
      <c r="JA174" s="12">
        <f>IFERROR(VLOOKUP($IF174,Data!$B:$CP,Daily!JA$10,0)/IFERROR(VLOOKUP($IF172,Data!$B:$CP,Daily!JA$10,0),0),0)</f>
        <v>4.5454545454545456E-2</v>
      </c>
      <c r="JB174" s="12">
        <f>IFERROR(VLOOKUP($IF174,Data!$B:$CP,Daily!JB$10,0)/IFERROR(VLOOKUP($IF172,Data!$B:$CP,Daily!JB$10,0),0),0)</f>
        <v>0.13333333333333333</v>
      </c>
      <c r="JC174" s="12">
        <f>IFERROR(VLOOKUP($IF174,Data!$B:$CP,Daily!JC$10,0)/IFERROR(VLOOKUP($IF172,Data!$B:$CP,Daily!JC$10,0),0),0)</f>
        <v>0.25</v>
      </c>
      <c r="JD174" s="12">
        <f>IFERROR(VLOOKUP($IF174,Data!$B:$CP,Daily!JD$10,0)/IFERROR(VLOOKUP($IF172,Data!$B:$CP,Daily!JD$10,0),0),0)</f>
        <v>0</v>
      </c>
      <c r="JE174" s="12">
        <f>IFERROR(VLOOKUP($IF174,Data!$B:$CP,Daily!JE$10,0)/IFERROR(VLOOKUP($IF172,Data!$B:$CP,Daily!JE$10,0),0),0)</f>
        <v>0</v>
      </c>
      <c r="JF174" s="12">
        <f>IFERROR(VLOOKUP($IF174,Data!$B:$CP,Daily!JF$10,0)/IFERROR(VLOOKUP($IF172,Data!$B:$CP,Daily!JF$10,0),0),0)</f>
        <v>0</v>
      </c>
      <c r="JG174" s="12">
        <f>IFERROR(VLOOKUP($IF174,Data!$B:$CP,Daily!JG$10,0)/IFERROR(VLOOKUP($IF172,Data!$B:$CP,Daily!JG$10,0),0),0)</f>
        <v>0</v>
      </c>
      <c r="JH174" s="12">
        <f>IFERROR(VLOOKUP($IF174,Data!$B:$CP,Daily!JH$10,0)/IFERROR(VLOOKUP($IF172,Data!$B:$CP,Daily!JH$10,0),0),0)</f>
        <v>0</v>
      </c>
      <c r="JI174" s="12">
        <f>IFERROR(VLOOKUP($IF174,Data!$B:$CP,Daily!JI$10,0)/IFERROR(VLOOKUP($IF172,Data!$B:$CP,Daily!JI$10,0),0),0)</f>
        <v>0</v>
      </c>
      <c r="JJ174" s="12">
        <f>IFERROR(VLOOKUP($IF174,Data!$B:$CP,Daily!JJ$10,0)/IFERROR(VLOOKUP($IF172,Data!$B:$CP,Daily!JJ$10,0),0),0)</f>
        <v>0</v>
      </c>
      <c r="JK174" s="12">
        <f>IFERROR(VLOOKUP($IF174,Data!$B:$CP,Daily!JK$10,0)/IFERROR(VLOOKUP($IF172,Data!$B:$CP,Daily!JK$10,0),0),0)</f>
        <v>0</v>
      </c>
      <c r="JL174" s="12">
        <f>IFERROR(VLOOKUP($IF174,Data!$B:$CP,Daily!JL$10,0)/IFERROR(VLOOKUP($IF172,Data!$B:$CP,Daily!JL$10,0),0),0)</f>
        <v>0</v>
      </c>
      <c r="JM174" s="12">
        <f>IFERROR(VLOOKUP($IF174,Data!$B:$CP,Daily!JM$10,0)/IFERROR(VLOOKUP($IF172,Data!$B:$CP,Daily!JM$10,0),0),0)</f>
        <v>0</v>
      </c>
      <c r="JN174" s="12">
        <f>IFERROR(VLOOKUP($IF174,Data!$B:$CP,Daily!JN$10,0)/IFERROR(VLOOKUP($IF172,Data!$B:$CP,Daily!JN$10,0),0),0)</f>
        <v>0</v>
      </c>
      <c r="JO174" s="12">
        <f>IFERROR(VLOOKUP($IF174,Data!$B:$CP,Daily!JO$10,0)/IFERROR(VLOOKUP($IF172,Data!$B:$CP,Daily!JO$10,0),0),0)</f>
        <v>0</v>
      </c>
      <c r="JP174" s="12">
        <f>IFERROR(VLOOKUP($IF174,Data!$B:$CP,Daily!JP$10,0)/IFERROR(VLOOKUP($IF172,Data!$B:$CP,Daily!JP$10,0),0),0)</f>
        <v>0</v>
      </c>
      <c r="JQ174" s="12">
        <f>IFERROR(VLOOKUP($IF174,Data!$B:$CP,Daily!JQ$10,0)/IFERROR(VLOOKUP($IF172,Data!$B:$CP,Daily!JQ$10,0),0),0)</f>
        <v>0</v>
      </c>
      <c r="JR174" s="12">
        <f>IFERROR(VLOOKUP($IF174,Data!$B:$CP,Daily!JR$10,0)/IFERROR(VLOOKUP($IF172,Data!$B:$CP,Daily!JR$10,0),0),0)</f>
        <v>0</v>
      </c>
      <c r="JS174" s="12">
        <f>IFERROR(VLOOKUP($IF174,Data!$B:$CP,Daily!JS$10,0)/IFERROR(VLOOKUP($IF172,Data!$B:$CP,Daily!JS$10,0),0),0)</f>
        <v>0</v>
      </c>
      <c r="JT174" s="12">
        <f>IFERROR(VLOOKUP($IF174,Data!$B:$CP,Daily!JT$10,0)/IFERROR(VLOOKUP($IF172,Data!$B:$CP,Daily!JT$10,0),0),0)</f>
        <v>0</v>
      </c>
      <c r="JU174" s="12">
        <f>IFERROR(VLOOKUP($IF174,Data!$B:$CP,Daily!JU$10,0)/IFERROR(VLOOKUP($IF172,Data!$B:$CP,Daily!JU$10,0),0),0)</f>
        <v>0</v>
      </c>
      <c r="JV174" s="12">
        <f>IFERROR(VLOOKUP($IF174,Data!$B:$CP,Daily!JV$10,0)/IFERROR(VLOOKUP($IF172,Data!$B:$CP,Daily!JV$10,0),0),0)</f>
        <v>0</v>
      </c>
      <c r="JW174" s="12">
        <f>IFERROR(VLOOKUP($IF174,Data!$B:$CP,Daily!JW$10,0)/IFERROR(VLOOKUP($IF172,Data!$B:$CP,Daily!JW$10,0),0),0)</f>
        <v>0</v>
      </c>
      <c r="JX174" s="12">
        <f>IFERROR(VLOOKUP($IF174,Data!$B:$CP,Daily!JX$10,0)/IFERROR(VLOOKUP($IF172,Data!$B:$CP,Daily!JX$10,0),0),0)</f>
        <v>0</v>
      </c>
      <c r="JY174" s="12">
        <f>IFERROR(VLOOKUP($IF174,Data!$B:$CP,Daily!JY$10,0)/IFERROR(VLOOKUP($IF172,Data!$B:$CP,Daily!JY$10,0),0),0)</f>
        <v>0</v>
      </c>
      <c r="JZ174" s="12">
        <f>IFERROR(VLOOKUP($IF174,Data!$B:$CP,Daily!JZ$10,0)/IFERROR(VLOOKUP($IF172,Data!$B:$CP,Daily!JZ$10,0),0),0)</f>
        <v>0</v>
      </c>
      <c r="KA174" s="12">
        <f>IFERROR(VLOOKUP($IF174,Data!$B:$CP,Daily!KA$10,0)/IFERROR(VLOOKUP($IF172,Data!$B:$CP,Daily!KA$10,0),0),0)</f>
        <v>0</v>
      </c>
      <c r="KB174" s="12">
        <f>IFERROR(VLOOKUP($IF174,Data!$B:$CP,Daily!KB$10,0)/IFERROR(VLOOKUP($IF172,Data!$B:$CP,Daily!KB$10,0),0),0)</f>
        <v>0</v>
      </c>
      <c r="KC174" s="12">
        <f>IFERROR(VLOOKUP($IF174,Data!$B:$CP,Daily!KC$10,0)/IFERROR(VLOOKUP($IF172,Data!$B:$CP,Daily!KC$10,0),0),0)</f>
        <v>0</v>
      </c>
      <c r="KD174" s="12">
        <f>IFERROR(VLOOKUP($IF174,Data!$B:$CP,Daily!KD$10,0)/IFERROR(VLOOKUP($IF172,Data!$B:$CP,Daily!KD$10,0),0),0)</f>
        <v>0</v>
      </c>
      <c r="KE174" s="12">
        <f>IFERROR(VLOOKUP($IF174,Data!$B:$CP,Daily!KE$10,0)/IFERROR(VLOOKUP($IF172,Data!$B:$CP,Daily!KE$10,0),0),0)</f>
        <v>0</v>
      </c>
      <c r="KF174" s="12">
        <f>IFERROR(VLOOKUP($IF174,Data!$B:$CP,Daily!KF$10,0)/IFERROR(VLOOKUP($IF172,Data!$B:$CP,Daily!KF$10,0),0),0)</f>
        <v>0</v>
      </c>
      <c r="KG174" s="12">
        <f>IFERROR(VLOOKUP($IF174,Data!$B:$CP,Daily!KG$10,0)/IFERROR(VLOOKUP($IF172,Data!$B:$CP,Daily!KG$10,0),0),0)</f>
        <v>0</v>
      </c>
      <c r="KH174" s="12">
        <f>IFERROR(VLOOKUP($IF174,Data!$B:$CP,Daily!KH$10,0)/IFERROR(VLOOKUP($IF172,Data!$B:$CP,Daily!KH$10,0),0),0)</f>
        <v>0</v>
      </c>
      <c r="KI174" s="12">
        <f>IFERROR(VLOOKUP($IF174,Data!$B:$CP,Daily!KI$10,0)/IFERROR(VLOOKUP($IF172,Data!$B:$CP,Daily!KI$10,0),0),0)</f>
        <v>0</v>
      </c>
      <c r="KJ174" s="12">
        <f>IFERROR(VLOOKUP($IF174,Data!$B:$CP,Daily!KJ$10,0)/IFERROR(VLOOKUP($IF172,Data!$B:$CP,Daily!KJ$10,0),0),0)</f>
        <v>0</v>
      </c>
      <c r="KK174" s="12">
        <f>IFERROR(VLOOKUP($IF174,Data!$B:$CP,Daily!KK$10,0)/IFERROR(VLOOKUP($IF172,Data!$B:$CP,Daily!KK$10,0),0),0)</f>
        <v>0</v>
      </c>
      <c r="KL174" s="12">
        <f>IFERROR(VLOOKUP($IF174,Data!$B:$CP,Daily!KL$10,0)/IFERROR(VLOOKUP($IF172,Data!$B:$CP,Daily!KL$10,0),0),0)</f>
        <v>0</v>
      </c>
      <c r="KM174" s="12">
        <f>IFERROR(VLOOKUP($IF174,Data!$B:$CP,Daily!KM$10,0)/IFERROR(VLOOKUP($IF172,Data!$B:$CP,Daily!KM$10,0),0),0)</f>
        <v>0</v>
      </c>
      <c r="KN174" s="12">
        <f>IFERROR(VLOOKUP($IF174,Data!$B:$CP,Daily!KN$10,0)/IFERROR(VLOOKUP($IF172,Data!$B:$CP,Daily!KN$10,0),0),0)</f>
        <v>0</v>
      </c>
      <c r="KO174" s="12">
        <f>IFERROR(VLOOKUP($IF174,Data!$B:$CP,Daily!KO$10,0)/IFERROR(VLOOKUP($IF172,Data!$B:$CP,Daily!KO$10,0),0),0)</f>
        <v>0</v>
      </c>
      <c r="KP174" s="12">
        <f>IFERROR(VLOOKUP($IF174,Data!$B:$CP,Daily!KP$10,0)/IFERROR(VLOOKUP($IF172,Data!$B:$CP,Daily!KP$10,0),0),0)</f>
        <v>0</v>
      </c>
      <c r="KQ174" s="12">
        <f>IFERROR(VLOOKUP($IF174,Data!$B:$CP,Daily!KQ$10,0)/IFERROR(VLOOKUP($IF172,Data!$B:$CP,Daily!KQ$10,0),0),0)</f>
        <v>0</v>
      </c>
      <c r="KR174" s="12">
        <f>IFERROR(VLOOKUP($IF174,Data!$B:$CP,Daily!KR$10,0)/IFERROR(VLOOKUP($IF172,Data!$B:$CP,Daily!KR$10,0),0),0)</f>
        <v>0</v>
      </c>
      <c r="KS174" s="12">
        <f>IFERROR(VLOOKUP($IF174,Data!$B:$CP,Daily!KS$10,0)/IFERROR(VLOOKUP($IF172,Data!$B:$CP,Daily!KS$10,0),0),0)</f>
        <v>0</v>
      </c>
      <c r="KT174" s="12">
        <f>IFERROR(VLOOKUP($IF174,Data!$B:$CP,Daily!KT$10,0)/IFERROR(VLOOKUP($IF172,Data!$B:$CP,Daily!KT$10,0),0),0)</f>
        <v>0</v>
      </c>
      <c r="KU174" s="12">
        <f>IFERROR(VLOOKUP($IF174,Data!$B:$CP,Daily!KU$10,0)/IFERROR(VLOOKUP($IF172,Data!$B:$CP,Daily!KU$10,0),0),0)</f>
        <v>0</v>
      </c>
      <c r="KV174" s="12">
        <f>IFERROR(VLOOKUP($IF174,Data!$B:$CP,Daily!KV$10,0)/IFERROR(VLOOKUP($IF172,Data!$B:$CP,Daily!KV$10,0),0),0)</f>
        <v>0</v>
      </c>
      <c r="KW174" s="12">
        <f>IFERROR(VLOOKUP($IF174,Data!$B:$CP,Daily!KW$10,0)/IFERROR(VLOOKUP($IF172,Data!$B:$CP,Daily!KW$10,0),0),0)</f>
        <v>0</v>
      </c>
      <c r="KX174" s="12">
        <f>IFERROR(VLOOKUP($IF174,Data!$B:$CP,Daily!KX$10,0)/IFERROR(VLOOKUP($IF172,Data!$B:$CP,Daily!KX$10,0),0),0)</f>
        <v>0</v>
      </c>
      <c r="KY174" s="12">
        <f>IFERROR(VLOOKUP($IF174,Data!$B:$CP,Daily!KY$10,0)/IFERROR(VLOOKUP($IF172,Data!$B:$CP,Daily!KY$10,0),0),0)</f>
        <v>0</v>
      </c>
      <c r="KZ174" s="12">
        <f>IFERROR(VLOOKUP($IF174,Data!$B:$CP,Daily!KZ$10,0)/IFERROR(VLOOKUP($IF172,Data!$B:$CP,Daily!KZ$10,0),0),0)</f>
        <v>0</v>
      </c>
      <c r="LA174" s="12">
        <f>IFERROR(VLOOKUP($IF174,Data!$B:$CP,Daily!LA$10,0)/IFERROR(VLOOKUP($IF172,Data!$B:$CP,Daily!LA$10,0),0),0)</f>
        <v>0</v>
      </c>
      <c r="LB174" s="12">
        <f>IFERROR(VLOOKUP($IF174,Data!$B:$CP,Daily!LB$10,0)/IFERROR(VLOOKUP($IF172,Data!$B:$CP,Daily!LB$10,0),0),0)</f>
        <v>0</v>
      </c>
      <c r="LC174" s="12">
        <f>IFERROR(VLOOKUP($IF174,Data!$B:$CP,Daily!LC$10,0)/IFERROR(VLOOKUP($IF172,Data!$B:$CP,Daily!LC$10,0),0),0)</f>
        <v>0</v>
      </c>
      <c r="LD174" s="12">
        <f>IFERROR(VLOOKUP($IF174,Data!$B:$CP,Daily!LD$10,0)/IFERROR(VLOOKUP($IF172,Data!$B:$CP,Daily!LD$10,0),0),0)</f>
        <v>0</v>
      </c>
      <c r="LE174" s="12">
        <f>IFERROR(VLOOKUP($IF174,Data!$B:$CP,Daily!LE$10,0)/IFERROR(VLOOKUP($IF172,Data!$B:$CP,Daily!LE$10,0),0),0)</f>
        <v>0</v>
      </c>
      <c r="LF174" s="12">
        <f>IFERROR(VLOOKUP($IF174,Data!$B:$CP,Daily!LF$10,0)/IFERROR(VLOOKUP($IF172,Data!$B:$CP,Daily!LF$10,0),0),0)</f>
        <v>0</v>
      </c>
      <c r="LG174" s="12">
        <f>IFERROR(VLOOKUP($IF174,Data!$B:$CP,Daily!LG$10,0)/IFERROR(VLOOKUP($IF172,Data!$B:$CP,Daily!LG$10,0),0),0)</f>
        <v>0</v>
      </c>
      <c r="LH174" s="12">
        <f>IFERROR(VLOOKUP($IF174,Data!$B:$CP,Daily!LH$10,0)/IFERROR(VLOOKUP($IF172,Data!$B:$CP,Daily!LH$10,0),0),0)</f>
        <v>0</v>
      </c>
      <c r="LI174" s="12">
        <f>IFERROR(VLOOKUP($IF174,Data!$B:$CP,Daily!LI$10,0)/IFERROR(VLOOKUP($IF172,Data!$B:$CP,Daily!LI$10,0),0),0)</f>
        <v>0</v>
      </c>
      <c r="LJ174" s="12">
        <f>IFERROR(VLOOKUP($IF174,Data!$B:$CP,Daily!LJ$10,0)/IFERROR(VLOOKUP($IF172,Data!$B:$CP,Daily!LJ$10,0),0),0)</f>
        <v>0</v>
      </c>
      <c r="LK174" s="12">
        <f>IFERROR(VLOOKUP($IF174,Data!$B:$CP,Daily!LK$10,0)/IFERROR(VLOOKUP($IF172,Data!$B:$CP,Daily!LK$10,0),0),0)</f>
        <v>0</v>
      </c>
      <c r="LL174" s="12">
        <f>IFERROR(VLOOKUP($IF174,Data!$B:$CP,Daily!LL$10,0)/IFERROR(VLOOKUP($IF172,Data!$B:$CP,Daily!LL$10,0),0),0)</f>
        <v>0</v>
      </c>
      <c r="LM174" s="12">
        <f>IFERROR(VLOOKUP($IF174,Data!$B:$CP,Daily!LM$10,0)/IFERROR(VLOOKUP($IF172,Data!$B:$CP,Daily!LM$10,0),0),0)</f>
        <v>0</v>
      </c>
      <c r="LN174" s="12">
        <f>IFERROR(VLOOKUP($IF174,Data!$B:$CP,Daily!LN$10,0)/IFERROR(VLOOKUP($IF172,Data!$B:$CP,Daily!LN$10,0),0),0)</f>
        <v>0</v>
      </c>
      <c r="LO174" s="12">
        <f>IFERROR(VLOOKUP($IF174,Data!$B:$CP,Daily!LO$10,0)/IFERROR(VLOOKUP($IF172,Data!$B:$CP,Daily!LO$10,0),0),0)</f>
        <v>0</v>
      </c>
      <c r="LP174" s="12">
        <f>IFERROR(VLOOKUP($IF174,Data!$B:$CP,Daily!LP$10,0)/IFERROR(VLOOKUP($IF172,Data!$B:$CP,Daily!LP$10,0),0),0)</f>
        <v>0</v>
      </c>
      <c r="LQ174" s="12">
        <f>IFERROR(VLOOKUP($IF174,Data!$B:$CP,Daily!LQ$10,0)/IFERROR(VLOOKUP($IF172,Data!$B:$CP,Daily!LQ$10,0),0),0)</f>
        <v>0</v>
      </c>
      <c r="LR174" s="12">
        <f>IFERROR(VLOOKUP($IF174,Data!$B:$CP,Daily!LR$10,0)/IFERROR(VLOOKUP($IF172,Data!$B:$CP,Daily!LR$10,0),0),0)</f>
        <v>0</v>
      </c>
      <c r="LS174" s="12">
        <f>IFERROR(VLOOKUP($IF174,Data!$B:$CP,Daily!LS$10,0)/IFERROR(VLOOKUP($IF172,Data!$B:$CP,Daily!LS$10,0),0),0)</f>
        <v>0</v>
      </c>
      <c r="LU174" s="40">
        <f t="shared" si="2690"/>
        <v>0</v>
      </c>
      <c r="LV174" s="40">
        <f t="shared" si="2691"/>
        <v>0</v>
      </c>
      <c r="LW174" s="40">
        <f t="shared" si="2692"/>
        <v>0</v>
      </c>
      <c r="LX174" s="40">
        <f t="shared" si="2693"/>
        <v>0</v>
      </c>
      <c r="LY174" s="40">
        <f t="shared" si="2694"/>
        <v>0</v>
      </c>
      <c r="LZ174" s="43"/>
      <c r="MA174" s="12">
        <f t="shared" si="2695"/>
        <v>0</v>
      </c>
      <c r="MB174" s="40">
        <f t="shared" ref="MB174" si="2700">IFERROR(SUMPRODUCT(LL174:LR174,LL$172:LR$172)/SUM(LL$172:LR$172),0)</f>
        <v>0</v>
      </c>
      <c r="MC174" s="40">
        <f t="shared" ref="MC174" si="2701">IFERROR(SUMPRODUCT(KP174:LR174,KP$172:LR$172)/SUM(KP$172:LR$172),0)</f>
        <v>0</v>
      </c>
    </row>
    <row r="175" spans="4:341" hidden="1" x14ac:dyDescent="0.35">
      <c r="D175" s="116" t="s">
        <v>856</v>
      </c>
      <c r="E175" s="53" t="str">
        <f>VLOOKUP($D175,'Metric Nature'!$C:$D,2,0)&amp;IF(($F175&lt;(EA175)),"Below",IF(($F175&gt;(DZ175)),"Above","Within"))</f>
        <v>PositiveWithin</v>
      </c>
      <c r="F175" s="48">
        <f t="shared" si="2663"/>
        <v>0</v>
      </c>
      <c r="G175" s="49">
        <f t="shared" si="2664"/>
        <v>0</v>
      </c>
      <c r="H175" s="55">
        <f t="shared" si="2665"/>
        <v>0</v>
      </c>
      <c r="I175" s="49">
        <f t="shared" si="2666"/>
        <v>0</v>
      </c>
      <c r="J175" s="48">
        <f t="shared" si="2667"/>
        <v>0</v>
      </c>
      <c r="K175" s="48"/>
      <c r="L175" s="56"/>
      <c r="M175" s="53" t="str">
        <f>VLOOKUP($D175,'Metric Nature'!$C:$D,2,0)&amp;IF(($N175&lt;(HZ175)),"Below",IF(($N175&gt;(HY175)),"Above","Within"))</f>
        <v>PositiveWithin</v>
      </c>
      <c r="N175" s="48">
        <f t="shared" si="2668"/>
        <v>0</v>
      </c>
      <c r="O175" s="49">
        <f t="shared" si="2669"/>
        <v>0</v>
      </c>
      <c r="P175" s="55">
        <f t="shared" si="2670"/>
        <v>0</v>
      </c>
      <c r="Q175" s="49">
        <f t="shared" si="2671"/>
        <v>0</v>
      </c>
      <c r="R175" s="48">
        <f t="shared" si="2672"/>
        <v>0</v>
      </c>
      <c r="S175" s="48"/>
      <c r="T175" s="56"/>
      <c r="U175" s="53" t="str">
        <f>VLOOKUP($D175,'Metric Nature'!$C:$D,2,0)&amp;IF(($V175&lt;(LY175)),"Below",IF(($V175&gt;(LX175)),"Above","Within"))</f>
        <v>PositiveWithin</v>
      </c>
      <c r="V175" s="48">
        <f t="shared" si="2673"/>
        <v>0</v>
      </c>
      <c r="W175" s="49">
        <f t="shared" si="2674"/>
        <v>0</v>
      </c>
      <c r="X175" s="48">
        <f t="shared" si="2675"/>
        <v>0</v>
      </c>
      <c r="Y175" s="49">
        <f t="shared" si="2676"/>
        <v>0</v>
      </c>
      <c r="Z175" s="48">
        <f t="shared" si="2677"/>
        <v>0</v>
      </c>
      <c r="AA175" s="48"/>
      <c r="AB175" s="50"/>
      <c r="AC175" s="46"/>
      <c r="AI175" s="7" t="s">
        <v>856</v>
      </c>
      <c r="AJ175" s="12">
        <f>IFERROR((VLOOKUP($EG175,Data!$B:$CP,Daily!EI$10,0)+VLOOKUP($IF175,Data!$B:$CP,Daily!IH$10,0))/(VLOOKUP($EG174,Data!$B:$CP,Daily!EI$10,0)+VLOOKUP($IF174,Data!$B:$CP,Daily!IH$10,0)),0)</f>
        <v>0.25</v>
      </c>
      <c r="AK175" s="12">
        <f>IFERROR((VLOOKUP($EG175,Data!$B:$CP,Daily!EJ$10,0)+VLOOKUP($IF175,Data!$B:$CP,Daily!II$10,0))/(VLOOKUP($EG174,Data!$B:$CP,Daily!EJ$10,0)+VLOOKUP($IF174,Data!$B:$CP,Daily!II$10,0)),0)</f>
        <v>0.25</v>
      </c>
      <c r="AL175" s="12">
        <f>IFERROR((VLOOKUP($EG175,Data!$B:$CP,Daily!EK$10,0)+VLOOKUP($IF175,Data!$B:$CP,Daily!IJ$10,0))/(VLOOKUP($EG174,Data!$B:$CP,Daily!EK$10,0)+VLOOKUP($IF174,Data!$B:$CP,Daily!IJ$10,0)),0)</f>
        <v>0.14285714285714285</v>
      </c>
      <c r="AM175" s="12">
        <f>IFERROR((VLOOKUP($EG175,Data!$B:$CP,Daily!EL$10,0)+VLOOKUP($IF175,Data!$B:$CP,Daily!IK$10,0))/(VLOOKUP($EG174,Data!$B:$CP,Daily!EL$10,0)+VLOOKUP($IF174,Data!$B:$CP,Daily!IK$10,0)),0)</f>
        <v>0.33333333333333331</v>
      </c>
      <c r="AN175" s="12">
        <f>IFERROR((VLOOKUP($EG175,Data!$B:$CP,Daily!EM$10,0)+VLOOKUP($IF175,Data!$B:$CP,Daily!IL$10,0))/(VLOOKUP($EG174,Data!$B:$CP,Daily!EM$10,0)+VLOOKUP($IF174,Data!$B:$CP,Daily!IL$10,0)),0)</f>
        <v>0.54545454545454541</v>
      </c>
      <c r="AO175" s="12">
        <f>IFERROR((VLOOKUP($EG175,Data!$B:$CP,Daily!EN$10,0)+VLOOKUP($IF175,Data!$B:$CP,Daily!IM$10,0))/(VLOOKUP($EG174,Data!$B:$CP,Daily!EN$10,0)+VLOOKUP($IF174,Data!$B:$CP,Daily!IM$10,0)),0)</f>
        <v>0.44444444444444442</v>
      </c>
      <c r="AP175" s="12">
        <f>IFERROR((VLOOKUP($EG175,Data!$B:$CP,Daily!EO$10,0)+VLOOKUP($IF175,Data!$B:$CP,Daily!IN$10,0))/(VLOOKUP($EG174,Data!$B:$CP,Daily!EO$10,0)+VLOOKUP($IF174,Data!$B:$CP,Daily!IN$10,0)),0)</f>
        <v>0.5</v>
      </c>
      <c r="AQ175" s="12">
        <f>IFERROR((VLOOKUP($EG175,Data!$B:$CP,Daily!EP$10,0)+VLOOKUP($IF175,Data!$B:$CP,Daily!IO$10,0))/(VLOOKUP($EG174,Data!$B:$CP,Daily!EP$10,0)+VLOOKUP($IF174,Data!$B:$CP,Daily!IO$10,0)),0)</f>
        <v>0.41666666666666669</v>
      </c>
      <c r="AR175" s="12">
        <f>IFERROR((VLOOKUP($EG175,Data!$B:$CP,Daily!EQ$10,0)+VLOOKUP($IF175,Data!$B:$CP,Daily!IP$10,0))/(VLOOKUP($EG174,Data!$B:$CP,Daily!EQ$10,0)+VLOOKUP($IF174,Data!$B:$CP,Daily!IP$10,0)),0)</f>
        <v>0.5</v>
      </c>
      <c r="AS175" s="12">
        <f>IFERROR((VLOOKUP($EG175,Data!$B:$CP,Daily!ER$10,0)+VLOOKUP($IF175,Data!$B:$CP,Daily!IQ$10,0))/(VLOOKUP($EG174,Data!$B:$CP,Daily!ER$10,0)+VLOOKUP($IF174,Data!$B:$CP,Daily!IQ$10,0)),0)</f>
        <v>0.2</v>
      </c>
      <c r="AT175" s="12">
        <f>IFERROR((VLOOKUP($EG175,Data!$B:$CP,Daily!ES$10,0)+VLOOKUP($IF175,Data!$B:$CP,Daily!IR$10,0))/(VLOOKUP($EG174,Data!$B:$CP,Daily!ES$10,0)+VLOOKUP($IF174,Data!$B:$CP,Daily!IR$10,0)),0)</f>
        <v>0.44444444444444442</v>
      </c>
      <c r="AU175" s="12">
        <f>IFERROR((VLOOKUP($EG175,Data!$B:$CP,Daily!ET$10,0)+VLOOKUP($IF175,Data!$B:$CP,Daily!IS$10,0))/(VLOOKUP($EG174,Data!$B:$CP,Daily!ET$10,0)+VLOOKUP($IF174,Data!$B:$CP,Daily!IS$10,0)),0)</f>
        <v>0.3</v>
      </c>
      <c r="AV175" s="12">
        <f>IFERROR((VLOOKUP($EG175,Data!$B:$CP,Daily!EU$10,0)+VLOOKUP($IF175,Data!$B:$CP,Daily!IT$10,0))/(VLOOKUP($EG174,Data!$B:$CP,Daily!EU$10,0)+VLOOKUP($IF174,Data!$B:$CP,Daily!IT$10,0)),0)</f>
        <v>0.2</v>
      </c>
      <c r="AW175" s="12">
        <f>IFERROR((VLOOKUP($EG175,Data!$B:$CP,Daily!EV$10,0)+VLOOKUP($IF175,Data!$B:$CP,Daily!IU$10,0))/(VLOOKUP($EG174,Data!$B:$CP,Daily!EV$10,0)+VLOOKUP($IF174,Data!$B:$CP,Daily!IU$10,0)),0)</f>
        <v>9.0909090909090912E-2</v>
      </c>
      <c r="AX175" s="12">
        <f>IFERROR((VLOOKUP($EG175,Data!$B:$CP,Daily!EW$10,0)+VLOOKUP($IF175,Data!$B:$CP,Daily!IV$10,0))/(VLOOKUP($EG174,Data!$B:$CP,Daily!EW$10,0)+VLOOKUP($IF174,Data!$B:$CP,Daily!IV$10,0)),0)</f>
        <v>0.44444444444444442</v>
      </c>
      <c r="AY175" s="12">
        <f>IFERROR((VLOOKUP($EG175,Data!$B:$CP,Daily!EX$10,0)+VLOOKUP($IF175,Data!$B:$CP,Daily!IW$10,0))/(VLOOKUP($EG174,Data!$B:$CP,Daily!EX$10,0)+VLOOKUP($IF174,Data!$B:$CP,Daily!IW$10,0)),0)</f>
        <v>0.5</v>
      </c>
      <c r="AZ175" s="12">
        <f>IFERROR((VLOOKUP($EG175,Data!$B:$CP,Daily!EY$10,0)+VLOOKUP($IF175,Data!$B:$CP,Daily!IX$10,0))/(VLOOKUP($EG174,Data!$B:$CP,Daily!EY$10,0)+VLOOKUP($IF174,Data!$B:$CP,Daily!IX$10,0)),0)</f>
        <v>0.3</v>
      </c>
      <c r="BA175" s="12">
        <f>IFERROR((VLOOKUP($EG175,Data!$B:$CP,Daily!EZ$10,0)+VLOOKUP($IF175,Data!$B:$CP,Daily!IY$10,0))/(VLOOKUP($EG174,Data!$B:$CP,Daily!EZ$10,0)+VLOOKUP($IF174,Data!$B:$CP,Daily!IY$10,0)),0)</f>
        <v>0.5</v>
      </c>
      <c r="BB175" s="12">
        <f>IFERROR((VLOOKUP($EG175,Data!$B:$CP,Daily!FA$10,0)+VLOOKUP($IF175,Data!$B:$CP,Daily!IZ$10,0))/(VLOOKUP($EG174,Data!$B:$CP,Daily!FA$10,0)+VLOOKUP($IF174,Data!$B:$CP,Daily!IZ$10,0)),0)</f>
        <v>0.5</v>
      </c>
      <c r="BC175" s="12">
        <f>IFERROR((VLOOKUP($EG175,Data!$B:$CP,Daily!FB$10,0)+VLOOKUP($IF175,Data!$B:$CP,Daily!JA$10,0))/(VLOOKUP($EG174,Data!$B:$CP,Daily!FB$10,0)+VLOOKUP($IF174,Data!$B:$CP,Daily!JA$10,0)),0)</f>
        <v>0.5</v>
      </c>
      <c r="BD175" s="12">
        <f>IFERROR((VLOOKUP($EG175,Data!$B:$CP,Daily!FC$10,0)+VLOOKUP($IF175,Data!$B:$CP,Daily!JB$10,0))/(VLOOKUP($EG174,Data!$B:$CP,Daily!FC$10,0)+VLOOKUP($IF174,Data!$B:$CP,Daily!JB$10,0)),0)</f>
        <v>0.36363636363636365</v>
      </c>
      <c r="BE175" s="12">
        <f>IFERROR((VLOOKUP($EG175,Data!$B:$CP,Daily!FD$10,0)+VLOOKUP($IF175,Data!$B:$CP,Daily!JC$10,0))/(VLOOKUP($EG174,Data!$B:$CP,Daily!FD$10,0)+VLOOKUP($IF174,Data!$B:$CP,Daily!JC$10,0)),0)</f>
        <v>0</v>
      </c>
      <c r="BF175" s="12">
        <f>IFERROR((VLOOKUP($EG175,Data!$B:$CP,Daily!FE$10,0)+VLOOKUP($IF175,Data!$B:$CP,Daily!JD$10,0))/(VLOOKUP($EG174,Data!$B:$CP,Daily!FE$10,0)+VLOOKUP($IF174,Data!$B:$CP,Daily!JD$10,0)),0)</f>
        <v>0</v>
      </c>
      <c r="BG175" s="12">
        <f>IFERROR((VLOOKUP($EG175,Data!$B:$CP,Daily!FF$10,0)+VLOOKUP($IF175,Data!$B:$CP,Daily!JE$10,0))/(VLOOKUP($EG174,Data!$B:$CP,Daily!FF$10,0)+VLOOKUP($IF174,Data!$B:$CP,Daily!JE$10,0)),0)</f>
        <v>0</v>
      </c>
      <c r="BH175" s="12">
        <f>IFERROR((VLOOKUP($EG175,Data!$B:$CP,Daily!FG$10,0)+VLOOKUP($IF175,Data!$B:$CP,Daily!JF$10,0))/(VLOOKUP($EG174,Data!$B:$CP,Daily!FG$10,0)+VLOOKUP($IF174,Data!$B:$CP,Daily!JF$10,0)),0)</f>
        <v>0</v>
      </c>
      <c r="BI175" s="12">
        <f>IFERROR((VLOOKUP($EG175,Data!$B:$CP,Daily!FH$10,0)+VLOOKUP($IF175,Data!$B:$CP,Daily!JG$10,0))/(VLOOKUP($EG174,Data!$B:$CP,Daily!FH$10,0)+VLOOKUP($IF174,Data!$B:$CP,Daily!JG$10,0)),0)</f>
        <v>0</v>
      </c>
      <c r="BJ175" s="12">
        <f>IFERROR((VLOOKUP($EG175,Data!$B:$CP,Daily!FI$10,0)+VLOOKUP($IF175,Data!$B:$CP,Daily!JH$10,0))/(VLOOKUP($EG174,Data!$B:$CP,Daily!FI$10,0)+VLOOKUP($IF174,Data!$B:$CP,Daily!JH$10,0)),0)</f>
        <v>0</v>
      </c>
      <c r="BK175" s="12">
        <f>IFERROR((VLOOKUP($EG175,Data!$B:$CP,Daily!FJ$10,0)+VLOOKUP($IF175,Data!$B:$CP,Daily!JI$10,0))/(VLOOKUP($EG174,Data!$B:$CP,Daily!FJ$10,0)+VLOOKUP($IF174,Data!$B:$CP,Daily!JI$10,0)),0)</f>
        <v>0</v>
      </c>
      <c r="BL175" s="12">
        <f>IFERROR((VLOOKUP($EG175,Data!$B:$CP,Daily!FK$10,0)+VLOOKUP($IF175,Data!$B:$CP,Daily!JJ$10,0))/(VLOOKUP($EG174,Data!$B:$CP,Daily!FK$10,0)+VLOOKUP($IF174,Data!$B:$CP,Daily!JJ$10,0)),0)</f>
        <v>0</v>
      </c>
      <c r="BM175" s="12">
        <f>IFERROR((VLOOKUP($EG175,Data!$B:$CP,Daily!FL$10,0)+VLOOKUP($IF175,Data!$B:$CP,Daily!JK$10,0))/(VLOOKUP($EG174,Data!$B:$CP,Daily!FL$10,0)+VLOOKUP($IF174,Data!$B:$CP,Daily!JK$10,0)),0)</f>
        <v>0</v>
      </c>
      <c r="BN175" s="12">
        <f>IFERROR((VLOOKUP($EG175,Data!$B:$CP,Daily!FM$10,0)+VLOOKUP($IF175,Data!$B:$CP,Daily!JL$10,0))/(VLOOKUP($EG174,Data!$B:$CP,Daily!FM$10,0)+VLOOKUP($IF174,Data!$B:$CP,Daily!JL$10,0)),0)</f>
        <v>0</v>
      </c>
      <c r="BO175" s="12">
        <f>IFERROR((VLOOKUP($EG175,Data!$B:$CP,Daily!FN$10,0)+VLOOKUP($IF175,Data!$B:$CP,Daily!JM$10,0))/(VLOOKUP($EG174,Data!$B:$CP,Daily!FN$10,0)+VLOOKUP($IF174,Data!$B:$CP,Daily!JM$10,0)),0)</f>
        <v>0</v>
      </c>
      <c r="BP175" s="12">
        <f>IFERROR((VLOOKUP($EG175,Data!$B:$CP,Daily!FO$10,0)+VLOOKUP($IF175,Data!$B:$CP,Daily!JN$10,0))/(VLOOKUP($EG174,Data!$B:$CP,Daily!FO$10,0)+VLOOKUP($IF174,Data!$B:$CP,Daily!JN$10,0)),0)</f>
        <v>0</v>
      </c>
      <c r="BQ175" s="12">
        <f>IFERROR((VLOOKUP($EG175,Data!$B:$CP,Daily!FP$10,0)+VLOOKUP($IF175,Data!$B:$CP,Daily!JO$10,0))/(VLOOKUP($EG174,Data!$B:$CP,Daily!FP$10,0)+VLOOKUP($IF174,Data!$B:$CP,Daily!JO$10,0)),0)</f>
        <v>0</v>
      </c>
      <c r="BR175" s="12">
        <f>IFERROR((VLOOKUP($EG175,Data!$B:$CP,Daily!FQ$10,0)+VLOOKUP($IF175,Data!$B:$CP,Daily!JP$10,0))/(VLOOKUP($EG174,Data!$B:$CP,Daily!FQ$10,0)+VLOOKUP($IF174,Data!$B:$CP,Daily!JP$10,0)),0)</f>
        <v>0</v>
      </c>
      <c r="BS175" s="12">
        <f>IFERROR((VLOOKUP($EG175,Data!$B:$CP,Daily!FR$10,0)+VLOOKUP($IF175,Data!$B:$CP,Daily!JQ$10,0))/(VLOOKUP($EG174,Data!$B:$CP,Daily!FR$10,0)+VLOOKUP($IF174,Data!$B:$CP,Daily!JQ$10,0)),0)</f>
        <v>0</v>
      </c>
      <c r="BT175" s="12">
        <f>IFERROR((VLOOKUP($EG175,Data!$B:$CP,Daily!FS$10,0)+VLOOKUP($IF175,Data!$B:$CP,Daily!JR$10,0))/(VLOOKUP($EG174,Data!$B:$CP,Daily!FS$10,0)+VLOOKUP($IF174,Data!$B:$CP,Daily!JR$10,0)),0)</f>
        <v>0</v>
      </c>
      <c r="BU175" s="12">
        <f>IFERROR((VLOOKUP($EG175,Data!$B:$CP,Daily!FT$10,0)+VLOOKUP($IF175,Data!$B:$CP,Daily!JS$10,0))/(VLOOKUP($EG174,Data!$B:$CP,Daily!FT$10,0)+VLOOKUP($IF174,Data!$B:$CP,Daily!JS$10,0)),0)</f>
        <v>0</v>
      </c>
      <c r="BV175" s="12">
        <f>IFERROR((VLOOKUP($EG175,Data!$B:$CP,Daily!FU$10,0)+VLOOKUP($IF175,Data!$B:$CP,Daily!JT$10,0))/(VLOOKUP($EG174,Data!$B:$CP,Daily!FU$10,0)+VLOOKUP($IF174,Data!$B:$CP,Daily!JT$10,0)),0)</f>
        <v>0</v>
      </c>
      <c r="BW175" s="12">
        <f>IFERROR((VLOOKUP($EG175,Data!$B:$CP,Daily!FV$10,0)+VLOOKUP($IF175,Data!$B:$CP,Daily!JU$10,0))/(VLOOKUP($EG174,Data!$B:$CP,Daily!FV$10,0)+VLOOKUP($IF174,Data!$B:$CP,Daily!JU$10,0)),0)</f>
        <v>0</v>
      </c>
      <c r="BX175" s="12">
        <f>IFERROR((VLOOKUP($EG175,Data!$B:$CP,Daily!FW$10,0)+VLOOKUP($IF175,Data!$B:$CP,Daily!JV$10,0))/(VLOOKUP($EG174,Data!$B:$CP,Daily!FW$10,0)+VLOOKUP($IF174,Data!$B:$CP,Daily!JV$10,0)),0)</f>
        <v>0</v>
      </c>
      <c r="BY175" s="12">
        <f>IFERROR((VLOOKUP($EG175,Data!$B:$CP,Daily!FX$10,0)+VLOOKUP($IF175,Data!$B:$CP,Daily!JW$10,0))/(VLOOKUP($EG174,Data!$B:$CP,Daily!FX$10,0)+VLOOKUP($IF174,Data!$B:$CP,Daily!JW$10,0)),0)</f>
        <v>0</v>
      </c>
      <c r="BZ175" s="12">
        <f>IFERROR((VLOOKUP($EG175,Data!$B:$CP,Daily!FY$10,0)+VLOOKUP($IF175,Data!$B:$CP,Daily!JX$10,0))/(VLOOKUP($EG174,Data!$B:$CP,Daily!FY$10,0)+VLOOKUP($IF174,Data!$B:$CP,Daily!JX$10,0)),0)</f>
        <v>0</v>
      </c>
      <c r="CA175" s="12">
        <f>IFERROR((VLOOKUP($EG175,Data!$B:$CP,Daily!FZ$10,0)+VLOOKUP($IF175,Data!$B:$CP,Daily!JY$10,0))/(VLOOKUP($EG174,Data!$B:$CP,Daily!FZ$10,0)+VLOOKUP($IF174,Data!$B:$CP,Daily!JY$10,0)),0)</f>
        <v>0</v>
      </c>
      <c r="CB175" s="12">
        <f>IFERROR((VLOOKUP($EG175,Data!$B:$CP,Daily!GA$10,0)+VLOOKUP($IF175,Data!$B:$CP,Daily!JZ$10,0))/(VLOOKUP($EG174,Data!$B:$CP,Daily!GA$10,0)+VLOOKUP($IF174,Data!$B:$CP,Daily!JZ$10,0)),0)</f>
        <v>0</v>
      </c>
      <c r="CC175" s="12">
        <f>IFERROR((VLOOKUP($EG175,Data!$B:$CP,Daily!GB$10,0)+VLOOKUP($IF175,Data!$B:$CP,Daily!KA$10,0))/(VLOOKUP($EG174,Data!$B:$CP,Daily!GB$10,0)+VLOOKUP($IF174,Data!$B:$CP,Daily!KA$10,0)),0)</f>
        <v>0</v>
      </c>
      <c r="CD175" s="12">
        <f>IFERROR((VLOOKUP($EG175,Data!$B:$CP,Daily!GC$10,0)+VLOOKUP($IF175,Data!$B:$CP,Daily!KB$10,0))/(VLOOKUP($EG174,Data!$B:$CP,Daily!GC$10,0)+VLOOKUP($IF174,Data!$B:$CP,Daily!KB$10,0)),0)</f>
        <v>0</v>
      </c>
      <c r="CE175" s="12">
        <f>IFERROR((VLOOKUP($EG175,Data!$B:$CP,Daily!GD$10,0)+VLOOKUP($IF175,Data!$B:$CP,Daily!KC$10,0))/(VLOOKUP($EG174,Data!$B:$CP,Daily!GD$10,0)+VLOOKUP($IF174,Data!$B:$CP,Daily!KC$10,0)),0)</f>
        <v>0</v>
      </c>
      <c r="CF175" s="12">
        <f>IFERROR((VLOOKUP($EG175,Data!$B:$CP,Daily!GE$10,0)+VLOOKUP($IF175,Data!$B:$CP,Daily!KD$10,0))/(VLOOKUP($EG174,Data!$B:$CP,Daily!GE$10,0)+VLOOKUP($IF174,Data!$B:$CP,Daily!KD$10,0)),0)</f>
        <v>0</v>
      </c>
      <c r="CG175" s="12">
        <f>IFERROR((VLOOKUP($EG175,Data!$B:$CP,Daily!GF$10,0)+VLOOKUP($IF175,Data!$B:$CP,Daily!KE$10,0))/(VLOOKUP($EG174,Data!$B:$CP,Daily!GF$10,0)+VLOOKUP($IF174,Data!$B:$CP,Daily!KE$10,0)),0)</f>
        <v>0</v>
      </c>
      <c r="CH175" s="12">
        <f>IFERROR((VLOOKUP($EG175,Data!$B:$CP,Daily!GG$10,0)+VLOOKUP($IF175,Data!$B:$CP,Daily!KF$10,0))/(VLOOKUP($EG174,Data!$B:$CP,Daily!GG$10,0)+VLOOKUP($IF174,Data!$B:$CP,Daily!KF$10,0)),0)</f>
        <v>0</v>
      </c>
      <c r="CI175" s="12">
        <f>IFERROR((VLOOKUP($EG175,Data!$B:$CP,Daily!GH$10,0)+VLOOKUP($IF175,Data!$B:$CP,Daily!KG$10,0))/(VLOOKUP($EG174,Data!$B:$CP,Daily!GH$10,0)+VLOOKUP($IF174,Data!$B:$CP,Daily!KG$10,0)),0)</f>
        <v>0</v>
      </c>
      <c r="CJ175" s="12">
        <f>IFERROR((VLOOKUP($EG175,Data!$B:$CP,Daily!GI$10,0)+VLOOKUP($IF175,Data!$B:$CP,Daily!KH$10,0))/(VLOOKUP($EG174,Data!$B:$CP,Daily!GI$10,0)+VLOOKUP($IF174,Data!$B:$CP,Daily!KH$10,0)),0)</f>
        <v>0</v>
      </c>
      <c r="CK175" s="12">
        <f>IFERROR((VLOOKUP($EG175,Data!$B:$CP,Daily!GJ$10,0)+VLOOKUP($IF175,Data!$B:$CP,Daily!KI$10,0))/(VLOOKUP($EG174,Data!$B:$CP,Daily!GJ$10,0)+VLOOKUP($IF174,Data!$B:$CP,Daily!KI$10,0)),0)</f>
        <v>0</v>
      </c>
      <c r="CL175" s="12">
        <f>IFERROR((VLOOKUP($EG175,Data!$B:$CP,Daily!GK$10,0)+VLOOKUP($IF175,Data!$B:$CP,Daily!KJ$10,0))/(VLOOKUP($EG174,Data!$B:$CP,Daily!GK$10,0)+VLOOKUP($IF174,Data!$B:$CP,Daily!KJ$10,0)),0)</f>
        <v>0</v>
      </c>
      <c r="CM175" s="12">
        <f>IFERROR((VLOOKUP($EG175,Data!$B:$CP,Daily!GL$10,0)+VLOOKUP($IF175,Data!$B:$CP,Daily!KK$10,0))/(VLOOKUP($EG174,Data!$B:$CP,Daily!GL$10,0)+VLOOKUP($IF174,Data!$B:$CP,Daily!KK$10,0)),0)</f>
        <v>0</v>
      </c>
      <c r="CN175" s="12">
        <f>IFERROR((VLOOKUP($EG175,Data!$B:$CP,Daily!GM$10,0)+VLOOKUP($IF175,Data!$B:$CP,Daily!KL$10,0))/(VLOOKUP($EG174,Data!$B:$CP,Daily!GM$10,0)+VLOOKUP($IF174,Data!$B:$CP,Daily!KL$10,0)),0)</f>
        <v>0</v>
      </c>
      <c r="CO175" s="12">
        <f>IFERROR((VLOOKUP($EG175,Data!$B:$CP,Daily!GN$10,0)+VLOOKUP($IF175,Data!$B:$CP,Daily!KM$10,0))/(VLOOKUP($EG174,Data!$B:$CP,Daily!GN$10,0)+VLOOKUP($IF174,Data!$B:$CP,Daily!KM$10,0)),0)</f>
        <v>0</v>
      </c>
      <c r="CP175" s="12">
        <f>IFERROR((VLOOKUP($EG175,Data!$B:$CP,Daily!GO$10,0)+VLOOKUP($IF175,Data!$B:$CP,Daily!KN$10,0))/(VLOOKUP($EG174,Data!$B:$CP,Daily!GO$10,0)+VLOOKUP($IF174,Data!$B:$CP,Daily!KN$10,0)),0)</f>
        <v>0</v>
      </c>
      <c r="CQ175" s="12">
        <f>IFERROR((VLOOKUP($EG175,Data!$B:$CP,Daily!GP$10,0)+VLOOKUP($IF175,Data!$B:$CP,Daily!KO$10,0))/(VLOOKUP($EG174,Data!$B:$CP,Daily!GP$10,0)+VLOOKUP($IF174,Data!$B:$CP,Daily!KO$10,0)),0)</f>
        <v>0</v>
      </c>
      <c r="CR175" s="12">
        <f>IFERROR((VLOOKUP($EG175,Data!$B:$CP,Daily!GQ$10,0)+VLOOKUP($IF175,Data!$B:$CP,Daily!KP$10,0))/(VLOOKUP($EG174,Data!$B:$CP,Daily!GQ$10,0)+VLOOKUP($IF174,Data!$B:$CP,Daily!KP$10,0)),0)</f>
        <v>0</v>
      </c>
      <c r="CS175" s="12">
        <f>IFERROR((VLOOKUP($EG175,Data!$B:$CP,Daily!GR$10,0)+VLOOKUP($IF175,Data!$B:$CP,Daily!KQ$10,0))/(VLOOKUP($EG174,Data!$B:$CP,Daily!GR$10,0)+VLOOKUP($IF174,Data!$B:$CP,Daily!KQ$10,0)),0)</f>
        <v>0</v>
      </c>
      <c r="CT175" s="12">
        <f>IFERROR((VLOOKUP($EG175,Data!$B:$CP,Daily!GS$10,0)+VLOOKUP($IF175,Data!$B:$CP,Daily!KR$10,0))/(VLOOKUP($EG174,Data!$B:$CP,Daily!GS$10,0)+VLOOKUP($IF174,Data!$B:$CP,Daily!KR$10,0)),0)</f>
        <v>0</v>
      </c>
      <c r="CU175" s="12">
        <f>IFERROR((VLOOKUP($EG175,Data!$B:$CP,Daily!GT$10,0)+VLOOKUP($IF175,Data!$B:$CP,Daily!KS$10,0))/(VLOOKUP($EG174,Data!$B:$CP,Daily!GT$10,0)+VLOOKUP($IF174,Data!$B:$CP,Daily!KS$10,0)),0)</f>
        <v>0</v>
      </c>
      <c r="CV175" s="12">
        <f>IFERROR((VLOOKUP($EG175,Data!$B:$CP,Daily!GU$10,0)+VLOOKUP($IF175,Data!$B:$CP,Daily!KT$10,0))/(VLOOKUP($EG174,Data!$B:$CP,Daily!GU$10,0)+VLOOKUP($IF174,Data!$B:$CP,Daily!KT$10,0)),0)</f>
        <v>0</v>
      </c>
      <c r="CW175" s="12">
        <f>IFERROR((VLOOKUP($EG175,Data!$B:$CP,Daily!GV$10,0)+VLOOKUP($IF175,Data!$B:$CP,Daily!KU$10,0))/(VLOOKUP($EG174,Data!$B:$CP,Daily!GV$10,0)+VLOOKUP($IF174,Data!$B:$CP,Daily!KU$10,0)),0)</f>
        <v>0</v>
      </c>
      <c r="CX175" s="12">
        <f>IFERROR((VLOOKUP($EG175,Data!$B:$CP,Daily!GW$10,0)+VLOOKUP($IF175,Data!$B:$CP,Daily!KV$10,0))/(VLOOKUP($EG174,Data!$B:$CP,Daily!GW$10,0)+VLOOKUP($IF174,Data!$B:$CP,Daily!KV$10,0)),0)</f>
        <v>0</v>
      </c>
      <c r="CY175" s="12">
        <f>IFERROR((VLOOKUP($EG175,Data!$B:$CP,Daily!GX$10,0)+VLOOKUP($IF175,Data!$B:$CP,Daily!KW$10,0))/(VLOOKUP($EG174,Data!$B:$CP,Daily!GX$10,0)+VLOOKUP($IF174,Data!$B:$CP,Daily!KW$10,0)),0)</f>
        <v>0</v>
      </c>
      <c r="CZ175" s="12">
        <f>IFERROR((VLOOKUP($EG175,Data!$B:$CP,Daily!GY$10,0)+VLOOKUP($IF175,Data!$B:$CP,Daily!KX$10,0))/(VLOOKUP($EG174,Data!$B:$CP,Daily!GY$10,0)+VLOOKUP($IF174,Data!$B:$CP,Daily!KX$10,0)),0)</f>
        <v>0</v>
      </c>
      <c r="DA175" s="12">
        <f>IFERROR((VLOOKUP($EG175,Data!$B:$CP,Daily!GZ$10,0)+VLOOKUP($IF175,Data!$B:$CP,Daily!KY$10,0))/(VLOOKUP($EG174,Data!$B:$CP,Daily!GZ$10,0)+VLOOKUP($IF174,Data!$B:$CP,Daily!KY$10,0)),0)</f>
        <v>0</v>
      </c>
      <c r="DB175" s="12">
        <f>IFERROR((VLOOKUP($EG175,Data!$B:$CP,Daily!HA$10,0)+VLOOKUP($IF175,Data!$B:$CP,Daily!KZ$10,0))/(VLOOKUP($EG174,Data!$B:$CP,Daily!HA$10,0)+VLOOKUP($IF174,Data!$B:$CP,Daily!KZ$10,0)),0)</f>
        <v>0</v>
      </c>
      <c r="DC175" s="12">
        <f>IFERROR((VLOOKUP($EG175,Data!$B:$CP,Daily!HB$10,0)+VLOOKUP($IF175,Data!$B:$CP,Daily!LA$10,0))/(VLOOKUP($EG174,Data!$B:$CP,Daily!HB$10,0)+VLOOKUP($IF174,Data!$B:$CP,Daily!LA$10,0)),0)</f>
        <v>0</v>
      </c>
      <c r="DD175" s="12">
        <f>IFERROR((VLOOKUP($EG175,Data!$B:$CP,Daily!HC$10,0)+VLOOKUP($IF175,Data!$B:$CP,Daily!LB$10,0))/(VLOOKUP($EG174,Data!$B:$CP,Daily!HC$10,0)+VLOOKUP($IF174,Data!$B:$CP,Daily!LB$10,0)),0)</f>
        <v>0</v>
      </c>
      <c r="DE175" s="12">
        <f>IFERROR((VLOOKUP($EG175,Data!$B:$CP,Daily!HD$10,0)+VLOOKUP($IF175,Data!$B:$CP,Daily!LC$10,0))/(VLOOKUP($EG174,Data!$B:$CP,Daily!HD$10,0)+VLOOKUP($IF174,Data!$B:$CP,Daily!LC$10,0)),0)</f>
        <v>0</v>
      </c>
      <c r="DF175" s="12">
        <f>IFERROR((VLOOKUP($EG175,Data!$B:$CP,Daily!HE$10,0)+VLOOKUP($IF175,Data!$B:$CP,Daily!LD$10,0))/(VLOOKUP($EG174,Data!$B:$CP,Daily!HE$10,0)+VLOOKUP($IF174,Data!$B:$CP,Daily!LD$10,0)),0)</f>
        <v>0</v>
      </c>
      <c r="DG175" s="12">
        <f>IFERROR((VLOOKUP($EG175,Data!$B:$CP,Daily!HF$10,0)+VLOOKUP($IF175,Data!$B:$CP,Daily!LE$10,0))/(VLOOKUP($EG174,Data!$B:$CP,Daily!HF$10,0)+VLOOKUP($IF174,Data!$B:$CP,Daily!LE$10,0)),0)</f>
        <v>0</v>
      </c>
      <c r="DH175" s="12">
        <f>IFERROR((VLOOKUP($EG175,Data!$B:$CP,Daily!HG$10,0)+VLOOKUP($IF175,Data!$B:$CP,Daily!LF$10,0))/(VLOOKUP($EG174,Data!$B:$CP,Daily!HG$10,0)+VLOOKUP($IF174,Data!$B:$CP,Daily!LF$10,0)),0)</f>
        <v>0</v>
      </c>
      <c r="DI175" s="12">
        <f>IFERROR((VLOOKUP($EG175,Data!$B:$CP,Daily!HH$10,0)+VLOOKUP($IF175,Data!$B:$CP,Daily!LG$10,0))/(VLOOKUP($EG174,Data!$B:$CP,Daily!HH$10,0)+VLOOKUP($IF174,Data!$B:$CP,Daily!LG$10,0)),0)</f>
        <v>0</v>
      </c>
      <c r="DJ175" s="12">
        <f>IFERROR((VLOOKUP($EG175,Data!$B:$CP,Daily!HI$10,0)+VLOOKUP($IF175,Data!$B:$CP,Daily!LH$10,0))/(VLOOKUP($EG174,Data!$B:$CP,Daily!HI$10,0)+VLOOKUP($IF174,Data!$B:$CP,Daily!LH$10,0)),0)</f>
        <v>0</v>
      </c>
      <c r="DK175" s="12">
        <f>IFERROR((VLOOKUP($EG175,Data!$B:$CP,Daily!HJ$10,0)+VLOOKUP($IF175,Data!$B:$CP,Daily!LI$10,0))/(VLOOKUP($EG174,Data!$B:$CP,Daily!HJ$10,0)+VLOOKUP($IF174,Data!$B:$CP,Daily!LI$10,0)),0)</f>
        <v>0</v>
      </c>
      <c r="DL175" s="12">
        <f>IFERROR((VLOOKUP($EG175,Data!$B:$CP,Daily!HK$10,0)+VLOOKUP($IF175,Data!$B:$CP,Daily!LJ$10,0))/(VLOOKUP($EG174,Data!$B:$CP,Daily!HK$10,0)+VLOOKUP($IF174,Data!$B:$CP,Daily!LJ$10,0)),0)</f>
        <v>0</v>
      </c>
      <c r="DM175" s="12">
        <f>IFERROR((VLOOKUP($EG175,Data!$B:$CP,Daily!HL$10,0)+VLOOKUP($IF175,Data!$B:$CP,Daily!LK$10,0))/(VLOOKUP($EG174,Data!$B:$CP,Daily!HL$10,0)+VLOOKUP($IF174,Data!$B:$CP,Daily!LK$10,0)),0)</f>
        <v>0</v>
      </c>
      <c r="DN175" s="12">
        <f>IFERROR((VLOOKUP($EG175,Data!$B:$CP,Daily!HM$10,0)+VLOOKUP($IF175,Data!$B:$CP,Daily!LL$10,0))/(VLOOKUP($EG174,Data!$B:$CP,Daily!HM$10,0)+VLOOKUP($IF174,Data!$B:$CP,Daily!LL$10,0)),0)</f>
        <v>0</v>
      </c>
      <c r="DO175" s="12">
        <f>IFERROR((VLOOKUP($EG175,Data!$B:$CP,Daily!HN$10,0)+VLOOKUP($IF175,Data!$B:$CP,Daily!LM$10,0))/(VLOOKUP($EG174,Data!$B:$CP,Daily!HN$10,0)+VLOOKUP($IF174,Data!$B:$CP,Daily!LM$10,0)),0)</f>
        <v>0</v>
      </c>
      <c r="DP175" s="12">
        <f>IFERROR((VLOOKUP($EG175,Data!$B:$CP,Daily!HO$10,0)+VLOOKUP($IF175,Data!$B:$CP,Daily!LN$10,0))/(VLOOKUP($EG174,Data!$B:$CP,Daily!HO$10,0)+VLOOKUP($IF174,Data!$B:$CP,Daily!LN$10,0)),0)</f>
        <v>0</v>
      </c>
      <c r="DQ175" s="12">
        <f>IFERROR((VLOOKUP($EG175,Data!$B:$CP,Daily!HP$10,0)+VLOOKUP($IF175,Data!$B:$CP,Daily!LO$10,0))/(VLOOKUP($EG174,Data!$B:$CP,Daily!HP$10,0)+VLOOKUP($IF174,Data!$B:$CP,Daily!LO$10,0)),0)</f>
        <v>0</v>
      </c>
      <c r="DR175" s="12">
        <f>IFERROR((VLOOKUP($EG175,Data!$B:$CP,Daily!HQ$10,0)+VLOOKUP($IF175,Data!$B:$CP,Daily!LP$10,0))/(VLOOKUP($EG174,Data!$B:$CP,Daily!HQ$10,0)+VLOOKUP($IF174,Data!$B:$CP,Daily!LP$10,0)),0)</f>
        <v>0</v>
      </c>
      <c r="DS175" s="12">
        <f>IFERROR((VLOOKUP($EG175,Data!$B:$CP,Daily!HR$10,0)+VLOOKUP($IF175,Data!$B:$CP,Daily!LQ$10,0))/(VLOOKUP($EG174,Data!$B:$CP,Daily!HR$10,0)+VLOOKUP($IF174,Data!$B:$CP,Daily!LQ$10,0)),0)</f>
        <v>0</v>
      </c>
      <c r="DT175" s="12">
        <f>IFERROR((VLOOKUP($EG175,Data!$B:$CP,Daily!HS$10,0)+VLOOKUP($IF175,Data!$B:$CP,Daily!LR$10,0))/(VLOOKUP($EG174,Data!$B:$CP,Daily!HS$10,0)+VLOOKUP($IF174,Data!$B:$CP,Daily!LR$10,0)),0)</f>
        <v>0</v>
      </c>
      <c r="DU175" s="12">
        <f>IFERROR((VLOOKUP($EG175,Data!$B:$CP,Daily!HT$10,0)+VLOOKUP($IF175,Data!$B:$CP,Daily!LS$10,0))/(VLOOKUP($EG174,Data!$B:$CP,Daily!HT$10,0)+VLOOKUP($IF174,Data!$B:$CP,Daily!LS$10,0)),0)</f>
        <v>0</v>
      </c>
      <c r="DV175" s="12">
        <f>IFERROR((VLOOKUP($EG175,Data!$B:$CP,Daily!HU$10,0)+VLOOKUP($IF175,Data!$B:$CP,Daily!LT$10,0))/(VLOOKUP($EG174,Data!$B:$CP,Daily!HU$10,0)+VLOOKUP($IF174,Data!$B:$CP,Daily!LT$10,0)),0)</f>
        <v>0</v>
      </c>
      <c r="DW175" s="40">
        <f t="shared" si="2678"/>
        <v>0</v>
      </c>
      <c r="DX175" s="40">
        <f t="shared" si="2679"/>
        <v>0</v>
      </c>
      <c r="DY175" s="40">
        <f t="shared" si="2680"/>
        <v>0</v>
      </c>
      <c r="DZ175" s="40">
        <f t="shared" si="2681"/>
        <v>0</v>
      </c>
      <c r="EA175" s="40">
        <f t="shared" si="2682"/>
        <v>0</v>
      </c>
      <c r="EB175" s="14"/>
      <c r="EC175" s="12">
        <f t="shared" si="2683"/>
        <v>0</v>
      </c>
      <c r="ED175" s="40">
        <f>IFERROR(SUMPRODUCT(DN175:DT175,DN$174:DT$174)/SUM(DN$174:DT$174),0)</f>
        <v>0</v>
      </c>
      <c r="EE175" s="40">
        <f>IFERROR(SUMPRODUCT(CR175:DT175,CR$174:DT$174)/SUM(CR$174:DT$174),0)</f>
        <v>0</v>
      </c>
      <c r="EF175" s="1"/>
      <c r="EG175" s="7" t="s">
        <v>857</v>
      </c>
      <c r="EH175" s="7" t="s">
        <v>152</v>
      </c>
      <c r="EI175" s="12">
        <f>IFERROR(VLOOKUP($EG175,Data!$B:$CP,Daily!EI$10,0)/IFERROR(VLOOKUP($EG174,Data!$B:$CP,Daily!EI$10,0),0),0)</f>
        <v>0.33333333333333331</v>
      </c>
      <c r="EJ175" s="12">
        <f>IFERROR(VLOOKUP($EG175,Data!$B:$CP,Daily!EJ$10,0)/IFERROR(VLOOKUP($EG174,Data!$B:$CP,Daily!EJ$10,0),0),0)</f>
        <v>0.4</v>
      </c>
      <c r="EK175" s="12">
        <f>IFERROR(VLOOKUP($EG175,Data!$B:$CP,Daily!EK$10,0)/IFERROR(VLOOKUP($EG174,Data!$B:$CP,Daily!EK$10,0),0),0)</f>
        <v>0.16666666666666666</v>
      </c>
      <c r="EL175" s="12">
        <f>IFERROR(VLOOKUP($EG175,Data!$B:$CP,Daily!EL$10,0)/IFERROR(VLOOKUP($EG174,Data!$B:$CP,Daily!EL$10,0),0),0)</f>
        <v>0.4</v>
      </c>
      <c r="EM175" s="12">
        <f>IFERROR(VLOOKUP($EG175,Data!$B:$CP,Daily!EM$10,0)/IFERROR(VLOOKUP($EG174,Data!$B:$CP,Daily!EM$10,0),0),0)</f>
        <v>0.7142857142857143</v>
      </c>
      <c r="EN175" s="12">
        <f>IFERROR(VLOOKUP($EG175,Data!$B:$CP,Daily!EN$10,0)/IFERROR(VLOOKUP($EG174,Data!$B:$CP,Daily!EN$10,0),0),0)</f>
        <v>0.375</v>
      </c>
      <c r="EO175" s="12">
        <f>IFERROR(VLOOKUP($EG175,Data!$B:$CP,Daily!EO$10,0)/IFERROR(VLOOKUP($EG174,Data!$B:$CP,Daily!EO$10,0),0),0)</f>
        <v>0.5</v>
      </c>
      <c r="EP175" s="12">
        <f>IFERROR(VLOOKUP($EG175,Data!$B:$CP,Daily!EP$10,0)/IFERROR(VLOOKUP($EG174,Data!$B:$CP,Daily!EP$10,0),0),0)</f>
        <v>0.5714285714285714</v>
      </c>
      <c r="EQ175" s="12">
        <f>IFERROR(VLOOKUP($EG175,Data!$B:$CP,Daily!EQ$10,0)/IFERROR(VLOOKUP($EG174,Data!$B:$CP,Daily!EQ$10,0),0),0)</f>
        <v>0.5714285714285714</v>
      </c>
      <c r="ER175" s="12">
        <f>IFERROR(VLOOKUP($EG175,Data!$B:$CP,Daily!ER$10,0)/IFERROR(VLOOKUP($EG174,Data!$B:$CP,Daily!ER$10,0),0),0)</f>
        <v>0.4</v>
      </c>
      <c r="ES175" s="12">
        <f>IFERROR(VLOOKUP($EG175,Data!$B:$CP,Daily!ES$10,0)/IFERROR(VLOOKUP($EG174,Data!$B:$CP,Daily!ES$10,0),0),0)</f>
        <v>0.42857142857142855</v>
      </c>
      <c r="ET175" s="12">
        <f>IFERROR(VLOOKUP($EG175,Data!$B:$CP,Daily!ET$10,0)/IFERROR(VLOOKUP($EG174,Data!$B:$CP,Daily!ET$10,0),0),0)</f>
        <v>0.5</v>
      </c>
      <c r="EU175" s="12">
        <f>IFERROR(VLOOKUP($EG175,Data!$B:$CP,Daily!EU$10,0)/IFERROR(VLOOKUP($EG174,Data!$B:$CP,Daily!EU$10,0),0),0)</f>
        <v>0.125</v>
      </c>
      <c r="EV175" s="12">
        <f>IFERROR(VLOOKUP($EG175,Data!$B:$CP,Daily!EV$10,0)/IFERROR(VLOOKUP($EG174,Data!$B:$CP,Daily!EV$10,0),0),0)</f>
        <v>0.14285714285714285</v>
      </c>
      <c r="EW175" s="12">
        <f>IFERROR(VLOOKUP($EG175,Data!$B:$CP,Daily!EW$10,0)/IFERROR(VLOOKUP($EG174,Data!$B:$CP,Daily!EW$10,0),0),0)</f>
        <v>0.4</v>
      </c>
      <c r="EX175" s="12">
        <f>IFERROR(VLOOKUP($EG175,Data!$B:$CP,Daily!EX$10,0)/IFERROR(VLOOKUP($EG174,Data!$B:$CP,Daily!EX$10,0),0),0)</f>
        <v>0.75</v>
      </c>
      <c r="EY175" s="12">
        <f>IFERROR(VLOOKUP($EG175,Data!$B:$CP,Daily!EY$10,0)/IFERROR(VLOOKUP($EG174,Data!$B:$CP,Daily!EY$10,0),0),0)</f>
        <v>0.25</v>
      </c>
      <c r="EZ175" s="12">
        <f>IFERROR(VLOOKUP($EG175,Data!$B:$CP,Daily!EZ$10,0)/IFERROR(VLOOKUP($EG174,Data!$B:$CP,Daily!EZ$10,0),0),0)</f>
        <v>0</v>
      </c>
      <c r="FA175" s="12">
        <f>IFERROR(VLOOKUP($EG175,Data!$B:$CP,Daily!FA$10,0)/IFERROR(VLOOKUP($EG174,Data!$B:$CP,Daily!FA$10,0),0),0)</f>
        <v>0.5</v>
      </c>
      <c r="FB175" s="12">
        <f>IFERROR(VLOOKUP($EG175,Data!$B:$CP,Daily!FB$10,0)/IFERROR(VLOOKUP($EG174,Data!$B:$CP,Daily!FB$10,0),0),0)</f>
        <v>0.66666666666666663</v>
      </c>
      <c r="FC175" s="12">
        <f>IFERROR(VLOOKUP($EG175,Data!$B:$CP,Daily!FC$10,0)/IFERROR(VLOOKUP($EG174,Data!$B:$CP,Daily!FC$10,0),0),0)</f>
        <v>0.2857142857142857</v>
      </c>
      <c r="FD175" s="12">
        <f>IFERROR(VLOOKUP($EG175,Data!$B:$CP,Daily!FD$10,0)/IFERROR(VLOOKUP($EG174,Data!$B:$CP,Daily!FD$10,0),0),0)</f>
        <v>0</v>
      </c>
      <c r="FE175" s="12">
        <f>IFERROR(VLOOKUP($EG175,Data!$B:$CP,Daily!FE$10,0)/IFERROR(VLOOKUP($EG174,Data!$B:$CP,Daily!FE$10,0),0),0)</f>
        <v>0</v>
      </c>
      <c r="FF175" s="12">
        <f>IFERROR(VLOOKUP($EG175,Data!$B:$CP,Daily!FF$10,0)/IFERROR(VLOOKUP($EG174,Data!$B:$CP,Daily!FF$10,0),0),0)</f>
        <v>0</v>
      </c>
      <c r="FG175" s="12">
        <f>IFERROR(VLOOKUP($EG175,Data!$B:$CP,Daily!FG$10,0)/IFERROR(VLOOKUP($EG174,Data!$B:$CP,Daily!FG$10,0),0),0)</f>
        <v>0</v>
      </c>
      <c r="FH175" s="12">
        <f>IFERROR(VLOOKUP($EG175,Data!$B:$CP,Daily!FH$10,0)/IFERROR(VLOOKUP($EG174,Data!$B:$CP,Daily!FH$10,0),0),0)</f>
        <v>0</v>
      </c>
      <c r="FI175" s="12">
        <f>IFERROR(VLOOKUP($EG175,Data!$B:$CP,Daily!FI$10,0)/IFERROR(VLOOKUP($EG174,Data!$B:$CP,Daily!FI$10,0),0),0)</f>
        <v>0</v>
      </c>
      <c r="FJ175" s="12">
        <f>IFERROR(VLOOKUP($EG175,Data!$B:$CP,Daily!FJ$10,0)/IFERROR(VLOOKUP($EG174,Data!$B:$CP,Daily!FJ$10,0),0),0)</f>
        <v>0</v>
      </c>
      <c r="FK175" s="12">
        <f>IFERROR(VLOOKUP($EG175,Data!$B:$CP,Daily!FK$10,0)/IFERROR(VLOOKUP($EG174,Data!$B:$CP,Daily!FK$10,0),0),0)</f>
        <v>0</v>
      </c>
      <c r="FL175" s="12">
        <f>IFERROR(VLOOKUP($EG175,Data!$B:$CP,Daily!FL$10,0)/IFERROR(VLOOKUP($EG174,Data!$B:$CP,Daily!FL$10,0),0),0)</f>
        <v>0</v>
      </c>
      <c r="FM175" s="12">
        <f>IFERROR(VLOOKUP($EG175,Data!$B:$CP,Daily!FM$10,0)/IFERROR(VLOOKUP($EG174,Data!$B:$CP,Daily!FM$10,0),0),0)</f>
        <v>0</v>
      </c>
      <c r="FN175" s="12">
        <f>IFERROR(VLOOKUP($EG175,Data!$B:$CP,Daily!FN$10,0)/IFERROR(VLOOKUP($EG174,Data!$B:$CP,Daily!FN$10,0),0),0)</f>
        <v>0</v>
      </c>
      <c r="FO175" s="12">
        <f>IFERROR(VLOOKUP($EG175,Data!$B:$CP,Daily!FO$10,0)/IFERROR(VLOOKUP($EG174,Data!$B:$CP,Daily!FO$10,0),0),0)</f>
        <v>0</v>
      </c>
      <c r="FP175" s="12">
        <f>IFERROR(VLOOKUP($EG175,Data!$B:$CP,Daily!FP$10,0)/IFERROR(VLOOKUP($EG174,Data!$B:$CP,Daily!FP$10,0),0),0)</f>
        <v>0</v>
      </c>
      <c r="FQ175" s="12">
        <f>IFERROR(VLOOKUP($EG175,Data!$B:$CP,Daily!FQ$10,0)/IFERROR(VLOOKUP($EG174,Data!$B:$CP,Daily!FQ$10,0),0),0)</f>
        <v>0</v>
      </c>
      <c r="FR175" s="12">
        <f>IFERROR(VLOOKUP($EG175,Data!$B:$CP,Daily!FR$10,0)/IFERROR(VLOOKUP($EG174,Data!$B:$CP,Daily!FR$10,0),0),0)</f>
        <v>0</v>
      </c>
      <c r="FS175" s="12">
        <f>IFERROR(VLOOKUP($EG175,Data!$B:$CP,Daily!FS$10,0)/IFERROR(VLOOKUP($EG174,Data!$B:$CP,Daily!FS$10,0),0),0)</f>
        <v>0</v>
      </c>
      <c r="FT175" s="12">
        <f>IFERROR(VLOOKUP($EG175,Data!$B:$CP,Daily!FT$10,0)/IFERROR(VLOOKUP($EG174,Data!$B:$CP,Daily!FT$10,0),0),0)</f>
        <v>0</v>
      </c>
      <c r="FU175" s="12">
        <f>IFERROR(VLOOKUP($EG175,Data!$B:$CP,Daily!FU$10,0)/IFERROR(VLOOKUP($EG174,Data!$B:$CP,Daily!FU$10,0),0),0)</f>
        <v>0</v>
      </c>
      <c r="FV175" s="12">
        <f>IFERROR(VLOOKUP($EG175,Data!$B:$CP,Daily!FV$10,0)/IFERROR(VLOOKUP($EG174,Data!$B:$CP,Daily!FV$10,0),0),0)</f>
        <v>0</v>
      </c>
      <c r="FW175" s="12">
        <f>IFERROR(VLOOKUP($EG175,Data!$B:$CP,Daily!FW$10,0)/IFERROR(VLOOKUP($EG174,Data!$B:$CP,Daily!FW$10,0),0),0)</f>
        <v>0</v>
      </c>
      <c r="FX175" s="12">
        <f>IFERROR(VLOOKUP($EG175,Data!$B:$CP,Daily!FX$10,0)/IFERROR(VLOOKUP($EG174,Data!$B:$CP,Daily!FX$10,0),0),0)</f>
        <v>0</v>
      </c>
      <c r="FY175" s="12">
        <f>IFERROR(VLOOKUP($EG175,Data!$B:$CP,Daily!FY$10,0)/IFERROR(VLOOKUP($EG174,Data!$B:$CP,Daily!FY$10,0),0),0)</f>
        <v>0</v>
      </c>
      <c r="FZ175" s="12">
        <f>IFERROR(VLOOKUP($EG175,Data!$B:$CP,Daily!FZ$10,0)/IFERROR(VLOOKUP($EG174,Data!$B:$CP,Daily!FZ$10,0),0),0)</f>
        <v>0</v>
      </c>
      <c r="GA175" s="12">
        <f>IFERROR(VLOOKUP($EG175,Data!$B:$CP,Daily!GA$10,0)/IFERROR(VLOOKUP($EG174,Data!$B:$CP,Daily!GA$10,0),0),0)</f>
        <v>0</v>
      </c>
      <c r="GB175" s="12">
        <f>IFERROR(VLOOKUP($EG175,Data!$B:$CP,Daily!GB$10,0)/IFERROR(VLOOKUP($EG174,Data!$B:$CP,Daily!GB$10,0),0),0)</f>
        <v>0</v>
      </c>
      <c r="GC175" s="12">
        <f>IFERROR(VLOOKUP($EG175,Data!$B:$CP,Daily!GC$10,0)/IFERROR(VLOOKUP($EG174,Data!$B:$CP,Daily!GC$10,0),0),0)</f>
        <v>0</v>
      </c>
      <c r="GD175" s="12">
        <f>IFERROR(VLOOKUP($EG175,Data!$B:$CP,Daily!GD$10,0)/IFERROR(VLOOKUP($EG174,Data!$B:$CP,Daily!GD$10,0),0),0)</f>
        <v>0</v>
      </c>
      <c r="GE175" s="12">
        <f>IFERROR(VLOOKUP($EG175,Data!$B:$CP,Daily!GE$10,0)/IFERROR(VLOOKUP($EG174,Data!$B:$CP,Daily!GE$10,0),0),0)</f>
        <v>0</v>
      </c>
      <c r="GF175" s="12">
        <f>IFERROR(VLOOKUP($EG175,Data!$B:$CP,Daily!GF$10,0)/IFERROR(VLOOKUP($EG174,Data!$B:$CP,Daily!GF$10,0),0),0)</f>
        <v>0</v>
      </c>
      <c r="GG175" s="12">
        <f>IFERROR(VLOOKUP($EG175,Data!$B:$CP,Daily!GG$10,0)/IFERROR(VLOOKUP($EG174,Data!$B:$CP,Daily!GG$10,0),0),0)</f>
        <v>0</v>
      </c>
      <c r="GH175" s="12">
        <f>IFERROR(VLOOKUP($EG175,Data!$B:$CP,Daily!GH$10,0)/IFERROR(VLOOKUP($EG174,Data!$B:$CP,Daily!GH$10,0),0),0)</f>
        <v>0</v>
      </c>
      <c r="GI175" s="12">
        <f>IFERROR(VLOOKUP($EG175,Data!$B:$CP,Daily!GI$10,0)/IFERROR(VLOOKUP($EG174,Data!$B:$CP,Daily!GI$10,0),0),0)</f>
        <v>0</v>
      </c>
      <c r="GJ175" s="12">
        <f>IFERROR(VLOOKUP($EG175,Data!$B:$CP,Daily!GJ$10,0)/IFERROR(VLOOKUP($EG174,Data!$B:$CP,Daily!GJ$10,0),0),0)</f>
        <v>0</v>
      </c>
      <c r="GK175" s="12">
        <f>IFERROR(VLOOKUP($EG175,Data!$B:$CP,Daily!GK$10,0)/IFERROR(VLOOKUP($EG174,Data!$B:$CP,Daily!GK$10,0),0),0)</f>
        <v>0</v>
      </c>
      <c r="GL175" s="12">
        <f>IFERROR(VLOOKUP($EG175,Data!$B:$CP,Daily!GL$10,0)/IFERROR(VLOOKUP($EG174,Data!$B:$CP,Daily!GL$10,0),0),0)</f>
        <v>0</v>
      </c>
      <c r="GM175" s="12">
        <f>IFERROR(VLOOKUP($EG175,Data!$B:$CP,Daily!GM$10,0)/IFERROR(VLOOKUP($EG174,Data!$B:$CP,Daily!GM$10,0),0),0)</f>
        <v>0</v>
      </c>
      <c r="GN175" s="12">
        <f>IFERROR(VLOOKUP($EG175,Data!$B:$CP,Daily!GN$10,0)/IFERROR(VLOOKUP($EG174,Data!$B:$CP,Daily!GN$10,0),0),0)</f>
        <v>0</v>
      </c>
      <c r="GO175" s="12">
        <f>IFERROR(VLOOKUP($EG175,Data!$B:$CP,Daily!GO$10,0)/IFERROR(VLOOKUP($EG174,Data!$B:$CP,Daily!GO$10,0),0),0)</f>
        <v>0</v>
      </c>
      <c r="GP175" s="12">
        <f>IFERROR(VLOOKUP($EG175,Data!$B:$CP,Daily!GP$10,0)/IFERROR(VLOOKUP($EG174,Data!$B:$CP,Daily!GP$10,0),0),0)</f>
        <v>0</v>
      </c>
      <c r="GQ175" s="12">
        <f>IFERROR(VLOOKUP($EG175,Data!$B:$CP,Daily!GQ$10,0)/IFERROR(VLOOKUP($EG174,Data!$B:$CP,Daily!GQ$10,0),0),0)</f>
        <v>0</v>
      </c>
      <c r="GR175" s="12">
        <f>IFERROR(VLOOKUP($EG175,Data!$B:$CP,Daily!GR$10,0)/IFERROR(VLOOKUP($EG174,Data!$B:$CP,Daily!GR$10,0),0),0)</f>
        <v>0</v>
      </c>
      <c r="GS175" s="12">
        <f>IFERROR(VLOOKUP($EG175,Data!$B:$CP,Daily!GS$10,0)/IFERROR(VLOOKUP($EG174,Data!$B:$CP,Daily!GS$10,0),0),0)</f>
        <v>0</v>
      </c>
      <c r="GT175" s="12">
        <f>IFERROR(VLOOKUP($EG175,Data!$B:$CP,Daily!GT$10,0)/IFERROR(VLOOKUP($EG174,Data!$B:$CP,Daily!GT$10,0),0),0)</f>
        <v>0</v>
      </c>
      <c r="GU175" s="12">
        <f>IFERROR(VLOOKUP($EG175,Data!$B:$CP,Daily!GU$10,0)/IFERROR(VLOOKUP($EG174,Data!$B:$CP,Daily!GU$10,0),0),0)</f>
        <v>0</v>
      </c>
      <c r="GV175" s="12">
        <f>IFERROR(VLOOKUP($EG175,Data!$B:$CP,Daily!GV$10,0)/IFERROR(VLOOKUP($EG174,Data!$B:$CP,Daily!GV$10,0),0),0)</f>
        <v>0</v>
      </c>
      <c r="GW175" s="12">
        <f>IFERROR(VLOOKUP($EG175,Data!$B:$CP,Daily!GW$10,0)/IFERROR(VLOOKUP($EG174,Data!$B:$CP,Daily!GW$10,0),0),0)</f>
        <v>0</v>
      </c>
      <c r="GX175" s="12">
        <f>IFERROR(VLOOKUP($EG175,Data!$B:$CP,Daily!GX$10,0)/IFERROR(VLOOKUP($EG174,Data!$B:$CP,Daily!GX$10,0),0),0)</f>
        <v>0</v>
      </c>
      <c r="GY175" s="12">
        <f>IFERROR(VLOOKUP($EG175,Data!$B:$CP,Daily!GY$10,0)/IFERROR(VLOOKUP($EG174,Data!$B:$CP,Daily!GY$10,0),0),0)</f>
        <v>0</v>
      </c>
      <c r="GZ175" s="12">
        <f>IFERROR(VLOOKUP($EG175,Data!$B:$CP,Daily!GZ$10,0)/IFERROR(VLOOKUP($EG174,Data!$B:$CP,Daily!GZ$10,0),0),0)</f>
        <v>0</v>
      </c>
      <c r="HA175" s="12">
        <f>IFERROR(VLOOKUP($EG175,Data!$B:$CP,Daily!HA$10,0)/IFERROR(VLOOKUP($EG174,Data!$B:$CP,Daily!HA$10,0),0),0)</f>
        <v>0</v>
      </c>
      <c r="HB175" s="12">
        <f>IFERROR(VLOOKUP($EG175,Data!$B:$CP,Daily!HB$10,0)/IFERROR(VLOOKUP($EG174,Data!$B:$CP,Daily!HB$10,0),0),0)</f>
        <v>0</v>
      </c>
      <c r="HC175" s="12">
        <f>IFERROR(VLOOKUP($EG175,Data!$B:$CP,Daily!HC$10,0)/IFERROR(VLOOKUP($EG174,Data!$B:$CP,Daily!HC$10,0),0),0)</f>
        <v>0</v>
      </c>
      <c r="HD175" s="12">
        <f>IFERROR(VLOOKUP($EG175,Data!$B:$CP,Daily!HD$10,0)/IFERROR(VLOOKUP($EG174,Data!$B:$CP,Daily!HD$10,0),0),0)</f>
        <v>0</v>
      </c>
      <c r="HE175" s="12">
        <f>IFERROR(VLOOKUP($EG175,Data!$B:$CP,Daily!HE$10,0)/IFERROR(VLOOKUP($EG174,Data!$B:$CP,Daily!HE$10,0),0),0)</f>
        <v>0</v>
      </c>
      <c r="HF175" s="12">
        <f>IFERROR(VLOOKUP($EG175,Data!$B:$CP,Daily!HF$10,0)/IFERROR(VLOOKUP($EG174,Data!$B:$CP,Daily!HF$10,0),0),0)</f>
        <v>0</v>
      </c>
      <c r="HG175" s="12">
        <f>IFERROR(VLOOKUP($EG175,Data!$B:$CP,Daily!HG$10,0)/IFERROR(VLOOKUP($EG174,Data!$B:$CP,Daily!HG$10,0),0),0)</f>
        <v>0</v>
      </c>
      <c r="HH175" s="12">
        <f>IFERROR(VLOOKUP($EG175,Data!$B:$CP,Daily!HH$10,0)/IFERROR(VLOOKUP($EG174,Data!$B:$CP,Daily!HH$10,0),0),0)</f>
        <v>0</v>
      </c>
      <c r="HI175" s="12">
        <f>IFERROR(VLOOKUP($EG175,Data!$B:$CP,Daily!HI$10,0)/IFERROR(VLOOKUP($EG174,Data!$B:$CP,Daily!HI$10,0),0),0)</f>
        <v>0</v>
      </c>
      <c r="HJ175" s="12">
        <f>IFERROR(VLOOKUP($EG175,Data!$B:$CP,Daily!HJ$10,0)/IFERROR(VLOOKUP($EG174,Data!$B:$CP,Daily!HJ$10,0),0),0)</f>
        <v>0</v>
      </c>
      <c r="HK175" s="12">
        <f>IFERROR(VLOOKUP($EG175,Data!$B:$CP,Daily!HK$10,0)/IFERROR(VLOOKUP($EG174,Data!$B:$CP,Daily!HK$10,0),0),0)</f>
        <v>0</v>
      </c>
      <c r="HL175" s="12">
        <f>IFERROR(VLOOKUP($EG175,Data!$B:$CP,Daily!HL$10,0)/IFERROR(VLOOKUP($EG174,Data!$B:$CP,Daily!HL$10,0),0),0)</f>
        <v>0</v>
      </c>
      <c r="HM175" s="12">
        <f>IFERROR(VLOOKUP($EG175,Data!$B:$CP,Daily!HM$10,0)/IFERROR(VLOOKUP($EG174,Data!$B:$CP,Daily!HM$10,0),0),0)</f>
        <v>0</v>
      </c>
      <c r="HN175" s="12">
        <f>IFERROR(VLOOKUP($EG175,Data!$B:$CP,Daily!HN$10,0)/IFERROR(VLOOKUP($EG174,Data!$B:$CP,Daily!HN$10,0),0),0)</f>
        <v>0</v>
      </c>
      <c r="HO175" s="12">
        <f>IFERROR(VLOOKUP($EG175,Data!$B:$CP,Daily!HO$10,0)/IFERROR(VLOOKUP($EG174,Data!$B:$CP,Daily!HO$10,0),0),0)</f>
        <v>0</v>
      </c>
      <c r="HP175" s="12">
        <f>IFERROR(VLOOKUP($EG175,Data!$B:$CP,Daily!HP$10,0)/IFERROR(VLOOKUP($EG174,Data!$B:$CP,Daily!HP$10,0),0),0)</f>
        <v>0</v>
      </c>
      <c r="HQ175" s="12">
        <f>IFERROR(VLOOKUP($EG175,Data!$B:$CP,Daily!HQ$10,0)/IFERROR(VLOOKUP($EG174,Data!$B:$CP,Daily!HQ$10,0),0),0)</f>
        <v>0</v>
      </c>
      <c r="HR175" s="12">
        <f>IFERROR(VLOOKUP($EG175,Data!$B:$CP,Daily!HR$10,0)/IFERROR(VLOOKUP($EG174,Data!$B:$CP,Daily!HR$10,0),0),0)</f>
        <v>0</v>
      </c>
      <c r="HS175" s="12">
        <f>IFERROR(VLOOKUP($EG175,Data!$B:$CP,Daily!HS$10,0)/IFERROR(VLOOKUP($EG174,Data!$B:$CP,Daily!HS$10,0),0),0)</f>
        <v>0</v>
      </c>
      <c r="HT175" s="12">
        <f>IFERROR(VLOOKUP($EG175,Data!$B:$CP,Daily!HT$10,0)/IFERROR(VLOOKUP($EG174,Data!$B:$CP,Daily!HT$10,0),0),0)</f>
        <v>0</v>
      </c>
      <c r="HU175" s="43"/>
      <c r="HV175" s="40">
        <f t="shared" si="2684"/>
        <v>0</v>
      </c>
      <c r="HW175" s="40">
        <f t="shared" si="2685"/>
        <v>0</v>
      </c>
      <c r="HX175" s="40">
        <f t="shared" si="2686"/>
        <v>0</v>
      </c>
      <c r="HY175" s="40">
        <f t="shared" si="2687"/>
        <v>0</v>
      </c>
      <c r="HZ175" s="40">
        <f t="shared" si="2688"/>
        <v>0</v>
      </c>
      <c r="IA175" s="43"/>
      <c r="IB175" s="12">
        <f t="shared" si="2689"/>
        <v>0</v>
      </c>
      <c r="IC175" s="40">
        <f>IFERROR(SUMPRODUCT(HM175:HS175,HM$174:HS$174)/SUM(HM$174:HS$174),0)</f>
        <v>0</v>
      </c>
      <c r="ID175" s="40">
        <f>IFERROR(SUMPRODUCT(GQ175:HS175,GQ$174:HS$174)/SUM(GQ$174:HS$174),0)</f>
        <v>0</v>
      </c>
      <c r="IE175" s="1"/>
      <c r="IF175" s="7" t="s">
        <v>858</v>
      </c>
      <c r="IG175" s="7" t="s">
        <v>152</v>
      </c>
      <c r="IH175" s="12">
        <f>IFERROR(VLOOKUP($IF175,Data!$B:$CP,Daily!IH$10,0)/IFERROR(VLOOKUP($IF174,Data!$B:$CP,Daily!IH$10,0),0),0)</f>
        <v>0</v>
      </c>
      <c r="II175" s="12">
        <f>IFERROR(VLOOKUP($IF175,Data!$B:$CP,Daily!II$10,0)/IFERROR(VLOOKUP($IF174,Data!$B:$CP,Daily!II$10,0),0),0)</f>
        <v>0</v>
      </c>
      <c r="IJ175" s="12">
        <f>IFERROR(VLOOKUP($IF175,Data!$B:$CP,Daily!IJ$10,0)/IFERROR(VLOOKUP($IF174,Data!$B:$CP,Daily!IJ$10,0),0),0)</f>
        <v>0</v>
      </c>
      <c r="IK175" s="12">
        <f>IFERROR(VLOOKUP($IF175,Data!$B:$CP,Daily!IK$10,0)/IFERROR(VLOOKUP($IF174,Data!$B:$CP,Daily!IK$10,0),0),0)</f>
        <v>0.25</v>
      </c>
      <c r="IL175" s="12">
        <f>IFERROR(VLOOKUP($IF175,Data!$B:$CP,Daily!IL$10,0)/IFERROR(VLOOKUP($IF174,Data!$B:$CP,Daily!IL$10,0),0),0)</f>
        <v>0.25</v>
      </c>
      <c r="IM175" s="12">
        <f>IFERROR(VLOOKUP($IF175,Data!$B:$CP,Daily!IM$10,0)/IFERROR(VLOOKUP($IF174,Data!$B:$CP,Daily!IM$10,0),0),0)</f>
        <v>1</v>
      </c>
      <c r="IN175" s="12">
        <f>IFERROR(VLOOKUP($IF175,Data!$B:$CP,Daily!IN$10,0)/IFERROR(VLOOKUP($IF174,Data!$B:$CP,Daily!IN$10,0),0),0)</f>
        <v>0.5</v>
      </c>
      <c r="IO175" s="12">
        <f>IFERROR(VLOOKUP($IF175,Data!$B:$CP,Daily!IO$10,0)/IFERROR(VLOOKUP($IF174,Data!$B:$CP,Daily!IO$10,0),0),0)</f>
        <v>0.2</v>
      </c>
      <c r="IP175" s="12">
        <f>IFERROR(VLOOKUP($IF175,Data!$B:$CP,Daily!IP$10,0)/IFERROR(VLOOKUP($IF174,Data!$B:$CP,Daily!IP$10,0),0),0)</f>
        <v>0</v>
      </c>
      <c r="IQ175" s="12">
        <f>IFERROR(VLOOKUP($IF175,Data!$B:$CP,Daily!IQ$10,0)/IFERROR(VLOOKUP($IF174,Data!$B:$CP,Daily!IQ$10,0),0),0)</f>
        <v>0.1</v>
      </c>
      <c r="IR175" s="12">
        <f>IFERROR(VLOOKUP($IF175,Data!$B:$CP,Daily!IR$10,0)/IFERROR(VLOOKUP($IF174,Data!$B:$CP,Daily!IR$10,0),0),0)</f>
        <v>0.5</v>
      </c>
      <c r="IS175" s="12">
        <f>IFERROR(VLOOKUP($IF175,Data!$B:$CP,Daily!IS$10,0)/IFERROR(VLOOKUP($IF174,Data!$B:$CP,Daily!IS$10,0),0),0)</f>
        <v>0</v>
      </c>
      <c r="IT175" s="12">
        <f>IFERROR(VLOOKUP($IF175,Data!$B:$CP,Daily!IT$10,0)/IFERROR(VLOOKUP($IF174,Data!$B:$CP,Daily!IT$10,0),0),0)</f>
        <v>0.2857142857142857</v>
      </c>
      <c r="IU175" s="12">
        <f>IFERROR(VLOOKUP($IF175,Data!$B:$CP,Daily!IU$10,0)/IFERROR(VLOOKUP($IF174,Data!$B:$CP,Daily!IU$10,0),0),0)</f>
        <v>0</v>
      </c>
      <c r="IV175" s="12">
        <f>IFERROR(VLOOKUP($IF175,Data!$B:$CP,Daily!IV$10,0)/IFERROR(VLOOKUP($IF174,Data!$B:$CP,Daily!IV$10,0),0),0)</f>
        <v>0.5</v>
      </c>
      <c r="IW175" s="12">
        <f>IFERROR(VLOOKUP($IF175,Data!$B:$CP,Daily!IW$10,0)/IFERROR(VLOOKUP($IF174,Data!$B:$CP,Daily!IW$10,0),0),0)</f>
        <v>0.25</v>
      </c>
      <c r="IX175" s="12">
        <f>IFERROR(VLOOKUP($IF175,Data!$B:$CP,Daily!IX$10,0)/IFERROR(VLOOKUP($IF174,Data!$B:$CP,Daily!IX$10,0),0),0)</f>
        <v>0.5</v>
      </c>
      <c r="IY175" s="12">
        <f>IFERROR(VLOOKUP($IF175,Data!$B:$CP,Daily!IY$10,0)/IFERROR(VLOOKUP($IF174,Data!$B:$CP,Daily!IY$10,0),0),0)</f>
        <v>0.66666666666666663</v>
      </c>
      <c r="IZ175" s="12">
        <f>IFERROR(VLOOKUP($IF175,Data!$B:$CP,Daily!IZ$10,0)/IFERROR(VLOOKUP($IF174,Data!$B:$CP,Daily!IZ$10,0),0),0)</f>
        <v>0</v>
      </c>
      <c r="JA175" s="12">
        <f>IFERROR(VLOOKUP($IF175,Data!$B:$CP,Daily!JA$10,0)/IFERROR(VLOOKUP($IF174,Data!$B:$CP,Daily!JA$10,0),0),0)</f>
        <v>0</v>
      </c>
      <c r="JB175" s="12">
        <f>IFERROR(VLOOKUP($IF175,Data!$B:$CP,Daily!JB$10,0)/IFERROR(VLOOKUP($IF174,Data!$B:$CP,Daily!JB$10,0),0),0)</f>
        <v>0.5</v>
      </c>
      <c r="JC175" s="12">
        <f>IFERROR(VLOOKUP($IF175,Data!$B:$CP,Daily!JC$10,0)/IFERROR(VLOOKUP($IF174,Data!$B:$CP,Daily!JC$10,0),0),0)</f>
        <v>0</v>
      </c>
      <c r="JD175" s="12">
        <f>IFERROR(VLOOKUP($IF175,Data!$B:$CP,Daily!JD$10,0)/IFERROR(VLOOKUP($IF174,Data!$B:$CP,Daily!JD$10,0),0),0)</f>
        <v>0</v>
      </c>
      <c r="JE175" s="12">
        <f>IFERROR(VLOOKUP($IF175,Data!$B:$CP,Daily!JE$10,0)/IFERROR(VLOOKUP($IF174,Data!$B:$CP,Daily!JE$10,0),0),0)</f>
        <v>0</v>
      </c>
      <c r="JF175" s="12">
        <f>IFERROR(VLOOKUP($IF175,Data!$B:$CP,Daily!JF$10,0)/IFERROR(VLOOKUP($IF174,Data!$B:$CP,Daily!JF$10,0),0),0)</f>
        <v>0</v>
      </c>
      <c r="JG175" s="12">
        <f>IFERROR(VLOOKUP($IF175,Data!$B:$CP,Daily!JG$10,0)/IFERROR(VLOOKUP($IF174,Data!$B:$CP,Daily!JG$10,0),0),0)</f>
        <v>0</v>
      </c>
      <c r="JH175" s="12">
        <f>IFERROR(VLOOKUP($IF175,Data!$B:$CP,Daily!JH$10,0)/IFERROR(VLOOKUP($IF174,Data!$B:$CP,Daily!JH$10,0),0),0)</f>
        <v>0</v>
      </c>
      <c r="JI175" s="12">
        <f>IFERROR(VLOOKUP($IF175,Data!$B:$CP,Daily!JI$10,0)/IFERROR(VLOOKUP($IF174,Data!$B:$CP,Daily!JI$10,0),0),0)</f>
        <v>0</v>
      </c>
      <c r="JJ175" s="12">
        <f>IFERROR(VLOOKUP($IF175,Data!$B:$CP,Daily!JJ$10,0)/IFERROR(VLOOKUP($IF174,Data!$B:$CP,Daily!JJ$10,0),0),0)</f>
        <v>0</v>
      </c>
      <c r="JK175" s="12">
        <f>IFERROR(VLOOKUP($IF175,Data!$B:$CP,Daily!JK$10,0)/IFERROR(VLOOKUP($IF174,Data!$B:$CP,Daily!JK$10,0),0),0)</f>
        <v>0</v>
      </c>
      <c r="JL175" s="12">
        <f>IFERROR(VLOOKUP($IF175,Data!$B:$CP,Daily!JL$10,0)/IFERROR(VLOOKUP($IF174,Data!$B:$CP,Daily!JL$10,0),0),0)</f>
        <v>0</v>
      </c>
      <c r="JM175" s="12">
        <f>IFERROR(VLOOKUP($IF175,Data!$B:$CP,Daily!JM$10,0)/IFERROR(VLOOKUP($IF174,Data!$B:$CP,Daily!JM$10,0),0),0)</f>
        <v>0</v>
      </c>
      <c r="JN175" s="12">
        <f>IFERROR(VLOOKUP($IF175,Data!$B:$CP,Daily!JN$10,0)/IFERROR(VLOOKUP($IF174,Data!$B:$CP,Daily!JN$10,0),0),0)</f>
        <v>0</v>
      </c>
      <c r="JO175" s="12">
        <f>IFERROR(VLOOKUP($IF175,Data!$B:$CP,Daily!JO$10,0)/IFERROR(VLOOKUP($IF174,Data!$B:$CP,Daily!JO$10,0),0),0)</f>
        <v>0</v>
      </c>
      <c r="JP175" s="12">
        <f>IFERROR(VLOOKUP($IF175,Data!$B:$CP,Daily!JP$10,0)/IFERROR(VLOOKUP($IF174,Data!$B:$CP,Daily!JP$10,0),0),0)</f>
        <v>0</v>
      </c>
      <c r="JQ175" s="12">
        <f>IFERROR(VLOOKUP($IF175,Data!$B:$CP,Daily!JQ$10,0)/IFERROR(VLOOKUP($IF174,Data!$B:$CP,Daily!JQ$10,0),0),0)</f>
        <v>0</v>
      </c>
      <c r="JR175" s="12">
        <f>IFERROR(VLOOKUP($IF175,Data!$B:$CP,Daily!JR$10,0)/IFERROR(VLOOKUP($IF174,Data!$B:$CP,Daily!JR$10,0),0),0)</f>
        <v>0</v>
      </c>
      <c r="JS175" s="12">
        <f>IFERROR(VLOOKUP($IF175,Data!$B:$CP,Daily!JS$10,0)/IFERROR(VLOOKUP($IF174,Data!$B:$CP,Daily!JS$10,0),0),0)</f>
        <v>0</v>
      </c>
      <c r="JT175" s="12">
        <f>IFERROR(VLOOKUP($IF175,Data!$B:$CP,Daily!JT$10,0)/IFERROR(VLOOKUP($IF174,Data!$B:$CP,Daily!JT$10,0),0),0)</f>
        <v>0</v>
      </c>
      <c r="JU175" s="12">
        <f>IFERROR(VLOOKUP($IF175,Data!$B:$CP,Daily!JU$10,0)/IFERROR(VLOOKUP($IF174,Data!$B:$CP,Daily!JU$10,0),0),0)</f>
        <v>0</v>
      </c>
      <c r="JV175" s="12">
        <f>IFERROR(VLOOKUP($IF175,Data!$B:$CP,Daily!JV$10,0)/IFERROR(VLOOKUP($IF174,Data!$B:$CP,Daily!JV$10,0),0),0)</f>
        <v>0</v>
      </c>
      <c r="JW175" s="12">
        <f>IFERROR(VLOOKUP($IF175,Data!$B:$CP,Daily!JW$10,0)/IFERROR(VLOOKUP($IF174,Data!$B:$CP,Daily!JW$10,0),0),0)</f>
        <v>0</v>
      </c>
      <c r="JX175" s="12">
        <f>IFERROR(VLOOKUP($IF175,Data!$B:$CP,Daily!JX$10,0)/IFERROR(VLOOKUP($IF174,Data!$B:$CP,Daily!JX$10,0),0),0)</f>
        <v>0</v>
      </c>
      <c r="JY175" s="12">
        <f>IFERROR(VLOOKUP($IF175,Data!$B:$CP,Daily!JY$10,0)/IFERROR(VLOOKUP($IF174,Data!$B:$CP,Daily!JY$10,0),0),0)</f>
        <v>0</v>
      </c>
      <c r="JZ175" s="12">
        <f>IFERROR(VLOOKUP($IF175,Data!$B:$CP,Daily!JZ$10,0)/IFERROR(VLOOKUP($IF174,Data!$B:$CP,Daily!JZ$10,0),0),0)</f>
        <v>0</v>
      </c>
      <c r="KA175" s="12">
        <f>IFERROR(VLOOKUP($IF175,Data!$B:$CP,Daily!KA$10,0)/IFERROR(VLOOKUP($IF174,Data!$B:$CP,Daily!KA$10,0),0),0)</f>
        <v>0</v>
      </c>
      <c r="KB175" s="12">
        <f>IFERROR(VLOOKUP($IF175,Data!$B:$CP,Daily!KB$10,0)/IFERROR(VLOOKUP($IF174,Data!$B:$CP,Daily!KB$10,0),0),0)</f>
        <v>0</v>
      </c>
      <c r="KC175" s="12">
        <f>IFERROR(VLOOKUP($IF175,Data!$B:$CP,Daily!KC$10,0)/IFERROR(VLOOKUP($IF174,Data!$B:$CP,Daily!KC$10,0),0),0)</f>
        <v>0</v>
      </c>
      <c r="KD175" s="12">
        <f>IFERROR(VLOOKUP($IF175,Data!$B:$CP,Daily!KD$10,0)/IFERROR(VLOOKUP($IF174,Data!$B:$CP,Daily!KD$10,0),0),0)</f>
        <v>0</v>
      </c>
      <c r="KE175" s="12">
        <f>IFERROR(VLOOKUP($IF175,Data!$B:$CP,Daily!KE$10,0)/IFERROR(VLOOKUP($IF174,Data!$B:$CP,Daily!KE$10,0),0),0)</f>
        <v>0</v>
      </c>
      <c r="KF175" s="12">
        <f>IFERROR(VLOOKUP($IF175,Data!$B:$CP,Daily!KF$10,0)/IFERROR(VLOOKUP($IF174,Data!$B:$CP,Daily!KF$10,0),0),0)</f>
        <v>0</v>
      </c>
      <c r="KG175" s="12">
        <f>IFERROR(VLOOKUP($IF175,Data!$B:$CP,Daily!KG$10,0)/IFERROR(VLOOKUP($IF174,Data!$B:$CP,Daily!KG$10,0),0),0)</f>
        <v>0</v>
      </c>
      <c r="KH175" s="12">
        <f>IFERROR(VLOOKUP($IF175,Data!$B:$CP,Daily!KH$10,0)/IFERROR(VLOOKUP($IF174,Data!$B:$CP,Daily!KH$10,0),0),0)</f>
        <v>0</v>
      </c>
      <c r="KI175" s="12">
        <f>IFERROR(VLOOKUP($IF175,Data!$B:$CP,Daily!KI$10,0)/IFERROR(VLOOKUP($IF174,Data!$B:$CP,Daily!KI$10,0),0),0)</f>
        <v>0</v>
      </c>
      <c r="KJ175" s="12">
        <f>IFERROR(VLOOKUP($IF175,Data!$B:$CP,Daily!KJ$10,0)/IFERROR(VLOOKUP($IF174,Data!$B:$CP,Daily!KJ$10,0),0),0)</f>
        <v>0</v>
      </c>
      <c r="KK175" s="12">
        <f>IFERROR(VLOOKUP($IF175,Data!$B:$CP,Daily!KK$10,0)/IFERROR(VLOOKUP($IF174,Data!$B:$CP,Daily!KK$10,0),0),0)</f>
        <v>0</v>
      </c>
      <c r="KL175" s="12">
        <f>IFERROR(VLOOKUP($IF175,Data!$B:$CP,Daily!KL$10,0)/IFERROR(VLOOKUP($IF174,Data!$B:$CP,Daily!KL$10,0),0),0)</f>
        <v>0</v>
      </c>
      <c r="KM175" s="12">
        <f>IFERROR(VLOOKUP($IF175,Data!$B:$CP,Daily!KM$10,0)/IFERROR(VLOOKUP($IF174,Data!$B:$CP,Daily!KM$10,0),0),0)</f>
        <v>0</v>
      </c>
      <c r="KN175" s="12">
        <f>IFERROR(VLOOKUP($IF175,Data!$B:$CP,Daily!KN$10,0)/IFERROR(VLOOKUP($IF174,Data!$B:$CP,Daily!KN$10,0),0),0)</f>
        <v>0</v>
      </c>
      <c r="KO175" s="12">
        <f>IFERROR(VLOOKUP($IF175,Data!$B:$CP,Daily!KO$10,0)/IFERROR(VLOOKUP($IF174,Data!$B:$CP,Daily!KO$10,0),0),0)</f>
        <v>0</v>
      </c>
      <c r="KP175" s="12">
        <f>IFERROR(VLOOKUP($IF175,Data!$B:$CP,Daily!KP$10,0)/IFERROR(VLOOKUP($IF174,Data!$B:$CP,Daily!KP$10,0),0),0)</f>
        <v>0</v>
      </c>
      <c r="KQ175" s="12">
        <f>IFERROR(VLOOKUP($IF175,Data!$B:$CP,Daily!KQ$10,0)/IFERROR(VLOOKUP($IF174,Data!$B:$CP,Daily!KQ$10,0),0),0)</f>
        <v>0</v>
      </c>
      <c r="KR175" s="12">
        <f>IFERROR(VLOOKUP($IF175,Data!$B:$CP,Daily!KR$10,0)/IFERROR(VLOOKUP($IF174,Data!$B:$CP,Daily!KR$10,0),0),0)</f>
        <v>0</v>
      </c>
      <c r="KS175" s="12">
        <f>IFERROR(VLOOKUP($IF175,Data!$B:$CP,Daily!KS$10,0)/IFERROR(VLOOKUP($IF174,Data!$B:$CP,Daily!KS$10,0),0),0)</f>
        <v>0</v>
      </c>
      <c r="KT175" s="12">
        <f>IFERROR(VLOOKUP($IF175,Data!$B:$CP,Daily!KT$10,0)/IFERROR(VLOOKUP($IF174,Data!$B:$CP,Daily!KT$10,0),0),0)</f>
        <v>0</v>
      </c>
      <c r="KU175" s="12">
        <f>IFERROR(VLOOKUP($IF175,Data!$B:$CP,Daily!KU$10,0)/IFERROR(VLOOKUP($IF174,Data!$B:$CP,Daily!KU$10,0),0),0)</f>
        <v>0</v>
      </c>
      <c r="KV175" s="12">
        <f>IFERROR(VLOOKUP($IF175,Data!$B:$CP,Daily!KV$10,0)/IFERROR(VLOOKUP($IF174,Data!$B:$CP,Daily!KV$10,0),0),0)</f>
        <v>0</v>
      </c>
      <c r="KW175" s="12">
        <f>IFERROR(VLOOKUP($IF175,Data!$B:$CP,Daily!KW$10,0)/IFERROR(VLOOKUP($IF174,Data!$B:$CP,Daily!KW$10,0),0),0)</f>
        <v>0</v>
      </c>
      <c r="KX175" s="12">
        <f>IFERROR(VLOOKUP($IF175,Data!$B:$CP,Daily!KX$10,0)/IFERROR(VLOOKUP($IF174,Data!$B:$CP,Daily!KX$10,0),0),0)</f>
        <v>0</v>
      </c>
      <c r="KY175" s="12">
        <f>IFERROR(VLOOKUP($IF175,Data!$B:$CP,Daily!KY$10,0)/IFERROR(VLOOKUP($IF174,Data!$B:$CP,Daily!KY$10,0),0),0)</f>
        <v>0</v>
      </c>
      <c r="KZ175" s="12">
        <f>IFERROR(VLOOKUP($IF175,Data!$B:$CP,Daily!KZ$10,0)/IFERROR(VLOOKUP($IF174,Data!$B:$CP,Daily!KZ$10,0),0),0)</f>
        <v>0</v>
      </c>
      <c r="LA175" s="12">
        <f>IFERROR(VLOOKUP($IF175,Data!$B:$CP,Daily!LA$10,0)/IFERROR(VLOOKUP($IF174,Data!$B:$CP,Daily!LA$10,0),0),0)</f>
        <v>0</v>
      </c>
      <c r="LB175" s="12">
        <f>IFERROR(VLOOKUP($IF175,Data!$B:$CP,Daily!LB$10,0)/IFERROR(VLOOKUP($IF174,Data!$B:$CP,Daily!LB$10,0),0),0)</f>
        <v>0</v>
      </c>
      <c r="LC175" s="12">
        <f>IFERROR(VLOOKUP($IF175,Data!$B:$CP,Daily!LC$10,0)/IFERROR(VLOOKUP($IF174,Data!$B:$CP,Daily!LC$10,0),0),0)</f>
        <v>0</v>
      </c>
      <c r="LD175" s="12">
        <f>IFERROR(VLOOKUP($IF175,Data!$B:$CP,Daily!LD$10,0)/IFERROR(VLOOKUP($IF174,Data!$B:$CP,Daily!LD$10,0),0),0)</f>
        <v>0</v>
      </c>
      <c r="LE175" s="12">
        <f>IFERROR(VLOOKUP($IF175,Data!$B:$CP,Daily!LE$10,0)/IFERROR(VLOOKUP($IF174,Data!$B:$CP,Daily!LE$10,0),0),0)</f>
        <v>0</v>
      </c>
      <c r="LF175" s="12">
        <f>IFERROR(VLOOKUP($IF175,Data!$B:$CP,Daily!LF$10,0)/IFERROR(VLOOKUP($IF174,Data!$B:$CP,Daily!LF$10,0),0),0)</f>
        <v>0</v>
      </c>
      <c r="LG175" s="12">
        <f>IFERROR(VLOOKUP($IF175,Data!$B:$CP,Daily!LG$10,0)/IFERROR(VLOOKUP($IF174,Data!$B:$CP,Daily!LG$10,0),0),0)</f>
        <v>0</v>
      </c>
      <c r="LH175" s="12">
        <f>IFERROR(VLOOKUP($IF175,Data!$B:$CP,Daily!LH$10,0)/IFERROR(VLOOKUP($IF174,Data!$B:$CP,Daily!LH$10,0),0),0)</f>
        <v>0</v>
      </c>
      <c r="LI175" s="12">
        <f>IFERROR(VLOOKUP($IF175,Data!$B:$CP,Daily!LI$10,0)/IFERROR(VLOOKUP($IF174,Data!$B:$CP,Daily!LI$10,0),0),0)</f>
        <v>0</v>
      </c>
      <c r="LJ175" s="12">
        <f>IFERROR(VLOOKUP($IF175,Data!$B:$CP,Daily!LJ$10,0)/IFERROR(VLOOKUP($IF174,Data!$B:$CP,Daily!LJ$10,0),0),0)</f>
        <v>0</v>
      </c>
      <c r="LK175" s="12">
        <f>IFERROR(VLOOKUP($IF175,Data!$B:$CP,Daily!LK$10,0)/IFERROR(VLOOKUP($IF174,Data!$B:$CP,Daily!LK$10,0),0),0)</f>
        <v>0</v>
      </c>
      <c r="LL175" s="12">
        <f>IFERROR(VLOOKUP($IF175,Data!$B:$CP,Daily!LL$10,0)/IFERROR(VLOOKUP($IF174,Data!$B:$CP,Daily!LL$10,0),0),0)</f>
        <v>0</v>
      </c>
      <c r="LM175" s="12">
        <f>IFERROR(VLOOKUP($IF175,Data!$B:$CP,Daily!LM$10,0)/IFERROR(VLOOKUP($IF174,Data!$B:$CP,Daily!LM$10,0),0),0)</f>
        <v>0</v>
      </c>
      <c r="LN175" s="12">
        <f>IFERROR(VLOOKUP($IF175,Data!$B:$CP,Daily!LN$10,0)/IFERROR(VLOOKUP($IF174,Data!$B:$CP,Daily!LN$10,0),0),0)</f>
        <v>0</v>
      </c>
      <c r="LO175" s="12">
        <f>IFERROR(VLOOKUP($IF175,Data!$B:$CP,Daily!LO$10,0)/IFERROR(VLOOKUP($IF174,Data!$B:$CP,Daily!LO$10,0),0),0)</f>
        <v>0</v>
      </c>
      <c r="LP175" s="12">
        <f>IFERROR(VLOOKUP($IF175,Data!$B:$CP,Daily!LP$10,0)/IFERROR(VLOOKUP($IF174,Data!$B:$CP,Daily!LP$10,0),0),0)</f>
        <v>0</v>
      </c>
      <c r="LQ175" s="12">
        <f>IFERROR(VLOOKUP($IF175,Data!$B:$CP,Daily!LQ$10,0)/IFERROR(VLOOKUP($IF174,Data!$B:$CP,Daily!LQ$10,0),0),0)</f>
        <v>0</v>
      </c>
      <c r="LR175" s="12">
        <f>IFERROR(VLOOKUP($IF175,Data!$B:$CP,Daily!LR$10,0)/IFERROR(VLOOKUP($IF174,Data!$B:$CP,Daily!LR$10,0),0),0)</f>
        <v>0</v>
      </c>
      <c r="LS175" s="12">
        <f>IFERROR(VLOOKUP($IF175,Data!$B:$CP,Daily!LS$10,0)/IFERROR(VLOOKUP($IF174,Data!$B:$CP,Daily!LS$10,0),0),0)</f>
        <v>0</v>
      </c>
      <c r="LU175" s="40">
        <f t="shared" si="2690"/>
        <v>0</v>
      </c>
      <c r="LV175" s="40">
        <f t="shared" si="2691"/>
        <v>0</v>
      </c>
      <c r="LW175" s="40">
        <f t="shared" si="2692"/>
        <v>0</v>
      </c>
      <c r="LX175" s="40">
        <f t="shared" si="2693"/>
        <v>0</v>
      </c>
      <c r="LY175" s="40">
        <f t="shared" si="2694"/>
        <v>0</v>
      </c>
      <c r="LZ175" s="43"/>
      <c r="MA175" s="12">
        <f t="shared" si="2695"/>
        <v>0</v>
      </c>
      <c r="MB175" s="40">
        <f>IFERROR(SUMPRODUCT(LL175:LR175,LL$174:LR$174)/SUM(LL$174:LR$174),0)</f>
        <v>0</v>
      </c>
      <c r="MC175" s="40">
        <f>IFERROR(SUMPRODUCT(KP175:LR175,KP$174:LR$174)/SUM(KP$174:LR$174),0)</f>
        <v>0</v>
      </c>
    </row>
    <row r="176" spans="4:341" hidden="1" x14ac:dyDescent="0.35">
      <c r="D176" s="116" t="s">
        <v>859</v>
      </c>
      <c r="E176" s="53" t="str">
        <f>VLOOKUP($D176,'Metric Nature'!$C:$D,2,0)&amp;IF(($F176&lt;(EA176)),"Below",IF(($F176&gt;(DZ176)),"Above","Within"))</f>
        <v>PositiveWithin</v>
      </c>
      <c r="F176" s="48">
        <f t="shared" si="2663"/>
        <v>0</v>
      </c>
      <c r="G176" s="49">
        <f t="shared" si="2664"/>
        <v>0</v>
      </c>
      <c r="H176" s="55">
        <f t="shared" si="2665"/>
        <v>0</v>
      </c>
      <c r="I176" s="49">
        <f t="shared" si="2666"/>
        <v>0</v>
      </c>
      <c r="J176" s="48">
        <f t="shared" si="2667"/>
        <v>0</v>
      </c>
      <c r="K176" s="48"/>
      <c r="L176" s="56"/>
      <c r="M176" s="53" t="str">
        <f>VLOOKUP($D176,'Metric Nature'!$C:$D,2,0)&amp;IF(($N176&lt;(HZ176)),"Below",IF(($N176&gt;(HY176)),"Above","Within"))</f>
        <v>PositiveWithin</v>
      </c>
      <c r="N176" s="48">
        <f t="shared" si="2668"/>
        <v>0</v>
      </c>
      <c r="O176" s="49">
        <f t="shared" si="2669"/>
        <v>0</v>
      </c>
      <c r="P176" s="55">
        <f t="shared" si="2670"/>
        <v>0</v>
      </c>
      <c r="Q176" s="49">
        <f t="shared" si="2671"/>
        <v>0</v>
      </c>
      <c r="R176" s="48">
        <f t="shared" si="2672"/>
        <v>0</v>
      </c>
      <c r="S176" s="48"/>
      <c r="T176" s="56"/>
      <c r="U176" s="53" t="str">
        <f>VLOOKUP($D176,'Metric Nature'!$C:$D,2,0)&amp;IF(($V176&lt;(LY176)),"Below",IF(($V176&gt;(LX176)),"Above","Within"))</f>
        <v>PositiveWithin</v>
      </c>
      <c r="V176" s="48">
        <f t="shared" si="2673"/>
        <v>0</v>
      </c>
      <c r="W176" s="49">
        <f t="shared" si="2674"/>
        <v>0</v>
      </c>
      <c r="X176" s="48">
        <f t="shared" si="2675"/>
        <v>0</v>
      </c>
      <c r="Y176" s="49">
        <f t="shared" si="2676"/>
        <v>0</v>
      </c>
      <c r="Z176" s="48">
        <f t="shared" si="2677"/>
        <v>0</v>
      </c>
      <c r="AA176" s="48"/>
      <c r="AB176" s="50"/>
      <c r="AC176" s="46"/>
      <c r="AI176" s="7" t="s">
        <v>860</v>
      </c>
      <c r="AJ176" s="12">
        <f>IFERROR((VLOOKUP($EG176,Data!$B:$CP,Daily!EI$10,0)+VLOOKUP($IF176,Data!$B:$CP,Daily!IH$10,0))/(VLOOKUP($EG174,Data!$B:$CP,Daily!EI$10,0)+VLOOKUP($IF174,Data!$B:$CP,Daily!IH$10,0)),0)</f>
        <v>0.75</v>
      </c>
      <c r="AK176" s="12">
        <f>IFERROR((VLOOKUP($EG176,Data!$B:$CP,Daily!EJ$10,0)+VLOOKUP($IF176,Data!$B:$CP,Daily!II$10,0))/(VLOOKUP($EG174,Data!$B:$CP,Daily!EJ$10,0)+VLOOKUP($IF174,Data!$B:$CP,Daily!II$10,0)),0)</f>
        <v>0.75</v>
      </c>
      <c r="AL176" s="12">
        <f>IFERROR((VLOOKUP($EG176,Data!$B:$CP,Daily!EK$10,0)+VLOOKUP($IF176,Data!$B:$CP,Daily!IJ$10,0))/(VLOOKUP($EG174,Data!$B:$CP,Daily!EK$10,0)+VLOOKUP($IF174,Data!$B:$CP,Daily!IJ$10,0)),0)</f>
        <v>0.8571428571428571</v>
      </c>
      <c r="AM176" s="12">
        <f>IFERROR((VLOOKUP($EG176,Data!$B:$CP,Daily!EL$10,0)+VLOOKUP($IF176,Data!$B:$CP,Daily!IK$10,0))/(VLOOKUP($EG174,Data!$B:$CP,Daily!EL$10,0)+VLOOKUP($IF174,Data!$B:$CP,Daily!IK$10,0)),0)</f>
        <v>0.66666666666666663</v>
      </c>
      <c r="AN176" s="12">
        <f>IFERROR((VLOOKUP($EG176,Data!$B:$CP,Daily!EM$10,0)+VLOOKUP($IF176,Data!$B:$CP,Daily!IL$10,0))/(VLOOKUP($EG174,Data!$B:$CP,Daily!EM$10,0)+VLOOKUP($IF174,Data!$B:$CP,Daily!IL$10,0)),0)</f>
        <v>0.36363636363636365</v>
      </c>
      <c r="AO176" s="12">
        <f>IFERROR((VLOOKUP($EG176,Data!$B:$CP,Daily!EN$10,0)+VLOOKUP($IF176,Data!$B:$CP,Daily!IM$10,0))/(VLOOKUP($EG174,Data!$B:$CP,Daily!EN$10,0)+VLOOKUP($IF174,Data!$B:$CP,Daily!IM$10,0)),0)</f>
        <v>0.77777777777777779</v>
      </c>
      <c r="AP176" s="12">
        <f>IFERROR((VLOOKUP($EG176,Data!$B:$CP,Daily!EO$10,0)+VLOOKUP($IF176,Data!$B:$CP,Daily!IN$10,0))/(VLOOKUP($EG174,Data!$B:$CP,Daily!EO$10,0)+VLOOKUP($IF174,Data!$B:$CP,Daily!IN$10,0)),0)</f>
        <v>0.6</v>
      </c>
      <c r="AQ176" s="12">
        <f>IFERROR((VLOOKUP($EG176,Data!$B:$CP,Daily!EP$10,0)+VLOOKUP($IF176,Data!$B:$CP,Daily!IO$10,0))/(VLOOKUP($EG174,Data!$B:$CP,Daily!EP$10,0)+VLOOKUP($IF174,Data!$B:$CP,Daily!IO$10,0)),0)</f>
        <v>0.5</v>
      </c>
      <c r="AR176" s="12">
        <f>IFERROR((VLOOKUP($EG176,Data!$B:$CP,Daily!EQ$10,0)+VLOOKUP($IF176,Data!$B:$CP,Daily!IP$10,0))/(VLOOKUP($EG174,Data!$B:$CP,Daily!EQ$10,0)+VLOOKUP($IF174,Data!$B:$CP,Daily!IP$10,0)),0)</f>
        <v>0.5</v>
      </c>
      <c r="AS176" s="12">
        <f>IFERROR((VLOOKUP($EG176,Data!$B:$CP,Daily!ER$10,0)+VLOOKUP($IF176,Data!$B:$CP,Daily!IQ$10,0))/(VLOOKUP($EG174,Data!$B:$CP,Daily!ER$10,0)+VLOOKUP($IF174,Data!$B:$CP,Daily!IQ$10,0)),0)</f>
        <v>0.8666666666666667</v>
      </c>
      <c r="AT176" s="12">
        <f>IFERROR((VLOOKUP($EG176,Data!$B:$CP,Daily!ES$10,0)+VLOOKUP($IF176,Data!$B:$CP,Daily!IR$10,0))/(VLOOKUP($EG174,Data!$B:$CP,Daily!ES$10,0)+VLOOKUP($IF174,Data!$B:$CP,Daily!IR$10,0)),0)</f>
        <v>0.55555555555555558</v>
      </c>
      <c r="AU176" s="12">
        <f>IFERROR((VLOOKUP($EG176,Data!$B:$CP,Daily!ET$10,0)+VLOOKUP($IF176,Data!$B:$CP,Daily!IS$10,0))/(VLOOKUP($EG174,Data!$B:$CP,Daily!ET$10,0)+VLOOKUP($IF174,Data!$B:$CP,Daily!IS$10,0)),0)</f>
        <v>0.7</v>
      </c>
      <c r="AV176" s="12">
        <f>IFERROR((VLOOKUP($EG176,Data!$B:$CP,Daily!EU$10,0)+VLOOKUP($IF176,Data!$B:$CP,Daily!IT$10,0))/(VLOOKUP($EG174,Data!$B:$CP,Daily!EU$10,0)+VLOOKUP($IF174,Data!$B:$CP,Daily!IT$10,0)),0)</f>
        <v>0.8</v>
      </c>
      <c r="AW176" s="12">
        <f>IFERROR((VLOOKUP($EG176,Data!$B:$CP,Daily!EV$10,0)+VLOOKUP($IF176,Data!$B:$CP,Daily!IU$10,0))/(VLOOKUP($EG174,Data!$B:$CP,Daily!EV$10,0)+VLOOKUP($IF174,Data!$B:$CP,Daily!IU$10,0)),0)</f>
        <v>0.90909090909090906</v>
      </c>
      <c r="AX176" s="12">
        <f>IFERROR((VLOOKUP($EG176,Data!$B:$CP,Daily!EW$10,0)+VLOOKUP($IF176,Data!$B:$CP,Daily!IV$10,0))/(VLOOKUP($EG174,Data!$B:$CP,Daily!EW$10,0)+VLOOKUP($IF174,Data!$B:$CP,Daily!IV$10,0)),0)</f>
        <v>0.55555555555555558</v>
      </c>
      <c r="AY176" s="12">
        <f>IFERROR((VLOOKUP($EG176,Data!$B:$CP,Daily!EX$10,0)+VLOOKUP($IF176,Data!$B:$CP,Daily!IW$10,0))/(VLOOKUP($EG174,Data!$B:$CP,Daily!EX$10,0)+VLOOKUP($IF174,Data!$B:$CP,Daily!IW$10,0)),0)</f>
        <v>0.5</v>
      </c>
      <c r="AZ176" s="12">
        <f>IFERROR((VLOOKUP($EG176,Data!$B:$CP,Daily!EY$10,0)+VLOOKUP($IF176,Data!$B:$CP,Daily!IX$10,0))/(VLOOKUP($EG174,Data!$B:$CP,Daily!EY$10,0)+VLOOKUP($IF174,Data!$B:$CP,Daily!IX$10,0)),0)</f>
        <v>0.8</v>
      </c>
      <c r="BA176" s="12">
        <f>IFERROR((VLOOKUP($EG176,Data!$B:$CP,Daily!EZ$10,0)+VLOOKUP($IF176,Data!$B:$CP,Daily!IY$10,0))/(VLOOKUP($EG174,Data!$B:$CP,Daily!EZ$10,0)+VLOOKUP($IF174,Data!$B:$CP,Daily!IY$10,0)),0)</f>
        <v>0.5</v>
      </c>
      <c r="BB176" s="12">
        <f>IFERROR((VLOOKUP($EG176,Data!$B:$CP,Daily!FA$10,0)+VLOOKUP($IF176,Data!$B:$CP,Daily!IZ$10,0))/(VLOOKUP($EG174,Data!$B:$CP,Daily!FA$10,0)+VLOOKUP($IF174,Data!$B:$CP,Daily!IZ$10,0)),0)</f>
        <v>0.5</v>
      </c>
      <c r="BC176" s="12">
        <f>IFERROR((VLOOKUP($EG176,Data!$B:$CP,Daily!FB$10,0)+VLOOKUP($IF176,Data!$B:$CP,Daily!JA$10,0))/(VLOOKUP($EG174,Data!$B:$CP,Daily!FB$10,0)+VLOOKUP($IF174,Data!$B:$CP,Daily!JA$10,0)),0)</f>
        <v>0.5</v>
      </c>
      <c r="BD176" s="12">
        <f>IFERROR((VLOOKUP($EG176,Data!$B:$CP,Daily!FC$10,0)+VLOOKUP($IF176,Data!$B:$CP,Daily!JB$10,0))/(VLOOKUP($EG174,Data!$B:$CP,Daily!FC$10,0)+VLOOKUP($IF174,Data!$B:$CP,Daily!JB$10,0)),0)</f>
        <v>0.63636363636363635</v>
      </c>
      <c r="BE176" s="12">
        <f>IFERROR((VLOOKUP($EG176,Data!$B:$CP,Daily!FD$10,0)+VLOOKUP($IF176,Data!$B:$CP,Daily!JC$10,0))/(VLOOKUP($EG174,Data!$B:$CP,Daily!FD$10,0)+VLOOKUP($IF174,Data!$B:$CP,Daily!JC$10,0)),0)</f>
        <v>1</v>
      </c>
      <c r="BF176" s="12">
        <f>IFERROR((VLOOKUP($EG176,Data!$B:$CP,Daily!FE$10,0)+VLOOKUP($IF176,Data!$B:$CP,Daily!JD$10,0))/(VLOOKUP($EG174,Data!$B:$CP,Daily!FE$10,0)+VLOOKUP($IF174,Data!$B:$CP,Daily!JD$10,0)),0)</f>
        <v>0</v>
      </c>
      <c r="BG176" s="12">
        <f>IFERROR((VLOOKUP($EG176,Data!$B:$CP,Daily!FF$10,0)+VLOOKUP($IF176,Data!$B:$CP,Daily!JE$10,0))/(VLOOKUP($EG174,Data!$B:$CP,Daily!FF$10,0)+VLOOKUP($IF174,Data!$B:$CP,Daily!JE$10,0)),0)</f>
        <v>0</v>
      </c>
      <c r="BH176" s="12">
        <f>IFERROR((VLOOKUP($EG176,Data!$B:$CP,Daily!FG$10,0)+VLOOKUP($IF176,Data!$B:$CP,Daily!JF$10,0))/(VLOOKUP($EG174,Data!$B:$CP,Daily!FG$10,0)+VLOOKUP($IF174,Data!$B:$CP,Daily!JF$10,0)),0)</f>
        <v>0</v>
      </c>
      <c r="BI176" s="12">
        <f>IFERROR((VLOOKUP($EG176,Data!$B:$CP,Daily!FH$10,0)+VLOOKUP($IF176,Data!$B:$CP,Daily!JG$10,0))/(VLOOKUP($EG174,Data!$B:$CP,Daily!FH$10,0)+VLOOKUP($IF174,Data!$B:$CP,Daily!JG$10,0)),0)</f>
        <v>0</v>
      </c>
      <c r="BJ176" s="12">
        <f>IFERROR((VLOOKUP($EG176,Data!$B:$CP,Daily!FI$10,0)+VLOOKUP($IF176,Data!$B:$CP,Daily!JH$10,0))/(VLOOKUP($EG174,Data!$B:$CP,Daily!FI$10,0)+VLOOKUP($IF174,Data!$B:$CP,Daily!JH$10,0)),0)</f>
        <v>0</v>
      </c>
      <c r="BK176" s="12">
        <f>IFERROR((VLOOKUP($EG176,Data!$B:$CP,Daily!FJ$10,0)+VLOOKUP($IF176,Data!$B:$CP,Daily!JI$10,0))/(VLOOKUP($EG174,Data!$B:$CP,Daily!FJ$10,0)+VLOOKUP($IF174,Data!$B:$CP,Daily!JI$10,0)),0)</f>
        <v>0</v>
      </c>
      <c r="BL176" s="12">
        <f>IFERROR((VLOOKUP($EG176,Data!$B:$CP,Daily!FK$10,0)+VLOOKUP($IF176,Data!$B:$CP,Daily!JJ$10,0))/(VLOOKUP($EG174,Data!$B:$CP,Daily!FK$10,0)+VLOOKUP($IF174,Data!$B:$CP,Daily!JJ$10,0)),0)</f>
        <v>0</v>
      </c>
      <c r="BM176" s="12">
        <f>IFERROR((VLOOKUP($EG176,Data!$B:$CP,Daily!FL$10,0)+VLOOKUP($IF176,Data!$B:$CP,Daily!JK$10,0))/(VLOOKUP($EG174,Data!$B:$CP,Daily!FL$10,0)+VLOOKUP($IF174,Data!$B:$CP,Daily!JK$10,0)),0)</f>
        <v>0</v>
      </c>
      <c r="BN176" s="12">
        <f>IFERROR((VLOOKUP($EG176,Data!$B:$CP,Daily!FM$10,0)+VLOOKUP($IF176,Data!$B:$CP,Daily!JL$10,0))/(VLOOKUP($EG174,Data!$B:$CP,Daily!FM$10,0)+VLOOKUP($IF174,Data!$B:$CP,Daily!JL$10,0)),0)</f>
        <v>0</v>
      </c>
      <c r="BO176" s="12">
        <f>IFERROR((VLOOKUP($EG176,Data!$B:$CP,Daily!FN$10,0)+VLOOKUP($IF176,Data!$B:$CP,Daily!JM$10,0))/(VLOOKUP($EG174,Data!$B:$CP,Daily!FN$10,0)+VLOOKUP($IF174,Data!$B:$CP,Daily!JM$10,0)),0)</f>
        <v>0</v>
      </c>
      <c r="BP176" s="12">
        <f>IFERROR((VLOOKUP($EG176,Data!$B:$CP,Daily!FO$10,0)+VLOOKUP($IF176,Data!$B:$CP,Daily!JN$10,0))/(VLOOKUP($EG174,Data!$B:$CP,Daily!FO$10,0)+VLOOKUP($IF174,Data!$B:$CP,Daily!JN$10,0)),0)</f>
        <v>0</v>
      </c>
      <c r="BQ176" s="12">
        <f>IFERROR((VLOOKUP($EG176,Data!$B:$CP,Daily!FP$10,0)+VLOOKUP($IF176,Data!$B:$CP,Daily!JO$10,0))/(VLOOKUP($EG174,Data!$B:$CP,Daily!FP$10,0)+VLOOKUP($IF174,Data!$B:$CP,Daily!JO$10,0)),0)</f>
        <v>0</v>
      </c>
      <c r="BR176" s="12">
        <f>IFERROR((VLOOKUP($EG176,Data!$B:$CP,Daily!FQ$10,0)+VLOOKUP($IF176,Data!$B:$CP,Daily!JP$10,0))/(VLOOKUP($EG174,Data!$B:$CP,Daily!FQ$10,0)+VLOOKUP($IF174,Data!$B:$CP,Daily!JP$10,0)),0)</f>
        <v>0</v>
      </c>
      <c r="BS176" s="12">
        <f>IFERROR((VLOOKUP($EG176,Data!$B:$CP,Daily!FR$10,0)+VLOOKUP($IF176,Data!$B:$CP,Daily!JQ$10,0))/(VLOOKUP($EG174,Data!$B:$CP,Daily!FR$10,0)+VLOOKUP($IF174,Data!$B:$CP,Daily!JQ$10,0)),0)</f>
        <v>0</v>
      </c>
      <c r="BT176" s="12">
        <f>IFERROR((VLOOKUP($EG176,Data!$B:$CP,Daily!FS$10,0)+VLOOKUP($IF176,Data!$B:$CP,Daily!JR$10,0))/(VLOOKUP($EG174,Data!$B:$CP,Daily!FS$10,0)+VLOOKUP($IF174,Data!$B:$CP,Daily!JR$10,0)),0)</f>
        <v>0</v>
      </c>
      <c r="BU176" s="12">
        <f>IFERROR((VLOOKUP($EG176,Data!$B:$CP,Daily!FT$10,0)+VLOOKUP($IF176,Data!$B:$CP,Daily!JS$10,0))/(VLOOKUP($EG174,Data!$B:$CP,Daily!FT$10,0)+VLOOKUP($IF174,Data!$B:$CP,Daily!JS$10,0)),0)</f>
        <v>0</v>
      </c>
      <c r="BV176" s="12">
        <f>IFERROR((VLOOKUP($EG176,Data!$B:$CP,Daily!FU$10,0)+VLOOKUP($IF176,Data!$B:$CP,Daily!JT$10,0))/(VLOOKUP($EG174,Data!$B:$CP,Daily!FU$10,0)+VLOOKUP($IF174,Data!$B:$CP,Daily!JT$10,0)),0)</f>
        <v>0</v>
      </c>
      <c r="BW176" s="12">
        <f>IFERROR((VLOOKUP($EG176,Data!$B:$CP,Daily!FV$10,0)+VLOOKUP($IF176,Data!$B:$CP,Daily!JU$10,0))/(VLOOKUP($EG174,Data!$B:$CP,Daily!FV$10,0)+VLOOKUP($IF174,Data!$B:$CP,Daily!JU$10,0)),0)</f>
        <v>0</v>
      </c>
      <c r="BX176" s="12">
        <f>IFERROR((VLOOKUP($EG176,Data!$B:$CP,Daily!FW$10,0)+VLOOKUP($IF176,Data!$B:$CP,Daily!JV$10,0))/(VLOOKUP($EG174,Data!$B:$CP,Daily!FW$10,0)+VLOOKUP($IF174,Data!$B:$CP,Daily!JV$10,0)),0)</f>
        <v>0</v>
      </c>
      <c r="BY176" s="12">
        <f>IFERROR((VLOOKUP($EG176,Data!$B:$CP,Daily!FX$10,0)+VLOOKUP($IF176,Data!$B:$CP,Daily!JW$10,0))/(VLOOKUP($EG174,Data!$B:$CP,Daily!FX$10,0)+VLOOKUP($IF174,Data!$B:$CP,Daily!JW$10,0)),0)</f>
        <v>0</v>
      </c>
      <c r="BZ176" s="12">
        <f>IFERROR((VLOOKUP($EG176,Data!$B:$CP,Daily!FY$10,0)+VLOOKUP($IF176,Data!$B:$CP,Daily!JX$10,0))/(VLOOKUP($EG174,Data!$B:$CP,Daily!FY$10,0)+VLOOKUP($IF174,Data!$B:$CP,Daily!JX$10,0)),0)</f>
        <v>0</v>
      </c>
      <c r="CA176" s="12">
        <f>IFERROR((VLOOKUP($EG176,Data!$B:$CP,Daily!FZ$10,0)+VLOOKUP($IF176,Data!$B:$CP,Daily!JY$10,0))/(VLOOKUP($EG174,Data!$B:$CP,Daily!FZ$10,0)+VLOOKUP($IF174,Data!$B:$CP,Daily!JY$10,0)),0)</f>
        <v>0</v>
      </c>
      <c r="CB176" s="12">
        <f>IFERROR((VLOOKUP($EG176,Data!$B:$CP,Daily!GA$10,0)+VLOOKUP($IF176,Data!$B:$CP,Daily!JZ$10,0))/(VLOOKUP($EG174,Data!$B:$CP,Daily!GA$10,0)+VLOOKUP($IF174,Data!$B:$CP,Daily!JZ$10,0)),0)</f>
        <v>0</v>
      </c>
      <c r="CC176" s="12">
        <f>IFERROR((VLOOKUP($EG176,Data!$B:$CP,Daily!GB$10,0)+VLOOKUP($IF176,Data!$B:$CP,Daily!KA$10,0))/(VLOOKUP($EG174,Data!$B:$CP,Daily!GB$10,0)+VLOOKUP($IF174,Data!$B:$CP,Daily!KA$10,0)),0)</f>
        <v>0</v>
      </c>
      <c r="CD176" s="12">
        <f>IFERROR((VLOOKUP($EG176,Data!$B:$CP,Daily!GC$10,0)+VLOOKUP($IF176,Data!$B:$CP,Daily!KB$10,0))/(VLOOKUP($EG174,Data!$B:$CP,Daily!GC$10,0)+VLOOKUP($IF174,Data!$B:$CP,Daily!KB$10,0)),0)</f>
        <v>0</v>
      </c>
      <c r="CE176" s="12">
        <f>IFERROR((VLOOKUP($EG176,Data!$B:$CP,Daily!GD$10,0)+VLOOKUP($IF176,Data!$B:$CP,Daily!KC$10,0))/(VLOOKUP($EG174,Data!$B:$CP,Daily!GD$10,0)+VLOOKUP($IF174,Data!$B:$CP,Daily!KC$10,0)),0)</f>
        <v>0</v>
      </c>
      <c r="CF176" s="12">
        <f>IFERROR((VLOOKUP($EG176,Data!$B:$CP,Daily!GE$10,0)+VLOOKUP($IF176,Data!$B:$CP,Daily!KD$10,0))/(VLOOKUP($EG174,Data!$B:$CP,Daily!GE$10,0)+VLOOKUP($IF174,Data!$B:$CP,Daily!KD$10,0)),0)</f>
        <v>0</v>
      </c>
      <c r="CG176" s="12">
        <f>IFERROR((VLOOKUP($EG176,Data!$B:$CP,Daily!GF$10,0)+VLOOKUP($IF176,Data!$B:$CP,Daily!KE$10,0))/(VLOOKUP($EG174,Data!$B:$CP,Daily!GF$10,0)+VLOOKUP($IF174,Data!$B:$CP,Daily!KE$10,0)),0)</f>
        <v>0</v>
      </c>
      <c r="CH176" s="12">
        <f>IFERROR((VLOOKUP($EG176,Data!$B:$CP,Daily!GG$10,0)+VLOOKUP($IF176,Data!$B:$CP,Daily!KF$10,0))/(VLOOKUP($EG174,Data!$B:$CP,Daily!GG$10,0)+VLOOKUP($IF174,Data!$B:$CP,Daily!KF$10,0)),0)</f>
        <v>0</v>
      </c>
      <c r="CI176" s="12">
        <f>IFERROR((VLOOKUP($EG176,Data!$B:$CP,Daily!GH$10,0)+VLOOKUP($IF176,Data!$B:$CP,Daily!KG$10,0))/(VLOOKUP($EG174,Data!$B:$CP,Daily!GH$10,0)+VLOOKUP($IF174,Data!$B:$CP,Daily!KG$10,0)),0)</f>
        <v>0</v>
      </c>
      <c r="CJ176" s="12">
        <f>IFERROR((VLOOKUP($EG176,Data!$B:$CP,Daily!GI$10,0)+VLOOKUP($IF176,Data!$B:$CP,Daily!KH$10,0))/(VLOOKUP($EG174,Data!$B:$CP,Daily!GI$10,0)+VLOOKUP($IF174,Data!$B:$CP,Daily!KH$10,0)),0)</f>
        <v>0</v>
      </c>
      <c r="CK176" s="12">
        <f>IFERROR((VLOOKUP($EG176,Data!$B:$CP,Daily!GJ$10,0)+VLOOKUP($IF176,Data!$B:$CP,Daily!KI$10,0))/(VLOOKUP($EG174,Data!$B:$CP,Daily!GJ$10,0)+VLOOKUP($IF174,Data!$B:$CP,Daily!KI$10,0)),0)</f>
        <v>0</v>
      </c>
      <c r="CL176" s="12">
        <f>IFERROR((VLOOKUP($EG176,Data!$B:$CP,Daily!GK$10,0)+VLOOKUP($IF176,Data!$B:$CP,Daily!KJ$10,0))/(VLOOKUP($EG174,Data!$B:$CP,Daily!GK$10,0)+VLOOKUP($IF174,Data!$B:$CP,Daily!KJ$10,0)),0)</f>
        <v>0</v>
      </c>
      <c r="CM176" s="12">
        <f>IFERROR((VLOOKUP($EG176,Data!$B:$CP,Daily!GL$10,0)+VLOOKUP($IF176,Data!$B:$CP,Daily!KK$10,0))/(VLOOKUP($EG174,Data!$B:$CP,Daily!GL$10,0)+VLOOKUP($IF174,Data!$B:$CP,Daily!KK$10,0)),0)</f>
        <v>0</v>
      </c>
      <c r="CN176" s="12">
        <f>IFERROR((VLOOKUP($EG176,Data!$B:$CP,Daily!GM$10,0)+VLOOKUP($IF176,Data!$B:$CP,Daily!KL$10,0))/(VLOOKUP($EG174,Data!$B:$CP,Daily!GM$10,0)+VLOOKUP($IF174,Data!$B:$CP,Daily!KL$10,0)),0)</f>
        <v>0</v>
      </c>
      <c r="CO176" s="12">
        <f>IFERROR((VLOOKUP($EG176,Data!$B:$CP,Daily!GN$10,0)+VLOOKUP($IF176,Data!$B:$CP,Daily!KM$10,0))/(VLOOKUP($EG174,Data!$B:$CP,Daily!GN$10,0)+VLOOKUP($IF174,Data!$B:$CP,Daily!KM$10,0)),0)</f>
        <v>0</v>
      </c>
      <c r="CP176" s="12">
        <f>IFERROR((VLOOKUP($EG176,Data!$B:$CP,Daily!GO$10,0)+VLOOKUP($IF176,Data!$B:$CP,Daily!KN$10,0))/(VLOOKUP($EG174,Data!$B:$CP,Daily!GO$10,0)+VLOOKUP($IF174,Data!$B:$CP,Daily!KN$10,0)),0)</f>
        <v>0</v>
      </c>
      <c r="CQ176" s="12">
        <f>IFERROR((VLOOKUP($EG176,Data!$B:$CP,Daily!GP$10,0)+VLOOKUP($IF176,Data!$B:$CP,Daily!KO$10,0))/(VLOOKUP($EG174,Data!$B:$CP,Daily!GP$10,0)+VLOOKUP($IF174,Data!$B:$CP,Daily!KO$10,0)),0)</f>
        <v>0</v>
      </c>
      <c r="CR176" s="12">
        <f>IFERROR((VLOOKUP($EG176,Data!$B:$CP,Daily!GQ$10,0)+VLOOKUP($IF176,Data!$B:$CP,Daily!KP$10,0))/(VLOOKUP($EG174,Data!$B:$CP,Daily!GQ$10,0)+VLOOKUP($IF174,Data!$B:$CP,Daily!KP$10,0)),0)</f>
        <v>0</v>
      </c>
      <c r="CS176" s="12">
        <f>IFERROR((VLOOKUP($EG176,Data!$B:$CP,Daily!GR$10,0)+VLOOKUP($IF176,Data!$B:$CP,Daily!KQ$10,0))/(VLOOKUP($EG174,Data!$B:$CP,Daily!GR$10,0)+VLOOKUP($IF174,Data!$B:$CP,Daily!KQ$10,0)),0)</f>
        <v>0</v>
      </c>
      <c r="CT176" s="12">
        <f>IFERROR((VLOOKUP($EG176,Data!$B:$CP,Daily!GS$10,0)+VLOOKUP($IF176,Data!$B:$CP,Daily!KR$10,0))/(VLOOKUP($EG174,Data!$B:$CP,Daily!GS$10,0)+VLOOKUP($IF174,Data!$B:$CP,Daily!KR$10,0)),0)</f>
        <v>0</v>
      </c>
      <c r="CU176" s="12">
        <f>IFERROR((VLOOKUP($EG176,Data!$B:$CP,Daily!GT$10,0)+VLOOKUP($IF176,Data!$B:$CP,Daily!KS$10,0))/(VLOOKUP($EG174,Data!$B:$CP,Daily!GT$10,0)+VLOOKUP($IF174,Data!$B:$CP,Daily!KS$10,0)),0)</f>
        <v>0</v>
      </c>
      <c r="CV176" s="12">
        <f>IFERROR((VLOOKUP($EG176,Data!$B:$CP,Daily!GU$10,0)+VLOOKUP($IF176,Data!$B:$CP,Daily!KT$10,0))/(VLOOKUP($EG174,Data!$B:$CP,Daily!GU$10,0)+VLOOKUP($IF174,Data!$B:$CP,Daily!KT$10,0)),0)</f>
        <v>0</v>
      </c>
      <c r="CW176" s="12">
        <f>IFERROR((VLOOKUP($EG176,Data!$B:$CP,Daily!GV$10,0)+VLOOKUP($IF176,Data!$B:$CP,Daily!KU$10,0))/(VLOOKUP($EG174,Data!$B:$CP,Daily!GV$10,0)+VLOOKUP($IF174,Data!$B:$CP,Daily!KU$10,0)),0)</f>
        <v>0</v>
      </c>
      <c r="CX176" s="12">
        <f>IFERROR((VLOOKUP($EG176,Data!$B:$CP,Daily!GW$10,0)+VLOOKUP($IF176,Data!$B:$CP,Daily!KV$10,0))/(VLOOKUP($EG174,Data!$B:$CP,Daily!GW$10,0)+VLOOKUP($IF174,Data!$B:$CP,Daily!KV$10,0)),0)</f>
        <v>0</v>
      </c>
      <c r="CY176" s="12">
        <f>IFERROR((VLOOKUP($EG176,Data!$B:$CP,Daily!GX$10,0)+VLOOKUP($IF176,Data!$B:$CP,Daily!KW$10,0))/(VLOOKUP($EG174,Data!$B:$CP,Daily!GX$10,0)+VLOOKUP($IF174,Data!$B:$CP,Daily!KW$10,0)),0)</f>
        <v>0</v>
      </c>
      <c r="CZ176" s="12">
        <f>IFERROR((VLOOKUP($EG176,Data!$B:$CP,Daily!GY$10,0)+VLOOKUP($IF176,Data!$B:$CP,Daily!KX$10,0))/(VLOOKUP($EG174,Data!$B:$CP,Daily!GY$10,0)+VLOOKUP($IF174,Data!$B:$CP,Daily!KX$10,0)),0)</f>
        <v>0</v>
      </c>
      <c r="DA176" s="12">
        <f>IFERROR((VLOOKUP($EG176,Data!$B:$CP,Daily!GZ$10,0)+VLOOKUP($IF176,Data!$B:$CP,Daily!KY$10,0))/(VLOOKUP($EG174,Data!$B:$CP,Daily!GZ$10,0)+VLOOKUP($IF174,Data!$B:$CP,Daily!KY$10,0)),0)</f>
        <v>0</v>
      </c>
      <c r="DB176" s="12">
        <f>IFERROR((VLOOKUP($EG176,Data!$B:$CP,Daily!HA$10,0)+VLOOKUP($IF176,Data!$B:$CP,Daily!KZ$10,0))/(VLOOKUP($EG174,Data!$B:$CP,Daily!HA$10,0)+VLOOKUP($IF174,Data!$B:$CP,Daily!KZ$10,0)),0)</f>
        <v>0</v>
      </c>
      <c r="DC176" s="12">
        <f>IFERROR((VLOOKUP($EG176,Data!$B:$CP,Daily!HB$10,0)+VLOOKUP($IF176,Data!$B:$CP,Daily!LA$10,0))/(VLOOKUP($EG174,Data!$B:$CP,Daily!HB$10,0)+VLOOKUP($IF174,Data!$B:$CP,Daily!LA$10,0)),0)</f>
        <v>0</v>
      </c>
      <c r="DD176" s="12">
        <f>IFERROR((VLOOKUP($EG176,Data!$B:$CP,Daily!HC$10,0)+VLOOKUP($IF176,Data!$B:$CP,Daily!LB$10,0))/(VLOOKUP($EG174,Data!$B:$CP,Daily!HC$10,0)+VLOOKUP($IF174,Data!$B:$CP,Daily!LB$10,0)),0)</f>
        <v>0</v>
      </c>
      <c r="DE176" s="12">
        <f>IFERROR((VLOOKUP($EG176,Data!$B:$CP,Daily!HD$10,0)+VLOOKUP($IF176,Data!$B:$CP,Daily!LC$10,0))/(VLOOKUP($EG174,Data!$B:$CP,Daily!HD$10,0)+VLOOKUP($IF174,Data!$B:$CP,Daily!LC$10,0)),0)</f>
        <v>0</v>
      </c>
      <c r="DF176" s="12">
        <f>IFERROR((VLOOKUP($EG176,Data!$B:$CP,Daily!HE$10,0)+VLOOKUP($IF176,Data!$B:$CP,Daily!LD$10,0))/(VLOOKUP($EG174,Data!$B:$CP,Daily!HE$10,0)+VLOOKUP($IF174,Data!$B:$CP,Daily!LD$10,0)),0)</f>
        <v>0</v>
      </c>
      <c r="DG176" s="12">
        <f>IFERROR((VLOOKUP($EG176,Data!$B:$CP,Daily!HF$10,0)+VLOOKUP($IF176,Data!$B:$CP,Daily!LE$10,0))/(VLOOKUP($EG174,Data!$B:$CP,Daily!HF$10,0)+VLOOKUP($IF174,Data!$B:$CP,Daily!LE$10,0)),0)</f>
        <v>0</v>
      </c>
      <c r="DH176" s="12">
        <f>IFERROR((VLOOKUP($EG176,Data!$B:$CP,Daily!HG$10,0)+VLOOKUP($IF176,Data!$B:$CP,Daily!LF$10,0))/(VLOOKUP($EG174,Data!$B:$CP,Daily!HG$10,0)+VLOOKUP($IF174,Data!$B:$CP,Daily!LF$10,0)),0)</f>
        <v>0</v>
      </c>
      <c r="DI176" s="12">
        <f>IFERROR((VLOOKUP($EG176,Data!$B:$CP,Daily!HH$10,0)+VLOOKUP($IF176,Data!$B:$CP,Daily!LG$10,0))/(VLOOKUP($EG174,Data!$B:$CP,Daily!HH$10,0)+VLOOKUP($IF174,Data!$B:$CP,Daily!LG$10,0)),0)</f>
        <v>0</v>
      </c>
      <c r="DJ176" s="12">
        <f>IFERROR((VLOOKUP($EG176,Data!$B:$CP,Daily!HI$10,0)+VLOOKUP($IF176,Data!$B:$CP,Daily!LH$10,0))/(VLOOKUP($EG174,Data!$B:$CP,Daily!HI$10,0)+VLOOKUP($IF174,Data!$B:$CP,Daily!LH$10,0)),0)</f>
        <v>0</v>
      </c>
      <c r="DK176" s="12">
        <f>IFERROR((VLOOKUP($EG176,Data!$B:$CP,Daily!HJ$10,0)+VLOOKUP($IF176,Data!$B:$CP,Daily!LI$10,0))/(VLOOKUP($EG174,Data!$B:$CP,Daily!HJ$10,0)+VLOOKUP($IF174,Data!$B:$CP,Daily!LI$10,0)),0)</f>
        <v>0</v>
      </c>
      <c r="DL176" s="12">
        <f>IFERROR((VLOOKUP($EG176,Data!$B:$CP,Daily!HK$10,0)+VLOOKUP($IF176,Data!$B:$CP,Daily!LJ$10,0))/(VLOOKUP($EG174,Data!$B:$CP,Daily!HK$10,0)+VLOOKUP($IF174,Data!$B:$CP,Daily!LJ$10,0)),0)</f>
        <v>0</v>
      </c>
      <c r="DM176" s="12">
        <f>IFERROR((VLOOKUP($EG176,Data!$B:$CP,Daily!HL$10,0)+VLOOKUP($IF176,Data!$B:$CP,Daily!LK$10,0))/(VLOOKUP($EG174,Data!$B:$CP,Daily!HL$10,0)+VLOOKUP($IF174,Data!$B:$CP,Daily!LK$10,0)),0)</f>
        <v>0</v>
      </c>
      <c r="DN176" s="12">
        <f>IFERROR((VLOOKUP($EG176,Data!$B:$CP,Daily!HM$10,0)+VLOOKUP($IF176,Data!$B:$CP,Daily!LL$10,0))/(VLOOKUP($EG174,Data!$B:$CP,Daily!HM$10,0)+VLOOKUP($IF174,Data!$B:$CP,Daily!LL$10,0)),0)</f>
        <v>0</v>
      </c>
      <c r="DO176" s="12">
        <f>IFERROR((VLOOKUP($EG176,Data!$B:$CP,Daily!HN$10,0)+VLOOKUP($IF176,Data!$B:$CP,Daily!LM$10,0))/(VLOOKUP($EG174,Data!$B:$CP,Daily!HN$10,0)+VLOOKUP($IF174,Data!$B:$CP,Daily!LM$10,0)),0)</f>
        <v>0</v>
      </c>
      <c r="DP176" s="12">
        <f>IFERROR((VLOOKUP($EG176,Data!$B:$CP,Daily!HO$10,0)+VLOOKUP($IF176,Data!$B:$CP,Daily!LN$10,0))/(VLOOKUP($EG174,Data!$B:$CP,Daily!HO$10,0)+VLOOKUP($IF174,Data!$B:$CP,Daily!LN$10,0)),0)</f>
        <v>0</v>
      </c>
      <c r="DQ176" s="12">
        <f>IFERROR((VLOOKUP($EG176,Data!$B:$CP,Daily!HP$10,0)+VLOOKUP($IF176,Data!$B:$CP,Daily!LO$10,0))/(VLOOKUP($EG174,Data!$B:$CP,Daily!HP$10,0)+VLOOKUP($IF174,Data!$B:$CP,Daily!LO$10,0)),0)</f>
        <v>0</v>
      </c>
      <c r="DR176" s="12">
        <f>IFERROR((VLOOKUP($EG176,Data!$B:$CP,Daily!HQ$10,0)+VLOOKUP($IF176,Data!$B:$CP,Daily!LP$10,0))/(VLOOKUP($EG174,Data!$B:$CP,Daily!HQ$10,0)+VLOOKUP($IF174,Data!$B:$CP,Daily!LP$10,0)),0)</f>
        <v>0</v>
      </c>
      <c r="DS176" s="12">
        <f>IFERROR((VLOOKUP($EG176,Data!$B:$CP,Daily!HR$10,0)+VLOOKUP($IF176,Data!$B:$CP,Daily!LQ$10,0))/(VLOOKUP($EG174,Data!$B:$CP,Daily!HR$10,0)+VLOOKUP($IF174,Data!$B:$CP,Daily!LQ$10,0)),0)</f>
        <v>0</v>
      </c>
      <c r="DT176" s="12">
        <f>IFERROR((VLOOKUP($EG176,Data!$B:$CP,Daily!HS$10,0)+VLOOKUP($IF176,Data!$B:$CP,Daily!LR$10,0))/(VLOOKUP($EG174,Data!$B:$CP,Daily!HS$10,0)+VLOOKUP($IF174,Data!$B:$CP,Daily!LR$10,0)),0)</f>
        <v>0</v>
      </c>
      <c r="DU176" s="12">
        <f>IFERROR((VLOOKUP($EG176,Data!$B:$CP,Daily!HT$10,0)+VLOOKUP($IF176,Data!$B:$CP,Daily!LS$10,0))/(VLOOKUP($EG174,Data!$B:$CP,Daily!HT$10,0)+VLOOKUP($IF174,Data!$B:$CP,Daily!LS$10,0)),0)</f>
        <v>0</v>
      </c>
      <c r="DV176" s="12">
        <f>IFERROR((VLOOKUP($EG176,Data!$B:$CP,Daily!HU$10,0)+VLOOKUP($IF176,Data!$B:$CP,Daily!LT$10,0))/(VLOOKUP($EG174,Data!$B:$CP,Daily!HU$10,0)+VLOOKUP($IF174,Data!$B:$CP,Daily!LT$10,0)),0)</f>
        <v>0</v>
      </c>
      <c r="DW176" s="40">
        <f t="shared" si="2678"/>
        <v>0</v>
      </c>
      <c r="DX176" s="40">
        <f t="shared" si="2679"/>
        <v>0</v>
      </c>
      <c r="DY176" s="40">
        <f t="shared" si="2680"/>
        <v>0</v>
      </c>
      <c r="DZ176" s="40">
        <f t="shared" si="2681"/>
        <v>0</v>
      </c>
      <c r="EA176" s="40">
        <f t="shared" si="2682"/>
        <v>0</v>
      </c>
      <c r="EB176" s="14"/>
      <c r="EC176" s="12">
        <f t="shared" si="2683"/>
        <v>0</v>
      </c>
      <c r="ED176" s="40">
        <f>IFERROR(SUMPRODUCT(DN176:DT176,DN$174:DT$174)/SUM(DN$174:DT$174),0)</f>
        <v>0</v>
      </c>
      <c r="EE176" s="40">
        <f>IFERROR(SUMPRODUCT(CR176:DT176,CR$174:DT$174)/SUM(CR$174:DT$174),0)</f>
        <v>0</v>
      </c>
      <c r="EF176" s="1"/>
      <c r="EG176" s="7" t="s">
        <v>861</v>
      </c>
      <c r="EH176" s="7" t="s">
        <v>153</v>
      </c>
      <c r="EI176" s="12">
        <f>IFERROR(VLOOKUP($EG176,Data!$B:$CP,Daily!EI$10,0)/IFERROR(VLOOKUP($EG174,Data!$B:$CP,Daily!EI$10,0),0),0)</f>
        <v>0.66666666666666663</v>
      </c>
      <c r="EJ176" s="12">
        <f>IFERROR(VLOOKUP($EG176,Data!$B:$CP,Daily!EJ$10,0)/IFERROR(VLOOKUP($EG174,Data!$B:$CP,Daily!EJ$10,0),0),0)</f>
        <v>0.6</v>
      </c>
      <c r="EK176" s="12">
        <f>IFERROR(VLOOKUP($EG176,Data!$B:$CP,Daily!EK$10,0)/IFERROR(VLOOKUP($EG174,Data!$B:$CP,Daily!EK$10,0),0),0)</f>
        <v>0.83333333333333337</v>
      </c>
      <c r="EL176" s="12">
        <f>IFERROR(VLOOKUP($EG176,Data!$B:$CP,Daily!EL$10,0)/IFERROR(VLOOKUP($EG174,Data!$B:$CP,Daily!EL$10,0),0),0)</f>
        <v>0.6</v>
      </c>
      <c r="EM176" s="12">
        <f>IFERROR(VLOOKUP($EG176,Data!$B:$CP,Daily!EM$10,0)/IFERROR(VLOOKUP($EG174,Data!$B:$CP,Daily!EM$10,0),0),0)</f>
        <v>0.14285714285714285</v>
      </c>
      <c r="EN176" s="12">
        <f>IFERROR(VLOOKUP($EG176,Data!$B:$CP,Daily!EN$10,0)/IFERROR(VLOOKUP($EG174,Data!$B:$CP,Daily!EN$10,0),0),0)</f>
        <v>0.75</v>
      </c>
      <c r="EO176" s="12">
        <f>IFERROR(VLOOKUP($EG176,Data!$B:$CP,Daily!EO$10,0)/IFERROR(VLOOKUP($EG174,Data!$B:$CP,Daily!EO$10,0),0),0)</f>
        <v>0.625</v>
      </c>
      <c r="EP176" s="12">
        <f>IFERROR(VLOOKUP($EG176,Data!$B:$CP,Daily!EP$10,0)/IFERROR(VLOOKUP($EG174,Data!$B:$CP,Daily!EP$10,0),0),0)</f>
        <v>0.2857142857142857</v>
      </c>
      <c r="EQ176" s="12">
        <f>IFERROR(VLOOKUP($EG176,Data!$B:$CP,Daily!EQ$10,0)/IFERROR(VLOOKUP($EG174,Data!$B:$CP,Daily!EQ$10,0),0),0)</f>
        <v>0.42857142857142855</v>
      </c>
      <c r="ER176" s="12">
        <f>IFERROR(VLOOKUP($EG176,Data!$B:$CP,Daily!ER$10,0)/IFERROR(VLOOKUP($EG174,Data!$B:$CP,Daily!ER$10,0),0),0)</f>
        <v>0.6</v>
      </c>
      <c r="ES176" s="12">
        <f>IFERROR(VLOOKUP($EG176,Data!$B:$CP,Daily!ES$10,0)/IFERROR(VLOOKUP($EG174,Data!$B:$CP,Daily!ES$10,0),0),0)</f>
        <v>0.5714285714285714</v>
      </c>
      <c r="ET176" s="12">
        <f>IFERROR(VLOOKUP($EG176,Data!$B:$CP,Daily!ET$10,0)/IFERROR(VLOOKUP($EG174,Data!$B:$CP,Daily!ET$10,0),0),0)</f>
        <v>0.5</v>
      </c>
      <c r="EU176" s="12">
        <f>IFERROR(VLOOKUP($EG176,Data!$B:$CP,Daily!EU$10,0)/IFERROR(VLOOKUP($EG174,Data!$B:$CP,Daily!EU$10,0),0),0)</f>
        <v>0.875</v>
      </c>
      <c r="EV176" s="12">
        <f>IFERROR(VLOOKUP($EG176,Data!$B:$CP,Daily!EV$10,0)/IFERROR(VLOOKUP($EG174,Data!$B:$CP,Daily!EV$10,0),0),0)</f>
        <v>0.8571428571428571</v>
      </c>
      <c r="EW176" s="12">
        <f>IFERROR(VLOOKUP($EG176,Data!$B:$CP,Daily!EW$10,0)/IFERROR(VLOOKUP($EG174,Data!$B:$CP,Daily!EW$10,0),0),0)</f>
        <v>0.6</v>
      </c>
      <c r="EX176" s="12">
        <f>IFERROR(VLOOKUP($EG176,Data!$B:$CP,Daily!EX$10,0)/IFERROR(VLOOKUP($EG174,Data!$B:$CP,Daily!EX$10,0),0),0)</f>
        <v>0.25</v>
      </c>
      <c r="EY176" s="12">
        <f>IFERROR(VLOOKUP($EG176,Data!$B:$CP,Daily!EY$10,0)/IFERROR(VLOOKUP($EG174,Data!$B:$CP,Daily!EY$10,0),0),0)</f>
        <v>0.875</v>
      </c>
      <c r="EZ176" s="12">
        <f>IFERROR(VLOOKUP($EG176,Data!$B:$CP,Daily!EZ$10,0)/IFERROR(VLOOKUP($EG174,Data!$B:$CP,Daily!EZ$10,0),0),0)</f>
        <v>1</v>
      </c>
      <c r="FA176" s="12">
        <f>IFERROR(VLOOKUP($EG176,Data!$B:$CP,Daily!FA$10,0)/IFERROR(VLOOKUP($EG174,Data!$B:$CP,Daily!FA$10,0),0),0)</f>
        <v>0.5</v>
      </c>
      <c r="FB176" s="12">
        <f>IFERROR(VLOOKUP($EG176,Data!$B:$CP,Daily!FB$10,0)/IFERROR(VLOOKUP($EG174,Data!$B:$CP,Daily!FB$10,0),0),0)</f>
        <v>0.33333333333333331</v>
      </c>
      <c r="FC176" s="12">
        <f>IFERROR(VLOOKUP($EG176,Data!$B:$CP,Daily!FC$10,0)/IFERROR(VLOOKUP($EG174,Data!$B:$CP,Daily!FC$10,0),0),0)</f>
        <v>0.7142857142857143</v>
      </c>
      <c r="FD176" s="12">
        <f>IFERROR(VLOOKUP($EG176,Data!$B:$CP,Daily!FD$10,0)/IFERROR(VLOOKUP($EG174,Data!$B:$CP,Daily!FD$10,0),0),0)</f>
        <v>1</v>
      </c>
      <c r="FE176" s="12">
        <f>IFERROR(VLOOKUP($EG176,Data!$B:$CP,Daily!FE$10,0)/IFERROR(VLOOKUP($EG174,Data!$B:$CP,Daily!FE$10,0),0),0)</f>
        <v>0</v>
      </c>
      <c r="FF176" s="12">
        <f>IFERROR(VLOOKUP($EG176,Data!$B:$CP,Daily!FF$10,0)/IFERROR(VLOOKUP($EG174,Data!$B:$CP,Daily!FF$10,0),0),0)</f>
        <v>0</v>
      </c>
      <c r="FG176" s="12">
        <f>IFERROR(VLOOKUP($EG176,Data!$B:$CP,Daily!FG$10,0)/IFERROR(VLOOKUP($EG174,Data!$B:$CP,Daily!FG$10,0),0),0)</f>
        <v>0</v>
      </c>
      <c r="FH176" s="12">
        <f>IFERROR(VLOOKUP($EG176,Data!$B:$CP,Daily!FH$10,0)/IFERROR(VLOOKUP($EG174,Data!$B:$CP,Daily!FH$10,0),0),0)</f>
        <v>0</v>
      </c>
      <c r="FI176" s="12">
        <f>IFERROR(VLOOKUP($EG176,Data!$B:$CP,Daily!FI$10,0)/IFERROR(VLOOKUP($EG174,Data!$B:$CP,Daily!FI$10,0),0),0)</f>
        <v>0</v>
      </c>
      <c r="FJ176" s="12">
        <f>IFERROR(VLOOKUP($EG176,Data!$B:$CP,Daily!FJ$10,0)/IFERROR(VLOOKUP($EG174,Data!$B:$CP,Daily!FJ$10,0),0),0)</f>
        <v>0</v>
      </c>
      <c r="FK176" s="12">
        <f>IFERROR(VLOOKUP($EG176,Data!$B:$CP,Daily!FK$10,0)/IFERROR(VLOOKUP($EG174,Data!$B:$CP,Daily!FK$10,0),0),0)</f>
        <v>0</v>
      </c>
      <c r="FL176" s="12">
        <f>IFERROR(VLOOKUP($EG176,Data!$B:$CP,Daily!FL$10,0)/IFERROR(VLOOKUP($EG174,Data!$B:$CP,Daily!FL$10,0),0),0)</f>
        <v>0</v>
      </c>
      <c r="FM176" s="12">
        <f>IFERROR(VLOOKUP($EG176,Data!$B:$CP,Daily!FM$10,0)/IFERROR(VLOOKUP($EG174,Data!$B:$CP,Daily!FM$10,0),0),0)</f>
        <v>0</v>
      </c>
      <c r="FN176" s="12">
        <f>IFERROR(VLOOKUP($EG176,Data!$B:$CP,Daily!FN$10,0)/IFERROR(VLOOKUP($EG174,Data!$B:$CP,Daily!FN$10,0),0),0)</f>
        <v>0</v>
      </c>
      <c r="FO176" s="12">
        <f>IFERROR(VLOOKUP($EG176,Data!$B:$CP,Daily!FO$10,0)/IFERROR(VLOOKUP($EG174,Data!$B:$CP,Daily!FO$10,0),0),0)</f>
        <v>0</v>
      </c>
      <c r="FP176" s="12">
        <f>IFERROR(VLOOKUP($EG176,Data!$B:$CP,Daily!FP$10,0)/IFERROR(VLOOKUP($EG174,Data!$B:$CP,Daily!FP$10,0),0),0)</f>
        <v>0</v>
      </c>
      <c r="FQ176" s="12">
        <f>IFERROR(VLOOKUP($EG176,Data!$B:$CP,Daily!FQ$10,0)/IFERROR(VLOOKUP($EG174,Data!$B:$CP,Daily!FQ$10,0),0),0)</f>
        <v>0</v>
      </c>
      <c r="FR176" s="12">
        <f>IFERROR(VLOOKUP($EG176,Data!$B:$CP,Daily!FR$10,0)/IFERROR(VLOOKUP($EG174,Data!$B:$CP,Daily!FR$10,0),0),0)</f>
        <v>0</v>
      </c>
      <c r="FS176" s="12">
        <f>IFERROR(VLOOKUP($EG176,Data!$B:$CP,Daily!FS$10,0)/IFERROR(VLOOKUP($EG174,Data!$B:$CP,Daily!FS$10,0),0),0)</f>
        <v>0</v>
      </c>
      <c r="FT176" s="12">
        <f>IFERROR(VLOOKUP($EG176,Data!$B:$CP,Daily!FT$10,0)/IFERROR(VLOOKUP($EG174,Data!$B:$CP,Daily!FT$10,0),0),0)</f>
        <v>0</v>
      </c>
      <c r="FU176" s="12">
        <f>IFERROR(VLOOKUP($EG176,Data!$B:$CP,Daily!FU$10,0)/IFERROR(VLOOKUP($EG174,Data!$B:$CP,Daily!FU$10,0),0),0)</f>
        <v>0</v>
      </c>
      <c r="FV176" s="12">
        <f>IFERROR(VLOOKUP($EG176,Data!$B:$CP,Daily!FV$10,0)/IFERROR(VLOOKUP($EG174,Data!$B:$CP,Daily!FV$10,0),0),0)</f>
        <v>0</v>
      </c>
      <c r="FW176" s="12">
        <f>IFERROR(VLOOKUP($EG176,Data!$B:$CP,Daily!FW$10,0)/IFERROR(VLOOKUP($EG174,Data!$B:$CP,Daily!FW$10,0),0),0)</f>
        <v>0</v>
      </c>
      <c r="FX176" s="12">
        <f>IFERROR(VLOOKUP($EG176,Data!$B:$CP,Daily!FX$10,0)/IFERROR(VLOOKUP($EG174,Data!$B:$CP,Daily!FX$10,0),0),0)</f>
        <v>0</v>
      </c>
      <c r="FY176" s="12">
        <f>IFERROR(VLOOKUP($EG176,Data!$B:$CP,Daily!FY$10,0)/IFERROR(VLOOKUP($EG174,Data!$B:$CP,Daily!FY$10,0),0),0)</f>
        <v>0</v>
      </c>
      <c r="FZ176" s="12">
        <f>IFERROR(VLOOKUP($EG176,Data!$B:$CP,Daily!FZ$10,0)/IFERROR(VLOOKUP($EG174,Data!$B:$CP,Daily!FZ$10,0),0),0)</f>
        <v>0</v>
      </c>
      <c r="GA176" s="12">
        <f>IFERROR(VLOOKUP($EG176,Data!$B:$CP,Daily!GA$10,0)/IFERROR(VLOOKUP($EG174,Data!$B:$CP,Daily!GA$10,0),0),0)</f>
        <v>0</v>
      </c>
      <c r="GB176" s="12">
        <f>IFERROR(VLOOKUP($EG176,Data!$B:$CP,Daily!GB$10,0)/IFERROR(VLOOKUP($EG174,Data!$B:$CP,Daily!GB$10,0),0),0)</f>
        <v>0</v>
      </c>
      <c r="GC176" s="12">
        <f>IFERROR(VLOOKUP($EG176,Data!$B:$CP,Daily!GC$10,0)/IFERROR(VLOOKUP($EG174,Data!$B:$CP,Daily!GC$10,0),0),0)</f>
        <v>0</v>
      </c>
      <c r="GD176" s="12">
        <f>IFERROR(VLOOKUP($EG176,Data!$B:$CP,Daily!GD$10,0)/IFERROR(VLOOKUP($EG174,Data!$B:$CP,Daily!GD$10,0),0),0)</f>
        <v>0</v>
      </c>
      <c r="GE176" s="12">
        <f>IFERROR(VLOOKUP($EG176,Data!$B:$CP,Daily!GE$10,0)/IFERROR(VLOOKUP($EG174,Data!$B:$CP,Daily!GE$10,0),0),0)</f>
        <v>0</v>
      </c>
      <c r="GF176" s="12">
        <f>IFERROR(VLOOKUP($EG176,Data!$B:$CP,Daily!GF$10,0)/IFERROR(VLOOKUP($EG174,Data!$B:$CP,Daily!GF$10,0),0),0)</f>
        <v>0</v>
      </c>
      <c r="GG176" s="12">
        <f>IFERROR(VLOOKUP($EG176,Data!$B:$CP,Daily!GG$10,0)/IFERROR(VLOOKUP($EG174,Data!$B:$CP,Daily!GG$10,0),0),0)</f>
        <v>0</v>
      </c>
      <c r="GH176" s="12">
        <f>IFERROR(VLOOKUP($EG176,Data!$B:$CP,Daily!GH$10,0)/IFERROR(VLOOKUP($EG174,Data!$B:$CP,Daily!GH$10,0),0),0)</f>
        <v>0</v>
      </c>
      <c r="GI176" s="12">
        <f>IFERROR(VLOOKUP($EG176,Data!$B:$CP,Daily!GI$10,0)/IFERROR(VLOOKUP($EG174,Data!$B:$CP,Daily!GI$10,0),0),0)</f>
        <v>0</v>
      </c>
      <c r="GJ176" s="12">
        <f>IFERROR(VLOOKUP($EG176,Data!$B:$CP,Daily!GJ$10,0)/IFERROR(VLOOKUP($EG174,Data!$B:$CP,Daily!GJ$10,0),0),0)</f>
        <v>0</v>
      </c>
      <c r="GK176" s="12">
        <f>IFERROR(VLOOKUP($EG176,Data!$B:$CP,Daily!GK$10,0)/IFERROR(VLOOKUP($EG174,Data!$B:$CP,Daily!GK$10,0),0),0)</f>
        <v>0</v>
      </c>
      <c r="GL176" s="12">
        <f>IFERROR(VLOOKUP($EG176,Data!$B:$CP,Daily!GL$10,0)/IFERROR(VLOOKUP($EG174,Data!$B:$CP,Daily!GL$10,0),0),0)</f>
        <v>0</v>
      </c>
      <c r="GM176" s="12">
        <f>IFERROR(VLOOKUP($EG176,Data!$B:$CP,Daily!GM$10,0)/IFERROR(VLOOKUP($EG174,Data!$B:$CP,Daily!GM$10,0),0),0)</f>
        <v>0</v>
      </c>
      <c r="GN176" s="12">
        <f>IFERROR(VLOOKUP($EG176,Data!$B:$CP,Daily!GN$10,0)/IFERROR(VLOOKUP($EG174,Data!$B:$CP,Daily!GN$10,0),0),0)</f>
        <v>0</v>
      </c>
      <c r="GO176" s="12">
        <f>IFERROR(VLOOKUP($EG176,Data!$B:$CP,Daily!GO$10,0)/IFERROR(VLOOKUP($EG174,Data!$B:$CP,Daily!GO$10,0),0),0)</f>
        <v>0</v>
      </c>
      <c r="GP176" s="12">
        <f>IFERROR(VLOOKUP($EG176,Data!$B:$CP,Daily!GP$10,0)/IFERROR(VLOOKUP($EG174,Data!$B:$CP,Daily!GP$10,0),0),0)</f>
        <v>0</v>
      </c>
      <c r="GQ176" s="12">
        <f>IFERROR(VLOOKUP($EG176,Data!$B:$CP,Daily!GQ$10,0)/IFERROR(VLOOKUP($EG174,Data!$B:$CP,Daily!GQ$10,0),0),0)</f>
        <v>0</v>
      </c>
      <c r="GR176" s="12">
        <f>IFERROR(VLOOKUP($EG176,Data!$B:$CP,Daily!GR$10,0)/IFERROR(VLOOKUP($EG174,Data!$B:$CP,Daily!GR$10,0),0),0)</f>
        <v>0</v>
      </c>
      <c r="GS176" s="12">
        <f>IFERROR(VLOOKUP($EG176,Data!$B:$CP,Daily!GS$10,0)/IFERROR(VLOOKUP($EG174,Data!$B:$CP,Daily!GS$10,0),0),0)</f>
        <v>0</v>
      </c>
      <c r="GT176" s="12">
        <f>IFERROR(VLOOKUP($EG176,Data!$B:$CP,Daily!GT$10,0)/IFERROR(VLOOKUP($EG174,Data!$B:$CP,Daily!GT$10,0),0),0)</f>
        <v>0</v>
      </c>
      <c r="GU176" s="12">
        <f>IFERROR(VLOOKUP($EG176,Data!$B:$CP,Daily!GU$10,0)/IFERROR(VLOOKUP($EG174,Data!$B:$CP,Daily!GU$10,0),0),0)</f>
        <v>0</v>
      </c>
      <c r="GV176" s="12">
        <f>IFERROR(VLOOKUP($EG176,Data!$B:$CP,Daily!GV$10,0)/IFERROR(VLOOKUP($EG174,Data!$B:$CP,Daily!GV$10,0),0),0)</f>
        <v>0</v>
      </c>
      <c r="GW176" s="12">
        <f>IFERROR(VLOOKUP($EG176,Data!$B:$CP,Daily!GW$10,0)/IFERROR(VLOOKUP($EG174,Data!$B:$CP,Daily!GW$10,0),0),0)</f>
        <v>0</v>
      </c>
      <c r="GX176" s="12">
        <f>IFERROR(VLOOKUP($EG176,Data!$B:$CP,Daily!GX$10,0)/IFERROR(VLOOKUP($EG174,Data!$B:$CP,Daily!GX$10,0),0),0)</f>
        <v>0</v>
      </c>
      <c r="GY176" s="12">
        <f>IFERROR(VLOOKUP($EG176,Data!$B:$CP,Daily!GY$10,0)/IFERROR(VLOOKUP($EG174,Data!$B:$CP,Daily!GY$10,0),0),0)</f>
        <v>0</v>
      </c>
      <c r="GZ176" s="12">
        <f>IFERROR(VLOOKUP($EG176,Data!$B:$CP,Daily!GZ$10,0)/IFERROR(VLOOKUP($EG174,Data!$B:$CP,Daily!GZ$10,0),0),0)</f>
        <v>0</v>
      </c>
      <c r="HA176" s="12">
        <f>IFERROR(VLOOKUP($EG176,Data!$B:$CP,Daily!HA$10,0)/IFERROR(VLOOKUP($EG174,Data!$B:$CP,Daily!HA$10,0),0),0)</f>
        <v>0</v>
      </c>
      <c r="HB176" s="12">
        <f>IFERROR(VLOOKUP($EG176,Data!$B:$CP,Daily!HB$10,0)/IFERROR(VLOOKUP($EG174,Data!$B:$CP,Daily!HB$10,0),0),0)</f>
        <v>0</v>
      </c>
      <c r="HC176" s="12">
        <f>IFERROR(VLOOKUP($EG176,Data!$B:$CP,Daily!HC$10,0)/IFERROR(VLOOKUP($EG174,Data!$B:$CP,Daily!HC$10,0),0),0)</f>
        <v>0</v>
      </c>
      <c r="HD176" s="12">
        <f>IFERROR(VLOOKUP($EG176,Data!$B:$CP,Daily!HD$10,0)/IFERROR(VLOOKUP($EG174,Data!$B:$CP,Daily!HD$10,0),0),0)</f>
        <v>0</v>
      </c>
      <c r="HE176" s="12">
        <f>IFERROR(VLOOKUP($EG176,Data!$B:$CP,Daily!HE$10,0)/IFERROR(VLOOKUP($EG174,Data!$B:$CP,Daily!HE$10,0),0),0)</f>
        <v>0</v>
      </c>
      <c r="HF176" s="12">
        <f>IFERROR(VLOOKUP($EG176,Data!$B:$CP,Daily!HF$10,0)/IFERROR(VLOOKUP($EG174,Data!$B:$CP,Daily!HF$10,0),0),0)</f>
        <v>0</v>
      </c>
      <c r="HG176" s="12">
        <f>IFERROR(VLOOKUP($EG176,Data!$B:$CP,Daily!HG$10,0)/IFERROR(VLOOKUP($EG174,Data!$B:$CP,Daily!HG$10,0),0),0)</f>
        <v>0</v>
      </c>
      <c r="HH176" s="12">
        <f>IFERROR(VLOOKUP($EG176,Data!$B:$CP,Daily!HH$10,0)/IFERROR(VLOOKUP($EG174,Data!$B:$CP,Daily!HH$10,0),0),0)</f>
        <v>0</v>
      </c>
      <c r="HI176" s="12">
        <f>IFERROR(VLOOKUP($EG176,Data!$B:$CP,Daily!HI$10,0)/IFERROR(VLOOKUP($EG174,Data!$B:$CP,Daily!HI$10,0),0),0)</f>
        <v>0</v>
      </c>
      <c r="HJ176" s="12">
        <f>IFERROR(VLOOKUP($EG176,Data!$B:$CP,Daily!HJ$10,0)/IFERROR(VLOOKUP($EG174,Data!$B:$CP,Daily!HJ$10,0),0),0)</f>
        <v>0</v>
      </c>
      <c r="HK176" s="12">
        <f>IFERROR(VLOOKUP($EG176,Data!$B:$CP,Daily!HK$10,0)/IFERROR(VLOOKUP($EG174,Data!$B:$CP,Daily!HK$10,0),0),0)</f>
        <v>0</v>
      </c>
      <c r="HL176" s="12">
        <f>IFERROR(VLOOKUP($EG176,Data!$B:$CP,Daily!HL$10,0)/IFERROR(VLOOKUP($EG174,Data!$B:$CP,Daily!HL$10,0),0),0)</f>
        <v>0</v>
      </c>
      <c r="HM176" s="12">
        <f>IFERROR(VLOOKUP($EG176,Data!$B:$CP,Daily!HM$10,0)/IFERROR(VLOOKUP($EG174,Data!$B:$CP,Daily!HM$10,0),0),0)</f>
        <v>0</v>
      </c>
      <c r="HN176" s="12">
        <f>IFERROR(VLOOKUP($EG176,Data!$B:$CP,Daily!HN$10,0)/IFERROR(VLOOKUP($EG174,Data!$B:$CP,Daily!HN$10,0),0),0)</f>
        <v>0</v>
      </c>
      <c r="HO176" s="12">
        <f>IFERROR(VLOOKUP($EG176,Data!$B:$CP,Daily!HO$10,0)/IFERROR(VLOOKUP($EG174,Data!$B:$CP,Daily!HO$10,0),0),0)</f>
        <v>0</v>
      </c>
      <c r="HP176" s="12">
        <f>IFERROR(VLOOKUP($EG176,Data!$B:$CP,Daily!HP$10,0)/IFERROR(VLOOKUP($EG174,Data!$B:$CP,Daily!HP$10,0),0),0)</f>
        <v>0</v>
      </c>
      <c r="HQ176" s="12">
        <f>IFERROR(VLOOKUP($EG176,Data!$B:$CP,Daily!HQ$10,0)/IFERROR(VLOOKUP($EG174,Data!$B:$CP,Daily!HQ$10,0),0),0)</f>
        <v>0</v>
      </c>
      <c r="HR176" s="12">
        <f>IFERROR(VLOOKUP($EG176,Data!$B:$CP,Daily!HR$10,0)/IFERROR(VLOOKUP($EG174,Data!$B:$CP,Daily!HR$10,0),0),0)</f>
        <v>0</v>
      </c>
      <c r="HS176" s="12">
        <f>IFERROR(VLOOKUP($EG176,Data!$B:$CP,Daily!HS$10,0)/IFERROR(VLOOKUP($EG174,Data!$B:$CP,Daily!HS$10,0),0),0)</f>
        <v>0</v>
      </c>
      <c r="HT176" s="12">
        <f>IFERROR(VLOOKUP($EG176,Data!$B:$CP,Daily!HT$10,0)/IFERROR(VLOOKUP($EG174,Data!$B:$CP,Daily!HT$10,0),0),0)</f>
        <v>0</v>
      </c>
      <c r="HU176" s="43"/>
      <c r="HV176" s="40">
        <f t="shared" si="2684"/>
        <v>0</v>
      </c>
      <c r="HW176" s="40">
        <f t="shared" si="2685"/>
        <v>0</v>
      </c>
      <c r="HX176" s="40">
        <f t="shared" si="2686"/>
        <v>0</v>
      </c>
      <c r="HY176" s="40">
        <f t="shared" si="2687"/>
        <v>0</v>
      </c>
      <c r="HZ176" s="40">
        <f t="shared" si="2688"/>
        <v>0</v>
      </c>
      <c r="IA176" s="43"/>
      <c r="IB176" s="12">
        <f t="shared" si="2689"/>
        <v>0</v>
      </c>
      <c r="IC176" s="40">
        <f>IFERROR(SUMPRODUCT(HM176:HS176,HM$174:HS$174)/SUM(HM$174:HS$174),0)</f>
        <v>0</v>
      </c>
      <c r="ID176" s="40">
        <f>IFERROR(SUMPRODUCT(GQ176:HS176,GQ$174:HS$174)/SUM(GQ$174:HS$174),0)</f>
        <v>0</v>
      </c>
      <c r="IE176" s="1"/>
      <c r="IF176" s="7" t="s">
        <v>862</v>
      </c>
      <c r="IG176" s="7" t="s">
        <v>153</v>
      </c>
      <c r="IH176" s="12">
        <f>IFERROR(VLOOKUP($IF176,Data!$B:$CP,Daily!IH$10,0)/IFERROR(VLOOKUP($IF174,Data!$B:$CP,Daily!IH$10,0),0),0)</f>
        <v>1</v>
      </c>
      <c r="II176" s="12">
        <f>IFERROR(VLOOKUP($IF176,Data!$B:$CP,Daily!II$10,0)/IFERROR(VLOOKUP($IF174,Data!$B:$CP,Daily!II$10,0),0),0)</f>
        <v>1</v>
      </c>
      <c r="IJ176" s="12">
        <f>IFERROR(VLOOKUP($IF176,Data!$B:$CP,Daily!IJ$10,0)/IFERROR(VLOOKUP($IF174,Data!$B:$CP,Daily!IJ$10,0),0),0)</f>
        <v>1</v>
      </c>
      <c r="IK176" s="12">
        <f>IFERROR(VLOOKUP($IF176,Data!$B:$CP,Daily!IK$10,0)/IFERROR(VLOOKUP($IF174,Data!$B:$CP,Daily!IK$10,0),0),0)</f>
        <v>0.75</v>
      </c>
      <c r="IL176" s="12">
        <f>IFERROR(VLOOKUP($IF176,Data!$B:$CP,Daily!IL$10,0)/IFERROR(VLOOKUP($IF174,Data!$B:$CP,Daily!IL$10,0),0),0)</f>
        <v>0.75</v>
      </c>
      <c r="IM176" s="12">
        <f>IFERROR(VLOOKUP($IF176,Data!$B:$CP,Daily!IM$10,0)/IFERROR(VLOOKUP($IF174,Data!$B:$CP,Daily!IM$10,0),0),0)</f>
        <v>1</v>
      </c>
      <c r="IN176" s="12">
        <f>IFERROR(VLOOKUP($IF176,Data!$B:$CP,Daily!IN$10,0)/IFERROR(VLOOKUP($IF174,Data!$B:$CP,Daily!IN$10,0),0),0)</f>
        <v>0.5</v>
      </c>
      <c r="IO176" s="12">
        <f>IFERROR(VLOOKUP($IF176,Data!$B:$CP,Daily!IO$10,0)/IFERROR(VLOOKUP($IF174,Data!$B:$CP,Daily!IO$10,0),0),0)</f>
        <v>0.8</v>
      </c>
      <c r="IP176" s="12">
        <f>IFERROR(VLOOKUP($IF176,Data!$B:$CP,Daily!IP$10,0)/IFERROR(VLOOKUP($IF174,Data!$B:$CP,Daily!IP$10,0),0),0)</f>
        <v>1</v>
      </c>
      <c r="IQ176" s="12">
        <f>IFERROR(VLOOKUP($IF176,Data!$B:$CP,Daily!IQ$10,0)/IFERROR(VLOOKUP($IF174,Data!$B:$CP,Daily!IQ$10,0),0),0)</f>
        <v>1</v>
      </c>
      <c r="IR176" s="12">
        <f>IFERROR(VLOOKUP($IF176,Data!$B:$CP,Daily!IR$10,0)/IFERROR(VLOOKUP($IF174,Data!$B:$CP,Daily!IR$10,0),0),0)</f>
        <v>0.5</v>
      </c>
      <c r="IS176" s="12">
        <f>IFERROR(VLOOKUP($IF176,Data!$B:$CP,Daily!IS$10,0)/IFERROR(VLOOKUP($IF174,Data!$B:$CP,Daily!IS$10,0),0),0)</f>
        <v>1</v>
      </c>
      <c r="IT176" s="12">
        <f>IFERROR(VLOOKUP($IF176,Data!$B:$CP,Daily!IT$10,0)/IFERROR(VLOOKUP($IF174,Data!$B:$CP,Daily!IT$10,0),0),0)</f>
        <v>0.7142857142857143</v>
      </c>
      <c r="IU176" s="12">
        <f>IFERROR(VLOOKUP($IF176,Data!$B:$CP,Daily!IU$10,0)/IFERROR(VLOOKUP($IF174,Data!$B:$CP,Daily!IU$10,0),0),0)</f>
        <v>1</v>
      </c>
      <c r="IV176" s="12">
        <f>IFERROR(VLOOKUP($IF176,Data!$B:$CP,Daily!IV$10,0)/IFERROR(VLOOKUP($IF174,Data!$B:$CP,Daily!IV$10,0),0),0)</f>
        <v>0.5</v>
      </c>
      <c r="IW176" s="12">
        <f>IFERROR(VLOOKUP($IF176,Data!$B:$CP,Daily!IW$10,0)/IFERROR(VLOOKUP($IF174,Data!$B:$CP,Daily!IW$10,0),0),0)</f>
        <v>0.75</v>
      </c>
      <c r="IX176" s="12">
        <f>IFERROR(VLOOKUP($IF176,Data!$B:$CP,Daily!IX$10,0)/IFERROR(VLOOKUP($IF174,Data!$B:$CP,Daily!IX$10,0),0),0)</f>
        <v>0.5</v>
      </c>
      <c r="IY176" s="12">
        <f>IFERROR(VLOOKUP($IF176,Data!$B:$CP,Daily!IY$10,0)/IFERROR(VLOOKUP($IF174,Data!$B:$CP,Daily!IY$10,0),0),0)</f>
        <v>0.33333333333333331</v>
      </c>
      <c r="IZ176" s="12">
        <f>IFERROR(VLOOKUP($IF176,Data!$B:$CP,Daily!IZ$10,0)/IFERROR(VLOOKUP($IF174,Data!$B:$CP,Daily!IZ$10,0),0),0)</f>
        <v>0</v>
      </c>
      <c r="JA176" s="12">
        <f>IFERROR(VLOOKUP($IF176,Data!$B:$CP,Daily!JA$10,0)/IFERROR(VLOOKUP($IF174,Data!$B:$CP,Daily!JA$10,0),0),0)</f>
        <v>1</v>
      </c>
      <c r="JB176" s="12">
        <f>IFERROR(VLOOKUP($IF176,Data!$B:$CP,Daily!JB$10,0)/IFERROR(VLOOKUP($IF174,Data!$B:$CP,Daily!JB$10,0),0),0)</f>
        <v>0.5</v>
      </c>
      <c r="JC176" s="12">
        <f>IFERROR(VLOOKUP($IF176,Data!$B:$CP,Daily!JC$10,0)/IFERROR(VLOOKUP($IF174,Data!$B:$CP,Daily!JC$10,0),0),0)</f>
        <v>1</v>
      </c>
      <c r="JD176" s="12">
        <f>IFERROR(VLOOKUP($IF176,Data!$B:$CP,Daily!JD$10,0)/IFERROR(VLOOKUP($IF174,Data!$B:$CP,Daily!JD$10,0),0),0)</f>
        <v>0</v>
      </c>
      <c r="JE176" s="12">
        <f>IFERROR(VLOOKUP($IF176,Data!$B:$CP,Daily!JE$10,0)/IFERROR(VLOOKUP($IF174,Data!$B:$CP,Daily!JE$10,0),0),0)</f>
        <v>0</v>
      </c>
      <c r="JF176" s="12">
        <f>IFERROR(VLOOKUP($IF176,Data!$B:$CP,Daily!JF$10,0)/IFERROR(VLOOKUP($IF174,Data!$B:$CP,Daily!JF$10,0),0),0)</f>
        <v>0</v>
      </c>
      <c r="JG176" s="12">
        <f>IFERROR(VLOOKUP($IF176,Data!$B:$CP,Daily!JG$10,0)/IFERROR(VLOOKUP($IF174,Data!$B:$CP,Daily!JG$10,0),0),0)</f>
        <v>0</v>
      </c>
      <c r="JH176" s="12">
        <f>IFERROR(VLOOKUP($IF176,Data!$B:$CP,Daily!JH$10,0)/IFERROR(VLOOKUP($IF174,Data!$B:$CP,Daily!JH$10,0),0),0)</f>
        <v>0</v>
      </c>
      <c r="JI176" s="12">
        <f>IFERROR(VLOOKUP($IF176,Data!$B:$CP,Daily!JI$10,0)/IFERROR(VLOOKUP($IF174,Data!$B:$CP,Daily!JI$10,0),0),0)</f>
        <v>0</v>
      </c>
      <c r="JJ176" s="12">
        <f>IFERROR(VLOOKUP($IF176,Data!$B:$CP,Daily!JJ$10,0)/IFERROR(VLOOKUP($IF174,Data!$B:$CP,Daily!JJ$10,0),0),0)</f>
        <v>0</v>
      </c>
      <c r="JK176" s="12">
        <f>IFERROR(VLOOKUP($IF176,Data!$B:$CP,Daily!JK$10,0)/IFERROR(VLOOKUP($IF174,Data!$B:$CP,Daily!JK$10,0),0),0)</f>
        <v>0</v>
      </c>
      <c r="JL176" s="12">
        <f>IFERROR(VLOOKUP($IF176,Data!$B:$CP,Daily!JL$10,0)/IFERROR(VLOOKUP($IF174,Data!$B:$CP,Daily!JL$10,0),0),0)</f>
        <v>0</v>
      </c>
      <c r="JM176" s="12">
        <f>IFERROR(VLOOKUP($IF176,Data!$B:$CP,Daily!JM$10,0)/IFERROR(VLOOKUP($IF174,Data!$B:$CP,Daily!JM$10,0),0),0)</f>
        <v>0</v>
      </c>
      <c r="JN176" s="12">
        <f>IFERROR(VLOOKUP($IF176,Data!$B:$CP,Daily!JN$10,0)/IFERROR(VLOOKUP($IF174,Data!$B:$CP,Daily!JN$10,0),0),0)</f>
        <v>0</v>
      </c>
      <c r="JO176" s="12">
        <f>IFERROR(VLOOKUP($IF176,Data!$B:$CP,Daily!JO$10,0)/IFERROR(VLOOKUP($IF174,Data!$B:$CP,Daily!JO$10,0),0),0)</f>
        <v>0</v>
      </c>
      <c r="JP176" s="12">
        <f>IFERROR(VLOOKUP($IF176,Data!$B:$CP,Daily!JP$10,0)/IFERROR(VLOOKUP($IF174,Data!$B:$CP,Daily!JP$10,0),0),0)</f>
        <v>0</v>
      </c>
      <c r="JQ176" s="12">
        <f>IFERROR(VLOOKUP($IF176,Data!$B:$CP,Daily!JQ$10,0)/IFERROR(VLOOKUP($IF174,Data!$B:$CP,Daily!JQ$10,0),0),0)</f>
        <v>0</v>
      </c>
      <c r="JR176" s="12">
        <f>IFERROR(VLOOKUP($IF176,Data!$B:$CP,Daily!JR$10,0)/IFERROR(VLOOKUP($IF174,Data!$B:$CP,Daily!JR$10,0),0),0)</f>
        <v>0</v>
      </c>
      <c r="JS176" s="12">
        <f>IFERROR(VLOOKUP($IF176,Data!$B:$CP,Daily!JS$10,0)/IFERROR(VLOOKUP($IF174,Data!$B:$CP,Daily!JS$10,0),0),0)</f>
        <v>0</v>
      </c>
      <c r="JT176" s="12">
        <f>IFERROR(VLOOKUP($IF176,Data!$B:$CP,Daily!JT$10,0)/IFERROR(VLOOKUP($IF174,Data!$B:$CP,Daily!JT$10,0),0),0)</f>
        <v>0</v>
      </c>
      <c r="JU176" s="12">
        <f>IFERROR(VLOOKUP($IF176,Data!$B:$CP,Daily!JU$10,0)/IFERROR(VLOOKUP($IF174,Data!$B:$CP,Daily!JU$10,0),0),0)</f>
        <v>0</v>
      </c>
      <c r="JV176" s="12">
        <f>IFERROR(VLOOKUP($IF176,Data!$B:$CP,Daily!JV$10,0)/IFERROR(VLOOKUP($IF174,Data!$B:$CP,Daily!JV$10,0),0),0)</f>
        <v>0</v>
      </c>
      <c r="JW176" s="12">
        <f>IFERROR(VLOOKUP($IF176,Data!$B:$CP,Daily!JW$10,0)/IFERROR(VLOOKUP($IF174,Data!$B:$CP,Daily!JW$10,0),0),0)</f>
        <v>0</v>
      </c>
      <c r="JX176" s="12">
        <f>IFERROR(VLOOKUP($IF176,Data!$B:$CP,Daily!JX$10,0)/IFERROR(VLOOKUP($IF174,Data!$B:$CP,Daily!JX$10,0),0),0)</f>
        <v>0</v>
      </c>
      <c r="JY176" s="12">
        <f>IFERROR(VLOOKUP($IF176,Data!$B:$CP,Daily!JY$10,0)/IFERROR(VLOOKUP($IF174,Data!$B:$CP,Daily!JY$10,0),0),0)</f>
        <v>0</v>
      </c>
      <c r="JZ176" s="12">
        <f>IFERROR(VLOOKUP($IF176,Data!$B:$CP,Daily!JZ$10,0)/IFERROR(VLOOKUP($IF174,Data!$B:$CP,Daily!JZ$10,0),0),0)</f>
        <v>0</v>
      </c>
      <c r="KA176" s="12">
        <f>IFERROR(VLOOKUP($IF176,Data!$B:$CP,Daily!KA$10,0)/IFERROR(VLOOKUP($IF174,Data!$B:$CP,Daily!KA$10,0),0),0)</f>
        <v>0</v>
      </c>
      <c r="KB176" s="12">
        <f>IFERROR(VLOOKUP($IF176,Data!$B:$CP,Daily!KB$10,0)/IFERROR(VLOOKUP($IF174,Data!$B:$CP,Daily!KB$10,0),0),0)</f>
        <v>0</v>
      </c>
      <c r="KC176" s="12">
        <f>IFERROR(VLOOKUP($IF176,Data!$B:$CP,Daily!KC$10,0)/IFERROR(VLOOKUP($IF174,Data!$B:$CP,Daily!KC$10,0),0),0)</f>
        <v>0</v>
      </c>
      <c r="KD176" s="12">
        <f>IFERROR(VLOOKUP($IF176,Data!$B:$CP,Daily!KD$10,0)/IFERROR(VLOOKUP($IF174,Data!$B:$CP,Daily!KD$10,0),0),0)</f>
        <v>0</v>
      </c>
      <c r="KE176" s="12">
        <f>IFERROR(VLOOKUP($IF176,Data!$B:$CP,Daily!KE$10,0)/IFERROR(VLOOKUP($IF174,Data!$B:$CP,Daily!KE$10,0),0),0)</f>
        <v>0</v>
      </c>
      <c r="KF176" s="12">
        <f>IFERROR(VLOOKUP($IF176,Data!$B:$CP,Daily!KF$10,0)/IFERROR(VLOOKUP($IF174,Data!$B:$CP,Daily!KF$10,0),0),0)</f>
        <v>0</v>
      </c>
      <c r="KG176" s="12">
        <f>IFERROR(VLOOKUP($IF176,Data!$B:$CP,Daily!KG$10,0)/IFERROR(VLOOKUP($IF174,Data!$B:$CP,Daily!KG$10,0),0),0)</f>
        <v>0</v>
      </c>
      <c r="KH176" s="12">
        <f>IFERROR(VLOOKUP($IF176,Data!$B:$CP,Daily!KH$10,0)/IFERROR(VLOOKUP($IF174,Data!$B:$CP,Daily!KH$10,0),0),0)</f>
        <v>0</v>
      </c>
      <c r="KI176" s="12">
        <f>IFERROR(VLOOKUP($IF176,Data!$B:$CP,Daily!KI$10,0)/IFERROR(VLOOKUP($IF174,Data!$B:$CP,Daily!KI$10,0),0),0)</f>
        <v>0</v>
      </c>
      <c r="KJ176" s="12">
        <f>IFERROR(VLOOKUP($IF176,Data!$B:$CP,Daily!KJ$10,0)/IFERROR(VLOOKUP($IF174,Data!$B:$CP,Daily!KJ$10,0),0),0)</f>
        <v>0</v>
      </c>
      <c r="KK176" s="12">
        <f>IFERROR(VLOOKUP($IF176,Data!$B:$CP,Daily!KK$10,0)/IFERROR(VLOOKUP($IF174,Data!$B:$CP,Daily!KK$10,0),0),0)</f>
        <v>0</v>
      </c>
      <c r="KL176" s="12">
        <f>IFERROR(VLOOKUP($IF176,Data!$B:$CP,Daily!KL$10,0)/IFERROR(VLOOKUP($IF174,Data!$B:$CP,Daily!KL$10,0),0),0)</f>
        <v>0</v>
      </c>
      <c r="KM176" s="12">
        <f>IFERROR(VLOOKUP($IF176,Data!$B:$CP,Daily!KM$10,0)/IFERROR(VLOOKUP($IF174,Data!$B:$CP,Daily!KM$10,0),0),0)</f>
        <v>0</v>
      </c>
      <c r="KN176" s="12">
        <f>IFERROR(VLOOKUP($IF176,Data!$B:$CP,Daily!KN$10,0)/IFERROR(VLOOKUP($IF174,Data!$B:$CP,Daily!KN$10,0),0),0)</f>
        <v>0</v>
      </c>
      <c r="KO176" s="12">
        <f>IFERROR(VLOOKUP($IF176,Data!$B:$CP,Daily!KO$10,0)/IFERROR(VLOOKUP($IF174,Data!$B:$CP,Daily!KO$10,0),0),0)</f>
        <v>0</v>
      </c>
      <c r="KP176" s="12">
        <f>IFERROR(VLOOKUP($IF176,Data!$B:$CP,Daily!KP$10,0)/IFERROR(VLOOKUP($IF174,Data!$B:$CP,Daily!KP$10,0),0),0)</f>
        <v>0</v>
      </c>
      <c r="KQ176" s="12">
        <f>IFERROR(VLOOKUP($IF176,Data!$B:$CP,Daily!KQ$10,0)/IFERROR(VLOOKUP($IF174,Data!$B:$CP,Daily!KQ$10,0),0),0)</f>
        <v>0</v>
      </c>
      <c r="KR176" s="12">
        <f>IFERROR(VLOOKUP($IF176,Data!$B:$CP,Daily!KR$10,0)/IFERROR(VLOOKUP($IF174,Data!$B:$CP,Daily!KR$10,0),0),0)</f>
        <v>0</v>
      </c>
      <c r="KS176" s="12">
        <f>IFERROR(VLOOKUP($IF176,Data!$B:$CP,Daily!KS$10,0)/IFERROR(VLOOKUP($IF174,Data!$B:$CP,Daily!KS$10,0),0),0)</f>
        <v>0</v>
      </c>
      <c r="KT176" s="12">
        <f>IFERROR(VLOOKUP($IF176,Data!$B:$CP,Daily!KT$10,0)/IFERROR(VLOOKUP($IF174,Data!$B:$CP,Daily!KT$10,0),0),0)</f>
        <v>0</v>
      </c>
      <c r="KU176" s="12">
        <f>IFERROR(VLOOKUP($IF176,Data!$B:$CP,Daily!KU$10,0)/IFERROR(VLOOKUP($IF174,Data!$B:$CP,Daily!KU$10,0),0),0)</f>
        <v>0</v>
      </c>
      <c r="KV176" s="12">
        <f>IFERROR(VLOOKUP($IF176,Data!$B:$CP,Daily!KV$10,0)/IFERROR(VLOOKUP($IF174,Data!$B:$CP,Daily!KV$10,0),0),0)</f>
        <v>0</v>
      </c>
      <c r="KW176" s="12">
        <f>IFERROR(VLOOKUP($IF176,Data!$B:$CP,Daily!KW$10,0)/IFERROR(VLOOKUP($IF174,Data!$B:$CP,Daily!KW$10,0),0),0)</f>
        <v>0</v>
      </c>
      <c r="KX176" s="12">
        <f>IFERROR(VLOOKUP($IF176,Data!$B:$CP,Daily!KX$10,0)/IFERROR(VLOOKUP($IF174,Data!$B:$CP,Daily!KX$10,0),0),0)</f>
        <v>0</v>
      </c>
      <c r="KY176" s="12">
        <f>IFERROR(VLOOKUP($IF176,Data!$B:$CP,Daily!KY$10,0)/IFERROR(VLOOKUP($IF174,Data!$B:$CP,Daily!KY$10,0),0),0)</f>
        <v>0</v>
      </c>
      <c r="KZ176" s="12">
        <f>IFERROR(VLOOKUP($IF176,Data!$B:$CP,Daily!KZ$10,0)/IFERROR(VLOOKUP($IF174,Data!$B:$CP,Daily!KZ$10,0),0),0)</f>
        <v>0</v>
      </c>
      <c r="LA176" s="12">
        <f>IFERROR(VLOOKUP($IF176,Data!$B:$CP,Daily!LA$10,0)/IFERROR(VLOOKUP($IF174,Data!$B:$CP,Daily!LA$10,0),0),0)</f>
        <v>0</v>
      </c>
      <c r="LB176" s="12">
        <f>IFERROR(VLOOKUP($IF176,Data!$B:$CP,Daily!LB$10,0)/IFERROR(VLOOKUP($IF174,Data!$B:$CP,Daily!LB$10,0),0),0)</f>
        <v>0</v>
      </c>
      <c r="LC176" s="12">
        <f>IFERROR(VLOOKUP($IF176,Data!$B:$CP,Daily!LC$10,0)/IFERROR(VLOOKUP($IF174,Data!$B:$CP,Daily!LC$10,0),0),0)</f>
        <v>0</v>
      </c>
      <c r="LD176" s="12">
        <f>IFERROR(VLOOKUP($IF176,Data!$B:$CP,Daily!LD$10,0)/IFERROR(VLOOKUP($IF174,Data!$B:$CP,Daily!LD$10,0),0),0)</f>
        <v>0</v>
      </c>
      <c r="LE176" s="12">
        <f>IFERROR(VLOOKUP($IF176,Data!$B:$CP,Daily!LE$10,0)/IFERROR(VLOOKUP($IF174,Data!$B:$CP,Daily!LE$10,0),0),0)</f>
        <v>0</v>
      </c>
      <c r="LF176" s="12">
        <f>IFERROR(VLOOKUP($IF176,Data!$B:$CP,Daily!LF$10,0)/IFERROR(VLOOKUP($IF174,Data!$B:$CP,Daily!LF$10,0),0),0)</f>
        <v>0</v>
      </c>
      <c r="LG176" s="12">
        <f>IFERROR(VLOOKUP($IF176,Data!$B:$CP,Daily!LG$10,0)/IFERROR(VLOOKUP($IF174,Data!$B:$CP,Daily!LG$10,0),0),0)</f>
        <v>0</v>
      </c>
      <c r="LH176" s="12">
        <f>IFERROR(VLOOKUP($IF176,Data!$B:$CP,Daily!LH$10,0)/IFERROR(VLOOKUP($IF174,Data!$B:$CP,Daily!LH$10,0),0),0)</f>
        <v>0</v>
      </c>
      <c r="LI176" s="12">
        <f>IFERROR(VLOOKUP($IF176,Data!$B:$CP,Daily!LI$10,0)/IFERROR(VLOOKUP($IF174,Data!$B:$CP,Daily!LI$10,0),0),0)</f>
        <v>0</v>
      </c>
      <c r="LJ176" s="12">
        <f>IFERROR(VLOOKUP($IF176,Data!$B:$CP,Daily!LJ$10,0)/IFERROR(VLOOKUP($IF174,Data!$B:$CP,Daily!LJ$10,0),0),0)</f>
        <v>0</v>
      </c>
      <c r="LK176" s="12">
        <f>IFERROR(VLOOKUP($IF176,Data!$B:$CP,Daily!LK$10,0)/IFERROR(VLOOKUP($IF174,Data!$B:$CP,Daily!LK$10,0),0),0)</f>
        <v>0</v>
      </c>
      <c r="LL176" s="12">
        <f>IFERROR(VLOOKUP($IF176,Data!$B:$CP,Daily!LL$10,0)/IFERROR(VLOOKUP($IF174,Data!$B:$CP,Daily!LL$10,0),0),0)</f>
        <v>0</v>
      </c>
      <c r="LM176" s="12">
        <f>IFERROR(VLOOKUP($IF176,Data!$B:$CP,Daily!LM$10,0)/IFERROR(VLOOKUP($IF174,Data!$B:$CP,Daily!LM$10,0),0),0)</f>
        <v>0</v>
      </c>
      <c r="LN176" s="12">
        <f>IFERROR(VLOOKUP($IF176,Data!$B:$CP,Daily!LN$10,0)/IFERROR(VLOOKUP($IF174,Data!$B:$CP,Daily!LN$10,0),0),0)</f>
        <v>0</v>
      </c>
      <c r="LO176" s="12">
        <f>IFERROR(VLOOKUP($IF176,Data!$B:$CP,Daily!LO$10,0)/IFERROR(VLOOKUP($IF174,Data!$B:$CP,Daily!LO$10,0),0),0)</f>
        <v>0</v>
      </c>
      <c r="LP176" s="12">
        <f>IFERROR(VLOOKUP($IF176,Data!$B:$CP,Daily!LP$10,0)/IFERROR(VLOOKUP($IF174,Data!$B:$CP,Daily!LP$10,0),0),0)</f>
        <v>0</v>
      </c>
      <c r="LQ176" s="12">
        <f>IFERROR(VLOOKUP($IF176,Data!$B:$CP,Daily!LQ$10,0)/IFERROR(VLOOKUP($IF174,Data!$B:$CP,Daily!LQ$10,0),0),0)</f>
        <v>0</v>
      </c>
      <c r="LR176" s="12">
        <f>IFERROR(VLOOKUP($IF176,Data!$B:$CP,Daily!LR$10,0)/IFERROR(VLOOKUP($IF174,Data!$B:$CP,Daily!LR$10,0),0),0)</f>
        <v>0</v>
      </c>
      <c r="LS176" s="12">
        <f>IFERROR(VLOOKUP($IF176,Data!$B:$CP,Daily!LS$10,0)/IFERROR(VLOOKUP($IF174,Data!$B:$CP,Daily!LS$10,0),0),0)</f>
        <v>0</v>
      </c>
      <c r="LU176" s="40">
        <f t="shared" si="2690"/>
        <v>0</v>
      </c>
      <c r="LV176" s="40">
        <f t="shared" si="2691"/>
        <v>0</v>
      </c>
      <c r="LW176" s="40">
        <f t="shared" si="2692"/>
        <v>0</v>
      </c>
      <c r="LX176" s="40">
        <f t="shared" si="2693"/>
        <v>0</v>
      </c>
      <c r="LY176" s="40">
        <f t="shared" si="2694"/>
        <v>0</v>
      </c>
      <c r="LZ176" s="43"/>
      <c r="MA176" s="12">
        <f t="shared" si="2695"/>
        <v>0</v>
      </c>
      <c r="MB176" s="40">
        <f>IFERROR(SUMPRODUCT(LL176:LR176,LL$174:LR$174)/SUM(LL$174:LR$174),0)</f>
        <v>0</v>
      </c>
      <c r="MC176" s="40">
        <f>IFERROR(SUMPRODUCT(KP176:LR176,KP$174:LR$174)/SUM(KP$174:LR$174),0)</f>
        <v>0</v>
      </c>
    </row>
    <row r="177" spans="4:341" hidden="1" x14ac:dyDescent="0.35">
      <c r="D177" s="111" t="s">
        <v>863</v>
      </c>
      <c r="E177" s="53" t="str">
        <f>VLOOKUP($D177,'Metric Nature'!$C:$D,2,0)&amp;IF(($F177&lt;(EA177)),"Below",IF(($F177&gt;(DZ177)),"Above","Within"))</f>
        <v>PositiveAbove</v>
      </c>
      <c r="F177" s="48">
        <f t="shared" si="2524"/>
        <v>5.0052137643378521E-2</v>
      </c>
      <c r="G177" s="49">
        <f t="shared" si="2525"/>
        <v>2.966703617568419E-2</v>
      </c>
      <c r="H177" s="55">
        <f t="shared" si="2526"/>
        <v>0.68712969327224016</v>
      </c>
      <c r="I177" s="49">
        <f t="shared" si="2527"/>
        <v>3.1263571644797941E-2</v>
      </c>
      <c r="J177" s="48">
        <f t="shared" si="2528"/>
        <v>0.6009731137583213</v>
      </c>
      <c r="K177" s="48">
        <f t="shared" si="2529"/>
        <v>7.0088438264846479E-3</v>
      </c>
      <c r="L177" s="56"/>
      <c r="M177" s="53" t="str">
        <f>VLOOKUP($D177,'Metric Nature'!$C:$D,2,0)&amp;IF(($N177&lt;(HZ177)),"Below",IF(($N177&gt;(HY177)),"Above","Within"))</f>
        <v>PositiveWithin</v>
      </c>
      <c r="N177" s="48">
        <f t="shared" si="2530"/>
        <v>3.0346820809248554E-2</v>
      </c>
      <c r="O177" s="49">
        <f t="shared" si="2635"/>
        <v>2.8240978555136596E-2</v>
      </c>
      <c r="P177" s="55">
        <f t="shared" ref="P177" si="2702">IFERROR(((N177-O177)/O177),0)</f>
        <v>7.4566901072517441E-2</v>
      </c>
      <c r="Q177" s="49">
        <f t="shared" si="2531"/>
        <v>2.8068425257500758E-2</v>
      </c>
      <c r="R177" s="48">
        <f t="shared" si="2532"/>
        <v>8.1172902677856415E-2</v>
      </c>
      <c r="S177" s="48">
        <f t="shared" si="2533"/>
        <v>6.9647645271260659E-3</v>
      </c>
      <c r="T177" s="56"/>
      <c r="U177" s="53" t="str">
        <f>VLOOKUP($D177,'Metric Nature'!$C:$D,2,0)&amp;IF(($V177&lt;(LY177)),"Below",IF(($V177&gt;(LX177)),"Above","Within"))</f>
        <v>PositiveAbove</v>
      </c>
      <c r="V177" s="48">
        <f t="shared" si="2534"/>
        <v>0.10112359550561797</v>
      </c>
      <c r="W177" s="49">
        <f t="shared" si="2637"/>
        <v>3.4053265119826474E-2</v>
      </c>
      <c r="X177" s="48">
        <f t="shared" si="2535"/>
        <v>1.9695712041058242</v>
      </c>
      <c r="Y177" s="49">
        <f t="shared" si="2638"/>
        <v>4.0219839653083039E-2</v>
      </c>
      <c r="Z177" s="48">
        <f t="shared" si="2536"/>
        <v>1.5142714734285714</v>
      </c>
      <c r="AA177" s="48">
        <f t="shared" si="2537"/>
        <v>1.7311666494735149E-2</v>
      </c>
      <c r="AB177" s="50"/>
      <c r="AC177" s="46" t="s">
        <v>864</v>
      </c>
      <c r="AI177" s="7" t="s">
        <v>863</v>
      </c>
      <c r="AJ177" s="12">
        <f>IFERROR((VLOOKUP($EG177,Data!$B:$CP,Daily!EI$10,0)+VLOOKUP($IF177,Data!$B:$CP,Daily!IH$10,0))/(VLOOKUP($EG169,Data!$B:$CP,Daily!EI$10,0)+VLOOKUP($IF169,Data!$B:$CP,Daily!IH$10,0)),0)</f>
        <v>2.6448362720403022E-2</v>
      </c>
      <c r="AK177" s="12">
        <f>IFERROR((VLOOKUP($EG177,Data!$B:$CP,Daily!EJ$10,0)+VLOOKUP($IF177,Data!$B:$CP,Daily!II$10,0))/(VLOOKUP($EG169,Data!$B:$CP,Daily!EJ$10,0)+VLOOKUP($IF169,Data!$B:$CP,Daily!II$10,0)),0)</f>
        <v>3.2953105196451206E-2</v>
      </c>
      <c r="AL177" s="12">
        <f>IFERROR((VLOOKUP($EG177,Data!$B:$CP,Daily!EK$10,0)+VLOOKUP($IF177,Data!$B:$CP,Daily!IJ$10,0))/(VLOOKUP($EG169,Data!$B:$CP,Daily!EK$10,0)+VLOOKUP($IF169,Data!$B:$CP,Daily!IJ$10,0)),0)</f>
        <v>2.5936599423631124E-2</v>
      </c>
      <c r="AM177" s="12">
        <f>IFERROR((VLOOKUP($EG177,Data!$B:$CP,Daily!EL$10,0)+VLOOKUP($IF177,Data!$B:$CP,Daily!IK$10,0))/(VLOOKUP($EG169,Data!$B:$CP,Daily!EL$10,0)+VLOOKUP($IF169,Data!$B:$CP,Daily!IK$10,0)),0)</f>
        <v>2.5157232704402517E-2</v>
      </c>
      <c r="AN177" s="12">
        <f>IFERROR((VLOOKUP($EG177,Data!$B:$CP,Daily!EM$10,0)+VLOOKUP($IF177,Data!$B:$CP,Daily!IL$10,0))/(VLOOKUP($EG169,Data!$B:$CP,Daily!EM$10,0)+VLOOKUP($IF169,Data!$B:$CP,Daily!IL$10,0)),0)</f>
        <v>3.259259259259259E-2</v>
      </c>
      <c r="AO177" s="12">
        <f>IFERROR((VLOOKUP($EG177,Data!$B:$CP,Daily!EN$10,0)+VLOOKUP($IF177,Data!$B:$CP,Daily!IM$10,0))/(VLOOKUP($EG169,Data!$B:$CP,Daily!EN$10,0)+VLOOKUP($IF169,Data!$B:$CP,Daily!IM$10,0)),0)</f>
        <v>1.9859813084112148E-2</v>
      </c>
      <c r="AP177" s="12">
        <f>IFERROR((VLOOKUP($EG177,Data!$B:$CP,Daily!EO$10,0)+VLOOKUP($IF177,Data!$B:$CP,Daily!IN$10,0))/(VLOOKUP($EG169,Data!$B:$CP,Daily!EO$10,0)+VLOOKUP($IF169,Data!$B:$CP,Daily!IN$10,0)),0)</f>
        <v>2.7874564459930314E-2</v>
      </c>
      <c r="AQ177" s="12">
        <f>IFERROR((VLOOKUP($EG177,Data!$B:$CP,Daily!EP$10,0)+VLOOKUP($IF177,Data!$B:$CP,Daily!IO$10,0))/(VLOOKUP($EG169,Data!$B:$CP,Daily!EP$10,0)+VLOOKUP($IF169,Data!$B:$CP,Daily!IO$10,0)),0)</f>
        <v>3.8990825688073397E-2</v>
      </c>
      <c r="AR177" s="12">
        <f>IFERROR((VLOOKUP($EG177,Data!$B:$CP,Daily!EQ$10,0)+VLOOKUP($IF177,Data!$B:$CP,Daily!IP$10,0))/(VLOOKUP($EG169,Data!$B:$CP,Daily!EQ$10,0)+VLOOKUP($IF169,Data!$B:$CP,Daily!IP$10,0)),0)</f>
        <v>2.6066350710900472E-2</v>
      </c>
      <c r="AS177" s="12">
        <f>IFERROR((VLOOKUP($EG177,Data!$B:$CP,Daily!ER$10,0)+VLOOKUP($IF177,Data!$B:$CP,Daily!IQ$10,0))/(VLOOKUP($EG169,Data!$B:$CP,Daily!ER$10,0)+VLOOKUP($IF169,Data!$B:$CP,Daily!IQ$10,0)),0)</f>
        <v>2.8089887640449437E-2</v>
      </c>
      <c r="AT177" s="12">
        <f>IFERROR((VLOOKUP($EG177,Data!$B:$CP,Daily!ES$10,0)+VLOOKUP($IF177,Data!$B:$CP,Daily!IR$10,0))/(VLOOKUP($EG169,Data!$B:$CP,Daily!ES$10,0)+VLOOKUP($IF169,Data!$B:$CP,Daily!IR$10,0)),0)</f>
        <v>2.2222222222222223E-2</v>
      </c>
      <c r="AU177" s="12">
        <f>IFERROR((VLOOKUP($EG177,Data!$B:$CP,Daily!ET$10,0)+VLOOKUP($IF177,Data!$B:$CP,Daily!IS$10,0))/(VLOOKUP($EG169,Data!$B:$CP,Daily!ET$10,0)+VLOOKUP($IF169,Data!$B:$CP,Daily!IS$10,0)),0)</f>
        <v>2.6159334126040427E-2</v>
      </c>
      <c r="AV177" s="12">
        <f>IFERROR((VLOOKUP($EG177,Data!$B:$CP,Daily!EU$10,0)+VLOOKUP($IF177,Data!$B:$CP,Daily!IT$10,0))/(VLOOKUP($EG169,Data!$B:$CP,Daily!EU$10,0)+VLOOKUP($IF169,Data!$B:$CP,Daily!IT$10,0)),0)</f>
        <v>2.6775320139697321E-2</v>
      </c>
      <c r="AW177" s="12">
        <f>IFERROR((VLOOKUP($EG177,Data!$B:$CP,Daily!EV$10,0)+VLOOKUP($IF177,Data!$B:$CP,Daily!IU$10,0))/(VLOOKUP($EG169,Data!$B:$CP,Daily!EV$10,0)+VLOOKUP($IF169,Data!$B:$CP,Daily!IU$10,0)),0)</f>
        <v>2.9545454545454545E-2</v>
      </c>
      <c r="AX177" s="12">
        <f>IFERROR((VLOOKUP($EG177,Data!$B:$CP,Daily!EW$10,0)+VLOOKUP($IF177,Data!$B:$CP,Daily!IV$10,0))/(VLOOKUP($EG169,Data!$B:$CP,Daily!EW$10,0)+VLOOKUP($IF169,Data!$B:$CP,Daily!IV$10,0)),0)</f>
        <v>3.0601092896174863E-2</v>
      </c>
      <c r="AY177" s="12">
        <f>IFERROR((VLOOKUP($EG177,Data!$B:$CP,Daily!EX$10,0)+VLOOKUP($IF177,Data!$B:$CP,Daily!IW$10,0))/(VLOOKUP($EG169,Data!$B:$CP,Daily!EX$10,0)+VLOOKUP($IF169,Data!$B:$CP,Daily!IW$10,0)),0)</f>
        <v>3.161592505854801E-2</v>
      </c>
      <c r="AZ177" s="12">
        <f>IFERROR((VLOOKUP($EG177,Data!$B:$CP,Daily!EY$10,0)+VLOOKUP($IF177,Data!$B:$CP,Daily!IX$10,0))/(VLOOKUP($EG169,Data!$B:$CP,Daily!EY$10,0)+VLOOKUP($IF169,Data!$B:$CP,Daily!IX$10,0)),0)</f>
        <v>3.1914893617021274E-2</v>
      </c>
      <c r="BA177" s="12">
        <f>IFERROR((VLOOKUP($EG177,Data!$B:$CP,Daily!EZ$10,0)+VLOOKUP($IF177,Data!$B:$CP,Daily!IY$10,0))/(VLOOKUP($EG169,Data!$B:$CP,Daily!EZ$10,0)+VLOOKUP($IF169,Data!$B:$CP,Daily!IY$10,0)),0)</f>
        <v>2.556818181818182E-2</v>
      </c>
      <c r="BB177" s="12">
        <f>IFERROR((VLOOKUP($EG177,Data!$B:$CP,Daily!FA$10,0)+VLOOKUP($IF177,Data!$B:$CP,Daily!IZ$10,0))/(VLOOKUP($EG169,Data!$B:$CP,Daily!FA$10,0)+VLOOKUP($IF169,Data!$B:$CP,Daily!IZ$10,0)),0)</f>
        <v>3.140096618357488E-2</v>
      </c>
      <c r="BC177" s="12">
        <f>IFERROR((VLOOKUP($EG177,Data!$B:$CP,Daily!FB$10,0)+VLOOKUP($IF177,Data!$B:$CP,Daily!JA$10,0))/(VLOOKUP($EG169,Data!$B:$CP,Daily!FB$10,0)+VLOOKUP($IF169,Data!$B:$CP,Daily!JA$10,0)),0)</f>
        <v>3.5000000000000003E-2</v>
      </c>
      <c r="BD177" s="12">
        <f>IFERROR((VLOOKUP($EG177,Data!$B:$CP,Daily!FC$10,0)+VLOOKUP($IF177,Data!$B:$CP,Daily!JB$10,0))/(VLOOKUP($EG169,Data!$B:$CP,Daily!FC$10,0)+VLOOKUP($IF169,Data!$B:$CP,Daily!JB$10,0)),0)</f>
        <v>3.6384976525821594E-2</v>
      </c>
      <c r="BE177" s="12">
        <f>IFERROR((VLOOKUP($EG177,Data!$B:$CP,Daily!FD$10,0)+VLOOKUP($IF177,Data!$B:$CP,Daily!JC$10,0))/(VLOOKUP($EG169,Data!$B:$CP,Daily!FD$10,0)+VLOOKUP($IF169,Data!$B:$CP,Daily!JC$10,0)),0)</f>
        <v>3.0450669914738125E-2</v>
      </c>
      <c r="BF177" s="12">
        <f>IFERROR((VLOOKUP($EG177,Data!$B:$CP,Daily!FE$10,0)+VLOOKUP($IF177,Data!$B:$CP,Daily!JD$10,0))/(VLOOKUP($EG169,Data!$B:$CP,Daily!FE$10,0)+VLOOKUP($IF169,Data!$B:$CP,Daily!JD$10,0)),0)</f>
        <v>3.7373737373737372E-2</v>
      </c>
      <c r="BG177" s="12">
        <f>IFERROR((VLOOKUP($EG177,Data!$B:$CP,Daily!FF$10,0)+VLOOKUP($IF177,Data!$B:$CP,Daily!JE$10,0))/(VLOOKUP($EG169,Data!$B:$CP,Daily!FF$10,0)+VLOOKUP($IF169,Data!$B:$CP,Daily!JE$10,0)),0)</f>
        <v>4.2189281641961229E-2</v>
      </c>
      <c r="BH177" s="12">
        <f>IFERROR((VLOOKUP($EG177,Data!$B:$CP,Daily!FG$10,0)+VLOOKUP($IF177,Data!$B:$CP,Daily!JF$10,0))/(VLOOKUP($EG169,Data!$B:$CP,Daily!FG$10,0)+VLOOKUP($IF169,Data!$B:$CP,Daily!JF$10,0)),0)</f>
        <v>3.0495552731893267E-2</v>
      </c>
      <c r="BI177" s="12">
        <f>IFERROR((VLOOKUP($EG177,Data!$B:$CP,Daily!FH$10,0)+VLOOKUP($IF177,Data!$B:$CP,Daily!JG$10,0))/(VLOOKUP($EG169,Data!$B:$CP,Daily!FH$10,0)+VLOOKUP($IF169,Data!$B:$CP,Daily!JG$10,0)),0)</f>
        <v>3.3472803347280332E-2</v>
      </c>
      <c r="BJ177" s="12">
        <f>IFERROR((VLOOKUP($EG177,Data!$B:$CP,Daily!FI$10,0)+VLOOKUP($IF177,Data!$B:$CP,Daily!JH$10,0))/(VLOOKUP($EG169,Data!$B:$CP,Daily!FI$10,0)+VLOOKUP($IF169,Data!$B:$CP,Daily!JH$10,0)),0)</f>
        <v>2.5201612903225805E-2</v>
      </c>
      <c r="BK177" s="12">
        <f>IFERROR((VLOOKUP($EG177,Data!$B:$CP,Daily!FJ$10,0)+VLOOKUP($IF177,Data!$B:$CP,Daily!JI$10,0))/(VLOOKUP($EG169,Data!$B:$CP,Daily!FJ$10,0)+VLOOKUP($IF169,Data!$B:$CP,Daily!JI$10,0)),0)</f>
        <v>2.1547502448579822E-2</v>
      </c>
      <c r="BL177" s="12">
        <f>IFERROR((VLOOKUP($EG177,Data!$B:$CP,Daily!FK$10,0)+VLOOKUP($IF177,Data!$B:$CP,Daily!JJ$10,0))/(VLOOKUP($EG169,Data!$B:$CP,Daily!FK$10,0)+VLOOKUP($IF169,Data!$B:$CP,Daily!JJ$10,0)),0)</f>
        <v>2.9501525940996948E-2</v>
      </c>
      <c r="BM177" s="12">
        <f>IFERROR((VLOOKUP($EG177,Data!$B:$CP,Daily!FL$10,0)+VLOOKUP($IF177,Data!$B:$CP,Daily!JK$10,0))/(VLOOKUP($EG169,Data!$B:$CP,Daily!FL$10,0)+VLOOKUP($IF169,Data!$B:$CP,Daily!JK$10,0)),0)</f>
        <v>4.004004004004004E-2</v>
      </c>
      <c r="BN177" s="12">
        <f>IFERROR((VLOOKUP($EG177,Data!$B:$CP,Daily!FM$10,0)+VLOOKUP($IF177,Data!$B:$CP,Daily!JL$10,0))/(VLOOKUP($EG169,Data!$B:$CP,Daily!FM$10,0)+VLOOKUP($IF169,Data!$B:$CP,Daily!JL$10,0)),0)</f>
        <v>4.4724770642201837E-2</v>
      </c>
      <c r="BO177" s="12">
        <f>IFERROR((VLOOKUP($EG177,Data!$B:$CP,Daily!FN$10,0)+VLOOKUP($IF177,Data!$B:$CP,Daily!JM$10,0))/(VLOOKUP($EG169,Data!$B:$CP,Daily!FN$10,0)+VLOOKUP($IF169,Data!$B:$CP,Daily!JM$10,0)),0)</f>
        <v>3.7783375314861464E-2</v>
      </c>
      <c r="BP177" s="12">
        <f>IFERROR((VLOOKUP($EG177,Data!$B:$CP,Daily!FO$10,0)+VLOOKUP($IF177,Data!$B:$CP,Daily!JN$10,0))/(VLOOKUP($EG169,Data!$B:$CP,Daily!FO$10,0)+VLOOKUP($IF169,Data!$B:$CP,Daily!JN$10,0)),0)</f>
        <v>3.5379812695109258E-2</v>
      </c>
      <c r="BQ177" s="12">
        <f>IFERROR((VLOOKUP($EG177,Data!$B:$CP,Daily!FP$10,0)+VLOOKUP($IF177,Data!$B:$CP,Daily!JO$10,0))/(VLOOKUP($EG169,Data!$B:$CP,Daily!FP$10,0)+VLOOKUP($IF169,Data!$B:$CP,Daily!JO$10,0)),0)</f>
        <v>3.2225579053373615E-2</v>
      </c>
      <c r="BR177" s="12">
        <f>IFERROR((VLOOKUP($EG177,Data!$B:$CP,Daily!FQ$10,0)+VLOOKUP($IF177,Data!$B:$CP,Daily!JP$10,0))/(VLOOKUP($EG169,Data!$B:$CP,Daily!FQ$10,0)+VLOOKUP($IF169,Data!$B:$CP,Daily!JP$10,0)),0)</f>
        <v>2.9063509149623249E-2</v>
      </c>
      <c r="BS177" s="12">
        <f>IFERROR((VLOOKUP($EG177,Data!$B:$CP,Daily!FR$10,0)+VLOOKUP($IF177,Data!$B:$CP,Daily!JQ$10,0))/(VLOOKUP($EG169,Data!$B:$CP,Daily!FR$10,0)+VLOOKUP($IF169,Data!$B:$CP,Daily!JQ$10,0)),0)</f>
        <v>2.8225806451612902E-2</v>
      </c>
      <c r="BT177" s="12">
        <f>IFERROR((VLOOKUP($EG177,Data!$B:$CP,Daily!FS$10,0)+VLOOKUP($IF177,Data!$B:$CP,Daily!JR$10,0))/(VLOOKUP($EG169,Data!$B:$CP,Daily!FS$10,0)+VLOOKUP($IF169,Data!$B:$CP,Daily!JR$10,0)),0)</f>
        <v>2.5380710659898477E-2</v>
      </c>
      <c r="BU177" s="12">
        <f>IFERROR((VLOOKUP($EG177,Data!$B:$CP,Daily!FT$10,0)+VLOOKUP($IF177,Data!$B:$CP,Daily!JS$10,0))/(VLOOKUP($EG169,Data!$B:$CP,Daily!FT$10,0)+VLOOKUP($IF169,Data!$B:$CP,Daily!JS$10,0)),0)</f>
        <v>2.6460859977949284E-2</v>
      </c>
      <c r="BV177" s="12">
        <f>IFERROR((VLOOKUP($EG177,Data!$B:$CP,Daily!FU$10,0)+VLOOKUP($IF177,Data!$B:$CP,Daily!JT$10,0))/(VLOOKUP($EG169,Data!$B:$CP,Daily!FU$10,0)+VLOOKUP($IF169,Data!$B:$CP,Daily!JT$10,0)),0)</f>
        <v>1.5256588072122053E-2</v>
      </c>
      <c r="BW177" s="12">
        <f>IFERROR((VLOOKUP($EG177,Data!$B:$CP,Daily!FV$10,0)+VLOOKUP($IF177,Data!$B:$CP,Daily!JU$10,0))/(VLOOKUP($EG169,Data!$B:$CP,Daily!FV$10,0)+VLOOKUP($IF169,Data!$B:$CP,Daily!JU$10,0)),0)</f>
        <v>2.2271714922048998E-2</v>
      </c>
      <c r="BX177" s="12">
        <f>IFERROR((VLOOKUP($EG177,Data!$B:$CP,Daily!FW$10,0)+VLOOKUP($IF177,Data!$B:$CP,Daily!JV$10,0))/(VLOOKUP($EG169,Data!$B:$CP,Daily!FW$10,0)+VLOOKUP($IF169,Data!$B:$CP,Daily!JV$10,0)),0)</f>
        <v>3.3295063145809413E-2</v>
      </c>
      <c r="BY177" s="12">
        <f>IFERROR((VLOOKUP($EG177,Data!$B:$CP,Daily!FX$10,0)+VLOOKUP($IF177,Data!$B:$CP,Daily!JW$10,0))/(VLOOKUP($EG169,Data!$B:$CP,Daily!FX$10,0)+VLOOKUP($IF169,Data!$B:$CP,Daily!JW$10,0)),0)</f>
        <v>3.1938325991189426E-2</v>
      </c>
      <c r="BZ177" s="12">
        <f>IFERROR((VLOOKUP($EG177,Data!$B:$CP,Daily!FY$10,0)+VLOOKUP($IF177,Data!$B:$CP,Daily!JX$10,0))/(VLOOKUP($EG169,Data!$B:$CP,Daily!FY$10,0)+VLOOKUP($IF169,Data!$B:$CP,Daily!JX$10,0)),0)</f>
        <v>2.8753993610223641E-2</v>
      </c>
      <c r="CA177" s="12">
        <f>IFERROR((VLOOKUP($EG177,Data!$B:$CP,Daily!FZ$10,0)+VLOOKUP($IF177,Data!$B:$CP,Daily!JY$10,0))/(VLOOKUP($EG169,Data!$B:$CP,Daily!FZ$10,0)+VLOOKUP($IF169,Data!$B:$CP,Daily!JY$10,0)),0)</f>
        <v>3.4443168771526977E-2</v>
      </c>
      <c r="CB177" s="12">
        <f>IFERROR((VLOOKUP($EG177,Data!$B:$CP,Daily!GA$10,0)+VLOOKUP($IF177,Data!$B:$CP,Daily!JZ$10,0))/(VLOOKUP($EG169,Data!$B:$CP,Daily!GA$10,0)+VLOOKUP($IF169,Data!$B:$CP,Daily!JZ$10,0)),0)</f>
        <v>3.6222509702457953E-2</v>
      </c>
      <c r="CC177" s="12">
        <f>IFERROR((VLOOKUP($EG177,Data!$B:$CP,Daily!GB$10,0)+VLOOKUP($IF177,Data!$B:$CP,Daily!KA$10,0))/(VLOOKUP($EG169,Data!$B:$CP,Daily!GB$10,0)+VLOOKUP($IF169,Data!$B:$CP,Daily!KA$10,0)),0)</f>
        <v>2.1406727828746176E-2</v>
      </c>
      <c r="CD177" s="12">
        <f>IFERROR((VLOOKUP($EG177,Data!$B:$CP,Daily!GC$10,0)+VLOOKUP($IF177,Data!$B:$CP,Daily!KB$10,0))/(VLOOKUP($EG169,Data!$B:$CP,Daily!GC$10,0)+VLOOKUP($IF169,Data!$B:$CP,Daily!KB$10,0)),0)</f>
        <v>1.9758507135016465E-2</v>
      </c>
      <c r="CE177" s="12">
        <f>IFERROR((VLOOKUP($EG177,Data!$B:$CP,Daily!GD$10,0)+VLOOKUP($IF177,Data!$B:$CP,Daily!KC$10,0))/(VLOOKUP($EG169,Data!$B:$CP,Daily!GD$10,0)+VLOOKUP($IF169,Data!$B:$CP,Daily!KC$10,0)),0)</f>
        <v>3.1317494600431962E-2</v>
      </c>
      <c r="CF177" s="12">
        <f>IFERROR((VLOOKUP($EG177,Data!$B:$CP,Daily!GE$10,0)+VLOOKUP($IF177,Data!$B:$CP,Daily!KD$10,0))/(VLOOKUP($EG169,Data!$B:$CP,Daily!GE$10,0)+VLOOKUP($IF169,Data!$B:$CP,Daily!KD$10,0)),0)</f>
        <v>2.3702031602708805E-2</v>
      </c>
      <c r="CG177" s="12">
        <f>IFERROR((VLOOKUP($EG177,Data!$B:$CP,Daily!GF$10,0)+VLOOKUP($IF177,Data!$B:$CP,Daily!KE$10,0))/(VLOOKUP($EG169,Data!$B:$CP,Daily!GF$10,0)+VLOOKUP($IF169,Data!$B:$CP,Daily!KE$10,0)),0)</f>
        <v>3.3707865168539325E-2</v>
      </c>
      <c r="CH177" s="12">
        <f>IFERROR((VLOOKUP($EG177,Data!$B:$CP,Daily!GG$10,0)+VLOOKUP($IF177,Data!$B:$CP,Daily!KF$10,0))/(VLOOKUP($EG169,Data!$B:$CP,Daily!GG$10,0)+VLOOKUP($IF169,Data!$B:$CP,Daily!KF$10,0)),0)</f>
        <v>1.7341040462427744E-2</v>
      </c>
      <c r="CI177" s="12">
        <f>IFERROR((VLOOKUP($EG177,Data!$B:$CP,Daily!GH$10,0)+VLOOKUP($IF177,Data!$B:$CP,Daily!KG$10,0))/(VLOOKUP($EG169,Data!$B:$CP,Daily!GH$10,0)+VLOOKUP($IF169,Data!$B:$CP,Daily!KG$10,0)),0)</f>
        <v>2.595797280593325E-2</v>
      </c>
      <c r="CJ177" s="12">
        <f>IFERROR((VLOOKUP($EG177,Data!$B:$CP,Daily!GI$10,0)+VLOOKUP($IF177,Data!$B:$CP,Daily!KH$10,0))/(VLOOKUP($EG169,Data!$B:$CP,Daily!GI$10,0)+VLOOKUP($IF169,Data!$B:$CP,Daily!KH$10,0)),0)</f>
        <v>3.2341526520051747E-2</v>
      </c>
      <c r="CK177" s="12">
        <f>IFERROR((VLOOKUP($EG177,Data!$B:$CP,Daily!GJ$10,0)+VLOOKUP($IF177,Data!$B:$CP,Daily!KI$10,0))/(VLOOKUP($EG169,Data!$B:$CP,Daily!GJ$10,0)+VLOOKUP($IF169,Data!$B:$CP,Daily!KI$10,0)),0)</f>
        <v>2.5853154084798345E-2</v>
      </c>
      <c r="CL177" s="12">
        <f>IFERROR((VLOOKUP($EG177,Data!$B:$CP,Daily!GK$10,0)+VLOOKUP($IF177,Data!$B:$CP,Daily!KJ$10,0))/(VLOOKUP($EG169,Data!$B:$CP,Daily!GK$10,0)+VLOOKUP($IF169,Data!$B:$CP,Daily!KJ$10,0)),0)</f>
        <v>3.0687830687830688E-2</v>
      </c>
      <c r="CM177" s="12">
        <f>IFERROR((VLOOKUP($EG177,Data!$B:$CP,Daily!GL$10,0)+VLOOKUP($IF177,Data!$B:$CP,Daily!KK$10,0))/(VLOOKUP($EG169,Data!$B:$CP,Daily!GL$10,0)+VLOOKUP($IF169,Data!$B:$CP,Daily!KK$10,0)),0)</f>
        <v>2.3026315789473683E-2</v>
      </c>
      <c r="CN177" s="12">
        <f>IFERROR((VLOOKUP($EG177,Data!$B:$CP,Daily!GM$10,0)+VLOOKUP($IF177,Data!$B:$CP,Daily!KL$10,0))/(VLOOKUP($EG169,Data!$B:$CP,Daily!GM$10,0)+VLOOKUP($IF169,Data!$B:$CP,Daily!KL$10,0)),0)</f>
        <v>3.9529914529914528E-2</v>
      </c>
      <c r="CO177" s="12">
        <f>IFERROR((VLOOKUP($EG177,Data!$B:$CP,Daily!GN$10,0)+VLOOKUP($IF177,Data!$B:$CP,Daily!KM$10,0))/(VLOOKUP($EG169,Data!$B:$CP,Daily!GN$10,0)+VLOOKUP($IF169,Data!$B:$CP,Daily!KM$10,0)),0)</f>
        <v>3.7166085946573751E-2</v>
      </c>
      <c r="CP177" s="12">
        <f>IFERROR((VLOOKUP($EG177,Data!$B:$CP,Daily!GO$10,0)+VLOOKUP($IF177,Data!$B:$CP,Daily!KN$10,0))/(VLOOKUP($EG169,Data!$B:$CP,Daily!GO$10,0)+VLOOKUP($IF169,Data!$B:$CP,Daily!KN$10,0)),0)</f>
        <v>2.3959646910466582E-2</v>
      </c>
      <c r="CQ177" s="12">
        <f>IFERROR((VLOOKUP($EG177,Data!$B:$CP,Daily!GP$10,0)+VLOOKUP($IF177,Data!$B:$CP,Daily!KO$10,0))/(VLOOKUP($EG169,Data!$B:$CP,Daily!GP$10,0)+VLOOKUP($IF169,Data!$B:$CP,Daily!KO$10,0)),0)</f>
        <v>3.3285094066570188E-2</v>
      </c>
      <c r="CR177" s="12">
        <f>IFERROR((VLOOKUP($EG177,Data!$B:$CP,Daily!GQ$10,0)+VLOOKUP($IF177,Data!$B:$CP,Daily!KP$10,0))/(VLOOKUP($EG169,Data!$B:$CP,Daily!GQ$10,0)+VLOOKUP($IF169,Data!$B:$CP,Daily!KP$10,0)),0)</f>
        <v>3.3136094674556214E-2</v>
      </c>
      <c r="CS177" s="12">
        <f>IFERROR((VLOOKUP($EG177,Data!$B:$CP,Daily!GR$10,0)+VLOOKUP($IF177,Data!$B:$CP,Daily!KQ$10,0))/(VLOOKUP($EG169,Data!$B:$CP,Daily!GR$10,0)+VLOOKUP($IF169,Data!$B:$CP,Daily!KQ$10,0)),0)</f>
        <v>2.5842696629213482E-2</v>
      </c>
      <c r="CT177" s="12">
        <f>IFERROR((VLOOKUP($EG177,Data!$B:$CP,Daily!GS$10,0)+VLOOKUP($IF177,Data!$B:$CP,Daily!KR$10,0))/(VLOOKUP($EG169,Data!$B:$CP,Daily!GS$10,0)+VLOOKUP($IF169,Data!$B:$CP,Daily!KR$10,0)),0)</f>
        <v>3.3039647577092511E-2</v>
      </c>
      <c r="CU177" s="12">
        <f>IFERROR((VLOOKUP($EG177,Data!$B:$CP,Daily!GT$10,0)+VLOOKUP($IF177,Data!$B:$CP,Daily!KS$10,0))/(VLOOKUP($EG169,Data!$B:$CP,Daily!GT$10,0)+VLOOKUP($IF169,Data!$B:$CP,Daily!KS$10,0)),0)</f>
        <v>1.4580801944106925E-2</v>
      </c>
      <c r="CV177" s="12">
        <f>IFERROR((VLOOKUP($EG177,Data!$B:$CP,Daily!GU$10,0)+VLOOKUP($IF177,Data!$B:$CP,Daily!KT$10,0))/(VLOOKUP($EG169,Data!$B:$CP,Daily!GU$10,0)+VLOOKUP($IF169,Data!$B:$CP,Daily!KT$10,0)),0)</f>
        <v>4.3189368770764118E-2</v>
      </c>
      <c r="CW177" s="12">
        <f>IFERROR((VLOOKUP($EG177,Data!$B:$CP,Daily!GV$10,0)+VLOOKUP($IF177,Data!$B:$CP,Daily!KU$10,0))/(VLOOKUP($EG169,Data!$B:$CP,Daily!GV$10,0)+VLOOKUP($IF169,Data!$B:$CP,Daily!KU$10,0)),0)</f>
        <v>3.1746031746031744E-2</v>
      </c>
      <c r="CX177" s="12">
        <f>IFERROR((VLOOKUP($EG177,Data!$B:$CP,Daily!GW$10,0)+VLOOKUP($IF177,Data!$B:$CP,Daily!KV$10,0))/(VLOOKUP($EG169,Data!$B:$CP,Daily!GW$10,0)+VLOOKUP($IF169,Data!$B:$CP,Daily!KV$10,0)),0)</f>
        <v>3.2467532467532464E-2</v>
      </c>
      <c r="CY177" s="12">
        <f>IFERROR((VLOOKUP($EG177,Data!$B:$CP,Daily!GX$10,0)+VLOOKUP($IF177,Data!$B:$CP,Daily!KW$10,0))/(VLOOKUP($EG169,Data!$B:$CP,Daily!GX$10,0)+VLOOKUP($IF169,Data!$B:$CP,Daily!KW$10,0)),0)</f>
        <v>3.2858707557502739E-2</v>
      </c>
      <c r="CZ177" s="12">
        <f>IFERROR((VLOOKUP($EG177,Data!$B:$CP,Daily!GY$10,0)+VLOOKUP($IF177,Data!$B:$CP,Daily!KX$10,0))/(VLOOKUP($EG169,Data!$B:$CP,Daily!GY$10,0)+VLOOKUP($IF169,Data!$B:$CP,Daily!KX$10,0)),0)</f>
        <v>3.4939759036144581E-2</v>
      </c>
      <c r="DA177" s="12">
        <f>IFERROR((VLOOKUP($EG177,Data!$B:$CP,Daily!GZ$10,0)+VLOOKUP($IF177,Data!$B:$CP,Daily!KY$10,0))/(VLOOKUP($EG169,Data!$B:$CP,Daily!GZ$10,0)+VLOOKUP($IF169,Data!$B:$CP,Daily!KY$10,0)),0)</f>
        <v>3.4319526627218933E-2</v>
      </c>
      <c r="DB177" s="12">
        <f>IFERROR((VLOOKUP($EG177,Data!$B:$CP,Daily!HA$10,0)+VLOOKUP($IF177,Data!$B:$CP,Daily!KZ$10,0))/(VLOOKUP($EG169,Data!$B:$CP,Daily!HA$10,0)+VLOOKUP($IF169,Data!$B:$CP,Daily!KZ$10,0)),0)</f>
        <v>3.6488027366020526E-2</v>
      </c>
      <c r="DC177" s="12">
        <f>IFERROR((VLOOKUP($EG177,Data!$B:$CP,Daily!HB$10,0)+VLOOKUP($IF177,Data!$B:$CP,Daily!LA$10,0))/(VLOOKUP($EG169,Data!$B:$CP,Daily!HB$10,0)+VLOOKUP($IF169,Data!$B:$CP,Daily!LA$10,0)),0)</f>
        <v>3.7530266343825669E-2</v>
      </c>
      <c r="DD177" s="12">
        <f>IFERROR((VLOOKUP($EG177,Data!$B:$CP,Daily!HC$10,0)+VLOOKUP($IF177,Data!$B:$CP,Daily!LB$10,0))/(VLOOKUP($EG169,Data!$B:$CP,Daily!HC$10,0)+VLOOKUP($IF169,Data!$B:$CP,Daily!LB$10,0)),0)</f>
        <v>2.1118012422360249E-2</v>
      </c>
      <c r="DE177" s="12">
        <f>IFERROR((VLOOKUP($EG177,Data!$B:$CP,Daily!HD$10,0)+VLOOKUP($IF177,Data!$B:$CP,Daily!LC$10,0))/(VLOOKUP($EG169,Data!$B:$CP,Daily!HD$10,0)+VLOOKUP($IF169,Data!$B:$CP,Daily!LC$10,0)),0)</f>
        <v>3.8461538461538464E-2</v>
      </c>
      <c r="DF177" s="12">
        <f>IFERROR((VLOOKUP($EG177,Data!$B:$CP,Daily!HE$10,0)+VLOOKUP($IF177,Data!$B:$CP,Daily!LD$10,0))/(VLOOKUP($EG169,Data!$B:$CP,Daily!HE$10,0)+VLOOKUP($IF169,Data!$B:$CP,Daily!LD$10,0)),0)</f>
        <v>2.7218934911242602E-2</v>
      </c>
      <c r="DG177" s="12">
        <f>IFERROR((VLOOKUP($EG177,Data!$B:$CP,Daily!HF$10,0)+VLOOKUP($IF177,Data!$B:$CP,Daily!LE$10,0))/(VLOOKUP($EG169,Data!$B:$CP,Daily!HF$10,0)+VLOOKUP($IF169,Data!$B:$CP,Daily!LE$10,0)),0)</f>
        <v>2.491103202846975E-2</v>
      </c>
      <c r="DH177" s="12">
        <f>IFERROR((VLOOKUP($EG177,Data!$B:$CP,Daily!HG$10,0)+VLOOKUP($IF177,Data!$B:$CP,Daily!LF$10,0))/(VLOOKUP($EG169,Data!$B:$CP,Daily!HG$10,0)+VLOOKUP($IF169,Data!$B:$CP,Daily!LF$10,0)),0)</f>
        <v>3.2805429864253395E-2</v>
      </c>
      <c r="DI177" s="12">
        <f>IFERROR((VLOOKUP($EG177,Data!$B:$CP,Daily!HH$10,0)+VLOOKUP($IF177,Data!$B:$CP,Daily!LG$10,0))/(VLOOKUP($EG169,Data!$B:$CP,Daily!HH$10,0)+VLOOKUP($IF169,Data!$B:$CP,Daily!LG$10,0)),0)</f>
        <v>4.7021943573667714E-2</v>
      </c>
      <c r="DJ177" s="12">
        <f>IFERROR((VLOOKUP($EG177,Data!$B:$CP,Daily!HI$10,0)+VLOOKUP($IF177,Data!$B:$CP,Daily!LH$10,0))/(VLOOKUP($EG169,Data!$B:$CP,Daily!HI$10,0)+VLOOKUP($IF169,Data!$B:$CP,Daily!LH$10,0)),0)</f>
        <v>2.8601694915254237E-2</v>
      </c>
      <c r="DK177" s="12">
        <f>IFERROR((VLOOKUP($EG177,Data!$B:$CP,Daily!HJ$10,0)+VLOOKUP($IF177,Data!$B:$CP,Daily!LI$10,0))/(VLOOKUP($EG169,Data!$B:$CP,Daily!HJ$10,0)+VLOOKUP($IF169,Data!$B:$CP,Daily!LI$10,0)),0)</f>
        <v>3.2552083333333336E-2</v>
      </c>
      <c r="DL177" s="12">
        <f>IFERROR((VLOOKUP($EG177,Data!$B:$CP,Daily!HK$10,0)+VLOOKUP($IF177,Data!$B:$CP,Daily!LJ$10,0))/(VLOOKUP($EG169,Data!$B:$CP,Daily!HK$10,0)+VLOOKUP($IF169,Data!$B:$CP,Daily!LJ$10,0)),0)</f>
        <v>2.9288702928870293E-2</v>
      </c>
      <c r="DM177" s="12">
        <f>IFERROR((VLOOKUP($EG177,Data!$B:$CP,Daily!HL$10,0)+VLOOKUP($IF177,Data!$B:$CP,Daily!LK$10,0))/(VLOOKUP($EG169,Data!$B:$CP,Daily!HL$10,0)+VLOOKUP($IF169,Data!$B:$CP,Daily!LK$10,0)),0)</f>
        <v>2.9050279329608939E-2</v>
      </c>
      <c r="DN177" s="12">
        <f>IFERROR((VLOOKUP($EG177,Data!$B:$CP,Daily!HM$10,0)+VLOOKUP($IF177,Data!$B:$CP,Daily!LL$10,0))/(VLOOKUP($EG169,Data!$B:$CP,Daily!HM$10,0)+VLOOKUP($IF169,Data!$B:$CP,Daily!LL$10,0)),0)</f>
        <v>2.3504273504273504E-2</v>
      </c>
      <c r="DO177" s="12">
        <f>IFERROR((VLOOKUP($EG177,Data!$B:$CP,Daily!HN$10,0)+VLOOKUP($IF177,Data!$B:$CP,Daily!LM$10,0))/(VLOOKUP($EG169,Data!$B:$CP,Daily!HN$10,0)+VLOOKUP($IF169,Data!$B:$CP,Daily!LM$10,0)),0)</f>
        <v>2.8692879914984058E-2</v>
      </c>
      <c r="DP177" s="12">
        <f>IFERROR((VLOOKUP($EG177,Data!$B:$CP,Daily!HO$10,0)+VLOOKUP($IF177,Data!$B:$CP,Daily!LN$10,0))/(VLOOKUP($EG169,Data!$B:$CP,Daily!HO$10,0)+VLOOKUP($IF169,Data!$B:$CP,Daily!LN$10,0)),0)</f>
        <v>3.5791757049891543E-2</v>
      </c>
      <c r="DQ177" s="12">
        <f>IFERROR((VLOOKUP($EG177,Data!$B:$CP,Daily!HP$10,0)+VLOOKUP($IF177,Data!$B:$CP,Daily!LO$10,0))/(VLOOKUP($EG169,Data!$B:$CP,Daily!HP$10,0)+VLOOKUP($IF169,Data!$B:$CP,Daily!LO$10,0)),0)</f>
        <v>3.1678986272439279E-2</v>
      </c>
      <c r="DR177" s="12">
        <f>IFERROR((VLOOKUP($EG177,Data!$B:$CP,Daily!HQ$10,0)+VLOOKUP($IF177,Data!$B:$CP,Daily!LP$10,0))/(VLOOKUP($EG169,Data!$B:$CP,Daily!HQ$10,0)+VLOOKUP($IF169,Data!$B:$CP,Daily!LP$10,0)),0)</f>
        <v>2.6637069922308545E-2</v>
      </c>
      <c r="DS177" s="12">
        <f>IFERROR((VLOOKUP($EG177,Data!$B:$CP,Daily!HR$10,0)+VLOOKUP($IF177,Data!$B:$CP,Daily!LQ$10,0))/(VLOOKUP($EG169,Data!$B:$CP,Daily!HR$10,0)+VLOOKUP($IF169,Data!$B:$CP,Daily!LQ$10,0)),0)</f>
        <v>3.2894736842105261E-2</v>
      </c>
      <c r="DT177" s="12">
        <f>IFERROR((VLOOKUP($EG177,Data!$B:$CP,Daily!HS$10,0)+VLOOKUP($IF177,Data!$B:$CP,Daily!LR$10,0))/(VLOOKUP($EG169,Data!$B:$CP,Daily!HS$10,0)+VLOOKUP($IF169,Data!$B:$CP,Daily!LR$10,0)),0)</f>
        <v>2.9175050301810865E-2</v>
      </c>
      <c r="DU177" s="12">
        <f>IFERROR((VLOOKUP($EG177,Data!$B:$CP,Daily!HT$10,0)+VLOOKUP($IF177,Data!$B:$CP,Daily!LS$10,0))/(VLOOKUP($EG169,Data!$B:$CP,Daily!HT$10,0)+VLOOKUP($IF169,Data!$B:$CP,Daily!LS$10,0)),0)</f>
        <v>5.0052137643378521E-2</v>
      </c>
      <c r="DV177" s="12">
        <f>IFERROR((VLOOKUP($EG177,Data!$B:$CP,Daily!HU$10,0)+VLOOKUP($IF177,Data!$B:$CP,Daily!LT$10,0))/(VLOOKUP($EG169,Data!$B:$CP,Daily!HU$10,0)+VLOOKUP($IF169,Data!$B:$CP,Daily!LT$10,0)),0)</f>
        <v>0</v>
      </c>
      <c r="DW177" s="40">
        <f t="shared" si="2137"/>
        <v>2.595797280593325E-2</v>
      </c>
      <c r="DX177" s="40">
        <f t="shared" si="2138"/>
        <v>3.3472803347280332E-2</v>
      </c>
      <c r="DY177" s="40">
        <f t="shared" si="2645"/>
        <v>7.5148305413470819E-3</v>
      </c>
      <c r="DZ177" s="40">
        <f t="shared" si="2646"/>
        <v>3.9108926253290641E-2</v>
      </c>
      <c r="EA177" s="40">
        <f t="shared" si="2647"/>
        <v>2.0321849899922938E-2</v>
      </c>
      <c r="EB177" s="14"/>
      <c r="EC177" s="12">
        <f t="shared" si="2648"/>
        <v>7.0088438264846479E-3</v>
      </c>
      <c r="ED177" s="12">
        <f>SUMPRODUCT(DN177:DT177,DN$169:DT$169)/SUM(DN$169:DT$169)</f>
        <v>2.966703617568419E-2</v>
      </c>
      <c r="EE177" s="12">
        <f>SUMPRODUCT(CR177:DT177,CR$169:DT$169)/SUM(CR$169:DT$169)</f>
        <v>3.1263571644797941E-2</v>
      </c>
      <c r="EF177" s="1"/>
      <c r="EG177" s="7" t="s">
        <v>865</v>
      </c>
      <c r="EH177" s="7" t="s">
        <v>154</v>
      </c>
      <c r="EI177" s="12">
        <f>IFERROR(VLOOKUP($EG177,Data!$B:$CP,Daily!EI$10,0)/IFERROR(VLOOKUP($EG169,Data!$B:$CP,Daily!EI$10,0),0),0)</f>
        <v>2.2847100175746926E-2</v>
      </c>
      <c r="EJ177" s="12">
        <f>IFERROR(VLOOKUP($EG177,Data!$B:$CP,Daily!EJ$10,0)/IFERROR(VLOOKUP($EG169,Data!$B:$CP,Daily!EJ$10,0),0),0)</f>
        <v>4.1666666666666664E-2</v>
      </c>
      <c r="EK177" s="12">
        <f>IFERROR(VLOOKUP($EG177,Data!$B:$CP,Daily!EK$10,0)/IFERROR(VLOOKUP($EG169,Data!$B:$CP,Daily!EK$10,0),0),0)</f>
        <v>2.6369168356997971E-2</v>
      </c>
      <c r="EL177" s="12">
        <f>IFERROR(VLOOKUP($EG177,Data!$B:$CP,Daily!EL$10,0)/IFERROR(VLOOKUP($EG169,Data!$B:$CP,Daily!EL$10,0),0),0)</f>
        <v>2.850877192982456E-2</v>
      </c>
      <c r="EM177" s="12">
        <f>IFERROR(VLOOKUP($EG177,Data!$B:$CP,Daily!EM$10,0)/IFERROR(VLOOKUP($EG169,Data!$B:$CP,Daily!EM$10,0),0),0)</f>
        <v>2.4948024948024949E-2</v>
      </c>
      <c r="EN177" s="12">
        <f>IFERROR(VLOOKUP($EG177,Data!$B:$CP,Daily!EN$10,0)/IFERROR(VLOOKUP($EG169,Data!$B:$CP,Daily!EN$10,0),0),0)</f>
        <v>1.5202702702702704E-2</v>
      </c>
      <c r="EO177" s="12">
        <f>IFERROR(VLOOKUP($EG177,Data!$B:$CP,Daily!EO$10,0)/IFERROR(VLOOKUP($EG169,Data!$B:$CP,Daily!EO$10,0),0),0)</f>
        <v>2.4711696869851731E-2</v>
      </c>
      <c r="EP177" s="12">
        <f>IFERROR(VLOOKUP($EG177,Data!$B:$CP,Daily!EP$10,0)/IFERROR(VLOOKUP($EG169,Data!$B:$CP,Daily!EP$10,0),0),0)</f>
        <v>3.542673107890499E-2</v>
      </c>
      <c r="EQ177" s="12">
        <f>IFERROR(VLOOKUP($EG177,Data!$B:$CP,Daily!EQ$10,0)/IFERROR(VLOOKUP($EG169,Data!$B:$CP,Daily!EQ$10,0),0),0)</f>
        <v>3.2094594594594593E-2</v>
      </c>
      <c r="ER177" s="12">
        <f>IFERROR(VLOOKUP($EG177,Data!$B:$CP,Daily!ER$10,0)/IFERROR(VLOOKUP($EG169,Data!$B:$CP,Daily!ER$10,0),0),0)</f>
        <v>2.6369168356997971E-2</v>
      </c>
      <c r="ES177" s="12">
        <f>IFERROR(VLOOKUP($EG177,Data!$B:$CP,Daily!ES$10,0)/IFERROR(VLOOKUP($EG169,Data!$B:$CP,Daily!ES$10,0),0),0)</f>
        <v>2.2988505747126436E-2</v>
      </c>
      <c r="ET177" s="12">
        <f>IFERROR(VLOOKUP($EG177,Data!$B:$CP,Daily!ET$10,0)/IFERROR(VLOOKUP($EG169,Data!$B:$CP,Daily!ET$10,0),0),0)</f>
        <v>2.4271844660194174E-2</v>
      </c>
      <c r="EU177" s="12">
        <f>IFERROR(VLOOKUP($EG177,Data!$B:$CP,Daily!EU$10,0)/IFERROR(VLOOKUP($EG169,Data!$B:$CP,Daily!EU$10,0),0),0)</f>
        <v>2.2913256955810146E-2</v>
      </c>
      <c r="EV177" s="12">
        <f>IFERROR(VLOOKUP($EG177,Data!$B:$CP,Daily!EV$10,0)/IFERROR(VLOOKUP($EG169,Data!$B:$CP,Daily!EV$10,0),0),0)</f>
        <v>2.8346456692913385E-2</v>
      </c>
      <c r="EW177" s="12">
        <f>IFERROR(VLOOKUP($EG177,Data!$B:$CP,Daily!EW$10,0)/IFERROR(VLOOKUP($EG169,Data!$B:$CP,Daily!EW$10,0),0),0)</f>
        <v>2.4464831804281346E-2</v>
      </c>
      <c r="EX177" s="12">
        <f>IFERROR(VLOOKUP($EG177,Data!$B:$CP,Daily!EX$10,0)/IFERROR(VLOOKUP($EG169,Data!$B:$CP,Daily!EX$10,0),0),0)</f>
        <v>2.1381578947368422E-2</v>
      </c>
      <c r="EY177" s="12">
        <f>IFERROR(VLOOKUP($EG177,Data!$B:$CP,Daily!EY$10,0)/IFERROR(VLOOKUP($EG169,Data!$B:$CP,Daily!EY$10,0),0),0)</f>
        <v>2.3090586145648313E-2</v>
      </c>
      <c r="EZ177" s="12">
        <f>IFERROR(VLOOKUP($EG177,Data!$B:$CP,Daily!EZ$10,0)/IFERROR(VLOOKUP($EG169,Data!$B:$CP,Daily!EZ$10,0),0),0)</f>
        <v>1.9342359767891684E-2</v>
      </c>
      <c r="FA177" s="12">
        <f>IFERROR(VLOOKUP($EG177,Data!$B:$CP,Daily!FA$10,0)/IFERROR(VLOOKUP($EG169,Data!$B:$CP,Daily!FA$10,0),0),0)</f>
        <v>3.150912106135987E-2</v>
      </c>
      <c r="FB177" s="12">
        <f>IFERROR(VLOOKUP($EG177,Data!$B:$CP,Daily!FB$10,0)/IFERROR(VLOOKUP($EG169,Data!$B:$CP,Daily!FB$10,0),0),0)</f>
        <v>2.6800670016750419E-2</v>
      </c>
      <c r="FC177" s="12">
        <f>IFERROR(VLOOKUP($EG177,Data!$B:$CP,Daily!FC$10,0)/IFERROR(VLOOKUP($EG169,Data!$B:$CP,Daily!FC$10,0),0),0)</f>
        <v>1.9230769230769232E-2</v>
      </c>
      <c r="FD177" s="12">
        <f>IFERROR(VLOOKUP($EG177,Data!$B:$CP,Daily!FD$10,0)/IFERROR(VLOOKUP($EG169,Data!$B:$CP,Daily!FD$10,0),0),0)</f>
        <v>2.003338898163606E-2</v>
      </c>
      <c r="FE177" s="12">
        <f>IFERROR(VLOOKUP($EG177,Data!$B:$CP,Daily!FE$10,0)/IFERROR(VLOOKUP($EG169,Data!$B:$CP,Daily!FE$10,0),0),0)</f>
        <v>3.5326086956521736E-2</v>
      </c>
      <c r="FF177" s="12">
        <f>IFERROR(VLOOKUP($EG177,Data!$B:$CP,Daily!FF$10,0)/IFERROR(VLOOKUP($EG169,Data!$B:$CP,Daily!FF$10,0),0),0)</f>
        <v>3.9634146341463415E-2</v>
      </c>
      <c r="FG177" s="12">
        <f>IFERROR(VLOOKUP($EG177,Data!$B:$CP,Daily!FG$10,0)/IFERROR(VLOOKUP($EG169,Data!$B:$CP,Daily!FG$10,0),0),0)</f>
        <v>3.0456852791878174E-2</v>
      </c>
      <c r="FH177" s="12">
        <f>IFERROR(VLOOKUP($EG177,Data!$B:$CP,Daily!FH$10,0)/IFERROR(VLOOKUP($EG169,Data!$B:$CP,Daily!FH$10,0),0),0)</f>
        <v>2.7472527472527472E-2</v>
      </c>
      <c r="FI177" s="12">
        <f>IFERROR(VLOOKUP($EG177,Data!$B:$CP,Daily!FI$10,0)/IFERROR(VLOOKUP($EG169,Data!$B:$CP,Daily!FI$10,0),0),0)</f>
        <v>2.1828103683492497E-2</v>
      </c>
      <c r="FJ177" s="12">
        <f>IFERROR(VLOOKUP($EG177,Data!$B:$CP,Daily!FJ$10,0)/IFERROR(VLOOKUP($EG169,Data!$B:$CP,Daily!FJ$10,0),0),0)</f>
        <v>1.937984496124031E-2</v>
      </c>
      <c r="FK177" s="12">
        <f>IFERROR(VLOOKUP($EG177,Data!$B:$CP,Daily!FK$10,0)/IFERROR(VLOOKUP($EG169,Data!$B:$CP,Daily!FK$10,0),0),0)</f>
        <v>2.5065963060686015E-2</v>
      </c>
      <c r="FL177" s="12">
        <f>IFERROR(VLOOKUP($EG177,Data!$B:$CP,Daily!FL$10,0)/IFERROR(VLOOKUP($EG169,Data!$B:$CP,Daily!FL$10,0),0),0)</f>
        <v>3.5519125683060107E-2</v>
      </c>
      <c r="FM177" s="12">
        <f>IFERROR(VLOOKUP($EG177,Data!$B:$CP,Daily!FM$10,0)/IFERROR(VLOOKUP($EG169,Data!$B:$CP,Daily!FM$10,0),0),0)</f>
        <v>2.9874213836477988E-2</v>
      </c>
      <c r="FN177" s="12">
        <f>IFERROR(VLOOKUP($EG177,Data!$B:$CP,Daily!FN$10,0)/IFERROR(VLOOKUP($EG169,Data!$B:$CP,Daily!FN$10,0),0),0)</f>
        <v>3.4188034188034191E-2</v>
      </c>
      <c r="FO177" s="12">
        <f>IFERROR(VLOOKUP($EG177,Data!$B:$CP,Daily!FO$10,0)/IFERROR(VLOOKUP($EG169,Data!$B:$CP,Daily!FO$10,0),0),0)</f>
        <v>3.751803751803752E-2</v>
      </c>
      <c r="FP177" s="12">
        <f>IFERROR(VLOOKUP($EG177,Data!$B:$CP,Daily!FP$10,0)/IFERROR(VLOOKUP($EG169,Data!$B:$CP,Daily!FP$10,0),0),0)</f>
        <v>2.8148148148148148E-2</v>
      </c>
      <c r="FQ177" s="12">
        <f>IFERROR(VLOOKUP($EG177,Data!$B:$CP,Daily!FQ$10,0)/IFERROR(VLOOKUP($EG169,Data!$B:$CP,Daily!FQ$10,0),0),0)</f>
        <v>2.4132730015082957E-2</v>
      </c>
      <c r="FR177" s="12">
        <f>IFERROR(VLOOKUP($EG177,Data!$B:$CP,Daily!FR$10,0)/IFERROR(VLOOKUP($EG169,Data!$B:$CP,Daily!FR$10,0),0),0)</f>
        <v>2.8610354223433242E-2</v>
      </c>
      <c r="FS177" s="12">
        <f>IFERROR(VLOOKUP($EG177,Data!$B:$CP,Daily!FS$10,0)/IFERROR(VLOOKUP($EG169,Data!$B:$CP,Daily!FS$10,0),0),0)</f>
        <v>2.2253129346314324E-2</v>
      </c>
      <c r="FT177" s="12">
        <f>IFERROR(VLOOKUP($EG177,Data!$B:$CP,Daily!FT$10,0)/IFERROR(VLOOKUP($EG169,Data!$B:$CP,Daily!FT$10,0),0),0)</f>
        <v>2.3633677991137372E-2</v>
      </c>
      <c r="FU177" s="12">
        <f>IFERROR(VLOOKUP($EG177,Data!$B:$CP,Daily!FU$10,0)/IFERROR(VLOOKUP($EG169,Data!$B:$CP,Daily!FU$10,0),0),0)</f>
        <v>1.0849909584086799E-2</v>
      </c>
      <c r="FV177" s="12">
        <f>IFERROR(VLOOKUP($EG177,Data!$B:$CP,Daily!FV$10,0)/IFERROR(VLOOKUP($EG169,Data!$B:$CP,Daily!FV$10,0),0),0)</f>
        <v>1.3513513513513514E-2</v>
      </c>
      <c r="FW177" s="12">
        <f>IFERROR(VLOOKUP($EG177,Data!$B:$CP,Daily!FW$10,0)/IFERROR(VLOOKUP($EG169,Data!$B:$CP,Daily!FW$10,0),0),0)</f>
        <v>3.3536585365853661E-2</v>
      </c>
      <c r="FX177" s="12">
        <f>IFERROR(VLOOKUP($EG177,Data!$B:$CP,Daily!FX$10,0)/IFERROR(VLOOKUP($EG169,Data!$B:$CP,Daily!FX$10,0),0),0)</f>
        <v>2.1148036253776436E-2</v>
      </c>
      <c r="FY177" s="12">
        <f>IFERROR(VLOOKUP($EG177,Data!$B:$CP,Daily!FY$10,0)/IFERROR(VLOOKUP($EG169,Data!$B:$CP,Daily!FY$10,0),0),0)</f>
        <v>2.1116138763197588E-2</v>
      </c>
      <c r="FZ177" s="12">
        <f>IFERROR(VLOOKUP($EG177,Data!$B:$CP,Daily!FZ$10,0)/IFERROR(VLOOKUP($EG169,Data!$B:$CP,Daily!FZ$10,0),0),0)</f>
        <v>2.7649769585253458E-2</v>
      </c>
      <c r="GA177" s="12">
        <f>IFERROR(VLOOKUP($EG177,Data!$B:$CP,Daily!GA$10,0)/IFERROR(VLOOKUP($EG169,Data!$B:$CP,Daily!GA$10,0),0),0)</f>
        <v>3.951890034364261E-2</v>
      </c>
      <c r="GB177" s="12">
        <f>IFERROR(VLOOKUP($EG177,Data!$B:$CP,Daily!GB$10,0)/IFERROR(VLOOKUP($EG169,Data!$B:$CP,Daily!GB$10,0),0),0)</f>
        <v>1.8036072144288578E-2</v>
      </c>
      <c r="GC177" s="12">
        <f>IFERROR(VLOOKUP($EG177,Data!$B:$CP,Daily!GC$10,0)/IFERROR(VLOOKUP($EG169,Data!$B:$CP,Daily!GC$10,0),0),0)</f>
        <v>1.9886363636363636E-2</v>
      </c>
      <c r="GD177" s="12">
        <f>IFERROR(VLOOKUP($EG177,Data!$B:$CP,Daily!GD$10,0)/IFERROR(VLOOKUP($EG169,Data!$B:$CP,Daily!GD$10,0),0),0)</f>
        <v>2.2566995768688293E-2</v>
      </c>
      <c r="GE177" s="12">
        <f>IFERROR(VLOOKUP($EG177,Data!$B:$CP,Daily!GE$10,0)/IFERROR(VLOOKUP($EG169,Data!$B:$CP,Daily!GE$10,0),0),0)</f>
        <v>2.359882005899705E-2</v>
      </c>
      <c r="GF177" s="12">
        <f>IFERROR(VLOOKUP($EG177,Data!$B:$CP,Daily!GF$10,0)/IFERROR(VLOOKUP($EG169,Data!$B:$CP,Daily!GF$10,0),0),0)</f>
        <v>3.2400589101620032E-2</v>
      </c>
      <c r="GG177" s="12">
        <f>IFERROR(VLOOKUP($EG177,Data!$B:$CP,Daily!GG$10,0)/IFERROR(VLOOKUP($EG169,Data!$B:$CP,Daily!GG$10,0),0),0)</f>
        <v>1.8018018018018018E-2</v>
      </c>
      <c r="GH177" s="12">
        <f>IFERROR(VLOOKUP($EG177,Data!$B:$CP,Daily!GH$10,0)/IFERROR(VLOOKUP($EG169,Data!$B:$CP,Daily!GH$10,0),0),0)</f>
        <v>2.3333333333333334E-2</v>
      </c>
      <c r="GI177" s="12">
        <f>IFERROR(VLOOKUP($EG177,Data!$B:$CP,Daily!GI$10,0)/IFERROR(VLOOKUP($EG169,Data!$B:$CP,Daily!GI$10,0),0),0)</f>
        <v>3.4188034188034191E-2</v>
      </c>
      <c r="GJ177" s="12">
        <f>IFERROR(VLOOKUP($EG177,Data!$B:$CP,Daily!GJ$10,0)/IFERROR(VLOOKUP($EG169,Data!$B:$CP,Daily!GJ$10,0),0),0)</f>
        <v>1.9553072625698324E-2</v>
      </c>
      <c r="GK177" s="12">
        <f>IFERROR(VLOOKUP($EG177,Data!$B:$CP,Daily!GK$10,0)/IFERROR(VLOOKUP($EG169,Data!$B:$CP,Daily!GK$10,0),0),0)</f>
        <v>3.2531824611032531E-2</v>
      </c>
      <c r="GL177" s="12">
        <f>IFERROR(VLOOKUP($EG177,Data!$B:$CP,Daily!GL$10,0)/IFERROR(VLOOKUP($EG169,Data!$B:$CP,Daily!GL$10,0),0),0)</f>
        <v>2.0408163265306121E-2</v>
      </c>
      <c r="GM177" s="12">
        <f>IFERROR(VLOOKUP($EG177,Data!$B:$CP,Daily!GM$10,0)/IFERROR(VLOOKUP($EG169,Data!$B:$CP,Daily!GM$10,0),0),0)</f>
        <v>3.2763532763532763E-2</v>
      </c>
      <c r="GN177" s="12">
        <f>IFERROR(VLOOKUP($EG177,Data!$B:$CP,Daily!GN$10,0)/IFERROR(VLOOKUP($EG169,Data!$B:$CP,Daily!GN$10,0),0),0)</f>
        <v>3.3175355450236969E-2</v>
      </c>
      <c r="GO177" s="12">
        <f>IFERROR(VLOOKUP($EG177,Data!$B:$CP,Daily!GO$10,0)/IFERROR(VLOOKUP($EG169,Data!$B:$CP,Daily!GO$10,0),0),0)</f>
        <v>1.877133105802048E-2</v>
      </c>
      <c r="GP177" s="12">
        <f>IFERROR(VLOOKUP($EG177,Data!$B:$CP,Daily!GP$10,0)/IFERROR(VLOOKUP($EG169,Data!$B:$CP,Daily!GP$10,0),0),0)</f>
        <v>3.2504780114722756E-2</v>
      </c>
      <c r="GQ177" s="12">
        <f>IFERROR(VLOOKUP($EG177,Data!$B:$CP,Daily!GQ$10,0)/IFERROR(VLOOKUP($EG169,Data!$B:$CP,Daily!GQ$10,0),0),0)</f>
        <v>3.0158730158730159E-2</v>
      </c>
      <c r="GR177" s="12">
        <f>IFERROR(VLOOKUP($EG177,Data!$B:$CP,Daily!GR$10,0)/IFERROR(VLOOKUP($EG169,Data!$B:$CP,Daily!GR$10,0),0),0)</f>
        <v>2.3738872403560832E-2</v>
      </c>
      <c r="GS177" s="12">
        <f>IFERROR(VLOOKUP($EG177,Data!$B:$CP,Daily!GS$10,0)/IFERROR(VLOOKUP($EG169,Data!$B:$CP,Daily!GS$10,0),0),0)</f>
        <v>2.6153846153846153E-2</v>
      </c>
      <c r="GT177" s="12">
        <f>IFERROR(VLOOKUP($EG177,Data!$B:$CP,Daily!GT$10,0)/IFERROR(VLOOKUP($EG169,Data!$B:$CP,Daily!GT$10,0),0),0)</f>
        <v>6.6777963272120202E-3</v>
      </c>
      <c r="GU177" s="12">
        <f>IFERROR(VLOOKUP($EG177,Data!$B:$CP,Daily!GU$10,0)/IFERROR(VLOOKUP($EG169,Data!$B:$CP,Daily!GU$10,0),0),0)</f>
        <v>3.3950617283950615E-2</v>
      </c>
      <c r="GV177" s="12">
        <f>IFERROR(VLOOKUP($EG177,Data!$B:$CP,Daily!GV$10,0)/IFERROR(VLOOKUP($EG169,Data!$B:$CP,Daily!GV$10,0),0),0)</f>
        <v>3.3149171270718231E-2</v>
      </c>
      <c r="GW177" s="12">
        <f>IFERROR(VLOOKUP($EG177,Data!$B:$CP,Daily!GW$10,0)/IFERROR(VLOOKUP($EG169,Data!$B:$CP,Daily!GW$10,0),0),0)</f>
        <v>2.9411764705882353E-2</v>
      </c>
      <c r="GX177" s="12">
        <f>IFERROR(VLOOKUP($EG177,Data!$B:$CP,Daily!GX$10,0)/IFERROR(VLOOKUP($EG169,Data!$B:$CP,Daily!GX$10,0),0),0)</f>
        <v>3.2835820895522387E-2</v>
      </c>
      <c r="GY177" s="12">
        <f>IFERROR(VLOOKUP($EG177,Data!$B:$CP,Daily!GY$10,0)/IFERROR(VLOOKUP($EG169,Data!$B:$CP,Daily!GY$10,0),0),0)</f>
        <v>3.4722222222222224E-2</v>
      </c>
      <c r="GZ177" s="12">
        <f>IFERROR(VLOOKUP($EG177,Data!$B:$CP,Daily!GZ$10,0)/IFERROR(VLOOKUP($EG169,Data!$B:$CP,Daily!GZ$10,0),0),0)</f>
        <v>2.7113237639553429E-2</v>
      </c>
      <c r="HA177" s="12">
        <f>IFERROR(VLOOKUP($EG177,Data!$B:$CP,Daily!HA$10,0)/IFERROR(VLOOKUP($EG169,Data!$B:$CP,Daily!HA$10,0),0),0)</f>
        <v>3.9308176100628929E-2</v>
      </c>
      <c r="HB177" s="12">
        <f>IFERROR(VLOOKUP($EG177,Data!$B:$CP,Daily!HB$10,0)/IFERROR(VLOOKUP($EG169,Data!$B:$CP,Daily!HB$10,0),0),0)</f>
        <v>2.9556650246305417E-2</v>
      </c>
      <c r="HC177" s="12">
        <f>IFERROR(VLOOKUP($EG177,Data!$B:$CP,Daily!HC$10,0)/IFERROR(VLOOKUP($EG169,Data!$B:$CP,Daily!HC$10,0),0),0)</f>
        <v>2.0797227036395149E-2</v>
      </c>
      <c r="HD177" s="12">
        <f>IFERROR(VLOOKUP($EG177,Data!$B:$CP,Daily!HD$10,0)/IFERROR(VLOOKUP($EG169,Data!$B:$CP,Daily!HD$10,0),0),0)</f>
        <v>1.968503937007874E-2</v>
      </c>
      <c r="HE177" s="12">
        <f>IFERROR(VLOOKUP($EG177,Data!$B:$CP,Daily!HE$10,0)/IFERROR(VLOOKUP($EG169,Data!$B:$CP,Daily!HE$10,0),0),0)</f>
        <v>2.0900321543408359E-2</v>
      </c>
      <c r="HF177" s="12">
        <f>IFERROR(VLOOKUP($EG177,Data!$B:$CP,Daily!HF$10,0)/IFERROR(VLOOKUP($EG169,Data!$B:$CP,Daily!HF$10,0),0),0)</f>
        <v>2.365930599369085E-2</v>
      </c>
      <c r="HG177" s="12">
        <f>IFERROR(VLOOKUP($EG177,Data!$B:$CP,Daily!HG$10,0)/IFERROR(VLOOKUP($EG169,Data!$B:$CP,Daily!HG$10,0),0),0)</f>
        <v>2.8169014084507043E-2</v>
      </c>
      <c r="HH177" s="12">
        <f>IFERROR(VLOOKUP($EG177,Data!$B:$CP,Daily!HH$10,0)/IFERROR(VLOOKUP($EG169,Data!$B:$CP,Daily!HH$10,0),0),0)</f>
        <v>4.3541364296081277E-2</v>
      </c>
      <c r="HI177" s="12">
        <f>IFERROR(VLOOKUP($EG177,Data!$B:$CP,Daily!HI$10,0)/IFERROR(VLOOKUP($EG169,Data!$B:$CP,Daily!HI$10,0),0),0)</f>
        <v>2.2354694485842028E-2</v>
      </c>
      <c r="HJ177" s="12">
        <f>IFERROR(VLOOKUP($EG177,Data!$B:$CP,Daily!HJ$10,0)/IFERROR(VLOOKUP($EG169,Data!$B:$CP,Daily!HJ$10,0),0),0)</f>
        <v>3.1690140845070422E-2</v>
      </c>
      <c r="HK177" s="12">
        <f>IFERROR(VLOOKUP($EG177,Data!$B:$CP,Daily!HK$10,0)/IFERROR(VLOOKUP($EG169,Data!$B:$CP,Daily!HK$10,0),0),0)</f>
        <v>2.8625954198473282E-2</v>
      </c>
      <c r="HL177" s="12">
        <f>IFERROR(VLOOKUP($EG177,Data!$B:$CP,Daily!HL$10,0)/IFERROR(VLOOKUP($EG169,Data!$B:$CP,Daily!HL$10,0),0),0)</f>
        <v>3.2258064516129031E-2</v>
      </c>
      <c r="HM177" s="12">
        <f>IFERROR(VLOOKUP($EG177,Data!$B:$CP,Daily!HM$10,0)/IFERROR(VLOOKUP($EG169,Data!$B:$CP,Daily!HM$10,0),0),0)</f>
        <v>2.5714285714285714E-2</v>
      </c>
      <c r="HN177" s="12">
        <f>IFERROR(VLOOKUP($EG177,Data!$B:$CP,Daily!HN$10,0)/IFERROR(VLOOKUP($EG169,Data!$B:$CP,Daily!HN$10,0),0),0)</f>
        <v>3.0985915492957747E-2</v>
      </c>
      <c r="HO177" s="12">
        <f>IFERROR(VLOOKUP($EG177,Data!$B:$CP,Daily!HO$10,0)/IFERROR(VLOOKUP($EG169,Data!$B:$CP,Daily!HO$10,0),0),0)</f>
        <v>2.8064992614475627E-2</v>
      </c>
      <c r="HP177" s="12">
        <f>IFERROR(VLOOKUP($EG177,Data!$B:$CP,Daily!HP$10,0)/IFERROR(VLOOKUP($EG169,Data!$B:$CP,Daily!HP$10,0),0),0)</f>
        <v>2.8409090909090908E-2</v>
      </c>
      <c r="HQ177" s="12">
        <f>IFERROR(VLOOKUP($EG177,Data!$B:$CP,Daily!HQ$10,0)/IFERROR(VLOOKUP($EG169,Data!$B:$CP,Daily!HQ$10,0),0),0)</f>
        <v>2.976190476190476E-2</v>
      </c>
      <c r="HR177" s="12">
        <f>IFERROR(VLOOKUP($EG177,Data!$B:$CP,Daily!HR$10,0)/IFERROR(VLOOKUP($EG169,Data!$B:$CP,Daily!HR$10,0),0),0)</f>
        <v>3.1802120141342753E-2</v>
      </c>
      <c r="HS177" s="12">
        <f>IFERROR(VLOOKUP($EG177,Data!$B:$CP,Daily!HS$10,0)/IFERROR(VLOOKUP($EG169,Data!$B:$CP,Daily!HS$10,0),0),0)</f>
        <v>2.2880215343203229E-2</v>
      </c>
      <c r="HT177" s="12">
        <f>IFERROR(VLOOKUP($EG177,Data!$B:$CP,Daily!HT$10,0)/IFERROR(VLOOKUP($EG169,Data!$B:$CP,Daily!HT$10,0),0),0)</f>
        <v>3.0346820809248554E-2</v>
      </c>
      <c r="HU177" s="43"/>
      <c r="HV177" s="40">
        <f t="shared" si="2141"/>
        <v>2.2354694485842028E-2</v>
      </c>
      <c r="HW177" s="40">
        <f t="shared" si="2142"/>
        <v>3.2094594594594593E-2</v>
      </c>
      <c r="HX177" s="40">
        <f t="shared" si="2649"/>
        <v>9.7399001087525652E-3</v>
      </c>
      <c r="HY177" s="40">
        <f t="shared" si="2650"/>
        <v>3.9399519676159019E-2</v>
      </c>
      <c r="HZ177" s="40">
        <f t="shared" si="2651"/>
        <v>1.5049769404277604E-2</v>
      </c>
      <c r="IA177" s="43"/>
      <c r="IB177" s="12">
        <f t="shared" si="2652"/>
        <v>6.9647645271260659E-3</v>
      </c>
      <c r="IC177" s="12">
        <f>SUMPRODUCT(HM177:HS177,HM$169:HS$169)/SUM(HM$169:HS$169)</f>
        <v>2.8240978555136596E-2</v>
      </c>
      <c r="ID177" s="12">
        <f>SUMPRODUCT(GQ177:HS177,GQ$169:HS$169)/SUM(GQ$169:HS$169)</f>
        <v>2.8068425257500758E-2</v>
      </c>
      <c r="IE177" s="1"/>
      <c r="IF177" s="7" t="s">
        <v>866</v>
      </c>
      <c r="IG177" s="7" t="s">
        <v>154</v>
      </c>
      <c r="IH177" s="12">
        <f>IFERROR(VLOOKUP($IF177,Data!$B:$CP,Daily!IH$10,0)/IFERROR(VLOOKUP($IF169,Data!$B:$CP,Daily!IH$10,0),0),0)</f>
        <v>3.5555555555555556E-2</v>
      </c>
      <c r="II177" s="12">
        <f>IFERROR(VLOOKUP($IF177,Data!$B:$CP,Daily!II$10,0)/IFERROR(VLOOKUP($IF169,Data!$B:$CP,Daily!II$10,0),0),0)</f>
        <v>1.2658227848101266E-2</v>
      </c>
      <c r="IJ177" s="12">
        <f>IFERROR(VLOOKUP($IF177,Data!$B:$CP,Daily!IJ$10,0)/IFERROR(VLOOKUP($IF169,Data!$B:$CP,Daily!IJ$10,0),0),0)</f>
        <v>2.4875621890547265E-2</v>
      </c>
      <c r="IK177" s="12">
        <f>IFERROR(VLOOKUP($IF177,Data!$B:$CP,Daily!IK$10,0)/IFERROR(VLOOKUP($IF169,Data!$B:$CP,Daily!IK$10,0),0),0)</f>
        <v>1.6666666666666666E-2</v>
      </c>
      <c r="IL177" s="12">
        <f>IFERROR(VLOOKUP($IF177,Data!$B:$CP,Daily!IL$10,0)/IFERROR(VLOOKUP($IF169,Data!$B:$CP,Daily!IL$10,0),0),0)</f>
        <v>5.1546391752577317E-2</v>
      </c>
      <c r="IM177" s="12">
        <f>IFERROR(VLOOKUP($IF177,Data!$B:$CP,Daily!IM$10,0)/IFERROR(VLOOKUP($IF169,Data!$B:$CP,Daily!IM$10,0),0),0)</f>
        <v>3.0303030303030304E-2</v>
      </c>
      <c r="IN177" s="12">
        <f>IFERROR(VLOOKUP($IF177,Data!$B:$CP,Daily!IN$10,0)/IFERROR(VLOOKUP($IF169,Data!$B:$CP,Daily!IN$10,0),0),0)</f>
        <v>3.5433070866141732E-2</v>
      </c>
      <c r="IO177" s="12">
        <f>IFERROR(VLOOKUP($IF177,Data!$B:$CP,Daily!IO$10,0)/IFERROR(VLOOKUP($IF169,Data!$B:$CP,Daily!IO$10,0),0),0)</f>
        <v>4.7808764940239043E-2</v>
      </c>
      <c r="IP177" s="12">
        <f>IFERROR(VLOOKUP($IF177,Data!$B:$CP,Daily!IP$10,0)/IFERROR(VLOOKUP($IF169,Data!$B:$CP,Daily!IP$10,0),0),0)</f>
        <v>1.1904761904761904E-2</v>
      </c>
      <c r="IQ177" s="12">
        <f>IFERROR(VLOOKUP($IF177,Data!$B:$CP,Daily!IQ$10,0)/IFERROR(VLOOKUP($IF169,Data!$B:$CP,Daily!IQ$10,0),0),0)</f>
        <v>3.1963470319634701E-2</v>
      </c>
      <c r="IR177" s="12">
        <f>IFERROR(VLOOKUP($IF177,Data!$B:$CP,Daily!IR$10,0)/IFERROR(VLOOKUP($IF169,Data!$B:$CP,Daily!IR$10,0),0),0)</f>
        <v>2.0512820512820513E-2</v>
      </c>
      <c r="IS177" s="12">
        <f>IFERROR(VLOOKUP($IF177,Data!$B:$CP,Daily!IS$10,0)/IFERROR(VLOOKUP($IF169,Data!$B:$CP,Daily!IS$10,0),0),0)</f>
        <v>3.1390134529147982E-2</v>
      </c>
      <c r="IT177" s="12">
        <f>IFERROR(VLOOKUP($IF177,Data!$B:$CP,Daily!IT$10,0)/IFERROR(VLOOKUP($IF169,Data!$B:$CP,Daily!IT$10,0),0),0)</f>
        <v>3.6290322580645164E-2</v>
      </c>
      <c r="IU177" s="12">
        <f>IFERROR(VLOOKUP($IF177,Data!$B:$CP,Daily!IU$10,0)/IFERROR(VLOOKUP($IF169,Data!$B:$CP,Daily!IU$10,0),0),0)</f>
        <v>3.2653061224489799E-2</v>
      </c>
      <c r="IV177" s="12">
        <f>IFERROR(VLOOKUP($IF177,Data!$B:$CP,Daily!IV$10,0)/IFERROR(VLOOKUP($IF169,Data!$B:$CP,Daily!IV$10,0),0),0)</f>
        <v>4.5977011494252873E-2</v>
      </c>
      <c r="IW177" s="12">
        <f>IFERROR(VLOOKUP($IF177,Data!$B:$CP,Daily!IW$10,0)/IFERROR(VLOOKUP($IF169,Data!$B:$CP,Daily!IW$10,0),0),0)</f>
        <v>5.6910569105691054E-2</v>
      </c>
      <c r="IX177" s="12">
        <f>IFERROR(VLOOKUP($IF177,Data!$B:$CP,Daily!IX$10,0)/IFERROR(VLOOKUP($IF169,Data!$B:$CP,Daily!IX$10,0),0),0)</f>
        <v>5.8201058201058198E-2</v>
      </c>
      <c r="IY177" s="12">
        <f>IFERROR(VLOOKUP($IF177,Data!$B:$CP,Daily!IY$10,0)/IFERROR(VLOOKUP($IF169,Data!$B:$CP,Daily!IY$10,0),0),0)</f>
        <v>4.2780748663101602E-2</v>
      </c>
      <c r="IZ177" s="12">
        <f>IFERROR(VLOOKUP($IF177,Data!$B:$CP,Daily!IZ$10,0)/IFERROR(VLOOKUP($IF169,Data!$B:$CP,Daily!IZ$10,0),0),0)</f>
        <v>3.111111111111111E-2</v>
      </c>
      <c r="JA177" s="12">
        <f>IFERROR(VLOOKUP($IF177,Data!$B:$CP,Daily!JA$10,0)/IFERROR(VLOOKUP($IF169,Data!$B:$CP,Daily!JA$10,0),0),0)</f>
        <v>5.9113300492610835E-2</v>
      </c>
      <c r="JB177" s="12">
        <f>IFERROR(VLOOKUP($IF177,Data!$B:$CP,Daily!JB$10,0)/IFERROR(VLOOKUP($IF169,Data!$B:$CP,Daily!JB$10,0),0),0)</f>
        <v>8.3333333333333329E-2</v>
      </c>
      <c r="JC177" s="12">
        <f>IFERROR(VLOOKUP($IF177,Data!$B:$CP,Daily!JC$10,0)/IFERROR(VLOOKUP($IF169,Data!$B:$CP,Daily!JC$10,0),0),0)</f>
        <v>5.8558558558558557E-2</v>
      </c>
      <c r="JD177" s="12">
        <f>IFERROR(VLOOKUP($IF177,Data!$B:$CP,Daily!JD$10,0)/IFERROR(VLOOKUP($IF169,Data!$B:$CP,Daily!JD$10,0),0),0)</f>
        <v>4.3307086614173228E-2</v>
      </c>
      <c r="JE177" s="12">
        <f>IFERROR(VLOOKUP($IF177,Data!$B:$CP,Daily!JE$10,0)/IFERROR(VLOOKUP($IF169,Data!$B:$CP,Daily!JE$10,0),0),0)</f>
        <v>4.9773755656108594E-2</v>
      </c>
      <c r="JF177" s="12">
        <f>IFERROR(VLOOKUP($IF177,Data!$B:$CP,Daily!JF$10,0)/IFERROR(VLOOKUP($IF169,Data!$B:$CP,Daily!JF$10,0),0),0)</f>
        <v>3.0612244897959183E-2</v>
      </c>
      <c r="JG177" s="12">
        <f>IFERROR(VLOOKUP($IF177,Data!$B:$CP,Daily!JG$10,0)/IFERROR(VLOOKUP($IF169,Data!$B:$CP,Daily!JG$10,0),0),0)</f>
        <v>5.2631578947368418E-2</v>
      </c>
      <c r="JH177" s="12">
        <f>IFERROR(VLOOKUP($IF177,Data!$B:$CP,Daily!JH$10,0)/IFERROR(VLOOKUP($IF169,Data!$B:$CP,Daily!JH$10,0),0),0)</f>
        <v>3.4749034749034749E-2</v>
      </c>
      <c r="JI177" s="12">
        <f>IFERROR(VLOOKUP($IF177,Data!$B:$CP,Daily!JI$10,0)/IFERROR(VLOOKUP($IF169,Data!$B:$CP,Daily!JI$10,0),0),0)</f>
        <v>2.8340080971659919E-2</v>
      </c>
      <c r="JJ177" s="12">
        <f>IFERROR(VLOOKUP($IF177,Data!$B:$CP,Daily!JJ$10,0)/IFERROR(VLOOKUP($IF169,Data!$B:$CP,Daily!JJ$10,0),0),0)</f>
        <v>4.4444444444444446E-2</v>
      </c>
      <c r="JK177" s="12">
        <f>IFERROR(VLOOKUP($IF177,Data!$B:$CP,Daily!JK$10,0)/IFERROR(VLOOKUP($IF169,Data!$B:$CP,Daily!JK$10,0),0),0)</f>
        <v>5.2434456928838954E-2</v>
      </c>
      <c r="JL177" s="12">
        <f>IFERROR(VLOOKUP($IF177,Data!$B:$CP,Daily!JL$10,0)/IFERROR(VLOOKUP($IF169,Data!$B:$CP,Daily!JL$10,0),0),0)</f>
        <v>8.4745762711864403E-2</v>
      </c>
      <c r="JM177" s="12">
        <f>IFERROR(VLOOKUP($IF177,Data!$B:$CP,Daily!JM$10,0)/IFERROR(VLOOKUP($IF169,Data!$B:$CP,Daily!JM$10,0),0),0)</f>
        <v>4.784688995215311E-2</v>
      </c>
      <c r="JN177" s="12">
        <f>IFERROR(VLOOKUP($IF177,Data!$B:$CP,Daily!JN$10,0)/IFERROR(VLOOKUP($IF169,Data!$B:$CP,Daily!JN$10,0),0),0)</f>
        <v>2.9850746268656716E-2</v>
      </c>
      <c r="JO177" s="12">
        <f>IFERROR(VLOOKUP($IF177,Data!$B:$CP,Daily!JO$10,0)/IFERROR(VLOOKUP($IF169,Data!$B:$CP,Daily!JO$10,0),0),0)</f>
        <v>4.0880503144654086E-2</v>
      </c>
      <c r="JP177" s="12">
        <f>IFERROR(VLOOKUP($IF177,Data!$B:$CP,Daily!JP$10,0)/IFERROR(VLOOKUP($IF169,Data!$B:$CP,Daily!JP$10,0),0),0)</f>
        <v>4.1353383458646614E-2</v>
      </c>
      <c r="JQ177" s="12">
        <f>IFERROR(VLOOKUP($IF177,Data!$B:$CP,Daily!JQ$10,0)/IFERROR(VLOOKUP($IF169,Data!$B:$CP,Daily!JQ$10,0),0),0)</f>
        <v>2.7131782945736434E-2</v>
      </c>
      <c r="JR177" s="12">
        <f>IFERROR(VLOOKUP($IF177,Data!$B:$CP,Daily!JR$10,0)/IFERROR(VLOOKUP($IF169,Data!$B:$CP,Daily!JR$10,0),0),0)</f>
        <v>3.3834586466165412E-2</v>
      </c>
      <c r="JS177" s="12">
        <f>IFERROR(VLOOKUP($IF177,Data!$B:$CP,Daily!JS$10,0)/IFERROR(VLOOKUP($IF169,Data!$B:$CP,Daily!JS$10,0),0),0)</f>
        <v>3.4782608695652174E-2</v>
      </c>
      <c r="JT177" s="12">
        <f>IFERROR(VLOOKUP($IF177,Data!$B:$CP,Daily!JT$10,0)/IFERROR(VLOOKUP($IF169,Data!$B:$CP,Daily!JT$10,0),0),0)</f>
        <v>2.976190476190476E-2</v>
      </c>
      <c r="JU177" s="12">
        <f>IFERROR(VLOOKUP($IF177,Data!$B:$CP,Daily!JU$10,0)/IFERROR(VLOOKUP($IF169,Data!$B:$CP,Daily!JU$10,0),0),0)</f>
        <v>4.7413793103448273E-2</v>
      </c>
      <c r="JV177" s="12">
        <f>IFERROR(VLOOKUP($IF177,Data!$B:$CP,Daily!JV$10,0)/IFERROR(VLOOKUP($IF169,Data!$B:$CP,Daily!JV$10,0),0),0)</f>
        <v>3.255813953488372E-2</v>
      </c>
      <c r="JW177" s="12">
        <f>IFERROR(VLOOKUP($IF177,Data!$B:$CP,Daily!JW$10,0)/IFERROR(VLOOKUP($IF169,Data!$B:$CP,Daily!JW$10,0),0),0)</f>
        <v>6.097560975609756E-2</v>
      </c>
      <c r="JX177" s="12">
        <f>IFERROR(VLOOKUP($IF177,Data!$B:$CP,Daily!JX$10,0)/IFERROR(VLOOKUP($IF169,Data!$B:$CP,Daily!JX$10,0),0),0)</f>
        <v>4.710144927536232E-2</v>
      </c>
      <c r="JY177" s="12">
        <f>IFERROR(VLOOKUP($IF177,Data!$B:$CP,Daily!JY$10,0)/IFERROR(VLOOKUP($IF169,Data!$B:$CP,Daily!JY$10,0),0),0)</f>
        <v>5.4545454545454543E-2</v>
      </c>
      <c r="JZ177" s="12">
        <f>IFERROR(VLOOKUP($IF177,Data!$B:$CP,Daily!JZ$10,0)/IFERROR(VLOOKUP($IF169,Data!$B:$CP,Daily!JZ$10,0),0),0)</f>
        <v>2.6178010471204188E-2</v>
      </c>
      <c r="KA177" s="12">
        <f>IFERROR(VLOOKUP($IF177,Data!$B:$CP,Daily!KA$10,0)/IFERROR(VLOOKUP($IF169,Data!$B:$CP,Daily!KA$10,0),0),0)</f>
        <v>3.2258064516129031E-2</v>
      </c>
      <c r="KB177" s="12">
        <f>IFERROR(VLOOKUP($IF177,Data!$B:$CP,Daily!KB$10,0)/IFERROR(VLOOKUP($IF169,Data!$B:$CP,Daily!KB$10,0),0),0)</f>
        <v>1.932367149758454E-2</v>
      </c>
      <c r="KC177" s="12">
        <f>IFERROR(VLOOKUP($IF177,Data!$B:$CP,Daily!KC$10,0)/IFERROR(VLOOKUP($IF169,Data!$B:$CP,Daily!KC$10,0),0),0)</f>
        <v>5.9907834101382486E-2</v>
      </c>
      <c r="KD177" s="12">
        <f>IFERROR(VLOOKUP($IF177,Data!$B:$CP,Daily!KD$10,0)/IFERROR(VLOOKUP($IF169,Data!$B:$CP,Daily!KD$10,0),0),0)</f>
        <v>2.403846153846154E-2</v>
      </c>
      <c r="KE177" s="12">
        <f>IFERROR(VLOOKUP($IF177,Data!$B:$CP,Daily!KE$10,0)/IFERROR(VLOOKUP($IF169,Data!$B:$CP,Daily!KE$10,0),0),0)</f>
        <v>3.7914691943127965E-2</v>
      </c>
      <c r="KF177" s="12">
        <f>IFERROR(VLOOKUP($IF177,Data!$B:$CP,Daily!KF$10,0)/IFERROR(VLOOKUP($IF169,Data!$B:$CP,Daily!KF$10,0),0),0)</f>
        <v>1.507537688442211E-2</v>
      </c>
      <c r="KG177" s="12">
        <f>IFERROR(VLOOKUP($IF177,Data!$B:$CP,Daily!KG$10,0)/IFERROR(VLOOKUP($IF169,Data!$B:$CP,Daily!KG$10,0),0),0)</f>
        <v>3.3492822966507178E-2</v>
      </c>
      <c r="KH177" s="12">
        <f>IFERROR(VLOOKUP($IF177,Data!$B:$CP,Daily!KH$10,0)/IFERROR(VLOOKUP($IF169,Data!$B:$CP,Daily!KH$10,0),0),0)</f>
        <v>2.6595744680851064E-2</v>
      </c>
      <c r="KI177" s="12">
        <f>IFERROR(VLOOKUP($IF177,Data!$B:$CP,Daily!KI$10,0)/IFERROR(VLOOKUP($IF169,Data!$B:$CP,Daily!KI$10,0),0),0)</f>
        <v>4.3824701195219126E-2</v>
      </c>
      <c r="KJ177" s="12">
        <f>IFERROR(VLOOKUP($IF177,Data!$B:$CP,Daily!KJ$10,0)/IFERROR(VLOOKUP($IF169,Data!$B:$CP,Daily!KJ$10,0),0),0)</f>
        <v>2.5210084033613446E-2</v>
      </c>
      <c r="KK177" s="12">
        <f>IFERROR(VLOOKUP($IF177,Data!$B:$CP,Daily!KK$10,0)/IFERROR(VLOOKUP($IF169,Data!$B:$CP,Daily!KK$10,0),0),0)</f>
        <v>3.0973451327433628E-2</v>
      </c>
      <c r="KL177" s="12">
        <f>IFERROR(VLOOKUP($IF177,Data!$B:$CP,Daily!KL$10,0)/IFERROR(VLOOKUP($IF169,Data!$B:$CP,Daily!KL$10,0),0),0)</f>
        <v>5.9829059829059832E-2</v>
      </c>
      <c r="KM177" s="12">
        <f>IFERROR(VLOOKUP($IF177,Data!$B:$CP,Daily!KM$10,0)/IFERROR(VLOOKUP($IF169,Data!$B:$CP,Daily!KM$10,0),0),0)</f>
        <v>4.8245614035087717E-2</v>
      </c>
      <c r="KN177" s="12">
        <f>IFERROR(VLOOKUP($IF177,Data!$B:$CP,Daily!KN$10,0)/IFERROR(VLOOKUP($IF169,Data!$B:$CP,Daily!KN$10,0),0),0)</f>
        <v>3.864734299516908E-2</v>
      </c>
      <c r="KO177" s="12">
        <f>IFERROR(VLOOKUP($IF177,Data!$B:$CP,Daily!KO$10,0)/IFERROR(VLOOKUP($IF169,Data!$B:$CP,Daily!KO$10,0),0),0)</f>
        <v>3.5714285714285712E-2</v>
      </c>
      <c r="KP177" s="12">
        <f>IFERROR(VLOOKUP($IF177,Data!$B:$CP,Daily!KP$10,0)/IFERROR(VLOOKUP($IF169,Data!$B:$CP,Daily!KP$10,0),0),0)</f>
        <v>4.1860465116279069E-2</v>
      </c>
      <c r="KQ177" s="12">
        <f>IFERROR(VLOOKUP($IF177,Data!$B:$CP,Daily!KQ$10,0)/IFERROR(VLOOKUP($IF169,Data!$B:$CP,Daily!KQ$10,0),0),0)</f>
        <v>3.2407407407407406E-2</v>
      </c>
      <c r="KR177" s="12">
        <f>IFERROR(VLOOKUP($IF177,Data!$B:$CP,Daily!KR$10,0)/IFERROR(VLOOKUP($IF169,Data!$B:$CP,Daily!KR$10,0),0),0)</f>
        <v>5.0387596899224806E-2</v>
      </c>
      <c r="KS177" s="12">
        <f>IFERROR(VLOOKUP($IF177,Data!$B:$CP,Daily!KS$10,0)/IFERROR(VLOOKUP($IF169,Data!$B:$CP,Daily!KS$10,0),0),0)</f>
        <v>3.5714285714285712E-2</v>
      </c>
      <c r="KT177" s="12">
        <f>IFERROR(VLOOKUP($IF177,Data!$B:$CP,Daily!KT$10,0)/IFERROR(VLOOKUP($IF169,Data!$B:$CP,Daily!KT$10,0),0),0)</f>
        <v>6.6666666666666666E-2</v>
      </c>
      <c r="KU177" s="12">
        <f>IFERROR(VLOOKUP($IF177,Data!$B:$CP,Daily!KU$10,0)/IFERROR(VLOOKUP($IF169,Data!$B:$CP,Daily!KU$10,0),0),0)</f>
        <v>2.8169014084507043E-2</v>
      </c>
      <c r="KV177" s="12">
        <f>IFERROR(VLOOKUP($IF177,Data!$B:$CP,Daily!KV$10,0)/IFERROR(VLOOKUP($IF169,Data!$B:$CP,Daily!KV$10,0),0),0)</f>
        <v>3.9823008849557522E-2</v>
      </c>
      <c r="KW177" s="12">
        <f>IFERROR(VLOOKUP($IF177,Data!$B:$CP,Daily!KW$10,0)/IFERROR(VLOOKUP($IF169,Data!$B:$CP,Daily!KW$10,0),0),0)</f>
        <v>3.292181069958848E-2</v>
      </c>
      <c r="KX177" s="12">
        <f>IFERROR(VLOOKUP($IF177,Data!$B:$CP,Daily!KX$10,0)/IFERROR(VLOOKUP($IF169,Data!$B:$CP,Daily!KX$10,0),0),0)</f>
        <v>3.5433070866141732E-2</v>
      </c>
      <c r="KY177" s="12">
        <f>IFERROR(VLOOKUP($IF177,Data!$B:$CP,Daily!KY$10,0)/IFERROR(VLOOKUP($IF169,Data!$B:$CP,Daily!KY$10,0),0),0)</f>
        <v>5.5045871559633031E-2</v>
      </c>
      <c r="KZ177" s="12">
        <f>IFERROR(VLOOKUP($IF177,Data!$B:$CP,Daily!KZ$10,0)/IFERROR(VLOOKUP($IF169,Data!$B:$CP,Daily!KZ$10,0),0),0)</f>
        <v>2.9045643153526972E-2</v>
      </c>
      <c r="LA177" s="12">
        <f>IFERROR(VLOOKUP($IF177,Data!$B:$CP,Daily!LA$10,0)/IFERROR(VLOOKUP($IF169,Data!$B:$CP,Daily!LA$10,0),0),0)</f>
        <v>5.9907834101382486E-2</v>
      </c>
      <c r="LB177" s="12">
        <f>IFERROR(VLOOKUP($IF177,Data!$B:$CP,Daily!LB$10,0)/IFERROR(VLOOKUP($IF169,Data!$B:$CP,Daily!LB$10,0),0),0)</f>
        <v>2.1929824561403508E-2</v>
      </c>
      <c r="LC177" s="12">
        <f>IFERROR(VLOOKUP($IF177,Data!$B:$CP,Daily!LC$10,0)/IFERROR(VLOOKUP($IF169,Data!$B:$CP,Daily!LC$10,0),0),0)</f>
        <v>9.5238095238095233E-2</v>
      </c>
      <c r="LD177" s="12">
        <f>IFERROR(VLOOKUP($IF177,Data!$B:$CP,Daily!LD$10,0)/IFERROR(VLOOKUP($IF169,Data!$B:$CP,Daily!LD$10,0),0),0)</f>
        <v>4.4843049327354258E-2</v>
      </c>
      <c r="LE177" s="12">
        <f>IFERROR(VLOOKUP($IF177,Data!$B:$CP,Daily!LE$10,0)/IFERROR(VLOOKUP($IF169,Data!$B:$CP,Daily!LE$10,0),0),0)</f>
        <v>2.8708133971291867E-2</v>
      </c>
      <c r="LF177" s="12">
        <f>IFERROR(VLOOKUP($IF177,Data!$B:$CP,Daily!LF$10,0)/IFERROR(VLOOKUP($IF169,Data!$B:$CP,Daily!LF$10,0),0),0)</f>
        <v>4.4897959183673466E-2</v>
      </c>
      <c r="LG177" s="12">
        <f>IFERROR(VLOOKUP($IF177,Data!$B:$CP,Daily!LG$10,0)/IFERROR(VLOOKUP($IF169,Data!$B:$CP,Daily!LG$10,0),0),0)</f>
        <v>5.5970149253731345E-2</v>
      </c>
      <c r="LH177" s="12">
        <f>IFERROR(VLOOKUP($IF177,Data!$B:$CP,Daily!LH$10,0)/IFERROR(VLOOKUP($IF169,Data!$B:$CP,Daily!LH$10,0),0),0)</f>
        <v>4.3956043956043959E-2</v>
      </c>
      <c r="LI177" s="12">
        <f>IFERROR(VLOOKUP($IF177,Data!$B:$CP,Daily!LI$10,0)/IFERROR(VLOOKUP($IF169,Data!$B:$CP,Daily!LI$10,0),0),0)</f>
        <v>3.5000000000000003E-2</v>
      </c>
      <c r="LJ177" s="12">
        <f>IFERROR(VLOOKUP($IF177,Data!$B:$CP,Daily!LJ$10,0)/IFERROR(VLOOKUP($IF169,Data!$B:$CP,Daily!LJ$10,0),0),0)</f>
        <v>3.1088082901554404E-2</v>
      </c>
      <c r="LK177" s="12">
        <f>IFERROR(VLOOKUP($IF177,Data!$B:$CP,Daily!LK$10,0)/IFERROR(VLOOKUP($IF169,Data!$B:$CP,Daily!LK$10,0),0),0)</f>
        <v>1.8779342723004695E-2</v>
      </c>
      <c r="LL177" s="12">
        <f>IFERROR(VLOOKUP($IF177,Data!$B:$CP,Daily!LL$10,0)/IFERROR(VLOOKUP($IF169,Data!$B:$CP,Daily!LL$10,0),0),0)</f>
        <v>1.6949152542372881E-2</v>
      </c>
      <c r="LM177" s="12">
        <f>IFERROR(VLOOKUP($IF177,Data!$B:$CP,Daily!LM$10,0)/IFERROR(VLOOKUP($IF169,Data!$B:$CP,Daily!LM$10,0),0),0)</f>
        <v>2.1645021645021644E-2</v>
      </c>
      <c r="LN177" s="12">
        <f>IFERROR(VLOOKUP($IF177,Data!$B:$CP,Daily!LN$10,0)/IFERROR(VLOOKUP($IF169,Data!$B:$CP,Daily!LN$10,0),0),0)</f>
        <v>5.7142857142857141E-2</v>
      </c>
      <c r="LO177" s="12">
        <f>IFERROR(VLOOKUP($IF177,Data!$B:$CP,Daily!LO$10,0)/IFERROR(VLOOKUP($IF169,Data!$B:$CP,Daily!LO$10,0),0),0)</f>
        <v>4.1152263374485597E-2</v>
      </c>
      <c r="LP177" s="12">
        <f>IFERROR(VLOOKUP($IF177,Data!$B:$CP,Daily!LP$10,0)/IFERROR(VLOOKUP($IF169,Data!$B:$CP,Daily!LP$10,0),0),0)</f>
        <v>1.7467248908296942E-2</v>
      </c>
      <c r="LQ177" s="12">
        <f>IFERROR(VLOOKUP($IF177,Data!$B:$CP,Daily!LQ$10,0)/IFERROR(VLOOKUP($IF169,Data!$B:$CP,Daily!LQ$10,0),0),0)</f>
        <v>3.608247422680412E-2</v>
      </c>
      <c r="LR177" s="12">
        <f>IFERROR(VLOOKUP($IF177,Data!$B:$CP,Daily!LR$10,0)/IFERROR(VLOOKUP($IF169,Data!$B:$CP,Daily!LR$10,0),0),0)</f>
        <v>4.7808764940239043E-2</v>
      </c>
      <c r="LS177" s="12">
        <f>IFERROR(VLOOKUP($IF177,Data!$B:$CP,Daily!LS$10,0)/IFERROR(VLOOKUP($IF169,Data!$B:$CP,Daily!LS$10,0),0),0)</f>
        <v>0.10112359550561797</v>
      </c>
      <c r="LU177" s="40">
        <f t="shared" si="2145"/>
        <v>2.9850746268656716E-2</v>
      </c>
      <c r="LV177" s="40">
        <f t="shared" si="2146"/>
        <v>4.784688995215311E-2</v>
      </c>
      <c r="LW177" s="40">
        <f t="shared" si="2653"/>
        <v>1.7996143683496394E-2</v>
      </c>
      <c r="LX177" s="40">
        <f t="shared" si="2654"/>
        <v>6.1343997714775403E-2</v>
      </c>
      <c r="LY177" s="40">
        <f t="shared" si="2655"/>
        <v>1.6353638506034419E-2</v>
      </c>
      <c r="LZ177" s="43"/>
      <c r="MA177" s="12">
        <f t="shared" si="2656"/>
        <v>1.7311666494735149E-2</v>
      </c>
      <c r="MB177" s="12">
        <f>SUMPRODUCT(LL177:LR177,LL$169:LR$169)/SUM(LL$169:LR$169)</f>
        <v>3.4053265119826474E-2</v>
      </c>
      <c r="MC177" s="12">
        <f>SUMPRODUCT(KP177:LR177,KP$169:LR$169)/SUM(KP$169:LR$169)</f>
        <v>4.0219839653083039E-2</v>
      </c>
    </row>
    <row r="178" spans="4:341" hidden="1" x14ac:dyDescent="0.35">
      <c r="D178" s="111" t="s">
        <v>867</v>
      </c>
      <c r="E178" s="53" t="str">
        <f>VLOOKUP($D178,'Metric Nature'!$C:$D,2,0)&amp;IF(($F178&lt;(EA178)),"Below",IF(($F178&gt;(DZ178)),"Above","Within"))</f>
        <v>PositiveWithin</v>
      </c>
      <c r="F178" s="48">
        <f t="shared" si="2524"/>
        <v>2.3983315954118872E-2</v>
      </c>
      <c r="G178" s="49">
        <f t="shared" si="2525"/>
        <v>2.7620554152868987E-2</v>
      </c>
      <c r="H178" s="55">
        <f t="shared" si="2526"/>
        <v>-0.1316859241353168</v>
      </c>
      <c r="I178" s="49">
        <f t="shared" si="2527"/>
        <v>2.4526577129663014E-2</v>
      </c>
      <c r="J178" s="48">
        <f t="shared" si="2528"/>
        <v>-2.2149897748557371E-2</v>
      </c>
      <c r="K178" s="48">
        <f t="shared" si="2529"/>
        <v>6.1478619402793346E-3</v>
      </c>
      <c r="L178" s="56"/>
      <c r="M178" s="53" t="str">
        <f>VLOOKUP($D178,'Metric Nature'!$C:$D,2,0)&amp;IF(($N178&lt;(HZ178)),"Below",IF(($N178&gt;(HY178)),"Above","Within"))</f>
        <v>PositiveWithin</v>
      </c>
      <c r="N178" s="48">
        <f t="shared" si="2530"/>
        <v>3.3236994219653176E-2</v>
      </c>
      <c r="O178" s="49">
        <f t="shared" si="2635"/>
        <v>3.7042678779710972E-2</v>
      </c>
      <c r="P178" s="55">
        <f t="shared" ref="P178" si="2703">IFERROR(((N178-O178)/O178),0)</f>
        <v>-0.10273783337025416</v>
      </c>
      <c r="Q178" s="49">
        <f t="shared" si="2531"/>
        <v>3.3418273301206024E-2</v>
      </c>
      <c r="R178" s="48">
        <f t="shared" si="2532"/>
        <v>-5.4245496144860704E-3</v>
      </c>
      <c r="S178" s="48">
        <f t="shared" si="2533"/>
        <v>8.3557231870956764E-3</v>
      </c>
      <c r="T178" s="56"/>
      <c r="U178" s="53" t="str">
        <f>VLOOKUP($D178,'Metric Nature'!$C:$D,2,0)&amp;IF(($V178&lt;(LY178)),"Below",IF(($V178&gt;(LX178)),"Above","Within"))</f>
        <v>PositiveWithin</v>
      </c>
      <c r="V178" s="48">
        <f t="shared" si="2534"/>
        <v>0</v>
      </c>
      <c r="W178" s="49">
        <f t="shared" si="2637"/>
        <v>0</v>
      </c>
      <c r="X178" s="48">
        <f t="shared" si="2535"/>
        <v>0</v>
      </c>
      <c r="Y178" s="49">
        <f t="shared" si="2638"/>
        <v>0</v>
      </c>
      <c r="Z178" s="48">
        <f t="shared" si="2536"/>
        <v>0</v>
      </c>
      <c r="AA178" s="48">
        <f t="shared" si="2537"/>
        <v>7.2962567147570601E-4</v>
      </c>
      <c r="AB178" s="50"/>
      <c r="AC178" s="46" t="s">
        <v>868</v>
      </c>
      <c r="AI178" s="7" t="s">
        <v>867</v>
      </c>
      <c r="AJ178" s="12">
        <f>IFERROR((VLOOKUP($EG178,Data!$B:$CP,Daily!EI$10,0)+VLOOKUP($IF178,Data!$B:$CP,Daily!IH$10,0))/(VLOOKUP($EG169,Data!$B:$CP,Daily!EI$10,0)+VLOOKUP($IF169,Data!$B:$CP,Daily!IH$10,0)),0)</f>
        <v>1.0075566750629723E-2</v>
      </c>
      <c r="AK178" s="12">
        <f>IFERROR((VLOOKUP($EG178,Data!$B:$CP,Daily!EJ$10,0)+VLOOKUP($IF178,Data!$B:$CP,Daily!II$10,0))/(VLOOKUP($EG169,Data!$B:$CP,Daily!EJ$10,0)+VLOOKUP($IF169,Data!$B:$CP,Daily!II$10,0)),0)</f>
        <v>1.7743979721166033E-2</v>
      </c>
      <c r="AL178" s="12">
        <f>IFERROR((VLOOKUP($EG178,Data!$B:$CP,Daily!EK$10,0)+VLOOKUP($IF178,Data!$B:$CP,Daily!IJ$10,0))/(VLOOKUP($EG169,Data!$B:$CP,Daily!EK$10,0)+VLOOKUP($IF169,Data!$B:$CP,Daily!IJ$10,0)),0)</f>
        <v>8.6455331412103754E-3</v>
      </c>
      <c r="AM178" s="12">
        <f>IFERROR((VLOOKUP($EG178,Data!$B:$CP,Daily!EL$10,0)+VLOOKUP($IF178,Data!$B:$CP,Daily!IK$10,0))/(VLOOKUP($EG169,Data!$B:$CP,Daily!EL$10,0)+VLOOKUP($IF169,Data!$B:$CP,Daily!IK$10,0)),0)</f>
        <v>1.4150943396226415E-2</v>
      </c>
      <c r="AN178" s="12">
        <f>IFERROR((VLOOKUP($EG178,Data!$B:$CP,Daily!EM$10,0)+VLOOKUP($IF178,Data!$B:$CP,Daily!IL$10,0))/(VLOOKUP($EG169,Data!$B:$CP,Daily!EM$10,0)+VLOOKUP($IF169,Data!$B:$CP,Daily!IL$10,0)),0)</f>
        <v>1.7777777777777778E-2</v>
      </c>
      <c r="AO178" s="12">
        <f>IFERROR((VLOOKUP($EG178,Data!$B:$CP,Daily!EN$10,0)+VLOOKUP($IF178,Data!$B:$CP,Daily!IM$10,0))/(VLOOKUP($EG169,Data!$B:$CP,Daily!EN$10,0)+VLOOKUP($IF169,Data!$B:$CP,Daily!IM$10,0)),0)</f>
        <v>2.219626168224299E-2</v>
      </c>
      <c r="AP178" s="12">
        <f>IFERROR((VLOOKUP($EG178,Data!$B:$CP,Daily!EO$10,0)+VLOOKUP($IF178,Data!$B:$CP,Daily!IN$10,0))/(VLOOKUP($EG169,Data!$B:$CP,Daily!EO$10,0)+VLOOKUP($IF169,Data!$B:$CP,Daily!IN$10,0)),0)</f>
        <v>1.9744483159117306E-2</v>
      </c>
      <c r="AQ178" s="12">
        <f>IFERROR((VLOOKUP($EG178,Data!$B:$CP,Daily!EP$10,0)+VLOOKUP($IF178,Data!$B:$CP,Daily!IO$10,0))/(VLOOKUP($EG169,Data!$B:$CP,Daily!EP$10,0)+VLOOKUP($IF169,Data!$B:$CP,Daily!IO$10,0)),0)</f>
        <v>1.6055045871559634E-2</v>
      </c>
      <c r="AR178" s="12">
        <f>IFERROR((VLOOKUP($EG178,Data!$B:$CP,Daily!EQ$10,0)+VLOOKUP($IF178,Data!$B:$CP,Daily!IP$10,0))/(VLOOKUP($EG169,Data!$B:$CP,Daily!EQ$10,0)+VLOOKUP($IF169,Data!$B:$CP,Daily!IP$10,0)),0)</f>
        <v>1.066350710900474E-2</v>
      </c>
      <c r="AS178" s="12">
        <f>IFERROR((VLOOKUP($EG178,Data!$B:$CP,Daily!ER$10,0)+VLOOKUP($IF178,Data!$B:$CP,Daily!IQ$10,0))/(VLOOKUP($EG169,Data!$B:$CP,Daily!ER$10,0)+VLOOKUP($IF169,Data!$B:$CP,Daily!IQ$10,0)),0)</f>
        <v>8.4269662921348312E-3</v>
      </c>
      <c r="AT178" s="12">
        <f>IFERROR((VLOOKUP($EG178,Data!$B:$CP,Daily!ES$10,0)+VLOOKUP($IF178,Data!$B:$CP,Daily!IR$10,0))/(VLOOKUP($EG169,Data!$B:$CP,Daily!ES$10,0)+VLOOKUP($IF169,Data!$B:$CP,Daily!IR$10,0)),0)</f>
        <v>7.9365079365079361E-3</v>
      </c>
      <c r="AU178" s="12">
        <f>IFERROR((VLOOKUP($EG178,Data!$B:$CP,Daily!ET$10,0)+VLOOKUP($IF178,Data!$B:$CP,Daily!IS$10,0))/(VLOOKUP($EG169,Data!$B:$CP,Daily!ET$10,0)+VLOOKUP($IF169,Data!$B:$CP,Daily!IS$10,0)),0)</f>
        <v>1.3079667063020214E-2</v>
      </c>
      <c r="AV178" s="12">
        <f>IFERROR((VLOOKUP($EG178,Data!$B:$CP,Daily!EU$10,0)+VLOOKUP($IF178,Data!$B:$CP,Daily!IT$10,0))/(VLOOKUP($EG169,Data!$B:$CP,Daily!EU$10,0)+VLOOKUP($IF169,Data!$B:$CP,Daily!IT$10,0)),0)</f>
        <v>1.0477299185098952E-2</v>
      </c>
      <c r="AW178" s="12">
        <f>IFERROR((VLOOKUP($EG178,Data!$B:$CP,Daily!EV$10,0)+VLOOKUP($IF178,Data!$B:$CP,Daily!IU$10,0))/(VLOOKUP($EG169,Data!$B:$CP,Daily!EV$10,0)+VLOOKUP($IF169,Data!$B:$CP,Daily!IU$10,0)),0)</f>
        <v>1.8181818181818181E-2</v>
      </c>
      <c r="AX178" s="12">
        <f>IFERROR((VLOOKUP($EG178,Data!$B:$CP,Daily!EW$10,0)+VLOOKUP($IF178,Data!$B:$CP,Daily!IV$10,0))/(VLOOKUP($EG169,Data!$B:$CP,Daily!EW$10,0)+VLOOKUP($IF169,Data!$B:$CP,Daily!IV$10,0)),0)</f>
        <v>1.092896174863388E-2</v>
      </c>
      <c r="AY178" s="12">
        <f>IFERROR((VLOOKUP($EG178,Data!$B:$CP,Daily!EX$10,0)+VLOOKUP($IF178,Data!$B:$CP,Daily!IW$10,0))/(VLOOKUP($EG169,Data!$B:$CP,Daily!EX$10,0)+VLOOKUP($IF169,Data!$B:$CP,Daily!IW$10,0)),0)</f>
        <v>1.288056206088993E-2</v>
      </c>
      <c r="AZ178" s="12">
        <f>IFERROR((VLOOKUP($EG178,Data!$B:$CP,Daily!EY$10,0)+VLOOKUP($IF178,Data!$B:$CP,Daily!IX$10,0))/(VLOOKUP($EG169,Data!$B:$CP,Daily!EY$10,0)+VLOOKUP($IF169,Data!$B:$CP,Daily!IX$10,0)),0)</f>
        <v>1.8617021276595744E-2</v>
      </c>
      <c r="BA178" s="12">
        <f>IFERROR((VLOOKUP($EG178,Data!$B:$CP,Daily!EZ$10,0)+VLOOKUP($IF178,Data!$B:$CP,Daily!IY$10,0))/(VLOOKUP($EG169,Data!$B:$CP,Daily!EZ$10,0)+VLOOKUP($IF169,Data!$B:$CP,Daily!IY$10,0)),0)</f>
        <v>2.130681818181818E-2</v>
      </c>
      <c r="BB178" s="12">
        <f>IFERROR((VLOOKUP($EG178,Data!$B:$CP,Daily!FA$10,0)+VLOOKUP($IF178,Data!$B:$CP,Daily!IZ$10,0))/(VLOOKUP($EG169,Data!$B:$CP,Daily!FA$10,0)+VLOOKUP($IF169,Data!$B:$CP,Daily!IZ$10,0)),0)</f>
        <v>2.5362318840579712E-2</v>
      </c>
      <c r="BC178" s="12">
        <f>IFERROR((VLOOKUP($EG178,Data!$B:$CP,Daily!FB$10,0)+VLOOKUP($IF178,Data!$B:$CP,Daily!JA$10,0))/(VLOOKUP($EG169,Data!$B:$CP,Daily!FB$10,0)+VLOOKUP($IF169,Data!$B:$CP,Daily!JA$10,0)),0)</f>
        <v>1.2500000000000001E-2</v>
      </c>
      <c r="BD178" s="12">
        <f>IFERROR((VLOOKUP($EG178,Data!$B:$CP,Daily!FC$10,0)+VLOOKUP($IF178,Data!$B:$CP,Daily!JB$10,0))/(VLOOKUP($EG169,Data!$B:$CP,Daily!FC$10,0)+VLOOKUP($IF169,Data!$B:$CP,Daily!JB$10,0)),0)</f>
        <v>1.9953051643192488E-2</v>
      </c>
      <c r="BE178" s="12">
        <f>IFERROR((VLOOKUP($EG178,Data!$B:$CP,Daily!FD$10,0)+VLOOKUP($IF178,Data!$B:$CP,Daily!JC$10,0))/(VLOOKUP($EG169,Data!$B:$CP,Daily!FD$10,0)+VLOOKUP($IF169,Data!$B:$CP,Daily!JC$10,0)),0)</f>
        <v>8.5261875761266752E-3</v>
      </c>
      <c r="BF178" s="12">
        <f>IFERROR((VLOOKUP($EG178,Data!$B:$CP,Daily!FE$10,0)+VLOOKUP($IF178,Data!$B:$CP,Daily!JD$10,0))/(VLOOKUP($EG169,Data!$B:$CP,Daily!FE$10,0)+VLOOKUP($IF169,Data!$B:$CP,Daily!JD$10,0)),0)</f>
        <v>1.9191919191919191E-2</v>
      </c>
      <c r="BG178" s="12">
        <f>IFERROR((VLOOKUP($EG178,Data!$B:$CP,Daily!FF$10,0)+VLOOKUP($IF178,Data!$B:$CP,Daily!JE$10,0))/(VLOOKUP($EG169,Data!$B:$CP,Daily!FF$10,0)+VLOOKUP($IF169,Data!$B:$CP,Daily!JE$10,0)),0)</f>
        <v>2.0524515393386546E-2</v>
      </c>
      <c r="BH178" s="12">
        <f>IFERROR((VLOOKUP($EG178,Data!$B:$CP,Daily!FG$10,0)+VLOOKUP($IF178,Data!$B:$CP,Daily!JF$10,0))/(VLOOKUP($EG169,Data!$B:$CP,Daily!FG$10,0)+VLOOKUP($IF169,Data!$B:$CP,Daily!JF$10,0)),0)</f>
        <v>1.6518424396442185E-2</v>
      </c>
      <c r="BI178" s="12">
        <f>IFERROR((VLOOKUP($EG178,Data!$B:$CP,Daily!FH$10,0)+VLOOKUP($IF178,Data!$B:$CP,Daily!JG$10,0))/(VLOOKUP($EG169,Data!$B:$CP,Daily!FH$10,0)+VLOOKUP($IF169,Data!$B:$CP,Daily!JG$10,0)),0)</f>
        <v>2.8242677824267783E-2</v>
      </c>
      <c r="BJ178" s="12">
        <f>IFERROR((VLOOKUP($EG178,Data!$B:$CP,Daily!FI$10,0)+VLOOKUP($IF178,Data!$B:$CP,Daily!JH$10,0))/(VLOOKUP($EG169,Data!$B:$CP,Daily!FI$10,0)+VLOOKUP($IF169,Data!$B:$CP,Daily!JH$10,0)),0)</f>
        <v>1.7137096774193547E-2</v>
      </c>
      <c r="BK178" s="12">
        <f>IFERROR((VLOOKUP($EG178,Data!$B:$CP,Daily!FJ$10,0)+VLOOKUP($IF178,Data!$B:$CP,Daily!JI$10,0))/(VLOOKUP($EG169,Data!$B:$CP,Daily!FJ$10,0)+VLOOKUP($IF169,Data!$B:$CP,Daily!JI$10,0)),0)</f>
        <v>2.4485798237022526E-2</v>
      </c>
      <c r="BL178" s="12">
        <f>IFERROR((VLOOKUP($EG178,Data!$B:$CP,Daily!FK$10,0)+VLOOKUP($IF178,Data!$B:$CP,Daily!JJ$10,0))/(VLOOKUP($EG169,Data!$B:$CP,Daily!FK$10,0)+VLOOKUP($IF169,Data!$B:$CP,Daily!JJ$10,0)),0)</f>
        <v>2.0345879959308241E-2</v>
      </c>
      <c r="BM178" s="12">
        <f>IFERROR((VLOOKUP($EG178,Data!$B:$CP,Daily!FL$10,0)+VLOOKUP($IF178,Data!$B:$CP,Daily!JK$10,0))/(VLOOKUP($EG169,Data!$B:$CP,Daily!FL$10,0)+VLOOKUP($IF169,Data!$B:$CP,Daily!JK$10,0)),0)</f>
        <v>1.9019019019019021E-2</v>
      </c>
      <c r="BN178" s="12">
        <f>IFERROR((VLOOKUP($EG178,Data!$B:$CP,Daily!FM$10,0)+VLOOKUP($IF178,Data!$B:$CP,Daily!JL$10,0))/(VLOOKUP($EG169,Data!$B:$CP,Daily!FM$10,0)+VLOOKUP($IF169,Data!$B:$CP,Daily!JL$10,0)),0)</f>
        <v>1.834862385321101E-2</v>
      </c>
      <c r="BO178" s="12">
        <f>IFERROR((VLOOKUP($EG178,Data!$B:$CP,Daily!FN$10,0)+VLOOKUP($IF178,Data!$B:$CP,Daily!JM$10,0))/(VLOOKUP($EG169,Data!$B:$CP,Daily!FN$10,0)+VLOOKUP($IF169,Data!$B:$CP,Daily!JM$10,0)),0)</f>
        <v>2.3929471032745592E-2</v>
      </c>
      <c r="BP178" s="12">
        <f>IFERROR((VLOOKUP($EG178,Data!$B:$CP,Daily!FO$10,0)+VLOOKUP($IF178,Data!$B:$CP,Daily!JN$10,0))/(VLOOKUP($EG169,Data!$B:$CP,Daily!FO$10,0)+VLOOKUP($IF169,Data!$B:$CP,Daily!JN$10,0)),0)</f>
        <v>1.5608740894901144E-2</v>
      </c>
      <c r="BQ178" s="12">
        <f>IFERROR((VLOOKUP($EG178,Data!$B:$CP,Daily!FP$10,0)+VLOOKUP($IF178,Data!$B:$CP,Daily!JO$10,0))/(VLOOKUP($EG169,Data!$B:$CP,Daily!FP$10,0)+VLOOKUP($IF169,Data!$B:$CP,Daily!JO$10,0)),0)</f>
        <v>2.6183282980866064E-2</v>
      </c>
      <c r="BR178" s="12">
        <f>IFERROR((VLOOKUP($EG178,Data!$B:$CP,Daily!FQ$10,0)+VLOOKUP($IF178,Data!$B:$CP,Daily!JP$10,0))/(VLOOKUP($EG169,Data!$B:$CP,Daily!FQ$10,0)+VLOOKUP($IF169,Data!$B:$CP,Daily!JP$10,0)),0)</f>
        <v>3.5522066738428421E-2</v>
      </c>
      <c r="BS178" s="12">
        <f>IFERROR((VLOOKUP($EG178,Data!$B:$CP,Daily!FR$10,0)+VLOOKUP($IF178,Data!$B:$CP,Daily!JQ$10,0))/(VLOOKUP($EG169,Data!$B:$CP,Daily!FR$10,0)+VLOOKUP($IF169,Data!$B:$CP,Daily!JQ$10,0)),0)</f>
        <v>3.3266129032258063E-2</v>
      </c>
      <c r="BT178" s="12">
        <f>IFERROR((VLOOKUP($EG178,Data!$B:$CP,Daily!FS$10,0)+VLOOKUP($IF178,Data!$B:$CP,Daily!JR$10,0))/(VLOOKUP($EG169,Data!$B:$CP,Daily!FS$10,0)+VLOOKUP($IF169,Data!$B:$CP,Daily!JR$10,0)),0)</f>
        <v>2.4365482233502538E-2</v>
      </c>
      <c r="BU178" s="12">
        <f>IFERROR((VLOOKUP($EG178,Data!$B:$CP,Daily!FT$10,0)+VLOOKUP($IF178,Data!$B:$CP,Daily!JS$10,0))/(VLOOKUP($EG169,Data!$B:$CP,Daily!FT$10,0)+VLOOKUP($IF169,Data!$B:$CP,Daily!JS$10,0)),0)</f>
        <v>2.4255788313120176E-2</v>
      </c>
      <c r="BV178" s="12">
        <f>IFERROR((VLOOKUP($EG178,Data!$B:$CP,Daily!FU$10,0)+VLOOKUP($IF178,Data!$B:$CP,Daily!JT$10,0))/(VLOOKUP($EG169,Data!$B:$CP,Daily!FU$10,0)+VLOOKUP($IF169,Data!$B:$CP,Daily!JT$10,0)),0)</f>
        <v>1.8030513176144243E-2</v>
      </c>
      <c r="BW178" s="12">
        <f>IFERROR((VLOOKUP($EG178,Data!$B:$CP,Daily!FV$10,0)+VLOOKUP($IF178,Data!$B:$CP,Daily!JU$10,0))/(VLOOKUP($EG169,Data!$B:$CP,Daily!FV$10,0)+VLOOKUP($IF169,Data!$B:$CP,Daily!JU$10,0)),0)</f>
        <v>2.6726057906458798E-2</v>
      </c>
      <c r="BX178" s="12">
        <f>IFERROR((VLOOKUP($EG178,Data!$B:$CP,Daily!FW$10,0)+VLOOKUP($IF178,Data!$B:$CP,Daily!JV$10,0))/(VLOOKUP($EG169,Data!$B:$CP,Daily!FW$10,0)+VLOOKUP($IF169,Data!$B:$CP,Daily!JV$10,0)),0)</f>
        <v>2.2962112514351322E-2</v>
      </c>
      <c r="BY178" s="12">
        <f>IFERROR((VLOOKUP($EG178,Data!$B:$CP,Daily!FX$10,0)+VLOOKUP($IF178,Data!$B:$CP,Daily!JW$10,0))/(VLOOKUP($EG169,Data!$B:$CP,Daily!FX$10,0)+VLOOKUP($IF169,Data!$B:$CP,Daily!JW$10,0)),0)</f>
        <v>2.5330396475770924E-2</v>
      </c>
      <c r="BZ178" s="12">
        <f>IFERROR((VLOOKUP($EG178,Data!$B:$CP,Daily!FY$10,0)+VLOOKUP($IF178,Data!$B:$CP,Daily!JX$10,0))/(VLOOKUP($EG169,Data!$B:$CP,Daily!FY$10,0)+VLOOKUP($IF169,Data!$B:$CP,Daily!JX$10,0)),0)</f>
        <v>1.7039403620873271E-2</v>
      </c>
      <c r="CA178" s="12">
        <f>IFERROR((VLOOKUP($EG178,Data!$B:$CP,Daily!FZ$10,0)+VLOOKUP($IF178,Data!$B:$CP,Daily!JY$10,0))/(VLOOKUP($EG169,Data!$B:$CP,Daily!FZ$10,0)+VLOOKUP($IF169,Data!$B:$CP,Daily!JY$10,0)),0)</f>
        <v>2.5258323765786451E-2</v>
      </c>
      <c r="CB178" s="12">
        <f>IFERROR((VLOOKUP($EG178,Data!$B:$CP,Daily!GA$10,0)+VLOOKUP($IF178,Data!$B:$CP,Daily!JZ$10,0))/(VLOOKUP($EG169,Data!$B:$CP,Daily!GA$10,0)+VLOOKUP($IF169,Data!$B:$CP,Daily!JZ$10,0)),0)</f>
        <v>1.9404915912031046E-2</v>
      </c>
      <c r="CC178" s="12">
        <f>IFERROR((VLOOKUP($EG178,Data!$B:$CP,Daily!GB$10,0)+VLOOKUP($IF178,Data!$B:$CP,Daily!KA$10,0))/(VLOOKUP($EG169,Data!$B:$CP,Daily!GB$10,0)+VLOOKUP($IF169,Data!$B:$CP,Daily!KA$10,0)),0)</f>
        <v>1.3761467889908258E-2</v>
      </c>
      <c r="CD178" s="12">
        <f>IFERROR((VLOOKUP($EG178,Data!$B:$CP,Daily!GC$10,0)+VLOOKUP($IF178,Data!$B:$CP,Daily!KB$10,0))/(VLOOKUP($EG169,Data!$B:$CP,Daily!GC$10,0)+VLOOKUP($IF169,Data!$B:$CP,Daily!KB$10,0)),0)</f>
        <v>2.4149286498353458E-2</v>
      </c>
      <c r="CE178" s="12">
        <f>IFERROR((VLOOKUP($EG178,Data!$B:$CP,Daily!GD$10,0)+VLOOKUP($IF178,Data!$B:$CP,Daily!KC$10,0))/(VLOOKUP($EG169,Data!$B:$CP,Daily!GD$10,0)+VLOOKUP($IF169,Data!$B:$CP,Daily!KC$10,0)),0)</f>
        <v>2.3758099352051837E-2</v>
      </c>
      <c r="CF178" s="12">
        <f>IFERROR((VLOOKUP($EG178,Data!$B:$CP,Daily!GE$10,0)+VLOOKUP($IF178,Data!$B:$CP,Daily!KD$10,0))/(VLOOKUP($EG169,Data!$B:$CP,Daily!GE$10,0)+VLOOKUP($IF169,Data!$B:$CP,Daily!KD$10,0)),0)</f>
        <v>2.7088036117381489E-2</v>
      </c>
      <c r="CG178" s="12">
        <f>IFERROR((VLOOKUP($EG178,Data!$B:$CP,Daily!GF$10,0)+VLOOKUP($IF178,Data!$B:$CP,Daily!KE$10,0))/(VLOOKUP($EG169,Data!$B:$CP,Daily!GF$10,0)+VLOOKUP($IF169,Data!$B:$CP,Daily!KE$10,0)),0)</f>
        <v>3.3707865168539325E-2</v>
      </c>
      <c r="CH178" s="12">
        <f>IFERROR((VLOOKUP($EG178,Data!$B:$CP,Daily!GG$10,0)+VLOOKUP($IF178,Data!$B:$CP,Daily!KF$10,0))/(VLOOKUP($EG169,Data!$B:$CP,Daily!GG$10,0)+VLOOKUP($IF169,Data!$B:$CP,Daily!KF$10,0)),0)</f>
        <v>2.3121387283236993E-2</v>
      </c>
      <c r="CI178" s="12">
        <f>IFERROR((VLOOKUP($EG178,Data!$B:$CP,Daily!GH$10,0)+VLOOKUP($IF178,Data!$B:$CP,Daily!KG$10,0))/(VLOOKUP($EG169,Data!$B:$CP,Daily!GH$10,0)+VLOOKUP($IF169,Data!$B:$CP,Daily!KG$10,0)),0)</f>
        <v>2.4721878862793572E-2</v>
      </c>
      <c r="CJ178" s="12">
        <f>IFERROR((VLOOKUP($EG178,Data!$B:$CP,Daily!GI$10,0)+VLOOKUP($IF178,Data!$B:$CP,Daily!KH$10,0))/(VLOOKUP($EG169,Data!$B:$CP,Daily!GI$10,0)+VLOOKUP($IF169,Data!$B:$CP,Daily!KH$10,0)),0)</f>
        <v>1.4230271668822769E-2</v>
      </c>
      <c r="CK178" s="12">
        <f>IFERROR((VLOOKUP($EG178,Data!$B:$CP,Daily!GJ$10,0)+VLOOKUP($IF178,Data!$B:$CP,Daily!KI$10,0))/(VLOOKUP($EG169,Data!$B:$CP,Daily!GJ$10,0)+VLOOKUP($IF169,Data!$B:$CP,Daily!KI$10,0)),0)</f>
        <v>3.4126163391933813E-2</v>
      </c>
      <c r="CL178" s="12">
        <f>IFERROR((VLOOKUP($EG178,Data!$B:$CP,Daily!GK$10,0)+VLOOKUP($IF178,Data!$B:$CP,Daily!KJ$10,0))/(VLOOKUP($EG169,Data!$B:$CP,Daily!GK$10,0)+VLOOKUP($IF169,Data!$B:$CP,Daily!KJ$10,0)),0)</f>
        <v>2.433862433862434E-2</v>
      </c>
      <c r="CM178" s="12">
        <f>IFERROR((VLOOKUP($EG178,Data!$B:$CP,Daily!GL$10,0)+VLOOKUP($IF178,Data!$B:$CP,Daily!KK$10,0))/(VLOOKUP($EG169,Data!$B:$CP,Daily!GL$10,0)+VLOOKUP($IF169,Data!$B:$CP,Daily!KK$10,0)),0)</f>
        <v>3.2894736842105261E-2</v>
      </c>
      <c r="CN178" s="12">
        <f>IFERROR((VLOOKUP($EG178,Data!$B:$CP,Daily!GM$10,0)+VLOOKUP($IF178,Data!$B:$CP,Daily!KL$10,0))/(VLOOKUP($EG169,Data!$B:$CP,Daily!GM$10,0)+VLOOKUP($IF169,Data!$B:$CP,Daily!KL$10,0)),0)</f>
        <v>2.4572649572649572E-2</v>
      </c>
      <c r="CO178" s="12">
        <f>IFERROR((VLOOKUP($EG178,Data!$B:$CP,Daily!GN$10,0)+VLOOKUP($IF178,Data!$B:$CP,Daily!KM$10,0))/(VLOOKUP($EG169,Data!$B:$CP,Daily!GN$10,0)+VLOOKUP($IF169,Data!$B:$CP,Daily!KM$10,0)),0)</f>
        <v>2.5551684088269456E-2</v>
      </c>
      <c r="CP178" s="12">
        <f>IFERROR((VLOOKUP($EG178,Data!$B:$CP,Daily!GO$10,0)+VLOOKUP($IF178,Data!$B:$CP,Daily!KN$10,0))/(VLOOKUP($EG169,Data!$B:$CP,Daily!GO$10,0)+VLOOKUP($IF169,Data!$B:$CP,Daily!KN$10,0)),0)</f>
        <v>3.9092055485498108E-2</v>
      </c>
      <c r="CQ178" s="12">
        <f>IFERROR((VLOOKUP($EG178,Data!$B:$CP,Daily!GP$10,0)+VLOOKUP($IF178,Data!$B:$CP,Daily!KO$10,0))/(VLOOKUP($EG169,Data!$B:$CP,Daily!GP$10,0)+VLOOKUP($IF169,Data!$B:$CP,Daily!KO$10,0)),0)</f>
        <v>2.7496382054992764E-2</v>
      </c>
      <c r="CR178" s="12">
        <f>IFERROR((VLOOKUP($EG178,Data!$B:$CP,Daily!GQ$10,0)+VLOOKUP($IF178,Data!$B:$CP,Daily!KP$10,0))/(VLOOKUP($EG169,Data!$B:$CP,Daily!GQ$10,0)+VLOOKUP($IF169,Data!$B:$CP,Daily!KP$10,0)),0)</f>
        <v>2.7218934911242602E-2</v>
      </c>
      <c r="CS178" s="12">
        <f>IFERROR((VLOOKUP($EG178,Data!$B:$CP,Daily!GR$10,0)+VLOOKUP($IF178,Data!$B:$CP,Daily!KQ$10,0))/(VLOOKUP($EG169,Data!$B:$CP,Daily!GR$10,0)+VLOOKUP($IF169,Data!$B:$CP,Daily!KQ$10,0)),0)</f>
        <v>1.7977528089887642E-2</v>
      </c>
      <c r="CT178" s="12">
        <f>IFERROR((VLOOKUP($EG178,Data!$B:$CP,Daily!GS$10,0)+VLOOKUP($IF178,Data!$B:$CP,Daily!KR$10,0))/(VLOOKUP($EG169,Data!$B:$CP,Daily!GS$10,0)+VLOOKUP($IF169,Data!$B:$CP,Daily!KR$10,0)),0)</f>
        <v>2.5330396475770924E-2</v>
      </c>
      <c r="CU178" s="12">
        <f>IFERROR((VLOOKUP($EG178,Data!$B:$CP,Daily!GT$10,0)+VLOOKUP($IF178,Data!$B:$CP,Daily!KS$10,0))/(VLOOKUP($EG169,Data!$B:$CP,Daily!GT$10,0)+VLOOKUP($IF169,Data!$B:$CP,Daily!KS$10,0)),0)</f>
        <v>1.9441069258809233E-2</v>
      </c>
      <c r="CV178" s="12">
        <f>IFERROR((VLOOKUP($EG178,Data!$B:$CP,Daily!GU$10,0)+VLOOKUP($IF178,Data!$B:$CP,Daily!KT$10,0))/(VLOOKUP($EG169,Data!$B:$CP,Daily!GU$10,0)+VLOOKUP($IF169,Data!$B:$CP,Daily!KT$10,0)),0)</f>
        <v>2.6578073089700997E-2</v>
      </c>
      <c r="CW178" s="12">
        <f>IFERROR((VLOOKUP($EG178,Data!$B:$CP,Daily!GV$10,0)+VLOOKUP($IF178,Data!$B:$CP,Daily!KU$10,0))/(VLOOKUP($EG169,Data!$B:$CP,Daily!GV$10,0)+VLOOKUP($IF169,Data!$B:$CP,Daily!KU$10,0)),0)</f>
        <v>2.6455026455026454E-2</v>
      </c>
      <c r="CX178" s="12">
        <f>IFERROR((VLOOKUP($EG178,Data!$B:$CP,Daily!GW$10,0)+VLOOKUP($IF178,Data!$B:$CP,Daily!KV$10,0))/(VLOOKUP($EG169,Data!$B:$CP,Daily!GW$10,0)+VLOOKUP($IF169,Data!$B:$CP,Daily!KV$10,0)),0)</f>
        <v>1.948051948051948E-2</v>
      </c>
      <c r="CY178" s="12">
        <f>IFERROR((VLOOKUP($EG178,Data!$B:$CP,Daily!GX$10,0)+VLOOKUP($IF178,Data!$B:$CP,Daily!KW$10,0))/(VLOOKUP($EG169,Data!$B:$CP,Daily!GX$10,0)+VLOOKUP($IF169,Data!$B:$CP,Daily!KW$10,0)),0)</f>
        <v>4.1621029572836803E-2</v>
      </c>
      <c r="CZ178" s="12">
        <f>IFERROR((VLOOKUP($EG178,Data!$B:$CP,Daily!GY$10,0)+VLOOKUP($IF178,Data!$B:$CP,Daily!KX$10,0))/(VLOOKUP($EG169,Data!$B:$CP,Daily!GY$10,0)+VLOOKUP($IF169,Data!$B:$CP,Daily!KX$10,0)),0)</f>
        <v>2.4096385542168676E-2</v>
      </c>
      <c r="DA178" s="12">
        <f>IFERROR((VLOOKUP($EG178,Data!$B:$CP,Daily!GZ$10,0)+VLOOKUP($IF178,Data!$B:$CP,Daily!KY$10,0))/(VLOOKUP($EG169,Data!$B:$CP,Daily!GZ$10,0)+VLOOKUP($IF169,Data!$B:$CP,Daily!KY$10,0)),0)</f>
        <v>2.2485207100591716E-2</v>
      </c>
      <c r="DB178" s="12">
        <f>IFERROR((VLOOKUP($EG178,Data!$B:$CP,Daily!HA$10,0)+VLOOKUP($IF178,Data!$B:$CP,Daily!KZ$10,0))/(VLOOKUP($EG169,Data!$B:$CP,Daily!HA$10,0)+VLOOKUP($IF169,Data!$B:$CP,Daily!KZ$10,0)),0)</f>
        <v>1.9384264538198404E-2</v>
      </c>
      <c r="DC178" s="12">
        <f>IFERROR((VLOOKUP($EG178,Data!$B:$CP,Daily!HB$10,0)+VLOOKUP($IF178,Data!$B:$CP,Daily!LA$10,0))/(VLOOKUP($EG169,Data!$B:$CP,Daily!HB$10,0)+VLOOKUP($IF169,Data!$B:$CP,Daily!LA$10,0)),0)</f>
        <v>2.784503631961259E-2</v>
      </c>
      <c r="DD178" s="12">
        <f>IFERROR((VLOOKUP($EG178,Data!$B:$CP,Daily!HC$10,0)+VLOOKUP($IF178,Data!$B:$CP,Daily!LB$10,0))/(VLOOKUP($EG169,Data!$B:$CP,Daily!HC$10,0)+VLOOKUP($IF169,Data!$B:$CP,Daily!LB$10,0)),0)</f>
        <v>2.1118012422360249E-2</v>
      </c>
      <c r="DE178" s="12">
        <f>IFERROR((VLOOKUP($EG178,Data!$B:$CP,Daily!HD$10,0)+VLOOKUP($IF178,Data!$B:$CP,Daily!LC$10,0))/(VLOOKUP($EG169,Data!$B:$CP,Daily!HD$10,0)+VLOOKUP($IF169,Data!$B:$CP,Daily!LC$10,0)),0)</f>
        <v>1.6272189349112426E-2</v>
      </c>
      <c r="DF178" s="12">
        <f>IFERROR((VLOOKUP($EG178,Data!$B:$CP,Daily!HE$10,0)+VLOOKUP($IF178,Data!$B:$CP,Daily!LD$10,0))/(VLOOKUP($EG169,Data!$B:$CP,Daily!HE$10,0)+VLOOKUP($IF169,Data!$B:$CP,Daily!LD$10,0)),0)</f>
        <v>1.301775147928994E-2</v>
      </c>
      <c r="DG178" s="12">
        <f>IFERROR((VLOOKUP($EG178,Data!$B:$CP,Daily!HF$10,0)+VLOOKUP($IF178,Data!$B:$CP,Daily!LE$10,0))/(VLOOKUP($EG169,Data!$B:$CP,Daily!HF$10,0)+VLOOKUP($IF169,Data!$B:$CP,Daily!LE$10,0)),0)</f>
        <v>3.4400948991696323E-2</v>
      </c>
      <c r="DH178" s="12">
        <f>IFERROR((VLOOKUP($EG178,Data!$B:$CP,Daily!HG$10,0)+VLOOKUP($IF178,Data!$B:$CP,Daily!LF$10,0))/(VLOOKUP($EG169,Data!$B:$CP,Daily!HG$10,0)+VLOOKUP($IF169,Data!$B:$CP,Daily!LF$10,0)),0)</f>
        <v>2.828054298642534E-2</v>
      </c>
      <c r="DI178" s="12">
        <f>IFERROR((VLOOKUP($EG178,Data!$B:$CP,Daily!HH$10,0)+VLOOKUP($IF178,Data!$B:$CP,Daily!LG$10,0))/(VLOOKUP($EG169,Data!$B:$CP,Daily!HH$10,0)+VLOOKUP($IF169,Data!$B:$CP,Daily!LG$10,0)),0)</f>
        <v>2.612330198537095E-2</v>
      </c>
      <c r="DJ178" s="12">
        <f>IFERROR((VLOOKUP($EG178,Data!$B:$CP,Daily!HI$10,0)+VLOOKUP($IF178,Data!$B:$CP,Daily!LH$10,0))/(VLOOKUP($EG169,Data!$B:$CP,Daily!HI$10,0)+VLOOKUP($IF169,Data!$B:$CP,Daily!LH$10,0)),0)</f>
        <v>1.8008474576271187E-2</v>
      </c>
      <c r="DK178" s="12">
        <f>IFERROR((VLOOKUP($EG178,Data!$B:$CP,Daily!HJ$10,0)+VLOOKUP($IF178,Data!$B:$CP,Daily!LI$10,0))/(VLOOKUP($EG169,Data!$B:$CP,Daily!HJ$10,0)+VLOOKUP($IF169,Data!$B:$CP,Daily!LI$10,0)),0)</f>
        <v>2.4739583333333332E-2</v>
      </c>
      <c r="DL178" s="12">
        <f>IFERROR((VLOOKUP($EG178,Data!$B:$CP,Daily!HK$10,0)+VLOOKUP($IF178,Data!$B:$CP,Daily!LJ$10,0))/(VLOOKUP($EG169,Data!$B:$CP,Daily!HK$10,0)+VLOOKUP($IF169,Data!$B:$CP,Daily!LJ$10,0)),0)</f>
        <v>1.6736401673640166E-2</v>
      </c>
      <c r="DM178" s="12">
        <f>IFERROR((VLOOKUP($EG178,Data!$B:$CP,Daily!HL$10,0)+VLOOKUP($IF178,Data!$B:$CP,Daily!LK$10,0))/(VLOOKUP($EG169,Data!$B:$CP,Daily!HL$10,0)+VLOOKUP($IF169,Data!$B:$CP,Daily!LK$10,0)),0)</f>
        <v>2.1229050279329607E-2</v>
      </c>
      <c r="DN178" s="12">
        <f>IFERROR((VLOOKUP($EG178,Data!$B:$CP,Daily!HM$10,0)+VLOOKUP($IF178,Data!$B:$CP,Daily!LL$10,0))/(VLOOKUP($EG169,Data!$B:$CP,Daily!HM$10,0)+VLOOKUP($IF169,Data!$B:$CP,Daily!LL$10,0)),0)</f>
        <v>2.1367521367521368E-2</v>
      </c>
      <c r="DO178" s="12">
        <f>IFERROR((VLOOKUP($EG178,Data!$B:$CP,Daily!HN$10,0)+VLOOKUP($IF178,Data!$B:$CP,Daily!LM$10,0))/(VLOOKUP($EG169,Data!$B:$CP,Daily!HN$10,0)+VLOOKUP($IF169,Data!$B:$CP,Daily!LM$10,0)),0)</f>
        <v>2.1253985122210415E-2</v>
      </c>
      <c r="DP178" s="12">
        <f>IFERROR((VLOOKUP($EG178,Data!$B:$CP,Daily!HO$10,0)+VLOOKUP($IF178,Data!$B:$CP,Daily!LN$10,0))/(VLOOKUP($EG169,Data!$B:$CP,Daily!HO$10,0)+VLOOKUP($IF169,Data!$B:$CP,Daily!LN$10,0)),0)</f>
        <v>3.0368763557483729E-2</v>
      </c>
      <c r="DQ178" s="12">
        <f>IFERROR((VLOOKUP($EG178,Data!$B:$CP,Daily!HP$10,0)+VLOOKUP($IF178,Data!$B:$CP,Daily!LO$10,0))/(VLOOKUP($EG169,Data!$B:$CP,Daily!HP$10,0)+VLOOKUP($IF169,Data!$B:$CP,Daily!LO$10,0)),0)</f>
        <v>3.2734952481520592E-2</v>
      </c>
      <c r="DR178" s="12">
        <f>IFERROR((VLOOKUP($EG178,Data!$B:$CP,Daily!HQ$10,0)+VLOOKUP($IF178,Data!$B:$CP,Daily!LP$10,0))/(VLOOKUP($EG169,Data!$B:$CP,Daily!HQ$10,0)+VLOOKUP($IF169,Data!$B:$CP,Daily!LP$10,0)),0)</f>
        <v>2.8856825749167592E-2</v>
      </c>
      <c r="DS178" s="12">
        <f>IFERROR((VLOOKUP($EG178,Data!$B:$CP,Daily!HR$10,0)+VLOOKUP($IF178,Data!$B:$CP,Daily!LQ$10,0))/(VLOOKUP($EG169,Data!$B:$CP,Daily!HR$10,0)+VLOOKUP($IF169,Data!$B:$CP,Daily!LQ$10,0)),0)</f>
        <v>2.5000000000000001E-2</v>
      </c>
      <c r="DT178" s="12">
        <f>IFERROR((VLOOKUP($EG178,Data!$B:$CP,Daily!HS$10,0)+VLOOKUP($IF178,Data!$B:$CP,Daily!LR$10,0))/(VLOOKUP($EG169,Data!$B:$CP,Daily!HS$10,0)+VLOOKUP($IF169,Data!$B:$CP,Daily!LR$10,0)),0)</f>
        <v>3.4205231388329982E-2</v>
      </c>
      <c r="DU178" s="12">
        <f>IFERROR((VLOOKUP($EG178,Data!$B:$CP,Daily!HT$10,0)+VLOOKUP($IF178,Data!$B:$CP,Daily!LS$10,0))/(VLOOKUP($EG169,Data!$B:$CP,Daily!HT$10,0)+VLOOKUP($IF169,Data!$B:$CP,Daily!LS$10,0)),0)</f>
        <v>2.3983315954118872E-2</v>
      </c>
      <c r="DV178" s="12">
        <f>IFERROR((VLOOKUP($EG178,Data!$B:$CP,Daily!HU$10,0)+VLOOKUP($IF178,Data!$B:$CP,Daily!LT$10,0))/(VLOOKUP($EG169,Data!$B:$CP,Daily!HU$10,0)+VLOOKUP($IF169,Data!$B:$CP,Daily!LT$10,0)),0)</f>
        <v>0</v>
      </c>
      <c r="DW178" s="40">
        <f t="shared" si="2137"/>
        <v>1.7743979721166033E-2</v>
      </c>
      <c r="DX178" s="40">
        <f t="shared" si="2138"/>
        <v>2.612330198537095E-2</v>
      </c>
      <c r="DY178" s="40">
        <f t="shared" si="2645"/>
        <v>8.3793222642049164E-3</v>
      </c>
      <c r="DZ178" s="40">
        <f t="shared" si="2646"/>
        <v>3.2407793683524637E-2</v>
      </c>
      <c r="EA178" s="40">
        <f t="shared" si="2647"/>
        <v>1.1459488023012346E-2</v>
      </c>
      <c r="EB178" s="14"/>
      <c r="EC178" s="12">
        <f t="shared" si="2648"/>
        <v>6.1478619402793346E-3</v>
      </c>
      <c r="ED178" s="12">
        <f t="shared" ref="ED178:ED180" si="2704">SUMPRODUCT(DN178:DT178,DN$169:DT$169)/SUM(DN$169:DT$169)</f>
        <v>2.7620554152868987E-2</v>
      </c>
      <c r="EE178" s="12">
        <f t="shared" ref="EE178:EE180" si="2705">SUMPRODUCT(CR178:DT178,CR$169:DT$169)/SUM(CR$169:DT$169)</f>
        <v>2.4526577129663014E-2</v>
      </c>
      <c r="EF178" s="1"/>
      <c r="EG178" s="7" t="s">
        <v>869</v>
      </c>
      <c r="EH178" s="7" t="s">
        <v>155</v>
      </c>
      <c r="EI178" s="12">
        <f>IFERROR(VLOOKUP($EG178,Data!$B:$CP,Daily!EI$10,0)/IFERROR(VLOOKUP($EG169,Data!$B:$CP,Daily!EI$10,0),0),0)</f>
        <v>1.4059753954305799E-2</v>
      </c>
      <c r="EJ178" s="12">
        <f>IFERROR(VLOOKUP($EG178,Data!$B:$CP,Daily!EJ$10,0)/IFERROR(VLOOKUP($EG169,Data!$B:$CP,Daily!EJ$10,0),0),0)</f>
        <v>2.5362318840579712E-2</v>
      </c>
      <c r="EK178" s="12">
        <f>IFERROR(VLOOKUP($EG178,Data!$B:$CP,Daily!EK$10,0)/IFERROR(VLOOKUP($EG169,Data!$B:$CP,Daily!EK$10,0),0),0)</f>
        <v>1.2170385395537525E-2</v>
      </c>
      <c r="EL178" s="12">
        <f>IFERROR(VLOOKUP($EG178,Data!$B:$CP,Daily!EL$10,0)/IFERROR(VLOOKUP($EG169,Data!$B:$CP,Daily!EL$10,0),0),0)</f>
        <v>1.9736842105263157E-2</v>
      </c>
      <c r="EM178" s="12">
        <f>IFERROR(VLOOKUP($EG178,Data!$B:$CP,Daily!EM$10,0)/IFERROR(VLOOKUP($EG169,Data!$B:$CP,Daily!EM$10,0),0),0)</f>
        <v>2.4948024948024949E-2</v>
      </c>
      <c r="EN178" s="12">
        <f>IFERROR(VLOOKUP($EG178,Data!$B:$CP,Daily!EN$10,0)/IFERROR(VLOOKUP($EG169,Data!$B:$CP,Daily!EN$10,0),0),0)</f>
        <v>3.2094594594594593E-2</v>
      </c>
      <c r="EO178" s="12">
        <f>IFERROR(VLOOKUP($EG178,Data!$B:$CP,Daily!EO$10,0)/IFERROR(VLOOKUP($EG169,Data!$B:$CP,Daily!EO$10,0),0),0)</f>
        <v>2.800658978583196E-2</v>
      </c>
      <c r="EP178" s="12">
        <f>IFERROR(VLOOKUP($EG178,Data!$B:$CP,Daily!EP$10,0)/IFERROR(VLOOKUP($EG169,Data!$B:$CP,Daily!EP$10,0),0),0)</f>
        <v>2.2544283413848631E-2</v>
      </c>
      <c r="EQ178" s="12">
        <f>IFERROR(VLOOKUP($EG178,Data!$B:$CP,Daily!EQ$10,0)/IFERROR(VLOOKUP($EG169,Data!$B:$CP,Daily!EQ$10,0),0),0)</f>
        <v>1.5202702702702704E-2</v>
      </c>
      <c r="ER178" s="12">
        <f>IFERROR(VLOOKUP($EG178,Data!$B:$CP,Daily!ER$10,0)/IFERROR(VLOOKUP($EG169,Data!$B:$CP,Daily!ER$10,0),0),0)</f>
        <v>1.2170385395537525E-2</v>
      </c>
      <c r="ES178" s="12">
        <f>IFERROR(VLOOKUP($EG178,Data!$B:$CP,Daily!ES$10,0)/IFERROR(VLOOKUP($EG169,Data!$B:$CP,Daily!ES$10,0),0),0)</f>
        <v>1.1494252873563218E-2</v>
      </c>
      <c r="ET178" s="12">
        <f>IFERROR(VLOOKUP($EG178,Data!$B:$CP,Daily!ET$10,0)/IFERROR(VLOOKUP($EG169,Data!$B:$CP,Daily!ET$10,0),0),0)</f>
        <v>1.7799352750809062E-2</v>
      </c>
      <c r="EU178" s="12">
        <f>IFERROR(VLOOKUP($EG178,Data!$B:$CP,Daily!EU$10,0)/IFERROR(VLOOKUP($EG169,Data!$B:$CP,Daily!EU$10,0),0),0)</f>
        <v>1.4729950900163666E-2</v>
      </c>
      <c r="EV178" s="12">
        <f>IFERROR(VLOOKUP($EG178,Data!$B:$CP,Daily!EV$10,0)/IFERROR(VLOOKUP($EG169,Data!$B:$CP,Daily!EV$10,0),0),0)</f>
        <v>2.5196850393700787E-2</v>
      </c>
      <c r="EW178" s="12">
        <f>IFERROR(VLOOKUP($EG178,Data!$B:$CP,Daily!EW$10,0)/IFERROR(VLOOKUP($EG169,Data!$B:$CP,Daily!EW$10,0),0),0)</f>
        <v>1.5290519877675841E-2</v>
      </c>
      <c r="EX178" s="12">
        <f>IFERROR(VLOOKUP($EG178,Data!$B:$CP,Daily!EX$10,0)/IFERROR(VLOOKUP($EG169,Data!$B:$CP,Daily!EX$10,0),0),0)</f>
        <v>1.8092105263157895E-2</v>
      </c>
      <c r="EY178" s="12">
        <f>IFERROR(VLOOKUP($EG178,Data!$B:$CP,Daily!EY$10,0)/IFERROR(VLOOKUP($EG169,Data!$B:$CP,Daily!EY$10,0),0),0)</f>
        <v>2.3090586145648313E-2</v>
      </c>
      <c r="EZ178" s="12">
        <f>IFERROR(VLOOKUP($EG178,Data!$B:$CP,Daily!EZ$10,0)/IFERROR(VLOOKUP($EG169,Data!$B:$CP,Daily!EZ$10,0),0),0)</f>
        <v>2.9013539651837523E-2</v>
      </c>
      <c r="FA178" s="12">
        <f>IFERROR(VLOOKUP($EG178,Data!$B:$CP,Daily!FA$10,0)/IFERROR(VLOOKUP($EG169,Data!$B:$CP,Daily!FA$10,0),0),0)</f>
        <v>3.482587064676617E-2</v>
      </c>
      <c r="FB178" s="12">
        <f>IFERROR(VLOOKUP($EG178,Data!$B:$CP,Daily!FB$10,0)/IFERROR(VLOOKUP($EG169,Data!$B:$CP,Daily!FB$10,0),0),0)</f>
        <v>1.675041876046901E-2</v>
      </c>
      <c r="FC178" s="12">
        <f>IFERROR(VLOOKUP($EG178,Data!$B:$CP,Daily!FC$10,0)/IFERROR(VLOOKUP($EG169,Data!$B:$CP,Daily!FC$10,0),0),0)</f>
        <v>2.7243589743589744E-2</v>
      </c>
      <c r="FD178" s="12">
        <f>IFERROR(VLOOKUP($EG178,Data!$B:$CP,Daily!FD$10,0)/IFERROR(VLOOKUP($EG169,Data!$B:$CP,Daily!FD$10,0),0),0)</f>
        <v>1.1686143572621035E-2</v>
      </c>
      <c r="FE178" s="12">
        <f>IFERROR(VLOOKUP($EG178,Data!$B:$CP,Daily!FE$10,0)/IFERROR(VLOOKUP($EG169,Data!$B:$CP,Daily!FE$10,0),0),0)</f>
        <v>2.5815217391304348E-2</v>
      </c>
      <c r="FF178" s="12">
        <f>IFERROR(VLOOKUP($EG178,Data!$B:$CP,Daily!FF$10,0)/IFERROR(VLOOKUP($EG169,Data!$B:$CP,Daily!FF$10,0),0),0)</f>
        <v>2.7439024390243903E-2</v>
      </c>
      <c r="FG178" s="12">
        <f>IFERROR(VLOOKUP($EG178,Data!$B:$CP,Daily!FG$10,0)/IFERROR(VLOOKUP($EG169,Data!$B:$CP,Daily!FG$10,0),0),0)</f>
        <v>2.030456852791878E-2</v>
      </c>
      <c r="FH178" s="12">
        <f>IFERROR(VLOOKUP($EG178,Data!$B:$CP,Daily!FH$10,0)/IFERROR(VLOOKUP($EG169,Data!$B:$CP,Daily!FH$10,0),0),0)</f>
        <v>3.7087912087912088E-2</v>
      </c>
      <c r="FI178" s="12">
        <f>IFERROR(VLOOKUP($EG178,Data!$B:$CP,Daily!FI$10,0)/IFERROR(VLOOKUP($EG169,Data!$B:$CP,Daily!FI$10,0),0),0)</f>
        <v>2.3192360163710776E-2</v>
      </c>
      <c r="FJ178" s="12">
        <f>IFERROR(VLOOKUP($EG178,Data!$B:$CP,Daily!FJ$10,0)/IFERROR(VLOOKUP($EG169,Data!$B:$CP,Daily!FJ$10,0),0),0)</f>
        <v>3.2299741602067181E-2</v>
      </c>
      <c r="FK178" s="12">
        <f>IFERROR(VLOOKUP($EG178,Data!$B:$CP,Daily!FK$10,0)/IFERROR(VLOOKUP($EG169,Data!$B:$CP,Daily!FK$10,0),0),0)</f>
        <v>2.6385224274406333E-2</v>
      </c>
      <c r="FL178" s="12">
        <f>IFERROR(VLOOKUP($EG178,Data!$B:$CP,Daily!FL$10,0)/IFERROR(VLOOKUP($EG169,Data!$B:$CP,Daily!FL$10,0),0),0)</f>
        <v>2.5956284153005466E-2</v>
      </c>
      <c r="FM178" s="12">
        <f>IFERROR(VLOOKUP($EG178,Data!$B:$CP,Daily!FM$10,0)/IFERROR(VLOOKUP($EG169,Data!$B:$CP,Daily!FM$10,0),0),0)</f>
        <v>2.5157232704402517E-2</v>
      </c>
      <c r="FN178" s="12">
        <f>IFERROR(VLOOKUP($EG178,Data!$B:$CP,Daily!FN$10,0)/IFERROR(VLOOKUP($EG169,Data!$B:$CP,Daily!FN$10,0),0),0)</f>
        <v>3.2478632478632481E-2</v>
      </c>
      <c r="FO178" s="12">
        <f>IFERROR(VLOOKUP($EG178,Data!$B:$CP,Daily!FO$10,0)/IFERROR(VLOOKUP($EG169,Data!$B:$CP,Daily!FO$10,0),0),0)</f>
        <v>2.1645021645021644E-2</v>
      </c>
      <c r="FP178" s="12">
        <f>IFERROR(VLOOKUP($EG178,Data!$B:$CP,Daily!FP$10,0)/IFERROR(VLOOKUP($EG169,Data!$B:$CP,Daily!FP$10,0),0),0)</f>
        <v>3.8518518518518521E-2</v>
      </c>
      <c r="FQ178" s="12">
        <f>IFERROR(VLOOKUP($EG178,Data!$B:$CP,Daily!FQ$10,0)/IFERROR(VLOOKUP($EG169,Data!$B:$CP,Daily!FQ$10,0),0),0)</f>
        <v>4.9773755656108594E-2</v>
      </c>
      <c r="FR178" s="12">
        <f>IFERROR(VLOOKUP($EG178,Data!$B:$CP,Daily!FR$10,0)/IFERROR(VLOOKUP($EG169,Data!$B:$CP,Daily!FR$10,0),0),0)</f>
        <v>4.4959128065395093E-2</v>
      </c>
      <c r="FS178" s="12">
        <f>IFERROR(VLOOKUP($EG178,Data!$B:$CP,Daily!FS$10,0)/IFERROR(VLOOKUP($EG169,Data!$B:$CP,Daily!FS$10,0),0),0)</f>
        <v>3.1988873435326845E-2</v>
      </c>
      <c r="FT178" s="12">
        <f>IFERROR(VLOOKUP($EG178,Data!$B:$CP,Daily!FT$10,0)/IFERROR(VLOOKUP($EG169,Data!$B:$CP,Daily!FT$10,0),0),0)</f>
        <v>3.10192023633678E-2</v>
      </c>
      <c r="FU178" s="12">
        <f>IFERROR(VLOOKUP($EG178,Data!$B:$CP,Daily!FU$10,0)/IFERROR(VLOOKUP($EG169,Data!$B:$CP,Daily!FU$10,0),0),0)</f>
        <v>2.3508137432188065E-2</v>
      </c>
      <c r="FV178" s="12">
        <f>IFERROR(VLOOKUP($EG178,Data!$B:$CP,Daily!FV$10,0)/IFERROR(VLOOKUP($EG169,Data!$B:$CP,Daily!FV$10,0),0),0)</f>
        <v>3.6036036036036036E-2</v>
      </c>
      <c r="FW178" s="12">
        <f>IFERROR(VLOOKUP($EG178,Data!$B:$CP,Daily!FW$10,0)/IFERROR(VLOOKUP($EG169,Data!$B:$CP,Daily!FW$10,0),0),0)</f>
        <v>3.048780487804878E-2</v>
      </c>
      <c r="FX178" s="12">
        <f>IFERROR(VLOOKUP($EG178,Data!$B:$CP,Daily!FX$10,0)/IFERROR(VLOOKUP($EG169,Data!$B:$CP,Daily!FX$10,0),0),0)</f>
        <v>3.4743202416918431E-2</v>
      </c>
      <c r="FY178" s="12">
        <f>IFERROR(VLOOKUP($EG178,Data!$B:$CP,Daily!FY$10,0)/IFERROR(VLOOKUP($EG169,Data!$B:$CP,Daily!FY$10,0),0),0)</f>
        <v>2.4132730015082957E-2</v>
      </c>
      <c r="FZ178" s="12">
        <f>IFERROR(VLOOKUP($EG178,Data!$B:$CP,Daily!FZ$10,0)/IFERROR(VLOOKUP($EG169,Data!$B:$CP,Daily!FZ$10,0),0),0)</f>
        <v>3.3794162826420893E-2</v>
      </c>
      <c r="GA178" s="12">
        <f>IFERROR(VLOOKUP($EG178,Data!$B:$CP,Daily!GA$10,0)/IFERROR(VLOOKUP($EG169,Data!$B:$CP,Daily!GA$10,0),0),0)</f>
        <v>2.5773195876288658E-2</v>
      </c>
      <c r="GB178" s="12">
        <f>IFERROR(VLOOKUP($EG178,Data!$B:$CP,Daily!GB$10,0)/IFERROR(VLOOKUP($EG169,Data!$B:$CP,Daily!GB$10,0),0),0)</f>
        <v>1.8036072144288578E-2</v>
      </c>
      <c r="GC178" s="12">
        <f>IFERROR(VLOOKUP($EG178,Data!$B:$CP,Daily!GC$10,0)/IFERROR(VLOOKUP($EG169,Data!$B:$CP,Daily!GC$10,0),0),0)</f>
        <v>3.125E-2</v>
      </c>
      <c r="GD178" s="12">
        <f>IFERROR(VLOOKUP($EG178,Data!$B:$CP,Daily!GD$10,0)/IFERROR(VLOOKUP($EG169,Data!$B:$CP,Daily!GD$10,0),0),0)</f>
        <v>3.1029619181946404E-2</v>
      </c>
      <c r="GE178" s="12">
        <f>IFERROR(VLOOKUP($EG178,Data!$B:$CP,Daily!GE$10,0)/IFERROR(VLOOKUP($EG169,Data!$B:$CP,Daily!GE$10,0),0),0)</f>
        <v>3.5398230088495575E-2</v>
      </c>
      <c r="GF178" s="12">
        <f>IFERROR(VLOOKUP($EG178,Data!$B:$CP,Daily!GF$10,0)/IFERROR(VLOOKUP($EG169,Data!$B:$CP,Daily!GF$10,0),0),0)</f>
        <v>4.4182621502209134E-2</v>
      </c>
      <c r="GG178" s="12">
        <f>IFERROR(VLOOKUP($EG178,Data!$B:$CP,Daily!GG$10,0)/IFERROR(VLOOKUP($EG169,Data!$B:$CP,Daily!GG$10,0),0),0)</f>
        <v>3.003003003003003E-2</v>
      </c>
      <c r="GH178" s="12">
        <f>IFERROR(VLOOKUP($EG178,Data!$B:$CP,Daily!GH$10,0)/IFERROR(VLOOKUP($EG169,Data!$B:$CP,Daily!GH$10,0),0),0)</f>
        <v>3.3333333333333333E-2</v>
      </c>
      <c r="GI178" s="12">
        <f>IFERROR(VLOOKUP($EG178,Data!$B:$CP,Daily!GI$10,0)/IFERROR(VLOOKUP($EG169,Data!$B:$CP,Daily!GI$10,0),0),0)</f>
        <v>1.8803418803418803E-2</v>
      </c>
      <c r="GJ178" s="12">
        <f>IFERROR(VLOOKUP($EG178,Data!$B:$CP,Daily!GJ$10,0)/IFERROR(VLOOKUP($EG169,Data!$B:$CP,Daily!GJ$10,0),0),0)</f>
        <v>4.6089385474860335E-2</v>
      </c>
      <c r="GK178" s="12">
        <f>IFERROR(VLOOKUP($EG178,Data!$B:$CP,Daily!GK$10,0)/IFERROR(VLOOKUP($EG169,Data!$B:$CP,Daily!GK$10,0),0),0)</f>
        <v>3.2531824611032531E-2</v>
      </c>
      <c r="GL178" s="12">
        <f>IFERROR(VLOOKUP($EG178,Data!$B:$CP,Daily!GL$10,0)/IFERROR(VLOOKUP($EG169,Data!$B:$CP,Daily!GL$10,0),0),0)</f>
        <v>4.3731778425655975E-2</v>
      </c>
      <c r="GM178" s="12">
        <f>IFERROR(VLOOKUP($EG178,Data!$B:$CP,Daily!GM$10,0)/IFERROR(VLOOKUP($EG169,Data!$B:$CP,Daily!GM$10,0),0),0)</f>
        <v>3.2763532763532763E-2</v>
      </c>
      <c r="GN178" s="12">
        <f>IFERROR(VLOOKUP($EG178,Data!$B:$CP,Daily!GN$10,0)/IFERROR(VLOOKUP($EG169,Data!$B:$CP,Daily!GN$10,0),0),0)</f>
        <v>3.4755134281200632E-2</v>
      </c>
      <c r="GO178" s="12">
        <f>IFERROR(VLOOKUP($EG178,Data!$B:$CP,Daily!GO$10,0)/IFERROR(VLOOKUP($EG169,Data!$B:$CP,Daily!GO$10,0),0),0)</f>
        <v>5.2901023890784986E-2</v>
      </c>
      <c r="GP178" s="12">
        <f>IFERROR(VLOOKUP($EG178,Data!$B:$CP,Daily!GP$10,0)/IFERROR(VLOOKUP($EG169,Data!$B:$CP,Daily!GP$10,0),0),0)</f>
        <v>3.6328871892925434E-2</v>
      </c>
      <c r="GQ178" s="12">
        <f>IFERROR(VLOOKUP($EG178,Data!$B:$CP,Daily!GQ$10,0)/IFERROR(VLOOKUP($EG169,Data!$B:$CP,Daily!GQ$10,0),0),0)</f>
        <v>3.650793650793651E-2</v>
      </c>
      <c r="GR178" s="12">
        <f>IFERROR(VLOOKUP($EG178,Data!$B:$CP,Daily!GR$10,0)/IFERROR(VLOOKUP($EG169,Data!$B:$CP,Daily!GR$10,0),0),0)</f>
        <v>2.3738872403560832E-2</v>
      </c>
      <c r="GS178" s="12">
        <f>IFERROR(VLOOKUP($EG178,Data!$B:$CP,Daily!GS$10,0)/IFERROR(VLOOKUP($EG169,Data!$B:$CP,Daily!GS$10,0),0),0)</f>
        <v>3.5384615384615382E-2</v>
      </c>
      <c r="GT178" s="12">
        <f>IFERROR(VLOOKUP($EG178,Data!$B:$CP,Daily!GT$10,0)/IFERROR(VLOOKUP($EG169,Data!$B:$CP,Daily!GT$10,0),0),0)</f>
        <v>2.6711185308848081E-2</v>
      </c>
      <c r="GU178" s="12">
        <f>IFERROR(VLOOKUP($EG178,Data!$B:$CP,Daily!GU$10,0)/IFERROR(VLOOKUP($EG169,Data!$B:$CP,Daily!GU$10,0),0),0)</f>
        <v>3.7037037037037035E-2</v>
      </c>
      <c r="GV178" s="12">
        <f>IFERROR(VLOOKUP($EG178,Data!$B:$CP,Daily!GV$10,0)/IFERROR(VLOOKUP($EG169,Data!$B:$CP,Daily!GV$10,0),0),0)</f>
        <v>3.6832412523020261E-2</v>
      </c>
      <c r="GW178" s="12">
        <f>IFERROR(VLOOKUP($EG178,Data!$B:$CP,Daily!GW$10,0)/IFERROR(VLOOKUP($EG169,Data!$B:$CP,Daily!GW$10,0),0),0)</f>
        <v>2.7573529411764705E-2</v>
      </c>
      <c r="GX178" s="12">
        <f>IFERROR(VLOOKUP($EG178,Data!$B:$CP,Daily!GX$10,0)/IFERROR(VLOOKUP($EG169,Data!$B:$CP,Daily!GX$10,0),0),0)</f>
        <v>5.6716417910447764E-2</v>
      </c>
      <c r="GY178" s="12">
        <f>IFERROR(VLOOKUP($EG178,Data!$B:$CP,Daily!GY$10,0)/IFERROR(VLOOKUP($EG169,Data!$B:$CP,Daily!GY$10,0),0),0)</f>
        <v>3.4722222222222224E-2</v>
      </c>
      <c r="GZ178" s="12">
        <f>IFERROR(VLOOKUP($EG178,Data!$B:$CP,Daily!GZ$10,0)/IFERROR(VLOOKUP($EG169,Data!$B:$CP,Daily!GZ$10,0),0),0)</f>
        <v>3.0303030303030304E-2</v>
      </c>
      <c r="HA178" s="12">
        <f>IFERROR(VLOOKUP($EG178,Data!$B:$CP,Daily!HA$10,0)/IFERROR(VLOOKUP($EG169,Data!$B:$CP,Daily!HA$10,0),0),0)</f>
        <v>2.6729559748427674E-2</v>
      </c>
      <c r="HB178" s="12">
        <f>IFERROR(VLOOKUP($EG178,Data!$B:$CP,Daily!HB$10,0)/IFERROR(VLOOKUP($EG169,Data!$B:$CP,Daily!HB$10,0),0),0)</f>
        <v>3.7766830870279149E-2</v>
      </c>
      <c r="HC178" s="12">
        <f>IFERROR(VLOOKUP($EG178,Data!$B:$CP,Daily!HC$10,0)/IFERROR(VLOOKUP($EG169,Data!$B:$CP,Daily!HC$10,0),0),0)</f>
        <v>2.9462738301559793E-2</v>
      </c>
      <c r="HD178" s="12">
        <f>IFERROR(VLOOKUP($EG178,Data!$B:$CP,Daily!HD$10,0)/IFERROR(VLOOKUP($EG169,Data!$B:$CP,Daily!HD$10,0),0),0)</f>
        <v>2.1653543307086614E-2</v>
      </c>
      <c r="HE178" s="12">
        <f>IFERROR(VLOOKUP($EG178,Data!$B:$CP,Daily!HE$10,0)/IFERROR(VLOOKUP($EG169,Data!$B:$CP,Daily!HE$10,0),0),0)</f>
        <v>1.7684887459807074E-2</v>
      </c>
      <c r="HF178" s="12">
        <f>IFERROR(VLOOKUP($EG178,Data!$B:$CP,Daily!HF$10,0)/IFERROR(VLOOKUP($EG169,Data!$B:$CP,Daily!HF$10,0),0),0)</f>
        <v>4.5741324921135647E-2</v>
      </c>
      <c r="HG178" s="12">
        <f>IFERROR(VLOOKUP($EG178,Data!$B:$CP,Daily!HG$10,0)/IFERROR(VLOOKUP($EG169,Data!$B:$CP,Daily!HG$10,0),0),0)</f>
        <v>3.912363067292645E-2</v>
      </c>
      <c r="HH178" s="12">
        <f>IFERROR(VLOOKUP($EG178,Data!$B:$CP,Daily!HH$10,0)/IFERROR(VLOOKUP($EG169,Data!$B:$CP,Daily!HH$10,0),0),0)</f>
        <v>3.6284470246734396E-2</v>
      </c>
      <c r="HI178" s="12">
        <f>IFERROR(VLOOKUP($EG178,Data!$B:$CP,Daily!HI$10,0)/IFERROR(VLOOKUP($EG169,Data!$B:$CP,Daily!HI$10,0),0),0)</f>
        <v>2.533532041728763E-2</v>
      </c>
      <c r="HJ178" s="12">
        <f>IFERROR(VLOOKUP($EG178,Data!$B:$CP,Daily!HJ$10,0)/IFERROR(VLOOKUP($EG169,Data!$B:$CP,Daily!HJ$10,0),0),0)</f>
        <v>3.345070422535211E-2</v>
      </c>
      <c r="HK178" s="12">
        <f>IFERROR(VLOOKUP($EG178,Data!$B:$CP,Daily!HK$10,0)/IFERROR(VLOOKUP($EG169,Data!$B:$CP,Daily!HK$10,0),0),0)</f>
        <v>2.2900763358778626E-2</v>
      </c>
      <c r="HL178" s="12">
        <f>IFERROR(VLOOKUP($EG178,Data!$B:$CP,Daily!HL$10,0)/IFERROR(VLOOKUP($EG169,Data!$B:$CP,Daily!HL$10,0),0),0)</f>
        <v>2.7859237536656891E-2</v>
      </c>
      <c r="HM178" s="12">
        <f>IFERROR(VLOOKUP($EG178,Data!$B:$CP,Daily!HM$10,0)/IFERROR(VLOOKUP($EG169,Data!$B:$CP,Daily!HM$10,0),0),0)</f>
        <v>2.8571428571428571E-2</v>
      </c>
      <c r="HN178" s="12">
        <f>IFERROR(VLOOKUP($EG178,Data!$B:$CP,Daily!HN$10,0)/IFERROR(VLOOKUP($EG169,Data!$B:$CP,Daily!HN$10,0),0),0)</f>
        <v>2.8169014084507043E-2</v>
      </c>
      <c r="HO178" s="12">
        <f>IFERROR(VLOOKUP($EG178,Data!$B:$CP,Daily!HO$10,0)/IFERROR(VLOOKUP($EG169,Data!$B:$CP,Daily!HO$10,0),0),0)</f>
        <v>4.1358936484490398E-2</v>
      </c>
      <c r="HP178" s="12">
        <f>IFERROR(VLOOKUP($EG178,Data!$B:$CP,Daily!HP$10,0)/IFERROR(VLOOKUP($EG169,Data!$B:$CP,Daily!HP$10,0),0),0)</f>
        <v>4.4034090909090912E-2</v>
      </c>
      <c r="HQ178" s="12">
        <f>IFERROR(VLOOKUP($EG178,Data!$B:$CP,Daily!HQ$10,0)/IFERROR(VLOOKUP($EG169,Data!$B:$CP,Daily!HQ$10,0),0),0)</f>
        <v>3.8690476190476192E-2</v>
      </c>
      <c r="HR178" s="12">
        <f>IFERROR(VLOOKUP($EG178,Data!$B:$CP,Daily!HR$10,0)/IFERROR(VLOOKUP($EG169,Data!$B:$CP,Daily!HR$10,0),0),0)</f>
        <v>3.3568904593639579E-2</v>
      </c>
      <c r="HS178" s="12">
        <f>IFERROR(VLOOKUP($EG178,Data!$B:$CP,Daily!HS$10,0)/IFERROR(VLOOKUP($EG169,Data!$B:$CP,Daily!HS$10,0),0),0)</f>
        <v>4.5760430686406457E-2</v>
      </c>
      <c r="HT178" s="12">
        <f>IFERROR(VLOOKUP($EG178,Data!$B:$CP,Daily!HT$10,0)/IFERROR(VLOOKUP($EG169,Data!$B:$CP,Daily!HT$10,0),0),0)</f>
        <v>3.3236994219653176E-2</v>
      </c>
      <c r="HU178" s="43"/>
      <c r="HV178" s="40">
        <f t="shared" si="2141"/>
        <v>2.3508137432188065E-2</v>
      </c>
      <c r="HW178" s="40">
        <f t="shared" si="2142"/>
        <v>3.5398230088495575E-2</v>
      </c>
      <c r="HX178" s="40">
        <f t="shared" si="2649"/>
        <v>1.189009265630751E-2</v>
      </c>
      <c r="HY178" s="40">
        <f t="shared" si="2650"/>
        <v>4.4315799580726206E-2</v>
      </c>
      <c r="HZ178" s="40">
        <f t="shared" si="2651"/>
        <v>1.4590567939957434E-2</v>
      </c>
      <c r="IA178" s="43"/>
      <c r="IB178" s="12">
        <f t="shared" si="2652"/>
        <v>8.3557231870956764E-3</v>
      </c>
      <c r="IC178" s="12">
        <f t="shared" ref="IC178:IC180" si="2706">SUMPRODUCT(HM178:HS178,HM$169:HS$169)/SUM(HM$169:HS$169)</f>
        <v>3.7042678779710972E-2</v>
      </c>
      <c r="ID178" s="12">
        <f t="shared" ref="ID178:ID180" si="2707">SUMPRODUCT(GQ178:HS178,GQ$169:HS$169)/SUM(GQ$169:HS$169)</f>
        <v>3.3418273301206024E-2</v>
      </c>
      <c r="IE178" s="1"/>
      <c r="IF178" s="7" t="s">
        <v>870</v>
      </c>
      <c r="IG178" s="7" t="s">
        <v>155</v>
      </c>
      <c r="IH178" s="12">
        <f>IFERROR(VLOOKUP($IF178,Data!$B:$CP,Daily!IH$10,0)/IFERROR(VLOOKUP($IF169,Data!$B:$CP,Daily!IH$10,0),0),0)</f>
        <v>0</v>
      </c>
      <c r="II178" s="12">
        <f>IFERROR(VLOOKUP($IF178,Data!$B:$CP,Daily!II$10,0)/IFERROR(VLOOKUP($IF169,Data!$B:$CP,Daily!II$10,0),0),0)</f>
        <v>0</v>
      </c>
      <c r="IJ178" s="12">
        <f>IFERROR(VLOOKUP($IF178,Data!$B:$CP,Daily!IJ$10,0)/IFERROR(VLOOKUP($IF169,Data!$B:$CP,Daily!IJ$10,0),0),0)</f>
        <v>0</v>
      </c>
      <c r="IK178" s="12">
        <f>IFERROR(VLOOKUP($IF178,Data!$B:$CP,Daily!IK$10,0)/IFERROR(VLOOKUP($IF169,Data!$B:$CP,Daily!IK$10,0),0),0)</f>
        <v>0</v>
      </c>
      <c r="IL178" s="12">
        <f>IFERROR(VLOOKUP($IF178,Data!$B:$CP,Daily!IL$10,0)/IFERROR(VLOOKUP($IF169,Data!$B:$CP,Daily!IL$10,0),0),0)</f>
        <v>0</v>
      </c>
      <c r="IM178" s="12">
        <f>IFERROR(VLOOKUP($IF178,Data!$B:$CP,Daily!IM$10,0)/IFERROR(VLOOKUP($IF169,Data!$B:$CP,Daily!IM$10,0),0),0)</f>
        <v>0</v>
      </c>
      <c r="IN178" s="12">
        <f>IFERROR(VLOOKUP($IF178,Data!$B:$CP,Daily!IN$10,0)/IFERROR(VLOOKUP($IF169,Data!$B:$CP,Daily!IN$10,0),0),0)</f>
        <v>0</v>
      </c>
      <c r="IO178" s="12">
        <f>IFERROR(VLOOKUP($IF178,Data!$B:$CP,Daily!IO$10,0)/IFERROR(VLOOKUP($IF169,Data!$B:$CP,Daily!IO$10,0),0),0)</f>
        <v>0</v>
      </c>
      <c r="IP178" s="12">
        <f>IFERROR(VLOOKUP($IF178,Data!$B:$CP,Daily!IP$10,0)/IFERROR(VLOOKUP($IF169,Data!$B:$CP,Daily!IP$10,0),0),0)</f>
        <v>0</v>
      </c>
      <c r="IQ178" s="12">
        <f>IFERROR(VLOOKUP($IF178,Data!$B:$CP,Daily!IQ$10,0)/IFERROR(VLOOKUP($IF169,Data!$B:$CP,Daily!IQ$10,0),0),0)</f>
        <v>0</v>
      </c>
      <c r="IR178" s="12">
        <f>IFERROR(VLOOKUP($IF178,Data!$B:$CP,Daily!IR$10,0)/IFERROR(VLOOKUP($IF169,Data!$B:$CP,Daily!IR$10,0),0),0)</f>
        <v>0</v>
      </c>
      <c r="IS178" s="12">
        <f>IFERROR(VLOOKUP($IF178,Data!$B:$CP,Daily!IS$10,0)/IFERROR(VLOOKUP($IF169,Data!$B:$CP,Daily!IS$10,0),0),0)</f>
        <v>0</v>
      </c>
      <c r="IT178" s="12">
        <f>IFERROR(VLOOKUP($IF178,Data!$B:$CP,Daily!IT$10,0)/IFERROR(VLOOKUP($IF169,Data!$B:$CP,Daily!IT$10,0),0),0)</f>
        <v>0</v>
      </c>
      <c r="IU178" s="12">
        <f>IFERROR(VLOOKUP($IF178,Data!$B:$CP,Daily!IU$10,0)/IFERROR(VLOOKUP($IF169,Data!$B:$CP,Daily!IU$10,0),0),0)</f>
        <v>0</v>
      </c>
      <c r="IV178" s="12">
        <f>IFERROR(VLOOKUP($IF178,Data!$B:$CP,Daily!IV$10,0)/IFERROR(VLOOKUP($IF169,Data!$B:$CP,Daily!IV$10,0),0),0)</f>
        <v>0</v>
      </c>
      <c r="IW178" s="12">
        <f>IFERROR(VLOOKUP($IF178,Data!$B:$CP,Daily!IW$10,0)/IFERROR(VLOOKUP($IF169,Data!$B:$CP,Daily!IW$10,0),0),0)</f>
        <v>0</v>
      </c>
      <c r="IX178" s="12">
        <f>IFERROR(VLOOKUP($IF178,Data!$B:$CP,Daily!IX$10,0)/IFERROR(VLOOKUP($IF169,Data!$B:$CP,Daily!IX$10,0),0),0)</f>
        <v>5.2910052910052907E-3</v>
      </c>
      <c r="IY178" s="12">
        <f>IFERROR(VLOOKUP($IF178,Data!$B:$CP,Daily!IY$10,0)/IFERROR(VLOOKUP($IF169,Data!$B:$CP,Daily!IY$10,0),0),0)</f>
        <v>0</v>
      </c>
      <c r="IZ178" s="12">
        <f>IFERROR(VLOOKUP($IF178,Data!$B:$CP,Daily!IZ$10,0)/IFERROR(VLOOKUP($IF169,Data!$B:$CP,Daily!IZ$10,0),0),0)</f>
        <v>0</v>
      </c>
      <c r="JA178" s="12">
        <f>IFERROR(VLOOKUP($IF178,Data!$B:$CP,Daily!JA$10,0)/IFERROR(VLOOKUP($IF169,Data!$B:$CP,Daily!JA$10,0),0),0)</f>
        <v>0</v>
      </c>
      <c r="JB178" s="12">
        <f>IFERROR(VLOOKUP($IF178,Data!$B:$CP,Daily!JB$10,0)/IFERROR(VLOOKUP($IF169,Data!$B:$CP,Daily!JB$10,0),0),0)</f>
        <v>0</v>
      </c>
      <c r="JC178" s="12">
        <f>IFERROR(VLOOKUP($IF178,Data!$B:$CP,Daily!JC$10,0)/IFERROR(VLOOKUP($IF169,Data!$B:$CP,Daily!JC$10,0),0),0)</f>
        <v>0</v>
      </c>
      <c r="JD178" s="12">
        <f>IFERROR(VLOOKUP($IF178,Data!$B:$CP,Daily!JD$10,0)/IFERROR(VLOOKUP($IF169,Data!$B:$CP,Daily!JD$10,0),0),0)</f>
        <v>0</v>
      </c>
      <c r="JE178" s="12">
        <f>IFERROR(VLOOKUP($IF178,Data!$B:$CP,Daily!JE$10,0)/IFERROR(VLOOKUP($IF169,Data!$B:$CP,Daily!JE$10,0),0),0)</f>
        <v>0</v>
      </c>
      <c r="JF178" s="12">
        <f>IFERROR(VLOOKUP($IF178,Data!$B:$CP,Daily!JF$10,0)/IFERROR(VLOOKUP($IF169,Data!$B:$CP,Daily!JF$10,0),0),0)</f>
        <v>5.1020408163265302E-3</v>
      </c>
      <c r="JG178" s="12">
        <f>IFERROR(VLOOKUP($IF178,Data!$B:$CP,Daily!JG$10,0)/IFERROR(VLOOKUP($IF169,Data!$B:$CP,Daily!JG$10,0),0),0)</f>
        <v>0</v>
      </c>
      <c r="JH178" s="12">
        <f>IFERROR(VLOOKUP($IF178,Data!$B:$CP,Daily!JH$10,0)/IFERROR(VLOOKUP($IF169,Data!$B:$CP,Daily!JH$10,0),0),0)</f>
        <v>0</v>
      </c>
      <c r="JI178" s="12">
        <f>IFERROR(VLOOKUP($IF178,Data!$B:$CP,Daily!JI$10,0)/IFERROR(VLOOKUP($IF169,Data!$B:$CP,Daily!JI$10,0),0),0)</f>
        <v>0</v>
      </c>
      <c r="JJ178" s="12">
        <f>IFERROR(VLOOKUP($IF178,Data!$B:$CP,Daily!JJ$10,0)/IFERROR(VLOOKUP($IF169,Data!$B:$CP,Daily!JJ$10,0),0),0)</f>
        <v>0</v>
      </c>
      <c r="JK178" s="12">
        <f>IFERROR(VLOOKUP($IF178,Data!$B:$CP,Daily!JK$10,0)/IFERROR(VLOOKUP($IF169,Data!$B:$CP,Daily!JK$10,0),0),0)</f>
        <v>0</v>
      </c>
      <c r="JL178" s="12">
        <f>IFERROR(VLOOKUP($IF178,Data!$B:$CP,Daily!JL$10,0)/IFERROR(VLOOKUP($IF169,Data!$B:$CP,Daily!JL$10,0),0),0)</f>
        <v>0</v>
      </c>
      <c r="JM178" s="12">
        <f>IFERROR(VLOOKUP($IF178,Data!$B:$CP,Daily!JM$10,0)/IFERROR(VLOOKUP($IF169,Data!$B:$CP,Daily!JM$10,0),0),0)</f>
        <v>0</v>
      </c>
      <c r="JN178" s="12">
        <f>IFERROR(VLOOKUP($IF178,Data!$B:$CP,Daily!JN$10,0)/IFERROR(VLOOKUP($IF169,Data!$B:$CP,Daily!JN$10,0),0),0)</f>
        <v>0</v>
      </c>
      <c r="JO178" s="12">
        <f>IFERROR(VLOOKUP($IF178,Data!$B:$CP,Daily!JO$10,0)/IFERROR(VLOOKUP($IF169,Data!$B:$CP,Daily!JO$10,0),0),0)</f>
        <v>0</v>
      </c>
      <c r="JP178" s="12">
        <f>IFERROR(VLOOKUP($IF178,Data!$B:$CP,Daily!JP$10,0)/IFERROR(VLOOKUP($IF169,Data!$B:$CP,Daily!JP$10,0),0),0)</f>
        <v>0</v>
      </c>
      <c r="JQ178" s="12">
        <f>IFERROR(VLOOKUP($IF178,Data!$B:$CP,Daily!JQ$10,0)/IFERROR(VLOOKUP($IF169,Data!$B:$CP,Daily!JQ$10,0),0),0)</f>
        <v>0</v>
      </c>
      <c r="JR178" s="12">
        <f>IFERROR(VLOOKUP($IF178,Data!$B:$CP,Daily!JR$10,0)/IFERROR(VLOOKUP($IF169,Data!$B:$CP,Daily!JR$10,0),0),0)</f>
        <v>3.7593984962406013E-3</v>
      </c>
      <c r="JS178" s="12">
        <f>IFERROR(VLOOKUP($IF178,Data!$B:$CP,Daily!JS$10,0)/IFERROR(VLOOKUP($IF169,Data!$B:$CP,Daily!JS$10,0),0),0)</f>
        <v>4.3478260869565218E-3</v>
      </c>
      <c r="JT178" s="12">
        <f>IFERROR(VLOOKUP($IF178,Data!$B:$CP,Daily!JT$10,0)/IFERROR(VLOOKUP($IF169,Data!$B:$CP,Daily!JT$10,0),0),0)</f>
        <v>0</v>
      </c>
      <c r="JU178" s="12">
        <f>IFERROR(VLOOKUP($IF178,Data!$B:$CP,Daily!JU$10,0)/IFERROR(VLOOKUP($IF169,Data!$B:$CP,Daily!JU$10,0),0),0)</f>
        <v>0</v>
      </c>
      <c r="JV178" s="12">
        <f>IFERROR(VLOOKUP($IF178,Data!$B:$CP,Daily!JV$10,0)/IFERROR(VLOOKUP($IF169,Data!$B:$CP,Daily!JV$10,0),0),0)</f>
        <v>0</v>
      </c>
      <c r="JW178" s="12">
        <f>IFERROR(VLOOKUP($IF178,Data!$B:$CP,Daily!JW$10,0)/IFERROR(VLOOKUP($IF169,Data!$B:$CP,Daily!JW$10,0),0),0)</f>
        <v>0</v>
      </c>
      <c r="JX178" s="12">
        <f>IFERROR(VLOOKUP($IF178,Data!$B:$CP,Daily!JX$10,0)/IFERROR(VLOOKUP($IF169,Data!$B:$CP,Daily!JX$10,0),0),0)</f>
        <v>0</v>
      </c>
      <c r="JY178" s="12">
        <f>IFERROR(VLOOKUP($IF178,Data!$B:$CP,Daily!JY$10,0)/IFERROR(VLOOKUP($IF169,Data!$B:$CP,Daily!JY$10,0),0),0)</f>
        <v>0</v>
      </c>
      <c r="JZ178" s="12">
        <f>IFERROR(VLOOKUP($IF178,Data!$B:$CP,Daily!JZ$10,0)/IFERROR(VLOOKUP($IF169,Data!$B:$CP,Daily!JZ$10,0),0),0)</f>
        <v>0</v>
      </c>
      <c r="KA178" s="12">
        <f>IFERROR(VLOOKUP($IF178,Data!$B:$CP,Daily!KA$10,0)/IFERROR(VLOOKUP($IF169,Data!$B:$CP,Daily!KA$10,0),0),0)</f>
        <v>0</v>
      </c>
      <c r="KB178" s="12">
        <f>IFERROR(VLOOKUP($IF178,Data!$B:$CP,Daily!KB$10,0)/IFERROR(VLOOKUP($IF169,Data!$B:$CP,Daily!KB$10,0),0),0)</f>
        <v>0</v>
      </c>
      <c r="KC178" s="12">
        <f>IFERROR(VLOOKUP($IF178,Data!$B:$CP,Daily!KC$10,0)/IFERROR(VLOOKUP($IF169,Data!$B:$CP,Daily!KC$10,0),0),0)</f>
        <v>0</v>
      </c>
      <c r="KD178" s="12">
        <f>IFERROR(VLOOKUP($IF178,Data!$B:$CP,Daily!KD$10,0)/IFERROR(VLOOKUP($IF169,Data!$B:$CP,Daily!KD$10,0),0),0)</f>
        <v>0</v>
      </c>
      <c r="KE178" s="12">
        <f>IFERROR(VLOOKUP($IF178,Data!$B:$CP,Daily!KE$10,0)/IFERROR(VLOOKUP($IF169,Data!$B:$CP,Daily!KE$10,0),0),0)</f>
        <v>0</v>
      </c>
      <c r="KF178" s="12">
        <f>IFERROR(VLOOKUP($IF178,Data!$B:$CP,Daily!KF$10,0)/IFERROR(VLOOKUP($IF169,Data!$B:$CP,Daily!KF$10,0),0),0)</f>
        <v>0</v>
      </c>
      <c r="KG178" s="12">
        <f>IFERROR(VLOOKUP($IF178,Data!$B:$CP,Daily!KG$10,0)/IFERROR(VLOOKUP($IF169,Data!$B:$CP,Daily!KG$10,0),0),0)</f>
        <v>0</v>
      </c>
      <c r="KH178" s="12">
        <f>IFERROR(VLOOKUP($IF178,Data!$B:$CP,Daily!KH$10,0)/IFERROR(VLOOKUP($IF169,Data!$B:$CP,Daily!KH$10,0),0),0)</f>
        <v>0</v>
      </c>
      <c r="KI178" s="12">
        <f>IFERROR(VLOOKUP($IF178,Data!$B:$CP,Daily!KI$10,0)/IFERROR(VLOOKUP($IF169,Data!$B:$CP,Daily!KI$10,0),0),0)</f>
        <v>0</v>
      </c>
      <c r="KJ178" s="12">
        <f>IFERROR(VLOOKUP($IF178,Data!$B:$CP,Daily!KJ$10,0)/IFERROR(VLOOKUP($IF169,Data!$B:$CP,Daily!KJ$10,0),0),0)</f>
        <v>0</v>
      </c>
      <c r="KK178" s="12">
        <f>IFERROR(VLOOKUP($IF178,Data!$B:$CP,Daily!KK$10,0)/IFERROR(VLOOKUP($IF169,Data!$B:$CP,Daily!KK$10,0),0),0)</f>
        <v>0</v>
      </c>
      <c r="KL178" s="12">
        <f>IFERROR(VLOOKUP($IF178,Data!$B:$CP,Daily!KL$10,0)/IFERROR(VLOOKUP($IF169,Data!$B:$CP,Daily!KL$10,0),0),0)</f>
        <v>0</v>
      </c>
      <c r="KM178" s="12">
        <f>IFERROR(VLOOKUP($IF178,Data!$B:$CP,Daily!KM$10,0)/IFERROR(VLOOKUP($IF169,Data!$B:$CP,Daily!KM$10,0),0),0)</f>
        <v>0</v>
      </c>
      <c r="KN178" s="12">
        <f>IFERROR(VLOOKUP($IF178,Data!$B:$CP,Daily!KN$10,0)/IFERROR(VLOOKUP($IF169,Data!$B:$CP,Daily!KN$10,0),0),0)</f>
        <v>0</v>
      </c>
      <c r="KO178" s="12">
        <f>IFERROR(VLOOKUP($IF178,Data!$B:$CP,Daily!KO$10,0)/IFERROR(VLOOKUP($IF169,Data!$B:$CP,Daily!KO$10,0),0),0)</f>
        <v>0</v>
      </c>
      <c r="KP178" s="12">
        <f>IFERROR(VLOOKUP($IF178,Data!$B:$CP,Daily!KP$10,0)/IFERROR(VLOOKUP($IF169,Data!$B:$CP,Daily!KP$10,0),0),0)</f>
        <v>0</v>
      </c>
      <c r="KQ178" s="12">
        <f>IFERROR(VLOOKUP($IF178,Data!$B:$CP,Daily!KQ$10,0)/IFERROR(VLOOKUP($IF169,Data!$B:$CP,Daily!KQ$10,0),0),0)</f>
        <v>0</v>
      </c>
      <c r="KR178" s="12">
        <f>IFERROR(VLOOKUP($IF178,Data!$B:$CP,Daily!KR$10,0)/IFERROR(VLOOKUP($IF169,Data!$B:$CP,Daily!KR$10,0),0),0)</f>
        <v>0</v>
      </c>
      <c r="KS178" s="12">
        <f>IFERROR(VLOOKUP($IF178,Data!$B:$CP,Daily!KS$10,0)/IFERROR(VLOOKUP($IF169,Data!$B:$CP,Daily!KS$10,0),0),0)</f>
        <v>0</v>
      </c>
      <c r="KT178" s="12">
        <f>IFERROR(VLOOKUP($IF178,Data!$B:$CP,Daily!KT$10,0)/IFERROR(VLOOKUP($IF169,Data!$B:$CP,Daily!KT$10,0),0),0)</f>
        <v>0</v>
      </c>
      <c r="KU178" s="12">
        <f>IFERROR(VLOOKUP($IF178,Data!$B:$CP,Daily!KU$10,0)/IFERROR(VLOOKUP($IF169,Data!$B:$CP,Daily!KU$10,0),0),0)</f>
        <v>0</v>
      </c>
      <c r="KV178" s="12">
        <f>IFERROR(VLOOKUP($IF178,Data!$B:$CP,Daily!KV$10,0)/IFERROR(VLOOKUP($IF169,Data!$B:$CP,Daily!KV$10,0),0),0)</f>
        <v>0</v>
      </c>
      <c r="KW178" s="12">
        <f>IFERROR(VLOOKUP($IF178,Data!$B:$CP,Daily!KW$10,0)/IFERROR(VLOOKUP($IF169,Data!$B:$CP,Daily!KW$10,0),0),0)</f>
        <v>0</v>
      </c>
      <c r="KX178" s="12">
        <f>IFERROR(VLOOKUP($IF178,Data!$B:$CP,Daily!KX$10,0)/IFERROR(VLOOKUP($IF169,Data!$B:$CP,Daily!KX$10,0),0),0)</f>
        <v>0</v>
      </c>
      <c r="KY178" s="12">
        <f>IFERROR(VLOOKUP($IF178,Data!$B:$CP,Daily!KY$10,0)/IFERROR(VLOOKUP($IF169,Data!$B:$CP,Daily!KY$10,0),0),0)</f>
        <v>0</v>
      </c>
      <c r="KZ178" s="12">
        <f>IFERROR(VLOOKUP($IF178,Data!$B:$CP,Daily!KZ$10,0)/IFERROR(VLOOKUP($IF169,Data!$B:$CP,Daily!KZ$10,0),0),0)</f>
        <v>0</v>
      </c>
      <c r="LA178" s="12">
        <f>IFERROR(VLOOKUP($IF178,Data!$B:$CP,Daily!LA$10,0)/IFERROR(VLOOKUP($IF169,Data!$B:$CP,Daily!LA$10,0),0),0)</f>
        <v>0</v>
      </c>
      <c r="LB178" s="12">
        <f>IFERROR(VLOOKUP($IF178,Data!$B:$CP,Daily!LB$10,0)/IFERROR(VLOOKUP($IF169,Data!$B:$CP,Daily!LB$10,0),0),0)</f>
        <v>0</v>
      </c>
      <c r="LC178" s="12">
        <f>IFERROR(VLOOKUP($IF178,Data!$B:$CP,Daily!LC$10,0)/IFERROR(VLOOKUP($IF169,Data!$B:$CP,Daily!LC$10,0),0),0)</f>
        <v>0</v>
      </c>
      <c r="LD178" s="12">
        <f>IFERROR(VLOOKUP($IF178,Data!$B:$CP,Daily!LD$10,0)/IFERROR(VLOOKUP($IF169,Data!$B:$CP,Daily!LD$10,0),0),0)</f>
        <v>0</v>
      </c>
      <c r="LE178" s="12">
        <f>IFERROR(VLOOKUP($IF178,Data!$B:$CP,Daily!LE$10,0)/IFERROR(VLOOKUP($IF169,Data!$B:$CP,Daily!LE$10,0),0),0)</f>
        <v>0</v>
      </c>
      <c r="LF178" s="12">
        <f>IFERROR(VLOOKUP($IF178,Data!$B:$CP,Daily!LF$10,0)/IFERROR(VLOOKUP($IF169,Data!$B:$CP,Daily!LF$10,0),0),0)</f>
        <v>0</v>
      </c>
      <c r="LG178" s="12">
        <f>IFERROR(VLOOKUP($IF178,Data!$B:$CP,Daily!LG$10,0)/IFERROR(VLOOKUP($IF169,Data!$B:$CP,Daily!LG$10,0),0),0)</f>
        <v>0</v>
      </c>
      <c r="LH178" s="12">
        <f>IFERROR(VLOOKUP($IF178,Data!$B:$CP,Daily!LH$10,0)/IFERROR(VLOOKUP($IF169,Data!$B:$CP,Daily!LH$10,0),0),0)</f>
        <v>0</v>
      </c>
      <c r="LI178" s="12">
        <f>IFERROR(VLOOKUP($IF178,Data!$B:$CP,Daily!LI$10,0)/IFERROR(VLOOKUP($IF169,Data!$B:$CP,Daily!LI$10,0),0),0)</f>
        <v>0</v>
      </c>
      <c r="LJ178" s="12">
        <f>IFERROR(VLOOKUP($IF178,Data!$B:$CP,Daily!LJ$10,0)/IFERROR(VLOOKUP($IF169,Data!$B:$CP,Daily!LJ$10,0),0),0)</f>
        <v>0</v>
      </c>
      <c r="LK178" s="12">
        <f>IFERROR(VLOOKUP($IF178,Data!$B:$CP,Daily!LK$10,0)/IFERROR(VLOOKUP($IF169,Data!$B:$CP,Daily!LK$10,0),0),0)</f>
        <v>0</v>
      </c>
      <c r="LL178" s="12">
        <f>IFERROR(VLOOKUP($IF178,Data!$B:$CP,Daily!LL$10,0)/IFERROR(VLOOKUP($IF169,Data!$B:$CP,Daily!LL$10,0),0),0)</f>
        <v>0</v>
      </c>
      <c r="LM178" s="12">
        <f>IFERROR(VLOOKUP($IF178,Data!$B:$CP,Daily!LM$10,0)/IFERROR(VLOOKUP($IF169,Data!$B:$CP,Daily!LM$10,0),0),0)</f>
        <v>0</v>
      </c>
      <c r="LN178" s="12">
        <f>IFERROR(VLOOKUP($IF178,Data!$B:$CP,Daily!LN$10,0)/IFERROR(VLOOKUP($IF169,Data!$B:$CP,Daily!LN$10,0),0),0)</f>
        <v>0</v>
      </c>
      <c r="LO178" s="12">
        <f>IFERROR(VLOOKUP($IF178,Data!$B:$CP,Daily!LO$10,0)/IFERROR(VLOOKUP($IF169,Data!$B:$CP,Daily!LO$10,0),0),0)</f>
        <v>0</v>
      </c>
      <c r="LP178" s="12">
        <f>IFERROR(VLOOKUP($IF178,Data!$B:$CP,Daily!LP$10,0)/IFERROR(VLOOKUP($IF169,Data!$B:$CP,Daily!LP$10,0),0),0)</f>
        <v>0</v>
      </c>
      <c r="LQ178" s="12">
        <f>IFERROR(VLOOKUP($IF178,Data!$B:$CP,Daily!LQ$10,0)/IFERROR(VLOOKUP($IF169,Data!$B:$CP,Daily!LQ$10,0),0),0)</f>
        <v>0</v>
      </c>
      <c r="LR178" s="12">
        <f>IFERROR(VLOOKUP($IF178,Data!$B:$CP,Daily!LR$10,0)/IFERROR(VLOOKUP($IF169,Data!$B:$CP,Daily!LR$10,0),0),0)</f>
        <v>0</v>
      </c>
      <c r="LS178" s="12">
        <f>IFERROR(VLOOKUP($IF178,Data!$B:$CP,Daily!LS$10,0)/IFERROR(VLOOKUP($IF169,Data!$B:$CP,Daily!LS$10,0),0),0)</f>
        <v>0</v>
      </c>
      <c r="LU178" s="40">
        <f t="shared" si="2145"/>
        <v>0</v>
      </c>
      <c r="LV178" s="40">
        <f t="shared" si="2146"/>
        <v>0</v>
      </c>
      <c r="LW178" s="40">
        <f t="shared" ref="LW178:LW182" si="2708">LV178-LU178</f>
        <v>0</v>
      </c>
      <c r="LX178" s="40">
        <f t="shared" ref="LX178:LX182" si="2709">LV178+(0.75*LW178)</f>
        <v>0</v>
      </c>
      <c r="LY178" s="40">
        <f t="shared" ref="LY178:LY182" si="2710">LU178-(0.75*LW178)</f>
        <v>0</v>
      </c>
      <c r="LZ178" s="43"/>
      <c r="MA178" s="12">
        <f t="shared" ref="MA178:MA182" si="2711">_xlfn.STDEV.P(JL178:LS178)</f>
        <v>7.2962567147570601E-4</v>
      </c>
      <c r="MB178" s="12">
        <f t="shared" ref="MB178:MB180" si="2712">SUMPRODUCT(LL178:LR178,LL$169:LR$169)/SUM(LL$169:LR$169)</f>
        <v>0</v>
      </c>
      <c r="MC178" s="12">
        <f t="shared" ref="MC178:MC180" si="2713">SUMPRODUCT(KP178:LR178,KP$169:LR$169)/SUM(KP$169:LR$169)</f>
        <v>0</v>
      </c>
    </row>
    <row r="179" spans="4:341" hidden="1" x14ac:dyDescent="0.35">
      <c r="D179" s="111" t="s">
        <v>871</v>
      </c>
      <c r="E179" s="53" t="str">
        <f>VLOOKUP($D179,'Metric Nature'!$C:$D,2,0)&amp;IF(($F179&lt;(EA179)),"Below",IF(($F179&gt;(DZ179)),"Above","Within"))</f>
        <v>NegativeWithin</v>
      </c>
      <c r="F179" s="48">
        <f t="shared" si="2524"/>
        <v>2.0855057351407717E-3</v>
      </c>
      <c r="G179" s="49">
        <f t="shared" si="2525"/>
        <v>7.084954854488343E-3</v>
      </c>
      <c r="H179" s="55">
        <f t="shared" si="2526"/>
        <v>-0.70564304530189115</v>
      </c>
      <c r="I179" s="49">
        <f t="shared" si="2527"/>
        <v>8.6373165454233965E-3</v>
      </c>
      <c r="J179" s="48">
        <f t="shared" si="2528"/>
        <v>-0.75854702972003429</v>
      </c>
      <c r="K179" s="48">
        <f t="shared" si="2529"/>
        <v>3.4913612610478579E-3</v>
      </c>
      <c r="L179" s="56"/>
      <c r="M179" s="53" t="str">
        <f>VLOOKUP($D179,'Metric Nature'!$C:$D,2,0)&amp;IF(($N179&lt;(HZ179)),"Below",IF(($N179&gt;(HY179)),"Above","Within"))</f>
        <v>NegativeWithin</v>
      </c>
      <c r="N179" s="48">
        <f t="shared" si="2530"/>
        <v>2.8901734104046241E-3</v>
      </c>
      <c r="O179" s="49">
        <f t="shared" si="2635"/>
        <v>9.3079594638542425E-3</v>
      </c>
      <c r="P179" s="55">
        <f>IFERROR(((N179-O179)/O179),0)</f>
        <v>-0.68949441371891618</v>
      </c>
      <c r="Q179" s="49">
        <f t="shared" si="2531"/>
        <v>1.1314806603348689E-2</v>
      </c>
      <c r="R179" s="48">
        <f t="shared" si="2532"/>
        <v>-0.74456714005617564</v>
      </c>
      <c r="S179" s="48">
        <f t="shared" si="2533"/>
        <v>4.5574527485374031E-3</v>
      </c>
      <c r="T179" s="56"/>
      <c r="U179" s="53" t="str">
        <f>VLOOKUP($D179,'Metric Nature'!$C:$D,2,0)&amp;IF(($V179&lt;(LY179)),"Below",IF(($V179&gt;(LX179)),"Above","Within"))</f>
        <v>NegativeWithin</v>
      </c>
      <c r="V179" s="48">
        <f t="shared" si="2534"/>
        <v>0</v>
      </c>
      <c r="W179" s="49">
        <f t="shared" si="2637"/>
        <v>5.8198760542910427E-4</v>
      </c>
      <c r="X179" s="48">
        <f t="shared" si="2535"/>
        <v>-1</v>
      </c>
      <c r="Y179" s="49">
        <f t="shared" si="2638"/>
        <v>1.2462205860371244E-3</v>
      </c>
      <c r="Z179" s="48">
        <f t="shared" si="2536"/>
        <v>-1</v>
      </c>
      <c r="AA179" s="48">
        <f t="shared" ref="AA179:AA182" si="2714">MA179</f>
        <v>1.8744483749734606E-3</v>
      </c>
      <c r="AB179" s="50"/>
      <c r="AC179" s="46" t="s">
        <v>872</v>
      </c>
      <c r="AI179" s="7" t="s">
        <v>871</v>
      </c>
      <c r="AJ179" s="12">
        <f>IFERROR((VLOOKUP($EG179,Data!$B:$CP,Daily!EI$10,0)+VLOOKUP($IF179,Data!$B:$CP,Daily!IH$10,0))/(VLOOKUP($EG169,Data!$B:$CP,Daily!EI$10,0)+VLOOKUP($IF169,Data!$B:$CP,Daily!IH$10,0)),0)</f>
        <v>1.0075566750629723E-2</v>
      </c>
      <c r="AK179" s="12">
        <f>IFERROR((VLOOKUP($EG179,Data!$B:$CP,Daily!EJ$10,0)+VLOOKUP($IF179,Data!$B:$CP,Daily!II$10,0))/(VLOOKUP($EG169,Data!$B:$CP,Daily!EJ$10,0)+VLOOKUP($IF169,Data!$B:$CP,Daily!II$10,0)),0)</f>
        <v>3.8022813688212928E-3</v>
      </c>
      <c r="AL179" s="12">
        <f>IFERROR((VLOOKUP($EG179,Data!$B:$CP,Daily!EK$10,0)+VLOOKUP($IF179,Data!$B:$CP,Daily!IJ$10,0))/(VLOOKUP($EG169,Data!$B:$CP,Daily!EK$10,0)+VLOOKUP($IF169,Data!$B:$CP,Daily!IJ$10,0)),0)</f>
        <v>4.3227665706051877E-3</v>
      </c>
      <c r="AM179" s="12">
        <f>IFERROR((VLOOKUP($EG179,Data!$B:$CP,Daily!EL$10,0)+VLOOKUP($IF179,Data!$B:$CP,Daily!IK$10,0))/(VLOOKUP($EG169,Data!$B:$CP,Daily!EL$10,0)+VLOOKUP($IF169,Data!$B:$CP,Daily!IK$10,0)),0)</f>
        <v>1.10062893081761E-2</v>
      </c>
      <c r="AN179" s="12">
        <f>IFERROR((VLOOKUP($EG179,Data!$B:$CP,Daily!EM$10,0)+VLOOKUP($IF179,Data!$B:$CP,Daily!IL$10,0))/(VLOOKUP($EG169,Data!$B:$CP,Daily!EM$10,0)+VLOOKUP($IF169,Data!$B:$CP,Daily!IL$10,0)),0)</f>
        <v>1.3333333333333334E-2</v>
      </c>
      <c r="AO179" s="12">
        <f>IFERROR((VLOOKUP($EG179,Data!$B:$CP,Daily!EN$10,0)+VLOOKUP($IF179,Data!$B:$CP,Daily!IM$10,0))/(VLOOKUP($EG169,Data!$B:$CP,Daily!EN$10,0)+VLOOKUP($IF169,Data!$B:$CP,Daily!IM$10,0)),0)</f>
        <v>1.0514018691588784E-2</v>
      </c>
      <c r="AP179" s="12">
        <f>IFERROR((VLOOKUP($EG179,Data!$B:$CP,Daily!EO$10,0)+VLOOKUP($IF179,Data!$B:$CP,Daily!IN$10,0))/(VLOOKUP($EG169,Data!$B:$CP,Daily!EO$10,0)+VLOOKUP($IF169,Data!$B:$CP,Daily!IN$10,0)),0)</f>
        <v>6.9686411149825784E-3</v>
      </c>
      <c r="AQ179" s="12">
        <f>IFERROR((VLOOKUP($EG179,Data!$B:$CP,Daily!EP$10,0)+VLOOKUP($IF179,Data!$B:$CP,Daily!IO$10,0))/(VLOOKUP($EG169,Data!$B:$CP,Daily!EP$10,0)+VLOOKUP($IF169,Data!$B:$CP,Daily!IO$10,0)),0)</f>
        <v>5.7339449541284407E-3</v>
      </c>
      <c r="AR179" s="12">
        <f>IFERROR((VLOOKUP($EG179,Data!$B:$CP,Daily!EQ$10,0)+VLOOKUP($IF179,Data!$B:$CP,Daily!IP$10,0))/(VLOOKUP($EG169,Data!$B:$CP,Daily!EQ$10,0)+VLOOKUP($IF169,Data!$B:$CP,Daily!IP$10,0)),0)</f>
        <v>9.4786729857819912E-3</v>
      </c>
      <c r="AS179" s="12">
        <f>IFERROR((VLOOKUP($EG179,Data!$B:$CP,Daily!ER$10,0)+VLOOKUP($IF179,Data!$B:$CP,Daily!IQ$10,0))/(VLOOKUP($EG169,Data!$B:$CP,Daily!ER$10,0)+VLOOKUP($IF169,Data!$B:$CP,Daily!IQ$10,0)),0)</f>
        <v>4.2134831460674156E-3</v>
      </c>
      <c r="AT179" s="12">
        <f>IFERROR((VLOOKUP($EG179,Data!$B:$CP,Daily!ES$10,0)+VLOOKUP($IF179,Data!$B:$CP,Daily!IR$10,0))/(VLOOKUP($EG169,Data!$B:$CP,Daily!ES$10,0)+VLOOKUP($IF169,Data!$B:$CP,Daily!IR$10,0)),0)</f>
        <v>4.7619047619047623E-3</v>
      </c>
      <c r="AU179" s="12">
        <f>IFERROR((VLOOKUP($EG179,Data!$B:$CP,Daily!ET$10,0)+VLOOKUP($IF179,Data!$B:$CP,Daily!IS$10,0))/(VLOOKUP($EG169,Data!$B:$CP,Daily!ET$10,0)+VLOOKUP($IF169,Data!$B:$CP,Daily!IS$10,0)),0)</f>
        <v>1.1890606420927468E-2</v>
      </c>
      <c r="AV179" s="12">
        <f>IFERROR((VLOOKUP($EG179,Data!$B:$CP,Daily!EU$10,0)+VLOOKUP($IF179,Data!$B:$CP,Daily!IT$10,0))/(VLOOKUP($EG169,Data!$B:$CP,Daily!EU$10,0)+VLOOKUP($IF169,Data!$B:$CP,Daily!IT$10,0)),0)</f>
        <v>2.0954598370197905E-2</v>
      </c>
      <c r="AW179" s="12">
        <f>IFERROR((VLOOKUP($EG179,Data!$B:$CP,Daily!EV$10,0)+VLOOKUP($IF179,Data!$B:$CP,Daily!IU$10,0))/(VLOOKUP($EG169,Data!$B:$CP,Daily!EV$10,0)+VLOOKUP($IF169,Data!$B:$CP,Daily!IU$10,0)),0)</f>
        <v>6.8181818181818179E-3</v>
      </c>
      <c r="AX179" s="12">
        <f>IFERROR((VLOOKUP($EG179,Data!$B:$CP,Daily!EW$10,0)+VLOOKUP($IF179,Data!$B:$CP,Daily!IV$10,0))/(VLOOKUP($EG169,Data!$B:$CP,Daily!EW$10,0)+VLOOKUP($IF169,Data!$B:$CP,Daily!IV$10,0)),0)</f>
        <v>4.3715846994535519E-3</v>
      </c>
      <c r="AY179" s="12">
        <f>IFERROR((VLOOKUP($EG179,Data!$B:$CP,Daily!EX$10,0)+VLOOKUP($IF179,Data!$B:$CP,Daily!IW$10,0))/(VLOOKUP($EG169,Data!$B:$CP,Daily!EX$10,0)+VLOOKUP($IF169,Data!$B:$CP,Daily!IW$10,0)),0)</f>
        <v>9.3676814988290398E-3</v>
      </c>
      <c r="AZ179" s="12">
        <f>IFERROR((VLOOKUP($EG179,Data!$B:$CP,Daily!EY$10,0)+VLOOKUP($IF179,Data!$B:$CP,Daily!IX$10,0))/(VLOOKUP($EG169,Data!$B:$CP,Daily!EY$10,0)+VLOOKUP($IF169,Data!$B:$CP,Daily!IX$10,0)),0)</f>
        <v>1.3297872340425532E-2</v>
      </c>
      <c r="BA179" s="12">
        <f>IFERROR((VLOOKUP($EG179,Data!$B:$CP,Daily!EZ$10,0)+VLOOKUP($IF179,Data!$B:$CP,Daily!IY$10,0))/(VLOOKUP($EG169,Data!$B:$CP,Daily!EZ$10,0)+VLOOKUP($IF169,Data!$B:$CP,Daily!IY$10,0)),0)</f>
        <v>7.102272727272727E-3</v>
      </c>
      <c r="BB179" s="12">
        <f>IFERROR((VLOOKUP($EG179,Data!$B:$CP,Daily!FA$10,0)+VLOOKUP($IF179,Data!$B:$CP,Daily!IZ$10,0))/(VLOOKUP($EG169,Data!$B:$CP,Daily!FA$10,0)+VLOOKUP($IF169,Data!$B:$CP,Daily!IZ$10,0)),0)</f>
        <v>8.4541062801932361E-3</v>
      </c>
      <c r="BC179" s="12">
        <f>IFERROR((VLOOKUP($EG179,Data!$B:$CP,Daily!FB$10,0)+VLOOKUP($IF179,Data!$B:$CP,Daily!JA$10,0))/(VLOOKUP($EG169,Data!$B:$CP,Daily!FB$10,0)+VLOOKUP($IF169,Data!$B:$CP,Daily!JA$10,0)),0)</f>
        <v>5.0000000000000001E-3</v>
      </c>
      <c r="BD179" s="12">
        <f>IFERROR((VLOOKUP($EG179,Data!$B:$CP,Daily!FC$10,0)+VLOOKUP($IF179,Data!$B:$CP,Daily!JB$10,0))/(VLOOKUP($EG169,Data!$B:$CP,Daily!FC$10,0)+VLOOKUP($IF169,Data!$B:$CP,Daily!JB$10,0)),0)</f>
        <v>8.2159624413145546E-3</v>
      </c>
      <c r="BE179" s="12">
        <f>IFERROR((VLOOKUP($EG179,Data!$B:$CP,Daily!FD$10,0)+VLOOKUP($IF179,Data!$B:$CP,Daily!JC$10,0))/(VLOOKUP($EG169,Data!$B:$CP,Daily!FD$10,0)+VLOOKUP($IF169,Data!$B:$CP,Daily!JC$10,0)),0)</f>
        <v>1.3398294762484775E-2</v>
      </c>
      <c r="BF179" s="12">
        <f>IFERROR((VLOOKUP($EG179,Data!$B:$CP,Daily!FE$10,0)+VLOOKUP($IF179,Data!$B:$CP,Daily!JD$10,0))/(VLOOKUP($EG169,Data!$B:$CP,Daily!FE$10,0)+VLOOKUP($IF169,Data!$B:$CP,Daily!JD$10,0)),0)</f>
        <v>5.0505050505050509E-3</v>
      </c>
      <c r="BG179" s="12">
        <f>IFERROR((VLOOKUP($EG179,Data!$B:$CP,Daily!FF$10,0)+VLOOKUP($IF179,Data!$B:$CP,Daily!JE$10,0))/(VLOOKUP($EG169,Data!$B:$CP,Daily!FF$10,0)+VLOOKUP($IF169,Data!$B:$CP,Daily!JE$10,0)),0)</f>
        <v>7.98175598631699E-3</v>
      </c>
      <c r="BH179" s="12">
        <f>IFERROR((VLOOKUP($EG179,Data!$B:$CP,Daily!FG$10,0)+VLOOKUP($IF179,Data!$B:$CP,Daily!JF$10,0))/(VLOOKUP($EG169,Data!$B:$CP,Daily!FG$10,0)+VLOOKUP($IF169,Data!$B:$CP,Daily!JF$10,0)),0)</f>
        <v>3.8119440914866584E-3</v>
      </c>
      <c r="BI179" s="12">
        <f>IFERROR((VLOOKUP($EG179,Data!$B:$CP,Daily!FH$10,0)+VLOOKUP($IF179,Data!$B:$CP,Daily!JG$10,0))/(VLOOKUP($EG169,Data!$B:$CP,Daily!FH$10,0)+VLOOKUP($IF169,Data!$B:$CP,Daily!JG$10,0)),0)</f>
        <v>8.368200836820083E-3</v>
      </c>
      <c r="BJ179" s="12">
        <f>IFERROR((VLOOKUP($EG179,Data!$B:$CP,Daily!FI$10,0)+VLOOKUP($IF179,Data!$B:$CP,Daily!JH$10,0))/(VLOOKUP($EG169,Data!$B:$CP,Daily!FI$10,0)+VLOOKUP($IF169,Data!$B:$CP,Daily!JH$10,0)),0)</f>
        <v>3.0241935483870967E-3</v>
      </c>
      <c r="BK179" s="12">
        <f>IFERROR((VLOOKUP($EG179,Data!$B:$CP,Daily!FJ$10,0)+VLOOKUP($IF179,Data!$B:$CP,Daily!JI$10,0))/(VLOOKUP($EG169,Data!$B:$CP,Daily!FJ$10,0)+VLOOKUP($IF169,Data!$B:$CP,Daily!JI$10,0)),0)</f>
        <v>5.8765915768854062E-3</v>
      </c>
      <c r="BL179" s="12">
        <f>IFERROR((VLOOKUP($EG179,Data!$B:$CP,Daily!FK$10,0)+VLOOKUP($IF179,Data!$B:$CP,Daily!JJ$10,0))/(VLOOKUP($EG169,Data!$B:$CP,Daily!FK$10,0)+VLOOKUP($IF169,Data!$B:$CP,Daily!JJ$10,0)),0)</f>
        <v>1.1190233977619531E-2</v>
      </c>
      <c r="BM179" s="12">
        <f>IFERROR((VLOOKUP($EG179,Data!$B:$CP,Daily!FL$10,0)+VLOOKUP($IF179,Data!$B:$CP,Daily!JK$10,0))/(VLOOKUP($EG169,Data!$B:$CP,Daily!FL$10,0)+VLOOKUP($IF169,Data!$B:$CP,Daily!JK$10,0)),0)</f>
        <v>1.1011011011011011E-2</v>
      </c>
      <c r="BN179" s="12">
        <f>IFERROR((VLOOKUP($EG179,Data!$B:$CP,Daily!FM$10,0)+VLOOKUP($IF179,Data!$B:$CP,Daily!JL$10,0))/(VLOOKUP($EG169,Data!$B:$CP,Daily!FM$10,0)+VLOOKUP($IF169,Data!$B:$CP,Daily!JL$10,0)),0)</f>
        <v>1.1467889908256881E-2</v>
      </c>
      <c r="BO179" s="12">
        <f>IFERROR((VLOOKUP($EG179,Data!$B:$CP,Daily!FN$10,0)+VLOOKUP($IF179,Data!$B:$CP,Daily!JM$10,0))/(VLOOKUP($EG169,Data!$B:$CP,Daily!FN$10,0)+VLOOKUP($IF169,Data!$B:$CP,Daily!JM$10,0)),0)</f>
        <v>3.778337531486146E-3</v>
      </c>
      <c r="BP179" s="12">
        <f>IFERROR((VLOOKUP($EG179,Data!$B:$CP,Daily!FO$10,0)+VLOOKUP($IF179,Data!$B:$CP,Daily!JN$10,0))/(VLOOKUP($EG169,Data!$B:$CP,Daily!FO$10,0)+VLOOKUP($IF169,Data!$B:$CP,Daily!JN$10,0)),0)</f>
        <v>2.0811654526534861E-3</v>
      </c>
      <c r="BQ179" s="12">
        <f>IFERROR((VLOOKUP($EG179,Data!$B:$CP,Daily!FP$10,0)+VLOOKUP($IF179,Data!$B:$CP,Daily!JO$10,0))/(VLOOKUP($EG169,Data!$B:$CP,Daily!FP$10,0)+VLOOKUP($IF169,Data!$B:$CP,Daily!JO$10,0)),0)</f>
        <v>7.0493454179254783E-3</v>
      </c>
      <c r="BR179" s="12">
        <f>IFERROR((VLOOKUP($EG179,Data!$B:$CP,Daily!FQ$10,0)+VLOOKUP($IF179,Data!$B:$CP,Daily!JP$10,0))/(VLOOKUP($EG169,Data!$B:$CP,Daily!FQ$10,0)+VLOOKUP($IF169,Data!$B:$CP,Daily!JP$10,0)),0)</f>
        <v>2.1528525296017221E-3</v>
      </c>
      <c r="BS179" s="12">
        <f>IFERROR((VLOOKUP($EG179,Data!$B:$CP,Daily!FR$10,0)+VLOOKUP($IF179,Data!$B:$CP,Daily!JQ$10,0))/(VLOOKUP($EG169,Data!$B:$CP,Daily!FR$10,0)+VLOOKUP($IF169,Data!$B:$CP,Daily!JQ$10,0)),0)</f>
        <v>6.0483870967741934E-3</v>
      </c>
      <c r="BT179" s="12">
        <f>IFERROR((VLOOKUP($EG179,Data!$B:$CP,Daily!FS$10,0)+VLOOKUP($IF179,Data!$B:$CP,Daily!JR$10,0))/(VLOOKUP($EG169,Data!$B:$CP,Daily!FS$10,0)+VLOOKUP($IF169,Data!$B:$CP,Daily!JR$10,0)),0)</f>
        <v>4.0609137055837565E-3</v>
      </c>
      <c r="BU179" s="12">
        <f>IFERROR((VLOOKUP($EG179,Data!$B:$CP,Daily!FT$10,0)+VLOOKUP($IF179,Data!$B:$CP,Daily!JS$10,0))/(VLOOKUP($EG169,Data!$B:$CP,Daily!FT$10,0)+VLOOKUP($IF169,Data!$B:$CP,Daily!JS$10,0)),0)</f>
        <v>5.512679162072767E-3</v>
      </c>
      <c r="BV179" s="12">
        <f>IFERROR((VLOOKUP($EG179,Data!$B:$CP,Daily!FU$10,0)+VLOOKUP($IF179,Data!$B:$CP,Daily!JT$10,0))/(VLOOKUP($EG169,Data!$B:$CP,Daily!FU$10,0)+VLOOKUP($IF169,Data!$B:$CP,Daily!JT$10,0)),0)</f>
        <v>1.2482662968099861E-2</v>
      </c>
      <c r="BW179" s="12">
        <f>IFERROR((VLOOKUP($EG179,Data!$B:$CP,Daily!FV$10,0)+VLOOKUP($IF179,Data!$B:$CP,Daily!JU$10,0))/(VLOOKUP($EG169,Data!$B:$CP,Daily!FV$10,0)+VLOOKUP($IF169,Data!$B:$CP,Daily!JU$10,0)),0)</f>
        <v>6.6815144766146995E-3</v>
      </c>
      <c r="BX179" s="12">
        <f>IFERROR((VLOOKUP($EG179,Data!$B:$CP,Daily!FW$10,0)+VLOOKUP($IF179,Data!$B:$CP,Daily!JV$10,0))/(VLOOKUP($EG169,Data!$B:$CP,Daily!FW$10,0)+VLOOKUP($IF169,Data!$B:$CP,Daily!JV$10,0)),0)</f>
        <v>6.8886337543053958E-3</v>
      </c>
      <c r="BY179" s="12">
        <f>IFERROR((VLOOKUP($EG179,Data!$B:$CP,Daily!FX$10,0)+VLOOKUP($IF179,Data!$B:$CP,Daily!JW$10,0))/(VLOOKUP($EG169,Data!$B:$CP,Daily!FX$10,0)+VLOOKUP($IF169,Data!$B:$CP,Daily!JW$10,0)),0)</f>
        <v>8.8105726872246704E-3</v>
      </c>
      <c r="BZ179" s="12">
        <f>IFERROR((VLOOKUP($EG179,Data!$B:$CP,Daily!FY$10,0)+VLOOKUP($IF179,Data!$B:$CP,Daily!JX$10,0))/(VLOOKUP($EG169,Data!$B:$CP,Daily!FY$10,0)+VLOOKUP($IF169,Data!$B:$CP,Daily!JX$10,0)),0)</f>
        <v>4.2598509052183178E-3</v>
      </c>
      <c r="CA179" s="12">
        <f>IFERROR((VLOOKUP($EG179,Data!$B:$CP,Daily!FZ$10,0)+VLOOKUP($IF179,Data!$B:$CP,Daily!JY$10,0))/(VLOOKUP($EG169,Data!$B:$CP,Daily!FZ$10,0)+VLOOKUP($IF169,Data!$B:$CP,Daily!JY$10,0)),0)</f>
        <v>1.148105625717566E-3</v>
      </c>
      <c r="CB179" s="12">
        <f>IFERROR((VLOOKUP($EG179,Data!$B:$CP,Daily!GA$10,0)+VLOOKUP($IF179,Data!$B:$CP,Daily!JZ$10,0))/(VLOOKUP($EG169,Data!$B:$CP,Daily!GA$10,0)+VLOOKUP($IF169,Data!$B:$CP,Daily!JZ$10,0)),0)</f>
        <v>1.034928848641656E-2</v>
      </c>
      <c r="CC179" s="12">
        <f>IFERROR((VLOOKUP($EG179,Data!$B:$CP,Daily!GB$10,0)+VLOOKUP($IF179,Data!$B:$CP,Daily!KA$10,0))/(VLOOKUP($EG169,Data!$B:$CP,Daily!GB$10,0)+VLOOKUP($IF169,Data!$B:$CP,Daily!KA$10,0)),0)</f>
        <v>4.5871559633027525E-3</v>
      </c>
      <c r="CD179" s="12">
        <f>IFERROR((VLOOKUP($EG179,Data!$B:$CP,Daily!GC$10,0)+VLOOKUP($IF179,Data!$B:$CP,Daily!KB$10,0))/(VLOOKUP($EG169,Data!$B:$CP,Daily!GC$10,0)+VLOOKUP($IF169,Data!$B:$CP,Daily!KB$10,0)),0)</f>
        <v>8.7815587266739849E-3</v>
      </c>
      <c r="CE179" s="12">
        <f>IFERROR((VLOOKUP($EG179,Data!$B:$CP,Daily!GD$10,0)+VLOOKUP($IF179,Data!$B:$CP,Daily!KC$10,0))/(VLOOKUP($EG169,Data!$B:$CP,Daily!GD$10,0)+VLOOKUP($IF169,Data!$B:$CP,Daily!KC$10,0)),0)</f>
        <v>4.3196544276457886E-3</v>
      </c>
      <c r="CF179" s="12">
        <f>IFERROR((VLOOKUP($EG179,Data!$B:$CP,Daily!GE$10,0)+VLOOKUP($IF179,Data!$B:$CP,Daily!KD$10,0))/(VLOOKUP($EG169,Data!$B:$CP,Daily!GE$10,0)+VLOOKUP($IF169,Data!$B:$CP,Daily!KD$10,0)),0)</f>
        <v>3.3860045146726862E-3</v>
      </c>
      <c r="CG179" s="12">
        <f>IFERROR((VLOOKUP($EG179,Data!$B:$CP,Daily!GF$10,0)+VLOOKUP($IF179,Data!$B:$CP,Daily!KE$10,0))/(VLOOKUP($EG169,Data!$B:$CP,Daily!GF$10,0)+VLOOKUP($IF169,Data!$B:$CP,Daily!KE$10,0)),0)</f>
        <v>6.7415730337078653E-3</v>
      </c>
      <c r="CH179" s="12">
        <f>IFERROR((VLOOKUP($EG179,Data!$B:$CP,Daily!GG$10,0)+VLOOKUP($IF179,Data!$B:$CP,Daily!KF$10,0))/(VLOOKUP($EG169,Data!$B:$CP,Daily!GG$10,0)+VLOOKUP($IF169,Data!$B:$CP,Daily!KF$10,0)),0)</f>
        <v>5.7803468208092483E-3</v>
      </c>
      <c r="CI179" s="12">
        <f>IFERROR((VLOOKUP($EG179,Data!$B:$CP,Daily!GH$10,0)+VLOOKUP($IF179,Data!$B:$CP,Daily!KG$10,0))/(VLOOKUP($EG169,Data!$B:$CP,Daily!GH$10,0)+VLOOKUP($IF169,Data!$B:$CP,Daily!KG$10,0)),0)</f>
        <v>4.944375772558714E-3</v>
      </c>
      <c r="CJ179" s="12">
        <f>IFERROR((VLOOKUP($EG179,Data!$B:$CP,Daily!GI$10,0)+VLOOKUP($IF179,Data!$B:$CP,Daily!KH$10,0))/(VLOOKUP($EG169,Data!$B:$CP,Daily!GI$10,0)+VLOOKUP($IF169,Data!$B:$CP,Daily!KH$10,0)),0)</f>
        <v>6.4683053040103496E-3</v>
      </c>
      <c r="CK179" s="12">
        <f>IFERROR((VLOOKUP($EG179,Data!$B:$CP,Daily!GJ$10,0)+VLOOKUP($IF179,Data!$B:$CP,Daily!KI$10,0))/(VLOOKUP($EG169,Data!$B:$CP,Daily!GJ$10,0)+VLOOKUP($IF169,Data!$B:$CP,Daily!KI$10,0)),0)</f>
        <v>1.0341261633919338E-2</v>
      </c>
      <c r="CL179" s="12">
        <f>IFERROR((VLOOKUP($EG179,Data!$B:$CP,Daily!GK$10,0)+VLOOKUP($IF179,Data!$B:$CP,Daily!KJ$10,0))/(VLOOKUP($EG169,Data!$B:$CP,Daily!GK$10,0)+VLOOKUP($IF169,Data!$B:$CP,Daily!KJ$10,0)),0)</f>
        <v>6.3492063492063492E-3</v>
      </c>
      <c r="CM179" s="12">
        <f>IFERROR((VLOOKUP($EG179,Data!$B:$CP,Daily!GL$10,0)+VLOOKUP($IF179,Data!$B:$CP,Daily!KK$10,0))/(VLOOKUP($EG169,Data!$B:$CP,Daily!GL$10,0)+VLOOKUP($IF169,Data!$B:$CP,Daily!KK$10,0)),0)</f>
        <v>8.771929824561403E-3</v>
      </c>
      <c r="CN179" s="12">
        <f>IFERROR((VLOOKUP($EG179,Data!$B:$CP,Daily!GM$10,0)+VLOOKUP($IF179,Data!$B:$CP,Daily!KL$10,0))/(VLOOKUP($EG169,Data!$B:$CP,Daily!GM$10,0)+VLOOKUP($IF169,Data!$B:$CP,Daily!KL$10,0)),0)</f>
        <v>7.478632478632479E-3</v>
      </c>
      <c r="CO179" s="12">
        <f>IFERROR((VLOOKUP($EG179,Data!$B:$CP,Daily!GN$10,0)+VLOOKUP($IF179,Data!$B:$CP,Daily!KM$10,0))/(VLOOKUP($EG169,Data!$B:$CP,Daily!GN$10,0)+VLOOKUP($IF169,Data!$B:$CP,Daily!KM$10,0)),0)</f>
        <v>6.9686411149825784E-3</v>
      </c>
      <c r="CP179" s="12">
        <f>IFERROR((VLOOKUP($EG179,Data!$B:$CP,Daily!GO$10,0)+VLOOKUP($IF179,Data!$B:$CP,Daily!KN$10,0))/(VLOOKUP($EG169,Data!$B:$CP,Daily!GO$10,0)+VLOOKUP($IF169,Data!$B:$CP,Daily!KN$10,0)),0)</f>
        <v>1.5132408575031526E-2</v>
      </c>
      <c r="CQ179" s="12">
        <f>IFERROR((VLOOKUP($EG179,Data!$B:$CP,Daily!GP$10,0)+VLOOKUP($IF179,Data!$B:$CP,Daily!KO$10,0))/(VLOOKUP($EG169,Data!$B:$CP,Daily!GP$10,0)+VLOOKUP($IF169,Data!$B:$CP,Daily!KO$10,0)),0)</f>
        <v>4.3415340086830683E-3</v>
      </c>
      <c r="CR179" s="12">
        <f>IFERROR((VLOOKUP($EG179,Data!$B:$CP,Daily!GQ$10,0)+VLOOKUP($IF179,Data!$B:$CP,Daily!KP$10,0))/(VLOOKUP($EG169,Data!$B:$CP,Daily!GQ$10,0)+VLOOKUP($IF169,Data!$B:$CP,Daily!KP$10,0)),0)</f>
        <v>3.5502958579881655E-3</v>
      </c>
      <c r="CS179" s="12">
        <f>IFERROR((VLOOKUP($EG179,Data!$B:$CP,Daily!GR$10,0)+VLOOKUP($IF179,Data!$B:$CP,Daily!KQ$10,0))/(VLOOKUP($EG169,Data!$B:$CP,Daily!GR$10,0)+VLOOKUP($IF169,Data!$B:$CP,Daily!KQ$10,0)),0)</f>
        <v>8.988764044943821E-3</v>
      </c>
      <c r="CT179" s="12">
        <f>IFERROR((VLOOKUP($EG179,Data!$B:$CP,Daily!GS$10,0)+VLOOKUP($IF179,Data!$B:$CP,Daily!KR$10,0))/(VLOOKUP($EG169,Data!$B:$CP,Daily!GS$10,0)+VLOOKUP($IF169,Data!$B:$CP,Daily!KR$10,0)),0)</f>
        <v>1.2114537444933921E-2</v>
      </c>
      <c r="CU179" s="12">
        <f>IFERROR((VLOOKUP($EG179,Data!$B:$CP,Daily!GT$10,0)+VLOOKUP($IF179,Data!$B:$CP,Daily!KS$10,0))/(VLOOKUP($EG169,Data!$B:$CP,Daily!GT$10,0)+VLOOKUP($IF169,Data!$B:$CP,Daily!KS$10,0)),0)</f>
        <v>1.2150668286755772E-2</v>
      </c>
      <c r="CV179" s="12">
        <f>IFERROR((VLOOKUP($EG179,Data!$B:$CP,Daily!GU$10,0)+VLOOKUP($IF179,Data!$B:$CP,Daily!KT$10,0))/(VLOOKUP($EG169,Data!$B:$CP,Daily!GU$10,0)+VLOOKUP($IF169,Data!$B:$CP,Daily!KT$10,0)),0)</f>
        <v>5.5370985603543747E-3</v>
      </c>
      <c r="CW179" s="12">
        <f>IFERROR((VLOOKUP($EG179,Data!$B:$CP,Daily!GV$10,0)+VLOOKUP($IF179,Data!$B:$CP,Daily!KU$10,0))/(VLOOKUP($EG169,Data!$B:$CP,Daily!GV$10,0)+VLOOKUP($IF169,Data!$B:$CP,Daily!KU$10,0)),0)</f>
        <v>7.9365079365079361E-3</v>
      </c>
      <c r="CX179" s="12">
        <f>IFERROR((VLOOKUP($EG179,Data!$B:$CP,Daily!GW$10,0)+VLOOKUP($IF179,Data!$B:$CP,Daily!KV$10,0))/(VLOOKUP($EG169,Data!$B:$CP,Daily!GW$10,0)+VLOOKUP($IF169,Data!$B:$CP,Daily!KV$10,0)),0)</f>
        <v>1.038961038961039E-2</v>
      </c>
      <c r="CY179" s="12">
        <f>IFERROR((VLOOKUP($EG179,Data!$B:$CP,Daily!GX$10,0)+VLOOKUP($IF179,Data!$B:$CP,Daily!KW$10,0))/(VLOOKUP($EG169,Data!$B:$CP,Daily!GX$10,0)+VLOOKUP($IF169,Data!$B:$CP,Daily!KW$10,0)),0)</f>
        <v>7.6670317634173054E-3</v>
      </c>
      <c r="CZ179" s="12">
        <f>IFERROR((VLOOKUP($EG179,Data!$B:$CP,Daily!GY$10,0)+VLOOKUP($IF179,Data!$B:$CP,Daily!KX$10,0))/(VLOOKUP($EG169,Data!$B:$CP,Daily!GY$10,0)+VLOOKUP($IF169,Data!$B:$CP,Daily!KX$10,0)),0)</f>
        <v>7.2289156626506026E-3</v>
      </c>
      <c r="DA179" s="12">
        <f>IFERROR((VLOOKUP($EG179,Data!$B:$CP,Daily!GZ$10,0)+VLOOKUP($IF179,Data!$B:$CP,Daily!KY$10,0))/(VLOOKUP($EG169,Data!$B:$CP,Daily!GZ$10,0)+VLOOKUP($IF169,Data!$B:$CP,Daily!KY$10,0)),0)</f>
        <v>1.301775147928994E-2</v>
      </c>
      <c r="DB179" s="12">
        <f>IFERROR((VLOOKUP($EG179,Data!$B:$CP,Daily!HA$10,0)+VLOOKUP($IF179,Data!$B:$CP,Daily!KZ$10,0))/(VLOOKUP($EG169,Data!$B:$CP,Daily!HA$10,0)+VLOOKUP($IF169,Data!$B:$CP,Daily!KZ$10,0)),0)</f>
        <v>7.98175598631699E-3</v>
      </c>
      <c r="DC179" s="12">
        <f>IFERROR((VLOOKUP($EG179,Data!$B:$CP,Daily!HB$10,0)+VLOOKUP($IF179,Data!$B:$CP,Daily!LA$10,0))/(VLOOKUP($EG169,Data!$B:$CP,Daily!HB$10,0)+VLOOKUP($IF169,Data!$B:$CP,Daily!LA$10,0)),0)</f>
        <v>4.8426150121065378E-3</v>
      </c>
      <c r="DD179" s="12">
        <f>IFERROR((VLOOKUP($EG179,Data!$B:$CP,Daily!HC$10,0)+VLOOKUP($IF179,Data!$B:$CP,Daily!LB$10,0))/(VLOOKUP($EG169,Data!$B:$CP,Daily!HC$10,0)+VLOOKUP($IF169,Data!$B:$CP,Daily!LB$10,0)),0)</f>
        <v>1.8633540372670808E-2</v>
      </c>
      <c r="DE179" s="12">
        <f>IFERROR((VLOOKUP($EG179,Data!$B:$CP,Daily!HD$10,0)+VLOOKUP($IF179,Data!$B:$CP,Daily!LC$10,0))/(VLOOKUP($EG169,Data!$B:$CP,Daily!HD$10,0)+VLOOKUP($IF169,Data!$B:$CP,Daily!LC$10,0)),0)</f>
        <v>1.1834319526627219E-2</v>
      </c>
      <c r="DF179" s="12">
        <f>IFERROR((VLOOKUP($EG179,Data!$B:$CP,Daily!HE$10,0)+VLOOKUP($IF179,Data!$B:$CP,Daily!LD$10,0))/(VLOOKUP($EG169,Data!$B:$CP,Daily!HE$10,0)+VLOOKUP($IF169,Data!$B:$CP,Daily!LD$10,0)),0)</f>
        <v>9.4674556213017753E-3</v>
      </c>
      <c r="DG179" s="12">
        <f>IFERROR((VLOOKUP($EG179,Data!$B:$CP,Daily!HF$10,0)+VLOOKUP($IF179,Data!$B:$CP,Daily!LE$10,0))/(VLOOKUP($EG169,Data!$B:$CP,Daily!HF$10,0)+VLOOKUP($IF169,Data!$B:$CP,Daily!LE$10,0)),0)</f>
        <v>3.5587188612099642E-3</v>
      </c>
      <c r="DH179" s="12">
        <f>IFERROR((VLOOKUP($EG179,Data!$B:$CP,Daily!HG$10,0)+VLOOKUP($IF179,Data!$B:$CP,Daily!LF$10,0))/(VLOOKUP($EG169,Data!$B:$CP,Daily!HG$10,0)+VLOOKUP($IF169,Data!$B:$CP,Daily!LF$10,0)),0)</f>
        <v>1.3574660633484163E-2</v>
      </c>
      <c r="DI179" s="12">
        <f>IFERROR((VLOOKUP($EG179,Data!$B:$CP,Daily!HH$10,0)+VLOOKUP($IF179,Data!$B:$CP,Daily!LG$10,0))/(VLOOKUP($EG169,Data!$B:$CP,Daily!HH$10,0)+VLOOKUP($IF169,Data!$B:$CP,Daily!LG$10,0)),0)</f>
        <v>4.1797283176593526E-3</v>
      </c>
      <c r="DJ179" s="12">
        <f>IFERROR((VLOOKUP($EG179,Data!$B:$CP,Daily!HI$10,0)+VLOOKUP($IF179,Data!$B:$CP,Daily!LH$10,0))/(VLOOKUP($EG169,Data!$B:$CP,Daily!HI$10,0)+VLOOKUP($IF169,Data!$B:$CP,Daily!LH$10,0)),0)</f>
        <v>5.2966101694915252E-3</v>
      </c>
      <c r="DK179" s="12">
        <f>IFERROR((VLOOKUP($EG179,Data!$B:$CP,Daily!HJ$10,0)+VLOOKUP($IF179,Data!$B:$CP,Daily!LI$10,0))/(VLOOKUP($EG169,Data!$B:$CP,Daily!HJ$10,0)+VLOOKUP($IF169,Data!$B:$CP,Daily!LI$10,0)),0)</f>
        <v>1.0416666666666666E-2</v>
      </c>
      <c r="DL179" s="12">
        <f>IFERROR((VLOOKUP($EG179,Data!$B:$CP,Daily!HK$10,0)+VLOOKUP($IF179,Data!$B:$CP,Daily!LJ$10,0))/(VLOOKUP($EG169,Data!$B:$CP,Daily!HK$10,0)+VLOOKUP($IF169,Data!$B:$CP,Daily!LJ$10,0)),0)</f>
        <v>1.2552301255230125E-2</v>
      </c>
      <c r="DM179" s="12">
        <f>IFERROR((VLOOKUP($EG179,Data!$B:$CP,Daily!HL$10,0)+VLOOKUP($IF179,Data!$B:$CP,Daily!LK$10,0))/(VLOOKUP($EG169,Data!$B:$CP,Daily!HL$10,0)+VLOOKUP($IF169,Data!$B:$CP,Daily!LK$10,0)),0)</f>
        <v>8.9385474860335188E-3</v>
      </c>
      <c r="DN179" s="12">
        <f>IFERROR((VLOOKUP($EG179,Data!$B:$CP,Daily!HM$10,0)+VLOOKUP($IF179,Data!$B:$CP,Daily!LL$10,0))/(VLOOKUP($EG169,Data!$B:$CP,Daily!HM$10,0)+VLOOKUP($IF169,Data!$B:$CP,Daily!LL$10,0)),0)</f>
        <v>8.5470085470085479E-3</v>
      </c>
      <c r="DO179" s="12">
        <f>IFERROR((VLOOKUP($EG179,Data!$B:$CP,Daily!HN$10,0)+VLOOKUP($IF179,Data!$B:$CP,Daily!LM$10,0))/(VLOOKUP($EG169,Data!$B:$CP,Daily!HN$10,0)+VLOOKUP($IF169,Data!$B:$CP,Daily!LM$10,0)),0)</f>
        <v>9.5642933049946872E-3</v>
      </c>
      <c r="DP179" s="12">
        <f>IFERROR((VLOOKUP($EG179,Data!$B:$CP,Daily!HO$10,0)+VLOOKUP($IF179,Data!$B:$CP,Daily!LN$10,0))/(VLOOKUP($EG169,Data!$B:$CP,Daily!HO$10,0)+VLOOKUP($IF169,Data!$B:$CP,Daily!LN$10,0)),0)</f>
        <v>6.5075921908893707E-3</v>
      </c>
      <c r="DQ179" s="12">
        <f>IFERROR((VLOOKUP($EG179,Data!$B:$CP,Daily!HP$10,0)+VLOOKUP($IF179,Data!$B:$CP,Daily!LO$10,0))/(VLOOKUP($EG169,Data!$B:$CP,Daily!HP$10,0)+VLOOKUP($IF169,Data!$B:$CP,Daily!LO$10,0)),0)</f>
        <v>4.2238648363252373E-3</v>
      </c>
      <c r="DR179" s="12">
        <f>IFERROR((VLOOKUP($EG179,Data!$B:$CP,Daily!HQ$10,0)+VLOOKUP($IF179,Data!$B:$CP,Daily!LP$10,0))/(VLOOKUP($EG169,Data!$B:$CP,Daily!HQ$10,0)+VLOOKUP($IF169,Data!$B:$CP,Daily!LP$10,0)),0)</f>
        <v>6.6592674805771362E-3</v>
      </c>
      <c r="DS179" s="12">
        <f>IFERROR((VLOOKUP($EG179,Data!$B:$CP,Daily!HR$10,0)+VLOOKUP($IF179,Data!$B:$CP,Daily!LQ$10,0))/(VLOOKUP($EG169,Data!$B:$CP,Daily!HR$10,0)+VLOOKUP($IF169,Data!$B:$CP,Daily!LQ$10,0)),0)</f>
        <v>7.8947368421052634E-3</v>
      </c>
      <c r="DT179" s="12">
        <f>IFERROR((VLOOKUP($EG179,Data!$B:$CP,Daily!HS$10,0)+VLOOKUP($IF179,Data!$B:$CP,Daily!LR$10,0))/(VLOOKUP($EG169,Data!$B:$CP,Daily!HS$10,0)+VLOOKUP($IF169,Data!$B:$CP,Daily!LR$10,0)),0)</f>
        <v>6.0362173038229373E-3</v>
      </c>
      <c r="DU179" s="12">
        <f>IFERROR((VLOOKUP($EG179,Data!$B:$CP,Daily!HT$10,0)+VLOOKUP($IF179,Data!$B:$CP,Daily!LS$10,0))/(VLOOKUP($EG169,Data!$B:$CP,Daily!HT$10,0)+VLOOKUP($IF169,Data!$B:$CP,Daily!LS$10,0)),0)</f>
        <v>2.0855057351407717E-3</v>
      </c>
      <c r="DV179" s="12">
        <f>IFERROR((VLOOKUP($EG179,Data!$B:$CP,Daily!HU$10,0)+VLOOKUP($IF179,Data!$B:$CP,Daily!LT$10,0))/(VLOOKUP($EG169,Data!$B:$CP,Daily!HU$10,0)+VLOOKUP($IF169,Data!$B:$CP,Daily!LT$10,0)),0)</f>
        <v>0</v>
      </c>
      <c r="DW179" s="40">
        <f t="shared" si="2137"/>
        <v>4.944375772558714E-3</v>
      </c>
      <c r="DX179" s="40">
        <f t="shared" si="2138"/>
        <v>1.0341261633919338E-2</v>
      </c>
      <c r="DY179" s="40">
        <f t="shared" si="2645"/>
        <v>5.396885861360624E-3</v>
      </c>
      <c r="DZ179" s="40">
        <f t="shared" si="2646"/>
        <v>1.4388926029939806E-2</v>
      </c>
      <c r="EA179" s="40">
        <f t="shared" si="2647"/>
        <v>8.9671137653824645E-4</v>
      </c>
      <c r="EB179" s="14"/>
      <c r="EC179" s="12">
        <f t="shared" si="2648"/>
        <v>3.4913612610478579E-3</v>
      </c>
      <c r="ED179" s="12">
        <f t="shared" si="2704"/>
        <v>7.084954854488343E-3</v>
      </c>
      <c r="EE179" s="12">
        <f t="shared" si="2705"/>
        <v>8.6373165454233965E-3</v>
      </c>
      <c r="EF179" s="1"/>
      <c r="EG179" s="7" t="s">
        <v>873</v>
      </c>
      <c r="EH179" s="7" t="s">
        <v>156</v>
      </c>
      <c r="EI179" s="12">
        <f>IFERROR(VLOOKUP($EG179,Data!$B:$CP,Daily!EI$10,0)/IFERROR(VLOOKUP($EG169,Data!$B:$CP,Daily!EI$10,0),0),0)</f>
        <v>1.4059753954305799E-2</v>
      </c>
      <c r="EJ179" s="12">
        <f>IFERROR(VLOOKUP($EG179,Data!$B:$CP,Daily!EJ$10,0)/IFERROR(VLOOKUP($EG169,Data!$B:$CP,Daily!EJ$10,0),0),0)</f>
        <v>5.434782608695652E-3</v>
      </c>
      <c r="EK179" s="12">
        <f>IFERROR(VLOOKUP($EG179,Data!$B:$CP,Daily!EK$10,0)/IFERROR(VLOOKUP($EG169,Data!$B:$CP,Daily!EK$10,0),0),0)</f>
        <v>6.0851926977687626E-3</v>
      </c>
      <c r="EL179" s="12">
        <f>IFERROR(VLOOKUP($EG179,Data!$B:$CP,Daily!EL$10,0)/IFERROR(VLOOKUP($EG169,Data!$B:$CP,Daily!EL$10,0),0),0)</f>
        <v>1.5350877192982455E-2</v>
      </c>
      <c r="EM179" s="12">
        <f>IFERROR(VLOOKUP($EG179,Data!$B:$CP,Daily!EM$10,0)/IFERROR(VLOOKUP($EG169,Data!$B:$CP,Daily!EM$10,0),0),0)</f>
        <v>1.8711018711018712E-2</v>
      </c>
      <c r="EN179" s="12">
        <f>IFERROR(VLOOKUP($EG179,Data!$B:$CP,Daily!EN$10,0)/IFERROR(VLOOKUP($EG169,Data!$B:$CP,Daily!EN$10,0),0),0)</f>
        <v>1.5202702702702704E-2</v>
      </c>
      <c r="EO179" s="12">
        <f>IFERROR(VLOOKUP($EG179,Data!$B:$CP,Daily!EO$10,0)/IFERROR(VLOOKUP($EG169,Data!$B:$CP,Daily!EO$10,0),0),0)</f>
        <v>9.8846787479406912E-3</v>
      </c>
      <c r="EP179" s="12">
        <f>IFERROR(VLOOKUP($EG179,Data!$B:$CP,Daily!EP$10,0)/IFERROR(VLOOKUP($EG169,Data!$B:$CP,Daily!EP$10,0),0),0)</f>
        <v>8.0515297906602248E-3</v>
      </c>
      <c r="EQ179" s="12">
        <f>IFERROR(VLOOKUP($EG179,Data!$B:$CP,Daily!EQ$10,0)/IFERROR(VLOOKUP($EG169,Data!$B:$CP,Daily!EQ$10,0),0),0)</f>
        <v>1.3513513513513514E-2</v>
      </c>
      <c r="ER179" s="12">
        <f>IFERROR(VLOOKUP($EG179,Data!$B:$CP,Daily!ER$10,0)/IFERROR(VLOOKUP($EG169,Data!$B:$CP,Daily!ER$10,0),0),0)</f>
        <v>6.0851926977687626E-3</v>
      </c>
      <c r="ES179" s="12">
        <f>IFERROR(VLOOKUP($EG179,Data!$B:$CP,Daily!ES$10,0)/IFERROR(VLOOKUP($EG169,Data!$B:$CP,Daily!ES$10,0),0),0)</f>
        <v>6.8965517241379309E-3</v>
      </c>
      <c r="ET179" s="12">
        <f>IFERROR(VLOOKUP($EG179,Data!$B:$CP,Daily!ET$10,0)/IFERROR(VLOOKUP($EG169,Data!$B:$CP,Daily!ET$10,0),0),0)</f>
        <v>1.6181229773462782E-2</v>
      </c>
      <c r="EU179" s="12">
        <f>IFERROR(VLOOKUP($EG179,Data!$B:$CP,Daily!EU$10,0)/IFERROR(VLOOKUP($EG169,Data!$B:$CP,Daily!EU$10,0),0),0)</f>
        <v>2.9459901800327332E-2</v>
      </c>
      <c r="EV179" s="12">
        <f>IFERROR(VLOOKUP($EG179,Data!$B:$CP,Daily!EV$10,0)/IFERROR(VLOOKUP($EG169,Data!$B:$CP,Daily!EV$10,0),0),0)</f>
        <v>9.4488188976377951E-3</v>
      </c>
      <c r="EW179" s="12">
        <f>IFERROR(VLOOKUP($EG179,Data!$B:$CP,Daily!EW$10,0)/IFERROR(VLOOKUP($EG169,Data!$B:$CP,Daily!EW$10,0),0),0)</f>
        <v>6.1162079510703364E-3</v>
      </c>
      <c r="EX179" s="12">
        <f>IFERROR(VLOOKUP($EG179,Data!$B:$CP,Daily!EX$10,0)/IFERROR(VLOOKUP($EG169,Data!$B:$CP,Daily!EX$10,0),0),0)</f>
        <v>1.3157894736842105E-2</v>
      </c>
      <c r="EY179" s="12">
        <f>IFERROR(VLOOKUP($EG179,Data!$B:$CP,Daily!EY$10,0)/IFERROR(VLOOKUP($EG169,Data!$B:$CP,Daily!EY$10,0),0),0)</f>
        <v>1.7761989342806393E-2</v>
      </c>
      <c r="EZ179" s="12">
        <f>IFERROR(VLOOKUP($EG179,Data!$B:$CP,Daily!EZ$10,0)/IFERROR(VLOOKUP($EG169,Data!$B:$CP,Daily!EZ$10,0),0),0)</f>
        <v>9.6711798839458421E-3</v>
      </c>
      <c r="FA179" s="12">
        <f>IFERROR(VLOOKUP($EG179,Data!$B:$CP,Daily!FA$10,0)/IFERROR(VLOOKUP($EG169,Data!$B:$CP,Daily!FA$10,0),0),0)</f>
        <v>1.1608623548922056E-2</v>
      </c>
      <c r="FB179" s="12">
        <f>IFERROR(VLOOKUP($EG179,Data!$B:$CP,Daily!FB$10,0)/IFERROR(VLOOKUP($EG169,Data!$B:$CP,Daily!FB$10,0),0),0)</f>
        <v>6.7001675041876048E-3</v>
      </c>
      <c r="FC179" s="12">
        <f>IFERROR(VLOOKUP($EG179,Data!$B:$CP,Daily!FC$10,0)/IFERROR(VLOOKUP($EG169,Data!$B:$CP,Daily!FC$10,0),0),0)</f>
        <v>1.1217948717948718E-2</v>
      </c>
      <c r="FD179" s="12">
        <f>IFERROR(VLOOKUP($EG179,Data!$B:$CP,Daily!FD$10,0)/IFERROR(VLOOKUP($EG169,Data!$B:$CP,Daily!FD$10,0),0),0)</f>
        <v>1.6694490818030049E-2</v>
      </c>
      <c r="FE179" s="12">
        <f>IFERROR(VLOOKUP($EG179,Data!$B:$CP,Daily!FE$10,0)/IFERROR(VLOOKUP($EG169,Data!$B:$CP,Daily!FE$10,0),0),0)</f>
        <v>6.793478260869565E-3</v>
      </c>
      <c r="FF179" s="12">
        <f>IFERROR(VLOOKUP($EG179,Data!$B:$CP,Daily!FF$10,0)/IFERROR(VLOOKUP($EG169,Data!$B:$CP,Daily!FF$10,0),0),0)</f>
        <v>9.1463414634146336E-3</v>
      </c>
      <c r="FG179" s="12">
        <f>IFERROR(VLOOKUP($EG179,Data!$B:$CP,Daily!FG$10,0)/IFERROR(VLOOKUP($EG169,Data!$B:$CP,Daily!FG$10,0),0),0)</f>
        <v>5.076142131979695E-3</v>
      </c>
      <c r="FH179" s="12">
        <f>IFERROR(VLOOKUP($EG179,Data!$B:$CP,Daily!FH$10,0)/IFERROR(VLOOKUP($EG169,Data!$B:$CP,Daily!FH$10,0),0),0)</f>
        <v>9.6153846153846159E-3</v>
      </c>
      <c r="FI179" s="12">
        <f>IFERROR(VLOOKUP($EG179,Data!$B:$CP,Daily!FI$10,0)/IFERROR(VLOOKUP($EG169,Data!$B:$CP,Daily!FI$10,0),0),0)</f>
        <v>2.7285129604365621E-3</v>
      </c>
      <c r="FJ179" s="12">
        <f>IFERROR(VLOOKUP($EG179,Data!$B:$CP,Daily!FJ$10,0)/IFERROR(VLOOKUP($EG169,Data!$B:$CP,Daily!FJ$10,0),0),0)</f>
        <v>7.7519379844961239E-3</v>
      </c>
      <c r="FK179" s="12">
        <f>IFERROR(VLOOKUP($EG179,Data!$B:$CP,Daily!FK$10,0)/IFERROR(VLOOKUP($EG169,Data!$B:$CP,Daily!FK$10,0),0),0)</f>
        <v>1.4511873350923483E-2</v>
      </c>
      <c r="FL179" s="12">
        <f>IFERROR(VLOOKUP($EG179,Data!$B:$CP,Daily!FL$10,0)/IFERROR(VLOOKUP($EG169,Data!$B:$CP,Daily!FL$10,0),0),0)</f>
        <v>1.3661202185792349E-2</v>
      </c>
      <c r="FM179" s="12">
        <f>IFERROR(VLOOKUP($EG179,Data!$B:$CP,Daily!FM$10,0)/IFERROR(VLOOKUP($EG169,Data!$B:$CP,Daily!FM$10,0),0),0)</f>
        <v>1.5723270440251572E-2</v>
      </c>
      <c r="FN179" s="12">
        <f>IFERROR(VLOOKUP($EG179,Data!$B:$CP,Daily!FN$10,0)/IFERROR(VLOOKUP($EG169,Data!$B:$CP,Daily!FN$10,0),0),0)</f>
        <v>5.1282051282051282E-3</v>
      </c>
      <c r="FO179" s="12">
        <f>IFERROR(VLOOKUP($EG179,Data!$B:$CP,Daily!FO$10,0)/IFERROR(VLOOKUP($EG169,Data!$B:$CP,Daily!FO$10,0),0),0)</f>
        <v>2.886002886002886E-3</v>
      </c>
      <c r="FP179" s="12">
        <f>IFERROR(VLOOKUP($EG179,Data!$B:$CP,Daily!FP$10,0)/IFERROR(VLOOKUP($EG169,Data!$B:$CP,Daily!FP$10,0),0),0)</f>
        <v>1.037037037037037E-2</v>
      </c>
      <c r="FQ179" s="12">
        <f>IFERROR(VLOOKUP($EG179,Data!$B:$CP,Daily!FQ$10,0)/IFERROR(VLOOKUP($EG169,Data!$B:$CP,Daily!FQ$10,0),0),0)</f>
        <v>3.0165912518853697E-3</v>
      </c>
      <c r="FR179" s="12">
        <f>IFERROR(VLOOKUP($EG179,Data!$B:$CP,Daily!FR$10,0)/IFERROR(VLOOKUP($EG169,Data!$B:$CP,Daily!FR$10,0),0),0)</f>
        <v>6.8119891008174387E-3</v>
      </c>
      <c r="FS179" s="12">
        <f>IFERROR(VLOOKUP($EG179,Data!$B:$CP,Daily!FS$10,0)/IFERROR(VLOOKUP($EG169,Data!$B:$CP,Daily!FS$10,0),0),0)</f>
        <v>5.5632823365785811E-3</v>
      </c>
      <c r="FT179" s="12">
        <f>IFERROR(VLOOKUP($EG179,Data!$B:$CP,Daily!FT$10,0)/IFERROR(VLOOKUP($EG169,Data!$B:$CP,Daily!FT$10,0),0),0)</f>
        <v>7.385524372230428E-3</v>
      </c>
      <c r="FU179" s="12">
        <f>IFERROR(VLOOKUP($EG179,Data!$B:$CP,Daily!FU$10,0)/IFERROR(VLOOKUP($EG169,Data!$B:$CP,Daily!FU$10,0),0),0)</f>
        <v>1.62748643761302E-2</v>
      </c>
      <c r="FV179" s="12">
        <f>IFERROR(VLOOKUP($EG179,Data!$B:$CP,Daily!FV$10,0)/IFERROR(VLOOKUP($EG169,Data!$B:$CP,Daily!FV$10,0),0),0)</f>
        <v>7.5075075075075074E-3</v>
      </c>
      <c r="FW179" s="12">
        <f>IFERROR(VLOOKUP($EG179,Data!$B:$CP,Daily!FW$10,0)/IFERROR(VLOOKUP($EG169,Data!$B:$CP,Daily!FW$10,0),0),0)</f>
        <v>7.621951219512195E-3</v>
      </c>
      <c r="FX179" s="12">
        <f>IFERROR(VLOOKUP($EG179,Data!$B:$CP,Daily!FX$10,0)/IFERROR(VLOOKUP($EG169,Data!$B:$CP,Daily!FX$10,0),0),0)</f>
        <v>1.2084592145015106E-2</v>
      </c>
      <c r="FY179" s="12">
        <f>IFERROR(VLOOKUP($EG179,Data!$B:$CP,Daily!FY$10,0)/IFERROR(VLOOKUP($EG169,Data!$B:$CP,Daily!FY$10,0),0),0)</f>
        <v>6.0331825037707393E-3</v>
      </c>
      <c r="FZ179" s="12">
        <f>IFERROR(VLOOKUP($EG179,Data!$B:$CP,Daily!FZ$10,0)/IFERROR(VLOOKUP($EG169,Data!$B:$CP,Daily!FZ$10,0),0),0)</f>
        <v>1.5360983102918587E-3</v>
      </c>
      <c r="GA179" s="12">
        <f>IFERROR(VLOOKUP($EG179,Data!$B:$CP,Daily!GA$10,0)/IFERROR(VLOOKUP($EG169,Data!$B:$CP,Daily!GA$10,0),0),0)</f>
        <v>1.3745704467353952E-2</v>
      </c>
      <c r="GB179" s="12">
        <f>IFERROR(VLOOKUP($EG179,Data!$B:$CP,Daily!GB$10,0)/IFERROR(VLOOKUP($EG169,Data!$B:$CP,Daily!GB$10,0),0),0)</f>
        <v>6.0120240480961923E-3</v>
      </c>
      <c r="GC179" s="12">
        <f>IFERROR(VLOOKUP($EG179,Data!$B:$CP,Daily!GC$10,0)/IFERROR(VLOOKUP($EG169,Data!$B:$CP,Daily!GC$10,0),0),0)</f>
        <v>1.1363636363636364E-2</v>
      </c>
      <c r="GD179" s="12">
        <f>IFERROR(VLOOKUP($EG179,Data!$B:$CP,Daily!GD$10,0)/IFERROR(VLOOKUP($EG169,Data!$B:$CP,Daily!GD$10,0),0),0)</f>
        <v>5.6417489421720732E-3</v>
      </c>
      <c r="GE179" s="12">
        <f>IFERROR(VLOOKUP($EG179,Data!$B:$CP,Daily!GE$10,0)/IFERROR(VLOOKUP($EG169,Data!$B:$CP,Daily!GE$10,0),0),0)</f>
        <v>4.4247787610619468E-3</v>
      </c>
      <c r="GF179" s="12">
        <f>IFERROR(VLOOKUP($EG179,Data!$B:$CP,Daily!GF$10,0)/IFERROR(VLOOKUP($EG169,Data!$B:$CP,Daily!GF$10,0),0),0)</f>
        <v>7.3637702503681884E-3</v>
      </c>
      <c r="GG179" s="12">
        <f>IFERROR(VLOOKUP($EG179,Data!$B:$CP,Daily!GG$10,0)/IFERROR(VLOOKUP($EG169,Data!$B:$CP,Daily!GG$10,0),0),0)</f>
        <v>7.5075075075075074E-3</v>
      </c>
      <c r="GH179" s="12">
        <f>IFERROR(VLOOKUP($EG179,Data!$B:$CP,Daily!GH$10,0)/IFERROR(VLOOKUP($EG169,Data!$B:$CP,Daily!GH$10,0),0),0)</f>
        <v>6.6666666666666671E-3</v>
      </c>
      <c r="GI179" s="12">
        <f>IFERROR(VLOOKUP($EG179,Data!$B:$CP,Daily!GI$10,0)/IFERROR(VLOOKUP($EG169,Data!$B:$CP,Daily!GI$10,0),0),0)</f>
        <v>8.5470085470085479E-3</v>
      </c>
      <c r="GJ179" s="12">
        <f>IFERROR(VLOOKUP($EG179,Data!$B:$CP,Daily!GJ$10,0)/IFERROR(VLOOKUP($EG169,Data!$B:$CP,Daily!GJ$10,0),0),0)</f>
        <v>1.3966480446927373E-2</v>
      </c>
      <c r="GK179" s="12">
        <f>IFERROR(VLOOKUP($EG179,Data!$B:$CP,Daily!GK$10,0)/IFERROR(VLOOKUP($EG169,Data!$B:$CP,Daily!GK$10,0),0),0)</f>
        <v>8.4865629420084864E-3</v>
      </c>
      <c r="GL179" s="12">
        <f>IFERROR(VLOOKUP($EG179,Data!$B:$CP,Daily!GL$10,0)/IFERROR(VLOOKUP($EG169,Data!$B:$CP,Daily!GL$10,0),0),0)</f>
        <v>1.1661807580174927E-2</v>
      </c>
      <c r="GM179" s="12">
        <f>IFERROR(VLOOKUP($EG179,Data!$B:$CP,Daily!GM$10,0)/IFERROR(VLOOKUP($EG169,Data!$B:$CP,Daily!GM$10,0),0),0)</f>
        <v>9.9715099715099714E-3</v>
      </c>
      <c r="GN179" s="12">
        <f>IFERROR(VLOOKUP($EG179,Data!$B:$CP,Daily!GN$10,0)/IFERROR(VLOOKUP($EG169,Data!$B:$CP,Daily!GN$10,0),0),0)</f>
        <v>9.4786729857819912E-3</v>
      </c>
      <c r="GO179" s="12">
        <f>IFERROR(VLOOKUP($EG179,Data!$B:$CP,Daily!GO$10,0)/IFERROR(VLOOKUP($EG169,Data!$B:$CP,Daily!GO$10,0),0),0)</f>
        <v>1.877133105802048E-2</v>
      </c>
      <c r="GP179" s="12">
        <f>IFERROR(VLOOKUP($EG179,Data!$B:$CP,Daily!GP$10,0)/IFERROR(VLOOKUP($EG169,Data!$B:$CP,Daily!GP$10,0),0),0)</f>
        <v>5.7361376673040155E-3</v>
      </c>
      <c r="GQ179" s="12">
        <f>IFERROR(VLOOKUP($EG179,Data!$B:$CP,Daily!GQ$10,0)/IFERROR(VLOOKUP($EG169,Data!$B:$CP,Daily!GQ$10,0),0),0)</f>
        <v>4.7619047619047623E-3</v>
      </c>
      <c r="GR179" s="12">
        <f>IFERROR(VLOOKUP($EG179,Data!$B:$CP,Daily!GR$10,0)/IFERROR(VLOOKUP($EG169,Data!$B:$CP,Daily!GR$10,0),0),0)</f>
        <v>1.1869436201780416E-2</v>
      </c>
      <c r="GS179" s="12">
        <f>IFERROR(VLOOKUP($EG179,Data!$B:$CP,Daily!GS$10,0)/IFERROR(VLOOKUP($EG169,Data!$B:$CP,Daily!GS$10,0),0),0)</f>
        <v>1.6923076923076923E-2</v>
      </c>
      <c r="GT179" s="12">
        <f>IFERROR(VLOOKUP($EG179,Data!$B:$CP,Daily!GT$10,0)/IFERROR(VLOOKUP($EG169,Data!$B:$CP,Daily!GT$10,0),0),0)</f>
        <v>1.5025041736227046E-2</v>
      </c>
      <c r="GU179" s="12">
        <f>IFERROR(VLOOKUP($EG179,Data!$B:$CP,Daily!GU$10,0)/IFERROR(VLOOKUP($EG169,Data!$B:$CP,Daily!GU$10,0),0),0)</f>
        <v>7.716049382716049E-3</v>
      </c>
      <c r="GV179" s="12">
        <f>IFERROR(VLOOKUP($EG179,Data!$B:$CP,Daily!GV$10,0)/IFERROR(VLOOKUP($EG169,Data!$B:$CP,Daily!GV$10,0),0),0)</f>
        <v>1.1049723756906077E-2</v>
      </c>
      <c r="GW179" s="12">
        <f>IFERROR(VLOOKUP($EG179,Data!$B:$CP,Daily!GW$10,0)/IFERROR(VLOOKUP($EG169,Data!$B:$CP,Daily!GW$10,0),0),0)</f>
        <v>1.4705882352941176E-2</v>
      </c>
      <c r="GX179" s="12">
        <f>IFERROR(VLOOKUP($EG179,Data!$B:$CP,Daily!GX$10,0)/IFERROR(VLOOKUP($EG169,Data!$B:$CP,Daily!GX$10,0),0),0)</f>
        <v>1.0447761194029851E-2</v>
      </c>
      <c r="GY179" s="12">
        <f>IFERROR(VLOOKUP($EG179,Data!$B:$CP,Daily!GY$10,0)/IFERROR(VLOOKUP($EG169,Data!$B:$CP,Daily!GY$10,0),0),0)</f>
        <v>1.0416666666666666E-2</v>
      </c>
      <c r="GZ179" s="12">
        <f>IFERROR(VLOOKUP($EG179,Data!$B:$CP,Daily!GZ$10,0)/IFERROR(VLOOKUP($EG169,Data!$B:$CP,Daily!GZ$10,0),0),0)</f>
        <v>1.7543859649122806E-2</v>
      </c>
      <c r="HA179" s="12">
        <f>IFERROR(VLOOKUP($EG179,Data!$B:$CP,Daily!HA$10,0)/IFERROR(VLOOKUP($EG169,Data!$B:$CP,Daily!HA$10,0),0),0)</f>
        <v>1.10062893081761E-2</v>
      </c>
      <c r="HB179" s="12">
        <f>IFERROR(VLOOKUP($EG179,Data!$B:$CP,Daily!HB$10,0)/IFERROR(VLOOKUP($EG169,Data!$B:$CP,Daily!HB$10,0),0),0)</f>
        <v>4.9261083743842365E-3</v>
      </c>
      <c r="HC179" s="12">
        <f>IFERROR(VLOOKUP($EG179,Data!$B:$CP,Daily!HC$10,0)/IFERROR(VLOOKUP($EG169,Data!$B:$CP,Daily!HC$10,0),0),0)</f>
        <v>2.4263431542461005E-2</v>
      </c>
      <c r="HD179" s="12">
        <f>IFERROR(VLOOKUP($EG179,Data!$B:$CP,Daily!HD$10,0)/IFERROR(VLOOKUP($EG169,Data!$B:$CP,Daily!HD$10,0),0),0)</f>
        <v>1.5748031496062992E-2</v>
      </c>
      <c r="HE179" s="12">
        <f>IFERROR(VLOOKUP($EG179,Data!$B:$CP,Daily!HE$10,0)/IFERROR(VLOOKUP($EG169,Data!$B:$CP,Daily!HE$10,0),0),0)</f>
        <v>1.2861736334405145E-2</v>
      </c>
      <c r="HF179" s="12">
        <f>IFERROR(VLOOKUP($EG179,Data!$B:$CP,Daily!HF$10,0)/IFERROR(VLOOKUP($EG169,Data!$B:$CP,Daily!HF$10,0),0),0)</f>
        <v>4.7318611987381704E-3</v>
      </c>
      <c r="HG179" s="12">
        <f>IFERROR(VLOOKUP($EG179,Data!$B:$CP,Daily!HG$10,0)/IFERROR(VLOOKUP($EG169,Data!$B:$CP,Daily!HG$10,0),0),0)</f>
        <v>1.7214397496087636E-2</v>
      </c>
      <c r="HH179" s="12">
        <f>IFERROR(VLOOKUP($EG179,Data!$B:$CP,Daily!HH$10,0)/IFERROR(VLOOKUP($EG169,Data!$B:$CP,Daily!HH$10,0),0),0)</f>
        <v>5.8055152394775036E-3</v>
      </c>
      <c r="HI179" s="12">
        <f>IFERROR(VLOOKUP($EG179,Data!$B:$CP,Daily!HI$10,0)/IFERROR(VLOOKUP($EG169,Data!$B:$CP,Daily!HI$10,0),0),0)</f>
        <v>7.4515648286140089E-3</v>
      </c>
      <c r="HJ179" s="12">
        <f>IFERROR(VLOOKUP($EG179,Data!$B:$CP,Daily!HJ$10,0)/IFERROR(VLOOKUP($EG169,Data!$B:$CP,Daily!HJ$10,0),0),0)</f>
        <v>1.232394366197183E-2</v>
      </c>
      <c r="HK179" s="12">
        <f>IFERROR(VLOOKUP($EG179,Data!$B:$CP,Daily!HK$10,0)/IFERROR(VLOOKUP($EG169,Data!$B:$CP,Daily!HK$10,0),0),0)</f>
        <v>1.5267175572519083E-2</v>
      </c>
      <c r="HL179" s="12">
        <f>IFERROR(VLOOKUP($EG179,Data!$B:$CP,Daily!HL$10,0)/IFERROR(VLOOKUP($EG169,Data!$B:$CP,Daily!HL$10,0),0),0)</f>
        <v>1.0263929618768328E-2</v>
      </c>
      <c r="HM179" s="12">
        <f>IFERROR(VLOOKUP($EG179,Data!$B:$CP,Daily!HM$10,0)/IFERROR(VLOOKUP($EG169,Data!$B:$CP,Daily!HM$10,0),0),0)</f>
        <v>1.1428571428571429E-2</v>
      </c>
      <c r="HN179" s="12">
        <f>IFERROR(VLOOKUP($EG179,Data!$B:$CP,Daily!HN$10,0)/IFERROR(VLOOKUP($EG169,Data!$B:$CP,Daily!HN$10,0),0),0)</f>
        <v>1.2676056338028169E-2</v>
      </c>
      <c r="HO179" s="12">
        <f>IFERROR(VLOOKUP($EG179,Data!$B:$CP,Daily!HO$10,0)/IFERROR(VLOOKUP($EG169,Data!$B:$CP,Daily!HO$10,0),0),0)</f>
        <v>7.385524372230428E-3</v>
      </c>
      <c r="HP179" s="12">
        <f>IFERROR(VLOOKUP($EG179,Data!$B:$CP,Daily!HP$10,0)/IFERROR(VLOOKUP($EG169,Data!$B:$CP,Daily!HP$10,0),0),0)</f>
        <v>5.681818181818182E-3</v>
      </c>
      <c r="HQ179" s="12">
        <f>IFERROR(VLOOKUP($EG179,Data!$B:$CP,Daily!HQ$10,0)/IFERROR(VLOOKUP($EG169,Data!$B:$CP,Daily!HQ$10,0),0),0)</f>
        <v>8.9285714285714281E-3</v>
      </c>
      <c r="HR179" s="12">
        <f>IFERROR(VLOOKUP($EG179,Data!$B:$CP,Daily!HR$10,0)/IFERROR(VLOOKUP($EG169,Data!$B:$CP,Daily!HR$10,0),0),0)</f>
        <v>1.0600706713780919E-2</v>
      </c>
      <c r="HS179" s="12">
        <f>IFERROR(VLOOKUP($EG179,Data!$B:$CP,Daily!HS$10,0)/IFERROR(VLOOKUP($EG169,Data!$B:$CP,Daily!HS$10,0),0),0)</f>
        <v>8.0753701211305519E-3</v>
      </c>
      <c r="HT179" s="12">
        <f>IFERROR(VLOOKUP($EG179,Data!$B:$CP,Daily!HT$10,0)/IFERROR(VLOOKUP($EG169,Data!$B:$CP,Daily!HT$10,0),0),0)</f>
        <v>2.8901734104046241E-3</v>
      </c>
      <c r="HU179" s="43"/>
      <c r="HV179" s="40">
        <f t="shared" si="2141"/>
        <v>6.7001675041876048E-3</v>
      </c>
      <c r="HW179" s="40">
        <f t="shared" si="2142"/>
        <v>1.3661202185792349E-2</v>
      </c>
      <c r="HX179" s="40">
        <f t="shared" si="2649"/>
        <v>6.9610346816047445E-3</v>
      </c>
      <c r="HY179" s="40">
        <f t="shared" si="2650"/>
        <v>1.8881978196995906E-2</v>
      </c>
      <c r="HZ179" s="40">
        <f t="shared" si="2651"/>
        <v>1.479391492984046E-3</v>
      </c>
      <c r="IA179" s="43"/>
      <c r="IB179" s="12">
        <f t="shared" si="2652"/>
        <v>4.5574527485374031E-3</v>
      </c>
      <c r="IC179" s="12">
        <f t="shared" si="2706"/>
        <v>9.3079594638542425E-3</v>
      </c>
      <c r="ID179" s="12">
        <f t="shared" si="2707"/>
        <v>1.1314806603348689E-2</v>
      </c>
      <c r="IE179" s="1"/>
      <c r="IF179" s="7" t="s">
        <v>874</v>
      </c>
      <c r="IG179" s="7" t="s">
        <v>156</v>
      </c>
      <c r="IH179" s="12">
        <f>IFERROR(VLOOKUP($IF179,Data!$B:$CP,Daily!IH$10,0)/IFERROR(VLOOKUP($IF169,Data!$B:$CP,Daily!IH$10,0),0),0)</f>
        <v>0</v>
      </c>
      <c r="II179" s="12">
        <f>IFERROR(VLOOKUP($IF179,Data!$B:$CP,Daily!II$10,0)/IFERROR(VLOOKUP($IF169,Data!$B:$CP,Daily!II$10,0),0),0)</f>
        <v>0</v>
      </c>
      <c r="IJ179" s="12">
        <f>IFERROR(VLOOKUP($IF179,Data!$B:$CP,Daily!IJ$10,0)/IFERROR(VLOOKUP($IF169,Data!$B:$CP,Daily!IJ$10,0),0),0)</f>
        <v>0</v>
      </c>
      <c r="IK179" s="12">
        <f>IFERROR(VLOOKUP($IF179,Data!$B:$CP,Daily!IK$10,0)/IFERROR(VLOOKUP($IF169,Data!$B:$CP,Daily!IK$10,0),0),0)</f>
        <v>0</v>
      </c>
      <c r="IL179" s="12">
        <f>IFERROR(VLOOKUP($IF179,Data!$B:$CP,Daily!IL$10,0)/IFERROR(VLOOKUP($IF169,Data!$B:$CP,Daily!IL$10,0),0),0)</f>
        <v>0</v>
      </c>
      <c r="IM179" s="12">
        <f>IFERROR(VLOOKUP($IF179,Data!$B:$CP,Daily!IM$10,0)/IFERROR(VLOOKUP($IF169,Data!$B:$CP,Daily!IM$10,0),0),0)</f>
        <v>0</v>
      </c>
      <c r="IN179" s="12">
        <f>IFERROR(VLOOKUP($IF179,Data!$B:$CP,Daily!IN$10,0)/IFERROR(VLOOKUP($IF169,Data!$B:$CP,Daily!IN$10,0),0),0)</f>
        <v>0</v>
      </c>
      <c r="IO179" s="12">
        <f>IFERROR(VLOOKUP($IF179,Data!$B:$CP,Daily!IO$10,0)/IFERROR(VLOOKUP($IF169,Data!$B:$CP,Daily!IO$10,0),0),0)</f>
        <v>0</v>
      </c>
      <c r="IP179" s="12">
        <f>IFERROR(VLOOKUP($IF179,Data!$B:$CP,Daily!IP$10,0)/IFERROR(VLOOKUP($IF169,Data!$B:$CP,Daily!IP$10,0),0),0)</f>
        <v>0</v>
      </c>
      <c r="IQ179" s="12">
        <f>IFERROR(VLOOKUP($IF179,Data!$B:$CP,Daily!IQ$10,0)/IFERROR(VLOOKUP($IF169,Data!$B:$CP,Daily!IQ$10,0),0),0)</f>
        <v>0</v>
      </c>
      <c r="IR179" s="12">
        <f>IFERROR(VLOOKUP($IF179,Data!$B:$CP,Daily!IR$10,0)/IFERROR(VLOOKUP($IF169,Data!$B:$CP,Daily!IR$10,0),0),0)</f>
        <v>0</v>
      </c>
      <c r="IS179" s="12">
        <f>IFERROR(VLOOKUP($IF179,Data!$B:$CP,Daily!IS$10,0)/IFERROR(VLOOKUP($IF169,Data!$B:$CP,Daily!IS$10,0),0),0)</f>
        <v>0</v>
      </c>
      <c r="IT179" s="12">
        <f>IFERROR(VLOOKUP($IF179,Data!$B:$CP,Daily!IT$10,0)/IFERROR(VLOOKUP($IF169,Data!$B:$CP,Daily!IT$10,0),0),0)</f>
        <v>0</v>
      </c>
      <c r="IU179" s="12">
        <f>IFERROR(VLOOKUP($IF179,Data!$B:$CP,Daily!IU$10,0)/IFERROR(VLOOKUP($IF169,Data!$B:$CP,Daily!IU$10,0),0),0)</f>
        <v>0</v>
      </c>
      <c r="IV179" s="12">
        <f>IFERROR(VLOOKUP($IF179,Data!$B:$CP,Daily!IV$10,0)/IFERROR(VLOOKUP($IF169,Data!$B:$CP,Daily!IV$10,0),0),0)</f>
        <v>0</v>
      </c>
      <c r="IW179" s="12">
        <f>IFERROR(VLOOKUP($IF179,Data!$B:$CP,Daily!IW$10,0)/IFERROR(VLOOKUP($IF169,Data!$B:$CP,Daily!IW$10,0),0),0)</f>
        <v>0</v>
      </c>
      <c r="IX179" s="12">
        <f>IFERROR(VLOOKUP($IF179,Data!$B:$CP,Daily!IX$10,0)/IFERROR(VLOOKUP($IF169,Data!$B:$CP,Daily!IX$10,0),0),0)</f>
        <v>0</v>
      </c>
      <c r="IY179" s="12">
        <f>IFERROR(VLOOKUP($IF179,Data!$B:$CP,Daily!IY$10,0)/IFERROR(VLOOKUP($IF169,Data!$B:$CP,Daily!IY$10,0),0),0)</f>
        <v>0</v>
      </c>
      <c r="IZ179" s="12">
        <f>IFERROR(VLOOKUP($IF179,Data!$B:$CP,Daily!IZ$10,0)/IFERROR(VLOOKUP($IF169,Data!$B:$CP,Daily!IZ$10,0),0),0)</f>
        <v>0</v>
      </c>
      <c r="JA179" s="12">
        <f>IFERROR(VLOOKUP($IF179,Data!$B:$CP,Daily!JA$10,0)/IFERROR(VLOOKUP($IF169,Data!$B:$CP,Daily!JA$10,0),0),0)</f>
        <v>0</v>
      </c>
      <c r="JB179" s="12">
        <f>IFERROR(VLOOKUP($IF179,Data!$B:$CP,Daily!JB$10,0)/IFERROR(VLOOKUP($IF169,Data!$B:$CP,Daily!JB$10,0),0),0)</f>
        <v>0</v>
      </c>
      <c r="JC179" s="12">
        <f>IFERROR(VLOOKUP($IF179,Data!$B:$CP,Daily!JC$10,0)/IFERROR(VLOOKUP($IF169,Data!$B:$CP,Daily!JC$10,0),0),0)</f>
        <v>4.5045045045045045E-3</v>
      </c>
      <c r="JD179" s="12">
        <f>IFERROR(VLOOKUP($IF179,Data!$B:$CP,Daily!JD$10,0)/IFERROR(VLOOKUP($IF169,Data!$B:$CP,Daily!JD$10,0),0),0)</f>
        <v>0</v>
      </c>
      <c r="JE179" s="12">
        <f>IFERROR(VLOOKUP($IF179,Data!$B:$CP,Daily!JE$10,0)/IFERROR(VLOOKUP($IF169,Data!$B:$CP,Daily!JE$10,0),0),0)</f>
        <v>4.5248868778280547E-3</v>
      </c>
      <c r="JF179" s="12">
        <f>IFERROR(VLOOKUP($IF179,Data!$B:$CP,Daily!JF$10,0)/IFERROR(VLOOKUP($IF169,Data!$B:$CP,Daily!JF$10,0),0),0)</f>
        <v>0</v>
      </c>
      <c r="JG179" s="12">
        <f>IFERROR(VLOOKUP($IF179,Data!$B:$CP,Daily!JG$10,0)/IFERROR(VLOOKUP($IF169,Data!$B:$CP,Daily!JG$10,0),0),0)</f>
        <v>4.3859649122807015E-3</v>
      </c>
      <c r="JH179" s="12">
        <f>IFERROR(VLOOKUP($IF179,Data!$B:$CP,Daily!JH$10,0)/IFERROR(VLOOKUP($IF169,Data!$B:$CP,Daily!JH$10,0),0),0)</f>
        <v>3.8610038610038611E-3</v>
      </c>
      <c r="JI179" s="12">
        <f>IFERROR(VLOOKUP($IF179,Data!$B:$CP,Daily!JI$10,0)/IFERROR(VLOOKUP($IF169,Data!$B:$CP,Daily!JI$10,0),0),0)</f>
        <v>0</v>
      </c>
      <c r="JJ179" s="12">
        <f>IFERROR(VLOOKUP($IF179,Data!$B:$CP,Daily!JJ$10,0)/IFERROR(VLOOKUP($IF169,Data!$B:$CP,Daily!JJ$10,0),0),0)</f>
        <v>0</v>
      </c>
      <c r="JK179" s="12">
        <f>IFERROR(VLOOKUP($IF179,Data!$B:$CP,Daily!JK$10,0)/IFERROR(VLOOKUP($IF169,Data!$B:$CP,Daily!JK$10,0),0),0)</f>
        <v>3.7453183520599251E-3</v>
      </c>
      <c r="JL179" s="12">
        <f>IFERROR(VLOOKUP($IF179,Data!$B:$CP,Daily!JL$10,0)/IFERROR(VLOOKUP($IF169,Data!$B:$CP,Daily!JL$10,0),0),0)</f>
        <v>0</v>
      </c>
      <c r="JM179" s="12">
        <f>IFERROR(VLOOKUP($IF179,Data!$B:$CP,Daily!JM$10,0)/IFERROR(VLOOKUP($IF169,Data!$B:$CP,Daily!JM$10,0),0),0)</f>
        <v>0</v>
      </c>
      <c r="JN179" s="12">
        <f>IFERROR(VLOOKUP($IF179,Data!$B:$CP,Daily!JN$10,0)/IFERROR(VLOOKUP($IF169,Data!$B:$CP,Daily!JN$10,0),0),0)</f>
        <v>0</v>
      </c>
      <c r="JO179" s="12">
        <f>IFERROR(VLOOKUP($IF179,Data!$B:$CP,Daily!JO$10,0)/IFERROR(VLOOKUP($IF169,Data!$B:$CP,Daily!JO$10,0),0),0)</f>
        <v>0</v>
      </c>
      <c r="JP179" s="12">
        <f>IFERROR(VLOOKUP($IF179,Data!$B:$CP,Daily!JP$10,0)/IFERROR(VLOOKUP($IF169,Data!$B:$CP,Daily!JP$10,0),0),0)</f>
        <v>0</v>
      </c>
      <c r="JQ179" s="12">
        <f>IFERROR(VLOOKUP($IF179,Data!$B:$CP,Daily!JQ$10,0)/IFERROR(VLOOKUP($IF169,Data!$B:$CP,Daily!JQ$10,0),0),0)</f>
        <v>3.875968992248062E-3</v>
      </c>
      <c r="JR179" s="12">
        <f>IFERROR(VLOOKUP($IF179,Data!$B:$CP,Daily!JR$10,0)/IFERROR(VLOOKUP($IF169,Data!$B:$CP,Daily!JR$10,0),0),0)</f>
        <v>0</v>
      </c>
      <c r="JS179" s="12">
        <f>IFERROR(VLOOKUP($IF179,Data!$B:$CP,Daily!JS$10,0)/IFERROR(VLOOKUP($IF169,Data!$B:$CP,Daily!JS$10,0),0),0)</f>
        <v>0</v>
      </c>
      <c r="JT179" s="12">
        <f>IFERROR(VLOOKUP($IF179,Data!$B:$CP,Daily!JT$10,0)/IFERROR(VLOOKUP($IF169,Data!$B:$CP,Daily!JT$10,0),0),0)</f>
        <v>0</v>
      </c>
      <c r="JU179" s="12">
        <f>IFERROR(VLOOKUP($IF179,Data!$B:$CP,Daily!JU$10,0)/IFERROR(VLOOKUP($IF169,Data!$B:$CP,Daily!JU$10,0),0),0)</f>
        <v>4.3103448275862068E-3</v>
      </c>
      <c r="JV179" s="12">
        <f>IFERROR(VLOOKUP($IF179,Data!$B:$CP,Daily!JV$10,0)/IFERROR(VLOOKUP($IF169,Data!$B:$CP,Daily!JV$10,0),0),0)</f>
        <v>4.6511627906976744E-3</v>
      </c>
      <c r="JW179" s="12">
        <f>IFERROR(VLOOKUP($IF179,Data!$B:$CP,Daily!JW$10,0)/IFERROR(VLOOKUP($IF169,Data!$B:$CP,Daily!JW$10,0),0),0)</f>
        <v>0</v>
      </c>
      <c r="JX179" s="12">
        <f>IFERROR(VLOOKUP($IF179,Data!$B:$CP,Daily!JX$10,0)/IFERROR(VLOOKUP($IF169,Data!$B:$CP,Daily!JX$10,0),0),0)</f>
        <v>0</v>
      </c>
      <c r="JY179" s="12">
        <f>IFERROR(VLOOKUP($IF179,Data!$B:$CP,Daily!JY$10,0)/IFERROR(VLOOKUP($IF169,Data!$B:$CP,Daily!JY$10,0),0),0)</f>
        <v>0</v>
      </c>
      <c r="JZ179" s="12">
        <f>IFERROR(VLOOKUP($IF179,Data!$B:$CP,Daily!JZ$10,0)/IFERROR(VLOOKUP($IF169,Data!$B:$CP,Daily!JZ$10,0),0),0)</f>
        <v>0</v>
      </c>
      <c r="KA179" s="12">
        <f>IFERROR(VLOOKUP($IF179,Data!$B:$CP,Daily!KA$10,0)/IFERROR(VLOOKUP($IF169,Data!$B:$CP,Daily!KA$10,0),0),0)</f>
        <v>0</v>
      </c>
      <c r="KB179" s="12">
        <f>IFERROR(VLOOKUP($IF179,Data!$B:$CP,Daily!KB$10,0)/IFERROR(VLOOKUP($IF169,Data!$B:$CP,Daily!KB$10,0),0),0)</f>
        <v>0</v>
      </c>
      <c r="KC179" s="12">
        <f>IFERROR(VLOOKUP($IF179,Data!$B:$CP,Daily!KC$10,0)/IFERROR(VLOOKUP($IF169,Data!$B:$CP,Daily!KC$10,0),0),0)</f>
        <v>0</v>
      </c>
      <c r="KD179" s="12">
        <f>IFERROR(VLOOKUP($IF179,Data!$B:$CP,Daily!KD$10,0)/IFERROR(VLOOKUP($IF169,Data!$B:$CP,Daily!KD$10,0),0),0)</f>
        <v>0</v>
      </c>
      <c r="KE179" s="12">
        <f>IFERROR(VLOOKUP($IF179,Data!$B:$CP,Daily!KE$10,0)/IFERROR(VLOOKUP($IF169,Data!$B:$CP,Daily!KE$10,0),0),0)</f>
        <v>4.7393364928909956E-3</v>
      </c>
      <c r="KF179" s="12">
        <f>IFERROR(VLOOKUP($IF179,Data!$B:$CP,Daily!KF$10,0)/IFERROR(VLOOKUP($IF169,Data!$B:$CP,Daily!KF$10,0),0),0)</f>
        <v>0</v>
      </c>
      <c r="KG179" s="12">
        <f>IFERROR(VLOOKUP($IF179,Data!$B:$CP,Daily!KG$10,0)/IFERROR(VLOOKUP($IF169,Data!$B:$CP,Daily!KG$10,0),0),0)</f>
        <v>0</v>
      </c>
      <c r="KH179" s="12">
        <f>IFERROR(VLOOKUP($IF179,Data!$B:$CP,Daily!KH$10,0)/IFERROR(VLOOKUP($IF169,Data!$B:$CP,Daily!KH$10,0),0),0)</f>
        <v>0</v>
      </c>
      <c r="KI179" s="12">
        <f>IFERROR(VLOOKUP($IF179,Data!$B:$CP,Daily!KI$10,0)/IFERROR(VLOOKUP($IF169,Data!$B:$CP,Daily!KI$10,0),0),0)</f>
        <v>0</v>
      </c>
      <c r="KJ179" s="12">
        <f>IFERROR(VLOOKUP($IF179,Data!$B:$CP,Daily!KJ$10,0)/IFERROR(VLOOKUP($IF169,Data!$B:$CP,Daily!KJ$10,0),0),0)</f>
        <v>0</v>
      </c>
      <c r="KK179" s="12">
        <f>IFERROR(VLOOKUP($IF179,Data!$B:$CP,Daily!KK$10,0)/IFERROR(VLOOKUP($IF169,Data!$B:$CP,Daily!KK$10,0),0),0)</f>
        <v>0</v>
      </c>
      <c r="KL179" s="12">
        <f>IFERROR(VLOOKUP($IF179,Data!$B:$CP,Daily!KL$10,0)/IFERROR(VLOOKUP($IF169,Data!$B:$CP,Daily!KL$10,0),0),0)</f>
        <v>0</v>
      </c>
      <c r="KM179" s="12">
        <f>IFERROR(VLOOKUP($IF179,Data!$B:$CP,Daily!KM$10,0)/IFERROR(VLOOKUP($IF169,Data!$B:$CP,Daily!KM$10,0),0),0)</f>
        <v>0</v>
      </c>
      <c r="KN179" s="12">
        <f>IFERROR(VLOOKUP($IF179,Data!$B:$CP,Daily!KN$10,0)/IFERROR(VLOOKUP($IF169,Data!$B:$CP,Daily!KN$10,0),0),0)</f>
        <v>4.830917874396135E-3</v>
      </c>
      <c r="KO179" s="12">
        <f>IFERROR(VLOOKUP($IF179,Data!$B:$CP,Daily!KO$10,0)/IFERROR(VLOOKUP($IF169,Data!$B:$CP,Daily!KO$10,0),0),0)</f>
        <v>0</v>
      </c>
      <c r="KP179" s="12">
        <f>IFERROR(VLOOKUP($IF179,Data!$B:$CP,Daily!KP$10,0)/IFERROR(VLOOKUP($IF169,Data!$B:$CP,Daily!KP$10,0),0),0)</f>
        <v>0</v>
      </c>
      <c r="KQ179" s="12">
        <f>IFERROR(VLOOKUP($IF179,Data!$B:$CP,Daily!KQ$10,0)/IFERROR(VLOOKUP($IF169,Data!$B:$CP,Daily!KQ$10,0),0),0)</f>
        <v>0</v>
      </c>
      <c r="KR179" s="12">
        <f>IFERROR(VLOOKUP($IF179,Data!$B:$CP,Daily!KR$10,0)/IFERROR(VLOOKUP($IF169,Data!$B:$CP,Daily!KR$10,0),0),0)</f>
        <v>0</v>
      </c>
      <c r="KS179" s="12">
        <f>IFERROR(VLOOKUP($IF179,Data!$B:$CP,Daily!KS$10,0)/IFERROR(VLOOKUP($IF169,Data!$B:$CP,Daily!KS$10,0),0),0)</f>
        <v>4.464285714285714E-3</v>
      </c>
      <c r="KT179" s="12">
        <f>IFERROR(VLOOKUP($IF179,Data!$B:$CP,Daily!KT$10,0)/IFERROR(VLOOKUP($IF169,Data!$B:$CP,Daily!KT$10,0),0),0)</f>
        <v>0</v>
      </c>
      <c r="KU179" s="12">
        <f>IFERROR(VLOOKUP($IF179,Data!$B:$CP,Daily!KU$10,0)/IFERROR(VLOOKUP($IF169,Data!$B:$CP,Daily!KU$10,0),0),0)</f>
        <v>0</v>
      </c>
      <c r="KV179" s="12">
        <f>IFERROR(VLOOKUP($IF179,Data!$B:$CP,Daily!KV$10,0)/IFERROR(VLOOKUP($IF169,Data!$B:$CP,Daily!KV$10,0),0),0)</f>
        <v>0</v>
      </c>
      <c r="KW179" s="12">
        <f>IFERROR(VLOOKUP($IF179,Data!$B:$CP,Daily!KW$10,0)/IFERROR(VLOOKUP($IF169,Data!$B:$CP,Daily!KW$10,0),0),0)</f>
        <v>0</v>
      </c>
      <c r="KX179" s="12">
        <f>IFERROR(VLOOKUP($IF179,Data!$B:$CP,Daily!KX$10,0)/IFERROR(VLOOKUP($IF169,Data!$B:$CP,Daily!KX$10,0),0),0)</f>
        <v>0</v>
      </c>
      <c r="KY179" s="12">
        <f>IFERROR(VLOOKUP($IF179,Data!$B:$CP,Daily!KY$10,0)/IFERROR(VLOOKUP($IF169,Data!$B:$CP,Daily!KY$10,0),0),0)</f>
        <v>0</v>
      </c>
      <c r="KZ179" s="12">
        <f>IFERROR(VLOOKUP($IF179,Data!$B:$CP,Daily!KZ$10,0)/IFERROR(VLOOKUP($IF169,Data!$B:$CP,Daily!KZ$10,0),0),0)</f>
        <v>0</v>
      </c>
      <c r="LA179" s="12">
        <f>IFERROR(VLOOKUP($IF179,Data!$B:$CP,Daily!LA$10,0)/IFERROR(VLOOKUP($IF169,Data!$B:$CP,Daily!LA$10,0),0),0)</f>
        <v>4.608294930875576E-3</v>
      </c>
      <c r="LB179" s="12">
        <f>IFERROR(VLOOKUP($IF179,Data!$B:$CP,Daily!LB$10,0)/IFERROR(VLOOKUP($IF169,Data!$B:$CP,Daily!LB$10,0),0),0)</f>
        <v>4.3859649122807015E-3</v>
      </c>
      <c r="LC179" s="12">
        <f>IFERROR(VLOOKUP($IF179,Data!$B:$CP,Daily!LC$10,0)/IFERROR(VLOOKUP($IF169,Data!$B:$CP,Daily!LC$10,0),0),0)</f>
        <v>0</v>
      </c>
      <c r="LD179" s="12">
        <f>IFERROR(VLOOKUP($IF179,Data!$B:$CP,Daily!LD$10,0)/IFERROR(VLOOKUP($IF169,Data!$B:$CP,Daily!LD$10,0),0),0)</f>
        <v>0</v>
      </c>
      <c r="LE179" s="12">
        <f>IFERROR(VLOOKUP($IF179,Data!$B:$CP,Daily!LE$10,0)/IFERROR(VLOOKUP($IF169,Data!$B:$CP,Daily!LE$10,0),0),0)</f>
        <v>0</v>
      </c>
      <c r="LF179" s="12">
        <f>IFERROR(VLOOKUP($IF179,Data!$B:$CP,Daily!LF$10,0)/IFERROR(VLOOKUP($IF169,Data!$B:$CP,Daily!LF$10,0),0),0)</f>
        <v>4.0816326530612249E-3</v>
      </c>
      <c r="LG179" s="12">
        <f>IFERROR(VLOOKUP($IF179,Data!$B:$CP,Daily!LG$10,0)/IFERROR(VLOOKUP($IF169,Data!$B:$CP,Daily!LG$10,0),0),0)</f>
        <v>0</v>
      </c>
      <c r="LH179" s="12">
        <f>IFERROR(VLOOKUP($IF179,Data!$B:$CP,Daily!LH$10,0)/IFERROR(VLOOKUP($IF169,Data!$B:$CP,Daily!LH$10,0),0),0)</f>
        <v>0</v>
      </c>
      <c r="LI179" s="12">
        <f>IFERROR(VLOOKUP($IF179,Data!$B:$CP,Daily!LI$10,0)/IFERROR(VLOOKUP($IF169,Data!$B:$CP,Daily!LI$10,0),0),0)</f>
        <v>5.0000000000000001E-3</v>
      </c>
      <c r="LJ179" s="12">
        <f>IFERROR(VLOOKUP($IF179,Data!$B:$CP,Daily!LJ$10,0)/IFERROR(VLOOKUP($IF169,Data!$B:$CP,Daily!LJ$10,0),0),0)</f>
        <v>5.1813471502590676E-3</v>
      </c>
      <c r="LK179" s="12">
        <f>IFERROR(VLOOKUP($IF179,Data!$B:$CP,Daily!LK$10,0)/IFERROR(VLOOKUP($IF169,Data!$B:$CP,Daily!LK$10,0),0),0)</f>
        <v>4.6948356807511738E-3</v>
      </c>
      <c r="LL179" s="12">
        <f>IFERROR(VLOOKUP($IF179,Data!$B:$CP,Daily!LL$10,0)/IFERROR(VLOOKUP($IF169,Data!$B:$CP,Daily!LL$10,0),0),0)</f>
        <v>0</v>
      </c>
      <c r="LM179" s="12">
        <f>IFERROR(VLOOKUP($IF179,Data!$B:$CP,Daily!LM$10,0)/IFERROR(VLOOKUP($IF169,Data!$B:$CP,Daily!LM$10,0),0),0)</f>
        <v>0</v>
      </c>
      <c r="LN179" s="12">
        <f>IFERROR(VLOOKUP($IF179,Data!$B:$CP,Daily!LN$10,0)/IFERROR(VLOOKUP($IF169,Data!$B:$CP,Daily!LN$10,0),0),0)</f>
        <v>4.0816326530612249E-3</v>
      </c>
      <c r="LO179" s="12">
        <f>IFERROR(VLOOKUP($IF179,Data!$B:$CP,Daily!LO$10,0)/IFERROR(VLOOKUP($IF169,Data!$B:$CP,Daily!LO$10,0),0),0)</f>
        <v>0</v>
      </c>
      <c r="LP179" s="12">
        <f>IFERROR(VLOOKUP($IF179,Data!$B:$CP,Daily!LP$10,0)/IFERROR(VLOOKUP($IF169,Data!$B:$CP,Daily!LP$10,0),0),0)</f>
        <v>0</v>
      </c>
      <c r="LQ179" s="12">
        <f>IFERROR(VLOOKUP($IF179,Data!$B:$CP,Daily!LQ$10,0)/IFERROR(VLOOKUP($IF169,Data!$B:$CP,Daily!LQ$10,0),0),0)</f>
        <v>0</v>
      </c>
      <c r="LR179" s="12">
        <f>IFERROR(VLOOKUP($IF179,Data!$B:$CP,Daily!LR$10,0)/IFERROR(VLOOKUP($IF169,Data!$B:$CP,Daily!LR$10,0),0),0)</f>
        <v>0</v>
      </c>
      <c r="LS179" s="12">
        <f>IFERROR(VLOOKUP($IF179,Data!$B:$CP,Daily!LS$10,0)/IFERROR(VLOOKUP($IF169,Data!$B:$CP,Daily!LS$10,0),0),0)</f>
        <v>0</v>
      </c>
      <c r="LU179" s="40">
        <f t="shared" si="2145"/>
        <v>0</v>
      </c>
      <c r="LV179" s="40">
        <f t="shared" si="2146"/>
        <v>0</v>
      </c>
      <c r="LW179" s="40">
        <f t="shared" si="2708"/>
        <v>0</v>
      </c>
      <c r="LX179" s="40">
        <f t="shared" si="2709"/>
        <v>0</v>
      </c>
      <c r="LY179" s="40">
        <f t="shared" si="2710"/>
        <v>0</v>
      </c>
      <c r="LZ179" s="43"/>
      <c r="MA179" s="12">
        <f t="shared" si="2711"/>
        <v>1.8744483749734606E-3</v>
      </c>
      <c r="MB179" s="12">
        <f t="shared" si="2712"/>
        <v>5.8198760542910427E-4</v>
      </c>
      <c r="MC179" s="12">
        <f t="shared" si="2713"/>
        <v>1.2462205860371244E-3</v>
      </c>
    </row>
    <row r="180" spans="4:341" x14ac:dyDescent="0.35">
      <c r="D180" s="111" t="s">
        <v>875</v>
      </c>
      <c r="E180" s="53" t="str">
        <f>VLOOKUP($D180,'Metric Nature'!$C:$D,2,0)&amp;IF(($F180&lt;(EA180)),"Below",IF(($F180&gt;(DZ180)),"Above","Within"))</f>
        <v>PositiveWithin</v>
      </c>
      <c r="F180" s="48">
        <f t="shared" ref="F180" si="2715">DU180</f>
        <v>5.213764337851929E-2</v>
      </c>
      <c r="G180" s="49">
        <f t="shared" ref="G180" si="2716">ED180</f>
        <v>5.1385534681471473E-2</v>
      </c>
      <c r="H180" s="55">
        <f t="shared" ref="H180" si="2717">IFERROR(((F180-G180)/G180),0)</f>
        <v>1.4636584044711924E-2</v>
      </c>
      <c r="I180" s="49">
        <f t="shared" ref="I180" si="2718">EE180</f>
        <v>5.2794805774177056E-2</v>
      </c>
      <c r="J180" s="48">
        <f t="shared" ref="J180" si="2719">IFERROR(((F180-I180)/I180),0)</f>
        <v>-1.2447482020649783E-2</v>
      </c>
      <c r="K180" s="48">
        <f t="shared" ref="K180" si="2720">EC180</f>
        <v>7.490624109902708E-3</v>
      </c>
      <c r="L180" s="56"/>
      <c r="M180" s="53" t="str">
        <f>VLOOKUP($D180,'Metric Nature'!$C:$D,2,0)&amp;IF(($N180&lt;(HZ180)),"Below",IF(($N180&gt;(HY180)),"Above","Within"))</f>
        <v>PositiveWithin</v>
      </c>
      <c r="N180" s="48">
        <f t="shared" ref="N180" si="2721">HT180</f>
        <v>4.1907514450867052E-2</v>
      </c>
      <c r="O180" s="49">
        <f t="shared" ref="O180" si="2722">IC180</f>
        <v>4.8640535627647294E-2</v>
      </c>
      <c r="P180" s="55">
        <f t="shared" ref="P180" si="2723">IFERROR(((N180-O180)/O180),0)</f>
        <v>-0.13842407551435743</v>
      </c>
      <c r="Q180" s="49">
        <f t="shared" ref="Q180" si="2724">ID180</f>
        <v>4.9188383702025565E-2</v>
      </c>
      <c r="R180" s="48">
        <f t="shared" ref="R180" si="2725">IFERROR(((N180-Q180)/Q180),0)</f>
        <v>-0.14802009546125194</v>
      </c>
      <c r="S180" s="48">
        <f t="shared" ref="S180" si="2726">IB180</f>
        <v>8.8029159121650671E-3</v>
      </c>
      <c r="T180" s="56"/>
      <c r="U180" s="53" t="str">
        <f>VLOOKUP($D180,'Metric Nature'!$C:$D,2,0)&amp;IF(($V180&lt;(LY180)),"Below",IF(($V180&gt;(LX180)),"Above","Within"))</f>
        <v>PositiveWithin</v>
      </c>
      <c r="V180" s="48">
        <f t="shared" ref="V180" si="2727">LS180</f>
        <v>7.8651685393258425E-2</v>
      </c>
      <c r="W180" s="49">
        <f t="shared" ref="W180" si="2728">MB180</f>
        <v>5.9576689417413113E-2</v>
      </c>
      <c r="X180" s="48">
        <f t="shared" ref="X180" si="2729">IFERROR(((V180-W180)/W180),0)</f>
        <v>0.32017549418028018</v>
      </c>
      <c r="Y180" s="49">
        <f t="shared" ref="Y180" si="2730">MC180</f>
        <v>6.2767720734655266E-2</v>
      </c>
      <c r="Z180" s="48">
        <f t="shared" ref="Z180" si="2731">IFERROR(((V180-Y180)/Y180),0)</f>
        <v>0.25305944636338079</v>
      </c>
      <c r="AA180" s="48">
        <f t="shared" ref="AA180" si="2732">MA180</f>
        <v>1.6387062569995128E-2</v>
      </c>
      <c r="AB180" s="50"/>
      <c r="AC180" s="46"/>
      <c r="AI180" s="7" t="s">
        <v>875</v>
      </c>
      <c r="AJ180" s="12">
        <f>IFERROR((VLOOKUP($EG180,Data!$B:$CP,Daily!EI$10,0)+VLOOKUP($IF180,Data!$B:$CP,Daily!IH$10,0))/(VLOOKUP($EG169,Data!$B:$CP,Daily!EI$10,0)+VLOOKUP($IF169,Data!$B:$CP,Daily!IH$10,0)),0)</f>
        <v>5.6675062972292189E-2</v>
      </c>
      <c r="AK180" s="12">
        <f>IFERROR((VLOOKUP($EG180,Data!$B:$CP,Daily!EJ$10,0)+VLOOKUP($IF180,Data!$B:$CP,Daily!II$10,0))/(VLOOKUP($EG169,Data!$B:$CP,Daily!EJ$10,0)+VLOOKUP($IF169,Data!$B:$CP,Daily!II$10,0)),0)</f>
        <v>5.3231939163498096E-2</v>
      </c>
      <c r="AL180" s="12">
        <f>IFERROR((VLOOKUP($EG180,Data!$B:$CP,Daily!EK$10,0)+VLOOKUP($IF180,Data!$B:$CP,Daily!IJ$10,0))/(VLOOKUP($EG169,Data!$B:$CP,Daily!EK$10,0)+VLOOKUP($IF169,Data!$B:$CP,Daily!IJ$10,0)),0)</f>
        <v>7.7809798270893377E-2</v>
      </c>
      <c r="AM180" s="12">
        <f>IFERROR((VLOOKUP($EG180,Data!$B:$CP,Daily!EL$10,0)+VLOOKUP($IF180,Data!$B:$CP,Daily!IK$10,0))/(VLOOKUP($EG169,Data!$B:$CP,Daily!EL$10,0)+VLOOKUP($IF169,Data!$B:$CP,Daily!IK$10,0)),0)</f>
        <v>6.9182389937106917E-2</v>
      </c>
      <c r="AN180" s="12">
        <f>IFERROR((VLOOKUP($EG180,Data!$B:$CP,Daily!EM$10,0)+VLOOKUP($IF180,Data!$B:$CP,Daily!IL$10,0))/(VLOOKUP($EG169,Data!$B:$CP,Daily!EM$10,0)+VLOOKUP($IF169,Data!$B:$CP,Daily!IL$10,0)),0)</f>
        <v>4.8888888888888891E-2</v>
      </c>
      <c r="AO180" s="12">
        <f>IFERROR((VLOOKUP($EG180,Data!$B:$CP,Daily!EN$10,0)+VLOOKUP($IF180,Data!$B:$CP,Daily!IM$10,0))/(VLOOKUP($EG169,Data!$B:$CP,Daily!EN$10,0)+VLOOKUP($IF169,Data!$B:$CP,Daily!IM$10,0)),0)</f>
        <v>6.7757009345794386E-2</v>
      </c>
      <c r="AP180" s="12">
        <f>IFERROR((VLOOKUP($EG180,Data!$B:$CP,Daily!EO$10,0)+VLOOKUP($IF180,Data!$B:$CP,Daily!IN$10,0))/(VLOOKUP($EG169,Data!$B:$CP,Daily!EO$10,0)+VLOOKUP($IF169,Data!$B:$CP,Daily!IN$10,0)),0)</f>
        <v>6.2717770034843204E-2</v>
      </c>
      <c r="AQ180" s="12">
        <f>IFERROR((VLOOKUP($EG180,Data!$B:$CP,Daily!EP$10,0)+VLOOKUP($IF180,Data!$B:$CP,Daily!IO$10,0))/(VLOOKUP($EG169,Data!$B:$CP,Daily!EP$10,0)+VLOOKUP($IF169,Data!$B:$CP,Daily!IO$10,0)),0)</f>
        <v>6.8807339449541288E-2</v>
      </c>
      <c r="AR180" s="12">
        <f>IFERROR((VLOOKUP($EG180,Data!$B:$CP,Daily!EQ$10,0)+VLOOKUP($IF180,Data!$B:$CP,Daily!IP$10,0))/(VLOOKUP($EG169,Data!$B:$CP,Daily!EQ$10,0)+VLOOKUP($IF169,Data!$B:$CP,Daily!IP$10,0)),0)</f>
        <v>6.8720379146919433E-2</v>
      </c>
      <c r="AS180" s="12">
        <f>IFERROR((VLOOKUP($EG180,Data!$B:$CP,Daily!ER$10,0)+VLOOKUP($IF180,Data!$B:$CP,Daily!IQ$10,0))/(VLOOKUP($EG169,Data!$B:$CP,Daily!ER$10,0)+VLOOKUP($IF169,Data!$B:$CP,Daily!IQ$10,0)),0)</f>
        <v>7.4438202247191013E-2</v>
      </c>
      <c r="AT180" s="12">
        <f>IFERROR((VLOOKUP($EG180,Data!$B:$CP,Daily!ES$10,0)+VLOOKUP($IF180,Data!$B:$CP,Daily!IR$10,0))/(VLOOKUP($EG169,Data!$B:$CP,Daily!ES$10,0)+VLOOKUP($IF169,Data!$B:$CP,Daily!IR$10,0)),0)</f>
        <v>6.9841269841269843E-2</v>
      </c>
      <c r="AU180" s="12">
        <f>IFERROR((VLOOKUP($EG180,Data!$B:$CP,Daily!ET$10,0)+VLOOKUP($IF180,Data!$B:$CP,Daily!IS$10,0))/(VLOOKUP($EG169,Data!$B:$CP,Daily!ET$10,0)+VLOOKUP($IF169,Data!$B:$CP,Daily!IS$10,0)),0)</f>
        <v>7.3721759809750292E-2</v>
      </c>
      <c r="AV180" s="12">
        <f>IFERROR((VLOOKUP($EG180,Data!$B:$CP,Daily!EU$10,0)+VLOOKUP($IF180,Data!$B:$CP,Daily!IT$10,0))/(VLOOKUP($EG169,Data!$B:$CP,Daily!EU$10,0)+VLOOKUP($IF169,Data!$B:$CP,Daily!IT$10,0)),0)</f>
        <v>5.2386495925494762E-2</v>
      </c>
      <c r="AW180" s="12">
        <f>IFERROR((VLOOKUP($EG180,Data!$B:$CP,Daily!EV$10,0)+VLOOKUP($IF180,Data!$B:$CP,Daily!IU$10,0))/(VLOOKUP($EG169,Data!$B:$CP,Daily!EV$10,0)+VLOOKUP($IF169,Data!$B:$CP,Daily!IU$10,0)),0)</f>
        <v>6.4772727272727273E-2</v>
      </c>
      <c r="AX180" s="12">
        <f>IFERROR((VLOOKUP($EG180,Data!$B:$CP,Daily!EW$10,0)+VLOOKUP($IF180,Data!$B:$CP,Daily!IV$10,0))/(VLOOKUP($EG169,Data!$B:$CP,Daily!EW$10,0)+VLOOKUP($IF169,Data!$B:$CP,Daily!IV$10,0)),0)</f>
        <v>5.9016393442622953E-2</v>
      </c>
      <c r="AY180" s="12">
        <f>IFERROR((VLOOKUP($EG180,Data!$B:$CP,Daily!EX$10,0)+VLOOKUP($IF180,Data!$B:$CP,Daily!IW$10,0))/(VLOOKUP($EG169,Data!$B:$CP,Daily!EX$10,0)+VLOOKUP($IF169,Data!$B:$CP,Daily!IW$10,0)),0)</f>
        <v>5.1522248243559721E-2</v>
      </c>
      <c r="AZ180" s="12">
        <f>IFERROR((VLOOKUP($EG180,Data!$B:$CP,Daily!EY$10,0)+VLOOKUP($IF180,Data!$B:$CP,Daily!IX$10,0))/(VLOOKUP($EG169,Data!$B:$CP,Daily!EY$10,0)+VLOOKUP($IF169,Data!$B:$CP,Daily!IX$10,0)),0)</f>
        <v>5.0531914893617018E-2</v>
      </c>
      <c r="BA180" s="12">
        <f>IFERROR((VLOOKUP($EG180,Data!$B:$CP,Daily!EZ$10,0)+VLOOKUP($IF180,Data!$B:$CP,Daily!IY$10,0))/(VLOOKUP($EG169,Data!$B:$CP,Daily!EZ$10,0)+VLOOKUP($IF169,Data!$B:$CP,Daily!IY$10,0)),0)</f>
        <v>6.5340909090909088E-2</v>
      </c>
      <c r="BB180" s="12">
        <f>IFERROR((VLOOKUP($EG180,Data!$B:$CP,Daily!FA$10,0)+VLOOKUP($IF180,Data!$B:$CP,Daily!IZ$10,0))/(VLOOKUP($EG169,Data!$B:$CP,Daily!FA$10,0)+VLOOKUP($IF169,Data!$B:$CP,Daily!IZ$10,0)),0)</f>
        <v>5.7971014492753624E-2</v>
      </c>
      <c r="BC180" s="12">
        <f>IFERROR((VLOOKUP($EG180,Data!$B:$CP,Daily!FB$10,0)+VLOOKUP($IF180,Data!$B:$CP,Daily!JA$10,0))/(VLOOKUP($EG169,Data!$B:$CP,Daily!FB$10,0)+VLOOKUP($IF169,Data!$B:$CP,Daily!JA$10,0)),0)</f>
        <v>5.6250000000000001E-2</v>
      </c>
      <c r="BD180" s="12">
        <f>IFERROR((VLOOKUP($EG180,Data!$B:$CP,Daily!FC$10,0)+VLOOKUP($IF180,Data!$B:$CP,Daily!JB$10,0))/(VLOOKUP($EG169,Data!$B:$CP,Daily!FC$10,0)+VLOOKUP($IF169,Data!$B:$CP,Daily!JB$10,0)),0)</f>
        <v>5.7511737089201875E-2</v>
      </c>
      <c r="BE180" s="12">
        <f>IFERROR((VLOOKUP($EG180,Data!$B:$CP,Daily!FD$10,0)+VLOOKUP($IF180,Data!$B:$CP,Daily!JC$10,0))/(VLOOKUP($EG169,Data!$B:$CP,Daily!FD$10,0)+VLOOKUP($IF169,Data!$B:$CP,Daily!JC$10,0)),0)</f>
        <v>5.4811205846528627E-2</v>
      </c>
      <c r="BF180" s="12">
        <f>IFERROR((VLOOKUP($EG180,Data!$B:$CP,Daily!FE$10,0)+VLOOKUP($IF180,Data!$B:$CP,Daily!JD$10,0))/(VLOOKUP($EG169,Data!$B:$CP,Daily!FE$10,0)+VLOOKUP($IF169,Data!$B:$CP,Daily!JD$10,0)),0)</f>
        <v>6.2626262626262627E-2</v>
      </c>
      <c r="BG180" s="12">
        <f>IFERROR((VLOOKUP($EG180,Data!$B:$CP,Daily!FF$10,0)+VLOOKUP($IF180,Data!$B:$CP,Daily!JE$10,0))/(VLOOKUP($EG169,Data!$B:$CP,Daily!FF$10,0)+VLOOKUP($IF169,Data!$B:$CP,Daily!JE$10,0)),0)</f>
        <v>7.8677309007981755E-2</v>
      </c>
      <c r="BH180" s="12">
        <f>IFERROR((VLOOKUP($EG180,Data!$B:$CP,Daily!FG$10,0)+VLOOKUP($IF180,Data!$B:$CP,Daily!JF$10,0))/(VLOOKUP($EG169,Data!$B:$CP,Daily!FG$10,0)+VLOOKUP($IF169,Data!$B:$CP,Daily!JF$10,0)),0)</f>
        <v>6.9885641677255403E-2</v>
      </c>
      <c r="BI180" s="12">
        <f>IFERROR((VLOOKUP($EG180,Data!$B:$CP,Daily!FH$10,0)+VLOOKUP($IF180,Data!$B:$CP,Daily!JG$10,0))/(VLOOKUP($EG169,Data!$B:$CP,Daily!FH$10,0)+VLOOKUP($IF169,Data!$B:$CP,Daily!JG$10,0)),0)</f>
        <v>4.288702928870293E-2</v>
      </c>
      <c r="BJ180" s="12">
        <f>IFERROR((VLOOKUP($EG180,Data!$B:$CP,Daily!FI$10,0)+VLOOKUP($IF180,Data!$B:$CP,Daily!JH$10,0))/(VLOOKUP($EG169,Data!$B:$CP,Daily!FI$10,0)+VLOOKUP($IF169,Data!$B:$CP,Daily!JH$10,0)),0)</f>
        <v>5.3427419354838711E-2</v>
      </c>
      <c r="BK180" s="12">
        <f>IFERROR((VLOOKUP($EG180,Data!$B:$CP,Daily!FJ$10,0)+VLOOKUP($IF180,Data!$B:$CP,Daily!JI$10,0))/(VLOOKUP($EG169,Data!$B:$CP,Daily!FJ$10,0)+VLOOKUP($IF169,Data!$B:$CP,Daily!JI$10,0)),0)</f>
        <v>5.6807051909892263E-2</v>
      </c>
      <c r="BL180" s="12">
        <f>IFERROR((VLOOKUP($EG180,Data!$B:$CP,Daily!FK$10,0)+VLOOKUP($IF180,Data!$B:$CP,Daily!JJ$10,0))/(VLOOKUP($EG169,Data!$B:$CP,Daily!FK$10,0)+VLOOKUP($IF169,Data!$B:$CP,Daily!JJ$10,0)),0)</f>
        <v>4.7812817904374368E-2</v>
      </c>
      <c r="BM180" s="12">
        <f>IFERROR((VLOOKUP($EG180,Data!$B:$CP,Daily!FL$10,0)+VLOOKUP($IF180,Data!$B:$CP,Daily!JK$10,0))/(VLOOKUP($EG169,Data!$B:$CP,Daily!FL$10,0)+VLOOKUP($IF169,Data!$B:$CP,Daily!JK$10,0)),0)</f>
        <v>5.2052052052052052E-2</v>
      </c>
      <c r="BN180" s="12">
        <f>IFERROR((VLOOKUP($EG180,Data!$B:$CP,Daily!FM$10,0)+VLOOKUP($IF180,Data!$B:$CP,Daily!JL$10,0))/(VLOOKUP($EG169,Data!$B:$CP,Daily!FM$10,0)+VLOOKUP($IF169,Data!$B:$CP,Daily!JL$10,0)),0)</f>
        <v>4.7018348623853214E-2</v>
      </c>
      <c r="BO180" s="12">
        <f>IFERROR((VLOOKUP($EG180,Data!$B:$CP,Daily!FN$10,0)+VLOOKUP($IF180,Data!$B:$CP,Daily!JM$10,0))/(VLOOKUP($EG169,Data!$B:$CP,Daily!FN$10,0)+VLOOKUP($IF169,Data!$B:$CP,Daily!JM$10,0)),0)</f>
        <v>6.0453400503778336E-2</v>
      </c>
      <c r="BP180" s="12">
        <f>IFERROR((VLOOKUP($EG180,Data!$B:$CP,Daily!FO$10,0)+VLOOKUP($IF180,Data!$B:$CP,Daily!JN$10,0))/(VLOOKUP($EG169,Data!$B:$CP,Daily!FO$10,0)+VLOOKUP($IF169,Data!$B:$CP,Daily!JN$10,0)),0)</f>
        <v>5.4110301768990635E-2</v>
      </c>
      <c r="BQ180" s="12">
        <f>IFERROR((VLOOKUP($EG180,Data!$B:$CP,Daily!FP$10,0)+VLOOKUP($IF180,Data!$B:$CP,Daily!JO$10,0))/(VLOOKUP($EG169,Data!$B:$CP,Daily!FP$10,0)+VLOOKUP($IF169,Data!$B:$CP,Daily!JO$10,0)),0)</f>
        <v>5.53877139979859E-2</v>
      </c>
      <c r="BR180" s="12">
        <f>IFERROR((VLOOKUP($EG180,Data!$B:$CP,Daily!FQ$10,0)+VLOOKUP($IF180,Data!$B:$CP,Daily!JP$10,0))/(VLOOKUP($EG169,Data!$B:$CP,Daily!FQ$10,0)+VLOOKUP($IF169,Data!$B:$CP,Daily!JP$10,0)),0)</f>
        <v>5.5974165769644778E-2</v>
      </c>
      <c r="BS180" s="12">
        <f>IFERROR((VLOOKUP($EG180,Data!$B:$CP,Daily!FR$10,0)+VLOOKUP($IF180,Data!$B:$CP,Daily!JQ$10,0))/(VLOOKUP($EG169,Data!$B:$CP,Daily!FR$10,0)+VLOOKUP($IF169,Data!$B:$CP,Daily!JQ$10,0)),0)</f>
        <v>4.7379032258064516E-2</v>
      </c>
      <c r="BT180" s="12">
        <f>IFERROR((VLOOKUP($EG180,Data!$B:$CP,Daily!FS$10,0)+VLOOKUP($IF180,Data!$B:$CP,Daily!JR$10,0))/(VLOOKUP($EG169,Data!$B:$CP,Daily!FS$10,0)+VLOOKUP($IF169,Data!$B:$CP,Daily!JR$10,0)),0)</f>
        <v>5.2791878172588833E-2</v>
      </c>
      <c r="BU180" s="12">
        <f>IFERROR((VLOOKUP($EG180,Data!$B:$CP,Daily!FT$10,0)+VLOOKUP($IF180,Data!$B:$CP,Daily!JS$10,0))/(VLOOKUP($EG169,Data!$B:$CP,Daily!FT$10,0)+VLOOKUP($IF169,Data!$B:$CP,Daily!JS$10,0)),0)</f>
        <v>5.8434399117971332E-2</v>
      </c>
      <c r="BV180" s="12">
        <f>IFERROR((VLOOKUP($EG180,Data!$B:$CP,Daily!FU$10,0)+VLOOKUP($IF180,Data!$B:$CP,Daily!JT$10,0))/(VLOOKUP($EG169,Data!$B:$CP,Daily!FU$10,0)+VLOOKUP($IF169,Data!$B:$CP,Daily!JT$10,0)),0)</f>
        <v>5.6865464632454926E-2</v>
      </c>
      <c r="BW180" s="12">
        <f>IFERROR((VLOOKUP($EG180,Data!$B:$CP,Daily!FV$10,0)+VLOOKUP($IF180,Data!$B:$CP,Daily!JU$10,0))/(VLOOKUP($EG169,Data!$B:$CP,Daily!FV$10,0)+VLOOKUP($IF169,Data!$B:$CP,Daily!JU$10,0)),0)</f>
        <v>5.7906458797327393E-2</v>
      </c>
      <c r="BX180" s="12">
        <f>IFERROR((VLOOKUP($EG180,Data!$B:$CP,Daily!FW$10,0)+VLOOKUP($IF180,Data!$B:$CP,Daily!JV$10,0))/(VLOOKUP($EG169,Data!$B:$CP,Daily!FW$10,0)+VLOOKUP($IF169,Data!$B:$CP,Daily!JV$10,0)),0)</f>
        <v>3.2146957520091848E-2</v>
      </c>
      <c r="BY180" s="12">
        <f>IFERROR((VLOOKUP($EG180,Data!$B:$CP,Daily!FX$10,0)+VLOOKUP($IF180,Data!$B:$CP,Daily!JW$10,0))/(VLOOKUP($EG169,Data!$B:$CP,Daily!FX$10,0)+VLOOKUP($IF169,Data!$B:$CP,Daily!JW$10,0)),0)</f>
        <v>5.5066079295154183E-2</v>
      </c>
      <c r="BZ180" s="12">
        <f>IFERROR((VLOOKUP($EG180,Data!$B:$CP,Daily!FY$10,0)+VLOOKUP($IF180,Data!$B:$CP,Daily!JX$10,0))/(VLOOKUP($EG169,Data!$B:$CP,Daily!FY$10,0)+VLOOKUP($IF169,Data!$B:$CP,Daily!JX$10,0)),0)</f>
        <v>4.0468583599574018E-2</v>
      </c>
      <c r="CA180" s="12">
        <f>IFERROR((VLOOKUP($EG180,Data!$B:$CP,Daily!FZ$10,0)+VLOOKUP($IF180,Data!$B:$CP,Daily!JY$10,0))/(VLOOKUP($EG169,Data!$B:$CP,Daily!FZ$10,0)+VLOOKUP($IF169,Data!$B:$CP,Daily!JY$10,0)),0)</f>
        <v>5.5109070034443167E-2</v>
      </c>
      <c r="CB180" s="12">
        <f>IFERROR((VLOOKUP($EG180,Data!$B:$CP,Daily!GA$10,0)+VLOOKUP($IF180,Data!$B:$CP,Daily!JZ$10,0))/(VLOOKUP($EG169,Data!$B:$CP,Daily!GA$10,0)+VLOOKUP($IF169,Data!$B:$CP,Daily!JZ$10,0)),0)</f>
        <v>6.4683053040103494E-2</v>
      </c>
      <c r="CC180" s="12">
        <f>IFERROR((VLOOKUP($EG180,Data!$B:$CP,Daily!GB$10,0)+VLOOKUP($IF180,Data!$B:$CP,Daily!KA$10,0))/(VLOOKUP($EG169,Data!$B:$CP,Daily!GB$10,0)+VLOOKUP($IF169,Data!$B:$CP,Daily!KA$10,0)),0)</f>
        <v>5.0458715596330278E-2</v>
      </c>
      <c r="CD180" s="12">
        <f>IFERROR((VLOOKUP($EG180,Data!$B:$CP,Daily!GC$10,0)+VLOOKUP($IF180,Data!$B:$CP,Daily!KB$10,0))/(VLOOKUP($EG169,Data!$B:$CP,Daily!GC$10,0)+VLOOKUP($IF169,Data!$B:$CP,Daily!KB$10,0)),0)</f>
        <v>5.159165751920966E-2</v>
      </c>
      <c r="CE180" s="12">
        <f>IFERROR((VLOOKUP($EG180,Data!$B:$CP,Daily!GD$10,0)+VLOOKUP($IF180,Data!$B:$CP,Daily!KC$10,0))/(VLOOKUP($EG169,Data!$B:$CP,Daily!GD$10,0)+VLOOKUP($IF169,Data!$B:$CP,Daily!KC$10,0)),0)</f>
        <v>4.3196544276457881E-2</v>
      </c>
      <c r="CF180" s="12">
        <f>IFERROR((VLOOKUP($EG180,Data!$B:$CP,Daily!GE$10,0)+VLOOKUP($IF180,Data!$B:$CP,Daily!KD$10,0))/(VLOOKUP($EG169,Data!$B:$CP,Daily!GE$10,0)+VLOOKUP($IF169,Data!$B:$CP,Daily!KD$10,0)),0)</f>
        <v>4.0632054176072234E-2</v>
      </c>
      <c r="CG180" s="12">
        <f>IFERROR((VLOOKUP($EG180,Data!$B:$CP,Daily!GF$10,0)+VLOOKUP($IF180,Data!$B:$CP,Daily!KE$10,0))/(VLOOKUP($EG169,Data!$B:$CP,Daily!GF$10,0)+VLOOKUP($IF169,Data!$B:$CP,Daily!KE$10,0)),0)</f>
        <v>5.0561797752808987E-2</v>
      </c>
      <c r="CH180" s="12">
        <f>IFERROR((VLOOKUP($EG180,Data!$B:$CP,Daily!GG$10,0)+VLOOKUP($IF180,Data!$B:$CP,Daily!KF$10,0))/(VLOOKUP($EG169,Data!$B:$CP,Daily!GG$10,0)+VLOOKUP($IF169,Data!$B:$CP,Daily!KF$10,0)),0)</f>
        <v>3.4682080924855488E-2</v>
      </c>
      <c r="CI180" s="12">
        <f>IFERROR((VLOOKUP($EG180,Data!$B:$CP,Daily!GH$10,0)+VLOOKUP($IF180,Data!$B:$CP,Daily!KG$10,0))/(VLOOKUP($EG169,Data!$B:$CP,Daily!GH$10,0)+VLOOKUP($IF169,Data!$B:$CP,Daily!KG$10,0)),0)</f>
        <v>6.5512978986402973E-2</v>
      </c>
      <c r="CJ180" s="12">
        <f>IFERROR((VLOOKUP($EG180,Data!$B:$CP,Daily!GI$10,0)+VLOOKUP($IF180,Data!$B:$CP,Daily!KH$10,0))/(VLOOKUP($EG169,Data!$B:$CP,Daily!GI$10,0)+VLOOKUP($IF169,Data!$B:$CP,Daily!KH$10,0)),0)</f>
        <v>5.3040103492884863E-2</v>
      </c>
      <c r="CK180" s="12">
        <f>IFERROR((VLOOKUP($EG180,Data!$B:$CP,Daily!GJ$10,0)+VLOOKUP($IF180,Data!$B:$CP,Daily!KI$10,0))/(VLOOKUP($EG169,Data!$B:$CP,Daily!GJ$10,0)+VLOOKUP($IF169,Data!$B:$CP,Daily!KI$10,0)),0)</f>
        <v>4.5501551189245086E-2</v>
      </c>
      <c r="CL180" s="12">
        <f>IFERROR((VLOOKUP($EG180,Data!$B:$CP,Daily!GK$10,0)+VLOOKUP($IF180,Data!$B:$CP,Daily!KJ$10,0))/(VLOOKUP($EG169,Data!$B:$CP,Daily!GK$10,0)+VLOOKUP($IF169,Data!$B:$CP,Daily!KJ$10,0)),0)</f>
        <v>5.6084656084656084E-2</v>
      </c>
      <c r="CM180" s="12">
        <f>IFERROR((VLOOKUP($EG180,Data!$B:$CP,Daily!GL$10,0)+VLOOKUP($IF180,Data!$B:$CP,Daily!KK$10,0))/(VLOOKUP($EG169,Data!$B:$CP,Daily!GL$10,0)+VLOOKUP($IF169,Data!$B:$CP,Daily!KK$10,0)),0)</f>
        <v>4.8245614035087717E-2</v>
      </c>
      <c r="CN180" s="12">
        <f>IFERROR((VLOOKUP($EG180,Data!$B:$CP,Daily!GM$10,0)+VLOOKUP($IF180,Data!$B:$CP,Daily!KL$10,0))/(VLOOKUP($EG169,Data!$B:$CP,Daily!GM$10,0)+VLOOKUP($IF169,Data!$B:$CP,Daily!KL$10,0)),0)</f>
        <v>4.4871794871794872E-2</v>
      </c>
      <c r="CO180" s="12">
        <f>IFERROR((VLOOKUP($EG180,Data!$B:$CP,Daily!GN$10,0)+VLOOKUP($IF180,Data!$B:$CP,Daily!KM$10,0))/(VLOOKUP($EG169,Data!$B:$CP,Daily!GN$10,0)+VLOOKUP($IF169,Data!$B:$CP,Daily!KM$10,0)),0)</f>
        <v>5.45876887340302E-2</v>
      </c>
      <c r="CP180" s="12">
        <f>IFERROR((VLOOKUP($EG180,Data!$B:$CP,Daily!GO$10,0)+VLOOKUP($IF180,Data!$B:$CP,Daily!KN$10,0))/(VLOOKUP($EG169,Data!$B:$CP,Daily!GO$10,0)+VLOOKUP($IF169,Data!$B:$CP,Daily!KN$10,0)),0)</f>
        <v>6.1790668348045398E-2</v>
      </c>
      <c r="CQ180" s="12">
        <f>IFERROR((VLOOKUP($EG180,Data!$B:$CP,Daily!GP$10,0)+VLOOKUP($IF180,Data!$B:$CP,Daily!KO$10,0))/(VLOOKUP($EG169,Data!$B:$CP,Daily!GP$10,0)+VLOOKUP($IF169,Data!$B:$CP,Daily!KO$10,0)),0)</f>
        <v>5.6439942112879886E-2</v>
      </c>
      <c r="CR180" s="12">
        <f>IFERROR((VLOOKUP($EG180,Data!$B:$CP,Daily!GQ$10,0)+VLOOKUP($IF180,Data!$B:$CP,Daily!KP$10,0))/(VLOOKUP($EG169,Data!$B:$CP,Daily!GQ$10,0)+VLOOKUP($IF169,Data!$B:$CP,Daily!KP$10,0)),0)</f>
        <v>4.7337278106508875E-2</v>
      </c>
      <c r="CS180" s="12">
        <f>IFERROR((VLOOKUP($EG180,Data!$B:$CP,Daily!GR$10,0)+VLOOKUP($IF180,Data!$B:$CP,Daily!KQ$10,0))/(VLOOKUP($EG169,Data!$B:$CP,Daily!GR$10,0)+VLOOKUP($IF169,Data!$B:$CP,Daily!KQ$10,0)),0)</f>
        <v>4.6067415730337076E-2</v>
      </c>
      <c r="CT180" s="12">
        <f>IFERROR((VLOOKUP($EG180,Data!$B:$CP,Daily!GS$10,0)+VLOOKUP($IF180,Data!$B:$CP,Daily!KR$10,0))/(VLOOKUP($EG169,Data!$B:$CP,Daily!GS$10,0)+VLOOKUP($IF169,Data!$B:$CP,Daily!KR$10,0)),0)</f>
        <v>5.9471365638766517E-2</v>
      </c>
      <c r="CU180" s="12">
        <f>IFERROR((VLOOKUP($EG180,Data!$B:$CP,Daily!GT$10,0)+VLOOKUP($IF180,Data!$B:$CP,Daily!KS$10,0))/(VLOOKUP($EG169,Data!$B:$CP,Daily!GT$10,0)+VLOOKUP($IF169,Data!$B:$CP,Daily!KS$10,0)),0)</f>
        <v>5.7108140947752128E-2</v>
      </c>
      <c r="CV180" s="12">
        <f>IFERROR((VLOOKUP($EG180,Data!$B:$CP,Daily!GU$10,0)+VLOOKUP($IF180,Data!$B:$CP,Daily!KT$10,0))/(VLOOKUP($EG169,Data!$B:$CP,Daily!GU$10,0)+VLOOKUP($IF169,Data!$B:$CP,Daily!KT$10,0)),0)</f>
        <v>6.2015503875968991E-2</v>
      </c>
      <c r="CW180" s="12">
        <f>IFERROR((VLOOKUP($EG180,Data!$B:$CP,Daily!GV$10,0)+VLOOKUP($IF180,Data!$B:$CP,Daily!KU$10,0))/(VLOOKUP($EG169,Data!$B:$CP,Daily!GV$10,0)+VLOOKUP($IF169,Data!$B:$CP,Daily!KU$10,0)),0)</f>
        <v>7.407407407407407E-2</v>
      </c>
      <c r="CX180" s="12">
        <f>IFERROR((VLOOKUP($EG180,Data!$B:$CP,Daily!GW$10,0)+VLOOKUP($IF180,Data!$B:$CP,Daily!KV$10,0))/(VLOOKUP($EG169,Data!$B:$CP,Daily!GW$10,0)+VLOOKUP($IF169,Data!$B:$CP,Daily!KV$10,0)),0)</f>
        <v>5.1948051948051951E-2</v>
      </c>
      <c r="CY180" s="12">
        <f>IFERROR((VLOOKUP($EG180,Data!$B:$CP,Daily!GX$10,0)+VLOOKUP($IF180,Data!$B:$CP,Daily!KW$10,0))/(VLOOKUP($EG169,Data!$B:$CP,Daily!GX$10,0)+VLOOKUP($IF169,Data!$B:$CP,Daily!KW$10,0)),0)</f>
        <v>6.0240963855421686E-2</v>
      </c>
      <c r="CZ180" s="12">
        <f>IFERROR((VLOOKUP($EG180,Data!$B:$CP,Daily!GY$10,0)+VLOOKUP($IF180,Data!$B:$CP,Daily!KX$10,0))/(VLOOKUP($EG169,Data!$B:$CP,Daily!GY$10,0)+VLOOKUP($IF169,Data!$B:$CP,Daily!KX$10,0)),0)</f>
        <v>5.5421686746987948E-2</v>
      </c>
      <c r="DA180" s="12">
        <f>IFERROR((VLOOKUP($EG180,Data!$B:$CP,Daily!GZ$10,0)+VLOOKUP($IF180,Data!$B:$CP,Daily!KY$10,0))/(VLOOKUP($EG169,Data!$B:$CP,Daily!GZ$10,0)+VLOOKUP($IF169,Data!$B:$CP,Daily!KY$10,0)),0)</f>
        <v>5.0887573964497043E-2</v>
      </c>
      <c r="DB180" s="12">
        <f>IFERROR((VLOOKUP($EG180,Data!$B:$CP,Daily!HA$10,0)+VLOOKUP($IF180,Data!$B:$CP,Daily!KZ$10,0))/(VLOOKUP($EG169,Data!$B:$CP,Daily!HA$10,0)+VLOOKUP($IF169,Data!$B:$CP,Daily!KZ$10,0)),0)</f>
        <v>4.3329532497149374E-2</v>
      </c>
      <c r="DC180" s="12">
        <f>IFERROR((VLOOKUP($EG180,Data!$B:$CP,Daily!HB$10,0)+VLOOKUP($IF180,Data!$B:$CP,Daily!LA$10,0))/(VLOOKUP($EG169,Data!$B:$CP,Daily!HB$10,0)+VLOOKUP($IF169,Data!$B:$CP,Daily!LA$10,0)),0)</f>
        <v>5.8111380145278453E-2</v>
      </c>
      <c r="DD180" s="12">
        <f>IFERROR((VLOOKUP($EG180,Data!$B:$CP,Daily!HC$10,0)+VLOOKUP($IF180,Data!$B:$CP,Daily!LB$10,0))/(VLOOKUP($EG169,Data!$B:$CP,Daily!HC$10,0)+VLOOKUP($IF169,Data!$B:$CP,Daily!LB$10,0)),0)</f>
        <v>5.9627329192546583E-2</v>
      </c>
      <c r="DE180" s="12">
        <f>IFERROR((VLOOKUP($EG180,Data!$B:$CP,Daily!HD$10,0)+VLOOKUP($IF180,Data!$B:$CP,Daily!LC$10,0))/(VLOOKUP($EG169,Data!$B:$CP,Daily!HD$10,0)+VLOOKUP($IF169,Data!$B:$CP,Daily!LC$10,0)),0)</f>
        <v>5.7692307692307696E-2</v>
      </c>
      <c r="DF180" s="12">
        <f>IFERROR((VLOOKUP($EG180,Data!$B:$CP,Daily!HE$10,0)+VLOOKUP($IF180,Data!$B:$CP,Daily!LD$10,0))/(VLOOKUP($EG169,Data!$B:$CP,Daily!HE$10,0)+VLOOKUP($IF169,Data!$B:$CP,Daily!LD$10,0)),0)</f>
        <v>4.7337278106508875E-2</v>
      </c>
      <c r="DG180" s="12">
        <f>IFERROR((VLOOKUP($EG180,Data!$B:$CP,Daily!HF$10,0)+VLOOKUP($IF180,Data!$B:$CP,Daily!LE$10,0))/(VLOOKUP($EG169,Data!$B:$CP,Daily!HF$10,0)+VLOOKUP($IF169,Data!$B:$CP,Daily!LE$10,0)),0)</f>
        <v>3.6773428232502965E-2</v>
      </c>
      <c r="DH180" s="12">
        <f>IFERROR((VLOOKUP($EG180,Data!$B:$CP,Daily!HG$10,0)+VLOOKUP($IF180,Data!$B:$CP,Daily!LF$10,0))/(VLOOKUP($EG169,Data!$B:$CP,Daily!HG$10,0)+VLOOKUP($IF169,Data!$B:$CP,Daily!LF$10,0)),0)</f>
        <v>4.7511312217194568E-2</v>
      </c>
      <c r="DI180" s="12">
        <f>IFERROR((VLOOKUP($EG180,Data!$B:$CP,Daily!HH$10,0)+VLOOKUP($IF180,Data!$B:$CP,Daily!LG$10,0))/(VLOOKUP($EG169,Data!$B:$CP,Daily!HH$10,0)+VLOOKUP($IF169,Data!$B:$CP,Daily!LG$10,0)),0)</f>
        <v>5.329153605015674E-2</v>
      </c>
      <c r="DJ180" s="12">
        <f>IFERROR((VLOOKUP($EG180,Data!$B:$CP,Daily!HI$10,0)+VLOOKUP($IF180,Data!$B:$CP,Daily!LH$10,0))/(VLOOKUP($EG169,Data!$B:$CP,Daily!HI$10,0)+VLOOKUP($IF169,Data!$B:$CP,Daily!LH$10,0)),0)</f>
        <v>5.8262711864406777E-2</v>
      </c>
      <c r="DK180" s="12">
        <f>IFERROR((VLOOKUP($EG180,Data!$B:$CP,Daily!HJ$10,0)+VLOOKUP($IF180,Data!$B:$CP,Daily!LI$10,0))/(VLOOKUP($EG169,Data!$B:$CP,Daily!HJ$10,0)+VLOOKUP($IF169,Data!$B:$CP,Daily!LI$10,0)),0)</f>
        <v>5.46875E-2</v>
      </c>
      <c r="DL180" s="12">
        <f>IFERROR((VLOOKUP($EG180,Data!$B:$CP,Daily!HK$10,0)+VLOOKUP($IF180,Data!$B:$CP,Daily!LJ$10,0))/(VLOOKUP($EG169,Data!$B:$CP,Daily!HK$10,0)+VLOOKUP($IF169,Data!$B:$CP,Daily!LJ$10,0)),0)</f>
        <v>5.0209205020920501E-2</v>
      </c>
      <c r="DM180" s="12">
        <f>IFERROR((VLOOKUP($EG180,Data!$B:$CP,Daily!HL$10,0)+VLOOKUP($IF180,Data!$B:$CP,Daily!LK$10,0))/(VLOOKUP($EG169,Data!$B:$CP,Daily!HL$10,0)+VLOOKUP($IF169,Data!$B:$CP,Daily!LK$10,0)),0)</f>
        <v>4.357541899441341E-2</v>
      </c>
      <c r="DN180" s="12">
        <f>IFERROR((VLOOKUP($EG180,Data!$B:$CP,Daily!HM$10,0)+VLOOKUP($IF180,Data!$B:$CP,Daily!LL$10,0))/(VLOOKUP($EG169,Data!$B:$CP,Daily!HM$10,0)+VLOOKUP($IF169,Data!$B:$CP,Daily!LL$10,0)),0)</f>
        <v>5.2350427350427352E-2</v>
      </c>
      <c r="DO180" s="12">
        <f>IFERROR((VLOOKUP($EG180,Data!$B:$CP,Daily!HN$10,0)+VLOOKUP($IF180,Data!$B:$CP,Daily!LM$10,0))/(VLOOKUP($EG169,Data!$B:$CP,Daily!HN$10,0)+VLOOKUP($IF169,Data!$B:$CP,Daily!LM$10,0)),0)</f>
        <v>4.8884165781083955E-2</v>
      </c>
      <c r="DP180" s="12">
        <f>IFERROR((VLOOKUP($EG180,Data!$B:$CP,Daily!HO$10,0)+VLOOKUP($IF180,Data!$B:$CP,Daily!LN$10,0))/(VLOOKUP($EG169,Data!$B:$CP,Daily!HO$10,0)+VLOOKUP($IF169,Data!$B:$CP,Daily!LN$10,0)),0)</f>
        <v>5.2060737527114966E-2</v>
      </c>
      <c r="DQ180" s="12">
        <f>IFERROR((VLOOKUP($EG180,Data!$B:$CP,Daily!HP$10,0)+VLOOKUP($IF180,Data!$B:$CP,Daily!LO$10,0))/(VLOOKUP($EG169,Data!$B:$CP,Daily!HP$10,0)+VLOOKUP($IF169,Data!$B:$CP,Daily!LO$10,0)),0)</f>
        <v>5.0686378035902854E-2</v>
      </c>
      <c r="DR180" s="12">
        <f>IFERROR((VLOOKUP($EG180,Data!$B:$CP,Daily!HQ$10,0)+VLOOKUP($IF180,Data!$B:$CP,Daily!LP$10,0))/(VLOOKUP($EG169,Data!$B:$CP,Daily!HQ$10,0)+VLOOKUP($IF169,Data!$B:$CP,Daily!LP$10,0)),0)</f>
        <v>5.327413984461709E-2</v>
      </c>
      <c r="DS180" s="12">
        <f>IFERROR((VLOOKUP($EG180,Data!$B:$CP,Daily!HR$10,0)+VLOOKUP($IF180,Data!$B:$CP,Daily!LQ$10,0))/(VLOOKUP($EG169,Data!$B:$CP,Daily!HR$10,0)+VLOOKUP($IF169,Data!$B:$CP,Daily!LQ$10,0)),0)</f>
        <v>4.6052631578947366E-2</v>
      </c>
      <c r="DT180" s="12">
        <f>IFERROR((VLOOKUP($EG180,Data!$B:$CP,Daily!HS$10,0)+VLOOKUP($IF180,Data!$B:$CP,Daily!LR$10,0))/(VLOOKUP($EG169,Data!$B:$CP,Daily!HS$10,0)+VLOOKUP($IF169,Data!$B:$CP,Daily!LR$10,0)),0)</f>
        <v>5.6338028169014086E-2</v>
      </c>
      <c r="DU180" s="12">
        <f>IFERROR((VLOOKUP($EG180,Data!$B:$CP,Daily!HT$10,0)+VLOOKUP($IF180,Data!$B:$CP,Daily!LS$10,0))/(VLOOKUP($EG169,Data!$B:$CP,Daily!HT$10,0)+VLOOKUP($IF169,Data!$B:$CP,Daily!LS$10,0)),0)</f>
        <v>5.213764337851929E-2</v>
      </c>
      <c r="DV180" s="12">
        <f>IFERROR((VLOOKUP($EG180,Data!$B:$CP,Daily!HU$10,0)+VLOOKUP($IF180,Data!$B:$CP,Daily!LT$10,0))/(VLOOKUP($EG169,Data!$B:$CP,Daily!HU$10,0)+VLOOKUP($IF169,Data!$B:$CP,Daily!LT$10,0)),0)</f>
        <v>0</v>
      </c>
      <c r="DW180" s="40">
        <f>_xlfn.QUARTILE.INC($AJ180:$DT180,1)</f>
        <v>5.0209205020920501E-2</v>
      </c>
      <c r="DX180" s="40">
        <f>_xlfn.QUARTILE.INC($AJ180:$DT180,3)</f>
        <v>5.9471365638766517E-2</v>
      </c>
      <c r="DY180" s="40">
        <f t="shared" ref="DY180" si="2733">DX180-DW180</f>
        <v>9.2621606178460159E-3</v>
      </c>
      <c r="DZ180" s="40">
        <f t="shared" ref="DZ180" si="2734">DX180+(0.75*DY180)</f>
        <v>6.6417986102151022E-2</v>
      </c>
      <c r="EA180" s="40">
        <f t="shared" ref="EA180" si="2735">DW180-(0.75*DY180)</f>
        <v>4.3262584557535989E-2</v>
      </c>
      <c r="EB180" s="14"/>
      <c r="EC180" s="12">
        <f t="shared" ref="EC180" si="2736">_xlfn.STDEV.P(BN180:DU180)</f>
        <v>7.490624109902708E-3</v>
      </c>
      <c r="ED180" s="12">
        <f t="shared" si="2704"/>
        <v>5.1385534681471473E-2</v>
      </c>
      <c r="EE180" s="12">
        <f t="shared" si="2705"/>
        <v>5.2794805774177056E-2</v>
      </c>
      <c r="EF180" s="1"/>
      <c r="EG180" s="7" t="s">
        <v>876</v>
      </c>
      <c r="EH180" s="7" t="s">
        <v>146</v>
      </c>
      <c r="EI180" s="12">
        <f>IFERROR(VLOOKUP($EG180,Data!$B:$CP,Daily!EI$10,0)/IFERROR(VLOOKUP($EG169,Data!$B:$CP,Daily!EI$10,0),0),0)</f>
        <v>5.0966608084358524E-2</v>
      </c>
      <c r="EJ180" s="12">
        <f>IFERROR(VLOOKUP($EG180,Data!$B:$CP,Daily!EJ$10,0)/IFERROR(VLOOKUP($EG169,Data!$B:$CP,Daily!EJ$10,0),0),0)</f>
        <v>4.3478260869565216E-2</v>
      </c>
      <c r="EK180" s="12">
        <f>IFERROR(VLOOKUP($EG180,Data!$B:$CP,Daily!EK$10,0)/IFERROR(VLOOKUP($EG169,Data!$B:$CP,Daily!EK$10,0),0),0)</f>
        <v>6.4908722109533468E-2</v>
      </c>
      <c r="EL180" s="12">
        <f>IFERROR(VLOOKUP($EG180,Data!$B:$CP,Daily!EL$10,0)/IFERROR(VLOOKUP($EG169,Data!$B:$CP,Daily!EL$10,0),0),0)</f>
        <v>6.1403508771929821E-2</v>
      </c>
      <c r="EM180" s="12">
        <f>IFERROR(VLOOKUP($EG180,Data!$B:$CP,Daily!EM$10,0)/IFERROR(VLOOKUP($EG169,Data!$B:$CP,Daily!EM$10,0),0),0)</f>
        <v>5.1975051975051978E-2</v>
      </c>
      <c r="EN180" s="12">
        <f>IFERROR(VLOOKUP($EG180,Data!$B:$CP,Daily!EN$10,0)/IFERROR(VLOOKUP($EG169,Data!$B:$CP,Daily!EN$10,0),0),0)</f>
        <v>6.0810810810810814E-2</v>
      </c>
      <c r="EO180" s="12">
        <f>IFERROR(VLOOKUP($EG180,Data!$B:$CP,Daily!EO$10,0)/IFERROR(VLOOKUP($EG169,Data!$B:$CP,Daily!EO$10,0),0),0)</f>
        <v>6.589785831960461E-2</v>
      </c>
      <c r="EP180" s="12">
        <f>IFERROR(VLOOKUP($EG180,Data!$B:$CP,Daily!EP$10,0)/IFERROR(VLOOKUP($EG169,Data!$B:$CP,Daily!EP$10,0),0),0)</f>
        <v>5.7971014492753624E-2</v>
      </c>
      <c r="EQ180" s="12">
        <f>IFERROR(VLOOKUP($EG180,Data!$B:$CP,Daily!EQ$10,0)/IFERROR(VLOOKUP($EG169,Data!$B:$CP,Daily!EQ$10,0),0),0)</f>
        <v>7.2635135135135129E-2</v>
      </c>
      <c r="ER180" s="12">
        <f>IFERROR(VLOOKUP($EG180,Data!$B:$CP,Daily!ER$10,0)/IFERROR(VLOOKUP($EG169,Data!$B:$CP,Daily!ER$10,0),0),0)</f>
        <v>7.099391480730223E-2</v>
      </c>
      <c r="ES180" s="12">
        <f>IFERROR(VLOOKUP($EG180,Data!$B:$CP,Daily!ES$10,0)/IFERROR(VLOOKUP($EG169,Data!$B:$CP,Daily!ES$10,0),0),0)</f>
        <v>6.6666666666666666E-2</v>
      </c>
      <c r="ET180" s="12">
        <f>IFERROR(VLOOKUP($EG180,Data!$B:$CP,Daily!ET$10,0)/IFERROR(VLOOKUP($EG169,Data!$B:$CP,Daily!ET$10,0),0),0)</f>
        <v>5.8252427184466021E-2</v>
      </c>
      <c r="EU180" s="12">
        <f>IFERROR(VLOOKUP($EG180,Data!$B:$CP,Daily!EU$10,0)/IFERROR(VLOOKUP($EG169,Data!$B:$CP,Daily!EU$10,0),0),0)</f>
        <v>5.0736497545008183E-2</v>
      </c>
      <c r="EV180" s="12">
        <f>IFERROR(VLOOKUP($EG180,Data!$B:$CP,Daily!EV$10,0)/IFERROR(VLOOKUP($EG169,Data!$B:$CP,Daily!EV$10,0),0),0)</f>
        <v>7.0866141732283464E-2</v>
      </c>
      <c r="EW180" s="12">
        <f>IFERROR(VLOOKUP($EG180,Data!$B:$CP,Daily!EW$10,0)/IFERROR(VLOOKUP($EG169,Data!$B:$CP,Daily!EW$10,0),0),0)</f>
        <v>5.657492354740061E-2</v>
      </c>
      <c r="EX180" s="12">
        <f>IFERROR(VLOOKUP($EG180,Data!$B:$CP,Daily!EX$10,0)/IFERROR(VLOOKUP($EG169,Data!$B:$CP,Daily!EX$10,0),0),0)</f>
        <v>4.4407894736842105E-2</v>
      </c>
      <c r="EY180" s="12">
        <f>IFERROR(VLOOKUP($EG180,Data!$B:$CP,Daily!EY$10,0)/IFERROR(VLOOKUP($EG169,Data!$B:$CP,Daily!EY$10,0),0),0)</f>
        <v>4.0852575488454709E-2</v>
      </c>
      <c r="EZ180" s="12">
        <f>IFERROR(VLOOKUP($EG180,Data!$B:$CP,Daily!EZ$10,0)/IFERROR(VLOOKUP($EG169,Data!$B:$CP,Daily!EZ$10,0),0),0)</f>
        <v>5.8027079303675046E-2</v>
      </c>
      <c r="FA180" s="12">
        <f>IFERROR(VLOOKUP($EG180,Data!$B:$CP,Daily!FA$10,0)/IFERROR(VLOOKUP($EG169,Data!$B:$CP,Daily!FA$10,0),0),0)</f>
        <v>4.975124378109453E-2</v>
      </c>
      <c r="FB180" s="12">
        <f>IFERROR(VLOOKUP($EG180,Data!$B:$CP,Daily!FB$10,0)/IFERROR(VLOOKUP($EG169,Data!$B:$CP,Daily!FB$10,0),0),0)</f>
        <v>5.6951423785594639E-2</v>
      </c>
      <c r="FC180" s="12">
        <f>IFERROR(VLOOKUP($EG180,Data!$B:$CP,Daily!FC$10,0)/IFERROR(VLOOKUP($EG169,Data!$B:$CP,Daily!FC$10,0),0),0)</f>
        <v>5.6089743589743592E-2</v>
      </c>
      <c r="FD180" s="12">
        <f>IFERROR(VLOOKUP($EG180,Data!$B:$CP,Daily!FD$10,0)/IFERROR(VLOOKUP($EG169,Data!$B:$CP,Daily!FD$10,0),0),0)</f>
        <v>5.1752921535893157E-2</v>
      </c>
      <c r="FE180" s="12">
        <f>IFERROR(VLOOKUP($EG180,Data!$B:$CP,Daily!FE$10,0)/IFERROR(VLOOKUP($EG169,Data!$B:$CP,Daily!FE$10,0),0),0)</f>
        <v>6.5217391304347824E-2</v>
      </c>
      <c r="FF180" s="12">
        <f>IFERROR(VLOOKUP($EG180,Data!$B:$CP,Daily!FF$10,0)/IFERROR(VLOOKUP($EG169,Data!$B:$CP,Daily!FF$10,0),0),0)</f>
        <v>7.3170731707317069E-2</v>
      </c>
      <c r="FG180" s="12">
        <f>IFERROR(VLOOKUP($EG180,Data!$B:$CP,Daily!FG$10,0)/IFERROR(VLOOKUP($EG169,Data!$B:$CP,Daily!FG$10,0),0),0)</f>
        <v>6.9373942470389166E-2</v>
      </c>
      <c r="FH180" s="12">
        <f>IFERROR(VLOOKUP($EG180,Data!$B:$CP,Daily!FH$10,0)/IFERROR(VLOOKUP($EG169,Data!$B:$CP,Daily!FH$10,0),0),0)</f>
        <v>3.5714285714285712E-2</v>
      </c>
      <c r="FI180" s="12">
        <f>IFERROR(VLOOKUP($EG180,Data!$B:$CP,Daily!FI$10,0)/IFERROR(VLOOKUP($EG169,Data!$B:$CP,Daily!FI$10,0),0),0)</f>
        <v>5.4570259208731244E-2</v>
      </c>
      <c r="FJ180" s="12">
        <f>IFERROR(VLOOKUP($EG180,Data!$B:$CP,Daily!FJ$10,0)/IFERROR(VLOOKUP($EG169,Data!$B:$CP,Daily!FJ$10,0),0),0)</f>
        <v>6.0723514211886306E-2</v>
      </c>
      <c r="FK180" s="12">
        <f>IFERROR(VLOOKUP($EG180,Data!$B:$CP,Daily!FK$10,0)/IFERROR(VLOOKUP($EG169,Data!$B:$CP,Daily!FK$10,0),0),0)</f>
        <v>5.1451187335092345E-2</v>
      </c>
      <c r="FL180" s="12">
        <f>IFERROR(VLOOKUP($EG180,Data!$B:$CP,Daily!FL$10,0)/IFERROR(VLOOKUP($EG169,Data!$B:$CP,Daily!FL$10,0),0),0)</f>
        <v>5.1912568306010931E-2</v>
      </c>
      <c r="FM180" s="12">
        <f>IFERROR(VLOOKUP($EG180,Data!$B:$CP,Daily!FM$10,0)/IFERROR(VLOOKUP($EG169,Data!$B:$CP,Daily!FM$10,0),0),0)</f>
        <v>3.9308176100628929E-2</v>
      </c>
      <c r="FN180" s="12">
        <f>IFERROR(VLOOKUP($EG180,Data!$B:$CP,Daily!FN$10,0)/IFERROR(VLOOKUP($EG169,Data!$B:$CP,Daily!FN$10,0),0),0)</f>
        <v>5.128205128205128E-2</v>
      </c>
      <c r="FO180" s="12">
        <f>IFERROR(VLOOKUP($EG180,Data!$B:$CP,Daily!FO$10,0)/IFERROR(VLOOKUP($EG169,Data!$B:$CP,Daily!FO$10,0),0),0)</f>
        <v>4.9062049062049064E-2</v>
      </c>
      <c r="FP180" s="12">
        <f>IFERROR(VLOOKUP($EG180,Data!$B:$CP,Daily!FP$10,0)/IFERROR(VLOOKUP($EG169,Data!$B:$CP,Daily!FP$10,0),0),0)</f>
        <v>6.6666666666666666E-2</v>
      </c>
      <c r="FQ180" s="12">
        <f>IFERROR(VLOOKUP($EG180,Data!$B:$CP,Daily!FQ$10,0)/IFERROR(VLOOKUP($EG169,Data!$B:$CP,Daily!FQ$10,0),0),0)</f>
        <v>5.2790346907993967E-2</v>
      </c>
      <c r="FR180" s="12">
        <f>IFERROR(VLOOKUP($EG180,Data!$B:$CP,Daily!FR$10,0)/IFERROR(VLOOKUP($EG169,Data!$B:$CP,Daily!FR$10,0),0),0)</f>
        <v>4.4959128065395093E-2</v>
      </c>
      <c r="FS180" s="12">
        <f>IFERROR(VLOOKUP($EG180,Data!$B:$CP,Daily!FS$10,0)/IFERROR(VLOOKUP($EG169,Data!$B:$CP,Daily!FS$10,0),0),0)</f>
        <v>4.0333796940194712E-2</v>
      </c>
      <c r="FT180" s="12">
        <f>IFERROR(VLOOKUP($EG180,Data!$B:$CP,Daily!FT$10,0)/IFERROR(VLOOKUP($EG169,Data!$B:$CP,Daily!FT$10,0),0),0)</f>
        <v>4.874446085672083E-2</v>
      </c>
      <c r="FU180" s="12">
        <f>IFERROR(VLOOKUP($EG180,Data!$B:$CP,Daily!FU$10,0)/IFERROR(VLOOKUP($EG169,Data!$B:$CP,Daily!FU$10,0),0),0)</f>
        <v>4.8824593128390596E-2</v>
      </c>
      <c r="FV180" s="12">
        <f>IFERROR(VLOOKUP($EG180,Data!$B:$CP,Daily!FV$10,0)/IFERROR(VLOOKUP($EG169,Data!$B:$CP,Daily!FV$10,0),0),0)</f>
        <v>4.8048048048048048E-2</v>
      </c>
      <c r="FW180" s="12">
        <f>IFERROR(VLOOKUP($EG180,Data!$B:$CP,Daily!FW$10,0)/IFERROR(VLOOKUP($EG169,Data!$B:$CP,Daily!FW$10,0),0),0)</f>
        <v>2.8963414634146343E-2</v>
      </c>
      <c r="FX180" s="12">
        <f>IFERROR(VLOOKUP($EG180,Data!$B:$CP,Daily!FX$10,0)/IFERROR(VLOOKUP($EG169,Data!$B:$CP,Daily!FX$10,0),0),0)</f>
        <v>5.4380664652567974E-2</v>
      </c>
      <c r="FY180" s="12">
        <f>IFERROR(VLOOKUP($EG180,Data!$B:$CP,Daily!FY$10,0)/IFERROR(VLOOKUP($EG169,Data!$B:$CP,Daily!FY$10,0),0),0)</f>
        <v>3.9215686274509803E-2</v>
      </c>
      <c r="FZ180" s="12">
        <f>IFERROR(VLOOKUP($EG180,Data!$B:$CP,Daily!FZ$10,0)/IFERROR(VLOOKUP($EG169,Data!$B:$CP,Daily!FZ$10,0),0),0)</f>
        <v>5.0691244239631339E-2</v>
      </c>
      <c r="GA180" s="12">
        <f>IFERROR(VLOOKUP($EG180,Data!$B:$CP,Daily!GA$10,0)/IFERROR(VLOOKUP($EG169,Data!$B:$CP,Daily!GA$10,0),0),0)</f>
        <v>6.8728522336769765E-2</v>
      </c>
      <c r="GB180" s="12">
        <f>IFERROR(VLOOKUP($EG180,Data!$B:$CP,Daily!GB$10,0)/IFERROR(VLOOKUP($EG169,Data!$B:$CP,Daily!GB$10,0),0),0)</f>
        <v>4.6092184368737472E-2</v>
      </c>
      <c r="GC180" s="12">
        <f>IFERROR(VLOOKUP($EG180,Data!$B:$CP,Daily!GC$10,0)/IFERROR(VLOOKUP($EG169,Data!$B:$CP,Daily!GC$10,0),0),0)</f>
        <v>4.6875E-2</v>
      </c>
      <c r="GD180" s="12">
        <f>IFERROR(VLOOKUP($EG180,Data!$B:$CP,Daily!GD$10,0)/IFERROR(VLOOKUP($EG169,Data!$B:$CP,Daily!GD$10,0),0),0)</f>
        <v>3.8081805359661498E-2</v>
      </c>
      <c r="GE180" s="12">
        <f>IFERROR(VLOOKUP($EG180,Data!$B:$CP,Daily!GE$10,0)/IFERROR(VLOOKUP($EG169,Data!$B:$CP,Daily!GE$10,0),0),0)</f>
        <v>3.5398230088495575E-2</v>
      </c>
      <c r="GF180" s="12">
        <f>IFERROR(VLOOKUP($EG180,Data!$B:$CP,Daily!GF$10,0)/IFERROR(VLOOKUP($EG169,Data!$B:$CP,Daily!GF$10,0),0),0)</f>
        <v>4.1237113402061855E-2</v>
      </c>
      <c r="GG180" s="12">
        <f>IFERROR(VLOOKUP($EG180,Data!$B:$CP,Daily!GG$10,0)/IFERROR(VLOOKUP($EG169,Data!$B:$CP,Daily!GG$10,0),0),0)</f>
        <v>3.003003003003003E-2</v>
      </c>
      <c r="GH180" s="12">
        <f>IFERROR(VLOOKUP($EG180,Data!$B:$CP,Daily!GH$10,0)/IFERROR(VLOOKUP($EG169,Data!$B:$CP,Daily!GH$10,0),0),0)</f>
        <v>5.6666666666666664E-2</v>
      </c>
      <c r="GI180" s="12">
        <f>IFERROR(VLOOKUP($EG180,Data!$B:$CP,Daily!GI$10,0)/IFERROR(VLOOKUP($EG169,Data!$B:$CP,Daily!GI$10,0),0),0)</f>
        <v>4.2735042735042736E-2</v>
      </c>
      <c r="GJ180" s="12">
        <f>IFERROR(VLOOKUP($EG180,Data!$B:$CP,Daily!GJ$10,0)/IFERROR(VLOOKUP($EG169,Data!$B:$CP,Daily!GJ$10,0),0),0)</f>
        <v>4.189944134078212E-2</v>
      </c>
      <c r="GK180" s="12">
        <f>IFERROR(VLOOKUP($EG180,Data!$B:$CP,Daily!GK$10,0)/IFERROR(VLOOKUP($EG169,Data!$B:$CP,Daily!GK$10,0),0),0)</f>
        <v>5.5162659123055166E-2</v>
      </c>
      <c r="GL180" s="12">
        <f>IFERROR(VLOOKUP($EG180,Data!$B:$CP,Daily!GL$10,0)/IFERROR(VLOOKUP($EG169,Data!$B:$CP,Daily!GL$10,0),0),0)</f>
        <v>4.8104956268221574E-2</v>
      </c>
      <c r="GM180" s="12">
        <f>IFERROR(VLOOKUP($EG180,Data!$B:$CP,Daily!GM$10,0)/IFERROR(VLOOKUP($EG169,Data!$B:$CP,Daily!GM$10,0),0),0)</f>
        <v>4.4159544159544158E-2</v>
      </c>
      <c r="GN180" s="12">
        <f>IFERROR(VLOOKUP($EG180,Data!$B:$CP,Daily!GN$10,0)/IFERROR(VLOOKUP($EG169,Data!$B:$CP,Daily!GN$10,0),0),0)</f>
        <v>5.5292259083728278E-2</v>
      </c>
      <c r="GO180" s="12">
        <f>IFERROR(VLOOKUP($EG180,Data!$B:$CP,Daily!GO$10,0)/IFERROR(VLOOKUP($EG169,Data!$B:$CP,Daily!GO$10,0),0),0)</f>
        <v>5.2901023890784986E-2</v>
      </c>
      <c r="GP180" s="12">
        <f>IFERROR(VLOOKUP($EG180,Data!$B:$CP,Daily!GP$10,0)/IFERROR(VLOOKUP($EG169,Data!$B:$CP,Daily!GP$10,0),0),0)</f>
        <v>5.9273422562141492E-2</v>
      </c>
      <c r="GQ180" s="12">
        <f>IFERROR(VLOOKUP($EG180,Data!$B:$CP,Daily!GQ$10,0)/IFERROR(VLOOKUP($EG169,Data!$B:$CP,Daily!GQ$10,0),0),0)</f>
        <v>4.4444444444444446E-2</v>
      </c>
      <c r="GR180" s="12">
        <f>IFERROR(VLOOKUP($EG180,Data!$B:$CP,Daily!GR$10,0)/IFERROR(VLOOKUP($EG169,Data!$B:$CP,Daily!GR$10,0),0),0)</f>
        <v>4.7477744807121663E-2</v>
      </c>
      <c r="GS180" s="12">
        <f>IFERROR(VLOOKUP($EG180,Data!$B:$CP,Daily!GS$10,0)/IFERROR(VLOOKUP($EG169,Data!$B:$CP,Daily!GS$10,0),0),0)</f>
        <v>4.9230769230769231E-2</v>
      </c>
      <c r="GT180" s="12">
        <f>IFERROR(VLOOKUP($EG180,Data!$B:$CP,Daily!GT$10,0)/IFERROR(VLOOKUP($EG169,Data!$B:$CP,Daily!GT$10,0),0),0)</f>
        <v>5.0083472454090151E-2</v>
      </c>
      <c r="GU180" s="12">
        <f>IFERROR(VLOOKUP($EG180,Data!$B:$CP,Daily!GU$10,0)/IFERROR(VLOOKUP($EG169,Data!$B:$CP,Daily!GU$10,0),0),0)</f>
        <v>5.5555555555555552E-2</v>
      </c>
      <c r="GV180" s="12">
        <f>IFERROR(VLOOKUP($EG180,Data!$B:$CP,Daily!GV$10,0)/IFERROR(VLOOKUP($EG169,Data!$B:$CP,Daily!GV$10,0),0),0)</f>
        <v>7.550644567219153E-2</v>
      </c>
      <c r="GW180" s="12">
        <f>IFERROR(VLOOKUP($EG180,Data!$B:$CP,Daily!GW$10,0)/IFERROR(VLOOKUP($EG169,Data!$B:$CP,Daily!GW$10,0),0),0)</f>
        <v>4.595588235294118E-2</v>
      </c>
      <c r="GX180" s="12">
        <f>IFERROR(VLOOKUP($EG180,Data!$B:$CP,Daily!GX$10,0)/IFERROR(VLOOKUP($EG169,Data!$B:$CP,Daily!GX$10,0),0),0)</f>
        <v>6.7164179104477612E-2</v>
      </c>
      <c r="GY180" s="12">
        <f>IFERROR(VLOOKUP($EG180,Data!$B:$CP,Daily!GY$10,0)/IFERROR(VLOOKUP($EG169,Data!$B:$CP,Daily!GY$10,0),0),0)</f>
        <v>4.5138888888888888E-2</v>
      </c>
      <c r="GZ180" s="12">
        <f>IFERROR(VLOOKUP($EG180,Data!$B:$CP,Daily!GZ$10,0)/IFERROR(VLOOKUP($EG169,Data!$B:$CP,Daily!GZ$10,0),0),0)</f>
        <v>5.4226475279106859E-2</v>
      </c>
      <c r="HA180" s="12">
        <f>IFERROR(VLOOKUP($EG180,Data!$B:$CP,Daily!HA$10,0)/IFERROR(VLOOKUP($EG169,Data!$B:$CP,Daily!HA$10,0),0),0)</f>
        <v>3.6163522012578615E-2</v>
      </c>
      <c r="HB180" s="12">
        <f>IFERROR(VLOOKUP($EG180,Data!$B:$CP,Daily!HB$10,0)/IFERROR(VLOOKUP($EG169,Data!$B:$CP,Daily!HB$10,0),0),0)</f>
        <v>5.090311986863711E-2</v>
      </c>
      <c r="HC180" s="12">
        <f>IFERROR(VLOOKUP($EG180,Data!$B:$CP,Daily!HC$10,0)/IFERROR(VLOOKUP($EG169,Data!$B:$CP,Daily!HC$10,0),0),0)</f>
        <v>5.5459272097053723E-2</v>
      </c>
      <c r="HD180" s="12">
        <f>IFERROR(VLOOKUP($EG180,Data!$B:$CP,Daily!HD$10,0)/IFERROR(VLOOKUP($EG169,Data!$B:$CP,Daily!HD$10,0),0),0)</f>
        <v>5.3149606299212601E-2</v>
      </c>
      <c r="HE180" s="12">
        <f>IFERROR(VLOOKUP($EG180,Data!$B:$CP,Daily!HE$10,0)/IFERROR(VLOOKUP($EG169,Data!$B:$CP,Daily!HE$10,0),0),0)</f>
        <v>4.9839228295819937E-2</v>
      </c>
      <c r="HF180" s="12">
        <f>IFERROR(VLOOKUP($EG180,Data!$B:$CP,Daily!HF$10,0)/IFERROR(VLOOKUP($EG169,Data!$B:$CP,Daily!HF$10,0),0),0)</f>
        <v>3.3123028391167195E-2</v>
      </c>
      <c r="HG180" s="12">
        <f>IFERROR(VLOOKUP($EG180,Data!$B:$CP,Daily!HG$10,0)/IFERROR(VLOOKUP($EG169,Data!$B:$CP,Daily!HG$10,0),0),0)</f>
        <v>5.0078247261345854E-2</v>
      </c>
      <c r="HH180" s="12">
        <f>IFERROR(VLOOKUP($EG180,Data!$B:$CP,Daily!HH$10,0)/IFERROR(VLOOKUP($EG169,Data!$B:$CP,Daily!HH$10,0),0),0)</f>
        <v>5.0798258345428157E-2</v>
      </c>
      <c r="HI180" s="12">
        <f>IFERROR(VLOOKUP($EG180,Data!$B:$CP,Daily!HI$10,0)/IFERROR(VLOOKUP($EG169,Data!$B:$CP,Daily!HI$10,0),0),0)</f>
        <v>3.8748137108792845E-2</v>
      </c>
      <c r="HJ180" s="12">
        <f>IFERROR(VLOOKUP($EG180,Data!$B:$CP,Daily!HJ$10,0)/IFERROR(VLOOKUP($EG169,Data!$B:$CP,Daily!HJ$10,0),0),0)</f>
        <v>4.2253521126760563E-2</v>
      </c>
      <c r="HK180" s="12">
        <f>IFERROR(VLOOKUP($EG180,Data!$B:$CP,Daily!HK$10,0)/IFERROR(VLOOKUP($EG169,Data!$B:$CP,Daily!HK$10,0),0),0)</f>
        <v>4.9618320610687022E-2</v>
      </c>
      <c r="HL180" s="12">
        <f>IFERROR(VLOOKUP($EG180,Data!$B:$CP,Daily!HL$10,0)/IFERROR(VLOOKUP($EG169,Data!$B:$CP,Daily!HL$10,0),0),0)</f>
        <v>4.1055718475073312E-2</v>
      </c>
      <c r="HM180" s="12">
        <f>IFERROR(VLOOKUP($EG180,Data!$B:$CP,Daily!HM$10,0)/IFERROR(VLOOKUP($EG169,Data!$B:$CP,Daily!HM$10,0),0),0)</f>
        <v>5.4285714285714284E-2</v>
      </c>
      <c r="HN180" s="12">
        <f>IFERROR(VLOOKUP($EG180,Data!$B:$CP,Daily!HN$10,0)/IFERROR(VLOOKUP($EG169,Data!$B:$CP,Daily!HN$10,0),0),0)</f>
        <v>4.9295774647887321E-2</v>
      </c>
      <c r="HO180" s="12">
        <f>IFERROR(VLOOKUP($EG180,Data!$B:$CP,Daily!HO$10,0)/IFERROR(VLOOKUP($EG169,Data!$B:$CP,Daily!HO$10,0),0),0)</f>
        <v>4.5790251107828653E-2</v>
      </c>
      <c r="HP180" s="12">
        <f>IFERROR(VLOOKUP($EG180,Data!$B:$CP,Daily!HP$10,0)/IFERROR(VLOOKUP($EG169,Data!$B:$CP,Daily!HP$10,0),0),0)</f>
        <v>4.261363636363636E-2</v>
      </c>
      <c r="HQ180" s="12">
        <f>IFERROR(VLOOKUP($EG180,Data!$B:$CP,Daily!HQ$10,0)/IFERROR(VLOOKUP($EG169,Data!$B:$CP,Daily!HQ$10,0),0),0)</f>
        <v>5.3571428571428568E-2</v>
      </c>
      <c r="HR180" s="12">
        <f>IFERROR(VLOOKUP($EG180,Data!$B:$CP,Daily!HR$10,0)/IFERROR(VLOOKUP($EG169,Data!$B:$CP,Daily!HR$10,0),0),0)</f>
        <v>3.8869257950530034E-2</v>
      </c>
      <c r="HS180" s="12">
        <f>IFERROR(VLOOKUP($EG180,Data!$B:$CP,Daily!HS$10,0)/IFERROR(VLOOKUP($EG169,Data!$B:$CP,Daily!HS$10,0),0),0)</f>
        <v>5.518169582772544E-2</v>
      </c>
      <c r="HT180" s="12">
        <f>IFERROR(VLOOKUP($EG180,Data!$B:$CP,Daily!HT$10,0)/IFERROR(VLOOKUP($EG169,Data!$B:$CP,Daily!HT$10,0),0),0)</f>
        <v>4.1907514450867052E-2</v>
      </c>
      <c r="HU180" s="43"/>
      <c r="HV180" s="40">
        <f>_xlfn.QUARTILE.INC($EI180:$HS180,1)</f>
        <v>4.4444444444444446E-2</v>
      </c>
      <c r="HW180" s="40">
        <f>_xlfn.QUARTILE.INC($EI180:$HS180,3)</f>
        <v>5.657492354740061E-2</v>
      </c>
      <c r="HX180" s="40">
        <f t="shared" ref="HX180" si="2737">HW180-HV180</f>
        <v>1.2130479102956164E-2</v>
      </c>
      <c r="HY180" s="40">
        <f t="shared" ref="HY180" si="2738">HW180+(0.75*HX180)</f>
        <v>6.5672782874617738E-2</v>
      </c>
      <c r="HZ180" s="40">
        <f t="shared" ref="HZ180" si="2739">HV180-(0.75*HX180)</f>
        <v>3.5346585117227325E-2</v>
      </c>
      <c r="IA180" s="43"/>
      <c r="IB180" s="12">
        <f t="shared" ref="IB180" si="2740">_xlfn.STDEV.P(FM180:HT180)</f>
        <v>8.8029159121650671E-3</v>
      </c>
      <c r="IC180" s="12">
        <f t="shared" si="2706"/>
        <v>4.8640535627647294E-2</v>
      </c>
      <c r="ID180" s="12">
        <f t="shared" si="2707"/>
        <v>4.9188383702025565E-2</v>
      </c>
      <c r="IE180" s="1"/>
      <c r="IF180" s="7" t="s">
        <v>877</v>
      </c>
      <c r="IG180" s="7" t="s">
        <v>146</v>
      </c>
      <c r="IH180" s="12">
        <f>IFERROR(VLOOKUP($IF180,Data!$B:$CP,Daily!IH$10,0)/IFERROR(VLOOKUP($IF169,Data!$B:$CP,Daily!IH$10,0),0),0)</f>
        <v>7.1111111111111111E-2</v>
      </c>
      <c r="II180" s="12">
        <f>IFERROR(VLOOKUP($IF180,Data!$B:$CP,Daily!II$10,0)/IFERROR(VLOOKUP($IF169,Data!$B:$CP,Daily!II$10,0),0),0)</f>
        <v>7.5949367088607597E-2</v>
      </c>
      <c r="IJ180" s="12">
        <f>IFERROR(VLOOKUP($IF180,Data!$B:$CP,Daily!IJ$10,0)/IFERROR(VLOOKUP($IF169,Data!$B:$CP,Daily!IJ$10,0),0),0)</f>
        <v>0.10945273631840796</v>
      </c>
      <c r="IK180" s="12">
        <f>IFERROR(VLOOKUP($IF180,Data!$B:$CP,Daily!IK$10,0)/IFERROR(VLOOKUP($IF169,Data!$B:$CP,Daily!IK$10,0),0),0)</f>
        <v>8.8888888888888892E-2</v>
      </c>
      <c r="IL180" s="12">
        <f>IFERROR(VLOOKUP($IF180,Data!$B:$CP,Daily!IL$10,0)/IFERROR(VLOOKUP($IF169,Data!$B:$CP,Daily!IL$10,0),0),0)</f>
        <v>4.1237113402061855E-2</v>
      </c>
      <c r="IM180" s="12">
        <f>IFERROR(VLOOKUP($IF180,Data!$B:$CP,Daily!IM$10,0)/IFERROR(VLOOKUP($IF169,Data!$B:$CP,Daily!IM$10,0),0),0)</f>
        <v>8.3333333333333329E-2</v>
      </c>
      <c r="IN180" s="12">
        <f>IFERROR(VLOOKUP($IF180,Data!$B:$CP,Daily!IN$10,0)/IFERROR(VLOOKUP($IF169,Data!$B:$CP,Daily!IN$10,0),0),0)</f>
        <v>5.5118110236220472E-2</v>
      </c>
      <c r="IO180" s="12">
        <f>IFERROR(VLOOKUP($IF180,Data!$B:$CP,Daily!IO$10,0)/IFERROR(VLOOKUP($IF169,Data!$B:$CP,Daily!IO$10,0),0),0)</f>
        <v>9.5617529880478086E-2</v>
      </c>
      <c r="IP180" s="12">
        <f>IFERROR(VLOOKUP($IF180,Data!$B:$CP,Daily!IP$10,0)/IFERROR(VLOOKUP($IF169,Data!$B:$CP,Daily!IP$10,0),0),0)</f>
        <v>5.9523809523809521E-2</v>
      </c>
      <c r="IQ180" s="12">
        <f>IFERROR(VLOOKUP($IF180,Data!$B:$CP,Daily!IQ$10,0)/IFERROR(VLOOKUP($IF169,Data!$B:$CP,Daily!IQ$10,0),0),0)</f>
        <v>8.2191780821917804E-2</v>
      </c>
      <c r="IR180" s="12">
        <f>IFERROR(VLOOKUP($IF180,Data!$B:$CP,Daily!IR$10,0)/IFERROR(VLOOKUP($IF169,Data!$B:$CP,Daily!IR$10,0),0),0)</f>
        <v>7.6923076923076927E-2</v>
      </c>
      <c r="IS180" s="12">
        <f>IFERROR(VLOOKUP($IF180,Data!$B:$CP,Daily!IS$10,0)/IFERROR(VLOOKUP($IF169,Data!$B:$CP,Daily!IS$10,0),0),0)</f>
        <v>0.11659192825112108</v>
      </c>
      <c r="IT180" s="12">
        <f>IFERROR(VLOOKUP($IF180,Data!$B:$CP,Daily!IT$10,0)/IFERROR(VLOOKUP($IF169,Data!$B:$CP,Daily!IT$10,0),0),0)</f>
        <v>5.6451612903225805E-2</v>
      </c>
      <c r="IU180" s="12">
        <f>IFERROR(VLOOKUP($IF180,Data!$B:$CP,Daily!IU$10,0)/IFERROR(VLOOKUP($IF169,Data!$B:$CP,Daily!IU$10,0),0),0)</f>
        <v>4.8979591836734691E-2</v>
      </c>
      <c r="IV180" s="12">
        <f>IFERROR(VLOOKUP($IF180,Data!$B:$CP,Daily!IV$10,0)/IFERROR(VLOOKUP($IF169,Data!$B:$CP,Daily!IV$10,0),0),0)</f>
        <v>6.5134099616858232E-2</v>
      </c>
      <c r="IW180" s="12">
        <f>IFERROR(VLOOKUP($IF180,Data!$B:$CP,Daily!IW$10,0)/IFERROR(VLOOKUP($IF169,Data!$B:$CP,Daily!IW$10,0),0),0)</f>
        <v>6.910569105691057E-2</v>
      </c>
      <c r="IX180" s="12">
        <f>IFERROR(VLOOKUP($IF180,Data!$B:$CP,Daily!IX$10,0)/IFERROR(VLOOKUP($IF169,Data!$B:$CP,Daily!IX$10,0),0),0)</f>
        <v>7.9365079365079361E-2</v>
      </c>
      <c r="IY180" s="12">
        <f>IFERROR(VLOOKUP($IF180,Data!$B:$CP,Daily!IY$10,0)/IFERROR(VLOOKUP($IF169,Data!$B:$CP,Daily!IY$10,0),0),0)</f>
        <v>8.5561497326203204E-2</v>
      </c>
      <c r="IZ180" s="12">
        <f>IFERROR(VLOOKUP($IF180,Data!$B:$CP,Daily!IZ$10,0)/IFERROR(VLOOKUP($IF169,Data!$B:$CP,Daily!IZ$10,0),0),0)</f>
        <v>0.08</v>
      </c>
      <c r="JA180" s="12">
        <f>IFERROR(VLOOKUP($IF180,Data!$B:$CP,Daily!JA$10,0)/IFERROR(VLOOKUP($IF169,Data!$B:$CP,Daily!JA$10,0),0),0)</f>
        <v>5.4187192118226604E-2</v>
      </c>
      <c r="JB180" s="12">
        <f>IFERROR(VLOOKUP($IF180,Data!$B:$CP,Daily!JB$10,0)/IFERROR(VLOOKUP($IF169,Data!$B:$CP,Daily!JB$10,0),0),0)</f>
        <v>6.1403508771929821E-2</v>
      </c>
      <c r="JC180" s="12">
        <f>IFERROR(VLOOKUP($IF180,Data!$B:$CP,Daily!JC$10,0)/IFERROR(VLOOKUP($IF169,Data!$B:$CP,Daily!JC$10,0),0),0)</f>
        <v>6.3063063063063057E-2</v>
      </c>
      <c r="JD180" s="12">
        <f>IFERROR(VLOOKUP($IF180,Data!$B:$CP,Daily!JD$10,0)/IFERROR(VLOOKUP($IF169,Data!$B:$CP,Daily!JD$10,0),0),0)</f>
        <v>5.5118110236220472E-2</v>
      </c>
      <c r="JE180" s="12">
        <f>IFERROR(VLOOKUP($IF180,Data!$B:$CP,Daily!JE$10,0)/IFERROR(VLOOKUP($IF169,Data!$B:$CP,Daily!JE$10,0),0),0)</f>
        <v>9.5022624434389136E-2</v>
      </c>
      <c r="JF180" s="12">
        <f>IFERROR(VLOOKUP($IF180,Data!$B:$CP,Daily!JF$10,0)/IFERROR(VLOOKUP($IF169,Data!$B:$CP,Daily!JF$10,0),0),0)</f>
        <v>7.1428571428571425E-2</v>
      </c>
      <c r="JG180" s="12">
        <f>IFERROR(VLOOKUP($IF180,Data!$B:$CP,Daily!JG$10,0)/IFERROR(VLOOKUP($IF169,Data!$B:$CP,Daily!JG$10,0),0),0)</f>
        <v>6.5789473684210523E-2</v>
      </c>
      <c r="JH180" s="12">
        <f>IFERROR(VLOOKUP($IF180,Data!$B:$CP,Daily!JH$10,0)/IFERROR(VLOOKUP($IF169,Data!$B:$CP,Daily!JH$10,0),0),0)</f>
        <v>5.019305019305019E-2</v>
      </c>
      <c r="JI180" s="12">
        <f>IFERROR(VLOOKUP($IF180,Data!$B:$CP,Daily!JI$10,0)/IFERROR(VLOOKUP($IF169,Data!$B:$CP,Daily!JI$10,0),0),0)</f>
        <v>4.4534412955465584E-2</v>
      </c>
      <c r="JJ180" s="12">
        <f>IFERROR(VLOOKUP($IF180,Data!$B:$CP,Daily!JJ$10,0)/IFERROR(VLOOKUP($IF169,Data!$B:$CP,Daily!JJ$10,0),0),0)</f>
        <v>3.5555555555555556E-2</v>
      </c>
      <c r="JK180" s="12">
        <f>IFERROR(VLOOKUP($IF180,Data!$B:$CP,Daily!JK$10,0)/IFERROR(VLOOKUP($IF169,Data!$B:$CP,Daily!JK$10,0),0),0)</f>
        <v>5.2434456928838954E-2</v>
      </c>
      <c r="JL180" s="12">
        <f>IFERROR(VLOOKUP($IF180,Data!$B:$CP,Daily!JL$10,0)/IFERROR(VLOOKUP($IF169,Data!$B:$CP,Daily!JL$10,0),0),0)</f>
        <v>6.7796610169491525E-2</v>
      </c>
      <c r="JM180" s="12">
        <f>IFERROR(VLOOKUP($IF180,Data!$B:$CP,Daily!JM$10,0)/IFERROR(VLOOKUP($IF169,Data!$B:$CP,Daily!JM$10,0),0),0)</f>
        <v>8.6124401913875603E-2</v>
      </c>
      <c r="JN180" s="12">
        <f>IFERROR(VLOOKUP($IF180,Data!$B:$CP,Daily!JN$10,0)/IFERROR(VLOOKUP($IF169,Data!$B:$CP,Daily!JN$10,0),0),0)</f>
        <v>6.7164179104477612E-2</v>
      </c>
      <c r="JO180" s="12">
        <f>IFERROR(VLOOKUP($IF180,Data!$B:$CP,Daily!JO$10,0)/IFERROR(VLOOKUP($IF169,Data!$B:$CP,Daily!JO$10,0),0),0)</f>
        <v>3.1446540880503145E-2</v>
      </c>
      <c r="JP180" s="12">
        <f>IFERROR(VLOOKUP($IF180,Data!$B:$CP,Daily!JP$10,0)/IFERROR(VLOOKUP($IF169,Data!$B:$CP,Daily!JP$10,0),0),0)</f>
        <v>6.3909774436090222E-2</v>
      </c>
      <c r="JQ180" s="12">
        <f>IFERROR(VLOOKUP($IF180,Data!$B:$CP,Daily!JQ$10,0)/IFERROR(VLOOKUP($IF169,Data!$B:$CP,Daily!JQ$10,0),0),0)</f>
        <v>5.4263565891472867E-2</v>
      </c>
      <c r="JR180" s="12">
        <f>IFERROR(VLOOKUP($IF180,Data!$B:$CP,Daily!JR$10,0)/IFERROR(VLOOKUP($IF169,Data!$B:$CP,Daily!JR$10,0),0),0)</f>
        <v>8.646616541353383E-2</v>
      </c>
      <c r="JS180" s="12">
        <f>IFERROR(VLOOKUP($IF180,Data!$B:$CP,Daily!JS$10,0)/IFERROR(VLOOKUP($IF169,Data!$B:$CP,Daily!JS$10,0),0),0)</f>
        <v>8.6956521739130432E-2</v>
      </c>
      <c r="JT180" s="12">
        <f>IFERROR(VLOOKUP($IF180,Data!$B:$CP,Daily!JT$10,0)/IFERROR(VLOOKUP($IF169,Data!$B:$CP,Daily!JT$10,0),0),0)</f>
        <v>8.3333333333333329E-2</v>
      </c>
      <c r="JU180" s="12">
        <f>IFERROR(VLOOKUP($IF180,Data!$B:$CP,Daily!JU$10,0)/IFERROR(VLOOKUP($IF169,Data!$B:$CP,Daily!JU$10,0),0),0)</f>
        <v>8.6206896551724144E-2</v>
      </c>
      <c r="JV180" s="12">
        <f>IFERROR(VLOOKUP($IF180,Data!$B:$CP,Daily!JV$10,0)/IFERROR(VLOOKUP($IF169,Data!$B:$CP,Daily!JV$10,0),0),0)</f>
        <v>4.1860465116279069E-2</v>
      </c>
      <c r="JW180" s="12">
        <f>IFERROR(VLOOKUP($IF180,Data!$B:$CP,Daily!JW$10,0)/IFERROR(VLOOKUP($IF169,Data!$B:$CP,Daily!JW$10,0),0),0)</f>
        <v>5.6910569105691054E-2</v>
      </c>
      <c r="JX180" s="12">
        <f>IFERROR(VLOOKUP($IF180,Data!$B:$CP,Daily!JX$10,0)/IFERROR(VLOOKUP($IF169,Data!$B:$CP,Daily!JX$10,0),0),0)</f>
        <v>4.3478260869565216E-2</v>
      </c>
      <c r="JY180" s="12">
        <f>IFERROR(VLOOKUP($IF180,Data!$B:$CP,Daily!JY$10,0)/IFERROR(VLOOKUP($IF169,Data!$B:$CP,Daily!JY$10,0),0),0)</f>
        <v>6.8181818181818177E-2</v>
      </c>
      <c r="JZ180" s="12">
        <f>IFERROR(VLOOKUP($IF180,Data!$B:$CP,Daily!JZ$10,0)/IFERROR(VLOOKUP($IF169,Data!$B:$CP,Daily!JZ$10,0),0),0)</f>
        <v>5.2356020942408377E-2</v>
      </c>
      <c r="KA180" s="12">
        <f>IFERROR(VLOOKUP($IF180,Data!$B:$CP,Daily!KA$10,0)/IFERROR(VLOOKUP($IF169,Data!$B:$CP,Daily!KA$10,0),0),0)</f>
        <v>6.4516129032258063E-2</v>
      </c>
      <c r="KB180" s="12">
        <f>IFERROR(VLOOKUP($IF180,Data!$B:$CP,Daily!KB$10,0)/IFERROR(VLOOKUP($IF169,Data!$B:$CP,Daily!KB$10,0),0),0)</f>
        <v>6.7632850241545889E-2</v>
      </c>
      <c r="KC180" s="12">
        <f>IFERROR(VLOOKUP($IF180,Data!$B:$CP,Daily!KC$10,0)/IFERROR(VLOOKUP($IF169,Data!$B:$CP,Daily!KC$10,0),0),0)</f>
        <v>5.9907834101382486E-2</v>
      </c>
      <c r="KD180" s="12">
        <f>IFERROR(VLOOKUP($IF180,Data!$B:$CP,Daily!KD$10,0)/IFERROR(VLOOKUP($IF169,Data!$B:$CP,Daily!KD$10,0),0),0)</f>
        <v>5.7692307692307696E-2</v>
      </c>
      <c r="KE180" s="12">
        <f>IFERROR(VLOOKUP($IF180,Data!$B:$CP,Daily!KE$10,0)/IFERROR(VLOOKUP($IF169,Data!$B:$CP,Daily!KE$10,0),0),0)</f>
        <v>8.0568720379146919E-2</v>
      </c>
      <c r="KF180" s="12">
        <f>IFERROR(VLOOKUP($IF180,Data!$B:$CP,Daily!KF$10,0)/IFERROR(VLOOKUP($IF169,Data!$B:$CP,Daily!KF$10,0),0),0)</f>
        <v>5.0251256281407038E-2</v>
      </c>
      <c r="KG180" s="12">
        <f>IFERROR(VLOOKUP($IF180,Data!$B:$CP,Daily!KG$10,0)/IFERROR(VLOOKUP($IF169,Data!$B:$CP,Daily!KG$10,0),0),0)</f>
        <v>9.0909090909090912E-2</v>
      </c>
      <c r="KH180" s="12">
        <f>IFERROR(VLOOKUP($IF180,Data!$B:$CP,Daily!KH$10,0)/IFERROR(VLOOKUP($IF169,Data!$B:$CP,Daily!KH$10,0),0),0)</f>
        <v>8.5106382978723402E-2</v>
      </c>
      <c r="KI180" s="12">
        <f>IFERROR(VLOOKUP($IF180,Data!$B:$CP,Daily!KI$10,0)/IFERROR(VLOOKUP($IF169,Data!$B:$CP,Daily!KI$10,0),0),0)</f>
        <v>5.5776892430278883E-2</v>
      </c>
      <c r="KJ180" s="12">
        <f>IFERROR(VLOOKUP($IF180,Data!$B:$CP,Daily!KJ$10,0)/IFERROR(VLOOKUP($IF169,Data!$B:$CP,Daily!KJ$10,0),0),0)</f>
        <v>5.8823529411764705E-2</v>
      </c>
      <c r="KK180" s="12">
        <f>IFERROR(VLOOKUP($IF180,Data!$B:$CP,Daily!KK$10,0)/IFERROR(VLOOKUP($IF169,Data!$B:$CP,Daily!KK$10,0),0),0)</f>
        <v>4.8672566371681415E-2</v>
      </c>
      <c r="KL180" s="12">
        <f>IFERROR(VLOOKUP($IF180,Data!$B:$CP,Daily!KL$10,0)/IFERROR(VLOOKUP($IF169,Data!$B:$CP,Daily!KL$10,0),0),0)</f>
        <v>4.7008547008547008E-2</v>
      </c>
      <c r="KM180" s="12">
        <f>IFERROR(VLOOKUP($IF180,Data!$B:$CP,Daily!KM$10,0)/IFERROR(VLOOKUP($IF169,Data!$B:$CP,Daily!KM$10,0),0),0)</f>
        <v>5.2631578947368418E-2</v>
      </c>
      <c r="KN180" s="12">
        <f>IFERROR(VLOOKUP($IF180,Data!$B:$CP,Daily!KN$10,0)/IFERROR(VLOOKUP($IF169,Data!$B:$CP,Daily!KN$10,0),0),0)</f>
        <v>8.6956521739130432E-2</v>
      </c>
      <c r="KO180" s="12">
        <f>IFERROR(VLOOKUP($IF180,Data!$B:$CP,Daily!KO$10,0)/IFERROR(VLOOKUP($IF169,Data!$B:$CP,Daily!KO$10,0),0),0)</f>
        <v>4.7619047619047616E-2</v>
      </c>
      <c r="KP180" s="12">
        <f>IFERROR(VLOOKUP($IF180,Data!$B:$CP,Daily!KP$10,0)/IFERROR(VLOOKUP($IF169,Data!$B:$CP,Daily!KP$10,0),0),0)</f>
        <v>5.5813953488372092E-2</v>
      </c>
      <c r="KQ180" s="12">
        <f>IFERROR(VLOOKUP($IF180,Data!$B:$CP,Daily!KQ$10,0)/IFERROR(VLOOKUP($IF169,Data!$B:$CP,Daily!KQ$10,0),0),0)</f>
        <v>4.1666666666666664E-2</v>
      </c>
      <c r="KR180" s="12">
        <f>IFERROR(VLOOKUP($IF180,Data!$B:$CP,Daily!KR$10,0)/IFERROR(VLOOKUP($IF169,Data!$B:$CP,Daily!KR$10,0),0),0)</f>
        <v>8.5271317829457363E-2</v>
      </c>
      <c r="KS180" s="12">
        <f>IFERROR(VLOOKUP($IF180,Data!$B:$CP,Daily!KS$10,0)/IFERROR(VLOOKUP($IF169,Data!$B:$CP,Daily!KS$10,0),0),0)</f>
        <v>7.5892857142857137E-2</v>
      </c>
      <c r="KT180" s="12">
        <f>IFERROR(VLOOKUP($IF180,Data!$B:$CP,Daily!KT$10,0)/IFERROR(VLOOKUP($IF169,Data!$B:$CP,Daily!KT$10,0),0),0)</f>
        <v>7.8431372549019607E-2</v>
      </c>
      <c r="KU180" s="12">
        <f>IFERROR(VLOOKUP($IF180,Data!$B:$CP,Daily!KU$10,0)/IFERROR(VLOOKUP($IF169,Data!$B:$CP,Daily!KU$10,0),0),0)</f>
        <v>7.0422535211267609E-2</v>
      </c>
      <c r="KV180" s="12">
        <f>IFERROR(VLOOKUP($IF180,Data!$B:$CP,Daily!KV$10,0)/IFERROR(VLOOKUP($IF169,Data!$B:$CP,Daily!KV$10,0),0),0)</f>
        <v>6.637168141592921E-2</v>
      </c>
      <c r="KW180" s="12">
        <f>IFERROR(VLOOKUP($IF180,Data!$B:$CP,Daily!KW$10,0)/IFERROR(VLOOKUP($IF169,Data!$B:$CP,Daily!KW$10,0),0),0)</f>
        <v>4.1152263374485597E-2</v>
      </c>
      <c r="KX180" s="12">
        <f>IFERROR(VLOOKUP($IF180,Data!$B:$CP,Daily!KX$10,0)/IFERROR(VLOOKUP($IF169,Data!$B:$CP,Daily!KX$10,0),0),0)</f>
        <v>7.874015748031496E-2</v>
      </c>
      <c r="KY180" s="12">
        <f>IFERROR(VLOOKUP($IF180,Data!$B:$CP,Daily!KY$10,0)/IFERROR(VLOOKUP($IF169,Data!$B:$CP,Daily!KY$10,0),0),0)</f>
        <v>4.1284403669724773E-2</v>
      </c>
      <c r="KZ180" s="12">
        <f>IFERROR(VLOOKUP($IF180,Data!$B:$CP,Daily!KZ$10,0)/IFERROR(VLOOKUP($IF169,Data!$B:$CP,Daily!KZ$10,0),0),0)</f>
        <v>6.2240663900414939E-2</v>
      </c>
      <c r="LA180" s="12">
        <f>IFERROR(VLOOKUP($IF180,Data!$B:$CP,Daily!LA$10,0)/IFERROR(VLOOKUP($IF169,Data!$B:$CP,Daily!LA$10,0),0),0)</f>
        <v>7.8341013824884786E-2</v>
      </c>
      <c r="LB180" s="12">
        <f>IFERROR(VLOOKUP($IF180,Data!$B:$CP,Daily!LB$10,0)/IFERROR(VLOOKUP($IF169,Data!$B:$CP,Daily!LB$10,0),0),0)</f>
        <v>7.0175438596491224E-2</v>
      </c>
      <c r="LC180" s="12">
        <f>IFERROR(VLOOKUP($IF180,Data!$B:$CP,Daily!LC$10,0)/IFERROR(VLOOKUP($IF169,Data!$B:$CP,Daily!LC$10,0),0),0)</f>
        <v>7.1428571428571425E-2</v>
      </c>
      <c r="LD180" s="12">
        <f>IFERROR(VLOOKUP($IF180,Data!$B:$CP,Daily!LD$10,0)/IFERROR(VLOOKUP($IF169,Data!$B:$CP,Daily!LD$10,0),0),0)</f>
        <v>4.0358744394618833E-2</v>
      </c>
      <c r="LE180" s="12">
        <f>IFERROR(VLOOKUP($IF180,Data!$B:$CP,Daily!LE$10,0)/IFERROR(VLOOKUP($IF169,Data!$B:$CP,Daily!LE$10,0),0),0)</f>
        <v>4.784688995215311E-2</v>
      </c>
      <c r="LF180" s="12">
        <f>IFERROR(VLOOKUP($IF180,Data!$B:$CP,Daily!LF$10,0)/IFERROR(VLOOKUP($IF169,Data!$B:$CP,Daily!LF$10,0),0),0)</f>
        <v>4.0816326530612242E-2</v>
      </c>
      <c r="LG180" s="12">
        <f>IFERROR(VLOOKUP($IF180,Data!$B:$CP,Daily!LG$10,0)/IFERROR(VLOOKUP($IF169,Data!$B:$CP,Daily!LG$10,0),0),0)</f>
        <v>5.9701492537313432E-2</v>
      </c>
      <c r="LH180" s="12">
        <f>IFERROR(VLOOKUP($IF180,Data!$B:$CP,Daily!LH$10,0)/IFERROR(VLOOKUP($IF169,Data!$B:$CP,Daily!LH$10,0),0),0)</f>
        <v>0.10622710622710622</v>
      </c>
      <c r="LI180" s="12">
        <f>IFERROR(VLOOKUP($IF180,Data!$B:$CP,Daily!LI$10,0)/IFERROR(VLOOKUP($IF169,Data!$B:$CP,Daily!LI$10,0),0),0)</f>
        <v>0.09</v>
      </c>
      <c r="LJ180" s="12">
        <f>IFERROR(VLOOKUP($IF180,Data!$B:$CP,Daily!LJ$10,0)/IFERROR(VLOOKUP($IF169,Data!$B:$CP,Daily!LJ$10,0),0),0)</f>
        <v>5.181347150259067E-2</v>
      </c>
      <c r="LK180" s="12">
        <f>IFERROR(VLOOKUP($IF180,Data!$B:$CP,Daily!LK$10,0)/IFERROR(VLOOKUP($IF169,Data!$B:$CP,Daily!LK$10,0),0),0)</f>
        <v>5.1643192488262914E-2</v>
      </c>
      <c r="LL180" s="12">
        <f>IFERROR(VLOOKUP($IF180,Data!$B:$CP,Daily!LL$10,0)/IFERROR(VLOOKUP($IF169,Data!$B:$CP,Daily!LL$10,0),0),0)</f>
        <v>4.6610169491525424E-2</v>
      </c>
      <c r="LM180" s="12">
        <f>IFERROR(VLOOKUP($IF180,Data!$B:$CP,Daily!LM$10,0)/IFERROR(VLOOKUP($IF169,Data!$B:$CP,Daily!LM$10,0),0),0)</f>
        <v>4.7619047619047616E-2</v>
      </c>
      <c r="LN180" s="12">
        <f>IFERROR(VLOOKUP($IF180,Data!$B:$CP,Daily!LN$10,0)/IFERROR(VLOOKUP($IF169,Data!$B:$CP,Daily!LN$10,0),0),0)</f>
        <v>6.9387755102040816E-2</v>
      </c>
      <c r="LO180" s="12">
        <f>IFERROR(VLOOKUP($IF180,Data!$B:$CP,Daily!LO$10,0)/IFERROR(VLOOKUP($IF169,Data!$B:$CP,Daily!LO$10,0),0),0)</f>
        <v>7.407407407407407E-2</v>
      </c>
      <c r="LP180" s="12">
        <f>IFERROR(VLOOKUP($IF180,Data!$B:$CP,Daily!LP$10,0)/IFERROR(VLOOKUP($IF169,Data!$B:$CP,Daily!LP$10,0),0),0)</f>
        <v>5.2401746724890827E-2</v>
      </c>
      <c r="LQ180" s="12">
        <f>IFERROR(VLOOKUP($IF180,Data!$B:$CP,Daily!LQ$10,0)/IFERROR(VLOOKUP($IF169,Data!$B:$CP,Daily!LQ$10,0),0),0)</f>
        <v>6.7010309278350513E-2</v>
      </c>
      <c r="LR180" s="12">
        <f>IFERROR(VLOOKUP($IF180,Data!$B:$CP,Daily!LR$10,0)/IFERROR(VLOOKUP($IF169,Data!$B:$CP,Daily!LR$10,0),0),0)</f>
        <v>5.9760956175298807E-2</v>
      </c>
      <c r="LS180" s="12">
        <f>IFERROR(VLOOKUP($IF180,Data!$B:$CP,Daily!LS$10,0)/IFERROR(VLOOKUP($IF169,Data!$B:$CP,Daily!LS$10,0),0),0)</f>
        <v>7.8651685393258425E-2</v>
      </c>
      <c r="LU180" s="40">
        <f>_xlfn.QUARTILE.INC($IH180:$LR180,1)</f>
        <v>5.2356020942408377E-2</v>
      </c>
      <c r="LV180" s="40">
        <f>_xlfn.QUARTILE.INC($IH180:$LR180,3)</f>
        <v>7.874015748031496E-2</v>
      </c>
      <c r="LW180" s="40">
        <f t="shared" ref="LW180" si="2741">LV180-LU180</f>
        <v>2.6384136537906583E-2</v>
      </c>
      <c r="LX180" s="40">
        <f t="shared" ref="LX180" si="2742">LV180+(0.75*LW180)</f>
        <v>9.852825988374489E-2</v>
      </c>
      <c r="LY180" s="40">
        <f t="shared" ref="LY180" si="2743">LU180-(0.75*LW180)</f>
        <v>3.256791853897844E-2</v>
      </c>
      <c r="LZ180" s="43"/>
      <c r="MA180" s="12">
        <f t="shared" ref="MA180" si="2744">_xlfn.STDEV.P(JL180:LS180)</f>
        <v>1.6387062569995128E-2</v>
      </c>
      <c r="MB180" s="12">
        <f t="shared" si="2712"/>
        <v>5.9576689417413113E-2</v>
      </c>
      <c r="MC180" s="12">
        <f t="shared" si="2713"/>
        <v>6.2767720734655266E-2</v>
      </c>
    </row>
    <row r="181" spans="4:341" hidden="1" x14ac:dyDescent="0.35">
      <c r="D181" s="59" t="s">
        <v>878</v>
      </c>
      <c r="E181" s="53" t="str">
        <f>VLOOKUP($D181,'Metric Nature'!$C:$D,2,0)&amp;IF(($F181&lt;(EA181)),"Below",IF(($F181&gt;(DZ181)),"Above","Within"))</f>
        <v>PositiveWithin</v>
      </c>
      <c r="F181" s="48">
        <f t="shared" si="2524"/>
        <v>0.40043985789206565</v>
      </c>
      <c r="G181" s="49">
        <f t="shared" si="2525"/>
        <v>0.40679034128144376</v>
      </c>
      <c r="H181" s="55">
        <f t="shared" si="2526"/>
        <v>-1.5611195116809399E-2</v>
      </c>
      <c r="I181" s="49">
        <f t="shared" si="2527"/>
        <v>0.40138138437925053</v>
      </c>
      <c r="J181" s="48">
        <f t="shared" si="2528"/>
        <v>-2.3457153814967664E-3</v>
      </c>
      <c r="K181" s="48">
        <f t="shared" si="2529"/>
        <v>1.0353302852534756E-2</v>
      </c>
      <c r="L181" s="56"/>
      <c r="M181" s="53" t="str">
        <f>VLOOKUP($D181,'Metric Nature'!$C:$D,2,0)&amp;IF(($N181&lt;(HZ181)),"Below",IF(($N181&gt;(HY181)),"Above","Within"))</f>
        <v>PositiveWithin</v>
      </c>
      <c r="N181" s="48">
        <f t="shared" si="2530"/>
        <v>0.38661362040720804</v>
      </c>
      <c r="O181" s="49">
        <f t="shared" si="2635"/>
        <v>0.39285462865188314</v>
      </c>
      <c r="P181" s="55">
        <f t="shared" ref="P181:P182" si="2745">IFERROR(((N181-O181)/O181),0)</f>
        <v>-1.5886304473722763E-2</v>
      </c>
      <c r="Q181" s="49">
        <f t="shared" si="2531"/>
        <v>0.38691501705284626</v>
      </c>
      <c r="R181" s="48">
        <f t="shared" si="2532"/>
        <v>-7.7897376001059436E-4</v>
      </c>
      <c r="S181" s="48">
        <f t="shared" si="2533"/>
        <v>1.2204045387865917E-2</v>
      </c>
      <c r="T181" s="56"/>
      <c r="U181" s="53" t="str">
        <f>VLOOKUP($D181,'Metric Nature'!$C:$D,2,0)&amp;IF(($V181&lt;(LY181)),"Below",IF(($V181&gt;(LX181)),"Above","Within"))</f>
        <v>PositiveWithin</v>
      </c>
      <c r="V181" s="48">
        <f t="shared" si="2534"/>
        <v>0.43650793650793651</v>
      </c>
      <c r="W181" s="49">
        <f t="shared" si="2637"/>
        <v>0.44193892045454547</v>
      </c>
      <c r="X181" s="48">
        <f t="shared" si="2535"/>
        <v>-1.2288992200603316E-2</v>
      </c>
      <c r="Y181" s="49">
        <f t="shared" si="2638"/>
        <v>0.43676628682003871</v>
      </c>
      <c r="Z181" s="48">
        <f t="shared" si="2536"/>
        <v>-5.9150699103441577E-4</v>
      </c>
      <c r="AA181" s="48">
        <f t="shared" si="2714"/>
        <v>1.618022677981119E-2</v>
      </c>
      <c r="AB181" s="50"/>
      <c r="AC181" s="46" t="s">
        <v>879</v>
      </c>
      <c r="AI181" s="7" t="s">
        <v>878</v>
      </c>
      <c r="AJ181" s="12">
        <f>IFERROR((IFERROR(VLOOKUP($EG181,Data!$B:$CP,Daily!EI$10,0),0)+IFERROR(VLOOKUP($IF181,Data!$B:$CP,Daily!IH$10,0),0))/AJ$168,0)</f>
        <v>0.40378006872852235</v>
      </c>
      <c r="AK181" s="12">
        <f>IFERROR((IFERROR(VLOOKUP($EG181,Data!$B:$CP,Daily!EJ$10,0),0)+IFERROR(VLOOKUP($IF181,Data!$B:$CP,Daily!II$10,0),0))/AK$168,0)</f>
        <v>0.42103361040838455</v>
      </c>
      <c r="AL181" s="12">
        <f>IFERROR((IFERROR(VLOOKUP($EG181,Data!$B:$CP,Daily!EK$10,0),0)+IFERROR(VLOOKUP($IF181,Data!$B:$CP,Daily!IJ$10,0),0))/AL$168,0)</f>
        <v>0.41767156325367244</v>
      </c>
      <c r="AM181" s="12">
        <f>IFERROR((IFERROR(VLOOKUP($EG181,Data!$B:$CP,Daily!EL$10,0),0)+IFERROR(VLOOKUP($IF181,Data!$B:$CP,Daily!IK$10,0),0))/AM$168,0)</f>
        <v>0.42769757768534378</v>
      </c>
      <c r="AN181" s="12">
        <f>IFERROR((IFERROR(VLOOKUP($EG181,Data!$B:$CP,Daily!EM$10,0),0)+IFERROR(VLOOKUP($IF181,Data!$B:$CP,Daily!IL$10,0),0))/AN$168,0)</f>
        <v>0.44024584566355568</v>
      </c>
      <c r="AO181" s="12">
        <f>IFERROR((IFERROR(VLOOKUP($EG181,Data!$B:$CP,Daily!EN$10,0),0)+IFERROR(VLOOKUP($IF181,Data!$B:$CP,Daily!IM$10,0),0))/AO$168,0)</f>
        <v>0.41527752335592599</v>
      </c>
      <c r="AP181" s="12">
        <f>IFERROR((IFERROR(VLOOKUP($EG181,Data!$B:$CP,Daily!EO$10,0),0)+IFERROR(VLOOKUP($IF181,Data!$B:$CP,Daily!IN$10,0),0))/AP$168,0)</f>
        <v>0.40051369863013697</v>
      </c>
      <c r="AQ181" s="12">
        <f>IFERROR((IFERROR(VLOOKUP($EG181,Data!$B:$CP,Daily!EP$10,0),0)+IFERROR(VLOOKUP($IF181,Data!$B:$CP,Daily!IO$10,0),0))/AQ$168,0)</f>
        <v>0.4032873983064918</v>
      </c>
      <c r="AR181" s="12">
        <f>IFERROR((IFERROR(VLOOKUP($EG181,Data!$B:$CP,Daily!EQ$10,0),0)+IFERROR(VLOOKUP($IF181,Data!$B:$CP,Daily!IP$10,0),0))/AR$168,0)</f>
        <v>0.41490661546517715</v>
      </c>
      <c r="AS181" s="12">
        <f>IFERROR((IFERROR(VLOOKUP($EG181,Data!$B:$CP,Daily!ER$10,0),0)+IFERROR(VLOOKUP($IF181,Data!$B:$CP,Daily!IQ$10,0),0))/AS$168,0)</f>
        <v>0.42919200695047782</v>
      </c>
      <c r="AT181" s="12">
        <f>IFERROR((IFERROR(VLOOKUP($EG181,Data!$B:$CP,Daily!ES$10,0),0)+IFERROR(VLOOKUP($IF181,Data!$B:$CP,Daily!IR$10,0),0))/AT$168,0)</f>
        <v>0.42516588842467434</v>
      </c>
      <c r="AU181" s="12">
        <f>IFERROR((IFERROR(VLOOKUP($EG181,Data!$B:$CP,Daily!ET$10,0),0)+IFERROR(VLOOKUP($IF181,Data!$B:$CP,Daily!IS$10,0),0))/AU$168,0)</f>
        <v>0.40234448856116467</v>
      </c>
      <c r="AV181" s="12">
        <f>IFERROR((IFERROR(VLOOKUP($EG181,Data!$B:$CP,Daily!EU$10,0),0)+IFERROR(VLOOKUP($IF181,Data!$B:$CP,Daily!IT$10,0),0))/AV$168,0)</f>
        <v>0.42127818147941121</v>
      </c>
      <c r="AW181" s="12">
        <f>IFERROR((IFERROR(VLOOKUP($EG181,Data!$B:$CP,Daily!EV$10,0),0)+IFERROR(VLOOKUP($IF181,Data!$B:$CP,Daily!IU$10,0),0))/AW$168,0)</f>
        <v>0.40186079799606372</v>
      </c>
      <c r="AX181" s="12">
        <f>IFERROR((IFERROR(VLOOKUP($EG181,Data!$B:$CP,Daily!EW$10,0),0)+IFERROR(VLOOKUP($IF181,Data!$B:$CP,Daily!IV$10,0),0))/AX$168,0)</f>
        <v>0.40397242284963886</v>
      </c>
      <c r="AY181" s="12">
        <f>IFERROR((IFERROR(VLOOKUP($EG181,Data!$B:$CP,Daily!EX$10,0),0)+IFERROR(VLOOKUP($IF181,Data!$B:$CP,Daily!IW$10,0),0))/AY$168,0)</f>
        <v>0.40686189568532316</v>
      </c>
      <c r="AZ181" s="12">
        <f>IFERROR((IFERROR(VLOOKUP($EG181,Data!$B:$CP,Daily!EY$10,0),0)+IFERROR(VLOOKUP($IF181,Data!$B:$CP,Daily!IX$10,0),0))/AZ$168,0)</f>
        <v>0.41232327495252163</v>
      </c>
      <c r="BA181" s="12">
        <f>IFERROR((IFERROR(VLOOKUP($EG181,Data!$B:$CP,Daily!EZ$10,0),0)+IFERROR(VLOOKUP($IF181,Data!$B:$CP,Daily!IY$10,0),0))/BA$168,0)</f>
        <v>0.43069873997709052</v>
      </c>
      <c r="BB181" s="12">
        <f>IFERROR((IFERROR(VLOOKUP($EG181,Data!$B:$CP,Daily!FA$10,0),0)+IFERROR(VLOOKUP($IF181,Data!$B:$CP,Daily!IZ$10,0),0))/BB$168,0)</f>
        <v>0.4038173652694611</v>
      </c>
      <c r="BC181" s="12">
        <f>IFERROR((IFERROR(VLOOKUP($EG181,Data!$B:$CP,Daily!FB$10,0),0)+IFERROR(VLOOKUP($IF181,Data!$B:$CP,Daily!JA$10,0),0))/BC$168,0)</f>
        <v>0.38796760509062861</v>
      </c>
      <c r="BD181" s="12">
        <f>IFERROR((IFERROR(VLOOKUP($EG181,Data!$B:$CP,Daily!FC$10,0),0)+IFERROR(VLOOKUP($IF181,Data!$B:$CP,Daily!JB$10,0),0))/BD$168,0)</f>
        <v>0.39133522727272729</v>
      </c>
      <c r="BE181" s="12">
        <f>IFERROR((IFERROR(VLOOKUP($EG181,Data!$B:$CP,Daily!FD$10,0),0)+IFERROR(VLOOKUP($IF181,Data!$B:$CP,Daily!JC$10,0),0))/BE$168,0)</f>
        <v>0.39447841393366684</v>
      </c>
      <c r="BF181" s="12">
        <f>IFERROR((IFERROR(VLOOKUP($EG181,Data!$B:$CP,Daily!FE$10,0),0)+IFERROR(VLOOKUP($IF181,Data!$B:$CP,Daily!JD$10,0),0))/BF$168,0)</f>
        <v>0.39151576123407111</v>
      </c>
      <c r="BG181" s="12">
        <f>IFERROR((IFERROR(VLOOKUP($EG181,Data!$B:$CP,Daily!FF$10,0),0)+IFERROR(VLOOKUP($IF181,Data!$B:$CP,Daily!JE$10,0),0))/BG$168,0)</f>
        <v>0.39983828582979586</v>
      </c>
      <c r="BH181" s="12">
        <f>IFERROR((IFERROR(VLOOKUP($EG181,Data!$B:$CP,Daily!FG$10,0),0)+IFERROR(VLOOKUP($IF181,Data!$B:$CP,Daily!JF$10,0),0))/BH$168,0)</f>
        <v>0.42254812098991751</v>
      </c>
      <c r="BI181" s="12">
        <f>IFERROR((IFERROR(VLOOKUP($EG181,Data!$B:$CP,Daily!FH$10,0),0)+IFERROR(VLOOKUP($IF181,Data!$B:$CP,Daily!JG$10,0),0))/BI$168,0)</f>
        <v>0.39527389903329752</v>
      </c>
      <c r="BJ181" s="12">
        <f>IFERROR((IFERROR(VLOOKUP($EG181,Data!$B:$CP,Daily!FI$10,0),0)+IFERROR(VLOOKUP($IF181,Data!$B:$CP,Daily!JH$10,0),0))/BJ$168,0)</f>
        <v>0.39277533039647577</v>
      </c>
      <c r="BK181" s="12">
        <f>IFERROR((IFERROR(VLOOKUP($EG181,Data!$B:$CP,Daily!FJ$10,0),0)+IFERROR(VLOOKUP($IF181,Data!$B:$CP,Daily!JI$10,0),0))/BK$168,0)</f>
        <v>0.39296284117066754</v>
      </c>
      <c r="BL181" s="12">
        <f>IFERROR((IFERROR(VLOOKUP($EG181,Data!$B:$CP,Daily!FK$10,0),0)+IFERROR(VLOOKUP($IF181,Data!$B:$CP,Daily!JJ$10,0),0))/BL$168,0)</f>
        <v>0.41117184830884868</v>
      </c>
      <c r="BM181" s="12">
        <f>IFERROR((IFERROR(VLOOKUP($EG181,Data!$B:$CP,Daily!FL$10,0),0)+IFERROR(VLOOKUP($IF181,Data!$B:$CP,Daily!JK$10,0),0))/BM$168,0)</f>
        <v>0.39203553863239726</v>
      </c>
      <c r="BN181" s="12">
        <f>IFERROR((IFERROR(VLOOKUP($EG181,Data!$B:$CP,Daily!FM$10,0),0)+IFERROR(VLOOKUP($IF181,Data!$B:$CP,Daily!JL$10,0),0))/BN$168,0)</f>
        <v>0.39828821656050956</v>
      </c>
      <c r="BO181" s="12">
        <f>IFERROR((IFERROR(VLOOKUP($EG181,Data!$B:$CP,Daily!FN$10,0),0)+IFERROR(VLOOKUP($IF181,Data!$B:$CP,Daily!JM$10,0),0))/BO$168,0)</f>
        <v>0.4117779783393502</v>
      </c>
      <c r="BP181" s="12">
        <f>IFERROR((IFERROR(VLOOKUP($EG181,Data!$B:$CP,Daily!FO$10,0),0)+IFERROR(VLOOKUP($IF181,Data!$B:$CP,Daily!JN$10,0),0))/BP$168,0)</f>
        <v>0.39486329743164872</v>
      </c>
      <c r="BQ181" s="12">
        <f>IFERROR((IFERROR(VLOOKUP($EG181,Data!$B:$CP,Daily!FP$10,0),0)+IFERROR(VLOOKUP($IF181,Data!$B:$CP,Daily!JO$10,0),0))/BQ$168,0)</f>
        <v>0.41441298122812598</v>
      </c>
      <c r="BR181" s="12">
        <f>IFERROR((IFERROR(VLOOKUP($EG181,Data!$B:$CP,Daily!FQ$10,0),0)+IFERROR(VLOOKUP($IF181,Data!$B:$CP,Daily!JP$10,0),0))/BR$168,0)</f>
        <v>0.39321192052980131</v>
      </c>
      <c r="BS181" s="12">
        <f>IFERROR((IFERROR(VLOOKUP($EG181,Data!$B:$CP,Daily!FR$10,0),0)+IFERROR(VLOOKUP($IF181,Data!$B:$CP,Daily!JQ$10,0),0))/BS$168,0)</f>
        <v>0.39519112207151663</v>
      </c>
      <c r="BT181" s="12">
        <f>IFERROR((IFERROR(VLOOKUP($EG181,Data!$B:$CP,Daily!FS$10,0),0)+IFERROR(VLOOKUP($IF181,Data!$B:$CP,Daily!JR$10,0),0))/BT$168,0)</f>
        <v>0.39797749143695971</v>
      </c>
      <c r="BU181" s="12">
        <f>IFERROR((IFERROR(VLOOKUP($EG181,Data!$B:$CP,Daily!FT$10,0),0)+IFERROR(VLOOKUP($IF181,Data!$B:$CP,Daily!JS$10,0),0))/BU$168,0)</f>
        <v>0.40233918128654972</v>
      </c>
      <c r="BV181" s="12">
        <f>IFERROR((IFERROR(VLOOKUP($EG181,Data!$B:$CP,Daily!FU$10,0),0)+IFERROR(VLOOKUP($IF181,Data!$B:$CP,Daily!JT$10,0),0))/BV$168,0)</f>
        <v>0.41634852908151809</v>
      </c>
      <c r="BW181" s="12">
        <f>IFERROR((IFERROR(VLOOKUP($EG181,Data!$B:$CP,Daily!FV$10,0),0)+IFERROR(VLOOKUP($IF181,Data!$B:$CP,Daily!JU$10,0),0))/BW$168,0)</f>
        <v>0.39386571909481954</v>
      </c>
      <c r="BX181" s="12">
        <f>IFERROR((IFERROR(VLOOKUP($EG181,Data!$B:$CP,Daily!FW$10,0),0)+IFERROR(VLOOKUP($IF181,Data!$B:$CP,Daily!JV$10,0),0))/BX$168,0)</f>
        <v>0.41674435950027972</v>
      </c>
      <c r="BY181" s="12">
        <f>IFERROR((IFERROR(VLOOKUP($EG181,Data!$B:$CP,Daily!FX$10,0),0)+IFERROR(VLOOKUP($IF181,Data!$B:$CP,Daily!JW$10,0),0))/BY$168,0)</f>
        <v>0.40531276778063413</v>
      </c>
      <c r="BZ181" s="12">
        <f>IFERROR((IFERROR(VLOOKUP($EG181,Data!$B:$CP,Daily!FY$10,0),0)+IFERROR(VLOOKUP($IF181,Data!$B:$CP,Daily!JX$10,0),0))/BZ$168,0)</f>
        <v>0.39258010118043846</v>
      </c>
      <c r="CA181" s="12">
        <f>IFERROR((IFERROR(VLOOKUP($EG181,Data!$B:$CP,Daily!FZ$10,0),0)+IFERROR(VLOOKUP($IF181,Data!$B:$CP,Daily!JY$10,0),0))/CA$168,0)</f>
        <v>0.3975231118088261</v>
      </c>
      <c r="CB181" s="12">
        <f>IFERROR((IFERROR(VLOOKUP($EG181,Data!$B:$CP,Daily!GA$10,0),0)+IFERROR(VLOOKUP($IF181,Data!$B:$CP,Daily!JZ$10,0),0))/CB$168,0)</f>
        <v>0.41260990778468798</v>
      </c>
      <c r="CC181" s="12">
        <f>IFERROR((IFERROR(VLOOKUP($EG181,Data!$B:$CP,Daily!GB$10,0),0)+IFERROR(VLOOKUP($IF181,Data!$B:$CP,Daily!KA$10,0),0))/CC$168,0)</f>
        <v>0.43404907975460122</v>
      </c>
      <c r="CD181" s="12">
        <f>IFERROR((IFERROR(VLOOKUP($EG181,Data!$B:$CP,Daily!GC$10,0),0)+IFERROR(VLOOKUP($IF181,Data!$B:$CP,Daily!KB$10,0),0))/CD$168,0)</f>
        <v>0.40991156963890935</v>
      </c>
      <c r="CE181" s="12">
        <f>IFERROR((IFERROR(VLOOKUP($EG181,Data!$B:$CP,Daily!GD$10,0),0)+IFERROR(VLOOKUP($IF181,Data!$B:$CP,Daily!KC$10,0),0))/CE$168,0)</f>
        <v>0.40104347826086956</v>
      </c>
      <c r="CF181" s="12">
        <f>IFERROR((IFERROR(VLOOKUP($EG181,Data!$B:$CP,Daily!GE$10,0),0)+IFERROR(VLOOKUP($IF181,Data!$B:$CP,Daily!KD$10,0),0))/CF$168,0)</f>
        <v>0.40357751277683135</v>
      </c>
      <c r="CG181" s="12">
        <f>IFERROR((IFERROR(VLOOKUP($EG181,Data!$B:$CP,Daily!GF$10,0),0)+IFERROR(VLOOKUP($IF181,Data!$B:$CP,Daily!KE$10,0),0))/CG$168,0)</f>
        <v>0.38981062510474274</v>
      </c>
      <c r="CH181" s="12">
        <f>IFERROR((IFERROR(VLOOKUP($EG181,Data!$B:$CP,Daily!GG$10,0),0)+IFERROR(VLOOKUP($IF181,Data!$B:$CP,Daily!KF$10,0),0))/CH$168,0)</f>
        <v>0.40272981417530013</v>
      </c>
      <c r="CI181" s="12">
        <f>IFERROR((IFERROR(VLOOKUP($EG181,Data!$B:$CP,Daily!GH$10,0),0)+IFERROR(VLOOKUP($IF181,Data!$B:$CP,Daily!KG$10,0),0))/CI$168,0)</f>
        <v>0.4182044370723616</v>
      </c>
      <c r="CJ181" s="12">
        <f>IFERROR((IFERROR(VLOOKUP($EG181,Data!$B:$CP,Daily!GI$10,0),0)+IFERROR(VLOOKUP($IF181,Data!$B:$CP,Daily!KH$10,0),0))/CJ$168,0)</f>
        <v>0.40917431192660553</v>
      </c>
      <c r="CK181" s="12">
        <f>IFERROR((IFERROR(VLOOKUP($EG181,Data!$B:$CP,Daily!GJ$10,0),0)+IFERROR(VLOOKUP($IF181,Data!$B:$CP,Daily!KI$10,0),0))/CK$168,0)</f>
        <v>0.40049096966508857</v>
      </c>
      <c r="CL181" s="12">
        <f>IFERROR((IFERROR(VLOOKUP($EG181,Data!$B:$CP,Daily!GK$10,0),0)+IFERROR(VLOOKUP($IF181,Data!$B:$CP,Daily!KJ$10,0),0))/CL$168,0)</f>
        <v>0.41022592152199761</v>
      </c>
      <c r="CM181" s="12">
        <f>IFERROR((IFERROR(VLOOKUP($EG181,Data!$B:$CP,Daily!GL$10,0),0)+IFERROR(VLOOKUP($IF181,Data!$B:$CP,Daily!KK$10,0),0))/CM$168,0)</f>
        <v>0.39248961906481317</v>
      </c>
      <c r="CN181" s="12">
        <f>IFERROR((IFERROR(VLOOKUP($EG181,Data!$B:$CP,Daily!GM$10,0),0)+IFERROR(VLOOKUP($IF181,Data!$B:$CP,Daily!KL$10,0),0))/CN$168,0)</f>
        <v>0.39411157024793386</v>
      </c>
      <c r="CO181" s="12">
        <f>IFERROR((IFERROR(VLOOKUP($EG181,Data!$B:$CP,Daily!GN$10,0),0)+IFERROR(VLOOKUP($IF181,Data!$B:$CP,Daily!KM$10,0),0))/CO$168,0)</f>
        <v>0.40578195750609541</v>
      </c>
      <c r="CP181" s="12">
        <f>IFERROR((IFERROR(VLOOKUP($EG181,Data!$B:$CP,Daily!GO$10,0),0)+IFERROR(VLOOKUP($IF181,Data!$B:$CP,Daily!KN$10,0),0))/CP$168,0)</f>
        <v>0.42005300353356889</v>
      </c>
      <c r="CQ181" s="12">
        <f>IFERROR((IFERROR(VLOOKUP($EG181,Data!$B:$CP,Daily!GP$10,0),0)+IFERROR(VLOOKUP($IF181,Data!$B:$CP,Daily!KO$10,0),0))/CQ$168,0)</f>
        <v>0.41904533461261695</v>
      </c>
      <c r="CR181" s="12">
        <f>IFERROR((IFERROR(VLOOKUP($EG181,Data!$B:$CP,Daily!GQ$10,0),0)+IFERROR(VLOOKUP($IF181,Data!$B:$CP,Daily!KP$10,0),0))/CR$168,0)</f>
        <v>0.39515198153135822</v>
      </c>
      <c r="CS181" s="12">
        <f>IFERROR((IFERROR(VLOOKUP($EG181,Data!$B:$CP,Daily!GR$10,0),0)+IFERROR(VLOOKUP($IF181,Data!$B:$CP,Daily!KQ$10,0),0))/CS$168,0)</f>
        <v>0.38382099827882959</v>
      </c>
      <c r="CT181" s="12">
        <f>IFERROR((IFERROR(VLOOKUP($EG181,Data!$B:$CP,Daily!GS$10,0),0)+IFERROR(VLOOKUP($IF181,Data!$B:$CP,Daily!KR$10,0),0))/CT$168,0)</f>
        <v>0.39086563993627188</v>
      </c>
      <c r="CU181" s="12">
        <f>IFERROR((IFERROR(VLOOKUP($EG181,Data!$B:$CP,Daily!GT$10,0),0)+IFERROR(VLOOKUP($IF181,Data!$B:$CP,Daily!KS$10,0),0))/CU$168,0)</f>
        <v>0.3907380607814761</v>
      </c>
      <c r="CV181" s="12">
        <f>IFERROR((IFERROR(VLOOKUP($EG181,Data!$B:$CP,Daily!GU$10,0),0)+IFERROR(VLOOKUP($IF181,Data!$B:$CP,Daily!KT$10,0),0))/CV$168,0)</f>
        <v>0.39619724841552018</v>
      </c>
      <c r="CW181" s="12">
        <f>IFERROR((IFERROR(VLOOKUP($EG181,Data!$B:$CP,Daily!GV$10,0),0)+IFERROR(VLOOKUP($IF181,Data!$B:$CP,Daily!KU$10,0),0))/CW$168,0)</f>
        <v>0.41124203206490245</v>
      </c>
      <c r="CX181" s="12">
        <f>IFERROR((IFERROR(VLOOKUP($EG181,Data!$B:$CP,Daily!GW$10,0),0)+IFERROR(VLOOKUP($IF181,Data!$B:$CP,Daily!KV$10,0),0))/CX$168,0)</f>
        <v>0.42753898820844427</v>
      </c>
      <c r="CY181" s="12">
        <f>IFERROR((IFERROR(VLOOKUP($EG181,Data!$B:$CP,Daily!GX$10,0),0)+IFERROR(VLOOKUP($IF181,Data!$B:$CP,Daily!KW$10,0),0))/CY$168,0)</f>
        <v>0.39906671275492567</v>
      </c>
      <c r="CZ181" s="12">
        <f>IFERROR((IFERROR(VLOOKUP($EG181,Data!$B:$CP,Daily!GY$10,0),0)+IFERROR(VLOOKUP($IF181,Data!$B:$CP,Daily!KX$10,0),0))/CZ$168,0)</f>
        <v>0.39366351056081572</v>
      </c>
      <c r="DA181" s="12">
        <f>IFERROR((IFERROR(VLOOKUP($EG181,Data!$B:$CP,Daily!GZ$10,0),0)+IFERROR(VLOOKUP($IF181,Data!$B:$CP,Daily!KY$10,0),0))/DA$168,0)</f>
        <v>0.39970850792494078</v>
      </c>
      <c r="DB181" s="12">
        <f>IFERROR((IFERROR(VLOOKUP($EG181,Data!$B:$CP,Daily!HA$10,0),0)+IFERROR(VLOOKUP($IF181,Data!$B:$CP,Daily!KZ$10,0),0))/DB$168,0)</f>
        <v>0.40498389557552128</v>
      </c>
      <c r="DC181" s="12">
        <f>IFERROR((IFERROR(VLOOKUP($EG181,Data!$B:$CP,Daily!HB$10,0),0)+IFERROR(VLOOKUP($IF181,Data!$B:$CP,Daily!LA$10,0),0))/DC$168,0)</f>
        <v>0.39255845707458609</v>
      </c>
      <c r="DD181" s="12">
        <f>IFERROR((IFERROR(VLOOKUP($EG181,Data!$B:$CP,Daily!HC$10,0),0)+IFERROR(VLOOKUP($IF181,Data!$B:$CP,Daily!LB$10,0),0))/DD$168,0)</f>
        <v>0.41385578670975559</v>
      </c>
      <c r="DE181" s="12">
        <f>IFERROR((IFERROR(VLOOKUP($EG181,Data!$B:$CP,Daily!HD$10,0),0)+IFERROR(VLOOKUP($IF181,Data!$B:$CP,Daily!LC$10,0),0))/DE$168,0)</f>
        <v>0.40395692461808164</v>
      </c>
      <c r="DF181" s="12">
        <f>IFERROR((IFERROR(VLOOKUP($EG181,Data!$B:$CP,Daily!HE$10,0),0)+IFERROR(VLOOKUP($IF181,Data!$B:$CP,Daily!LD$10,0),0))/DF$168,0)</f>
        <v>0.39049073897269432</v>
      </c>
      <c r="DG181" s="12">
        <f>IFERROR((IFERROR(VLOOKUP($EG181,Data!$B:$CP,Daily!HF$10,0),0)+IFERROR(VLOOKUP($IF181,Data!$B:$CP,Daily!LE$10,0),0))/DG$168,0)</f>
        <v>0.40114985163204747</v>
      </c>
      <c r="DH181" s="12">
        <f>IFERROR((IFERROR(VLOOKUP($EG181,Data!$B:$CP,Daily!HG$10,0),0)+IFERROR(VLOOKUP($IF181,Data!$B:$CP,Daily!LF$10,0),0))/DH$168,0)</f>
        <v>0.39393939393939392</v>
      </c>
      <c r="DI181" s="12">
        <f>IFERROR((IFERROR(VLOOKUP($EG181,Data!$B:$CP,Daily!HH$10,0),0)+IFERROR(VLOOKUP($IF181,Data!$B:$CP,Daily!LG$10,0),0))/DI$168,0)</f>
        <v>0.3991883116883117</v>
      </c>
      <c r="DJ181" s="12">
        <f>IFERROR((IFERROR(VLOOKUP($EG181,Data!$B:$CP,Daily!HI$10,0),0)+IFERROR(VLOOKUP($IF181,Data!$B:$CP,Daily!LH$10,0),0))/DJ$168,0)</f>
        <v>0.39731743666169894</v>
      </c>
      <c r="DK181" s="12">
        <f>IFERROR((IFERROR(VLOOKUP($EG181,Data!$B:$CP,Daily!HJ$10,0),0)+IFERROR(VLOOKUP($IF181,Data!$B:$CP,Daily!LI$10,0),0))/DK$168,0)</f>
        <v>0.40264282938204432</v>
      </c>
      <c r="DL181" s="12">
        <f>IFERROR((IFERROR(VLOOKUP($EG181,Data!$B:$CP,Daily!HK$10,0),0)+IFERROR(VLOOKUP($IF181,Data!$B:$CP,Daily!LJ$10,0),0))/DL$168,0)</f>
        <v>0.42140026420079263</v>
      </c>
      <c r="DM181" s="12">
        <f>IFERROR((IFERROR(VLOOKUP($EG181,Data!$B:$CP,Daily!HL$10,0),0)+IFERROR(VLOOKUP($IF181,Data!$B:$CP,Daily!LK$10,0),0))/DM$168,0)</f>
        <v>0.39098912480580011</v>
      </c>
      <c r="DN181" s="12">
        <f>IFERROR((IFERROR(VLOOKUP($EG181,Data!$B:$CP,Daily!HM$10,0),0)+IFERROR(VLOOKUP($IF181,Data!$B:$CP,Daily!LL$10,0),0))/DN$168,0)</f>
        <v>0.4041329739442947</v>
      </c>
      <c r="DO181" s="12">
        <f>IFERROR((IFERROR(VLOOKUP($EG181,Data!$B:$CP,Daily!HN$10,0),0)+IFERROR(VLOOKUP($IF181,Data!$B:$CP,Daily!LM$10,0),0))/DO$168,0)</f>
        <v>0.41870456047587573</v>
      </c>
      <c r="DP181" s="12">
        <f>IFERROR((IFERROR(VLOOKUP($EG181,Data!$B:$CP,Daily!HO$10,0),0)+IFERROR(VLOOKUP($IF181,Data!$B:$CP,Daily!LN$10,0),0))/DP$168,0)</f>
        <v>0.40402193784277879</v>
      </c>
      <c r="DQ181" s="12">
        <f>IFERROR((IFERROR(VLOOKUP($EG181,Data!$B:$CP,Daily!HP$10,0),0)+IFERROR(VLOOKUP($IF181,Data!$B:$CP,Daily!LO$10,0),0))/DQ$168,0)</f>
        <v>0.40357085410969923</v>
      </c>
      <c r="DR181" s="12">
        <f>IFERROR((IFERROR(VLOOKUP($EG181,Data!$B:$CP,Daily!HQ$10,0),0)+IFERROR(VLOOKUP($IF181,Data!$B:$CP,Daily!LP$10,0),0))/DR$168,0)</f>
        <v>0.40701015131200918</v>
      </c>
      <c r="DS181" s="12">
        <f>IFERROR((IFERROR(VLOOKUP($EG181,Data!$B:$CP,Daily!HR$10,0),0)+IFERROR(VLOOKUP($IF181,Data!$B:$CP,Daily!LQ$10,0),0))/DS$168,0)</f>
        <v>0.41509014021811708</v>
      </c>
      <c r="DT181" s="12">
        <f>IFERROR((IFERROR(VLOOKUP($EG181,Data!$B:$CP,Daily!HS$10,0),0)+IFERROR(VLOOKUP($IF181,Data!$B:$CP,Daily!LR$10,0),0))/DT$168,0)</f>
        <v>0.39711900474709444</v>
      </c>
      <c r="DU181" s="12">
        <f>IFERROR((IFERROR(VLOOKUP($EG181,Data!$B:$CP,Daily!HT$10,0),0)+IFERROR(VLOOKUP($IF181,Data!$B:$CP,Daily!LS$10,0),0))/DU$168,0)</f>
        <v>0.40043985789206565</v>
      </c>
      <c r="DV181" s="12">
        <f>IFERROR((IFERROR(VLOOKUP($EG181,Data!$B:$CP,Daily!HU$10,0),0)+IFERROR(VLOOKUP($IF181,Data!$B:$CP,Daily!LT$10,0),0))/DV$168,0)</f>
        <v>0</v>
      </c>
      <c r="DW181" s="40">
        <f t="shared" si="2137"/>
        <v>0.39515198153135822</v>
      </c>
      <c r="DX181" s="40">
        <f t="shared" si="2138"/>
        <v>0.41385578670975559</v>
      </c>
      <c r="DY181" s="40">
        <f t="shared" si="2645"/>
        <v>1.870380517839737E-2</v>
      </c>
      <c r="DZ181" s="40">
        <f t="shared" si="2646"/>
        <v>0.4278836405935536</v>
      </c>
      <c r="EA181" s="40">
        <f t="shared" si="2647"/>
        <v>0.38112412764756021</v>
      </c>
      <c r="EB181" s="14"/>
      <c r="EC181" s="12">
        <f t="shared" si="2648"/>
        <v>1.0353302852534756E-2</v>
      </c>
      <c r="ED181" s="12">
        <f t="shared" ref="ED181:ED189" si="2746">SUMPRODUCT(DN181:DT181,DN$168:DT$168)/SUM(DN$168:DT$168)</f>
        <v>0.40679034128144376</v>
      </c>
      <c r="EE181" s="12">
        <f t="shared" ref="EE181:EE189" si="2747">SUMPRODUCT(CR181:DT181,CR$168:DT$168)/SUM(CR$168:DT$168)</f>
        <v>0.40138138437925053</v>
      </c>
      <c r="EF181" s="1"/>
      <c r="EG181" s="7" t="s">
        <v>880</v>
      </c>
      <c r="EH181" s="7" t="s">
        <v>157</v>
      </c>
      <c r="EI181" s="12">
        <f>IFERROR(VLOOKUP($EG181,Data!$B:$CP,Daily!EI$10,0)/EI$168,0)</f>
        <v>0.38953168044077136</v>
      </c>
      <c r="EJ181" s="12">
        <f>IFERROR(VLOOKUP($EG181,Data!$B:$CP,Daily!EJ$10,0)/EJ$168,0)</f>
        <v>0.39958963836881251</v>
      </c>
      <c r="EK181" s="12">
        <f>IFERROR(VLOOKUP($EG181,Data!$B:$CP,Daily!EK$10,0)/EK$168,0)</f>
        <v>0.40802036919159773</v>
      </c>
      <c r="EL181" s="12">
        <f>IFERROR(VLOOKUP($EG181,Data!$B:$CP,Daily!EL$10,0)/EL$168,0)</f>
        <v>0.39985945186226285</v>
      </c>
      <c r="EM181" s="12">
        <f>IFERROR(VLOOKUP($EG181,Data!$B:$CP,Daily!EM$10,0)/EM$168,0)</f>
        <v>0.41829427083333331</v>
      </c>
      <c r="EN181" s="12">
        <f>IFERROR(VLOOKUP($EG181,Data!$B:$CP,Daily!EN$10,0)/EN$168,0)</f>
        <v>0.40010755579456841</v>
      </c>
      <c r="EO181" s="12">
        <f>IFERROR(VLOOKUP($EG181,Data!$B:$CP,Daily!EO$10,0)/EO$168,0)</f>
        <v>0.38325442312484426</v>
      </c>
      <c r="EP181" s="12">
        <f>IFERROR(VLOOKUP($EG181,Data!$B:$CP,Daily!EP$10,0)/EP$168,0)</f>
        <v>0.38741092636579572</v>
      </c>
      <c r="EQ181" s="12">
        <f>IFERROR(VLOOKUP($EG181,Data!$B:$CP,Daily!EQ$10,0)/EQ$168,0)</f>
        <v>0.39671069025666583</v>
      </c>
      <c r="ER181" s="12">
        <f>IFERROR(VLOOKUP($EG181,Data!$B:$CP,Daily!ER$10,0)/ER$168,0)</f>
        <v>0.41222084367245659</v>
      </c>
      <c r="ES181" s="12">
        <f>IFERROR(VLOOKUP($EG181,Data!$B:$CP,Daily!ES$10,0)/ES$168,0)</f>
        <v>0.41561181434599154</v>
      </c>
      <c r="ET181" s="12">
        <f>IFERROR(VLOOKUP($EG181,Data!$B:$CP,Daily!ET$10,0)/ET$168,0)</f>
        <v>0.3871657754010695</v>
      </c>
      <c r="EU181" s="12">
        <f>IFERROR(VLOOKUP($EG181,Data!$B:$CP,Daily!EU$10,0)/EU$168,0)</f>
        <v>0.40839086563993626</v>
      </c>
      <c r="EV181" s="12">
        <f>IFERROR(VLOOKUP($EG181,Data!$B:$CP,Daily!EV$10,0)/EV$168,0)</f>
        <v>0.37766367137355583</v>
      </c>
      <c r="EW181" s="12">
        <f>IFERROR(VLOOKUP($EG181,Data!$B:$CP,Daily!EW$10,0)/EW$168,0)</f>
        <v>0.38838769373120519</v>
      </c>
      <c r="EX181" s="12">
        <f>IFERROR(VLOOKUP($EG181,Data!$B:$CP,Daily!EX$10,0)/EX$168,0)</f>
        <v>0.39260347783492527</v>
      </c>
      <c r="EY181" s="12">
        <f>IFERROR(VLOOKUP($EG181,Data!$B:$CP,Daily!EY$10,0)/EY$168,0)</f>
        <v>0.39752285461515779</v>
      </c>
      <c r="EZ181" s="12">
        <f>IFERROR(VLOOKUP($EG181,Data!$B:$CP,Daily!EZ$10,0)/EZ$168,0)</f>
        <v>0.41242195202103188</v>
      </c>
      <c r="FA181" s="12">
        <f>IFERROR(VLOOKUP($EG181,Data!$B:$CP,Daily!FA$10,0)/FA$168,0)</f>
        <v>0.38727415553809896</v>
      </c>
      <c r="FB181" s="12">
        <f>IFERROR(VLOOKUP($EG181,Data!$B:$CP,Daily!FB$10,0)/FB$168,0)</f>
        <v>0.37417654808959155</v>
      </c>
      <c r="FC181" s="12">
        <f>IFERROR(VLOOKUP($EG181,Data!$B:$CP,Daily!FC$10,0)/FC$168,0)</f>
        <v>0.3793357933579336</v>
      </c>
      <c r="FD181" s="12">
        <f>IFERROR(VLOOKUP($EG181,Data!$B:$CP,Daily!FD$10,0)/FD$168,0)</f>
        <v>0.37032224532224534</v>
      </c>
      <c r="FE181" s="12">
        <f>IFERROR(VLOOKUP($EG181,Data!$B:$CP,Daily!FE$10,0)/FE$168,0)</f>
        <v>0.37305096579008612</v>
      </c>
      <c r="FF181" s="12">
        <f>IFERROR(VLOOKUP($EG181,Data!$B:$CP,Daily!FF$10,0)/FF$168,0)</f>
        <v>0.38105787870396013</v>
      </c>
      <c r="FG181" s="12">
        <f>IFERROR(VLOOKUP($EG181,Data!$B:$CP,Daily!FG$10,0)/FG$168,0)</f>
        <v>0.40714963619107875</v>
      </c>
      <c r="FH181" s="12">
        <f>IFERROR(VLOOKUP($EG181,Data!$B:$CP,Daily!FH$10,0)/FH$168,0)</f>
        <v>0.38696186961869616</v>
      </c>
      <c r="FI181" s="12">
        <f>IFERROR(VLOOKUP($EG181,Data!$B:$CP,Daily!FI$10,0)/FI$168,0)</f>
        <v>0.37085769980506822</v>
      </c>
      <c r="FJ181" s="12">
        <f>IFERROR(VLOOKUP($EG181,Data!$B:$CP,Daily!FJ$10,0)/FJ$168,0)</f>
        <v>0.37296195652173914</v>
      </c>
      <c r="FK181" s="12">
        <f>IFERROR(VLOOKUP($EG181,Data!$B:$CP,Daily!FK$10,0)/FK$168,0)</f>
        <v>0.39186691312384475</v>
      </c>
      <c r="FL181" s="12">
        <f>IFERROR(VLOOKUP($EG181,Data!$B:$CP,Daily!FL$10,0)/FL$168,0)</f>
        <v>0.37608318890814557</v>
      </c>
      <c r="FM181" s="12">
        <f>IFERROR(VLOOKUP($EG181,Data!$B:$CP,Daily!FM$10,0)/FM$168,0)</f>
        <v>0.37915864723673359</v>
      </c>
      <c r="FN181" s="12">
        <f>IFERROR(VLOOKUP($EG181,Data!$B:$CP,Daily!FN$10,0)/FN$168,0)</f>
        <v>0.39098928796471327</v>
      </c>
      <c r="FO181" s="12">
        <f>IFERROR(VLOOKUP($EG181,Data!$B:$CP,Daily!FO$10,0)/FO$168,0)</f>
        <v>0.37120333874333411</v>
      </c>
      <c r="FP181" s="12">
        <f>IFERROR(VLOOKUP($EG181,Data!$B:$CP,Daily!FP$10,0)/FP$168,0)</f>
        <v>0.39412429378531072</v>
      </c>
      <c r="FQ181" s="12">
        <f>IFERROR(VLOOKUP($EG181,Data!$B:$CP,Daily!FQ$10,0)/FQ$168,0)</f>
        <v>0.38126618027771242</v>
      </c>
      <c r="FR181" s="12">
        <f>IFERROR(VLOOKUP($EG181,Data!$B:$CP,Daily!FR$10,0)/FR$168,0)</f>
        <v>0.37997347480106103</v>
      </c>
      <c r="FS181" s="12">
        <f>IFERROR(VLOOKUP($EG181,Data!$B:$CP,Daily!FS$10,0)/FS$168,0)</f>
        <v>0.38648018648018651</v>
      </c>
      <c r="FT181" s="12">
        <f>IFERROR(VLOOKUP($EG181,Data!$B:$CP,Daily!FT$10,0)/FT$168,0)</f>
        <v>0.39025740381954055</v>
      </c>
      <c r="FU181" s="12">
        <f>IFERROR(VLOOKUP($EG181,Data!$B:$CP,Daily!FU$10,0)/FU$168,0)</f>
        <v>0.40006207324643078</v>
      </c>
      <c r="FV181" s="12">
        <f>IFERROR(VLOOKUP($EG181,Data!$B:$CP,Daily!FV$10,0)/FV$168,0)</f>
        <v>0.37621168456903326</v>
      </c>
      <c r="FW181" s="12">
        <f>IFERROR(VLOOKUP($EG181,Data!$B:$CP,Daily!FW$10,0)/FW$168,0)</f>
        <v>0.4011401917595232</v>
      </c>
      <c r="FX181" s="12">
        <f>IFERROR(VLOOKUP($EG181,Data!$B:$CP,Daily!FX$10,0)/FX$168,0)</f>
        <v>0.37795275590551181</v>
      </c>
      <c r="FY181" s="12">
        <f>IFERROR(VLOOKUP($EG181,Data!$B:$CP,Daily!FY$10,0)/FY$168,0)</f>
        <v>0.38305971924815607</v>
      </c>
      <c r="FZ181" s="12">
        <f>IFERROR(VLOOKUP($EG181,Data!$B:$CP,Daily!FZ$10,0)/FZ$168,0)</f>
        <v>0.38276360134809823</v>
      </c>
      <c r="GA181" s="12">
        <f>IFERROR(VLOOKUP($EG181,Data!$B:$CP,Daily!GA$10,0)/GA$168,0)</f>
        <v>0.39531435349940686</v>
      </c>
      <c r="GB181" s="12">
        <f>IFERROR(VLOOKUP($EG181,Data!$B:$CP,Daily!GB$10,0)/GB$168,0)</f>
        <v>0.41968727789623311</v>
      </c>
      <c r="GC181" s="12">
        <f>IFERROR(VLOOKUP($EG181,Data!$B:$CP,Daily!GC$10,0)/GC$168,0)</f>
        <v>0.39559605163249811</v>
      </c>
      <c r="GD181" s="12">
        <f>IFERROR(VLOOKUP($EG181,Data!$B:$CP,Daily!GD$10,0)/GD$168,0)</f>
        <v>0.37934294493027654</v>
      </c>
      <c r="GE181" s="12">
        <f>IFERROR(VLOOKUP($EG181,Data!$B:$CP,Daily!GE$10,0)/GE$168,0)</f>
        <v>0.38781294284364665</v>
      </c>
      <c r="GF181" s="12">
        <f>IFERROR(VLOOKUP($EG181,Data!$B:$CP,Daily!GF$10,0)/GF$168,0)</f>
        <v>0.37476722532588452</v>
      </c>
      <c r="GG181" s="12">
        <f>IFERROR(VLOOKUP($EG181,Data!$B:$CP,Daily!GG$10,0)/GG$168,0)</f>
        <v>0.39260442821273683</v>
      </c>
      <c r="GH181" s="12">
        <f>IFERROR(VLOOKUP($EG181,Data!$B:$CP,Daily!GH$10,0)/GH$168,0)</f>
        <v>0.41064638783269963</v>
      </c>
      <c r="GI181" s="12">
        <f>IFERROR(VLOOKUP($EG181,Data!$B:$CP,Daily!GI$10,0)/GI$168,0)</f>
        <v>0.38579165339280025</v>
      </c>
      <c r="GJ181" s="12">
        <f>IFERROR(VLOOKUP($EG181,Data!$B:$CP,Daily!GJ$10,0)/GJ$168,0)</f>
        <v>0.39975278121137209</v>
      </c>
      <c r="GK181" s="12">
        <f>IFERROR(VLOOKUP($EG181,Data!$B:$CP,Daily!GK$10,0)/GK$168,0)</f>
        <v>0.39713143663296496</v>
      </c>
      <c r="GL181" s="12">
        <f>IFERROR(VLOOKUP($EG181,Data!$B:$CP,Daily!GL$10,0)/GL$168,0)</f>
        <v>0.37464860720674675</v>
      </c>
      <c r="GM181" s="12">
        <f>IFERROR(VLOOKUP($EG181,Data!$B:$CP,Daily!GM$10,0)/GM$168,0)</f>
        <v>0.37763253449527961</v>
      </c>
      <c r="GN181" s="12">
        <f>IFERROR(VLOOKUP($EG181,Data!$B:$CP,Daily!GN$10,0)/GN$168,0)</f>
        <v>0.3875912408759124</v>
      </c>
      <c r="GO181" s="12">
        <f>IFERROR(VLOOKUP($EG181,Data!$B:$CP,Daily!GO$10,0)/GO$168,0)</f>
        <v>0.40210006176652252</v>
      </c>
      <c r="GP181" s="12">
        <f>IFERROR(VLOOKUP($EG181,Data!$B:$CP,Daily!GP$10,0)/GP$168,0)</f>
        <v>0.39773484343770821</v>
      </c>
      <c r="GQ181" s="12">
        <f>IFERROR(VLOOKUP($EG181,Data!$B:$CP,Daily!GQ$10,0)/GQ$168,0)</f>
        <v>0.37293729372937295</v>
      </c>
      <c r="GR181" s="12">
        <f>IFERROR(VLOOKUP($EG181,Data!$B:$CP,Daily!GR$10,0)/GR$168,0)</f>
        <v>0.36607379877886914</v>
      </c>
      <c r="GS181" s="12">
        <f>IFERROR(VLOOKUP($EG181,Data!$B:$CP,Daily!GS$10,0)/GS$168,0)</f>
        <v>0.37327995996997748</v>
      </c>
      <c r="GT181" s="12">
        <f>IFERROR(VLOOKUP($EG181,Data!$B:$CP,Daily!GT$10,0)/GT$168,0)</f>
        <v>0.37868306430950549</v>
      </c>
      <c r="GU181" s="12">
        <f>IFERROR(VLOOKUP($EG181,Data!$B:$CP,Daily!GU$10,0)/GU$168,0)</f>
        <v>0.38055865921787707</v>
      </c>
      <c r="GV181" s="12">
        <f>IFERROR(VLOOKUP($EG181,Data!$B:$CP,Daily!GV$10,0)/GV$168,0)</f>
        <v>0.39448006690827991</v>
      </c>
      <c r="GW181" s="12">
        <f>IFERROR(VLOOKUP($EG181,Data!$B:$CP,Daily!GW$10,0)/GW$168,0)</f>
        <v>0.42105263157894735</v>
      </c>
      <c r="GX181" s="12">
        <f>IFERROR(VLOOKUP($EG181,Data!$B:$CP,Daily!GX$10,0)/GX$168,0)</f>
        <v>0.38858961802154751</v>
      </c>
      <c r="GY181" s="12">
        <f>IFERROR(VLOOKUP($EG181,Data!$B:$CP,Daily!GY$10,0)/GY$168,0)</f>
        <v>0.38024883359253497</v>
      </c>
      <c r="GZ181" s="12">
        <f>IFERROR(VLOOKUP($EG181,Data!$B:$CP,Daily!GZ$10,0)/GZ$168,0)</f>
        <v>0.374934997399896</v>
      </c>
      <c r="HA181" s="12">
        <f>IFERROR(VLOOKUP($EG181,Data!$B:$CP,Daily!HA$10,0)/HA$168,0)</f>
        <v>0.38609574212172237</v>
      </c>
      <c r="HB181" s="12">
        <f>IFERROR(VLOOKUP($EG181,Data!$B:$CP,Daily!HB$10,0)/HB$168,0)</f>
        <v>0.3694557660033565</v>
      </c>
      <c r="HC181" s="12">
        <f>IFERROR(VLOOKUP($EG181,Data!$B:$CP,Daily!HC$10,0)/HC$168,0)</f>
        <v>0.40341394025604554</v>
      </c>
      <c r="HD181" s="12">
        <f>IFERROR(VLOOKUP($EG181,Data!$B:$CP,Daily!HD$10,0)/HD$168,0)</f>
        <v>0.39793459552495697</v>
      </c>
      <c r="HE181" s="12">
        <f>IFERROR(VLOOKUP($EG181,Data!$B:$CP,Daily!HE$10,0)/HE$168,0)</f>
        <v>0.38360918312867059</v>
      </c>
      <c r="HF181" s="12">
        <f>IFERROR(VLOOKUP($EG181,Data!$B:$CP,Daily!HF$10,0)/HF$168,0)</f>
        <v>0.38194983191104215</v>
      </c>
      <c r="HG181" s="12">
        <f>IFERROR(VLOOKUP($EG181,Data!$B:$CP,Daily!HG$10,0)/HG$168,0)</f>
        <v>0.38282423635453178</v>
      </c>
      <c r="HH181" s="12">
        <f>IFERROR(VLOOKUP($EG181,Data!$B:$CP,Daily!HH$10,0)/HH$168,0)</f>
        <v>0.38481012658227848</v>
      </c>
      <c r="HI181" s="12">
        <f>IFERROR(VLOOKUP($EG181,Data!$B:$CP,Daily!HI$10,0)/HI$168,0)</f>
        <v>0.38664138221660344</v>
      </c>
      <c r="HJ181" s="12">
        <f>IFERROR(VLOOKUP($EG181,Data!$B:$CP,Daily!HJ$10,0)/HJ$168,0)</f>
        <v>0.38718510405257395</v>
      </c>
      <c r="HK181" s="12">
        <f>IFERROR(VLOOKUP($EG181,Data!$B:$CP,Daily!HK$10,0)/HK$168,0)</f>
        <v>0.41682013505217924</v>
      </c>
      <c r="HL181" s="12">
        <f>IFERROR(VLOOKUP($EG181,Data!$B:$CP,Daily!HL$10,0)/HL$168,0)</f>
        <v>0.37123025370990903</v>
      </c>
      <c r="HM181" s="12">
        <f>IFERROR(VLOOKUP($EG181,Data!$B:$CP,Daily!HM$10,0)/HM$168,0)</f>
        <v>0.39189529322929778</v>
      </c>
      <c r="HN181" s="12">
        <f>IFERROR(VLOOKUP($EG181,Data!$B:$CP,Daily!HN$10,0)/HN$168,0)</f>
        <v>0.40893391664747869</v>
      </c>
      <c r="HO181" s="12">
        <f>IFERROR(VLOOKUP($EG181,Data!$B:$CP,Daily!HO$10,0)/HO$168,0)</f>
        <v>0.39028901734104049</v>
      </c>
      <c r="HP181" s="12">
        <f>IFERROR(VLOOKUP($EG181,Data!$B:$CP,Daily!HP$10,0)/HP$168,0)</f>
        <v>0.39049540461779869</v>
      </c>
      <c r="HQ181" s="12">
        <f>IFERROR(VLOOKUP($EG181,Data!$B:$CP,Daily!HQ$10,0)/HQ$168,0)</f>
        <v>0.39771179515118499</v>
      </c>
      <c r="HR181" s="12">
        <f>IFERROR(VLOOKUP($EG181,Data!$B:$CP,Daily!HR$10,0)/HR$168,0)</f>
        <v>0.39653572533250853</v>
      </c>
      <c r="HS181" s="12">
        <f>IFERROR(VLOOKUP($EG181,Data!$B:$CP,Daily!HS$10,0)/HS$168,0)</f>
        <v>0.37602179836512262</v>
      </c>
      <c r="HT181" s="12">
        <f>IFERROR(VLOOKUP($EG181,Data!$B:$CP,Daily!HT$10,0)/HT$168,0)</f>
        <v>0.38661362040720804</v>
      </c>
      <c r="HU181" s="43"/>
      <c r="HV181" s="40">
        <f t="shared" si="2141"/>
        <v>0.3793357933579336</v>
      </c>
      <c r="HW181" s="40">
        <f t="shared" si="2142"/>
        <v>0.39771179515118499</v>
      </c>
      <c r="HX181" s="40">
        <f t="shared" si="2649"/>
        <v>1.8376001793251384E-2</v>
      </c>
      <c r="HY181" s="40">
        <f t="shared" si="2650"/>
        <v>0.4114937964961235</v>
      </c>
      <c r="HZ181" s="40">
        <f t="shared" si="2651"/>
        <v>0.36555379201299509</v>
      </c>
      <c r="IA181" s="43"/>
      <c r="IB181" s="12">
        <f t="shared" si="2652"/>
        <v>1.2204045387865917E-2</v>
      </c>
      <c r="IC181" s="12">
        <f t="shared" ref="IC181:IC189" si="2748">SUMPRODUCT(HM181:HS181,HM$168:HS$168)/SUM(HM$168:HS$168)</f>
        <v>0.39285462865188314</v>
      </c>
      <c r="ID181" s="12">
        <f t="shared" ref="ID181:ID189" si="2749">SUMPRODUCT(GQ181:HS181,GQ$168:HS$168)/SUM(GQ$168:HS$168)</f>
        <v>0.38691501705284626</v>
      </c>
      <c r="IE181" s="1"/>
      <c r="IF181" s="7" t="s">
        <v>881</v>
      </c>
      <c r="IG181" s="7" t="s">
        <v>157</v>
      </c>
      <c r="IH181" s="12">
        <f>IFERROR(VLOOKUP($IF181,Data!$B:$CP,Daily!IH$10,0)/IH$168,0)</f>
        <v>0.43594527363184077</v>
      </c>
      <c r="II181" s="12">
        <f>IFERROR(VLOOKUP($IF181,Data!$B:$CP,Daily!II$10,0)/II$168,0)</f>
        <v>0.47217125382262998</v>
      </c>
      <c r="IJ181" s="12">
        <f>IFERROR(VLOOKUP($IF181,Data!$B:$CP,Daily!IJ$10,0)/IJ$168,0)</f>
        <v>0.43904157857646231</v>
      </c>
      <c r="IK181" s="12">
        <f>IFERROR(VLOOKUP($IF181,Data!$B:$CP,Daily!IK$10,0)/IK$168,0)</f>
        <v>0.49153908138597907</v>
      </c>
      <c r="IL181" s="12">
        <f>IFERROR(VLOOKUP($IF181,Data!$B:$CP,Daily!IL$10,0)/IL$168,0)</f>
        <v>0.49129447388342162</v>
      </c>
      <c r="IM181" s="12">
        <f>IFERROR(VLOOKUP($IF181,Data!$B:$CP,Daily!IM$10,0)/IM$168,0)</f>
        <v>0.44770114942528738</v>
      </c>
      <c r="IN181" s="12">
        <f>IFERROR(VLOOKUP($IF181,Data!$B:$CP,Daily!IN$10,0)/IN$168,0)</f>
        <v>0.43842364532019706</v>
      </c>
      <c r="IO181" s="12">
        <f>IFERROR(VLOOKUP($IF181,Data!$B:$CP,Daily!IO$10,0)/IO$168,0)</f>
        <v>0.44015444015444016</v>
      </c>
      <c r="IP181" s="12">
        <f>IFERROR(VLOOKUP($IF181,Data!$B:$CP,Daily!IP$10,0)/IP$168,0)</f>
        <v>0.45745920745920748</v>
      </c>
      <c r="IQ181" s="12">
        <f>IFERROR(VLOOKUP($IF181,Data!$B:$CP,Daily!IQ$10,0)/IQ$168,0)</f>
        <v>0.46884057971014492</v>
      </c>
      <c r="IR181" s="12">
        <f>IFERROR(VLOOKUP($IF181,Data!$B:$CP,Daily!IR$10,0)/IR$168,0)</f>
        <v>0.44734693877551018</v>
      </c>
      <c r="IS181" s="12">
        <f>IFERROR(VLOOKUP($IF181,Data!$B:$CP,Daily!IS$10,0)/IS$168,0)</f>
        <v>0.43899289864428664</v>
      </c>
      <c r="IT181" s="12">
        <f>IFERROR(VLOOKUP($IF181,Data!$B:$CP,Daily!IT$10,0)/IT$168,0)</f>
        <v>0.45159275452841974</v>
      </c>
      <c r="IU181" s="12">
        <f>IFERROR(VLOOKUP($IF181,Data!$B:$CP,Daily!IU$10,0)/IU$168,0)</f>
        <v>0.45749704840613931</v>
      </c>
      <c r="IV181" s="12">
        <f>IFERROR(VLOOKUP($IF181,Data!$B:$CP,Daily!IV$10,0)/IV$168,0)</f>
        <v>0.44205765969474281</v>
      </c>
      <c r="IW181" s="12">
        <f>IFERROR(VLOOKUP($IF181,Data!$B:$CP,Daily!IW$10,0)/IW$168,0)</f>
        <v>0.44135071090047395</v>
      </c>
      <c r="IX181" s="12">
        <f>IFERROR(VLOOKUP($IF181,Data!$B:$CP,Daily!IX$10,0)/IX$168,0)</f>
        <v>0.44955489614243321</v>
      </c>
      <c r="IY181" s="12">
        <f>IFERROR(VLOOKUP($IF181,Data!$B:$CP,Daily!IY$10,0)/IY$168,0)</f>
        <v>0.47276853252647505</v>
      </c>
      <c r="IZ181" s="12">
        <f>IFERROR(VLOOKUP($IF181,Data!$B:$CP,Daily!IZ$10,0)/IZ$168,0)</f>
        <v>0.44524590163934424</v>
      </c>
      <c r="JA181" s="12">
        <f>IFERROR(VLOOKUP($IF181,Data!$B:$CP,Daily!JA$10,0)/JA$168,0)</f>
        <v>0.42559309849029475</v>
      </c>
      <c r="JB181" s="12">
        <f>IFERROR(VLOOKUP($IF181,Data!$B:$CP,Daily!JB$10,0)/JB$168,0)</f>
        <v>0.42246330567964263</v>
      </c>
      <c r="JC181" s="12">
        <f>IFERROR(VLOOKUP($IF181,Data!$B:$CP,Daily!JC$10,0)/JC$168,0)</f>
        <v>0.45448676565526147</v>
      </c>
      <c r="JD181" s="12">
        <f>IFERROR(VLOOKUP($IF181,Data!$B:$CP,Daily!JD$10,0)/JD$168,0)</f>
        <v>0.43911217756448712</v>
      </c>
      <c r="JE181" s="12">
        <f>IFERROR(VLOOKUP($IF181,Data!$B:$CP,Daily!JE$10,0)/JE$168,0)</f>
        <v>0.45059880239520961</v>
      </c>
      <c r="JF181" s="12">
        <f>IFERROR(VLOOKUP($IF181,Data!$B:$CP,Daily!JF$10,0)/JF$168,0)</f>
        <v>0.4630091438071488</v>
      </c>
      <c r="JG181" s="12">
        <f>IFERROR(VLOOKUP($IF181,Data!$B:$CP,Daily!JG$10,0)/JG$168,0)</f>
        <v>0.41748849441157132</v>
      </c>
      <c r="JH181" s="12">
        <f>IFERROR(VLOOKUP($IF181,Data!$B:$CP,Daily!JH$10,0)/JH$168,0)</f>
        <v>0.45003182686187143</v>
      </c>
      <c r="JI181" s="12">
        <f>IFERROR(VLOOKUP($IF181,Data!$B:$CP,Daily!JI$10,0)/JI$168,0)</f>
        <v>0.4459783913565426</v>
      </c>
      <c r="JJ181" s="12">
        <f>IFERROR(VLOOKUP($IF181,Data!$B:$CP,Daily!JJ$10,0)/JJ$168,0)</f>
        <v>0.46592398427260812</v>
      </c>
      <c r="JK181" s="12">
        <f>IFERROR(VLOOKUP($IF181,Data!$B:$CP,Daily!JK$10,0)/JK$168,0)</f>
        <v>0.43568464730290457</v>
      </c>
      <c r="JL181" s="12">
        <f>IFERROR(VLOOKUP($IF181,Data!$B:$CP,Daily!JL$10,0)/JL$168,0)</f>
        <v>0.44844989185291995</v>
      </c>
      <c r="JM181" s="12">
        <f>IFERROR(VLOOKUP($IF181,Data!$B:$CP,Daily!JM$10,0)/JM$168,0)</f>
        <v>0.46422893481717009</v>
      </c>
      <c r="JN181" s="12">
        <f>IFERROR(VLOOKUP($IF181,Data!$B:$CP,Daily!JN$10,0)/JN$168,0)</f>
        <v>0.45412311265969801</v>
      </c>
      <c r="JO181" s="12">
        <f>IFERROR(VLOOKUP($IF181,Data!$B:$CP,Daily!JO$10,0)/JO$168,0)</f>
        <v>0.46265448683503491</v>
      </c>
      <c r="JP181" s="12">
        <f>IFERROR(VLOOKUP($IF181,Data!$B:$CP,Daily!JP$10,0)/JP$168,0)</f>
        <v>0.42155220547180344</v>
      </c>
      <c r="JQ181" s="12">
        <f>IFERROR(VLOOKUP($IF181,Data!$B:$CP,Daily!JQ$10,0)/JQ$168,0)</f>
        <v>0.43024439918533602</v>
      </c>
      <c r="JR181" s="12">
        <f>IFERROR(VLOOKUP($IF181,Data!$B:$CP,Daily!JR$10,0)/JR$168,0)</f>
        <v>0.42476914720260728</v>
      </c>
      <c r="JS181" s="12">
        <f>IFERROR(VLOOKUP($IF181,Data!$B:$CP,Daily!JS$10,0)/JS$168,0)</f>
        <v>0.43111404087013844</v>
      </c>
      <c r="JT181" s="12">
        <f>IFERROR(VLOOKUP($IF181,Data!$B:$CP,Daily!JT$10,0)/JT$168,0)</f>
        <v>0.45897644191714054</v>
      </c>
      <c r="JU181" s="12">
        <f>IFERROR(VLOOKUP($IF181,Data!$B:$CP,Daily!JU$10,0)/JU$168,0)</f>
        <v>0.43790849673202614</v>
      </c>
      <c r="JV181" s="12">
        <f>IFERROR(VLOOKUP($IF181,Data!$B:$CP,Daily!JV$10,0)/JV$168,0)</f>
        <v>0.45678191489361702</v>
      </c>
      <c r="JW181" s="12">
        <f>IFERROR(VLOOKUP($IF181,Data!$B:$CP,Daily!JW$10,0)/JW$168,0)</f>
        <v>0.47506082725060828</v>
      </c>
      <c r="JX181" s="12">
        <f>IFERROR(VLOOKUP($IF181,Data!$B:$CP,Daily!JX$10,0)/JX$168,0)</f>
        <v>0.41574985524030111</v>
      </c>
      <c r="JY181" s="12">
        <f>IFERROR(VLOOKUP($IF181,Data!$B:$CP,Daily!JY$10,0)/JY$168,0)</f>
        <v>0.43635212159594683</v>
      </c>
      <c r="JZ181" s="12">
        <f>IFERROR(VLOOKUP($IF181,Data!$B:$CP,Daily!JZ$10,0)/JZ$168,0)</f>
        <v>0.45778466305189774</v>
      </c>
      <c r="KA181" s="12">
        <f>IFERROR(VLOOKUP($IF181,Data!$B:$CP,Daily!KA$10,0)/KA$168,0)</f>
        <v>0.47085610200364297</v>
      </c>
      <c r="KB181" s="12">
        <f>IFERROR(VLOOKUP($IF181,Data!$B:$CP,Daily!KB$10,0)/KB$168,0)</f>
        <v>0.44820582261340552</v>
      </c>
      <c r="KC181" s="12">
        <f>IFERROR(VLOOKUP($IF181,Data!$B:$CP,Daily!KC$10,0)/KC$168,0)</f>
        <v>0.46148782093482554</v>
      </c>
      <c r="KD181" s="12">
        <f>IFERROR(VLOOKUP($IF181,Data!$B:$CP,Daily!KD$10,0)/KD$168,0)</f>
        <v>0.44437652811735939</v>
      </c>
      <c r="KE181" s="12">
        <f>IFERROR(VLOOKUP($IF181,Data!$B:$CP,Daily!KE$10,0)/KE$168,0)</f>
        <v>0.42848593656493117</v>
      </c>
      <c r="KF181" s="12">
        <f>IFERROR(VLOOKUP($IF181,Data!$B:$CP,Daily!KF$10,0)/KF$168,0)</f>
        <v>0.42882352941176471</v>
      </c>
      <c r="KG181" s="12">
        <f>IFERROR(VLOOKUP($IF181,Data!$B:$CP,Daily!KG$10,0)/KG$168,0)</f>
        <v>0.43660968660968663</v>
      </c>
      <c r="KH181" s="12">
        <f>IFERROR(VLOOKUP($IF181,Data!$B:$CP,Daily!KH$10,0)/KH$168,0)</f>
        <v>0.46928746928746928</v>
      </c>
      <c r="KI181" s="12">
        <f>IFERROR(VLOOKUP($IF181,Data!$B:$CP,Daily!KI$10,0)/KI$168,0)</f>
        <v>0.40229191797346198</v>
      </c>
      <c r="KJ181" s="12">
        <f>IFERROR(VLOOKUP($IF181,Data!$B:$CP,Daily!KJ$10,0)/KJ$168,0)</f>
        <v>0.44430844553243576</v>
      </c>
      <c r="KK181" s="12">
        <f>IFERROR(VLOOKUP($IF181,Data!$B:$CP,Daily!KK$10,0)/KK$168,0)</f>
        <v>0.43542435424354242</v>
      </c>
      <c r="KL181" s="12">
        <f>IFERROR(VLOOKUP($IF181,Data!$B:$CP,Daily!KL$10,0)/KL$168,0)</f>
        <v>0.43470483005366728</v>
      </c>
      <c r="KM181" s="12">
        <f>IFERROR(VLOOKUP($IF181,Data!$B:$CP,Daily!KM$10,0)/KM$168,0)</f>
        <v>0.45159313725490197</v>
      </c>
      <c r="KN181" s="12">
        <f>IFERROR(VLOOKUP($IF181,Data!$B:$CP,Daily!KN$10,0)/KN$168,0)</f>
        <v>0.46511627906976744</v>
      </c>
      <c r="KO181" s="12">
        <f>IFERROR(VLOOKUP($IF181,Data!$B:$CP,Daily!KO$10,0)/KO$168,0)</f>
        <v>0.47386461011139674</v>
      </c>
      <c r="KP181" s="12">
        <f>IFERROR(VLOOKUP($IF181,Data!$B:$CP,Daily!KP$10,0)/KP$168,0)</f>
        <v>0.44686299615877079</v>
      </c>
      <c r="KQ181" s="12">
        <f>IFERROR(VLOOKUP($IF181,Data!$B:$CP,Daily!KQ$10,0)/KQ$168,0)</f>
        <v>0.42954856361149113</v>
      </c>
      <c r="KR181" s="12">
        <f>IFERROR(VLOOKUP($IF181,Data!$B:$CP,Daily!KR$10,0)/KR$168,0)</f>
        <v>0.43341404358353514</v>
      </c>
      <c r="KS181" s="12">
        <f>IFERROR(VLOOKUP($IF181,Data!$B:$CP,Daily!KS$10,0)/KS$168,0)</f>
        <v>0.4196923076923077</v>
      </c>
      <c r="KT181" s="12">
        <f>IFERROR(VLOOKUP($IF181,Data!$B:$CP,Daily!KT$10,0)/KT$168,0)</f>
        <v>0.43129388164493482</v>
      </c>
      <c r="KU181" s="12">
        <f>IFERROR(VLOOKUP($IF181,Data!$B:$CP,Daily!KU$10,0)/KU$168,0)</f>
        <v>0.44905660377358492</v>
      </c>
      <c r="KV181" s="12">
        <f>IFERROR(VLOOKUP($IF181,Data!$B:$CP,Daily!KV$10,0)/KV$168,0)</f>
        <v>0.44248900062853552</v>
      </c>
      <c r="KW181" s="12">
        <f>IFERROR(VLOOKUP($IF181,Data!$B:$CP,Daily!KW$10,0)/KW$168,0)</f>
        <v>0.42420681551116335</v>
      </c>
      <c r="KX181" s="12">
        <f>IFERROR(VLOOKUP($IF181,Data!$B:$CP,Daily!KX$10,0)/KX$168,0)</f>
        <v>0.42533659730722156</v>
      </c>
      <c r="KY181" s="12">
        <f>IFERROR(VLOOKUP($IF181,Data!$B:$CP,Daily!KY$10,0)/KY$168,0)</f>
        <v>0.4576993304930006</v>
      </c>
      <c r="KZ181" s="12">
        <f>IFERROR(VLOOKUP($IF181,Data!$B:$CP,Daily!KZ$10,0)/KZ$168,0)</f>
        <v>0.4500574052812859</v>
      </c>
      <c r="LA181" s="12">
        <f>IFERROR(VLOOKUP($IF181,Data!$B:$CP,Daily!LA$10,0)/LA$168,0)</f>
        <v>0.4496445497630332</v>
      </c>
      <c r="LB181" s="12">
        <f>IFERROR(VLOOKUP($IF181,Data!$B:$CP,Daily!LB$10,0)/LB$168,0)</f>
        <v>0.43941504178272983</v>
      </c>
      <c r="LC181" s="12">
        <f>IFERROR(VLOOKUP($IF181,Data!$B:$CP,Daily!LC$10,0)/LC$168,0)</f>
        <v>0.42003676470588236</v>
      </c>
      <c r="LD181" s="12">
        <f>IFERROR(VLOOKUP($IF181,Data!$B:$CP,Daily!LD$10,0)/LD$168,0)</f>
        <v>0.40778001341381626</v>
      </c>
      <c r="LE181" s="12">
        <f>IFERROR(VLOOKUP($IF181,Data!$B:$CP,Daily!LE$10,0)/LE$168,0)</f>
        <v>0.44983606557377048</v>
      </c>
      <c r="LF181" s="12">
        <f>IFERROR(VLOOKUP($IF181,Data!$B:$CP,Daily!LF$10,0)/LF$168,0)</f>
        <v>0.42086112795633718</v>
      </c>
      <c r="LG181" s="12">
        <f>IFERROR(VLOOKUP($IF181,Data!$B:$CP,Daily!LG$10,0)/LG$168,0)</f>
        <v>0.43360881542699725</v>
      </c>
      <c r="LH181" s="12">
        <f>IFERROR(VLOOKUP($IF181,Data!$B:$CP,Daily!LH$10,0)/LH$168,0)</f>
        <v>0.4231160896130346</v>
      </c>
      <c r="LI181" s="12">
        <f>IFERROR(VLOOKUP($IF181,Data!$B:$CP,Daily!LI$10,0)/LI$168,0)</f>
        <v>0.44042838018741631</v>
      </c>
      <c r="LJ181" s="12">
        <f>IFERROR(VLOOKUP($IF181,Data!$B:$CP,Daily!LJ$10,0)/LJ$168,0)</f>
        <v>0.43302180685358255</v>
      </c>
      <c r="LK181" s="12">
        <f>IFERROR(VLOOKUP($IF181,Data!$B:$CP,Daily!LK$10,0)/LK$168,0)</f>
        <v>0.44210526315789472</v>
      </c>
      <c r="LL181" s="12">
        <f>IFERROR(VLOOKUP($IF181,Data!$B:$CP,Daily!LL$10,0)/LL$168,0)</f>
        <v>0.43467336683417085</v>
      </c>
      <c r="LM181" s="12">
        <f>IFERROR(VLOOKUP($IF181,Data!$B:$CP,Daily!LM$10,0)/LM$168,0)</f>
        <v>0.4435342305441779</v>
      </c>
      <c r="LN181" s="12">
        <f>IFERROR(VLOOKUP($IF181,Data!$B:$CP,Daily!LN$10,0)/LN$168,0)</f>
        <v>0.43912529550827423</v>
      </c>
      <c r="LO181" s="12">
        <f>IFERROR(VLOOKUP($IF181,Data!$B:$CP,Daily!LO$10,0)/LO$168,0)</f>
        <v>0.43678815489749429</v>
      </c>
      <c r="LP181" s="12">
        <f>IFERROR(VLOOKUP($IF181,Data!$B:$CP,Daily!LP$10,0)/LP$168,0)</f>
        <v>0.42903225806451611</v>
      </c>
      <c r="LQ181" s="12">
        <f>IFERROR(VLOOKUP($IF181,Data!$B:$CP,Daily!LQ$10,0)/LQ$168,0)</f>
        <v>0.46269841269841272</v>
      </c>
      <c r="LR181" s="12">
        <f>IFERROR(VLOOKUP($IF181,Data!$B:$CP,Daily!LR$10,0)/LR$168,0)</f>
        <v>0.45161290322580644</v>
      </c>
      <c r="LS181" s="12">
        <f>IFERROR(VLOOKUP($IF181,Data!$B:$CP,Daily!LS$10,0)/LS$168,0)</f>
        <v>0.43650793650793651</v>
      </c>
      <c r="LU181" s="40">
        <f t="shared" si="2145"/>
        <v>0.43341404358353514</v>
      </c>
      <c r="LV181" s="40">
        <f t="shared" si="2146"/>
        <v>0.45448676565526147</v>
      </c>
      <c r="LW181" s="40">
        <f t="shared" si="2708"/>
        <v>2.1072722071726335E-2</v>
      </c>
      <c r="LX181" s="40">
        <f t="shared" si="2709"/>
        <v>0.47029130720905621</v>
      </c>
      <c r="LY181" s="40">
        <f t="shared" si="2710"/>
        <v>0.4176095020297404</v>
      </c>
      <c r="LZ181" s="43"/>
      <c r="MA181" s="12">
        <f t="shared" si="2711"/>
        <v>1.618022677981119E-2</v>
      </c>
      <c r="MB181" s="12">
        <f t="shared" ref="MB181:MB189" si="2750">SUMPRODUCT(LL181:LR181,LL$168:LR$168)/SUM(LL$168:LR$168)</f>
        <v>0.44193892045454547</v>
      </c>
      <c r="MC181" s="12">
        <f t="shared" ref="MC181:MC189" si="2751">SUMPRODUCT(KP181:LR181,KP$168:LR$168)/SUM(KP$168:LR$168)</f>
        <v>0.43676628682003871</v>
      </c>
    </row>
    <row r="182" spans="4:341" hidden="1" x14ac:dyDescent="0.35">
      <c r="D182" s="59" t="s">
        <v>882</v>
      </c>
      <c r="E182" s="53" t="str">
        <f>VLOOKUP($D182,'Metric Nature'!$C:$D,2,0)&amp;IF(($F182&lt;(EA182)),"Below",IF(($F182&gt;(DZ182)),"Above","Within"))</f>
        <v>PositiveWithin</v>
      </c>
      <c r="F182" s="48">
        <f t="shared" si="2524"/>
        <v>0.58044324141431225</v>
      </c>
      <c r="G182" s="49">
        <f t="shared" si="2525"/>
        <v>0.58138831476533748</v>
      </c>
      <c r="H182" s="55">
        <f t="shared" si="2526"/>
        <v>-1.625545830598061E-3</v>
      </c>
      <c r="I182" s="49">
        <f t="shared" si="2527"/>
        <v>0.58914733518848972</v>
      </c>
      <c r="J182" s="48">
        <f t="shared" si="2528"/>
        <v>-1.4774052693275292E-2</v>
      </c>
      <c r="K182" s="48">
        <f t="shared" si="2529"/>
        <v>9.6459224195732819E-3</v>
      </c>
      <c r="L182" s="56"/>
      <c r="M182" s="53" t="str">
        <f>VLOOKUP($D182,'Metric Nature'!$C:$D,2,0)&amp;IF(($N182&lt;(HZ182)),"Below",IF(($N182&gt;(HY182)),"Above","Within"))</f>
        <v>PositiveWithin</v>
      </c>
      <c r="N182" s="48">
        <f t="shared" si="2530"/>
        <v>0.56026211092908962</v>
      </c>
      <c r="O182" s="49">
        <f t="shared" si="2635"/>
        <v>0.56557550158394931</v>
      </c>
      <c r="P182" s="55">
        <f t="shared" si="2745"/>
        <v>-9.3946619681705215E-3</v>
      </c>
      <c r="Q182" s="49">
        <f t="shared" si="2531"/>
        <v>0.57301079427586932</v>
      </c>
      <c r="R182" s="48">
        <f t="shared" si="2532"/>
        <v>-2.2248591953473732E-2</v>
      </c>
      <c r="S182" s="48">
        <f t="shared" si="2533"/>
        <v>1.0615439585678997E-2</v>
      </c>
      <c r="T182" s="56"/>
      <c r="U182" s="53" t="str">
        <f>VLOOKUP($D182,'Metric Nature'!$C:$D,2,0)&amp;IF(($V182&lt;(LY182)),"Below",IF(($V182&gt;(LX182)),"Above","Within"))</f>
        <v>PositiveWithin</v>
      </c>
      <c r="V182" s="48">
        <f t="shared" si="2534"/>
        <v>0.63308913308913306</v>
      </c>
      <c r="W182" s="49">
        <f t="shared" si="2637"/>
        <v>0.62127130681818177</v>
      </c>
      <c r="X182" s="48">
        <f t="shared" si="2535"/>
        <v>1.9022005589596366E-2</v>
      </c>
      <c r="Y182" s="49">
        <f t="shared" si="2638"/>
        <v>0.62861750161255647</v>
      </c>
      <c r="Z182" s="48">
        <f t="shared" si="2536"/>
        <v>7.1134377663774348E-3</v>
      </c>
      <c r="AA182" s="48">
        <f t="shared" si="2714"/>
        <v>1.6201869575750386E-2</v>
      </c>
      <c r="AB182" s="50"/>
      <c r="AC182" s="46" t="s">
        <v>883</v>
      </c>
      <c r="AI182" s="7" t="s">
        <v>882</v>
      </c>
      <c r="AJ182" s="12">
        <f>IFERROR((IFERROR(VLOOKUP($EG182,Data!$B:$CP,Daily!EI$10,0),0)+IFERROR(VLOOKUP($IF182,Data!$B:$CP,Daily!IH$10,0),0))/AJ$168,0)</f>
        <v>0.58820160366552121</v>
      </c>
      <c r="AK182" s="12">
        <f>IFERROR((IFERROR(VLOOKUP($EG182,Data!$B:$CP,Daily!EJ$10,0),0)+IFERROR(VLOOKUP($IF182,Data!$B:$CP,Daily!II$10,0),0))/AK$168,0)</f>
        <v>0.56884712685218652</v>
      </c>
      <c r="AL182" s="12">
        <f>IFERROR((IFERROR(VLOOKUP($EG182,Data!$B:$CP,Daily!EK$10,0),0)+IFERROR(VLOOKUP($IF182,Data!$B:$CP,Daily!IJ$10,0),0))/AL$168,0)</f>
        <v>0.56829642622231968</v>
      </c>
      <c r="AM182" s="12">
        <f>IFERROR((IFERROR(VLOOKUP($EG182,Data!$B:$CP,Daily!EL$10,0),0)+IFERROR(VLOOKUP($IF182,Data!$B:$CP,Daily!IK$10,0),0))/AM$168,0)</f>
        <v>0.58184487399070217</v>
      </c>
      <c r="AN182" s="12">
        <f>IFERROR((IFERROR(VLOOKUP($EG182,Data!$B:$CP,Daily!EM$10,0),0)+IFERROR(VLOOKUP($IF182,Data!$B:$CP,Daily!IL$10,0),0))/AN$168,0)</f>
        <v>0.56590029592533575</v>
      </c>
      <c r="AO182" s="12">
        <f>IFERROR((IFERROR(VLOOKUP($EG182,Data!$B:$CP,Daily!EN$10,0),0)+IFERROR(VLOOKUP($IF182,Data!$B:$CP,Daily!IM$10,0),0))/AO$168,0)</f>
        <v>0.56970141051474632</v>
      </c>
      <c r="AP182" s="12">
        <f>IFERROR((IFERROR(VLOOKUP($EG182,Data!$B:$CP,Daily!EO$10,0),0)+IFERROR(VLOOKUP($IF182,Data!$B:$CP,Daily!IN$10,0),0))/AP$168,0)</f>
        <v>0.57534246575342463</v>
      </c>
      <c r="AQ182" s="12">
        <f>IFERROR((IFERROR(VLOOKUP($EG182,Data!$B:$CP,Daily!EP$10,0),0)+IFERROR(VLOOKUP($IF182,Data!$B:$CP,Daily!IO$10,0),0))/AQ$168,0)</f>
        <v>0.56583098123858544</v>
      </c>
      <c r="AR182" s="12">
        <f>IFERROR((IFERROR(VLOOKUP($EG182,Data!$B:$CP,Daily!EQ$10,0),0)+IFERROR(VLOOKUP($IF182,Data!$B:$CP,Daily!IP$10,0),0))/AR$168,0)</f>
        <v>0.55943445627509159</v>
      </c>
      <c r="AS182" s="12">
        <f>IFERROR((IFERROR(VLOOKUP($EG182,Data!$B:$CP,Daily!ER$10,0),0)+IFERROR(VLOOKUP($IF182,Data!$B:$CP,Daily!IQ$10,0),0))/AS$168,0)</f>
        <v>0.55973066898349266</v>
      </c>
      <c r="AT182" s="12">
        <f>IFERROR((IFERROR(VLOOKUP($EG182,Data!$B:$CP,Daily!ES$10,0),0)+IFERROR(VLOOKUP($IF182,Data!$B:$CP,Daily!IR$10,0),0))/AT$168,0)</f>
        <v>0.56869009584664532</v>
      </c>
      <c r="AU182" s="12">
        <f>IFERROR((IFERROR(VLOOKUP($EG182,Data!$B:$CP,Daily!ET$10,0),0)+IFERROR(VLOOKUP($IF182,Data!$B:$CP,Daily!IS$10,0),0))/AU$168,0)</f>
        <v>0.58177349215352614</v>
      </c>
      <c r="AV182" s="12">
        <f>IFERROR((IFERROR(VLOOKUP($EG182,Data!$B:$CP,Daily!EU$10,0),0)+IFERROR(VLOOKUP($IF182,Data!$B:$CP,Daily!IT$10,0),0))/AV$168,0)</f>
        <v>0.55953046394633876</v>
      </c>
      <c r="AW182" s="12">
        <f>IFERROR((IFERROR(VLOOKUP($EG182,Data!$B:$CP,Daily!EV$10,0),0)+IFERROR(VLOOKUP($IF182,Data!$B:$CP,Daily!IU$10,0),0))/AW$168,0)</f>
        <v>0.58543567722311685</v>
      </c>
      <c r="AX182" s="12">
        <f>IFERROR((IFERROR(VLOOKUP($EG182,Data!$B:$CP,Daily!EW$10,0),0)+IFERROR(VLOOKUP($IF182,Data!$B:$CP,Daily!IV$10,0),0))/AX$168,0)</f>
        <v>0.58486539724228492</v>
      </c>
      <c r="AY182" s="12">
        <f>IFERROR((IFERROR(VLOOKUP($EG182,Data!$B:$CP,Daily!EX$10,0),0)+IFERROR(VLOOKUP($IF182,Data!$B:$CP,Daily!IW$10,0),0))/AY$168,0)</f>
        <v>0.57494368393692596</v>
      </c>
      <c r="AZ182" s="12">
        <f>IFERROR((IFERROR(VLOOKUP($EG182,Data!$B:$CP,Daily!EY$10,0),0)+IFERROR(VLOOKUP($IF182,Data!$B:$CP,Daily!IX$10,0),0))/AZ$168,0)</f>
        <v>0.57016248153618909</v>
      </c>
      <c r="BA182" s="12">
        <f>IFERROR((IFERROR(VLOOKUP($EG182,Data!$B:$CP,Daily!EZ$10,0),0)+IFERROR(VLOOKUP($IF182,Data!$B:$CP,Daily!IY$10,0),0))/BA$168,0)</f>
        <v>0.56609392898052691</v>
      </c>
      <c r="BB182" s="12">
        <f>IFERROR((IFERROR(VLOOKUP($EG182,Data!$B:$CP,Daily!FA$10,0),0)+IFERROR(VLOOKUP($IF182,Data!$B:$CP,Daily!IZ$10,0),0))/BB$168,0)</f>
        <v>0.5552020958083832</v>
      </c>
      <c r="BC182" s="12">
        <f>IFERROR((IFERROR(VLOOKUP($EG182,Data!$B:$CP,Daily!FB$10,0),0)+IFERROR(VLOOKUP($IF182,Data!$B:$CP,Daily!JA$10,0),0))/BC$168,0)</f>
        <v>0.55187042036251444</v>
      </c>
      <c r="BD182" s="12">
        <f>IFERROR((IFERROR(VLOOKUP($EG182,Data!$B:$CP,Daily!FC$10,0),0)+IFERROR(VLOOKUP($IF182,Data!$B:$CP,Daily!JB$10,0),0))/BD$168,0)</f>
        <v>0.55593039772727271</v>
      </c>
      <c r="BE182" s="12">
        <f>IFERROR((IFERROR(VLOOKUP($EG182,Data!$B:$CP,Daily!FD$10,0),0)+IFERROR(VLOOKUP($IF182,Data!$B:$CP,Daily!JC$10,0),0))/BE$168,0)</f>
        <v>0.562905317769131</v>
      </c>
      <c r="BF182" s="12">
        <f>IFERROR((IFERROR(VLOOKUP($EG182,Data!$B:$CP,Daily!FE$10,0),0)+IFERROR(VLOOKUP($IF182,Data!$B:$CP,Daily!JD$10,0),0))/BF$168,0)</f>
        <v>0.5531522468142186</v>
      </c>
      <c r="BG182" s="12">
        <f>IFERROR((IFERROR(VLOOKUP($EG182,Data!$B:$CP,Daily!FF$10,0),0)+IFERROR(VLOOKUP($IF182,Data!$B:$CP,Daily!JE$10,0),0))/BG$168,0)</f>
        <v>0.5581160299171215</v>
      </c>
      <c r="BH182" s="12">
        <f>IFERROR((IFERROR(VLOOKUP($EG182,Data!$B:$CP,Daily!FG$10,0),0)+IFERROR(VLOOKUP($IF182,Data!$B:$CP,Daily!JF$10,0),0))/BH$168,0)</f>
        <v>0.55980751604032997</v>
      </c>
      <c r="BI182" s="12">
        <f>IFERROR((IFERROR(VLOOKUP($EG182,Data!$B:$CP,Daily!FH$10,0),0)+IFERROR(VLOOKUP($IF182,Data!$B:$CP,Daily!JG$10,0),0))/BI$168,0)</f>
        <v>0.55979233798782668</v>
      </c>
      <c r="BJ182" s="12">
        <f>IFERROR((IFERROR(VLOOKUP($EG182,Data!$B:$CP,Daily!FI$10,0),0)+IFERROR(VLOOKUP($IF182,Data!$B:$CP,Daily!JH$10,0),0))/BJ$168,0)</f>
        <v>0.54907488986784136</v>
      </c>
      <c r="BK182" s="12">
        <f>IFERROR((IFERROR(VLOOKUP($EG182,Data!$B:$CP,Daily!FJ$10,0),0)+IFERROR(VLOOKUP($IF182,Data!$B:$CP,Daily!JI$10,0),0))/BK$168,0)</f>
        <v>0.57678395264715554</v>
      </c>
      <c r="BL182" s="12">
        <f>IFERROR((IFERROR(VLOOKUP($EG182,Data!$B:$CP,Daily!FK$10,0),0)+IFERROR(VLOOKUP($IF182,Data!$B:$CP,Daily!JJ$10,0),0))/BL$168,0)</f>
        <v>0.56815852408609502</v>
      </c>
      <c r="BM182" s="12">
        <f>IFERROR((IFERROR(VLOOKUP($EG182,Data!$B:$CP,Daily!FL$10,0),0)+IFERROR(VLOOKUP($IF182,Data!$B:$CP,Daily!JK$10,0),0))/BM$168,0)</f>
        <v>0.5852768522925591</v>
      </c>
      <c r="BN182" s="12">
        <f>IFERROR((IFERROR(VLOOKUP($EG182,Data!$B:$CP,Daily!FM$10,0),0)+IFERROR(VLOOKUP($IF182,Data!$B:$CP,Daily!JL$10,0),0))/BN$168,0)</f>
        <v>0.58738057324840764</v>
      </c>
      <c r="BO182" s="12">
        <f>IFERROR((IFERROR(VLOOKUP($EG182,Data!$B:$CP,Daily!FN$10,0),0)+IFERROR(VLOOKUP($IF182,Data!$B:$CP,Daily!JM$10,0),0))/BO$168,0)</f>
        <v>0.59521660649819497</v>
      </c>
      <c r="BP182" s="12">
        <f>IFERROR((IFERROR(VLOOKUP($EG182,Data!$B:$CP,Daily!FO$10,0),0)+IFERROR(VLOOKUP($IF182,Data!$B:$CP,Daily!JN$10,0),0))/BP$168,0)</f>
        <v>0.57961888980944487</v>
      </c>
      <c r="BQ182" s="12">
        <f>IFERROR((IFERROR(VLOOKUP($EG182,Data!$B:$CP,Daily!FP$10,0),0)+IFERROR(VLOOKUP($IF182,Data!$B:$CP,Daily!JO$10,0),0))/BQ$168,0)</f>
        <v>0.58495068405981543</v>
      </c>
      <c r="BR182" s="12">
        <f>IFERROR((IFERROR(VLOOKUP($EG182,Data!$B:$CP,Daily!FQ$10,0),0)+IFERROR(VLOOKUP($IF182,Data!$B:$CP,Daily!JP$10,0),0))/BR$168,0)</f>
        <v>0.58294701986754971</v>
      </c>
      <c r="BS182" s="12">
        <f>IFERROR((IFERROR(VLOOKUP($EG182,Data!$B:$CP,Daily!FR$10,0),0)+IFERROR(VLOOKUP($IF182,Data!$B:$CP,Daily!JQ$10,0),0))/BS$168,0)</f>
        <v>0.58523427866831068</v>
      </c>
      <c r="BT182" s="12">
        <f>IFERROR((IFERROR(VLOOKUP($EG182,Data!$B:$CP,Daily!FS$10,0),0)+IFERROR(VLOOKUP($IF182,Data!$B:$CP,Daily!JR$10,0),0))/BT$168,0)</f>
        <v>0.58408090034252158</v>
      </c>
      <c r="BU182" s="12">
        <f>IFERROR((IFERROR(VLOOKUP($EG182,Data!$B:$CP,Daily!FT$10,0),0)+IFERROR(VLOOKUP($IF182,Data!$B:$CP,Daily!JS$10,0),0))/BU$168,0)</f>
        <v>0.58362573099415205</v>
      </c>
      <c r="BV182" s="12">
        <f>IFERROR((IFERROR(VLOOKUP($EG182,Data!$B:$CP,Daily!FU$10,0),0)+IFERROR(VLOOKUP($IF182,Data!$B:$CP,Daily!JT$10,0),0))/BV$168,0)</f>
        <v>0.58679541881877384</v>
      </c>
      <c r="BW182" s="12">
        <f>IFERROR((IFERROR(VLOOKUP($EG182,Data!$B:$CP,Daily!FV$10,0),0)+IFERROR(VLOOKUP($IF182,Data!$B:$CP,Daily!JU$10,0),0))/BW$168,0)</f>
        <v>0.59416495230970634</v>
      </c>
      <c r="BX182" s="12">
        <f>IFERROR((IFERROR(VLOOKUP($EG182,Data!$B:$CP,Daily!FW$10,0),0)+IFERROR(VLOOKUP($IF182,Data!$B:$CP,Daily!JV$10,0),0))/BX$168,0)</f>
        <v>0.56628752563863505</v>
      </c>
      <c r="BY182" s="12">
        <f>IFERROR((IFERROR(VLOOKUP($EG182,Data!$B:$CP,Daily!FX$10,0),0)+IFERROR(VLOOKUP($IF182,Data!$B:$CP,Daily!JW$10,0),0))/BY$168,0)</f>
        <v>0.57857754927163663</v>
      </c>
      <c r="BZ182" s="12">
        <f>IFERROR((IFERROR(VLOOKUP($EG182,Data!$B:$CP,Daily!FY$10,0),0)+IFERROR(VLOOKUP($IF182,Data!$B:$CP,Daily!JX$10,0),0))/BZ$168,0)</f>
        <v>0.59797639123102864</v>
      </c>
      <c r="CA182" s="12">
        <f>IFERROR((IFERROR(VLOOKUP($EG182,Data!$B:$CP,Daily!FZ$10,0),0)+IFERROR(VLOOKUP($IF182,Data!$B:$CP,Daily!JY$10,0),0))/CA$168,0)</f>
        <v>0.59584859584859584</v>
      </c>
      <c r="CB182" s="12">
        <f>IFERROR((IFERROR(VLOOKUP($EG182,Data!$B:$CP,Daily!GA$10,0),0)+IFERROR(VLOOKUP($IF182,Data!$B:$CP,Daily!JZ$10,0),0))/CB$168,0)</f>
        <v>0.57087711773536354</v>
      </c>
      <c r="CC182" s="12">
        <f>IFERROR((IFERROR(VLOOKUP($EG182,Data!$B:$CP,Daily!GB$10,0),0)+IFERROR(VLOOKUP($IF182,Data!$B:$CP,Daily!KA$10,0),0))/CC$168,0)</f>
        <v>0.56850715746421265</v>
      </c>
      <c r="CD182" s="12">
        <f>IFERROR((IFERROR(VLOOKUP($EG182,Data!$B:$CP,Daily!GC$10,0),0)+IFERROR(VLOOKUP($IF182,Data!$B:$CP,Daily!KB$10,0),0))/CD$168,0)</f>
        <v>0.57129697862932938</v>
      </c>
      <c r="CE182" s="12">
        <f>IFERROR((IFERROR(VLOOKUP($EG182,Data!$B:$CP,Daily!GD$10,0),0)+IFERROR(VLOOKUP($IF182,Data!$B:$CP,Daily!KC$10,0),0))/CE$168,0)</f>
        <v>0.58765217391304347</v>
      </c>
      <c r="CF182" s="12">
        <f>IFERROR((IFERROR(VLOOKUP($EG182,Data!$B:$CP,Daily!GE$10,0),0)+IFERROR(VLOOKUP($IF182,Data!$B:$CP,Daily!KD$10,0),0))/CF$168,0)</f>
        <v>0.57751277683134583</v>
      </c>
      <c r="CG182" s="12">
        <f>IFERROR((IFERROR(VLOOKUP($EG182,Data!$B:$CP,Daily!GF$10,0),0)+IFERROR(VLOOKUP($IF182,Data!$B:$CP,Daily!KE$10,0),0))/CG$168,0)</f>
        <v>0.58404558404558404</v>
      </c>
      <c r="CH182" s="12">
        <f>IFERROR((IFERROR(VLOOKUP($EG182,Data!$B:$CP,Daily!GG$10,0),0)+IFERROR(VLOOKUP($IF182,Data!$B:$CP,Daily!KF$10,0),0))/CH$168,0)</f>
        <v>0.56931425752343368</v>
      </c>
      <c r="CI182" s="12">
        <f>IFERROR((IFERROR(VLOOKUP($EG182,Data!$B:$CP,Daily!GH$10,0),0)+IFERROR(VLOOKUP($IF182,Data!$B:$CP,Daily!KG$10,0),0))/CI$168,0)</f>
        <v>0.57599004768816087</v>
      </c>
      <c r="CJ182" s="12">
        <f>IFERROR((IFERROR(VLOOKUP($EG182,Data!$B:$CP,Daily!GI$10,0),0)+IFERROR(VLOOKUP($IF182,Data!$B:$CP,Daily!KH$10,0),0))/CJ$168,0)</f>
        <v>0.59105504587155966</v>
      </c>
      <c r="CK182" s="12">
        <f>IFERROR((IFERROR(VLOOKUP($EG182,Data!$B:$CP,Daily!GJ$10,0),0)+IFERROR(VLOOKUP($IF182,Data!$B:$CP,Daily!KI$10,0),0))/CK$168,0)</f>
        <v>0.58320182360161321</v>
      </c>
      <c r="CL182" s="12">
        <f>IFERROR((IFERROR(VLOOKUP($EG182,Data!$B:$CP,Daily!GK$10,0),0)+IFERROR(VLOOKUP($IF182,Data!$B:$CP,Daily!KJ$10,0),0))/CL$168,0)</f>
        <v>0.57329709529471717</v>
      </c>
      <c r="CM182" s="12">
        <f>IFERROR((IFERROR(VLOOKUP($EG182,Data!$B:$CP,Daily!GL$10,0),0)+IFERROR(VLOOKUP($IF182,Data!$B:$CP,Daily!KK$10,0),0))/CM$168,0)</f>
        <v>0.6015526268279473</v>
      </c>
      <c r="CN182" s="12">
        <f>IFERROR((IFERROR(VLOOKUP($EG182,Data!$B:$CP,Daily!GM$10,0),0)+IFERROR(VLOOKUP($IF182,Data!$B:$CP,Daily!KL$10,0),0))/CN$168,0)</f>
        <v>0.58763774104683197</v>
      </c>
      <c r="CO182" s="12">
        <f>IFERROR((IFERROR(VLOOKUP($EG182,Data!$B:$CP,Daily!GN$10,0),0)+IFERROR(VLOOKUP($IF182,Data!$B:$CP,Daily!KM$10,0),0))/CO$168,0)</f>
        <v>0.58568443051201668</v>
      </c>
      <c r="CP182" s="12">
        <f>IFERROR((IFERROR(VLOOKUP($EG182,Data!$B:$CP,Daily!GO$10,0),0)+IFERROR(VLOOKUP($IF182,Data!$B:$CP,Daily!KN$10,0),0))/CP$168,0)</f>
        <v>0.57508833922261482</v>
      </c>
      <c r="CQ182" s="12">
        <f>IFERROR((IFERROR(VLOOKUP($EG182,Data!$B:$CP,Daily!GP$10,0),0)+IFERROR(VLOOKUP($IF182,Data!$B:$CP,Daily!KO$10,0),0))/CQ$168,0)</f>
        <v>0.58359318781482372</v>
      </c>
      <c r="CR182" s="12">
        <f>IFERROR((IFERROR(VLOOKUP($EG182,Data!$B:$CP,Daily!GQ$10,0),0)+IFERROR(VLOOKUP($IF182,Data!$B:$CP,Daily!KP$10,0),0))/CR$168,0)</f>
        <v>0.58868795690650255</v>
      </c>
      <c r="CS182" s="12">
        <f>IFERROR((IFERROR(VLOOKUP($EG182,Data!$B:$CP,Daily!GR$10,0),0)+IFERROR(VLOOKUP($IF182,Data!$B:$CP,Daily!KQ$10,0),0))/CS$168,0)</f>
        <v>0.60298336201950664</v>
      </c>
      <c r="CT182" s="12">
        <f>IFERROR((IFERROR(VLOOKUP($EG182,Data!$B:$CP,Daily!GS$10,0),0)+IFERROR(VLOOKUP($IF182,Data!$B:$CP,Daily!KR$10,0),0))/CT$168,0)</f>
        <v>0.59249424676933971</v>
      </c>
      <c r="CU182" s="12">
        <f>IFERROR((IFERROR(VLOOKUP($EG182,Data!$B:$CP,Daily!GT$10,0),0)+IFERROR(VLOOKUP($IF182,Data!$B:$CP,Daily!KS$10,0),0))/CU$168,0)</f>
        <v>0.59388567293777139</v>
      </c>
      <c r="CV182" s="12">
        <f>IFERROR((IFERROR(VLOOKUP($EG182,Data!$B:$CP,Daily!GU$10,0),0)+IFERROR(VLOOKUP($IF182,Data!$B:$CP,Daily!KT$10,0),0))/CV$168,0)</f>
        <v>0.59560983150409641</v>
      </c>
      <c r="CW182" s="12">
        <f>IFERROR((IFERROR(VLOOKUP($EG182,Data!$B:$CP,Daily!GV$10,0),0)+IFERROR(VLOOKUP($IF182,Data!$B:$CP,Daily!KU$10,0),0))/CW$168,0)</f>
        <v>0.5841220784237976</v>
      </c>
      <c r="CX182" s="12">
        <f>IFERROR((IFERROR(VLOOKUP($EG182,Data!$B:$CP,Daily!GW$10,0),0)+IFERROR(VLOOKUP($IF182,Data!$B:$CP,Daily!KV$10,0),0))/CX$168,0)</f>
        <v>0.57208063902624573</v>
      </c>
      <c r="CY182" s="12">
        <f>IFERROR((IFERROR(VLOOKUP($EG182,Data!$B:$CP,Daily!GX$10,0),0)+IFERROR(VLOOKUP($IF182,Data!$B:$CP,Daily!KW$10,0),0))/CY$168,0)</f>
        <v>0.600069132388524</v>
      </c>
      <c r="CZ182" s="12">
        <f>IFERROR((IFERROR(VLOOKUP($EG182,Data!$B:$CP,Daily!GY$10,0),0)+IFERROR(VLOOKUP($IF182,Data!$B:$CP,Daily!KX$10,0),0))/CZ$168,0)</f>
        <v>0.60087399854333579</v>
      </c>
      <c r="DA182" s="12">
        <f>IFERROR((IFERROR(VLOOKUP($EG182,Data!$B:$CP,Daily!GZ$10,0),0)+IFERROR(VLOOKUP($IF182,Data!$B:$CP,Daily!KY$10,0),0))/DA$168,0)</f>
        <v>0.60193113499726725</v>
      </c>
      <c r="DB182" s="12">
        <f>IFERROR((IFERROR(VLOOKUP($EG182,Data!$B:$CP,Daily!HA$10,0),0)+IFERROR(VLOOKUP($IF182,Data!$B:$CP,Daily!KZ$10,0),0))/DB$168,0)</f>
        <v>0.5946770639091371</v>
      </c>
      <c r="DC182" s="12">
        <f>IFERROR((IFERROR(VLOOKUP($EG182,Data!$B:$CP,Daily!HB$10,0),0)+IFERROR(VLOOKUP($IF182,Data!$B:$CP,Daily!LA$10,0),0))/DC$168,0)</f>
        <v>0.6019798600443762</v>
      </c>
      <c r="DD182" s="12">
        <f>IFERROR((IFERROR(VLOOKUP($EG182,Data!$B:$CP,Daily!HC$10,0),0)+IFERROR(VLOOKUP($IF182,Data!$B:$CP,Daily!LB$10,0),0))/DD$168,0)</f>
        <v>0.58129670773581099</v>
      </c>
      <c r="DE182" s="12">
        <f>IFERROR((IFERROR(VLOOKUP($EG182,Data!$B:$CP,Daily!HD$10,0),0)+IFERROR(VLOOKUP($IF182,Data!$B:$CP,Daily!LC$10,0),0))/DE$168,0)</f>
        <v>0.5962935136488855</v>
      </c>
      <c r="DF182" s="12">
        <f>IFERROR((IFERROR(VLOOKUP($EG182,Data!$B:$CP,Daily!HE$10,0),0)+IFERROR(VLOOKUP($IF182,Data!$B:$CP,Daily!LD$10,0),0))/DF$168,0)</f>
        <v>0.59938896314683976</v>
      </c>
      <c r="DG182" s="12">
        <f>IFERROR((IFERROR(VLOOKUP($EG182,Data!$B:$CP,Daily!HF$10,0),0)+IFERROR(VLOOKUP($IF182,Data!$B:$CP,Daily!LE$10,0),0))/DG$168,0)</f>
        <v>0.58902077151335308</v>
      </c>
      <c r="DH182" s="12">
        <f>IFERROR((IFERROR(VLOOKUP($EG182,Data!$B:$CP,Daily!HG$10,0),0)+IFERROR(VLOOKUP($IF182,Data!$B:$CP,Daily!LF$10,0),0))/DH$168,0)</f>
        <v>0.59613680666312241</v>
      </c>
      <c r="DI182" s="12">
        <f>IFERROR((IFERROR(VLOOKUP($EG182,Data!$B:$CP,Daily!HH$10,0),0)+IFERROR(VLOOKUP($IF182,Data!$B:$CP,Daily!LG$10,0),0))/DI$168,0)</f>
        <v>0.58652597402597406</v>
      </c>
      <c r="DJ182" s="12">
        <f>IFERROR((IFERROR(VLOOKUP($EG182,Data!$B:$CP,Daily!HI$10,0),0)+IFERROR(VLOOKUP($IF182,Data!$B:$CP,Daily!LH$10,0),0))/DJ$168,0)</f>
        <v>0.59076005961251865</v>
      </c>
      <c r="DK182" s="12">
        <f>IFERROR((IFERROR(VLOOKUP($EG182,Data!$B:$CP,Daily!HJ$10,0),0)+IFERROR(VLOOKUP($IF182,Data!$B:$CP,Daily!LI$10,0),0))/DK$168,0)</f>
        <v>0.58492032646715897</v>
      </c>
      <c r="DL182" s="12">
        <f>IFERROR((IFERROR(VLOOKUP($EG182,Data!$B:$CP,Daily!HK$10,0),0)+IFERROR(VLOOKUP($IF182,Data!$B:$CP,Daily!LJ$10,0),0))/DL$168,0)</f>
        <v>0.56759136944077504</v>
      </c>
      <c r="DM182" s="12">
        <f>IFERROR((IFERROR(VLOOKUP($EG182,Data!$B:$CP,Daily!HL$10,0),0)+IFERROR(VLOOKUP($IF182,Data!$B:$CP,Daily!LK$10,0),0))/DM$168,0)</f>
        <v>0.58984981874676334</v>
      </c>
      <c r="DN182" s="12">
        <f>IFERROR((IFERROR(VLOOKUP($EG182,Data!$B:$CP,Daily!HM$10,0),0)+IFERROR(VLOOKUP($IF182,Data!$B:$CP,Daily!LL$10,0),0))/DN$168,0)</f>
        <v>0.58238993710691822</v>
      </c>
      <c r="DO182" s="12">
        <f>IFERROR((IFERROR(VLOOKUP($EG182,Data!$B:$CP,Daily!HN$10,0),0)+IFERROR(VLOOKUP($IF182,Data!$B:$CP,Daily!LM$10,0),0))/DO$168,0)</f>
        <v>0.57435558493060146</v>
      </c>
      <c r="DP182" s="12">
        <f>IFERROR((IFERROR(VLOOKUP($EG182,Data!$B:$CP,Daily!HO$10,0),0)+IFERROR(VLOOKUP($IF182,Data!$B:$CP,Daily!LN$10,0),0))/DP$168,0)</f>
        <v>0.58201761675253449</v>
      </c>
      <c r="DQ182" s="12">
        <f>IFERROR((IFERROR(VLOOKUP($EG182,Data!$B:$CP,Daily!HP$10,0),0)+IFERROR(VLOOKUP($IF182,Data!$B:$CP,Daily!LO$10,0),0))/DQ$168,0)</f>
        <v>0.59031687308991476</v>
      </c>
      <c r="DR182" s="12">
        <f>IFERROR((IFERROR(VLOOKUP($EG182,Data!$B:$CP,Daily!HQ$10,0),0)+IFERROR(VLOOKUP($IF182,Data!$B:$CP,Daily!LP$10,0),0))/DR$168,0)</f>
        <v>0.57862478452403754</v>
      </c>
      <c r="DS182" s="12">
        <f>IFERROR((IFERROR(VLOOKUP($EG182,Data!$B:$CP,Daily!HR$10,0),0)+IFERROR(VLOOKUP($IF182,Data!$B:$CP,Daily!LQ$10,0),0))/DS$168,0)</f>
        <v>0.57355886935232581</v>
      </c>
      <c r="DT182" s="12">
        <f>IFERROR((IFERROR(VLOOKUP($EG182,Data!$B:$CP,Daily!HS$10,0),0)+IFERROR(VLOOKUP($IF182,Data!$B:$CP,Daily!LR$10,0),0))/DT$168,0)</f>
        <v>0.58585693239482728</v>
      </c>
      <c r="DU182" s="12">
        <f>IFERROR((IFERROR(VLOOKUP($EG182,Data!$B:$CP,Daily!HT$10,0),0)+IFERROR(VLOOKUP($IF182,Data!$B:$CP,Daily!LS$10,0),0))/DU$168,0)</f>
        <v>0.58044324141431225</v>
      </c>
      <c r="DV182" s="12">
        <f>IFERROR((IFERROR(VLOOKUP($EG182,Data!$B:$CP,Daily!HU$10,0),0)+IFERROR(VLOOKUP($IF182,Data!$B:$CP,Daily!LT$10,0),0))/DV$168,0)</f>
        <v>0</v>
      </c>
      <c r="DW182" s="40">
        <f t="shared" si="2137"/>
        <v>0.56931425752343368</v>
      </c>
      <c r="DX182" s="40">
        <f t="shared" si="2138"/>
        <v>0.58868795690650255</v>
      </c>
      <c r="DY182" s="40">
        <f t="shared" si="2645"/>
        <v>1.9373699383068876E-2</v>
      </c>
      <c r="DZ182" s="40">
        <f t="shared" si="2646"/>
        <v>0.60321823144380415</v>
      </c>
      <c r="EA182" s="40">
        <f t="shared" si="2647"/>
        <v>0.55478398298613207</v>
      </c>
      <c r="EB182" s="14"/>
      <c r="EC182" s="12">
        <f t="shared" si="2648"/>
        <v>9.6459224195732819E-3</v>
      </c>
      <c r="ED182" s="12">
        <f t="shared" si="2746"/>
        <v>0.58138831476533748</v>
      </c>
      <c r="EE182" s="12">
        <f t="shared" si="2747"/>
        <v>0.58914733518848972</v>
      </c>
      <c r="EF182" s="1"/>
      <c r="EG182" s="7" t="s">
        <v>884</v>
      </c>
      <c r="EH182" s="7" t="s">
        <v>158</v>
      </c>
      <c r="EI182" s="12">
        <f>IFERROR(VLOOKUP($EG182,Data!$B:$CP,Daily!EI$10,0)/EI$168,0)</f>
        <v>0.56418732782369141</v>
      </c>
      <c r="EJ182" s="12">
        <f>IFERROR(VLOOKUP($EG182,Data!$B:$CP,Daily!EJ$10,0)/EJ$168,0)</f>
        <v>0.55706591433700947</v>
      </c>
      <c r="EK182" s="12">
        <f>IFERROR(VLOOKUP($EG182,Data!$B:$CP,Daily!EK$10,0)/EK$168,0)</f>
        <v>0.55601527689369823</v>
      </c>
      <c r="EL182" s="12">
        <f>IFERROR(VLOOKUP($EG182,Data!$B:$CP,Daily!EL$10,0)/EL$168,0)</f>
        <v>0.57449051300070275</v>
      </c>
      <c r="EM182" s="12">
        <f>IFERROR(VLOOKUP($EG182,Data!$B:$CP,Daily!EM$10,0)/EM$168,0)</f>
        <v>0.55501302083333337</v>
      </c>
      <c r="EN182" s="12">
        <f>IFERROR(VLOOKUP($EG182,Data!$B:$CP,Daily!EN$10,0)/EN$168,0)</f>
        <v>0.55955902124226942</v>
      </c>
      <c r="EO182" s="12">
        <f>IFERROR(VLOOKUP($EG182,Data!$B:$CP,Daily!EO$10,0)/EO$168,0)</f>
        <v>0.56840269125342635</v>
      </c>
      <c r="EP182" s="12">
        <f>IFERROR(VLOOKUP($EG182,Data!$B:$CP,Daily!EP$10,0)/EP$168,0)</f>
        <v>0.55724465558194769</v>
      </c>
      <c r="EQ182" s="12">
        <f>IFERROR(VLOOKUP($EG182,Data!$B:$CP,Daily!EQ$10,0)/EQ$168,0)</f>
        <v>0.54971343134811856</v>
      </c>
      <c r="ER182" s="12">
        <f>IFERROR(VLOOKUP($EG182,Data!$B:$CP,Daily!ER$10,0)/ER$168,0)</f>
        <v>0.54807692307692313</v>
      </c>
      <c r="ES182" s="12">
        <f>IFERROR(VLOOKUP($EG182,Data!$B:$CP,Daily!ES$10,0)/ES$168,0)</f>
        <v>0.54746835443037978</v>
      </c>
      <c r="ET182" s="12">
        <f>IFERROR(VLOOKUP($EG182,Data!$B:$CP,Daily!ET$10,0)/ET$168,0)</f>
        <v>0.57459893048128341</v>
      </c>
      <c r="EU182" s="12">
        <f>IFERROR(VLOOKUP($EG182,Data!$B:$CP,Daily!EU$10,0)/EU$168,0)</f>
        <v>0.54540626659585767</v>
      </c>
      <c r="EV182" s="12">
        <f>IFERROR(VLOOKUP($EG182,Data!$B:$CP,Daily!EV$10,0)/EV$168,0)</f>
        <v>0.57509627727856227</v>
      </c>
      <c r="EW182" s="12">
        <f>IFERROR(VLOOKUP($EG182,Data!$B:$CP,Daily!EW$10,0)/EW$168,0)</f>
        <v>0.57159380060143417</v>
      </c>
      <c r="EX182" s="12">
        <f>IFERROR(VLOOKUP($EG182,Data!$B:$CP,Daily!EX$10,0)/EX$168,0)</f>
        <v>0.55596375214303206</v>
      </c>
      <c r="EY182" s="12">
        <f>IFERROR(VLOOKUP($EG182,Data!$B:$CP,Daily!EY$10,0)/EY$168,0)</f>
        <v>0.55529342376879975</v>
      </c>
      <c r="EZ182" s="12">
        <f>IFERROR(VLOOKUP($EG182,Data!$B:$CP,Daily!EZ$10,0)/EZ$168,0)</f>
        <v>0.55537298718370032</v>
      </c>
      <c r="FA182" s="12">
        <f>IFERROR(VLOOKUP($EG182,Data!$B:$CP,Daily!FA$10,0)/FA$168,0)</f>
        <v>0.53783713013877976</v>
      </c>
      <c r="FB182" s="12">
        <f>IFERROR(VLOOKUP($EG182,Data!$B:$CP,Daily!FB$10,0)/FB$168,0)</f>
        <v>0.53728590250329378</v>
      </c>
      <c r="FC182" s="12">
        <f>IFERROR(VLOOKUP($EG182,Data!$B:$CP,Daily!FC$10,0)/FC$168,0)</f>
        <v>0.53333333333333333</v>
      </c>
      <c r="FD182" s="12">
        <f>IFERROR(VLOOKUP($EG182,Data!$B:$CP,Daily!FD$10,0)/FD$168,0)</f>
        <v>0.55093555093555091</v>
      </c>
      <c r="FE182" s="12">
        <f>IFERROR(VLOOKUP($EG182,Data!$B:$CP,Daily!FE$10,0)/FE$168,0)</f>
        <v>0.5343262741447522</v>
      </c>
      <c r="FF182" s="12">
        <f>IFERROR(VLOOKUP($EG182,Data!$B:$CP,Daily!FF$10,0)/FF$168,0)</f>
        <v>0.54693990584325669</v>
      </c>
      <c r="FG182" s="12">
        <f>IFERROR(VLOOKUP($EG182,Data!$B:$CP,Daily!FG$10,0)/FG$168,0)</f>
        <v>0.54191711483707683</v>
      </c>
      <c r="FH182" s="12">
        <f>IFERROR(VLOOKUP($EG182,Data!$B:$CP,Daily!FH$10,0)/FH$168,0)</f>
        <v>0.54169741697416973</v>
      </c>
      <c r="FI182" s="12">
        <f>IFERROR(VLOOKUP($EG182,Data!$B:$CP,Daily!FI$10,0)/FI$168,0)</f>
        <v>0.5428849902534113</v>
      </c>
      <c r="FJ182" s="12">
        <f>IFERROR(VLOOKUP($EG182,Data!$B:$CP,Daily!FJ$10,0)/FJ$168,0)</f>
        <v>0.56748188405797106</v>
      </c>
      <c r="FK182" s="12">
        <f>IFERROR(VLOOKUP($EG182,Data!$B:$CP,Daily!FK$10,0)/FK$168,0)</f>
        <v>0.55475970425138632</v>
      </c>
      <c r="FL182" s="12">
        <f>IFERROR(VLOOKUP($EG182,Data!$B:$CP,Daily!FL$10,0)/FL$168,0)</f>
        <v>0.57344020797227035</v>
      </c>
      <c r="FM182" s="12">
        <f>IFERROR(VLOOKUP($EG182,Data!$B:$CP,Daily!FM$10,0)/FM$168,0)</f>
        <v>0.57162496563101461</v>
      </c>
      <c r="FN182" s="12">
        <f>IFERROR(VLOOKUP($EG182,Data!$B:$CP,Daily!FN$10,0)/FN$168,0)</f>
        <v>0.5740390674228103</v>
      </c>
      <c r="FO182" s="12">
        <f>IFERROR(VLOOKUP($EG182,Data!$B:$CP,Daily!FO$10,0)/FO$168,0)</f>
        <v>0.57384651054950153</v>
      </c>
      <c r="FP182" s="12">
        <f>IFERROR(VLOOKUP($EG182,Data!$B:$CP,Daily!FP$10,0)/FP$168,0)</f>
        <v>0.56881355932203392</v>
      </c>
      <c r="FQ182" s="12">
        <f>IFERROR(VLOOKUP($EG182,Data!$B:$CP,Daily!FQ$10,0)/FQ$168,0)</f>
        <v>0.56272064015062373</v>
      </c>
      <c r="FR182" s="12">
        <f>IFERROR(VLOOKUP($EG182,Data!$B:$CP,Daily!FR$10,0)/FR$168,0)</f>
        <v>0.56587091069849693</v>
      </c>
      <c r="FS182" s="12">
        <f>IFERROR(VLOOKUP($EG182,Data!$B:$CP,Daily!FS$10,0)/FS$168,0)</f>
        <v>0.56689976689976695</v>
      </c>
      <c r="FT182" s="12">
        <f>IFERROR(VLOOKUP($EG182,Data!$B:$CP,Daily!FT$10,0)/FT$168,0)</f>
        <v>0.56269028508164964</v>
      </c>
      <c r="FU182" s="12">
        <f>IFERROR(VLOOKUP($EG182,Data!$B:$CP,Daily!FU$10,0)/FU$168,0)</f>
        <v>0.56859093730602106</v>
      </c>
      <c r="FV182" s="12">
        <f>IFERROR(VLOOKUP($EG182,Data!$B:$CP,Daily!FV$10,0)/FV$168,0)</f>
        <v>0.57794079119727537</v>
      </c>
      <c r="FW182" s="12">
        <f>IFERROR(VLOOKUP($EG182,Data!$B:$CP,Daily!FW$10,0)/FW$168,0)</f>
        <v>0.54755117906193318</v>
      </c>
      <c r="FX182" s="12">
        <f>IFERROR(VLOOKUP($EG182,Data!$B:$CP,Daily!FX$10,0)/FX$168,0)</f>
        <v>0.57265569076592704</v>
      </c>
      <c r="FY182" s="12">
        <f>IFERROR(VLOOKUP($EG182,Data!$B:$CP,Daily!FY$10,0)/FY$168,0)</f>
        <v>0.57149655008327382</v>
      </c>
      <c r="FZ182" s="12">
        <f>IFERROR(VLOOKUP($EG182,Data!$B:$CP,Daily!FZ$10,0)/FZ$168,0)</f>
        <v>0.57414540202214737</v>
      </c>
      <c r="GA182" s="12">
        <f>IFERROR(VLOOKUP($EG182,Data!$B:$CP,Daily!GA$10,0)/GA$168,0)</f>
        <v>0.55545670225385524</v>
      </c>
      <c r="GB182" s="12">
        <f>IFERROR(VLOOKUP($EG182,Data!$B:$CP,Daily!GB$10,0)/GB$168,0)</f>
        <v>0.55863539445628996</v>
      </c>
      <c r="GC182" s="12">
        <f>IFERROR(VLOOKUP($EG182,Data!$B:$CP,Daily!GC$10,0)/GC$168,0)</f>
        <v>0.55403695267021003</v>
      </c>
      <c r="GD182" s="12">
        <f>IFERROR(VLOOKUP($EG182,Data!$B:$CP,Daily!GD$10,0)/GD$168,0)</f>
        <v>0.56936894351217204</v>
      </c>
      <c r="GE182" s="12">
        <f>IFERROR(VLOOKUP($EG182,Data!$B:$CP,Daily!GE$10,0)/GE$168,0)</f>
        <v>0.55904581955597543</v>
      </c>
      <c r="GF182" s="12">
        <f>IFERROR(VLOOKUP($EG182,Data!$B:$CP,Daily!GF$10,0)/GF$168,0)</f>
        <v>0.56028864059590322</v>
      </c>
      <c r="GG182" s="12">
        <f>IFERROR(VLOOKUP($EG182,Data!$B:$CP,Daily!GG$10,0)/GG$168,0)</f>
        <v>0.55147226660579773</v>
      </c>
      <c r="GH182" s="12">
        <f>IFERROR(VLOOKUP($EG182,Data!$B:$CP,Daily!GH$10,0)/GH$168,0)</f>
        <v>0.55016086575021939</v>
      </c>
      <c r="GI182" s="12">
        <f>IFERROR(VLOOKUP($EG182,Data!$B:$CP,Daily!GI$10,0)/GI$168,0)</f>
        <v>0.58266964001274291</v>
      </c>
      <c r="GJ182" s="12">
        <f>IFERROR(VLOOKUP($EG182,Data!$B:$CP,Daily!GJ$10,0)/GJ$168,0)</f>
        <v>0.55723114956736708</v>
      </c>
      <c r="GK182" s="12">
        <f>IFERROR(VLOOKUP($EG182,Data!$B:$CP,Daily!GK$10,0)/GK$168,0)</f>
        <v>0.55443216553021402</v>
      </c>
      <c r="GL182" s="12">
        <f>IFERROR(VLOOKUP($EG182,Data!$B:$CP,Daily!GL$10,0)/GL$168,0)</f>
        <v>0.58343981599795558</v>
      </c>
      <c r="GM182" s="12">
        <f>IFERROR(VLOOKUP($EG182,Data!$B:$CP,Daily!GM$10,0)/GM$168,0)</f>
        <v>0.56911159525538613</v>
      </c>
      <c r="GN182" s="12">
        <f>IFERROR(VLOOKUP($EG182,Data!$B:$CP,Daily!GN$10,0)/GN$168,0)</f>
        <v>0.5744525547445255</v>
      </c>
      <c r="GO182" s="12">
        <f>IFERROR(VLOOKUP($EG182,Data!$B:$CP,Daily!GO$10,0)/GO$168,0)</f>
        <v>0.56053119209388513</v>
      </c>
      <c r="GP182" s="12">
        <f>IFERROR(VLOOKUP($EG182,Data!$B:$CP,Daily!GP$10,0)/GP$168,0)</f>
        <v>0.56695536309127248</v>
      </c>
      <c r="GQ182" s="12">
        <f>IFERROR(VLOOKUP($EG182,Data!$B:$CP,Daily!GQ$10,0)/GQ$168,0)</f>
        <v>0.57838283828382842</v>
      </c>
      <c r="GR182" s="12">
        <f>IFERROR(VLOOKUP($EG182,Data!$B:$CP,Daily!GR$10,0)/GR$168,0)</f>
        <v>0.59118662065303951</v>
      </c>
      <c r="GS182" s="12">
        <f>IFERROR(VLOOKUP($EG182,Data!$B:$CP,Daily!GS$10,0)/GS$168,0)</f>
        <v>0.57518138603952962</v>
      </c>
      <c r="GT182" s="12">
        <f>IFERROR(VLOOKUP($EG182,Data!$B:$CP,Daily!GT$10,0)/GT$168,0)</f>
        <v>0.57340507302075328</v>
      </c>
      <c r="GU182" s="12">
        <f>IFERROR(VLOOKUP($EG182,Data!$B:$CP,Daily!GU$10,0)/GU$168,0)</f>
        <v>0.5763128491620112</v>
      </c>
      <c r="GV182" s="12">
        <f>IFERROR(VLOOKUP($EG182,Data!$B:$CP,Daily!GV$10,0)/GV$168,0)</f>
        <v>0.57067187064399216</v>
      </c>
      <c r="GW182" s="12">
        <f>IFERROR(VLOOKUP($EG182,Data!$B:$CP,Daily!GW$10,0)/GW$168,0)</f>
        <v>0.551949822743387</v>
      </c>
      <c r="GX182" s="12">
        <f>IFERROR(VLOOKUP($EG182,Data!$B:$CP,Daily!GX$10,0)/GX$168,0)</f>
        <v>0.57786483839373159</v>
      </c>
      <c r="GY182" s="12">
        <f>IFERROR(VLOOKUP($EG182,Data!$B:$CP,Daily!GY$10,0)/GY$168,0)</f>
        <v>0.57309486780715402</v>
      </c>
      <c r="GZ182" s="12">
        <f>IFERROR(VLOOKUP($EG182,Data!$B:$CP,Daily!GZ$10,0)/GZ$168,0)</f>
        <v>0.59204368174726985</v>
      </c>
      <c r="HA182" s="12">
        <f>IFERROR(VLOOKUP($EG182,Data!$B:$CP,Daily!HA$10,0)/HA$168,0)</f>
        <v>0.57637719509261487</v>
      </c>
      <c r="HB182" s="12">
        <f>IFERROR(VLOOKUP($EG182,Data!$B:$CP,Daily!HB$10,0)/HB$168,0)</f>
        <v>0.59506113641812519</v>
      </c>
      <c r="HC182" s="12">
        <f>IFERROR(VLOOKUP($EG182,Data!$B:$CP,Daily!HC$10,0)/HC$168,0)</f>
        <v>0.56586059743954475</v>
      </c>
      <c r="HD182" s="12">
        <f>IFERROR(VLOOKUP($EG182,Data!$B:$CP,Daily!HD$10,0)/HD$168,0)</f>
        <v>0.574526678141136</v>
      </c>
      <c r="HE182" s="12">
        <f>IFERROR(VLOOKUP($EG182,Data!$B:$CP,Daily!HE$10,0)/HE$168,0)</f>
        <v>0.58355579284570214</v>
      </c>
      <c r="HF182" s="12">
        <f>IFERROR(VLOOKUP($EG182,Data!$B:$CP,Daily!HF$10,0)/HF$168,0)</f>
        <v>0.58184639255236614</v>
      </c>
      <c r="HG182" s="12">
        <f>IFERROR(VLOOKUP($EG182,Data!$B:$CP,Daily!HG$10,0)/HG$168,0)</f>
        <v>0.57711567351026538</v>
      </c>
      <c r="HH182" s="12">
        <f>IFERROR(VLOOKUP($EG182,Data!$B:$CP,Daily!HH$10,0)/HH$168,0)</f>
        <v>0.57100115074798619</v>
      </c>
      <c r="HI182" s="12">
        <f>IFERROR(VLOOKUP($EG182,Data!$B:$CP,Daily!HI$10,0)/HI$168,0)</f>
        <v>0.57058575642646436</v>
      </c>
      <c r="HJ182" s="12">
        <f>IFERROR(VLOOKUP($EG182,Data!$B:$CP,Daily!HJ$10,0)/HJ$168,0)</f>
        <v>0.57119386637458924</v>
      </c>
      <c r="HK182" s="12">
        <f>IFERROR(VLOOKUP($EG182,Data!$B:$CP,Daily!HK$10,0)/HK$168,0)</f>
        <v>0.54818907305095155</v>
      </c>
      <c r="HL182" s="12">
        <f>IFERROR(VLOOKUP($EG182,Data!$B:$CP,Daily!HL$10,0)/HL$168,0)</f>
        <v>0.5785064624222116</v>
      </c>
      <c r="HM182" s="12">
        <f>IFERROR(VLOOKUP($EG182,Data!$B:$CP,Daily!HM$10,0)/HM$168,0)</f>
        <v>0.56028190284419832</v>
      </c>
      <c r="HN182" s="12">
        <f>IFERROR(VLOOKUP($EG182,Data!$B:$CP,Daily!HN$10,0)/HN$168,0)</f>
        <v>0.55883030163481462</v>
      </c>
      <c r="HO182" s="12">
        <f>IFERROR(VLOOKUP($EG182,Data!$B:$CP,Daily!HO$10,0)/HO$168,0)</f>
        <v>0.56716763005780346</v>
      </c>
      <c r="HP182" s="12">
        <f>IFERROR(VLOOKUP($EG182,Data!$B:$CP,Daily!HP$10,0)/HP$168,0)</f>
        <v>0.5680340730777852</v>
      </c>
      <c r="HQ182" s="12">
        <f>IFERROR(VLOOKUP($EG182,Data!$B:$CP,Daily!HQ$10,0)/HQ$168,0)</f>
        <v>0.56224461999455189</v>
      </c>
      <c r="HR182" s="12">
        <f>IFERROR(VLOOKUP($EG182,Data!$B:$CP,Daily!HR$10,0)/HR$168,0)</f>
        <v>0.56139808227652332</v>
      </c>
      <c r="HS182" s="12">
        <f>IFERROR(VLOOKUP($EG182,Data!$B:$CP,Daily!HS$10,0)/HS$168,0)</f>
        <v>0.57879200726612168</v>
      </c>
      <c r="HT182" s="12">
        <f>IFERROR(VLOOKUP($EG182,Data!$B:$CP,Daily!HT$10,0)/HT$168,0)</f>
        <v>0.56026211092908962</v>
      </c>
      <c r="HU182" s="43"/>
      <c r="HV182" s="40">
        <f t="shared" si="2141"/>
        <v>0.55529342376879975</v>
      </c>
      <c r="HW182" s="40">
        <f t="shared" si="2142"/>
        <v>0.5740390674228103</v>
      </c>
      <c r="HX182" s="40">
        <f t="shared" si="2649"/>
        <v>1.8745643654010546E-2</v>
      </c>
      <c r="HY182" s="40">
        <f t="shared" si="2650"/>
        <v>0.58809830016331821</v>
      </c>
      <c r="HZ182" s="40">
        <f t="shared" si="2651"/>
        <v>0.54123419102829184</v>
      </c>
      <c r="IA182" s="43"/>
      <c r="IB182" s="12">
        <f t="shared" si="2652"/>
        <v>1.0615439585678997E-2</v>
      </c>
      <c r="IC182" s="12">
        <f t="shared" si="2748"/>
        <v>0.56557550158394931</v>
      </c>
      <c r="ID182" s="12">
        <f t="shared" si="2749"/>
        <v>0.57301079427586932</v>
      </c>
      <c r="IE182" s="1"/>
      <c r="IF182" s="7" t="s">
        <v>885</v>
      </c>
      <c r="IG182" s="7" t="s">
        <v>158</v>
      </c>
      <c r="IH182" s="12">
        <f>IFERROR(VLOOKUP($IF182,Data!$B:$CP,Daily!IH$10,0)/IH$168,0)</f>
        <v>0.64241293532338306</v>
      </c>
      <c r="II182" s="12">
        <f>IFERROR(VLOOKUP($IF182,Data!$B:$CP,Daily!II$10,0)/II$168,0)</f>
        <v>0.59694189602446479</v>
      </c>
      <c r="IJ182" s="12">
        <f>IFERROR(VLOOKUP($IF182,Data!$B:$CP,Daily!IJ$10,0)/IJ$168,0)</f>
        <v>0.59548978153629317</v>
      </c>
      <c r="IK182" s="12">
        <f>IFERROR(VLOOKUP($IF182,Data!$B:$CP,Daily!IK$10,0)/IK$168,0)</f>
        <v>0.59871071716357771</v>
      </c>
      <c r="IL182" s="12">
        <f>IFERROR(VLOOKUP($IF182,Data!$B:$CP,Daily!IL$10,0)/IL$168,0)</f>
        <v>0.59121877365632092</v>
      </c>
      <c r="IM182" s="12">
        <f>IFERROR(VLOOKUP($IF182,Data!$B:$CP,Daily!IM$10,0)/IM$168,0)</f>
        <v>0.5913793103448276</v>
      </c>
      <c r="IN182" s="12">
        <f>IFERROR(VLOOKUP($IF182,Data!$B:$CP,Daily!IN$10,0)/IN$168,0)</f>
        <v>0.59058565955117681</v>
      </c>
      <c r="IO182" s="12">
        <f>IFERROR(VLOOKUP($IF182,Data!$B:$CP,Daily!IO$10,0)/IO$168,0)</f>
        <v>0.58576944291230004</v>
      </c>
      <c r="IP182" s="12">
        <f>IFERROR(VLOOKUP($IF182,Data!$B:$CP,Daily!IP$10,0)/IP$168,0)</f>
        <v>0.58216783216783219</v>
      </c>
      <c r="IQ182" s="12">
        <f>IFERROR(VLOOKUP($IF182,Data!$B:$CP,Daily!IQ$10,0)/IQ$168,0)</f>
        <v>0.58695652173913049</v>
      </c>
      <c r="IR182" s="12">
        <f>IFERROR(VLOOKUP($IF182,Data!$B:$CP,Daily!IR$10,0)/IR$168,0)</f>
        <v>0.61795918367346936</v>
      </c>
      <c r="IS182" s="12">
        <f>IFERROR(VLOOKUP($IF182,Data!$B:$CP,Daily!IS$10,0)/IS$168,0)</f>
        <v>0.59909619109102652</v>
      </c>
      <c r="IT182" s="12">
        <f>IFERROR(VLOOKUP($IF182,Data!$B:$CP,Daily!IT$10,0)/IT$168,0)</f>
        <v>0.59275452841973764</v>
      </c>
      <c r="IU182" s="12">
        <f>IFERROR(VLOOKUP($IF182,Data!$B:$CP,Daily!IU$10,0)/IU$168,0)</f>
        <v>0.60920897284533648</v>
      </c>
      <c r="IV182" s="12">
        <f>IFERROR(VLOOKUP($IF182,Data!$B:$CP,Daily!IV$10,0)/IV$168,0)</f>
        <v>0.61729790842283772</v>
      </c>
      <c r="IW182" s="12">
        <f>IFERROR(VLOOKUP($IF182,Data!$B:$CP,Daily!IW$10,0)/IW$168,0)</f>
        <v>0.62085308056872035</v>
      </c>
      <c r="IX182" s="12">
        <f>IFERROR(VLOOKUP($IF182,Data!$B:$CP,Daily!IX$10,0)/IX$168,0)</f>
        <v>0.60756676557863498</v>
      </c>
      <c r="IY182" s="12">
        <f>IFERROR(VLOOKUP($IF182,Data!$B:$CP,Daily!IY$10,0)/IY$168,0)</f>
        <v>0.59077155824508321</v>
      </c>
      <c r="IZ182" s="12">
        <f>IFERROR(VLOOKUP($IF182,Data!$B:$CP,Daily!IZ$10,0)/IZ$168,0)</f>
        <v>0.59868852459016397</v>
      </c>
      <c r="JA182" s="12">
        <f>IFERROR(VLOOKUP($IF182,Data!$B:$CP,Daily!JA$10,0)/JA$168,0)</f>
        <v>0.59166067577282533</v>
      </c>
      <c r="JB182" s="12">
        <f>IFERROR(VLOOKUP($IF182,Data!$B:$CP,Daily!JB$10,0)/JB$168,0)</f>
        <v>0.61455009572431396</v>
      </c>
      <c r="JC182" s="12">
        <f>IFERROR(VLOOKUP($IF182,Data!$B:$CP,Daily!JC$10,0)/JC$168,0)</f>
        <v>0.59264041316978699</v>
      </c>
      <c r="JD182" s="12">
        <f>IFERROR(VLOOKUP($IF182,Data!$B:$CP,Daily!JD$10,0)/JD$168,0)</f>
        <v>0.60167966406718654</v>
      </c>
      <c r="JE182" s="12">
        <f>IFERROR(VLOOKUP($IF182,Data!$B:$CP,Daily!JE$10,0)/JE$168,0)</f>
        <v>0.58832335329341312</v>
      </c>
      <c r="JF182" s="12">
        <f>IFERROR(VLOOKUP($IF182,Data!$B:$CP,Daily!JF$10,0)/JF$168,0)</f>
        <v>0.60681629260182879</v>
      </c>
      <c r="JG182" s="12">
        <f>IFERROR(VLOOKUP($IF182,Data!$B:$CP,Daily!JG$10,0)/JG$168,0)</f>
        <v>0.60815253122945434</v>
      </c>
      <c r="JH182" s="12">
        <f>IFERROR(VLOOKUP($IF182,Data!$B:$CP,Daily!JH$10,0)/JH$168,0)</f>
        <v>0.56524506683640996</v>
      </c>
      <c r="JI182" s="12">
        <f>IFERROR(VLOOKUP($IF182,Data!$B:$CP,Daily!JI$10,0)/JI$168,0)</f>
        <v>0.60144057623049219</v>
      </c>
      <c r="JJ182" s="12">
        <f>IFERROR(VLOOKUP($IF182,Data!$B:$CP,Daily!JJ$10,0)/JJ$168,0)</f>
        <v>0.60615989515072088</v>
      </c>
      <c r="JK182" s="12">
        <f>IFERROR(VLOOKUP($IF182,Data!$B:$CP,Daily!JK$10,0)/JK$168,0)</f>
        <v>0.61766449318316541</v>
      </c>
      <c r="JL182" s="12">
        <f>IFERROR(VLOOKUP($IF182,Data!$B:$CP,Daily!JL$10,0)/JL$168,0)</f>
        <v>0.62869502523431864</v>
      </c>
      <c r="JM182" s="12">
        <f>IFERROR(VLOOKUP($IF182,Data!$B:$CP,Daily!JM$10,0)/JM$168,0)</f>
        <v>0.64864864864864868</v>
      </c>
      <c r="JN182" s="12">
        <f>IFERROR(VLOOKUP($IF182,Data!$B:$CP,Daily!JN$10,0)/JN$168,0)</f>
        <v>0.59407665505226481</v>
      </c>
      <c r="JO182" s="12">
        <f>IFERROR(VLOOKUP($IF182,Data!$B:$CP,Daily!JO$10,0)/JO$168,0)</f>
        <v>0.62332079527135953</v>
      </c>
      <c r="JP182" s="12">
        <f>IFERROR(VLOOKUP($IF182,Data!$B:$CP,Daily!JP$10,0)/JP$168,0)</f>
        <v>0.63093243997766613</v>
      </c>
      <c r="JQ182" s="12">
        <f>IFERROR(VLOOKUP($IF182,Data!$B:$CP,Daily!JQ$10,0)/JQ$168,0)</f>
        <v>0.62983706720977595</v>
      </c>
      <c r="JR182" s="12">
        <f>IFERROR(VLOOKUP($IF182,Data!$B:$CP,Daily!JR$10,0)/JR$168,0)</f>
        <v>0.62411732753938076</v>
      </c>
      <c r="JS182" s="12">
        <f>IFERROR(VLOOKUP($IF182,Data!$B:$CP,Daily!JS$10,0)/JS$168,0)</f>
        <v>0.63348714568226761</v>
      </c>
      <c r="JT182" s="12">
        <f>IFERROR(VLOOKUP($IF182,Data!$B:$CP,Daily!JT$10,0)/JT$168,0)</f>
        <v>0.63444354183590579</v>
      </c>
      <c r="JU182" s="12">
        <f>IFERROR(VLOOKUP($IF182,Data!$B:$CP,Daily!JU$10,0)/JU$168,0)</f>
        <v>0.63464052287581696</v>
      </c>
      <c r="JV182" s="12">
        <f>IFERROR(VLOOKUP($IF182,Data!$B:$CP,Daily!JV$10,0)/JV$168,0)</f>
        <v>0.61436170212765961</v>
      </c>
      <c r="JW182" s="12">
        <f>IFERROR(VLOOKUP($IF182,Data!$B:$CP,Daily!JW$10,0)/JW$168,0)</f>
        <v>0.59367396593673971</v>
      </c>
      <c r="JX182" s="12">
        <f>IFERROR(VLOOKUP($IF182,Data!$B:$CP,Daily!JX$10,0)/JX$168,0)</f>
        <v>0.66242038216560506</v>
      </c>
      <c r="JY182" s="12">
        <f>IFERROR(VLOOKUP($IF182,Data!$B:$CP,Daily!JY$10,0)/JY$168,0)</f>
        <v>0.65294490183660547</v>
      </c>
      <c r="JZ182" s="12">
        <f>IFERROR(VLOOKUP($IF182,Data!$B:$CP,Daily!JZ$10,0)/JZ$168,0)</f>
        <v>0.61115414407436097</v>
      </c>
      <c r="KA182" s="12">
        <f>IFERROR(VLOOKUP($IF182,Data!$B:$CP,Daily!KA$10,0)/KA$168,0)</f>
        <v>0.59380692167577409</v>
      </c>
      <c r="KB182" s="12">
        <f>IFERROR(VLOOKUP($IF182,Data!$B:$CP,Daily!KB$10,0)/KB$168,0)</f>
        <v>0.61746784021665535</v>
      </c>
      <c r="KC182" s="12">
        <f>IFERROR(VLOOKUP($IF182,Data!$B:$CP,Daily!KC$10,0)/KC$168,0)</f>
        <v>0.63857801184990126</v>
      </c>
      <c r="KD182" s="12">
        <f>IFERROR(VLOOKUP($IF182,Data!$B:$CP,Daily!KD$10,0)/KD$168,0)</f>
        <v>0.62530562347188268</v>
      </c>
      <c r="KE182" s="12">
        <f>IFERROR(VLOOKUP($IF182,Data!$B:$CP,Daily!KE$10,0)/KE$168,0)</f>
        <v>0.6451226810293238</v>
      </c>
      <c r="KF182" s="12">
        <f>IFERROR(VLOOKUP($IF182,Data!$B:$CP,Daily!KF$10,0)/KF$168,0)</f>
        <v>0.61529411764705877</v>
      </c>
      <c r="KG182" s="12">
        <f>IFERROR(VLOOKUP($IF182,Data!$B:$CP,Daily!KG$10,0)/KG$168,0)</f>
        <v>0.63888888888888884</v>
      </c>
      <c r="KH182" s="12">
        <f>IFERROR(VLOOKUP($IF182,Data!$B:$CP,Daily!KH$10,0)/KH$168,0)</f>
        <v>0.61261261261261257</v>
      </c>
      <c r="KI182" s="12">
        <f>IFERROR(VLOOKUP($IF182,Data!$B:$CP,Daily!KI$10,0)/KI$168,0)</f>
        <v>0.64656212303980698</v>
      </c>
      <c r="KJ182" s="12">
        <f>IFERROR(VLOOKUP($IF182,Data!$B:$CP,Daily!KJ$10,0)/KJ$168,0)</f>
        <v>0.62239902080783349</v>
      </c>
      <c r="KK182" s="12">
        <f>IFERROR(VLOOKUP($IF182,Data!$B:$CP,Daily!KK$10,0)/KK$168,0)</f>
        <v>0.64514145141451418</v>
      </c>
      <c r="KL182" s="12">
        <f>IFERROR(VLOOKUP($IF182,Data!$B:$CP,Daily!KL$10,0)/KL$168,0)</f>
        <v>0.63327370304114494</v>
      </c>
      <c r="KM182" s="12">
        <f>IFERROR(VLOOKUP($IF182,Data!$B:$CP,Daily!KM$10,0)/KM$168,0)</f>
        <v>0.61397058823529416</v>
      </c>
      <c r="KN182" s="12">
        <f>IFERROR(VLOOKUP($IF182,Data!$B:$CP,Daily!KN$10,0)/KN$168,0)</f>
        <v>0.61162790697674418</v>
      </c>
      <c r="KO182" s="12">
        <f>IFERROR(VLOOKUP($IF182,Data!$B:$CP,Daily!KO$10,0)/KO$168,0)</f>
        <v>0.62639245929734366</v>
      </c>
      <c r="KP182" s="12">
        <f>IFERROR(VLOOKUP($IF182,Data!$B:$CP,Daily!KP$10,0)/KP$168,0)</f>
        <v>0.61267605633802813</v>
      </c>
      <c r="KQ182" s="12">
        <f>IFERROR(VLOOKUP($IF182,Data!$B:$CP,Daily!KQ$10,0)/KQ$168,0)</f>
        <v>0.6333789329685362</v>
      </c>
      <c r="KR182" s="12">
        <f>IFERROR(VLOOKUP($IF182,Data!$B:$CP,Daily!KR$10,0)/KR$168,0)</f>
        <v>0.63438256658595638</v>
      </c>
      <c r="KS182" s="12">
        <f>IFERROR(VLOOKUP($IF182,Data!$B:$CP,Daily!KS$10,0)/KS$168,0)</f>
        <v>0.6430769230769231</v>
      </c>
      <c r="KT182" s="12">
        <f>IFERROR(VLOOKUP($IF182,Data!$B:$CP,Daily!KT$10,0)/KT$168,0)</f>
        <v>0.63891675025075223</v>
      </c>
      <c r="KU182" s="12">
        <f>IFERROR(VLOOKUP($IF182,Data!$B:$CP,Daily!KU$10,0)/KU$168,0)</f>
        <v>0.61446540880503142</v>
      </c>
      <c r="KV182" s="12">
        <f>IFERROR(VLOOKUP($IF182,Data!$B:$CP,Daily!KV$10,0)/KV$168,0)</f>
        <v>0.61847894406033943</v>
      </c>
      <c r="KW182" s="12">
        <f>IFERROR(VLOOKUP($IF182,Data!$B:$CP,Daily!KW$10,0)/KW$168,0)</f>
        <v>0.6533490011750881</v>
      </c>
      <c r="KX182" s="12">
        <f>IFERROR(VLOOKUP($IF182,Data!$B:$CP,Daily!KX$10,0)/KX$168,0)</f>
        <v>0.66646266829865364</v>
      </c>
      <c r="KY182" s="12">
        <f>IFERROR(VLOOKUP($IF182,Data!$B:$CP,Daily!KY$10,0)/KY$168,0)</f>
        <v>0.62507608034083995</v>
      </c>
      <c r="KZ182" s="12">
        <f>IFERROR(VLOOKUP($IF182,Data!$B:$CP,Daily!KZ$10,0)/KZ$168,0)</f>
        <v>0.63834672789896674</v>
      </c>
      <c r="LA182" s="12">
        <f>IFERROR(VLOOKUP($IF182,Data!$B:$CP,Daily!LA$10,0)/LA$168,0)</f>
        <v>0.61907582938388628</v>
      </c>
      <c r="LB182" s="12">
        <f>IFERROR(VLOOKUP($IF182,Data!$B:$CP,Daily!LB$10,0)/LB$168,0)</f>
        <v>0.61908077994428967</v>
      </c>
      <c r="LC182" s="12">
        <f>IFERROR(VLOOKUP($IF182,Data!$B:$CP,Daily!LC$10,0)/LC$168,0)</f>
        <v>0.65441176470588236</v>
      </c>
      <c r="LD182" s="12">
        <f>IFERROR(VLOOKUP($IF182,Data!$B:$CP,Daily!LD$10,0)/LD$168,0)</f>
        <v>0.63916834339369555</v>
      </c>
      <c r="LE182" s="12">
        <f>IFERROR(VLOOKUP($IF182,Data!$B:$CP,Daily!LE$10,0)/LE$168,0)</f>
        <v>0.60721311475409834</v>
      </c>
      <c r="LF182" s="12">
        <f>IFERROR(VLOOKUP($IF182,Data!$B:$CP,Daily!LF$10,0)/LF$168,0)</f>
        <v>0.64220739842328689</v>
      </c>
      <c r="LG182" s="12">
        <f>IFERROR(VLOOKUP($IF182,Data!$B:$CP,Daily!LG$10,0)/LG$168,0)</f>
        <v>0.62369146005509646</v>
      </c>
      <c r="LH182" s="12">
        <f>IFERROR(VLOOKUP($IF182,Data!$B:$CP,Daily!LH$10,0)/LH$168,0)</f>
        <v>0.63951120162932795</v>
      </c>
      <c r="LI182" s="12">
        <f>IFERROR(VLOOKUP($IF182,Data!$B:$CP,Daily!LI$10,0)/LI$168,0)</f>
        <v>0.61847389558232935</v>
      </c>
      <c r="LJ182" s="12">
        <f>IFERROR(VLOOKUP($IF182,Data!$B:$CP,Daily!LJ$10,0)/LJ$168,0)</f>
        <v>0.61682242990654201</v>
      </c>
      <c r="LK182" s="12">
        <f>IFERROR(VLOOKUP($IF182,Data!$B:$CP,Daily!LK$10,0)/LK$168,0)</f>
        <v>0.61919504643962853</v>
      </c>
      <c r="LL182" s="12">
        <f>IFERROR(VLOOKUP($IF182,Data!$B:$CP,Daily!LL$10,0)/LL$168,0)</f>
        <v>0.63756281407035176</v>
      </c>
      <c r="LM182" s="12">
        <f>IFERROR(VLOOKUP($IF182,Data!$B:$CP,Daily!LM$10,0)/LM$168,0)</f>
        <v>0.61380924517261559</v>
      </c>
      <c r="LN182" s="12">
        <f>IFERROR(VLOOKUP($IF182,Data!$B:$CP,Daily!LN$10,0)/LN$168,0)</f>
        <v>0.6199763593380615</v>
      </c>
      <c r="LO182" s="12">
        <f>IFERROR(VLOOKUP($IF182,Data!$B:$CP,Daily!LO$10,0)/LO$168,0)</f>
        <v>0.64692482915717542</v>
      </c>
      <c r="LP182" s="12">
        <f>IFERROR(VLOOKUP($IF182,Data!$B:$CP,Daily!LP$10,0)/LP$168,0)</f>
        <v>0.61741935483870969</v>
      </c>
      <c r="LQ182" s="12">
        <f>IFERROR(VLOOKUP($IF182,Data!$B:$CP,Daily!LQ$10,0)/LQ$168,0)</f>
        <v>0.60476190476190472</v>
      </c>
      <c r="LR182" s="12">
        <f>IFERROR(VLOOKUP($IF182,Data!$B:$CP,Daily!LR$10,0)/LR$168,0)</f>
        <v>0.60410557184750735</v>
      </c>
      <c r="LS182" s="12">
        <f>IFERROR(VLOOKUP($IF182,Data!$B:$CP,Daily!LS$10,0)/LS$168,0)</f>
        <v>0.63308913308913306</v>
      </c>
      <c r="LU182" s="40">
        <f t="shared" si="2145"/>
        <v>0.60410557184750735</v>
      </c>
      <c r="LV182" s="40">
        <f t="shared" si="2146"/>
        <v>0.63438256658595638</v>
      </c>
      <c r="LW182" s="40">
        <f t="shared" si="2708"/>
        <v>3.0276994738449026E-2</v>
      </c>
      <c r="LX182" s="40">
        <f t="shared" si="2709"/>
        <v>0.65709031263979312</v>
      </c>
      <c r="LY182" s="40">
        <f t="shared" si="2710"/>
        <v>0.58139782579367061</v>
      </c>
      <c r="LZ182" s="43"/>
      <c r="MA182" s="12">
        <f t="shared" si="2711"/>
        <v>1.6201869575750386E-2</v>
      </c>
      <c r="MB182" s="12">
        <f t="shared" si="2750"/>
        <v>0.62127130681818177</v>
      </c>
      <c r="MC182" s="12">
        <f t="shared" si="2751"/>
        <v>0.62861750161255647</v>
      </c>
    </row>
    <row r="183" spans="4:341" x14ac:dyDescent="0.35">
      <c r="D183" s="59" t="s">
        <v>357</v>
      </c>
      <c r="E183" s="53" t="str">
        <f>VLOOKUP($D183,'Metric Nature'!$C:$D,2,0)&amp;IF(($F183&lt;(EA183)),"Below",IF(($F183&gt;(DZ183)),"Above","Within"))</f>
        <v>PositiveWithin</v>
      </c>
      <c r="F183" s="48">
        <f t="shared" ref="F183:F187" si="2752">DU183</f>
        <v>0.17780409406191847</v>
      </c>
      <c r="G183" s="49">
        <f t="shared" si="2525"/>
        <v>0.16781771437213289</v>
      </c>
      <c r="H183" s="55">
        <f t="shared" ref="H183:H187" si="2753">IFERROR(((F183-G183)/G183),0)</f>
        <v>5.9507303666649608E-2</v>
      </c>
      <c r="I183" s="49">
        <f t="shared" si="2527"/>
        <v>0.17198672273731236</v>
      </c>
      <c r="J183" s="48">
        <f t="shared" ref="J183:J187" si="2754">IFERROR(((F183-I183)/I183),0)</f>
        <v>3.3824537336474489E-2</v>
      </c>
      <c r="K183" s="48">
        <f t="shared" si="2529"/>
        <v>1.0428341124013833E-2</v>
      </c>
      <c r="L183" s="56"/>
      <c r="M183" s="53" t="str">
        <f>VLOOKUP($D183,'Metric Nature'!$C:$D,2,0)&amp;IF(($N183&lt;(HZ183)),"Below",IF(($N183&gt;(HY183)),"Above","Within"))</f>
        <v>PositiveWithin</v>
      </c>
      <c r="N183" s="48">
        <f t="shared" ref="N183:N187" si="2755">HT183</f>
        <v>0.18137140182541539</v>
      </c>
      <c r="O183" s="49">
        <f t="shared" si="2635"/>
        <v>0.16592749032030976</v>
      </c>
      <c r="P183" s="55">
        <f t="shared" ref="P183:P184" si="2756">IFERROR(((N183-O183)/O183),0)</f>
        <v>9.3076267683506769E-2</v>
      </c>
      <c r="Q183" s="49">
        <f t="shared" si="2531"/>
        <v>0.17168875918568263</v>
      </c>
      <c r="R183" s="48">
        <f t="shared" ref="R183:R187" si="2757">IFERROR(((N183-Q183)/Q183),0)</f>
        <v>5.6396485626999671E-2</v>
      </c>
      <c r="S183" s="48">
        <f t="shared" si="2533"/>
        <v>1.0129649040018111E-2</v>
      </c>
      <c r="T183" s="56"/>
      <c r="U183" s="53" t="str">
        <f>VLOOKUP($D183,'Metric Nature'!$C:$D,2,0)&amp;IF(($V183&lt;(LY183)),"Below",IF(($V183&gt;(LX183)),"Above","Within"))</f>
        <v>PositiveWithin</v>
      </c>
      <c r="V183" s="48">
        <f t="shared" ref="V183:V187" si="2758">LS183</f>
        <v>0.16849816849816851</v>
      </c>
      <c r="W183" s="49">
        <f t="shared" si="2637"/>
        <v>0.17258522727272727</v>
      </c>
      <c r="X183" s="48">
        <f t="shared" ref="X183:X187" si="2759">IFERROR(((V183-W183)/W183),0)</f>
        <v>-2.368139405176431E-2</v>
      </c>
      <c r="Y183" s="49">
        <f t="shared" si="2638"/>
        <v>0.17271554504407655</v>
      </c>
      <c r="Z183" s="48">
        <f t="shared" ref="Z183:Z187" si="2760">IFERROR(((V183-Y183)/Y183),0)</f>
        <v>-2.4418048443941583E-2</v>
      </c>
      <c r="AA183" s="48">
        <f t="shared" ref="AA183:AA187" si="2761">MA183</f>
        <v>1.6405184817310597E-2</v>
      </c>
      <c r="AB183" s="50"/>
      <c r="AC183" s="46" t="s">
        <v>886</v>
      </c>
      <c r="AI183" s="7" t="s">
        <v>357</v>
      </c>
      <c r="AJ183" s="12">
        <f>IFERROR((IFERROR(VLOOKUP($EG183,Data!$B:$CP,Daily!EI$10,0),0)+IFERROR(VLOOKUP($IF183,Data!$B:$CP,Daily!IH$10,0),0))/AJ$168,0)</f>
        <v>0.19797632684230623</v>
      </c>
      <c r="AK183" s="12">
        <f>IFERROR((IFERROR(VLOOKUP($EG183,Data!$B:$CP,Daily!EJ$10,0),0)+IFERROR(VLOOKUP($IF183,Data!$B:$CP,Daily!II$10,0),0))/AK$168,0)</f>
        <v>0.18142392482833394</v>
      </c>
      <c r="AL183" s="12">
        <f>IFERROR((IFERROR(VLOOKUP($EG183,Data!$B:$CP,Daily!EK$10,0),0)+IFERROR(VLOOKUP($IF183,Data!$B:$CP,Daily!IJ$10,0),0))/AL$168,0)</f>
        <v>0.16772637579478183</v>
      </c>
      <c r="AM183" s="12">
        <f>IFERROR((IFERROR(VLOOKUP($EG183,Data!$B:$CP,Daily!EL$10,0),0)+IFERROR(VLOOKUP($IF183,Data!$B:$CP,Daily!IK$10,0),0))/AM$168,0)</f>
        <v>0.17983851235625153</v>
      </c>
      <c r="AN183" s="12">
        <f>IFERROR((IFERROR(VLOOKUP($EG183,Data!$B:$CP,Daily!EM$10,0),0)+IFERROR(VLOOKUP($IF183,Data!$B:$CP,Daily!IL$10,0),0))/AN$168,0)</f>
        <v>0.1862053266560437</v>
      </c>
      <c r="AO183" s="12">
        <f>IFERROR((IFERROR(VLOOKUP($EG183,Data!$B:$CP,Daily!EN$10,0),0)+IFERROR(VLOOKUP($IF183,Data!$B:$CP,Daily!IM$10,0),0))/AO$168,0)</f>
        <v>0.1930756548818465</v>
      </c>
      <c r="AP183" s="12">
        <f>IFERROR((IFERROR(VLOOKUP($EG183,Data!$B:$CP,Daily!EO$10,0),0)+IFERROR(VLOOKUP($IF183,Data!$B:$CP,Daily!IN$10,0),0))/AP$168,0)</f>
        <v>0.16849315068493151</v>
      </c>
      <c r="AQ183" s="12">
        <f>IFERROR((IFERROR(VLOOKUP($EG183,Data!$B:$CP,Daily!EP$10,0),0)+IFERROR(VLOOKUP($IF183,Data!$B:$CP,Daily!IO$10,0),0))/AQ$168,0)</f>
        <v>0.18014278598704964</v>
      </c>
      <c r="AR183" s="12">
        <f>IFERROR((IFERROR(VLOOKUP($EG183,Data!$B:$CP,Daily!EQ$10,0),0)+IFERROR(VLOOKUP($IF183,Data!$B:$CP,Daily!IP$10,0),0))/AR$168,0)</f>
        <v>0.1755978355733985</v>
      </c>
      <c r="AS183" s="12">
        <f>IFERROR((IFERROR(VLOOKUP($EG183,Data!$B:$CP,Daily!ER$10,0),0)+IFERROR(VLOOKUP($IF183,Data!$B:$CP,Daily!IQ$10,0),0))/AS$168,0)</f>
        <v>0.17549956559513466</v>
      </c>
      <c r="AT183" s="12">
        <f>IFERROR((IFERROR(VLOOKUP($EG183,Data!$B:$CP,Daily!ES$10,0),0)+IFERROR(VLOOKUP($IF183,Data!$B:$CP,Daily!IR$10,0),0))/AT$168,0)</f>
        <v>0.16736298844925043</v>
      </c>
      <c r="AU183" s="12">
        <f>IFERROR((IFERROR(VLOOKUP($EG183,Data!$B:$CP,Daily!ET$10,0),0)+IFERROR(VLOOKUP($IF183,Data!$B:$CP,Daily!IS$10,0),0))/AU$168,0)</f>
        <v>0.17262242389865759</v>
      </c>
      <c r="AV183" s="12">
        <f>IFERROR((IFERROR(VLOOKUP($EG183,Data!$B:$CP,Daily!EU$10,0),0)+IFERROR(VLOOKUP($IF183,Data!$B:$CP,Daily!IT$10,0),0))/AV$168,0)</f>
        <v>0.16191540898080864</v>
      </c>
      <c r="AW183" s="12">
        <f>IFERROR((IFERROR(VLOOKUP($EG183,Data!$B:$CP,Daily!EV$10,0),0)+IFERROR(VLOOKUP($IF183,Data!$B:$CP,Daily!IU$10,0),0))/AW$168,0)</f>
        <v>0.17802826981570943</v>
      </c>
      <c r="AX183" s="12">
        <f>IFERROR((IFERROR(VLOOKUP($EG183,Data!$B:$CP,Daily!EW$10,0),0)+IFERROR(VLOOKUP($IF183,Data!$B:$CP,Daily!IV$10,0),0))/AX$168,0)</f>
        <v>0.16201575837163493</v>
      </c>
      <c r="AY183" s="12">
        <f>IFERROR((IFERROR(VLOOKUP($EG183,Data!$B:$CP,Daily!EX$10,0),0)+IFERROR(VLOOKUP($IF183,Data!$B:$CP,Daily!IW$10,0),0))/AY$168,0)</f>
        <v>0.17830531970195806</v>
      </c>
      <c r="AZ183" s="12">
        <f>IFERROR((IFERROR(VLOOKUP($EG183,Data!$B:$CP,Daily!EY$10,0),0)+IFERROR(VLOOKUP($IF183,Data!$B:$CP,Daily!IX$10,0),0))/AZ$168,0)</f>
        <v>0.16163747626081451</v>
      </c>
      <c r="BA183" s="12">
        <f>IFERROR((IFERROR(VLOOKUP($EG183,Data!$B:$CP,Daily!EZ$10,0),0)+IFERROR(VLOOKUP($IF183,Data!$B:$CP,Daily!IY$10,0),0))/BA$168,0)</f>
        <v>0.15120274914089346</v>
      </c>
      <c r="BB183" s="12">
        <f>IFERROR((IFERROR(VLOOKUP($EG183,Data!$B:$CP,Daily!FA$10,0),0)+IFERROR(VLOOKUP($IF183,Data!$B:$CP,Daily!IZ$10,0),0))/BB$168,0)</f>
        <v>0.18001497005988024</v>
      </c>
      <c r="BC183" s="12">
        <f>IFERROR((IFERROR(VLOOKUP($EG183,Data!$B:$CP,Daily!FB$10,0),0)+IFERROR(VLOOKUP($IF183,Data!$B:$CP,Daily!JA$10,0),0))/BC$168,0)</f>
        <v>0.16737369841881991</v>
      </c>
      <c r="BD183" s="12">
        <f>IFERROR((IFERROR(VLOOKUP($EG183,Data!$B:$CP,Daily!FC$10,0),0)+IFERROR(VLOOKUP($IF183,Data!$B:$CP,Daily!JB$10,0),0))/BD$168,0)</f>
        <v>0.17080965909090909</v>
      </c>
      <c r="BE183" s="12">
        <f>IFERROR((IFERROR(VLOOKUP($EG183,Data!$B:$CP,Daily!FD$10,0),0)+IFERROR(VLOOKUP($IF183,Data!$B:$CP,Daily!JC$10,0),0))/BE$168,0)</f>
        <v>0.17435612377246618</v>
      </c>
      <c r="BF183" s="12">
        <f>IFERROR((IFERROR(VLOOKUP($EG183,Data!$B:$CP,Daily!FE$10,0),0)+IFERROR(VLOOKUP($IF183,Data!$B:$CP,Daily!JD$10,0),0))/BF$168,0)</f>
        <v>0.17337357478202547</v>
      </c>
      <c r="BG183" s="12">
        <f>IFERROR((IFERROR(VLOOKUP($EG183,Data!$B:$CP,Daily!FF$10,0),0)+IFERROR(VLOOKUP($IF183,Data!$B:$CP,Daily!JE$10,0),0))/BG$168,0)</f>
        <v>0.16919345057610674</v>
      </c>
      <c r="BH183" s="12">
        <f>IFERROR((IFERROR(VLOOKUP($EG183,Data!$B:$CP,Daily!FG$10,0),0)+IFERROR(VLOOKUP($IF183,Data!$B:$CP,Daily!JF$10,0),0))/BH$168,0)</f>
        <v>0.16979835013748854</v>
      </c>
      <c r="BI183" s="12">
        <f>IFERROR((IFERROR(VLOOKUP($EG183,Data!$B:$CP,Daily!FH$10,0),0)+IFERROR(VLOOKUP($IF183,Data!$B:$CP,Daily!JG$10,0),0))/BI$168,0)</f>
        <v>0.16899391335481562</v>
      </c>
      <c r="BJ183" s="12">
        <f>IFERROR((IFERROR(VLOOKUP($EG183,Data!$B:$CP,Daily!FI$10,0),0)+IFERROR(VLOOKUP($IF183,Data!$B:$CP,Daily!JH$10,0),0))/BJ$168,0)</f>
        <v>0.16881057268722466</v>
      </c>
      <c r="BK183" s="12">
        <f>IFERROR((IFERROR(VLOOKUP($EG183,Data!$B:$CP,Daily!FJ$10,0),0)+IFERROR(VLOOKUP($IF183,Data!$B:$CP,Daily!JI$10,0),0))/BK$168,0)</f>
        <v>0.17855968431437028</v>
      </c>
      <c r="BL183" s="12">
        <f>IFERROR((IFERROR(VLOOKUP($EG183,Data!$B:$CP,Daily!FK$10,0),0)+IFERROR(VLOOKUP($IF183,Data!$B:$CP,Daily!JJ$10,0),0))/BL$168,0)</f>
        <v>0.16911513495046121</v>
      </c>
      <c r="BM183" s="12">
        <f>IFERROR((IFERROR(VLOOKUP($EG183,Data!$B:$CP,Daily!FL$10,0),0)+IFERROR(VLOOKUP($IF183,Data!$B:$CP,Daily!JK$10,0),0))/BM$168,0)</f>
        <v>0.17166428684753293</v>
      </c>
      <c r="BN183" s="12">
        <f>IFERROR((IFERROR(VLOOKUP($EG183,Data!$B:$CP,Daily!FM$10,0),0)+IFERROR(VLOOKUP($IF183,Data!$B:$CP,Daily!JL$10,0),0))/BN$168,0)</f>
        <v>0.16222133757961785</v>
      </c>
      <c r="BO183" s="12">
        <f>IFERROR((IFERROR(VLOOKUP($EG183,Data!$B:$CP,Daily!FN$10,0),0)+IFERROR(VLOOKUP($IF183,Data!$B:$CP,Daily!JM$10,0),0))/BO$168,0)</f>
        <v>0.16493682310469315</v>
      </c>
      <c r="BP183" s="12">
        <f>IFERROR((IFERROR(VLOOKUP($EG183,Data!$B:$CP,Daily!FO$10,0),0)+IFERROR(VLOOKUP($IF183,Data!$B:$CP,Daily!JN$10,0),0))/BP$168,0)</f>
        <v>0.16785418392709198</v>
      </c>
      <c r="BQ183" s="12">
        <f>IFERROR((IFERROR(VLOOKUP($EG183,Data!$B:$CP,Daily!FP$10,0),0)+IFERROR(VLOOKUP($IF183,Data!$B:$CP,Daily!JO$10,0),0))/BQ$168,0)</f>
        <v>0.19599109131403117</v>
      </c>
      <c r="BR183" s="12">
        <f>IFERROR((IFERROR(VLOOKUP($EG183,Data!$B:$CP,Daily!FQ$10,0),0)+IFERROR(VLOOKUP($IF183,Data!$B:$CP,Daily!JP$10,0),0))/BR$168,0)</f>
        <v>0.17384105960264901</v>
      </c>
      <c r="BS183" s="12">
        <f>IFERROR((IFERROR(VLOOKUP($EG183,Data!$B:$CP,Daily!FR$10,0),0)+IFERROR(VLOOKUP($IF183,Data!$B:$CP,Daily!JQ$10,0),0))/BS$168,0)</f>
        <v>0.19574599260172626</v>
      </c>
      <c r="BT183" s="12">
        <f>IFERROR((IFERROR(VLOOKUP($EG183,Data!$B:$CP,Daily!FS$10,0),0)+IFERROR(VLOOKUP($IF183,Data!$B:$CP,Daily!JR$10,0),0))/BT$168,0)</f>
        <v>0.1852878812591747</v>
      </c>
      <c r="BU183" s="12">
        <f>IFERROR((IFERROR(VLOOKUP($EG183,Data!$B:$CP,Daily!FT$10,0),0)+IFERROR(VLOOKUP($IF183,Data!$B:$CP,Daily!JS$10,0),0))/BU$168,0)</f>
        <v>0.17446393762183235</v>
      </c>
      <c r="BV183" s="12">
        <f>IFERROR((IFERROR(VLOOKUP($EG183,Data!$B:$CP,Daily!FU$10,0),0)+IFERROR(VLOOKUP($IF183,Data!$B:$CP,Daily!JT$10,0),0))/BV$168,0)</f>
        <v>0.16775207725129127</v>
      </c>
      <c r="BW183" s="12">
        <f>IFERROR((IFERROR(VLOOKUP($EG183,Data!$B:$CP,Daily!FV$10,0),0)+IFERROR(VLOOKUP($IF183,Data!$B:$CP,Daily!JU$10,0),0))/BW$168,0)</f>
        <v>0.18084907424724145</v>
      </c>
      <c r="BX183" s="12">
        <f>IFERROR((IFERROR(VLOOKUP($EG183,Data!$B:$CP,Daily!FW$10,0),0)+IFERROR(VLOOKUP($IF183,Data!$B:$CP,Daily!JV$10,0),0))/BX$168,0)</f>
        <v>0.17135931381689354</v>
      </c>
      <c r="BY183" s="12">
        <f>IFERROR((IFERROR(VLOOKUP($EG183,Data!$B:$CP,Daily!FX$10,0),0)+IFERROR(VLOOKUP($IF183,Data!$B:$CP,Daily!JW$10,0),0))/BY$168,0)</f>
        <v>0.17960582690659813</v>
      </c>
      <c r="BZ183" s="12">
        <f>IFERROR((IFERROR(VLOOKUP($EG183,Data!$B:$CP,Daily!FY$10,0),0)+IFERROR(VLOOKUP($IF183,Data!$B:$CP,Daily!JX$10,0),0))/BZ$168,0)</f>
        <v>0.18802698145025296</v>
      </c>
      <c r="CA183" s="12">
        <f>IFERROR((IFERROR(VLOOKUP($EG183,Data!$B:$CP,Daily!FZ$10,0),0)+IFERROR(VLOOKUP($IF183,Data!$B:$CP,Daily!JY$10,0),0))/CA$168,0)</f>
        <v>0.18524332810047095</v>
      </c>
      <c r="CB183" s="12">
        <f>IFERROR((IFERROR(VLOOKUP($EG183,Data!$B:$CP,Daily!GA$10,0),0)+IFERROR(VLOOKUP($IF183,Data!$B:$CP,Daily!JZ$10,0),0))/CB$168,0)</f>
        <v>0.18250053613553507</v>
      </c>
      <c r="CC183" s="12">
        <f>IFERROR((IFERROR(VLOOKUP($EG183,Data!$B:$CP,Daily!GB$10,0),0)+IFERROR(VLOOKUP($IF183,Data!$B:$CP,Daily!KA$10,0),0))/CC$168,0)</f>
        <v>0.17203476482617586</v>
      </c>
      <c r="CD183" s="12">
        <f>IFERROR((IFERROR(VLOOKUP($EG183,Data!$B:$CP,Daily!GC$10,0),0)+IFERROR(VLOOKUP($IF183,Data!$B:$CP,Daily!KB$10,0),0))/CD$168,0)</f>
        <v>0.1729918938835667</v>
      </c>
      <c r="CE183" s="12">
        <f>IFERROR((IFERROR(VLOOKUP($EG183,Data!$B:$CP,Daily!GD$10,0),0)+IFERROR(VLOOKUP($IF183,Data!$B:$CP,Daily!KC$10,0),0))/CE$168,0)</f>
        <v>0.17913043478260871</v>
      </c>
      <c r="CF183" s="12">
        <f>IFERROR((IFERROR(VLOOKUP($EG183,Data!$B:$CP,Daily!GE$10,0),0)+IFERROR(VLOOKUP($IF183,Data!$B:$CP,Daily!KD$10,0),0))/CF$168,0)</f>
        <v>0.17257240204429303</v>
      </c>
      <c r="CG183" s="12">
        <f>IFERROR((IFERROR(VLOOKUP($EG183,Data!$B:$CP,Daily!GF$10,0),0)+IFERROR(VLOOKUP($IF183,Data!$B:$CP,Daily!KE$10,0),0))/CG$168,0)</f>
        <v>0.19155354449472098</v>
      </c>
      <c r="CH183" s="12">
        <f>IFERROR((IFERROR(VLOOKUP($EG183,Data!$B:$CP,Daily!GG$10,0),0)+IFERROR(VLOOKUP($IF183,Data!$B:$CP,Daily!KF$10,0),0))/CH$168,0)</f>
        <v>0.17266896891958561</v>
      </c>
      <c r="CI183" s="12">
        <f>IFERROR((IFERROR(VLOOKUP($EG183,Data!$B:$CP,Daily!GH$10,0),0)+IFERROR(VLOOKUP($IF183,Data!$B:$CP,Daily!KG$10,0),0))/CI$168,0)</f>
        <v>0.16234708687538876</v>
      </c>
      <c r="CJ183" s="12">
        <f>IFERROR((IFERROR(VLOOKUP($EG183,Data!$B:$CP,Daily!GI$10,0),0)+IFERROR(VLOOKUP($IF183,Data!$B:$CP,Daily!KH$10,0),0))/CJ$168,0)</f>
        <v>0.16261467889908257</v>
      </c>
      <c r="CK183" s="12">
        <f>IFERROR((IFERROR(VLOOKUP($EG183,Data!$B:$CP,Daily!GJ$10,0),0)+IFERROR(VLOOKUP($IF183,Data!$B:$CP,Daily!KI$10,0),0))/CK$168,0)</f>
        <v>0.17692442574083816</v>
      </c>
      <c r="CL183" s="12">
        <f>IFERROR((IFERROR(VLOOKUP($EG183,Data!$B:$CP,Daily!GK$10,0),0)+IFERROR(VLOOKUP($IF183,Data!$B:$CP,Daily!KJ$10,0),0))/CL$168,0)</f>
        <v>0.17547137761168677</v>
      </c>
      <c r="CM183" s="12">
        <f>IFERROR((IFERROR(VLOOKUP($EG183,Data!$B:$CP,Daily!GL$10,0),0)+IFERROR(VLOOKUP($IF183,Data!$B:$CP,Daily!KK$10,0),0))/CM$168,0)</f>
        <v>0.17151110308719986</v>
      </c>
      <c r="CN183" s="12">
        <f>IFERROR((IFERROR(VLOOKUP($EG183,Data!$B:$CP,Daily!GM$10,0),0)+IFERROR(VLOOKUP($IF183,Data!$B:$CP,Daily!KL$10,0),0))/CN$168,0)</f>
        <v>0.18130165289256198</v>
      </c>
      <c r="CO183" s="12">
        <f>IFERROR((IFERROR(VLOOKUP($EG183,Data!$B:$CP,Daily!GN$10,0),0)+IFERROR(VLOOKUP($IF183,Data!$B:$CP,Daily!KM$10,0),0))/CO$168,0)</f>
        <v>0.16997561825148033</v>
      </c>
      <c r="CP183" s="12">
        <f>IFERROR((IFERROR(VLOOKUP($EG183,Data!$B:$CP,Daily!GO$10,0),0)+IFERROR(VLOOKUP($IF183,Data!$B:$CP,Daily!KN$10,0),0))/CP$168,0)</f>
        <v>0.15901060070671377</v>
      </c>
      <c r="CQ183" s="12">
        <f>IFERROR((IFERROR(VLOOKUP($EG183,Data!$B:$CP,Daily!GP$10,0),0)+IFERROR(VLOOKUP($IF183,Data!$B:$CP,Daily!KO$10,0),0))/CQ$168,0)</f>
        <v>0.16694650995442553</v>
      </c>
      <c r="CR183" s="12">
        <f>IFERROR((IFERROR(VLOOKUP($EG183,Data!$B:$CP,Daily!GQ$10,0),0)+IFERROR(VLOOKUP($IF183,Data!$B:$CP,Daily!KP$10,0),0))/CR$168,0)</f>
        <v>0.18026163909195844</v>
      </c>
      <c r="CS183" s="12">
        <f>IFERROR((IFERROR(VLOOKUP($EG183,Data!$B:$CP,Daily!GR$10,0),0)+IFERROR(VLOOKUP($IF183,Data!$B:$CP,Daily!KQ$10,0),0))/CS$168,0)</f>
        <v>0.18646012621916236</v>
      </c>
      <c r="CT183" s="12">
        <f>IFERROR((IFERROR(VLOOKUP($EG183,Data!$B:$CP,Daily!GS$10,0),0)+IFERROR(VLOOKUP($IF183,Data!$B:$CP,Daily!KR$10,0),0))/CT$168,0)</f>
        <v>0.17896972915560277</v>
      </c>
      <c r="CU183" s="12">
        <f>IFERROR((IFERROR(VLOOKUP($EG183,Data!$B:$CP,Daily!GT$10,0),0)+IFERROR(VLOOKUP($IF183,Data!$B:$CP,Daily!KS$10,0),0))/CU$168,0)</f>
        <v>0.18560057887120116</v>
      </c>
      <c r="CV183" s="12">
        <f>IFERROR((IFERROR(VLOOKUP($EG183,Data!$B:$CP,Daily!GU$10,0),0)+IFERROR(VLOOKUP($IF183,Data!$B:$CP,Daily!KT$10,0),0))/CV$168,0)</f>
        <v>0.19570258154274231</v>
      </c>
      <c r="CW183" s="12">
        <f>IFERROR((IFERROR(VLOOKUP($EG183,Data!$B:$CP,Daily!GV$10,0),0)+IFERROR(VLOOKUP($IF183,Data!$B:$CP,Daily!KU$10,0),0))/CW$168,0)</f>
        <v>0.16959629128839096</v>
      </c>
      <c r="CX183" s="12">
        <f>IFERROR((IFERROR(VLOOKUP($EG183,Data!$B:$CP,Daily!GW$10,0),0)+IFERROR(VLOOKUP($IF183,Data!$B:$CP,Daily!KV$10,0),0))/CX$168,0)</f>
        <v>0.16013693419551159</v>
      </c>
      <c r="CY183" s="12">
        <f>IFERROR((IFERROR(VLOOKUP($EG183,Data!$B:$CP,Daily!GX$10,0),0)+IFERROR(VLOOKUP($IF183,Data!$B:$CP,Daily!KW$10,0),0))/CY$168,0)</f>
        <v>0.17974421016246112</v>
      </c>
      <c r="CZ183" s="12">
        <f>IFERROR((IFERROR(VLOOKUP($EG183,Data!$B:$CP,Daily!GY$10,0),0)+IFERROR(VLOOKUP($IF183,Data!$B:$CP,Daily!KX$10,0),0))/CZ$168,0)</f>
        <v>0.18062636562272397</v>
      </c>
      <c r="DA183" s="12">
        <f>IFERROR((IFERROR(VLOOKUP($EG183,Data!$B:$CP,Daily!GZ$10,0),0)+IFERROR(VLOOKUP($IF183,Data!$B:$CP,Daily!KY$10,0),0))/DA$168,0)</f>
        <v>0.1781745308799417</v>
      </c>
      <c r="DB183" s="12">
        <f>IFERROR((IFERROR(VLOOKUP($EG183,Data!$B:$CP,Daily!HA$10,0),0)+IFERROR(VLOOKUP($IF183,Data!$B:$CP,Daily!KZ$10,0),0))/DB$168,0)</f>
        <v>0.17409730462790304</v>
      </c>
      <c r="DC183" s="12">
        <f>IFERROR((IFERROR(VLOOKUP($EG183,Data!$B:$CP,Daily!HB$10,0),0)+IFERROR(VLOOKUP($IF183,Data!$B:$CP,Daily!LA$10,0),0))/DC$168,0)</f>
        <v>0.17699266086362861</v>
      </c>
      <c r="DD183" s="12">
        <f>IFERROR((IFERROR(VLOOKUP($EG183,Data!$B:$CP,Daily!HC$10,0),0)+IFERROR(VLOOKUP($IF183,Data!$B:$CP,Daily!LB$10,0),0))/DD$168,0)</f>
        <v>0.15976570389820238</v>
      </c>
      <c r="DE183" s="12">
        <f>IFERROR((IFERROR(VLOOKUP($EG183,Data!$B:$CP,Daily!HD$10,0),0)+IFERROR(VLOOKUP($IF183,Data!$B:$CP,Daily!LC$10,0),0))/DE$168,0)</f>
        <v>0.15877786125720009</v>
      </c>
      <c r="DF183" s="12">
        <f>IFERROR((IFERROR(VLOOKUP($EG183,Data!$B:$CP,Daily!HE$10,0),0)+IFERROR(VLOOKUP($IF183,Data!$B:$CP,Daily!LD$10,0),0))/DF$168,0)</f>
        <v>0.16020622493794157</v>
      </c>
      <c r="DG183" s="12">
        <f>IFERROR((IFERROR(VLOOKUP($EG183,Data!$B:$CP,Daily!HF$10,0),0)+IFERROR(VLOOKUP($IF183,Data!$B:$CP,Daily!LE$10,0),0))/DG$168,0)</f>
        <v>0.16988130563798221</v>
      </c>
      <c r="DH183" s="12">
        <f>IFERROR((IFERROR(VLOOKUP($EG183,Data!$B:$CP,Daily!HG$10,0),0)+IFERROR(VLOOKUP($IF183,Data!$B:$CP,Daily!LF$10,0),0))/DH$168,0)</f>
        <v>0.1795144426723374</v>
      </c>
      <c r="DI183" s="12">
        <f>IFERROR((IFERROR(VLOOKUP($EG183,Data!$B:$CP,Daily!HH$10,0),0)+IFERROR(VLOOKUP($IF183,Data!$B:$CP,Daily!LG$10,0),0))/DI$168,0)</f>
        <v>0.17759740259740259</v>
      </c>
      <c r="DJ183" s="12">
        <f>IFERROR((IFERROR(VLOOKUP($EG183,Data!$B:$CP,Daily!HI$10,0),0)+IFERROR(VLOOKUP($IF183,Data!$B:$CP,Daily!LH$10,0),0))/DJ$168,0)</f>
        <v>0.15588673621460505</v>
      </c>
      <c r="DK183" s="12">
        <f>IFERROR((IFERROR(VLOOKUP($EG183,Data!$B:$CP,Daily!HJ$10,0),0)+IFERROR(VLOOKUP($IF183,Data!$B:$CP,Daily!LI$10,0),0))/DK$168,0)</f>
        <v>0.16362223085891955</v>
      </c>
      <c r="DL183" s="12">
        <f>IFERROR((IFERROR(VLOOKUP($EG183,Data!$B:$CP,Daily!HK$10,0),0)+IFERROR(VLOOKUP($IF183,Data!$B:$CP,Daily!LJ$10,0),0))/DL$168,0)</f>
        <v>0.1622633201232937</v>
      </c>
      <c r="DM183" s="12">
        <f>IFERROR((IFERROR(VLOOKUP($EG183,Data!$B:$CP,Daily!HL$10,0),0)+IFERROR(VLOOKUP($IF183,Data!$B:$CP,Daily!LK$10,0),0))/DM$168,0)</f>
        <v>0.17020542033488692</v>
      </c>
      <c r="DN183" s="12">
        <f>IFERROR((IFERROR(VLOOKUP($EG183,Data!$B:$CP,Daily!HM$10,0),0)+IFERROR(VLOOKUP($IF183,Data!$B:$CP,Daily!LL$10,0),0))/DN$168,0)</f>
        <v>0.15759209344115005</v>
      </c>
      <c r="DO183" s="12">
        <f>IFERROR((IFERROR(VLOOKUP($EG183,Data!$B:$CP,Daily!HN$10,0),0)+IFERROR(VLOOKUP($IF183,Data!$B:$CP,Daily!LM$10,0),0))/DO$168,0)</f>
        <v>0.17366159947124918</v>
      </c>
      <c r="DP183" s="12">
        <f>IFERROR((IFERROR(VLOOKUP($EG183,Data!$B:$CP,Daily!HO$10,0),0)+IFERROR(VLOOKUP($IF183,Data!$B:$CP,Daily!LN$10,0),0))/DP$168,0)</f>
        <v>0.18198437759680905</v>
      </c>
      <c r="DQ183" s="12">
        <f>IFERROR((IFERROR(VLOOKUP($EG183,Data!$B:$CP,Daily!HP$10,0),0)+IFERROR(VLOOKUP($IF183,Data!$B:$CP,Daily!LO$10,0),0))/DQ$168,0)</f>
        <v>0.17033939198970566</v>
      </c>
      <c r="DR183" s="12">
        <f>IFERROR((IFERROR(VLOOKUP($EG183,Data!$B:$CP,Daily!HQ$10,0),0)+IFERROR(VLOOKUP($IF183,Data!$B:$CP,Daily!LP$10,0),0))/DR$168,0)</f>
        <v>0.15705803485922237</v>
      </c>
      <c r="DS183" s="12">
        <f>IFERROR((IFERROR(VLOOKUP($EG183,Data!$B:$CP,Daily!HR$10,0),0)+IFERROR(VLOOKUP($IF183,Data!$B:$CP,Daily!LQ$10,0),0))/DS$168,0)</f>
        <v>0.14889828622301357</v>
      </c>
      <c r="DT183" s="12">
        <f>IFERROR((IFERROR(VLOOKUP($EG183,Data!$B:$CP,Daily!HS$10,0),0)+IFERROR(VLOOKUP($IF183,Data!$B:$CP,Daily!LR$10,0),0))/DT$168,0)</f>
        <v>0.17793419544933706</v>
      </c>
      <c r="DU183" s="12">
        <f>IFERROR((IFERROR(VLOOKUP($EG183,Data!$B:$CP,Daily!HT$10,0),0)+IFERROR(VLOOKUP($IF183,Data!$B:$CP,Daily!LS$10,0),0))/DU$168,0)</f>
        <v>0.17780409406191847</v>
      </c>
      <c r="DV183" s="12">
        <f>IFERROR((IFERROR(VLOOKUP($EG183,Data!$B:$CP,Daily!HU$10,0),0)+IFERROR(VLOOKUP($IF183,Data!$B:$CP,Daily!LT$10,0),0))/DV$168,0)</f>
        <v>0</v>
      </c>
      <c r="DW183" s="40">
        <f t="shared" si="2137"/>
        <v>0.16772637579478183</v>
      </c>
      <c r="DX183" s="40">
        <f t="shared" si="2138"/>
        <v>0.17974421016246112</v>
      </c>
      <c r="DY183" s="40">
        <f t="shared" ref="DY183:DY187" si="2762">DX183-DW183</f>
        <v>1.2017834367679281E-2</v>
      </c>
      <c r="DZ183" s="40">
        <f t="shared" ref="DZ183:DZ187" si="2763">DX183+(0.75*DY183)</f>
        <v>0.18875758593822056</v>
      </c>
      <c r="EA183" s="40">
        <f t="shared" ref="EA183:EA187" si="2764">DW183-(0.75*DY183)</f>
        <v>0.15871300001902239</v>
      </c>
      <c r="EB183" s="14"/>
      <c r="EC183" s="12">
        <f t="shared" ref="EC183:EC187" si="2765">_xlfn.STDEV.P(BN183:DU183)</f>
        <v>1.0428341124013833E-2</v>
      </c>
      <c r="ED183" s="12">
        <f t="shared" si="2746"/>
        <v>0.16781771437213289</v>
      </c>
      <c r="EE183" s="12">
        <f t="shared" si="2747"/>
        <v>0.17198672273731236</v>
      </c>
      <c r="EF183" s="1"/>
      <c r="EG183" s="7" t="s">
        <v>887</v>
      </c>
      <c r="EH183" s="7" t="s">
        <v>159</v>
      </c>
      <c r="EI183" s="12">
        <f>IFERROR(VLOOKUP($EG183,Data!$B:$CP,Daily!EI$10,0)/EI$168,0)</f>
        <v>0.1975206611570248</v>
      </c>
      <c r="EJ183" s="12">
        <f>IFERROR(VLOOKUP($EG183,Data!$B:$CP,Daily!EJ$10,0)/EJ$168,0)</f>
        <v>0.18466273403436778</v>
      </c>
      <c r="EK183" s="12">
        <f>IFERROR(VLOOKUP($EG183,Data!$B:$CP,Daily!EK$10,0)/EK$168,0)</f>
        <v>0.15181413112667091</v>
      </c>
      <c r="EL183" s="12">
        <f>IFERROR(VLOOKUP($EG183,Data!$B:$CP,Daily!EL$10,0)/EL$168,0)</f>
        <v>0.17111735769501055</v>
      </c>
      <c r="EM183" s="12">
        <f>IFERROR(VLOOKUP($EG183,Data!$B:$CP,Daily!EM$10,0)/EM$168,0)</f>
        <v>0.18424479166666666</v>
      </c>
      <c r="EN183" s="12">
        <f>IFERROR(VLOOKUP($EG183,Data!$B:$CP,Daily!EN$10,0)/EN$168,0)</f>
        <v>0.18956708792686205</v>
      </c>
      <c r="EO183" s="12">
        <f>IFERROR(VLOOKUP($EG183,Data!$B:$CP,Daily!EO$10,0)/EO$168,0)</f>
        <v>0.16147520558185896</v>
      </c>
      <c r="EP183" s="12">
        <f>IFERROR(VLOOKUP($EG183,Data!$B:$CP,Daily!EP$10,0)/EP$168,0)</f>
        <v>0.1812351543942993</v>
      </c>
      <c r="EQ183" s="12">
        <f>IFERROR(VLOOKUP($EG183,Data!$B:$CP,Daily!EQ$10,0)/EQ$168,0)</f>
        <v>0.1769249937702467</v>
      </c>
      <c r="ER183" s="12">
        <f>IFERROR(VLOOKUP($EG183,Data!$B:$CP,Daily!ER$10,0)/ER$168,0)</f>
        <v>0.17059553349875931</v>
      </c>
      <c r="ES183" s="12">
        <f>IFERROR(VLOOKUP($EG183,Data!$B:$CP,Daily!ES$10,0)/ES$168,0)</f>
        <v>0.16631504922644164</v>
      </c>
      <c r="ET183" s="12">
        <f>IFERROR(VLOOKUP($EG183,Data!$B:$CP,Daily!ET$10,0)/ET$168,0)</f>
        <v>0.16951871657754011</v>
      </c>
      <c r="EU183" s="12">
        <f>IFERROR(VLOOKUP($EG183,Data!$B:$CP,Daily!EU$10,0)/EU$168,0)</f>
        <v>0.15932023366967604</v>
      </c>
      <c r="EV183" s="12">
        <f>IFERROR(VLOOKUP($EG183,Data!$B:$CP,Daily!EV$10,0)/EV$168,0)</f>
        <v>0.17715019255455713</v>
      </c>
      <c r="EW183" s="12">
        <f>IFERROR(VLOOKUP($EG183,Data!$B:$CP,Daily!EW$10,0)/EW$168,0)</f>
        <v>0.15729817256534814</v>
      </c>
      <c r="EX183" s="12">
        <f>IFERROR(VLOOKUP($EG183,Data!$B:$CP,Daily!EX$10,0)/EX$168,0)</f>
        <v>0.17781043350477591</v>
      </c>
      <c r="EY183" s="12">
        <f>IFERROR(VLOOKUP($EG183,Data!$B:$CP,Daily!EY$10,0)/EY$168,0)</f>
        <v>0.15452668829253907</v>
      </c>
      <c r="EZ183" s="12">
        <f>IFERROR(VLOOKUP($EG183,Data!$B:$CP,Daily!EZ$10,0)/EZ$168,0)</f>
        <v>0.15083798882681565</v>
      </c>
      <c r="FA183" s="12">
        <f>IFERROR(VLOOKUP($EG183,Data!$B:$CP,Daily!FA$10,0)/FA$168,0)</f>
        <v>0.18512699659596754</v>
      </c>
      <c r="FB183" s="12">
        <f>IFERROR(VLOOKUP($EG183,Data!$B:$CP,Daily!FB$10,0)/FB$168,0)</f>
        <v>0.1681159420289855</v>
      </c>
      <c r="FC183" s="12">
        <f>IFERROR(VLOOKUP($EG183,Data!$B:$CP,Daily!FC$10,0)/FC$168,0)</f>
        <v>0.16629766297662976</v>
      </c>
      <c r="FD183" s="12">
        <f>IFERROR(VLOOKUP($EG183,Data!$B:$CP,Daily!FD$10,0)/FD$168,0)</f>
        <v>0.17775467775467776</v>
      </c>
      <c r="FE183" s="12">
        <f>IFERROR(VLOOKUP($EG183,Data!$B:$CP,Daily!FE$10,0)/FE$168,0)</f>
        <v>0.16592971840819176</v>
      </c>
      <c r="FF183" s="12">
        <f>IFERROR(VLOOKUP($EG183,Data!$B:$CP,Daily!FF$10,0)/FF$168,0)</f>
        <v>0.16643589033508724</v>
      </c>
      <c r="FG183" s="12">
        <f>IFERROR(VLOOKUP($EG183,Data!$B:$CP,Daily!FG$10,0)/FG$168,0)</f>
        <v>0.16861752609933564</v>
      </c>
      <c r="FH183" s="12">
        <f>IFERROR(VLOOKUP($EG183,Data!$B:$CP,Daily!FH$10,0)/FH$168,0)</f>
        <v>0.16875768757687576</v>
      </c>
      <c r="FI183" s="12">
        <f>IFERROR(VLOOKUP($EG183,Data!$B:$CP,Daily!FI$10,0)/FI$168,0)</f>
        <v>0.16666666666666666</v>
      </c>
      <c r="FJ183" s="12">
        <f>IFERROR(VLOOKUP($EG183,Data!$B:$CP,Daily!FJ$10,0)/FJ$168,0)</f>
        <v>0.17821557971014493</v>
      </c>
      <c r="FK183" s="12">
        <f>IFERROR(VLOOKUP($EG183,Data!$B:$CP,Daily!FK$10,0)/FK$168,0)</f>
        <v>0.17028650646950091</v>
      </c>
      <c r="FL183" s="12">
        <f>IFERROR(VLOOKUP($EG183,Data!$B:$CP,Daily!FL$10,0)/FL$168,0)</f>
        <v>0.17764298093587522</v>
      </c>
      <c r="FM183" s="12">
        <f>IFERROR(VLOOKUP($EG183,Data!$B:$CP,Daily!FM$10,0)/FM$168,0)</f>
        <v>0.16469617816882046</v>
      </c>
      <c r="FN183" s="12">
        <f>IFERROR(VLOOKUP($EG183,Data!$B:$CP,Daily!FN$10,0)/FN$168,0)</f>
        <v>0.1600504095778198</v>
      </c>
      <c r="FO183" s="12">
        <f>IFERROR(VLOOKUP($EG183,Data!$B:$CP,Daily!FO$10,0)/FO$168,0)</f>
        <v>0.16461859494551356</v>
      </c>
      <c r="FP183" s="12">
        <f>IFERROR(VLOOKUP($EG183,Data!$B:$CP,Daily!FP$10,0)/FP$168,0)</f>
        <v>0.19118644067796611</v>
      </c>
      <c r="FQ183" s="12">
        <f>IFERROR(VLOOKUP($EG183,Data!$B:$CP,Daily!FQ$10,0)/FQ$168,0)</f>
        <v>0.17109908213697342</v>
      </c>
      <c r="FR183" s="12">
        <f>IFERROR(VLOOKUP($EG183,Data!$B:$CP,Daily!FR$10,0)/FR$168,0)</f>
        <v>0.1843501326259947</v>
      </c>
      <c r="FS183" s="12">
        <f>IFERROR(VLOOKUP($EG183,Data!$B:$CP,Daily!FS$10,0)/FS$168,0)</f>
        <v>0.18228438228438229</v>
      </c>
      <c r="FT183" s="12">
        <f>IFERROR(VLOOKUP($EG183,Data!$B:$CP,Daily!FT$10,0)/FT$168,0)</f>
        <v>0.17658455577082757</v>
      </c>
      <c r="FU183" s="12">
        <f>IFERROR(VLOOKUP($EG183,Data!$B:$CP,Daily!FU$10,0)/FU$168,0)</f>
        <v>0.16511483550589695</v>
      </c>
      <c r="FV183" s="12">
        <f>IFERROR(VLOOKUP($EG183,Data!$B:$CP,Daily!FV$10,0)/FV$168,0)</f>
        <v>0.18155619596541786</v>
      </c>
      <c r="FW183" s="12">
        <f>IFERROR(VLOOKUP($EG183,Data!$B:$CP,Daily!FW$10,0)/FW$168,0)</f>
        <v>0.16999222596527597</v>
      </c>
      <c r="FX183" s="12">
        <f>IFERROR(VLOOKUP($EG183,Data!$B:$CP,Daily!FX$10,0)/FX$168,0)</f>
        <v>0.18110236220472442</v>
      </c>
      <c r="FY183" s="12">
        <f>IFERROR(VLOOKUP($EG183,Data!$B:$CP,Daily!FY$10,0)/FY$168,0)</f>
        <v>0.17654056626219367</v>
      </c>
      <c r="FZ183" s="12">
        <f>IFERROR(VLOOKUP($EG183,Data!$B:$CP,Daily!FZ$10,0)/FZ$168,0)</f>
        <v>0.18175252768415984</v>
      </c>
      <c r="GA183" s="12">
        <f>IFERROR(VLOOKUP($EG183,Data!$B:$CP,Daily!GA$10,0)/GA$168,0)</f>
        <v>0.18890865954922895</v>
      </c>
      <c r="GB183" s="12">
        <f>IFERROR(VLOOKUP($EG183,Data!$B:$CP,Daily!GB$10,0)/GB$168,0)</f>
        <v>0.17341862117981521</v>
      </c>
      <c r="GC183" s="12">
        <f>IFERROR(VLOOKUP($EG183,Data!$B:$CP,Daily!GC$10,0)/GC$168,0)</f>
        <v>0.1771703366236396</v>
      </c>
      <c r="GD183" s="12">
        <f>IFERROR(VLOOKUP($EG183,Data!$B:$CP,Daily!GD$10,0)/GD$168,0)</f>
        <v>0.17962656582368233</v>
      </c>
      <c r="GE183" s="12">
        <f>IFERROR(VLOOKUP($EG183,Data!$B:$CP,Daily!GE$10,0)/GE$168,0)</f>
        <v>0.17217760982522437</v>
      </c>
      <c r="GF183" s="12">
        <f>IFERROR(VLOOKUP($EG183,Data!$B:$CP,Daily!GF$10,0)/GF$168,0)</f>
        <v>0.19483240223463688</v>
      </c>
      <c r="GG183" s="12">
        <f>IFERROR(VLOOKUP($EG183,Data!$B:$CP,Daily!GG$10,0)/GG$168,0)</f>
        <v>0.17050901620634559</v>
      </c>
      <c r="GH183" s="12">
        <f>IFERROR(VLOOKUP($EG183,Data!$B:$CP,Daily!GH$10,0)/GH$168,0)</f>
        <v>0.15998830067271133</v>
      </c>
      <c r="GI183" s="12">
        <f>IFERROR(VLOOKUP($EG183,Data!$B:$CP,Daily!GI$10,0)/GI$168,0)</f>
        <v>0.16661357120101944</v>
      </c>
      <c r="GJ183" s="12">
        <f>IFERROR(VLOOKUP($EG183,Data!$B:$CP,Daily!GJ$10,0)/GJ$168,0)</f>
        <v>0.17799752781211373</v>
      </c>
      <c r="GK183" s="12">
        <f>IFERROR(VLOOKUP($EG183,Data!$B:$CP,Daily!GK$10,0)/GK$168,0)</f>
        <v>0.17281918645661887</v>
      </c>
      <c r="GL183" s="12">
        <f>IFERROR(VLOOKUP($EG183,Data!$B:$CP,Daily!GL$10,0)/GL$168,0)</f>
        <v>0.17582417582417584</v>
      </c>
      <c r="GM183" s="12">
        <f>IFERROR(VLOOKUP($EG183,Data!$B:$CP,Daily!GM$10,0)/GM$168,0)</f>
        <v>0.1793754538852578</v>
      </c>
      <c r="GN183" s="12">
        <f>IFERROR(VLOOKUP($EG183,Data!$B:$CP,Daily!GN$10,0)/GN$168,0)</f>
        <v>0.17323600973236009</v>
      </c>
      <c r="GO183" s="12">
        <f>IFERROR(VLOOKUP($EG183,Data!$B:$CP,Daily!GO$10,0)/GO$168,0)</f>
        <v>0.1599752933909821</v>
      </c>
      <c r="GP183" s="12">
        <f>IFERROR(VLOOKUP($EG183,Data!$B:$CP,Daily!GP$10,0)/GP$168,0)</f>
        <v>0.1782145236508994</v>
      </c>
      <c r="GQ183" s="12">
        <f>IFERROR(VLOOKUP($EG183,Data!$B:$CP,Daily!GQ$10,0)/GQ$168,0)</f>
        <v>0.17959295929592958</v>
      </c>
      <c r="GR183" s="12">
        <f>IFERROR(VLOOKUP($EG183,Data!$B:$CP,Daily!GR$10,0)/GR$168,0)</f>
        <v>0.18608972657286965</v>
      </c>
      <c r="GS183" s="12">
        <f>IFERROR(VLOOKUP($EG183,Data!$B:$CP,Daily!GS$10,0)/GS$168,0)</f>
        <v>0.17638228671503628</v>
      </c>
      <c r="GT183" s="12">
        <f>IFERROR(VLOOKUP($EG183,Data!$B:$CP,Daily!GT$10,0)/GT$168,0)</f>
        <v>0.18370484242890084</v>
      </c>
      <c r="GU183" s="12">
        <f>IFERROR(VLOOKUP($EG183,Data!$B:$CP,Daily!GU$10,0)/GU$168,0)</f>
        <v>0.18636871508379887</v>
      </c>
      <c r="GV183" s="12">
        <f>IFERROR(VLOOKUP($EG183,Data!$B:$CP,Daily!GV$10,0)/GV$168,0)</f>
        <v>0.1689434067465849</v>
      </c>
      <c r="GW183" s="12">
        <f>IFERROR(VLOOKUP($EG183,Data!$B:$CP,Daily!GW$10,0)/GW$168,0)</f>
        <v>0.15625852195254977</v>
      </c>
      <c r="GX183" s="12">
        <f>IFERROR(VLOOKUP($EG183,Data!$B:$CP,Daily!GX$10,0)/GX$168,0)</f>
        <v>0.18462291870714986</v>
      </c>
      <c r="GY183" s="12">
        <f>IFERROR(VLOOKUP($EG183,Data!$B:$CP,Daily!GY$10,0)/GY$168,0)</f>
        <v>0.17910834629341627</v>
      </c>
      <c r="GZ183" s="12">
        <f>IFERROR(VLOOKUP($EG183,Data!$B:$CP,Daily!GZ$10,0)/GZ$168,0)</f>
        <v>0.17628705148205928</v>
      </c>
      <c r="HA183" s="12">
        <f>IFERROR(VLOOKUP($EG183,Data!$B:$CP,Daily!HA$10,0)/HA$168,0)</f>
        <v>0.17560740918931922</v>
      </c>
      <c r="HB183" s="12">
        <f>IFERROR(VLOOKUP($EG183,Data!$B:$CP,Daily!HB$10,0)/HB$168,0)</f>
        <v>0.17741548789259171</v>
      </c>
      <c r="HC183" s="12">
        <f>IFERROR(VLOOKUP($EG183,Data!$B:$CP,Daily!HC$10,0)/HC$168,0)</f>
        <v>0.16102418207681365</v>
      </c>
      <c r="HD183" s="12">
        <f>IFERROR(VLOOKUP($EG183,Data!$B:$CP,Daily!HD$10,0)/HD$168,0)</f>
        <v>0.15559380378657486</v>
      </c>
      <c r="HE183" s="12">
        <f>IFERROR(VLOOKUP($EG183,Data!$B:$CP,Daily!HE$10,0)/HE$168,0)</f>
        <v>0.16177255739455418</v>
      </c>
      <c r="HF183" s="12">
        <f>IFERROR(VLOOKUP($EG183,Data!$B:$CP,Daily!HF$10,0)/HF$168,0)</f>
        <v>0.17972588569950868</v>
      </c>
      <c r="HG183" s="12">
        <f>IFERROR(VLOOKUP($EG183,Data!$B:$CP,Daily!HG$10,0)/HG$168,0)</f>
        <v>0.18202303455182775</v>
      </c>
      <c r="HH183" s="12">
        <f>IFERROR(VLOOKUP($EG183,Data!$B:$CP,Daily!HH$10,0)/HH$168,0)</f>
        <v>0.17859608745684696</v>
      </c>
      <c r="HI183" s="12">
        <f>IFERROR(VLOOKUP($EG183,Data!$B:$CP,Daily!HI$10,0)/HI$168,0)</f>
        <v>0.15697429414243574</v>
      </c>
      <c r="HJ183" s="12">
        <f>IFERROR(VLOOKUP($EG183,Data!$B:$CP,Daily!HJ$10,0)/HJ$168,0)</f>
        <v>0.16100766703176342</v>
      </c>
      <c r="HK183" s="12">
        <f>IFERROR(VLOOKUP($EG183,Data!$B:$CP,Daily!HK$10,0)/HK$168,0)</f>
        <v>0.16850828729281769</v>
      </c>
      <c r="HL183" s="12">
        <f>IFERROR(VLOOKUP($EG183,Data!$B:$CP,Daily!HL$10,0)/HL$168,0)</f>
        <v>0.1752034466251795</v>
      </c>
      <c r="HM183" s="12">
        <f>IFERROR(VLOOKUP($EG183,Data!$B:$CP,Daily!HM$10,0)/HM$168,0)</f>
        <v>0.15278127359677826</v>
      </c>
      <c r="HN183" s="12">
        <f>IFERROR(VLOOKUP($EG183,Data!$B:$CP,Daily!HN$10,0)/HN$168,0)</f>
        <v>0.17246143218973059</v>
      </c>
      <c r="HO183" s="12">
        <f>IFERROR(VLOOKUP($EG183,Data!$B:$CP,Daily!HO$10,0)/HO$168,0)</f>
        <v>0.17757225433526011</v>
      </c>
      <c r="HP183" s="12">
        <f>IFERROR(VLOOKUP($EG183,Data!$B:$CP,Daily!HP$10,0)/HP$168,0)</f>
        <v>0.1678995740865277</v>
      </c>
      <c r="HQ183" s="12">
        <f>IFERROR(VLOOKUP($EG183,Data!$B:$CP,Daily!HQ$10,0)/HQ$168,0)</f>
        <v>0.15717788068646146</v>
      </c>
      <c r="HR183" s="12">
        <f>IFERROR(VLOOKUP($EG183,Data!$B:$CP,Daily!HR$10,0)/HR$168,0)</f>
        <v>0.14630374265388185</v>
      </c>
      <c r="HS183" s="12">
        <f>IFERROR(VLOOKUP($EG183,Data!$B:$CP,Daily!HS$10,0)/HS$168,0)</f>
        <v>0.17960944595821979</v>
      </c>
      <c r="HT183" s="12">
        <f>IFERROR(VLOOKUP($EG183,Data!$B:$CP,Daily!HT$10,0)/HT$168,0)</f>
        <v>0.18137140182541539</v>
      </c>
      <c r="HU183" s="43"/>
      <c r="HV183" s="40">
        <f t="shared" si="2141"/>
        <v>0.16629766297662976</v>
      </c>
      <c r="HW183" s="40">
        <f t="shared" si="2142"/>
        <v>0.17959295929592958</v>
      </c>
      <c r="HX183" s="40">
        <f t="shared" ref="HX183:HX187" si="2766">HW183-HV183</f>
        <v>1.3295296319299821E-2</v>
      </c>
      <c r="HY183" s="40">
        <f t="shared" ref="HY183:HY187" si="2767">HW183+(0.75*HX183)</f>
        <v>0.18956443153540445</v>
      </c>
      <c r="HZ183" s="40">
        <f t="shared" ref="HZ183:HZ187" si="2768">HV183-(0.75*HX183)</f>
        <v>0.1563261907371549</v>
      </c>
      <c r="IA183" s="43"/>
      <c r="IB183" s="12">
        <f t="shared" ref="IB183:IB187" si="2769">_xlfn.STDEV.P(FM183:HT183)</f>
        <v>1.0129649040018111E-2</v>
      </c>
      <c r="IC183" s="12">
        <f t="shared" si="2748"/>
        <v>0.16592749032030976</v>
      </c>
      <c r="ID183" s="12">
        <f t="shared" si="2749"/>
        <v>0.17168875918568263</v>
      </c>
      <c r="IE183" s="1"/>
      <c r="IF183" s="7" t="s">
        <v>888</v>
      </c>
      <c r="IG183" s="7" t="s">
        <v>159</v>
      </c>
      <c r="IH183" s="12">
        <f>IFERROR(VLOOKUP($IF183,Data!$B:$CP,Daily!IH$10,0)/IH$168,0)</f>
        <v>0.19900497512437812</v>
      </c>
      <c r="II183" s="12">
        <f>IFERROR(VLOOKUP($IF183,Data!$B:$CP,Daily!II$10,0)/II$168,0)</f>
        <v>0.17370030581039755</v>
      </c>
      <c r="IJ183" s="12">
        <f>IFERROR(VLOOKUP($IF183,Data!$B:$CP,Daily!IJ$10,0)/IJ$168,0)</f>
        <v>0.20295983086680761</v>
      </c>
      <c r="IK183" s="12">
        <f>IFERROR(VLOOKUP($IF183,Data!$B:$CP,Daily!IK$10,0)/IK$168,0)</f>
        <v>0.19983883964544721</v>
      </c>
      <c r="IL183" s="12">
        <f>IFERROR(VLOOKUP($IF183,Data!$B:$CP,Daily!IL$10,0)/IL$168,0)</f>
        <v>0.19076457229371688</v>
      </c>
      <c r="IM183" s="12">
        <f>IFERROR(VLOOKUP($IF183,Data!$B:$CP,Daily!IM$10,0)/IM$168,0)</f>
        <v>0.20057471264367815</v>
      </c>
      <c r="IN183" s="12">
        <f>IFERROR(VLOOKUP($IF183,Data!$B:$CP,Daily!IN$10,0)/IN$168,0)</f>
        <v>0.18390804597701149</v>
      </c>
      <c r="IO183" s="12">
        <f>IFERROR(VLOOKUP($IF183,Data!$B:$CP,Daily!IO$10,0)/IO$168,0)</f>
        <v>0.17760617760617761</v>
      </c>
      <c r="IP183" s="12">
        <f>IFERROR(VLOOKUP($IF183,Data!$B:$CP,Daily!IP$10,0)/IP$168,0)</f>
        <v>0.17249417249417248</v>
      </c>
      <c r="IQ183" s="12">
        <f>IFERROR(VLOOKUP($IF183,Data!$B:$CP,Daily!IQ$10,0)/IQ$168,0)</f>
        <v>0.18695652173913044</v>
      </c>
      <c r="IR183" s="12">
        <f>IFERROR(VLOOKUP($IF183,Data!$B:$CP,Daily!IR$10,0)/IR$168,0)</f>
        <v>0.16979591836734695</v>
      </c>
      <c r="IS183" s="12">
        <f>IFERROR(VLOOKUP($IF183,Data!$B:$CP,Daily!IS$10,0)/IS$168,0)</f>
        <v>0.1801162040025823</v>
      </c>
      <c r="IT183" s="12">
        <f>IFERROR(VLOOKUP($IF183,Data!$B:$CP,Daily!IT$10,0)/IT$168,0)</f>
        <v>0.16801998750780761</v>
      </c>
      <c r="IU183" s="12">
        <f>IFERROR(VLOOKUP($IF183,Data!$B:$CP,Daily!IU$10,0)/IU$168,0)</f>
        <v>0.18004722550177096</v>
      </c>
      <c r="IV183" s="12">
        <f>IFERROR(VLOOKUP($IF183,Data!$B:$CP,Daily!IV$10,0)/IV$168,0)</f>
        <v>0.17354437535330694</v>
      </c>
      <c r="IW183" s="12">
        <f>IFERROR(VLOOKUP($IF183,Data!$B:$CP,Daily!IW$10,0)/IW$168,0)</f>
        <v>0.17950236966824645</v>
      </c>
      <c r="IX183" s="12">
        <f>IFERROR(VLOOKUP($IF183,Data!$B:$CP,Daily!IX$10,0)/IX$168,0)</f>
        <v>0.17952522255192879</v>
      </c>
      <c r="IY183" s="12">
        <f>IFERROR(VLOOKUP($IF183,Data!$B:$CP,Daily!IY$10,0)/IY$168,0)</f>
        <v>0.15204236006051436</v>
      </c>
      <c r="IZ183" s="12">
        <f>IFERROR(VLOOKUP($IF183,Data!$B:$CP,Daily!IZ$10,0)/IZ$168,0)</f>
        <v>0.16721311475409836</v>
      </c>
      <c r="JA183" s="12">
        <f>IFERROR(VLOOKUP($IF183,Data!$B:$CP,Daily!JA$10,0)/JA$168,0)</f>
        <v>0.16534867002156722</v>
      </c>
      <c r="JB183" s="12">
        <f>IFERROR(VLOOKUP($IF183,Data!$B:$CP,Daily!JB$10,0)/JB$168,0)</f>
        <v>0.18251435864709636</v>
      </c>
      <c r="JC183" s="12">
        <f>IFERROR(VLOOKUP($IF183,Data!$B:$CP,Daily!JC$10,0)/JC$168,0)</f>
        <v>0.16591349257585539</v>
      </c>
      <c r="JD183" s="12">
        <f>IFERROR(VLOOKUP($IF183,Data!$B:$CP,Daily!JD$10,0)/JD$168,0)</f>
        <v>0.19256148770245951</v>
      </c>
      <c r="JE183" s="12">
        <f>IFERROR(VLOOKUP($IF183,Data!$B:$CP,Daily!JE$10,0)/JE$168,0)</f>
        <v>0.17664670658682635</v>
      </c>
      <c r="JF183" s="12">
        <f>IFERROR(VLOOKUP($IF183,Data!$B:$CP,Daily!JF$10,0)/JF$168,0)</f>
        <v>0.17290108063175394</v>
      </c>
      <c r="JG183" s="12">
        <f>IFERROR(VLOOKUP($IF183,Data!$B:$CP,Daily!JG$10,0)/JG$168,0)</f>
        <v>0.16962524654832348</v>
      </c>
      <c r="JH183" s="12">
        <f>IFERROR(VLOOKUP($IF183,Data!$B:$CP,Daily!JH$10,0)/JH$168,0)</f>
        <v>0.17441120305537874</v>
      </c>
      <c r="JI183" s="12">
        <f>IFERROR(VLOOKUP($IF183,Data!$B:$CP,Daily!JI$10,0)/JI$168,0)</f>
        <v>0.17947178871548619</v>
      </c>
      <c r="JJ183" s="12">
        <f>IFERROR(VLOOKUP($IF183,Data!$B:$CP,Daily!JJ$10,0)/JJ$168,0)</f>
        <v>0.16579292267365661</v>
      </c>
      <c r="JK183" s="12">
        <f>IFERROR(VLOOKUP($IF183,Data!$B:$CP,Daily!JK$10,0)/JK$168,0)</f>
        <v>0.15530527563722585</v>
      </c>
      <c r="JL183" s="12">
        <f>IFERROR(VLOOKUP($IF183,Data!$B:$CP,Daily!JL$10,0)/JL$168,0)</f>
        <v>0.15573179524152847</v>
      </c>
      <c r="JM183" s="12">
        <f>IFERROR(VLOOKUP($IF183,Data!$B:$CP,Daily!JM$10,0)/JM$168,0)</f>
        <v>0.17726550079491257</v>
      </c>
      <c r="JN183" s="12">
        <f>IFERROR(VLOOKUP($IF183,Data!$B:$CP,Daily!JN$10,0)/JN$168,0)</f>
        <v>0.1759581881533101</v>
      </c>
      <c r="JO183" s="12">
        <f>IFERROR(VLOOKUP($IF183,Data!$B:$CP,Daily!JO$10,0)/JO$168,0)</f>
        <v>0.20741536808167652</v>
      </c>
      <c r="JP183" s="12">
        <f>IFERROR(VLOOKUP($IF183,Data!$B:$CP,Daily!JP$10,0)/JP$168,0)</f>
        <v>0.18034617532104968</v>
      </c>
      <c r="JQ183" s="12">
        <f>IFERROR(VLOOKUP($IF183,Data!$B:$CP,Daily!JQ$10,0)/JQ$168,0)</f>
        <v>0.2219959266802444</v>
      </c>
      <c r="JR183" s="12">
        <f>IFERROR(VLOOKUP($IF183,Data!$B:$CP,Daily!JR$10,0)/JR$168,0)</f>
        <v>0.19228680065181966</v>
      </c>
      <c r="JS183" s="12">
        <f>IFERROR(VLOOKUP($IF183,Data!$B:$CP,Daily!JS$10,0)/JS$168,0)</f>
        <v>0.16941331575477916</v>
      </c>
      <c r="JT183" s="12">
        <f>IFERROR(VLOOKUP($IF183,Data!$B:$CP,Daily!JT$10,0)/JT$168,0)</f>
        <v>0.17465475223395613</v>
      </c>
      <c r="JU183" s="12">
        <f>IFERROR(VLOOKUP($IF183,Data!$B:$CP,Daily!JU$10,0)/JU$168,0)</f>
        <v>0.17908496732026144</v>
      </c>
      <c r="JV183" s="12">
        <f>IFERROR(VLOOKUP($IF183,Data!$B:$CP,Daily!JV$10,0)/JV$168,0)</f>
        <v>0.17486702127659576</v>
      </c>
      <c r="JW183" s="12">
        <f>IFERROR(VLOOKUP($IF183,Data!$B:$CP,Daily!JW$10,0)/JW$168,0)</f>
        <v>0.17579075425790755</v>
      </c>
      <c r="JX183" s="12">
        <f>IFERROR(VLOOKUP($IF183,Data!$B:$CP,Daily!JX$10,0)/JX$168,0)</f>
        <v>0.21598147075854082</v>
      </c>
      <c r="JY183" s="12">
        <f>IFERROR(VLOOKUP($IF183,Data!$B:$CP,Daily!JY$10,0)/JY$168,0)</f>
        <v>0.19442685243825206</v>
      </c>
      <c r="JZ183" s="12">
        <f>IFERROR(VLOOKUP($IF183,Data!$B:$CP,Daily!JZ$10,0)/JZ$168,0)</f>
        <v>0.16576297443841984</v>
      </c>
      <c r="KA183" s="12">
        <f>IFERROR(VLOOKUP($IF183,Data!$B:$CP,Daily!KA$10,0)/KA$168,0)</f>
        <v>0.16848816029143898</v>
      </c>
      <c r="KB183" s="12">
        <f>IFERROR(VLOOKUP($IF183,Data!$B:$CP,Daily!KB$10,0)/KB$168,0)</f>
        <v>0.16181448882870683</v>
      </c>
      <c r="KC183" s="12">
        <f>IFERROR(VLOOKUP($IF183,Data!$B:$CP,Daily!KC$10,0)/KC$168,0)</f>
        <v>0.17774851876234365</v>
      </c>
      <c r="KD183" s="12">
        <f>IFERROR(VLOOKUP($IF183,Data!$B:$CP,Daily!KD$10,0)/KD$168,0)</f>
        <v>0.17359413202933985</v>
      </c>
      <c r="KE183" s="12">
        <f>IFERROR(VLOOKUP($IF183,Data!$B:$CP,Daily!KE$10,0)/KE$168,0)</f>
        <v>0.18312387791741472</v>
      </c>
      <c r="KF183" s="12">
        <f>IFERROR(VLOOKUP($IF183,Data!$B:$CP,Daily!KF$10,0)/KF$168,0)</f>
        <v>0.17823529411764705</v>
      </c>
      <c r="KG183" s="12">
        <f>IFERROR(VLOOKUP($IF183,Data!$B:$CP,Daily!KG$10,0)/KG$168,0)</f>
        <v>0.16809116809116809</v>
      </c>
      <c r="KH183" s="12">
        <f>IFERROR(VLOOKUP($IF183,Data!$B:$CP,Daily!KH$10,0)/KH$168,0)</f>
        <v>0.15233415233415235</v>
      </c>
      <c r="KI183" s="12">
        <f>IFERROR(VLOOKUP($IF183,Data!$B:$CP,Daily!KI$10,0)/KI$168,0)</f>
        <v>0.17430639324487335</v>
      </c>
      <c r="KJ183" s="12">
        <f>IFERROR(VLOOKUP($IF183,Data!$B:$CP,Daily!KJ$10,0)/KJ$168,0)</f>
        <v>0.18237454100367198</v>
      </c>
      <c r="KK183" s="12">
        <f>IFERROR(VLOOKUP($IF183,Data!$B:$CP,Daily!KK$10,0)/KK$168,0)</f>
        <v>0.16113161131611317</v>
      </c>
      <c r="KL183" s="12">
        <f>IFERROR(VLOOKUP($IF183,Data!$B:$CP,Daily!KL$10,0)/KL$168,0)</f>
        <v>0.18604651162790697</v>
      </c>
      <c r="KM183" s="12">
        <f>IFERROR(VLOOKUP($IF183,Data!$B:$CP,Daily!KM$10,0)/KM$168,0)</f>
        <v>0.16176470588235295</v>
      </c>
      <c r="KN183" s="12">
        <f>IFERROR(VLOOKUP($IF183,Data!$B:$CP,Daily!KN$10,0)/KN$168,0)</f>
        <v>0.15658914728682172</v>
      </c>
      <c r="KO183" s="12">
        <f>IFERROR(VLOOKUP($IF183,Data!$B:$CP,Daily!KO$10,0)/KO$168,0)</f>
        <v>0.13796058269065981</v>
      </c>
      <c r="KP183" s="12">
        <f>IFERROR(VLOOKUP($IF183,Data!$B:$CP,Daily!KP$10,0)/KP$168,0)</f>
        <v>0.18181818181818182</v>
      </c>
      <c r="KQ183" s="12">
        <f>IFERROR(VLOOKUP($IF183,Data!$B:$CP,Daily!KQ$10,0)/KQ$168,0)</f>
        <v>0.18741450068399454</v>
      </c>
      <c r="KR183" s="12">
        <f>IFERROR(VLOOKUP($IF183,Data!$B:$CP,Daily!KR$10,0)/KR$168,0)</f>
        <v>0.18523002421307505</v>
      </c>
      <c r="KS183" s="12">
        <f>IFERROR(VLOOKUP($IF183,Data!$B:$CP,Daily!KS$10,0)/KS$168,0)</f>
        <v>0.19015384615384615</v>
      </c>
      <c r="KT183" s="12">
        <f>IFERROR(VLOOKUP($IF183,Data!$B:$CP,Daily!KT$10,0)/KT$168,0)</f>
        <v>0.21664994984954863</v>
      </c>
      <c r="KU183" s="12">
        <f>IFERROR(VLOOKUP($IF183,Data!$B:$CP,Daily!KU$10,0)/KU$168,0)</f>
        <v>0.1710691823899371</v>
      </c>
      <c r="KV183" s="12">
        <f>IFERROR(VLOOKUP($IF183,Data!$B:$CP,Daily!KV$10,0)/KV$168,0)</f>
        <v>0.16907605279698304</v>
      </c>
      <c r="KW183" s="12">
        <f>IFERROR(VLOOKUP($IF183,Data!$B:$CP,Daily!KW$10,0)/KW$168,0)</f>
        <v>0.16803760282021152</v>
      </c>
      <c r="KX183" s="12">
        <f>IFERROR(VLOOKUP($IF183,Data!$B:$CP,Daily!KX$10,0)/KX$168,0)</f>
        <v>0.18421052631578946</v>
      </c>
      <c r="KY183" s="12">
        <f>IFERROR(VLOOKUP($IF183,Data!$B:$CP,Daily!KY$10,0)/KY$168,0)</f>
        <v>0.18259281801582472</v>
      </c>
      <c r="KZ183" s="12">
        <f>IFERROR(VLOOKUP($IF183,Data!$B:$CP,Daily!KZ$10,0)/KZ$168,0)</f>
        <v>0.17049368541905854</v>
      </c>
      <c r="LA183" s="12">
        <f>IFERROR(VLOOKUP($IF183,Data!$B:$CP,Daily!LA$10,0)/LA$168,0)</f>
        <v>0.1759478672985782</v>
      </c>
      <c r="LB183" s="12">
        <f>IFERROR(VLOOKUP($IF183,Data!$B:$CP,Daily!LB$10,0)/LB$168,0)</f>
        <v>0.15668523676880222</v>
      </c>
      <c r="LC183" s="12">
        <f>IFERROR(VLOOKUP($IF183,Data!$B:$CP,Daily!LC$10,0)/LC$168,0)</f>
        <v>0.16727941176470587</v>
      </c>
      <c r="LD183" s="12">
        <f>IFERROR(VLOOKUP($IF183,Data!$B:$CP,Daily!LD$10,0)/LD$168,0)</f>
        <v>0.15627095908786048</v>
      </c>
      <c r="LE183" s="12">
        <f>IFERROR(VLOOKUP($IF183,Data!$B:$CP,Daily!LE$10,0)/LE$168,0)</f>
        <v>0.14491803278688525</v>
      </c>
      <c r="LF183" s="12">
        <f>IFERROR(VLOOKUP($IF183,Data!$B:$CP,Daily!LF$10,0)/LF$168,0)</f>
        <v>0.17343844754396603</v>
      </c>
      <c r="LG183" s="12">
        <f>IFERROR(VLOOKUP($IF183,Data!$B:$CP,Daily!LG$10,0)/LG$168,0)</f>
        <v>0.17520661157024794</v>
      </c>
      <c r="LH183" s="12">
        <f>IFERROR(VLOOKUP($IF183,Data!$B:$CP,Daily!LH$10,0)/LH$168,0)</f>
        <v>0.15325865580448064</v>
      </c>
      <c r="LI183" s="12">
        <f>IFERROR(VLOOKUP($IF183,Data!$B:$CP,Daily!LI$10,0)/LI$168,0)</f>
        <v>0.17001338688085676</v>
      </c>
      <c r="LJ183" s="12">
        <f>IFERROR(VLOOKUP($IF183,Data!$B:$CP,Daily!LJ$10,0)/LJ$168,0)</f>
        <v>0.14641744548286603</v>
      </c>
      <c r="LK183" s="12">
        <f>IFERROR(VLOOKUP($IF183,Data!$B:$CP,Daily!LK$10,0)/LK$168,0)</f>
        <v>0.15727554179566564</v>
      </c>
      <c r="LL183" s="12">
        <f>IFERROR(VLOOKUP($IF183,Data!$B:$CP,Daily!LL$10,0)/LL$168,0)</f>
        <v>0.16959798994974876</v>
      </c>
      <c r="LM183" s="12">
        <f>IFERROR(VLOOKUP($IF183,Data!$B:$CP,Daily!LM$10,0)/LM$168,0)</f>
        <v>0.1767115272088941</v>
      </c>
      <c r="LN183" s="12">
        <f>IFERROR(VLOOKUP($IF183,Data!$B:$CP,Daily!LN$10,0)/LN$168,0)</f>
        <v>0.19326241134751773</v>
      </c>
      <c r="LO183" s="12">
        <f>IFERROR(VLOOKUP($IF183,Data!$B:$CP,Daily!LO$10,0)/LO$168,0)</f>
        <v>0.17653758542141229</v>
      </c>
      <c r="LP183" s="12">
        <f>IFERROR(VLOOKUP($IF183,Data!$B:$CP,Daily!LP$10,0)/LP$168,0)</f>
        <v>0.15677419354838709</v>
      </c>
      <c r="LQ183" s="12">
        <f>IFERROR(VLOOKUP($IF183,Data!$B:$CP,Daily!LQ$10,0)/LQ$168,0)</f>
        <v>0.15555555555555556</v>
      </c>
      <c r="LR183" s="12">
        <f>IFERROR(VLOOKUP($IF183,Data!$B:$CP,Daily!LR$10,0)/LR$168,0)</f>
        <v>0.17360703812316716</v>
      </c>
      <c r="LS183" s="12">
        <f>IFERROR(VLOOKUP($IF183,Data!$B:$CP,Daily!LS$10,0)/LS$168,0)</f>
        <v>0.16849816849816851</v>
      </c>
      <c r="LU183" s="40">
        <f t="shared" si="2145"/>
        <v>0.16727941176470587</v>
      </c>
      <c r="LV183" s="40">
        <f t="shared" si="2146"/>
        <v>0.18251435864709636</v>
      </c>
      <c r="LW183" s="40">
        <f t="shared" ref="LW183:LW187" si="2770">LV183-LU183</f>
        <v>1.5234946882390493E-2</v>
      </c>
      <c r="LX183" s="40">
        <f t="shared" ref="LX183:LX187" si="2771">LV183+(0.75*LW183)</f>
        <v>0.19394056880888924</v>
      </c>
      <c r="LY183" s="40">
        <f t="shared" ref="LY183:LY187" si="2772">LU183-(0.75*LW183)</f>
        <v>0.15585320160291299</v>
      </c>
      <c r="LZ183" s="43"/>
      <c r="MA183" s="12">
        <f t="shared" ref="MA183:MA187" si="2773">_xlfn.STDEV.P(JL183:LS183)</f>
        <v>1.6405184817310597E-2</v>
      </c>
      <c r="MB183" s="12">
        <f t="shared" si="2750"/>
        <v>0.17258522727272727</v>
      </c>
      <c r="MC183" s="12">
        <f t="shared" si="2751"/>
        <v>0.17271554504407655</v>
      </c>
    </row>
    <row r="184" spans="4:341" x14ac:dyDescent="0.35">
      <c r="D184" s="59" t="s">
        <v>889</v>
      </c>
      <c r="E184" s="53" t="str">
        <f>VLOOKUP($D184,'Metric Nature'!$C:$D,2,0)&amp;IF(($F184&lt;(EA184)),"Below",IF(($F184&gt;(DZ184)),"Above","Within"))</f>
        <v>PositiveWithin</v>
      </c>
      <c r="F184" s="48">
        <f t="shared" si="2752"/>
        <v>6.1918457113855525E-2</v>
      </c>
      <c r="G184" s="49">
        <f t="shared" si="2525"/>
        <v>5.9510006553410294E-2</v>
      </c>
      <c r="H184" s="55">
        <f t="shared" si="2753"/>
        <v>4.0471354313894162E-2</v>
      </c>
      <c r="I184" s="49">
        <f t="shared" si="2527"/>
        <v>6.4470843680197662E-2</v>
      </c>
      <c r="J184" s="48">
        <f t="shared" si="2754"/>
        <v>-3.9589780754274613E-2</v>
      </c>
      <c r="K184" s="48">
        <f t="shared" si="2529"/>
        <v>9.0278476986297498E-3</v>
      </c>
      <c r="L184" s="56"/>
      <c r="M184" s="53" t="str">
        <f>VLOOKUP($D184,'Metric Nature'!$C:$D,2,0)&amp;IF(($N184&lt;(HZ184)),"Below",IF(($N184&gt;(HY184)),"Above","Within"))</f>
        <v>PositiveWithin</v>
      </c>
      <c r="N184" s="48">
        <f t="shared" si="2755"/>
        <v>6.3187456119822141E-2</v>
      </c>
      <c r="O184" s="49">
        <f t="shared" si="2635"/>
        <v>5.6599788806758186E-2</v>
      </c>
      <c r="P184" s="55">
        <f t="shared" si="2756"/>
        <v>0.11639031614685756</v>
      </c>
      <c r="Q184" s="49">
        <f t="shared" si="2531"/>
        <v>6.2383530818185012E-2</v>
      </c>
      <c r="R184" s="48">
        <f t="shared" si="2757"/>
        <v>1.288681950337415E-2</v>
      </c>
      <c r="S184" s="48">
        <f t="shared" ref="S184:S188" si="2774">IB184</f>
        <v>8.616049961574699E-3</v>
      </c>
      <c r="T184" s="56"/>
      <c r="U184" s="53" t="str">
        <f>VLOOKUP($D184,'Metric Nature'!$C:$D,2,0)&amp;IF(($V184&lt;(LY184)),"Below",IF(($V184&gt;(LX184)),"Above","Within"))</f>
        <v>PositiveWithin</v>
      </c>
      <c r="V184" s="48">
        <f t="shared" si="2758"/>
        <v>5.8608058608058608E-2</v>
      </c>
      <c r="W184" s="49">
        <f t="shared" si="2637"/>
        <v>6.6850142045454544E-2</v>
      </c>
      <c r="X184" s="48">
        <f t="shared" si="2759"/>
        <v>-0.12329193604094001</v>
      </c>
      <c r="Y184" s="49">
        <f t="shared" si="2638"/>
        <v>6.9576435175231127E-2</v>
      </c>
      <c r="Z184" s="48">
        <f t="shared" si="2760"/>
        <v>-0.15764499200840357</v>
      </c>
      <c r="AA184" s="48">
        <f t="shared" si="2761"/>
        <v>1.3273624446796016E-2</v>
      </c>
      <c r="AB184" s="50"/>
      <c r="AC184" s="46" t="s">
        <v>890</v>
      </c>
      <c r="AI184" s="7" t="s">
        <v>889</v>
      </c>
      <c r="AJ184" s="12">
        <f>IFERROR((IFERROR(VLOOKUP($EG184,Data!$B:$CP,Daily!EI$10,0),0)+IFERROR(VLOOKUP($IF184,Data!$B:$CP,Daily!IH$10,0),0))/AJ$168,0)</f>
        <v>7.5219549446353576E-2</v>
      </c>
      <c r="AK184" s="12">
        <f>IFERROR((IFERROR(VLOOKUP($EG184,Data!$B:$CP,Daily!EJ$10,0),0)+IFERROR(VLOOKUP($IF184,Data!$B:$CP,Daily!II$10,0),0))/AK$168,0)</f>
        <v>7.5171666064329595E-2</v>
      </c>
      <c r="AL184" s="12">
        <f>IFERROR((IFERROR(VLOOKUP($EG184,Data!$B:$CP,Daily!EK$10,0),0)+IFERROR(VLOOKUP($IF184,Data!$B:$CP,Daily!IJ$10,0),0))/AL$168,0)</f>
        <v>6.1170795878096908E-2</v>
      </c>
      <c r="AM184" s="12">
        <f>IFERROR((IFERROR(VLOOKUP($EG184,Data!$B:$CP,Daily!EL$10,0),0)+IFERROR(VLOOKUP($IF184,Data!$B:$CP,Daily!IK$10,0),0))/AM$168,0)</f>
        <v>6.9977978957670661E-2</v>
      </c>
      <c r="AN184" s="12">
        <f>IFERROR((IFERROR(VLOOKUP($EG184,Data!$B:$CP,Daily!EM$10,0),0)+IFERROR(VLOOKUP($IF184,Data!$B:$CP,Daily!IL$10,0),0))/AN$168,0)</f>
        <v>6.0550876394263604E-2</v>
      </c>
      <c r="AO184" s="12">
        <f>IFERROR((IFERROR(VLOOKUP($EG184,Data!$B:$CP,Daily!EN$10,0),0)+IFERROR(VLOOKUP($IF184,Data!$B:$CP,Daily!IM$10,0),0))/AO$168,0)</f>
        <v>7.2357574647371317E-2</v>
      </c>
      <c r="AP184" s="12">
        <f>IFERROR((IFERROR(VLOOKUP($EG184,Data!$B:$CP,Daily!EO$10,0),0)+IFERROR(VLOOKUP($IF184,Data!$B:$CP,Daily!IN$10,0),0))/AP$168,0)</f>
        <v>6.6438356164383566E-2</v>
      </c>
      <c r="AQ184" s="12">
        <f>IFERROR((IFERROR(VLOOKUP($EG184,Data!$B:$CP,Daily!EP$10,0),0)+IFERROR(VLOOKUP($IF184,Data!$B:$CP,Daily!IO$10,0),0))/AQ$168,0)</f>
        <v>6.7076207869832316E-2</v>
      </c>
      <c r="AR184" s="12">
        <f>IFERROR((IFERROR(VLOOKUP($EG184,Data!$B:$CP,Daily!EQ$10,0),0)+IFERROR(VLOOKUP($IF184,Data!$B:$CP,Daily!IP$10,0),0))/AR$168,0)</f>
        <v>6.7376505498341774E-2</v>
      </c>
      <c r="AS184" s="12">
        <f>IFERROR((IFERROR(VLOOKUP($EG184,Data!$B:$CP,Daily!ER$10,0),0)+IFERROR(VLOOKUP($IF184,Data!$B:$CP,Daily!IQ$10,0),0))/AS$168,0)</f>
        <v>6.4943527367506512E-2</v>
      </c>
      <c r="AT184" s="12">
        <f>IFERROR((IFERROR(VLOOKUP($EG184,Data!$B:$CP,Daily!ES$10,0),0)+IFERROR(VLOOKUP($IF184,Data!$B:$CP,Daily!IR$10,0),0))/AT$168,0)</f>
        <v>5.6279184074711233E-2</v>
      </c>
      <c r="AU184" s="12">
        <f>IFERROR((IFERROR(VLOOKUP($EG184,Data!$B:$CP,Daily!ET$10,0),0)+IFERROR(VLOOKUP($IF184,Data!$B:$CP,Daily!IS$10,0),0))/AU$168,0)</f>
        <v>5.3696350916997544E-2</v>
      </c>
      <c r="AV184" s="12">
        <f>IFERROR((IFERROR(VLOOKUP($EG184,Data!$B:$CP,Daily!EU$10,0),0)+IFERROR(VLOOKUP($IF184,Data!$B:$CP,Daily!IT$10,0),0))/AV$168,0)</f>
        <v>5.4592882429662752E-2</v>
      </c>
      <c r="AW184" s="12">
        <f>IFERROR((IFERROR(VLOOKUP($EG184,Data!$B:$CP,Daily!EV$10,0),0)+IFERROR(VLOOKUP($IF184,Data!$B:$CP,Daily!IU$10,0),0))/AW$168,0)</f>
        <v>6.1728395061728392E-2</v>
      </c>
      <c r="AX184" s="12">
        <f>IFERROR((IFERROR(VLOOKUP($EG184,Data!$B:$CP,Daily!EW$10,0),0)+IFERROR(VLOOKUP($IF184,Data!$B:$CP,Daily!IV$10,0),0))/AX$168,0)</f>
        <v>6.4182534471437958E-2</v>
      </c>
      <c r="AY184" s="12">
        <f>IFERROR((IFERROR(VLOOKUP($EG184,Data!$B:$CP,Daily!EX$10,0),0)+IFERROR(VLOOKUP($IF184,Data!$B:$CP,Daily!IW$10,0),0))/AY$168,0)</f>
        <v>7.3297522093224751E-2</v>
      </c>
      <c r="AZ184" s="12">
        <f>IFERROR((IFERROR(VLOOKUP($EG184,Data!$B:$CP,Daily!EY$10,0),0)+IFERROR(VLOOKUP($IF184,Data!$B:$CP,Daily!IX$10,0),0))/AZ$168,0)</f>
        <v>5.6974045157206159E-2</v>
      </c>
      <c r="BA184" s="12">
        <f>IFERROR((IFERROR(VLOOKUP($EG184,Data!$B:$CP,Daily!EZ$10,0),0)+IFERROR(VLOOKUP($IF184,Data!$B:$CP,Daily!IY$10,0),0))/BA$168,0)</f>
        <v>5.1546391752577317E-2</v>
      </c>
      <c r="BB184" s="12">
        <f>IFERROR((IFERROR(VLOOKUP($EG184,Data!$B:$CP,Daily!FA$10,0),0)+IFERROR(VLOOKUP($IF184,Data!$B:$CP,Daily!IZ$10,0),0))/BB$168,0)</f>
        <v>5.6699101796407185E-2</v>
      </c>
      <c r="BC184" s="12">
        <f>IFERROR((IFERROR(VLOOKUP($EG184,Data!$B:$CP,Daily!FB$10,0),0)+IFERROR(VLOOKUP($IF184,Data!$B:$CP,Daily!JA$10,0),0))/BC$168,0)</f>
        <v>4.9556498264558428E-2</v>
      </c>
      <c r="BD184" s="12">
        <f>IFERROR((IFERROR(VLOOKUP($EG184,Data!$B:$CP,Daily!FC$10,0),0)+IFERROR(VLOOKUP($IF184,Data!$B:$CP,Daily!JB$10,0),0))/BD$168,0)</f>
        <v>5.504261363636364E-2</v>
      </c>
      <c r="BE184" s="12">
        <f>IFERROR((IFERROR(VLOOKUP($EG184,Data!$B:$CP,Daily!FD$10,0),0)+IFERROR(VLOOKUP($IF184,Data!$B:$CP,Daily!JC$10,0),0))/BE$168,0)</f>
        <v>6.3183249953677967E-2</v>
      </c>
      <c r="BF184" s="12">
        <f>IFERROR((IFERROR(VLOOKUP($EG184,Data!$B:$CP,Daily!FE$10,0),0)+IFERROR(VLOOKUP($IF184,Data!$B:$CP,Daily!JD$10,0),0))/BF$168,0)</f>
        <v>7.1596244131455405E-2</v>
      </c>
      <c r="BG184" s="12">
        <f>IFERROR((IFERROR(VLOOKUP($EG184,Data!$B:$CP,Daily!FF$10,0),0)+IFERROR(VLOOKUP($IF184,Data!$B:$CP,Daily!JE$10,0),0))/BG$168,0)</f>
        <v>4.8514251061249243E-2</v>
      </c>
      <c r="BH184" s="12">
        <f>IFERROR((IFERROR(VLOOKUP($EG184,Data!$B:$CP,Daily!FG$10,0),0)+IFERROR(VLOOKUP($IF184,Data!$B:$CP,Daily!JF$10,0),0))/BH$168,0)</f>
        <v>5.4995417048579284E-2</v>
      </c>
      <c r="BI184" s="12">
        <f>IFERROR((IFERROR(VLOOKUP($EG184,Data!$B:$CP,Daily!FH$10,0),0)+IFERROR(VLOOKUP($IF184,Data!$B:$CP,Daily!JG$10,0),0))/BI$168,0)</f>
        <v>5.0483351235230935E-2</v>
      </c>
      <c r="BJ184" s="12">
        <f>IFERROR((IFERROR(VLOOKUP($EG184,Data!$B:$CP,Daily!FI$10,0),0)+IFERROR(VLOOKUP($IF184,Data!$B:$CP,Daily!JH$10,0),0))/BJ$168,0)</f>
        <v>5.2863436123348019E-2</v>
      </c>
      <c r="BK184" s="12">
        <f>IFERROR((IFERROR(VLOOKUP($EG184,Data!$B:$CP,Daily!FJ$10,0),0)+IFERROR(VLOOKUP($IF184,Data!$B:$CP,Daily!JI$10,0),0))/BK$168,0)</f>
        <v>6.0835251561986187E-2</v>
      </c>
      <c r="BL184" s="12">
        <f>IFERROR((IFERROR(VLOOKUP($EG184,Data!$B:$CP,Daily!FK$10,0),0)+IFERROR(VLOOKUP($IF184,Data!$B:$CP,Daily!JJ$10,0),0))/BL$168,0)</f>
        <v>5.9617355654253502E-2</v>
      </c>
      <c r="BM184" s="12">
        <f>IFERROR((IFERROR(VLOOKUP($EG184,Data!$B:$CP,Daily!FL$10,0),0)+IFERROR(VLOOKUP($IF184,Data!$B:$CP,Daily!JK$10,0),0))/BM$168,0)</f>
        <v>6.2985879739806447E-2</v>
      </c>
      <c r="BN184" s="12">
        <f>IFERROR((IFERROR(VLOOKUP($EG184,Data!$B:$CP,Daily!FM$10,0),0)+IFERROR(VLOOKUP($IF184,Data!$B:$CP,Daily!JL$10,0),0))/BN$168,0)</f>
        <v>5.4140127388535034E-2</v>
      </c>
      <c r="BO184" s="12">
        <f>IFERROR((IFERROR(VLOOKUP($EG184,Data!$B:$CP,Daily!FN$10,0),0)+IFERROR(VLOOKUP($IF184,Data!$B:$CP,Daily!JM$10,0),0))/BO$168,0)</f>
        <v>5.2120938628158843E-2</v>
      </c>
      <c r="BP184" s="12">
        <f>IFERROR((IFERROR(VLOOKUP($EG184,Data!$B:$CP,Daily!FO$10,0),0)+IFERROR(VLOOKUP($IF184,Data!$B:$CP,Daily!JN$10,0),0))/BP$168,0)</f>
        <v>5.7663628831814417E-2</v>
      </c>
      <c r="BQ184" s="12">
        <f>IFERROR((IFERROR(VLOOKUP($EG184,Data!$B:$CP,Daily!FP$10,0),0)+IFERROR(VLOOKUP($IF184,Data!$B:$CP,Daily!JO$10,0),0))/BQ$168,0)</f>
        <v>7.6360165447025133E-2</v>
      </c>
      <c r="BR184" s="12">
        <f>IFERROR((IFERROR(VLOOKUP($EG184,Data!$B:$CP,Daily!FQ$10,0),0)+IFERROR(VLOOKUP($IF184,Data!$B:$CP,Daily!JP$10,0),0))/BR$168,0)</f>
        <v>6.4569536423841056E-2</v>
      </c>
      <c r="BS184" s="12">
        <f>IFERROR((IFERROR(VLOOKUP($EG184,Data!$B:$CP,Daily!FR$10,0),0)+IFERROR(VLOOKUP($IF184,Data!$B:$CP,Daily!JQ$10,0),0))/BS$168,0)</f>
        <v>7.9069050554870526E-2</v>
      </c>
      <c r="BT184" s="12">
        <f>IFERROR((IFERROR(VLOOKUP($EG184,Data!$B:$CP,Daily!FS$10,0),0)+IFERROR(VLOOKUP($IF184,Data!$B:$CP,Daily!JR$10,0),0))/BT$168,0)</f>
        <v>7.7148915348230304E-2</v>
      </c>
      <c r="BU184" s="12">
        <f>IFERROR((IFERROR(VLOOKUP($EG184,Data!$B:$CP,Daily!FT$10,0),0)+IFERROR(VLOOKUP($IF184,Data!$B:$CP,Daily!JS$10,0),0))/BU$168,0)</f>
        <v>6.276803118908382E-2</v>
      </c>
      <c r="BV184" s="12">
        <f>IFERROR((IFERROR(VLOOKUP($EG184,Data!$B:$CP,Daily!FU$10,0),0)+IFERROR(VLOOKUP($IF184,Data!$B:$CP,Daily!JT$10,0),0))/BV$168,0)</f>
        <v>5.7264765326746014E-2</v>
      </c>
      <c r="BW184" s="12">
        <f>IFERROR((IFERROR(VLOOKUP($EG184,Data!$B:$CP,Daily!FV$10,0),0)+IFERROR(VLOOKUP($IF184,Data!$B:$CP,Daily!JU$10,0),0))/BW$168,0)</f>
        <v>5.517112399476342E-2</v>
      </c>
      <c r="BX184" s="12">
        <f>IFERROR((IFERROR(VLOOKUP($EG184,Data!$B:$CP,Daily!FW$10,0),0)+IFERROR(VLOOKUP($IF184,Data!$B:$CP,Daily!JV$10,0),0))/BX$168,0)</f>
        <v>5.3887749393995897E-2</v>
      </c>
      <c r="BY184" s="12">
        <f>IFERROR((IFERROR(VLOOKUP($EG184,Data!$B:$CP,Daily!FX$10,0),0)+IFERROR(VLOOKUP($IF184,Data!$B:$CP,Daily!JW$10,0),0))/BY$168,0)</f>
        <v>6.4095972579263069E-2</v>
      </c>
      <c r="BZ184" s="12">
        <f>IFERROR((IFERROR(VLOOKUP($EG184,Data!$B:$CP,Daily!FY$10,0),0)+IFERROR(VLOOKUP($IF184,Data!$B:$CP,Daily!JX$10,0),0))/BZ$168,0)</f>
        <v>7.4198988195615517E-2</v>
      </c>
      <c r="CA184" s="12">
        <f>IFERROR((IFERROR(VLOOKUP($EG184,Data!$B:$CP,Daily!FZ$10,0),0)+IFERROR(VLOOKUP($IF184,Data!$B:$CP,Daily!JY$10,0),0))/CA$168,0)</f>
        <v>7.6748648177219603E-2</v>
      </c>
      <c r="CB184" s="12">
        <f>IFERROR((IFERROR(VLOOKUP($EG184,Data!$B:$CP,Daily!GA$10,0),0)+IFERROR(VLOOKUP($IF184,Data!$B:$CP,Daily!JZ$10,0),0))/CB$168,0)</f>
        <v>6.6051897919794128E-2</v>
      </c>
      <c r="CC184" s="12">
        <f>IFERROR((IFERROR(VLOOKUP($EG184,Data!$B:$CP,Daily!GB$10,0),0)+IFERROR(VLOOKUP($IF184,Data!$B:$CP,Daily!KA$10,0),0))/CC$168,0)</f>
        <v>5.8793456032719835E-2</v>
      </c>
      <c r="CD184" s="12">
        <f>IFERROR((IFERROR(VLOOKUP($EG184,Data!$B:$CP,Daily!GC$10,0),0)+IFERROR(VLOOKUP($IF184,Data!$B:$CP,Daily!KB$10,0),0))/CD$168,0)</f>
        <v>5.0478997789240976E-2</v>
      </c>
      <c r="CE184" s="12">
        <f>IFERROR((IFERROR(VLOOKUP($EG184,Data!$B:$CP,Daily!GD$10,0),0)+IFERROR(VLOOKUP($IF184,Data!$B:$CP,Daily!KC$10,0),0))/CE$168,0)</f>
        <v>5.8608695652173914E-2</v>
      </c>
      <c r="CF184" s="12">
        <f>IFERROR((IFERROR(VLOOKUP($EG184,Data!$B:$CP,Daily!GE$10,0),0)+IFERROR(VLOOKUP($IF184,Data!$B:$CP,Daily!KD$10,0),0))/CF$168,0)</f>
        <v>6.2862010221465078E-2</v>
      </c>
      <c r="CG184" s="12">
        <f>IFERROR((IFERROR(VLOOKUP($EG184,Data!$B:$CP,Daily!GF$10,0),0)+IFERROR(VLOOKUP($IF184,Data!$B:$CP,Daily!KE$10,0),0))/CG$168,0)</f>
        <v>7.3738897268309039E-2</v>
      </c>
      <c r="CH184" s="12">
        <f>IFERROR((IFERROR(VLOOKUP($EG184,Data!$B:$CP,Daily!GG$10,0),0)+IFERROR(VLOOKUP($IF184,Data!$B:$CP,Daily!KF$10,0),0))/CH$168,0)</f>
        <v>7.0876500575563231E-2</v>
      </c>
      <c r="CI184" s="12">
        <f>IFERROR((IFERROR(VLOOKUP($EG184,Data!$B:$CP,Daily!GH$10,0),0)+IFERROR(VLOOKUP($IF184,Data!$B:$CP,Daily!KG$10,0),0))/CI$168,0)</f>
        <v>5.2249637155297533E-2</v>
      </c>
      <c r="CJ184" s="12">
        <f>IFERROR((IFERROR(VLOOKUP($EG184,Data!$B:$CP,Daily!GI$10,0),0)+IFERROR(VLOOKUP($IF184,Data!$B:$CP,Daily!KH$10,0),0))/CJ$168,0)</f>
        <v>5.8256880733944957E-2</v>
      </c>
      <c r="CK184" s="12">
        <f>IFERROR((IFERROR(VLOOKUP($EG184,Data!$B:$CP,Daily!GJ$10,0),0)+IFERROR(VLOOKUP($IF184,Data!$B:$CP,Daily!KI$10,0),0))/CK$168,0)</f>
        <v>5.8214974574785201E-2</v>
      </c>
      <c r="CL184" s="12">
        <f>IFERROR((IFERROR(VLOOKUP($EG184,Data!$B:$CP,Daily!GK$10,0),0)+IFERROR(VLOOKUP($IF184,Data!$B:$CP,Daily!KJ$10,0),0))/CL$168,0)</f>
        <v>5.4526923730253099E-2</v>
      </c>
      <c r="CM184" s="12">
        <f>IFERROR((IFERROR(VLOOKUP($EG184,Data!$B:$CP,Daily!GL$10,0),0)+IFERROR(VLOOKUP($IF184,Data!$B:$CP,Daily!KK$10,0),0))/CM$168,0)</f>
        <v>6.0119155082144791E-2</v>
      </c>
      <c r="CN184" s="12">
        <f>IFERROR((IFERROR(VLOOKUP($EG184,Data!$B:$CP,Daily!GM$10,0),0)+IFERROR(VLOOKUP($IF184,Data!$B:$CP,Daily!KL$10,0),0))/CN$168,0)</f>
        <v>7.0592286501377416E-2</v>
      </c>
      <c r="CO184" s="12">
        <f>IFERROR((IFERROR(VLOOKUP($EG184,Data!$B:$CP,Daily!GN$10,0),0)+IFERROR(VLOOKUP($IF184,Data!$B:$CP,Daily!KM$10,0),0))/CO$168,0)</f>
        <v>6.7746429815395331E-2</v>
      </c>
      <c r="CP184" s="12">
        <f>IFERROR((IFERROR(VLOOKUP($EG184,Data!$B:$CP,Daily!GO$10,0),0)+IFERROR(VLOOKUP($IF184,Data!$B:$CP,Daily!KN$10,0),0))/CP$168,0)</f>
        <v>5.4107773851590109E-2</v>
      </c>
      <c r="CQ184" s="12">
        <f>IFERROR((IFERROR(VLOOKUP($EG184,Data!$B:$CP,Daily!GP$10,0),0)+IFERROR(VLOOKUP($IF184,Data!$B:$CP,Daily!KO$10,0),0))/CQ$168,0)</f>
        <v>5.3250179899256414E-2</v>
      </c>
      <c r="CR184" s="12">
        <f>IFERROR((IFERROR(VLOOKUP($EG184,Data!$B:$CP,Daily!GQ$10,0),0)+IFERROR(VLOOKUP($IF184,Data!$B:$CP,Daily!KP$10,0),0))/CR$168,0)</f>
        <v>5.9830704116968066E-2</v>
      </c>
      <c r="CS184" s="12">
        <f>IFERROR((IFERROR(VLOOKUP($EG184,Data!$B:$CP,Daily!GR$10,0),0)+IFERROR(VLOOKUP($IF184,Data!$B:$CP,Daily!KQ$10,0),0))/CS$168,0)</f>
        <v>6.2727098871677184E-2</v>
      </c>
      <c r="CT184" s="12">
        <f>IFERROR((IFERROR(VLOOKUP($EG184,Data!$B:$CP,Daily!GS$10,0),0)+IFERROR(VLOOKUP($IF184,Data!$B:$CP,Daily!KR$10,0),0))/CT$168,0)</f>
        <v>6.9038767923526284E-2</v>
      </c>
      <c r="CU184" s="12">
        <f>IFERROR((IFERROR(VLOOKUP($EG184,Data!$B:$CP,Daily!GT$10,0),0)+IFERROR(VLOOKUP($IF184,Data!$B:$CP,Daily!KS$10,0),0))/CU$168,0)</f>
        <v>7.7785817655571632E-2</v>
      </c>
      <c r="CV184" s="12">
        <f>IFERROR((IFERROR(VLOOKUP($EG184,Data!$B:$CP,Daily!GU$10,0),0)+IFERROR(VLOOKUP($IF184,Data!$B:$CP,Daily!KT$10,0),0))/CV$168,0)</f>
        <v>9.6305456793940328E-2</v>
      </c>
      <c r="CW184" s="12">
        <f>IFERROR((IFERROR(VLOOKUP($EG184,Data!$B:$CP,Daily!GV$10,0),0)+IFERROR(VLOOKUP($IF184,Data!$B:$CP,Daily!KU$10,0),0))/CW$168,0)</f>
        <v>6.6061425536024732E-2</v>
      </c>
      <c r="CX184" s="12">
        <f>IFERROR((IFERROR(VLOOKUP($EG184,Data!$B:$CP,Daily!GW$10,0),0)+IFERROR(VLOOKUP($IF184,Data!$B:$CP,Daily!KV$10,0),0))/CX$168,0)</f>
        <v>5.8577405857740586E-2</v>
      </c>
      <c r="CY184" s="12">
        <f>IFERROR((IFERROR(VLOOKUP($EG184,Data!$B:$CP,Daily!GX$10,0),0)+IFERROR(VLOOKUP($IF184,Data!$B:$CP,Daily!KW$10,0),0))/CY$168,0)</f>
        <v>6.2910473556861385E-2</v>
      </c>
      <c r="CZ184" s="12">
        <f>IFERROR((IFERROR(VLOOKUP($EG184,Data!$B:$CP,Daily!GY$10,0),0)+IFERROR(VLOOKUP($IF184,Data!$B:$CP,Daily!KX$10,0),0))/CZ$168,0)</f>
        <v>6.5003641660597231E-2</v>
      </c>
      <c r="DA184" s="12">
        <f>IFERROR((IFERROR(VLOOKUP($EG184,Data!$B:$CP,Daily!GZ$10,0),0)+IFERROR(VLOOKUP($IF184,Data!$B:$CP,Daily!KY$10,0),0))/DA$168,0)</f>
        <v>6.6860994716706146E-2</v>
      </c>
      <c r="DB184" s="12">
        <f>IFERROR((IFERROR(VLOOKUP($EG184,Data!$B:$CP,Daily!HA$10,0),0)+IFERROR(VLOOKUP($IF184,Data!$B:$CP,Daily!KZ$10,0),0))/DB$168,0)</f>
        <v>7.3402271571452793E-2</v>
      </c>
      <c r="DC184" s="12">
        <f>IFERROR((IFERROR(VLOOKUP($EG184,Data!$B:$CP,Daily!HB$10,0),0)+IFERROR(VLOOKUP($IF184,Data!$B:$CP,Daily!LA$10,0),0))/DC$168,0)</f>
        <v>7.2879330943847076E-2</v>
      </c>
      <c r="DD184" s="12">
        <f>IFERROR((IFERROR(VLOOKUP($EG184,Data!$B:$CP,Daily!HC$10,0),0)+IFERROR(VLOOKUP($IF184,Data!$B:$CP,Daily!LB$10,0),0))/DD$168,0)</f>
        <v>5.9381943041809736E-2</v>
      </c>
      <c r="DE184" s="12">
        <f>IFERROR((IFERROR(VLOOKUP($EG184,Data!$B:$CP,Daily!HD$10,0),0)+IFERROR(VLOOKUP($IF184,Data!$B:$CP,Daily!LC$10,0),0))/DE$168,0)</f>
        <v>5.8602554470323066E-2</v>
      </c>
      <c r="DF184" s="12">
        <f>IFERROR((IFERROR(VLOOKUP($EG184,Data!$B:$CP,Daily!HE$10,0),0)+IFERROR(VLOOKUP($IF184,Data!$B:$CP,Daily!LD$10,0),0))/DF$168,0)</f>
        <v>5.6139010884093947E-2</v>
      </c>
      <c r="DG184" s="12">
        <f>IFERROR((IFERROR(VLOOKUP($EG184,Data!$B:$CP,Daily!HF$10,0),0)+IFERROR(VLOOKUP($IF184,Data!$B:$CP,Daily!LE$10,0),0))/DG$168,0)</f>
        <v>5.6750741839762614E-2</v>
      </c>
      <c r="DH184" s="12">
        <f>IFERROR((IFERROR(VLOOKUP($EG184,Data!$B:$CP,Daily!HG$10,0),0)+IFERROR(VLOOKUP($IF184,Data!$B:$CP,Daily!LF$10,0),0))/DH$168,0)</f>
        <v>6.5390749601275916E-2</v>
      </c>
      <c r="DI184" s="12">
        <f>IFERROR((IFERROR(VLOOKUP($EG184,Data!$B:$CP,Daily!HH$10,0),0)+IFERROR(VLOOKUP($IF184,Data!$B:$CP,Daily!LG$10,0),0))/DI$168,0)</f>
        <v>7.8246753246753245E-2</v>
      </c>
      <c r="DJ184" s="12">
        <f>IFERROR((IFERROR(VLOOKUP($EG184,Data!$B:$CP,Daily!HI$10,0),0)+IFERROR(VLOOKUP($IF184,Data!$B:$CP,Daily!LH$10,0),0))/DJ$168,0)</f>
        <v>6.5126676602086445E-2</v>
      </c>
      <c r="DK184" s="12">
        <f>IFERROR((IFERROR(VLOOKUP($EG184,Data!$B:$CP,Daily!HJ$10,0),0)+IFERROR(VLOOKUP($IF184,Data!$B:$CP,Daily!LI$10,0),0))/DK$168,0)</f>
        <v>5.9852312475709289E-2</v>
      </c>
      <c r="DL184" s="12">
        <f>IFERROR((IFERROR(VLOOKUP($EG184,Data!$B:$CP,Daily!HK$10,0),0)+IFERROR(VLOOKUP($IF184,Data!$B:$CP,Daily!LJ$10,0),0))/DL$168,0)</f>
        <v>5.4821664464993397E-2</v>
      </c>
      <c r="DM184" s="12">
        <f>IFERROR((IFERROR(VLOOKUP($EG184,Data!$B:$CP,Daily!HL$10,0),0)+IFERROR(VLOOKUP($IF184,Data!$B:$CP,Daily!LK$10,0),0))/DM$168,0)</f>
        <v>5.5066459520110481E-2</v>
      </c>
      <c r="DN184" s="12">
        <f>IFERROR((IFERROR(VLOOKUP($EG184,Data!$B:$CP,Daily!HM$10,0),0)+IFERROR(VLOOKUP($IF184,Data!$B:$CP,Daily!LL$10,0),0))/DN$168,0)</f>
        <v>5.2650494159928125E-2</v>
      </c>
      <c r="DO184" s="12">
        <f>IFERROR((IFERROR(VLOOKUP($EG184,Data!$B:$CP,Daily!HN$10,0),0)+IFERROR(VLOOKUP($IF184,Data!$B:$CP,Daily!LM$10,0),0))/DO$168,0)</f>
        <v>6.2789160608063443E-2</v>
      </c>
      <c r="DP184" s="12">
        <f>IFERROR((IFERROR(VLOOKUP($EG184,Data!$B:$CP,Daily!HO$10,0),0)+IFERROR(VLOOKUP($IF184,Data!$B:$CP,Daily!LN$10,0),0))/DP$168,0)</f>
        <v>6.9636031244806385E-2</v>
      </c>
      <c r="DQ184" s="12">
        <f>IFERROR((IFERROR(VLOOKUP($EG184,Data!$B:$CP,Daily!HP$10,0),0)+IFERROR(VLOOKUP($IF184,Data!$B:$CP,Daily!LO$10,0),0))/DQ$168,0)</f>
        <v>7.0291137204439441E-2</v>
      </c>
      <c r="DR184" s="12">
        <f>IFERROR((IFERROR(VLOOKUP($EG184,Data!$B:$CP,Daily!HQ$10,0),0)+IFERROR(VLOOKUP($IF184,Data!$B:$CP,Daily!LP$10,0),0))/DR$168,0)</f>
        <v>5.4395709634169696E-2</v>
      </c>
      <c r="DS184" s="12">
        <f>IFERROR((IFERROR(VLOOKUP($EG184,Data!$B:$CP,Daily!HR$10,0),0)+IFERROR(VLOOKUP($IF184,Data!$B:$CP,Daily!LQ$10,0),0))/DS$168,0)</f>
        <v>5.319385711106165E-2</v>
      </c>
      <c r="DT184" s="12">
        <f>IFERROR((IFERROR(VLOOKUP($EG184,Data!$B:$CP,Daily!HS$10,0),0)+IFERROR(VLOOKUP($IF184,Data!$B:$CP,Daily!LR$10,0),0))/DT$168,0)</f>
        <v>5.0581109837944019E-2</v>
      </c>
      <c r="DU184" s="12">
        <f>IFERROR((IFERROR(VLOOKUP($EG184,Data!$B:$CP,Daily!HT$10,0),0)+IFERROR(VLOOKUP($IF184,Data!$B:$CP,Daily!LS$10,0),0))/DU$168,0)</f>
        <v>6.1918457113855525E-2</v>
      </c>
      <c r="DV184" s="12">
        <f>IFERROR((IFERROR(VLOOKUP($EG184,Data!$B:$CP,Daily!HU$10,0),0)+IFERROR(VLOOKUP($IF184,Data!$B:$CP,Daily!LT$10,0),0))/DV$168,0)</f>
        <v>0</v>
      </c>
      <c r="DW184" s="40">
        <f t="shared" si="2137"/>
        <v>5.5066459520110481E-2</v>
      </c>
      <c r="DX184" s="40">
        <f t="shared" si="2138"/>
        <v>6.7746429815395331E-2</v>
      </c>
      <c r="DY184" s="40">
        <f t="shared" si="2762"/>
        <v>1.2679970295284851E-2</v>
      </c>
      <c r="DZ184" s="40">
        <f t="shared" si="2763"/>
        <v>7.7256407536858973E-2</v>
      </c>
      <c r="EA184" s="40">
        <f t="shared" si="2764"/>
        <v>4.5556481798646839E-2</v>
      </c>
      <c r="EB184" s="14"/>
      <c r="EC184" s="12">
        <f t="shared" si="2765"/>
        <v>9.0278476986297498E-3</v>
      </c>
      <c r="ED184" s="12">
        <f t="shared" si="2746"/>
        <v>5.9510006553410294E-2</v>
      </c>
      <c r="EE184" s="12">
        <f t="shared" si="2747"/>
        <v>6.4470843680197662E-2</v>
      </c>
      <c r="EF184" s="1"/>
      <c r="EG184" s="7" t="s">
        <v>891</v>
      </c>
      <c r="EH184" s="7" t="s">
        <v>160</v>
      </c>
      <c r="EI184" s="12">
        <f>IFERROR(VLOOKUP($EG184,Data!$B:$CP,Daily!EI$10,0)/EI$168,0)</f>
        <v>7.6308539944903581E-2</v>
      </c>
      <c r="EJ184" s="12">
        <f>IFERROR(VLOOKUP($EG184,Data!$B:$CP,Daily!EJ$10,0)/EJ$168,0)</f>
        <v>7.5147473711208002E-2</v>
      </c>
      <c r="EK184" s="12">
        <f>IFERROR(VLOOKUP($EG184,Data!$B:$CP,Daily!EK$10,0)/EK$168,0)</f>
        <v>5.5697008274984083E-2</v>
      </c>
      <c r="EL184" s="12">
        <f>IFERROR(VLOOKUP($EG184,Data!$B:$CP,Daily!EL$10,0)/EL$168,0)</f>
        <v>6.6408995080815172E-2</v>
      </c>
      <c r="EM184" s="12">
        <f>IFERROR(VLOOKUP($EG184,Data!$B:$CP,Daily!EM$10,0)/EM$168,0)</f>
        <v>5.95703125E-2</v>
      </c>
      <c r="EN184" s="12">
        <f>IFERROR(VLOOKUP($EG184,Data!$B:$CP,Daily!EN$10,0)/EN$168,0)</f>
        <v>6.5340145200322663E-2</v>
      </c>
      <c r="EO184" s="12">
        <f>IFERROR(VLOOKUP($EG184,Data!$B:$CP,Daily!EO$10,0)/EO$168,0)</f>
        <v>6.1799152753550961E-2</v>
      </c>
      <c r="EP184" s="12">
        <f>IFERROR(VLOOKUP($EG184,Data!$B:$CP,Daily!EP$10,0)/EP$168,0)</f>
        <v>6.5083135391923994E-2</v>
      </c>
      <c r="EQ184" s="12">
        <f>IFERROR(VLOOKUP($EG184,Data!$B:$CP,Daily!EQ$10,0)/EQ$168,0)</f>
        <v>6.6782955394966356E-2</v>
      </c>
      <c r="ER184" s="12">
        <f>IFERROR(VLOOKUP($EG184,Data!$B:$CP,Daily!ER$10,0)/ER$168,0)</f>
        <v>6.265508684863523E-2</v>
      </c>
      <c r="ES184" s="12">
        <f>IFERROR(VLOOKUP($EG184,Data!$B:$CP,Daily!ES$10,0)/ES$168,0)</f>
        <v>5.4149085794655417E-2</v>
      </c>
      <c r="ET184" s="12">
        <f>IFERROR(VLOOKUP($EG184,Data!$B:$CP,Daily!ET$10,0)/ET$168,0)</f>
        <v>5.1871657754010696E-2</v>
      </c>
      <c r="EU184" s="12">
        <f>IFERROR(VLOOKUP($EG184,Data!$B:$CP,Daily!EU$10,0)/EU$168,0)</f>
        <v>5.0716941051513545E-2</v>
      </c>
      <c r="EV184" s="12">
        <f>IFERROR(VLOOKUP($EG184,Data!$B:$CP,Daily!EV$10,0)/EV$168,0)</f>
        <v>6.290115532734275E-2</v>
      </c>
      <c r="EW184" s="12">
        <f>IFERROR(VLOOKUP($EG184,Data!$B:$CP,Daily!EW$10,0)/EW$168,0)</f>
        <v>6.0837381448068474E-2</v>
      </c>
      <c r="EX184" s="12">
        <f>IFERROR(VLOOKUP($EG184,Data!$B:$CP,Daily!EX$10,0)/EX$168,0)</f>
        <v>6.9311780553514571E-2</v>
      </c>
      <c r="EY184" s="12">
        <f>IFERROR(VLOOKUP($EG184,Data!$B:$CP,Daily!EY$10,0)/EY$168,0)</f>
        <v>5.4261279858448835E-2</v>
      </c>
      <c r="EZ184" s="12">
        <f>IFERROR(VLOOKUP($EG184,Data!$B:$CP,Daily!EZ$10,0)/EZ$168,0)</f>
        <v>4.6993098915543874E-2</v>
      </c>
      <c r="FA184" s="12">
        <f>IFERROR(VLOOKUP($EG184,Data!$B:$CP,Daily!FA$10,0)/FA$168,0)</f>
        <v>5.8392249279916209E-2</v>
      </c>
      <c r="FB184" s="12">
        <f>IFERROR(VLOOKUP($EG184,Data!$B:$CP,Daily!FB$10,0)/FB$168,0)</f>
        <v>5.1383399209486168E-2</v>
      </c>
      <c r="FC184" s="12">
        <f>IFERROR(VLOOKUP($EG184,Data!$B:$CP,Daily!FC$10,0)/FC$168,0)</f>
        <v>5.1414514145141449E-2</v>
      </c>
      <c r="FD184" s="12">
        <f>IFERROR(VLOOKUP($EG184,Data!$B:$CP,Daily!FD$10,0)/FD$168,0)</f>
        <v>6.0810810810810814E-2</v>
      </c>
      <c r="FE184" s="12">
        <f>IFERROR(VLOOKUP($EG184,Data!$B:$CP,Daily!FE$10,0)/FE$168,0)</f>
        <v>6.4696299744007452E-2</v>
      </c>
      <c r="FF184" s="12">
        <f>IFERROR(VLOOKUP($EG184,Data!$B:$CP,Daily!FF$10,0)/FF$168,0)</f>
        <v>4.8186098033785651E-2</v>
      </c>
      <c r="FG184" s="12">
        <f>IFERROR(VLOOKUP($EG184,Data!$B:$CP,Daily!FG$10,0)/FG$168,0)</f>
        <v>5.4413160392280925E-2</v>
      </c>
      <c r="FH184" s="12">
        <f>IFERROR(VLOOKUP($EG184,Data!$B:$CP,Daily!FH$10,0)/FH$168,0)</f>
        <v>4.8708487084870848E-2</v>
      </c>
      <c r="FI184" s="12">
        <f>IFERROR(VLOOKUP($EG184,Data!$B:$CP,Daily!FI$10,0)/FI$168,0)</f>
        <v>4.8001949317738789E-2</v>
      </c>
      <c r="FJ184" s="12">
        <f>IFERROR(VLOOKUP($EG184,Data!$B:$CP,Daily!FJ$10,0)/FJ$168,0)</f>
        <v>6.1141304347826088E-2</v>
      </c>
      <c r="FK184" s="12">
        <f>IFERROR(VLOOKUP($EG184,Data!$B:$CP,Daily!FK$10,0)/FK$168,0)</f>
        <v>5.7763401109057304E-2</v>
      </c>
      <c r="FL184" s="12">
        <f>IFERROR(VLOOKUP($EG184,Data!$B:$CP,Daily!FL$10,0)/FL$168,0)</f>
        <v>6.4124783362218371E-2</v>
      </c>
      <c r="FM184" s="12">
        <f>IFERROR(VLOOKUP($EG184,Data!$B:$CP,Daily!FM$10,0)/FM$168,0)</f>
        <v>5.71899917514435E-2</v>
      </c>
      <c r="FN184" s="12">
        <f>IFERROR(VLOOKUP($EG184,Data!$B:$CP,Daily!FN$10,0)/FN$168,0)</f>
        <v>4.6628859483301831E-2</v>
      </c>
      <c r="FO184" s="12">
        <f>IFERROR(VLOOKUP($EG184,Data!$B:$CP,Daily!FO$10,0)/FO$168,0)</f>
        <v>5.4022722003246003E-2</v>
      </c>
      <c r="FP184" s="12">
        <f>IFERROR(VLOOKUP($EG184,Data!$B:$CP,Daily!FP$10,0)/FP$168,0)</f>
        <v>6.9378531073446326E-2</v>
      </c>
      <c r="FQ184" s="12">
        <f>IFERROR(VLOOKUP($EG184,Data!$B:$CP,Daily!FQ$10,0)/FQ$168,0)</f>
        <v>6.3073664391621556E-2</v>
      </c>
      <c r="FR184" s="12">
        <f>IFERROR(VLOOKUP($EG184,Data!$B:$CP,Daily!FR$10,0)/FR$168,0)</f>
        <v>6.6091954022988508E-2</v>
      </c>
      <c r="FS184" s="12">
        <f>IFERROR(VLOOKUP($EG184,Data!$B:$CP,Daily!FS$10,0)/FS$168,0)</f>
        <v>7.4358974358974358E-2</v>
      </c>
      <c r="FT184" s="12">
        <f>IFERROR(VLOOKUP($EG184,Data!$B:$CP,Daily!FT$10,0)/FT$168,0)</f>
        <v>6.4489344035427623E-2</v>
      </c>
      <c r="FU184" s="12">
        <f>IFERROR(VLOOKUP($EG184,Data!$B:$CP,Daily!FU$10,0)/FU$168,0)</f>
        <v>5.4003724394785846E-2</v>
      </c>
      <c r="FV184" s="12">
        <f>IFERROR(VLOOKUP($EG184,Data!$B:$CP,Daily!FV$10,0)/FV$168,0)</f>
        <v>5.2135184700026198E-2</v>
      </c>
      <c r="FW184" s="12">
        <f>IFERROR(VLOOKUP($EG184,Data!$B:$CP,Daily!FW$10,0)/FW$168,0)</f>
        <v>5.2345167141746564E-2</v>
      </c>
      <c r="FX184" s="12">
        <f>IFERROR(VLOOKUP($EG184,Data!$B:$CP,Daily!FX$10,0)/FX$168,0)</f>
        <v>6.2992125984251968E-2</v>
      </c>
      <c r="FY184" s="12">
        <f>IFERROR(VLOOKUP($EG184,Data!$B:$CP,Daily!FY$10,0)/FY$168,0)</f>
        <v>6.9236259814418277E-2</v>
      </c>
      <c r="FZ184" s="12">
        <f>IFERROR(VLOOKUP($EG184,Data!$B:$CP,Daily!FZ$10,0)/FZ$168,0)</f>
        <v>7.6793452094366874E-2</v>
      </c>
      <c r="GA184" s="12">
        <f>IFERROR(VLOOKUP($EG184,Data!$B:$CP,Daily!GA$10,0)/GA$168,0)</f>
        <v>6.6429418742585997E-2</v>
      </c>
      <c r="GB184" s="12">
        <f>IFERROR(VLOOKUP($EG184,Data!$B:$CP,Daily!GB$10,0)/GB$168,0)</f>
        <v>6.2544420753375976E-2</v>
      </c>
      <c r="GC184" s="12">
        <f>IFERROR(VLOOKUP($EG184,Data!$B:$CP,Daily!GC$10,0)/GC$168,0)</f>
        <v>4.9354593773728167E-2</v>
      </c>
      <c r="GD184" s="12">
        <f>IFERROR(VLOOKUP($EG184,Data!$B:$CP,Daily!GD$10,0)/GD$168,0)</f>
        <v>5.7196880170172534E-2</v>
      </c>
      <c r="GE184" s="12">
        <f>IFERROR(VLOOKUP($EG184,Data!$B:$CP,Daily!GE$10,0)/GE$168,0)</f>
        <v>6.2116202172886159E-2</v>
      </c>
      <c r="GF184" s="12">
        <f>IFERROR(VLOOKUP($EG184,Data!$B:$CP,Daily!GF$10,0)/GF$168,0)</f>
        <v>7.5186219739292362E-2</v>
      </c>
      <c r="GG184" s="12">
        <f>IFERROR(VLOOKUP($EG184,Data!$B:$CP,Daily!GG$10,0)/GG$168,0)</f>
        <v>7.0988358822186709E-2</v>
      </c>
      <c r="GH184" s="12">
        <f>IFERROR(VLOOKUP($EG184,Data!$B:$CP,Daily!GH$10,0)/GH$168,0)</f>
        <v>5.0307107341327872E-2</v>
      </c>
      <c r="GI184" s="12">
        <f>IFERROR(VLOOKUP($EG184,Data!$B:$CP,Daily!GI$10,0)/GI$168,0)</f>
        <v>6.084740363172985E-2</v>
      </c>
      <c r="GJ184" s="12">
        <f>IFERROR(VLOOKUP($EG184,Data!$B:$CP,Daily!GJ$10,0)/GJ$168,0)</f>
        <v>5.3893695920889988E-2</v>
      </c>
      <c r="GK184" s="12">
        <f>IFERROR(VLOOKUP($EG184,Data!$B:$CP,Daily!GK$10,0)/GK$168,0)</f>
        <v>5.0082294850693626E-2</v>
      </c>
      <c r="GL184" s="12">
        <f>IFERROR(VLOOKUP($EG184,Data!$B:$CP,Daily!GL$10,0)/GL$168,0)</f>
        <v>6.1845131612573476E-2</v>
      </c>
      <c r="GM184" s="12">
        <f>IFERROR(VLOOKUP($EG184,Data!$B:$CP,Daily!GM$10,0)/GM$168,0)</f>
        <v>7.1411280561607365E-2</v>
      </c>
      <c r="GN184" s="12">
        <f>IFERROR(VLOOKUP($EG184,Data!$B:$CP,Daily!GN$10,0)/GN$168,0)</f>
        <v>6.9343065693430656E-2</v>
      </c>
      <c r="GO184" s="12">
        <f>IFERROR(VLOOKUP($EG184,Data!$B:$CP,Daily!GO$10,0)/GO$168,0)</f>
        <v>5.6825200741198269E-2</v>
      </c>
      <c r="GP184" s="12">
        <f>IFERROR(VLOOKUP($EG184,Data!$B:$CP,Daily!GP$10,0)/GP$168,0)</f>
        <v>5.7961359093937376E-2</v>
      </c>
      <c r="GQ184" s="12">
        <f>IFERROR(VLOOKUP($EG184,Data!$B:$CP,Daily!GQ$10,0)/GQ$168,0)</f>
        <v>5.5005500550055007E-2</v>
      </c>
      <c r="GR184" s="12">
        <f>IFERROR(VLOOKUP($EG184,Data!$B:$CP,Daily!GR$10,0)/GR$168,0)</f>
        <v>6.1056543668701883E-2</v>
      </c>
      <c r="GS184" s="12">
        <f>IFERROR(VLOOKUP($EG184,Data!$B:$CP,Daily!GS$10,0)/GS$168,0)</f>
        <v>6.4798598949211902E-2</v>
      </c>
      <c r="GT184" s="12">
        <f>IFERROR(VLOOKUP($EG184,Data!$B:$CP,Daily!GT$10,0)/GT$168,0)</f>
        <v>7.1995900589290285E-2</v>
      </c>
      <c r="GU184" s="12">
        <f>IFERROR(VLOOKUP($EG184,Data!$B:$CP,Daily!GU$10,0)/GU$168,0)</f>
        <v>8.8938547486033526E-2</v>
      </c>
      <c r="GV184" s="12">
        <f>IFERROR(VLOOKUP($EG184,Data!$B:$CP,Daily!GV$10,0)/GV$168,0)</f>
        <v>6.3284081405073883E-2</v>
      </c>
      <c r="GW184" s="12">
        <f>IFERROR(VLOOKUP($EG184,Data!$B:$CP,Daily!GW$10,0)/GW$168,0)</f>
        <v>5.5085901281701662E-2</v>
      </c>
      <c r="GX184" s="12">
        <f>IFERROR(VLOOKUP($EG184,Data!$B:$CP,Daily!GX$10,0)/GX$168,0)</f>
        <v>6.2683643486777671E-2</v>
      </c>
      <c r="GY184" s="12">
        <f>IFERROR(VLOOKUP($EG184,Data!$B:$CP,Daily!GY$10,0)/GY$168,0)</f>
        <v>6.5059616381544838E-2</v>
      </c>
      <c r="GZ184" s="12">
        <f>IFERROR(VLOOKUP($EG184,Data!$B:$CP,Daily!GZ$10,0)/GZ$168,0)</f>
        <v>6.9682787311492453E-2</v>
      </c>
      <c r="HA184" s="12">
        <f>IFERROR(VLOOKUP($EG184,Data!$B:$CP,Daily!HA$10,0)/HA$168,0)</f>
        <v>7.5535241760885261E-2</v>
      </c>
      <c r="HB184" s="12">
        <f>IFERROR(VLOOKUP($EG184,Data!$B:$CP,Daily!HB$10,0)/HB$168,0)</f>
        <v>7.3363701750179811E-2</v>
      </c>
      <c r="HC184" s="12">
        <f>IFERROR(VLOOKUP($EG184,Data!$B:$CP,Daily!HC$10,0)/HC$168,0)</f>
        <v>5.7752489331436702E-2</v>
      </c>
      <c r="HD184" s="12">
        <f>IFERROR(VLOOKUP($EG184,Data!$B:$CP,Daily!HD$10,0)/HD$168,0)</f>
        <v>5.9208261617900174E-2</v>
      </c>
      <c r="HE184" s="12">
        <f>IFERROR(VLOOKUP($EG184,Data!$B:$CP,Daily!HE$10,0)/HE$168,0)</f>
        <v>5.6860651361452214E-2</v>
      </c>
      <c r="HF184" s="12">
        <f>IFERROR(VLOOKUP($EG184,Data!$B:$CP,Daily!HF$10,0)/HF$168,0)</f>
        <v>5.87018360486165E-2</v>
      </c>
      <c r="HG184" s="12">
        <f>IFERROR(VLOOKUP($EG184,Data!$B:$CP,Daily!HG$10,0)/HG$168,0)</f>
        <v>6.3345017526289432E-2</v>
      </c>
      <c r="HH184" s="12">
        <f>IFERROR(VLOOKUP($EG184,Data!$B:$CP,Daily!HH$10,0)/HH$168,0)</f>
        <v>7.4338319907940167E-2</v>
      </c>
      <c r="HI184" s="12">
        <f>IFERROR(VLOOKUP($EG184,Data!$B:$CP,Daily!HI$10,0)/HI$168,0)</f>
        <v>6.3843236409608095E-2</v>
      </c>
      <c r="HJ184" s="12">
        <f>IFERROR(VLOOKUP($EG184,Data!$B:$CP,Daily!HJ$10,0)/HJ$168,0)</f>
        <v>5.7228915662650599E-2</v>
      </c>
      <c r="HK184" s="12">
        <f>IFERROR(VLOOKUP($EG184,Data!$B:$CP,Daily!HK$10,0)/HK$168,0)</f>
        <v>5.3406998158379376E-2</v>
      </c>
      <c r="HL184" s="12">
        <f>IFERROR(VLOOKUP($EG184,Data!$B:$CP,Daily!HL$10,0)/HL$168,0)</f>
        <v>5.2656773575873624E-2</v>
      </c>
      <c r="HM184" s="12">
        <f>IFERROR(VLOOKUP($EG184,Data!$B:$CP,Daily!HM$10,0)/HM$168,0)</f>
        <v>4.7822803926503898E-2</v>
      </c>
      <c r="HN184" s="12">
        <f>IFERROR(VLOOKUP($EG184,Data!$B:$CP,Daily!HN$10,0)/HN$168,0)</f>
        <v>6.1017729679944739E-2</v>
      </c>
      <c r="HO184" s="12">
        <f>IFERROR(VLOOKUP($EG184,Data!$B:$CP,Daily!HO$10,0)/HO$168,0)</f>
        <v>6.4508670520231209E-2</v>
      </c>
      <c r="HP184" s="12">
        <f>IFERROR(VLOOKUP($EG184,Data!$B:$CP,Daily!HP$10,0)/HP$168,0)</f>
        <v>6.881865052678772E-2</v>
      </c>
      <c r="HQ184" s="12">
        <f>IFERROR(VLOOKUP($EG184,Data!$B:$CP,Daily!HQ$10,0)/HQ$168,0)</f>
        <v>4.9577771724325793E-2</v>
      </c>
      <c r="HR184" s="12">
        <f>IFERROR(VLOOKUP($EG184,Data!$B:$CP,Daily!HR$10,0)/HR$168,0)</f>
        <v>5.1964120012372411E-2</v>
      </c>
      <c r="HS184" s="12">
        <f>IFERROR(VLOOKUP($EG184,Data!$B:$CP,Daily!HS$10,0)/HS$168,0)</f>
        <v>4.9273387829246139E-2</v>
      </c>
      <c r="HT184" s="12">
        <f>IFERROR(VLOOKUP($EG184,Data!$B:$CP,Daily!HT$10,0)/HT$168,0)</f>
        <v>6.3187456119822141E-2</v>
      </c>
      <c r="HU184" s="43"/>
      <c r="HV184" s="40">
        <f t="shared" si="2141"/>
        <v>5.4022722003246003E-2</v>
      </c>
      <c r="HW184" s="40">
        <f t="shared" si="2142"/>
        <v>6.5340145200322663E-2</v>
      </c>
      <c r="HX184" s="40">
        <f t="shared" si="2766"/>
        <v>1.1317423197076661E-2</v>
      </c>
      <c r="HY184" s="40">
        <f t="shared" si="2767"/>
        <v>7.3828212598130161E-2</v>
      </c>
      <c r="HZ184" s="40">
        <f t="shared" si="2768"/>
        <v>4.5534654605438506E-2</v>
      </c>
      <c r="IA184" s="43"/>
      <c r="IB184" s="12">
        <f t="shared" si="2769"/>
        <v>8.616049961574699E-3</v>
      </c>
      <c r="IC184" s="12">
        <f t="shared" si="2748"/>
        <v>5.6599788806758186E-2</v>
      </c>
      <c r="ID184" s="12">
        <f t="shared" si="2749"/>
        <v>6.2383530818185012E-2</v>
      </c>
      <c r="IE184" s="1"/>
      <c r="IF184" s="7" t="s">
        <v>892</v>
      </c>
      <c r="IG184" s="7" t="s">
        <v>160</v>
      </c>
      <c r="IH184" s="12">
        <f>IFERROR(VLOOKUP($IF184,Data!$B:$CP,Daily!IH$10,0)/IH$168,0)</f>
        <v>7.2761194029850748E-2</v>
      </c>
      <c r="II184" s="12">
        <f>IFERROR(VLOOKUP($IF184,Data!$B:$CP,Daily!II$10,0)/II$168,0)</f>
        <v>7.5229357798165142E-2</v>
      </c>
      <c r="IJ184" s="12">
        <f>IFERROR(VLOOKUP($IF184,Data!$B:$CP,Daily!IJ$10,0)/IJ$168,0)</f>
        <v>7.3291050035236088E-2</v>
      </c>
      <c r="IK184" s="12">
        <f>IFERROR(VLOOKUP($IF184,Data!$B:$CP,Daily!IK$10,0)/IK$168,0)</f>
        <v>7.8162771958098301E-2</v>
      </c>
      <c r="IL184" s="12">
        <f>IFERROR(VLOOKUP($IF184,Data!$B:$CP,Daily!IL$10,0)/IL$168,0)</f>
        <v>6.2831188493565476E-2</v>
      </c>
      <c r="IM184" s="12">
        <f>IFERROR(VLOOKUP($IF184,Data!$B:$CP,Daily!IM$10,0)/IM$168,0)</f>
        <v>8.7356321839080459E-2</v>
      </c>
      <c r="IN184" s="12">
        <f>IFERROR(VLOOKUP($IF184,Data!$B:$CP,Daily!IN$10,0)/IN$168,0)</f>
        <v>7.662835249042145E-2</v>
      </c>
      <c r="IO184" s="12">
        <f>IFERROR(VLOOKUP($IF184,Data!$B:$CP,Daily!IO$10,0)/IO$168,0)</f>
        <v>7.170435741864313E-2</v>
      </c>
      <c r="IP184" s="12">
        <f>IFERROR(VLOOKUP($IF184,Data!$B:$CP,Daily!IP$10,0)/IP$168,0)</f>
        <v>6.8764568764568768E-2</v>
      </c>
      <c r="IQ184" s="12">
        <f>IFERROR(VLOOKUP($IF184,Data!$B:$CP,Daily!IQ$10,0)/IQ$168,0)</f>
        <v>7.0289855072463769E-2</v>
      </c>
      <c r="IR184" s="12">
        <f>IFERROR(VLOOKUP($IF184,Data!$B:$CP,Daily!IR$10,0)/IR$168,0)</f>
        <v>6.1224489795918366E-2</v>
      </c>
      <c r="IS184" s="12">
        <f>IFERROR(VLOOKUP($IF184,Data!$B:$CP,Daily!IS$10,0)/IS$168,0)</f>
        <v>5.8102001291155586E-2</v>
      </c>
      <c r="IT184" s="12">
        <f>IFERROR(VLOOKUP($IF184,Data!$B:$CP,Daily!IT$10,0)/IT$168,0)</f>
        <v>6.3710181136789501E-2</v>
      </c>
      <c r="IU184" s="12">
        <f>IFERROR(VLOOKUP($IF184,Data!$B:$CP,Daily!IU$10,0)/IU$168,0)</f>
        <v>5.9031877213695398E-2</v>
      </c>
      <c r="IV184" s="12">
        <f>IFERROR(VLOOKUP($IF184,Data!$B:$CP,Daily!IV$10,0)/IV$168,0)</f>
        <v>7.2357263990955337E-2</v>
      </c>
      <c r="IW184" s="12">
        <f>IFERROR(VLOOKUP($IF184,Data!$B:$CP,Daily!IW$10,0)/IW$168,0)</f>
        <v>8.2938388625592413E-2</v>
      </c>
      <c r="IX184" s="12">
        <f>IFERROR(VLOOKUP($IF184,Data!$B:$CP,Daily!IX$10,0)/IX$168,0)</f>
        <v>6.3798219584569729E-2</v>
      </c>
      <c r="IY184" s="12">
        <f>IFERROR(VLOOKUP($IF184,Data!$B:$CP,Daily!IY$10,0)/IY$168,0)</f>
        <v>6.2027231467473527E-2</v>
      </c>
      <c r="IZ184" s="12">
        <f>IFERROR(VLOOKUP($IF184,Data!$B:$CP,Daily!IZ$10,0)/IZ$168,0)</f>
        <v>5.2459016393442623E-2</v>
      </c>
      <c r="JA184" s="12">
        <f>IFERROR(VLOOKUP($IF184,Data!$B:$CP,Daily!JA$10,0)/JA$168,0)</f>
        <v>4.4572250179726818E-2</v>
      </c>
      <c r="JB184" s="12">
        <f>IFERROR(VLOOKUP($IF184,Data!$B:$CP,Daily!JB$10,0)/JB$168,0)</f>
        <v>6.4454371410338232E-2</v>
      </c>
      <c r="JC184" s="12">
        <f>IFERROR(VLOOKUP($IF184,Data!$B:$CP,Daily!JC$10,0)/JC$168,0)</f>
        <v>6.9076823757262748E-2</v>
      </c>
      <c r="JD184" s="12">
        <f>IFERROR(VLOOKUP($IF184,Data!$B:$CP,Daily!JD$10,0)/JD$168,0)</f>
        <v>8.9382123575284939E-2</v>
      </c>
      <c r="JE184" s="12">
        <f>IFERROR(VLOOKUP($IF184,Data!$B:$CP,Daily!JE$10,0)/JE$168,0)</f>
        <v>4.940119760479042E-2</v>
      </c>
      <c r="JF184" s="12">
        <f>IFERROR(VLOOKUP($IF184,Data!$B:$CP,Daily!JF$10,0)/JF$168,0)</f>
        <v>5.6525353283458021E-2</v>
      </c>
      <c r="JG184" s="12">
        <f>IFERROR(VLOOKUP($IF184,Data!$B:$CP,Daily!JG$10,0)/JG$168,0)</f>
        <v>5.5226824457593686E-2</v>
      </c>
      <c r="JH184" s="12">
        <f>IFERROR(VLOOKUP($IF184,Data!$B:$CP,Daily!JH$10,0)/JH$168,0)</f>
        <v>6.5563335455124119E-2</v>
      </c>
      <c r="JI184" s="12">
        <f>IFERROR(VLOOKUP($IF184,Data!$B:$CP,Daily!JI$10,0)/JI$168,0)</f>
        <v>6.0024009603841535E-2</v>
      </c>
      <c r="JJ184" s="12">
        <f>IFERROR(VLOOKUP($IF184,Data!$B:$CP,Daily!JJ$10,0)/JJ$168,0)</f>
        <v>6.487549148099607E-2</v>
      </c>
      <c r="JK184" s="12">
        <f>IFERROR(VLOOKUP($IF184,Data!$B:$CP,Daily!JK$10,0)/JK$168,0)</f>
        <v>5.9869590989922943E-2</v>
      </c>
      <c r="JL184" s="12">
        <f>IFERROR(VLOOKUP($IF184,Data!$B:$CP,Daily!JL$10,0)/JL$168,0)</f>
        <v>4.6142754145638065E-2</v>
      </c>
      <c r="JM184" s="12">
        <f>IFERROR(VLOOKUP($IF184,Data!$B:$CP,Daily!JM$10,0)/JM$168,0)</f>
        <v>6.5977742448330684E-2</v>
      </c>
      <c r="JN184" s="12">
        <f>IFERROR(VLOOKUP($IF184,Data!$B:$CP,Daily!JN$10,0)/JN$168,0)</f>
        <v>6.6782810685249716E-2</v>
      </c>
      <c r="JO184" s="12">
        <f>IFERROR(VLOOKUP($IF184,Data!$B:$CP,Daily!JO$10,0)/JO$168,0)</f>
        <v>9.296077377753896E-2</v>
      </c>
      <c r="JP184" s="12">
        <f>IFERROR(VLOOKUP($IF184,Data!$B:$CP,Daily!JP$10,0)/JP$168,0)</f>
        <v>6.811836962590731E-2</v>
      </c>
      <c r="JQ184" s="12">
        <f>IFERROR(VLOOKUP($IF184,Data!$B:$CP,Daily!JQ$10,0)/JQ$168,0)</f>
        <v>0.10896130346232179</v>
      </c>
      <c r="JR184" s="12">
        <f>IFERROR(VLOOKUP($IF184,Data!$B:$CP,Daily!JR$10,0)/JR$168,0)</f>
        <v>8.3650190114068435E-2</v>
      </c>
      <c r="JS184" s="12">
        <f>IFERROR(VLOOKUP($IF184,Data!$B:$CP,Daily!JS$10,0)/JS$168,0)</f>
        <v>5.8668424522083061E-2</v>
      </c>
      <c r="JT184" s="12">
        <f>IFERROR(VLOOKUP($IF184,Data!$B:$CP,Daily!JT$10,0)/JT$168,0)</f>
        <v>6.580016246953696E-2</v>
      </c>
      <c r="JU184" s="12">
        <f>IFERROR(VLOOKUP($IF184,Data!$B:$CP,Daily!JU$10,0)/JU$168,0)</f>
        <v>6.2745098039215685E-2</v>
      </c>
      <c r="JV184" s="12">
        <f>IFERROR(VLOOKUP($IF184,Data!$B:$CP,Daily!JV$10,0)/JV$168,0)</f>
        <v>5.7845744680851061E-2</v>
      </c>
      <c r="JW184" s="12">
        <f>IFERROR(VLOOKUP($IF184,Data!$B:$CP,Daily!JW$10,0)/JW$168,0)</f>
        <v>6.6909975669099758E-2</v>
      </c>
      <c r="JX184" s="12">
        <f>IFERROR(VLOOKUP($IF184,Data!$B:$CP,Daily!JX$10,0)/JX$168,0)</f>
        <v>8.6276780544296466E-2</v>
      </c>
      <c r="JY184" s="12">
        <f>IFERROR(VLOOKUP($IF184,Data!$B:$CP,Daily!JY$10,0)/JY$168,0)</f>
        <v>7.6630778974034197E-2</v>
      </c>
      <c r="JZ184" s="12">
        <f>IFERROR(VLOOKUP($IF184,Data!$B:$CP,Daily!JZ$10,0)/JZ$168,0)</f>
        <v>6.5065840433772268E-2</v>
      </c>
      <c r="KA184" s="12">
        <f>IFERROR(VLOOKUP($IF184,Data!$B:$CP,Daily!KA$10,0)/KA$168,0)</f>
        <v>4.9180327868852458E-2</v>
      </c>
      <c r="KB184" s="12">
        <f>IFERROR(VLOOKUP($IF184,Data!$B:$CP,Daily!KB$10,0)/KB$168,0)</f>
        <v>5.3486797562626948E-2</v>
      </c>
      <c r="KC184" s="12">
        <f>IFERROR(VLOOKUP($IF184,Data!$B:$CP,Daily!KC$10,0)/KC$168,0)</f>
        <v>6.2541145490454253E-2</v>
      </c>
      <c r="KD184" s="12">
        <f>IFERROR(VLOOKUP($IF184,Data!$B:$CP,Daily!KD$10,0)/KD$168,0)</f>
        <v>6.4792176039119798E-2</v>
      </c>
      <c r="KE184" s="12">
        <f>IFERROR(VLOOKUP($IF184,Data!$B:$CP,Daily!KE$10,0)/KE$168,0)</f>
        <v>7.0017953321364457E-2</v>
      </c>
      <c r="KF184" s="12">
        <f>IFERROR(VLOOKUP($IF184,Data!$B:$CP,Daily!KF$10,0)/KF$168,0)</f>
        <v>7.0588235294117646E-2</v>
      </c>
      <c r="KG184" s="12">
        <f>IFERROR(VLOOKUP($IF184,Data!$B:$CP,Daily!KG$10,0)/KG$168,0)</f>
        <v>5.6980056980056981E-2</v>
      </c>
      <c r="KH184" s="12">
        <f>IFERROR(VLOOKUP($IF184,Data!$B:$CP,Daily!KH$10,0)/KH$168,0)</f>
        <v>5.1597051597051594E-2</v>
      </c>
      <c r="KI184" s="12">
        <f>IFERROR(VLOOKUP($IF184,Data!$B:$CP,Daily!KI$10,0)/KI$168,0)</f>
        <v>6.8757539203860074E-2</v>
      </c>
      <c r="KJ184" s="12">
        <f>IFERROR(VLOOKUP($IF184,Data!$B:$CP,Daily!KJ$10,0)/KJ$168,0)</f>
        <v>6.6095471236230108E-2</v>
      </c>
      <c r="KK184" s="12">
        <f>IFERROR(VLOOKUP($IF184,Data!$B:$CP,Daily!KK$10,0)/KK$168,0)</f>
        <v>5.5965559655596554E-2</v>
      </c>
      <c r="KL184" s="12">
        <f>IFERROR(VLOOKUP($IF184,Data!$B:$CP,Daily!KL$10,0)/KL$168,0)</f>
        <v>6.8574836016696478E-2</v>
      </c>
      <c r="KM184" s="12">
        <f>IFERROR(VLOOKUP($IF184,Data!$B:$CP,Daily!KM$10,0)/KM$168,0)</f>
        <v>6.3725490196078427E-2</v>
      </c>
      <c r="KN184" s="12">
        <f>IFERROR(VLOOKUP($IF184,Data!$B:$CP,Daily!KN$10,0)/KN$168,0)</f>
        <v>4.7286821705426356E-2</v>
      </c>
      <c r="KO184" s="12">
        <f>IFERROR(VLOOKUP($IF184,Data!$B:$CP,Daily!KO$10,0)/KO$168,0)</f>
        <v>4.1131105398457581E-2</v>
      </c>
      <c r="KP184" s="12">
        <f>IFERROR(VLOOKUP($IF184,Data!$B:$CP,Daily!KP$10,0)/KP$168,0)</f>
        <v>7.1062740076824588E-2</v>
      </c>
      <c r="KQ184" s="12">
        <f>IFERROR(VLOOKUP($IF184,Data!$B:$CP,Daily!KQ$10,0)/KQ$168,0)</f>
        <v>6.7031463748290013E-2</v>
      </c>
      <c r="KR184" s="12">
        <f>IFERROR(VLOOKUP($IF184,Data!$B:$CP,Daily!KR$10,0)/KR$168,0)</f>
        <v>7.9297820823244547E-2</v>
      </c>
      <c r="KS184" s="12">
        <f>IFERROR(VLOOKUP($IF184,Data!$B:$CP,Daily!KS$10,0)/KS$168,0)</f>
        <v>9.1692307692307698E-2</v>
      </c>
      <c r="KT184" s="12">
        <f>IFERROR(VLOOKUP($IF184,Data!$B:$CP,Daily!KT$10,0)/KT$168,0)</f>
        <v>0.11283851554663991</v>
      </c>
      <c r="KU184" s="12">
        <f>IFERROR(VLOOKUP($IF184,Data!$B:$CP,Daily!KU$10,0)/KU$168,0)</f>
        <v>7.2327044025157231E-2</v>
      </c>
      <c r="KV184" s="12">
        <f>IFERROR(VLOOKUP($IF184,Data!$B:$CP,Daily!KV$10,0)/KV$168,0)</f>
        <v>6.6624764299182904E-2</v>
      </c>
      <c r="KW184" s="12">
        <f>IFERROR(VLOOKUP($IF184,Data!$B:$CP,Daily!KW$10,0)/KW$168,0)</f>
        <v>6.3454759106933017E-2</v>
      </c>
      <c r="KX184" s="12">
        <f>IFERROR(VLOOKUP($IF184,Data!$B:$CP,Daily!KX$10,0)/KX$168,0)</f>
        <v>6.4871481028151781E-2</v>
      </c>
      <c r="KY184" s="12">
        <f>IFERROR(VLOOKUP($IF184,Data!$B:$CP,Daily!KY$10,0)/KY$168,0)</f>
        <v>6.0255629945222156E-2</v>
      </c>
      <c r="KZ184" s="12">
        <f>IFERROR(VLOOKUP($IF184,Data!$B:$CP,Daily!KZ$10,0)/KZ$168,0)</f>
        <v>6.8312284730195183E-2</v>
      </c>
      <c r="LA184" s="12">
        <f>IFERROR(VLOOKUP($IF184,Data!$B:$CP,Daily!LA$10,0)/LA$168,0)</f>
        <v>7.1682464454976308E-2</v>
      </c>
      <c r="LB184" s="12">
        <f>IFERROR(VLOOKUP($IF184,Data!$B:$CP,Daily!LB$10,0)/LB$168,0)</f>
        <v>6.3370473537604458E-2</v>
      </c>
      <c r="LC184" s="12">
        <f>IFERROR(VLOOKUP($IF184,Data!$B:$CP,Daily!LC$10,0)/LC$168,0)</f>
        <v>5.6985294117647058E-2</v>
      </c>
      <c r="LD184" s="12">
        <f>IFERROR(VLOOKUP($IF184,Data!$B:$CP,Daily!LD$10,0)/LD$168,0)</f>
        <v>5.4325955734406441E-2</v>
      </c>
      <c r="LE184" s="12">
        <f>IFERROR(VLOOKUP($IF184,Data!$B:$CP,Daily!LE$10,0)/LE$168,0)</f>
        <v>5.1803278688524593E-2</v>
      </c>
      <c r="LF184" s="12">
        <f>IFERROR(VLOOKUP($IF184,Data!$B:$CP,Daily!LF$10,0)/LF$168,0)</f>
        <v>7.0345664038811401E-2</v>
      </c>
      <c r="LG184" s="12">
        <f>IFERROR(VLOOKUP($IF184,Data!$B:$CP,Daily!LG$10,0)/LG$168,0)</f>
        <v>8.7603305785123972E-2</v>
      </c>
      <c r="LH184" s="12">
        <f>IFERROR(VLOOKUP($IF184,Data!$B:$CP,Daily!LH$10,0)/LH$168,0)</f>
        <v>6.8228105906313646E-2</v>
      </c>
      <c r="LI184" s="12">
        <f>IFERROR(VLOOKUP($IF184,Data!$B:$CP,Daily!LI$10,0)/LI$168,0)</f>
        <v>6.6265060240963861E-2</v>
      </c>
      <c r="LJ184" s="12">
        <f>IFERROR(VLOOKUP($IF184,Data!$B:$CP,Daily!LJ$10,0)/LJ$168,0)</f>
        <v>5.8411214953271028E-2</v>
      </c>
      <c r="LK184" s="12">
        <f>IFERROR(VLOOKUP($IF184,Data!$B:$CP,Daily!LK$10,0)/LK$168,0)</f>
        <v>6.1300309597523223E-2</v>
      </c>
      <c r="LL184" s="12">
        <f>IFERROR(VLOOKUP($IF184,Data!$B:$CP,Daily!LL$10,0)/LL$168,0)</f>
        <v>6.469849246231156E-2</v>
      </c>
      <c r="LM184" s="12">
        <f>IFERROR(VLOOKUP($IF184,Data!$B:$CP,Daily!LM$10,0)/LM$168,0)</f>
        <v>6.7290813341135167E-2</v>
      </c>
      <c r="LN184" s="12">
        <f>IFERROR(VLOOKUP($IF184,Data!$B:$CP,Daily!LN$10,0)/LN$168,0)</f>
        <v>8.2742316784869971E-2</v>
      </c>
      <c r="LO184" s="12">
        <f>IFERROR(VLOOKUP($IF184,Data!$B:$CP,Daily!LO$10,0)/LO$168,0)</f>
        <v>7.4031890660592251E-2</v>
      </c>
      <c r="LP184" s="12">
        <f>IFERROR(VLOOKUP($IF184,Data!$B:$CP,Daily!LP$10,0)/LP$168,0)</f>
        <v>6.580645161290323E-2</v>
      </c>
      <c r="LQ184" s="12">
        <f>IFERROR(VLOOKUP($IF184,Data!$B:$CP,Daily!LQ$10,0)/LQ$168,0)</f>
        <v>5.634920634920635E-2</v>
      </c>
      <c r="LR184" s="12">
        <f>IFERROR(VLOOKUP($IF184,Data!$B:$CP,Daily!LR$10,0)/LR$168,0)</f>
        <v>5.395894428152493E-2</v>
      </c>
      <c r="LS184" s="12">
        <f>IFERROR(VLOOKUP($IF184,Data!$B:$CP,Daily!LS$10,0)/LS$168,0)</f>
        <v>5.8608058608058608E-2</v>
      </c>
      <c r="LU184" s="40">
        <f t="shared" si="2145"/>
        <v>5.9031877213695398E-2</v>
      </c>
      <c r="LV184" s="40">
        <f t="shared" si="2146"/>
        <v>7.1682464454976308E-2</v>
      </c>
      <c r="LW184" s="40">
        <f t="shared" si="2770"/>
        <v>1.265058724128091E-2</v>
      </c>
      <c r="LX184" s="40">
        <f t="shared" si="2771"/>
        <v>8.1170404885936992E-2</v>
      </c>
      <c r="LY184" s="40">
        <f t="shared" si="2772"/>
        <v>4.9543936782734714E-2</v>
      </c>
      <c r="LZ184" s="43"/>
      <c r="MA184" s="12">
        <f t="shared" si="2773"/>
        <v>1.3273624446796016E-2</v>
      </c>
      <c r="MB184" s="12">
        <f t="shared" si="2750"/>
        <v>6.6850142045454544E-2</v>
      </c>
      <c r="MC184" s="12">
        <f t="shared" si="2751"/>
        <v>6.9576435175231127E-2</v>
      </c>
    </row>
    <row r="185" spans="4:341" hidden="1" x14ac:dyDescent="0.35">
      <c r="D185" s="59" t="s">
        <v>409</v>
      </c>
      <c r="E185" s="53" t="str">
        <f>VLOOKUP($D185,'Metric Nature'!$C:$D,2,0)&amp;IF(($F185&lt;(EA185)),"Below",IF(($F185&gt;(DZ185)),"Above","Within"))</f>
        <v>PositiveWithin</v>
      </c>
      <c r="F185" s="48">
        <f t="shared" si="2752"/>
        <v>3.2481813567924206E-2</v>
      </c>
      <c r="G185" s="49">
        <f t="shared" ref="G185:G189" si="2775">ED185</f>
        <v>3.3750063013560518E-2</v>
      </c>
      <c r="H185" s="55">
        <f t="shared" si="2753"/>
        <v>-3.7577691192064992E-2</v>
      </c>
      <c r="I185" s="49">
        <f t="shared" ref="I185:I189" si="2776">EE185</f>
        <v>3.3505122477756839E-2</v>
      </c>
      <c r="J185" s="48">
        <f t="shared" si="2754"/>
        <v>-3.0541864471976814E-2</v>
      </c>
      <c r="K185" s="48">
        <f t="shared" ref="K185:K189" si="2777">EC185</f>
        <v>2.3775087068551803E-3</v>
      </c>
      <c r="L185" s="56"/>
      <c r="M185" s="53" t="str">
        <f>VLOOKUP($D185,'Metric Nature'!$C:$D,2,0)&amp;IF(($N185&lt;(HZ185)),"Below",IF(($N185&gt;(HY185)),"Above","Within"))</f>
        <v>PositiveWithin</v>
      </c>
      <c r="N185" s="48">
        <f t="shared" si="2755"/>
        <v>3.0891645214135267E-2</v>
      </c>
      <c r="O185" s="49">
        <f t="shared" ref="O185:O189" si="2778">IC185</f>
        <v>3.0552622316085885E-2</v>
      </c>
      <c r="P185" s="55">
        <f>IFERROR(((N185-O185)/O185),0)</f>
        <v>1.1096360061731524E-2</v>
      </c>
      <c r="Q185" s="49">
        <f t="shared" ref="Q185:Q189" si="2779">ID185</f>
        <v>3.0659962729861819E-2</v>
      </c>
      <c r="R185" s="48">
        <f t="shared" si="2757"/>
        <v>7.5565155220425903E-3</v>
      </c>
      <c r="S185" s="48">
        <f t="shared" si="2774"/>
        <v>2.9651435193799045E-3</v>
      </c>
      <c r="T185" s="56"/>
      <c r="U185" s="53" t="str">
        <f>VLOOKUP($D185,'Metric Nature'!$C:$D,2,0)&amp;IF(($V185&lt;(LY185)),"Below",IF(($V185&gt;(LX185)),"Above","Within"))</f>
        <v>PositiveWithin</v>
      </c>
      <c r="V185" s="48">
        <f t="shared" si="2758"/>
        <v>3.6630036630036632E-2</v>
      </c>
      <c r="W185" s="49">
        <f t="shared" ref="W185:W189" si="2780">MB185</f>
        <v>4.1814630681818184E-2</v>
      </c>
      <c r="X185" s="48">
        <f t="shared" si="2759"/>
        <v>-0.12398995201542973</v>
      </c>
      <c r="Y185" s="49">
        <f t="shared" ref="Y185:Y189" si="2781">MC185</f>
        <v>4.0464416254568911E-2</v>
      </c>
      <c r="Z185" s="48">
        <f t="shared" si="2760"/>
        <v>-9.475929667215531E-2</v>
      </c>
      <c r="AA185" s="48">
        <f t="shared" si="2761"/>
        <v>5.6514047143409506E-3</v>
      </c>
      <c r="AB185" s="50"/>
      <c r="AC185" s="46" t="s">
        <v>410</v>
      </c>
      <c r="AI185" s="7" t="s">
        <v>409</v>
      </c>
      <c r="AJ185" s="12">
        <f>IFERROR((IFERROR(VLOOKUP($EG185,Data!$B:$CP,Daily!EI$10,0),0)+IFERROR(VLOOKUP($IF185,Data!$B:$CP,Daily!IH$10,0),0))/AJ$168,0)</f>
        <v>4.2573501336387931E-2</v>
      </c>
      <c r="AK185" s="12">
        <f>IFERROR((IFERROR(VLOOKUP($EG185,Data!$B:$CP,Daily!EJ$10,0),0)+IFERROR(VLOOKUP($IF185,Data!$B:$CP,Daily!II$10,0),0))/AK$168,0)</f>
        <v>3.6863028550777013E-2</v>
      </c>
      <c r="AL185" s="12">
        <f>IFERROR((IFERROR(VLOOKUP($EG185,Data!$B:$CP,Daily!EK$10,0),0)+IFERROR(VLOOKUP($IF185,Data!$B:$CP,Daily!IJ$10,0),0))/AL$168,0)</f>
        <v>3.2010524007893004E-2</v>
      </c>
      <c r="AM185" s="12">
        <f>IFERROR((IFERROR(VLOOKUP($EG185,Data!$B:$CP,Daily!EL$10,0),0)+IFERROR(VLOOKUP($IF185,Data!$B:$CP,Daily!IK$10,0),0))/AM$168,0)</f>
        <v>3.7191093711769027E-2</v>
      </c>
      <c r="AN185" s="12">
        <f>IFERROR((IFERROR(VLOOKUP($EG185,Data!$B:$CP,Daily!EM$10,0),0)+IFERROR(VLOOKUP($IF185,Data!$B:$CP,Daily!IL$10,0),0))/AN$168,0)</f>
        <v>3.5511040291372635E-2</v>
      </c>
      <c r="AO185" s="12">
        <f>IFERROR((IFERROR(VLOOKUP($EG185,Data!$B:$CP,Daily!EN$10,0),0)+IFERROR(VLOOKUP($IF185,Data!$B:$CP,Daily!IM$10,0),0))/AO$168,0)</f>
        <v>3.9201318922879647E-2</v>
      </c>
      <c r="AP185" s="12">
        <f>IFERROR((IFERROR(VLOOKUP($EG185,Data!$B:$CP,Daily!EO$10,0),0)+IFERROR(VLOOKUP($IF185,Data!$B:$CP,Daily!IN$10,0),0))/AP$168,0)</f>
        <v>3.9041095890410958E-2</v>
      </c>
      <c r="AQ185" s="12">
        <f>IFERROR((IFERROR(VLOOKUP($EG185,Data!$B:$CP,Daily!EP$10,0),0)+IFERROR(VLOOKUP($IF185,Data!$B:$CP,Daily!IO$10,0),0))/AQ$168,0)</f>
        <v>3.5198406109912005E-2</v>
      </c>
      <c r="AR185" s="12">
        <f>IFERROR((IFERROR(VLOOKUP($EG185,Data!$B:$CP,Daily!EQ$10,0),0)+IFERROR(VLOOKUP($IF185,Data!$B:$CP,Daily!IP$10,0),0))/AR$168,0)</f>
        <v>3.578285913772037E-2</v>
      </c>
      <c r="AS185" s="12">
        <f>IFERROR((IFERROR(VLOOKUP($EG185,Data!$B:$CP,Daily!ER$10,0),0)+IFERROR(VLOOKUP($IF185,Data!$B:$CP,Daily!IQ$10,0),0))/AS$168,0)</f>
        <v>3.8010425716768027E-2</v>
      </c>
      <c r="AT185" s="12">
        <f>IFERROR((IFERROR(VLOOKUP($EG185,Data!$B:$CP,Daily!ES$10,0),0)+IFERROR(VLOOKUP($IF185,Data!$B:$CP,Daily!IR$10,0),0))/AT$168,0)</f>
        <v>3.9075940034406488E-2</v>
      </c>
      <c r="AU185" s="12">
        <f>IFERROR((IFERROR(VLOOKUP($EG185,Data!$B:$CP,Daily!ET$10,0),0)+IFERROR(VLOOKUP($IF185,Data!$B:$CP,Daily!IS$10,0),0))/AU$168,0)</f>
        <v>3.5734543391945546E-2</v>
      </c>
      <c r="AV185" s="12">
        <f>IFERROR((IFERROR(VLOOKUP($EG185,Data!$B:$CP,Daily!EU$10,0),0)+IFERROR(VLOOKUP($IF185,Data!$B:$CP,Daily!IT$10,0),0))/AV$168,0)</f>
        <v>3.4469908701322896E-2</v>
      </c>
      <c r="AW185" s="12">
        <f>IFERROR((IFERROR(VLOOKUP($EG185,Data!$B:$CP,Daily!EV$10,0),0)+IFERROR(VLOOKUP($IF185,Data!$B:$CP,Daily!IU$10,0),0))/AW$168,0)</f>
        <v>3.0774736088745751E-2</v>
      </c>
      <c r="AX185" s="12">
        <f>IFERROR((IFERROR(VLOOKUP($EG185,Data!$B:$CP,Daily!EW$10,0),0)+IFERROR(VLOOKUP($IF185,Data!$B:$CP,Daily!IV$10,0),0))/AX$168,0)</f>
        <v>3.4143138542350626E-2</v>
      </c>
      <c r="AY185" s="12">
        <f>IFERROR((IFERROR(VLOOKUP($EG185,Data!$B:$CP,Daily!EX$10,0),0)+IFERROR(VLOOKUP($IF185,Data!$B:$CP,Daily!IW$10,0),0))/AY$168,0)</f>
        <v>3.3616357650320568E-2</v>
      </c>
      <c r="AZ185" s="12">
        <f>IFERROR((IFERROR(VLOOKUP($EG185,Data!$B:$CP,Daily!EY$10,0),0)+IFERROR(VLOOKUP($IF185,Data!$B:$CP,Daily!IX$10,0),0))/AZ$168,0)</f>
        <v>3.6716606879088412E-2</v>
      </c>
      <c r="BA185" s="12">
        <f>IFERROR((IFERROR(VLOOKUP($EG185,Data!$B:$CP,Daily!EZ$10,0),0)+IFERROR(VLOOKUP($IF185,Data!$B:$CP,Daily!IY$10,0),0))/BA$168,0)</f>
        <v>2.84077892325315E-2</v>
      </c>
      <c r="BB185" s="12">
        <f>IFERROR((IFERROR(VLOOKUP($EG185,Data!$B:$CP,Daily!FA$10,0),0)+IFERROR(VLOOKUP($IF185,Data!$B:$CP,Daily!IZ$10,0),0))/BB$168,0)</f>
        <v>3.9483532934131739E-2</v>
      </c>
      <c r="BC185" s="12">
        <f>IFERROR((IFERROR(VLOOKUP($EG185,Data!$B:$CP,Daily!FB$10,0),0)+IFERROR(VLOOKUP($IF185,Data!$B:$CP,Daily!JA$10,0),0))/BC$168,0)</f>
        <v>3.2009255688391823E-2</v>
      </c>
      <c r="BD185" s="12">
        <f>IFERROR((IFERROR(VLOOKUP($EG185,Data!$B:$CP,Daily!FC$10,0),0)+IFERROR(VLOOKUP($IF185,Data!$B:$CP,Daily!JB$10,0),0))/BD$168,0)</f>
        <v>3.1960227272727272E-2</v>
      </c>
      <c r="BE185" s="12">
        <f>IFERROR((IFERROR(VLOOKUP($EG185,Data!$B:$CP,Daily!FD$10,0),0)+IFERROR(VLOOKUP($IF185,Data!$B:$CP,Daily!JC$10,0),0))/BE$168,0)</f>
        <v>3.1498980915323327E-2</v>
      </c>
      <c r="BF185" s="12">
        <f>IFERROR((IFERROR(VLOOKUP($EG185,Data!$B:$CP,Daily!FE$10,0),0)+IFERROR(VLOOKUP($IF185,Data!$B:$CP,Daily!JD$10,0),0))/BF$168,0)</f>
        <v>3.4875922199865864E-2</v>
      </c>
      <c r="BG185" s="12">
        <f>IFERROR((IFERROR(VLOOKUP($EG185,Data!$B:$CP,Daily!FF$10,0),0)+IFERROR(VLOOKUP($IF185,Data!$B:$CP,Daily!JE$10,0),0))/BG$168,0)</f>
        <v>3.274711946634324E-2</v>
      </c>
      <c r="BH185" s="12">
        <f>IFERROR((IFERROR(VLOOKUP($EG185,Data!$B:$CP,Daily!FG$10,0),0)+IFERROR(VLOOKUP($IF185,Data!$B:$CP,Daily!JF$10,0),0))/BH$168,0)</f>
        <v>3.6663611365719523E-2</v>
      </c>
      <c r="BI185" s="12">
        <f>IFERROR((IFERROR(VLOOKUP($EG185,Data!$B:$CP,Daily!FH$10,0),0)+IFERROR(VLOOKUP($IF185,Data!$B:$CP,Daily!JG$10,0),0))/BI$168,0)</f>
        <v>3.4013605442176874E-2</v>
      </c>
      <c r="BJ185" s="12">
        <f>IFERROR((IFERROR(VLOOKUP($EG185,Data!$B:$CP,Daily!FI$10,0),0)+IFERROR(VLOOKUP($IF185,Data!$B:$CP,Daily!JH$10,0),0))/BJ$168,0)</f>
        <v>3.0837004405286344E-2</v>
      </c>
      <c r="BK185" s="12">
        <f>IFERROR((IFERROR(VLOOKUP($EG185,Data!$B:$CP,Daily!FJ$10,0),0)+IFERROR(VLOOKUP($IF185,Data!$B:$CP,Daily!JI$10,0),0))/BK$168,0)</f>
        <v>3.4034856954949032E-2</v>
      </c>
      <c r="BL185" s="12">
        <f>IFERROR((IFERROR(VLOOKUP($EG185,Data!$B:$CP,Daily!FK$10,0),0)+IFERROR(VLOOKUP($IF185,Data!$B:$CP,Daily!JJ$10,0),0))/BL$168,0)</f>
        <v>3.1431499829176632E-2</v>
      </c>
      <c r="BM185" s="12">
        <f>IFERROR((IFERROR(VLOOKUP($EG185,Data!$B:$CP,Daily!FL$10,0),0)+IFERROR(VLOOKUP($IF185,Data!$B:$CP,Daily!JK$10,0),0))/BM$168,0)</f>
        <v>2.919244804061558E-2</v>
      </c>
      <c r="BN185" s="12">
        <f>IFERROR((IFERROR(VLOOKUP($EG185,Data!$B:$CP,Daily!FM$10,0),0)+IFERROR(VLOOKUP($IF185,Data!$B:$CP,Daily!JL$10,0),0))/BN$168,0)</f>
        <v>3.0652866242038217E-2</v>
      </c>
      <c r="BO185" s="12">
        <f>IFERROR((IFERROR(VLOOKUP($EG185,Data!$B:$CP,Daily!FN$10,0),0)+IFERROR(VLOOKUP($IF185,Data!$B:$CP,Daily!JM$10,0),0))/BO$168,0)</f>
        <v>3.3167870036101083E-2</v>
      </c>
      <c r="BP185" s="12">
        <f>IFERROR((IFERROR(VLOOKUP($EG185,Data!$B:$CP,Daily!FO$10,0),0)+IFERROR(VLOOKUP($IF185,Data!$B:$CP,Daily!JN$10,0),0))/BP$168,0)</f>
        <v>3.5294117647058823E-2</v>
      </c>
      <c r="BQ185" s="12">
        <f>IFERROR((IFERROR(VLOOKUP($EG185,Data!$B:$CP,Daily!FP$10,0),0)+IFERROR(VLOOKUP($IF185,Data!$B:$CP,Daily!JO$10,0),0))/BQ$168,0)</f>
        <v>4.0248170537702833E-2</v>
      </c>
      <c r="BR185" s="12">
        <f>IFERROR((IFERROR(VLOOKUP($EG185,Data!$B:$CP,Daily!FQ$10,0),0)+IFERROR(VLOOKUP($IF185,Data!$B:$CP,Daily!JP$10,0),0))/BR$168,0)</f>
        <v>3.6092715231788079E-2</v>
      </c>
      <c r="BS185" s="12">
        <f>IFERROR((IFERROR(VLOOKUP($EG185,Data!$B:$CP,Daily!FR$10,0),0)+IFERROR(VLOOKUP($IF185,Data!$B:$CP,Daily!JQ$10,0),0))/BS$168,0)</f>
        <v>3.4217016029593095E-2</v>
      </c>
      <c r="BT185" s="12">
        <f>IFERROR((IFERROR(VLOOKUP($EG185,Data!$B:$CP,Daily!FS$10,0),0)+IFERROR(VLOOKUP($IF185,Data!$B:$CP,Daily!JR$10,0),0))/BT$168,0)</f>
        <v>3.6372533028869676E-2</v>
      </c>
      <c r="BU185" s="12">
        <f>IFERROR((IFERROR(VLOOKUP($EG185,Data!$B:$CP,Daily!FT$10,0),0)+IFERROR(VLOOKUP($IF185,Data!$B:$CP,Daily!JS$10,0),0))/BU$168,0)</f>
        <v>3.0409356725146199E-2</v>
      </c>
      <c r="BV185" s="12">
        <f>IFERROR((IFERROR(VLOOKUP($EG185,Data!$B:$CP,Daily!FU$10,0),0)+IFERROR(VLOOKUP($IF185,Data!$B:$CP,Daily!JT$10,0),0))/BV$168,0)</f>
        <v>2.986750505277341E-2</v>
      </c>
      <c r="BW185" s="12">
        <f>IFERROR((IFERROR(VLOOKUP($EG185,Data!$B:$CP,Daily!FV$10,0),0)+IFERROR(VLOOKUP($IF185,Data!$B:$CP,Daily!JU$10,0),0))/BW$168,0)</f>
        <v>3.3850757434075181E-2</v>
      </c>
      <c r="BX185" s="12">
        <f>IFERROR((IFERROR(VLOOKUP($EG185,Data!$B:$CP,Daily!FW$10,0),0)+IFERROR(VLOOKUP($IF185,Data!$B:$CP,Daily!JV$10,0),0))/BX$168,0)</f>
        <v>3.3376841320156628E-2</v>
      </c>
      <c r="BY185" s="12">
        <f>IFERROR((IFERROR(VLOOKUP($EG185,Data!$B:$CP,Daily!FX$10,0),0)+IFERROR(VLOOKUP($IF185,Data!$B:$CP,Daily!JW$10,0),0))/BY$168,0)</f>
        <v>3.5475578406169668E-2</v>
      </c>
      <c r="BZ185" s="12">
        <f>IFERROR((IFERROR(VLOOKUP($EG185,Data!$B:$CP,Daily!FY$10,0),0)+IFERROR(VLOOKUP($IF185,Data!$B:$CP,Daily!JX$10,0),0))/BZ$168,0)</f>
        <v>3.5244519392917367E-2</v>
      </c>
      <c r="CA185" s="12">
        <f>IFERROR((IFERROR(VLOOKUP($EG185,Data!$B:$CP,Daily!FZ$10,0),0)+IFERROR(VLOOKUP($IF185,Data!$B:$CP,Daily!JY$10,0),0))/CA$168,0)</f>
        <v>3.3141461712890286E-2</v>
      </c>
      <c r="CB185" s="12">
        <f>IFERROR((IFERROR(VLOOKUP($EG185,Data!$B:$CP,Daily!GA$10,0),0)+IFERROR(VLOOKUP($IF185,Data!$B:$CP,Daily!JZ$10,0),0))/CB$168,0)</f>
        <v>3.3240403173922364E-2</v>
      </c>
      <c r="CC185" s="12">
        <f>IFERROR((IFERROR(VLOOKUP($EG185,Data!$B:$CP,Daily!GB$10,0),0)+IFERROR(VLOOKUP($IF185,Data!$B:$CP,Daily!KA$10,0),0))/CC$168,0)</f>
        <v>3.1697341513292433E-2</v>
      </c>
      <c r="CD185" s="12">
        <f>IFERROR((IFERROR(VLOOKUP($EG185,Data!$B:$CP,Daily!GC$10,0),0)+IFERROR(VLOOKUP($IF185,Data!$B:$CP,Daily!KB$10,0),0))/CD$168,0)</f>
        <v>3.5003684598378777E-2</v>
      </c>
      <c r="CE185" s="12">
        <f>IFERROR((IFERROR(VLOOKUP($EG185,Data!$B:$CP,Daily!GD$10,0),0)+IFERROR(VLOOKUP($IF185,Data!$B:$CP,Daily!KC$10,0),0))/CE$168,0)</f>
        <v>3.2347826086956522E-2</v>
      </c>
      <c r="CF185" s="12">
        <f>IFERROR((IFERROR(VLOOKUP($EG185,Data!$B:$CP,Daily!GE$10,0),0)+IFERROR(VLOOKUP($IF185,Data!$B:$CP,Daily!KD$10,0),0))/CF$168,0)</f>
        <v>3.1856899488926747E-2</v>
      </c>
      <c r="CG185" s="12">
        <f>IFERROR((IFERROR(VLOOKUP($EG185,Data!$B:$CP,Daily!GF$10,0),0)+IFERROR(VLOOKUP($IF185,Data!$B:$CP,Daily!KE$10,0),0))/CG$168,0)</f>
        <v>3.7372213842802079E-2</v>
      </c>
      <c r="CH185" s="12">
        <f>IFERROR((IFERROR(VLOOKUP($EG185,Data!$B:$CP,Daily!GG$10,0),0)+IFERROR(VLOOKUP($IF185,Data!$B:$CP,Daily!KF$10,0),0))/CH$168,0)</f>
        <v>3.2067094227923039E-2</v>
      </c>
      <c r="CI185" s="12">
        <f>IFERROR((IFERROR(VLOOKUP($EG185,Data!$B:$CP,Daily!GH$10,0),0)+IFERROR(VLOOKUP($IF185,Data!$B:$CP,Daily!KG$10,0),0))/CI$168,0)</f>
        <v>2.9442255857350198E-2</v>
      </c>
      <c r="CJ185" s="12">
        <f>IFERROR((IFERROR(VLOOKUP($EG185,Data!$B:$CP,Daily!GI$10,0),0)+IFERROR(VLOOKUP($IF185,Data!$B:$CP,Daily!KH$10,0),0))/CJ$168,0)</f>
        <v>3.1422018348623855E-2</v>
      </c>
      <c r="CK185" s="12">
        <f>IFERROR((IFERROR(VLOOKUP($EG185,Data!$B:$CP,Daily!GJ$10,0),0)+IFERROR(VLOOKUP($IF185,Data!$B:$CP,Daily!KI$10,0),0))/CK$168,0)</f>
        <v>3.5770647027880062E-2</v>
      </c>
      <c r="CL185" s="12">
        <f>IFERROR((IFERROR(VLOOKUP($EG185,Data!$B:$CP,Daily!GK$10,0),0)+IFERROR(VLOOKUP($IF185,Data!$B:$CP,Daily!KJ$10,0),0))/CL$168,0)</f>
        <v>3.3633429590623411E-2</v>
      </c>
      <c r="CM185" s="12">
        <f>IFERROR((IFERROR(VLOOKUP($EG185,Data!$B:$CP,Daily!GL$10,0),0)+IFERROR(VLOOKUP($IF185,Data!$B:$CP,Daily!KK$10,0),0))/CM$168,0)</f>
        <v>3.2316302581693448E-2</v>
      </c>
      <c r="CN185" s="12">
        <f>IFERROR((IFERROR(VLOOKUP($EG185,Data!$B:$CP,Daily!GM$10,0),0)+IFERROR(VLOOKUP($IF185,Data!$B:$CP,Daily!KL$10,0),0))/CN$168,0)</f>
        <v>3.3574380165289255E-2</v>
      </c>
      <c r="CO185" s="12">
        <f>IFERROR((IFERROR(VLOOKUP($EG185,Data!$B:$CP,Daily!GN$10,0),0)+IFERROR(VLOOKUP($IF185,Data!$B:$CP,Daily!KM$10,0),0))/CO$168,0)</f>
        <v>3.4134447927551374E-2</v>
      </c>
      <c r="CP185" s="12">
        <f>IFERROR((IFERROR(VLOOKUP($EG185,Data!$B:$CP,Daily!GO$10,0),0)+IFERROR(VLOOKUP($IF185,Data!$B:$CP,Daily!KN$10,0),0))/CP$168,0)</f>
        <v>3.0035335689045935E-2</v>
      </c>
      <c r="CQ185" s="12">
        <f>IFERROR((IFERROR(VLOOKUP($EG185,Data!$B:$CP,Daily!GP$10,0),0)+IFERROR(VLOOKUP($IF185,Data!$B:$CP,Daily!KO$10,0),0))/CQ$168,0)</f>
        <v>3.4540657231950107E-2</v>
      </c>
      <c r="CR185" s="12">
        <f>IFERROR((IFERROR(VLOOKUP($EG185,Data!$B:$CP,Daily!GQ$10,0),0)+IFERROR(VLOOKUP($IF185,Data!$B:$CP,Daily!KP$10,0),0))/CR$168,0)</f>
        <v>3.385917660638707E-2</v>
      </c>
      <c r="CS185" s="12">
        <f>IFERROR((IFERROR(VLOOKUP($EG185,Data!$B:$CP,Daily!GR$10,0),0)+IFERROR(VLOOKUP($IF185,Data!$B:$CP,Daily!KQ$10,0),0))/CS$168,0)</f>
        <v>3.3467202141900937E-2</v>
      </c>
      <c r="CT185" s="12">
        <f>IFERROR((IFERROR(VLOOKUP($EG185,Data!$B:$CP,Daily!GS$10,0),0)+IFERROR(VLOOKUP($IF185,Data!$B:$CP,Daily!KR$10,0),0))/CT$168,0)</f>
        <v>3.4519383961763142E-2</v>
      </c>
      <c r="CU185" s="12">
        <f>IFERROR((IFERROR(VLOOKUP($EG185,Data!$B:$CP,Daily!GT$10,0),0)+IFERROR(VLOOKUP($IF185,Data!$B:$CP,Daily!KS$10,0),0))/CU$168,0)</f>
        <v>3.3827785817655574E-2</v>
      </c>
      <c r="CV185" s="12">
        <f>IFERROR((IFERROR(VLOOKUP($EG185,Data!$B:$CP,Daily!GU$10,0),0)+IFERROR(VLOOKUP($IF185,Data!$B:$CP,Daily!KT$10,0),0))/CV$168,0)</f>
        <v>3.6790848662853606E-2</v>
      </c>
      <c r="CW185" s="12">
        <f>IFERROR((IFERROR(VLOOKUP($EG185,Data!$B:$CP,Daily!GV$10,0),0)+IFERROR(VLOOKUP($IF185,Data!$B:$CP,Daily!KU$10,0),0))/CW$168,0)</f>
        <v>3.3417036893954026E-2</v>
      </c>
      <c r="CX185" s="12">
        <f>IFERROR((IFERROR(VLOOKUP($EG185,Data!$B:$CP,Daily!GW$10,0),0)+IFERROR(VLOOKUP($IF185,Data!$B:$CP,Daily!KV$10,0),0))/CX$168,0)</f>
        <v>3.2141498668695319E-2</v>
      </c>
      <c r="CY185" s="12">
        <f>IFERROR((IFERROR(VLOOKUP($EG185,Data!$B:$CP,Daily!GX$10,0),0)+IFERROR(VLOOKUP($IF185,Data!$B:$CP,Daily!KW$10,0),0))/CY$168,0)</f>
        <v>3.1455236778430692E-2</v>
      </c>
      <c r="CZ185" s="12">
        <f>IFERROR((IFERROR(VLOOKUP($EG185,Data!$B:$CP,Daily!GY$10,0),0)+IFERROR(VLOOKUP($IF185,Data!$B:$CP,Daily!KX$10,0),0))/CZ$168,0)</f>
        <v>3.6962855061908231E-2</v>
      </c>
      <c r="DA185" s="12">
        <f>IFERROR((IFERROR(VLOOKUP($EG185,Data!$B:$CP,Daily!GZ$10,0),0)+IFERROR(VLOOKUP($IF185,Data!$B:$CP,Daily!KY$10,0),0))/DA$168,0)</f>
        <v>3.2064128256513023E-2</v>
      </c>
      <c r="DB185" s="12">
        <f>IFERROR((IFERROR(VLOOKUP($EG185,Data!$B:$CP,Daily!HA$10,0),0)+IFERROR(VLOOKUP($IF185,Data!$B:$CP,Daily!KZ$10,0),0))/DB$168,0)</f>
        <v>3.6107814883878625E-2</v>
      </c>
      <c r="DC185" s="12">
        <f>IFERROR((IFERROR(VLOOKUP($EG185,Data!$B:$CP,Daily!HB$10,0),0)+IFERROR(VLOOKUP($IF185,Data!$B:$CP,Daily!LA$10,0),0))/DC$168,0)</f>
        <v>3.4818228366615467E-2</v>
      </c>
      <c r="DD185" s="12">
        <f>IFERROR((IFERROR(VLOOKUP($EG185,Data!$B:$CP,Daily!HC$10,0),0)+IFERROR(VLOOKUP($IF185,Data!$B:$CP,Daily!LB$10,0),0))/DD$168,0)</f>
        <v>3.130680670571602E-2</v>
      </c>
      <c r="DE185" s="12">
        <f>IFERROR((IFERROR(VLOOKUP($EG185,Data!$B:$CP,Daily!HD$10,0),0)+IFERROR(VLOOKUP($IF185,Data!$B:$CP,Daily!LC$10,0),0))/DE$168,0)</f>
        <v>3.1805659904833458E-2</v>
      </c>
      <c r="DF185" s="12">
        <f>IFERROR((IFERROR(VLOOKUP($EG185,Data!$B:$CP,Daily!HE$10,0),0)+IFERROR(VLOOKUP($IF185,Data!$B:$CP,Daily!LD$10,0),0))/DF$168,0)</f>
        <v>3.4752721023486727E-2</v>
      </c>
      <c r="DG185" s="12">
        <f>IFERROR((IFERROR(VLOOKUP($EG185,Data!$B:$CP,Daily!HF$10,0),0)+IFERROR(VLOOKUP($IF185,Data!$B:$CP,Daily!LE$10,0),0))/DG$168,0)</f>
        <v>3.7833827893175076E-2</v>
      </c>
      <c r="DH185" s="12">
        <f>IFERROR((IFERROR(VLOOKUP($EG185,Data!$B:$CP,Daily!HG$10,0),0)+IFERROR(VLOOKUP($IF185,Data!$B:$CP,Daily!LF$10,0),0))/DH$168,0)</f>
        <v>3.3492822966507178E-2</v>
      </c>
      <c r="DI185" s="12">
        <f>IFERROR((IFERROR(VLOOKUP($EG185,Data!$B:$CP,Daily!HH$10,0),0)+IFERROR(VLOOKUP($IF185,Data!$B:$CP,Daily!LG$10,0),0))/DI$168,0)</f>
        <v>3.2792207792207789E-2</v>
      </c>
      <c r="DJ185" s="12">
        <f>IFERROR((IFERROR(VLOOKUP($EG185,Data!$B:$CP,Daily!HI$10,0),0)+IFERROR(VLOOKUP($IF185,Data!$B:$CP,Daily!LH$10,0),0))/DJ$168,0)</f>
        <v>2.6676602086438152E-2</v>
      </c>
      <c r="DK185" s="12">
        <f>IFERROR((IFERROR(VLOOKUP($EG185,Data!$B:$CP,Daily!HJ$10,0),0)+IFERROR(VLOOKUP($IF185,Data!$B:$CP,Daily!LI$10,0),0))/DK$168,0)</f>
        <v>3.0897784687135638E-2</v>
      </c>
      <c r="DL185" s="12">
        <f>IFERROR((IFERROR(VLOOKUP($EG185,Data!$B:$CP,Daily!HK$10,0),0)+IFERROR(VLOOKUP($IF185,Data!$B:$CP,Daily!LJ$10,0),0))/DL$168,0)</f>
        <v>3.5226772346983709E-2</v>
      </c>
      <c r="DM185" s="12">
        <f>IFERROR((IFERROR(VLOOKUP($EG185,Data!$B:$CP,Daily!HL$10,0),0)+IFERROR(VLOOKUP($IF185,Data!$B:$CP,Daily!LK$10,0),0))/DM$168,0)</f>
        <v>3.1589849818746761E-2</v>
      </c>
      <c r="DN185" s="12">
        <f>IFERROR((IFERROR(VLOOKUP($EG185,Data!$B:$CP,Daily!HM$10,0),0)+IFERROR(VLOOKUP($IF185,Data!$B:$CP,Daily!LL$10,0),0))/DN$168,0)</f>
        <v>3.0008984725965859E-2</v>
      </c>
      <c r="DO185" s="12">
        <f>IFERROR((IFERROR(VLOOKUP($EG185,Data!$B:$CP,Daily!HN$10,0),0)+IFERROR(VLOOKUP($IF185,Data!$B:$CP,Daily!LM$10,0),0))/DO$168,0)</f>
        <v>3.4534038334434899E-2</v>
      </c>
      <c r="DP185" s="12">
        <f>IFERROR((IFERROR(VLOOKUP($EG185,Data!$B:$CP,Daily!HO$10,0),0)+IFERROR(VLOOKUP($IF185,Data!$B:$CP,Daily!LN$10,0),0))/DP$168,0)</f>
        <v>3.7726441748379594E-2</v>
      </c>
      <c r="DQ185" s="12">
        <f>IFERROR((IFERROR(VLOOKUP($EG185,Data!$B:$CP,Daily!HP$10,0),0)+IFERROR(VLOOKUP($IF185,Data!$B:$CP,Daily!LO$10,0),0))/DQ$168,0)</f>
        <v>3.4904294675888695E-2</v>
      </c>
      <c r="DR185" s="12">
        <f>IFERROR((IFERROR(VLOOKUP($EG185,Data!$B:$CP,Daily!HQ$10,0),0)+IFERROR(VLOOKUP($IF185,Data!$B:$CP,Daily!LP$10,0),0))/DR$168,0)</f>
        <v>3.1411606971844475E-2</v>
      </c>
      <c r="DS185" s="12">
        <f>IFERROR((IFERROR(VLOOKUP($EG185,Data!$B:$CP,Daily!HR$10,0),0)+IFERROR(VLOOKUP($IF185,Data!$B:$CP,Daily!LQ$10,0),0))/DS$168,0)</f>
        <v>3.2494992210104608E-2</v>
      </c>
      <c r="DT185" s="12">
        <f>IFERROR((IFERROR(VLOOKUP($EG185,Data!$B:$CP,Daily!HS$10,0),0)+IFERROR(VLOOKUP($IF185,Data!$B:$CP,Daily!LR$10,0),0))/DT$168,0)</f>
        <v>3.4211818628253399E-2</v>
      </c>
      <c r="DU185" s="12">
        <f>IFERROR((IFERROR(VLOOKUP($EG185,Data!$B:$CP,Daily!HT$10,0),0)+IFERROR(VLOOKUP($IF185,Data!$B:$CP,Daily!LS$10,0),0))/DU$168,0)</f>
        <v>3.2481813567924206E-2</v>
      </c>
      <c r="DV185" s="12">
        <f>IFERROR((IFERROR(VLOOKUP($EG185,Data!$B:$CP,Daily!HU$10,0),0)+IFERROR(VLOOKUP($IF185,Data!$B:$CP,Daily!LT$10,0),0))/DV$168,0)</f>
        <v>0</v>
      </c>
      <c r="DW185" s="40">
        <f t="shared" si="2137"/>
        <v>3.1960227272727272E-2</v>
      </c>
      <c r="DX185" s="40">
        <f t="shared" si="2138"/>
        <v>3.5511040291372635E-2</v>
      </c>
      <c r="DY185" s="40">
        <f t="shared" si="2762"/>
        <v>3.5508130186453629E-3</v>
      </c>
      <c r="DZ185" s="40">
        <f t="shared" si="2763"/>
        <v>3.8174150055356654E-2</v>
      </c>
      <c r="EA185" s="40">
        <f t="shared" si="2764"/>
        <v>2.929711750874325E-2</v>
      </c>
      <c r="EB185" s="14"/>
      <c r="EC185" s="12">
        <f t="shared" si="2765"/>
        <v>2.3775087068551803E-3</v>
      </c>
      <c r="ED185" s="12">
        <f t="shared" si="2746"/>
        <v>3.3750063013560518E-2</v>
      </c>
      <c r="EE185" s="12">
        <f t="shared" si="2747"/>
        <v>3.3505122477756839E-2</v>
      </c>
      <c r="EF185" s="1"/>
      <c r="EG185" s="7" t="s">
        <v>893</v>
      </c>
      <c r="EH185" s="7" t="s">
        <v>161</v>
      </c>
      <c r="EI185" s="12">
        <f>IFERROR(VLOOKUP($EG185,Data!$B:$CP,Daily!EI$10,0)/EI$168,0)</f>
        <v>3.9944903581267219E-2</v>
      </c>
      <c r="EJ185" s="12">
        <f>IFERROR(VLOOKUP($EG185,Data!$B:$CP,Daily!EJ$10,0)/EJ$168,0)</f>
        <v>3.6419594767889203E-2</v>
      </c>
      <c r="EK185" s="12">
        <f>IFERROR(VLOOKUP($EG185,Data!$B:$CP,Daily!EK$10,0)/EK$168,0)</f>
        <v>2.4824952259707194E-2</v>
      </c>
      <c r="EL185" s="12">
        <f>IFERROR(VLOOKUP($EG185,Data!$B:$CP,Daily!EL$10,0)/EL$168,0)</f>
        <v>3.0569219957835559E-2</v>
      </c>
      <c r="EM185" s="12">
        <f>IFERROR(VLOOKUP($EG185,Data!$B:$CP,Daily!EM$10,0)/EM$168,0)</f>
        <v>3.1575520833333336E-2</v>
      </c>
      <c r="EN185" s="12">
        <f>IFERROR(VLOOKUP($EG185,Data!$B:$CP,Daily!EN$10,0)/EN$168,0)</f>
        <v>3.3880075289056198E-2</v>
      </c>
      <c r="EO185" s="12">
        <f>IFERROR(VLOOKUP($EG185,Data!$B:$CP,Daily!EO$10,0)/EO$168,0)</f>
        <v>3.4886618489907803E-2</v>
      </c>
      <c r="EP185" s="12">
        <f>IFERROR(VLOOKUP($EG185,Data!$B:$CP,Daily!EP$10,0)/EP$168,0)</f>
        <v>3.2779097387173398E-2</v>
      </c>
      <c r="EQ185" s="12">
        <f>IFERROR(VLOOKUP($EG185,Data!$B:$CP,Daily!EQ$10,0)/EQ$168,0)</f>
        <v>3.4388238225766261E-2</v>
      </c>
      <c r="ER185" s="12">
        <f>IFERROR(VLOOKUP($EG185,Data!$B:$CP,Daily!ER$10,0)/ER$168,0)</f>
        <v>3.2258064516129031E-2</v>
      </c>
      <c r="ES185" s="12">
        <f>IFERROR(VLOOKUP($EG185,Data!$B:$CP,Daily!ES$10,0)/ES$168,0)</f>
        <v>3.3052039381153309E-2</v>
      </c>
      <c r="ET185" s="12">
        <f>IFERROR(VLOOKUP($EG185,Data!$B:$CP,Daily!ET$10,0)/ET$168,0)</f>
        <v>3.1818181818181815E-2</v>
      </c>
      <c r="EU185" s="12">
        <f>IFERROR(VLOOKUP($EG185,Data!$B:$CP,Daily!EU$10,0)/EU$168,0)</f>
        <v>2.7084439723844927E-2</v>
      </c>
      <c r="EV185" s="12">
        <f>IFERROR(VLOOKUP($EG185,Data!$B:$CP,Daily!EV$10,0)/EV$168,0)</f>
        <v>2.7727856225930679E-2</v>
      </c>
      <c r="EW185" s="12">
        <f>IFERROR(VLOOKUP($EG185,Data!$B:$CP,Daily!EW$10,0)/EW$168,0)</f>
        <v>3.2384917881101087E-2</v>
      </c>
      <c r="EX185" s="12">
        <f>IFERROR(VLOOKUP($EG185,Data!$B:$CP,Daily!EX$10,0)/EX$168,0)</f>
        <v>3.0369826108253735E-2</v>
      </c>
      <c r="EY185" s="12">
        <f>IFERROR(VLOOKUP($EG185,Data!$B:$CP,Daily!EY$10,0)/EY$168,0)</f>
        <v>3.0669419050427603E-2</v>
      </c>
      <c r="EZ185" s="12">
        <f>IFERROR(VLOOKUP($EG185,Data!$B:$CP,Daily!EZ$10,0)/EZ$168,0)</f>
        <v>2.5303976339139007E-2</v>
      </c>
      <c r="FA185" s="12">
        <f>IFERROR(VLOOKUP($EG185,Data!$B:$CP,Daily!FA$10,0)/FA$168,0)</f>
        <v>3.875360041895784E-2</v>
      </c>
      <c r="FB185" s="12">
        <f>IFERROR(VLOOKUP($EG185,Data!$B:$CP,Daily!FB$10,0)/FB$168,0)</f>
        <v>3.0303030303030304E-2</v>
      </c>
      <c r="FC185" s="12">
        <f>IFERROR(VLOOKUP($EG185,Data!$B:$CP,Daily!FC$10,0)/FC$168,0)</f>
        <v>3.0012300123001229E-2</v>
      </c>
      <c r="FD185" s="12">
        <f>IFERROR(VLOOKUP($EG185,Data!$B:$CP,Daily!FD$10,0)/FD$168,0)</f>
        <v>2.6767151767151769E-2</v>
      </c>
      <c r="FE185" s="12">
        <f>IFERROR(VLOOKUP($EG185,Data!$B:$CP,Daily!FE$10,0)/FE$168,0)</f>
        <v>2.7228298813125437E-2</v>
      </c>
      <c r="FF185" s="12">
        <f>IFERROR(VLOOKUP($EG185,Data!$B:$CP,Daily!FF$10,0)/FF$168,0)</f>
        <v>2.9908612572694546E-2</v>
      </c>
      <c r="FG185" s="12">
        <f>IFERROR(VLOOKUP($EG185,Data!$B:$CP,Daily!FG$10,0)/FG$168,0)</f>
        <v>3.4482758620689655E-2</v>
      </c>
      <c r="FH185" s="12">
        <f>IFERROR(VLOOKUP($EG185,Data!$B:$CP,Daily!FH$10,0)/FH$168,0)</f>
        <v>3.050430504305043E-2</v>
      </c>
      <c r="FI185" s="12">
        <f>IFERROR(VLOOKUP($EG185,Data!$B:$CP,Daily!FI$10,0)/FI$168,0)</f>
        <v>2.7534113060428848E-2</v>
      </c>
      <c r="FJ185" s="12">
        <f>IFERROR(VLOOKUP($EG185,Data!$B:$CP,Daily!FJ$10,0)/FJ$168,0)</f>
        <v>2.8532608695652172E-2</v>
      </c>
      <c r="FK185" s="12">
        <f>IFERROR(VLOOKUP($EG185,Data!$B:$CP,Daily!FK$10,0)/FK$168,0)</f>
        <v>2.8419593345656191E-2</v>
      </c>
      <c r="FL185" s="12">
        <f>IFERROR(VLOOKUP($EG185,Data!$B:$CP,Daily!FL$10,0)/FL$168,0)</f>
        <v>2.8379549393414211E-2</v>
      </c>
      <c r="FM185" s="12">
        <f>IFERROR(VLOOKUP($EG185,Data!$B:$CP,Daily!FM$10,0)/FM$168,0)</f>
        <v>2.914489964256255E-2</v>
      </c>
      <c r="FN185" s="12">
        <f>IFERROR(VLOOKUP($EG185,Data!$B:$CP,Daily!FN$10,0)/FN$168,0)</f>
        <v>2.7410207939508508E-2</v>
      </c>
      <c r="FO185" s="12">
        <f>IFERROR(VLOOKUP($EG185,Data!$B:$CP,Daily!FO$10,0)/FO$168,0)</f>
        <v>3.2460004637143519E-2</v>
      </c>
      <c r="FP185" s="12">
        <f>IFERROR(VLOOKUP($EG185,Data!$B:$CP,Daily!FP$10,0)/FP$168,0)</f>
        <v>3.7288135593220341E-2</v>
      </c>
      <c r="FQ185" s="12">
        <f>IFERROR(VLOOKUP($EG185,Data!$B:$CP,Daily!FQ$10,0)/FQ$168,0)</f>
        <v>2.9654036243822075E-2</v>
      </c>
      <c r="FR185" s="12">
        <f>IFERROR(VLOOKUP($EG185,Data!$B:$CP,Daily!FR$10,0)/FR$168,0)</f>
        <v>2.6967285587975242E-2</v>
      </c>
      <c r="FS185" s="12">
        <f>IFERROR(VLOOKUP($EG185,Data!$B:$CP,Daily!FS$10,0)/FS$168,0)</f>
        <v>3.5431235431235435E-2</v>
      </c>
      <c r="FT185" s="12">
        <f>IFERROR(VLOOKUP($EG185,Data!$B:$CP,Daily!FT$10,0)/FT$168,0)</f>
        <v>2.8784943260448382E-2</v>
      </c>
      <c r="FU185" s="12">
        <f>IFERROR(VLOOKUP($EG185,Data!$B:$CP,Daily!FU$10,0)/FU$168,0)</f>
        <v>2.7312228429546864E-2</v>
      </c>
      <c r="FV185" s="12">
        <f>IFERROR(VLOOKUP($EG185,Data!$B:$CP,Daily!FV$10,0)/FV$168,0)</f>
        <v>3.196227403720199E-2</v>
      </c>
      <c r="FW185" s="12">
        <f>IFERROR(VLOOKUP($EG185,Data!$B:$CP,Daily!FW$10,0)/FW$168,0)</f>
        <v>2.7986525006478361E-2</v>
      </c>
      <c r="FX185" s="12">
        <f>IFERROR(VLOOKUP($EG185,Data!$B:$CP,Daily!FX$10,0)/FX$168,0)</f>
        <v>3.2211882605583393E-2</v>
      </c>
      <c r="FY185" s="12">
        <f>IFERROR(VLOOKUP($EG185,Data!$B:$CP,Daily!FY$10,0)/FY$168,0)</f>
        <v>3.0454437306685702E-2</v>
      </c>
      <c r="FZ185" s="12">
        <f>IFERROR(VLOOKUP($EG185,Data!$B:$CP,Daily!FZ$10,0)/FZ$168,0)</f>
        <v>3.1054405392392875E-2</v>
      </c>
      <c r="GA185" s="12">
        <f>IFERROR(VLOOKUP($EG185,Data!$B:$CP,Daily!GA$10,0)/GA$168,0)</f>
        <v>3.3511269276393835E-2</v>
      </c>
      <c r="GB185" s="12">
        <f>IFERROR(VLOOKUP($EG185,Data!$B:$CP,Daily!GB$10,0)/GB$168,0)</f>
        <v>2.9495380241648897E-2</v>
      </c>
      <c r="GC185" s="12">
        <f>IFERROR(VLOOKUP($EG185,Data!$B:$CP,Daily!GC$10,0)/GC$168,0)</f>
        <v>3.5434067324727918E-2</v>
      </c>
      <c r="GD185" s="12">
        <f>IFERROR(VLOOKUP($EG185,Data!$B:$CP,Daily!GD$10,0)/GD$168,0)</f>
        <v>3.2380051997163789E-2</v>
      </c>
      <c r="GE185" s="12">
        <f>IFERROR(VLOOKUP($EG185,Data!$B:$CP,Daily!GE$10,0)/GE$168,0)</f>
        <v>3.1648559282002837E-2</v>
      </c>
      <c r="GF185" s="12">
        <f>IFERROR(VLOOKUP($EG185,Data!$B:$CP,Daily!GF$10,0)/GF$168,0)</f>
        <v>3.4683426443202978E-2</v>
      </c>
      <c r="GG185" s="12">
        <f>IFERROR(VLOOKUP($EG185,Data!$B:$CP,Daily!GG$10,0)/GG$168,0)</f>
        <v>2.876055695046793E-2</v>
      </c>
      <c r="GH185" s="12">
        <f>IFERROR(VLOOKUP($EG185,Data!$B:$CP,Daily!GH$10,0)/GH$168,0)</f>
        <v>2.6615969581749048E-2</v>
      </c>
      <c r="GI185" s="12">
        <f>IFERROR(VLOOKUP($EG185,Data!$B:$CP,Daily!GI$10,0)/GI$168,0)</f>
        <v>3.0582988212806625E-2</v>
      </c>
      <c r="GJ185" s="12">
        <f>IFERROR(VLOOKUP($EG185,Data!$B:$CP,Daily!GJ$10,0)/GJ$168,0)</f>
        <v>2.8924598269468478E-2</v>
      </c>
      <c r="GK185" s="12">
        <f>IFERROR(VLOOKUP($EG185,Data!$B:$CP,Daily!GK$10,0)/GK$168,0)</f>
        <v>2.7509992946155654E-2</v>
      </c>
      <c r="GL185" s="12">
        <f>IFERROR(VLOOKUP($EG185,Data!$B:$CP,Daily!GL$10,0)/GL$168,0)</f>
        <v>3.0922565806286738E-2</v>
      </c>
      <c r="GM185" s="12">
        <f>IFERROR(VLOOKUP($EG185,Data!$B:$CP,Daily!GM$10,0)/GM$168,0)</f>
        <v>3.2195594287097555E-2</v>
      </c>
      <c r="GN185" s="12">
        <f>IFERROR(VLOOKUP($EG185,Data!$B:$CP,Daily!GN$10,0)/GN$168,0)</f>
        <v>3.0656934306569343E-2</v>
      </c>
      <c r="GO185" s="12">
        <f>IFERROR(VLOOKUP($EG185,Data!$B:$CP,Daily!GO$10,0)/GO$168,0)</f>
        <v>2.8412600370599134E-2</v>
      </c>
      <c r="GP185" s="12">
        <f>IFERROR(VLOOKUP($EG185,Data!$B:$CP,Daily!GP$10,0)/GP$168,0)</f>
        <v>3.3311125916055964E-2</v>
      </c>
      <c r="GQ185" s="12">
        <f>IFERROR(VLOOKUP($EG185,Data!$B:$CP,Daily!GQ$10,0)/GQ$168,0)</f>
        <v>3.052805280528053E-2</v>
      </c>
      <c r="GR185" s="12">
        <f>IFERROR(VLOOKUP($EG185,Data!$B:$CP,Daily!GR$10,0)/GR$168,0)</f>
        <v>2.9731882134324396E-2</v>
      </c>
      <c r="GS185" s="12">
        <f>IFERROR(VLOOKUP($EG185,Data!$B:$CP,Daily!GS$10,0)/GS$168,0)</f>
        <v>3.0522892169126844E-2</v>
      </c>
      <c r="GT185" s="12">
        <f>IFERROR(VLOOKUP($EG185,Data!$B:$CP,Daily!GT$10,0)/GT$168,0)</f>
        <v>2.8183448629259544E-2</v>
      </c>
      <c r="GU185" s="12">
        <f>IFERROR(VLOOKUP($EG185,Data!$B:$CP,Daily!GU$10,0)/GU$168,0)</f>
        <v>3.3966480446927377E-2</v>
      </c>
      <c r="GV185" s="12">
        <f>IFERROR(VLOOKUP($EG185,Data!$B:$CP,Daily!GV$10,0)/GV$168,0)</f>
        <v>2.8993587956509619E-2</v>
      </c>
      <c r="GW185" s="12">
        <f>IFERROR(VLOOKUP($EG185,Data!$B:$CP,Daily!GW$10,0)/GW$168,0)</f>
        <v>2.6997545677665668E-2</v>
      </c>
      <c r="GX185" s="12">
        <f>IFERROR(VLOOKUP($EG185,Data!$B:$CP,Daily!GX$10,0)/GX$168,0)</f>
        <v>2.8403525954946131E-2</v>
      </c>
      <c r="GY185" s="12">
        <f>IFERROR(VLOOKUP($EG185,Data!$B:$CP,Daily!GY$10,0)/GY$168,0)</f>
        <v>3.3177812337998963E-2</v>
      </c>
      <c r="GZ185" s="12">
        <f>IFERROR(VLOOKUP($EG185,Data!$B:$CP,Daily!GZ$10,0)/GZ$168,0)</f>
        <v>3.0681227249089962E-2</v>
      </c>
      <c r="HA185" s="12">
        <f>IFERROR(VLOOKUP($EG185,Data!$B:$CP,Daily!HA$10,0)/HA$168,0)</f>
        <v>3.6564830406543181E-2</v>
      </c>
      <c r="HB185" s="12">
        <f>IFERROR(VLOOKUP($EG185,Data!$B:$CP,Daily!HB$10,0)/HB$168,0)</f>
        <v>3.2845840326060895E-2</v>
      </c>
      <c r="HC185" s="12">
        <f>IFERROR(VLOOKUP($EG185,Data!$B:$CP,Daily!HC$10,0)/HC$168,0)</f>
        <v>2.8733997155049786E-2</v>
      </c>
      <c r="HD185" s="12">
        <f>IFERROR(VLOOKUP($EG185,Data!$B:$CP,Daily!HD$10,0)/HD$168,0)</f>
        <v>2.5817555938037865E-2</v>
      </c>
      <c r="HE185" s="12">
        <f>IFERROR(VLOOKUP($EG185,Data!$B:$CP,Daily!HE$10,0)/HE$168,0)</f>
        <v>3.1767218366257344E-2</v>
      </c>
      <c r="HF185" s="12">
        <f>IFERROR(VLOOKUP($EG185,Data!$B:$CP,Daily!HF$10,0)/HF$168,0)</f>
        <v>3.6979570726661498E-2</v>
      </c>
      <c r="HG185" s="12">
        <f>IFERROR(VLOOKUP($EG185,Data!$B:$CP,Daily!HG$10,0)/HG$168,0)</f>
        <v>3.1547320981472206E-2</v>
      </c>
      <c r="HH185" s="12">
        <f>IFERROR(VLOOKUP($EG185,Data!$B:$CP,Daily!HH$10,0)/HH$168,0)</f>
        <v>3.1530494821634066E-2</v>
      </c>
      <c r="HI185" s="12">
        <f>IFERROR(VLOOKUP($EG185,Data!$B:$CP,Daily!HI$10,0)/HI$168,0)</f>
        <v>2.6548672566371681E-2</v>
      </c>
      <c r="HJ185" s="12">
        <f>IFERROR(VLOOKUP($EG185,Data!$B:$CP,Daily!HJ$10,0)/HJ$168,0)</f>
        <v>2.4917853231106242E-2</v>
      </c>
      <c r="HK185" s="12">
        <f>IFERROR(VLOOKUP($EG185,Data!$B:$CP,Daily!HK$10,0)/HK$168,0)</f>
        <v>3.4990791896869246E-2</v>
      </c>
      <c r="HL185" s="12">
        <f>IFERROR(VLOOKUP($EG185,Data!$B:$CP,Daily!HL$10,0)/HL$168,0)</f>
        <v>3.0397319291527048E-2</v>
      </c>
      <c r="HM185" s="12">
        <f>IFERROR(VLOOKUP($EG185,Data!$B:$CP,Daily!HM$10,0)/HM$168,0)</f>
        <v>2.7183488547696956E-2</v>
      </c>
      <c r="HN185" s="12">
        <f>IFERROR(VLOOKUP($EG185,Data!$B:$CP,Daily!HN$10,0)/HN$168,0)</f>
        <v>3.2005526134008748E-2</v>
      </c>
      <c r="HO185" s="12">
        <f>IFERROR(VLOOKUP($EG185,Data!$B:$CP,Daily!HO$10,0)/HO$168,0)</f>
        <v>3.4913294797687865E-2</v>
      </c>
      <c r="HP185" s="12">
        <f>IFERROR(VLOOKUP($EG185,Data!$B:$CP,Daily!HP$10,0)/HP$168,0)</f>
        <v>3.1831427930957182E-2</v>
      </c>
      <c r="HQ185" s="12">
        <f>IFERROR(VLOOKUP($EG185,Data!$B:$CP,Daily!HQ$10,0)/HQ$168,0)</f>
        <v>2.8057749931898666E-2</v>
      </c>
      <c r="HR185" s="12">
        <f>IFERROR(VLOOKUP($EG185,Data!$B:$CP,Daily!HR$10,0)/HR$168,0)</f>
        <v>2.4744819053510673E-2</v>
      </c>
      <c r="HS185" s="12">
        <f>IFERROR(VLOOKUP($EG185,Data!$B:$CP,Daily!HS$10,0)/HS$168,0)</f>
        <v>3.2924613987284287E-2</v>
      </c>
      <c r="HT185" s="12">
        <f>IFERROR(VLOOKUP($EG185,Data!$B:$CP,Daily!HT$10,0)/HT$168,0)</f>
        <v>3.0891645214135267E-2</v>
      </c>
      <c r="HU185" s="43"/>
      <c r="HV185" s="40">
        <f t="shared" si="2141"/>
        <v>2.8403525954946131E-2</v>
      </c>
      <c r="HW185" s="40">
        <f t="shared" si="2142"/>
        <v>3.2779097387173398E-2</v>
      </c>
      <c r="HX185" s="40">
        <f t="shared" si="2766"/>
        <v>4.3755714322272661E-3</v>
      </c>
      <c r="HY185" s="40">
        <f t="shared" si="2767"/>
        <v>3.6060775961343848E-2</v>
      </c>
      <c r="HZ185" s="40">
        <f t="shared" si="2768"/>
        <v>2.5121847380775681E-2</v>
      </c>
      <c r="IA185" s="43"/>
      <c r="IB185" s="12">
        <f t="shared" si="2769"/>
        <v>2.9651435193799045E-3</v>
      </c>
      <c r="IC185" s="12">
        <f t="shared" si="2748"/>
        <v>3.0552622316085885E-2</v>
      </c>
      <c r="ID185" s="12">
        <f t="shared" si="2749"/>
        <v>3.0659962729861819E-2</v>
      </c>
      <c r="IE185" s="1"/>
      <c r="IF185" s="7" t="s">
        <v>894</v>
      </c>
      <c r="IG185" s="7" t="s">
        <v>161</v>
      </c>
      <c r="IH185" s="12">
        <f>IFERROR(VLOOKUP($IF185,Data!$B:$CP,Daily!IH$10,0)/IH$168,0)</f>
        <v>4.8507462686567165E-2</v>
      </c>
      <c r="II185" s="12">
        <f>IFERROR(VLOOKUP($IF185,Data!$B:$CP,Daily!II$10,0)/II$168,0)</f>
        <v>3.7920489296636085E-2</v>
      </c>
      <c r="IJ185" s="12">
        <f>IFERROR(VLOOKUP($IF185,Data!$B:$CP,Daily!IJ$10,0)/IJ$168,0)</f>
        <v>4.7921071176885127E-2</v>
      </c>
      <c r="IK185" s="12">
        <f>IFERROR(VLOOKUP($IF185,Data!$B:$CP,Daily!IK$10,0)/IK$168,0)</f>
        <v>5.2377115229653506E-2</v>
      </c>
      <c r="IL185" s="12">
        <f>IFERROR(VLOOKUP($IF185,Data!$B:$CP,Daily!IL$10,0)/IL$168,0)</f>
        <v>4.4663133989401971E-2</v>
      </c>
      <c r="IM185" s="12">
        <f>IFERROR(VLOOKUP($IF185,Data!$B:$CP,Daily!IM$10,0)/IM$168,0)</f>
        <v>5.057471264367816E-2</v>
      </c>
      <c r="IN185" s="12">
        <f>IFERROR(VLOOKUP($IF185,Data!$B:$CP,Daily!IN$10,0)/IN$168,0)</f>
        <v>4.81663929939792E-2</v>
      </c>
      <c r="IO185" s="12">
        <f>IFERROR(VLOOKUP($IF185,Data!$B:$CP,Daily!IO$10,0)/IO$168,0)</f>
        <v>4.0816326530612242E-2</v>
      </c>
      <c r="IP185" s="12">
        <f>IFERROR(VLOOKUP($IF185,Data!$B:$CP,Daily!IP$10,0)/IP$168,0)</f>
        <v>3.9044289044289048E-2</v>
      </c>
      <c r="IQ185" s="12">
        <f>IFERROR(VLOOKUP($IF185,Data!$B:$CP,Daily!IQ$10,0)/IQ$168,0)</f>
        <v>5.1449275362318837E-2</v>
      </c>
      <c r="IR185" s="12">
        <f>IFERROR(VLOOKUP($IF185,Data!$B:$CP,Daily!IR$10,0)/IR$168,0)</f>
        <v>5.3061224489795916E-2</v>
      </c>
      <c r="IS185" s="12">
        <f>IFERROR(VLOOKUP($IF185,Data!$B:$CP,Daily!IS$10,0)/IS$168,0)</f>
        <v>4.5190445448676564E-2</v>
      </c>
      <c r="IT185" s="12">
        <f>IFERROR(VLOOKUP($IF185,Data!$B:$CP,Daily!IT$10,0)/IT$168,0)</f>
        <v>5.1842598376014994E-2</v>
      </c>
      <c r="IU185" s="12">
        <f>IFERROR(VLOOKUP($IF185,Data!$B:$CP,Daily!IU$10,0)/IU$168,0)</f>
        <v>3.7780401416765051E-2</v>
      </c>
      <c r="IV185" s="12">
        <f>IFERROR(VLOOKUP($IF185,Data!$B:$CP,Daily!IV$10,0)/IV$168,0)</f>
        <v>3.8439796495195022E-2</v>
      </c>
      <c r="IW185" s="12">
        <f>IFERROR(VLOOKUP($IF185,Data!$B:$CP,Daily!IW$10,0)/IW$168,0)</f>
        <v>4.1469194312796206E-2</v>
      </c>
      <c r="IX185" s="12">
        <f>IFERROR(VLOOKUP($IF185,Data!$B:$CP,Daily!IX$10,0)/IX$168,0)</f>
        <v>5.192878338278932E-2</v>
      </c>
      <c r="IY185" s="12">
        <f>IFERROR(VLOOKUP($IF185,Data!$B:$CP,Daily!IY$10,0)/IY$168,0)</f>
        <v>3.5552193645990923E-2</v>
      </c>
      <c r="IZ185" s="12">
        <f>IFERROR(VLOOKUP($IF185,Data!$B:$CP,Daily!IZ$10,0)/IZ$168,0)</f>
        <v>4.1311475409836068E-2</v>
      </c>
      <c r="JA185" s="12">
        <f>IFERROR(VLOOKUP($IF185,Data!$B:$CP,Daily!JA$10,0)/JA$168,0)</f>
        <v>3.6664270309130123E-2</v>
      </c>
      <c r="JB185" s="12">
        <f>IFERROR(VLOOKUP($IF185,Data!$B:$CP,Daily!JB$10,0)/JB$168,0)</f>
        <v>3.7013401403956606E-2</v>
      </c>
      <c r="JC185" s="12">
        <f>IFERROR(VLOOKUP($IF185,Data!$B:$CP,Daily!JC$10,0)/JC$168,0)</f>
        <v>4.3253712072304711E-2</v>
      </c>
      <c r="JD185" s="12">
        <f>IFERROR(VLOOKUP($IF185,Data!$B:$CP,Daily!JD$10,0)/JD$168,0)</f>
        <v>5.4589082183563287E-2</v>
      </c>
      <c r="JE185" s="12">
        <f>IFERROR(VLOOKUP($IF185,Data!$B:$CP,Daily!JE$10,0)/JE$168,0)</f>
        <v>4.0419161676646706E-2</v>
      </c>
      <c r="JF185" s="12">
        <f>IFERROR(VLOOKUP($IF185,Data!$B:$CP,Daily!JF$10,0)/JF$168,0)</f>
        <v>4.2394014962593519E-2</v>
      </c>
      <c r="JG185" s="12">
        <f>IFERROR(VLOOKUP($IF185,Data!$B:$CP,Daily!JG$10,0)/JG$168,0)</f>
        <v>4.3392504930966469E-2</v>
      </c>
      <c r="JH185" s="12">
        <f>IFERROR(VLOOKUP($IF185,Data!$B:$CP,Daily!JH$10,0)/JH$168,0)</f>
        <v>3.9465308720560151E-2</v>
      </c>
      <c r="JI185" s="12">
        <f>IFERROR(VLOOKUP($IF185,Data!$B:$CP,Daily!JI$10,0)/JI$168,0)</f>
        <v>4.8619447779111646E-2</v>
      </c>
      <c r="JJ185" s="12">
        <f>IFERROR(VLOOKUP($IF185,Data!$B:$CP,Daily!JJ$10,0)/JJ$168,0)</f>
        <v>3.9973787680209698E-2</v>
      </c>
      <c r="JK185" s="12">
        <f>IFERROR(VLOOKUP($IF185,Data!$B:$CP,Daily!JK$10,0)/JK$168,0)</f>
        <v>3.1416716064018968E-2</v>
      </c>
      <c r="JL185" s="12">
        <f>IFERROR(VLOOKUP($IF185,Data!$B:$CP,Daily!JL$10,0)/JL$168,0)</f>
        <v>3.4607065609228549E-2</v>
      </c>
      <c r="JM185" s="12">
        <f>IFERROR(VLOOKUP($IF185,Data!$B:$CP,Daily!JM$10,0)/JM$168,0)</f>
        <v>4.7694753577106522E-2</v>
      </c>
      <c r="JN185" s="12">
        <f>IFERROR(VLOOKUP($IF185,Data!$B:$CP,Daily!JN$10,0)/JN$168,0)</f>
        <v>4.2392566782810684E-2</v>
      </c>
      <c r="JO185" s="12">
        <f>IFERROR(VLOOKUP($IF185,Data!$B:$CP,Daily!JO$10,0)/JO$168,0)</f>
        <v>4.7286405158516925E-2</v>
      </c>
      <c r="JP185" s="12">
        <f>IFERROR(VLOOKUP($IF185,Data!$B:$CP,Daily!JP$10,0)/JP$168,0)</f>
        <v>5.13679508654383E-2</v>
      </c>
      <c r="JQ185" s="12">
        <f>IFERROR(VLOOKUP($IF185,Data!$B:$CP,Daily!JQ$10,0)/JQ$168,0)</f>
        <v>5.0916496945010187E-2</v>
      </c>
      <c r="JR185" s="12">
        <f>IFERROR(VLOOKUP($IF185,Data!$B:$CP,Daily!JR$10,0)/JR$168,0)</f>
        <v>3.8565996740901685E-2</v>
      </c>
      <c r="JS185" s="12">
        <f>IFERROR(VLOOKUP($IF185,Data!$B:$CP,Daily!JS$10,0)/JS$168,0)</f>
        <v>3.4278180619644036E-2</v>
      </c>
      <c r="JT185" s="12">
        <f>IFERROR(VLOOKUP($IF185,Data!$B:$CP,Daily!JT$10,0)/JT$168,0)</f>
        <v>3.6555645816409424E-2</v>
      </c>
      <c r="JU185" s="12">
        <f>IFERROR(VLOOKUP($IF185,Data!$B:$CP,Daily!JU$10,0)/JU$168,0)</f>
        <v>3.8562091503267976E-2</v>
      </c>
      <c r="JV185" s="12">
        <f>IFERROR(VLOOKUP($IF185,Data!$B:$CP,Daily!JV$10,0)/JV$168,0)</f>
        <v>4.7207446808510641E-2</v>
      </c>
      <c r="JW185" s="12">
        <f>IFERROR(VLOOKUP($IF185,Data!$B:$CP,Daily!JW$10,0)/JW$168,0)</f>
        <v>4.3795620437956206E-2</v>
      </c>
      <c r="JX185" s="12">
        <f>IFERROR(VLOOKUP($IF185,Data!$B:$CP,Daily!JX$10,0)/JX$168,0)</f>
        <v>4.6902142443543716E-2</v>
      </c>
      <c r="JY185" s="12">
        <f>IFERROR(VLOOKUP($IF185,Data!$B:$CP,Daily!JY$10,0)/JY$168,0)</f>
        <v>3.8632045598480054E-2</v>
      </c>
      <c r="JZ185" s="12">
        <f>IFERROR(VLOOKUP($IF185,Data!$B:$CP,Daily!JZ$10,0)/JZ$168,0)</f>
        <v>3.2532920216886134E-2</v>
      </c>
      <c r="KA185" s="12">
        <f>IFERROR(VLOOKUP($IF185,Data!$B:$CP,Daily!KA$10,0)/KA$168,0)</f>
        <v>3.7340619307832425E-2</v>
      </c>
      <c r="KB185" s="12">
        <f>IFERROR(VLOOKUP($IF185,Data!$B:$CP,Daily!KB$10,0)/KB$168,0)</f>
        <v>3.3852403520649964E-2</v>
      </c>
      <c r="KC185" s="12">
        <f>IFERROR(VLOOKUP($IF185,Data!$B:$CP,Daily!KC$10,0)/KC$168,0)</f>
        <v>3.2258064516129031E-2</v>
      </c>
      <c r="KD185" s="12">
        <f>IFERROR(VLOOKUP($IF185,Data!$B:$CP,Daily!KD$10,0)/KD$168,0)</f>
        <v>3.2396088019559899E-2</v>
      </c>
      <c r="KE185" s="12">
        <f>IFERROR(VLOOKUP($IF185,Data!$B:$CP,Daily!KE$10,0)/KE$168,0)</f>
        <v>4.4284859365649312E-2</v>
      </c>
      <c r="KF185" s="12">
        <f>IFERROR(VLOOKUP($IF185,Data!$B:$CP,Daily!KF$10,0)/KF$168,0)</f>
        <v>4.0588235294117647E-2</v>
      </c>
      <c r="KG185" s="12">
        <f>IFERROR(VLOOKUP($IF185,Data!$B:$CP,Daily!KG$10,0)/KG$168,0)</f>
        <v>3.6324786324786328E-2</v>
      </c>
      <c r="KH185" s="12">
        <f>IFERROR(VLOOKUP($IF185,Data!$B:$CP,Daily!KH$10,0)/KH$168,0)</f>
        <v>3.3579033579033579E-2</v>
      </c>
      <c r="KI185" s="12">
        <f>IFERROR(VLOOKUP($IF185,Data!$B:$CP,Daily!KI$10,0)/KI$168,0)</f>
        <v>5.2472858866103742E-2</v>
      </c>
      <c r="KJ185" s="12">
        <f>IFERROR(VLOOKUP($IF185,Data!$B:$CP,Daily!KJ$10,0)/KJ$168,0)</f>
        <v>4.9571603427172581E-2</v>
      </c>
      <c r="KK185" s="12">
        <f>IFERROR(VLOOKUP($IF185,Data!$B:$CP,Daily!KK$10,0)/KK$168,0)</f>
        <v>3.5670356703567038E-2</v>
      </c>
      <c r="KL185" s="12">
        <f>IFERROR(VLOOKUP($IF185,Data!$B:$CP,Daily!KL$10,0)/KL$168,0)</f>
        <v>3.697078115682767E-2</v>
      </c>
      <c r="KM185" s="12">
        <f>IFERROR(VLOOKUP($IF185,Data!$B:$CP,Daily!KM$10,0)/KM$168,0)</f>
        <v>4.2892156862745098E-2</v>
      </c>
      <c r="KN185" s="12">
        <f>IFERROR(VLOOKUP($IF185,Data!$B:$CP,Daily!KN$10,0)/KN$168,0)</f>
        <v>3.4108527131782945E-2</v>
      </c>
      <c r="KO185" s="12">
        <f>IFERROR(VLOOKUP($IF185,Data!$B:$CP,Daily!KO$10,0)/KO$168,0)</f>
        <v>3.7703513281919454E-2</v>
      </c>
      <c r="KP185" s="12">
        <f>IFERROR(VLOOKUP($IF185,Data!$B:$CP,Daily!KP$10,0)/KP$168,0)</f>
        <v>4.1613316261203584E-2</v>
      </c>
      <c r="KQ185" s="12">
        <f>IFERROR(VLOOKUP($IF185,Data!$B:$CP,Daily!KQ$10,0)/KQ$168,0)</f>
        <v>4.3091655266757865E-2</v>
      </c>
      <c r="KR185" s="12">
        <f>IFERROR(VLOOKUP($IF185,Data!$B:$CP,Daily!KR$10,0)/KR$168,0)</f>
        <v>4.4188861985472158E-2</v>
      </c>
      <c r="KS185" s="12">
        <f>IFERROR(VLOOKUP($IF185,Data!$B:$CP,Daily!KS$10,0)/KS$168,0)</f>
        <v>4.7384615384615386E-2</v>
      </c>
      <c r="KT185" s="12">
        <f>IFERROR(VLOOKUP($IF185,Data!$B:$CP,Daily!KT$10,0)/KT$168,0)</f>
        <v>4.3129388164493479E-2</v>
      </c>
      <c r="KU185" s="12">
        <f>IFERROR(VLOOKUP($IF185,Data!$B:$CP,Daily!KU$10,0)/KU$168,0)</f>
        <v>4.3396226415094337E-2</v>
      </c>
      <c r="KV185" s="12">
        <f>IFERROR(VLOOKUP($IF185,Data!$B:$CP,Daily!KV$10,0)/KV$168,0)</f>
        <v>4.3997485857950977E-2</v>
      </c>
      <c r="KW185" s="12">
        <f>IFERROR(VLOOKUP($IF185,Data!$B:$CP,Daily!KW$10,0)/KW$168,0)</f>
        <v>3.8777908343125736E-2</v>
      </c>
      <c r="KX185" s="12">
        <f>IFERROR(VLOOKUP($IF185,Data!$B:$CP,Daily!KX$10,0)/KX$168,0)</f>
        <v>4.5899632802937573E-2</v>
      </c>
      <c r="KY185" s="12">
        <f>IFERROR(VLOOKUP($IF185,Data!$B:$CP,Daily!KY$10,0)/KY$168,0)</f>
        <v>3.5301278149726112E-2</v>
      </c>
      <c r="KZ185" s="12">
        <f>IFERROR(VLOOKUP($IF185,Data!$B:$CP,Daily!KZ$10,0)/KZ$168,0)</f>
        <v>3.5017221584385763E-2</v>
      </c>
      <c r="LA185" s="12">
        <f>IFERROR(VLOOKUP($IF185,Data!$B:$CP,Daily!LA$10,0)/LA$168,0)</f>
        <v>3.9691943127962086E-2</v>
      </c>
      <c r="LB185" s="12">
        <f>IFERROR(VLOOKUP($IF185,Data!$B:$CP,Daily!LB$10,0)/LB$168,0)</f>
        <v>3.7604456824512536E-2</v>
      </c>
      <c r="LC185" s="12">
        <f>IFERROR(VLOOKUP($IF185,Data!$B:$CP,Daily!LC$10,0)/LC$168,0)</f>
        <v>4.779411764705882E-2</v>
      </c>
      <c r="LD185" s="12">
        <f>IFERROR(VLOOKUP($IF185,Data!$B:$CP,Daily!LD$10,0)/LD$168,0)</f>
        <v>4.2253521126760563E-2</v>
      </c>
      <c r="LE185" s="12">
        <f>IFERROR(VLOOKUP($IF185,Data!$B:$CP,Daily!LE$10,0)/LE$168,0)</f>
        <v>0.04</v>
      </c>
      <c r="LF185" s="12">
        <f>IFERROR(VLOOKUP($IF185,Data!$B:$CP,Daily!LF$10,0)/LF$168,0)</f>
        <v>3.8204972710733781E-2</v>
      </c>
      <c r="LG185" s="12">
        <f>IFERROR(VLOOKUP($IF185,Data!$B:$CP,Daily!LG$10,0)/LG$168,0)</f>
        <v>3.5812672176308541E-2</v>
      </c>
      <c r="LH185" s="12">
        <f>IFERROR(VLOOKUP($IF185,Data!$B:$CP,Daily!LH$10,0)/LH$168,0)</f>
        <v>2.6985743380855399E-2</v>
      </c>
      <c r="LI185" s="12">
        <f>IFERROR(VLOOKUP($IF185,Data!$B:$CP,Daily!LI$10,0)/LI$168,0)</f>
        <v>4.5515394912985271E-2</v>
      </c>
      <c r="LJ185" s="12">
        <f>IFERROR(VLOOKUP($IF185,Data!$B:$CP,Daily!LJ$10,0)/LJ$168,0)</f>
        <v>3.5825545171339561E-2</v>
      </c>
      <c r="LK185" s="12">
        <f>IFERROR(VLOOKUP($IF185,Data!$B:$CP,Daily!LK$10,0)/LK$168,0)</f>
        <v>3.4674922600619197E-2</v>
      </c>
      <c r="LL185" s="12">
        <f>IFERROR(VLOOKUP($IF185,Data!$B:$CP,Daily!LL$10,0)/LL$168,0)</f>
        <v>3.7060301507537689E-2</v>
      </c>
      <c r="LM185" s="12">
        <f>IFERROR(VLOOKUP($IF185,Data!$B:$CP,Daily!LM$10,0)/LM$168,0)</f>
        <v>4.0959625511995321E-2</v>
      </c>
      <c r="LN185" s="12">
        <f>IFERROR(VLOOKUP($IF185,Data!$B:$CP,Daily!LN$10,0)/LN$168,0)</f>
        <v>4.4917257683215132E-2</v>
      </c>
      <c r="LO185" s="12">
        <f>IFERROR(VLOOKUP($IF185,Data!$B:$CP,Daily!LO$10,0)/LO$168,0)</f>
        <v>4.2710706150341685E-2</v>
      </c>
      <c r="LP185" s="12">
        <f>IFERROR(VLOOKUP($IF185,Data!$B:$CP,Daily!LP$10,0)/LP$168,0)</f>
        <v>3.9354838709677417E-2</v>
      </c>
      <c r="LQ185" s="12">
        <f>IFERROR(VLOOKUP($IF185,Data!$B:$CP,Daily!LQ$10,0)/LQ$168,0)</f>
        <v>5.2380952380952382E-2</v>
      </c>
      <c r="LR185" s="12">
        <f>IFERROR(VLOOKUP($IF185,Data!$B:$CP,Daily!LR$10,0)/LR$168,0)</f>
        <v>3.7536656891495601E-2</v>
      </c>
      <c r="LS185" s="12">
        <f>IFERROR(VLOOKUP($IF185,Data!$B:$CP,Daily!LS$10,0)/LS$168,0)</f>
        <v>3.6630036630036632E-2</v>
      </c>
      <c r="LU185" s="40">
        <f t="shared" si="2145"/>
        <v>3.7060301507537689E-2</v>
      </c>
      <c r="LV185" s="40">
        <f t="shared" si="2146"/>
        <v>4.5899632802937573E-2</v>
      </c>
      <c r="LW185" s="40">
        <f t="shared" si="2770"/>
        <v>8.839331295399884E-3</v>
      </c>
      <c r="LX185" s="40">
        <f t="shared" si="2771"/>
        <v>5.2529131274487488E-2</v>
      </c>
      <c r="LY185" s="40">
        <f t="shared" si="2772"/>
        <v>3.0430803035987775E-2</v>
      </c>
      <c r="LZ185" s="43"/>
      <c r="MA185" s="12">
        <f t="shared" si="2773"/>
        <v>5.6514047143409506E-3</v>
      </c>
      <c r="MB185" s="12">
        <f t="shared" si="2750"/>
        <v>4.1814630681818184E-2</v>
      </c>
      <c r="MC185" s="12">
        <f t="shared" si="2751"/>
        <v>4.0464416254568911E-2</v>
      </c>
    </row>
    <row r="186" spans="4:341" hidden="1" x14ac:dyDescent="0.35">
      <c r="D186" s="59" t="s">
        <v>400</v>
      </c>
      <c r="E186" s="53" t="str">
        <f>VLOOKUP($D186,'Metric Nature'!$C:$D,2,0)&amp;IF(($F186&lt;(EA186)),"Below",IF(($F186&gt;(DZ186)),"Above","Within"))</f>
        <v>PositiveWithin</v>
      </c>
      <c r="F186" s="48">
        <f t="shared" si="2752"/>
        <v>5.5320588732870921E-2</v>
      </c>
      <c r="G186" s="49">
        <f t="shared" si="2775"/>
        <v>5.2376871502747391E-2</v>
      </c>
      <c r="H186" s="55">
        <f t="shared" si="2753"/>
        <v>5.6202616644812763E-2</v>
      </c>
      <c r="I186" s="49">
        <f t="shared" si="2776"/>
        <v>5.2173153474674619E-2</v>
      </c>
      <c r="J186" s="48">
        <f t="shared" si="2754"/>
        <v>6.0326720709418087E-2</v>
      </c>
      <c r="K186" s="48">
        <f t="shared" si="2777"/>
        <v>3.5098027365985983E-3</v>
      </c>
      <c r="L186" s="56"/>
      <c r="M186" s="53" t="str">
        <f>VLOOKUP($D186,'Metric Nature'!$C:$D,2,0)&amp;IF(($N186&lt;(HZ186)),"Below",IF(($N186&gt;(HY186)),"Above","Within"))</f>
        <v>PositiveWithin</v>
      </c>
      <c r="N186" s="48">
        <f t="shared" si="2755"/>
        <v>5.1954130587409317E-2</v>
      </c>
      <c r="O186" s="49">
        <f t="shared" si="2778"/>
        <v>4.9771207321365717E-2</v>
      </c>
      <c r="P186" s="55">
        <f t="shared" ref="P186:P189" si="2782">IFERROR(((N186-O186)/O186),0)</f>
        <v>4.3859158407566254E-2</v>
      </c>
      <c r="Q186" s="49">
        <f t="shared" si="2779"/>
        <v>5.0103723497767309E-2</v>
      </c>
      <c r="R186" s="48">
        <f t="shared" si="2757"/>
        <v>3.6931528446672517E-2</v>
      </c>
      <c r="S186" s="48">
        <f t="shared" si="2774"/>
        <v>4.4026926501545393E-3</v>
      </c>
      <c r="T186" s="56"/>
      <c r="U186" s="53" t="str">
        <f>VLOOKUP($D186,'Metric Nature'!$C:$D,2,0)&amp;IF(($V186&lt;(LY186)),"Below",IF(($V186&gt;(LX186)),"Above","Within"))</f>
        <v>PositiveWithin</v>
      </c>
      <c r="V186" s="48">
        <f t="shared" si="2758"/>
        <v>6.4102564102564097E-2</v>
      </c>
      <c r="W186" s="49">
        <f t="shared" si="2780"/>
        <v>5.894886363636364E-2</v>
      </c>
      <c r="X186" s="48">
        <f t="shared" si="2759"/>
        <v>8.7426629595304145E-2</v>
      </c>
      <c r="Y186" s="49">
        <f t="shared" si="2781"/>
        <v>5.7235003225112879E-2</v>
      </c>
      <c r="Z186" s="48">
        <f t="shared" si="2760"/>
        <v>0.11998882660039674</v>
      </c>
      <c r="AA186" s="48">
        <f t="shared" si="2761"/>
        <v>6.2588838102634438E-3</v>
      </c>
      <c r="AB186" s="50"/>
      <c r="AC186" s="46" t="s">
        <v>401</v>
      </c>
      <c r="AI186" s="7" t="s">
        <v>400</v>
      </c>
      <c r="AJ186" s="12">
        <f>IFERROR((IFERROR(VLOOKUP($EG186,Data!$B:$CP,Daily!EI$10,0),0)+IFERROR(VLOOKUP($IF186,Data!$B:$CP,Daily!IH$10,0),0))/AJ$168,0)</f>
        <v>5.5555555555555552E-2</v>
      </c>
      <c r="AK186" s="12">
        <f>IFERROR((IFERROR(VLOOKUP($EG186,Data!$B:$CP,Daily!EJ$10,0),0)+IFERROR(VLOOKUP($IF186,Data!$B:$CP,Daily!II$10,0),0))/AK$168,0)</f>
        <v>4.6259486808818216E-2</v>
      </c>
      <c r="AL186" s="12">
        <f>IFERROR((IFERROR(VLOOKUP($EG186,Data!$B:$CP,Daily!EK$10,0),0)+IFERROR(VLOOKUP($IF186,Data!$B:$CP,Daily!IJ$10,0),0))/AL$168,0)</f>
        <v>5.0208287656215739E-2</v>
      </c>
      <c r="AM186" s="12">
        <f>IFERROR((IFERROR(VLOOKUP($EG186,Data!$B:$CP,Daily!EL$10,0),0)+IFERROR(VLOOKUP($IF186,Data!$B:$CP,Daily!IK$10,0),0))/AM$168,0)</f>
        <v>5.7499388304379742E-2</v>
      </c>
      <c r="AN186" s="12">
        <f>IFERROR((IFERROR(VLOOKUP($EG186,Data!$B:$CP,Daily!EM$10,0),0)+IFERROR(VLOOKUP($IF186,Data!$B:$CP,Daily!IL$10,0),0))/AN$168,0)</f>
        <v>6.2827225130890049E-2</v>
      </c>
      <c r="AO186" s="12">
        <f>IFERROR((IFERROR(VLOOKUP($EG186,Data!$B:$CP,Daily!EN$10,0),0)+IFERROR(VLOOKUP($IF186,Data!$B:$CP,Daily!IM$10,0),0))/AO$168,0)</f>
        <v>5.5138303718629787E-2</v>
      </c>
      <c r="AP186" s="12">
        <f>IFERROR((IFERROR(VLOOKUP($EG186,Data!$B:$CP,Daily!EO$10,0),0)+IFERROR(VLOOKUP($IF186,Data!$B:$CP,Daily!IN$10,0),0))/AP$168,0)</f>
        <v>5.2397260273972603E-2</v>
      </c>
      <c r="AQ186" s="12">
        <f>IFERROR((IFERROR(VLOOKUP($EG186,Data!$B:$CP,Daily!EP$10,0),0)+IFERROR(VLOOKUP($IF186,Data!$B:$CP,Daily!IO$10,0),0))/AQ$168,0)</f>
        <v>4.8812883944877969E-2</v>
      </c>
      <c r="AR186" s="12">
        <f>IFERROR((IFERROR(VLOOKUP($EG186,Data!$B:$CP,Daily!EQ$10,0),0)+IFERROR(VLOOKUP($IF186,Data!$B:$CP,Daily!IP$10,0),0))/AR$168,0)</f>
        <v>5.0096002792808521E-2</v>
      </c>
      <c r="AS186" s="12">
        <f>IFERROR((IFERROR(VLOOKUP($EG186,Data!$B:$CP,Daily!ER$10,0),0)+IFERROR(VLOOKUP($IF186,Data!$B:$CP,Daily!IQ$10,0),0))/AS$168,0)</f>
        <v>5.1911381407471764E-2</v>
      </c>
      <c r="AT186" s="12">
        <f>IFERROR((IFERROR(VLOOKUP($EG186,Data!$B:$CP,Daily!ES$10,0),0)+IFERROR(VLOOKUP($IF186,Data!$B:$CP,Daily!IR$10,0),0))/AT$168,0)</f>
        <v>5.1363971491767017E-2</v>
      </c>
      <c r="AU186" s="12">
        <f>IFERROR((IFERROR(VLOOKUP($EG186,Data!$B:$CP,Daily!ET$10,0),0)+IFERROR(VLOOKUP($IF186,Data!$B:$CP,Daily!IS$10,0),0))/AU$168,0)</f>
        <v>5.7099640763849498E-2</v>
      </c>
      <c r="AV186" s="12">
        <f>IFERROR((IFERROR(VLOOKUP($EG186,Data!$B:$CP,Daily!EU$10,0),0)+IFERROR(VLOOKUP($IF186,Data!$B:$CP,Daily!IT$10,0),0))/AV$168,0)</f>
        <v>4.9003167505123908E-2</v>
      </c>
      <c r="AW186" s="12">
        <f>IFERROR((IFERROR(VLOOKUP($EG186,Data!$B:$CP,Daily!EV$10,0),0)+IFERROR(VLOOKUP($IF186,Data!$B:$CP,Daily!IU$10,0),0))/AW$168,0)</f>
        <v>5.3855788155305062E-2</v>
      </c>
      <c r="AX186" s="12">
        <f>IFERROR((IFERROR(VLOOKUP($EG186,Data!$B:$CP,Daily!EW$10,0),0)+IFERROR(VLOOKUP($IF186,Data!$B:$CP,Daily!IV$10,0),0))/AX$168,0)</f>
        <v>4.4320420223243596E-2</v>
      </c>
      <c r="AY186" s="12">
        <f>IFERROR((IFERROR(VLOOKUP($EG186,Data!$B:$CP,Daily!EX$10,0),0)+IFERROR(VLOOKUP($IF186,Data!$B:$CP,Daily!IW$10,0),0))/AY$168,0)</f>
        <v>5.0424536475480855E-2</v>
      </c>
      <c r="AZ186" s="12">
        <f>IFERROR((IFERROR(VLOOKUP($EG186,Data!$B:$CP,Daily!EY$10,0),0)+IFERROR(VLOOKUP($IF186,Data!$B:$CP,Daily!IX$10,0),0))/AZ$168,0)</f>
        <v>4.8533445874657098E-2</v>
      </c>
      <c r="BA186" s="12">
        <f>IFERROR((IFERROR(VLOOKUP($EG186,Data!$B:$CP,Daily!EZ$10,0),0)+IFERROR(VLOOKUP($IF186,Data!$B:$CP,Daily!IY$10,0),0))/BA$168,0)</f>
        <v>4.7422680412371132E-2</v>
      </c>
      <c r="BB186" s="12">
        <f>IFERROR((IFERROR(VLOOKUP($EG186,Data!$B:$CP,Daily!FA$10,0),0)+IFERROR(VLOOKUP($IF186,Data!$B:$CP,Daily!IZ$10,0),0))/BB$168,0)</f>
        <v>5.5763473053892218E-2</v>
      </c>
      <c r="BC186" s="12">
        <f>IFERROR((IFERROR(VLOOKUP($EG186,Data!$B:$CP,Daily!FB$10,0),0)+IFERROR(VLOOKUP($IF186,Data!$B:$CP,Daily!JA$10,0),0))/BC$168,0)</f>
        <v>5.1291939838025456E-2</v>
      </c>
      <c r="BD186" s="12">
        <f>IFERROR((IFERROR(VLOOKUP($EG186,Data!$B:$CP,Daily!FC$10,0),0)+IFERROR(VLOOKUP($IF186,Data!$B:$CP,Daily!JB$10,0),0))/BD$168,0)</f>
        <v>5.0958806818181816E-2</v>
      </c>
      <c r="BE186" s="12">
        <f>IFERROR((IFERROR(VLOOKUP($EG186,Data!$B:$CP,Daily!FD$10,0),0)+IFERROR(VLOOKUP($IF186,Data!$B:$CP,Daily!JC$10,0),0))/BE$168,0)</f>
        <v>5.2251250694830463E-2</v>
      </c>
      <c r="BF186" s="12">
        <f>IFERROR((IFERROR(VLOOKUP($EG186,Data!$B:$CP,Daily!FE$10,0),0)+IFERROR(VLOOKUP($IF186,Data!$B:$CP,Daily!JD$10,0),0))/BF$168,0)</f>
        <v>5.3319919517102618E-2</v>
      </c>
      <c r="BG186" s="12">
        <f>IFERROR((IFERROR(VLOOKUP($EG186,Data!$B:$CP,Daily!FF$10,0),0)+IFERROR(VLOOKUP($IF186,Data!$B:$CP,Daily!JE$10,0),0))/BG$168,0)</f>
        <v>5.3567818880129368E-2</v>
      </c>
      <c r="BH186" s="12">
        <f>IFERROR((IFERROR(VLOOKUP($EG186,Data!$B:$CP,Daily!FG$10,0),0)+IFERROR(VLOOKUP($IF186,Data!$B:$CP,Daily!JF$10,0),0))/BH$168,0)</f>
        <v>5.4766269477543539E-2</v>
      </c>
      <c r="BI186" s="12">
        <f>IFERROR((IFERROR(VLOOKUP($EG186,Data!$B:$CP,Daily!FH$10,0),0)+IFERROR(VLOOKUP($IF186,Data!$B:$CP,Daily!JG$10,0),0))/BI$168,0)</f>
        <v>5.3347654851414253E-2</v>
      </c>
      <c r="BJ186" s="12">
        <f>IFERROR((IFERROR(VLOOKUP($EG186,Data!$B:$CP,Daily!FI$10,0),0)+IFERROR(VLOOKUP($IF186,Data!$B:$CP,Daily!JH$10,0),0))/BJ$168,0)</f>
        <v>5.3039647577092508E-2</v>
      </c>
      <c r="BK186" s="12">
        <f>IFERROR((IFERROR(VLOOKUP($EG186,Data!$B:$CP,Daily!FJ$10,0),0)+IFERROR(VLOOKUP($IF186,Data!$B:$CP,Daily!JI$10,0),0))/BK$168,0)</f>
        <v>5.5573824399868466E-2</v>
      </c>
      <c r="BL186" s="12">
        <f>IFERROR((IFERROR(VLOOKUP($EG186,Data!$B:$CP,Daily!FK$10,0),0)+IFERROR(VLOOKUP($IF186,Data!$B:$CP,Daily!JJ$10,0),0))/BL$168,0)</f>
        <v>5.5688418175606422E-2</v>
      </c>
      <c r="BM186" s="12">
        <f>IFERROR((IFERROR(VLOOKUP($EG186,Data!$B:$CP,Daily!FL$10,0),0)+IFERROR(VLOOKUP($IF186,Data!$B:$CP,Daily!JK$10,0),0))/BM$168,0)</f>
        <v>4.4581945105505318E-2</v>
      </c>
      <c r="BN186" s="12">
        <f>IFERROR((IFERROR(VLOOKUP($EG186,Data!$B:$CP,Daily!FM$10,0),0)+IFERROR(VLOOKUP($IF186,Data!$B:$CP,Daily!JL$10,0),0))/BN$168,0)</f>
        <v>5.2945859872611467E-2</v>
      </c>
      <c r="BO186" s="12">
        <f>IFERROR((IFERROR(VLOOKUP($EG186,Data!$B:$CP,Daily!FN$10,0),0)+IFERROR(VLOOKUP($IF186,Data!$B:$CP,Daily!JM$10,0),0))/BO$168,0)</f>
        <v>4.9187725631768951E-2</v>
      </c>
      <c r="BP186" s="12">
        <f>IFERROR((IFERROR(VLOOKUP($EG186,Data!$B:$CP,Daily!FO$10,0),0)+IFERROR(VLOOKUP($IF186,Data!$B:$CP,Daily!JN$10,0),0))/BP$168,0)</f>
        <v>5.202982601491301E-2</v>
      </c>
      <c r="BQ186" s="12">
        <f>IFERROR((IFERROR(VLOOKUP($EG186,Data!$B:$CP,Daily!FP$10,0),0)+IFERROR(VLOOKUP($IF186,Data!$B:$CP,Daily!JO$10,0),0))/BQ$168,0)</f>
        <v>5.9179128221444478E-2</v>
      </c>
      <c r="BR186" s="12">
        <f>IFERROR((IFERROR(VLOOKUP($EG186,Data!$B:$CP,Daily!FQ$10,0),0)+IFERROR(VLOOKUP($IF186,Data!$B:$CP,Daily!JP$10,0),0))/BR$168,0)</f>
        <v>5.2649006622516557E-2</v>
      </c>
      <c r="BS186" s="12">
        <f>IFERROR((IFERROR(VLOOKUP($EG186,Data!$B:$CP,Daily!FR$10,0),0)+IFERROR(VLOOKUP($IF186,Data!$B:$CP,Daily!JQ$10,0),0))/BS$168,0)</f>
        <v>5.6874229346485818E-2</v>
      </c>
      <c r="BT186" s="12">
        <f>IFERROR((IFERROR(VLOOKUP($EG186,Data!$B:$CP,Daily!FS$10,0),0)+IFERROR(VLOOKUP($IF186,Data!$B:$CP,Daily!JR$10,0),0))/BT$168,0)</f>
        <v>5.1867558310226713E-2</v>
      </c>
      <c r="BU186" s="12">
        <f>IFERROR((IFERROR(VLOOKUP($EG186,Data!$B:$CP,Daily!FT$10,0),0)+IFERROR(VLOOKUP($IF186,Data!$B:$CP,Daily!JS$10,0),0))/BU$168,0)</f>
        <v>4.8538011695906436E-2</v>
      </c>
      <c r="BV186" s="12">
        <f>IFERROR((IFERROR(VLOOKUP($EG186,Data!$B:$CP,Daily!FU$10,0),0)+IFERROR(VLOOKUP($IF186,Data!$B:$CP,Daily!JT$10,0),0))/BV$168,0)</f>
        <v>5.4345385133617786E-2</v>
      </c>
      <c r="BW186" s="12">
        <f>IFERROR((IFERROR(VLOOKUP($EG186,Data!$B:$CP,Daily!FV$10,0),0)+IFERROR(VLOOKUP($IF186,Data!$B:$CP,Daily!JU$10,0),0))/BW$168,0)</f>
        <v>5.2926874883112027E-2</v>
      </c>
      <c r="BX186" s="12">
        <f>IFERROR((IFERROR(VLOOKUP($EG186,Data!$B:$CP,Daily!FW$10,0),0)+IFERROR(VLOOKUP($IF186,Data!$B:$CP,Daily!JV$10,0),0))/BX$168,0)</f>
        <v>5.2209584187954503E-2</v>
      </c>
      <c r="BY186" s="12">
        <f>IFERROR((IFERROR(VLOOKUP($EG186,Data!$B:$CP,Daily!FX$10,0),0)+IFERROR(VLOOKUP($IF186,Data!$B:$CP,Daily!JW$10,0),0))/BY$168,0)</f>
        <v>5.2613538988860328E-2</v>
      </c>
      <c r="BZ186" s="12">
        <f>IFERROR((IFERROR(VLOOKUP($EG186,Data!$B:$CP,Daily!FY$10,0),0)+IFERROR(VLOOKUP($IF186,Data!$B:$CP,Daily!JX$10,0),0))/BZ$168,0)</f>
        <v>5.1939291736930862E-2</v>
      </c>
      <c r="CA186" s="12">
        <f>IFERROR((IFERROR(VLOOKUP($EG186,Data!$B:$CP,Daily!FZ$10,0),0)+IFERROR(VLOOKUP($IF186,Data!$B:$CP,Daily!JY$10,0),0))/CA$168,0)</f>
        <v>5.1456480027908598E-2</v>
      </c>
      <c r="CB186" s="12">
        <f>IFERROR((IFERROR(VLOOKUP($EG186,Data!$B:$CP,Daily!GA$10,0),0)+IFERROR(VLOOKUP($IF186,Data!$B:$CP,Daily!JZ$10,0),0))/CB$168,0)</f>
        <v>5.4471370362427621E-2</v>
      </c>
      <c r="CC186" s="12">
        <f>IFERROR((IFERROR(VLOOKUP($EG186,Data!$B:$CP,Daily!GB$10,0),0)+IFERROR(VLOOKUP($IF186,Data!$B:$CP,Daily!KA$10,0),0))/CC$168,0)</f>
        <v>5.3680981595092027E-2</v>
      </c>
      <c r="CD186" s="12">
        <f>IFERROR((IFERROR(VLOOKUP($EG186,Data!$B:$CP,Daily!GC$10,0),0)+IFERROR(VLOOKUP($IF186,Data!$B:$CP,Daily!KB$10,0),0))/CD$168,0)</f>
        <v>5.7111274871039057E-2</v>
      </c>
      <c r="CE186" s="12">
        <f>IFERROR((IFERROR(VLOOKUP($EG186,Data!$B:$CP,Daily!GD$10,0),0)+IFERROR(VLOOKUP($IF186,Data!$B:$CP,Daily!KC$10,0),0))/CE$168,0)</f>
        <v>5.9130434782608696E-2</v>
      </c>
      <c r="CF186" s="12">
        <f>IFERROR((IFERROR(VLOOKUP($EG186,Data!$B:$CP,Daily!GE$10,0),0)+IFERROR(VLOOKUP($IF186,Data!$B:$CP,Daily!KD$10,0),0))/CF$168,0)</f>
        <v>5.2470187393526407E-2</v>
      </c>
      <c r="CG186" s="12">
        <f>IFERROR((IFERROR(VLOOKUP($EG186,Data!$B:$CP,Daily!GF$10,0),0)+IFERROR(VLOOKUP($IF186,Data!$B:$CP,Daily!KE$10,0),0))/CG$168,0)</f>
        <v>5.5471761354114295E-2</v>
      </c>
      <c r="CH186" s="12">
        <f>IFERROR((IFERROR(VLOOKUP($EG186,Data!$B:$CP,Daily!GG$10,0),0)+IFERROR(VLOOKUP($IF186,Data!$B:$CP,Daily!KF$10,0),0))/CH$168,0)</f>
        <v>5.1636244038809405E-2</v>
      </c>
      <c r="CI186" s="12">
        <f>IFERROR((IFERROR(VLOOKUP($EG186,Data!$B:$CP,Daily!GH$10,0),0)+IFERROR(VLOOKUP($IF186,Data!$B:$CP,Daily!KG$10,0),0))/CI$168,0)</f>
        <v>4.8932199875596105E-2</v>
      </c>
      <c r="CJ186" s="12">
        <f>IFERROR((IFERROR(VLOOKUP($EG186,Data!$B:$CP,Daily!GI$10,0),0)+IFERROR(VLOOKUP($IF186,Data!$B:$CP,Daily!KH$10,0),0))/CJ$168,0)</f>
        <v>5.4357798165137618E-2</v>
      </c>
      <c r="CK186" s="12">
        <f>IFERROR((IFERROR(VLOOKUP($EG186,Data!$B:$CP,Daily!GJ$10,0),0)+IFERROR(VLOOKUP($IF186,Data!$B:$CP,Daily!KI$10,0),0))/CK$168,0)</f>
        <v>5.8390320883745399E-2</v>
      </c>
      <c r="CL186" s="12">
        <f>IFERROR((IFERROR(VLOOKUP($EG186,Data!$B:$CP,Daily!GK$10,0),0)+IFERROR(VLOOKUP($IF186,Data!$B:$CP,Daily!KJ$10,0),0))/CL$168,0)</f>
        <v>5.6735179208425343E-2</v>
      </c>
      <c r="CM186" s="12">
        <f>IFERROR((IFERROR(VLOOKUP($EG186,Data!$B:$CP,Daily!GL$10,0),0)+IFERROR(VLOOKUP($IF186,Data!$B:$CP,Daily!KK$10,0),0))/CM$168,0)</f>
        <v>5.5966781007402058E-2</v>
      </c>
      <c r="CN186" s="12">
        <f>IFERROR((IFERROR(VLOOKUP($EG186,Data!$B:$CP,Daily!GM$10,0),0)+IFERROR(VLOOKUP($IF186,Data!$B:$CP,Daily!KL$10,0),0))/CN$168,0)</f>
        <v>5.2341597796143252E-2</v>
      </c>
      <c r="CO186" s="12">
        <f>IFERROR((IFERROR(VLOOKUP($EG186,Data!$B:$CP,Daily!GN$10,0),0)+IFERROR(VLOOKUP($IF186,Data!$B:$CP,Daily!KM$10,0),0))/CO$168,0)</f>
        <v>5.2769070010449323E-2</v>
      </c>
      <c r="CP186" s="12">
        <f>IFERROR((IFERROR(VLOOKUP($EG186,Data!$B:$CP,Daily!GO$10,0),0)+IFERROR(VLOOKUP($IF186,Data!$B:$CP,Daily!KN$10,0),0))/CP$168,0)</f>
        <v>4.991166077738516E-2</v>
      </c>
      <c r="CQ186" s="12">
        <f>IFERROR((IFERROR(VLOOKUP($EG186,Data!$B:$CP,Daily!GP$10,0),0)+IFERROR(VLOOKUP($IF186,Data!$B:$CP,Daily!KO$10,0),0))/CQ$168,0)</f>
        <v>5.2530582873590789E-2</v>
      </c>
      <c r="CR186" s="12">
        <f>IFERROR((IFERROR(VLOOKUP($EG186,Data!$B:$CP,Daily!GQ$10,0),0)+IFERROR(VLOOKUP($IF186,Data!$B:$CP,Daily!KP$10,0),0))/CR$168,0)</f>
        <v>5.8868795690650247E-2</v>
      </c>
      <c r="CS186" s="12">
        <f>IFERROR((IFERROR(VLOOKUP($EG186,Data!$B:$CP,Daily!GR$10,0),0)+IFERROR(VLOOKUP($IF186,Data!$B:$CP,Daily!KQ$10,0),0))/CS$168,0)</f>
        <v>5.718110537387646E-2</v>
      </c>
      <c r="CT186" s="12">
        <f>IFERROR((IFERROR(VLOOKUP($EG186,Data!$B:$CP,Daily!GS$10,0),0)+IFERROR(VLOOKUP($IF186,Data!$B:$CP,Daily!KR$10,0),0))/CT$168,0)</f>
        <v>5.2221632147282704E-2</v>
      </c>
      <c r="CU186" s="12">
        <f>IFERROR((IFERROR(VLOOKUP($EG186,Data!$B:$CP,Daily!GT$10,0),0)+IFERROR(VLOOKUP($IF186,Data!$B:$CP,Daily!KS$10,0),0))/CU$168,0)</f>
        <v>5.2821997105643996E-2</v>
      </c>
      <c r="CV186" s="12">
        <f>IFERROR((IFERROR(VLOOKUP($EG186,Data!$B:$CP,Daily!GU$10,0),0)+IFERROR(VLOOKUP($IF186,Data!$B:$CP,Daily!KT$10,0),0))/CV$168,0)</f>
        <v>5.8741691142371308E-2</v>
      </c>
      <c r="CW186" s="12">
        <f>IFERROR((IFERROR(VLOOKUP($EG186,Data!$B:$CP,Daily!GV$10,0),0)+IFERROR(VLOOKUP($IF186,Data!$B:$CP,Daily!KU$10,0),0))/CW$168,0)</f>
        <v>5.2153757002124781E-2</v>
      </c>
      <c r="CX186" s="12">
        <f>IFERROR((IFERROR(VLOOKUP($EG186,Data!$B:$CP,Daily!GW$10,0),0)+IFERROR(VLOOKUP($IF186,Data!$B:$CP,Daily!KV$10,0),0))/CX$168,0)</f>
        <v>4.6976036515785469E-2</v>
      </c>
      <c r="CY186" s="12">
        <f>IFERROR((IFERROR(VLOOKUP($EG186,Data!$B:$CP,Daily!GX$10,0),0)+IFERROR(VLOOKUP($IF186,Data!$B:$CP,Daily!KW$10,0),0))/CY$168,0)</f>
        <v>5.7379882474939511E-2</v>
      </c>
      <c r="CZ186" s="12">
        <f>IFERROR((IFERROR(VLOOKUP($EG186,Data!$B:$CP,Daily!GY$10,0),0)+IFERROR(VLOOKUP($IF186,Data!$B:$CP,Daily!KX$10,0),0))/CZ$168,0)</f>
        <v>5.2439912600145668E-2</v>
      </c>
      <c r="DA186" s="12">
        <f>IFERROR((IFERROR(VLOOKUP($EG186,Data!$B:$CP,Daily!GZ$10,0),0)+IFERROR(VLOOKUP($IF186,Data!$B:$CP,Daily!KY$10,0),0))/DA$168,0)</f>
        <v>5.2650756057569685E-2</v>
      </c>
      <c r="DB186" s="12">
        <f>IFERROR((IFERROR(VLOOKUP($EG186,Data!$B:$CP,Daily!HA$10,0),0)+IFERROR(VLOOKUP($IF186,Data!$B:$CP,Daily!KZ$10,0),0))/DB$168,0)</f>
        <v>4.5939989828784542E-2</v>
      </c>
      <c r="DC186" s="12">
        <f>IFERROR((IFERROR(VLOOKUP($EG186,Data!$B:$CP,Daily!HB$10,0),0)+IFERROR(VLOOKUP($IF186,Data!$B:$CP,Daily!LA$10,0),0))/DC$168,0)</f>
        <v>4.7107014848950336E-2</v>
      </c>
      <c r="DD186" s="12">
        <f>IFERROR((IFERROR(VLOOKUP($EG186,Data!$B:$CP,Daily!HC$10,0),0)+IFERROR(VLOOKUP($IF186,Data!$B:$CP,Daily!LB$10,0),0))/DD$168,0)</f>
        <v>5.0898808321551199E-2</v>
      </c>
      <c r="DE186" s="12">
        <f>IFERROR((IFERROR(VLOOKUP($EG186,Data!$B:$CP,Daily!HD$10,0),0)+IFERROR(VLOOKUP($IF186,Data!$B:$CP,Daily!LC$10,0),0))/DE$168,0)</f>
        <v>5.1339844728274478E-2</v>
      </c>
      <c r="DF186" s="12">
        <f>IFERROR((IFERROR(VLOOKUP($EG186,Data!$B:$CP,Daily!HE$10,0),0)+IFERROR(VLOOKUP($IF186,Data!$B:$CP,Daily!LD$10,0),0))/DF$168,0)</f>
        <v>5.4420469734580867E-2</v>
      </c>
      <c r="DG186" s="12">
        <f>IFERROR((IFERROR(VLOOKUP($EG186,Data!$B:$CP,Daily!HF$10,0),0)+IFERROR(VLOOKUP($IF186,Data!$B:$CP,Daily!LE$10,0),0))/DG$168,0)</f>
        <v>5.7678041543026706E-2</v>
      </c>
      <c r="DH186" s="12">
        <f>IFERROR((IFERROR(VLOOKUP($EG186,Data!$B:$CP,Daily!HG$10,0),0)+IFERROR(VLOOKUP($IF186,Data!$B:$CP,Daily!LF$10,0),0))/DH$168,0)</f>
        <v>5.387205387205387E-2</v>
      </c>
      <c r="DI186" s="12">
        <f>IFERROR((IFERROR(VLOOKUP($EG186,Data!$B:$CP,Daily!HH$10,0),0)+IFERROR(VLOOKUP($IF186,Data!$B:$CP,Daily!LG$10,0),0))/DI$168,0)</f>
        <v>4.7727272727272729E-2</v>
      </c>
      <c r="DJ186" s="12">
        <f>IFERROR((IFERROR(VLOOKUP($EG186,Data!$B:$CP,Daily!HI$10,0),0)+IFERROR(VLOOKUP($IF186,Data!$B:$CP,Daily!LH$10,0),0))/DJ$168,0)</f>
        <v>4.1430700447093891E-2</v>
      </c>
      <c r="DK186" s="12">
        <f>IFERROR((IFERROR(VLOOKUP($EG186,Data!$B:$CP,Daily!HJ$10,0),0)+IFERROR(VLOOKUP($IF186,Data!$B:$CP,Daily!LI$10,0),0))/DK$168,0)</f>
        <v>4.8970073843762146E-2</v>
      </c>
      <c r="DL186" s="12">
        <f>IFERROR((IFERROR(VLOOKUP($EG186,Data!$B:$CP,Daily!HK$10,0),0)+IFERROR(VLOOKUP($IF186,Data!$B:$CP,Daily!LJ$10,0),0))/DL$168,0)</f>
        <v>5.6583003082342577E-2</v>
      </c>
      <c r="DM186" s="12">
        <f>IFERROR((IFERROR(VLOOKUP($EG186,Data!$B:$CP,Daily!HL$10,0),0)+IFERROR(VLOOKUP($IF186,Data!$B:$CP,Daily!LK$10,0),0))/DM$168,0)</f>
        <v>5.1959261177282931E-2</v>
      </c>
      <c r="DN186" s="12">
        <f>IFERROR((IFERROR(VLOOKUP($EG186,Data!$B:$CP,Daily!HM$10,0),0)+IFERROR(VLOOKUP($IF186,Data!$B:$CP,Daily!LL$10,0),0))/DN$168,0)</f>
        <v>4.7978436657681943E-2</v>
      </c>
      <c r="DO186" s="12">
        <f>IFERROR((IFERROR(VLOOKUP($EG186,Data!$B:$CP,Daily!HN$10,0),0)+IFERROR(VLOOKUP($IF186,Data!$B:$CP,Daily!LM$10,0),0))/DO$168,0)</f>
        <v>5.4196959682749506E-2</v>
      </c>
      <c r="DP186" s="12">
        <f>IFERROR((IFERROR(VLOOKUP($EG186,Data!$B:$CP,Daily!HO$10,0),0)+IFERROR(VLOOKUP($IF186,Data!$B:$CP,Daily!LN$10,0),0))/DP$168,0)</f>
        <v>5.3348844939338544E-2</v>
      </c>
      <c r="DQ186" s="12">
        <f>IFERROR((IFERROR(VLOOKUP($EG186,Data!$B:$CP,Daily!HP$10,0),0)+IFERROR(VLOOKUP($IF186,Data!$B:$CP,Daily!LO$10,0),0))/DQ$168,0)</f>
        <v>5.0828373813736526E-2</v>
      </c>
      <c r="DR186" s="12">
        <f>IFERROR((IFERROR(VLOOKUP($EG186,Data!$B:$CP,Daily!HQ$10,0),0)+IFERROR(VLOOKUP($IF186,Data!$B:$CP,Daily!LP$10,0),0))/DR$168,0)</f>
        <v>5.2863436123348019E-2</v>
      </c>
      <c r="DS186" s="12">
        <f>IFERROR((IFERROR(VLOOKUP($EG186,Data!$B:$CP,Daily!HR$10,0),0)+IFERROR(VLOOKUP($IF186,Data!$B:$CP,Daily!LQ$10,0),0))/DS$168,0)</f>
        <v>5.119074115290452E-2</v>
      </c>
      <c r="DT186" s="12">
        <f>IFERROR((IFERROR(VLOOKUP($EG186,Data!$B:$CP,Daily!HS$10,0),0)+IFERROR(VLOOKUP($IF186,Data!$B:$CP,Daily!LR$10,0),0))/DT$168,0)</f>
        <v>5.5655590112948107E-2</v>
      </c>
      <c r="DU186" s="12">
        <f>IFERROR((IFERROR(VLOOKUP($EG186,Data!$B:$CP,Daily!HT$10,0),0)+IFERROR(VLOOKUP($IF186,Data!$B:$CP,Daily!LS$10,0),0))/DU$168,0)</f>
        <v>5.5320588732870921E-2</v>
      </c>
      <c r="DV186" s="12">
        <f>IFERROR((IFERROR(VLOOKUP($EG186,Data!$B:$CP,Daily!HU$10,0),0)+IFERROR(VLOOKUP($IF186,Data!$B:$CP,Daily!LT$10,0),0))/DV$168,0)</f>
        <v>0</v>
      </c>
      <c r="DW186" s="40">
        <f t="shared" si="2137"/>
        <v>5.0898808321551199E-2</v>
      </c>
      <c r="DX186" s="40">
        <f t="shared" si="2138"/>
        <v>5.5138303718629787E-2</v>
      </c>
      <c r="DY186" s="40">
        <f t="shared" si="2762"/>
        <v>4.2394953970785881E-3</v>
      </c>
      <c r="DZ186" s="40">
        <f t="shared" si="2763"/>
        <v>5.8317925266438725E-2</v>
      </c>
      <c r="EA186" s="40">
        <f t="shared" si="2764"/>
        <v>4.7719186773742261E-2</v>
      </c>
      <c r="EB186" s="14"/>
      <c r="EC186" s="12">
        <f t="shared" si="2765"/>
        <v>3.5098027365985983E-3</v>
      </c>
      <c r="ED186" s="12">
        <f t="shared" si="2746"/>
        <v>5.2376871502747391E-2</v>
      </c>
      <c r="EE186" s="12">
        <f t="shared" si="2747"/>
        <v>5.2173153474674619E-2</v>
      </c>
      <c r="EF186" s="1"/>
      <c r="EG186" s="7" t="s">
        <v>895</v>
      </c>
      <c r="EH186" s="7" t="s">
        <v>162</v>
      </c>
      <c r="EI186" s="12">
        <f>IFERROR(VLOOKUP($EG186,Data!$B:$CP,Daily!EI$10,0)/EI$168,0)</f>
        <v>5.1790633608815424E-2</v>
      </c>
      <c r="EJ186" s="12">
        <f>IFERROR(VLOOKUP($EG186,Data!$B:$CP,Daily!EJ$10,0)/EJ$168,0)</f>
        <v>4.5396255450115414E-2</v>
      </c>
      <c r="EK186" s="12">
        <f>IFERROR(VLOOKUP($EG186,Data!$B:$CP,Daily!EK$10,0)/EK$168,0)</f>
        <v>4.010184595798854E-2</v>
      </c>
      <c r="EL186" s="12">
        <f>IFERROR(VLOOKUP($EG186,Data!$B:$CP,Daily!EL$10,0)/EL$168,0)</f>
        <v>5.4111033028812365E-2</v>
      </c>
      <c r="EM186" s="12">
        <f>IFERROR(VLOOKUP($EG186,Data!$B:$CP,Daily!EM$10,0)/EM$168,0)</f>
        <v>5.7942708333333336E-2</v>
      </c>
      <c r="EN186" s="12">
        <f>IFERROR(VLOOKUP($EG186,Data!$B:$CP,Daily!EN$10,0)/EN$168,0)</f>
        <v>5.0820112933584294E-2</v>
      </c>
      <c r="EO186" s="12">
        <f>IFERROR(VLOOKUP($EG186,Data!$B:$CP,Daily!EO$10,0)/EO$168,0)</f>
        <v>4.7844505357587837E-2</v>
      </c>
      <c r="EP186" s="12">
        <f>IFERROR(VLOOKUP($EG186,Data!$B:$CP,Daily!EP$10,0)/EP$168,0)</f>
        <v>4.6793349168646081E-2</v>
      </c>
      <c r="EQ186" s="12">
        <f>IFERROR(VLOOKUP($EG186,Data!$B:$CP,Daily!EQ$10,0)/EQ$168,0)</f>
        <v>5.0336406678295538E-2</v>
      </c>
      <c r="ER186" s="12">
        <f>IFERROR(VLOOKUP($EG186,Data!$B:$CP,Daily!ER$10,0)/ER$168,0)</f>
        <v>4.5285359801488831E-2</v>
      </c>
      <c r="ES186" s="12">
        <f>IFERROR(VLOOKUP($EG186,Data!$B:$CP,Daily!ES$10,0)/ES$168,0)</f>
        <v>4.9578059071729956E-2</v>
      </c>
      <c r="ET186" s="12">
        <f>IFERROR(VLOOKUP($EG186,Data!$B:$CP,Daily!ET$10,0)/ET$168,0)</f>
        <v>5.1069518716577542E-2</v>
      </c>
      <c r="EU186" s="12">
        <f>IFERROR(VLOOKUP($EG186,Data!$B:$CP,Daily!EU$10,0)/EU$168,0)</f>
        <v>4.965480616038237E-2</v>
      </c>
      <c r="EV186" s="12">
        <f>IFERROR(VLOOKUP($EG186,Data!$B:$CP,Daily!EV$10,0)/EV$168,0)</f>
        <v>5.1347881899871634E-2</v>
      </c>
      <c r="EW186" s="12">
        <f>IFERROR(VLOOKUP($EG186,Data!$B:$CP,Daily!EW$10,0)/EW$168,0)</f>
        <v>4.3950959981494335E-2</v>
      </c>
      <c r="EX186" s="12">
        <f>IFERROR(VLOOKUP($EG186,Data!$B:$CP,Daily!EX$10,0)/EX$168,0)</f>
        <v>4.4819985304922851E-2</v>
      </c>
      <c r="EY186" s="12">
        <f>IFERROR(VLOOKUP($EG186,Data!$B:$CP,Daily!EY$10,0)/EY$168,0)</f>
        <v>4.1285756414037159E-2</v>
      </c>
      <c r="EZ186" s="12">
        <f>IFERROR(VLOOKUP($EG186,Data!$B:$CP,Daily!EZ$10,0)/EZ$168,0)</f>
        <v>4.3378245152809726E-2</v>
      </c>
      <c r="FA186" s="12">
        <f>IFERROR(VLOOKUP($EG186,Data!$B:$CP,Daily!FA$10,0)/FA$168,0)</f>
        <v>5.5773762765121762E-2</v>
      </c>
      <c r="FB186" s="12">
        <f>IFERROR(VLOOKUP($EG186,Data!$B:$CP,Daily!FB$10,0)/FB$168,0)</f>
        <v>5.1119894598155469E-2</v>
      </c>
      <c r="FC186" s="12">
        <f>IFERROR(VLOOKUP($EG186,Data!$B:$CP,Daily!FC$10,0)/FC$168,0)</f>
        <v>4.7232472324723246E-2</v>
      </c>
      <c r="FD186" s="12">
        <f>IFERROR(VLOOKUP($EG186,Data!$B:$CP,Daily!FD$10,0)/FD$168,0)</f>
        <v>5.3014553014553017E-2</v>
      </c>
      <c r="FE186" s="12">
        <f>IFERROR(VLOOKUP($EG186,Data!$B:$CP,Daily!FE$10,0)/FE$168,0)</f>
        <v>4.8405864556667441E-2</v>
      </c>
      <c r="FF186" s="12">
        <f>IFERROR(VLOOKUP($EG186,Data!$B:$CP,Daily!FF$10,0)/FF$168,0)</f>
        <v>5.2340072002215451E-2</v>
      </c>
      <c r="FG186" s="12">
        <f>IFERROR(VLOOKUP($EG186,Data!$B:$CP,Daily!FG$10,0)/FG$168,0)</f>
        <v>5.1249604555520405E-2</v>
      </c>
      <c r="FH186" s="12">
        <f>IFERROR(VLOOKUP($EG186,Data!$B:$CP,Daily!FH$10,0)/FH$168,0)</f>
        <v>5.3136531365313655E-2</v>
      </c>
      <c r="FI186" s="12">
        <f>IFERROR(VLOOKUP($EG186,Data!$B:$CP,Daily!FI$10,0)/FI$168,0)</f>
        <v>5.0925925925925923E-2</v>
      </c>
      <c r="FJ186" s="12">
        <f>IFERROR(VLOOKUP($EG186,Data!$B:$CP,Daily!FJ$10,0)/FJ$168,0)</f>
        <v>5.434782608695652E-2</v>
      </c>
      <c r="FK186" s="12">
        <f>IFERROR(VLOOKUP($EG186,Data!$B:$CP,Daily!FK$10,0)/FK$168,0)</f>
        <v>5.198706099815157E-2</v>
      </c>
      <c r="FL186" s="12">
        <f>IFERROR(VLOOKUP($EG186,Data!$B:$CP,Daily!FL$10,0)/FL$168,0)</f>
        <v>4.484402079722704E-2</v>
      </c>
      <c r="FM186" s="12">
        <f>IFERROR(VLOOKUP($EG186,Data!$B:$CP,Daily!FM$10,0)/FM$168,0)</f>
        <v>5.2240857849876268E-2</v>
      </c>
      <c r="FN186" s="12">
        <f>IFERROR(VLOOKUP($EG186,Data!$B:$CP,Daily!FN$10,0)/FN$168,0)</f>
        <v>4.3478260869565216E-2</v>
      </c>
      <c r="FO186" s="12">
        <f>IFERROR(VLOOKUP($EG186,Data!$B:$CP,Daily!FO$10,0)/FO$168,0)</f>
        <v>4.6139578019939717E-2</v>
      </c>
      <c r="FP186" s="12">
        <f>IFERROR(VLOOKUP($EG186,Data!$B:$CP,Daily!FP$10,0)/FP$168,0)</f>
        <v>5.5819209039548019E-2</v>
      </c>
      <c r="FQ186" s="12">
        <f>IFERROR(VLOOKUP($EG186,Data!$B:$CP,Daily!FQ$10,0)/FQ$168,0)</f>
        <v>4.9423393739703461E-2</v>
      </c>
      <c r="FR186" s="12">
        <f>IFERROR(VLOOKUP($EG186,Data!$B:$CP,Daily!FR$10,0)/FR$168,0)</f>
        <v>5.3271441202475685E-2</v>
      </c>
      <c r="FS186" s="12">
        <f>IFERROR(VLOOKUP($EG186,Data!$B:$CP,Daily!FS$10,0)/FS$168,0)</f>
        <v>5.0349650349650353E-2</v>
      </c>
      <c r="FT186" s="12">
        <f>IFERROR(VLOOKUP($EG186,Data!$B:$CP,Daily!FT$10,0)/FT$168,0)</f>
        <v>4.8989759202878493E-2</v>
      </c>
      <c r="FU186" s="12">
        <f>IFERROR(VLOOKUP($EG186,Data!$B:$CP,Daily!FU$10,0)/FU$168,0)</f>
        <v>5.2762259466170081E-2</v>
      </c>
      <c r="FV186" s="12">
        <f>IFERROR(VLOOKUP($EG186,Data!$B:$CP,Daily!FV$10,0)/FV$168,0)</f>
        <v>5.2135184700026198E-2</v>
      </c>
      <c r="FW186" s="12">
        <f>IFERROR(VLOOKUP($EG186,Data!$B:$CP,Daily!FW$10,0)/FW$168,0)</f>
        <v>5.0012956724540036E-2</v>
      </c>
      <c r="FX186" s="12">
        <f>IFERROR(VLOOKUP($EG186,Data!$B:$CP,Daily!FX$10,0)/FX$168,0)</f>
        <v>5.2732044858029112E-2</v>
      </c>
      <c r="FY186" s="12">
        <f>IFERROR(VLOOKUP($EG186,Data!$B:$CP,Daily!FY$10,0)/FY$168,0)</f>
        <v>4.5205805377111587E-2</v>
      </c>
      <c r="FZ186" s="12">
        <f>IFERROR(VLOOKUP($EG186,Data!$B:$CP,Daily!FZ$10,0)/FZ$168,0)</f>
        <v>4.9350024073182473E-2</v>
      </c>
      <c r="GA186" s="12">
        <f>IFERROR(VLOOKUP($EG186,Data!$B:$CP,Daily!GA$10,0)/GA$168,0)</f>
        <v>5.3380782918149468E-2</v>
      </c>
      <c r="GB186" s="12">
        <f>IFERROR(VLOOKUP($EG186,Data!$B:$CP,Daily!GB$10,0)/GB$168,0)</f>
        <v>5.0461975835110161E-2</v>
      </c>
      <c r="GC186" s="12">
        <f>IFERROR(VLOOKUP($EG186,Data!$B:$CP,Daily!GC$10,0)/GC$168,0)</f>
        <v>5.5682105796001011E-2</v>
      </c>
      <c r="GD186" s="12">
        <f>IFERROR(VLOOKUP($EG186,Data!$B:$CP,Daily!GD$10,0)/GD$168,0)</f>
        <v>5.7669581659182227E-2</v>
      </c>
      <c r="GE186" s="12">
        <f>IFERROR(VLOOKUP($EG186,Data!$B:$CP,Daily!GE$10,0)/GE$168,0)</f>
        <v>5.1251771374586683E-2</v>
      </c>
      <c r="GF186" s="12">
        <f>IFERROR(VLOOKUP($EG186,Data!$B:$CP,Daily!GF$10,0)/GF$168,0)</f>
        <v>5.4702048417132214E-2</v>
      </c>
      <c r="GG186" s="12">
        <f>IFERROR(VLOOKUP($EG186,Data!$B:$CP,Daily!GG$10,0)/GG$168,0)</f>
        <v>4.9988587080575214E-2</v>
      </c>
      <c r="GH186" s="12">
        <f>IFERROR(VLOOKUP($EG186,Data!$B:$CP,Daily!GH$10,0)/GH$168,0)</f>
        <v>4.7089792336940627E-2</v>
      </c>
      <c r="GI186" s="12">
        <f>IFERROR(VLOOKUP($EG186,Data!$B:$CP,Daily!GI$10,0)/GI$168,0)</f>
        <v>5.4157374960178403E-2</v>
      </c>
      <c r="GJ186" s="12">
        <f>IFERROR(VLOOKUP($EG186,Data!$B:$CP,Daily!GJ$10,0)/GJ$168,0)</f>
        <v>5.7601977750309022E-2</v>
      </c>
      <c r="GK186" s="12">
        <f>IFERROR(VLOOKUP($EG186,Data!$B:$CP,Daily!GK$10,0)/GK$168,0)</f>
        <v>5.1963320009405123E-2</v>
      </c>
      <c r="GL186" s="12">
        <f>IFERROR(VLOOKUP($EG186,Data!$B:$CP,Daily!GL$10,0)/GL$168,0)</f>
        <v>5.5711730130334779E-2</v>
      </c>
      <c r="GM186" s="12">
        <f>IFERROR(VLOOKUP($EG186,Data!$B:$CP,Daily!GM$10,0)/GM$168,0)</f>
        <v>5.1077221011861532E-2</v>
      </c>
      <c r="GN186" s="12">
        <f>IFERROR(VLOOKUP($EG186,Data!$B:$CP,Daily!GN$10,0)/GN$168,0)</f>
        <v>4.9635036496350364E-2</v>
      </c>
      <c r="GO186" s="12">
        <f>IFERROR(VLOOKUP($EG186,Data!$B:$CP,Daily!GO$10,0)/GO$168,0)</f>
        <v>4.8177887584928969E-2</v>
      </c>
      <c r="GP186" s="12">
        <f>IFERROR(VLOOKUP($EG186,Data!$B:$CP,Daily!GP$10,0)/GP$168,0)</f>
        <v>5.1632245169886744E-2</v>
      </c>
      <c r="GQ186" s="12">
        <f>IFERROR(VLOOKUP($EG186,Data!$B:$CP,Daily!GQ$10,0)/GQ$168,0)</f>
        <v>6.1056105610561059E-2</v>
      </c>
      <c r="GR186" s="12">
        <f>IFERROR(VLOOKUP($EG186,Data!$B:$CP,Daily!GR$10,0)/GR$168,0)</f>
        <v>5.388903636846297E-2</v>
      </c>
      <c r="GS186" s="12">
        <f>IFERROR(VLOOKUP($EG186,Data!$B:$CP,Daily!GS$10,0)/GS$168,0)</f>
        <v>5.2289216912684511E-2</v>
      </c>
      <c r="GT186" s="12">
        <f>IFERROR(VLOOKUP($EG186,Data!$B:$CP,Daily!GT$10,0)/GT$168,0)</f>
        <v>4.6887009992313607E-2</v>
      </c>
      <c r="GU186" s="12">
        <f>IFERROR(VLOOKUP($EG186,Data!$B:$CP,Daily!GU$10,0)/GU$168,0)</f>
        <v>5.2737430167597764E-2</v>
      </c>
      <c r="GV186" s="12">
        <f>IFERROR(VLOOKUP($EG186,Data!$B:$CP,Daily!GV$10,0)/GV$168,0)</f>
        <v>4.8508502927237247E-2</v>
      </c>
      <c r="GW186" s="12">
        <f>IFERROR(VLOOKUP($EG186,Data!$B:$CP,Daily!GW$10,0)/GW$168,0)</f>
        <v>4.2814289610035451E-2</v>
      </c>
      <c r="GX186" s="12">
        <f>IFERROR(VLOOKUP($EG186,Data!$B:$CP,Daily!GX$10,0)/GX$168,0)</f>
        <v>5.6807051909892263E-2</v>
      </c>
      <c r="GY186" s="12">
        <f>IFERROR(VLOOKUP($EG186,Data!$B:$CP,Daily!GY$10,0)/GY$168,0)</f>
        <v>4.872991187143598E-2</v>
      </c>
      <c r="GZ186" s="12">
        <f>IFERROR(VLOOKUP($EG186,Data!$B:$CP,Daily!GZ$10,0)/GZ$168,0)</f>
        <v>4.4721788871554861E-2</v>
      </c>
      <c r="HA186" s="12">
        <f>IFERROR(VLOOKUP($EG186,Data!$B:$CP,Daily!HA$10,0)/HA$168,0)</f>
        <v>4.3300457060380083E-2</v>
      </c>
      <c r="HB186" s="12">
        <f>IFERROR(VLOOKUP($EG186,Data!$B:$CP,Daily!HB$10,0)/HB$168,0)</f>
        <v>4.4353871973147926E-2</v>
      </c>
      <c r="HC186" s="12">
        <f>IFERROR(VLOOKUP($EG186,Data!$B:$CP,Daily!HC$10,0)/HC$168,0)</f>
        <v>5.0640113798008535E-2</v>
      </c>
      <c r="HD186" s="12">
        <f>IFERROR(VLOOKUP($EG186,Data!$B:$CP,Daily!HD$10,0)/HD$168,0)</f>
        <v>4.6471600688468159E-2</v>
      </c>
      <c r="HE186" s="12">
        <f>IFERROR(VLOOKUP($EG186,Data!$B:$CP,Daily!HE$10,0)/HE$168,0)</f>
        <v>5.445808862786973E-2</v>
      </c>
      <c r="HF186" s="12">
        <f>IFERROR(VLOOKUP($EG186,Data!$B:$CP,Daily!HF$10,0)/HF$168,0)</f>
        <v>6.2580811998965605E-2</v>
      </c>
      <c r="HG186" s="12">
        <f>IFERROR(VLOOKUP($EG186,Data!$B:$CP,Daily!HG$10,0)/HG$168,0)</f>
        <v>5.3580370555833749E-2</v>
      </c>
      <c r="HH186" s="12">
        <f>IFERROR(VLOOKUP($EG186,Data!$B:$CP,Daily!HH$10,0)/HH$168,0)</f>
        <v>4.7180667433831994E-2</v>
      </c>
      <c r="HI186" s="12">
        <f>IFERROR(VLOOKUP($EG186,Data!$B:$CP,Daily!HI$10,0)/HI$168,0)</f>
        <v>4.1719342604298354E-2</v>
      </c>
      <c r="HJ186" s="12">
        <f>IFERROR(VLOOKUP($EG186,Data!$B:$CP,Daily!HJ$10,0)/HJ$168,0)</f>
        <v>4.4906900328587074E-2</v>
      </c>
      <c r="HK186" s="12">
        <f>IFERROR(VLOOKUP($EG186,Data!$B:$CP,Daily!HK$10,0)/HK$168,0)</f>
        <v>5.8317986494782072E-2</v>
      </c>
      <c r="HL186" s="12">
        <f>IFERROR(VLOOKUP($EG186,Data!$B:$CP,Daily!HL$10,0)/HL$168,0)</f>
        <v>5.1460028721876494E-2</v>
      </c>
      <c r="HM186" s="12">
        <f>IFERROR(VLOOKUP($EG186,Data!$B:$CP,Daily!HM$10,0)/HM$168,0)</f>
        <v>4.6564309086332745E-2</v>
      </c>
      <c r="HN186" s="12">
        <f>IFERROR(VLOOKUP($EG186,Data!$B:$CP,Daily!HN$10,0)/HN$168,0)</f>
        <v>5.3189039834215981E-2</v>
      </c>
      <c r="HO186" s="12">
        <f>IFERROR(VLOOKUP($EG186,Data!$B:$CP,Daily!HO$10,0)/HO$168,0)</f>
        <v>4.7630057803468205E-2</v>
      </c>
      <c r="HP186" s="12">
        <f>IFERROR(VLOOKUP($EG186,Data!$B:$CP,Daily!HP$10,0)/HP$168,0)</f>
        <v>4.7522976911006501E-2</v>
      </c>
      <c r="HQ186" s="12">
        <f>IFERROR(VLOOKUP($EG186,Data!$B:$CP,Daily!HQ$10,0)/HQ$168,0)</f>
        <v>4.9032961046036501E-2</v>
      </c>
      <c r="HR186" s="12">
        <f>IFERROR(VLOOKUP($EG186,Data!$B:$CP,Daily!HR$10,0)/HR$168,0)</f>
        <v>5.0108258583359107E-2</v>
      </c>
      <c r="HS186" s="12">
        <f>IFERROR(VLOOKUP($EG186,Data!$B:$CP,Daily!HS$10,0)/HS$168,0)</f>
        <v>5.4041780199818347E-2</v>
      </c>
      <c r="HT186" s="12">
        <f>IFERROR(VLOOKUP($EG186,Data!$B:$CP,Daily!HT$10,0)/HT$168,0)</f>
        <v>5.1954130587409317E-2</v>
      </c>
      <c r="HU186" s="43"/>
      <c r="HV186" s="40">
        <f t="shared" si="2141"/>
        <v>4.7180667433831994E-2</v>
      </c>
      <c r="HW186" s="40">
        <f t="shared" si="2142"/>
        <v>5.3136531365313655E-2</v>
      </c>
      <c r="HX186" s="40">
        <f t="shared" si="2766"/>
        <v>5.9558639314816614E-3</v>
      </c>
      <c r="HY186" s="40">
        <f t="shared" si="2767"/>
        <v>5.7603429313924898E-2</v>
      </c>
      <c r="HZ186" s="40">
        <f t="shared" si="2768"/>
        <v>4.2713769485220751E-2</v>
      </c>
      <c r="IA186" s="43"/>
      <c r="IB186" s="12">
        <f t="shared" si="2769"/>
        <v>4.4026926501545393E-3</v>
      </c>
      <c r="IC186" s="12">
        <f t="shared" si="2748"/>
        <v>4.9771207321365717E-2</v>
      </c>
      <c r="ID186" s="12">
        <f t="shared" si="2749"/>
        <v>5.0103723497767309E-2</v>
      </c>
      <c r="IE186" s="1"/>
      <c r="IF186" s="7" t="s">
        <v>896</v>
      </c>
      <c r="IG186" s="7" t="s">
        <v>162</v>
      </c>
      <c r="IH186" s="12">
        <f>IFERROR(VLOOKUP($IF186,Data!$B:$CP,Daily!IH$10,0)/IH$168,0)</f>
        <v>6.4054726368159204E-2</v>
      </c>
      <c r="II186" s="12">
        <f>IFERROR(VLOOKUP($IF186,Data!$B:$CP,Daily!II$10,0)/II$168,0)</f>
        <v>4.8318042813455656E-2</v>
      </c>
      <c r="IJ186" s="12">
        <f>IFERROR(VLOOKUP($IF186,Data!$B:$CP,Daily!IJ$10,0)/IJ$168,0)</f>
        <v>7.2586328400281883E-2</v>
      </c>
      <c r="IK186" s="12">
        <f>IFERROR(VLOOKUP($IF186,Data!$B:$CP,Daily!IK$10,0)/IK$168,0)</f>
        <v>6.5269943593875904E-2</v>
      </c>
      <c r="IL186" s="12">
        <f>IFERROR(VLOOKUP($IF186,Data!$B:$CP,Daily!IL$10,0)/IL$168,0)</f>
        <v>7.4186222558667678E-2</v>
      </c>
      <c r="IM186" s="12">
        <f>IFERROR(VLOOKUP($IF186,Data!$B:$CP,Daily!IM$10,0)/IM$168,0)</f>
        <v>6.4367816091954022E-2</v>
      </c>
      <c r="IN186" s="12">
        <f>IFERROR(VLOOKUP($IF186,Data!$B:$CP,Daily!IN$10,0)/IN$168,0)</f>
        <v>6.2397372742200329E-2</v>
      </c>
      <c r="IO186" s="12">
        <f>IFERROR(VLOOKUP($IF186,Data!$B:$CP,Daily!IO$10,0)/IO$168,0)</f>
        <v>5.3502482073910645E-2</v>
      </c>
      <c r="IP186" s="12">
        <f>IFERROR(VLOOKUP($IF186,Data!$B:$CP,Daily!IP$10,0)/IP$168,0)</f>
        <v>4.9533799533799536E-2</v>
      </c>
      <c r="IQ186" s="12">
        <f>IFERROR(VLOOKUP($IF186,Data!$B:$CP,Daily!IQ$10,0)/IQ$168,0)</f>
        <v>6.7391304347826086E-2</v>
      </c>
      <c r="IR186" s="12">
        <f>IFERROR(VLOOKUP($IF186,Data!$B:$CP,Daily!IR$10,0)/IR$168,0)</f>
        <v>5.5510204081632653E-2</v>
      </c>
      <c r="IS186" s="12">
        <f>IFERROR(VLOOKUP($IF186,Data!$B:$CP,Daily!IS$10,0)/IS$168,0)</f>
        <v>7.1659134925758552E-2</v>
      </c>
      <c r="IT186" s="12">
        <f>IFERROR(VLOOKUP($IF186,Data!$B:$CP,Daily!IT$10,0)/IT$168,0)</f>
        <v>4.7470331043098064E-2</v>
      </c>
      <c r="IU186" s="12">
        <f>IFERROR(VLOOKUP($IF186,Data!$B:$CP,Daily!IU$10,0)/IU$168,0)</f>
        <v>5.9622195985832349E-2</v>
      </c>
      <c r="IV186" s="12">
        <f>IFERROR(VLOOKUP($IF186,Data!$B:$CP,Daily!IV$10,0)/IV$168,0)</f>
        <v>4.5223289994347091E-2</v>
      </c>
      <c r="IW186" s="12">
        <f>IFERROR(VLOOKUP($IF186,Data!$B:$CP,Daily!IW$10,0)/IW$168,0)</f>
        <v>6.398104265402843E-2</v>
      </c>
      <c r="IX186" s="12">
        <f>IFERROR(VLOOKUP($IF186,Data!$B:$CP,Daily!IX$10,0)/IX$168,0)</f>
        <v>6.6765578635014838E-2</v>
      </c>
      <c r="IY186" s="12">
        <f>IFERROR(VLOOKUP($IF186,Data!$B:$CP,Daily!IY$10,0)/IY$168,0)</f>
        <v>5.6732223903177004E-2</v>
      </c>
      <c r="IZ186" s="12">
        <f>IFERROR(VLOOKUP($IF186,Data!$B:$CP,Daily!IZ$10,0)/IZ$168,0)</f>
        <v>5.5737704918032788E-2</v>
      </c>
      <c r="JA186" s="12">
        <f>IFERROR(VLOOKUP($IF186,Data!$B:$CP,Daily!JA$10,0)/JA$168,0)</f>
        <v>5.1761322789360173E-2</v>
      </c>
      <c r="JB186" s="12">
        <f>IFERROR(VLOOKUP($IF186,Data!$B:$CP,Daily!JB$10,0)/JB$168,0)</f>
        <v>6.0625398851308229E-2</v>
      </c>
      <c r="JC186" s="12">
        <f>IFERROR(VLOOKUP($IF186,Data!$B:$CP,Daily!JC$10,0)/JC$168,0)</f>
        <v>5.0355067785668173E-2</v>
      </c>
      <c r="JD186" s="12">
        <f>IFERROR(VLOOKUP($IF186,Data!$B:$CP,Daily!JD$10,0)/JD$168,0)</f>
        <v>6.5986802639472111E-2</v>
      </c>
      <c r="JE186" s="12">
        <f>IFERROR(VLOOKUP($IF186,Data!$B:$CP,Daily!JE$10,0)/JE$168,0)</f>
        <v>5.6886227544910177E-2</v>
      </c>
      <c r="JF186" s="12">
        <f>IFERROR(VLOOKUP($IF186,Data!$B:$CP,Daily!JF$10,0)/JF$168,0)</f>
        <v>6.4006650041562765E-2</v>
      </c>
      <c r="JG186" s="12">
        <f>IFERROR(VLOOKUP($IF186,Data!$B:$CP,Daily!JG$10,0)/JG$168,0)</f>
        <v>5.391190006574622E-2</v>
      </c>
      <c r="JH186" s="12">
        <f>IFERROR(VLOOKUP($IF186,Data!$B:$CP,Daily!JH$10,0)/JH$168,0)</f>
        <v>5.8561425843411841E-2</v>
      </c>
      <c r="JI186" s="12">
        <f>IFERROR(VLOOKUP($IF186,Data!$B:$CP,Daily!JI$10,0)/JI$168,0)</f>
        <v>5.8823529411764705E-2</v>
      </c>
      <c r="JJ186" s="12">
        <f>IFERROR(VLOOKUP($IF186,Data!$B:$CP,Daily!JJ$10,0)/JJ$168,0)</f>
        <v>6.6186107470511138E-2</v>
      </c>
      <c r="JK186" s="12">
        <f>IFERROR(VLOOKUP($IF186,Data!$B:$CP,Daily!JK$10,0)/JK$168,0)</f>
        <v>4.3864848844101953E-2</v>
      </c>
      <c r="JL186" s="12">
        <f>IFERROR(VLOOKUP($IF186,Data!$B:$CP,Daily!JL$10,0)/JL$168,0)</f>
        <v>5.4794520547945202E-2</v>
      </c>
      <c r="JM186" s="12">
        <f>IFERROR(VLOOKUP($IF186,Data!$B:$CP,Daily!JM$10,0)/JM$168,0)</f>
        <v>6.3593004769475353E-2</v>
      </c>
      <c r="JN186" s="12">
        <f>IFERROR(VLOOKUP($IF186,Data!$B:$CP,Daily!JN$10,0)/JN$168,0)</f>
        <v>6.6782810685249716E-2</v>
      </c>
      <c r="JO186" s="12">
        <f>IFERROR(VLOOKUP($IF186,Data!$B:$CP,Daily!JO$10,0)/JO$168,0)</f>
        <v>6.716818914562063E-2</v>
      </c>
      <c r="JP186" s="12">
        <f>IFERROR(VLOOKUP($IF186,Data!$B:$CP,Daily!JP$10,0)/JP$168,0)</f>
        <v>6.030150753768844E-2</v>
      </c>
      <c r="JQ186" s="12">
        <f>IFERROR(VLOOKUP($IF186,Data!$B:$CP,Daily!JQ$10,0)/JQ$168,0)</f>
        <v>6.5173116089613028E-2</v>
      </c>
      <c r="JR186" s="12">
        <f>IFERROR(VLOOKUP($IF186,Data!$B:$CP,Daily!JR$10,0)/JR$168,0)</f>
        <v>5.5404671374253124E-2</v>
      </c>
      <c r="JS186" s="12">
        <f>IFERROR(VLOOKUP($IF186,Data!$B:$CP,Daily!JS$10,0)/JS$168,0)</f>
        <v>4.7462096242584045E-2</v>
      </c>
      <c r="JT186" s="12">
        <f>IFERROR(VLOOKUP($IF186,Data!$B:$CP,Daily!JT$10,0)/JT$168,0)</f>
        <v>5.848903330625508E-2</v>
      </c>
      <c r="JU186" s="12">
        <f>IFERROR(VLOOKUP($IF186,Data!$B:$CP,Daily!JU$10,0)/JU$168,0)</f>
        <v>5.4901960784313725E-2</v>
      </c>
      <c r="JV186" s="12">
        <f>IFERROR(VLOOKUP($IF186,Data!$B:$CP,Daily!JV$10,0)/JV$168,0)</f>
        <v>5.7845744680851061E-2</v>
      </c>
      <c r="JW186" s="12">
        <f>IFERROR(VLOOKUP($IF186,Data!$B:$CP,Daily!JW$10,0)/JW$168,0)</f>
        <v>5.2311435523114354E-2</v>
      </c>
      <c r="JX186" s="12">
        <f>IFERROR(VLOOKUP($IF186,Data!$B:$CP,Daily!JX$10,0)/JX$168,0)</f>
        <v>6.8326577880718012E-2</v>
      </c>
      <c r="JY186" s="12">
        <f>IFERROR(VLOOKUP($IF186,Data!$B:$CP,Daily!JY$10,0)/JY$168,0)</f>
        <v>5.6998100063331225E-2</v>
      </c>
      <c r="JZ186" s="12">
        <f>IFERROR(VLOOKUP($IF186,Data!$B:$CP,Daily!JZ$10,0)/JZ$168,0)</f>
        <v>5.7319907048799378E-2</v>
      </c>
      <c r="KA186" s="12">
        <f>IFERROR(VLOOKUP($IF186,Data!$B:$CP,Daily!KA$10,0)/KA$168,0)</f>
        <v>6.1930783242258654E-2</v>
      </c>
      <c r="KB186" s="12">
        <f>IFERROR(VLOOKUP($IF186,Data!$B:$CP,Daily!KB$10,0)/KB$168,0)</f>
        <v>6.0934326337169942E-2</v>
      </c>
      <c r="KC186" s="12">
        <f>IFERROR(VLOOKUP($IF186,Data!$B:$CP,Daily!KC$10,0)/KC$168,0)</f>
        <v>6.319947333772219E-2</v>
      </c>
      <c r="KD186" s="12">
        <f>IFERROR(VLOOKUP($IF186,Data!$B:$CP,Daily!KD$10,0)/KD$168,0)</f>
        <v>5.5623471882640586E-2</v>
      </c>
      <c r="KE186" s="12">
        <f>IFERROR(VLOOKUP($IF186,Data!$B:$CP,Daily!KE$10,0)/KE$168,0)</f>
        <v>5.7450628366247758E-2</v>
      </c>
      <c r="KF186" s="12">
        <f>IFERROR(VLOOKUP($IF186,Data!$B:$CP,Daily!KF$10,0)/KF$168,0)</f>
        <v>5.5882352941176473E-2</v>
      </c>
      <c r="KG186" s="12">
        <f>IFERROR(VLOOKUP($IF186,Data!$B:$CP,Daily!KG$10,0)/KG$168,0)</f>
        <v>5.3418803418803416E-2</v>
      </c>
      <c r="KH186" s="12">
        <f>IFERROR(VLOOKUP($IF186,Data!$B:$CP,Daily!KH$10,0)/KH$168,0)</f>
        <v>5.4873054873054876E-2</v>
      </c>
      <c r="KI186" s="12">
        <f>IFERROR(VLOOKUP($IF186,Data!$B:$CP,Daily!KI$10,0)/KI$168,0)</f>
        <v>6.0313630880579013E-2</v>
      </c>
      <c r="KJ186" s="12">
        <f>IFERROR(VLOOKUP($IF186,Data!$B:$CP,Daily!KJ$10,0)/KJ$168,0)</f>
        <v>6.9155446756425945E-2</v>
      </c>
      <c r="KK186" s="12">
        <f>IFERROR(VLOOKUP($IF186,Data!$B:$CP,Daily!KK$10,0)/KK$168,0)</f>
        <v>5.6580565805658053E-2</v>
      </c>
      <c r="KL186" s="12">
        <f>IFERROR(VLOOKUP($IF186,Data!$B:$CP,Daily!KL$10,0)/KL$168,0)</f>
        <v>5.5456171735241505E-2</v>
      </c>
      <c r="KM186" s="12">
        <f>IFERROR(VLOOKUP($IF186,Data!$B:$CP,Daily!KM$10,0)/KM$168,0)</f>
        <v>6.0661764705882353E-2</v>
      </c>
      <c r="KN186" s="12">
        <f>IFERROR(VLOOKUP($IF186,Data!$B:$CP,Daily!KN$10,0)/KN$168,0)</f>
        <v>5.4263565891472867E-2</v>
      </c>
      <c r="KO186" s="12">
        <f>IFERROR(VLOOKUP($IF186,Data!$B:$CP,Daily!KO$10,0)/KO$168,0)</f>
        <v>5.4841473864610114E-2</v>
      </c>
      <c r="KP186" s="12">
        <f>IFERROR(VLOOKUP($IF186,Data!$B:$CP,Daily!KP$10,0)/KP$168,0)</f>
        <v>5.3777208706786171E-2</v>
      </c>
      <c r="KQ186" s="12">
        <f>IFERROR(VLOOKUP($IF186,Data!$B:$CP,Daily!KQ$10,0)/KQ$168,0)</f>
        <v>6.5663474692202461E-2</v>
      </c>
      <c r="KR186" s="12">
        <f>IFERROR(VLOOKUP($IF186,Data!$B:$CP,Daily!KR$10,0)/KR$168,0)</f>
        <v>5.2058111380145281E-2</v>
      </c>
      <c r="KS186" s="12">
        <f>IFERROR(VLOOKUP($IF186,Data!$B:$CP,Daily!KS$10,0)/KS$168,0)</f>
        <v>6.7076923076923076E-2</v>
      </c>
      <c r="KT186" s="12">
        <f>IFERROR(VLOOKUP($IF186,Data!$B:$CP,Daily!KT$10,0)/KT$168,0)</f>
        <v>7.2216649949849554E-2</v>
      </c>
      <c r="KU186" s="12">
        <f>IFERROR(VLOOKUP($IF186,Data!$B:$CP,Daily!KU$10,0)/KU$168,0)</f>
        <v>6.0377358490566038E-2</v>
      </c>
      <c r="KV186" s="12">
        <f>IFERROR(VLOOKUP($IF186,Data!$B:$CP,Daily!KV$10,0)/KV$168,0)</f>
        <v>5.6568196103079824E-2</v>
      </c>
      <c r="KW186" s="12">
        <f>IFERROR(VLOOKUP($IF186,Data!$B:$CP,Daily!KW$10,0)/KW$168,0)</f>
        <v>5.8754406580493537E-2</v>
      </c>
      <c r="KX186" s="12">
        <f>IFERROR(VLOOKUP($IF186,Data!$B:$CP,Daily!KX$10,0)/KX$168,0)</f>
        <v>6.1199510403916767E-2</v>
      </c>
      <c r="KY186" s="12">
        <f>IFERROR(VLOOKUP($IF186,Data!$B:$CP,Daily!KY$10,0)/KY$168,0)</f>
        <v>7.1211199026171637E-2</v>
      </c>
      <c r="KZ186" s="12">
        <f>IFERROR(VLOOKUP($IF186,Data!$B:$CP,Daily!KZ$10,0)/KZ$168,0)</f>
        <v>5.2238805970149252E-2</v>
      </c>
      <c r="LA186" s="12">
        <f>IFERROR(VLOOKUP($IF186,Data!$B:$CP,Daily!LA$10,0)/LA$168,0)</f>
        <v>5.3909952606635073E-2</v>
      </c>
      <c r="LB186" s="12">
        <f>IFERROR(VLOOKUP($IF186,Data!$B:$CP,Daily!LB$10,0)/LB$168,0)</f>
        <v>5.1532033426183843E-2</v>
      </c>
      <c r="LC186" s="12">
        <f>IFERROR(VLOOKUP($IF186,Data!$B:$CP,Daily!LC$10,0)/LC$168,0)</f>
        <v>6.4338235294117641E-2</v>
      </c>
      <c r="LD186" s="12">
        <f>IFERROR(VLOOKUP($IF186,Data!$B:$CP,Daily!LD$10,0)/LD$168,0)</f>
        <v>5.4325955734406441E-2</v>
      </c>
      <c r="LE186" s="12">
        <f>IFERROR(VLOOKUP($IF186,Data!$B:$CP,Daily!LE$10,0)/LE$168,0)</f>
        <v>4.5245901639344263E-2</v>
      </c>
      <c r="LF186" s="12">
        <f>IFERROR(VLOOKUP($IF186,Data!$B:$CP,Daily!LF$10,0)/LF$168,0)</f>
        <v>5.4578532443905398E-2</v>
      </c>
      <c r="LG186" s="12">
        <f>IFERROR(VLOOKUP($IF186,Data!$B:$CP,Daily!LG$10,0)/LG$168,0)</f>
        <v>4.9035812672176306E-2</v>
      </c>
      <c r="LH186" s="12">
        <f>IFERROR(VLOOKUP($IF186,Data!$B:$CP,Daily!LH$10,0)/LH$168,0)</f>
        <v>4.0733197556008148E-2</v>
      </c>
      <c r="LI186" s="12">
        <f>IFERROR(VLOOKUP($IF186,Data!$B:$CP,Daily!LI$10,0)/LI$168,0)</f>
        <v>5.8902275769745646E-2</v>
      </c>
      <c r="LJ186" s="12">
        <f>IFERROR(VLOOKUP($IF186,Data!$B:$CP,Daily!LJ$10,0)/LJ$168,0)</f>
        <v>5.2180685358255451E-2</v>
      </c>
      <c r="LK186" s="12">
        <f>IFERROR(VLOOKUP($IF186,Data!$B:$CP,Daily!LK$10,0)/LK$168,0)</f>
        <v>5.3250773993808051E-2</v>
      </c>
      <c r="LL186" s="12">
        <f>IFERROR(VLOOKUP($IF186,Data!$B:$CP,Daily!LL$10,0)/LL$168,0)</f>
        <v>5.1507537688442212E-2</v>
      </c>
      <c r="LM186" s="12">
        <f>IFERROR(VLOOKUP($IF186,Data!$B:$CP,Daily!LM$10,0)/LM$168,0)</f>
        <v>5.6758338209479231E-2</v>
      </c>
      <c r="LN186" s="12">
        <f>IFERROR(VLOOKUP($IF186,Data!$B:$CP,Daily!LN$10,0)/LN$168,0)</f>
        <v>6.7966903073286053E-2</v>
      </c>
      <c r="LO186" s="12">
        <f>IFERROR(VLOOKUP($IF186,Data!$B:$CP,Daily!LO$10,0)/LO$168,0)</f>
        <v>5.9225512528473807E-2</v>
      </c>
      <c r="LP186" s="12">
        <f>IFERROR(VLOOKUP($IF186,Data!$B:$CP,Daily!LP$10,0)/LP$168,0)</f>
        <v>6.1935483870967742E-2</v>
      </c>
      <c r="LQ186" s="12">
        <f>IFERROR(VLOOKUP($IF186,Data!$B:$CP,Daily!LQ$10,0)/LQ$168,0)</f>
        <v>5.3968253968253971E-2</v>
      </c>
      <c r="LR186" s="12">
        <f>IFERROR(VLOOKUP($IF186,Data!$B:$CP,Daily!LR$10,0)/LR$168,0)</f>
        <v>5.9824046920821113E-2</v>
      </c>
      <c r="LS186" s="12">
        <f>IFERROR(VLOOKUP($IF186,Data!$B:$CP,Daily!LS$10,0)/LS$168,0)</f>
        <v>6.4102564102564097E-2</v>
      </c>
      <c r="LU186" s="40">
        <f t="shared" si="2145"/>
        <v>5.391190006574622E-2</v>
      </c>
      <c r="LV186" s="40">
        <f t="shared" si="2146"/>
        <v>6.398104265402843E-2</v>
      </c>
      <c r="LW186" s="40">
        <f t="shared" si="2770"/>
        <v>1.0069142588282211E-2</v>
      </c>
      <c r="LX186" s="40">
        <f t="shared" si="2771"/>
        <v>7.153289959524009E-2</v>
      </c>
      <c r="LY186" s="40">
        <f t="shared" si="2772"/>
        <v>4.636004312453456E-2</v>
      </c>
      <c r="LZ186" s="43"/>
      <c r="MA186" s="12">
        <f t="shared" si="2773"/>
        <v>6.2588838102634438E-3</v>
      </c>
      <c r="MB186" s="12">
        <f t="shared" si="2750"/>
        <v>5.894886363636364E-2</v>
      </c>
      <c r="MC186" s="12">
        <f t="shared" si="2751"/>
        <v>5.7235003225112879E-2</v>
      </c>
    </row>
    <row r="187" spans="4:341" hidden="1" x14ac:dyDescent="0.35">
      <c r="D187" s="59" t="s">
        <v>897</v>
      </c>
      <c r="E187" s="53" t="str">
        <f>VLOOKUP($D187,'Metric Nature'!$C:$D,2,0)&amp;IF(($F187&lt;(EA187)),"Below",IF(($F187&gt;(DZ187)),"Above","Within"))</f>
        <v>PositiveBelow</v>
      </c>
      <c r="F187" s="48">
        <f t="shared" si="2752"/>
        <v>2.0639485704618508E-2</v>
      </c>
      <c r="G187" s="49">
        <f t="shared" si="2775"/>
        <v>2.5558300146191461E-2</v>
      </c>
      <c r="H187" s="55">
        <f t="shared" si="2753"/>
        <v>-0.19245467865381194</v>
      </c>
      <c r="I187" s="49">
        <f t="shared" si="2776"/>
        <v>2.5562474262824913E-2</v>
      </c>
      <c r="J187" s="48">
        <f t="shared" si="2754"/>
        <v>-0.19258654336782358</v>
      </c>
      <c r="K187" s="48">
        <f t="shared" si="2777"/>
        <v>2.9838009641632709E-3</v>
      </c>
      <c r="L187" s="56"/>
      <c r="M187" s="53" t="str">
        <f>VLOOKUP($D187,'Metric Nature'!$C:$D,2,0)&amp;IF(($N187&lt;(HZ187)),"Below",IF(($N187&gt;(HY187)),"Above","Within"))</f>
        <v>PositiveWithin</v>
      </c>
      <c r="N187" s="48">
        <f t="shared" si="2755"/>
        <v>2.2466651064825649E-2</v>
      </c>
      <c r="O187" s="49">
        <f t="shared" si="2778"/>
        <v>2.576557550158395E-2</v>
      </c>
      <c r="P187" s="55">
        <f t="shared" si="2782"/>
        <v>-0.12803612465615211</v>
      </c>
      <c r="Q187" s="49">
        <f t="shared" si="2779"/>
        <v>2.574628177630885E-2</v>
      </c>
      <c r="R187" s="48">
        <f t="shared" si="2757"/>
        <v>-0.12738269315847553</v>
      </c>
      <c r="S187" s="48">
        <f t="shared" si="2774"/>
        <v>3.4986273795866618E-3</v>
      </c>
      <c r="T187" s="56"/>
      <c r="U187" s="53" t="str">
        <f>VLOOKUP($D187,'Metric Nature'!$C:$D,2,0)&amp;IF(($V187&lt;(LY187)),"Below",IF(($V187&gt;(LX187)),"Above","Within"))</f>
        <v>PositiveBelow</v>
      </c>
      <c r="V187" s="48">
        <f t="shared" si="2758"/>
        <v>1.5873015873015872E-2</v>
      </c>
      <c r="W187" s="49">
        <f t="shared" si="2780"/>
        <v>2.5035511363636364E-2</v>
      </c>
      <c r="X187" s="48">
        <f t="shared" si="2759"/>
        <v>-0.36597996172464264</v>
      </c>
      <c r="Y187" s="49">
        <f t="shared" si="2781"/>
        <v>2.5112878950763275E-2</v>
      </c>
      <c r="Z187" s="48">
        <f t="shared" si="2760"/>
        <v>-0.36793324635790392</v>
      </c>
      <c r="AA187" s="48">
        <f t="shared" si="2761"/>
        <v>5.0742320553182488E-3</v>
      </c>
      <c r="AB187" s="50"/>
      <c r="AC187" s="46" t="s">
        <v>898</v>
      </c>
      <c r="AI187" s="7" t="s">
        <v>897</v>
      </c>
      <c r="AJ187" s="12">
        <f>IFERROR((IFERROR(VLOOKUP($EG187,Data!$B:$CP,Daily!EI$10,0),0)+IFERROR(VLOOKUP($IF187,Data!$B:$CP,Daily!IH$10,0),0))/AJ$168,0)</f>
        <v>3.8373424971363118E-2</v>
      </c>
      <c r="AK187" s="12">
        <f>IFERROR((IFERROR(VLOOKUP($EG187,Data!$B:$CP,Daily!EJ$10,0),0)+IFERROR(VLOOKUP($IF187,Data!$B:$CP,Daily!II$10,0),0))/AK$168,0)</f>
        <v>3.1261293820021685E-2</v>
      </c>
      <c r="AL187" s="12">
        <f>IFERROR((IFERROR(VLOOKUP($EG187,Data!$B:$CP,Daily!EK$10,0),0)+IFERROR(VLOOKUP($IF187,Data!$B:$CP,Daily!IJ$10,0),0))/AL$168,0)</f>
        <v>2.3898267923700943E-2</v>
      </c>
      <c r="AM187" s="12">
        <f>IFERROR((IFERROR(VLOOKUP($EG187,Data!$B:$CP,Daily!EL$10,0),0)+IFERROR(VLOOKUP($IF187,Data!$B:$CP,Daily!IK$10,0),0))/AM$168,0)</f>
        <v>2.5935894298996818E-2</v>
      </c>
      <c r="AN187" s="12">
        <f>IFERROR((IFERROR(VLOOKUP($EG187,Data!$B:$CP,Daily!EM$10,0),0)+IFERROR(VLOOKUP($IF187,Data!$B:$CP,Daily!IL$10,0),0))/AN$168,0)</f>
        <v>2.845435920783064E-2</v>
      </c>
      <c r="AO187" s="12">
        <f>IFERROR((IFERROR(VLOOKUP($EG187,Data!$B:$CP,Daily!EN$10,0),0)+IFERROR(VLOOKUP($IF187,Data!$B:$CP,Daily!IM$10,0),0))/AO$168,0)</f>
        <v>2.8943029858948525E-2</v>
      </c>
      <c r="AP187" s="12">
        <f>IFERROR((IFERROR(VLOOKUP($EG187,Data!$B:$CP,Daily!EO$10,0),0)+IFERROR(VLOOKUP($IF187,Data!$B:$CP,Daily!IN$10,0),0))/AP$168,0)</f>
        <v>3.0308219178082192E-2</v>
      </c>
      <c r="AQ187" s="12">
        <f>IFERROR((IFERROR(VLOOKUP($EG187,Data!$B:$CP,Daily!EP$10,0),0)+IFERROR(VLOOKUP($IF187,Data!$B:$CP,Daily!IO$10,0),0))/AQ$168,0)</f>
        <v>3.1877801759920305E-2</v>
      </c>
      <c r="AR187" s="12">
        <f>IFERROR((IFERROR(VLOOKUP($EG187,Data!$B:$CP,Daily!EQ$10,0),0)+IFERROR(VLOOKUP($IF187,Data!$B:$CP,Daily!IP$10,0),0))/AR$168,0)</f>
        <v>3.1942747425379649E-2</v>
      </c>
      <c r="AS187" s="12">
        <f>IFERROR((IFERROR(VLOOKUP($EG187,Data!$B:$CP,Daily!ER$10,0),0)+IFERROR(VLOOKUP($IF187,Data!$B:$CP,Daily!IQ$10,0),0))/AS$168,0)</f>
        <v>3.0408340573414423E-2</v>
      </c>
      <c r="AT187" s="12">
        <f>IFERROR((IFERROR(VLOOKUP($EG187,Data!$B:$CP,Daily!ES$10,0),0)+IFERROR(VLOOKUP($IF187,Data!$B:$CP,Daily!IR$10,0),0))/AT$168,0)</f>
        <v>2.6296387318751537E-2</v>
      </c>
      <c r="AU187" s="12">
        <f>IFERROR((IFERROR(VLOOKUP($EG187,Data!$B:$CP,Daily!ET$10,0),0)+IFERROR(VLOOKUP($IF187,Data!$B:$CP,Daily!IS$10,0),0))/AU$168,0)</f>
        <v>2.5524673851389675E-2</v>
      </c>
      <c r="AV187" s="12">
        <f>IFERROR((IFERROR(VLOOKUP($EG187,Data!$B:$CP,Daily!EU$10,0),0)+IFERROR(VLOOKUP($IF187,Data!$B:$CP,Daily!IT$10,0),0))/AV$168,0)</f>
        <v>2.1427240544065584E-2</v>
      </c>
      <c r="AW187" s="12">
        <f>IFERROR((IFERROR(VLOOKUP($EG187,Data!$B:$CP,Daily!EV$10,0),0)+IFERROR(VLOOKUP($IF187,Data!$B:$CP,Daily!IU$10,0),0))/AW$168,0)</f>
        <v>2.4691358024691357E-2</v>
      </c>
      <c r="AX187" s="12">
        <f>IFERROR((IFERROR(VLOOKUP($EG187,Data!$B:$CP,Daily!EW$10,0),0)+IFERROR(VLOOKUP($IF187,Data!$B:$CP,Daily!IV$10,0),0))/AX$168,0)</f>
        <v>2.8397898883782011E-2</v>
      </c>
      <c r="AY187" s="12">
        <f>IFERROR((IFERROR(VLOOKUP($EG187,Data!$B:$CP,Daily!EX$10,0),0)+IFERROR(VLOOKUP($IF187,Data!$B:$CP,Daily!IW$10,0),0))/AY$168,0)</f>
        <v>2.945763299254895E-2</v>
      </c>
      <c r="AZ187" s="12">
        <f>IFERROR((IFERROR(VLOOKUP($EG187,Data!$B:$CP,Daily!EY$10,0),0)+IFERROR(VLOOKUP($IF187,Data!$B:$CP,Daily!IX$10,0),0))/AZ$168,0)</f>
        <v>2.4688752901456005E-2</v>
      </c>
      <c r="BA187" s="12">
        <f>IFERROR((IFERROR(VLOOKUP($EG187,Data!$B:$CP,Daily!EZ$10,0),0)+IFERROR(VLOOKUP($IF187,Data!$B:$CP,Daily!IY$10,0),0))/BA$168,0)</f>
        <v>2.1534936998854524E-2</v>
      </c>
      <c r="BB187" s="12">
        <f>IFERROR((IFERROR(VLOOKUP($EG187,Data!$B:$CP,Daily!FA$10,0),0)+IFERROR(VLOOKUP($IF187,Data!$B:$CP,Daily!IZ$10,0),0))/BB$168,0)</f>
        <v>2.6384730538922156E-2</v>
      </c>
      <c r="BC187" s="12">
        <f>IFERROR((IFERROR(VLOOKUP($EG187,Data!$B:$CP,Daily!FB$10,0),0)+IFERROR(VLOOKUP($IF187,Data!$B:$CP,Daily!JA$10,0),0))/BC$168,0)</f>
        <v>2.3524874662553028E-2</v>
      </c>
      <c r="BD187" s="12">
        <f>IFERROR((IFERROR(VLOOKUP($EG187,Data!$B:$CP,Daily!FC$10,0),0)+IFERROR(VLOOKUP($IF187,Data!$B:$CP,Daily!JB$10,0),0))/BD$168,0)</f>
        <v>2.3970170454545456E-2</v>
      </c>
      <c r="BE187" s="12">
        <f>IFERROR((IFERROR(VLOOKUP($EG187,Data!$B:$CP,Daily!FD$10,0),0)+IFERROR(VLOOKUP($IF187,Data!$B:$CP,Daily!JC$10,0),0))/BE$168,0)</f>
        <v>2.7422642208634426E-2</v>
      </c>
      <c r="BF187" s="12">
        <f>IFERROR((IFERROR(VLOOKUP($EG187,Data!$B:$CP,Daily!FE$10,0),0)+IFERROR(VLOOKUP($IF187,Data!$B:$CP,Daily!JD$10,0),0))/BF$168,0)</f>
        <v>2.9342723004694836E-2</v>
      </c>
      <c r="BG187" s="12">
        <f>IFERROR((IFERROR(VLOOKUP($EG187,Data!$B:$CP,Daily!FF$10,0),0)+IFERROR(VLOOKUP($IF187,Data!$B:$CP,Daily!JE$10,0),0))/BG$168,0)</f>
        <v>2.688498079644229E-2</v>
      </c>
      <c r="BH187" s="12">
        <f>IFERROR((IFERROR(VLOOKUP($EG187,Data!$B:$CP,Daily!FG$10,0),0)+IFERROR(VLOOKUP($IF187,Data!$B:$CP,Daily!JF$10,0),0))/BH$168,0)</f>
        <v>3.1164069660861594E-2</v>
      </c>
      <c r="BI187" s="12">
        <f>IFERROR((IFERROR(VLOOKUP($EG187,Data!$B:$CP,Daily!FH$10,0),0)+IFERROR(VLOOKUP($IF187,Data!$B:$CP,Daily!JG$10,0),0))/BI$168,0)</f>
        <v>2.5241675617615467E-2</v>
      </c>
      <c r="BJ187" s="12">
        <f>IFERROR((IFERROR(VLOOKUP($EG187,Data!$B:$CP,Daily!FI$10,0),0)+IFERROR(VLOOKUP($IF187,Data!$B:$CP,Daily!JH$10,0),0))/BJ$168,0)</f>
        <v>2.3964757709251102E-2</v>
      </c>
      <c r="BK187" s="12">
        <f>IFERROR((IFERROR(VLOOKUP($EG187,Data!$B:$CP,Daily!FJ$10,0),0)+IFERROR(VLOOKUP($IF187,Data!$B:$CP,Daily!JI$10,0),0))/BK$168,0)</f>
        <v>2.4991779020059193E-2</v>
      </c>
      <c r="BL187" s="12">
        <f>IFERROR((IFERROR(VLOOKUP($EG187,Data!$B:$CP,Daily!FK$10,0),0)+IFERROR(VLOOKUP($IF187,Data!$B:$CP,Daily!JJ$10,0),0))/BL$168,0)</f>
        <v>2.5111035189613939E-2</v>
      </c>
      <c r="BM187" s="12">
        <f>IFERROR((IFERROR(VLOOKUP($EG187,Data!$B:$CP,Daily!FL$10,0),0)+IFERROR(VLOOKUP($IF187,Data!$B:$CP,Daily!JK$10,0),0))/BM$168,0)</f>
        <v>2.3639536728541966E-2</v>
      </c>
      <c r="BN187" s="12">
        <f>IFERROR((IFERROR(VLOOKUP($EG187,Data!$B:$CP,Daily!FM$10,0),0)+IFERROR(VLOOKUP($IF187,Data!$B:$CP,Daily!JL$10,0),0))/BN$168,0)</f>
        <v>2.6273885350318472E-2</v>
      </c>
      <c r="BO187" s="12">
        <f>IFERROR((IFERROR(VLOOKUP($EG187,Data!$B:$CP,Daily!FN$10,0),0)+IFERROR(VLOOKUP($IF187,Data!$B:$CP,Daily!JM$10,0),0))/BO$168,0)</f>
        <v>2.5947653429602889E-2</v>
      </c>
      <c r="BP187" s="12">
        <f>IFERROR((IFERROR(VLOOKUP($EG187,Data!$B:$CP,Daily!FO$10,0),0)+IFERROR(VLOOKUP($IF187,Data!$B:$CP,Daily!JN$10,0),0))/BP$168,0)</f>
        <v>2.8003314001657002E-2</v>
      </c>
      <c r="BQ187" s="12">
        <f>IFERROR((IFERROR(VLOOKUP($EG187,Data!$B:$CP,Daily!FP$10,0),0)+IFERROR(VLOOKUP($IF187,Data!$B:$CP,Daily!JO$10,0),0))/BQ$168,0)</f>
        <v>2.7839643652561249E-2</v>
      </c>
      <c r="BR187" s="12">
        <f>IFERROR((IFERROR(VLOOKUP($EG187,Data!$B:$CP,Daily!FQ$10,0),0)+IFERROR(VLOOKUP($IF187,Data!$B:$CP,Daily!JP$10,0),0))/BR$168,0)</f>
        <v>2.7649006622516556E-2</v>
      </c>
      <c r="BS187" s="12">
        <f>IFERROR((IFERROR(VLOOKUP($EG187,Data!$B:$CP,Daily!FR$10,0),0)+IFERROR(VLOOKUP($IF187,Data!$B:$CP,Daily!JQ$10,0),0))/BS$168,0)</f>
        <v>3.0980271270036993E-2</v>
      </c>
      <c r="BT187" s="12">
        <f>IFERROR((IFERROR(VLOOKUP($EG187,Data!$B:$CP,Daily!FS$10,0),0)+IFERROR(VLOOKUP($IF187,Data!$B:$CP,Daily!JR$10,0),0))/BT$168,0)</f>
        <v>3.3599739031153153E-2</v>
      </c>
      <c r="BU187" s="12">
        <f>IFERROR((IFERROR(VLOOKUP($EG187,Data!$B:$CP,Daily!FT$10,0),0)+IFERROR(VLOOKUP($IF187,Data!$B:$CP,Daily!JS$10,0),0))/BU$168,0)</f>
        <v>2.8654970760233919E-2</v>
      </c>
      <c r="BV187" s="12">
        <f>IFERROR((IFERROR(VLOOKUP($EG187,Data!$B:$CP,Daily!FU$10,0),0)+IFERROR(VLOOKUP($IF187,Data!$B:$CP,Daily!JT$10,0),0))/BV$168,0)</f>
        <v>2.7397260273972601E-2</v>
      </c>
      <c r="BW187" s="12">
        <f>IFERROR((IFERROR(VLOOKUP($EG187,Data!$B:$CP,Daily!FV$10,0),0)+IFERROR(VLOOKUP($IF187,Data!$B:$CP,Daily!JU$10,0),0))/BW$168,0)</f>
        <v>2.7679072377033851E-2</v>
      </c>
      <c r="BX187" s="12">
        <f>IFERROR((IFERROR(VLOOKUP($EG187,Data!$B:$CP,Daily!FW$10,0),0)+IFERROR(VLOOKUP($IF187,Data!$B:$CP,Daily!JV$10,0),0))/BX$168,0)</f>
        <v>2.3121387283236993E-2</v>
      </c>
      <c r="BY187" s="12">
        <f>IFERROR((IFERROR(VLOOKUP($EG187,Data!$B:$CP,Daily!FX$10,0),0)+IFERROR(VLOOKUP($IF187,Data!$B:$CP,Daily!JW$10,0),0))/BY$168,0)</f>
        <v>2.8277634961439587E-2</v>
      </c>
      <c r="BZ187" s="12">
        <f>IFERROR((IFERROR(VLOOKUP($EG187,Data!$B:$CP,Daily!FY$10,0),0)+IFERROR(VLOOKUP($IF187,Data!$B:$CP,Daily!JX$10,0),0))/BZ$168,0)</f>
        <v>3.4907251264755482E-2</v>
      </c>
      <c r="CA187" s="12">
        <f>IFERROR((IFERROR(VLOOKUP($EG187,Data!$B:$CP,Daily!FZ$10,0),0)+IFERROR(VLOOKUP($IF187,Data!$B:$CP,Daily!JY$10,0),0))/CA$168,0)</f>
        <v>3.0873888016745159E-2</v>
      </c>
      <c r="CB187" s="12">
        <f>IFERROR((IFERROR(VLOOKUP($EG187,Data!$B:$CP,Daily!GA$10,0),0)+IFERROR(VLOOKUP($IF187,Data!$B:$CP,Daily!JZ$10,0),0))/CB$168,0)</f>
        <v>2.830795625134034E-2</v>
      </c>
      <c r="CC187" s="12">
        <f>IFERROR((IFERROR(VLOOKUP($EG187,Data!$B:$CP,Daily!GB$10,0),0)+IFERROR(VLOOKUP($IF187,Data!$B:$CP,Daily!KA$10,0),0))/CC$168,0)</f>
        <v>2.5306748466257668E-2</v>
      </c>
      <c r="CD187" s="12">
        <f>IFERROR((IFERROR(VLOOKUP($EG187,Data!$B:$CP,Daily!GC$10,0),0)+IFERROR(VLOOKUP($IF187,Data!$B:$CP,Daily!KB$10,0),0))/CD$168,0)</f>
        <v>2.6529108327192335E-2</v>
      </c>
      <c r="CE187" s="12">
        <f>IFERROR((IFERROR(VLOOKUP($EG187,Data!$B:$CP,Daily!GD$10,0),0)+IFERROR(VLOOKUP($IF187,Data!$B:$CP,Daily!KC$10,0),0))/CE$168,0)</f>
        <v>2.4695652173913042E-2</v>
      </c>
      <c r="CF187" s="12">
        <f>IFERROR((IFERROR(VLOOKUP($EG187,Data!$B:$CP,Daily!GE$10,0),0)+IFERROR(VLOOKUP($IF187,Data!$B:$CP,Daily!KD$10,0),0))/CF$168,0)</f>
        <v>2.5724020442930155E-2</v>
      </c>
      <c r="CG187" s="12">
        <f>IFERROR((IFERROR(VLOOKUP($EG187,Data!$B:$CP,Daily!GF$10,0),0)+IFERROR(VLOOKUP($IF187,Data!$B:$CP,Daily!KE$10,0),0))/CG$168,0)</f>
        <v>3.2679738562091505E-2</v>
      </c>
      <c r="CH187" s="12">
        <f>IFERROR((IFERROR(VLOOKUP($EG187,Data!$B:$CP,Daily!GG$10,0),0)+IFERROR(VLOOKUP($IF187,Data!$B:$CP,Daily!KF$10,0),0))/CH$168,0)</f>
        <v>2.6640355204736062E-2</v>
      </c>
      <c r="CI187" s="12">
        <f>IFERROR((IFERROR(VLOOKUP($EG187,Data!$B:$CP,Daily!GH$10,0),0)+IFERROR(VLOOKUP($IF187,Data!$B:$CP,Daily!KG$10,0),0))/CI$168,0)</f>
        <v>2.2807381297947335E-2</v>
      </c>
      <c r="CJ187" s="12">
        <f>IFERROR((IFERROR(VLOOKUP($EG187,Data!$B:$CP,Daily!GI$10,0),0)+IFERROR(VLOOKUP($IF187,Data!$B:$CP,Daily!KH$10,0),0))/CJ$168,0)</f>
        <v>2.4311926605504589E-2</v>
      </c>
      <c r="CK187" s="12">
        <f>IFERROR((IFERROR(VLOOKUP($EG187,Data!$B:$CP,Daily!GJ$10,0),0)+IFERROR(VLOOKUP($IF187,Data!$B:$CP,Daily!KI$10,0),0))/CK$168,0)</f>
        <v>2.332105909170612E-2</v>
      </c>
      <c r="CL187" s="12">
        <f>IFERROR((IFERROR(VLOOKUP($EG187,Data!$B:$CP,Daily!GK$10,0),0)+IFERROR(VLOOKUP($IF187,Data!$B:$CP,Daily!KJ$10,0),0))/CL$168,0)</f>
        <v>2.5649736708000678E-2</v>
      </c>
      <c r="CM187" s="12">
        <f>IFERROR((IFERROR(VLOOKUP($EG187,Data!$B:$CP,Daily!GL$10,0),0)+IFERROR(VLOOKUP($IF187,Data!$B:$CP,Daily!KK$10,0),0))/CM$168,0)</f>
        <v>2.2206174399711138E-2</v>
      </c>
      <c r="CN187" s="12">
        <f>IFERROR((IFERROR(VLOOKUP($EG187,Data!$B:$CP,Daily!GM$10,0),0)+IFERROR(VLOOKUP($IF187,Data!$B:$CP,Daily!KL$10,0),0))/CN$168,0)</f>
        <v>2.5826446280991736E-2</v>
      </c>
      <c r="CO187" s="12">
        <f>IFERROR((IFERROR(VLOOKUP($EG187,Data!$B:$CP,Daily!GN$10,0),0)+IFERROR(VLOOKUP($IF187,Data!$B:$CP,Daily!KM$10,0),0))/CO$168,0)</f>
        <v>2.7342389411354927E-2</v>
      </c>
      <c r="CP187" s="12">
        <f>IFERROR((IFERROR(VLOOKUP($EG187,Data!$B:$CP,Daily!GO$10,0),0)+IFERROR(VLOOKUP($IF187,Data!$B:$CP,Daily!KN$10,0),0))/CP$168,0)</f>
        <v>2.3851590106007067E-2</v>
      </c>
      <c r="CQ187" s="12">
        <f>IFERROR((IFERROR(VLOOKUP($EG187,Data!$B:$CP,Daily!GP$10,0),0)+IFERROR(VLOOKUP($IF187,Data!$B:$CP,Daily!KO$10,0),0))/CQ$168,0)</f>
        <v>2.7584552650515713E-2</v>
      </c>
      <c r="CR187" s="12">
        <f>IFERROR((IFERROR(VLOOKUP($EG187,Data!$B:$CP,Daily!GQ$10,0),0)+IFERROR(VLOOKUP($IF187,Data!$B:$CP,Daily!KP$10,0),0))/CR$168,0)</f>
        <v>2.5586764140053866E-2</v>
      </c>
      <c r="CS187" s="12">
        <f>IFERROR((IFERROR(VLOOKUP($EG187,Data!$B:$CP,Daily!GR$10,0),0)+IFERROR(VLOOKUP($IF187,Data!$B:$CP,Daily!KQ$10,0),0))/CS$168,0)</f>
        <v>2.7347485178810482E-2</v>
      </c>
      <c r="CT187" s="12">
        <f>IFERROR((IFERROR(VLOOKUP($EG187,Data!$B:$CP,Daily!GS$10,0),0)+IFERROR(VLOOKUP($IF187,Data!$B:$CP,Daily!KR$10,0),0))/CT$168,0)</f>
        <v>2.6907417241989733E-2</v>
      </c>
      <c r="CU187" s="12">
        <f>IFERROR((IFERROR(VLOOKUP($EG187,Data!$B:$CP,Daily!GT$10,0),0)+IFERROR(VLOOKUP($IF187,Data!$B:$CP,Daily!KS$10,0),0))/CU$168,0)</f>
        <v>2.6772793053545588E-2</v>
      </c>
      <c r="CV187" s="12">
        <f>IFERROR((IFERROR(VLOOKUP($EG187,Data!$B:$CP,Daily!GU$10,0),0)+IFERROR(VLOOKUP($IF187,Data!$B:$CP,Daily!KT$10,0),0))/CV$168,0)</f>
        <v>2.7515844798268668E-2</v>
      </c>
      <c r="CW187" s="12">
        <f>IFERROR((IFERROR(VLOOKUP($EG187,Data!$B:$CP,Daily!GV$10,0),0)+IFERROR(VLOOKUP($IF187,Data!$B:$CP,Daily!KU$10,0),0))/CW$168,0)</f>
        <v>2.1634151052733242E-2</v>
      </c>
      <c r="CX187" s="12">
        <f>IFERROR((IFERROR(VLOOKUP($EG187,Data!$B:$CP,Daily!GW$10,0),0)+IFERROR(VLOOKUP($IF187,Data!$B:$CP,Daily!KV$10,0),0))/CX$168,0)</f>
        <v>2.3773297831875238E-2</v>
      </c>
      <c r="CY187" s="12">
        <f>IFERROR((IFERROR(VLOOKUP($EG187,Data!$B:$CP,Daily!GX$10,0),0)+IFERROR(VLOOKUP($IF187,Data!$B:$CP,Daily!KW$10,0),0))/CY$168,0)</f>
        <v>2.4369166954718285E-2</v>
      </c>
      <c r="CZ187" s="12">
        <f>IFERROR((IFERROR(VLOOKUP($EG187,Data!$B:$CP,Daily!GY$10,0),0)+IFERROR(VLOOKUP($IF187,Data!$B:$CP,Daily!KX$10,0),0))/CZ$168,0)</f>
        <v>2.4034959941733429E-2</v>
      </c>
      <c r="DA187" s="12">
        <f>IFERROR((IFERROR(VLOOKUP($EG187,Data!$B:$CP,Daily!GZ$10,0),0)+IFERROR(VLOOKUP($IF187,Data!$B:$CP,Daily!KY$10,0),0))/DA$168,0)</f>
        <v>2.9695755146656951E-2</v>
      </c>
      <c r="DB187" s="12">
        <f>IFERROR((IFERROR(VLOOKUP($EG187,Data!$B:$CP,Daily!HA$10,0),0)+IFERROR(VLOOKUP($IF187,Data!$B:$CP,Daily!KZ$10,0),0))/DB$168,0)</f>
        <v>2.6784200711985083E-2</v>
      </c>
      <c r="DC187" s="12">
        <f>IFERROR((IFERROR(VLOOKUP($EG187,Data!$B:$CP,Daily!HB$10,0),0)+IFERROR(VLOOKUP($IF187,Data!$B:$CP,Daily!LA$10,0),0))/DC$168,0)</f>
        <v>3.0209933435739886E-2</v>
      </c>
      <c r="DD187" s="12">
        <f>IFERROR((IFERROR(VLOOKUP($EG187,Data!$B:$CP,Daily!HC$10,0),0)+IFERROR(VLOOKUP($IF187,Data!$B:$CP,Daily!LB$10,0),0))/DD$168,0)</f>
        <v>2.322763078166027E-2</v>
      </c>
      <c r="DE187" s="12">
        <f>IFERROR((IFERROR(VLOOKUP($EG187,Data!$B:$CP,Daily!HD$10,0),0)+IFERROR(VLOOKUP($IF187,Data!$B:$CP,Daily!LC$10,0),0))/DE$168,0)</f>
        <v>2.529426496368645E-2</v>
      </c>
      <c r="DF187" s="12">
        <f>IFERROR((IFERROR(VLOOKUP($EG187,Data!$B:$CP,Daily!HE$10,0),0)+IFERROR(VLOOKUP($IF187,Data!$B:$CP,Daily!LD$10,0),0))/DF$168,0)</f>
        <v>2.3868627076570555E-2</v>
      </c>
      <c r="DG187" s="12">
        <f>IFERROR((IFERROR(VLOOKUP($EG187,Data!$B:$CP,Daily!HF$10,0),0)+IFERROR(VLOOKUP($IF187,Data!$B:$CP,Daily!LE$10,0),0))/DG$168,0)</f>
        <v>2.4109792284866469E-2</v>
      </c>
      <c r="DH187" s="12">
        <f>IFERROR((IFERROR(VLOOKUP($EG187,Data!$B:$CP,Daily!HG$10,0),0)+IFERROR(VLOOKUP($IF187,Data!$B:$CP,Daily!LF$10,0),0))/DH$168,0)</f>
        <v>2.4809498493709021E-2</v>
      </c>
      <c r="DI187" s="12">
        <f>IFERROR((IFERROR(VLOOKUP($EG187,Data!$B:$CP,Daily!HH$10,0),0)+IFERROR(VLOOKUP($IF187,Data!$B:$CP,Daily!LG$10,0),0))/DI$168,0)</f>
        <v>2.9707792207792207E-2</v>
      </c>
      <c r="DJ187" s="12">
        <f>IFERROR((IFERROR(VLOOKUP($EG187,Data!$B:$CP,Daily!HI$10,0),0)+IFERROR(VLOOKUP($IF187,Data!$B:$CP,Daily!LH$10,0),0))/DJ$168,0)</f>
        <v>2.0417287630402386E-2</v>
      </c>
      <c r="DK187" s="12">
        <f>IFERROR((IFERROR(VLOOKUP($EG187,Data!$B:$CP,Daily!HJ$10,0),0)+IFERROR(VLOOKUP($IF187,Data!$B:$CP,Daily!LI$10,0),0))/DK$168,0)</f>
        <v>2.4485036921881073E-2</v>
      </c>
      <c r="DL187" s="12">
        <f>IFERROR((IFERROR(VLOOKUP($EG187,Data!$B:$CP,Daily!HK$10,0),0)+IFERROR(VLOOKUP($IF187,Data!$B:$CP,Daily!LJ$10,0),0))/DL$168,0)</f>
        <v>2.7961250550418319E-2</v>
      </c>
      <c r="DM187" s="12">
        <f>IFERROR((IFERROR(VLOOKUP($EG187,Data!$B:$CP,Daily!HL$10,0),0)+IFERROR(VLOOKUP($IF187,Data!$B:$CP,Daily!LK$10,0),0))/DM$168,0)</f>
        <v>2.36492318315208E-2</v>
      </c>
      <c r="DN187" s="12">
        <f>IFERROR((IFERROR(VLOOKUP($EG187,Data!$B:$CP,Daily!HM$10,0),0)+IFERROR(VLOOKUP($IF187,Data!$B:$CP,Daily!LL$10,0),0))/DN$168,0)</f>
        <v>2.3539982030548069E-2</v>
      </c>
      <c r="DO187" s="12">
        <f>IFERROR((IFERROR(VLOOKUP($EG187,Data!$B:$CP,Daily!HN$10,0),0)+IFERROR(VLOOKUP($IF187,Data!$B:$CP,Daily!LM$10,0),0))/DO$168,0)</f>
        <v>2.9246530072703239E-2</v>
      </c>
      <c r="DP187" s="12">
        <f>IFERROR((IFERROR(VLOOKUP($EG187,Data!$B:$CP,Daily!HO$10,0),0)+IFERROR(VLOOKUP($IF187,Data!$B:$CP,Daily!LN$10,0),0))/DP$168,0)</f>
        <v>2.8253282366627889E-2</v>
      </c>
      <c r="DQ187" s="12">
        <f>IFERROR((IFERROR(VLOOKUP($EG187,Data!$B:$CP,Daily!HP$10,0),0)+IFERROR(VLOOKUP($IF187,Data!$B:$CP,Daily!LO$10,0),0))/DQ$168,0)</f>
        <v>2.5575036191088949E-2</v>
      </c>
      <c r="DR187" s="12">
        <f>IFERROR((IFERROR(VLOOKUP($EG187,Data!$B:$CP,Daily!HQ$10,0),0)+IFERROR(VLOOKUP($IF187,Data!$B:$CP,Daily!LP$10,0),0))/DR$168,0)</f>
        <v>2.2217965906914383E-2</v>
      </c>
      <c r="DS187" s="12">
        <f>IFERROR((IFERROR(VLOOKUP($EG187,Data!$B:$CP,Daily!HR$10,0),0)+IFERROR(VLOOKUP($IF187,Data!$B:$CP,Daily!LQ$10,0),0))/DS$168,0)</f>
        <v>2.2479412419318941E-2</v>
      </c>
      <c r="DT187" s="12">
        <f>IFERROR((IFERROR(VLOOKUP($EG187,Data!$B:$CP,Daily!HS$10,0),0)+IFERROR(VLOOKUP($IF187,Data!$B:$CP,Daily!LR$10,0),0))/DT$168,0)</f>
        <v>2.6190865935504994E-2</v>
      </c>
      <c r="DU187" s="12">
        <f>IFERROR((IFERROR(VLOOKUP($EG187,Data!$B:$CP,Daily!HT$10,0),0)+IFERROR(VLOOKUP($IF187,Data!$B:$CP,Daily!LS$10,0),0))/DU$168,0)</f>
        <v>2.0639485704618508E-2</v>
      </c>
      <c r="DV187" s="12">
        <f>IFERROR((IFERROR(VLOOKUP($EG187,Data!$B:$CP,Daily!HU$10,0),0)+IFERROR(VLOOKUP($IF187,Data!$B:$CP,Daily!LT$10,0),0))/DV$168,0)</f>
        <v>0</v>
      </c>
      <c r="DW187" s="40">
        <f t="shared" si="2137"/>
        <v>2.4109792284866469E-2</v>
      </c>
      <c r="DX187" s="40">
        <f t="shared" si="2138"/>
        <v>2.830795625134034E-2</v>
      </c>
      <c r="DY187" s="40">
        <f t="shared" si="2762"/>
        <v>4.198163966473871E-3</v>
      </c>
      <c r="DZ187" s="40">
        <f t="shared" si="2763"/>
        <v>3.1456579226195741E-2</v>
      </c>
      <c r="EA187" s="40">
        <f t="shared" si="2764"/>
        <v>2.0961169310011067E-2</v>
      </c>
      <c r="EB187" s="14"/>
      <c r="EC187" s="12">
        <f t="shared" si="2765"/>
        <v>2.9838009641632709E-3</v>
      </c>
      <c r="ED187" s="12">
        <f t="shared" si="2746"/>
        <v>2.5558300146191461E-2</v>
      </c>
      <c r="EE187" s="12">
        <f t="shared" si="2747"/>
        <v>2.5562474262824913E-2</v>
      </c>
      <c r="EF187" s="1"/>
      <c r="EG187" s="7" t="s">
        <v>899</v>
      </c>
      <c r="EH187" s="7" t="s">
        <v>163</v>
      </c>
      <c r="EI187" s="12">
        <f>IFERROR(VLOOKUP($EG187,Data!$B:$CP,Daily!EI$10,0)/EI$168,0)</f>
        <v>4.0220385674931129E-2</v>
      </c>
      <c r="EJ187" s="12">
        <f>IFERROR(VLOOKUP($EG187,Data!$B:$CP,Daily!EJ$10,0)/EJ$168,0)</f>
        <v>3.1033598358553474E-2</v>
      </c>
      <c r="EK187" s="12">
        <f>IFERROR(VLOOKUP($EG187,Data!$B:$CP,Daily!EK$10,0)/EK$168,0)</f>
        <v>2.2597071928707829E-2</v>
      </c>
      <c r="EL187" s="12">
        <f>IFERROR(VLOOKUP($EG187,Data!$B:$CP,Daily!EL$10,0)/EL$168,0)</f>
        <v>2.5298664792691498E-2</v>
      </c>
      <c r="EM187" s="12">
        <f>IFERROR(VLOOKUP($EG187,Data!$B:$CP,Daily!EM$10,0)/EM$168,0)</f>
        <v>3.02734375E-2</v>
      </c>
      <c r="EN187" s="12">
        <f>IFERROR(VLOOKUP($EG187,Data!$B:$CP,Daily!EN$10,0)/EN$168,0)</f>
        <v>2.9846732992739985E-2</v>
      </c>
      <c r="EO187" s="12">
        <f>IFERROR(VLOOKUP($EG187,Data!$B:$CP,Daily!EO$10,0)/EO$168,0)</f>
        <v>2.8906055320209321E-2</v>
      </c>
      <c r="EP187" s="12">
        <f>IFERROR(VLOOKUP($EG187,Data!$B:$CP,Daily!EP$10,0)/EP$168,0)</f>
        <v>3.1828978622327794E-2</v>
      </c>
      <c r="EQ187" s="12">
        <f>IFERROR(VLOOKUP($EG187,Data!$B:$CP,Daily!EQ$10,0)/EQ$168,0)</f>
        <v>3.1647146772987793E-2</v>
      </c>
      <c r="ER187" s="12">
        <f>IFERROR(VLOOKUP($EG187,Data!$B:$CP,Daily!ER$10,0)/ER$168,0)</f>
        <v>3.1947890818858564E-2</v>
      </c>
      <c r="ES187" s="12">
        <f>IFERROR(VLOOKUP($EG187,Data!$B:$CP,Daily!ES$10,0)/ES$168,0)</f>
        <v>2.9184247538677918E-2</v>
      </c>
      <c r="ET187" s="12">
        <f>IFERROR(VLOOKUP($EG187,Data!$B:$CP,Daily!ET$10,0)/ET$168,0)</f>
        <v>2.6470588235294117E-2</v>
      </c>
      <c r="EU187" s="12">
        <f>IFERROR(VLOOKUP($EG187,Data!$B:$CP,Daily!EU$10,0)/EU$168,0)</f>
        <v>1.7259691980881571E-2</v>
      </c>
      <c r="EV187" s="12">
        <f>IFERROR(VLOOKUP($EG187,Data!$B:$CP,Daily!EV$10,0)/EV$168,0)</f>
        <v>2.5417201540436456E-2</v>
      </c>
      <c r="EW187" s="12">
        <f>IFERROR(VLOOKUP($EG187,Data!$B:$CP,Daily!EW$10,0)/EW$168,0)</f>
        <v>2.6601896830904463E-2</v>
      </c>
      <c r="EX187" s="12">
        <f>IFERROR(VLOOKUP($EG187,Data!$B:$CP,Daily!EX$10,0)/EX$168,0)</f>
        <v>2.9635072250795983E-2</v>
      </c>
      <c r="EY187" s="12">
        <f>IFERROR(VLOOKUP($EG187,Data!$B:$CP,Daily!EY$10,0)/EY$168,0)</f>
        <v>2.3296962547920966E-2</v>
      </c>
      <c r="EZ187" s="12">
        <f>IFERROR(VLOOKUP($EG187,Data!$B:$CP,Daily!EZ$10,0)/EZ$168,0)</f>
        <v>2.4318107131120606E-2</v>
      </c>
      <c r="FA187" s="12">
        <f>IFERROR(VLOOKUP($EG187,Data!$B:$CP,Daily!FA$10,0)/FA$168,0)</f>
        <v>2.8017805708300602E-2</v>
      </c>
      <c r="FB187" s="12">
        <f>IFERROR(VLOOKUP($EG187,Data!$B:$CP,Daily!FB$10,0)/FB$168,0)</f>
        <v>2.4769433465085641E-2</v>
      </c>
      <c r="FC187" s="12">
        <f>IFERROR(VLOOKUP($EG187,Data!$B:$CP,Daily!FC$10,0)/FC$168,0)</f>
        <v>2.2140221402214021E-2</v>
      </c>
      <c r="FD187" s="12">
        <f>IFERROR(VLOOKUP($EG187,Data!$B:$CP,Daily!FD$10,0)/FD$168,0)</f>
        <v>2.8586278586278588E-2</v>
      </c>
      <c r="FE187" s="12">
        <f>IFERROR(VLOOKUP($EG187,Data!$B:$CP,Daily!FE$10,0)/FE$168,0)</f>
        <v>2.7926460321154294E-2</v>
      </c>
      <c r="FF187" s="12">
        <f>IFERROR(VLOOKUP($EG187,Data!$B:$CP,Daily!FF$10,0)/FF$168,0)</f>
        <v>2.6308501800055388E-2</v>
      </c>
      <c r="FG187" s="12">
        <f>IFERROR(VLOOKUP($EG187,Data!$B:$CP,Daily!FG$10,0)/FG$168,0)</f>
        <v>3.1319202783929134E-2</v>
      </c>
      <c r="FH187" s="12">
        <f>IFERROR(VLOOKUP($EG187,Data!$B:$CP,Daily!FH$10,0)/FH$168,0)</f>
        <v>2.5830258302583026E-2</v>
      </c>
      <c r="FI187" s="12">
        <f>IFERROR(VLOOKUP($EG187,Data!$B:$CP,Daily!FI$10,0)/FI$168,0)</f>
        <v>2.4366471734892786E-2</v>
      </c>
      <c r="FJ187" s="12">
        <f>IFERROR(VLOOKUP($EG187,Data!$B:$CP,Daily!FJ$10,0)/FJ$168,0)</f>
        <v>2.355072463768116E-2</v>
      </c>
      <c r="FK187" s="12">
        <f>IFERROR(VLOOKUP($EG187,Data!$B:$CP,Daily!FK$10,0)/FK$168,0)</f>
        <v>2.564695009242144E-2</v>
      </c>
      <c r="FL187" s="12">
        <f>IFERROR(VLOOKUP($EG187,Data!$B:$CP,Daily!FL$10,0)/FL$168,0)</f>
        <v>2.4913344887348355E-2</v>
      </c>
      <c r="FM187" s="12">
        <f>IFERROR(VLOOKUP($EG187,Data!$B:$CP,Daily!FM$10,0)/FM$168,0)</f>
        <v>2.6670332691778938E-2</v>
      </c>
      <c r="FN187" s="12">
        <f>IFERROR(VLOOKUP($EG187,Data!$B:$CP,Daily!FN$10,0)/FN$168,0)</f>
        <v>2.5204788909892879E-2</v>
      </c>
      <c r="FO187" s="12">
        <f>IFERROR(VLOOKUP($EG187,Data!$B:$CP,Daily!FO$10,0)/FO$168,0)</f>
        <v>2.5968003709714815E-2</v>
      </c>
      <c r="FP187" s="12">
        <f>IFERROR(VLOOKUP($EG187,Data!$B:$CP,Daily!FP$10,0)/FP$168,0)</f>
        <v>2.6440677966101694E-2</v>
      </c>
      <c r="FQ187" s="12">
        <f>IFERROR(VLOOKUP($EG187,Data!$B:$CP,Daily!FQ$10,0)/FQ$168,0)</f>
        <v>2.7535890797834785E-2</v>
      </c>
      <c r="FR187" s="12">
        <f>IFERROR(VLOOKUP($EG187,Data!$B:$CP,Daily!FR$10,0)/FR$168,0)</f>
        <v>2.7409372236958444E-2</v>
      </c>
      <c r="FS187" s="12">
        <f>IFERROR(VLOOKUP($EG187,Data!$B:$CP,Daily!FS$10,0)/FS$168,0)</f>
        <v>3.6596736596736595E-2</v>
      </c>
      <c r="FT187" s="12">
        <f>IFERROR(VLOOKUP($EG187,Data!$B:$CP,Daily!FT$10,0)/FT$168,0)</f>
        <v>3.0722391364517022E-2</v>
      </c>
      <c r="FU187" s="12">
        <f>IFERROR(VLOOKUP($EG187,Data!$B:$CP,Daily!FU$10,0)/FU$168,0)</f>
        <v>2.9174425822470516E-2</v>
      </c>
      <c r="FV187" s="12">
        <f>IFERROR(VLOOKUP($EG187,Data!$B:$CP,Daily!FV$10,0)/FV$168,0)</f>
        <v>2.9342415509562483E-2</v>
      </c>
      <c r="FW187" s="12">
        <f>IFERROR(VLOOKUP($EG187,Data!$B:$CP,Daily!FW$10,0)/FW$168,0)</f>
        <v>2.0730759264058048E-2</v>
      </c>
      <c r="FX187" s="12">
        <f>IFERROR(VLOOKUP($EG187,Data!$B:$CP,Daily!FX$10,0)/FX$168,0)</f>
        <v>2.9348604151753759E-2</v>
      </c>
      <c r="FY187" s="12">
        <f>IFERROR(VLOOKUP($EG187,Data!$B:$CP,Daily!FY$10,0)/FY$168,0)</f>
        <v>3.2833690221270521E-2</v>
      </c>
      <c r="FZ187" s="12">
        <f>IFERROR(VLOOKUP($EG187,Data!$B:$CP,Daily!FZ$10,0)/FZ$168,0)</f>
        <v>3.1535869041887335E-2</v>
      </c>
      <c r="GA187" s="12">
        <f>IFERROR(VLOOKUP($EG187,Data!$B:$CP,Daily!GA$10,0)/GA$168,0)</f>
        <v>2.6690391459074734E-2</v>
      </c>
      <c r="GB187" s="12">
        <f>IFERROR(VLOOKUP($EG187,Data!$B:$CP,Daily!GB$10,0)/GB$168,0)</f>
        <v>2.7718550106609809E-2</v>
      </c>
      <c r="GC187" s="12">
        <f>IFERROR(VLOOKUP($EG187,Data!$B:$CP,Daily!GC$10,0)/GC$168,0)</f>
        <v>2.5816249050873197E-2</v>
      </c>
      <c r="GD187" s="12">
        <f>IFERROR(VLOOKUP($EG187,Data!$B:$CP,Daily!GD$10,0)/GD$168,0)</f>
        <v>2.5762231151028124E-2</v>
      </c>
      <c r="GE187" s="12">
        <f>IFERROR(VLOOKUP($EG187,Data!$B:$CP,Daily!GE$10,0)/GE$168,0)</f>
        <v>2.4799244213509684E-2</v>
      </c>
      <c r="GF187" s="12">
        <f>IFERROR(VLOOKUP($EG187,Data!$B:$CP,Daily!GF$10,0)/GF$168,0)</f>
        <v>3.3519553072625698E-2</v>
      </c>
      <c r="GG187" s="12">
        <f>IFERROR(VLOOKUP($EG187,Data!$B:$CP,Daily!GG$10,0)/GG$168,0)</f>
        <v>2.7162748230997489E-2</v>
      </c>
      <c r="GH187" s="12">
        <f>IFERROR(VLOOKUP($EG187,Data!$B:$CP,Daily!GH$10,0)/GH$168,0)</f>
        <v>2.3398654577361802E-2</v>
      </c>
      <c r="GI187" s="12">
        <f>IFERROR(VLOOKUP($EG187,Data!$B:$CP,Daily!GI$10,0)/GI$168,0)</f>
        <v>2.3255813953488372E-2</v>
      </c>
      <c r="GJ187" s="12">
        <f>IFERROR(VLOOKUP($EG187,Data!$B:$CP,Daily!GJ$10,0)/GJ$168,0)</f>
        <v>2.150803461063041E-2</v>
      </c>
      <c r="GK187" s="12">
        <f>IFERROR(VLOOKUP($EG187,Data!$B:$CP,Daily!GK$10,0)/GK$168,0)</f>
        <v>2.2102045614860098E-2</v>
      </c>
      <c r="GL187" s="12">
        <f>IFERROR(VLOOKUP($EG187,Data!$B:$CP,Daily!GL$10,0)/GL$168,0)</f>
        <v>2.1722463582928699E-2</v>
      </c>
      <c r="GM187" s="12">
        <f>IFERROR(VLOOKUP($EG187,Data!$B:$CP,Daily!GM$10,0)/GM$168,0)</f>
        <v>2.4691358024691357E-2</v>
      </c>
      <c r="GN187" s="12">
        <f>IFERROR(VLOOKUP($EG187,Data!$B:$CP,Daily!GN$10,0)/GN$168,0)</f>
        <v>3.1143552311435525E-2</v>
      </c>
      <c r="GO187" s="12">
        <f>IFERROR(VLOOKUP($EG187,Data!$B:$CP,Daily!GO$10,0)/GO$168,0)</f>
        <v>2.6250772081531811E-2</v>
      </c>
      <c r="GP187" s="12">
        <f>IFERROR(VLOOKUP($EG187,Data!$B:$CP,Daily!GP$10,0)/GP$168,0)</f>
        <v>2.9646902065289808E-2</v>
      </c>
      <c r="GQ187" s="12">
        <f>IFERROR(VLOOKUP($EG187,Data!$B:$CP,Daily!GQ$10,0)/GQ$168,0)</f>
        <v>2.6127612761276127E-2</v>
      </c>
      <c r="GR187" s="12">
        <f>IFERROR(VLOOKUP($EG187,Data!$B:$CP,Daily!GR$10,0)/GR$168,0)</f>
        <v>2.5749933634191664E-2</v>
      </c>
      <c r="GS187" s="12">
        <f>IFERROR(VLOOKUP($EG187,Data!$B:$CP,Daily!GS$10,0)/GS$168,0)</f>
        <v>2.4518388791593695E-2</v>
      </c>
      <c r="GT187" s="12">
        <f>IFERROR(VLOOKUP($EG187,Data!$B:$CP,Daily!GT$10,0)/GT$168,0)</f>
        <v>2.6133743274404306E-2</v>
      </c>
      <c r="GU187" s="12">
        <f>IFERROR(VLOOKUP($EG187,Data!$B:$CP,Daily!GU$10,0)/GU$168,0)</f>
        <v>2.6145251396648046E-2</v>
      </c>
      <c r="GV187" s="12">
        <f>IFERROR(VLOOKUP($EG187,Data!$B:$CP,Daily!GV$10,0)/GV$168,0)</f>
        <v>2.0351268469473098E-2</v>
      </c>
      <c r="GW187" s="12">
        <f>IFERROR(VLOOKUP($EG187,Data!$B:$CP,Daily!GW$10,0)/GW$168,0)</f>
        <v>2.2088901008999181E-2</v>
      </c>
      <c r="GX187" s="12">
        <f>IFERROR(VLOOKUP($EG187,Data!$B:$CP,Daily!GX$10,0)/GX$168,0)</f>
        <v>2.595494613124388E-2</v>
      </c>
      <c r="GY187" s="12">
        <f>IFERROR(VLOOKUP($EG187,Data!$B:$CP,Daily!GY$10,0)/GY$168,0)</f>
        <v>2.5401762571280455E-2</v>
      </c>
      <c r="GZ187" s="12">
        <f>IFERROR(VLOOKUP($EG187,Data!$B:$CP,Daily!GZ$10,0)/GZ$168,0)</f>
        <v>3.0681227249089962E-2</v>
      </c>
      <c r="HA187" s="12">
        <f>IFERROR(VLOOKUP($EG187,Data!$B:$CP,Daily!HA$10,0)/HA$168,0)</f>
        <v>2.6461390425787826E-2</v>
      </c>
      <c r="HB187" s="12">
        <f>IFERROR(VLOOKUP($EG187,Data!$B:$CP,Daily!HB$10,0)/HB$168,0)</f>
        <v>3.0688084392232078E-2</v>
      </c>
      <c r="HC187" s="12">
        <f>IFERROR(VLOOKUP($EG187,Data!$B:$CP,Daily!HC$10,0)/HC$168,0)</f>
        <v>2.5035561877667142E-2</v>
      </c>
      <c r="HD187" s="12">
        <f>IFERROR(VLOOKUP($EG187,Data!$B:$CP,Daily!HD$10,0)/HD$168,0)</f>
        <v>2.3752151462994836E-2</v>
      </c>
      <c r="HE187" s="12">
        <f>IFERROR(VLOOKUP($EG187,Data!$B:$CP,Daily!HE$10,0)/HE$168,0)</f>
        <v>2.2957821676454885E-2</v>
      </c>
      <c r="HF187" s="12">
        <f>IFERROR(VLOOKUP($EG187,Data!$B:$CP,Daily!HF$10,0)/HF$168,0)</f>
        <v>2.560124127230411E-2</v>
      </c>
      <c r="HG187" s="12">
        <f>IFERROR(VLOOKUP($EG187,Data!$B:$CP,Daily!HG$10,0)/HG$168,0)</f>
        <v>2.4536805207811718E-2</v>
      </c>
      <c r="HH187" s="12">
        <f>IFERROR(VLOOKUP($EG187,Data!$B:$CP,Daily!HH$10,0)/HH$168,0)</f>
        <v>3.0149597238204835E-2</v>
      </c>
      <c r="HI187" s="12">
        <f>IFERROR(VLOOKUP($EG187,Data!$B:$CP,Daily!HI$10,0)/HI$168,0)</f>
        <v>2.2756005056890013E-2</v>
      </c>
      <c r="HJ187" s="12">
        <f>IFERROR(VLOOKUP($EG187,Data!$B:$CP,Daily!HJ$10,0)/HJ$168,0)</f>
        <v>2.628696604600219E-2</v>
      </c>
      <c r="HK187" s="12">
        <f>IFERROR(VLOOKUP($EG187,Data!$B:$CP,Daily!HK$10,0)/HK$168,0)</f>
        <v>3.1614487415592391E-2</v>
      </c>
      <c r="HL187" s="12">
        <f>IFERROR(VLOOKUP($EG187,Data!$B:$CP,Daily!HL$10,0)/HL$168,0)</f>
        <v>2.2977501196744854E-2</v>
      </c>
      <c r="HM187" s="12">
        <f>IFERROR(VLOOKUP($EG187,Data!$B:$CP,Daily!HM$10,0)/HM$168,0)</f>
        <v>2.1646111250943872E-2</v>
      </c>
      <c r="HN187" s="12">
        <f>IFERROR(VLOOKUP($EG187,Data!$B:$CP,Daily!HN$10,0)/HN$168,0)</f>
        <v>3.0393737048123416E-2</v>
      </c>
      <c r="HO187" s="12">
        <f>IFERROR(VLOOKUP($EG187,Data!$B:$CP,Daily!HO$10,0)/HO$168,0)</f>
        <v>3.0520231213872831E-2</v>
      </c>
      <c r="HP187" s="12">
        <f>IFERROR(VLOOKUP($EG187,Data!$B:$CP,Daily!HP$10,0)/HP$168,0)</f>
        <v>2.6227303295225286E-2</v>
      </c>
      <c r="HQ187" s="12">
        <f>IFERROR(VLOOKUP($EG187,Data!$B:$CP,Daily!HQ$10,0)/HQ$168,0)</f>
        <v>2.0430400435848543E-2</v>
      </c>
      <c r="HR187" s="12">
        <f>IFERROR(VLOOKUP($EG187,Data!$B:$CP,Daily!HR$10,0)/HR$168,0)</f>
        <v>2.2888957624497372E-2</v>
      </c>
      <c r="HS187" s="12">
        <f>IFERROR(VLOOKUP($EG187,Data!$B:$CP,Daily!HS$10,0)/HS$168,0)</f>
        <v>2.633969118982743E-2</v>
      </c>
      <c r="HT187" s="12">
        <f>IFERROR(VLOOKUP($EG187,Data!$B:$CP,Daily!HT$10,0)/HT$168,0)</f>
        <v>2.2466651064825649E-2</v>
      </c>
      <c r="HU187" s="43"/>
      <c r="HV187" s="40">
        <f t="shared" si="2141"/>
        <v>2.4518388791593695E-2</v>
      </c>
      <c r="HW187" s="40">
        <f t="shared" si="2142"/>
        <v>2.9348604151753759E-2</v>
      </c>
      <c r="HX187" s="40">
        <f t="shared" si="2766"/>
        <v>4.8302153601600638E-3</v>
      </c>
      <c r="HY187" s="40">
        <f t="shared" si="2767"/>
        <v>3.2971265671873806E-2</v>
      </c>
      <c r="HZ187" s="40">
        <f t="shared" si="2768"/>
        <v>2.0895727271473648E-2</v>
      </c>
      <c r="IA187" s="43"/>
      <c r="IB187" s="12">
        <f t="shared" si="2769"/>
        <v>3.4986273795866618E-3</v>
      </c>
      <c r="IC187" s="12">
        <f t="shared" si="2748"/>
        <v>2.576557550158395E-2</v>
      </c>
      <c r="ID187" s="12">
        <f t="shared" si="2749"/>
        <v>2.574628177630885E-2</v>
      </c>
      <c r="IE187" s="1"/>
      <c r="IF187" s="7" t="s">
        <v>900</v>
      </c>
      <c r="IG187" s="7" t="s">
        <v>163</v>
      </c>
      <c r="IH187" s="12">
        <f>IFERROR(VLOOKUP($IF187,Data!$B:$CP,Daily!IH$10,0)/IH$168,0)</f>
        <v>3.4203980099502485E-2</v>
      </c>
      <c r="II187" s="12">
        <f>IFERROR(VLOOKUP($IF187,Data!$B:$CP,Daily!II$10,0)/II$168,0)</f>
        <v>3.1804281345565746E-2</v>
      </c>
      <c r="IJ187" s="12">
        <f>IFERROR(VLOOKUP($IF187,Data!$B:$CP,Daily!IJ$10,0)/IJ$168,0)</f>
        <v>2.6779422128259338E-2</v>
      </c>
      <c r="IK187" s="12">
        <f>IFERROR(VLOOKUP($IF187,Data!$B:$CP,Daily!IK$10,0)/IK$168,0)</f>
        <v>2.7397260273972601E-2</v>
      </c>
      <c r="IL187" s="12">
        <f>IFERROR(VLOOKUP($IF187,Data!$B:$CP,Daily!IL$10,0)/IL$168,0)</f>
        <v>2.4224072672218017E-2</v>
      </c>
      <c r="IM187" s="12">
        <f>IFERROR(VLOOKUP($IF187,Data!$B:$CP,Daily!IM$10,0)/IM$168,0)</f>
        <v>2.7011494252873563E-2</v>
      </c>
      <c r="IN187" s="12">
        <f>IFERROR(VLOOKUP($IF187,Data!$B:$CP,Daily!IN$10,0)/IN$168,0)</f>
        <v>3.3388067870826495E-2</v>
      </c>
      <c r="IO187" s="12">
        <f>IFERROR(VLOOKUP($IF187,Data!$B:$CP,Daily!IO$10,0)/IO$168,0)</f>
        <v>3.1991174848317705E-2</v>
      </c>
      <c r="IP187" s="12">
        <f>IFERROR(VLOOKUP($IF187,Data!$B:$CP,Daily!IP$10,0)/IP$168,0)</f>
        <v>3.2634032634032632E-2</v>
      </c>
      <c r="IQ187" s="12">
        <f>IFERROR(VLOOKUP($IF187,Data!$B:$CP,Daily!IQ$10,0)/IQ$168,0)</f>
        <v>2.681159420289855E-2</v>
      </c>
      <c r="IR187" s="12">
        <f>IFERROR(VLOOKUP($IF187,Data!$B:$CP,Daily!IR$10,0)/IR$168,0)</f>
        <v>1.9591836734693877E-2</v>
      </c>
      <c r="IS187" s="12">
        <f>IFERROR(VLOOKUP($IF187,Data!$B:$CP,Daily!IS$10,0)/IS$168,0)</f>
        <v>2.3240800516462233E-2</v>
      </c>
      <c r="IT187" s="12">
        <f>IFERROR(VLOOKUP($IF187,Data!$B:$CP,Daily!IT$10,0)/IT$168,0)</f>
        <v>3.1230480949406621E-2</v>
      </c>
      <c r="IU187" s="12">
        <f>IFERROR(VLOOKUP($IF187,Data!$B:$CP,Daily!IU$10,0)/IU$168,0)</f>
        <v>2.3022432113341203E-2</v>
      </c>
      <c r="IV187" s="12">
        <f>IFERROR(VLOOKUP($IF187,Data!$B:$CP,Daily!IV$10,0)/IV$168,0)</f>
        <v>3.2786885245901641E-2</v>
      </c>
      <c r="IW187" s="12">
        <f>IFERROR(VLOOKUP($IF187,Data!$B:$CP,Daily!IW$10,0)/IW$168,0)</f>
        <v>2.9028436018957347E-2</v>
      </c>
      <c r="IX187" s="12">
        <f>IFERROR(VLOOKUP($IF187,Data!$B:$CP,Daily!IX$10,0)/IX$168,0)</f>
        <v>2.8189910979228485E-2</v>
      </c>
      <c r="IY187" s="12">
        <f>IFERROR(VLOOKUP($IF187,Data!$B:$CP,Daily!IY$10,0)/IY$168,0)</f>
        <v>1.5128593040847202E-2</v>
      </c>
      <c r="IZ187" s="12">
        <f>IFERROR(VLOOKUP($IF187,Data!$B:$CP,Daily!IZ$10,0)/IZ$168,0)</f>
        <v>2.2295081967213116E-2</v>
      </c>
      <c r="JA187" s="12">
        <f>IFERROR(VLOOKUP($IF187,Data!$B:$CP,Daily!JA$10,0)/JA$168,0)</f>
        <v>2.0129403306973402E-2</v>
      </c>
      <c r="JB187" s="12">
        <f>IFERROR(VLOOKUP($IF187,Data!$B:$CP,Daily!JB$10,0)/JB$168,0)</f>
        <v>2.8717294192724951E-2</v>
      </c>
      <c r="JC187" s="12">
        <f>IFERROR(VLOOKUP($IF187,Data!$B:$CP,Daily!JC$10,0)/JC$168,0)</f>
        <v>2.4531956100710135E-2</v>
      </c>
      <c r="JD187" s="12">
        <f>IFERROR(VLOOKUP($IF187,Data!$B:$CP,Daily!JD$10,0)/JD$168,0)</f>
        <v>3.2993401319736056E-2</v>
      </c>
      <c r="JE187" s="12">
        <f>IFERROR(VLOOKUP($IF187,Data!$B:$CP,Daily!JE$10,0)/JE$168,0)</f>
        <v>2.8443113772455089E-2</v>
      </c>
      <c r="JF187" s="12">
        <f>IFERROR(VLOOKUP($IF187,Data!$B:$CP,Daily!JF$10,0)/JF$168,0)</f>
        <v>3.0756442227763924E-2</v>
      </c>
      <c r="JG187" s="12">
        <f>IFERROR(VLOOKUP($IF187,Data!$B:$CP,Daily!JG$10,0)/JG$168,0)</f>
        <v>2.3668639053254437E-2</v>
      </c>
      <c r="JH187" s="12">
        <f>IFERROR(VLOOKUP($IF187,Data!$B:$CP,Daily!JH$10,0)/JH$168,0)</f>
        <v>2.2915340547422024E-2</v>
      </c>
      <c r="JI187" s="12">
        <f>IFERROR(VLOOKUP($IF187,Data!$B:$CP,Daily!JI$10,0)/JI$168,0)</f>
        <v>2.8811524609843937E-2</v>
      </c>
      <c r="JJ187" s="12">
        <f>IFERROR(VLOOKUP($IF187,Data!$B:$CP,Daily!JJ$10,0)/JJ$168,0)</f>
        <v>2.3591087811271297E-2</v>
      </c>
      <c r="JK187" s="12">
        <f>IFERROR(VLOOKUP($IF187,Data!$B:$CP,Daily!JK$10,0)/JK$168,0)</f>
        <v>2.0154119739181981E-2</v>
      </c>
      <c r="JL187" s="12">
        <f>IFERROR(VLOOKUP($IF187,Data!$B:$CP,Daily!JL$10,0)/JL$168,0)</f>
        <v>2.5234318673395817E-2</v>
      </c>
      <c r="JM187" s="12">
        <f>IFERROR(VLOOKUP($IF187,Data!$B:$CP,Daily!JM$10,0)/JM$168,0)</f>
        <v>2.7821939586645469E-2</v>
      </c>
      <c r="JN187" s="12">
        <f>IFERROR(VLOOKUP($IF187,Data!$B:$CP,Daily!JN$10,0)/JN$168,0)</f>
        <v>3.3101045296167246E-2</v>
      </c>
      <c r="JO187" s="12">
        <f>IFERROR(VLOOKUP($IF187,Data!$B:$CP,Daily!JO$10,0)/JO$168,0)</f>
        <v>3.1166039763567976E-2</v>
      </c>
      <c r="JP187" s="12">
        <f>IFERROR(VLOOKUP($IF187,Data!$B:$CP,Daily!JP$10,0)/JP$168,0)</f>
        <v>2.7917364600781685E-2</v>
      </c>
      <c r="JQ187" s="12">
        <f>IFERROR(VLOOKUP($IF187,Data!$B:$CP,Daily!JQ$10,0)/JQ$168,0)</f>
        <v>3.9205702647657839E-2</v>
      </c>
      <c r="JR187" s="12">
        <f>IFERROR(VLOOKUP($IF187,Data!$B:$CP,Daily!JR$10,0)/JR$168,0)</f>
        <v>2.6615969581749048E-2</v>
      </c>
      <c r="JS187" s="12">
        <f>IFERROR(VLOOKUP($IF187,Data!$B:$CP,Daily!JS$10,0)/JS$168,0)</f>
        <v>2.3731048121292023E-2</v>
      </c>
      <c r="JT187" s="12">
        <f>IFERROR(VLOOKUP($IF187,Data!$B:$CP,Daily!JT$10,0)/JT$168,0)</f>
        <v>2.2745735174654752E-2</v>
      </c>
      <c r="JU187" s="12">
        <f>IFERROR(VLOOKUP($IF187,Data!$B:$CP,Daily!JU$10,0)/JU$168,0)</f>
        <v>2.3529411764705882E-2</v>
      </c>
      <c r="JV187" s="12">
        <f>IFERROR(VLOOKUP($IF187,Data!$B:$CP,Daily!JV$10,0)/JV$168,0)</f>
        <v>2.9255319148936171E-2</v>
      </c>
      <c r="JW187" s="12">
        <f>IFERROR(VLOOKUP($IF187,Data!$B:$CP,Daily!JW$10,0)/JW$168,0)</f>
        <v>2.5547445255474453E-2</v>
      </c>
      <c r="JX187" s="12">
        <f>IFERROR(VLOOKUP($IF187,Data!$B:$CP,Daily!JX$10,0)/JX$168,0)</f>
        <v>3.9953676896352056E-2</v>
      </c>
      <c r="JY187" s="12">
        <f>IFERROR(VLOOKUP($IF187,Data!$B:$CP,Daily!JY$10,0)/JY$168,0)</f>
        <v>2.9132362254591513E-2</v>
      </c>
      <c r="JZ187" s="12">
        <f>IFERROR(VLOOKUP($IF187,Data!$B:$CP,Daily!JZ$10,0)/JZ$168,0)</f>
        <v>3.2532920216886134E-2</v>
      </c>
      <c r="KA187" s="12">
        <f>IFERROR(VLOOKUP($IF187,Data!$B:$CP,Daily!KA$10,0)/KA$168,0)</f>
        <v>1.912568306010929E-2</v>
      </c>
      <c r="KB187" s="12">
        <f>IFERROR(VLOOKUP($IF187,Data!$B:$CP,Daily!KB$10,0)/KB$168,0)</f>
        <v>2.843601895734597E-2</v>
      </c>
      <c r="KC187" s="12">
        <f>IFERROR(VLOOKUP($IF187,Data!$B:$CP,Daily!KC$10,0)/KC$168,0)</f>
        <v>2.1724818959842001E-2</v>
      </c>
      <c r="KD187" s="12">
        <f>IFERROR(VLOOKUP($IF187,Data!$B:$CP,Daily!KD$10,0)/KD$168,0)</f>
        <v>2.8117359413202935E-2</v>
      </c>
      <c r="KE187" s="12">
        <f>IFERROR(VLOOKUP($IF187,Data!$B:$CP,Daily!KE$10,0)/KE$168,0)</f>
        <v>3.052064631956912E-2</v>
      </c>
      <c r="KF187" s="12">
        <f>IFERROR(VLOOKUP($IF187,Data!$B:$CP,Daily!KF$10,0)/KF$168,0)</f>
        <v>2.5294117647058825E-2</v>
      </c>
      <c r="KG187" s="12">
        <f>IFERROR(VLOOKUP($IF187,Data!$B:$CP,Daily!KG$10,0)/KG$168,0)</f>
        <v>2.1367521367521368E-2</v>
      </c>
      <c r="KH187" s="12">
        <f>IFERROR(VLOOKUP($IF187,Data!$B:$CP,Daily!KH$10,0)/KH$168,0)</f>
        <v>2.7027027027027029E-2</v>
      </c>
      <c r="KI187" s="12">
        <f>IFERROR(VLOOKUP($IF187,Data!$B:$CP,Daily!KI$10,0)/KI$168,0)</f>
        <v>2.7744270205066344E-2</v>
      </c>
      <c r="KJ187" s="12">
        <f>IFERROR(VLOOKUP($IF187,Data!$B:$CP,Daily!KJ$10,0)/KJ$168,0)</f>
        <v>3.4883720930232558E-2</v>
      </c>
      <c r="KK187" s="12">
        <f>IFERROR(VLOOKUP($IF187,Data!$B:$CP,Daily!KK$10,0)/KK$168,0)</f>
        <v>2.3370233702337023E-2</v>
      </c>
      <c r="KL187" s="12">
        <f>IFERROR(VLOOKUP($IF187,Data!$B:$CP,Daily!KL$10,0)/KL$168,0)</f>
        <v>2.8622540250447227E-2</v>
      </c>
      <c r="KM187" s="12">
        <f>IFERROR(VLOOKUP($IF187,Data!$B:$CP,Daily!KM$10,0)/KM$168,0)</f>
        <v>1.7769607843137254E-2</v>
      </c>
      <c r="KN187" s="12">
        <f>IFERROR(VLOOKUP($IF187,Data!$B:$CP,Daily!KN$10,0)/KN$168,0)</f>
        <v>1.7829457364341085E-2</v>
      </c>
      <c r="KO187" s="12">
        <f>IFERROR(VLOOKUP($IF187,Data!$B:$CP,Daily!KO$10,0)/KO$168,0)</f>
        <v>2.2279348757497857E-2</v>
      </c>
      <c r="KP187" s="12">
        <f>IFERROR(VLOOKUP($IF187,Data!$B:$CP,Daily!KP$10,0)/KP$168,0)</f>
        <v>2.4327784891165175E-2</v>
      </c>
      <c r="KQ187" s="12">
        <f>IFERROR(VLOOKUP($IF187,Data!$B:$CP,Daily!KQ$10,0)/KQ$168,0)</f>
        <v>3.1463748290013679E-2</v>
      </c>
      <c r="KR187" s="12">
        <f>IFERROR(VLOOKUP($IF187,Data!$B:$CP,Daily!KR$10,0)/KR$168,0)</f>
        <v>3.2687651331719129E-2</v>
      </c>
      <c r="KS187" s="12">
        <f>IFERROR(VLOOKUP($IF187,Data!$B:$CP,Daily!KS$10,0)/KS$168,0)</f>
        <v>2.8307692307692308E-2</v>
      </c>
      <c r="KT187" s="12">
        <f>IFERROR(VLOOKUP($IF187,Data!$B:$CP,Daily!KT$10,0)/KT$168,0)</f>
        <v>3.0591775325977934E-2</v>
      </c>
      <c r="KU187" s="12">
        <f>IFERROR(VLOOKUP($IF187,Data!$B:$CP,Daily!KU$10,0)/KU$168,0)</f>
        <v>2.4528301886792454E-2</v>
      </c>
      <c r="KV187" s="12">
        <f>IFERROR(VLOOKUP($IF187,Data!$B:$CP,Daily!KV$10,0)/KV$168,0)</f>
        <v>2.765556253928347E-2</v>
      </c>
      <c r="KW187" s="12">
        <f>IFERROR(VLOOKUP($IF187,Data!$B:$CP,Daily!KW$10,0)/KW$168,0)</f>
        <v>2.0564042303172738E-2</v>
      </c>
      <c r="KX187" s="12">
        <f>IFERROR(VLOOKUP($IF187,Data!$B:$CP,Daily!KX$10,0)/KX$168,0)</f>
        <v>2.0807833537331701E-2</v>
      </c>
      <c r="KY187" s="12">
        <f>IFERROR(VLOOKUP($IF187,Data!$B:$CP,Daily!KY$10,0)/KY$168,0)</f>
        <v>2.7388922702373707E-2</v>
      </c>
      <c r="KZ187" s="12">
        <f>IFERROR(VLOOKUP($IF187,Data!$B:$CP,Daily!KZ$10,0)/KZ$168,0)</f>
        <v>2.7554535017221583E-2</v>
      </c>
      <c r="LA187" s="12">
        <f>IFERROR(VLOOKUP($IF187,Data!$B:$CP,Daily!LA$10,0)/LA$168,0)</f>
        <v>2.9028436018957347E-2</v>
      </c>
      <c r="LB187" s="12">
        <f>IFERROR(VLOOKUP($IF187,Data!$B:$CP,Daily!LB$10,0)/LB$168,0)</f>
        <v>1.8802228412256268E-2</v>
      </c>
      <c r="LC187" s="12">
        <f>IFERROR(VLOOKUP($IF187,Data!$B:$CP,Daily!LC$10,0)/LC$168,0)</f>
        <v>2.9411764705882353E-2</v>
      </c>
      <c r="LD187" s="12">
        <f>IFERROR(VLOOKUP($IF187,Data!$B:$CP,Daily!LD$10,0)/LD$168,0)</f>
        <v>2.6156941649899398E-2</v>
      </c>
      <c r="LE187" s="12">
        <f>IFERROR(VLOOKUP($IF187,Data!$B:$CP,Daily!LE$10,0)/LE$168,0)</f>
        <v>2.0327868852459016E-2</v>
      </c>
      <c r="LF187" s="12">
        <f>IFERROR(VLOOKUP($IF187,Data!$B:$CP,Daily!LF$10,0)/LF$168,0)</f>
        <v>2.5469981807155852E-2</v>
      </c>
      <c r="LG187" s="12">
        <f>IFERROR(VLOOKUP($IF187,Data!$B:$CP,Daily!LG$10,0)/LG$168,0)</f>
        <v>2.8650137741046831E-2</v>
      </c>
      <c r="LH187" s="12">
        <f>IFERROR(VLOOKUP($IF187,Data!$B:$CP,Daily!LH$10,0)/LH$168,0)</f>
        <v>1.4765784114052953E-2</v>
      </c>
      <c r="LI187" s="12">
        <f>IFERROR(VLOOKUP($IF187,Data!$B:$CP,Daily!LI$10,0)/LI$168,0)</f>
        <v>2.0080321285140562E-2</v>
      </c>
      <c r="LJ187" s="12">
        <f>IFERROR(VLOOKUP($IF187,Data!$B:$CP,Daily!LJ$10,0)/LJ$168,0)</f>
        <v>1.8691588785046728E-2</v>
      </c>
      <c r="LK187" s="12">
        <f>IFERROR(VLOOKUP($IF187,Data!$B:$CP,Daily!LK$10,0)/LK$168,0)</f>
        <v>2.5386996904024767E-2</v>
      </c>
      <c r="LL187" s="12">
        <f>IFERROR(VLOOKUP($IF187,Data!$B:$CP,Daily!LL$10,0)/LL$168,0)</f>
        <v>2.8266331658291458E-2</v>
      </c>
      <c r="LM187" s="12">
        <f>IFERROR(VLOOKUP($IF187,Data!$B:$CP,Daily!LM$10,0)/LM$168,0)</f>
        <v>2.6331187829139849E-2</v>
      </c>
      <c r="LN187" s="12">
        <f>IFERROR(VLOOKUP($IF187,Data!$B:$CP,Daily!LN$10,0)/LN$168,0)</f>
        <v>2.2458628841607566E-2</v>
      </c>
      <c r="LO187" s="12">
        <f>IFERROR(VLOOKUP($IF187,Data!$B:$CP,Daily!LO$10,0)/LO$168,0)</f>
        <v>2.3917995444191344E-2</v>
      </c>
      <c r="LP187" s="12">
        <f>IFERROR(VLOOKUP($IF187,Data!$B:$CP,Daily!LP$10,0)/LP$168,0)</f>
        <v>2.6451612903225806E-2</v>
      </c>
      <c r="LQ187" s="12">
        <f>IFERROR(VLOOKUP($IF187,Data!$B:$CP,Daily!LQ$10,0)/LQ$168,0)</f>
        <v>2.1428571428571429E-2</v>
      </c>
      <c r="LR187" s="12">
        <f>IFERROR(VLOOKUP($IF187,Data!$B:$CP,Daily!LR$10,0)/LR$168,0)</f>
        <v>2.5806451612903226E-2</v>
      </c>
      <c r="LS187" s="12">
        <f>IFERROR(VLOOKUP($IF187,Data!$B:$CP,Daily!LS$10,0)/LS$168,0)</f>
        <v>1.5873015873015872E-2</v>
      </c>
      <c r="LU187" s="40">
        <f t="shared" si="2145"/>
        <v>2.3022432113341203E-2</v>
      </c>
      <c r="LV187" s="40">
        <f t="shared" si="2146"/>
        <v>2.9028436018957347E-2</v>
      </c>
      <c r="LW187" s="40">
        <f t="shared" si="2770"/>
        <v>6.0060039056161439E-3</v>
      </c>
      <c r="LX187" s="40">
        <f t="shared" si="2771"/>
        <v>3.3532938948169458E-2</v>
      </c>
      <c r="LY187" s="40">
        <f t="shared" si="2772"/>
        <v>1.8517929184129096E-2</v>
      </c>
      <c r="LZ187" s="43"/>
      <c r="MA187" s="12">
        <f t="shared" si="2773"/>
        <v>5.0742320553182488E-3</v>
      </c>
      <c r="MB187" s="12">
        <f t="shared" si="2750"/>
        <v>2.5035511363636364E-2</v>
      </c>
      <c r="MC187" s="12">
        <f t="shared" si="2751"/>
        <v>2.5112878950763275E-2</v>
      </c>
    </row>
    <row r="188" spans="4:341" hidden="1" x14ac:dyDescent="0.35">
      <c r="D188" s="59" t="s">
        <v>901</v>
      </c>
      <c r="E188" s="53" t="str">
        <f>VLOOKUP($D188,'Metric Nature'!$C:$D,2,0)&amp;IF(($F188&lt;(EA188)),"Below",IF(($F188&gt;(DZ188)),"Above","Within"))</f>
        <v>PositiveWithin</v>
      </c>
      <c r="F188" s="48">
        <f t="shared" ref="F188:F189" si="2783">DU188</f>
        <v>8.4588056166469297E-4</v>
      </c>
      <c r="G188" s="49">
        <f t="shared" si="2775"/>
        <v>1.1342440893280235E-3</v>
      </c>
      <c r="H188" s="55">
        <f t="shared" ref="H188:H189" si="2784">IFERROR(((F188-G188)/G188),0)</f>
        <v>-0.25423410214477715</v>
      </c>
      <c r="I188" s="49">
        <f t="shared" si="2776"/>
        <v>9.5461522143329544E-4</v>
      </c>
      <c r="J188" s="48">
        <f t="shared" ref="J188:J189" si="2785">IFERROR(((F188-I188)/I188),0)</f>
        <v>-0.11390417555394113</v>
      </c>
      <c r="K188" s="48">
        <f t="shared" si="2777"/>
        <v>4.1144594786549928E-4</v>
      </c>
      <c r="L188" s="56"/>
      <c r="M188" s="53" t="str">
        <f>VLOOKUP($D188,'Metric Nature'!$C:$D,2,0)&amp;IF(($N188&lt;(HZ188)),"Below",IF(($N188&gt;(HY188)),"Above","Within"))</f>
        <v>PositiveWithin</v>
      </c>
      <c r="N188" s="48">
        <f t="shared" ref="N188:N189" si="2786">HT188</f>
        <v>9.3611046103440204E-4</v>
      </c>
      <c r="O188" s="49">
        <f t="shared" si="2778"/>
        <v>8.0957409362900383E-4</v>
      </c>
      <c r="P188" s="55">
        <f t="shared" si="2782"/>
        <v>0.15629992165162451</v>
      </c>
      <c r="Q188" s="49">
        <f t="shared" si="2779"/>
        <v>6.4167926584859881E-4</v>
      </c>
      <c r="R188" s="48">
        <f t="shared" ref="R188:R189" si="2787">IFERROR(((N188-Q188)/Q188),0)</f>
        <v>0.45884480122079069</v>
      </c>
      <c r="S188" s="48">
        <f t="shared" si="2774"/>
        <v>4.1180125813070176E-4</v>
      </c>
      <c r="T188" s="56"/>
      <c r="U188" s="53" t="str">
        <f>VLOOKUP($D188,'Metric Nature'!$C:$D,2,0)&amp;IF(($V188&lt;(LY188)),"Below",IF(($V188&gt;(LX188)),"Above","Within"))</f>
        <v>PositiveWithin</v>
      </c>
      <c r="V188" s="48">
        <f t="shared" ref="V188:V189" si="2788">LS188</f>
        <v>6.105006105006105E-4</v>
      </c>
      <c r="W188" s="49">
        <f t="shared" si="2780"/>
        <v>1.953125E-3</v>
      </c>
      <c r="X188" s="48">
        <f t="shared" ref="X188:X189" si="2789">IFERROR(((V188-W188)/W188),0)</f>
        <v>-0.68742368742368742</v>
      </c>
      <c r="Y188" s="49">
        <f t="shared" si="2781"/>
        <v>1.7200602021070737E-3</v>
      </c>
      <c r="Z188" s="48">
        <f t="shared" ref="Z188:Z189" si="2790">IFERROR(((V188-Y188)/Y188),0)</f>
        <v>-0.64507020757020761</v>
      </c>
      <c r="AA188" s="48">
        <f t="shared" ref="AA188:AA189" si="2791">MA188</f>
        <v>9.3518520361360509E-4</v>
      </c>
      <c r="AB188" s="50"/>
      <c r="AC188" s="46" t="s">
        <v>902</v>
      </c>
      <c r="AI188" s="7" t="s">
        <v>901</v>
      </c>
      <c r="AJ188" s="12">
        <f>IFERROR((IFERROR(VLOOKUP($EG188,Data!$B:$CP,Daily!EI$10,0),0)+IFERROR(VLOOKUP($IF188,Data!$B:$CP,Daily!IH$10,0),0))/AJ$168,0)</f>
        <v>1.3363879343260786E-3</v>
      </c>
      <c r="AK188" s="12">
        <f>IFERROR((IFERROR(VLOOKUP($EG188,Data!$B:$CP,Daily!EJ$10,0),0)+IFERROR(VLOOKUP($IF188,Data!$B:$CP,Daily!II$10,0),0))/AK$168,0)</f>
        <v>1.0842067220816769E-3</v>
      </c>
      <c r="AL188" s="12">
        <f>IFERROR((IFERROR(VLOOKUP($EG188,Data!$B:$CP,Daily!EK$10,0),0)+IFERROR(VLOOKUP($IF188,Data!$B:$CP,Daily!IJ$10,0),0))/AL$168,0)</f>
        <v>1.0962508221881166E-3</v>
      </c>
      <c r="AM188" s="12">
        <f>IFERROR((IFERROR(VLOOKUP($EG188,Data!$B:$CP,Daily!EL$10,0),0)+IFERROR(VLOOKUP($IF188,Data!$B:$CP,Daily!IK$10,0),0))/AM$168,0)</f>
        <v>9.7871299241497427E-4</v>
      </c>
      <c r="AN188" s="12">
        <f>IFERROR((IFERROR(VLOOKUP($EG188,Data!$B:$CP,Daily!EM$10,0),0)+IFERROR(VLOOKUP($IF188,Data!$B:$CP,Daily!IL$10,0),0))/AN$168,0)</f>
        <v>6.8290462098793536E-4</v>
      </c>
      <c r="AO188" s="12">
        <f>IFERROR((IFERROR(VLOOKUP($EG188,Data!$B:$CP,Daily!EN$10,0),0)+IFERROR(VLOOKUP($IF188,Data!$B:$CP,Daily!IM$10,0),0))/AO$168,0)</f>
        <v>9.1591866642242164E-4</v>
      </c>
      <c r="AP188" s="12">
        <f>IFERROR((IFERROR(VLOOKUP($EG188,Data!$B:$CP,Daily!EO$10,0),0)+IFERROR(VLOOKUP($IF188,Data!$B:$CP,Daily!IN$10,0),0))/AP$168,0)</f>
        <v>8.5616438356164379E-4</v>
      </c>
      <c r="AQ188" s="12">
        <f>IFERROR((IFERROR(VLOOKUP($EG188,Data!$B:$CP,Daily!EP$10,0),0)+IFERROR(VLOOKUP($IF188,Data!$B:$CP,Daily!IO$10,0),0))/AQ$168,0)</f>
        <v>1.3282417399966794E-3</v>
      </c>
      <c r="AR188" s="12">
        <f>IFERROR((IFERROR(VLOOKUP($EG188,Data!$B:$CP,Daily!EQ$10,0),0)+IFERROR(VLOOKUP($IF188,Data!$B:$CP,Daily!IP$10,0),0))/AR$168,0)</f>
        <v>5.2365159713737132E-4</v>
      </c>
      <c r="AS188" s="12">
        <f>IFERROR((IFERROR(VLOOKUP($EG188,Data!$B:$CP,Daily!ER$10,0),0)+IFERROR(VLOOKUP($IF188,Data!$B:$CP,Daily!IQ$10,0),0))/AS$168,0)</f>
        <v>8.6880973066898344E-4</v>
      </c>
      <c r="AT188" s="12">
        <f>IFERROR((IFERROR(VLOOKUP($EG188,Data!$B:$CP,Daily!ES$10,0),0)+IFERROR(VLOOKUP($IF188,Data!$B:$CP,Daily!IR$10,0),0))/AT$168,0)</f>
        <v>9.8304251658884239E-4</v>
      </c>
      <c r="AU188" s="12">
        <f>IFERROR((IFERROR(VLOOKUP($EG188,Data!$B:$CP,Daily!ET$10,0),0)+IFERROR(VLOOKUP($IF188,Data!$B:$CP,Daily!IS$10,0),0))/AU$168,0)</f>
        <v>5.6721497447532619E-4</v>
      </c>
      <c r="AV188" s="12">
        <f>IFERROR((IFERROR(VLOOKUP($EG188,Data!$B:$CP,Daily!EU$10,0),0)+IFERROR(VLOOKUP($IF188,Data!$B:$CP,Daily!IT$10,0),0))/AV$168,0)</f>
        <v>9.3161915408980804E-4</v>
      </c>
      <c r="AW188" s="12">
        <f>IFERROR((IFERROR(VLOOKUP($EG188,Data!$B:$CP,Daily!EV$10,0),0)+IFERROR(VLOOKUP($IF188,Data!$B:$CP,Daily!IU$10,0),0))/AW$168,0)</f>
        <v>8.9461442118446953E-4</v>
      </c>
      <c r="AX188" s="12">
        <f>IFERROR((IFERROR(VLOOKUP($EG188,Data!$B:$CP,Daily!EW$10,0),0)+IFERROR(VLOOKUP($IF188,Data!$B:$CP,Daily!IV$10,0),0))/AX$168,0)</f>
        <v>6.5659881812212733E-4</v>
      </c>
      <c r="AY188" s="12">
        <f>IFERROR((IFERROR(VLOOKUP($EG188,Data!$B:$CP,Daily!EX$10,0),0)+IFERROR(VLOOKUP($IF188,Data!$B:$CP,Daily!IW$10,0),0))/AY$168,0)</f>
        <v>8.6640097036908687E-4</v>
      </c>
      <c r="AZ188" s="12">
        <f>IFERROR((IFERROR(VLOOKUP($EG188,Data!$B:$CP,Daily!EY$10,0),0)+IFERROR(VLOOKUP($IF188,Data!$B:$CP,Daily!IX$10,0),0))/AZ$168,0)</f>
        <v>4.2202996412745304E-4</v>
      </c>
      <c r="BA188" s="12">
        <f>IFERROR((IFERROR(VLOOKUP($EG188,Data!$B:$CP,Daily!EZ$10,0),0)+IFERROR(VLOOKUP($IF188,Data!$B:$CP,Daily!IY$10,0),0))/BA$168,0)</f>
        <v>9.1638029782359679E-4</v>
      </c>
      <c r="BB188" s="12">
        <f>IFERROR((IFERROR(VLOOKUP($EG188,Data!$B:$CP,Daily!FA$10,0),0)+IFERROR(VLOOKUP($IF188,Data!$B:$CP,Daily!IZ$10,0),0))/BB$168,0)</f>
        <v>1.122754491017964E-3</v>
      </c>
      <c r="BC188" s="12">
        <f>IFERROR((IFERROR(VLOOKUP($EG188,Data!$B:$CP,Daily!FB$10,0),0)+IFERROR(VLOOKUP($IF188,Data!$B:$CP,Daily!JA$10,0),0))/BC$168,0)</f>
        <v>9.6413420748168142E-4</v>
      </c>
      <c r="BD188" s="12">
        <f>IFERROR((IFERROR(VLOOKUP($EG188,Data!$B:$CP,Daily!FC$10,0),0)+IFERROR(VLOOKUP($IF188,Data!$B:$CP,Daily!JB$10,0),0))/BD$168,0)</f>
        <v>5.3267045454545451E-4</v>
      </c>
      <c r="BE188" s="12">
        <f>IFERROR((IFERROR(VLOOKUP($EG188,Data!$B:$CP,Daily!FD$10,0),0)+IFERROR(VLOOKUP($IF188,Data!$B:$CP,Daily!JC$10,0),0))/BE$168,0)</f>
        <v>5.5586436909394106E-4</v>
      </c>
      <c r="BF188" s="12">
        <f>IFERROR((IFERROR(VLOOKUP($EG188,Data!$B:$CP,Daily!FE$10,0),0)+IFERROR(VLOOKUP($IF188,Data!$B:$CP,Daily!JD$10,0),0))/BF$168,0)</f>
        <v>1.1737089201877935E-3</v>
      </c>
      <c r="BG188" s="12">
        <f>IFERROR((IFERROR(VLOOKUP($EG188,Data!$B:$CP,Daily!FF$10,0),0)+IFERROR(VLOOKUP($IF188,Data!$B:$CP,Daily!JE$10,0),0))/BG$168,0)</f>
        <v>4.0428542551041032E-4</v>
      </c>
      <c r="BH188" s="12">
        <f>IFERROR((IFERROR(VLOOKUP($EG188,Data!$B:$CP,Daily!FG$10,0),0)+IFERROR(VLOOKUP($IF188,Data!$B:$CP,Daily!JF$10,0),0))/BH$168,0)</f>
        <v>9.1659028414298811E-4</v>
      </c>
      <c r="BI188" s="12">
        <f>IFERROR((IFERROR(VLOOKUP($EG188,Data!$B:$CP,Daily!FH$10,0),0)+IFERROR(VLOOKUP($IF188,Data!$B:$CP,Daily!JG$10,0),0))/BI$168,0)</f>
        <v>1.0741138560687433E-3</v>
      </c>
      <c r="BJ188" s="12">
        <f>IFERROR((IFERROR(VLOOKUP($EG188,Data!$B:$CP,Daily!FI$10,0),0)+IFERROR(VLOOKUP($IF188,Data!$B:$CP,Daily!JH$10,0),0))/BJ$168,0)</f>
        <v>5.2863436123348013E-4</v>
      </c>
      <c r="BK188" s="12">
        <f>IFERROR((IFERROR(VLOOKUP($EG188,Data!$B:$CP,Daily!FJ$10,0),0)+IFERROR(VLOOKUP($IF188,Data!$B:$CP,Daily!JI$10,0),0))/BK$168,0)</f>
        <v>1.6441959881617889E-3</v>
      </c>
      <c r="BL188" s="12">
        <f>IFERROR((IFERROR(VLOOKUP($EG188,Data!$B:$CP,Daily!FK$10,0),0)+IFERROR(VLOOKUP($IF188,Data!$B:$CP,Daily!JJ$10,0),0))/BL$168,0)</f>
        <v>5.1247010591048861E-4</v>
      </c>
      <c r="BM188" s="12">
        <f>IFERROR((IFERROR(VLOOKUP($EG188,Data!$B:$CP,Daily!FL$10,0),0)+IFERROR(VLOOKUP($IF188,Data!$B:$CP,Daily!JK$10,0),0))/BM$168,0)</f>
        <v>9.519276534983341E-4</v>
      </c>
      <c r="BN188" s="12">
        <f>IFERROR((IFERROR(VLOOKUP($EG188,Data!$B:$CP,Daily!FM$10,0),0)+IFERROR(VLOOKUP($IF188,Data!$B:$CP,Daily!JL$10,0),0))/BN$168,0)</f>
        <v>1.9904458598726116E-4</v>
      </c>
      <c r="BO188" s="12">
        <f>IFERROR((IFERROR(VLOOKUP($EG188,Data!$B:$CP,Daily!FN$10,0),0)+IFERROR(VLOOKUP($IF188,Data!$B:$CP,Daily!JM$10,0),0))/BO$168,0)</f>
        <v>1.1281588447653429E-3</v>
      </c>
      <c r="BP188" s="12">
        <f>IFERROR((IFERROR(VLOOKUP($EG188,Data!$B:$CP,Daily!FO$10,0),0)+IFERROR(VLOOKUP($IF188,Data!$B:$CP,Daily!JN$10,0),0))/BP$168,0)</f>
        <v>9.9420049710024854E-4</v>
      </c>
      <c r="BQ188" s="12">
        <f>IFERROR((IFERROR(VLOOKUP($EG188,Data!$B:$CP,Daily!FP$10,0),0)+IFERROR(VLOOKUP($IF188,Data!$B:$CP,Daily!JO$10,0),0))/BQ$168,0)</f>
        <v>1.1135857461024498E-3</v>
      </c>
      <c r="BR188" s="12">
        <f>IFERROR((IFERROR(VLOOKUP($EG188,Data!$B:$CP,Daily!FQ$10,0),0)+IFERROR(VLOOKUP($IF188,Data!$B:$CP,Daily!JP$10,0),0))/BR$168,0)</f>
        <v>9.9337748344370861E-4</v>
      </c>
      <c r="BS188" s="12">
        <f>IFERROR((IFERROR(VLOOKUP($EG188,Data!$B:$CP,Daily!FR$10,0),0)+IFERROR(VLOOKUP($IF188,Data!$B:$CP,Daily!JQ$10,0),0))/BS$168,0)</f>
        <v>6.1652281134401974E-4</v>
      </c>
      <c r="BT188" s="12">
        <f>IFERROR((IFERROR(VLOOKUP($EG188,Data!$B:$CP,Daily!FS$10,0),0)+IFERROR(VLOOKUP($IF188,Data!$B:$CP,Daily!JR$10,0),0))/BT$168,0)</f>
        <v>8.1552764638721255E-4</v>
      </c>
      <c r="BU188" s="12">
        <f>IFERROR((IFERROR(VLOOKUP($EG188,Data!$B:$CP,Daily!FT$10,0),0)+IFERROR(VLOOKUP($IF188,Data!$B:$CP,Daily!JS$10,0),0))/BU$168,0)</f>
        <v>9.7465886939571145E-4</v>
      </c>
      <c r="BV188" s="12">
        <f>IFERROR((IFERROR(VLOOKUP($EG188,Data!$B:$CP,Daily!FU$10,0),0)+IFERROR(VLOOKUP($IF188,Data!$B:$CP,Daily!JT$10,0),0))/BV$168,0)</f>
        <v>4.4913541432741973E-4</v>
      </c>
      <c r="BW188" s="12">
        <f>IFERROR((IFERROR(VLOOKUP($EG188,Data!$B:$CP,Daily!FV$10,0),0)+IFERROR(VLOOKUP($IF188,Data!$B:$CP,Daily!JU$10,0),0))/BW$168,0)</f>
        <v>9.3510379652141388E-4</v>
      </c>
      <c r="BX188" s="12">
        <f>IFERROR((IFERROR(VLOOKUP($EG188,Data!$B:$CP,Daily!FW$10,0),0)+IFERROR(VLOOKUP($IF188,Data!$B:$CP,Daily!JV$10,0),0))/BX$168,0)</f>
        <v>9.3231400335633046E-4</v>
      </c>
      <c r="BY188" s="12">
        <f>IFERROR((IFERROR(VLOOKUP($EG188,Data!$B:$CP,Daily!FX$10,0),0)+IFERROR(VLOOKUP($IF188,Data!$B:$CP,Daily!JW$10,0),0))/BY$168,0)</f>
        <v>1.0282776349614395E-3</v>
      </c>
      <c r="BZ188" s="12">
        <f>IFERROR((IFERROR(VLOOKUP($EG188,Data!$B:$CP,Daily!FY$10,0),0)+IFERROR(VLOOKUP($IF188,Data!$B:$CP,Daily!JX$10,0),0))/BZ$168,0)</f>
        <v>1.3490725126475548E-3</v>
      </c>
      <c r="CA188" s="12">
        <f>IFERROR((IFERROR(VLOOKUP($EG188,Data!$B:$CP,Daily!FZ$10,0),0)+IFERROR(VLOOKUP($IF188,Data!$B:$CP,Daily!JY$10,0),0))/CA$168,0)</f>
        <v>5.2328623757195189E-4</v>
      </c>
      <c r="CB188" s="12">
        <f>IFERROR((IFERROR(VLOOKUP($EG188,Data!$B:$CP,Daily!GA$10,0),0)+IFERROR(VLOOKUP($IF188,Data!$B:$CP,Daily!JZ$10,0),0))/CB$168,0)</f>
        <v>8.5781685610122243E-4</v>
      </c>
      <c r="CC188" s="12">
        <f>IFERROR((IFERROR(VLOOKUP($EG188,Data!$B:$CP,Daily!GB$10,0),0)+IFERROR(VLOOKUP($IF188,Data!$B:$CP,Daily!KA$10,0),0))/CC$168,0)</f>
        <v>5.1124744376278123E-4</v>
      </c>
      <c r="CD188" s="12">
        <f>IFERROR((IFERROR(VLOOKUP($EG188,Data!$B:$CP,Daily!GC$10,0),0)+IFERROR(VLOOKUP($IF188,Data!$B:$CP,Daily!KB$10,0),0))/CD$168,0)</f>
        <v>7.3691967575534268E-4</v>
      </c>
      <c r="CE188" s="12">
        <f>IFERROR((IFERROR(VLOOKUP($EG188,Data!$B:$CP,Daily!GD$10,0),0)+IFERROR(VLOOKUP($IF188,Data!$B:$CP,Daily!KC$10,0),0))/CE$168,0)</f>
        <v>8.6956521739130438E-4</v>
      </c>
      <c r="CF188" s="12">
        <f>IFERROR((IFERROR(VLOOKUP($EG188,Data!$B:$CP,Daily!GE$10,0),0)+IFERROR(VLOOKUP($IF188,Data!$B:$CP,Daily!KD$10,0),0))/CF$168,0)</f>
        <v>1.5332197614991482E-3</v>
      </c>
      <c r="CG188" s="12">
        <f>IFERROR((IFERROR(VLOOKUP($EG188,Data!$B:$CP,Daily!GF$10,0),0)+IFERROR(VLOOKUP($IF188,Data!$B:$CP,Daily!KE$10,0),0))/CG$168,0)</f>
        <v>8.3794201441260267E-4</v>
      </c>
      <c r="CH188" s="12">
        <f>IFERROR((IFERROR(VLOOKUP($EG188,Data!$B:$CP,Daily!GG$10,0),0)+IFERROR(VLOOKUP($IF188,Data!$B:$CP,Daily!KF$10,0),0))/CH$168,0)</f>
        <v>6.57786548265088E-4</v>
      </c>
      <c r="CI188" s="12">
        <f>IFERROR((IFERROR(VLOOKUP($EG188,Data!$B:$CP,Daily!GH$10,0),0)+IFERROR(VLOOKUP($IF188,Data!$B:$CP,Daily!KG$10,0),0))/CI$168,0)</f>
        <v>6.2201948994401821E-4</v>
      </c>
      <c r="CJ188" s="12">
        <f>IFERROR((IFERROR(VLOOKUP($EG188,Data!$B:$CP,Daily!GI$10,0),0)+IFERROR(VLOOKUP($IF188,Data!$B:$CP,Daily!KH$10,0),0))/CJ$168,0)</f>
        <v>9.1743119266055051E-4</v>
      </c>
      <c r="CK188" s="12">
        <f>IFERROR((IFERROR(VLOOKUP($EG188,Data!$B:$CP,Daily!GJ$10,0),0)+IFERROR(VLOOKUP($IF188,Data!$B:$CP,Daily!KI$10,0),0))/CK$168,0)</f>
        <v>1.4027704716815712E-3</v>
      </c>
      <c r="CL188" s="12">
        <f>IFERROR((IFERROR(VLOOKUP($EG188,Data!$B:$CP,Daily!GK$10,0),0)+IFERROR(VLOOKUP($IF188,Data!$B:$CP,Daily!KJ$10,0),0))/CL$168,0)</f>
        <v>1.0191948360794973E-3</v>
      </c>
      <c r="CM188" s="12">
        <f>IFERROR((IFERROR(VLOOKUP($EG188,Data!$B:$CP,Daily!GL$10,0),0)+IFERROR(VLOOKUP($IF188,Data!$B:$CP,Daily!KK$10,0),0))/CM$168,0)</f>
        <v>1.0832280194981044E-3</v>
      </c>
      <c r="CN188" s="12">
        <f>IFERROR((IFERROR(VLOOKUP($EG188,Data!$B:$CP,Daily!GM$10,0),0)+IFERROR(VLOOKUP($IF188,Data!$B:$CP,Daily!KL$10,0),0))/CN$168,0)</f>
        <v>8.6088154269972454E-4</v>
      </c>
      <c r="CO188" s="12">
        <f>IFERROR((IFERROR(VLOOKUP($EG188,Data!$B:$CP,Daily!GN$10,0),0)+IFERROR(VLOOKUP($IF188,Data!$B:$CP,Daily!KM$10,0),0))/CO$168,0)</f>
        <v>6.9662138627655872E-4</v>
      </c>
      <c r="CP188" s="12">
        <f>IFERROR((IFERROR(VLOOKUP($EG188,Data!$B:$CP,Daily!GO$10,0),0)+IFERROR(VLOOKUP($IF188,Data!$B:$CP,Daily!KN$10,0),0))/CP$168,0)</f>
        <v>4.4169611307420494E-4</v>
      </c>
      <c r="CQ188" s="12">
        <f>IFERROR((IFERROR(VLOOKUP($EG188,Data!$B:$CP,Daily!GP$10,0),0)+IFERROR(VLOOKUP($IF188,Data!$B:$CP,Daily!KO$10,0),0))/CQ$168,0)</f>
        <v>9.5946270088750299E-4</v>
      </c>
      <c r="CR188" s="12">
        <f>IFERROR((IFERROR(VLOOKUP($EG188,Data!$B:$CP,Daily!GQ$10,0),0)+IFERROR(VLOOKUP($IF188,Data!$B:$CP,Daily!KP$10,0),0))/CR$168,0)</f>
        <v>9.6190842631781453E-4</v>
      </c>
      <c r="CS188" s="12">
        <f>IFERROR((IFERROR(VLOOKUP($EG188,Data!$B:$CP,Daily!GR$10,0),0)+IFERROR(VLOOKUP($IF188,Data!$B:$CP,Daily!KQ$10,0),0))/CS$168,0)</f>
        <v>1.1474469305794606E-3</v>
      </c>
      <c r="CT188" s="12">
        <f>IFERROR((IFERROR(VLOOKUP($EG188,Data!$B:$CP,Daily!GS$10,0),0)+IFERROR(VLOOKUP($IF188,Data!$B:$CP,Daily!KR$10,0),0))/CT$168,0)</f>
        <v>2.3012922641175429E-3</v>
      </c>
      <c r="CU188" s="12">
        <f>IFERROR((IFERROR(VLOOKUP($EG188,Data!$B:$CP,Daily!GT$10,0),0)+IFERROR(VLOOKUP($IF188,Data!$B:$CP,Daily!KS$10,0),0))/CU$168,0)</f>
        <v>1.0853835021707671E-3</v>
      </c>
      <c r="CV188" s="12">
        <f>IFERROR((IFERROR(VLOOKUP($EG188,Data!$B:$CP,Daily!GU$10,0),0)+IFERROR(VLOOKUP($IF188,Data!$B:$CP,Daily!KT$10,0),0))/CV$168,0)</f>
        <v>4.6375019322924719E-4</v>
      </c>
      <c r="CW188" s="12">
        <f>IFERROR((IFERROR(VLOOKUP($EG188,Data!$B:$CP,Daily!GV$10,0),0)+IFERROR(VLOOKUP($IF188,Data!$B:$CP,Daily!KU$10,0),0))/CW$168,0)</f>
        <v>1.3521344407958276E-3</v>
      </c>
      <c r="CX188" s="12">
        <f>IFERROR((IFERROR(VLOOKUP($EG188,Data!$B:$CP,Daily!GW$10,0),0)+IFERROR(VLOOKUP($IF188,Data!$B:$CP,Daily!KV$10,0),0))/CX$168,0)</f>
        <v>9.5093191327500946E-4</v>
      </c>
      <c r="CY188" s="12">
        <f>IFERROR((IFERROR(VLOOKUP($EG188,Data!$B:$CP,Daily!GX$10,0),0)+IFERROR(VLOOKUP($IF188,Data!$B:$CP,Daily!KW$10,0),0))/CY$168,0)</f>
        <v>1.0369858278603526E-3</v>
      </c>
      <c r="CZ188" s="12">
        <f>IFERROR((IFERROR(VLOOKUP($EG188,Data!$B:$CP,Daily!GY$10,0),0)+IFERROR(VLOOKUP($IF188,Data!$B:$CP,Daily!KX$10,0),0))/CZ$168,0)</f>
        <v>1.2745812090313182E-3</v>
      </c>
      <c r="DA188" s="12">
        <f>IFERROR((IFERROR(VLOOKUP($EG188,Data!$B:$CP,Daily!GZ$10,0),0)+IFERROR(VLOOKUP($IF188,Data!$B:$CP,Daily!KY$10,0),0))/DA$168,0)</f>
        <v>9.1091273456002917E-4</v>
      </c>
      <c r="DB188" s="12">
        <f>IFERROR((IFERROR(VLOOKUP($EG188,Data!$B:$CP,Daily!HA$10,0),0)+IFERROR(VLOOKUP($IF188,Data!$B:$CP,Daily!KZ$10,0),0))/DB$168,0)</f>
        <v>1.5256823190371248E-3</v>
      </c>
      <c r="DC188" s="12">
        <f>IFERROR((IFERROR(VLOOKUP($EG188,Data!$B:$CP,Daily!HB$10,0),0)+IFERROR(VLOOKUP($IF188,Data!$B:$CP,Daily!LA$10,0),0))/DC$168,0)</f>
        <v>1.0240655401945725E-3</v>
      </c>
      <c r="DD188" s="12">
        <f>IFERROR((IFERROR(VLOOKUP($EG188,Data!$B:$CP,Daily!HC$10,0),0)+IFERROR(VLOOKUP($IF188,Data!$B:$CP,Daily!LB$10,0),0))/DD$168,0)</f>
        <v>1.0098969905069683E-3</v>
      </c>
      <c r="DE188" s="12">
        <f>IFERROR((IFERROR(VLOOKUP($EG188,Data!$B:$CP,Daily!HD$10,0),0)+IFERROR(VLOOKUP($IF188,Data!$B:$CP,Daily!LC$10,0),0))/DE$168,0)</f>
        <v>1.0017530678687703E-3</v>
      </c>
      <c r="DF188" s="12">
        <f>IFERROR((IFERROR(VLOOKUP($EG188,Data!$B:$CP,Daily!HE$10,0),0)+IFERROR(VLOOKUP($IF188,Data!$B:$CP,Daily!LD$10,0),0))/DF$168,0)</f>
        <v>1.9094901661256445E-4</v>
      </c>
      <c r="DG188" s="12">
        <f>IFERROR((IFERROR(VLOOKUP($EG188,Data!$B:$CP,Daily!HF$10,0),0)+IFERROR(VLOOKUP($IF188,Data!$B:$CP,Daily!LE$10,0),0))/DG$168,0)</f>
        <v>7.4183976261127599E-4</v>
      </c>
      <c r="DH188" s="12">
        <f>IFERROR((IFERROR(VLOOKUP($EG188,Data!$B:$CP,Daily!HG$10,0),0)+IFERROR(VLOOKUP($IF188,Data!$B:$CP,Daily!LF$10,0),0))/DH$168,0)</f>
        <v>0</v>
      </c>
      <c r="DI188" s="12">
        <f>IFERROR((IFERROR(VLOOKUP($EG188,Data!$B:$CP,Daily!HH$10,0),0)+IFERROR(VLOOKUP($IF188,Data!$B:$CP,Daily!LG$10,0),0))/DI$168,0)</f>
        <v>1.2987012987012987E-3</v>
      </c>
      <c r="DJ188" s="12">
        <f>IFERROR((IFERROR(VLOOKUP($EG188,Data!$B:$CP,Daily!HI$10,0),0)+IFERROR(VLOOKUP($IF188,Data!$B:$CP,Daily!LH$10,0),0))/DJ$168,0)</f>
        <v>2.9806259314456036E-4</v>
      </c>
      <c r="DK188" s="12">
        <f>IFERROR((IFERROR(VLOOKUP($EG188,Data!$B:$CP,Daily!HJ$10,0),0)+IFERROR(VLOOKUP($IF188,Data!$B:$CP,Daily!LI$10,0),0))/DK$168,0)</f>
        <v>3.8865137971239797E-4</v>
      </c>
      <c r="DL188" s="12">
        <f>IFERROR((IFERROR(VLOOKUP($EG188,Data!$B:$CP,Daily!HK$10,0),0)+IFERROR(VLOOKUP($IF188,Data!$B:$CP,Daily!LJ$10,0),0))/DL$168,0)</f>
        <v>2.2016732716864817E-4</v>
      </c>
      <c r="DM188" s="12">
        <f>IFERROR((IFERROR(VLOOKUP($EG188,Data!$B:$CP,Daily!HL$10,0),0)+IFERROR(VLOOKUP($IF188,Data!$B:$CP,Daily!LK$10,0),0))/DM$168,0)</f>
        <v>5.1786639047125837E-4</v>
      </c>
      <c r="DN188" s="12">
        <f>IFERROR((IFERROR(VLOOKUP($EG188,Data!$B:$CP,Daily!HM$10,0),0)+IFERROR(VLOOKUP($IF188,Data!$B:$CP,Daily!LL$10,0),0))/DN$168,0)</f>
        <v>5.3908355795148253E-4</v>
      </c>
      <c r="DO188" s="12">
        <f>IFERROR((IFERROR(VLOOKUP($EG188,Data!$B:$CP,Daily!HN$10,0),0)+IFERROR(VLOOKUP($IF188,Data!$B:$CP,Daily!LM$10,0),0))/DO$168,0)</f>
        <v>1.1566424322538005E-3</v>
      </c>
      <c r="DP188" s="12">
        <f>IFERROR((IFERROR(VLOOKUP($EG188,Data!$B:$CP,Daily!HO$10,0),0)+IFERROR(VLOOKUP($IF188,Data!$B:$CP,Daily!LN$10,0),0))/DP$168,0)</f>
        <v>8.3097889313611434E-4</v>
      </c>
      <c r="DQ188" s="12">
        <f>IFERROR((IFERROR(VLOOKUP($EG188,Data!$B:$CP,Daily!HP$10,0),0)+IFERROR(VLOOKUP($IF188,Data!$B:$CP,Daily!LO$10,0),0))/DQ$168,0)</f>
        <v>8.0424642110342611E-4</v>
      </c>
      <c r="DR188" s="12">
        <f>IFERROR((IFERROR(VLOOKUP($EG188,Data!$B:$CP,Daily!HQ$10,0),0)+IFERROR(VLOOKUP($IF188,Data!$B:$CP,Daily!LP$10,0),0))/DR$168,0)</f>
        <v>1.915341888527102E-3</v>
      </c>
      <c r="DS188" s="12">
        <f>IFERROR((IFERROR(VLOOKUP($EG188,Data!$B:$CP,Daily!HR$10,0),0)+IFERROR(VLOOKUP($IF188,Data!$B:$CP,Daily!LQ$10,0),0))/DS$168,0)</f>
        <v>1.5579790785666592E-3</v>
      </c>
      <c r="DT188" s="12">
        <f>IFERROR((IFERROR(VLOOKUP($EG188,Data!$B:$CP,Daily!HS$10,0),0)+IFERROR(VLOOKUP($IF188,Data!$B:$CP,Daily!LR$10,0),0))/DT$168,0)</f>
        <v>1.3095432967752496E-3</v>
      </c>
      <c r="DU188" s="12">
        <f>IFERROR((IFERROR(VLOOKUP($EG188,Data!$B:$CP,Daily!HT$10,0),0)+IFERROR(VLOOKUP($IF188,Data!$B:$CP,Daily!LS$10,0),0))/DU$168,0)</f>
        <v>8.4588056166469297E-4</v>
      </c>
      <c r="DV188" s="12">
        <f>IFERROR((IFERROR(VLOOKUP($EG188,Data!$B:$CP,Daily!HU$10,0),0)+IFERROR(VLOOKUP($IF188,Data!$B:$CP,Daily!LT$10,0),0))/DV$168,0)</f>
        <v>0</v>
      </c>
      <c r="DW188" s="40">
        <f t="shared" si="2137"/>
        <v>6.2201948994401821E-4</v>
      </c>
      <c r="DX188" s="40">
        <f t="shared" si="2138"/>
        <v>1.0842067220816769E-3</v>
      </c>
      <c r="DY188" s="40">
        <f t="shared" ref="DY188:DY189" si="2792">DX188-DW188</f>
        <v>4.6218723213765868E-4</v>
      </c>
      <c r="DZ188" s="40">
        <f t="shared" ref="DZ188:DZ189" si="2793">DX188+(0.75*DY188)</f>
        <v>1.4308471461849208E-3</v>
      </c>
      <c r="EA188" s="40">
        <f t="shared" ref="EA188:EA189" si="2794">DW188-(0.75*DY188)</f>
        <v>2.7537906584077421E-4</v>
      </c>
      <c r="EB188" s="14"/>
      <c r="EC188" s="12">
        <f t="shared" ref="EC188:EC189" si="2795">_xlfn.STDEV.P(BN188:DU188)</f>
        <v>4.1144594786549928E-4</v>
      </c>
      <c r="ED188" s="12">
        <f t="shared" si="2746"/>
        <v>1.1342440893280235E-3</v>
      </c>
      <c r="EE188" s="12">
        <f t="shared" si="2747"/>
        <v>9.5461522143329544E-4</v>
      </c>
      <c r="EF188" s="1"/>
      <c r="EG188" s="7" t="s">
        <v>903</v>
      </c>
      <c r="EH188" s="7" t="s">
        <v>164</v>
      </c>
      <c r="EI188" s="12">
        <f>IFERROR(VLOOKUP($EG188,Data!$B:$CP,Daily!EI$10,0)/EI$168,0)</f>
        <v>8.2644628099173552E-4</v>
      </c>
      <c r="EJ188" s="12">
        <f>IFERROR(VLOOKUP($EG188,Data!$B:$CP,Daily!EJ$10,0)/EJ$168,0)</f>
        <v>7.6942805847653249E-4</v>
      </c>
      <c r="EK188" s="12">
        <f>IFERROR(VLOOKUP($EG188,Data!$B:$CP,Daily!EK$10,0)/EK$168,0)</f>
        <v>1.273074474856779E-3</v>
      </c>
      <c r="EL188" s="12">
        <f>IFERROR(VLOOKUP($EG188,Data!$B:$CP,Daily!EL$10,0)/EL$168,0)</f>
        <v>7.0274068868587491E-4</v>
      </c>
      <c r="EM188" s="12">
        <f>IFERROR(VLOOKUP($EG188,Data!$B:$CP,Daily!EM$10,0)/EM$168,0)</f>
        <v>3.2552083333333332E-4</v>
      </c>
      <c r="EN188" s="12">
        <f>IFERROR(VLOOKUP($EG188,Data!$B:$CP,Daily!EN$10,0)/EN$168,0)</f>
        <v>5.377789728421619E-4</v>
      </c>
      <c r="EO188" s="12">
        <f>IFERROR(VLOOKUP($EG188,Data!$B:$CP,Daily!EO$10,0)/EO$168,0)</f>
        <v>2.4919013207077E-4</v>
      </c>
      <c r="EP188" s="12">
        <f>IFERROR(VLOOKUP($EG188,Data!$B:$CP,Daily!EP$10,0)/EP$168,0)</f>
        <v>1.1876484560570072E-3</v>
      </c>
      <c r="EQ188" s="12">
        <f>IFERROR(VLOOKUP($EG188,Data!$B:$CP,Daily!EQ$10,0)/EQ$168,0)</f>
        <v>2.4919013207077E-4</v>
      </c>
      <c r="ER188" s="12">
        <f>IFERROR(VLOOKUP($EG188,Data!$B:$CP,Daily!ER$10,0)/ER$168,0)</f>
        <v>6.2034739454094293E-4</v>
      </c>
      <c r="ES188" s="12">
        <f>IFERROR(VLOOKUP($EG188,Data!$B:$CP,Daily!ES$10,0)/ES$168,0)</f>
        <v>1.0548523206751054E-3</v>
      </c>
      <c r="ET188" s="12">
        <f>IFERROR(VLOOKUP($EG188,Data!$B:$CP,Daily!ET$10,0)/ET$168,0)</f>
        <v>0</v>
      </c>
      <c r="EU188" s="12">
        <f>IFERROR(VLOOKUP($EG188,Data!$B:$CP,Daily!EU$10,0)/EU$168,0)</f>
        <v>1.0621348911311736E-3</v>
      </c>
      <c r="EV188" s="12">
        <f>IFERROR(VLOOKUP($EG188,Data!$B:$CP,Daily!EV$10,0)/EV$168,0)</f>
        <v>2.5673940949935817E-4</v>
      </c>
      <c r="EW188" s="12">
        <f>IFERROR(VLOOKUP($EG188,Data!$B:$CP,Daily!EW$10,0)/EW$168,0)</f>
        <v>2.3132084200786491E-4</v>
      </c>
      <c r="EX188" s="12">
        <f>IFERROR(VLOOKUP($EG188,Data!$B:$CP,Daily!EX$10,0)/EX$168,0)</f>
        <v>9.7967180994366888E-4</v>
      </c>
      <c r="EY188" s="12">
        <f>IFERROR(VLOOKUP($EG188,Data!$B:$CP,Daily!EY$10,0)/EY$168,0)</f>
        <v>2.9489826010026542E-4</v>
      </c>
      <c r="EZ188" s="12">
        <f>IFERROR(VLOOKUP($EG188,Data!$B:$CP,Daily!EZ$10,0)/EZ$168,0)</f>
        <v>3.2862306933946765E-4</v>
      </c>
      <c r="FA188" s="12">
        <f>IFERROR(VLOOKUP($EG188,Data!$B:$CP,Daily!FA$10,0)/FA$168,0)</f>
        <v>7.855459544383347E-4</v>
      </c>
      <c r="FB188" s="12">
        <f>IFERROR(VLOOKUP($EG188,Data!$B:$CP,Daily!FB$10,0)/FB$168,0)</f>
        <v>0</v>
      </c>
      <c r="FC188" s="12">
        <f>IFERROR(VLOOKUP($EG188,Data!$B:$CP,Daily!FC$10,0)/FC$168,0)</f>
        <v>0</v>
      </c>
      <c r="FD188" s="12">
        <f>IFERROR(VLOOKUP($EG188,Data!$B:$CP,Daily!FD$10,0)/FD$168,0)</f>
        <v>5.1975051975051978E-4</v>
      </c>
      <c r="FE188" s="12">
        <f>IFERROR(VLOOKUP($EG188,Data!$B:$CP,Daily!FE$10,0)/FE$168,0)</f>
        <v>4.6544100535257155E-4</v>
      </c>
      <c r="FF188" s="12">
        <f>IFERROR(VLOOKUP($EG188,Data!$B:$CP,Daily!FF$10,0)/FF$168,0)</f>
        <v>2.7693159789531985E-4</v>
      </c>
      <c r="FG188" s="12">
        <f>IFERROR(VLOOKUP($EG188,Data!$B:$CP,Daily!FG$10,0)/FG$168,0)</f>
        <v>1.2654223347042075E-3</v>
      </c>
      <c r="FH188" s="12">
        <f>IFERROR(VLOOKUP($EG188,Data!$B:$CP,Daily!FH$10,0)/FH$168,0)</f>
        <v>4.9200492004920044E-4</v>
      </c>
      <c r="FI188" s="12">
        <f>IFERROR(VLOOKUP($EG188,Data!$B:$CP,Daily!FI$10,0)/FI$168,0)</f>
        <v>2.4366471734892786E-4</v>
      </c>
      <c r="FJ188" s="12">
        <f>IFERROR(VLOOKUP($EG188,Data!$B:$CP,Daily!FJ$10,0)/FJ$168,0)</f>
        <v>6.793478260869565E-4</v>
      </c>
      <c r="FK188" s="12">
        <f>IFERROR(VLOOKUP($EG188,Data!$B:$CP,Daily!FK$10,0)/FK$168,0)</f>
        <v>2.310536044362292E-4</v>
      </c>
      <c r="FL188" s="12">
        <f>IFERROR(VLOOKUP($EG188,Data!$B:$CP,Daily!FL$10,0)/FL$168,0)</f>
        <v>2.1663778162911611E-4</v>
      </c>
      <c r="FM188" s="12">
        <f>IFERROR(VLOOKUP($EG188,Data!$B:$CP,Daily!FM$10,0)/FM$168,0)</f>
        <v>0</v>
      </c>
      <c r="FN188" s="12">
        <f>IFERROR(VLOOKUP($EG188,Data!$B:$CP,Daily!FN$10,0)/FN$168,0)</f>
        <v>9.4517958412098301E-4</v>
      </c>
      <c r="FO188" s="12">
        <f>IFERROR(VLOOKUP($EG188,Data!$B:$CP,Daily!FO$10,0)/FO$168,0)</f>
        <v>4.6371435195919313E-4</v>
      </c>
      <c r="FP188" s="12">
        <f>IFERROR(VLOOKUP($EG188,Data!$B:$CP,Daily!FP$10,0)/FP$168,0)</f>
        <v>6.779661016949153E-4</v>
      </c>
      <c r="FQ188" s="12">
        <f>IFERROR(VLOOKUP($EG188,Data!$B:$CP,Daily!FQ$10,0)/FQ$168,0)</f>
        <v>7.0604848199576375E-4</v>
      </c>
      <c r="FR188" s="12">
        <f>IFERROR(VLOOKUP($EG188,Data!$B:$CP,Daily!FR$10,0)/FR$168,0)</f>
        <v>8.8417329796640137E-4</v>
      </c>
      <c r="FS188" s="12">
        <f>IFERROR(VLOOKUP($EG188,Data!$B:$CP,Daily!FS$10,0)/FS$168,0)</f>
        <v>4.662004662004662E-4</v>
      </c>
      <c r="FT188" s="12">
        <f>IFERROR(VLOOKUP($EG188,Data!$B:$CP,Daily!FT$10,0)/FT$168,0)</f>
        <v>5.5355660116246884E-4</v>
      </c>
      <c r="FU188" s="12">
        <f>IFERROR(VLOOKUP($EG188,Data!$B:$CP,Daily!FU$10,0)/FU$168,0)</f>
        <v>3.1036623215394165E-4</v>
      </c>
      <c r="FV188" s="12">
        <f>IFERROR(VLOOKUP($EG188,Data!$B:$CP,Daily!FV$10,0)/FV$168,0)</f>
        <v>1.0479434110558031E-3</v>
      </c>
      <c r="FW188" s="12">
        <f>IFERROR(VLOOKUP($EG188,Data!$B:$CP,Daily!FW$10,0)/FW$168,0)</f>
        <v>7.774034724021767E-4</v>
      </c>
      <c r="FX188" s="12">
        <f>IFERROR(VLOOKUP($EG188,Data!$B:$CP,Daily!FX$10,0)/FX$168,0)</f>
        <v>4.7721307563827249E-4</v>
      </c>
      <c r="FY188" s="12">
        <f>IFERROR(VLOOKUP($EG188,Data!$B:$CP,Daily!FY$10,0)/FY$168,0)</f>
        <v>2.3792529145848205E-4</v>
      </c>
      <c r="FZ188" s="12">
        <f>IFERROR(VLOOKUP($EG188,Data!$B:$CP,Daily!FZ$10,0)/FZ$168,0)</f>
        <v>4.8146364949446316E-4</v>
      </c>
      <c r="GA188" s="12">
        <f>IFERROR(VLOOKUP($EG188,Data!$B:$CP,Daily!GA$10,0)/GA$168,0)</f>
        <v>5.9311981020166078E-4</v>
      </c>
      <c r="GB188" s="12">
        <f>IFERROR(VLOOKUP($EG188,Data!$B:$CP,Daily!GB$10,0)/GB$168,0)</f>
        <v>7.1073205401563609E-4</v>
      </c>
      <c r="GC188" s="12">
        <f>IFERROR(VLOOKUP($EG188,Data!$B:$CP,Daily!GC$10,0)/GC$168,0)</f>
        <v>5.0620096178182741E-4</v>
      </c>
      <c r="GD188" s="12">
        <f>IFERROR(VLOOKUP($EG188,Data!$B:$CP,Daily!GD$10,0)/GD$168,0)</f>
        <v>4.7270148900969039E-4</v>
      </c>
      <c r="GE188" s="12">
        <f>IFERROR(VLOOKUP($EG188,Data!$B:$CP,Daily!GE$10,0)/GE$168,0)</f>
        <v>1.1809163911195087E-3</v>
      </c>
      <c r="GF188" s="12">
        <f>IFERROR(VLOOKUP($EG188,Data!$B:$CP,Daily!GF$10,0)/GF$168,0)</f>
        <v>6.9832402234636874E-4</v>
      </c>
      <c r="GG188" s="12">
        <f>IFERROR(VLOOKUP($EG188,Data!$B:$CP,Daily!GG$10,0)/GG$168,0)</f>
        <v>4.5651677699155445E-4</v>
      </c>
      <c r="GH188" s="12">
        <f>IFERROR(VLOOKUP($EG188,Data!$B:$CP,Daily!GH$10,0)/GH$168,0)</f>
        <v>2.9248318221702252E-4</v>
      </c>
      <c r="GI188" s="12">
        <f>IFERROR(VLOOKUP($EG188,Data!$B:$CP,Daily!GI$10,0)/GI$168,0)</f>
        <v>9.5571838165020703E-4</v>
      </c>
      <c r="GJ188" s="12">
        <f>IFERROR(VLOOKUP($EG188,Data!$B:$CP,Daily!GJ$10,0)/GJ$168,0)</f>
        <v>1.2360939431396785E-3</v>
      </c>
      <c r="GK188" s="12">
        <f>IFERROR(VLOOKUP($EG188,Data!$B:$CP,Daily!GK$10,0)/GK$168,0)</f>
        <v>4.7025628967787447E-4</v>
      </c>
      <c r="GL188" s="12">
        <f>IFERROR(VLOOKUP($EG188,Data!$B:$CP,Daily!GL$10,0)/GL$168,0)</f>
        <v>1.0222335803731152E-3</v>
      </c>
      <c r="GM188" s="12">
        <f>IFERROR(VLOOKUP($EG188,Data!$B:$CP,Daily!GM$10,0)/GM$168,0)</f>
        <v>4.8414427499394818E-4</v>
      </c>
      <c r="GN188" s="12">
        <f>IFERROR(VLOOKUP($EG188,Data!$B:$CP,Daily!GN$10,0)/GN$168,0)</f>
        <v>2.4330900243309004E-4</v>
      </c>
      <c r="GO188" s="12">
        <f>IFERROR(VLOOKUP($EG188,Data!$B:$CP,Daily!GO$10,0)/GO$168,0)</f>
        <v>0</v>
      </c>
      <c r="GP188" s="12">
        <f>IFERROR(VLOOKUP($EG188,Data!$B:$CP,Daily!GP$10,0)/GP$168,0)</f>
        <v>3.3311125916055963E-4</v>
      </c>
      <c r="GQ188" s="12">
        <f>IFERROR(VLOOKUP($EG188,Data!$B:$CP,Daily!GQ$10,0)/GQ$168,0)</f>
        <v>8.2508250825082509E-4</v>
      </c>
      <c r="GR188" s="12">
        <f>IFERROR(VLOOKUP($EG188,Data!$B:$CP,Daily!GR$10,0)/GR$168,0)</f>
        <v>0</v>
      </c>
      <c r="GS188" s="12">
        <f>IFERROR(VLOOKUP($EG188,Data!$B:$CP,Daily!GS$10,0)/GS$168,0)</f>
        <v>2.0015011258443832E-3</v>
      </c>
      <c r="GT188" s="12">
        <f>IFERROR(VLOOKUP($EG188,Data!$B:$CP,Daily!GT$10,0)/GT$168,0)</f>
        <v>7.6863950807071484E-4</v>
      </c>
      <c r="GU188" s="12">
        <f>IFERROR(VLOOKUP($EG188,Data!$B:$CP,Daily!GU$10,0)/GU$168,0)</f>
        <v>6.7039106145251397E-4</v>
      </c>
      <c r="GV188" s="12">
        <f>IFERROR(VLOOKUP($EG188,Data!$B:$CP,Daily!GV$10,0)/GV$168,0)</f>
        <v>8.363534987454698E-4</v>
      </c>
      <c r="GW188" s="12">
        <f>IFERROR(VLOOKUP($EG188,Data!$B:$CP,Daily!GW$10,0)/GW$168,0)</f>
        <v>8.181074447777475E-4</v>
      </c>
      <c r="GX188" s="12">
        <f>IFERROR(VLOOKUP($EG188,Data!$B:$CP,Daily!GX$10,0)/GX$168,0)</f>
        <v>7.3457394711067578E-4</v>
      </c>
      <c r="GY188" s="12">
        <f>IFERROR(VLOOKUP($EG188,Data!$B:$CP,Daily!GY$10,0)/GY$168,0)</f>
        <v>7.776049766718507E-4</v>
      </c>
      <c r="GZ188" s="12">
        <f>IFERROR(VLOOKUP($EG188,Data!$B:$CP,Daily!GZ$10,0)/GZ$168,0)</f>
        <v>7.8003120124804995E-4</v>
      </c>
      <c r="HA188" s="12">
        <f>IFERROR(VLOOKUP($EG188,Data!$B:$CP,Daily!HA$10,0)/HA$168,0)</f>
        <v>2.4055809477988935E-4</v>
      </c>
      <c r="HB188" s="12">
        <f>IFERROR(VLOOKUP($EG188,Data!$B:$CP,Daily!HB$10,0)/HB$168,0)</f>
        <v>4.7950131862862621E-4</v>
      </c>
      <c r="HC188" s="12">
        <f>IFERROR(VLOOKUP($EG188,Data!$B:$CP,Daily!HC$10,0)/HC$168,0)</f>
        <v>8.5348506401137982E-4</v>
      </c>
      <c r="HD188" s="12">
        <f>IFERROR(VLOOKUP($EG188,Data!$B:$CP,Daily!HD$10,0)/HD$168,0)</f>
        <v>1.0327022375215145E-3</v>
      </c>
      <c r="HE188" s="12">
        <f>IFERROR(VLOOKUP($EG188,Data!$B:$CP,Daily!HE$10,0)/HE$168,0)</f>
        <v>0</v>
      </c>
      <c r="HF188" s="12">
        <f>IFERROR(VLOOKUP($EG188,Data!$B:$CP,Daily!HF$10,0)/HF$168,0)</f>
        <v>7.7579519006982156E-4</v>
      </c>
      <c r="HG188" s="12">
        <f>IFERROR(VLOOKUP($EG188,Data!$B:$CP,Daily!HG$10,0)/HG$168,0)</f>
        <v>0</v>
      </c>
      <c r="HH188" s="12">
        <f>IFERROR(VLOOKUP($EG188,Data!$B:$CP,Daily!HH$10,0)/HH$168,0)</f>
        <v>1.1507479861910242E-3</v>
      </c>
      <c r="HI188" s="12">
        <f>IFERROR(VLOOKUP($EG188,Data!$B:$CP,Daily!HI$10,0)/HI$168,0)</f>
        <v>0</v>
      </c>
      <c r="HJ188" s="12">
        <f>IFERROR(VLOOKUP($EG188,Data!$B:$CP,Daily!HJ$10,0)/HJ$168,0)</f>
        <v>0</v>
      </c>
      <c r="HK188" s="12">
        <f>IFERROR(VLOOKUP($EG188,Data!$B:$CP,Daily!HK$10,0)/HK$168,0)</f>
        <v>0</v>
      </c>
      <c r="HL188" s="12">
        <f>IFERROR(VLOOKUP($EG188,Data!$B:$CP,Daily!HL$10,0)/HL$168,0)</f>
        <v>2.3934897079942556E-4</v>
      </c>
      <c r="HM188" s="12">
        <f>IFERROR(VLOOKUP($EG188,Data!$B:$CP,Daily!HM$10,0)/HM$168,0)</f>
        <v>0</v>
      </c>
      <c r="HN188" s="12">
        <f>IFERROR(VLOOKUP($EG188,Data!$B:$CP,Daily!HN$10,0)/HN$168,0)</f>
        <v>6.9076675109371402E-4</v>
      </c>
      <c r="HO188" s="12">
        <f>IFERROR(VLOOKUP($EG188,Data!$B:$CP,Daily!HO$10,0)/HO$168,0)</f>
        <v>6.9364161849710981E-4</v>
      </c>
      <c r="HP188" s="12">
        <f>IFERROR(VLOOKUP($EG188,Data!$B:$CP,Daily!HP$10,0)/HP$168,0)</f>
        <v>6.7249495628782783E-4</v>
      </c>
      <c r="HQ188" s="12">
        <f>IFERROR(VLOOKUP($EG188,Data!$B:$CP,Daily!HQ$10,0)/HQ$168,0)</f>
        <v>1.6344320348678834E-3</v>
      </c>
      <c r="HR188" s="12">
        <f>IFERROR(VLOOKUP($EG188,Data!$B:$CP,Daily!HR$10,0)/HR$168,0)</f>
        <v>1.2372409526755336E-3</v>
      </c>
      <c r="HS188" s="12">
        <f>IFERROR(VLOOKUP($EG188,Data!$B:$CP,Daily!HS$10,0)/HS$168,0)</f>
        <v>9.0826521344232513E-4</v>
      </c>
      <c r="HT188" s="12">
        <f>IFERROR(VLOOKUP($EG188,Data!$B:$CP,Daily!HT$10,0)/HT$168,0)</f>
        <v>9.3611046103440204E-4</v>
      </c>
      <c r="HU188" s="43"/>
      <c r="HV188" s="40">
        <f t="shared" si="2141"/>
        <v>2.5673940949935817E-4</v>
      </c>
      <c r="HW188" s="40">
        <f t="shared" si="2142"/>
        <v>8.2508250825082509E-4</v>
      </c>
      <c r="HX188" s="40">
        <f t="shared" ref="HX188:HX189" si="2796">HW188-HV188</f>
        <v>5.6834309875146687E-4</v>
      </c>
      <c r="HY188" s="40">
        <f t="shared" ref="HY188:HY189" si="2797">HW188+(0.75*HX188)</f>
        <v>1.2513398323144252E-3</v>
      </c>
      <c r="HZ188" s="40">
        <f t="shared" ref="HZ188:HZ189" si="2798">HV188-(0.75*HX188)</f>
        <v>-1.6951791456424199E-4</v>
      </c>
      <c r="IA188" s="43"/>
      <c r="IB188" s="12">
        <f t="shared" ref="IB188:IB189" si="2799">_xlfn.STDEV.P(FM188:HT188)</f>
        <v>4.1180125813070176E-4</v>
      </c>
      <c r="IC188" s="12">
        <f t="shared" si="2748"/>
        <v>8.0957409362900383E-4</v>
      </c>
      <c r="ID188" s="12">
        <f t="shared" si="2749"/>
        <v>6.4167926584859881E-4</v>
      </c>
      <c r="IE188" s="1"/>
      <c r="IF188" s="7" t="s">
        <v>904</v>
      </c>
      <c r="IG188" s="7" t="s">
        <v>164</v>
      </c>
      <c r="IH188" s="12">
        <f>IFERROR(VLOOKUP($IF188,Data!$B:$CP,Daily!IH$10,0)/IH$168,0)</f>
        <v>2.4875621890547263E-3</v>
      </c>
      <c r="II188" s="12">
        <f>IFERROR(VLOOKUP($IF188,Data!$B:$CP,Daily!II$10,0)/II$168,0)</f>
        <v>1.834862385321101E-3</v>
      </c>
      <c r="IJ188" s="12">
        <f>IFERROR(VLOOKUP($IF188,Data!$B:$CP,Daily!IJ$10,0)/IJ$168,0)</f>
        <v>7.0472163495419312E-4</v>
      </c>
      <c r="IK188" s="12">
        <f>IFERROR(VLOOKUP($IF188,Data!$B:$CP,Daily!IK$10,0)/IK$168,0)</f>
        <v>1.6116035455278001E-3</v>
      </c>
      <c r="IL188" s="12">
        <f>IFERROR(VLOOKUP($IF188,Data!$B:$CP,Daily!IL$10,0)/IL$168,0)</f>
        <v>1.514004542013626E-3</v>
      </c>
      <c r="IM188" s="12">
        <f>IFERROR(VLOOKUP($IF188,Data!$B:$CP,Daily!IM$10,0)/IM$168,0)</f>
        <v>1.7241379310344827E-3</v>
      </c>
      <c r="IN188" s="12">
        <f>IFERROR(VLOOKUP($IF188,Data!$B:$CP,Daily!IN$10,0)/IN$168,0)</f>
        <v>2.1893814997263274E-3</v>
      </c>
      <c r="IO188" s="12">
        <f>IFERROR(VLOOKUP($IF188,Data!$B:$CP,Daily!IO$10,0)/IO$168,0)</f>
        <v>1.6547159404302261E-3</v>
      </c>
      <c r="IP188" s="12">
        <f>IFERROR(VLOOKUP($IF188,Data!$B:$CP,Daily!IP$10,0)/IP$168,0)</f>
        <v>1.1655011655011655E-3</v>
      </c>
      <c r="IQ188" s="12">
        <f>IFERROR(VLOOKUP($IF188,Data!$B:$CP,Daily!IQ$10,0)/IQ$168,0)</f>
        <v>1.4492753623188406E-3</v>
      </c>
      <c r="IR188" s="12">
        <f>IFERROR(VLOOKUP($IF188,Data!$B:$CP,Daily!IR$10,0)/IR$168,0)</f>
        <v>8.1632653061224493E-4</v>
      </c>
      <c r="IS188" s="12">
        <f>IFERROR(VLOOKUP($IF188,Data!$B:$CP,Daily!IS$10,0)/IS$168,0)</f>
        <v>1.9367333763718529E-3</v>
      </c>
      <c r="IT188" s="12">
        <f>IFERROR(VLOOKUP($IF188,Data!$B:$CP,Daily!IT$10,0)/IT$168,0)</f>
        <v>6.2460961898813238E-4</v>
      </c>
      <c r="IU188" s="12">
        <f>IFERROR(VLOOKUP($IF188,Data!$B:$CP,Daily!IU$10,0)/IU$168,0)</f>
        <v>2.3612750885478157E-3</v>
      </c>
      <c r="IV188" s="12">
        <f>IFERROR(VLOOKUP($IF188,Data!$B:$CP,Daily!IV$10,0)/IV$168,0)</f>
        <v>1.6958733747880158E-3</v>
      </c>
      <c r="IW188" s="12">
        <f>IFERROR(VLOOKUP($IF188,Data!$B:$CP,Daily!IW$10,0)/IW$168,0)</f>
        <v>5.9241706161137445E-4</v>
      </c>
      <c r="IX188" s="12">
        <f>IFERROR(VLOOKUP($IF188,Data!$B:$CP,Daily!IX$10,0)/IX$168,0)</f>
        <v>7.4183976261127599E-4</v>
      </c>
      <c r="IY188" s="12">
        <f>IFERROR(VLOOKUP($IF188,Data!$B:$CP,Daily!IY$10,0)/IY$168,0)</f>
        <v>2.2692889561270802E-3</v>
      </c>
      <c r="IZ188" s="12">
        <f>IFERROR(VLOOKUP($IF188,Data!$B:$CP,Daily!IZ$10,0)/IZ$168,0)</f>
        <v>1.9672131147540984E-3</v>
      </c>
      <c r="JA188" s="12">
        <f>IFERROR(VLOOKUP($IF188,Data!$B:$CP,Daily!JA$10,0)/JA$168,0)</f>
        <v>3.5945363048166786E-3</v>
      </c>
      <c r="JB188" s="12">
        <f>IFERROR(VLOOKUP($IF188,Data!$B:$CP,Daily!JB$10,0)/JB$168,0)</f>
        <v>1.9144862795149968E-3</v>
      </c>
      <c r="JC188" s="12">
        <f>IFERROR(VLOOKUP($IF188,Data!$B:$CP,Daily!JC$10,0)/JC$168,0)</f>
        <v>6.4557779212395089E-4</v>
      </c>
      <c r="JD188" s="12">
        <f>IFERROR(VLOOKUP($IF188,Data!$B:$CP,Daily!JD$10,0)/JD$168,0)</f>
        <v>2.999400119976005E-3</v>
      </c>
      <c r="JE188" s="12">
        <f>IFERROR(VLOOKUP($IF188,Data!$B:$CP,Daily!JE$10,0)/JE$168,0)</f>
        <v>7.4850299401197609E-4</v>
      </c>
      <c r="JF188" s="12">
        <f>IFERROR(VLOOKUP($IF188,Data!$B:$CP,Daily!JF$10,0)/JF$168,0)</f>
        <v>0</v>
      </c>
      <c r="JG188" s="12">
        <f>IFERROR(VLOOKUP($IF188,Data!$B:$CP,Daily!JG$10,0)/JG$168,0)</f>
        <v>2.6298487836949377E-3</v>
      </c>
      <c r="JH188" s="12">
        <f>IFERROR(VLOOKUP($IF188,Data!$B:$CP,Daily!JH$10,0)/JH$168,0)</f>
        <v>1.273074474856779E-3</v>
      </c>
      <c r="JI188" s="12">
        <f>IFERROR(VLOOKUP($IF188,Data!$B:$CP,Daily!JI$10,0)/JI$168,0)</f>
        <v>4.2016806722689074E-3</v>
      </c>
      <c r="JJ188" s="12">
        <f>IFERROR(VLOOKUP($IF188,Data!$B:$CP,Daily!JJ$10,0)/JJ$168,0)</f>
        <v>1.3106159895150721E-3</v>
      </c>
      <c r="JK188" s="12">
        <f>IFERROR(VLOOKUP($IF188,Data!$B:$CP,Daily!JK$10,0)/JK$168,0)</f>
        <v>2.9638411381149969E-3</v>
      </c>
      <c r="JL188" s="12">
        <f>IFERROR(VLOOKUP($IF188,Data!$B:$CP,Daily!JL$10,0)/JL$168,0)</f>
        <v>7.2098053352559477E-4</v>
      </c>
      <c r="JM188" s="12">
        <f>IFERROR(VLOOKUP($IF188,Data!$B:$CP,Daily!JM$10,0)/JM$168,0)</f>
        <v>1.589825119236884E-3</v>
      </c>
      <c r="JN188" s="12">
        <f>IFERROR(VLOOKUP($IF188,Data!$B:$CP,Daily!JN$10,0)/JN$168,0)</f>
        <v>2.3228803716608595E-3</v>
      </c>
      <c r="JO188" s="12">
        <f>IFERROR(VLOOKUP($IF188,Data!$B:$CP,Daily!JO$10,0)/JO$168,0)</f>
        <v>2.1493820526598604E-3</v>
      </c>
      <c r="JP188" s="12">
        <f>IFERROR(VLOOKUP($IF188,Data!$B:$CP,Daily!JP$10,0)/JP$168,0)</f>
        <v>1.6750418760469012E-3</v>
      </c>
      <c r="JQ188" s="12">
        <f>IFERROR(VLOOKUP($IF188,Data!$B:$CP,Daily!JQ$10,0)/JQ$168,0)</f>
        <v>0</v>
      </c>
      <c r="JR188" s="12">
        <f>IFERROR(VLOOKUP($IF188,Data!$B:$CP,Daily!JR$10,0)/JR$168,0)</f>
        <v>1.6295491580662683E-3</v>
      </c>
      <c r="JS188" s="12">
        <f>IFERROR(VLOOKUP($IF188,Data!$B:$CP,Daily!JS$10,0)/JS$168,0)</f>
        <v>1.977587343441002E-3</v>
      </c>
      <c r="JT188" s="12">
        <f>IFERROR(VLOOKUP($IF188,Data!$B:$CP,Daily!JT$10,0)/JT$168,0)</f>
        <v>8.1234768480909826E-4</v>
      </c>
      <c r="JU188" s="12">
        <f>IFERROR(VLOOKUP($IF188,Data!$B:$CP,Daily!JU$10,0)/JU$168,0)</f>
        <v>6.5359477124183002E-4</v>
      </c>
      <c r="JV188" s="12">
        <f>IFERROR(VLOOKUP($IF188,Data!$B:$CP,Daily!JV$10,0)/JV$168,0)</f>
        <v>1.3297872340425532E-3</v>
      </c>
      <c r="JW188" s="12">
        <f>IFERROR(VLOOKUP($IF188,Data!$B:$CP,Daily!JW$10,0)/JW$168,0)</f>
        <v>2.4330900243309003E-3</v>
      </c>
      <c r="JX188" s="12">
        <f>IFERROR(VLOOKUP($IF188,Data!$B:$CP,Daily!JX$10,0)/JX$168,0)</f>
        <v>4.0532715691951361E-3</v>
      </c>
      <c r="JY188" s="12">
        <f>IFERROR(VLOOKUP($IF188,Data!$B:$CP,Daily!JY$10,0)/JY$168,0)</f>
        <v>6.3331222292590248E-4</v>
      </c>
      <c r="JZ188" s="12">
        <f>IFERROR(VLOOKUP($IF188,Data!$B:$CP,Daily!JZ$10,0)/JZ$168,0)</f>
        <v>1.5491866769945779E-3</v>
      </c>
      <c r="KA188" s="12">
        <f>IFERROR(VLOOKUP($IF188,Data!$B:$CP,Daily!KA$10,0)/KA$168,0)</f>
        <v>0</v>
      </c>
      <c r="KB188" s="12">
        <f>IFERROR(VLOOKUP($IF188,Data!$B:$CP,Daily!KB$10,0)/KB$168,0)</f>
        <v>1.3540961408259986E-3</v>
      </c>
      <c r="KC188" s="12">
        <f>IFERROR(VLOOKUP($IF188,Data!$B:$CP,Daily!KC$10,0)/KC$168,0)</f>
        <v>1.9749835418038184E-3</v>
      </c>
      <c r="KD188" s="12">
        <f>IFERROR(VLOOKUP($IF188,Data!$B:$CP,Daily!KD$10,0)/KD$168,0)</f>
        <v>2.4449877750611247E-3</v>
      </c>
      <c r="KE188" s="12">
        <f>IFERROR(VLOOKUP($IF188,Data!$B:$CP,Daily!KE$10,0)/KE$168,0)</f>
        <v>1.1968880909634949E-3</v>
      </c>
      <c r="KF188" s="12">
        <f>IFERROR(VLOOKUP($IF188,Data!$B:$CP,Daily!KF$10,0)/KF$168,0)</f>
        <v>1.176470588235294E-3</v>
      </c>
      <c r="KG188" s="12">
        <f>IFERROR(VLOOKUP($IF188,Data!$B:$CP,Daily!KG$10,0)/KG$168,0)</f>
        <v>1.4245014245014246E-3</v>
      </c>
      <c r="KH188" s="12">
        <f>IFERROR(VLOOKUP($IF188,Data!$B:$CP,Daily!KH$10,0)/KH$168,0)</f>
        <v>8.1900081900081905E-4</v>
      </c>
      <c r="KI188" s="12">
        <f>IFERROR(VLOOKUP($IF188,Data!$B:$CP,Daily!KI$10,0)/KI$168,0)</f>
        <v>1.8094089264173703E-3</v>
      </c>
      <c r="KJ188" s="12">
        <f>IFERROR(VLOOKUP($IF188,Data!$B:$CP,Daily!KJ$10,0)/KJ$168,0)</f>
        <v>2.4479804161566705E-3</v>
      </c>
      <c r="KK188" s="12">
        <f>IFERROR(VLOOKUP($IF188,Data!$B:$CP,Daily!KK$10,0)/KK$168,0)</f>
        <v>1.2300123001230013E-3</v>
      </c>
      <c r="KL188" s="12">
        <f>IFERROR(VLOOKUP($IF188,Data!$B:$CP,Daily!KL$10,0)/KL$168,0)</f>
        <v>1.7889087656529517E-3</v>
      </c>
      <c r="KM188" s="12">
        <f>IFERROR(VLOOKUP($IF188,Data!$B:$CP,Daily!KM$10,0)/KM$168,0)</f>
        <v>1.838235294117647E-3</v>
      </c>
      <c r="KN188" s="12">
        <f>IFERROR(VLOOKUP($IF188,Data!$B:$CP,Daily!KN$10,0)/KN$168,0)</f>
        <v>1.5503875968992248E-3</v>
      </c>
      <c r="KO188" s="12">
        <f>IFERROR(VLOOKUP($IF188,Data!$B:$CP,Daily!KO$10,0)/KO$168,0)</f>
        <v>2.5706940874035988E-3</v>
      </c>
      <c r="KP188" s="12">
        <f>IFERROR(VLOOKUP($IF188,Data!$B:$CP,Daily!KP$10,0)/KP$168,0)</f>
        <v>1.2804097311139564E-3</v>
      </c>
      <c r="KQ188" s="12">
        <f>IFERROR(VLOOKUP($IF188,Data!$B:$CP,Daily!KQ$10,0)/KQ$168,0)</f>
        <v>4.1039671682626538E-3</v>
      </c>
      <c r="KR188" s="12">
        <f>IFERROR(VLOOKUP($IF188,Data!$B:$CP,Daily!KR$10,0)/KR$168,0)</f>
        <v>3.0266343825665859E-3</v>
      </c>
      <c r="KS188" s="12">
        <f>IFERROR(VLOOKUP($IF188,Data!$B:$CP,Daily!KS$10,0)/KS$168,0)</f>
        <v>1.8461538461538461E-3</v>
      </c>
      <c r="KT188" s="12">
        <f>IFERROR(VLOOKUP($IF188,Data!$B:$CP,Daily!KT$10,0)/KT$168,0)</f>
        <v>0</v>
      </c>
      <c r="KU188" s="12">
        <f>IFERROR(VLOOKUP($IF188,Data!$B:$CP,Daily!KU$10,0)/KU$168,0)</f>
        <v>2.5157232704402514E-3</v>
      </c>
      <c r="KV188" s="12">
        <f>IFERROR(VLOOKUP($IF188,Data!$B:$CP,Daily!KV$10,0)/KV$168,0)</f>
        <v>1.257071024512885E-3</v>
      </c>
      <c r="KW188" s="12">
        <f>IFERROR(VLOOKUP($IF188,Data!$B:$CP,Daily!KW$10,0)/KW$168,0)</f>
        <v>1.7626321974148062E-3</v>
      </c>
      <c r="KX188" s="12">
        <f>IFERROR(VLOOKUP($IF188,Data!$B:$CP,Daily!KX$10,0)/KX$168,0)</f>
        <v>2.4479804161566705E-3</v>
      </c>
      <c r="KY188" s="12">
        <f>IFERROR(VLOOKUP($IF188,Data!$B:$CP,Daily!KY$10,0)/KY$168,0)</f>
        <v>1.2172854534388314E-3</v>
      </c>
      <c r="KZ188" s="12">
        <f>IFERROR(VLOOKUP($IF188,Data!$B:$CP,Daily!KZ$10,0)/KZ$168,0)</f>
        <v>4.5924225028702642E-3</v>
      </c>
      <c r="LA188" s="12">
        <f>IFERROR(VLOOKUP($IF188,Data!$B:$CP,Daily!LA$10,0)/LA$168,0)</f>
        <v>2.3696682464454978E-3</v>
      </c>
      <c r="LB188" s="12">
        <f>IFERROR(VLOOKUP($IF188,Data!$B:$CP,Daily!LB$10,0)/LB$168,0)</f>
        <v>1.3927576601671309E-3</v>
      </c>
      <c r="LC188" s="12">
        <f>IFERROR(VLOOKUP($IF188,Data!$B:$CP,Daily!LC$10,0)/LC$168,0)</f>
        <v>9.1911764705882352E-4</v>
      </c>
      <c r="LD188" s="12">
        <f>IFERROR(VLOOKUP($IF188,Data!$B:$CP,Daily!LD$10,0)/LD$168,0)</f>
        <v>6.7069081153588194E-4</v>
      </c>
      <c r="LE188" s="12">
        <f>IFERROR(VLOOKUP($IF188,Data!$B:$CP,Daily!LE$10,0)/LE$168,0)</f>
        <v>6.5573770491803279E-4</v>
      </c>
      <c r="LF188" s="12">
        <f>IFERROR(VLOOKUP($IF188,Data!$B:$CP,Daily!LF$10,0)/LF$168,0)</f>
        <v>0</v>
      </c>
      <c r="LG188" s="12">
        <f>IFERROR(VLOOKUP($IF188,Data!$B:$CP,Daily!LG$10,0)/LG$168,0)</f>
        <v>1.652892561983471E-3</v>
      </c>
      <c r="LH188" s="12">
        <f>IFERROR(VLOOKUP($IF188,Data!$B:$CP,Daily!LH$10,0)/LH$168,0)</f>
        <v>1.0183299389002036E-3</v>
      </c>
      <c r="LI188" s="12">
        <f>IFERROR(VLOOKUP($IF188,Data!$B:$CP,Daily!LI$10,0)/LI$168,0)</f>
        <v>1.3386880856760374E-3</v>
      </c>
      <c r="LJ188" s="12">
        <f>IFERROR(VLOOKUP($IF188,Data!$B:$CP,Daily!LJ$10,0)/LJ$168,0)</f>
        <v>7.7881619937694702E-4</v>
      </c>
      <c r="LK188" s="12">
        <f>IFERROR(VLOOKUP($IF188,Data!$B:$CP,Daily!LK$10,0)/LK$168,0)</f>
        <v>1.238390092879257E-3</v>
      </c>
      <c r="LL188" s="12">
        <f>IFERROR(VLOOKUP($IF188,Data!$B:$CP,Daily!LL$10,0)/LL$168,0)</f>
        <v>1.8844221105527637E-3</v>
      </c>
      <c r="LM188" s="12">
        <f>IFERROR(VLOOKUP($IF188,Data!$B:$CP,Daily!LM$10,0)/LM$168,0)</f>
        <v>2.3405500292568754E-3</v>
      </c>
      <c r="LN188" s="12">
        <f>IFERROR(VLOOKUP($IF188,Data!$B:$CP,Daily!LN$10,0)/LN$168,0)</f>
        <v>1.1820330969267139E-3</v>
      </c>
      <c r="LO188" s="12">
        <f>IFERROR(VLOOKUP($IF188,Data!$B:$CP,Daily!LO$10,0)/LO$168,0)</f>
        <v>1.1389521640091116E-3</v>
      </c>
      <c r="LP188" s="12">
        <f>IFERROR(VLOOKUP($IF188,Data!$B:$CP,Daily!LP$10,0)/LP$168,0)</f>
        <v>2.5806451612903226E-3</v>
      </c>
      <c r="LQ188" s="12">
        <f>IFERROR(VLOOKUP($IF188,Data!$B:$CP,Daily!LQ$10,0)/LQ$168,0)</f>
        <v>2.3809523809523812E-3</v>
      </c>
      <c r="LR188" s="12">
        <f>IFERROR(VLOOKUP($IF188,Data!$B:$CP,Daily!LR$10,0)/LR$168,0)</f>
        <v>2.3460410557184751E-3</v>
      </c>
      <c r="LS188" s="12">
        <f>IFERROR(VLOOKUP($IF188,Data!$B:$CP,Daily!LS$10,0)/LS$168,0)</f>
        <v>6.105006105006105E-4</v>
      </c>
      <c r="LU188" s="40">
        <f t="shared" si="2145"/>
        <v>1.1389521640091116E-3</v>
      </c>
      <c r="LV188" s="40">
        <f t="shared" si="2146"/>
        <v>2.3228803716608595E-3</v>
      </c>
      <c r="LW188" s="40">
        <f t="shared" ref="LW188:LW189" si="2800">LV188-LU188</f>
        <v>1.1839282076517479E-3</v>
      </c>
      <c r="LX188" s="40">
        <f t="shared" ref="LX188:LX189" si="2801">LV188+(0.75*LW188)</f>
        <v>3.2108265273996703E-3</v>
      </c>
      <c r="LY188" s="40">
        <f t="shared" ref="LY188:LY189" si="2802">LU188-(0.75*LW188)</f>
        <v>2.5100600827030069E-4</v>
      </c>
      <c r="LZ188" s="43"/>
      <c r="MA188" s="12">
        <f t="shared" ref="MA188:MA189" si="2803">_xlfn.STDEV.P(JL188:LS188)</f>
        <v>9.3518520361360509E-4</v>
      </c>
      <c r="MB188" s="12">
        <f t="shared" si="2750"/>
        <v>1.953125E-3</v>
      </c>
      <c r="MC188" s="12">
        <f t="shared" si="2751"/>
        <v>1.7200602021070737E-3</v>
      </c>
    </row>
    <row r="189" spans="4:341" x14ac:dyDescent="0.35">
      <c r="D189" s="59" t="s">
        <v>905</v>
      </c>
      <c r="E189" s="53" t="str">
        <f>VLOOKUP($D189,'Metric Nature'!$C:$D,2,0)&amp;IF(($F189&lt;(EA189)),"Below",IF(($F189&gt;(DZ189)),"Above","Within"))</f>
        <v>PositiveWithin</v>
      </c>
      <c r="F189" s="48">
        <f t="shared" si="2783"/>
        <v>3.8402977499577058E-2</v>
      </c>
      <c r="G189" s="49">
        <f t="shared" si="2775"/>
        <v>3.7908958007763269E-2</v>
      </c>
      <c r="H189" s="55">
        <f t="shared" si="2784"/>
        <v>1.3031734919029443E-2</v>
      </c>
      <c r="I189" s="49">
        <f t="shared" si="2776"/>
        <v>3.5869822928235394E-2</v>
      </c>
      <c r="J189" s="48">
        <f t="shared" si="2785"/>
        <v>7.0620771571962768E-2</v>
      </c>
      <c r="K189" s="48">
        <f t="shared" si="2777"/>
        <v>3.6040566010300647E-3</v>
      </c>
      <c r="L189" s="56"/>
      <c r="M189" s="53" t="str">
        <f>VLOOKUP($D189,'Metric Nature'!$C:$D,2,0)&amp;IF(($N189&lt;(HZ189)),"Below",IF(($N189&gt;(HY189)),"Above","Within"))</f>
        <v>PositiveWithin</v>
      </c>
      <c r="N189" s="48">
        <f t="shared" si="2786"/>
        <v>3.6040252749824482E-2</v>
      </c>
      <c r="O189" s="49">
        <f t="shared" si="2778"/>
        <v>3.7451601548750442E-2</v>
      </c>
      <c r="P189" s="55">
        <f t="shared" si="2782"/>
        <v>-3.7684604678088832E-2</v>
      </c>
      <c r="Q189" s="49">
        <f t="shared" si="2779"/>
        <v>3.5476952287191027E-2</v>
      </c>
      <c r="R189" s="48">
        <f t="shared" si="2787"/>
        <v>1.5877927113734484E-2</v>
      </c>
      <c r="S189" s="48">
        <f t="shared" ref="S189" si="2804">IB189</f>
        <v>4.1651411808051354E-3</v>
      </c>
      <c r="T189" s="56"/>
      <c r="U189" s="53" t="str">
        <f>VLOOKUP($D189,'Metric Nature'!$C:$D,2,0)&amp;IF(($V189&lt;(LY189)),"Below",IF(($V189&gt;(LX189)),"Above","Within"))</f>
        <v>PositiveWithin</v>
      </c>
      <c r="V189" s="48">
        <f t="shared" si="2788"/>
        <v>4.4566544566544568E-2</v>
      </c>
      <c r="W189" s="49">
        <f t="shared" si="2780"/>
        <v>3.90625E-2</v>
      </c>
      <c r="X189" s="48">
        <f t="shared" si="2789"/>
        <v>0.14090354090354093</v>
      </c>
      <c r="Y189" s="49">
        <f t="shared" si="2781"/>
        <v>3.6830789077617714E-2</v>
      </c>
      <c r="Z189" s="48">
        <f t="shared" si="2790"/>
        <v>0.21003501914184941</v>
      </c>
      <c r="AA189" s="48">
        <f t="shared" si="2791"/>
        <v>5.5373739742644026E-3</v>
      </c>
      <c r="AB189" s="50"/>
      <c r="AC189" s="46" t="s">
        <v>906</v>
      </c>
      <c r="AI189" s="7" t="s">
        <v>905</v>
      </c>
      <c r="AJ189" s="12">
        <f>IFERROR((IFERROR(VLOOKUP($EG189,Data!$B:$CP,Daily!EI$10,0),0)+IFERROR(VLOOKUP($IF189,Data!$B:$CP,Daily!IH$10,0),0))/AJ$168,0)</f>
        <v>3.5700649102710959E-2</v>
      </c>
      <c r="AK189" s="12">
        <f>IFERROR((IFERROR(VLOOKUP($EG189,Data!$B:$CP,Daily!EJ$10,0),0)+IFERROR(VLOOKUP($IF189,Data!$B:$CP,Daily!II$10,0),0))/AK$168,0)</f>
        <v>3.5959522949042283E-2</v>
      </c>
      <c r="AL189" s="12">
        <f>IFERROR((IFERROR(VLOOKUP($EG189,Data!$B:$CP,Daily!EK$10,0),0)+IFERROR(VLOOKUP($IF189,Data!$B:$CP,Daily!IJ$10,0),0))/AL$168,0)</f>
        <v>3.7491778118833592E-2</v>
      </c>
      <c r="AM189" s="12">
        <f>IFERROR((IFERROR(VLOOKUP($EG189,Data!$B:$CP,Daily!EL$10,0),0)+IFERROR(VLOOKUP($IF189,Data!$B:$CP,Daily!IK$10,0),0))/AM$168,0)</f>
        <v>3.7680450207976508E-2</v>
      </c>
      <c r="AN189" s="12">
        <f>IFERROR((IFERROR(VLOOKUP($EG189,Data!$B:$CP,Daily!EM$10,0),0)+IFERROR(VLOOKUP($IF189,Data!$B:$CP,Daily!IL$10,0),0))/AN$168,0)</f>
        <v>3.0730707944457092E-2</v>
      </c>
      <c r="AO189" s="12">
        <f>IFERROR((IFERROR(VLOOKUP($EG189,Data!$B:$CP,Daily!EN$10,0),0)+IFERROR(VLOOKUP($IF189,Data!$B:$CP,Daily!IM$10,0),0))/AO$168,0)</f>
        <v>4.1216339989008977E-2</v>
      </c>
      <c r="AP189" s="12">
        <f>IFERROR((IFERROR(VLOOKUP($EG189,Data!$B:$CP,Daily!EO$10,0),0)+IFERROR(VLOOKUP($IF189,Data!$B:$CP,Daily!IN$10,0),0))/AP$168,0)</f>
        <v>3.5787671232876711E-2</v>
      </c>
      <c r="AQ189" s="12">
        <f>IFERROR((IFERROR(VLOOKUP($EG189,Data!$B:$CP,Daily!EP$10,0),0)+IFERROR(VLOOKUP($IF189,Data!$B:$CP,Daily!IO$10,0),0))/AQ$168,0)</f>
        <v>3.038352980242404E-2</v>
      </c>
      <c r="AR189" s="12">
        <f>IFERROR((IFERROR(VLOOKUP($EG189,Data!$B:$CP,Daily!EQ$10,0),0)+IFERROR(VLOOKUP($IF189,Data!$B:$CP,Daily!IP$10,0),0))/AR$168,0)</f>
        <v>3.4735555943445628E-2</v>
      </c>
      <c r="AS189" s="12">
        <f>IFERROR((IFERROR(VLOOKUP($EG189,Data!$B:$CP,Daily!ER$10,0),0)+IFERROR(VLOOKUP($IF189,Data!$B:$CP,Daily!IQ$10,0),0))/AS$168,0)</f>
        <v>3.93136403127715E-2</v>
      </c>
      <c r="AT189" s="12">
        <f>IFERROR((IFERROR(VLOOKUP($EG189,Data!$B:$CP,Daily!ES$10,0),0)+IFERROR(VLOOKUP($IF189,Data!$B:$CP,Daily!IR$10,0),0))/AT$168,0)</f>
        <v>2.6787908577045959E-2</v>
      </c>
      <c r="AU189" s="12">
        <f>IFERROR((IFERROR(VLOOKUP($EG189,Data!$B:$CP,Daily!ET$10,0),0)+IFERROR(VLOOKUP($IF189,Data!$B:$CP,Daily!IS$10,0),0))/AU$168,0)</f>
        <v>4.159576479485725E-2</v>
      </c>
      <c r="AV189" s="12">
        <f>IFERROR((IFERROR(VLOOKUP($EG189,Data!$B:$CP,Daily!EU$10,0),0)+IFERROR(VLOOKUP($IF189,Data!$B:$CP,Daily!IT$10,0),0))/AV$168,0)</f>
        <v>4.0804918949133594E-2</v>
      </c>
      <c r="AW189" s="12">
        <f>IFERROR((IFERROR(VLOOKUP($EG189,Data!$B:$CP,Daily!EV$10,0),0)+IFERROR(VLOOKUP($IF189,Data!$B:$CP,Daily!IU$10,0),0))/AW$168,0)</f>
        <v>4.1867954911433171E-2</v>
      </c>
      <c r="AX189" s="12">
        <f>IFERROR((IFERROR(VLOOKUP($EG189,Data!$B:$CP,Daily!EW$10,0),0)+IFERROR(VLOOKUP($IF189,Data!$B:$CP,Daily!IV$10,0),0))/AX$168,0)</f>
        <v>3.2173342087984239E-2</v>
      </c>
      <c r="AY189" s="12">
        <f>IFERROR((IFERROR(VLOOKUP($EG189,Data!$B:$CP,Daily!EX$10,0),0)+IFERROR(VLOOKUP($IF189,Data!$B:$CP,Daily!IW$10,0),0))/AY$168,0)</f>
        <v>3.6735401143649281E-2</v>
      </c>
      <c r="AZ189" s="12">
        <f>IFERROR((IFERROR(VLOOKUP($EG189,Data!$B:$CP,Daily!EY$10,0),0)+IFERROR(VLOOKUP($IF189,Data!$B:$CP,Daily!IX$10,0),0))/AZ$168,0)</f>
        <v>4.0725891538299218E-2</v>
      </c>
      <c r="BA189" s="12">
        <f>IFERROR((IFERROR(VLOOKUP($EG189,Data!$B:$CP,Daily!EZ$10,0),0)+IFERROR(VLOOKUP($IF189,Data!$B:$CP,Daily!IY$10,0),0))/BA$168,0)</f>
        <v>3.5509736540664374E-2</v>
      </c>
      <c r="BB189" s="12">
        <f>IFERROR((IFERROR(VLOOKUP($EG189,Data!$B:$CP,Daily!FA$10,0),0)+IFERROR(VLOOKUP($IF189,Data!$B:$CP,Daily!IZ$10,0),0))/BB$168,0)</f>
        <v>3.8735029940119757E-2</v>
      </c>
      <c r="BC189" s="12">
        <f>IFERROR((IFERROR(VLOOKUP($EG189,Data!$B:$CP,Daily!FB$10,0),0)+IFERROR(VLOOKUP($IF189,Data!$B:$CP,Daily!JA$10,0),0))/BC$168,0)</f>
        <v>3.4516004627844196E-2</v>
      </c>
      <c r="BD189" s="12">
        <f>IFERROR((IFERROR(VLOOKUP($EG189,Data!$B:$CP,Daily!FC$10,0),0)+IFERROR(VLOOKUP($IF189,Data!$B:$CP,Daily!JB$10,0),0))/BD$168,0)</f>
        <v>3.551136363636364E-2</v>
      </c>
      <c r="BE189" s="12">
        <f>IFERROR((IFERROR(VLOOKUP($EG189,Data!$B:$CP,Daily!FD$10,0),0)+IFERROR(VLOOKUP($IF189,Data!$B:$CP,Daily!JC$10,0),0))/BE$168,0)</f>
        <v>3.7242912729294052E-2</v>
      </c>
      <c r="BF189" s="12">
        <f>IFERROR((IFERROR(VLOOKUP($EG189,Data!$B:$CP,Daily!FE$10,0),0)+IFERROR(VLOOKUP($IF189,Data!$B:$CP,Daily!JD$10,0),0))/BF$168,0)</f>
        <v>4.3594902749832326E-2</v>
      </c>
      <c r="BG189" s="12">
        <f>IFERROR((IFERROR(VLOOKUP($EG189,Data!$B:$CP,Daily!FF$10,0),0)+IFERROR(VLOOKUP($IF189,Data!$B:$CP,Daily!JE$10,0),0))/BG$168,0)</f>
        <v>4.2247826965837884E-2</v>
      </c>
      <c r="BH189" s="12">
        <f>IFERROR((IFERROR(VLOOKUP($EG189,Data!$B:$CP,Daily!FG$10,0),0)+IFERROR(VLOOKUP($IF189,Data!$B:$CP,Daily!JF$10,0),0))/BH$168,0)</f>
        <v>3.987167736021998E-2</v>
      </c>
      <c r="BI189" s="12">
        <f>IFERROR((IFERROR(VLOOKUP($EG189,Data!$B:$CP,Daily!FH$10,0),0)+IFERROR(VLOOKUP($IF189,Data!$B:$CP,Daily!JG$10,0),0))/BI$168,0)</f>
        <v>4.1353383458646614E-2</v>
      </c>
      <c r="BJ189" s="12">
        <f>IFERROR((IFERROR(VLOOKUP($EG189,Data!$B:$CP,Daily!FI$10,0),0)+IFERROR(VLOOKUP($IF189,Data!$B:$CP,Daily!JH$10,0),0))/BJ$168,0)</f>
        <v>4.5462555066079297E-2</v>
      </c>
      <c r="BK189" s="12">
        <f>IFERROR((IFERROR(VLOOKUP($EG189,Data!$B:$CP,Daily!FJ$10,0),0)+IFERROR(VLOOKUP($IF189,Data!$B:$CP,Daily!JI$10,0),0))/BK$168,0)</f>
        <v>3.9789542913515288E-2</v>
      </c>
      <c r="BL189" s="12">
        <f>IFERROR((IFERROR(VLOOKUP($EG189,Data!$B:$CP,Daily!FK$10,0),0)+IFERROR(VLOOKUP($IF189,Data!$B:$CP,Daily!JJ$10,0),0))/BL$168,0)</f>
        <v>4.1680901947386405E-2</v>
      </c>
      <c r="BM189" s="12">
        <f>IFERROR((IFERROR(VLOOKUP($EG189,Data!$B:$CP,Daily!FL$10,0),0)+IFERROR(VLOOKUP($IF189,Data!$B:$CP,Daily!JK$10,0),0))/BM$168,0)</f>
        <v>3.7759796922100589E-2</v>
      </c>
      <c r="BN189" s="12">
        <f>IFERROR((IFERROR(VLOOKUP($EG189,Data!$B:$CP,Daily!FM$10,0),0)+IFERROR(VLOOKUP($IF189,Data!$B:$CP,Daily!JL$10,0),0))/BN$168,0)</f>
        <v>4.3590764331210188E-2</v>
      </c>
      <c r="BO189" s="12">
        <f>IFERROR((IFERROR(VLOOKUP($EG189,Data!$B:$CP,Daily!FN$10,0),0)+IFERROR(VLOOKUP($IF189,Data!$B:$CP,Daily!JM$10,0),0))/BO$168,0)</f>
        <v>4.1516245487364621E-2</v>
      </c>
      <c r="BP189" s="12">
        <f>IFERROR((IFERROR(VLOOKUP($EG189,Data!$B:$CP,Daily!FO$10,0),0)+IFERROR(VLOOKUP($IF189,Data!$B:$CP,Daily!JN$10,0),0))/BP$168,0)</f>
        <v>3.8773819386909693E-2</v>
      </c>
      <c r="BQ189" s="12">
        <f>IFERROR((IFERROR(VLOOKUP($EG189,Data!$B:$CP,Daily!FP$10,0),0)+IFERROR(VLOOKUP($IF189,Data!$B:$CP,Daily!JO$10,0),0))/BQ$168,0)</f>
        <v>3.547566019726376E-2</v>
      </c>
      <c r="BR189" s="12">
        <f>IFERROR((IFERROR(VLOOKUP($EG189,Data!$B:$CP,Daily!FQ$10,0),0)+IFERROR(VLOOKUP($IF189,Data!$B:$CP,Daily!JP$10,0),0))/BR$168,0)</f>
        <v>3.8410596026490065E-2</v>
      </c>
      <c r="BS189" s="12">
        <f>IFERROR((IFERROR(VLOOKUP($EG189,Data!$B:$CP,Daily!FR$10,0),0)+IFERROR(VLOOKUP($IF189,Data!$B:$CP,Daily!JQ$10,0),0))/BS$168,0)</f>
        <v>3.6683107274969172E-2</v>
      </c>
      <c r="BT189" s="12">
        <f>IFERROR((IFERROR(VLOOKUP($EG189,Data!$B:$CP,Daily!FS$10,0),0)+IFERROR(VLOOKUP($IF189,Data!$B:$CP,Daily!JR$10,0),0))/BT$168,0)</f>
        <v>3.572011091175991E-2</v>
      </c>
      <c r="BU189" s="12">
        <f>IFERROR((IFERROR(VLOOKUP($EG189,Data!$B:$CP,Daily!FT$10,0),0)+IFERROR(VLOOKUP($IF189,Data!$B:$CP,Daily!JS$10,0),0))/BU$168,0)</f>
        <v>3.7231968810916179E-2</v>
      </c>
      <c r="BV189" s="12">
        <f>IFERROR((IFERROR(VLOOKUP($EG189,Data!$B:$CP,Daily!FU$10,0),0)+IFERROR(VLOOKUP($IF189,Data!$B:$CP,Daily!JT$10,0),0))/BV$168,0)</f>
        <v>3.6155400853357285E-2</v>
      </c>
      <c r="BW189" s="12">
        <f>IFERROR((IFERROR(VLOOKUP($EG189,Data!$B:$CP,Daily!FV$10,0),0)+IFERROR(VLOOKUP($IF189,Data!$B:$CP,Daily!JU$10,0),0))/BW$168,0)</f>
        <v>4.2640733121376471E-2</v>
      </c>
      <c r="BX189" s="12">
        <f>IFERROR((IFERROR(VLOOKUP($EG189,Data!$B:$CP,Daily!FW$10,0),0)+IFERROR(VLOOKUP($IF189,Data!$B:$CP,Daily!JV$10,0),0))/BX$168,0)</f>
        <v>4.0089502144322206E-2</v>
      </c>
      <c r="BY189" s="12">
        <f>IFERROR((IFERROR(VLOOKUP($EG189,Data!$B:$CP,Daily!FX$10,0),0)+IFERROR(VLOOKUP($IF189,Data!$B:$CP,Daily!JW$10,0),0))/BY$168,0)</f>
        <v>3.7703513281919454E-2</v>
      </c>
      <c r="BZ189" s="12">
        <f>IFERROR((IFERROR(VLOOKUP($EG189,Data!$B:$CP,Daily!FY$10,0),0)+IFERROR(VLOOKUP($IF189,Data!$B:$CP,Daily!JX$10,0),0))/BZ$168,0)</f>
        <v>3.8954468802698143E-2</v>
      </c>
      <c r="CA189" s="12">
        <f>IFERROR((IFERROR(VLOOKUP($EG189,Data!$B:$CP,Daily!FZ$10,0),0)+IFERROR(VLOOKUP($IF189,Data!$B:$CP,Daily!JY$10,0),0))/CA$168,0)</f>
        <v>3.1222745508459795E-2</v>
      </c>
      <c r="CB189" s="12">
        <f>IFERROR((IFERROR(VLOOKUP($EG189,Data!$B:$CP,Daily!GA$10,0),0)+IFERROR(VLOOKUP($IF189,Data!$B:$CP,Daily!JZ$10,0),0))/CB$168,0)</f>
        <v>4.0102938022732147E-2</v>
      </c>
      <c r="CC189" s="12">
        <f>IFERROR((IFERROR(VLOOKUP($EG189,Data!$B:$CP,Daily!GB$10,0),0)+IFERROR(VLOOKUP($IF189,Data!$B:$CP,Daily!KA$10,0),0))/CC$168,0)</f>
        <v>3.9110429447852764E-2</v>
      </c>
      <c r="CD189" s="12">
        <f>IFERROR((IFERROR(VLOOKUP($EG189,Data!$B:$CP,Daily!GC$10,0),0)+IFERROR(VLOOKUP($IF189,Data!$B:$CP,Daily!KB$10,0),0))/CD$168,0)</f>
        <v>4.2925571112748709E-2</v>
      </c>
      <c r="CE189" s="12">
        <f>IFERROR((IFERROR(VLOOKUP($EG189,Data!$B:$CP,Daily!GD$10,0),0)+IFERROR(VLOOKUP($IF189,Data!$B:$CP,Daily!KC$10,0),0))/CE$168,0)</f>
        <v>3.5999999999999997E-2</v>
      </c>
      <c r="CF189" s="12">
        <f>IFERROR((IFERROR(VLOOKUP($EG189,Data!$B:$CP,Daily!GE$10,0),0)+IFERROR(VLOOKUP($IF189,Data!$B:$CP,Daily!KD$10,0),0))/CF$168,0)</f>
        <v>3.6456558773424193E-2</v>
      </c>
      <c r="CG189" s="12">
        <f>IFERROR((IFERROR(VLOOKUP($EG189,Data!$B:$CP,Daily!GF$10,0),0)+IFERROR(VLOOKUP($IF189,Data!$B:$CP,Daily!KE$10,0),0))/CG$168,0)</f>
        <v>3.2176973353443938E-2</v>
      </c>
      <c r="CH189" s="12">
        <f>IFERROR((IFERROR(VLOOKUP($EG189,Data!$B:$CP,Daily!GG$10,0),0)+IFERROR(VLOOKUP($IF189,Data!$B:$CP,Daily!KF$10,0),0))/CH$168,0)</f>
        <v>3.5356026969248479E-2</v>
      </c>
      <c r="CI189" s="12">
        <f>IFERROR((IFERROR(VLOOKUP($EG189,Data!$B:$CP,Daily!GH$10,0),0)+IFERROR(VLOOKUP($IF189,Data!$B:$CP,Daily!KG$10,0),0))/CI$168,0)</f>
        <v>3.6077130416753062E-2</v>
      </c>
      <c r="CJ189" s="12">
        <f>IFERROR((IFERROR(VLOOKUP($EG189,Data!$B:$CP,Daily!GI$10,0),0)+IFERROR(VLOOKUP($IF189,Data!$B:$CP,Daily!KH$10,0),0))/CJ$168,0)</f>
        <v>3.9908256880733947E-2</v>
      </c>
      <c r="CK189" s="12">
        <f>IFERROR((IFERROR(VLOOKUP($EG189,Data!$B:$CP,Daily!GJ$10,0),0)+IFERROR(VLOOKUP($IF189,Data!$B:$CP,Daily!KI$10,0),0))/CK$168,0)</f>
        <v>3.5419954409959667E-2</v>
      </c>
      <c r="CL189" s="12">
        <f>IFERROR((IFERROR(VLOOKUP($EG189,Data!$B:$CP,Daily!GK$10,0),0)+IFERROR(VLOOKUP($IF189,Data!$B:$CP,Daily!KJ$10,0),0))/CL$168,0)</f>
        <v>3.8729403771020895E-2</v>
      </c>
      <c r="CM189" s="12">
        <f>IFERROR((IFERROR(VLOOKUP($EG189,Data!$B:$CP,Daily!GL$10,0),0)+IFERROR(VLOOKUP($IF189,Data!$B:$CP,Daily!KK$10,0),0))/CM$168,0)</f>
        <v>3.6288138653186496E-2</v>
      </c>
      <c r="CN189" s="12">
        <f>IFERROR((IFERROR(VLOOKUP($EG189,Data!$B:$CP,Daily!GM$10,0),0)+IFERROR(VLOOKUP($IF189,Data!$B:$CP,Daily!KL$10,0),0))/CN$168,0)</f>
        <v>3.7534435261707987E-2</v>
      </c>
      <c r="CO189" s="12">
        <f>IFERROR((IFERROR(VLOOKUP($EG189,Data!$B:$CP,Daily!GN$10,0),0)+IFERROR(VLOOKUP($IF189,Data!$B:$CP,Daily!KM$10,0),0))/CO$168,0)</f>
        <v>3.4134447927551374E-2</v>
      </c>
      <c r="CP189" s="12">
        <f>IFERROR((IFERROR(VLOOKUP($EG189,Data!$B:$CP,Daily!GO$10,0),0)+IFERROR(VLOOKUP($IF189,Data!$B:$CP,Daily!KN$10,0),0))/CP$168,0)</f>
        <v>3.5556537102473501E-2</v>
      </c>
      <c r="CQ189" s="12">
        <f>IFERROR((IFERROR(VLOOKUP($EG189,Data!$B:$CP,Daily!GP$10,0),0)+IFERROR(VLOOKUP($IF189,Data!$B:$CP,Daily!KO$10,0),0))/CQ$168,0)</f>
        <v>3.0942672103621973E-2</v>
      </c>
      <c r="CR189" s="12">
        <f>IFERROR((IFERROR(VLOOKUP($EG189,Data!$B:$CP,Daily!GQ$10,0),0)+IFERROR(VLOOKUP($IF189,Data!$B:$CP,Daily!KP$10,0),0))/CR$168,0)</f>
        <v>3.9245863793766836E-2</v>
      </c>
      <c r="CS189" s="12">
        <f>IFERROR((IFERROR(VLOOKUP($EG189,Data!$B:$CP,Daily!GR$10,0),0)+IFERROR(VLOOKUP($IF189,Data!$B:$CP,Daily!KQ$10,0),0))/CS$168,0)</f>
        <v>3.8630713329508508E-2</v>
      </c>
      <c r="CT189" s="12">
        <f>IFERROR((IFERROR(VLOOKUP($EG189,Data!$B:$CP,Daily!GS$10,0),0)+IFERROR(VLOOKUP($IF189,Data!$B:$CP,Daily!KR$10,0),0))/CT$168,0)</f>
        <v>3.4519383961763142E-2</v>
      </c>
      <c r="CU189" s="12">
        <f>IFERROR((IFERROR(VLOOKUP($EG189,Data!$B:$CP,Daily!GT$10,0),0)+IFERROR(VLOOKUP($IF189,Data!$B:$CP,Daily!KS$10,0),0))/CU$168,0)</f>
        <v>3.093342981186686E-2</v>
      </c>
      <c r="CV189" s="12">
        <f>IFERROR((IFERROR(VLOOKUP($EG189,Data!$B:$CP,Daily!GU$10,0),0)+IFERROR(VLOOKUP($IF189,Data!$B:$CP,Daily!KT$10,0),0))/CV$168,0)</f>
        <v>3.1844179935074976E-2</v>
      </c>
      <c r="CW189" s="12">
        <f>IFERROR((IFERROR(VLOOKUP($EG189,Data!$B:$CP,Daily!GV$10,0),0)+IFERROR(VLOOKUP($IF189,Data!$B:$CP,Daily!KU$10,0),0))/CW$168,0)</f>
        <v>3.2644388642070699E-2</v>
      </c>
      <c r="CX189" s="12">
        <f>IFERROR((IFERROR(VLOOKUP($EG189,Data!$B:$CP,Daily!GW$10,0),0)+IFERROR(VLOOKUP($IF189,Data!$B:$CP,Daily!KV$10,0),0))/CX$168,0)</f>
        <v>3.3092430581970332E-2</v>
      </c>
      <c r="CY189" s="12">
        <f>IFERROR((IFERROR(VLOOKUP($EG189,Data!$B:$CP,Daily!GX$10,0),0)+IFERROR(VLOOKUP($IF189,Data!$B:$CP,Daily!KW$10,0),0))/CY$168,0)</f>
        <v>3.8886968544763222E-2</v>
      </c>
      <c r="CZ189" s="12">
        <f>IFERROR((IFERROR(VLOOKUP($EG189,Data!$B:$CP,Daily!GY$10,0),0)+IFERROR(VLOOKUP($IF189,Data!$B:$CP,Daily!KX$10,0),0))/CZ$168,0)</f>
        <v>3.8419519300801168E-2</v>
      </c>
      <c r="DA189" s="12">
        <f>IFERROR((IFERROR(VLOOKUP($EG189,Data!$B:$CP,Daily!GZ$10,0),0)+IFERROR(VLOOKUP($IF189,Data!$B:$CP,Daily!KY$10,0),0))/DA$168,0)</f>
        <v>3.0606667881216978E-2</v>
      </c>
      <c r="DB189" s="12">
        <f>IFERROR((IFERROR(VLOOKUP($EG189,Data!$B:$CP,Daily!HA$10,0),0)+IFERROR(VLOOKUP($IF189,Data!$B:$CP,Daily!KZ$10,0),0))/DB$168,0)</f>
        <v>3.1700288184438041E-2</v>
      </c>
      <c r="DC189" s="12">
        <f>IFERROR((IFERROR(VLOOKUP($EG189,Data!$B:$CP,Daily!HB$10,0),0)+IFERROR(VLOOKUP($IF189,Data!$B:$CP,Daily!LA$10,0),0))/DC$168,0)</f>
        <v>3.3111452466291179E-2</v>
      </c>
      <c r="DD189" s="12">
        <f>IFERROR((IFERROR(VLOOKUP($EG189,Data!$B:$CP,Daily!HC$10,0),0)+IFERROR(VLOOKUP($IF189,Data!$B:$CP,Daily!LB$10,0),0))/DD$168,0)</f>
        <v>3.5548374065845281E-2</v>
      </c>
      <c r="DE189" s="12">
        <f>IFERROR((IFERROR(VLOOKUP($EG189,Data!$B:$CP,Daily!HD$10,0),0)+IFERROR(VLOOKUP($IF189,Data!$B:$CP,Daily!LC$10,0),0))/DE$168,0)</f>
        <v>3.9569246180816427E-2</v>
      </c>
      <c r="DF189" s="12">
        <f>IFERROR((IFERROR(VLOOKUP($EG189,Data!$B:$CP,Daily!HE$10,0),0)+IFERROR(VLOOKUP($IF189,Data!$B:$CP,Daily!LD$10,0),0))/DF$168,0)</f>
        <v>3.4370822990261597E-2</v>
      </c>
      <c r="DG189" s="12">
        <f>IFERROR((IFERROR(VLOOKUP($EG189,Data!$B:$CP,Daily!HF$10,0),0)+IFERROR(VLOOKUP($IF189,Data!$B:$CP,Daily!LE$10,0),0))/DG$168,0)</f>
        <v>3.9317507418397624E-2</v>
      </c>
      <c r="DH189" s="12">
        <f>IFERROR((IFERROR(VLOOKUP($EG189,Data!$B:$CP,Daily!HG$10,0),0)+IFERROR(VLOOKUP($IF189,Data!$B:$CP,Daily!LF$10,0),0))/DH$168,0)</f>
        <v>3.2429558745348218E-2</v>
      </c>
      <c r="DI189" s="12">
        <f>IFERROR((IFERROR(VLOOKUP($EG189,Data!$B:$CP,Daily!HH$10,0),0)+IFERROR(VLOOKUP($IF189,Data!$B:$CP,Daily!LG$10,0),0))/DI$168,0)</f>
        <v>3.3603896103896101E-2</v>
      </c>
      <c r="DJ189" s="12">
        <f>IFERROR((IFERROR(VLOOKUP($EG189,Data!$B:$CP,Daily!HI$10,0),0)+IFERROR(VLOOKUP($IF189,Data!$B:$CP,Daily!LH$10,0),0))/DJ$168,0)</f>
        <v>2.9061102831594635E-2</v>
      </c>
      <c r="DK189" s="12">
        <f>IFERROR((IFERROR(VLOOKUP($EG189,Data!$B:$CP,Daily!HJ$10,0),0)+IFERROR(VLOOKUP($IF189,Data!$B:$CP,Daily!LI$10,0),0))/DK$168,0)</f>
        <v>3.7116206762534007E-2</v>
      </c>
      <c r="DL189" s="12">
        <f>IFERROR((IFERROR(VLOOKUP($EG189,Data!$B:$CP,Daily!HK$10,0),0)+IFERROR(VLOOKUP($IF189,Data!$B:$CP,Daily!LJ$10,0),0))/DL$168,0)</f>
        <v>4.8436811977102597E-2</v>
      </c>
      <c r="DM189" s="12">
        <f>IFERROR((IFERROR(VLOOKUP($EG189,Data!$B:$CP,Daily!HL$10,0),0)+IFERROR(VLOOKUP($IF189,Data!$B:$CP,Daily!LK$10,0),0))/DM$168,0)</f>
        <v>3.7459002244087693E-2</v>
      </c>
      <c r="DN189" s="12">
        <f>IFERROR((IFERROR(VLOOKUP($EG189,Data!$B:$CP,Daily!HM$10,0),0)+IFERROR(VLOOKUP($IF189,Data!$B:$CP,Daily!LL$10,0),0))/DN$168,0)</f>
        <v>4.0431266846361183E-2</v>
      </c>
      <c r="DO189" s="12">
        <f>IFERROR((IFERROR(VLOOKUP($EG189,Data!$B:$CP,Daily!HN$10,0),0)+IFERROR(VLOOKUP($IF189,Data!$B:$CP,Daily!LM$10,0),0))/DO$168,0)</f>
        <v>3.5360211500330467E-2</v>
      </c>
      <c r="DP189" s="12">
        <f>IFERROR((IFERROR(VLOOKUP($EG189,Data!$B:$CP,Daily!HO$10,0),0)+IFERROR(VLOOKUP($IF189,Data!$B:$CP,Daily!LN$10,0),0))/DP$168,0)</f>
        <v>3.8058833305634039E-2</v>
      </c>
      <c r="DQ189" s="12">
        <f>IFERROR((IFERROR(VLOOKUP($EG189,Data!$B:$CP,Daily!HP$10,0),0)+IFERROR(VLOOKUP($IF189,Data!$B:$CP,Daily!LO$10,0),0))/DQ$168,0)</f>
        <v>3.667363680231623E-2</v>
      </c>
      <c r="DR189" s="12">
        <f>IFERROR((IFERROR(VLOOKUP($EG189,Data!$B:$CP,Daily!HQ$10,0),0)+IFERROR(VLOOKUP($IF189,Data!$B:$CP,Daily!LP$10,0),0))/DR$168,0)</f>
        <v>4.0988316414479982E-2</v>
      </c>
      <c r="DS189" s="12">
        <f>IFERROR((IFERROR(VLOOKUP($EG189,Data!$B:$CP,Daily!HR$10,0),0)+IFERROR(VLOOKUP($IF189,Data!$B:$CP,Daily!LQ$10,0),0))/DS$168,0)</f>
        <v>3.4720676608056979E-2</v>
      </c>
      <c r="DT189" s="12">
        <f>IFERROR((IFERROR(VLOOKUP($EG189,Data!$B:$CP,Daily!HS$10,0),0)+IFERROR(VLOOKUP($IF189,Data!$B:$CP,Daily!LR$10,0),0))/DT$168,0)</f>
        <v>3.8958913079063677E-2</v>
      </c>
      <c r="DU189" s="12">
        <f>IFERROR((IFERROR(VLOOKUP($EG189,Data!$B:$CP,Daily!HT$10,0),0)+IFERROR(VLOOKUP($IF189,Data!$B:$CP,Daily!LS$10,0),0))/DU$168,0)</f>
        <v>3.8402977499577058E-2</v>
      </c>
      <c r="DV189" s="12">
        <f>IFERROR((IFERROR(VLOOKUP($EG189,Data!$B:$CP,Daily!HU$10,0),0)+IFERROR(VLOOKUP($IF189,Data!$B:$CP,Daily!LT$10,0),0))/DV$168,0)</f>
        <v>0</v>
      </c>
      <c r="DW189" s="40">
        <f t="shared" si="2137"/>
        <v>3.4735555943445628E-2</v>
      </c>
      <c r="DX189" s="40">
        <f t="shared" si="2138"/>
        <v>3.9569246180816427E-2</v>
      </c>
      <c r="DY189" s="40">
        <f t="shared" si="2792"/>
        <v>4.8336902373707982E-3</v>
      </c>
      <c r="DZ189" s="40">
        <f t="shared" si="2793"/>
        <v>4.3194513858844527E-2</v>
      </c>
      <c r="EA189" s="40">
        <f t="shared" si="2794"/>
        <v>3.1110288265417528E-2</v>
      </c>
      <c r="EB189" s="14"/>
      <c r="EC189" s="12">
        <f t="shared" si="2795"/>
        <v>3.6040566010300647E-3</v>
      </c>
      <c r="ED189" s="12">
        <f t="shared" si="2746"/>
        <v>3.7908958007763269E-2</v>
      </c>
      <c r="EE189" s="12">
        <f t="shared" si="2747"/>
        <v>3.5869822928235394E-2</v>
      </c>
      <c r="EF189" s="1"/>
      <c r="EG189" s="7" t="s">
        <v>907</v>
      </c>
      <c r="EH189" s="7" t="s">
        <v>165</v>
      </c>
      <c r="EI189" s="12">
        <f>IFERROR(VLOOKUP($EG189,Data!$B:$CP,Daily!EI$10,0)/EI$168,0)</f>
        <v>3.4710743801652892E-2</v>
      </c>
      <c r="EJ189" s="12">
        <f>IFERROR(VLOOKUP($EG189,Data!$B:$CP,Daily!EJ$10,0)/EJ$168,0)</f>
        <v>3.2059502436522183E-2</v>
      </c>
      <c r="EK189" s="12">
        <f>IFERROR(VLOOKUP($EG189,Data!$B:$CP,Daily!EK$10,0)/EK$168,0)</f>
        <v>3.4054742202418845E-2</v>
      </c>
      <c r="EL189" s="12">
        <f>IFERROR(VLOOKUP($EG189,Data!$B:$CP,Daily!EL$10,0)/EL$168,0)</f>
        <v>3.5137034434293744E-2</v>
      </c>
      <c r="EM189" s="12">
        <f>IFERROR(VLOOKUP($EG189,Data!$B:$CP,Daily!EM$10,0)/EM$168,0)</f>
        <v>2.734375E-2</v>
      </c>
      <c r="EN189" s="12">
        <f>IFERROR(VLOOKUP($EG189,Data!$B:$CP,Daily!EN$10,0)/EN$168,0)</f>
        <v>4.0602312449583219E-2</v>
      </c>
      <c r="EO189" s="12">
        <f>IFERROR(VLOOKUP($EG189,Data!$B:$CP,Daily!EO$10,0)/EO$168,0)</f>
        <v>3.4388238225766261E-2</v>
      </c>
      <c r="EP189" s="12">
        <f>IFERROR(VLOOKUP($EG189,Data!$B:$CP,Daily!EP$10,0)/EP$168,0)</f>
        <v>2.8266033254156768E-2</v>
      </c>
      <c r="EQ189" s="12">
        <f>IFERROR(VLOOKUP($EG189,Data!$B:$CP,Daily!EQ$10,0)/EQ$168,0)</f>
        <v>3.2643907301270869E-2</v>
      </c>
      <c r="ER189" s="12">
        <f>IFERROR(VLOOKUP($EG189,Data!$B:$CP,Daily!ER$10,0)/ER$168,0)</f>
        <v>3.4119106699751864E-2</v>
      </c>
      <c r="ES189" s="12">
        <f>IFERROR(VLOOKUP($EG189,Data!$B:$CP,Daily!ES$10,0)/ES$168,0)</f>
        <v>2.6722925457102673E-2</v>
      </c>
      <c r="ET189" s="12">
        <f>IFERROR(VLOOKUP($EG189,Data!$B:$CP,Daily!ET$10,0)/ET$168,0)</f>
        <v>4.1176470588235294E-2</v>
      </c>
      <c r="EU189" s="12">
        <f>IFERROR(VLOOKUP($EG189,Data!$B:$CP,Daily!EU$10,0)/EU$168,0)</f>
        <v>4.5140732873074879E-2</v>
      </c>
      <c r="EV189" s="12">
        <f>IFERROR(VLOOKUP($EG189,Data!$B:$CP,Daily!EV$10,0)/EV$168,0)</f>
        <v>4.1591784338896022E-2</v>
      </c>
      <c r="EW189" s="12">
        <f>IFERROR(VLOOKUP($EG189,Data!$B:$CP,Daily!EW$10,0)/EW$168,0)</f>
        <v>3.0996992829053899E-2</v>
      </c>
      <c r="EX189" s="12">
        <f>IFERROR(VLOOKUP($EG189,Data!$B:$CP,Daily!EX$10,0)/EX$168,0)</f>
        <v>3.9431790350232671E-2</v>
      </c>
      <c r="EY189" s="12">
        <f>IFERROR(VLOOKUP($EG189,Data!$B:$CP,Daily!EY$10,0)/EY$168,0)</f>
        <v>3.7452079032733704E-2</v>
      </c>
      <c r="EZ189" s="12">
        <f>IFERROR(VLOOKUP($EG189,Data!$B:$CP,Daily!EZ$10,0)/EZ$168,0)</f>
        <v>3.2862306933946761E-2</v>
      </c>
      <c r="FA189" s="12">
        <f>IFERROR(VLOOKUP($EG189,Data!$B:$CP,Daily!FA$10,0)/FA$168,0)</f>
        <v>3.9539146373396179E-2</v>
      </c>
      <c r="FB189" s="12">
        <f>IFERROR(VLOOKUP($EG189,Data!$B:$CP,Daily!FB$10,0)/FB$168,0)</f>
        <v>3.6627140974967061E-2</v>
      </c>
      <c r="FC189" s="12">
        <f>IFERROR(VLOOKUP($EG189,Data!$B:$CP,Daily!FC$10,0)/FC$168,0)</f>
        <v>3.665436654366544E-2</v>
      </c>
      <c r="FD189" s="12">
        <f>IFERROR(VLOOKUP($EG189,Data!$B:$CP,Daily!FD$10,0)/FD$168,0)</f>
        <v>3.5862785862785865E-2</v>
      </c>
      <c r="FE189" s="12">
        <f>IFERROR(VLOOKUP($EG189,Data!$B:$CP,Daily!FE$10,0)/FE$168,0)</f>
        <v>4.3053292995112867E-2</v>
      </c>
      <c r="FF189" s="12">
        <f>IFERROR(VLOOKUP($EG189,Data!$B:$CP,Daily!FF$10,0)/FF$168,0)</f>
        <v>4.5139850456937136E-2</v>
      </c>
      <c r="FG189" s="12">
        <f>IFERROR(VLOOKUP($EG189,Data!$B:$CP,Daily!FG$10,0)/FG$168,0)</f>
        <v>4.017715912685859E-2</v>
      </c>
      <c r="FH189" s="12">
        <f>IFERROR(VLOOKUP($EG189,Data!$B:$CP,Daily!FH$10,0)/FH$168,0)</f>
        <v>3.9606396063960637E-2</v>
      </c>
      <c r="FI189" s="12">
        <f>IFERROR(VLOOKUP($EG189,Data!$B:$CP,Daily!FI$10,0)/FI$168,0)</f>
        <v>4.556530214424951E-2</v>
      </c>
      <c r="FJ189" s="12">
        <f>IFERROR(VLOOKUP($EG189,Data!$B:$CP,Daily!FJ$10,0)/FJ$168,0)</f>
        <v>3.7364130434782608E-2</v>
      </c>
      <c r="FK189" s="12">
        <f>IFERROR(VLOOKUP($EG189,Data!$B:$CP,Daily!FK$10,0)/FK$168,0)</f>
        <v>4.1358595194085031E-2</v>
      </c>
      <c r="FL189" s="12">
        <f>IFERROR(VLOOKUP($EG189,Data!$B:$CP,Daily!FL$10,0)/FL$168,0)</f>
        <v>4.1377816291161176E-2</v>
      </c>
      <c r="FM189" s="12">
        <f>IFERROR(VLOOKUP($EG189,Data!$B:$CP,Daily!FM$10,0)/FM$168,0)</f>
        <v>4.2067638163321416E-2</v>
      </c>
      <c r="FN189" s="12">
        <f>IFERROR(VLOOKUP($EG189,Data!$B:$CP,Daily!FN$10,0)/FN$168,0)</f>
        <v>4.0327662255828609E-2</v>
      </c>
      <c r="FO189" s="12">
        <f>IFERROR(VLOOKUP($EG189,Data!$B:$CP,Daily!FO$10,0)/FO$168,0)</f>
        <v>3.8488291212613032E-2</v>
      </c>
      <c r="FP189" s="12">
        <f>IFERROR(VLOOKUP($EG189,Data!$B:$CP,Daily!FP$10,0)/FP$168,0)</f>
        <v>3.3446327683615822E-2</v>
      </c>
      <c r="FQ189" s="12">
        <f>IFERROR(VLOOKUP($EG189,Data!$B:$CP,Daily!FQ$10,0)/FQ$168,0)</f>
        <v>4.0715462461755704E-2</v>
      </c>
      <c r="FR189" s="12">
        <f>IFERROR(VLOOKUP($EG189,Data!$B:$CP,Daily!FR$10,0)/FR$168,0)</f>
        <v>3.3819628647214856E-2</v>
      </c>
      <c r="FS189" s="12">
        <f>IFERROR(VLOOKUP($EG189,Data!$B:$CP,Daily!FS$10,0)/FS$168,0)</f>
        <v>3.7062937062937062E-2</v>
      </c>
      <c r="FT189" s="12">
        <f>IFERROR(VLOOKUP($EG189,Data!$B:$CP,Daily!FT$10,0)/FT$168,0)</f>
        <v>3.5427622474398006E-2</v>
      </c>
      <c r="FU189" s="12">
        <f>IFERROR(VLOOKUP($EG189,Data!$B:$CP,Daily!FU$10,0)/FU$168,0)</f>
        <v>3.2278088144009932E-2</v>
      </c>
      <c r="FV189" s="12">
        <f>IFERROR(VLOOKUP($EG189,Data!$B:$CP,Daily!FV$10,0)/FV$168,0)</f>
        <v>4.1917736442232116E-2</v>
      </c>
      <c r="FW189" s="12">
        <f>IFERROR(VLOOKUP($EG189,Data!$B:$CP,Daily!FW$10,0)/FW$168,0)</f>
        <v>4.0684115055713913E-2</v>
      </c>
      <c r="FX189" s="12">
        <f>IFERROR(VLOOKUP($EG189,Data!$B:$CP,Daily!FX$10,0)/FX$168,0)</f>
        <v>3.5313767597232162E-2</v>
      </c>
      <c r="FY189" s="12">
        <f>IFERROR(VLOOKUP($EG189,Data!$B:$CP,Daily!FY$10,0)/FY$168,0)</f>
        <v>3.9257673090649536E-2</v>
      </c>
      <c r="FZ189" s="12">
        <f>IFERROR(VLOOKUP($EG189,Data!$B:$CP,Daily!FZ$10,0)/FZ$168,0)</f>
        <v>2.9850746268656716E-2</v>
      </c>
      <c r="GA189" s="12">
        <f>IFERROR(VLOOKUP($EG189,Data!$B:$CP,Daily!GA$10,0)/GA$168,0)</f>
        <v>3.7366548042704624E-2</v>
      </c>
      <c r="GB189" s="12">
        <f>IFERROR(VLOOKUP($EG189,Data!$B:$CP,Daily!GB$10,0)/GB$168,0)</f>
        <v>3.5536602700781808E-2</v>
      </c>
      <c r="GC189" s="12">
        <f>IFERROR(VLOOKUP($EG189,Data!$B:$CP,Daily!GC$10,0)/GC$168,0)</f>
        <v>4.2773981270564414E-2</v>
      </c>
      <c r="GD189" s="12">
        <f>IFERROR(VLOOKUP($EG189,Data!$B:$CP,Daily!GD$10,0)/GD$168,0)</f>
        <v>3.3798156464192861E-2</v>
      </c>
      <c r="GE189" s="12">
        <f>IFERROR(VLOOKUP($EG189,Data!$B:$CP,Daily!GE$10,0)/GE$168,0)</f>
        <v>3.7553141237600375E-2</v>
      </c>
      <c r="GF189" s="12">
        <f>IFERROR(VLOOKUP($EG189,Data!$B:$CP,Daily!GF$10,0)/GF$168,0)</f>
        <v>2.9562383612662942E-2</v>
      </c>
      <c r="GG189" s="12">
        <f>IFERROR(VLOOKUP($EG189,Data!$B:$CP,Daily!GG$10,0)/GG$168,0)</f>
        <v>3.1956174389408808E-2</v>
      </c>
      <c r="GH189" s="12">
        <f>IFERROR(VLOOKUP($EG189,Data!$B:$CP,Daily!GH$10,0)/GH$168,0)</f>
        <v>3.597543141269377E-2</v>
      </c>
      <c r="GI189" s="12">
        <f>IFERROR(VLOOKUP($EG189,Data!$B:$CP,Daily!GI$10,0)/GI$168,0)</f>
        <v>4.0777317617075502E-2</v>
      </c>
      <c r="GJ189" s="12">
        <f>IFERROR(VLOOKUP($EG189,Data!$B:$CP,Daily!GJ$10,0)/GJ$168,0)</f>
        <v>3.5846724351050678E-2</v>
      </c>
      <c r="GK189" s="12">
        <f>IFERROR(VLOOKUP($EG189,Data!$B:$CP,Daily!GK$10,0)/GK$168,0)</f>
        <v>4.1147425346814016E-2</v>
      </c>
      <c r="GL189" s="12">
        <f>IFERROR(VLOOKUP($EG189,Data!$B:$CP,Daily!GL$10,0)/GL$168,0)</f>
        <v>3.6289292103245593E-2</v>
      </c>
      <c r="GM189" s="12">
        <f>IFERROR(VLOOKUP($EG189,Data!$B:$CP,Daily!GM$10,0)/GM$168,0)</f>
        <v>3.7521181312030985E-2</v>
      </c>
      <c r="GN189" s="12">
        <f>IFERROR(VLOOKUP($EG189,Data!$B:$CP,Daily!GN$10,0)/GN$168,0)</f>
        <v>3.5036496350364967E-2</v>
      </c>
      <c r="GO189" s="12">
        <f>IFERROR(VLOOKUP($EG189,Data!$B:$CP,Daily!GO$10,0)/GO$168,0)</f>
        <v>3.3045089561457693E-2</v>
      </c>
      <c r="GP189" s="12">
        <f>IFERROR(VLOOKUP($EG189,Data!$B:$CP,Daily!GP$10,0)/GP$168,0)</f>
        <v>3.0646235842771485E-2</v>
      </c>
      <c r="GQ189" s="12">
        <f>IFERROR(VLOOKUP($EG189,Data!$B:$CP,Daily!GQ$10,0)/GQ$168,0)</f>
        <v>4.1254125412541254E-2</v>
      </c>
      <c r="GR189" s="12">
        <f>IFERROR(VLOOKUP($EG189,Data!$B:$CP,Daily!GR$10,0)/GR$168,0)</f>
        <v>3.8492168834616404E-2</v>
      </c>
      <c r="GS189" s="12">
        <f>IFERROR(VLOOKUP($EG189,Data!$B:$CP,Daily!GS$10,0)/GS$168,0)</f>
        <v>3.1273455091318486E-2</v>
      </c>
      <c r="GT189" s="12">
        <f>IFERROR(VLOOKUP($EG189,Data!$B:$CP,Daily!GT$10,0)/GT$168,0)</f>
        <v>3.1258006661542402E-2</v>
      </c>
      <c r="GU189" s="12">
        <f>IFERROR(VLOOKUP($EG189,Data!$B:$CP,Daily!GU$10,0)/GU$168,0)</f>
        <v>3.2178770949720673E-2</v>
      </c>
      <c r="GV189" s="12">
        <f>IFERROR(VLOOKUP($EG189,Data!$B:$CP,Daily!GV$10,0)/GV$168,0)</f>
        <v>3.094507945358238E-2</v>
      </c>
      <c r="GW189" s="12">
        <f>IFERROR(VLOOKUP($EG189,Data!$B:$CP,Daily!GW$10,0)/GW$168,0)</f>
        <v>2.8361058085628579E-2</v>
      </c>
      <c r="GX189" s="12">
        <f>IFERROR(VLOOKUP($EG189,Data!$B:$CP,Daily!GX$10,0)/GX$168,0)</f>
        <v>4.0646425073457393E-2</v>
      </c>
      <c r="GY189" s="12">
        <f>IFERROR(VLOOKUP($EG189,Data!$B:$CP,Daily!GY$10,0)/GY$168,0)</f>
        <v>3.6547433903576981E-2</v>
      </c>
      <c r="GZ189" s="12">
        <f>IFERROR(VLOOKUP($EG189,Data!$B:$CP,Daily!GZ$10,0)/GZ$168,0)</f>
        <v>2.938117524700988E-2</v>
      </c>
      <c r="HA189" s="12">
        <f>IFERROR(VLOOKUP($EG189,Data!$B:$CP,Daily!HA$10,0)/HA$168,0)</f>
        <v>3.343757517440462E-2</v>
      </c>
      <c r="HB189" s="12">
        <f>IFERROR(VLOOKUP($EG189,Data!$B:$CP,Daily!HB$10,0)/HB$168,0)</f>
        <v>3.4524094941261088E-2</v>
      </c>
      <c r="HC189" s="12">
        <f>IFERROR(VLOOKUP($EG189,Data!$B:$CP,Daily!HC$10,0)/HC$168,0)</f>
        <v>3.8975817923186343E-2</v>
      </c>
      <c r="HD189" s="12">
        <f>IFERROR(VLOOKUP($EG189,Data!$B:$CP,Daily!HD$10,0)/HD$168,0)</f>
        <v>3.9586919104991396E-2</v>
      </c>
      <c r="HE189" s="12">
        <f>IFERROR(VLOOKUP($EG189,Data!$B:$CP,Daily!HE$10,0)/HE$168,0)</f>
        <v>3.603844100373732E-2</v>
      </c>
      <c r="HF189" s="12">
        <f>IFERROR(VLOOKUP($EG189,Data!$B:$CP,Daily!HF$10,0)/HF$168,0)</f>
        <v>3.9048357900181019E-2</v>
      </c>
      <c r="HG189" s="12">
        <f>IFERROR(VLOOKUP($EG189,Data!$B:$CP,Daily!HG$10,0)/HG$168,0)</f>
        <v>2.8542814221331998E-2</v>
      </c>
      <c r="HH189" s="12">
        <f>IFERROR(VLOOKUP($EG189,Data!$B:$CP,Daily!HH$10,0)/HH$168,0)</f>
        <v>3.2911392405063293E-2</v>
      </c>
      <c r="HI189" s="12">
        <f>IFERROR(VLOOKUP($EG189,Data!$B:$CP,Daily!HI$10,0)/HI$168,0)</f>
        <v>2.9498525073746312E-2</v>
      </c>
      <c r="HJ189" s="12">
        <f>IFERROR(VLOOKUP($EG189,Data!$B:$CP,Daily!HJ$10,0)/HJ$168,0)</f>
        <v>3.5870755750273819E-2</v>
      </c>
      <c r="HK189" s="12">
        <f>IFERROR(VLOOKUP($EG189,Data!$B:$CP,Daily!HK$10,0)/HK$168,0)</f>
        <v>4.7882136279926338E-2</v>
      </c>
      <c r="HL189" s="12">
        <f>IFERROR(VLOOKUP($EG189,Data!$B:$CP,Daily!HL$10,0)/HL$168,0)</f>
        <v>3.4944949736716135E-2</v>
      </c>
      <c r="HM189" s="12">
        <f>IFERROR(VLOOKUP($EG189,Data!$B:$CP,Daily!HM$10,0)/HM$168,0)</f>
        <v>4.0020135917442738E-2</v>
      </c>
      <c r="HN189" s="12">
        <f>IFERROR(VLOOKUP($EG189,Data!$B:$CP,Daily!HN$10,0)/HN$168,0)</f>
        <v>3.4998848722081512E-2</v>
      </c>
      <c r="HO189" s="12">
        <f>IFERROR(VLOOKUP($EG189,Data!$B:$CP,Daily!HO$10,0)/HO$168,0)</f>
        <v>3.7225433526011563E-2</v>
      </c>
      <c r="HP189" s="12">
        <f>IFERROR(VLOOKUP($EG189,Data!$B:$CP,Daily!HP$10,0)/HP$168,0)</f>
        <v>3.6314727639542702E-2</v>
      </c>
      <c r="HQ189" s="12">
        <f>IFERROR(VLOOKUP($EG189,Data!$B:$CP,Daily!HQ$10,0)/HQ$168,0)</f>
        <v>4.3857259602288208E-2</v>
      </c>
      <c r="HR189" s="12">
        <f>IFERROR(VLOOKUP($EG189,Data!$B:$CP,Daily!HR$10,0)/HR$168,0)</f>
        <v>3.3096195484070522E-2</v>
      </c>
      <c r="HS189" s="12">
        <f>IFERROR(VLOOKUP($EG189,Data!$B:$CP,Daily!HS$10,0)/HS$168,0)</f>
        <v>3.6784741144414171E-2</v>
      </c>
      <c r="HT189" s="12">
        <f>IFERROR(VLOOKUP($EG189,Data!$B:$CP,Daily!HT$10,0)/HT$168,0)</f>
        <v>3.6040252749824482E-2</v>
      </c>
      <c r="HU189" s="43"/>
      <c r="HV189" s="40">
        <f t="shared" si="2141"/>
        <v>3.3096195484070522E-2</v>
      </c>
      <c r="HW189" s="40">
        <f t="shared" si="2142"/>
        <v>4.0020135917442738E-2</v>
      </c>
      <c r="HX189" s="40">
        <f t="shared" si="2796"/>
        <v>6.9239404333722165E-3</v>
      </c>
      <c r="HY189" s="40">
        <f t="shared" si="2797"/>
        <v>4.5213091242471901E-2</v>
      </c>
      <c r="HZ189" s="40">
        <f t="shared" si="2798"/>
        <v>2.7903240159041359E-2</v>
      </c>
      <c r="IA189" s="43"/>
      <c r="IB189" s="12">
        <f t="shared" si="2799"/>
        <v>4.1651411808051354E-3</v>
      </c>
      <c r="IC189" s="12">
        <f t="shared" si="2748"/>
        <v>3.7451601548750442E-2</v>
      </c>
      <c r="ID189" s="12">
        <f t="shared" si="2749"/>
        <v>3.5476952287191027E-2</v>
      </c>
      <c r="IE189" s="1"/>
      <c r="IF189" s="7" t="s">
        <v>908</v>
      </c>
      <c r="IG189" s="7" t="s">
        <v>165</v>
      </c>
      <c r="IH189" s="12">
        <f>IFERROR(VLOOKUP($IF189,Data!$B:$CP,Daily!IH$10,0)/IH$168,0)</f>
        <v>3.7935323383084578E-2</v>
      </c>
      <c r="II189" s="12">
        <f>IFERROR(VLOOKUP($IF189,Data!$B:$CP,Daily!II$10,0)/II$168,0)</f>
        <v>4.5259938837920489E-2</v>
      </c>
      <c r="IJ189" s="12">
        <f>IFERROR(VLOOKUP($IF189,Data!$B:$CP,Daily!IJ$10,0)/IJ$168,0)</f>
        <v>4.510218463706836E-2</v>
      </c>
      <c r="IK189" s="12">
        <f>IFERROR(VLOOKUP($IF189,Data!$B:$CP,Daily!IK$10,0)/IK$168,0)</f>
        <v>4.3513295729250605E-2</v>
      </c>
      <c r="IL189" s="12">
        <f>IFERROR(VLOOKUP($IF189,Data!$B:$CP,Daily!IL$10,0)/IL$168,0)</f>
        <v>3.8607115821347467E-2</v>
      </c>
      <c r="IM189" s="12">
        <f>IFERROR(VLOOKUP($IF189,Data!$B:$CP,Daily!IM$10,0)/IM$168,0)</f>
        <v>4.2528735632183907E-2</v>
      </c>
      <c r="IN189" s="12">
        <f>IFERROR(VLOOKUP($IF189,Data!$B:$CP,Daily!IN$10,0)/IN$168,0)</f>
        <v>3.8861521620142309E-2</v>
      </c>
      <c r="IO189" s="12">
        <f>IFERROR(VLOOKUP($IF189,Data!$B:$CP,Daily!IO$10,0)/IO$168,0)</f>
        <v>3.5300606729178161E-2</v>
      </c>
      <c r="IP189" s="12">
        <f>IFERROR(VLOOKUP($IF189,Data!$B:$CP,Daily!IP$10,0)/IP$168,0)</f>
        <v>3.9627039627039624E-2</v>
      </c>
      <c r="IQ189" s="12">
        <f>IFERROR(VLOOKUP($IF189,Data!$B:$CP,Daily!IQ$10,0)/IQ$168,0)</f>
        <v>5.1449275362318837E-2</v>
      </c>
      <c r="IR189" s="12">
        <f>IFERROR(VLOOKUP($IF189,Data!$B:$CP,Daily!IR$10,0)/IR$168,0)</f>
        <v>2.6938775510204082E-2</v>
      </c>
      <c r="IS189" s="12">
        <f>IFERROR(VLOOKUP($IF189,Data!$B:$CP,Daily!IS$10,0)/IS$168,0)</f>
        <v>4.2608134280180759E-2</v>
      </c>
      <c r="IT189" s="12">
        <f>IFERROR(VLOOKUP($IF189,Data!$B:$CP,Daily!IT$10,0)/IT$168,0)</f>
        <v>3.0605871330418487E-2</v>
      </c>
      <c r="IU189" s="12">
        <f>IFERROR(VLOOKUP($IF189,Data!$B:$CP,Daily!IU$10,0)/IU$168,0)</f>
        <v>4.2502951593860687E-2</v>
      </c>
      <c r="IV189" s="12">
        <f>IFERROR(VLOOKUP($IF189,Data!$B:$CP,Daily!IV$10,0)/IV$168,0)</f>
        <v>3.5048049745618995E-2</v>
      </c>
      <c r="IW189" s="12">
        <f>IFERROR(VLOOKUP($IF189,Data!$B:$CP,Daily!IW$10,0)/IW$168,0)</f>
        <v>3.0213270142180094E-2</v>
      </c>
      <c r="IX189" s="12">
        <f>IFERROR(VLOOKUP($IF189,Data!$B:$CP,Daily!IX$10,0)/IX$168,0)</f>
        <v>4.8961424332344211E-2</v>
      </c>
      <c r="IY189" s="12">
        <f>IFERROR(VLOOKUP($IF189,Data!$B:$CP,Daily!IY$10,0)/IY$168,0)</f>
        <v>4.16036308623298E-2</v>
      </c>
      <c r="IZ189" s="12">
        <f>IFERROR(VLOOKUP($IF189,Data!$B:$CP,Daily!IZ$10,0)/IZ$168,0)</f>
        <v>3.6721311475409836E-2</v>
      </c>
      <c r="JA189" s="12">
        <f>IFERROR(VLOOKUP($IF189,Data!$B:$CP,Daily!JA$10,0)/JA$168,0)</f>
        <v>2.8756290438533429E-2</v>
      </c>
      <c r="JB189" s="12">
        <f>IFERROR(VLOOKUP($IF189,Data!$B:$CP,Daily!JB$10,0)/JB$168,0)</f>
        <v>3.2546266751754947E-2</v>
      </c>
      <c r="JC189" s="12">
        <f>IFERROR(VLOOKUP($IF189,Data!$B:$CP,Daily!JC$10,0)/JC$168,0)</f>
        <v>4.0671400903808906E-2</v>
      </c>
      <c r="JD189" s="12">
        <f>IFERROR(VLOOKUP($IF189,Data!$B:$CP,Daily!JD$10,0)/JD$168,0)</f>
        <v>4.4991001799640072E-2</v>
      </c>
      <c r="JE189" s="12">
        <f>IFERROR(VLOOKUP($IF189,Data!$B:$CP,Daily!JE$10,0)/JE$168,0)</f>
        <v>3.4431137724550899E-2</v>
      </c>
      <c r="JF189" s="12">
        <f>IFERROR(VLOOKUP($IF189,Data!$B:$CP,Daily!JF$10,0)/JF$168,0)</f>
        <v>3.906899418121363E-2</v>
      </c>
      <c r="JG189" s="12">
        <f>IFERROR(VLOOKUP($IF189,Data!$B:$CP,Daily!JG$10,0)/JG$168,0)</f>
        <v>4.6022353714661408E-2</v>
      </c>
      <c r="JH189" s="12">
        <f>IFERROR(VLOOKUP($IF189,Data!$B:$CP,Daily!JH$10,0)/JH$168,0)</f>
        <v>4.5194143857415658E-2</v>
      </c>
      <c r="JI189" s="12">
        <f>IFERROR(VLOOKUP($IF189,Data!$B:$CP,Daily!JI$10,0)/JI$168,0)</f>
        <v>4.6218487394957986E-2</v>
      </c>
      <c r="JJ189" s="12">
        <f>IFERROR(VLOOKUP($IF189,Data!$B:$CP,Daily!JJ$10,0)/JJ$168,0)</f>
        <v>4.2595019659239841E-2</v>
      </c>
      <c r="JK189" s="12">
        <f>IFERROR(VLOOKUP($IF189,Data!$B:$CP,Daily!JK$10,0)/JK$168,0)</f>
        <v>2.7860106698280974E-2</v>
      </c>
      <c r="JL189" s="12">
        <f>IFERROR(VLOOKUP($IF189,Data!$B:$CP,Daily!JL$10,0)/JL$168,0)</f>
        <v>4.7584715212689255E-2</v>
      </c>
      <c r="JM189" s="12">
        <f>IFERROR(VLOOKUP($IF189,Data!$B:$CP,Daily!JM$10,0)/JM$168,0)</f>
        <v>4.4515103338632747E-2</v>
      </c>
      <c r="JN189" s="12">
        <f>IFERROR(VLOOKUP($IF189,Data!$B:$CP,Daily!JN$10,0)/JN$168,0)</f>
        <v>3.9488966318234613E-2</v>
      </c>
      <c r="JO189" s="12">
        <f>IFERROR(VLOOKUP($IF189,Data!$B:$CP,Daily!JO$10,0)/JO$168,0)</f>
        <v>4.0300913487372379E-2</v>
      </c>
      <c r="JP189" s="12">
        <f>IFERROR(VLOOKUP($IF189,Data!$B:$CP,Daily!JP$10,0)/JP$168,0)</f>
        <v>3.2942490228922393E-2</v>
      </c>
      <c r="JQ189" s="12">
        <f>IFERROR(VLOOKUP($IF189,Data!$B:$CP,Daily!JQ$10,0)/JQ$168,0)</f>
        <v>4.3279022403258656E-2</v>
      </c>
      <c r="JR189" s="12">
        <f>IFERROR(VLOOKUP($IF189,Data!$B:$CP,Daily!JR$10,0)/JR$168,0)</f>
        <v>3.2590983161325367E-2</v>
      </c>
      <c r="JS189" s="12">
        <f>IFERROR(VLOOKUP($IF189,Data!$B:$CP,Daily!JS$10,0)/JS$168,0)</f>
        <v>4.1529334212261043E-2</v>
      </c>
      <c r="JT189" s="12">
        <f>IFERROR(VLOOKUP($IF189,Data!$B:$CP,Daily!JT$10,0)/JT$168,0)</f>
        <v>4.63038180341186E-2</v>
      </c>
      <c r="JU189" s="12">
        <f>IFERROR(VLOOKUP($IF189,Data!$B:$CP,Daily!JU$10,0)/JU$168,0)</f>
        <v>4.4444444444444446E-2</v>
      </c>
      <c r="JV189" s="12">
        <f>IFERROR(VLOOKUP($IF189,Data!$B:$CP,Daily!JV$10,0)/JV$168,0)</f>
        <v>3.8563829787234043E-2</v>
      </c>
      <c r="JW189" s="12">
        <f>IFERROR(VLOOKUP($IF189,Data!$B:$CP,Daily!JW$10,0)/JW$168,0)</f>
        <v>4.3795620437956206E-2</v>
      </c>
      <c r="JX189" s="12">
        <f>IFERROR(VLOOKUP($IF189,Data!$B:$CP,Daily!JX$10,0)/JX$168,0)</f>
        <v>3.8216560509554139E-2</v>
      </c>
      <c r="JY189" s="12">
        <f>IFERROR(VLOOKUP($IF189,Data!$B:$CP,Daily!JY$10,0)/JY$168,0)</f>
        <v>3.4832172260924638E-2</v>
      </c>
      <c r="JZ189" s="12">
        <f>IFERROR(VLOOKUP($IF189,Data!$B:$CP,Daily!JZ$10,0)/JZ$168,0)</f>
        <v>4.7250193648334625E-2</v>
      </c>
      <c r="KA189" s="12">
        <f>IFERROR(VLOOKUP($IF189,Data!$B:$CP,Daily!KA$10,0)/KA$168,0)</f>
        <v>4.8269581056466303E-2</v>
      </c>
      <c r="KB189" s="12">
        <f>IFERROR(VLOOKUP($IF189,Data!$B:$CP,Daily!KB$10,0)/KB$168,0)</f>
        <v>4.3331076506431955E-2</v>
      </c>
      <c r="KC189" s="12">
        <f>IFERROR(VLOOKUP($IF189,Data!$B:$CP,Daily!KC$10,0)/KC$168,0)</f>
        <v>4.2132982225148122E-2</v>
      </c>
      <c r="KD189" s="12">
        <f>IFERROR(VLOOKUP($IF189,Data!$B:$CP,Daily!KD$10,0)/KD$168,0)</f>
        <v>3.3618581907090467E-2</v>
      </c>
      <c r="KE189" s="12">
        <f>IFERROR(VLOOKUP($IF189,Data!$B:$CP,Daily!KE$10,0)/KE$168,0)</f>
        <v>3.8898862956313583E-2</v>
      </c>
      <c r="KF189" s="12">
        <f>IFERROR(VLOOKUP($IF189,Data!$B:$CP,Daily!KF$10,0)/KF$168,0)</f>
        <v>4.4117647058823532E-2</v>
      </c>
      <c r="KG189" s="12">
        <f>IFERROR(VLOOKUP($IF189,Data!$B:$CP,Daily!KG$10,0)/KG$168,0)</f>
        <v>3.6324786324786328E-2</v>
      </c>
      <c r="KH189" s="12">
        <f>IFERROR(VLOOKUP($IF189,Data!$B:$CP,Daily!KH$10,0)/KH$168,0)</f>
        <v>3.7674037674037673E-2</v>
      </c>
      <c r="KI189" s="12">
        <f>IFERROR(VLOOKUP($IF189,Data!$B:$CP,Daily!KI$10,0)/KI$168,0)</f>
        <v>3.4378769601930037E-2</v>
      </c>
      <c r="KJ189" s="12">
        <f>IFERROR(VLOOKUP($IF189,Data!$B:$CP,Daily!KJ$10,0)/KJ$168,0)</f>
        <v>3.2435740514075891E-2</v>
      </c>
      <c r="KK189" s="12">
        <f>IFERROR(VLOOKUP($IF189,Data!$B:$CP,Daily!KK$10,0)/KK$168,0)</f>
        <v>3.6285362853628537E-2</v>
      </c>
      <c r="KL189" s="12">
        <f>IFERROR(VLOOKUP($IF189,Data!$B:$CP,Daily!KL$10,0)/KL$168,0)</f>
        <v>3.7567084078711989E-2</v>
      </c>
      <c r="KM189" s="12">
        <f>IFERROR(VLOOKUP($IF189,Data!$B:$CP,Daily!KM$10,0)/KM$168,0)</f>
        <v>3.1862745098039214E-2</v>
      </c>
      <c r="KN189" s="12">
        <f>IFERROR(VLOOKUP($IF189,Data!$B:$CP,Daily!KN$10,0)/KN$168,0)</f>
        <v>4.1860465116279069E-2</v>
      </c>
      <c r="KO189" s="12">
        <f>IFERROR(VLOOKUP($IF189,Data!$B:$CP,Daily!KO$10,0)/KO$168,0)</f>
        <v>3.1705227077977724E-2</v>
      </c>
      <c r="KP189" s="12">
        <f>IFERROR(VLOOKUP($IF189,Data!$B:$CP,Daily!KP$10,0)/KP$168,0)</f>
        <v>3.4571062740076826E-2</v>
      </c>
      <c r="KQ189" s="12">
        <f>IFERROR(VLOOKUP($IF189,Data!$B:$CP,Daily!KQ$10,0)/KQ$168,0)</f>
        <v>3.8987688098495211E-2</v>
      </c>
      <c r="KR189" s="12">
        <f>IFERROR(VLOOKUP($IF189,Data!$B:$CP,Daily!KR$10,0)/KR$168,0)</f>
        <v>4.2372881355932202E-2</v>
      </c>
      <c r="KS189" s="12">
        <f>IFERROR(VLOOKUP($IF189,Data!$B:$CP,Daily!KS$10,0)/KS$168,0)</f>
        <v>3.0153846153846153E-2</v>
      </c>
      <c r="KT189" s="12">
        <f>IFERROR(VLOOKUP($IF189,Data!$B:$CP,Daily!KT$10,0)/KT$168,0)</f>
        <v>3.1093279839518557E-2</v>
      </c>
      <c r="KU189" s="12">
        <f>IFERROR(VLOOKUP($IF189,Data!$B:$CP,Daily!KU$10,0)/KU$168,0)</f>
        <v>3.6477987421383647E-2</v>
      </c>
      <c r="KV189" s="12">
        <f>IFERROR(VLOOKUP($IF189,Data!$B:$CP,Daily!KV$10,0)/KV$168,0)</f>
        <v>4.3997485857950977E-2</v>
      </c>
      <c r="KW189" s="12">
        <f>IFERROR(VLOOKUP($IF189,Data!$B:$CP,Daily!KW$10,0)/KW$168,0)</f>
        <v>3.4665099882491189E-2</v>
      </c>
      <c r="KX189" s="12">
        <f>IFERROR(VLOOKUP($IF189,Data!$B:$CP,Daily!KX$10,0)/KX$168,0)</f>
        <v>4.2839657282741736E-2</v>
      </c>
      <c r="KY189" s="12">
        <f>IFERROR(VLOOKUP($IF189,Data!$B:$CP,Daily!KY$10,0)/KY$168,0)</f>
        <v>3.3475349969567865E-2</v>
      </c>
      <c r="KZ189" s="12">
        <f>IFERROR(VLOOKUP($IF189,Data!$B:$CP,Daily!KZ$10,0)/KZ$168,0)</f>
        <v>2.7554535017221583E-2</v>
      </c>
      <c r="LA189" s="12">
        <f>IFERROR(VLOOKUP($IF189,Data!$B:$CP,Daily!LA$10,0)/LA$168,0)</f>
        <v>2.9620853080568721E-2</v>
      </c>
      <c r="LB189" s="12">
        <f>IFERROR(VLOOKUP($IF189,Data!$B:$CP,Daily!LB$10,0)/LB$168,0)</f>
        <v>2.7158774373259052E-2</v>
      </c>
      <c r="LC189" s="12">
        <f>IFERROR(VLOOKUP($IF189,Data!$B:$CP,Daily!LC$10,0)/LC$168,0)</f>
        <v>3.952205882352941E-2</v>
      </c>
      <c r="LD189" s="12">
        <f>IFERROR(VLOOKUP($IF189,Data!$B:$CP,Daily!LD$10,0)/LD$168,0)</f>
        <v>3.0181086519114688E-2</v>
      </c>
      <c r="LE189" s="12">
        <f>IFERROR(VLOOKUP($IF189,Data!$B:$CP,Daily!LE$10,0)/LE$168,0)</f>
        <v>0.04</v>
      </c>
      <c r="LF189" s="12">
        <f>IFERROR(VLOOKUP($IF189,Data!$B:$CP,Daily!LF$10,0)/LF$168,0)</f>
        <v>4.1843541540327468E-2</v>
      </c>
      <c r="LG189" s="12">
        <f>IFERROR(VLOOKUP($IF189,Data!$B:$CP,Daily!LG$10,0)/LG$168,0)</f>
        <v>3.5261707988980713E-2</v>
      </c>
      <c r="LH189" s="12">
        <f>IFERROR(VLOOKUP($IF189,Data!$B:$CP,Daily!LH$10,0)/LH$168,0)</f>
        <v>2.8004073319755601E-2</v>
      </c>
      <c r="LI189" s="12">
        <f>IFERROR(VLOOKUP($IF189,Data!$B:$CP,Daily!LI$10,0)/LI$168,0)</f>
        <v>4.0160642570281124E-2</v>
      </c>
      <c r="LJ189" s="12">
        <f>IFERROR(VLOOKUP($IF189,Data!$B:$CP,Daily!LJ$10,0)/LJ$168,0)</f>
        <v>4.9844236760124609E-2</v>
      </c>
      <c r="LK189" s="12">
        <f>IFERROR(VLOOKUP($IF189,Data!$B:$CP,Daily!LK$10,0)/LK$168,0)</f>
        <v>4.3962848297213621E-2</v>
      </c>
      <c r="LL189" s="12">
        <f>IFERROR(VLOOKUP($IF189,Data!$B:$CP,Daily!LL$10,0)/LL$168,0)</f>
        <v>4.1457286432160803E-2</v>
      </c>
      <c r="LM189" s="12">
        <f>IFERROR(VLOOKUP($IF189,Data!$B:$CP,Daily!LM$10,0)/LM$168,0)</f>
        <v>3.6278525453481571E-2</v>
      </c>
      <c r="LN189" s="12">
        <f>IFERROR(VLOOKUP($IF189,Data!$B:$CP,Daily!LN$10,0)/LN$168,0)</f>
        <v>4.0189125295508277E-2</v>
      </c>
      <c r="LO189" s="12">
        <f>IFERROR(VLOOKUP($IF189,Data!$B:$CP,Daily!LO$10,0)/LO$168,0)</f>
        <v>3.7585421412300681E-2</v>
      </c>
      <c r="LP189" s="12">
        <f>IFERROR(VLOOKUP($IF189,Data!$B:$CP,Daily!LP$10,0)/LP$168,0)</f>
        <v>3.4193548387096775E-2</v>
      </c>
      <c r="LQ189" s="12">
        <f>IFERROR(VLOOKUP($IF189,Data!$B:$CP,Daily!LQ$10,0)/LQ$168,0)</f>
        <v>3.888888888888889E-2</v>
      </c>
      <c r="LR189" s="12">
        <f>IFERROR(VLOOKUP($IF189,Data!$B:$CP,Daily!LR$10,0)/LR$168,0)</f>
        <v>4.457478005865103E-2</v>
      </c>
      <c r="LS189" s="12">
        <f>IFERROR(VLOOKUP($IF189,Data!$B:$CP,Daily!LS$10,0)/LS$168,0)</f>
        <v>4.4566544566544568E-2</v>
      </c>
      <c r="LU189" s="40">
        <f t="shared" si="2145"/>
        <v>3.4431137724550899E-2</v>
      </c>
      <c r="LV189" s="40">
        <f t="shared" si="2146"/>
        <v>4.3279022403258656E-2</v>
      </c>
      <c r="LW189" s="40">
        <f t="shared" si="2800"/>
        <v>8.847884678707757E-3</v>
      </c>
      <c r="LX189" s="40">
        <f t="shared" si="2801"/>
        <v>4.9914935912289474E-2</v>
      </c>
      <c r="LY189" s="40">
        <f t="shared" si="2802"/>
        <v>2.7795224215520081E-2</v>
      </c>
      <c r="LZ189" s="43"/>
      <c r="MA189" s="12">
        <f t="shared" si="2803"/>
        <v>5.5373739742644026E-3</v>
      </c>
      <c r="MB189" s="12">
        <f t="shared" si="2750"/>
        <v>3.90625E-2</v>
      </c>
      <c r="MC189" s="12">
        <f t="shared" si="2751"/>
        <v>3.6830789077617714E-2</v>
      </c>
    </row>
    <row r="190" spans="4:341" x14ac:dyDescent="0.35">
      <c r="D190" s="68" t="s">
        <v>909</v>
      </c>
      <c r="E190" s="66"/>
      <c r="F190" s="64"/>
      <c r="G190" s="64"/>
      <c r="H190" s="65"/>
      <c r="I190" s="64"/>
      <c r="J190" s="65"/>
      <c r="K190" s="64"/>
      <c r="L190" s="64"/>
      <c r="M190" s="66"/>
      <c r="N190" s="64"/>
      <c r="O190" s="64"/>
      <c r="P190" s="64"/>
      <c r="Q190" s="64"/>
      <c r="R190" s="64"/>
      <c r="S190" s="64"/>
      <c r="T190" s="64"/>
      <c r="U190" s="66"/>
      <c r="V190" s="64"/>
      <c r="W190" s="64"/>
      <c r="X190" s="64"/>
      <c r="Y190" s="64"/>
      <c r="Z190" s="64"/>
      <c r="AA190" s="64"/>
      <c r="AB190" s="62"/>
      <c r="AC190" s="46"/>
    </row>
    <row r="191" spans="4:341" x14ac:dyDescent="0.35">
      <c r="D191" s="123" t="s">
        <v>910</v>
      </c>
      <c r="E191" s="53" t="str">
        <f>VLOOKUP($D191,'Metric Nature'!$C:$D,2,0)&amp;IF(($F191&lt;(EA191)),"Below",IF(($F191&gt;(DZ191)),"Above","Within"))</f>
        <v>NegativeWithin</v>
      </c>
      <c r="F191" s="125">
        <f t="shared" ref="F191:F196" si="2805">DU191</f>
        <v>15695</v>
      </c>
      <c r="G191" s="125">
        <f t="shared" ref="G191:G196" si="2806">ED191</f>
        <v>17680.714285714286</v>
      </c>
      <c r="H191" s="126">
        <f t="shared" ref="H191:H196" si="2807">IFERROR(((F191-G191)/G191),0)</f>
        <v>-0.11230961903607646</v>
      </c>
      <c r="I191" s="125">
        <f>EE191</f>
        <v>17865.366666666665</v>
      </c>
      <c r="J191" s="126">
        <f t="shared" ref="J191:J196" si="2808">IFERROR(((F191-I191)/I191),0)</f>
        <v>-0.12148458563216345</v>
      </c>
      <c r="K191" s="125">
        <f t="shared" ref="K191:K196" si="2809">EC191</f>
        <v>6509.885834124384</v>
      </c>
      <c r="L191" s="127"/>
      <c r="M191" s="53" t="str">
        <f>VLOOKUP($D191,'Metric Nature'!$C:$D,2,0)&amp;IF(($N191&lt;(HZ191)),"Below",IF(($N191&gt;(HY191)),"Above","Within"))</f>
        <v>NegativeWithin</v>
      </c>
      <c r="N191" s="125">
        <f t="shared" ref="N191:N196" si="2810">HT191</f>
        <v>12327</v>
      </c>
      <c r="O191" s="125">
        <f>IC191</f>
        <v>13831.571428571429</v>
      </c>
      <c r="P191" s="126">
        <f>IFERROR(((N191-O191)/O191),0)</f>
        <v>-0.10877805434771387</v>
      </c>
      <c r="Q191" s="125">
        <f t="shared" ref="Q191:Q196" si="2811">ID191</f>
        <v>13997.6</v>
      </c>
      <c r="R191" s="126">
        <f t="shared" ref="R191:R196" si="2812">IFERROR(((N191-Q191)/Q191),0)</f>
        <v>-0.11934903126250217</v>
      </c>
      <c r="S191" s="125">
        <f t="shared" ref="S191:S196" si="2813">IB191</f>
        <v>2861.027026941355</v>
      </c>
      <c r="T191" s="127"/>
      <c r="U191" s="53" t="str">
        <f>VLOOKUP($D191,'Metric Nature'!$C:$D,2,0)&amp;IF(($V191&lt;(LY191)),"Below",IF(($V191&gt;(LX191)),"Above","Within"))</f>
        <v>NegativeWithin</v>
      </c>
      <c r="V191" s="125">
        <f t="shared" ref="V191:V196" si="2814">LS191</f>
        <v>3368</v>
      </c>
      <c r="W191" s="125">
        <f>MB191</f>
        <v>3849.1428571428573</v>
      </c>
      <c r="X191" s="126">
        <f t="shared" ref="X191:X196" si="2815">IFERROR(((V191-W191)/W191),0)</f>
        <v>-0.12500000000000006</v>
      </c>
      <c r="Y191" s="125">
        <f>MC191</f>
        <v>3867.7666666666669</v>
      </c>
      <c r="Z191" s="126">
        <f t="shared" ref="Z191:Z196" si="2816">IFERROR(((V191-Y191)/Y191),0)</f>
        <v>-0.12921324106073276</v>
      </c>
      <c r="AA191" s="125">
        <f t="shared" ref="AA191:AA196" si="2817">MA191</f>
        <v>888.27101391786209</v>
      </c>
      <c r="AB191" s="127"/>
      <c r="AC191" s="46"/>
      <c r="AI191" s="7" t="s">
        <v>910</v>
      </c>
      <c r="AJ191" s="8">
        <f t="shared" ref="AJ191" si="2818">EI191+IH191</f>
        <v>19070</v>
      </c>
      <c r="AK191" s="8">
        <f t="shared" ref="AK191" si="2819">EJ191+II191</f>
        <v>19165</v>
      </c>
      <c r="AL191" s="8">
        <f t="shared" ref="AL191" si="2820">EK191+IJ191</f>
        <v>14368</v>
      </c>
      <c r="AM191" s="8">
        <f t="shared" ref="AM191" si="2821">EL191+IK191</f>
        <v>13836</v>
      </c>
      <c r="AN191" s="8">
        <f t="shared" ref="AN191" si="2822">EM191+IL191</f>
        <v>13182</v>
      </c>
      <c r="AO191" s="8">
        <f t="shared" ref="AO191" si="2823">EN191+IM191</f>
        <v>17703</v>
      </c>
      <c r="AP191" s="8">
        <f t="shared" ref="AP191" si="2824">EO191+IN191</f>
        <v>33644</v>
      </c>
      <c r="AQ191" s="8">
        <f t="shared" ref="AQ191" si="2825">EP191+IO191</f>
        <v>31980</v>
      </c>
      <c r="AR191" s="8">
        <f t="shared" ref="AR191" si="2826">EQ191+IP191</f>
        <v>26837</v>
      </c>
      <c r="AS191" s="8">
        <f t="shared" ref="AS191" si="2827">ER191+IQ191</f>
        <v>18018</v>
      </c>
      <c r="AT191" s="8">
        <f t="shared" ref="AT191" si="2828">ES191+IR191</f>
        <v>15914</v>
      </c>
      <c r="AU191" s="8">
        <f t="shared" ref="AU191" si="2829">ET191+IS191</f>
        <v>18157</v>
      </c>
      <c r="AV191" s="8">
        <f t="shared" ref="AV191" si="2830">EU191+IT191</f>
        <v>19260</v>
      </c>
      <c r="AW191" s="8">
        <f t="shared" ref="AW191" si="2831">EV191+IU191</f>
        <v>37532</v>
      </c>
      <c r="AX191" s="8">
        <f t="shared" ref="AX191" si="2832">EW191+IV191</f>
        <v>55444</v>
      </c>
      <c r="AY191" s="8">
        <f t="shared" ref="AY191" si="2833">EX191+IW191</f>
        <v>31880</v>
      </c>
      <c r="AZ191" s="8">
        <f t="shared" ref="AZ191" si="2834">EY191+IX191</f>
        <v>16290</v>
      </c>
      <c r="BA191" s="8">
        <f t="shared" ref="BA191" si="2835">EZ191+IY191</f>
        <v>17095</v>
      </c>
      <c r="BB191" s="8">
        <f t="shared" ref="BB191" si="2836">FA191+IZ191</f>
        <v>18276</v>
      </c>
      <c r="BC191" s="8">
        <f t="shared" ref="BC191" si="2837">FB191+JA191</f>
        <v>18066</v>
      </c>
      <c r="BD191" s="8">
        <f t="shared" ref="BD191" si="2838">FC191+JB191</f>
        <v>18440</v>
      </c>
      <c r="BE191" s="8">
        <f t="shared" ref="BE191" si="2839">FD191+JC191</f>
        <v>19892</v>
      </c>
      <c r="BF191" s="8">
        <f t="shared" ref="BF191" si="2840">FE191+JD191</f>
        <v>18614</v>
      </c>
      <c r="BG191" s="8">
        <f t="shared" ref="BG191" si="2841">FF191+JE191</f>
        <v>13763</v>
      </c>
      <c r="BH191" s="8">
        <f t="shared" ref="BH191" si="2842">FG191+JF191</f>
        <v>12734</v>
      </c>
      <c r="BI191" s="8">
        <f t="shared" ref="BI191" si="2843">FH191+JG191</f>
        <v>15728</v>
      </c>
      <c r="BJ191" s="8">
        <f t="shared" ref="BJ191" si="2844">FI191+JH191</f>
        <v>25340</v>
      </c>
      <c r="BK191" s="8">
        <f t="shared" ref="BK191" si="2845">FJ191+JI191</f>
        <v>22007</v>
      </c>
      <c r="BL191" s="8">
        <f t="shared" ref="BL191" si="2846">FK191+JJ191</f>
        <v>23726</v>
      </c>
      <c r="BM191" s="8">
        <f t="shared" ref="BM191" si="2847">FL191+JK191</f>
        <v>39462</v>
      </c>
      <c r="BN191" s="8">
        <f t="shared" ref="BN191" si="2848">FM191+JL191</f>
        <v>26969</v>
      </c>
      <c r="BO191" s="8">
        <f t="shared" ref="BO191" si="2849">FN191+JM191</f>
        <v>18135</v>
      </c>
      <c r="BP191" s="8">
        <f t="shared" ref="BP191" si="2850">FO191+JN191</f>
        <v>21206</v>
      </c>
      <c r="BQ191" s="8">
        <f t="shared" ref="BQ191" si="2851">FP191+JO191</f>
        <v>21345</v>
      </c>
      <c r="BR191" s="8">
        <f t="shared" ref="BR191" si="2852">FQ191+JP191</f>
        <v>27819</v>
      </c>
      <c r="BS191" s="8">
        <f t="shared" ref="BS191" si="2853">FR191+JQ191</f>
        <v>22648</v>
      </c>
      <c r="BT191" s="8">
        <f t="shared" ref="BT191" si="2854">FS191+JR191</f>
        <v>21406</v>
      </c>
      <c r="BU191" s="8">
        <f t="shared" ref="BU191" si="2855">FT191+JS191</f>
        <v>13614</v>
      </c>
      <c r="BV191" s="8">
        <f t="shared" ref="BV191" si="2856">FU191+JT191</f>
        <v>12496</v>
      </c>
      <c r="BW191" s="8">
        <f t="shared" ref="BW191" si="2857">FV191+JU191</f>
        <v>16926</v>
      </c>
      <c r="BX191" s="8">
        <f t="shared" ref="BX191" si="2858">FW191+JV191</f>
        <v>17313</v>
      </c>
      <c r="BY191" s="8">
        <f t="shared" ref="BY191" si="2859">FX191+JW191</f>
        <v>20682</v>
      </c>
      <c r="BZ191" s="8">
        <f t="shared" ref="BZ191" si="2860">FY191+JX191</f>
        <v>23812</v>
      </c>
      <c r="CA191" s="8">
        <f t="shared" ref="CA191" si="2861">FZ191+JY191</f>
        <v>18736</v>
      </c>
      <c r="CB191" s="8">
        <f t="shared" ref="CB191" si="2862">GA191+JZ191</f>
        <v>12748</v>
      </c>
      <c r="CC191" s="8">
        <f t="shared" ref="CC191" si="2863">GB191+KA191</f>
        <v>10551</v>
      </c>
      <c r="CD191" s="8">
        <f t="shared" ref="CD191" si="2864">GC191+KB191</f>
        <v>19359</v>
      </c>
      <c r="CE191" s="8">
        <f t="shared" ref="CE191" si="2865">GD191+KC191</f>
        <v>20027</v>
      </c>
      <c r="CF191" s="8">
        <f t="shared" ref="CF191" si="2866">GE191+KD191</f>
        <v>23233</v>
      </c>
      <c r="CG191" s="8">
        <f t="shared" ref="CG191" si="2867">GF191+KE191</f>
        <v>19405</v>
      </c>
      <c r="CH191" s="8">
        <f t="shared" ref="CH191" si="2868">GG191+KF191</f>
        <v>19998</v>
      </c>
      <c r="CI191" s="8">
        <f t="shared" ref="CI191" si="2869">GH191+KG191</f>
        <v>13627</v>
      </c>
      <c r="CJ191" s="8">
        <f t="shared" ref="CJ191" si="2870">GI191+KH191</f>
        <v>13525</v>
      </c>
      <c r="CK191" s="8">
        <f t="shared" ref="CK191" si="2871">GJ191+KI191</f>
        <v>15799</v>
      </c>
      <c r="CL191" s="8">
        <f t="shared" ref="CL191" si="2872">GK191+KJ191</f>
        <v>20187</v>
      </c>
      <c r="CM191" s="8">
        <f t="shared" ref="CM191" si="2873">GL191+KK191</f>
        <v>18624</v>
      </c>
      <c r="CN191" s="8">
        <f t="shared" ref="CN191" si="2874">GM191+KL191</f>
        <v>17314</v>
      </c>
      <c r="CO191" s="8">
        <f t="shared" ref="CO191" si="2875">GN191+KM191</f>
        <v>18713</v>
      </c>
      <c r="CP191" s="8">
        <f t="shared" ref="CP191" si="2876">GO191+KN191</f>
        <v>12220</v>
      </c>
      <c r="CQ191" s="8">
        <f t="shared" ref="CQ191" si="2877">GP191+KO191</f>
        <v>13570</v>
      </c>
      <c r="CR191" s="8">
        <f t="shared" ref="CR191" si="2878">GQ191+KP191</f>
        <v>17030</v>
      </c>
      <c r="CS191" s="8">
        <f t="shared" ref="CS191" si="2879">GR191+KQ191</f>
        <v>16375</v>
      </c>
      <c r="CT191" s="8">
        <f t="shared" ref="CT191" si="2880">GS191+KR191</f>
        <v>18613</v>
      </c>
      <c r="CU191" s="8">
        <f t="shared" ref="CU191" si="2881">GT191+KS191</f>
        <v>17914</v>
      </c>
      <c r="CV191" s="8">
        <f t="shared" ref="CV191" si="2882">GU191+KT191</f>
        <v>20514</v>
      </c>
      <c r="CW191" s="8">
        <f t="shared" ref="CW191" si="2883">GV191+KU191</f>
        <v>15438</v>
      </c>
      <c r="CX191" s="8">
        <f t="shared" ref="CX191" si="2884">GW191+KV191</f>
        <v>24490</v>
      </c>
      <c r="CY191" s="8">
        <f t="shared" ref="CY191" si="2885">GX191+KW191</f>
        <v>22299</v>
      </c>
      <c r="CZ191" s="8">
        <f t="shared" ref="CZ191" si="2886">GY191+KX191</f>
        <v>18169</v>
      </c>
      <c r="DA191" s="8">
        <f t="shared" ref="DA191" si="2887">GZ191+KY191</f>
        <v>18352</v>
      </c>
      <c r="DB191" s="8">
        <f t="shared" ref="DB191" si="2888">HA191+KZ191</f>
        <v>20153</v>
      </c>
      <c r="DC191" s="8">
        <f t="shared" ref="DC191" si="2889">HB191+LA191</f>
        <v>19914</v>
      </c>
      <c r="DD191" s="8">
        <f t="shared" ref="DD191" si="2890">HC191+LB191</f>
        <v>15209</v>
      </c>
      <c r="DE191" s="8">
        <f t="shared" ref="DE191" si="2891">HD191+LC191</f>
        <v>12234</v>
      </c>
      <c r="DF191" s="8">
        <f t="shared" ref="DF191" si="2892">HE191+LD191</f>
        <v>16757</v>
      </c>
      <c r="DG191" s="8">
        <f t="shared" ref="DG191" si="2893">HF191+LE191</f>
        <v>17264</v>
      </c>
      <c r="DH191" s="8">
        <f t="shared" ref="DH191" si="2894">HG191+LF191</f>
        <v>17980</v>
      </c>
      <c r="DI191" s="8">
        <f t="shared" ref="DI191" si="2895">HH191+LG191</f>
        <v>25425</v>
      </c>
      <c r="DJ191" s="8">
        <f t="shared" ref="DJ191" si="2896">HI191+LH191</f>
        <v>22556</v>
      </c>
      <c r="DK191" s="8">
        <f t="shared" ref="DK191" si="2897">HJ191+LI191</f>
        <v>13542</v>
      </c>
      <c r="DL191" s="8">
        <f t="shared" ref="DL191" si="2898">HK191+LJ191</f>
        <v>11181</v>
      </c>
      <c r="DM191" s="8">
        <f t="shared" ref="DM191" si="2899">HL191+LK191</f>
        <v>17217</v>
      </c>
      <c r="DN191" s="8">
        <f t="shared" ref="DN191" si="2900">HM191+LL191</f>
        <v>17006</v>
      </c>
      <c r="DO191" s="8">
        <f t="shared" ref="DO191" si="2901">HN191+LM191</f>
        <v>19241</v>
      </c>
      <c r="DP191" s="8">
        <f t="shared" ref="DP191" si="2902">HO191+LN191</f>
        <v>17124</v>
      </c>
      <c r="DQ191" s="8">
        <f t="shared" ref="DQ191" si="2903">HP191+LO191</f>
        <v>19277</v>
      </c>
      <c r="DR191" s="8">
        <f t="shared" ref="DR191" si="2904">HQ191+LP191</f>
        <v>18582</v>
      </c>
      <c r="DS191" s="8">
        <f t="shared" ref="DS191" si="2905">HR191+LQ191</f>
        <v>15579</v>
      </c>
      <c r="DT191" s="8">
        <f t="shared" ref="DT191" si="2906">HS191+LR191</f>
        <v>16956</v>
      </c>
      <c r="DU191" s="8">
        <f t="shared" ref="DU191" si="2907">HT191+LS191</f>
        <v>15695</v>
      </c>
      <c r="DV191" s="41"/>
      <c r="DW191" s="8">
        <f t="shared" si="1899"/>
        <v>16290</v>
      </c>
      <c r="DX191" s="8">
        <f t="shared" si="1900"/>
        <v>20682</v>
      </c>
      <c r="DY191" s="8">
        <f>DX191-DW191</f>
        <v>4392</v>
      </c>
      <c r="DZ191" s="8">
        <f>DX191+(1.25*DY191)</f>
        <v>26172</v>
      </c>
      <c r="EA191" s="8">
        <f>DW191-(1.25*DY191)</f>
        <v>10800</v>
      </c>
      <c r="EB191" s="14"/>
      <c r="EC191" s="9">
        <f t="shared" ref="EC191:EC196" si="2908">_xlfn.STDEV.P(AJ191:DU191)</f>
        <v>6509.885834124384</v>
      </c>
      <c r="ED191" s="9">
        <f>AVERAGE(DN191:DT191)</f>
        <v>17680.714285714286</v>
      </c>
      <c r="EE191" s="9">
        <f>AVERAGE(CQ191:DT191)</f>
        <v>17865.366666666665</v>
      </c>
      <c r="EF191" s="1"/>
      <c r="EG191" s="7" t="s">
        <v>911</v>
      </c>
      <c r="EH191" s="7" t="s">
        <v>166</v>
      </c>
      <c r="EI191" s="8">
        <f>VLOOKUP($EG191,Data!$B:$CP,Daily!EI$10,0)</f>
        <v>14921</v>
      </c>
      <c r="EJ191" s="8">
        <f>VLOOKUP($EG191,Data!$B:$CP,Daily!EJ$10,0)</f>
        <v>14881</v>
      </c>
      <c r="EK191" s="8">
        <f>VLOOKUP($EG191,Data!$B:$CP,Daily!EK$10,0)</f>
        <v>11373</v>
      </c>
      <c r="EL191" s="8">
        <f>VLOOKUP($EG191,Data!$B:$CP,Daily!EL$10,0)</f>
        <v>10970</v>
      </c>
      <c r="EM191" s="8">
        <f>VLOOKUP($EG191,Data!$B:$CP,Daily!EM$10,0)</f>
        <v>10440</v>
      </c>
      <c r="EN191" s="8">
        <f>VLOOKUP($EG191,Data!$B:$CP,Daily!EN$10,0)</f>
        <v>13837</v>
      </c>
      <c r="EO191" s="8">
        <f>VLOOKUP($EG191,Data!$B:$CP,Daily!EO$10,0)</f>
        <v>25713</v>
      </c>
      <c r="EP191" s="8">
        <f>VLOOKUP($EG191,Data!$B:$CP,Daily!EP$10,0)</f>
        <v>24906</v>
      </c>
      <c r="EQ191" s="8">
        <f>VLOOKUP($EG191,Data!$B:$CP,Daily!EQ$10,0)</f>
        <v>21262</v>
      </c>
      <c r="ER191" s="8">
        <f>VLOOKUP($EG191,Data!$B:$CP,Daily!ER$10,0)</f>
        <v>14264</v>
      </c>
      <c r="ES191" s="8">
        <f>VLOOKUP($EG191,Data!$B:$CP,Daily!ES$10,0)</f>
        <v>12586</v>
      </c>
      <c r="ET191" s="8">
        <f>VLOOKUP($EG191,Data!$B:$CP,Daily!ET$10,0)</f>
        <v>14231</v>
      </c>
      <c r="EU191" s="8">
        <f>VLOOKUP($EG191,Data!$B:$CP,Daily!EU$10,0)</f>
        <v>14968</v>
      </c>
      <c r="EV191" s="8">
        <f>VLOOKUP($EG191,Data!$B:$CP,Daily!EV$10,0)</f>
        <v>29529</v>
      </c>
      <c r="EW191" s="8">
        <f>VLOOKUP($EG191,Data!$B:$CP,Daily!EW$10,0)</f>
        <v>44420</v>
      </c>
      <c r="EX191" s="8">
        <f>VLOOKUP($EG191,Data!$B:$CP,Daily!EX$10,0)</f>
        <v>25353</v>
      </c>
      <c r="EY191" s="8">
        <f>VLOOKUP($EG191,Data!$B:$CP,Daily!EY$10,0)</f>
        <v>12791</v>
      </c>
      <c r="EZ191" s="8">
        <f>VLOOKUP($EG191,Data!$B:$CP,Daily!EZ$10,0)</f>
        <v>12968</v>
      </c>
      <c r="FA191" s="8">
        <f>VLOOKUP($EG191,Data!$B:$CP,Daily!FA$10,0)</f>
        <v>14403</v>
      </c>
      <c r="FB191" s="8">
        <f>VLOOKUP($EG191,Data!$B:$CP,Daily!FB$10,0)</f>
        <v>14147</v>
      </c>
      <c r="FC191" s="8">
        <f>VLOOKUP($EG191,Data!$B:$CP,Daily!FC$10,0)</f>
        <v>14408</v>
      </c>
      <c r="FD191" s="8">
        <f>VLOOKUP($EG191,Data!$B:$CP,Daily!FD$10,0)</f>
        <v>15506</v>
      </c>
      <c r="FE191" s="8">
        <f>VLOOKUP($EG191,Data!$B:$CP,Daily!FE$10,0)</f>
        <v>14551</v>
      </c>
      <c r="FF191" s="8">
        <f>VLOOKUP($EG191,Data!$B:$CP,Daily!FF$10,0)</f>
        <v>10770</v>
      </c>
      <c r="FG191" s="8">
        <f>VLOOKUP($EG191,Data!$B:$CP,Daily!FG$10,0)</f>
        <v>9898</v>
      </c>
      <c r="FH191" s="8">
        <f>VLOOKUP($EG191,Data!$B:$CP,Daily!FH$10,0)</f>
        <v>12286</v>
      </c>
      <c r="FI191" s="8">
        <f>VLOOKUP($EG191,Data!$B:$CP,Daily!FI$10,0)</f>
        <v>19831</v>
      </c>
      <c r="FJ191" s="8">
        <f>VLOOKUP($EG191,Data!$B:$CP,Daily!FJ$10,0)</f>
        <v>17242</v>
      </c>
      <c r="FK191" s="8">
        <f>VLOOKUP($EG191,Data!$B:$CP,Daily!FK$10,0)</f>
        <v>18574</v>
      </c>
      <c r="FL191" s="8">
        <f>VLOOKUP($EG191,Data!$B:$CP,Daily!FL$10,0)</f>
        <v>30406</v>
      </c>
      <c r="FM191" s="8">
        <f>VLOOKUP($EG191,Data!$B:$CP,Daily!FM$10,0)</f>
        <v>20935</v>
      </c>
      <c r="FN191" s="8">
        <f>VLOOKUP($EG191,Data!$B:$CP,Daily!FN$10,0)</f>
        <v>14042</v>
      </c>
      <c r="FO191" s="8">
        <f>VLOOKUP($EG191,Data!$B:$CP,Daily!FO$10,0)</f>
        <v>16548</v>
      </c>
      <c r="FP191" s="8">
        <f>VLOOKUP($EG191,Data!$B:$CP,Daily!FP$10,0)</f>
        <v>16543</v>
      </c>
      <c r="FQ191" s="8">
        <f>VLOOKUP($EG191,Data!$B:$CP,Daily!FQ$10,0)</f>
        <v>21525</v>
      </c>
      <c r="FR191" s="8">
        <f>VLOOKUP($EG191,Data!$B:$CP,Daily!FR$10,0)</f>
        <v>17540</v>
      </c>
      <c r="FS191" s="8">
        <f>VLOOKUP($EG191,Data!$B:$CP,Daily!FS$10,0)</f>
        <v>16590</v>
      </c>
      <c r="FT191" s="8">
        <f>VLOOKUP($EG191,Data!$B:$CP,Daily!FT$10,0)</f>
        <v>10642</v>
      </c>
      <c r="FU191" s="8">
        <f>VLOOKUP($EG191,Data!$B:$CP,Daily!FU$10,0)</f>
        <v>9864</v>
      </c>
      <c r="FV191" s="8">
        <f>VLOOKUP($EG191,Data!$B:$CP,Daily!FV$10,0)</f>
        <v>13188</v>
      </c>
      <c r="FW191" s="8">
        <f>VLOOKUP($EG191,Data!$B:$CP,Daily!FW$10,0)</f>
        <v>13516</v>
      </c>
      <c r="FX191" s="8">
        <f>VLOOKUP($EG191,Data!$B:$CP,Daily!FX$10,0)</f>
        <v>16059</v>
      </c>
      <c r="FY191" s="8">
        <f>VLOOKUP($EG191,Data!$B:$CP,Daily!FY$10,0)</f>
        <v>18393</v>
      </c>
      <c r="FZ191" s="8">
        <f>VLOOKUP($EG191,Data!$B:$CP,Daily!FZ$10,0)</f>
        <v>14445</v>
      </c>
      <c r="GA191" s="8">
        <f>VLOOKUP($EG191,Data!$B:$CP,Daily!GA$10,0)</f>
        <v>9763</v>
      </c>
      <c r="GB191" s="8">
        <f>VLOOKUP($EG191,Data!$B:$CP,Daily!GB$10,0)</f>
        <v>8286</v>
      </c>
      <c r="GC191" s="8">
        <f>VLOOKUP($EG191,Data!$B:$CP,Daily!GC$10,0)</f>
        <v>15279</v>
      </c>
      <c r="GD191" s="8">
        <f>VLOOKUP($EG191,Data!$B:$CP,Daily!GD$10,0)</f>
        <v>15948</v>
      </c>
      <c r="GE191" s="8">
        <f>VLOOKUP($EG191,Data!$B:$CP,Daily!GE$10,0)</f>
        <v>17860</v>
      </c>
      <c r="GF191" s="8">
        <f>VLOOKUP($EG191,Data!$B:$CP,Daily!GF$10,0)</f>
        <v>15161</v>
      </c>
      <c r="GG191" s="8">
        <f>VLOOKUP($EG191,Data!$B:$CP,Daily!GG$10,0)</f>
        <v>15458</v>
      </c>
      <c r="GH191" s="8">
        <f>VLOOKUP($EG191,Data!$B:$CP,Daily!GH$10,0)</f>
        <v>10655</v>
      </c>
      <c r="GI191" s="8">
        <f>VLOOKUP($EG191,Data!$B:$CP,Daily!GI$10,0)</f>
        <v>10672</v>
      </c>
      <c r="GJ191" s="8">
        <f>VLOOKUP($EG191,Data!$B:$CP,Daily!GJ$10,0)</f>
        <v>12203</v>
      </c>
      <c r="GK191" s="8">
        <f>VLOOKUP($EG191,Data!$B:$CP,Daily!GK$10,0)</f>
        <v>15554</v>
      </c>
      <c r="GL191" s="8">
        <f>VLOOKUP($EG191,Data!$B:$CP,Daily!GL$10,0)</f>
        <v>14496</v>
      </c>
      <c r="GM191" s="8">
        <f>VLOOKUP($EG191,Data!$B:$CP,Daily!GM$10,0)</f>
        <v>13720</v>
      </c>
      <c r="GN191" s="8">
        <f>VLOOKUP($EG191,Data!$B:$CP,Daily!GN$10,0)</f>
        <v>14632</v>
      </c>
      <c r="GO191" s="8">
        <f>VLOOKUP($EG191,Data!$B:$CP,Daily!GO$10,0)</f>
        <v>9500</v>
      </c>
      <c r="GP191" s="8">
        <f>VLOOKUP($EG191,Data!$B:$CP,Daily!GP$10,0)</f>
        <v>10519</v>
      </c>
      <c r="GQ191" s="8">
        <f>VLOOKUP($EG191,Data!$B:$CP,Daily!GQ$10,0)</f>
        <v>13427</v>
      </c>
      <c r="GR191" s="8">
        <f>VLOOKUP($EG191,Data!$B:$CP,Daily!GR$10,0)</f>
        <v>12931</v>
      </c>
      <c r="GS191" s="8">
        <f>VLOOKUP($EG191,Data!$B:$CP,Daily!GS$10,0)</f>
        <v>14573</v>
      </c>
      <c r="GT191" s="8">
        <f>VLOOKUP($EG191,Data!$B:$CP,Daily!GT$10,0)</f>
        <v>14031</v>
      </c>
      <c r="GU191" s="8">
        <f>VLOOKUP($EG191,Data!$B:$CP,Daily!GU$10,0)</f>
        <v>16038</v>
      </c>
      <c r="GV191" s="8">
        <f>VLOOKUP($EG191,Data!$B:$CP,Daily!GV$10,0)</f>
        <v>12061</v>
      </c>
      <c r="GW191" s="8">
        <f>VLOOKUP($EG191,Data!$B:$CP,Daily!GW$10,0)</f>
        <v>18663</v>
      </c>
      <c r="GX191" s="8">
        <f>VLOOKUP($EG191,Data!$B:$CP,Daily!GX$10,0)</f>
        <v>17483</v>
      </c>
      <c r="GY191" s="8">
        <f>VLOOKUP($EG191,Data!$B:$CP,Daily!GY$10,0)</f>
        <v>14255</v>
      </c>
      <c r="GZ191" s="8">
        <f>VLOOKUP($EG191,Data!$B:$CP,Daily!GZ$10,0)</f>
        <v>14316</v>
      </c>
      <c r="HA191" s="8">
        <f>VLOOKUP($EG191,Data!$B:$CP,Daily!HA$10,0)</f>
        <v>15994</v>
      </c>
      <c r="HB191" s="8">
        <f>VLOOKUP($EG191,Data!$B:$CP,Daily!HB$10,0)</f>
        <v>15810</v>
      </c>
      <c r="HC191" s="8">
        <f>VLOOKUP($EG191,Data!$B:$CP,Daily!HC$10,0)</f>
        <v>12021</v>
      </c>
      <c r="HD191" s="8">
        <f>VLOOKUP($EG191,Data!$B:$CP,Daily!HD$10,0)</f>
        <v>9559</v>
      </c>
      <c r="HE191" s="8">
        <f>VLOOKUP($EG191,Data!$B:$CP,Daily!HE$10,0)</f>
        <v>13232</v>
      </c>
      <c r="HF191" s="8">
        <f>VLOOKUP($EG191,Data!$B:$CP,Daily!HF$10,0)</f>
        <v>13615</v>
      </c>
      <c r="HG191" s="8">
        <f>VLOOKUP($EG191,Data!$B:$CP,Daily!HG$10,0)</f>
        <v>14106</v>
      </c>
      <c r="HH191" s="8">
        <f>VLOOKUP($EG191,Data!$B:$CP,Daily!HH$10,0)</f>
        <v>19674</v>
      </c>
      <c r="HI191" s="8">
        <f>VLOOKUP($EG191,Data!$B:$CP,Daily!HI$10,0)</f>
        <v>17676</v>
      </c>
      <c r="HJ191" s="8">
        <f>VLOOKUP($EG191,Data!$B:$CP,Daily!HJ$10,0)</f>
        <v>10664</v>
      </c>
      <c r="HK191" s="8">
        <f>VLOOKUP($EG191,Data!$B:$CP,Daily!HK$10,0)</f>
        <v>8906</v>
      </c>
      <c r="HL191" s="8">
        <f>VLOOKUP($EG191,Data!$B:$CP,Daily!HL$10,0)</f>
        <v>13553</v>
      </c>
      <c r="HM191" s="8">
        <f>VLOOKUP($EG191,Data!$B:$CP,Daily!HM$10,0)</f>
        <v>13309</v>
      </c>
      <c r="HN191" s="8">
        <f>VLOOKUP($EG191,Data!$B:$CP,Daily!HN$10,0)</f>
        <v>15143</v>
      </c>
      <c r="HO191" s="8">
        <f>VLOOKUP($EG191,Data!$B:$CP,Daily!HO$10,0)</f>
        <v>13554</v>
      </c>
      <c r="HP191" s="8">
        <f>VLOOKUP($EG191,Data!$B:$CP,Daily!HP$10,0)</f>
        <v>14944</v>
      </c>
      <c r="HQ191" s="8">
        <f>VLOOKUP($EG191,Data!$B:$CP,Daily!HQ$10,0)</f>
        <v>14316</v>
      </c>
      <c r="HR191" s="8">
        <f>VLOOKUP($EG191,Data!$B:$CP,Daily!HR$10,0)</f>
        <v>12158</v>
      </c>
      <c r="HS191" s="8">
        <f>VLOOKUP($EG191,Data!$B:$CP,Daily!HS$10,0)</f>
        <v>13397</v>
      </c>
      <c r="HT191" s="8">
        <f>VLOOKUP($EG191,Data!$B:$CP,Daily!HT$10,0)</f>
        <v>12327</v>
      </c>
      <c r="HU191" s="13"/>
      <c r="HV191" s="8">
        <f t="shared" si="1902"/>
        <v>12791</v>
      </c>
      <c r="HW191" s="8">
        <f t="shared" si="1903"/>
        <v>16059</v>
      </c>
      <c r="HX191" s="8">
        <f t="shared" ref="HX191:HX196" si="2909">HW191-HV191</f>
        <v>3268</v>
      </c>
      <c r="HY191" s="8">
        <f>HW191+(1.25*HX191)</f>
        <v>20144</v>
      </c>
      <c r="HZ191" s="8">
        <f>HV191-(1.25*HX191)</f>
        <v>8706</v>
      </c>
      <c r="IA191" s="41"/>
      <c r="IB191" s="9">
        <f t="shared" ref="IB191:IB199" si="2910">_xlfn.STDEV.P(FM191:HT191)</f>
        <v>2861.027026941355</v>
      </c>
      <c r="IC191" s="9">
        <f>AVERAGE(HM191:HS191)</f>
        <v>13831.571428571429</v>
      </c>
      <c r="ID191" s="9">
        <f>AVERAGE(GP191:HS191)</f>
        <v>13997.6</v>
      </c>
      <c r="IE191" s="1"/>
      <c r="IF191" s="7" t="s">
        <v>912</v>
      </c>
      <c r="IG191" s="7" t="s">
        <v>166</v>
      </c>
      <c r="IH191" s="8">
        <f>VLOOKUP($IF191,Data!$B:$CP,Daily!IH$10,0)</f>
        <v>4149</v>
      </c>
      <c r="II191" s="8">
        <f>VLOOKUP($IF191,Data!$B:$CP,Daily!II$10,0)</f>
        <v>4284</v>
      </c>
      <c r="IJ191" s="8">
        <f>VLOOKUP($IF191,Data!$B:$CP,Daily!IJ$10,0)</f>
        <v>2995</v>
      </c>
      <c r="IK191" s="8">
        <f>VLOOKUP($IF191,Data!$B:$CP,Daily!IK$10,0)</f>
        <v>2866</v>
      </c>
      <c r="IL191" s="8">
        <f>VLOOKUP($IF191,Data!$B:$CP,Daily!IL$10,0)</f>
        <v>2742</v>
      </c>
      <c r="IM191" s="8">
        <f>VLOOKUP($IF191,Data!$B:$CP,Daily!IM$10,0)</f>
        <v>3866</v>
      </c>
      <c r="IN191" s="8">
        <f>VLOOKUP($IF191,Data!$B:$CP,Daily!IN$10,0)</f>
        <v>7931</v>
      </c>
      <c r="IO191" s="8">
        <f>VLOOKUP($IF191,Data!$B:$CP,Daily!IO$10,0)</f>
        <v>7074</v>
      </c>
      <c r="IP191" s="8">
        <f>VLOOKUP($IF191,Data!$B:$CP,Daily!IP$10,0)</f>
        <v>5575</v>
      </c>
      <c r="IQ191" s="8">
        <f>VLOOKUP($IF191,Data!$B:$CP,Daily!IQ$10,0)</f>
        <v>3754</v>
      </c>
      <c r="IR191" s="8">
        <f>VLOOKUP($IF191,Data!$B:$CP,Daily!IR$10,0)</f>
        <v>3328</v>
      </c>
      <c r="IS191" s="8">
        <f>VLOOKUP($IF191,Data!$B:$CP,Daily!IS$10,0)</f>
        <v>3926</v>
      </c>
      <c r="IT191" s="8">
        <f>VLOOKUP($IF191,Data!$B:$CP,Daily!IT$10,0)</f>
        <v>4292</v>
      </c>
      <c r="IU191" s="8">
        <f>VLOOKUP($IF191,Data!$B:$CP,Daily!IU$10,0)</f>
        <v>8003</v>
      </c>
      <c r="IV191" s="8">
        <f>VLOOKUP($IF191,Data!$B:$CP,Daily!IV$10,0)</f>
        <v>11024</v>
      </c>
      <c r="IW191" s="8">
        <f>VLOOKUP($IF191,Data!$B:$CP,Daily!IW$10,0)</f>
        <v>6527</v>
      </c>
      <c r="IX191" s="8">
        <f>VLOOKUP($IF191,Data!$B:$CP,Daily!IX$10,0)</f>
        <v>3499</v>
      </c>
      <c r="IY191" s="8">
        <f>VLOOKUP($IF191,Data!$B:$CP,Daily!IY$10,0)</f>
        <v>4127</v>
      </c>
      <c r="IZ191" s="8">
        <f>VLOOKUP($IF191,Data!$B:$CP,Daily!IZ$10,0)</f>
        <v>3873</v>
      </c>
      <c r="JA191" s="8">
        <f>VLOOKUP($IF191,Data!$B:$CP,Daily!JA$10,0)</f>
        <v>3919</v>
      </c>
      <c r="JB191" s="8">
        <f>VLOOKUP($IF191,Data!$B:$CP,Daily!JB$10,0)</f>
        <v>4032</v>
      </c>
      <c r="JC191" s="8">
        <f>VLOOKUP($IF191,Data!$B:$CP,Daily!JC$10,0)</f>
        <v>4386</v>
      </c>
      <c r="JD191" s="8">
        <f>VLOOKUP($IF191,Data!$B:$CP,Daily!JD$10,0)</f>
        <v>4063</v>
      </c>
      <c r="JE191" s="8">
        <f>VLOOKUP($IF191,Data!$B:$CP,Daily!JE$10,0)</f>
        <v>2993</v>
      </c>
      <c r="JF191" s="8">
        <f>VLOOKUP($IF191,Data!$B:$CP,Daily!JF$10,0)</f>
        <v>2836</v>
      </c>
      <c r="JG191" s="8">
        <f>VLOOKUP($IF191,Data!$B:$CP,Daily!JG$10,0)</f>
        <v>3442</v>
      </c>
      <c r="JH191" s="8">
        <f>VLOOKUP($IF191,Data!$B:$CP,Daily!JH$10,0)</f>
        <v>5509</v>
      </c>
      <c r="JI191" s="8">
        <f>VLOOKUP($IF191,Data!$B:$CP,Daily!JI$10,0)</f>
        <v>4765</v>
      </c>
      <c r="JJ191" s="8">
        <f>VLOOKUP($IF191,Data!$B:$CP,Daily!JJ$10,0)</f>
        <v>5152</v>
      </c>
      <c r="JK191" s="8">
        <f>VLOOKUP($IF191,Data!$B:$CP,Daily!JK$10,0)</f>
        <v>9056</v>
      </c>
      <c r="JL191" s="8">
        <f>VLOOKUP($IF191,Data!$B:$CP,Daily!JL$10,0)</f>
        <v>6034</v>
      </c>
      <c r="JM191" s="8">
        <f>VLOOKUP($IF191,Data!$B:$CP,Daily!JM$10,0)</f>
        <v>4093</v>
      </c>
      <c r="JN191" s="8">
        <f>VLOOKUP($IF191,Data!$B:$CP,Daily!JN$10,0)</f>
        <v>4658</v>
      </c>
      <c r="JO191" s="8">
        <f>VLOOKUP($IF191,Data!$B:$CP,Daily!JO$10,0)</f>
        <v>4802</v>
      </c>
      <c r="JP191" s="8">
        <f>VLOOKUP($IF191,Data!$B:$CP,Daily!JP$10,0)</f>
        <v>6294</v>
      </c>
      <c r="JQ191" s="8">
        <f>VLOOKUP($IF191,Data!$B:$CP,Daily!JQ$10,0)</f>
        <v>5108</v>
      </c>
      <c r="JR191" s="8">
        <f>VLOOKUP($IF191,Data!$B:$CP,Daily!JR$10,0)</f>
        <v>4816</v>
      </c>
      <c r="JS191" s="8">
        <f>VLOOKUP($IF191,Data!$B:$CP,Daily!JS$10,0)</f>
        <v>2972</v>
      </c>
      <c r="JT191" s="8">
        <f>VLOOKUP($IF191,Data!$B:$CP,Daily!JT$10,0)</f>
        <v>2632</v>
      </c>
      <c r="JU191" s="8">
        <f>VLOOKUP($IF191,Data!$B:$CP,Daily!JU$10,0)</f>
        <v>3738</v>
      </c>
      <c r="JV191" s="8">
        <f>VLOOKUP($IF191,Data!$B:$CP,Daily!JV$10,0)</f>
        <v>3797</v>
      </c>
      <c r="JW191" s="8">
        <f>VLOOKUP($IF191,Data!$B:$CP,Daily!JW$10,0)</f>
        <v>4623</v>
      </c>
      <c r="JX191" s="8">
        <f>VLOOKUP($IF191,Data!$B:$CP,Daily!JX$10,0)</f>
        <v>5419</v>
      </c>
      <c r="JY191" s="8">
        <f>VLOOKUP($IF191,Data!$B:$CP,Daily!JY$10,0)</f>
        <v>4291</v>
      </c>
      <c r="JZ191" s="8">
        <f>VLOOKUP($IF191,Data!$B:$CP,Daily!JZ$10,0)</f>
        <v>2985</v>
      </c>
      <c r="KA191" s="8">
        <f>VLOOKUP($IF191,Data!$B:$CP,Daily!KA$10,0)</f>
        <v>2265</v>
      </c>
      <c r="KB191" s="8">
        <f>VLOOKUP($IF191,Data!$B:$CP,Daily!KB$10,0)</f>
        <v>4080</v>
      </c>
      <c r="KC191" s="8">
        <f>VLOOKUP($IF191,Data!$B:$CP,Daily!KC$10,0)</f>
        <v>4079</v>
      </c>
      <c r="KD191" s="8">
        <f>VLOOKUP($IF191,Data!$B:$CP,Daily!KD$10,0)</f>
        <v>5373</v>
      </c>
      <c r="KE191" s="8">
        <f>VLOOKUP($IF191,Data!$B:$CP,Daily!KE$10,0)</f>
        <v>4244</v>
      </c>
      <c r="KF191" s="8">
        <f>VLOOKUP($IF191,Data!$B:$CP,Daily!KF$10,0)</f>
        <v>4540</v>
      </c>
      <c r="KG191" s="8">
        <f>VLOOKUP($IF191,Data!$B:$CP,Daily!KG$10,0)</f>
        <v>2972</v>
      </c>
      <c r="KH191" s="8">
        <f>VLOOKUP($IF191,Data!$B:$CP,Daily!KH$10,0)</f>
        <v>2853</v>
      </c>
      <c r="KI191" s="8">
        <f>VLOOKUP($IF191,Data!$B:$CP,Daily!KI$10,0)</f>
        <v>3596</v>
      </c>
      <c r="KJ191" s="8">
        <f>VLOOKUP($IF191,Data!$B:$CP,Daily!KJ$10,0)</f>
        <v>4633</v>
      </c>
      <c r="KK191" s="8">
        <f>VLOOKUP($IF191,Data!$B:$CP,Daily!KK$10,0)</f>
        <v>4128</v>
      </c>
      <c r="KL191" s="8">
        <f>VLOOKUP($IF191,Data!$B:$CP,Daily!KL$10,0)</f>
        <v>3594</v>
      </c>
      <c r="KM191" s="8">
        <f>VLOOKUP($IF191,Data!$B:$CP,Daily!KM$10,0)</f>
        <v>4081</v>
      </c>
      <c r="KN191" s="8">
        <f>VLOOKUP($IF191,Data!$B:$CP,Daily!KN$10,0)</f>
        <v>2720</v>
      </c>
      <c r="KO191" s="8">
        <f>VLOOKUP($IF191,Data!$B:$CP,Daily!KO$10,0)</f>
        <v>3051</v>
      </c>
      <c r="KP191" s="8">
        <f>VLOOKUP($IF191,Data!$B:$CP,Daily!KP$10,0)</f>
        <v>3603</v>
      </c>
      <c r="KQ191" s="8">
        <f>VLOOKUP($IF191,Data!$B:$CP,Daily!KQ$10,0)</f>
        <v>3444</v>
      </c>
      <c r="KR191" s="8">
        <f>VLOOKUP($IF191,Data!$B:$CP,Daily!KR$10,0)</f>
        <v>4040</v>
      </c>
      <c r="KS191" s="8">
        <f>VLOOKUP($IF191,Data!$B:$CP,Daily!KS$10,0)</f>
        <v>3883</v>
      </c>
      <c r="KT191" s="8">
        <f>VLOOKUP($IF191,Data!$B:$CP,Daily!KT$10,0)</f>
        <v>4476</v>
      </c>
      <c r="KU191" s="8">
        <f>VLOOKUP($IF191,Data!$B:$CP,Daily!KU$10,0)</f>
        <v>3377</v>
      </c>
      <c r="KV191" s="8">
        <f>VLOOKUP($IF191,Data!$B:$CP,Daily!KV$10,0)</f>
        <v>5827</v>
      </c>
      <c r="KW191" s="8">
        <f>VLOOKUP($IF191,Data!$B:$CP,Daily!KW$10,0)</f>
        <v>4816</v>
      </c>
      <c r="KX191" s="8">
        <f>VLOOKUP($IF191,Data!$B:$CP,Daily!KX$10,0)</f>
        <v>3914</v>
      </c>
      <c r="KY191" s="8">
        <f>VLOOKUP($IF191,Data!$B:$CP,Daily!KY$10,0)</f>
        <v>4036</v>
      </c>
      <c r="KZ191" s="8">
        <f>VLOOKUP($IF191,Data!$B:$CP,Daily!KZ$10,0)</f>
        <v>4159</v>
      </c>
      <c r="LA191" s="8">
        <f>VLOOKUP($IF191,Data!$B:$CP,Daily!LA$10,0)</f>
        <v>4104</v>
      </c>
      <c r="LB191" s="8">
        <f>VLOOKUP($IF191,Data!$B:$CP,Daily!LB$10,0)</f>
        <v>3188</v>
      </c>
      <c r="LC191" s="8">
        <f>VLOOKUP($IF191,Data!$B:$CP,Daily!LC$10,0)</f>
        <v>2675</v>
      </c>
      <c r="LD191" s="8">
        <f>VLOOKUP($IF191,Data!$B:$CP,Daily!LD$10,0)</f>
        <v>3525</v>
      </c>
      <c r="LE191" s="8">
        <f>VLOOKUP($IF191,Data!$B:$CP,Daily!LE$10,0)</f>
        <v>3649</v>
      </c>
      <c r="LF191" s="8">
        <f>VLOOKUP($IF191,Data!$B:$CP,Daily!LF$10,0)</f>
        <v>3874</v>
      </c>
      <c r="LG191" s="8">
        <f>VLOOKUP($IF191,Data!$B:$CP,Daily!LG$10,0)</f>
        <v>5751</v>
      </c>
      <c r="LH191" s="8">
        <f>VLOOKUP($IF191,Data!$B:$CP,Daily!LH$10,0)</f>
        <v>4880</v>
      </c>
      <c r="LI191" s="8">
        <f>VLOOKUP($IF191,Data!$B:$CP,Daily!LI$10,0)</f>
        <v>2878</v>
      </c>
      <c r="LJ191" s="8">
        <f>VLOOKUP($IF191,Data!$B:$CP,Daily!LJ$10,0)</f>
        <v>2275</v>
      </c>
      <c r="LK191" s="8">
        <f>VLOOKUP($IF191,Data!$B:$CP,Daily!LK$10,0)</f>
        <v>3664</v>
      </c>
      <c r="LL191" s="8">
        <f>VLOOKUP($IF191,Data!$B:$CP,Daily!LL$10,0)</f>
        <v>3697</v>
      </c>
      <c r="LM191" s="8">
        <f>VLOOKUP($IF191,Data!$B:$CP,Daily!LM$10,0)</f>
        <v>4098</v>
      </c>
      <c r="LN191" s="8">
        <f>VLOOKUP($IF191,Data!$B:$CP,Daily!LN$10,0)</f>
        <v>3570</v>
      </c>
      <c r="LO191" s="8">
        <f>VLOOKUP($IF191,Data!$B:$CP,Daily!LO$10,0)</f>
        <v>4333</v>
      </c>
      <c r="LP191" s="8">
        <f>VLOOKUP($IF191,Data!$B:$CP,Daily!LP$10,0)</f>
        <v>4266</v>
      </c>
      <c r="LQ191" s="8">
        <f>VLOOKUP($IF191,Data!$B:$CP,Daily!LQ$10,0)</f>
        <v>3421</v>
      </c>
      <c r="LR191" s="8">
        <f>VLOOKUP($IF191,Data!$B:$CP,Daily!LR$10,0)</f>
        <v>3559</v>
      </c>
      <c r="LS191" s="8">
        <f>VLOOKUP($IF191,Data!$B:$CP,Daily!LS$10,0)</f>
        <v>3368</v>
      </c>
      <c r="LU191" s="8">
        <f t="shared" si="1906"/>
        <v>3499</v>
      </c>
      <c r="LV191" s="8">
        <f t="shared" si="1907"/>
        <v>4633</v>
      </c>
      <c r="LW191" s="8">
        <f t="shared" ref="LW191:LW196" si="2911">LV191-LU191</f>
        <v>1134</v>
      </c>
      <c r="LX191" s="8">
        <f>LV191+(1.25*LW191)</f>
        <v>6050.5</v>
      </c>
      <c r="LY191" s="8">
        <f>LU191-(1.25*LW191)</f>
        <v>2081.5</v>
      </c>
      <c r="LZ191" s="41"/>
      <c r="MA191" s="9">
        <f>_xlfn.STDEV.P(JL191:LS191)</f>
        <v>888.27101391786209</v>
      </c>
      <c r="MB191" s="9">
        <f>AVERAGE(LL191:LR191)</f>
        <v>3849.1428571428573</v>
      </c>
      <c r="MC191" s="9">
        <f>AVERAGE(KO191:LR191)</f>
        <v>3867.7666666666669</v>
      </c>
    </row>
    <row r="192" spans="4:341" x14ac:dyDescent="0.35">
      <c r="D192" s="113" t="s">
        <v>913</v>
      </c>
      <c r="E192" s="53" t="str">
        <f>VLOOKUP($D192,'Metric Nature'!$C:$D,2,0)&amp;IF(($F192&lt;(EA192)),"Below",IF(($F192&gt;(DZ192)),"Above","Within"))</f>
        <v>NegativeWithin</v>
      </c>
      <c r="F192" s="48">
        <f t="shared" si="2805"/>
        <v>0.53475629181267925</v>
      </c>
      <c r="G192" s="77">
        <f t="shared" si="2806"/>
        <v>0.57607562719670347</v>
      </c>
      <c r="H192" s="48">
        <f t="shared" si="2807"/>
        <v>-7.1725539900190136E-2</v>
      </c>
      <c r="I192" s="74">
        <f t="shared" ref="I192:I196" si="2912">EE192</f>
        <v>0.5599388197729287</v>
      </c>
      <c r="J192" s="48">
        <f t="shared" si="2808"/>
        <v>-4.497371332543381E-2</v>
      </c>
      <c r="K192" s="48">
        <f t="shared" si="2809"/>
        <v>8.3722158706482294E-2</v>
      </c>
      <c r="L192" s="50"/>
      <c r="M192" s="53" t="str">
        <f>VLOOKUP($D192,'Metric Nature'!$C:$D,2,0)&amp;IF(($N192&lt;(HZ192)),"Below",IF(($N192&gt;(HY192)),"Above","Within"))</f>
        <v>NegativeWithin</v>
      </c>
      <c r="N192" s="48">
        <f t="shared" si="2810"/>
        <v>0.53005597468970556</v>
      </c>
      <c r="O192" s="49">
        <f t="shared" ref="O192:O196" si="2913">IC192</f>
        <v>0.56847171584676881</v>
      </c>
      <c r="P192" s="55">
        <f t="shared" ref="P192:P196" si="2914">IFERROR(((N192-O192)/O192),0)</f>
        <v>-6.7577225192006193E-2</v>
      </c>
      <c r="Q192" s="49">
        <f t="shared" si="2811"/>
        <v>0.55151205762452704</v>
      </c>
      <c r="R192" s="55">
        <f t="shared" si="2812"/>
        <v>-3.8904104884373944E-2</v>
      </c>
      <c r="S192" s="48">
        <f t="shared" si="2813"/>
        <v>6.3020563999324819E-2</v>
      </c>
      <c r="T192" s="50"/>
      <c r="U192" s="53" t="str">
        <f>VLOOKUP($D192,'Metric Nature'!$C:$D,2,0)&amp;IF(($V192&lt;(LY192)),"Below",IF(($V192&gt;(LX192)),"Above","Within"))</f>
        <v>NegativeWithin</v>
      </c>
      <c r="V192" s="48">
        <f t="shared" si="2814"/>
        <v>0.5519596199524941</v>
      </c>
      <c r="W192" s="49">
        <f t="shared" ref="W192:W196" si="2915">MB192</f>
        <v>0.60339964370546317</v>
      </c>
      <c r="X192" s="48">
        <f t="shared" si="2815"/>
        <v>-8.5250338294993164E-2</v>
      </c>
      <c r="Y192" s="49">
        <f t="shared" ref="Y192:Y196" si="2916">MC192</f>
        <v>0.59047458887256377</v>
      </c>
      <c r="Z192" s="55">
        <f t="shared" si="2816"/>
        <v>-6.522714041532103E-2</v>
      </c>
      <c r="AA192" s="48">
        <f t="shared" si="2817"/>
        <v>6.6369941189453635E-2</v>
      </c>
      <c r="AB192" s="50"/>
      <c r="AC192" s="46"/>
      <c r="AI192" s="7" t="s">
        <v>913</v>
      </c>
      <c r="AJ192" s="12">
        <f>(VLOOKUP($EG192,Data!$B:$CP,Daily!EI$10,0)+VLOOKUP($IF192,Data!$B:$CP,Daily!IH$10,0))/AJ$191</f>
        <v>0.53272155217619299</v>
      </c>
      <c r="AK192" s="12">
        <f>(VLOOKUP($EG192,Data!$B:$CP,Daily!EJ$10,0)+VLOOKUP($IF192,Data!$B:$CP,Daily!II$10,0))/AK$191</f>
        <v>0.52507174536916257</v>
      </c>
      <c r="AL192" s="12">
        <f>(VLOOKUP($EG192,Data!$B:$CP,Daily!EK$10,0)+VLOOKUP($IF192,Data!$B:$CP,Daily!IJ$10,0))/AL$191</f>
        <v>0.49693763919821826</v>
      </c>
      <c r="AM192" s="12">
        <f>(VLOOKUP($EG192,Data!$B:$CP,Daily!EL$10,0)+VLOOKUP($IF192,Data!$B:$CP,Daily!IK$10,0))/AM$191</f>
        <v>0.49992772477594682</v>
      </c>
      <c r="AN192" s="12">
        <f>(VLOOKUP($EG192,Data!$B:$CP,Daily!EM$10,0)+VLOOKUP($IF192,Data!$B:$CP,Daily!IL$10,0))/AN$191</f>
        <v>0.37338795326961005</v>
      </c>
      <c r="AO192" s="12">
        <f>(VLOOKUP($EG192,Data!$B:$CP,Daily!EN$10,0)+VLOOKUP($IF192,Data!$B:$CP,Daily!IM$10,0))/AO$191</f>
        <v>0.47991865785460092</v>
      </c>
      <c r="AP192" s="12">
        <f>(VLOOKUP($EG192,Data!$B:$CP,Daily!EO$10,0)+VLOOKUP($IF192,Data!$B:$CP,Daily!IN$10,0))/AP$191</f>
        <v>0.67878373558435379</v>
      </c>
      <c r="AQ192" s="12">
        <f>(VLOOKUP($EG192,Data!$B:$CP,Daily!EP$10,0)+VLOOKUP($IF192,Data!$B:$CP,Daily!IO$10,0))/AQ$191</f>
        <v>0.52479674796747966</v>
      </c>
      <c r="AR192" s="12">
        <f>(VLOOKUP($EG192,Data!$B:$CP,Daily!EQ$10,0)+VLOOKUP($IF192,Data!$B:$CP,Daily!IP$10,0))/AR$191</f>
        <v>0.42758132429109064</v>
      </c>
      <c r="AS192" s="12">
        <f>(VLOOKUP($EG192,Data!$B:$CP,Daily!ER$10,0)+VLOOKUP($IF192,Data!$B:$CP,Daily!IQ$10,0))/AS$191</f>
        <v>0.4151959151959152</v>
      </c>
      <c r="AT192" s="12">
        <f>(VLOOKUP($EG192,Data!$B:$CP,Daily!ES$10,0)+VLOOKUP($IF192,Data!$B:$CP,Daily!IR$10,0))/AT$191</f>
        <v>0.45293452306145532</v>
      </c>
      <c r="AU192" s="12">
        <f>(VLOOKUP($EG192,Data!$B:$CP,Daily!ET$10,0)+VLOOKUP($IF192,Data!$B:$CP,Daily!IS$10,0))/AU$191</f>
        <v>0.51368618163793578</v>
      </c>
      <c r="AV192" s="12">
        <f>(VLOOKUP($EG192,Data!$B:$CP,Daily!EU$10,0)+VLOOKUP($IF192,Data!$B:$CP,Daily!IT$10,0))/AV$191</f>
        <v>0.53868120456905499</v>
      </c>
      <c r="AW192" s="12">
        <f>(VLOOKUP($EG192,Data!$B:$CP,Daily!EV$10,0)+VLOOKUP($IF192,Data!$B:$CP,Daily!IU$10,0))/AW$191</f>
        <v>0.76963657678780772</v>
      </c>
      <c r="AX192" s="12">
        <f>(VLOOKUP($EG192,Data!$B:$CP,Daily!EW$10,0)+VLOOKUP($IF192,Data!$B:$CP,Daily!IV$10,0))/AX$191</f>
        <v>0.84409494264483087</v>
      </c>
      <c r="AY192" s="12">
        <f>(VLOOKUP($EG192,Data!$B:$CP,Daily!EX$10,0)+VLOOKUP($IF192,Data!$B:$CP,Daily!IW$10,0))/AY$191</f>
        <v>0.71935382685069005</v>
      </c>
      <c r="AZ192" s="12">
        <f>(VLOOKUP($EG192,Data!$B:$CP,Daily!EY$10,0)+VLOOKUP($IF192,Data!$B:$CP,Daily!IX$10,0))/AZ$191</f>
        <v>0.54567219152854507</v>
      </c>
      <c r="BA192" s="12">
        <f>(VLOOKUP($EG192,Data!$B:$CP,Daily!EZ$10,0)+VLOOKUP($IF192,Data!$B:$CP,Daily!IY$10,0))/BA$191</f>
        <v>0.57040070195963732</v>
      </c>
      <c r="BB192" s="12">
        <f>(VLOOKUP($EG192,Data!$B:$CP,Daily!FA$10,0)+VLOOKUP($IF192,Data!$B:$CP,Daily!IZ$10,0))/BB$191</f>
        <v>0.56560516524403592</v>
      </c>
      <c r="BC192" s="12">
        <f>(VLOOKUP($EG192,Data!$B:$CP,Daily!FB$10,0)+VLOOKUP($IF192,Data!$B:$CP,Daily!JA$10,0))/BC$191</f>
        <v>0.4868814347392893</v>
      </c>
      <c r="BD192" s="12">
        <f>(VLOOKUP($EG192,Data!$B:$CP,Daily!FC$10,0)+VLOOKUP($IF192,Data!$B:$CP,Daily!JB$10,0))/BD$191</f>
        <v>0.52944685466377439</v>
      </c>
      <c r="BE192" s="12">
        <f>(VLOOKUP($EG192,Data!$B:$CP,Daily!FD$10,0)+VLOOKUP($IF192,Data!$B:$CP,Daily!JC$10,0))/BE$191</f>
        <v>0.55947114417856425</v>
      </c>
      <c r="BF192" s="12">
        <f>(VLOOKUP($EG192,Data!$B:$CP,Daily!FE$10,0)+VLOOKUP($IF192,Data!$B:$CP,Daily!JD$10,0))/BF$191</f>
        <v>0.50123562909637909</v>
      </c>
      <c r="BG192" s="12">
        <f>(VLOOKUP($EG192,Data!$B:$CP,Daily!FF$10,0)+VLOOKUP($IF192,Data!$B:$CP,Daily!JE$10,0))/BG$191</f>
        <v>0.41865872266221027</v>
      </c>
      <c r="BH192" s="12">
        <f>(VLOOKUP($EG192,Data!$B:$CP,Daily!FG$10,0)+VLOOKUP($IF192,Data!$B:$CP,Daily!JF$10,0))/BH$191</f>
        <v>0.43348515784513902</v>
      </c>
      <c r="BI192" s="12">
        <f>(VLOOKUP($EG192,Data!$B:$CP,Daily!FH$10,0)+VLOOKUP($IF192,Data!$B:$CP,Daily!JG$10,0))/BI$191</f>
        <v>0.46719226856561547</v>
      </c>
      <c r="BJ192" s="12">
        <f>(VLOOKUP($EG192,Data!$B:$CP,Daily!FI$10,0)+VLOOKUP($IF192,Data!$B:$CP,Daily!JH$10,0))/BJ$191</f>
        <v>0.64597474348855566</v>
      </c>
      <c r="BK192" s="12">
        <f>(VLOOKUP($EG192,Data!$B:$CP,Daily!FJ$10,0)+VLOOKUP($IF192,Data!$B:$CP,Daily!JI$10,0))/BK$191</f>
        <v>0.58299631935293317</v>
      </c>
      <c r="BL192" s="12">
        <f>(VLOOKUP($EG192,Data!$B:$CP,Daily!FK$10,0)+VLOOKUP($IF192,Data!$B:$CP,Daily!JJ$10,0))/BL$191</f>
        <v>0.65093146758829978</v>
      </c>
      <c r="BM192" s="12">
        <f>(VLOOKUP($EG192,Data!$B:$CP,Daily!FL$10,0)+VLOOKUP($IF192,Data!$B:$CP,Daily!JK$10,0))/BM$191</f>
        <v>0.78533779332015607</v>
      </c>
      <c r="BN192" s="12">
        <f>(VLOOKUP($EG192,Data!$B:$CP,Daily!FM$10,0)+VLOOKUP($IF192,Data!$B:$CP,Daily!JL$10,0))/BN$191</f>
        <v>0.7134858541288146</v>
      </c>
      <c r="BO192" s="12">
        <f>(VLOOKUP($EG192,Data!$B:$CP,Daily!FN$10,0)+VLOOKUP($IF192,Data!$B:$CP,Daily!JM$10,0))/BO$191</f>
        <v>0.63258891645988424</v>
      </c>
      <c r="BP192" s="12">
        <f>(VLOOKUP($EG192,Data!$B:$CP,Daily!FO$10,0)+VLOOKUP($IF192,Data!$B:$CP,Daily!JN$10,0))/BP$191</f>
        <v>0.59945298500424404</v>
      </c>
      <c r="BQ192" s="12">
        <f>(VLOOKUP($EG192,Data!$B:$CP,Daily!FP$10,0)+VLOOKUP($IF192,Data!$B:$CP,Daily!JO$10,0))/BQ$191</f>
        <v>0.58355586788475056</v>
      </c>
      <c r="BR192" s="12">
        <f>(VLOOKUP($EG192,Data!$B:$CP,Daily!FQ$10,0)+VLOOKUP($IF192,Data!$B:$CP,Daily!JP$10,0))/BR$191</f>
        <v>0.70405118803695321</v>
      </c>
      <c r="BS192" s="12">
        <f>(VLOOKUP($EG192,Data!$B:$CP,Daily!FR$10,0)+VLOOKUP($IF192,Data!$B:$CP,Daily!JQ$10,0))/BS$191</f>
        <v>0.60093606499470154</v>
      </c>
      <c r="BT192" s="12">
        <f>(VLOOKUP($EG192,Data!$B:$CP,Daily!FS$10,0)+VLOOKUP($IF192,Data!$B:$CP,Daily!JR$10,0))/BT$191</f>
        <v>0.57096141268803136</v>
      </c>
      <c r="BU192" s="12">
        <f>(VLOOKUP($EG192,Data!$B:$CP,Daily!FT$10,0)+VLOOKUP($IF192,Data!$B:$CP,Daily!JS$10,0))/BU$191</f>
        <v>0.42089026002644336</v>
      </c>
      <c r="BV192" s="12">
        <f>(VLOOKUP($EG192,Data!$B:$CP,Daily!FU$10,0)+VLOOKUP($IF192,Data!$B:$CP,Daily!JT$10,0))/BV$191</f>
        <v>0.41189180537772085</v>
      </c>
      <c r="BW192" s="12">
        <f>(VLOOKUP($EG192,Data!$B:$CP,Daily!FV$10,0)+VLOOKUP($IF192,Data!$B:$CP,Daily!JU$10,0))/BW$191</f>
        <v>0.53928866832092637</v>
      </c>
      <c r="BX192" s="12">
        <f>(VLOOKUP($EG192,Data!$B:$CP,Daily!FW$10,0)+VLOOKUP($IF192,Data!$B:$CP,Daily!JV$10,0))/BX$191</f>
        <v>0.55178189799572575</v>
      </c>
      <c r="BY192" s="12">
        <f>(VLOOKUP($EG192,Data!$B:$CP,Daily!FX$10,0)+VLOOKUP($IF192,Data!$B:$CP,Daily!JW$10,0))/BY$191</f>
        <v>0.56421042452374048</v>
      </c>
      <c r="BZ192" s="12">
        <f>(VLOOKUP($EG192,Data!$B:$CP,Daily!FY$10,0)+VLOOKUP($IF192,Data!$B:$CP,Daily!JX$10,0))/BZ$191</f>
        <v>0.62304720309087858</v>
      </c>
      <c r="CA192" s="12">
        <f>(VLOOKUP($EG192,Data!$B:$CP,Daily!FZ$10,0)+VLOOKUP($IF192,Data!$B:$CP,Daily!JY$10,0))/CA$191</f>
        <v>0.50069385140905209</v>
      </c>
      <c r="CB192" s="12">
        <f>(VLOOKUP($EG192,Data!$B:$CP,Daily!GA$10,0)+VLOOKUP($IF192,Data!$B:$CP,Daily!JZ$10,0))/CB$191</f>
        <v>0.45034515218073423</v>
      </c>
      <c r="CC192" s="12">
        <f>(VLOOKUP($EG192,Data!$B:$CP,Daily!GB$10,0)+VLOOKUP($IF192,Data!$B:$CP,Daily!KA$10,0))/CC$191</f>
        <v>0.46137806842953277</v>
      </c>
      <c r="CD192" s="12">
        <f>(VLOOKUP($EG192,Data!$B:$CP,Daily!GC$10,0)+VLOOKUP($IF192,Data!$B:$CP,Daily!KB$10,0))/CD$191</f>
        <v>0.53277545327754527</v>
      </c>
      <c r="CE192" s="12">
        <f>(VLOOKUP($EG192,Data!$B:$CP,Daily!GD$10,0)+VLOOKUP($IF192,Data!$B:$CP,Daily!KC$10,0))/CE$191</f>
        <v>0.57122884106456284</v>
      </c>
      <c r="CF192" s="12">
        <f>(VLOOKUP($EG192,Data!$B:$CP,Daily!GE$10,0)+VLOOKUP($IF192,Data!$B:$CP,Daily!KD$10,0))/CF$191</f>
        <v>0.60564713984418717</v>
      </c>
      <c r="CG192" s="12">
        <f>(VLOOKUP($EG192,Data!$B:$CP,Daily!GF$10,0)+VLOOKUP($IF192,Data!$B:$CP,Daily!KE$10,0))/CG$191</f>
        <v>0.54254058232414326</v>
      </c>
      <c r="CH192" s="12">
        <f>(VLOOKUP($EG192,Data!$B:$CP,Daily!GG$10,0)+VLOOKUP($IF192,Data!$B:$CP,Daily!KF$10,0))/CH$191</f>
        <v>0.543004300430043</v>
      </c>
      <c r="CI192" s="12">
        <f>(VLOOKUP($EG192,Data!$B:$CP,Daily!GH$10,0)+VLOOKUP($IF192,Data!$B:$CP,Daily!KG$10,0))/CI$191</f>
        <v>0.46635356277977547</v>
      </c>
      <c r="CJ192" s="12">
        <f>(VLOOKUP($EG192,Data!$B:$CP,Daily!GI$10,0)+VLOOKUP($IF192,Data!$B:$CP,Daily!KH$10,0))/CJ$191</f>
        <v>0.52103512014787434</v>
      </c>
      <c r="CK192" s="12">
        <f>(VLOOKUP($EG192,Data!$B:$CP,Daily!GJ$10,0)+VLOOKUP($IF192,Data!$B:$CP,Daily!KI$10,0))/CK$191</f>
        <v>0.51034875625039555</v>
      </c>
      <c r="CL192" s="12">
        <f>(VLOOKUP($EG192,Data!$B:$CP,Daily!GK$10,0)+VLOOKUP($IF192,Data!$B:$CP,Daily!KJ$10,0))/CL$191</f>
        <v>0.59146975776489819</v>
      </c>
      <c r="CM192" s="12">
        <f>(VLOOKUP($EG192,Data!$B:$CP,Daily!GL$10,0)+VLOOKUP($IF192,Data!$B:$CP,Daily!KK$10,0))/CM$191</f>
        <v>0.57211125429553267</v>
      </c>
      <c r="CN192" s="12">
        <f>(VLOOKUP($EG192,Data!$B:$CP,Daily!GM$10,0)+VLOOKUP($IF192,Data!$B:$CP,Daily!KL$10,0))/CN$191</f>
        <v>0.54487697816795655</v>
      </c>
      <c r="CO192" s="12">
        <f>(VLOOKUP($EG192,Data!$B:$CP,Daily!GN$10,0)+VLOOKUP($IF192,Data!$B:$CP,Daily!KM$10,0))/CO$191</f>
        <v>0.54085395179821516</v>
      </c>
      <c r="CP192" s="12">
        <f>(VLOOKUP($EG192,Data!$B:$CP,Daily!GO$10,0)+VLOOKUP($IF192,Data!$B:$CP,Daily!KN$10,0))/CP$191</f>
        <v>0.47471358428805238</v>
      </c>
      <c r="CQ192" s="12">
        <f>(VLOOKUP($EG192,Data!$B:$CP,Daily!GP$10,0)+VLOOKUP($IF192,Data!$B:$CP,Daily!KO$10,0))/CQ$191</f>
        <v>0.52048636698599848</v>
      </c>
      <c r="CR192" s="12">
        <f>(VLOOKUP($EG192,Data!$B:$CP,Daily!GQ$10,0)+VLOOKUP($IF192,Data!$B:$CP,Daily!KP$10,0))/CR$191</f>
        <v>0.51832061068702295</v>
      </c>
      <c r="CS192" s="12">
        <f>(VLOOKUP($EG192,Data!$B:$CP,Daily!GR$10,0)+VLOOKUP($IF192,Data!$B:$CP,Daily!KQ$10,0))/CS$191</f>
        <v>0.52842748091603053</v>
      </c>
      <c r="CT192" s="12">
        <f>(VLOOKUP($EG192,Data!$B:$CP,Daily!GS$10,0)+VLOOKUP($IF192,Data!$B:$CP,Daily!KR$10,0))/CT$191</f>
        <v>0.57180465266211788</v>
      </c>
      <c r="CU192" s="12">
        <f>(VLOOKUP($EG192,Data!$B:$CP,Daily!GT$10,0)+VLOOKUP($IF192,Data!$B:$CP,Daily!KS$10,0))/CU$191</f>
        <v>0.52411521714859888</v>
      </c>
      <c r="CV192" s="12">
        <f>(VLOOKUP($EG192,Data!$B:$CP,Daily!GU$10,0)+VLOOKUP($IF192,Data!$B:$CP,Daily!KT$10,0))/CV$191</f>
        <v>0.50350979818660424</v>
      </c>
      <c r="CW192" s="12">
        <f>(VLOOKUP($EG192,Data!$B:$CP,Daily!GV$10,0)+VLOOKUP($IF192,Data!$B:$CP,Daily!KU$10,0))/CW$191</f>
        <v>0.47331260525974866</v>
      </c>
      <c r="CX192" s="12">
        <f>(VLOOKUP($EG192,Data!$B:$CP,Daily!GW$10,0)+VLOOKUP($IF192,Data!$B:$CP,Daily!KV$10,0))/CX$191</f>
        <v>0.69028174765210293</v>
      </c>
      <c r="CY192" s="12">
        <f>(VLOOKUP($EG192,Data!$B:$CP,Daily!GX$10,0)+VLOOKUP($IF192,Data!$B:$CP,Daily!KW$10,0))/CY$191</f>
        <v>0.63688954661644015</v>
      </c>
      <c r="CZ192" s="12">
        <f>(VLOOKUP($EG192,Data!$B:$CP,Daily!GY$10,0)+VLOOKUP($IF192,Data!$B:$CP,Daily!KX$10,0))/CZ$191</f>
        <v>0.53244537398866199</v>
      </c>
      <c r="DA192" s="12">
        <f>(VLOOKUP($EG192,Data!$B:$CP,Daily!GZ$10,0)+VLOOKUP($IF192,Data!$B:$CP,Daily!KY$10,0))/DA$191</f>
        <v>0.54767872711421095</v>
      </c>
      <c r="DB192" s="12">
        <f>(VLOOKUP($EG192,Data!$B:$CP,Daily!HA$10,0)+VLOOKUP($IF192,Data!$B:$CP,Daily!KZ$10,0))/DB$191</f>
        <v>0.56954299607998804</v>
      </c>
      <c r="DC192" s="12">
        <f>(VLOOKUP($EG192,Data!$B:$CP,Daily!HB$10,0)+VLOOKUP($IF192,Data!$B:$CP,Daily!LA$10,0))/DC$191</f>
        <v>0.54805664356733952</v>
      </c>
      <c r="DD192" s="12">
        <f>(VLOOKUP($EG192,Data!$B:$CP,Daily!HC$10,0)+VLOOKUP($IF192,Data!$B:$CP,Daily!LB$10,0))/DD$191</f>
        <v>0.50529291866657899</v>
      </c>
      <c r="DE192" s="12">
        <f>(VLOOKUP($EG192,Data!$B:$CP,Daily!HD$10,0)+VLOOKUP($IF192,Data!$B:$CP,Daily!LC$10,0))/DE$191</f>
        <v>0.46313552394964852</v>
      </c>
      <c r="DF192" s="12">
        <f>(VLOOKUP($EG192,Data!$B:$CP,Daily!HE$10,0)+VLOOKUP($IF192,Data!$B:$CP,Daily!LD$10,0))/DF$191</f>
        <v>0.52813749477830163</v>
      </c>
      <c r="DG192" s="12">
        <f>(VLOOKUP($EG192,Data!$B:$CP,Daily!HF$10,0)+VLOOKUP($IF192,Data!$B:$CP,Daily!LE$10,0))/DG$191</f>
        <v>0.56006719184430032</v>
      </c>
      <c r="DH192" s="12">
        <f>(VLOOKUP($EG192,Data!$B:$CP,Daily!HG$10,0)+VLOOKUP($IF192,Data!$B:$CP,Daily!LF$10,0))/DH$191</f>
        <v>0.54760845383759738</v>
      </c>
      <c r="DI192" s="12">
        <f>(VLOOKUP($EG192,Data!$B:$CP,Daily!HH$10,0)+VLOOKUP($IF192,Data!$B:$CP,Daily!LG$10,0))/DI$191</f>
        <v>0.62131760078662734</v>
      </c>
      <c r="DJ192" s="12">
        <f>(VLOOKUP($EG192,Data!$B:$CP,Daily!HI$10,0)+VLOOKUP($IF192,Data!$B:$CP,Daily!LH$10,0))/DJ$191</f>
        <v>0.62688419932612161</v>
      </c>
      <c r="DK192" s="12">
        <f>(VLOOKUP($EG192,Data!$B:$CP,Daily!HJ$10,0)+VLOOKUP($IF192,Data!$B:$CP,Daily!LI$10,0))/DK$191</f>
        <v>0.48840643922611138</v>
      </c>
      <c r="DL192" s="12">
        <f>(VLOOKUP($EG192,Data!$B:$CP,Daily!HK$10,0)+VLOOKUP($IF192,Data!$B:$CP,Daily!LJ$10,0))/DL$191</f>
        <v>0.41579465164117702</v>
      </c>
      <c r="DM192" s="12">
        <f>(VLOOKUP($EG192,Data!$B:$CP,Daily!HL$10,0)+VLOOKUP($IF192,Data!$B:$CP,Daily!LK$10,0))/DM$191</f>
        <v>0.57623279316954168</v>
      </c>
      <c r="DN192" s="12">
        <f>(VLOOKUP($EG192,Data!$B:$CP,Daily!HM$10,0)+VLOOKUP($IF192,Data!$B:$CP,Daily!LL$10,0))/DN$191</f>
        <v>0.55768552275667416</v>
      </c>
      <c r="DO192" s="12">
        <f>(VLOOKUP($EG192,Data!$B:$CP,Daily!HN$10,0)+VLOOKUP($IF192,Data!$B:$CP,Daily!LM$10,0))/DO$191</f>
        <v>0.59705836494984665</v>
      </c>
      <c r="DP192" s="12">
        <f>(VLOOKUP($EG192,Data!$B:$CP,Daily!HO$10,0)+VLOOKUP($IF192,Data!$B:$CP,Daily!LN$10,0))/DP$191</f>
        <v>0.51319785096939963</v>
      </c>
      <c r="DQ192" s="12">
        <f>(VLOOKUP($EG192,Data!$B:$CP,Daily!HP$10,0)+VLOOKUP($IF192,Data!$B:$CP,Daily!LO$10,0))/DQ$191</f>
        <v>0.55885251854541684</v>
      </c>
      <c r="DR192" s="12">
        <f>(VLOOKUP($EG192,Data!$B:$CP,Daily!HQ$10,0)+VLOOKUP($IF192,Data!$B:$CP,Daily!LP$10,0))/DR$191</f>
        <v>0.62356043482940482</v>
      </c>
      <c r="DS192" s="12">
        <f>(VLOOKUP($EG192,Data!$B:$CP,Daily!HR$10,0)+VLOOKUP($IF192,Data!$B:$CP,Daily!LQ$10,0))/DS$191</f>
        <v>0.60202837152577182</v>
      </c>
      <c r="DT192" s="12">
        <f>(VLOOKUP($EG192,Data!$B:$CP,Daily!HS$10,0)+VLOOKUP($IF192,Data!$B:$CP,Daily!LR$10,0))/DT$191</f>
        <v>0.57790752535975465</v>
      </c>
      <c r="DU192" s="12">
        <f>(VLOOKUP($EG192,Data!$B:$CP,Daily!HT$10,0)+VLOOKUP($IF192,Data!$B:$CP,Daily!LS$10,0))/DU$191</f>
        <v>0.53475629181267925</v>
      </c>
      <c r="DV192" s="43"/>
      <c r="DW192" s="12">
        <f t="shared" si="1899"/>
        <v>0.50123562909637909</v>
      </c>
      <c r="DX192" s="12">
        <f t="shared" si="1900"/>
        <v>0.58355586788475056</v>
      </c>
      <c r="DY192" s="12">
        <f t="shared" ref="DY192:DY196" si="2917">DX192-DW192</f>
        <v>8.2320238788371469E-2</v>
      </c>
      <c r="DZ192" s="12">
        <f t="shared" ref="DZ192:DZ196" si="2918">DX192+(0.75*DY192)</f>
        <v>0.64529604697602916</v>
      </c>
      <c r="EA192" s="12">
        <f t="shared" ref="EA192:EA196" si="2919">DW192-(0.75*DY192)</f>
        <v>0.43949545000510049</v>
      </c>
      <c r="EB192" s="14"/>
      <c r="EC192" s="12">
        <f t="shared" si="2908"/>
        <v>8.3722158706482294E-2</v>
      </c>
      <c r="ED192" s="12">
        <f>SUMPRODUCT(DN192:DT192,DN$191:DT$191)/SUM(DN$191:DT$191)</f>
        <v>0.57607562719670347</v>
      </c>
      <c r="EE192" s="12">
        <f>SUMPRODUCT(CR192:DT192,CR$191:DT$191)/SUM(CR$191:DT$191)</f>
        <v>0.5599388197729287</v>
      </c>
      <c r="EF192" s="1"/>
      <c r="EG192" s="7" t="s">
        <v>914</v>
      </c>
      <c r="EH192" s="7" t="s">
        <v>167</v>
      </c>
      <c r="EI192" s="12">
        <f>VLOOKUP($EG192,Data!$B:$CP,Daily!EI$10,0)/EI$191</f>
        <v>0.51940218484015821</v>
      </c>
      <c r="EJ192" s="12">
        <f>VLOOKUP($EG192,Data!$B:$CP,Daily!EJ$10,0)/EJ$191</f>
        <v>0.51629594785296684</v>
      </c>
      <c r="EK192" s="12">
        <f>VLOOKUP($EG192,Data!$B:$CP,Daily!EK$10,0)/EK$191</f>
        <v>0.49081157126527741</v>
      </c>
      <c r="EL192" s="12">
        <f>VLOOKUP($EG192,Data!$B:$CP,Daily!EL$10,0)/EL$191</f>
        <v>0.49881494986326347</v>
      </c>
      <c r="EM192" s="12">
        <f>VLOOKUP($EG192,Data!$B:$CP,Daily!EM$10,0)/EM$191</f>
        <v>0.37040229885057468</v>
      </c>
      <c r="EN192" s="12">
        <f>VLOOKUP($EG192,Data!$B:$CP,Daily!EN$10,0)/EN$191</f>
        <v>0.46953819469538194</v>
      </c>
      <c r="EO192" s="12">
        <f>VLOOKUP($EG192,Data!$B:$CP,Daily!EO$10,0)/EO$191</f>
        <v>0.66546105083031926</v>
      </c>
      <c r="EP192" s="12">
        <f>VLOOKUP($EG192,Data!$B:$CP,Daily!EP$10,0)/EP$191</f>
        <v>0.51565887737894478</v>
      </c>
      <c r="EQ192" s="12">
        <f>VLOOKUP($EG192,Data!$B:$CP,Daily!EQ$10,0)/EQ$191</f>
        <v>0.41929263474743672</v>
      </c>
      <c r="ER192" s="12">
        <f>VLOOKUP($EG192,Data!$B:$CP,Daily!ER$10,0)/ER$191</f>
        <v>0.40928210880538418</v>
      </c>
      <c r="ES192" s="12">
        <f>VLOOKUP($EG192,Data!$B:$CP,Daily!ES$10,0)/ES$191</f>
        <v>0.44668679485142221</v>
      </c>
      <c r="ET192" s="12">
        <f>VLOOKUP($EG192,Data!$B:$CP,Daily!ET$10,0)/ET$191</f>
        <v>0.50825662286557516</v>
      </c>
      <c r="EU192" s="12">
        <f>VLOOKUP($EG192,Data!$B:$CP,Daily!EU$10,0)/EU$191</f>
        <v>0.525053447354356</v>
      </c>
      <c r="EV192" s="12">
        <f>VLOOKUP($EG192,Data!$B:$CP,Daily!EV$10,0)/EV$191</f>
        <v>0.77144502014968341</v>
      </c>
      <c r="EW192" s="12">
        <f>VLOOKUP($EG192,Data!$B:$CP,Daily!EW$10,0)/EW$191</f>
        <v>0.84684826654660061</v>
      </c>
      <c r="EX192" s="12">
        <f>VLOOKUP($EG192,Data!$B:$CP,Daily!EX$10,0)/EX$191</f>
        <v>0.72255748826568844</v>
      </c>
      <c r="EY192" s="12">
        <f>VLOOKUP($EG192,Data!$B:$CP,Daily!EY$10,0)/EY$191</f>
        <v>0.54882339144711123</v>
      </c>
      <c r="EZ192" s="12">
        <f>VLOOKUP($EG192,Data!$B:$CP,Daily!EZ$10,0)/EZ$191</f>
        <v>0.55860579888957429</v>
      </c>
      <c r="FA192" s="12">
        <f>VLOOKUP($EG192,Data!$B:$CP,Daily!FA$10,0)/FA$191</f>
        <v>0.5609942373116712</v>
      </c>
      <c r="FB192" s="12">
        <f>VLOOKUP($EG192,Data!$B:$CP,Daily!FB$10,0)/FB$191</f>
        <v>0.4690747154873825</v>
      </c>
      <c r="FC192" s="12">
        <f>VLOOKUP($EG192,Data!$B:$CP,Daily!FC$10,0)/FC$191</f>
        <v>0.52193225985563574</v>
      </c>
      <c r="FD192" s="12">
        <f>VLOOKUP($EG192,Data!$B:$CP,Daily!FD$10,0)/FD$191</f>
        <v>0.549400232168193</v>
      </c>
      <c r="FE192" s="12">
        <f>VLOOKUP($EG192,Data!$B:$CP,Daily!FE$10,0)/FE$191</f>
        <v>0.48945089684557763</v>
      </c>
      <c r="FF192" s="12">
        <f>VLOOKUP($EG192,Data!$B:$CP,Daily!FF$10,0)/FF$191</f>
        <v>0.40631383472609101</v>
      </c>
      <c r="FG192" s="12">
        <f>VLOOKUP($EG192,Data!$B:$CP,Daily!FG$10,0)/FG$191</f>
        <v>0.42119620125277835</v>
      </c>
      <c r="FH192" s="12">
        <f>VLOOKUP($EG192,Data!$B:$CP,Daily!FH$10,0)/FH$191</f>
        <v>0.46052417385642197</v>
      </c>
      <c r="FI192" s="12">
        <f>VLOOKUP($EG192,Data!$B:$CP,Daily!FI$10,0)/FI$191</f>
        <v>0.64041147698048506</v>
      </c>
      <c r="FJ192" s="12">
        <f>VLOOKUP($EG192,Data!$B:$CP,Daily!FJ$10,0)/FJ$191</f>
        <v>0.57655724393921814</v>
      </c>
      <c r="FK192" s="12">
        <f>VLOOKUP($EG192,Data!$B:$CP,Daily!FK$10,0)/FK$191</f>
        <v>0.64504145579842787</v>
      </c>
      <c r="FL192" s="12">
        <f>VLOOKUP($EG192,Data!$B:$CP,Daily!FL$10,0)/FL$191</f>
        <v>0.77895810037492597</v>
      </c>
      <c r="FM192" s="12">
        <f>VLOOKUP($EG192,Data!$B:$CP,Daily!FM$10,0)/FM$191</f>
        <v>0.7048483401003105</v>
      </c>
      <c r="FN192" s="12">
        <f>VLOOKUP($EG192,Data!$B:$CP,Daily!FN$10,0)/FN$191</f>
        <v>0.62263210368893318</v>
      </c>
      <c r="FO192" s="12">
        <f>VLOOKUP($EG192,Data!$B:$CP,Daily!FO$10,0)/FO$191</f>
        <v>0.58834904520183706</v>
      </c>
      <c r="FP192" s="12">
        <f>VLOOKUP($EG192,Data!$B:$CP,Daily!FP$10,0)/FP$191</f>
        <v>0.57800882548509946</v>
      </c>
      <c r="FQ192" s="12">
        <f>VLOOKUP($EG192,Data!$B:$CP,Daily!FQ$10,0)/FQ$191</f>
        <v>0.69500580720092919</v>
      </c>
      <c r="FR192" s="12">
        <f>VLOOKUP($EG192,Data!$B:$CP,Daily!FR$10,0)/FR$191</f>
        <v>0.59486887115165332</v>
      </c>
      <c r="FS192" s="12">
        <f>VLOOKUP($EG192,Data!$B:$CP,Daily!FS$10,0)/FS$191</f>
        <v>0.56238698010849908</v>
      </c>
      <c r="FT192" s="12">
        <f>VLOOKUP($EG192,Data!$B:$CP,Daily!FT$10,0)/FT$191</f>
        <v>0.41524149595940613</v>
      </c>
      <c r="FU192" s="12">
        <f>VLOOKUP($EG192,Data!$B:$CP,Daily!FU$10,0)/FU$191</f>
        <v>0.40490673154906731</v>
      </c>
      <c r="FV192" s="12">
        <f>VLOOKUP($EG192,Data!$B:$CP,Daily!FV$10,0)/FV$191</f>
        <v>0.52760084925690021</v>
      </c>
      <c r="FW192" s="12">
        <f>VLOOKUP($EG192,Data!$B:$CP,Daily!FW$10,0)/FW$191</f>
        <v>0.54550162770050314</v>
      </c>
      <c r="FX192" s="12">
        <f>VLOOKUP($EG192,Data!$B:$CP,Daily!FX$10,0)/FX$191</f>
        <v>0.55377047138676128</v>
      </c>
      <c r="FY192" s="12">
        <f>VLOOKUP($EG192,Data!$B:$CP,Daily!FY$10,0)/FY$191</f>
        <v>0.61420105474908937</v>
      </c>
      <c r="FZ192" s="12">
        <f>VLOOKUP($EG192,Data!$B:$CP,Daily!FZ$10,0)/FZ$191</f>
        <v>0.48930425752855661</v>
      </c>
      <c r="GA192" s="12">
        <f>VLOOKUP($EG192,Data!$B:$CP,Daily!GA$10,0)/GA$191</f>
        <v>0.44351121581481101</v>
      </c>
      <c r="GB192" s="12">
        <f>VLOOKUP($EG192,Data!$B:$CP,Daily!GB$10,0)/GB$191</f>
        <v>0.45848419020033793</v>
      </c>
      <c r="GC192" s="12">
        <f>VLOOKUP($EG192,Data!$B:$CP,Daily!GC$10,0)/GC$191</f>
        <v>0.52431441848288496</v>
      </c>
      <c r="GD192" s="12">
        <f>VLOOKUP($EG192,Data!$B:$CP,Daily!GD$10,0)/GD$191</f>
        <v>0.5593804865813895</v>
      </c>
      <c r="GE192" s="12">
        <f>VLOOKUP($EG192,Data!$B:$CP,Daily!GE$10,0)/GE$191</f>
        <v>0.59563269876819713</v>
      </c>
      <c r="GF192" s="12">
        <f>VLOOKUP($EG192,Data!$B:$CP,Daily!GF$10,0)/GF$191</f>
        <v>0.53452938460523713</v>
      </c>
      <c r="GG192" s="12">
        <f>VLOOKUP($EG192,Data!$B:$CP,Daily!GG$10,0)/GG$191</f>
        <v>0.53008151119161595</v>
      </c>
      <c r="GH192" s="12">
        <f>VLOOKUP($EG192,Data!$B:$CP,Daily!GH$10,0)/GH$191</f>
        <v>0.45293289535429376</v>
      </c>
      <c r="GI192" s="12">
        <f>VLOOKUP($EG192,Data!$B:$CP,Daily!GI$10,0)/GI$191</f>
        <v>0.51508620689655171</v>
      </c>
      <c r="GJ192" s="12">
        <f>VLOOKUP($EG192,Data!$B:$CP,Daily!GJ$10,0)/GJ$191</f>
        <v>0.49700893222977954</v>
      </c>
      <c r="GK192" s="12">
        <f>VLOOKUP($EG192,Data!$B:$CP,Daily!GK$10,0)/GK$191</f>
        <v>0.57715057220007715</v>
      </c>
      <c r="GL192" s="12">
        <f>VLOOKUP($EG192,Data!$B:$CP,Daily!GL$10,0)/GL$191</f>
        <v>0.56643211920529801</v>
      </c>
      <c r="GM192" s="12">
        <f>VLOOKUP($EG192,Data!$B:$CP,Daily!GM$10,0)/GM$191</f>
        <v>0.54314868804664718</v>
      </c>
      <c r="GN192" s="12">
        <f>VLOOKUP($EG192,Data!$B:$CP,Daily!GN$10,0)/GN$191</f>
        <v>0.52706396938217603</v>
      </c>
      <c r="GO192" s="12">
        <f>VLOOKUP($EG192,Data!$B:$CP,Daily!GO$10,0)/GO$191</f>
        <v>0.46673684210526317</v>
      </c>
      <c r="GP192" s="12">
        <f>VLOOKUP($EG192,Data!$B:$CP,Daily!GP$10,0)/GP$191</f>
        <v>0.51231105618404793</v>
      </c>
      <c r="GQ192" s="12">
        <f>VLOOKUP($EG192,Data!$B:$CP,Daily!GQ$10,0)/GQ$191</f>
        <v>0.51500707529604528</v>
      </c>
      <c r="GR192" s="12">
        <f>VLOOKUP($EG192,Data!$B:$CP,Daily!GR$10,0)/GR$191</f>
        <v>0.51705204547212125</v>
      </c>
      <c r="GS192" s="12">
        <f>VLOOKUP($EG192,Data!$B:$CP,Daily!GS$10,0)/GS$191</f>
        <v>0.5679681602964386</v>
      </c>
      <c r="GT192" s="12">
        <f>VLOOKUP($EG192,Data!$B:$CP,Daily!GT$10,0)/GT$191</f>
        <v>0.51657045114389566</v>
      </c>
      <c r="GU192" s="12">
        <f>VLOOKUP($EG192,Data!$B:$CP,Daily!GU$10,0)/GU$191</f>
        <v>0.49812944257388703</v>
      </c>
      <c r="GV192" s="12">
        <f>VLOOKUP($EG192,Data!$B:$CP,Daily!GV$10,0)/GV$191</f>
        <v>0.46596467954564297</v>
      </c>
      <c r="GW192" s="12">
        <f>VLOOKUP($EG192,Data!$B:$CP,Daily!GW$10,0)/GW$191</f>
        <v>0.67475754165996893</v>
      </c>
      <c r="GX192" s="12">
        <f>VLOOKUP($EG192,Data!$B:$CP,Daily!GX$10,0)/GX$191</f>
        <v>0.62580792770119542</v>
      </c>
      <c r="GY192" s="12">
        <f>VLOOKUP($EG192,Data!$B:$CP,Daily!GY$10,0)/GY$191</f>
        <v>0.52178183093651354</v>
      </c>
      <c r="GZ192" s="12">
        <f>VLOOKUP($EG192,Data!$B:$CP,Daily!GZ$10,0)/GZ$191</f>
        <v>0.53506566079910589</v>
      </c>
      <c r="HA192" s="12">
        <f>VLOOKUP($EG192,Data!$B:$CP,Daily!HA$10,0)/HA$191</f>
        <v>0.56308615730899092</v>
      </c>
      <c r="HB192" s="12">
        <f>VLOOKUP($EG192,Data!$B:$CP,Daily!HB$10,0)/HB$191</f>
        <v>0.5436432637571158</v>
      </c>
      <c r="HC192" s="12">
        <f>VLOOKUP($EG192,Data!$B:$CP,Daily!HC$10,0)/HC$191</f>
        <v>0.49812827551784378</v>
      </c>
      <c r="HD192" s="12">
        <f>VLOOKUP($EG192,Data!$B:$CP,Daily!HD$10,0)/HD$191</f>
        <v>0.45349932001255361</v>
      </c>
      <c r="HE192" s="12">
        <f>VLOOKUP($EG192,Data!$B:$CP,Daily!HE$10,0)/HE$191</f>
        <v>0.51647521160822252</v>
      </c>
      <c r="HF192" s="12">
        <f>VLOOKUP($EG192,Data!$B:$CP,Daily!HF$10,0)/HF$191</f>
        <v>0.55012853470437018</v>
      </c>
      <c r="HG192" s="12">
        <f>VLOOKUP($EG192,Data!$B:$CP,Daily!HG$10,0)/HG$191</f>
        <v>0.53991209414433572</v>
      </c>
      <c r="HH192" s="12">
        <f>VLOOKUP($EG192,Data!$B:$CP,Daily!HH$10,0)/HH$191</f>
        <v>0.60897631391684459</v>
      </c>
      <c r="HI192" s="12">
        <f>VLOOKUP($EG192,Data!$B:$CP,Daily!HI$10,0)/HI$191</f>
        <v>0.62253903598099114</v>
      </c>
      <c r="HJ192" s="12">
        <f>VLOOKUP($EG192,Data!$B:$CP,Daily!HJ$10,0)/HJ$191</f>
        <v>0.48480870217554389</v>
      </c>
      <c r="HK192" s="12">
        <f>VLOOKUP($EG192,Data!$B:$CP,Daily!HK$10,0)/HK$191</f>
        <v>0.4102852009880979</v>
      </c>
      <c r="HL192" s="12">
        <f>VLOOKUP($EG192,Data!$B:$CP,Daily!HL$10,0)/HL$191</f>
        <v>0.56917287685383311</v>
      </c>
      <c r="HM192" s="12">
        <f>VLOOKUP($EG192,Data!$B:$CP,Daily!HM$10,0)/HM$191</f>
        <v>0.54759936884814786</v>
      </c>
      <c r="HN192" s="12">
        <f>VLOOKUP($EG192,Data!$B:$CP,Daily!HN$10,0)/HN$191</f>
        <v>0.5892491580268111</v>
      </c>
      <c r="HO192" s="12">
        <f>VLOOKUP($EG192,Data!$B:$CP,Daily!HO$10,0)/HO$191</f>
        <v>0.50671388519994098</v>
      </c>
      <c r="HP192" s="12">
        <f>VLOOKUP($EG192,Data!$B:$CP,Daily!HP$10,0)/HP$191</f>
        <v>0.54771145610278371</v>
      </c>
      <c r="HQ192" s="12">
        <f>VLOOKUP($EG192,Data!$B:$CP,Daily!HQ$10,0)/HQ$191</f>
        <v>0.62133277451802182</v>
      </c>
      <c r="HR192" s="12">
        <f>VLOOKUP($EG192,Data!$B:$CP,Daily!HR$10,0)/HR$191</f>
        <v>0.59491692712617206</v>
      </c>
      <c r="HS192" s="12">
        <f>VLOOKUP($EG192,Data!$B:$CP,Daily!HS$10,0)/HS$191</f>
        <v>0.57087407628573561</v>
      </c>
      <c r="HT192" s="12">
        <f>VLOOKUP($EG192,Data!$B:$CP,Daily!HT$10,0)/HT$191</f>
        <v>0.53005597468970556</v>
      </c>
      <c r="HU192" s="13"/>
      <c r="HV192" s="40">
        <f t="shared" si="1902"/>
        <v>0.49700893222977954</v>
      </c>
      <c r="HW192" s="40">
        <f t="shared" si="1903"/>
        <v>0.57715057220007715</v>
      </c>
      <c r="HX192" s="40">
        <f t="shared" si="2909"/>
        <v>8.0141639970297607E-2</v>
      </c>
      <c r="HY192" s="40">
        <f t="shared" ref="HY192:HY196" si="2920">HW192+(0.75*HX192)</f>
        <v>0.63725680217780034</v>
      </c>
      <c r="HZ192" s="40">
        <f t="shared" ref="HZ192:HZ196" si="2921">HV192-(0.75*HX192)</f>
        <v>0.43690270225205635</v>
      </c>
      <c r="IA192" s="43"/>
      <c r="IB192" s="12">
        <f t="shared" si="2910"/>
        <v>6.3020563999324819E-2</v>
      </c>
      <c r="IC192" s="12">
        <f>SUMPRODUCT(HM192:HS192,HM$191:HS$191)/SUM(HM$191:HS$191)</f>
        <v>0.56847171584676881</v>
      </c>
      <c r="ID192" s="12">
        <f>SUMPRODUCT(GQ192:HS192,GQ$191:HS$191)/SUM(GQ$191:HS$191)</f>
        <v>0.55151205762452704</v>
      </c>
      <c r="IE192" s="1"/>
      <c r="IF192" s="7" t="s">
        <v>915</v>
      </c>
      <c r="IG192" s="7" t="s">
        <v>167</v>
      </c>
      <c r="IH192" s="12">
        <f>VLOOKUP($IF192,Data!$B:$CP,Daily!IH$10,0)/IH$191</f>
        <v>0.5806218365871294</v>
      </c>
      <c r="II192" s="12">
        <f>VLOOKUP($IF192,Data!$B:$CP,Daily!II$10,0)/II$191</f>
        <v>0.55555555555555558</v>
      </c>
      <c r="IJ192" s="12">
        <f>VLOOKUP($IF192,Data!$B:$CP,Daily!IJ$10,0)/IJ$191</f>
        <v>0.52020033388981635</v>
      </c>
      <c r="IK192" s="12">
        <f>VLOOKUP($IF192,Data!$B:$CP,Daily!IK$10,0)/IK$191</f>
        <v>0.50418702023726447</v>
      </c>
      <c r="IL192" s="12">
        <f>VLOOKUP($IF192,Data!$B:$CP,Daily!IL$10,0)/IL$191</f>
        <v>0.3847556528081692</v>
      </c>
      <c r="IM192" s="12">
        <f>VLOOKUP($IF192,Data!$B:$CP,Daily!IM$10,0)/IM$191</f>
        <v>0.51707190894981891</v>
      </c>
      <c r="IN192" s="12">
        <f>VLOOKUP($IF192,Data!$B:$CP,Daily!IN$10,0)/IN$191</f>
        <v>0.72197705207413942</v>
      </c>
      <c r="IO192" s="12">
        <f>VLOOKUP($IF192,Data!$B:$CP,Daily!IO$10,0)/IO$191</f>
        <v>0.55696918292338138</v>
      </c>
      <c r="IP192" s="12">
        <f>VLOOKUP($IF192,Data!$B:$CP,Daily!IP$10,0)/IP$191</f>
        <v>0.45919282511210763</v>
      </c>
      <c r="IQ192" s="12">
        <f>VLOOKUP($IF192,Data!$B:$CP,Daily!IQ$10,0)/IQ$191</f>
        <v>0.43766648907831646</v>
      </c>
      <c r="IR192" s="12">
        <f>VLOOKUP($IF192,Data!$B:$CP,Daily!IR$10,0)/IR$191</f>
        <v>0.4765625</v>
      </c>
      <c r="IS192" s="12">
        <f>VLOOKUP($IF192,Data!$B:$CP,Daily!IS$10,0)/IS$191</f>
        <v>0.53336729495669888</v>
      </c>
      <c r="IT192" s="12">
        <f>VLOOKUP($IF192,Data!$B:$CP,Daily!IT$10,0)/IT$191</f>
        <v>0.58620689655172409</v>
      </c>
      <c r="IU192" s="12">
        <f>VLOOKUP($IF192,Data!$B:$CP,Daily!IU$10,0)/IU$191</f>
        <v>0.76296388854179686</v>
      </c>
      <c r="IV192" s="12">
        <f>VLOOKUP($IF192,Data!$B:$CP,Daily!IV$10,0)/IV$191</f>
        <v>0.83300072568940497</v>
      </c>
      <c r="IW192" s="12">
        <f>VLOOKUP($IF192,Data!$B:$CP,Daily!IW$10,0)/IW$191</f>
        <v>0.70690975946070167</v>
      </c>
      <c r="IX192" s="12">
        <f>VLOOKUP($IF192,Data!$B:$CP,Daily!IX$10,0)/IX$191</f>
        <v>0.53415261503286648</v>
      </c>
      <c r="IY192" s="12">
        <f>VLOOKUP($IF192,Data!$B:$CP,Daily!IY$10,0)/IY$191</f>
        <v>0.60746304821904529</v>
      </c>
      <c r="IZ192" s="12">
        <f>VLOOKUP($IF192,Data!$B:$CP,Daily!IZ$10,0)/IZ$191</f>
        <v>0.58275238832946041</v>
      </c>
      <c r="JA192" s="12">
        <f>VLOOKUP($IF192,Data!$B:$CP,Daily!JA$10,0)/JA$191</f>
        <v>0.55116101046185251</v>
      </c>
      <c r="JB192" s="12">
        <f>VLOOKUP($IF192,Data!$B:$CP,Daily!JB$10,0)/JB$191</f>
        <v>0.55629960317460314</v>
      </c>
      <c r="JC192" s="12">
        <f>VLOOKUP($IF192,Data!$B:$CP,Daily!JC$10,0)/JC$191</f>
        <v>0.59507523939808482</v>
      </c>
      <c r="JD192" s="12">
        <f>VLOOKUP($IF192,Data!$B:$CP,Daily!JD$10,0)/JD$191</f>
        <v>0.54344080728525723</v>
      </c>
      <c r="JE192" s="12">
        <f>VLOOKUP($IF192,Data!$B:$CP,Daily!JE$10,0)/JE$191</f>
        <v>0.46308052121617105</v>
      </c>
      <c r="JF192" s="12">
        <f>VLOOKUP($IF192,Data!$B:$CP,Daily!JF$10,0)/JF$191</f>
        <v>0.47637517630465442</v>
      </c>
      <c r="JG192" s="12">
        <f>VLOOKUP($IF192,Data!$B:$CP,Daily!JG$10,0)/JG$191</f>
        <v>0.49099360836722833</v>
      </c>
      <c r="JH192" s="12">
        <f>VLOOKUP($IF192,Data!$B:$CP,Daily!JH$10,0)/JH$191</f>
        <v>0.66600108912688327</v>
      </c>
      <c r="JI192" s="12">
        <f>VLOOKUP($IF192,Data!$B:$CP,Daily!JI$10,0)/JI$191</f>
        <v>0.60629590766002095</v>
      </c>
      <c r="JJ192" s="12">
        <f>VLOOKUP($IF192,Data!$B:$CP,Daily!JJ$10,0)/JJ$191</f>
        <v>0.67216614906832295</v>
      </c>
      <c r="JK192" s="12">
        <f>VLOOKUP($IF192,Data!$B:$CP,Daily!JK$10,0)/JK$191</f>
        <v>0.80675795053003529</v>
      </c>
      <c r="JL192" s="12">
        <f>VLOOKUP($IF192,Data!$B:$CP,Daily!JL$10,0)/JL$191</f>
        <v>0.74345376201524693</v>
      </c>
      <c r="JM192" s="12">
        <f>VLOOKUP($IF192,Data!$B:$CP,Daily!JM$10,0)/JM$191</f>
        <v>0.6667481065233325</v>
      </c>
      <c r="JN192" s="12">
        <f>VLOOKUP($IF192,Data!$B:$CP,Daily!JN$10,0)/JN$191</f>
        <v>0.63890081580077285</v>
      </c>
      <c r="JO192" s="12">
        <f>VLOOKUP($IF192,Data!$B:$CP,Daily!JO$10,0)/JO$191</f>
        <v>0.60266555601832572</v>
      </c>
      <c r="JP192" s="12">
        <f>VLOOKUP($IF192,Data!$B:$CP,Daily!JP$10,0)/JP$191</f>
        <v>0.73498570066730218</v>
      </c>
      <c r="JQ192" s="12">
        <f>VLOOKUP($IF192,Data!$B:$CP,Daily!JQ$10,0)/JQ$191</f>
        <v>0.62176977290524671</v>
      </c>
      <c r="JR192" s="12">
        <f>VLOOKUP($IF192,Data!$B:$CP,Daily!JR$10,0)/JR$191</f>
        <v>0.60049833887043191</v>
      </c>
      <c r="JS192" s="12">
        <f>VLOOKUP($IF192,Data!$B:$CP,Daily!JS$10,0)/JS$191</f>
        <v>0.44111709286675638</v>
      </c>
      <c r="JT192" s="12">
        <f>VLOOKUP($IF192,Data!$B:$CP,Daily!JT$10,0)/JT$191</f>
        <v>0.43806990881458968</v>
      </c>
      <c r="JU192" s="12">
        <f>VLOOKUP($IF192,Data!$B:$CP,Daily!JU$10,0)/JU$191</f>
        <v>0.58052434456928836</v>
      </c>
      <c r="JV192" s="12">
        <f>VLOOKUP($IF192,Data!$B:$CP,Daily!JV$10,0)/JV$191</f>
        <v>0.57413747695549122</v>
      </c>
      <c r="JW192" s="12">
        <f>VLOOKUP($IF192,Data!$B:$CP,Daily!JW$10,0)/JW$191</f>
        <v>0.60047588146225395</v>
      </c>
      <c r="JX192" s="12">
        <f>VLOOKUP($IF192,Data!$B:$CP,Daily!JX$10,0)/JX$191</f>
        <v>0.65307252260564674</v>
      </c>
      <c r="JY192" s="12">
        <f>VLOOKUP($IF192,Data!$B:$CP,Daily!JY$10,0)/JY$191</f>
        <v>0.53903518993241673</v>
      </c>
      <c r="JZ192" s="12">
        <f>VLOOKUP($IF192,Data!$B:$CP,Daily!JZ$10,0)/JZ$191</f>
        <v>0.47269681742043551</v>
      </c>
      <c r="KA192" s="12">
        <f>VLOOKUP($IF192,Data!$B:$CP,Daily!KA$10,0)/KA$191</f>
        <v>0.47196467991169977</v>
      </c>
      <c r="KB192" s="12">
        <f>VLOOKUP($IF192,Data!$B:$CP,Daily!KB$10,0)/KB$191</f>
        <v>0.56446078431372548</v>
      </c>
      <c r="KC192" s="12">
        <f>VLOOKUP($IF192,Data!$B:$CP,Daily!KC$10,0)/KC$191</f>
        <v>0.61755332189262069</v>
      </c>
      <c r="KD192" s="12">
        <f>VLOOKUP($IF192,Data!$B:$CP,Daily!KD$10,0)/KD$191</f>
        <v>0.63893541782989016</v>
      </c>
      <c r="KE192" s="12">
        <f>VLOOKUP($IF192,Data!$B:$CP,Daily!KE$10,0)/KE$191</f>
        <v>0.57115928369462776</v>
      </c>
      <c r="KF192" s="12">
        <f>VLOOKUP($IF192,Data!$B:$CP,Daily!KF$10,0)/KF$191</f>
        <v>0.58700440528634357</v>
      </c>
      <c r="KG192" s="12">
        <f>VLOOKUP($IF192,Data!$B:$CP,Daily!KG$10,0)/KG$191</f>
        <v>0.51446837146702562</v>
      </c>
      <c r="KH192" s="12">
        <f>VLOOKUP($IF192,Data!$B:$CP,Daily!KH$10,0)/KH$191</f>
        <v>0.5432877672625307</v>
      </c>
      <c r="KI192" s="12">
        <f>VLOOKUP($IF192,Data!$B:$CP,Daily!KI$10,0)/KI$191</f>
        <v>0.55561735261401557</v>
      </c>
      <c r="KJ192" s="12">
        <f>VLOOKUP($IF192,Data!$B:$CP,Daily!KJ$10,0)/KJ$191</f>
        <v>0.63954241312324622</v>
      </c>
      <c r="KK192" s="12">
        <f>VLOOKUP($IF192,Data!$B:$CP,Daily!KK$10,0)/KK$191</f>
        <v>0.59205426356589153</v>
      </c>
      <c r="KL192" s="12">
        <f>VLOOKUP($IF192,Data!$B:$CP,Daily!KL$10,0)/KL$191</f>
        <v>0.5514746800222593</v>
      </c>
      <c r="KM192" s="12">
        <f>VLOOKUP($IF192,Data!$B:$CP,Daily!KM$10,0)/KM$191</f>
        <v>0.59029649595687328</v>
      </c>
      <c r="KN192" s="12">
        <f>VLOOKUP($IF192,Data!$B:$CP,Daily!KN$10,0)/KN$191</f>
        <v>0.5025735294117647</v>
      </c>
      <c r="KO192" s="12">
        <f>VLOOKUP($IF192,Data!$B:$CP,Daily!KO$10,0)/KO$191</f>
        <v>0.54867256637168138</v>
      </c>
      <c r="KP192" s="12">
        <f>VLOOKUP($IF192,Data!$B:$CP,Daily!KP$10,0)/KP$191</f>
        <v>0.53066888703857895</v>
      </c>
      <c r="KQ192" s="12">
        <f>VLOOKUP($IF192,Data!$B:$CP,Daily!KQ$10,0)/KQ$191</f>
        <v>0.57113821138211385</v>
      </c>
      <c r="KR192" s="12">
        <f>VLOOKUP($IF192,Data!$B:$CP,Daily!KR$10,0)/KR$191</f>
        <v>0.58564356435643561</v>
      </c>
      <c r="KS192" s="12">
        <f>VLOOKUP($IF192,Data!$B:$CP,Daily!KS$10,0)/KS$191</f>
        <v>0.55137780066958542</v>
      </c>
      <c r="KT192" s="12">
        <f>VLOOKUP($IF192,Data!$B:$CP,Daily!KT$10,0)/KT$191</f>
        <v>0.52278820375335122</v>
      </c>
      <c r="KU192" s="12">
        <f>VLOOKUP($IF192,Data!$B:$CP,Daily!KU$10,0)/KU$191</f>
        <v>0.4995558187740598</v>
      </c>
      <c r="KV192" s="12">
        <f>VLOOKUP($IF192,Data!$B:$CP,Daily!KV$10,0)/KV$191</f>
        <v>0.74000343229792342</v>
      </c>
      <c r="KW192" s="12">
        <f>VLOOKUP($IF192,Data!$B:$CP,Daily!KW$10,0)/KW$191</f>
        <v>0.67711794019933558</v>
      </c>
      <c r="KX192" s="12">
        <f>VLOOKUP($IF192,Data!$B:$CP,Daily!KX$10,0)/KX$191</f>
        <v>0.57128257537046501</v>
      </c>
      <c r="KY192" s="12">
        <f>VLOOKUP($IF192,Data!$B:$CP,Daily!KY$10,0)/KY$191</f>
        <v>0.59241823587710607</v>
      </c>
      <c r="KZ192" s="12">
        <f>VLOOKUP($IF192,Data!$B:$CP,Daily!KZ$10,0)/KZ$191</f>
        <v>0.59437364751142097</v>
      </c>
      <c r="LA192" s="12">
        <f>VLOOKUP($IF192,Data!$B:$CP,Daily!LA$10,0)/LA$191</f>
        <v>0.5650584795321637</v>
      </c>
      <c r="LB192" s="12">
        <f>VLOOKUP($IF192,Data!$B:$CP,Daily!LB$10,0)/LB$191</f>
        <v>0.5323086574654956</v>
      </c>
      <c r="LC192" s="12">
        <f>VLOOKUP($IF192,Data!$B:$CP,Daily!LC$10,0)/LC$191</f>
        <v>0.49757009345794395</v>
      </c>
      <c r="LD192" s="12">
        <f>VLOOKUP($IF192,Data!$B:$CP,Daily!LD$10,0)/LD$191</f>
        <v>0.5719148936170213</v>
      </c>
      <c r="LE192" s="12">
        <f>VLOOKUP($IF192,Data!$B:$CP,Daily!LE$10,0)/LE$191</f>
        <v>0.59714990408331048</v>
      </c>
      <c r="LF192" s="12">
        <f>VLOOKUP($IF192,Data!$B:$CP,Daily!LF$10,0)/LF$191</f>
        <v>0.57563242127000513</v>
      </c>
      <c r="LG192" s="12">
        <f>VLOOKUP($IF192,Data!$B:$CP,Daily!LG$10,0)/LG$191</f>
        <v>0.66353677621283258</v>
      </c>
      <c r="LH192" s="12">
        <f>VLOOKUP($IF192,Data!$B:$CP,Daily!LH$10,0)/LH$191</f>
        <v>0.64262295081967213</v>
      </c>
      <c r="LI192" s="12">
        <f>VLOOKUP($IF192,Data!$B:$CP,Daily!LI$10,0)/LI$191</f>
        <v>0.50173731758165396</v>
      </c>
      <c r="LJ192" s="12">
        <f>VLOOKUP($IF192,Data!$B:$CP,Daily!LJ$10,0)/LJ$191</f>
        <v>0.43736263736263736</v>
      </c>
      <c r="LK192" s="12">
        <f>VLOOKUP($IF192,Data!$B:$CP,Daily!LK$10,0)/LK$191</f>
        <v>0.60234716157205237</v>
      </c>
      <c r="LL192" s="12">
        <f>VLOOKUP($IF192,Data!$B:$CP,Daily!LL$10,0)/LL$191</f>
        <v>0.59399513118744929</v>
      </c>
      <c r="LM192" s="12">
        <f>VLOOKUP($IF192,Data!$B:$CP,Daily!LM$10,0)/LM$191</f>
        <v>0.62591508052708633</v>
      </c>
      <c r="LN192" s="12">
        <f>VLOOKUP($IF192,Data!$B:$CP,Daily!LN$10,0)/LN$191</f>
        <v>0.53781512605042014</v>
      </c>
      <c r="LO192" s="12">
        <f>VLOOKUP($IF192,Data!$B:$CP,Daily!LO$10,0)/LO$191</f>
        <v>0.59727671359335333</v>
      </c>
      <c r="LP192" s="12">
        <f>VLOOKUP($IF192,Data!$B:$CP,Daily!LP$10,0)/LP$191</f>
        <v>0.63103609939052974</v>
      </c>
      <c r="LQ192" s="12">
        <f>VLOOKUP($IF192,Data!$B:$CP,Daily!LQ$10,0)/LQ$191</f>
        <v>0.62730195849166914</v>
      </c>
      <c r="LR192" s="12">
        <f>VLOOKUP($IF192,Data!$B:$CP,Daily!LR$10,0)/LR$191</f>
        <v>0.60438325372295587</v>
      </c>
      <c r="LS192" s="12">
        <f>VLOOKUP($IF192,Data!$B:$CP,Daily!LS$10,0)/LS$191</f>
        <v>0.5519596199524941</v>
      </c>
      <c r="LU192" s="40">
        <f t="shared" si="1906"/>
        <v>0.5323086574654956</v>
      </c>
      <c r="LV192" s="40">
        <f t="shared" si="1907"/>
        <v>0.61755332189262069</v>
      </c>
      <c r="LW192" s="40">
        <f t="shared" si="2911"/>
        <v>8.5244664427125083E-2</v>
      </c>
      <c r="LX192" s="40">
        <f t="shared" ref="LX192:LX196" si="2922">LV192+(0.75*LW192)</f>
        <v>0.68148682021296447</v>
      </c>
      <c r="LY192" s="40">
        <f t="shared" ref="LY192:LY196" si="2923">LU192-(0.75*LW192)</f>
        <v>0.46837515914515182</v>
      </c>
      <c r="LZ192" s="41"/>
      <c r="MA192" s="12">
        <f t="shared" ref="MA192:MA196" si="2924">_xlfn.STDEV.P(JL192:LS192)</f>
        <v>6.6369941189453635E-2</v>
      </c>
      <c r="MB192" s="12">
        <f>SUMPRODUCT(LL192:LR192,LL$191:LR$191)/SUM(LL$191:LR$191)</f>
        <v>0.60339964370546317</v>
      </c>
      <c r="MC192" s="12">
        <f>SUMPRODUCT(KP192:LR192,KP$191:LR$191)/SUM(KP$191:LR$191)</f>
        <v>0.59047458887256377</v>
      </c>
    </row>
    <row r="193" spans="4:341" x14ac:dyDescent="0.35">
      <c r="D193" s="113" t="s">
        <v>916</v>
      </c>
      <c r="E193" s="53" t="str">
        <f>VLOOKUP($D193,'Metric Nature'!$C:$D,2,0)&amp;IF(($F193&lt;(EA193)),"Below",IF(($F193&gt;(DZ193)),"Above","Within"))</f>
        <v>NegativeWithin</v>
      </c>
      <c r="F193" s="48">
        <f t="shared" si="2805"/>
        <v>0.27607518317935648</v>
      </c>
      <c r="G193" s="77">
        <f t="shared" si="2806"/>
        <v>0.24834161515775866</v>
      </c>
      <c r="H193" s="48">
        <f t="shared" si="2807"/>
        <v>0.11167507308020089</v>
      </c>
      <c r="I193" s="74">
        <f t="shared" si="2912"/>
        <v>0.25904734193353257</v>
      </c>
      <c r="J193" s="48">
        <f t="shared" si="2808"/>
        <v>6.5732545714338883E-2</v>
      </c>
      <c r="K193" s="48">
        <f t="shared" si="2809"/>
        <v>4.7351871176543332E-2</v>
      </c>
      <c r="L193" s="50"/>
      <c r="M193" s="53" t="str">
        <f>VLOOKUP($D193,'Metric Nature'!$C:$D,2,0)&amp;IF(($N193&lt;(HZ193)),"Below",IF(($N193&gt;(HY193)),"Above","Within"))</f>
        <v>NegativeWithin</v>
      </c>
      <c r="N193" s="48">
        <f t="shared" si="2810"/>
        <v>0.27476271598929181</v>
      </c>
      <c r="O193" s="49">
        <f t="shared" si="2913"/>
        <v>0.24890261410231251</v>
      </c>
      <c r="P193" s="55">
        <f t="shared" si="2914"/>
        <v>0.10389646561264874</v>
      </c>
      <c r="Q193" s="49">
        <f t="shared" si="2811"/>
        <v>0.25945448194836945</v>
      </c>
      <c r="R193" s="48">
        <f t="shared" si="2812"/>
        <v>5.9001617262362957E-2</v>
      </c>
      <c r="S193" s="48">
        <f t="shared" si="2813"/>
        <v>3.5518687270798703E-2</v>
      </c>
      <c r="T193" s="50"/>
      <c r="U193" s="53" t="str">
        <f>VLOOKUP($D193,'Metric Nature'!$C:$D,2,0)&amp;IF(($V193&lt;(LY193)),"Below",IF(($V193&gt;(LX193)),"Above","Within"))</f>
        <v>NegativeWithin</v>
      </c>
      <c r="V193" s="48">
        <f t="shared" si="2814"/>
        <v>0.28087885985748218</v>
      </c>
      <c r="W193" s="49">
        <f t="shared" si="2915"/>
        <v>0.24632571258907363</v>
      </c>
      <c r="X193" s="48">
        <f t="shared" si="2815"/>
        <v>0.14027422028024711</v>
      </c>
      <c r="Y193" s="49">
        <f t="shared" si="2916"/>
        <v>0.25757200261988633</v>
      </c>
      <c r="Z193" s="48">
        <f t="shared" si="2816"/>
        <v>9.0486764867807087E-2</v>
      </c>
      <c r="AA193" s="48">
        <f t="shared" si="2817"/>
        <v>4.1501083469577593E-2</v>
      </c>
      <c r="AB193" s="50"/>
      <c r="AC193" s="46"/>
      <c r="AI193" s="7" t="s">
        <v>916</v>
      </c>
      <c r="AJ193" s="12">
        <f>(VLOOKUP($EG193,Data!$B:$CP,Daily!EI$10,0)+VLOOKUP($IF193,Data!$B:$CP,Daily!IH$10,0))/AJ$191</f>
        <v>0.35018353434714211</v>
      </c>
      <c r="AK193" s="12">
        <f>(VLOOKUP($EG193,Data!$B:$CP,Daily!EJ$10,0)+VLOOKUP($IF193,Data!$B:$CP,Daily!II$10,0))/AK$191</f>
        <v>0.33952517610226979</v>
      </c>
      <c r="AL193" s="12">
        <f>(VLOOKUP($EG193,Data!$B:$CP,Daily!EK$10,0)+VLOOKUP($IF193,Data!$B:$CP,Daily!IJ$10,0))/AL$191</f>
        <v>0.34082683741648107</v>
      </c>
      <c r="AM193" s="12">
        <f>(VLOOKUP($EG193,Data!$B:$CP,Daily!EL$10,0)+VLOOKUP($IF193,Data!$B:$CP,Daily!IK$10,0))/AM$191</f>
        <v>0.31793871061000289</v>
      </c>
      <c r="AN193" s="12">
        <f>(VLOOKUP($EG193,Data!$B:$CP,Daily!EM$10,0)+VLOOKUP($IF193,Data!$B:$CP,Daily!IL$10,0))/AN$191</f>
        <v>0.42193900773782428</v>
      </c>
      <c r="AO193" s="12">
        <f>(VLOOKUP($EG193,Data!$B:$CP,Daily!EN$10,0)+VLOOKUP($IF193,Data!$B:$CP,Daily!IM$10,0))/AO$191</f>
        <v>0.35694515053945658</v>
      </c>
      <c r="AP193" s="12">
        <f>(VLOOKUP($EG193,Data!$B:$CP,Daily!EO$10,0)+VLOOKUP($IF193,Data!$B:$CP,Daily!IN$10,0))/AP$191</f>
        <v>0.19367494947093092</v>
      </c>
      <c r="AQ193" s="12">
        <f>(VLOOKUP($EG193,Data!$B:$CP,Daily!EP$10,0)+VLOOKUP($IF193,Data!$B:$CP,Daily!IO$10,0))/AQ$191</f>
        <v>0.21779237023139461</v>
      </c>
      <c r="AR193" s="12">
        <f>(VLOOKUP($EG193,Data!$B:$CP,Daily!EQ$10,0)+VLOOKUP($IF193,Data!$B:$CP,Daily!IP$10,0))/AR$191</f>
        <v>0.26277154674516523</v>
      </c>
      <c r="AS193" s="12">
        <f>(VLOOKUP($EG193,Data!$B:$CP,Daily!ER$10,0)+VLOOKUP($IF193,Data!$B:$CP,Daily!IQ$10,0))/AS$191</f>
        <v>0.29603729603729606</v>
      </c>
      <c r="AT193" s="12">
        <f>(VLOOKUP($EG193,Data!$B:$CP,Daily!ES$10,0)+VLOOKUP($IF193,Data!$B:$CP,Daily!IR$10,0))/AT$191</f>
        <v>0.31827321854970464</v>
      </c>
      <c r="AU193" s="12">
        <f>(VLOOKUP($EG193,Data!$B:$CP,Daily!ET$10,0)+VLOOKUP($IF193,Data!$B:$CP,Daily!IS$10,0))/AU$191</f>
        <v>0.31778377485267389</v>
      </c>
      <c r="AV193" s="12">
        <f>(VLOOKUP($EG193,Data!$B:$CP,Daily!EU$10,0)+VLOOKUP($IF193,Data!$B:$CP,Daily!IT$10,0))/AV$191</f>
        <v>0.28862928348909656</v>
      </c>
      <c r="AW193" s="12">
        <f>(VLOOKUP($EG193,Data!$B:$CP,Daily!EV$10,0)+VLOOKUP($IF193,Data!$B:$CP,Daily!IU$10,0))/AW$191</f>
        <v>0.17830118299051476</v>
      </c>
      <c r="AX193" s="12">
        <f>(VLOOKUP($EG193,Data!$B:$CP,Daily!EW$10,0)+VLOOKUP($IF193,Data!$B:$CP,Daily!IV$10,0))/AX$191</f>
        <v>0.1341714162037371</v>
      </c>
      <c r="AY193" s="12">
        <f>(VLOOKUP($EG193,Data!$B:$CP,Daily!EX$10,0)+VLOOKUP($IF193,Data!$B:$CP,Daily!IW$10,0))/AY$191</f>
        <v>0.21712672521957341</v>
      </c>
      <c r="AZ193" s="12">
        <f>(VLOOKUP($EG193,Data!$B:$CP,Daily!EY$10,0)+VLOOKUP($IF193,Data!$B:$CP,Daily!IX$10,0))/AZ$191</f>
        <v>0.30165745856353593</v>
      </c>
      <c r="BA193" s="12">
        <f>(VLOOKUP($EG193,Data!$B:$CP,Daily!EZ$10,0)+VLOOKUP($IF193,Data!$B:$CP,Daily!IY$10,0))/BA$191</f>
        <v>0.29102076630593743</v>
      </c>
      <c r="BB193" s="12">
        <f>(VLOOKUP($EG193,Data!$B:$CP,Daily!FA$10,0)+VLOOKUP($IF193,Data!$B:$CP,Daily!IZ$10,0))/BB$191</f>
        <v>0.29623550010943311</v>
      </c>
      <c r="BC193" s="12">
        <f>(VLOOKUP($EG193,Data!$B:$CP,Daily!FB$10,0)+VLOOKUP($IF193,Data!$B:$CP,Daily!JA$10,0))/BC$191</f>
        <v>0.26956714269899257</v>
      </c>
      <c r="BD193" s="12">
        <f>(VLOOKUP($EG193,Data!$B:$CP,Daily!FC$10,0)+VLOOKUP($IF193,Data!$B:$CP,Daily!JB$10,0))/BD$191</f>
        <v>0.29099783080260305</v>
      </c>
      <c r="BE193" s="12">
        <f>(VLOOKUP($EG193,Data!$B:$CP,Daily!FD$10,0)+VLOOKUP($IF193,Data!$B:$CP,Daily!JC$10,0))/BE$191</f>
        <v>0.28071586567464307</v>
      </c>
      <c r="BF193" s="12">
        <f>(VLOOKUP($EG193,Data!$B:$CP,Daily!FE$10,0)+VLOOKUP($IF193,Data!$B:$CP,Daily!JD$10,0))/BF$191</f>
        <v>0.31492425056409157</v>
      </c>
      <c r="BG193" s="12">
        <f>(VLOOKUP($EG193,Data!$B:$CP,Daily!FF$10,0)+VLOOKUP($IF193,Data!$B:$CP,Daily!JE$10,0))/BG$191</f>
        <v>0.33960619051078977</v>
      </c>
      <c r="BH193" s="12">
        <f>(VLOOKUP($EG193,Data!$B:$CP,Daily!FG$10,0)+VLOOKUP($IF193,Data!$B:$CP,Daily!JF$10,0))/BH$191</f>
        <v>0.34372545940003141</v>
      </c>
      <c r="BI193" s="12">
        <f>(VLOOKUP($EG193,Data!$B:$CP,Daily!FH$10,0)+VLOOKUP($IF193,Data!$B:$CP,Daily!JG$10,0))/BI$191</f>
        <v>0.32337232960325535</v>
      </c>
      <c r="BJ193" s="12">
        <f>(VLOOKUP($EG193,Data!$B:$CP,Daily!FI$10,0)+VLOOKUP($IF193,Data!$B:$CP,Daily!JH$10,0))/BJ$191</f>
        <v>0.23595106550907655</v>
      </c>
      <c r="BK193" s="12">
        <f>(VLOOKUP($EG193,Data!$B:$CP,Daily!FJ$10,0)+VLOOKUP($IF193,Data!$B:$CP,Daily!JI$10,0))/BK$191</f>
        <v>0.26109874130958333</v>
      </c>
      <c r="BL193" s="12">
        <f>(VLOOKUP($EG193,Data!$B:$CP,Daily!FK$10,0)+VLOOKUP($IF193,Data!$B:$CP,Daily!JJ$10,0))/BL$191</f>
        <v>0.23750316108910058</v>
      </c>
      <c r="BM193" s="12">
        <f>(VLOOKUP($EG193,Data!$B:$CP,Daily!FL$10,0)+VLOOKUP($IF193,Data!$B:$CP,Daily!JK$10,0))/BM$191</f>
        <v>0.15660635548122245</v>
      </c>
      <c r="BN193" s="12">
        <f>(VLOOKUP($EG193,Data!$B:$CP,Daily!FM$10,0)+VLOOKUP($IF193,Data!$B:$CP,Daily!JL$10,0))/BN$191</f>
        <v>0.20556935741036003</v>
      </c>
      <c r="BO193" s="12">
        <f>(VLOOKUP($EG193,Data!$B:$CP,Daily!FN$10,0)+VLOOKUP($IF193,Data!$B:$CP,Daily!JM$10,0))/BO$191</f>
        <v>0.25696167631651501</v>
      </c>
      <c r="BP193" s="12">
        <f>(VLOOKUP($EG193,Data!$B:$CP,Daily!FO$10,0)+VLOOKUP($IF193,Data!$B:$CP,Daily!JN$10,0))/BP$191</f>
        <v>0.28208997453550883</v>
      </c>
      <c r="BQ193" s="12">
        <f>(VLOOKUP($EG193,Data!$B:$CP,Daily!FP$10,0)+VLOOKUP($IF193,Data!$B:$CP,Daily!JO$10,0))/BQ$191</f>
        <v>0.26226282501756853</v>
      </c>
      <c r="BR193" s="12">
        <f>(VLOOKUP($EG193,Data!$B:$CP,Daily!FQ$10,0)+VLOOKUP($IF193,Data!$B:$CP,Daily!JP$10,0))/BR$191</f>
        <v>0.20101369567561739</v>
      </c>
      <c r="BS193" s="12">
        <f>(VLOOKUP($EG193,Data!$B:$CP,Daily!FR$10,0)+VLOOKUP($IF193,Data!$B:$CP,Daily!JQ$10,0))/BS$191</f>
        <v>0.27167961850936068</v>
      </c>
      <c r="BT193" s="12">
        <f>(VLOOKUP($EG193,Data!$B:$CP,Daily!FS$10,0)+VLOOKUP($IF193,Data!$B:$CP,Daily!JR$10,0))/BT$191</f>
        <v>0.28169672054564143</v>
      </c>
      <c r="BU193" s="12">
        <f>(VLOOKUP($EG193,Data!$B:$CP,Daily!FT$10,0)+VLOOKUP($IF193,Data!$B:$CP,Daily!JS$10,0))/BU$191</f>
        <v>0.3479506390480388</v>
      </c>
      <c r="BV193" s="12">
        <f>(VLOOKUP($EG193,Data!$B:$CP,Daily!FU$10,0)+VLOOKUP($IF193,Data!$B:$CP,Daily!JT$10,0))/BV$191</f>
        <v>0.35747439180537771</v>
      </c>
      <c r="BW193" s="12">
        <f>(VLOOKUP($EG193,Data!$B:$CP,Daily!FV$10,0)+VLOOKUP($IF193,Data!$B:$CP,Daily!JU$10,0))/BW$191</f>
        <v>0.27980621529008626</v>
      </c>
      <c r="BX193" s="12">
        <f>(VLOOKUP($EG193,Data!$B:$CP,Daily!FW$10,0)+VLOOKUP($IF193,Data!$B:$CP,Daily!JV$10,0))/BX$191</f>
        <v>0.26124877259862533</v>
      </c>
      <c r="BY193" s="12">
        <f>(VLOOKUP($EG193,Data!$B:$CP,Daily!FX$10,0)+VLOOKUP($IF193,Data!$B:$CP,Daily!JW$10,0))/BY$191</f>
        <v>0.28357992457209169</v>
      </c>
      <c r="BZ193" s="12">
        <f>(VLOOKUP($EG193,Data!$B:$CP,Daily!FY$10,0)+VLOOKUP($IF193,Data!$B:$CP,Daily!JX$10,0))/BZ$191</f>
        <v>0.25415756761296826</v>
      </c>
      <c r="CA193" s="12">
        <f>(VLOOKUP($EG193,Data!$B:$CP,Daily!FZ$10,0)+VLOOKUP($IF193,Data!$B:$CP,Daily!JY$10,0))/CA$191</f>
        <v>0.32509607173356103</v>
      </c>
      <c r="CB193" s="12">
        <f>(VLOOKUP($EG193,Data!$B:$CP,Daily!GA$10,0)+VLOOKUP($IF193,Data!$B:$CP,Daily!JZ$10,0))/CB$191</f>
        <v>0.35644807028553499</v>
      </c>
      <c r="CC193" s="12">
        <f>(VLOOKUP($EG193,Data!$B:$CP,Daily!GB$10,0)+VLOOKUP($IF193,Data!$B:$CP,Daily!KA$10,0))/CC$191</f>
        <v>0.36754809970618901</v>
      </c>
      <c r="CD193" s="12">
        <f>(VLOOKUP($EG193,Data!$B:$CP,Daily!GC$10,0)+VLOOKUP($IF193,Data!$B:$CP,Daily!KB$10,0))/CD$191</f>
        <v>0.2883929955059662</v>
      </c>
      <c r="CE193" s="12">
        <f>(VLOOKUP($EG193,Data!$B:$CP,Daily!GD$10,0)+VLOOKUP($IF193,Data!$B:$CP,Daily!KC$10,0))/CE$191</f>
        <v>0.2682878114545364</v>
      </c>
      <c r="CF193" s="12">
        <f>(VLOOKUP($EG193,Data!$B:$CP,Daily!GE$10,0)+VLOOKUP($IF193,Data!$B:$CP,Daily!KD$10,0))/CF$191</f>
        <v>0.25416433521284382</v>
      </c>
      <c r="CG193" s="12">
        <f>(VLOOKUP($EG193,Data!$B:$CP,Daily!GF$10,0)+VLOOKUP($IF193,Data!$B:$CP,Daily!KE$10,0))/CG$191</f>
        <v>0.29631538263334189</v>
      </c>
      <c r="CH193" s="12">
        <f>(VLOOKUP($EG193,Data!$B:$CP,Daily!GG$10,0)+VLOOKUP($IF193,Data!$B:$CP,Daily!KF$10,0))/CH$191</f>
        <v>0.30423042304230424</v>
      </c>
      <c r="CI193" s="12">
        <f>(VLOOKUP($EG193,Data!$B:$CP,Daily!GH$10,0)+VLOOKUP($IF193,Data!$B:$CP,Daily!KG$10,0))/CI$191</f>
        <v>0.32714463931899906</v>
      </c>
      <c r="CJ193" s="12">
        <f>(VLOOKUP($EG193,Data!$B:$CP,Daily!GI$10,0)+VLOOKUP($IF193,Data!$B:$CP,Daily!KH$10,0))/CJ$191</f>
        <v>0.30513863216266174</v>
      </c>
      <c r="CK193" s="12">
        <f>(VLOOKUP($EG193,Data!$B:$CP,Daily!GJ$10,0)+VLOOKUP($IF193,Data!$B:$CP,Daily!KI$10,0))/CK$191</f>
        <v>0.30970314576871955</v>
      </c>
      <c r="CL193" s="12">
        <f>(VLOOKUP($EG193,Data!$B:$CP,Daily!GK$10,0)+VLOOKUP($IF193,Data!$B:$CP,Daily!KJ$10,0))/CL$191</f>
        <v>0.26804379055828009</v>
      </c>
      <c r="CM193" s="12">
        <f>(VLOOKUP($EG193,Data!$B:$CP,Daily!GL$10,0)+VLOOKUP($IF193,Data!$B:$CP,Daily!KK$10,0))/CM$191</f>
        <v>0.26804123711340205</v>
      </c>
      <c r="CN193" s="12">
        <f>(VLOOKUP($EG193,Data!$B:$CP,Daily!GM$10,0)+VLOOKUP($IF193,Data!$B:$CP,Daily!KL$10,0))/CN$191</f>
        <v>0.29969966501097378</v>
      </c>
      <c r="CO193" s="12">
        <f>(VLOOKUP($EG193,Data!$B:$CP,Daily!GN$10,0)+VLOOKUP($IF193,Data!$B:$CP,Daily!KM$10,0))/CO$191</f>
        <v>0.27996579917704267</v>
      </c>
      <c r="CP193" s="12">
        <f>(VLOOKUP($EG193,Data!$B:$CP,Daily!GO$10,0)+VLOOKUP($IF193,Data!$B:$CP,Daily!KN$10,0))/CP$191</f>
        <v>0.32454991816693946</v>
      </c>
      <c r="CQ193" s="12">
        <f>(VLOOKUP($EG193,Data!$B:$CP,Daily!GP$10,0)+VLOOKUP($IF193,Data!$B:$CP,Daily!KO$10,0))/CQ$191</f>
        <v>0.28025055268975679</v>
      </c>
      <c r="CR193" s="12">
        <f>(VLOOKUP($EG193,Data!$B:$CP,Daily!GQ$10,0)+VLOOKUP($IF193,Data!$B:$CP,Daily!KP$10,0))/CR$191</f>
        <v>0.27334116265413977</v>
      </c>
      <c r="CS193" s="12">
        <f>(VLOOKUP($EG193,Data!$B:$CP,Daily!GR$10,0)+VLOOKUP($IF193,Data!$B:$CP,Daily!KQ$10,0))/CS$191</f>
        <v>0.27981679389312974</v>
      </c>
      <c r="CT193" s="12">
        <f>(VLOOKUP($EG193,Data!$B:$CP,Daily!GS$10,0)+VLOOKUP($IF193,Data!$B:$CP,Daily!KR$10,0))/CT$191</f>
        <v>0.23838177617794015</v>
      </c>
      <c r="CU193" s="12">
        <f>(VLOOKUP($EG193,Data!$B:$CP,Daily!GT$10,0)+VLOOKUP($IF193,Data!$B:$CP,Daily!KS$10,0))/CU$191</f>
        <v>0.27503628447024675</v>
      </c>
      <c r="CV193" s="12">
        <f>(VLOOKUP($EG193,Data!$B:$CP,Daily!GU$10,0)+VLOOKUP($IF193,Data!$B:$CP,Daily!KT$10,0))/CV$191</f>
        <v>0.2687920444574437</v>
      </c>
      <c r="CW193" s="12">
        <f>(VLOOKUP($EG193,Data!$B:$CP,Daily!GV$10,0)+VLOOKUP($IF193,Data!$B:$CP,Daily!KU$10,0))/CW$191</f>
        <v>0.29174763570410672</v>
      </c>
      <c r="CX193" s="12">
        <f>(VLOOKUP($EG193,Data!$B:$CP,Daily!GW$10,0)+VLOOKUP($IF193,Data!$B:$CP,Daily!KV$10,0))/CX$191</f>
        <v>0.19465087790935076</v>
      </c>
      <c r="CY193" s="12">
        <f>(VLOOKUP($EG193,Data!$B:$CP,Daily!GX$10,0)+VLOOKUP($IF193,Data!$B:$CP,Daily!KW$10,0))/CY$191</f>
        <v>0.21978564061168662</v>
      </c>
      <c r="CZ193" s="12">
        <f>(VLOOKUP($EG193,Data!$B:$CP,Daily!GY$10,0)+VLOOKUP($IF193,Data!$B:$CP,Daily!KX$10,0))/CZ$191</f>
        <v>0.27167152842754144</v>
      </c>
      <c r="DA193" s="12">
        <f>(VLOOKUP($EG193,Data!$B:$CP,Daily!GZ$10,0)+VLOOKUP($IF193,Data!$B:$CP,Daily!KY$10,0))/DA$191</f>
        <v>0.26901700087183961</v>
      </c>
      <c r="DB193" s="12">
        <f>(VLOOKUP($EG193,Data!$B:$CP,Daily!HA$10,0)+VLOOKUP($IF193,Data!$B:$CP,Daily!KZ$10,0))/DB$191</f>
        <v>0.2563390065995137</v>
      </c>
      <c r="DC193" s="12">
        <f>(VLOOKUP($EG193,Data!$B:$CP,Daily!HB$10,0)+VLOOKUP($IF193,Data!$B:$CP,Daily!LA$10,0))/DC$191</f>
        <v>0.26734960329416491</v>
      </c>
      <c r="DD193" s="12">
        <f>(VLOOKUP($EG193,Data!$B:$CP,Daily!HC$10,0)+VLOOKUP($IF193,Data!$B:$CP,Daily!LB$10,0))/DD$191</f>
        <v>0.2870668683016635</v>
      </c>
      <c r="DE193" s="12">
        <f>(VLOOKUP($EG193,Data!$B:$CP,Daily!HD$10,0)+VLOOKUP($IF193,Data!$B:$CP,Daily!LC$10,0))/DE$191</f>
        <v>0.30562367173451038</v>
      </c>
      <c r="DF193" s="12">
        <f>(VLOOKUP($EG193,Data!$B:$CP,Daily!HE$10,0)+VLOOKUP($IF193,Data!$B:$CP,Daily!LD$10,0))/DF$191</f>
        <v>0.28955063555529031</v>
      </c>
      <c r="DG193" s="12">
        <f>(VLOOKUP($EG193,Data!$B:$CP,Daily!HF$10,0)+VLOOKUP($IF193,Data!$B:$CP,Daily!LE$10,0))/DG$191</f>
        <v>0.26222196478220572</v>
      </c>
      <c r="DH193" s="12">
        <f>(VLOOKUP($EG193,Data!$B:$CP,Daily!HG$10,0)+VLOOKUP($IF193,Data!$B:$CP,Daily!LF$10,0))/DH$191</f>
        <v>0.27547274749721912</v>
      </c>
      <c r="DI193" s="12">
        <f>(VLOOKUP($EG193,Data!$B:$CP,Daily!HH$10,0)+VLOOKUP($IF193,Data!$B:$CP,Daily!LG$10,0))/DI$191</f>
        <v>0.223992133726647</v>
      </c>
      <c r="DJ193" s="12">
        <f>(VLOOKUP($EG193,Data!$B:$CP,Daily!HI$10,0)+VLOOKUP($IF193,Data!$B:$CP,Daily!LH$10,0))/DJ$191</f>
        <v>0.24334988473133534</v>
      </c>
      <c r="DK193" s="12">
        <f>(VLOOKUP($EG193,Data!$B:$CP,Daily!HJ$10,0)+VLOOKUP($IF193,Data!$B:$CP,Daily!LI$10,0))/DK$191</f>
        <v>0.30933392408802246</v>
      </c>
      <c r="DL193" s="12">
        <f>(VLOOKUP($EG193,Data!$B:$CP,Daily!HK$10,0)+VLOOKUP($IF193,Data!$B:$CP,Daily!LJ$10,0))/DL$191</f>
        <v>0.32921921116179231</v>
      </c>
      <c r="DM193" s="12">
        <f>(VLOOKUP($EG193,Data!$B:$CP,Daily!HL$10,0)+VLOOKUP($IF193,Data!$B:$CP,Daily!LK$10,0))/DM$191</f>
        <v>0.25829122379043967</v>
      </c>
      <c r="DN193" s="12">
        <f>(VLOOKUP($EG193,Data!$B:$CP,Daily!HM$10,0)+VLOOKUP($IF193,Data!$B:$CP,Daily!LL$10,0))/DN$191</f>
        <v>0.26084911207809008</v>
      </c>
      <c r="DO193" s="12">
        <f>(VLOOKUP($EG193,Data!$B:$CP,Daily!HN$10,0)+VLOOKUP($IF193,Data!$B:$CP,Daily!LM$10,0))/DO$191</f>
        <v>0.23470713580375241</v>
      </c>
      <c r="DP193" s="12">
        <f>(VLOOKUP($EG193,Data!$B:$CP,Daily!HO$10,0)+VLOOKUP($IF193,Data!$B:$CP,Daily!LN$10,0))/DP$191</f>
        <v>0.27248306470450828</v>
      </c>
      <c r="DQ193" s="12">
        <f>(VLOOKUP($EG193,Data!$B:$CP,Daily!HP$10,0)+VLOOKUP($IF193,Data!$B:$CP,Daily!LO$10,0))/DQ$191</f>
        <v>0.25398142864553613</v>
      </c>
      <c r="DR193" s="12">
        <f>(VLOOKUP($EG193,Data!$B:$CP,Daily!HQ$10,0)+VLOOKUP($IF193,Data!$B:$CP,Daily!LP$10,0))/DR$191</f>
        <v>0.21843719728769778</v>
      </c>
      <c r="DS193" s="12">
        <f>(VLOOKUP($EG193,Data!$B:$CP,Daily!HR$10,0)+VLOOKUP($IF193,Data!$B:$CP,Daily!LQ$10,0))/DS$191</f>
        <v>0.23063097759804865</v>
      </c>
      <c r="DT193" s="12">
        <f>(VLOOKUP($EG193,Data!$B:$CP,Daily!HS$10,0)+VLOOKUP($IF193,Data!$B:$CP,Daily!LR$10,0))/DT$191</f>
        <v>0.26952111347015806</v>
      </c>
      <c r="DU193" s="12">
        <f>(VLOOKUP($EG193,Data!$B:$CP,Daily!HT$10,0)+VLOOKUP($IF193,Data!$B:$CP,Daily!LS$10,0))/DU$191</f>
        <v>0.27607518317935648</v>
      </c>
      <c r="DV193" s="43"/>
      <c r="DW193" s="12">
        <f t="shared" si="1899"/>
        <v>0.25696167631651501</v>
      </c>
      <c r="DX193" s="12">
        <f t="shared" si="1900"/>
        <v>0.30562367173451038</v>
      </c>
      <c r="DY193" s="12">
        <f t="shared" si="2917"/>
        <v>4.8661995417995374E-2</v>
      </c>
      <c r="DZ193" s="12">
        <f t="shared" si="2918"/>
        <v>0.3421201682980069</v>
      </c>
      <c r="EA193" s="12">
        <f t="shared" si="2919"/>
        <v>0.22046517975301849</v>
      </c>
      <c r="EB193" s="14"/>
      <c r="EC193" s="12">
        <f t="shared" si="2908"/>
        <v>4.7351871176543332E-2</v>
      </c>
      <c r="ED193" s="12">
        <f t="shared" ref="ED193:ED196" si="2925">SUMPRODUCT(DN193:DT193,DN$191:DT$191)/SUM(DN$191:DT$191)</f>
        <v>0.24834161515775866</v>
      </c>
      <c r="EE193" s="12">
        <f t="shared" ref="EE193:EE196" si="2926">SUMPRODUCT(CR193:DT193,CR$191:DT$191)/SUM(CR$191:DT$191)</f>
        <v>0.25904734193353257</v>
      </c>
      <c r="EF193" s="1"/>
      <c r="EG193" s="7" t="s">
        <v>917</v>
      </c>
      <c r="EH193" s="7" t="s">
        <v>168</v>
      </c>
      <c r="EI193" s="12">
        <f>VLOOKUP($EG193,Data!$B:$CP,Daily!EI$10,0)/EI$191</f>
        <v>0.35808591917431809</v>
      </c>
      <c r="EJ193" s="12">
        <f>VLOOKUP($EG193,Data!$B:$CP,Daily!EJ$10,0)/EJ$191</f>
        <v>0.34029971104092466</v>
      </c>
      <c r="EK193" s="12">
        <f>VLOOKUP($EG193,Data!$B:$CP,Daily!EK$10,0)/EK$191</f>
        <v>0.33781763826606875</v>
      </c>
      <c r="EL193" s="12">
        <f>VLOOKUP($EG193,Data!$B:$CP,Daily!EL$10,0)/EL$191</f>
        <v>0.31613491340018229</v>
      </c>
      <c r="EM193" s="12">
        <f>VLOOKUP($EG193,Data!$B:$CP,Daily!EM$10,0)/EM$191</f>
        <v>0.41925287356321839</v>
      </c>
      <c r="EN193" s="12">
        <f>VLOOKUP($EG193,Data!$B:$CP,Daily!EN$10,0)/EN$191</f>
        <v>0.36351810363518106</v>
      </c>
      <c r="EO193" s="12">
        <f>VLOOKUP($EG193,Data!$B:$CP,Daily!EO$10,0)/EO$191</f>
        <v>0.19958775716563606</v>
      </c>
      <c r="EP193" s="12">
        <f>VLOOKUP($EG193,Data!$B:$CP,Daily!EP$10,0)/EP$191</f>
        <v>0.21601220589416206</v>
      </c>
      <c r="EQ193" s="12">
        <f>VLOOKUP($EG193,Data!$B:$CP,Daily!EQ$10,0)/EQ$191</f>
        <v>0.25679616216724671</v>
      </c>
      <c r="ER193" s="12">
        <f>VLOOKUP($EG193,Data!$B:$CP,Daily!ER$10,0)/ER$191</f>
        <v>0.29136287156477847</v>
      </c>
      <c r="ES193" s="12">
        <f>VLOOKUP($EG193,Data!$B:$CP,Daily!ES$10,0)/ES$191</f>
        <v>0.31527093596059114</v>
      </c>
      <c r="ET193" s="12">
        <f>VLOOKUP($EG193,Data!$B:$CP,Daily!ET$10,0)/ET$191</f>
        <v>0.31656243412268992</v>
      </c>
      <c r="EU193" s="12">
        <f>VLOOKUP($EG193,Data!$B:$CP,Daily!EU$10,0)/EU$191</f>
        <v>0.29168893639764831</v>
      </c>
      <c r="EV193" s="12">
        <f>VLOOKUP($EG193,Data!$B:$CP,Daily!EV$10,0)/EV$191</f>
        <v>0.17575942294016053</v>
      </c>
      <c r="EW193" s="12">
        <f>VLOOKUP($EG193,Data!$B:$CP,Daily!EW$10,0)/EW$191</f>
        <v>0.13171994597028366</v>
      </c>
      <c r="EX193" s="12">
        <f>VLOOKUP($EG193,Data!$B:$CP,Daily!EX$10,0)/EX$191</f>
        <v>0.21362363428391118</v>
      </c>
      <c r="EY193" s="12">
        <f>VLOOKUP($EG193,Data!$B:$CP,Daily!EY$10,0)/EY$191</f>
        <v>0.29552028770229066</v>
      </c>
      <c r="EZ193" s="12">
        <f>VLOOKUP($EG193,Data!$B:$CP,Daily!EZ$10,0)/EZ$191</f>
        <v>0.29349167180752622</v>
      </c>
      <c r="FA193" s="12">
        <f>VLOOKUP($EG193,Data!$B:$CP,Daily!FA$10,0)/FA$191</f>
        <v>0.29757689370270085</v>
      </c>
      <c r="FB193" s="12">
        <f>VLOOKUP($EG193,Data!$B:$CP,Daily!FB$10,0)/FB$191</f>
        <v>0.27101152187742983</v>
      </c>
      <c r="FC193" s="12">
        <f>VLOOKUP($EG193,Data!$B:$CP,Daily!FC$10,0)/FC$191</f>
        <v>0.29296224319822323</v>
      </c>
      <c r="FD193" s="12">
        <f>VLOOKUP($EG193,Data!$B:$CP,Daily!FD$10,0)/FD$191</f>
        <v>0.28214884560815168</v>
      </c>
      <c r="FE193" s="12">
        <f>VLOOKUP($EG193,Data!$B:$CP,Daily!FE$10,0)/FE$191</f>
        <v>0.31661054223077451</v>
      </c>
      <c r="FF193" s="12">
        <f>VLOOKUP($EG193,Data!$B:$CP,Daily!FF$10,0)/FF$191</f>
        <v>0.33871866295264624</v>
      </c>
      <c r="FG193" s="12">
        <f>VLOOKUP($EG193,Data!$B:$CP,Daily!FG$10,0)/FG$191</f>
        <v>0.34592847039806024</v>
      </c>
      <c r="FH193" s="12">
        <f>VLOOKUP($EG193,Data!$B:$CP,Daily!FH$10,0)/FH$191</f>
        <v>0.32972489011883443</v>
      </c>
      <c r="FI193" s="12">
        <f>VLOOKUP($EG193,Data!$B:$CP,Daily!FI$10,0)/FI$191</f>
        <v>0.23634713327618376</v>
      </c>
      <c r="FJ193" s="12">
        <f>VLOOKUP($EG193,Data!$B:$CP,Daily!FJ$10,0)/FJ$191</f>
        <v>0.26139658972276997</v>
      </c>
      <c r="FK193" s="12">
        <f>VLOOKUP($EG193,Data!$B:$CP,Daily!FK$10,0)/FK$191</f>
        <v>0.23629805103908691</v>
      </c>
      <c r="FL193" s="12">
        <f>VLOOKUP($EG193,Data!$B:$CP,Daily!FL$10,0)/FL$191</f>
        <v>0.15825823850555812</v>
      </c>
      <c r="FM193" s="12">
        <f>VLOOKUP($EG193,Data!$B:$CP,Daily!FM$10,0)/FM$191</f>
        <v>0.20773823740148079</v>
      </c>
      <c r="FN193" s="12">
        <f>VLOOKUP($EG193,Data!$B:$CP,Daily!FN$10,0)/FN$191</f>
        <v>0.25893747329440253</v>
      </c>
      <c r="FO193" s="12">
        <f>VLOOKUP($EG193,Data!$B:$CP,Daily!FO$10,0)/FO$191</f>
        <v>0.28613729755861733</v>
      </c>
      <c r="FP193" s="12">
        <f>VLOOKUP($EG193,Data!$B:$CP,Daily!FP$10,0)/FP$191</f>
        <v>0.26307199419694133</v>
      </c>
      <c r="FQ193" s="12">
        <f>VLOOKUP($EG193,Data!$B:$CP,Daily!FQ$10,0)/FQ$191</f>
        <v>0.20580720092915214</v>
      </c>
      <c r="FR193" s="12">
        <f>VLOOKUP($EG193,Data!$B:$CP,Daily!FR$10,0)/FR$191</f>
        <v>0.2733181299885975</v>
      </c>
      <c r="FS193" s="12">
        <f>VLOOKUP($EG193,Data!$B:$CP,Daily!FS$10,0)/FS$191</f>
        <v>0.28215792646172394</v>
      </c>
      <c r="FT193" s="12">
        <f>VLOOKUP($EG193,Data!$B:$CP,Daily!FT$10,0)/FT$191</f>
        <v>0.34551775981958277</v>
      </c>
      <c r="FU193" s="12">
        <f>VLOOKUP($EG193,Data!$B:$CP,Daily!FU$10,0)/FU$191</f>
        <v>0.35523114355231145</v>
      </c>
      <c r="FV193" s="12">
        <f>VLOOKUP($EG193,Data!$B:$CP,Daily!FV$10,0)/FV$191</f>
        <v>0.28070973612374889</v>
      </c>
      <c r="FW193" s="12">
        <f>VLOOKUP($EG193,Data!$B:$CP,Daily!FW$10,0)/FW$191</f>
        <v>0.25924829831311041</v>
      </c>
      <c r="FX193" s="12">
        <f>VLOOKUP($EG193,Data!$B:$CP,Daily!FX$10,0)/FX$191</f>
        <v>0.28588330531166323</v>
      </c>
      <c r="FY193" s="12">
        <f>VLOOKUP($EG193,Data!$B:$CP,Daily!FY$10,0)/FY$191</f>
        <v>0.2565106290436579</v>
      </c>
      <c r="FZ193" s="12">
        <f>VLOOKUP($EG193,Data!$B:$CP,Daily!FZ$10,0)/FZ$191</f>
        <v>0.32717203184492905</v>
      </c>
      <c r="GA193" s="12">
        <f>VLOOKUP($EG193,Data!$B:$CP,Daily!GA$10,0)/GA$191</f>
        <v>0.35419440745672437</v>
      </c>
      <c r="GB193" s="12">
        <f>VLOOKUP($EG193,Data!$B:$CP,Daily!GB$10,0)/GB$191</f>
        <v>0.36531498913830557</v>
      </c>
      <c r="GC193" s="12">
        <f>VLOOKUP($EG193,Data!$B:$CP,Daily!GC$10,0)/GC$191</f>
        <v>0.28843510700962105</v>
      </c>
      <c r="GD193" s="12">
        <f>VLOOKUP($EG193,Data!$B:$CP,Daily!GD$10,0)/GD$191</f>
        <v>0.27432906947579633</v>
      </c>
      <c r="GE193" s="12">
        <f>VLOOKUP($EG193,Data!$B:$CP,Daily!GE$10,0)/GE$191</f>
        <v>0.2564389697648376</v>
      </c>
      <c r="GF193" s="12">
        <f>VLOOKUP($EG193,Data!$B:$CP,Daily!GF$10,0)/GF$191</f>
        <v>0.29384605237121564</v>
      </c>
      <c r="GG193" s="12">
        <f>VLOOKUP($EG193,Data!$B:$CP,Daily!GG$10,0)/GG$191</f>
        <v>0.30941907103118127</v>
      </c>
      <c r="GH193" s="12">
        <f>VLOOKUP($EG193,Data!$B:$CP,Daily!GH$10,0)/GH$191</f>
        <v>0.32576255279211636</v>
      </c>
      <c r="GI193" s="12">
        <f>VLOOKUP($EG193,Data!$B:$CP,Daily!GI$10,0)/GI$191</f>
        <v>0.30181784107946025</v>
      </c>
      <c r="GJ193" s="12">
        <f>VLOOKUP($EG193,Data!$B:$CP,Daily!GJ$10,0)/GJ$191</f>
        <v>0.31418503646644269</v>
      </c>
      <c r="GK193" s="12">
        <f>VLOOKUP($EG193,Data!$B:$CP,Daily!GK$10,0)/GK$191</f>
        <v>0.27253439629677251</v>
      </c>
      <c r="GL193" s="12">
        <f>VLOOKUP($EG193,Data!$B:$CP,Daily!GL$10,0)/GL$191</f>
        <v>0.2669012141280353</v>
      </c>
      <c r="GM193" s="12">
        <f>VLOOKUP($EG193,Data!$B:$CP,Daily!GM$10,0)/GM$191</f>
        <v>0.29985422740524781</v>
      </c>
      <c r="GN193" s="12">
        <f>VLOOKUP($EG193,Data!$B:$CP,Daily!GN$10,0)/GN$191</f>
        <v>0.28143794423182067</v>
      </c>
      <c r="GO193" s="12">
        <f>VLOOKUP($EG193,Data!$B:$CP,Daily!GO$10,0)/GO$191</f>
        <v>0.32410526315789473</v>
      </c>
      <c r="GP193" s="12">
        <f>VLOOKUP($EG193,Data!$B:$CP,Daily!GP$10,0)/GP$191</f>
        <v>0.28015971099914438</v>
      </c>
      <c r="GQ193" s="12">
        <f>VLOOKUP($EG193,Data!$B:$CP,Daily!GQ$10,0)/GQ$191</f>
        <v>0.27117003053548822</v>
      </c>
      <c r="GR193" s="12">
        <f>VLOOKUP($EG193,Data!$B:$CP,Daily!GR$10,0)/GR$191</f>
        <v>0.28103008274688734</v>
      </c>
      <c r="GS193" s="12">
        <f>VLOOKUP($EG193,Data!$B:$CP,Daily!GS$10,0)/GS$191</f>
        <v>0.23653331503465314</v>
      </c>
      <c r="GT193" s="12">
        <f>VLOOKUP($EG193,Data!$B:$CP,Daily!GT$10,0)/GT$191</f>
        <v>0.27375097997291709</v>
      </c>
      <c r="GU193" s="12">
        <f>VLOOKUP($EG193,Data!$B:$CP,Daily!GU$10,0)/GU$191</f>
        <v>0.26300037411148525</v>
      </c>
      <c r="GV193" s="12">
        <f>VLOOKUP($EG193,Data!$B:$CP,Daily!GV$10,0)/GV$191</f>
        <v>0.28828455351960863</v>
      </c>
      <c r="GW193" s="12">
        <f>VLOOKUP($EG193,Data!$B:$CP,Daily!GW$10,0)/GW$191</f>
        <v>0.19637785993677329</v>
      </c>
      <c r="GX193" s="12">
        <f>VLOOKUP($EG193,Data!$B:$CP,Daily!GX$10,0)/GX$191</f>
        <v>0.22519018475090088</v>
      </c>
      <c r="GY193" s="12">
        <f>VLOOKUP($EG193,Data!$B:$CP,Daily!GY$10,0)/GY$191</f>
        <v>0.27288670641880042</v>
      </c>
      <c r="GZ193" s="12">
        <f>VLOOKUP($EG193,Data!$B:$CP,Daily!GZ$10,0)/GZ$191</f>
        <v>0.27451802179379714</v>
      </c>
      <c r="HA193" s="12">
        <f>VLOOKUP($EG193,Data!$B:$CP,Daily!HA$10,0)/HA$191</f>
        <v>0.25678379392272099</v>
      </c>
      <c r="HB193" s="12">
        <f>VLOOKUP($EG193,Data!$B:$CP,Daily!HB$10,0)/HB$191</f>
        <v>0.26647691334598356</v>
      </c>
      <c r="HC193" s="12">
        <f>VLOOKUP($EG193,Data!$B:$CP,Daily!HC$10,0)/HC$191</f>
        <v>0.28683137842109641</v>
      </c>
      <c r="HD193" s="12">
        <f>VLOOKUP($EG193,Data!$B:$CP,Daily!HD$10,0)/HD$191</f>
        <v>0.30348362799456008</v>
      </c>
      <c r="HE193" s="12">
        <f>VLOOKUP($EG193,Data!$B:$CP,Daily!HE$10,0)/HE$191</f>
        <v>0.29254836759371222</v>
      </c>
      <c r="HF193" s="12">
        <f>VLOOKUP($EG193,Data!$B:$CP,Daily!HF$10,0)/HF$191</f>
        <v>0.26536907822254868</v>
      </c>
      <c r="HG193" s="12">
        <f>VLOOKUP($EG193,Data!$B:$CP,Daily!HG$10,0)/HG$191</f>
        <v>0.27470579895080105</v>
      </c>
      <c r="HH193" s="12">
        <f>VLOOKUP($EG193,Data!$B:$CP,Daily!HH$10,0)/HH$191</f>
        <v>0.22766087221713938</v>
      </c>
      <c r="HI193" s="12">
        <f>VLOOKUP($EG193,Data!$B:$CP,Daily!HI$10,0)/HI$191</f>
        <v>0.24140076940484273</v>
      </c>
      <c r="HJ193" s="12">
        <f>VLOOKUP($EG193,Data!$B:$CP,Daily!HJ$10,0)/HJ$191</f>
        <v>0.30420105026256566</v>
      </c>
      <c r="HK193" s="12">
        <f>VLOOKUP($EG193,Data!$B:$CP,Daily!HK$10,0)/HK$191</f>
        <v>0.32472490455872444</v>
      </c>
      <c r="HL193" s="12">
        <f>VLOOKUP($EG193,Data!$B:$CP,Daily!HL$10,0)/HL$191</f>
        <v>0.26075407658820926</v>
      </c>
      <c r="HM193" s="12">
        <f>VLOOKUP($EG193,Data!$B:$CP,Daily!HM$10,0)/HM$191</f>
        <v>0.26613569764820799</v>
      </c>
      <c r="HN193" s="12">
        <f>VLOOKUP($EG193,Data!$B:$CP,Daily!HN$10,0)/HN$191</f>
        <v>0.23667701248101433</v>
      </c>
      <c r="HO193" s="12">
        <f>VLOOKUP($EG193,Data!$B:$CP,Daily!HO$10,0)/HO$191</f>
        <v>0.26885052383060354</v>
      </c>
      <c r="HP193" s="12">
        <f>VLOOKUP($EG193,Data!$B:$CP,Daily!HP$10,0)/HP$191</f>
        <v>0.25736081370449676</v>
      </c>
      <c r="HQ193" s="12">
        <f>VLOOKUP($EG193,Data!$B:$CP,Daily!HQ$10,0)/HQ$191</f>
        <v>0.21689019279128249</v>
      </c>
      <c r="HR193" s="12">
        <f>VLOOKUP($EG193,Data!$B:$CP,Daily!HR$10,0)/HR$191</f>
        <v>0.22898503043263696</v>
      </c>
      <c r="HS193" s="12">
        <f>VLOOKUP($EG193,Data!$B:$CP,Daily!HS$10,0)/HS$191</f>
        <v>0.26826901545122045</v>
      </c>
      <c r="HT193" s="12">
        <f>VLOOKUP($EG193,Data!$B:$CP,Daily!HT$10,0)/HT$191</f>
        <v>0.27476271598929181</v>
      </c>
      <c r="HU193" s="13"/>
      <c r="HV193" s="40">
        <f t="shared" si="1902"/>
        <v>0.25736081370449676</v>
      </c>
      <c r="HW193" s="40">
        <f t="shared" si="1903"/>
        <v>0.30420105026256566</v>
      </c>
      <c r="HX193" s="40">
        <f t="shared" si="2909"/>
        <v>4.6840236558068904E-2</v>
      </c>
      <c r="HY193" s="40">
        <f t="shared" si="2920"/>
        <v>0.33933122768111734</v>
      </c>
      <c r="HZ193" s="40">
        <f t="shared" si="2921"/>
        <v>0.22223063628594508</v>
      </c>
      <c r="IA193" s="43"/>
      <c r="IB193" s="12">
        <f t="shared" si="2910"/>
        <v>3.5518687270798703E-2</v>
      </c>
      <c r="IC193" s="12">
        <f t="shared" ref="IC193:IC196" si="2927">SUMPRODUCT(HM193:HS193,HM$191:HS$191)/SUM(HM$191:HS$191)</f>
        <v>0.24890261410231251</v>
      </c>
      <c r="ID193" s="12">
        <f t="shared" ref="ID193:ID196" si="2928">SUMPRODUCT(GQ193:HS193,GQ$191:HS$191)/SUM(GQ$191:HS$191)</f>
        <v>0.25945448194836945</v>
      </c>
      <c r="IE193" s="1"/>
      <c r="IF193" s="7" t="s">
        <v>918</v>
      </c>
      <c r="IG193" s="7" t="s">
        <v>168</v>
      </c>
      <c r="IH193" s="12">
        <f>VLOOKUP($IF193,Data!$B:$CP,Daily!IH$10,0)/IH$191</f>
        <v>0.32176428054952999</v>
      </c>
      <c r="II193" s="12">
        <f>VLOOKUP($IF193,Data!$B:$CP,Daily!II$10,0)/II$191</f>
        <v>0.33683473389355745</v>
      </c>
      <c r="IJ193" s="12">
        <f>VLOOKUP($IF193,Data!$B:$CP,Daily!IJ$10,0)/IJ$191</f>
        <v>0.35225375626043404</v>
      </c>
      <c r="IK193" s="12">
        <f>VLOOKUP($IF193,Data!$B:$CP,Daily!IK$10,0)/IK$191</f>
        <v>0.32484298674110257</v>
      </c>
      <c r="IL193" s="12">
        <f>VLOOKUP($IF193,Data!$B:$CP,Daily!IL$10,0)/IL$191</f>
        <v>0.43216630196936545</v>
      </c>
      <c r="IM193" s="12">
        <f>VLOOKUP($IF193,Data!$B:$CP,Daily!IM$10,0)/IM$191</f>
        <v>0.33341955509570614</v>
      </c>
      <c r="IN193" s="12">
        <f>VLOOKUP($IF193,Data!$B:$CP,Daily!IN$10,0)/IN$191</f>
        <v>0.1745051065439415</v>
      </c>
      <c r="IO193" s="12">
        <f>VLOOKUP($IF193,Data!$B:$CP,Daily!IO$10,0)/IO$191</f>
        <v>0.22405993780039582</v>
      </c>
      <c r="IP193" s="12">
        <f>VLOOKUP($IF193,Data!$B:$CP,Daily!IP$10,0)/IP$191</f>
        <v>0.28556053811659193</v>
      </c>
      <c r="IQ193" s="12">
        <f>VLOOKUP($IF193,Data!$B:$CP,Daily!IQ$10,0)/IQ$191</f>
        <v>0.3137986148108684</v>
      </c>
      <c r="IR193" s="12">
        <f>VLOOKUP($IF193,Data!$B:$CP,Daily!IR$10,0)/IR$191</f>
        <v>0.32962740384615385</v>
      </c>
      <c r="IS193" s="12">
        <f>VLOOKUP($IF193,Data!$B:$CP,Daily!IS$10,0)/IS$191</f>
        <v>0.32221090168110034</v>
      </c>
      <c r="IT193" s="12">
        <f>VLOOKUP($IF193,Data!$B:$CP,Daily!IT$10,0)/IT$191</f>
        <v>0.27795899347623487</v>
      </c>
      <c r="IU193" s="12">
        <f>VLOOKUP($IF193,Data!$B:$CP,Daily!IU$10,0)/IU$191</f>
        <v>0.18767962014244657</v>
      </c>
      <c r="IV193" s="12">
        <f>VLOOKUP($IF193,Data!$B:$CP,Daily!IV$10,0)/IV$191</f>
        <v>0.14404934687953555</v>
      </c>
      <c r="IW193" s="12">
        <f>VLOOKUP($IF193,Data!$B:$CP,Daily!IW$10,0)/IW$191</f>
        <v>0.2307338746744293</v>
      </c>
      <c r="IX193" s="12">
        <f>VLOOKUP($IF193,Data!$B:$CP,Daily!IX$10,0)/IX$191</f>
        <v>0.32409259788511002</v>
      </c>
      <c r="IY193" s="12">
        <f>VLOOKUP($IF193,Data!$B:$CP,Daily!IY$10,0)/IY$191</f>
        <v>0.28325660285921977</v>
      </c>
      <c r="IZ193" s="12">
        <f>VLOOKUP($IF193,Data!$B:$CP,Daily!IZ$10,0)/IZ$191</f>
        <v>0.29124709527498066</v>
      </c>
      <c r="JA193" s="12">
        <f>VLOOKUP($IF193,Data!$B:$CP,Daily!JA$10,0)/JA$191</f>
        <v>0.26435315131411075</v>
      </c>
      <c r="JB193" s="12">
        <f>VLOOKUP($IF193,Data!$B:$CP,Daily!JB$10,0)/JB$191</f>
        <v>0.28397817460317459</v>
      </c>
      <c r="JC193" s="12">
        <f>VLOOKUP($IF193,Data!$B:$CP,Daily!JC$10,0)/JC$191</f>
        <v>0.27564979480164159</v>
      </c>
      <c r="JD193" s="12">
        <f>VLOOKUP($IF193,Data!$B:$CP,Daily!JD$10,0)/JD$191</f>
        <v>0.30888506030027074</v>
      </c>
      <c r="JE193" s="12">
        <f>VLOOKUP($IF193,Data!$B:$CP,Daily!JE$10,0)/JE$191</f>
        <v>0.34279986635482795</v>
      </c>
      <c r="JF193" s="12">
        <f>VLOOKUP($IF193,Data!$B:$CP,Daily!JF$10,0)/JF$191</f>
        <v>0.3360366713681241</v>
      </c>
      <c r="JG193" s="12">
        <f>VLOOKUP($IF193,Data!$B:$CP,Daily!JG$10,0)/JG$191</f>
        <v>0.30069726902963395</v>
      </c>
      <c r="JH193" s="12">
        <f>VLOOKUP($IF193,Data!$B:$CP,Daily!JH$10,0)/JH$191</f>
        <v>0.2345253222000363</v>
      </c>
      <c r="JI193" s="12">
        <f>VLOOKUP($IF193,Data!$B:$CP,Daily!JI$10,0)/JI$191</f>
        <v>0.26002098635886672</v>
      </c>
      <c r="JJ193" s="12">
        <f>VLOOKUP($IF193,Data!$B:$CP,Daily!JJ$10,0)/JJ$191</f>
        <v>0.24184782608695651</v>
      </c>
      <c r="JK193" s="12">
        <f>VLOOKUP($IF193,Data!$B:$CP,Daily!JK$10,0)/JK$191</f>
        <v>0.15106007067137808</v>
      </c>
      <c r="JL193" s="12">
        <f>VLOOKUP($IF193,Data!$B:$CP,Daily!JL$10,0)/JL$191</f>
        <v>0.19804441498176997</v>
      </c>
      <c r="JM193" s="12">
        <f>VLOOKUP($IF193,Data!$B:$CP,Daily!JM$10,0)/JM$191</f>
        <v>0.25018323967749817</v>
      </c>
      <c r="JN193" s="12">
        <f>VLOOKUP($IF193,Data!$B:$CP,Daily!JN$10,0)/JN$191</f>
        <v>0.26771146414770286</v>
      </c>
      <c r="JO193" s="12">
        <f>VLOOKUP($IF193,Data!$B:$CP,Daily!JO$10,0)/JO$191</f>
        <v>0.25947521865889212</v>
      </c>
      <c r="JP193" s="12">
        <f>VLOOKUP($IF193,Data!$B:$CP,Daily!JP$10,0)/JP$191</f>
        <v>0.184620273276136</v>
      </c>
      <c r="JQ193" s="12">
        <f>VLOOKUP($IF193,Data!$B:$CP,Daily!JQ$10,0)/JQ$191</f>
        <v>0.26605324980422868</v>
      </c>
      <c r="JR193" s="12">
        <f>VLOOKUP($IF193,Data!$B:$CP,Daily!JR$10,0)/JR$191</f>
        <v>0.28010797342192689</v>
      </c>
      <c r="JS193" s="12">
        <f>VLOOKUP($IF193,Data!$B:$CP,Daily!JS$10,0)/JS$191</f>
        <v>0.35666218034993269</v>
      </c>
      <c r="JT193" s="12">
        <f>VLOOKUP($IF193,Data!$B:$CP,Daily!JT$10,0)/JT$191</f>
        <v>0.36588145896656538</v>
      </c>
      <c r="JU193" s="12">
        <f>VLOOKUP($IF193,Data!$B:$CP,Daily!JU$10,0)/JU$191</f>
        <v>0.27661851257356873</v>
      </c>
      <c r="JV193" s="12">
        <f>VLOOKUP($IF193,Data!$B:$CP,Daily!JV$10,0)/JV$191</f>
        <v>0.26836976560442455</v>
      </c>
      <c r="JW193" s="12">
        <f>VLOOKUP($IF193,Data!$B:$CP,Daily!JW$10,0)/JW$191</f>
        <v>0.27557862859614968</v>
      </c>
      <c r="JX193" s="12">
        <f>VLOOKUP($IF193,Data!$B:$CP,Daily!JX$10,0)/JX$191</f>
        <v>0.24617088023620595</v>
      </c>
      <c r="JY193" s="12">
        <f>VLOOKUP($IF193,Data!$B:$CP,Daily!JY$10,0)/JY$191</f>
        <v>0.31810766721044048</v>
      </c>
      <c r="JZ193" s="12">
        <f>VLOOKUP($IF193,Data!$B:$CP,Daily!JZ$10,0)/JZ$191</f>
        <v>0.36381909547738694</v>
      </c>
      <c r="KA193" s="12">
        <f>VLOOKUP($IF193,Data!$B:$CP,Daily!KA$10,0)/KA$191</f>
        <v>0.37571743929359824</v>
      </c>
      <c r="KB193" s="12">
        <f>VLOOKUP($IF193,Data!$B:$CP,Daily!KB$10,0)/KB$191</f>
        <v>0.28823529411764703</v>
      </c>
      <c r="KC193" s="12">
        <f>VLOOKUP($IF193,Data!$B:$CP,Daily!KC$10,0)/KC$191</f>
        <v>0.24466781073792596</v>
      </c>
      <c r="KD193" s="12">
        <f>VLOOKUP($IF193,Data!$B:$CP,Daily!KD$10,0)/KD$191</f>
        <v>0.2466033873069049</v>
      </c>
      <c r="KE193" s="12">
        <f>VLOOKUP($IF193,Data!$B:$CP,Daily!KE$10,0)/KE$191</f>
        <v>0.30513666352497643</v>
      </c>
      <c r="KF193" s="12">
        <f>VLOOKUP($IF193,Data!$B:$CP,Daily!KF$10,0)/KF$191</f>
        <v>0.28656387665198235</v>
      </c>
      <c r="KG193" s="12">
        <f>VLOOKUP($IF193,Data!$B:$CP,Daily!KG$10,0)/KG$191</f>
        <v>0.33209959623149393</v>
      </c>
      <c r="KH193" s="12">
        <f>VLOOKUP($IF193,Data!$B:$CP,Daily!KH$10,0)/KH$191</f>
        <v>0.31756046267087279</v>
      </c>
      <c r="KI193" s="12">
        <f>VLOOKUP($IF193,Data!$B:$CP,Daily!KI$10,0)/KI$191</f>
        <v>0.29449388209121247</v>
      </c>
      <c r="KJ193" s="12">
        <f>VLOOKUP($IF193,Data!$B:$CP,Daily!KJ$10,0)/KJ$191</f>
        <v>0.2529678394129074</v>
      </c>
      <c r="KK193" s="12">
        <f>VLOOKUP($IF193,Data!$B:$CP,Daily!KK$10,0)/KK$191</f>
        <v>0.27204457364341084</v>
      </c>
      <c r="KL193" s="12">
        <f>VLOOKUP($IF193,Data!$B:$CP,Daily!KL$10,0)/KL$191</f>
        <v>0.29910962715637174</v>
      </c>
      <c r="KM193" s="12">
        <f>VLOOKUP($IF193,Data!$B:$CP,Daily!KM$10,0)/KM$191</f>
        <v>0.27468757657436904</v>
      </c>
      <c r="KN193" s="12">
        <f>VLOOKUP($IF193,Data!$B:$CP,Daily!KN$10,0)/KN$191</f>
        <v>0.3261029411764706</v>
      </c>
      <c r="KO193" s="12">
        <f>VLOOKUP($IF193,Data!$B:$CP,Daily!KO$10,0)/KO$191</f>
        <v>0.28056374959029828</v>
      </c>
      <c r="KP193" s="12">
        <f>VLOOKUP($IF193,Data!$B:$CP,Daily!KP$10,0)/KP$191</f>
        <v>0.28143213988343047</v>
      </c>
      <c r="KQ193" s="12">
        <f>VLOOKUP($IF193,Data!$B:$CP,Daily!KQ$10,0)/KQ$191</f>
        <v>0.27526132404181186</v>
      </c>
      <c r="KR193" s="12">
        <f>VLOOKUP($IF193,Data!$B:$CP,Daily!KR$10,0)/KR$191</f>
        <v>0.24504950495049505</v>
      </c>
      <c r="KS193" s="12">
        <f>VLOOKUP($IF193,Data!$B:$CP,Daily!KS$10,0)/KS$191</f>
        <v>0.27968065928405872</v>
      </c>
      <c r="KT193" s="12">
        <f>VLOOKUP($IF193,Data!$B:$CP,Daily!KT$10,0)/KT$191</f>
        <v>0.289544235924933</v>
      </c>
      <c r="KU193" s="12">
        <f>VLOOKUP($IF193,Data!$B:$CP,Daily!KU$10,0)/KU$191</f>
        <v>0.30411607936037904</v>
      </c>
      <c r="KV193" s="12">
        <f>VLOOKUP($IF193,Data!$B:$CP,Daily!KV$10,0)/KV$191</f>
        <v>0.18911961558263257</v>
      </c>
      <c r="KW193" s="12">
        <f>VLOOKUP($IF193,Data!$B:$CP,Daily!KW$10,0)/KW$191</f>
        <v>0.20016611295681064</v>
      </c>
      <c r="KX193" s="12">
        <f>VLOOKUP($IF193,Data!$B:$CP,Daily!KX$10,0)/KX$191</f>
        <v>0.26724578436382218</v>
      </c>
      <c r="KY193" s="12">
        <f>VLOOKUP($IF193,Data!$B:$CP,Daily!KY$10,0)/KY$191</f>
        <v>0.24950445986124875</v>
      </c>
      <c r="KZ193" s="12">
        <f>VLOOKUP($IF193,Data!$B:$CP,Daily!KZ$10,0)/KZ$191</f>
        <v>0.25462851647030538</v>
      </c>
      <c r="LA193" s="12">
        <f>VLOOKUP($IF193,Data!$B:$CP,Daily!LA$10,0)/LA$191</f>
        <v>0.27071150097465885</v>
      </c>
      <c r="LB193" s="12">
        <f>VLOOKUP($IF193,Data!$B:$CP,Daily!LB$10,0)/LB$191</f>
        <v>0.28795483061480553</v>
      </c>
      <c r="LC193" s="12">
        <f>VLOOKUP($IF193,Data!$B:$CP,Daily!LC$10,0)/LC$191</f>
        <v>0.31327102803738316</v>
      </c>
      <c r="LD193" s="12">
        <f>VLOOKUP($IF193,Data!$B:$CP,Daily!LD$10,0)/LD$191</f>
        <v>0.27829787234042552</v>
      </c>
      <c r="LE193" s="12">
        <f>VLOOKUP($IF193,Data!$B:$CP,Daily!LE$10,0)/LE$191</f>
        <v>0.25047958344751986</v>
      </c>
      <c r="LF193" s="12">
        <f>VLOOKUP($IF193,Data!$B:$CP,Daily!LF$10,0)/LF$191</f>
        <v>0.27826535880227155</v>
      </c>
      <c r="LG193" s="12">
        <f>VLOOKUP($IF193,Data!$B:$CP,Daily!LG$10,0)/LG$191</f>
        <v>0.21144148843679361</v>
      </c>
      <c r="LH193" s="12">
        <f>VLOOKUP($IF193,Data!$B:$CP,Daily!LH$10,0)/LH$191</f>
        <v>0.25040983606557377</v>
      </c>
      <c r="LI193" s="12">
        <f>VLOOKUP($IF193,Data!$B:$CP,Daily!LI$10,0)/LI$191</f>
        <v>0.32835302293259205</v>
      </c>
      <c r="LJ193" s="12">
        <f>VLOOKUP($IF193,Data!$B:$CP,Daily!LJ$10,0)/LJ$191</f>
        <v>0.34681318681318679</v>
      </c>
      <c r="LK193" s="12">
        <f>VLOOKUP($IF193,Data!$B:$CP,Daily!LK$10,0)/LK$191</f>
        <v>0.24918122270742357</v>
      </c>
      <c r="LL193" s="12">
        <f>VLOOKUP($IF193,Data!$B:$CP,Daily!LL$10,0)/LL$191</f>
        <v>0.24181769001893427</v>
      </c>
      <c r="LM193" s="12">
        <f>VLOOKUP($IF193,Data!$B:$CP,Daily!LM$10,0)/LM$191</f>
        <v>0.22742801366520254</v>
      </c>
      <c r="LN193" s="12">
        <f>VLOOKUP($IF193,Data!$B:$CP,Daily!LN$10,0)/LN$191</f>
        <v>0.28627450980392155</v>
      </c>
      <c r="LO193" s="12">
        <f>VLOOKUP($IF193,Data!$B:$CP,Daily!LO$10,0)/LO$191</f>
        <v>0.24232633279483037</v>
      </c>
      <c r="LP193" s="12">
        <f>VLOOKUP($IF193,Data!$B:$CP,Daily!LP$10,0)/LP$191</f>
        <v>0.22362869198312235</v>
      </c>
      <c r="LQ193" s="12">
        <f>VLOOKUP($IF193,Data!$B:$CP,Daily!LQ$10,0)/LQ$191</f>
        <v>0.23648056123940367</v>
      </c>
      <c r="LR193" s="12">
        <f>VLOOKUP($IF193,Data!$B:$CP,Daily!LR$10,0)/LR$191</f>
        <v>0.27423433548749648</v>
      </c>
      <c r="LS193" s="12">
        <f>VLOOKUP($IF193,Data!$B:$CP,Daily!LS$10,0)/LS$191</f>
        <v>0.28087885985748218</v>
      </c>
      <c r="LU193" s="40">
        <f t="shared" si="1906"/>
        <v>0.24918122270742357</v>
      </c>
      <c r="LV193" s="40">
        <f t="shared" si="1907"/>
        <v>0.31327102803738316</v>
      </c>
      <c r="LW193" s="40">
        <f t="shared" si="2911"/>
        <v>6.4089805329959587E-2</v>
      </c>
      <c r="LX193" s="40">
        <f t="shared" si="2922"/>
        <v>0.36133838203485286</v>
      </c>
      <c r="LY193" s="40">
        <f t="shared" si="2923"/>
        <v>0.20111386870995387</v>
      </c>
      <c r="LZ193" s="43"/>
      <c r="MA193" s="12">
        <f t="shared" si="2924"/>
        <v>4.1501083469577593E-2</v>
      </c>
      <c r="MB193" s="12">
        <f t="shared" ref="MB193:MB196" si="2929">SUMPRODUCT(LL193:LR193,LL$191:LR$191)/SUM(LL$191:LR$191)</f>
        <v>0.24632571258907363</v>
      </c>
      <c r="MC193" s="12">
        <f t="shared" ref="MC193:MC196" si="2930">SUMPRODUCT(KP193:LR193,KP$191:LR$191)/SUM(KP$191:LR$191)</f>
        <v>0.25757200261988633</v>
      </c>
    </row>
    <row r="194" spans="4:341" x14ac:dyDescent="0.35">
      <c r="D194" s="113" t="s">
        <v>919</v>
      </c>
      <c r="E194" s="53" t="str">
        <f>VLOOKUP($D194,'Metric Nature'!$C:$D,2,0)&amp;IF(($F194&lt;(EA194)),"Below",IF(($F194&gt;(DZ194)),"Above","Within"))</f>
        <v>NegativeWithin</v>
      </c>
      <c r="F194" s="48">
        <f t="shared" si="2805"/>
        <v>0.20560688117234788</v>
      </c>
      <c r="G194" s="77">
        <f t="shared" si="2806"/>
        <v>0.19423908213145882</v>
      </c>
      <c r="H194" s="48">
        <f t="shared" si="2807"/>
        <v>5.8524777383345827E-2</v>
      </c>
      <c r="I194" s="74">
        <f t="shared" si="2912"/>
        <v>0.20105246836182095</v>
      </c>
      <c r="J194" s="48">
        <f t="shared" si="2808"/>
        <v>2.2652856976272746E-2</v>
      </c>
      <c r="K194" s="48">
        <f t="shared" si="2809"/>
        <v>4.5786623299473243E-2</v>
      </c>
      <c r="L194" s="50"/>
      <c r="M194" s="53" t="str">
        <f>VLOOKUP($D194,'Metric Nature'!$C:$D,2,0)&amp;IF(($N194&lt;(HZ194)),"Below",IF(($N194&gt;(HY194)),"Above","Within"))</f>
        <v>NegativeWithin</v>
      </c>
      <c r="N194" s="48">
        <f t="shared" si="2810"/>
        <v>0.21286606635840025</v>
      </c>
      <c r="O194" s="49">
        <f t="shared" si="2913"/>
        <v>0.20166079672798257</v>
      </c>
      <c r="P194" s="55">
        <f t="shared" si="2914"/>
        <v>5.5564937817499112E-2</v>
      </c>
      <c r="Q194" s="49">
        <f t="shared" si="2811"/>
        <v>0.20980486506158877</v>
      </c>
      <c r="R194" s="48">
        <f t="shared" si="2812"/>
        <v>1.4590706921466544E-2</v>
      </c>
      <c r="S194" s="48">
        <f t="shared" si="2813"/>
        <v>3.3613857189676348E-2</v>
      </c>
      <c r="T194" s="50"/>
      <c r="U194" s="53" t="str">
        <f>VLOOKUP($D194,'Metric Nature'!$C:$D,2,0)&amp;IF(($V194&lt;(LY194)),"Below",IF(($V194&gt;(LX194)),"Above","Within"))</f>
        <v>NegativeWithin</v>
      </c>
      <c r="V194" s="48">
        <f t="shared" si="2814"/>
        <v>0.17903800475059384</v>
      </c>
      <c r="W194" s="49">
        <f t="shared" si="2915"/>
        <v>0.16756977434679335</v>
      </c>
      <c r="X194" s="48">
        <f t="shared" si="2815"/>
        <v>6.8438538205980143E-2</v>
      </c>
      <c r="Y194" s="49">
        <f t="shared" si="2916"/>
        <v>0.16933670850223931</v>
      </c>
      <c r="Z194" s="48">
        <f t="shared" si="2816"/>
        <v>5.7289977667342222E-2</v>
      </c>
      <c r="AA194" s="48">
        <f t="shared" si="2817"/>
        <v>2.910246939131594E-2</v>
      </c>
      <c r="AB194" s="50"/>
      <c r="AC194" s="46"/>
      <c r="AI194" s="7" t="s">
        <v>919</v>
      </c>
      <c r="AJ194" s="12">
        <f>(VLOOKUP($EG194,Data!$B:$CP,Daily!EI$10,0)+VLOOKUP($IF194,Data!$B:$CP,Daily!IH$10,0))/AJ$191</f>
        <v>0.13943366544310434</v>
      </c>
      <c r="AK194" s="12">
        <f>(VLOOKUP($EG194,Data!$B:$CP,Daily!EJ$10,0)+VLOOKUP($IF194,Data!$B:$CP,Daily!II$10,0))/AK$191</f>
        <v>0.15710931385337856</v>
      </c>
      <c r="AL194" s="12">
        <f>(VLOOKUP($EG194,Data!$B:$CP,Daily!EK$10,0)+VLOOKUP($IF194,Data!$B:$CP,Daily!IJ$10,0))/AL$191</f>
        <v>0.18715200445434299</v>
      </c>
      <c r="AM194" s="12">
        <f>(VLOOKUP($EG194,Data!$B:$CP,Daily!EL$10,0)+VLOOKUP($IF194,Data!$B:$CP,Daily!IK$10,0))/AM$191</f>
        <v>0.20215380167678521</v>
      </c>
      <c r="AN194" s="12">
        <f>(VLOOKUP($EG194,Data!$B:$CP,Daily!EM$10,0)+VLOOKUP($IF194,Data!$B:$CP,Daily!IL$10,0))/AN$191</f>
        <v>0.22227279623729329</v>
      </c>
      <c r="AO194" s="12">
        <f>(VLOOKUP($EG194,Data!$B:$CP,Daily!EN$10,0)+VLOOKUP($IF194,Data!$B:$CP,Daily!IM$10,0))/AO$191</f>
        <v>0.17663672823815171</v>
      </c>
      <c r="AP194" s="12">
        <f>(VLOOKUP($EG194,Data!$B:$CP,Daily!EO$10,0)+VLOOKUP($IF194,Data!$B:$CP,Daily!IN$10,0))/AP$191</f>
        <v>0.15768041849958389</v>
      </c>
      <c r="AQ194" s="12">
        <f>(VLOOKUP($EG194,Data!$B:$CP,Daily!EP$10,0)+VLOOKUP($IF194,Data!$B:$CP,Daily!IO$10,0))/AQ$191</f>
        <v>0.29365228267667293</v>
      </c>
      <c r="AR194" s="12">
        <f>(VLOOKUP($EG194,Data!$B:$CP,Daily!EQ$10,0)+VLOOKUP($IF194,Data!$B:$CP,Daily!IP$10,0))/AR$191</f>
        <v>0.34318291910422177</v>
      </c>
      <c r="AS194" s="12">
        <f>(VLOOKUP($EG194,Data!$B:$CP,Daily!ER$10,0)+VLOOKUP($IF194,Data!$B:$CP,Daily!IQ$10,0))/AS$191</f>
        <v>0.31862581862581862</v>
      </c>
      <c r="AT194" s="12">
        <f>(VLOOKUP($EG194,Data!$B:$CP,Daily!ES$10,0)+VLOOKUP($IF194,Data!$B:$CP,Daily!IR$10,0))/AT$191</f>
        <v>0.25373884629885635</v>
      </c>
      <c r="AU194" s="12">
        <f>(VLOOKUP($EG194,Data!$B:$CP,Daily!ET$10,0)+VLOOKUP($IF194,Data!$B:$CP,Daily!IS$10,0))/AU$191</f>
        <v>0.18852233298452387</v>
      </c>
      <c r="AV194" s="12">
        <f>(VLOOKUP($EG194,Data!$B:$CP,Daily!EU$10,0)+VLOOKUP($IF194,Data!$B:$CP,Daily!IT$10,0))/AV$191</f>
        <v>0.19065420560747665</v>
      </c>
      <c r="AW194" s="12">
        <f>(VLOOKUP($EG194,Data!$B:$CP,Daily!EV$10,0)+VLOOKUP($IF194,Data!$B:$CP,Daily!IU$10,0))/AW$191</f>
        <v>9.2640946392411813E-2</v>
      </c>
      <c r="AX194" s="12">
        <f>(VLOOKUP($EG194,Data!$B:$CP,Daily!EW$10,0)+VLOOKUP($IF194,Data!$B:$CP,Daily!IV$10,0))/AX$191</f>
        <v>6.4912343986725338E-2</v>
      </c>
      <c r="AY194" s="12">
        <f>(VLOOKUP($EG194,Data!$B:$CP,Daily!EX$10,0)+VLOOKUP($IF194,Data!$B:$CP,Daily!IW$10,0))/AY$191</f>
        <v>0.10185069008782936</v>
      </c>
      <c r="AZ194" s="12">
        <f>(VLOOKUP($EG194,Data!$B:$CP,Daily!EY$10,0)+VLOOKUP($IF194,Data!$B:$CP,Daily!IX$10,0))/AZ$191</f>
        <v>0.17845303867403314</v>
      </c>
      <c r="BA194" s="12">
        <f>(VLOOKUP($EG194,Data!$B:$CP,Daily!EZ$10,0)+VLOOKUP($IF194,Data!$B:$CP,Daily!IY$10,0))/BA$191</f>
        <v>0.16355659549575899</v>
      </c>
      <c r="BB194" s="12">
        <f>(VLOOKUP($EG194,Data!$B:$CP,Daily!FA$10,0)+VLOOKUP($IF194,Data!$B:$CP,Daily!IZ$10,0))/BB$191</f>
        <v>0.15364412344057782</v>
      </c>
      <c r="BC194" s="12">
        <f>(VLOOKUP($EG194,Data!$B:$CP,Daily!FB$10,0)+VLOOKUP($IF194,Data!$B:$CP,Daily!JA$10,0))/BC$191</f>
        <v>0.26602457655264033</v>
      </c>
      <c r="BD194" s="12">
        <f>(VLOOKUP($EG194,Data!$B:$CP,Daily!FC$10,0)+VLOOKUP($IF194,Data!$B:$CP,Daily!JB$10,0))/BD$191</f>
        <v>0.19864425162689806</v>
      </c>
      <c r="BE194" s="12">
        <f>(VLOOKUP($EG194,Data!$B:$CP,Daily!FD$10,0)+VLOOKUP($IF194,Data!$B:$CP,Daily!JC$10,0))/BE$191</f>
        <v>0.18449627991152223</v>
      </c>
      <c r="BF194" s="12">
        <f>(VLOOKUP($EG194,Data!$B:$CP,Daily!FE$10,0)+VLOOKUP($IF194,Data!$B:$CP,Daily!JD$10,0))/BF$191</f>
        <v>0.2053830450198775</v>
      </c>
      <c r="BG194" s="12">
        <f>(VLOOKUP($EG194,Data!$B:$CP,Daily!FF$10,0)+VLOOKUP($IF194,Data!$B:$CP,Daily!JE$10,0))/BG$191</f>
        <v>0.26098960982343966</v>
      </c>
      <c r="BH194" s="12">
        <f>(VLOOKUP($EG194,Data!$B:$CP,Daily!FG$10,0)+VLOOKUP($IF194,Data!$B:$CP,Daily!JF$10,0))/BH$191</f>
        <v>0.2429715721689964</v>
      </c>
      <c r="BI194" s="12">
        <f>(VLOOKUP($EG194,Data!$B:$CP,Daily!FH$10,0)+VLOOKUP($IF194,Data!$B:$CP,Daily!JG$10,0))/BI$191</f>
        <v>0.22507629704984741</v>
      </c>
      <c r="BJ194" s="12">
        <f>(VLOOKUP($EG194,Data!$B:$CP,Daily!FI$10,0)+VLOOKUP($IF194,Data!$B:$CP,Daily!JH$10,0))/BJ$191</f>
        <v>0.14297553275453828</v>
      </c>
      <c r="BK194" s="12">
        <f>(VLOOKUP($EG194,Data!$B:$CP,Daily!FJ$10,0)+VLOOKUP($IF194,Data!$B:$CP,Daily!JI$10,0))/BK$191</f>
        <v>0.17553505702730948</v>
      </c>
      <c r="BL194" s="12">
        <f>(VLOOKUP($EG194,Data!$B:$CP,Daily!FK$10,0)+VLOOKUP($IF194,Data!$B:$CP,Daily!JJ$10,0))/BL$191</f>
        <v>0.14439855011379921</v>
      </c>
      <c r="BM194" s="12">
        <f>(VLOOKUP($EG194,Data!$B:$CP,Daily!FL$10,0)+VLOOKUP($IF194,Data!$B:$CP,Daily!JK$10,0))/BM$191</f>
        <v>9.39384724545132E-2</v>
      </c>
      <c r="BN194" s="12">
        <f>(VLOOKUP($EG194,Data!$B:$CP,Daily!FM$10,0)+VLOOKUP($IF194,Data!$B:$CP,Daily!JL$10,0))/BN$191</f>
        <v>0.11338944714301606</v>
      </c>
      <c r="BO194" s="12">
        <f>(VLOOKUP($EG194,Data!$B:$CP,Daily!FN$10,0)+VLOOKUP($IF194,Data!$B:$CP,Daily!JM$10,0))/BO$191</f>
        <v>0.13939895230217811</v>
      </c>
      <c r="BP194" s="12">
        <f>(VLOOKUP($EG194,Data!$B:$CP,Daily!FO$10,0)+VLOOKUP($IF194,Data!$B:$CP,Daily!JN$10,0))/BP$191</f>
        <v>0.1364708101480713</v>
      </c>
      <c r="BQ194" s="12">
        <f>(VLOOKUP($EG194,Data!$B:$CP,Daily!FP$10,0)+VLOOKUP($IF194,Data!$B:$CP,Daily!JO$10,0))/BQ$191</f>
        <v>0.17020379479971889</v>
      </c>
      <c r="BR194" s="12">
        <f>(VLOOKUP($EG194,Data!$B:$CP,Daily!FQ$10,0)+VLOOKUP($IF194,Data!$B:$CP,Daily!JP$10,0))/BR$191</f>
        <v>0.12329702721161796</v>
      </c>
      <c r="BS194" s="12">
        <f>(VLOOKUP($EG194,Data!$B:$CP,Daily!FR$10,0)+VLOOKUP($IF194,Data!$B:$CP,Daily!JQ$10,0))/BS$191</f>
        <v>0.14906393500529849</v>
      </c>
      <c r="BT194" s="12">
        <f>(VLOOKUP($EG194,Data!$B:$CP,Daily!FS$10,0)+VLOOKUP($IF194,Data!$B:$CP,Daily!JR$10,0))/BT$191</f>
        <v>0.17738017378305149</v>
      </c>
      <c r="BU194" s="12">
        <f>(VLOOKUP($EG194,Data!$B:$CP,Daily!FT$10,0)+VLOOKUP($IF194,Data!$B:$CP,Daily!JS$10,0))/BU$191</f>
        <v>0.24827383575730866</v>
      </c>
      <c r="BV194" s="12">
        <f>(VLOOKUP($EG194,Data!$B:$CP,Daily!FU$10,0)+VLOOKUP($IF194,Data!$B:$CP,Daily!JT$10,0))/BV$191</f>
        <v>0.24743918053777209</v>
      </c>
      <c r="BW194" s="12">
        <f>(VLOOKUP($EG194,Data!$B:$CP,Daily!FV$10,0)+VLOOKUP($IF194,Data!$B:$CP,Daily!JU$10,0))/BW$191</f>
        <v>0.19945645752097366</v>
      </c>
      <c r="BX194" s="12">
        <f>(VLOOKUP($EG194,Data!$B:$CP,Daily!FW$10,0)+VLOOKUP($IF194,Data!$B:$CP,Daily!JV$10,0))/BX$191</f>
        <v>0.20649223127129904</v>
      </c>
      <c r="BY194" s="12">
        <f>(VLOOKUP($EG194,Data!$B:$CP,Daily!FX$10,0)+VLOOKUP($IF194,Data!$B:$CP,Daily!JW$10,0))/BY$191</f>
        <v>0.17880282371143991</v>
      </c>
      <c r="BZ194" s="12">
        <f>(VLOOKUP($EG194,Data!$B:$CP,Daily!FY$10,0)+VLOOKUP($IF194,Data!$B:$CP,Daily!JX$10,0))/BZ$191</f>
        <v>0.15424995800436755</v>
      </c>
      <c r="CA194" s="12">
        <f>(VLOOKUP($EG194,Data!$B:$CP,Daily!FZ$10,0)+VLOOKUP($IF194,Data!$B:$CP,Daily!JY$10,0))/CA$191</f>
        <v>0.20287147736976943</v>
      </c>
      <c r="CB194" s="12">
        <f>(VLOOKUP($EG194,Data!$B:$CP,Daily!GA$10,0)+VLOOKUP($IF194,Data!$B:$CP,Daily!JZ$10,0))/CB$191</f>
        <v>0.21038594289300283</v>
      </c>
      <c r="CC194" s="12">
        <f>(VLOOKUP($EG194,Data!$B:$CP,Daily!GB$10,0)+VLOOKUP($IF194,Data!$B:$CP,Daily!KA$10,0))/CC$191</f>
        <v>0.18519571604587243</v>
      </c>
      <c r="CD194" s="12">
        <f>(VLOOKUP($EG194,Data!$B:$CP,Daily!GC$10,0)+VLOOKUP($IF194,Data!$B:$CP,Daily!KB$10,0))/CD$191</f>
        <v>0.20264476470892093</v>
      </c>
      <c r="CE194" s="12">
        <f>(VLOOKUP($EG194,Data!$B:$CP,Daily!GD$10,0)+VLOOKUP($IF194,Data!$B:$CP,Daily!KC$10,0))/CE$191</f>
        <v>0.18899485694312679</v>
      </c>
      <c r="CF194" s="12">
        <f>(VLOOKUP($EG194,Data!$B:$CP,Daily!GE$10,0)+VLOOKUP($IF194,Data!$B:$CP,Daily!KD$10,0))/CF$191</f>
        <v>0.1666594929625963</v>
      </c>
      <c r="CG194" s="12">
        <f>(VLOOKUP($EG194,Data!$B:$CP,Daily!GF$10,0)+VLOOKUP($IF194,Data!$B:$CP,Daily!KE$10,0))/CG$191</f>
        <v>0.18232414326204585</v>
      </c>
      <c r="CH194" s="12">
        <f>(VLOOKUP($EG194,Data!$B:$CP,Daily!GG$10,0)+VLOOKUP($IF194,Data!$B:$CP,Daily!KF$10,0))/CH$191</f>
        <v>0.17996799679967998</v>
      </c>
      <c r="CI194" s="12">
        <f>(VLOOKUP($EG194,Data!$B:$CP,Daily!GH$10,0)+VLOOKUP($IF194,Data!$B:$CP,Daily!KG$10,0))/CI$191</f>
        <v>0.22565494973214942</v>
      </c>
      <c r="CJ194" s="12">
        <f>(VLOOKUP($EG194,Data!$B:$CP,Daily!GI$10,0)+VLOOKUP($IF194,Data!$B:$CP,Daily!KH$10,0))/CJ$191</f>
        <v>0.19711645101663586</v>
      </c>
      <c r="CK194" s="12">
        <f>(VLOOKUP($EG194,Data!$B:$CP,Daily!GJ$10,0)+VLOOKUP($IF194,Data!$B:$CP,Daily!KI$10,0))/CK$191</f>
        <v>0.197987214380657</v>
      </c>
      <c r="CL194" s="12">
        <f>(VLOOKUP($EG194,Data!$B:$CP,Daily!GK$10,0)+VLOOKUP($IF194,Data!$B:$CP,Daily!KJ$10,0))/CL$191</f>
        <v>0.16470996185664041</v>
      </c>
      <c r="CM194" s="12">
        <f>(VLOOKUP($EG194,Data!$B:$CP,Daily!GL$10,0)+VLOOKUP($IF194,Data!$B:$CP,Daily!KK$10,0))/CM$191</f>
        <v>0.18229166666666666</v>
      </c>
      <c r="CN194" s="12">
        <f>(VLOOKUP($EG194,Data!$B:$CP,Daily!GM$10,0)+VLOOKUP($IF194,Data!$B:$CP,Daily!KL$10,0))/CN$191</f>
        <v>0.17667783296754072</v>
      </c>
      <c r="CO194" s="12">
        <f>(VLOOKUP($EG194,Data!$B:$CP,Daily!GN$10,0)+VLOOKUP($IF194,Data!$B:$CP,Daily!KM$10,0))/CO$191</f>
        <v>0.20012825308608989</v>
      </c>
      <c r="CP194" s="12">
        <f>(VLOOKUP($EG194,Data!$B:$CP,Daily!GO$10,0)+VLOOKUP($IF194,Data!$B:$CP,Daily!KN$10,0))/CP$191</f>
        <v>0.22103109656301145</v>
      </c>
      <c r="CQ194" s="12">
        <f>(VLOOKUP($EG194,Data!$B:$CP,Daily!GP$10,0)+VLOOKUP($IF194,Data!$B:$CP,Daily!KO$10,0))/CQ$191</f>
        <v>0.2260132645541636</v>
      </c>
      <c r="CR194" s="12">
        <f>(VLOOKUP($EG194,Data!$B:$CP,Daily!GQ$10,0)+VLOOKUP($IF194,Data!$B:$CP,Daily!KP$10,0))/CR$191</f>
        <v>0.22977099236641221</v>
      </c>
      <c r="CS194" s="12">
        <f>(VLOOKUP($EG194,Data!$B:$CP,Daily!GR$10,0)+VLOOKUP($IF194,Data!$B:$CP,Daily!KQ$10,0))/CS$191</f>
        <v>0.2103206106870229</v>
      </c>
      <c r="CT194" s="12">
        <f>(VLOOKUP($EG194,Data!$B:$CP,Daily!GS$10,0)+VLOOKUP($IF194,Data!$B:$CP,Daily!KR$10,0))/CT$191</f>
        <v>0.21151883092462256</v>
      </c>
      <c r="CU194" s="12">
        <f>(VLOOKUP($EG194,Data!$B:$CP,Daily!GT$10,0)+VLOOKUP($IF194,Data!$B:$CP,Daily!KS$10,0))/CU$191</f>
        <v>0.21943731159986601</v>
      </c>
      <c r="CV194" s="12">
        <f>(VLOOKUP($EG194,Data!$B:$CP,Daily!GU$10,0)+VLOOKUP($IF194,Data!$B:$CP,Daily!KT$10,0))/CV$191</f>
        <v>0.24924441844593936</v>
      </c>
      <c r="CW194" s="12">
        <f>(VLOOKUP($EG194,Data!$B:$CP,Daily!GV$10,0)+VLOOKUP($IF194,Data!$B:$CP,Daily!KU$10,0))/CW$191</f>
        <v>0.25825884181888847</v>
      </c>
      <c r="CX194" s="12">
        <f>(VLOOKUP($EG194,Data!$B:$CP,Daily!GW$10,0)+VLOOKUP($IF194,Data!$B:$CP,Daily!KV$10,0))/CX$191</f>
        <v>0.14128215598203347</v>
      </c>
      <c r="CY194" s="12">
        <f>(VLOOKUP($EG194,Data!$B:$CP,Daily!GX$10,0)+VLOOKUP($IF194,Data!$B:$CP,Daily!KW$10,0))/CY$191</f>
        <v>0.16467106148257771</v>
      </c>
      <c r="CZ194" s="12">
        <f>(VLOOKUP($EG194,Data!$B:$CP,Daily!GY$10,0)+VLOOKUP($IF194,Data!$B:$CP,Daily!KX$10,0))/CZ$191</f>
        <v>0.21030326380097969</v>
      </c>
      <c r="DA194" s="12">
        <f>(VLOOKUP($EG194,Data!$B:$CP,Daily!GZ$10,0)+VLOOKUP($IF194,Data!$B:$CP,Daily!KY$10,0))/DA$191</f>
        <v>0.19725370531822145</v>
      </c>
      <c r="DB194" s="12">
        <f>(VLOOKUP($EG194,Data!$B:$CP,Daily!HA$10,0)+VLOOKUP($IF194,Data!$B:$CP,Daily!KZ$10,0))/DB$191</f>
        <v>0.1964967994839478</v>
      </c>
      <c r="DC194" s="12">
        <f>(VLOOKUP($EG194,Data!$B:$CP,Daily!HB$10,0)+VLOOKUP($IF194,Data!$B:$CP,Daily!LA$10,0))/DC$191</f>
        <v>0.20929998995681431</v>
      </c>
      <c r="DD194" s="12">
        <f>(VLOOKUP($EG194,Data!$B:$CP,Daily!HC$10,0)+VLOOKUP($IF194,Data!$B:$CP,Daily!LB$10,0))/DD$191</f>
        <v>0.23111315668354263</v>
      </c>
      <c r="DE194" s="12">
        <f>(VLOOKUP($EG194,Data!$B:$CP,Daily!HD$10,0)+VLOOKUP($IF194,Data!$B:$CP,Daily!LC$10,0))/DE$191</f>
        <v>0.25314696746771292</v>
      </c>
      <c r="DF194" s="12">
        <f>(VLOOKUP($EG194,Data!$B:$CP,Daily!HE$10,0)+VLOOKUP($IF194,Data!$B:$CP,Daily!LD$10,0))/DF$191</f>
        <v>0.19818583278629825</v>
      </c>
      <c r="DG194" s="12">
        <f>(VLOOKUP($EG194,Data!$B:$CP,Daily!HF$10,0)+VLOOKUP($IF194,Data!$B:$CP,Daily!LE$10,0))/DG$191</f>
        <v>0.19781047265987026</v>
      </c>
      <c r="DH194" s="12">
        <f>(VLOOKUP($EG194,Data!$B:$CP,Daily!HG$10,0)+VLOOKUP($IF194,Data!$B:$CP,Daily!LF$10,0))/DH$191</f>
        <v>0.19577308120133483</v>
      </c>
      <c r="DI194" s="12">
        <f>(VLOOKUP($EG194,Data!$B:$CP,Daily!HH$10,0)+VLOOKUP($IF194,Data!$B:$CP,Daily!LG$10,0))/DI$191</f>
        <v>0.18009832841691248</v>
      </c>
      <c r="DJ194" s="12">
        <f>(VLOOKUP($EG194,Data!$B:$CP,Daily!HI$10,0)+VLOOKUP($IF194,Data!$B:$CP,Daily!LH$10,0))/DJ$191</f>
        <v>0.1552136903706331</v>
      </c>
      <c r="DK194" s="12">
        <f>(VLOOKUP($EG194,Data!$B:$CP,Daily!HJ$10,0)+VLOOKUP($IF194,Data!$B:$CP,Daily!LI$10,0))/DK$191</f>
        <v>0.22219760744350908</v>
      </c>
      <c r="DL194" s="12">
        <f>(VLOOKUP($EG194,Data!$B:$CP,Daily!HK$10,0)+VLOOKUP($IF194,Data!$B:$CP,Daily!LJ$10,0))/DL$191</f>
        <v>0.26518200518737145</v>
      </c>
      <c r="DM194" s="12">
        <f>(VLOOKUP($EG194,Data!$B:$CP,Daily!HL$10,0)+VLOOKUP($IF194,Data!$B:$CP,Daily!LK$10,0))/DM$191</f>
        <v>0.17656966951269096</v>
      </c>
      <c r="DN194" s="12">
        <f>(VLOOKUP($EG194,Data!$B:$CP,Daily!HM$10,0)+VLOOKUP($IF194,Data!$B:$CP,Daily!LL$10,0))/DN$191</f>
        <v>0.18987416206044924</v>
      </c>
      <c r="DO194" s="12">
        <f>(VLOOKUP($EG194,Data!$B:$CP,Daily!HN$10,0)+VLOOKUP($IF194,Data!$B:$CP,Daily!LM$10,0))/DO$191</f>
        <v>0.18580115378618575</v>
      </c>
      <c r="DP194" s="12">
        <f>(VLOOKUP($EG194,Data!$B:$CP,Daily!HO$10,0)+VLOOKUP($IF194,Data!$B:$CP,Daily!LN$10,0))/DP$191</f>
        <v>0.23306470450829245</v>
      </c>
      <c r="DQ194" s="12">
        <f>(VLOOKUP($EG194,Data!$B:$CP,Daily!HP$10,0)+VLOOKUP($IF194,Data!$B:$CP,Daily!LO$10,0))/DQ$191</f>
        <v>0.21050993411837943</v>
      </c>
      <c r="DR194" s="12">
        <f>(VLOOKUP($EG194,Data!$B:$CP,Daily!HQ$10,0)+VLOOKUP($IF194,Data!$B:$CP,Daily!LP$10,0))/DR$191</f>
        <v>0.1816811968571736</v>
      </c>
      <c r="DS194" s="12">
        <f>(VLOOKUP($EG194,Data!$B:$CP,Daily!HR$10,0)+VLOOKUP($IF194,Data!$B:$CP,Daily!LQ$10,0))/DS$191</f>
        <v>0.18833044482957828</v>
      </c>
      <c r="DT194" s="12">
        <f>(VLOOKUP($EG194,Data!$B:$CP,Daily!HS$10,0)+VLOOKUP($IF194,Data!$B:$CP,Daily!LR$10,0))/DT$191</f>
        <v>0.16967445152158528</v>
      </c>
      <c r="DU194" s="12">
        <f>(VLOOKUP($EG194,Data!$B:$CP,Daily!HT$10,0)+VLOOKUP($IF194,Data!$B:$CP,Daily!LS$10,0))/DU$191</f>
        <v>0.20560688117234788</v>
      </c>
      <c r="DV194" s="43"/>
      <c r="DW194" s="12">
        <f t="shared" si="1899"/>
        <v>0.16967445152158528</v>
      </c>
      <c r="DX194" s="12">
        <f t="shared" si="1900"/>
        <v>0.21943731159986601</v>
      </c>
      <c r="DY194" s="12">
        <f t="shared" si="2917"/>
        <v>4.9762860078280735E-2</v>
      </c>
      <c r="DZ194" s="12">
        <f t="shared" si="2918"/>
        <v>0.25675945665857658</v>
      </c>
      <c r="EA194" s="12">
        <f t="shared" si="2919"/>
        <v>0.13235230646287471</v>
      </c>
      <c r="EB194" s="14"/>
      <c r="EC194" s="12">
        <f t="shared" si="2908"/>
        <v>4.5786623299473243E-2</v>
      </c>
      <c r="ED194" s="12">
        <f t="shared" si="2925"/>
        <v>0.19423908213145882</v>
      </c>
      <c r="EE194" s="12">
        <f t="shared" si="2926"/>
        <v>0.20105246836182095</v>
      </c>
      <c r="EF194" s="1"/>
      <c r="EG194" s="7" t="s">
        <v>920</v>
      </c>
      <c r="EH194" s="7" t="s">
        <v>169</v>
      </c>
      <c r="EI194" s="12">
        <f>VLOOKUP($EG194,Data!$B:$CP,Daily!EI$10,0)/EI$191</f>
        <v>0.14543261175524427</v>
      </c>
      <c r="EJ194" s="12">
        <f>VLOOKUP($EG194,Data!$B:$CP,Daily!EJ$10,0)/EJ$191</f>
        <v>0.16504267186345004</v>
      </c>
      <c r="EK194" s="12">
        <f>VLOOKUP($EG194,Data!$B:$CP,Daily!EK$10,0)/EK$191</f>
        <v>0.19572672118174625</v>
      </c>
      <c r="EL194" s="12">
        <f>VLOOKUP($EG194,Data!$B:$CP,Daily!EL$10,0)/EL$191</f>
        <v>0.20610756608933456</v>
      </c>
      <c r="EM194" s="12">
        <f>VLOOKUP($EG194,Data!$B:$CP,Daily!EM$10,0)/EM$191</f>
        <v>0.22921455938697319</v>
      </c>
      <c r="EN194" s="12">
        <f>VLOOKUP($EG194,Data!$B:$CP,Daily!EN$10,0)/EN$191</f>
        <v>0.18219267182192672</v>
      </c>
      <c r="EO194" s="12">
        <f>VLOOKUP($EG194,Data!$B:$CP,Daily!EO$10,0)/EO$191</f>
        <v>0.16513047874615952</v>
      </c>
      <c r="EP194" s="12">
        <f>VLOOKUP($EG194,Data!$B:$CP,Daily!EP$10,0)/EP$191</f>
        <v>0.30603067533927569</v>
      </c>
      <c r="EQ194" s="12">
        <f>VLOOKUP($EG194,Data!$B:$CP,Daily!EQ$10,0)/EQ$191</f>
        <v>0.35796256231774998</v>
      </c>
      <c r="ER194" s="12">
        <f>VLOOKUP($EG194,Data!$B:$CP,Daily!ER$10,0)/ER$191</f>
        <v>0.32929052159282107</v>
      </c>
      <c r="ES194" s="12">
        <f>VLOOKUP($EG194,Data!$B:$CP,Daily!ES$10,0)/ES$191</f>
        <v>0.26299062450341648</v>
      </c>
      <c r="ET194" s="12">
        <f>VLOOKUP($EG194,Data!$B:$CP,Daily!ET$10,0)/ET$191</f>
        <v>0.1961914131122198</v>
      </c>
      <c r="EU194" s="12">
        <f>VLOOKUP($EG194,Data!$B:$CP,Daily!EU$10,0)/EU$191</f>
        <v>0.20256547300908606</v>
      </c>
      <c r="EV194" s="12">
        <f>VLOOKUP($EG194,Data!$B:$CP,Daily!EV$10,0)/EV$191</f>
        <v>9.5262284533848079E-2</v>
      </c>
      <c r="EW194" s="12">
        <f>VLOOKUP($EG194,Data!$B:$CP,Daily!EW$10,0)/EW$191</f>
        <v>6.659162539396668E-2</v>
      </c>
      <c r="EX194" s="12">
        <f>VLOOKUP($EG194,Data!$B:$CP,Daily!EX$10,0)/EX$191</f>
        <v>0.10338027057941861</v>
      </c>
      <c r="EY194" s="12">
        <f>VLOOKUP($EG194,Data!$B:$CP,Daily!EY$10,0)/EY$191</f>
        <v>0.18114299116566335</v>
      </c>
      <c r="EZ194" s="12">
        <f>VLOOKUP($EG194,Data!$B:$CP,Daily!EZ$10,0)/EZ$191</f>
        <v>0.17196175200493521</v>
      </c>
      <c r="FA194" s="12">
        <f>VLOOKUP($EG194,Data!$B:$CP,Daily!FA$10,0)/FA$191</f>
        <v>0.15802263417343609</v>
      </c>
      <c r="FB194" s="12">
        <f>VLOOKUP($EG194,Data!$B:$CP,Daily!FB$10,0)/FB$191</f>
        <v>0.28401781296387929</v>
      </c>
      <c r="FC194" s="12">
        <f>VLOOKUP($EG194,Data!$B:$CP,Daily!FC$10,0)/FC$191</f>
        <v>0.2062048861743476</v>
      </c>
      <c r="FD194" s="12">
        <f>VLOOKUP($EG194,Data!$B:$CP,Daily!FD$10,0)/FD$191</f>
        <v>0.19392493228427704</v>
      </c>
      <c r="FE194" s="12">
        <f>VLOOKUP($EG194,Data!$B:$CP,Daily!FE$10,0)/FE$191</f>
        <v>0.21551783382585391</v>
      </c>
      <c r="FF194" s="12">
        <f>VLOOKUP($EG194,Data!$B:$CP,Daily!FF$10,0)/FF$191</f>
        <v>0.27372330547818013</v>
      </c>
      <c r="FG194" s="12">
        <f>VLOOKUP($EG194,Data!$B:$CP,Daily!FG$10,0)/FG$191</f>
        <v>0.25429379672661145</v>
      </c>
      <c r="FH194" s="12">
        <f>VLOOKUP($EG194,Data!$B:$CP,Daily!FH$10,0)/FH$191</f>
        <v>0.22782028324922676</v>
      </c>
      <c r="FI194" s="12">
        <f>VLOOKUP($EG194,Data!$B:$CP,Daily!FI$10,0)/FI$191</f>
        <v>0.14976551863244417</v>
      </c>
      <c r="FJ194" s="12">
        <f>VLOOKUP($EG194,Data!$B:$CP,Daily!FJ$10,0)/FJ$191</f>
        <v>0.1818234543556432</v>
      </c>
      <c r="FK194" s="12">
        <f>VLOOKUP($EG194,Data!$B:$CP,Daily!FK$10,0)/FK$191</f>
        <v>0.15047916442338752</v>
      </c>
      <c r="FL194" s="12">
        <f>VLOOKUP($EG194,Data!$B:$CP,Daily!FL$10,0)/FL$191</f>
        <v>9.9848714069591532E-2</v>
      </c>
      <c r="FM194" s="12">
        <f>VLOOKUP($EG194,Data!$B:$CP,Daily!FM$10,0)/FM$191</f>
        <v>0.12027704800573202</v>
      </c>
      <c r="FN194" s="12">
        <f>VLOOKUP($EG194,Data!$B:$CP,Daily!FN$10,0)/FN$191</f>
        <v>0.14734368323600627</v>
      </c>
      <c r="FO194" s="12">
        <f>VLOOKUP($EG194,Data!$B:$CP,Daily!FO$10,0)/FO$191</f>
        <v>0.14309886391104665</v>
      </c>
      <c r="FP194" s="12">
        <f>VLOOKUP($EG194,Data!$B:$CP,Daily!FP$10,0)/FP$191</f>
        <v>0.17644925346067825</v>
      </c>
      <c r="FQ194" s="12">
        <f>VLOOKUP($EG194,Data!$B:$CP,Daily!FQ$10,0)/FQ$191</f>
        <v>0.12998838559814169</v>
      </c>
      <c r="FR194" s="12">
        <f>VLOOKUP($EG194,Data!$B:$CP,Daily!FR$10,0)/FR$191</f>
        <v>0.15456100342075257</v>
      </c>
      <c r="FS194" s="12">
        <f>VLOOKUP($EG194,Data!$B:$CP,Daily!FS$10,0)/FS$191</f>
        <v>0.18583484026522001</v>
      </c>
      <c r="FT194" s="12">
        <f>VLOOKUP($EG194,Data!$B:$CP,Daily!FT$10,0)/FT$191</f>
        <v>0.25709453110317609</v>
      </c>
      <c r="FU194" s="12">
        <f>VLOOKUP($EG194,Data!$B:$CP,Daily!FU$10,0)/FU$191</f>
        <v>0.25892133008921331</v>
      </c>
      <c r="FV194" s="12">
        <f>VLOOKUP($EG194,Data!$B:$CP,Daily!FV$10,0)/FV$191</f>
        <v>0.20867455262359721</v>
      </c>
      <c r="FW194" s="12">
        <f>VLOOKUP($EG194,Data!$B:$CP,Daily!FW$10,0)/FW$191</f>
        <v>0.21426457531814147</v>
      </c>
      <c r="FX194" s="12">
        <f>VLOOKUP($EG194,Data!$B:$CP,Daily!FX$10,0)/FX$191</f>
        <v>0.18780745999128215</v>
      </c>
      <c r="FY194" s="12">
        <f>VLOOKUP($EG194,Data!$B:$CP,Daily!FY$10,0)/FY$191</f>
        <v>0.15989778720165279</v>
      </c>
      <c r="FZ194" s="12">
        <f>VLOOKUP($EG194,Data!$B:$CP,Daily!FZ$10,0)/FZ$191</f>
        <v>0.2122533748701973</v>
      </c>
      <c r="GA194" s="12">
        <f>VLOOKUP($EG194,Data!$B:$CP,Daily!GA$10,0)/GA$191</f>
        <v>0.21950220219194919</v>
      </c>
      <c r="GB194" s="12">
        <f>VLOOKUP($EG194,Data!$B:$CP,Daily!GB$10,0)/GB$191</f>
        <v>0.1912865073618151</v>
      </c>
      <c r="GC194" s="12">
        <f>VLOOKUP($EG194,Data!$B:$CP,Daily!GC$10,0)/GC$191</f>
        <v>0.21166306695464362</v>
      </c>
      <c r="GD194" s="12">
        <f>VLOOKUP($EG194,Data!$B:$CP,Daily!GD$10,0)/GD$191</f>
        <v>0.19626285427639831</v>
      </c>
      <c r="GE194" s="12">
        <f>VLOOKUP($EG194,Data!$B:$CP,Daily!GE$10,0)/GE$191</f>
        <v>0.17553191489361702</v>
      </c>
      <c r="GF194" s="12">
        <f>VLOOKUP($EG194,Data!$B:$CP,Daily!GF$10,0)/GF$191</f>
        <v>0.1916760108172284</v>
      </c>
      <c r="GG194" s="12">
        <f>VLOOKUP($EG194,Data!$B:$CP,Daily!GG$10,0)/GG$191</f>
        <v>0.18812265493595548</v>
      </c>
      <c r="GH194" s="12">
        <f>VLOOKUP($EG194,Data!$B:$CP,Daily!GH$10,0)/GH$191</f>
        <v>0.24035664007508212</v>
      </c>
      <c r="GI194" s="12">
        <f>VLOOKUP($EG194,Data!$B:$CP,Daily!GI$10,0)/GI$191</f>
        <v>0.2056784107946027</v>
      </c>
      <c r="GJ194" s="12">
        <f>VLOOKUP($EG194,Data!$B:$CP,Daily!GJ$10,0)/GJ$191</f>
        <v>0.20650659673850694</v>
      </c>
      <c r="GK194" s="12">
        <f>VLOOKUP($EG194,Data!$B:$CP,Daily!GK$10,0)/GK$191</f>
        <v>0.17519609103767519</v>
      </c>
      <c r="GL194" s="12">
        <f>VLOOKUP($EG194,Data!$B:$CP,Daily!GL$10,0)/GL$191</f>
        <v>0.19025938189845473</v>
      </c>
      <c r="GM194" s="12">
        <f>VLOOKUP($EG194,Data!$B:$CP,Daily!GM$10,0)/GM$191</f>
        <v>0.17973760932944607</v>
      </c>
      <c r="GN194" s="12">
        <f>VLOOKUP($EG194,Data!$B:$CP,Daily!GN$10,0)/GN$191</f>
        <v>0.21309458720612356</v>
      </c>
      <c r="GO194" s="12">
        <f>VLOOKUP($EG194,Data!$B:$CP,Daily!GO$10,0)/GO$191</f>
        <v>0.2308421052631579</v>
      </c>
      <c r="GP194" s="12">
        <f>VLOOKUP($EG194,Data!$B:$CP,Daily!GP$10,0)/GP$191</f>
        <v>0.23471812909972431</v>
      </c>
      <c r="GQ194" s="12">
        <f>VLOOKUP($EG194,Data!$B:$CP,Daily!GQ$10,0)/GQ$191</f>
        <v>0.23571907350860208</v>
      </c>
      <c r="GR194" s="12">
        <f>VLOOKUP($EG194,Data!$B:$CP,Daily!GR$10,0)/GR$191</f>
        <v>0.22040058773490062</v>
      </c>
      <c r="GS194" s="12">
        <f>VLOOKUP($EG194,Data!$B:$CP,Daily!GS$10,0)/GS$191</f>
        <v>0.21821176147670349</v>
      </c>
      <c r="GT194" s="12">
        <f>VLOOKUP($EG194,Data!$B:$CP,Daily!GT$10,0)/GT$191</f>
        <v>0.22863659040695603</v>
      </c>
      <c r="GU194" s="12">
        <f>VLOOKUP($EG194,Data!$B:$CP,Daily!GU$10,0)/GU$191</f>
        <v>0.25975807457288941</v>
      </c>
      <c r="GV194" s="12">
        <f>VLOOKUP($EG194,Data!$B:$CP,Daily!GV$10,0)/GV$191</f>
        <v>0.26747367548296164</v>
      </c>
      <c r="GW194" s="12">
        <f>VLOOKUP($EG194,Data!$B:$CP,Daily!GW$10,0)/GW$191</f>
        <v>0.1543696083159192</v>
      </c>
      <c r="GX194" s="12">
        <f>VLOOKUP($EG194,Data!$B:$CP,Daily!GX$10,0)/GX$191</f>
        <v>0.17205285134130299</v>
      </c>
      <c r="GY194" s="12">
        <f>VLOOKUP($EG194,Data!$B:$CP,Daily!GY$10,0)/GY$191</f>
        <v>0.22132585057874429</v>
      </c>
      <c r="GZ194" s="12">
        <f>VLOOKUP($EG194,Data!$B:$CP,Daily!GZ$10,0)/GZ$191</f>
        <v>0.20480581167924</v>
      </c>
      <c r="HA194" s="12">
        <f>VLOOKUP($EG194,Data!$B:$CP,Daily!HA$10,0)/HA$191</f>
        <v>0.2030761535575841</v>
      </c>
      <c r="HB194" s="12">
        <f>VLOOKUP($EG194,Data!$B:$CP,Daily!HB$10,0)/HB$191</f>
        <v>0.21581277672359267</v>
      </c>
      <c r="HC194" s="12">
        <f>VLOOKUP($EG194,Data!$B:$CP,Daily!HC$10,0)/HC$191</f>
        <v>0.24107811330172199</v>
      </c>
      <c r="HD194" s="12">
        <f>VLOOKUP($EG194,Data!$B:$CP,Daily!HD$10,0)/HD$191</f>
        <v>0.2674966000627681</v>
      </c>
      <c r="HE194" s="12">
        <f>VLOOKUP($EG194,Data!$B:$CP,Daily!HE$10,0)/HE$191</f>
        <v>0.20858524788391777</v>
      </c>
      <c r="HF194" s="12">
        <f>VLOOKUP($EG194,Data!$B:$CP,Daily!HF$10,0)/HF$191</f>
        <v>0.20462724935732649</v>
      </c>
      <c r="HG194" s="12">
        <f>VLOOKUP($EG194,Data!$B:$CP,Daily!HG$10,0)/HG$191</f>
        <v>0.20650786899191834</v>
      </c>
      <c r="HH194" s="12">
        <f>VLOOKUP($EG194,Data!$B:$CP,Daily!HH$10,0)/HH$191</f>
        <v>0.18999695028972247</v>
      </c>
      <c r="HI194" s="12">
        <f>VLOOKUP($EG194,Data!$B:$CP,Daily!HI$10,0)/HI$191</f>
        <v>0.16236705136908802</v>
      </c>
      <c r="HJ194" s="12">
        <f>VLOOKUP($EG194,Data!$B:$CP,Daily!HJ$10,0)/HJ$191</f>
        <v>0.23124531132783196</v>
      </c>
      <c r="HK194" s="12">
        <f>VLOOKUP($EG194,Data!$B:$CP,Daily!HK$10,0)/HK$191</f>
        <v>0.27790253761509093</v>
      </c>
      <c r="HL194" s="12">
        <f>VLOOKUP($EG194,Data!$B:$CP,Daily!HL$10,0)/HL$191</f>
        <v>0.18276396369807424</v>
      </c>
      <c r="HM194" s="12">
        <f>VLOOKUP($EG194,Data!$B:$CP,Daily!HM$10,0)/HM$191</f>
        <v>0.19693440528965361</v>
      </c>
      <c r="HN194" s="12">
        <f>VLOOKUP($EG194,Data!$B:$CP,Daily!HN$10,0)/HN$191</f>
        <v>0.1939510004622598</v>
      </c>
      <c r="HO194" s="12">
        <f>VLOOKUP($EG194,Data!$B:$CP,Daily!HO$10,0)/HO$191</f>
        <v>0.24302788844621515</v>
      </c>
      <c r="HP194" s="12">
        <f>VLOOKUP($EG194,Data!$B:$CP,Daily!HP$10,0)/HP$191</f>
        <v>0.21767933618843682</v>
      </c>
      <c r="HQ194" s="12">
        <f>VLOOKUP($EG194,Data!$B:$CP,Daily!HQ$10,0)/HQ$191</f>
        <v>0.18566638725901088</v>
      </c>
      <c r="HR194" s="12">
        <f>VLOOKUP($EG194,Data!$B:$CP,Daily!HR$10,0)/HR$191</f>
        <v>0.19641388386247738</v>
      </c>
      <c r="HS194" s="12">
        <f>VLOOKUP($EG194,Data!$B:$CP,Daily!HS$10,0)/HS$191</f>
        <v>0.17720385160856908</v>
      </c>
      <c r="HT194" s="12">
        <f>VLOOKUP($EG194,Data!$B:$CP,Daily!HT$10,0)/HT$191</f>
        <v>0.21286606635840025</v>
      </c>
      <c r="HU194" s="13"/>
      <c r="HV194" s="40">
        <f t="shared" si="1902"/>
        <v>0.17644925346067825</v>
      </c>
      <c r="HW194" s="40">
        <f t="shared" si="1903"/>
        <v>0.22782028324922676</v>
      </c>
      <c r="HX194" s="40">
        <f t="shared" si="2909"/>
        <v>5.1371029788548517E-2</v>
      </c>
      <c r="HY194" s="40">
        <f t="shared" si="2920"/>
        <v>0.26634855559063814</v>
      </c>
      <c r="HZ194" s="40">
        <f t="shared" si="2921"/>
        <v>0.13792098111926687</v>
      </c>
      <c r="IA194" s="43"/>
      <c r="IB194" s="12">
        <f t="shared" si="2910"/>
        <v>3.3613857189676348E-2</v>
      </c>
      <c r="IC194" s="12">
        <f t="shared" si="2927"/>
        <v>0.20166079672798257</v>
      </c>
      <c r="ID194" s="12">
        <f t="shared" si="2928"/>
        <v>0.20980486506158877</v>
      </c>
      <c r="IE194" s="1"/>
      <c r="IF194" s="7" t="s">
        <v>921</v>
      </c>
      <c r="IG194" s="7" t="s">
        <v>169</v>
      </c>
      <c r="IH194" s="12">
        <f>VLOOKUP($IF194,Data!$B:$CP,Daily!IH$10,0)/IH$191</f>
        <v>0.11785972523499638</v>
      </c>
      <c r="II194" s="12">
        <f>VLOOKUP($IF194,Data!$B:$CP,Daily!II$10,0)/II$191</f>
        <v>0.12955182072829133</v>
      </c>
      <c r="IJ194" s="12">
        <f>VLOOKUP($IF194,Data!$B:$CP,Daily!IJ$10,0)/IJ$191</f>
        <v>0.15459098497495827</v>
      </c>
      <c r="IK194" s="12">
        <f>VLOOKUP($IF194,Data!$B:$CP,Daily!IK$10,0)/IK$191</f>
        <v>0.18702023726448011</v>
      </c>
      <c r="IL194" s="12">
        <f>VLOOKUP($IF194,Data!$B:$CP,Daily!IL$10,0)/IL$191</f>
        <v>0.19584245076586435</v>
      </c>
      <c r="IM194" s="12">
        <f>VLOOKUP($IF194,Data!$B:$CP,Daily!IM$10,0)/IM$191</f>
        <v>0.15675116399379202</v>
      </c>
      <c r="IN194" s="12">
        <f>VLOOKUP($IF194,Data!$B:$CP,Daily!IN$10,0)/IN$191</f>
        <v>0.13352666750725004</v>
      </c>
      <c r="IO194" s="12">
        <f>VLOOKUP($IF194,Data!$B:$CP,Daily!IO$10,0)/IO$191</f>
        <v>0.25007068136839128</v>
      </c>
      <c r="IP194" s="12">
        <f>VLOOKUP($IF194,Data!$B:$CP,Daily!IP$10,0)/IP$191</f>
        <v>0.28681614349775786</v>
      </c>
      <c r="IQ194" s="12">
        <f>VLOOKUP($IF194,Data!$B:$CP,Daily!IQ$10,0)/IQ$191</f>
        <v>0.27810335641981887</v>
      </c>
      <c r="IR194" s="12">
        <f>VLOOKUP($IF194,Data!$B:$CP,Daily!IR$10,0)/IR$191</f>
        <v>0.21875</v>
      </c>
      <c r="IS194" s="12">
        <f>VLOOKUP($IF194,Data!$B:$CP,Daily!IS$10,0)/IS$191</f>
        <v>0.1607233825776872</v>
      </c>
      <c r="IT194" s="12">
        <f>VLOOKUP($IF194,Data!$B:$CP,Daily!IT$10,0)/IT$191</f>
        <v>0.14911463187325255</v>
      </c>
      <c r="IU194" s="12">
        <f>VLOOKUP($IF194,Data!$B:$CP,Daily!IU$10,0)/IU$191</f>
        <v>8.2968886667499686E-2</v>
      </c>
      <c r="IV194" s="12">
        <f>VLOOKUP($IF194,Data!$B:$CP,Daily!IV$10,0)/IV$191</f>
        <v>5.8145863570391872E-2</v>
      </c>
      <c r="IW194" s="12">
        <f>VLOOKUP($IF194,Data!$B:$CP,Daily!IW$10,0)/IW$191</f>
        <v>9.5909299831469286E-2</v>
      </c>
      <c r="IX194" s="12">
        <f>VLOOKUP($IF194,Data!$B:$CP,Daily!IX$10,0)/IX$191</f>
        <v>0.16861960560160047</v>
      </c>
      <c r="IY194" s="12">
        <f>VLOOKUP($IF194,Data!$B:$CP,Daily!IY$10,0)/IY$191</f>
        <v>0.13714562636297553</v>
      </c>
      <c r="IZ194" s="12">
        <f>VLOOKUP($IF194,Data!$B:$CP,Daily!IZ$10,0)/IZ$191</f>
        <v>0.13736121869351925</v>
      </c>
      <c r="JA194" s="12">
        <f>VLOOKUP($IF194,Data!$B:$CP,Daily!JA$10,0)/JA$191</f>
        <v>0.20107170196478694</v>
      </c>
      <c r="JB194" s="12">
        <f>VLOOKUP($IF194,Data!$B:$CP,Daily!JB$10,0)/JB$191</f>
        <v>0.17162698412698413</v>
      </c>
      <c r="JC194" s="12">
        <f>VLOOKUP($IF194,Data!$B:$CP,Daily!JC$10,0)/JC$191</f>
        <v>0.15116279069767441</v>
      </c>
      <c r="JD194" s="12">
        <f>VLOOKUP($IF194,Data!$B:$CP,Daily!JD$10,0)/JD$191</f>
        <v>0.16908688161457053</v>
      </c>
      <c r="JE194" s="12">
        <f>VLOOKUP($IF194,Data!$B:$CP,Daily!JE$10,0)/JE$191</f>
        <v>0.21516872702973605</v>
      </c>
      <c r="JF194" s="12">
        <f>VLOOKUP($IF194,Data!$B:$CP,Daily!JF$10,0)/JF$191</f>
        <v>0.20345557122708038</v>
      </c>
      <c r="JG194" s="12">
        <f>VLOOKUP($IF194,Data!$B:$CP,Daily!JG$10,0)/JG$191</f>
        <v>0.21528181289947704</v>
      </c>
      <c r="JH194" s="12">
        <f>VLOOKUP($IF194,Data!$B:$CP,Daily!JH$10,0)/JH$191</f>
        <v>0.1185333091305137</v>
      </c>
      <c r="JI194" s="12">
        <f>VLOOKUP($IF194,Data!$B:$CP,Daily!JI$10,0)/JI$191</f>
        <v>0.15278069254984261</v>
      </c>
      <c r="JJ194" s="12">
        <f>VLOOKUP($IF194,Data!$B:$CP,Daily!JJ$10,0)/JJ$191</f>
        <v>0.12247670807453416</v>
      </c>
      <c r="JK194" s="12">
        <f>VLOOKUP($IF194,Data!$B:$CP,Daily!JK$10,0)/JK$191</f>
        <v>7.4094522968197879E-2</v>
      </c>
      <c r="JL194" s="12">
        <f>VLOOKUP($IF194,Data!$B:$CP,Daily!JL$10,0)/JL$191</f>
        <v>8.9492873715611529E-2</v>
      </c>
      <c r="JM194" s="12">
        <f>VLOOKUP($IF194,Data!$B:$CP,Daily!JM$10,0)/JM$191</f>
        <v>0.11214268262887857</v>
      </c>
      <c r="JN194" s="12">
        <f>VLOOKUP($IF194,Data!$B:$CP,Daily!JN$10,0)/JN$191</f>
        <v>0.11292400171747531</v>
      </c>
      <c r="JO194" s="12">
        <f>VLOOKUP($IF194,Data!$B:$CP,Daily!JO$10,0)/JO$191</f>
        <v>0.14868804664723032</v>
      </c>
      <c r="JP194" s="12">
        <f>VLOOKUP($IF194,Data!$B:$CP,Daily!JP$10,0)/JP$191</f>
        <v>0.10041309183349222</v>
      </c>
      <c r="JQ194" s="12">
        <f>VLOOKUP($IF194,Data!$B:$CP,Daily!JQ$10,0)/JQ$191</f>
        <v>0.13018794048551291</v>
      </c>
      <c r="JR194" s="12">
        <f>VLOOKUP($IF194,Data!$B:$CP,Daily!JR$10,0)/JR$191</f>
        <v>0.14825581395348839</v>
      </c>
      <c r="JS194" s="12">
        <f>VLOOKUP($IF194,Data!$B:$CP,Daily!JS$10,0)/JS$191</f>
        <v>0.21668909825033647</v>
      </c>
      <c r="JT194" s="12">
        <f>VLOOKUP($IF194,Data!$B:$CP,Daily!JT$10,0)/JT$191</f>
        <v>0.20440729483282674</v>
      </c>
      <c r="JU194" s="12">
        <f>VLOOKUP($IF194,Data!$B:$CP,Daily!JU$10,0)/JU$191</f>
        <v>0.16693418940609953</v>
      </c>
      <c r="JV194" s="12">
        <f>VLOOKUP($IF194,Data!$B:$CP,Daily!JV$10,0)/JV$191</f>
        <v>0.1788253884645773</v>
      </c>
      <c r="JW194" s="12">
        <f>VLOOKUP($IF194,Data!$B:$CP,Daily!JW$10,0)/JW$191</f>
        <v>0.14752325329872376</v>
      </c>
      <c r="JX194" s="12">
        <f>VLOOKUP($IF194,Data!$B:$CP,Daily!JX$10,0)/JX$191</f>
        <v>0.13508027311312051</v>
      </c>
      <c r="JY194" s="12">
        <f>VLOOKUP($IF194,Data!$B:$CP,Daily!JY$10,0)/JY$191</f>
        <v>0.17128874388254486</v>
      </c>
      <c r="JZ194" s="12">
        <f>VLOOKUP($IF194,Data!$B:$CP,Daily!JZ$10,0)/JZ$191</f>
        <v>0.18056951423785594</v>
      </c>
      <c r="KA194" s="12">
        <f>VLOOKUP($IF194,Data!$B:$CP,Daily!KA$10,0)/KA$191</f>
        <v>0.16291390728476821</v>
      </c>
      <c r="KB194" s="12">
        <f>VLOOKUP($IF194,Data!$B:$CP,Daily!KB$10,0)/KB$191</f>
        <v>0.16887254901960785</v>
      </c>
      <c r="KC194" s="12">
        <f>VLOOKUP($IF194,Data!$B:$CP,Daily!KC$10,0)/KC$191</f>
        <v>0.1605785731797009</v>
      </c>
      <c r="KD194" s="12">
        <f>VLOOKUP($IF194,Data!$B:$CP,Daily!KD$10,0)/KD$191</f>
        <v>0.13716731807184068</v>
      </c>
      <c r="KE194" s="12">
        <f>VLOOKUP($IF194,Data!$B:$CP,Daily!KE$10,0)/KE$191</f>
        <v>0.14891611687087652</v>
      </c>
      <c r="KF194" s="12">
        <f>VLOOKUP($IF194,Data!$B:$CP,Daily!KF$10,0)/KF$191</f>
        <v>0.15220264317180618</v>
      </c>
      <c r="KG194" s="12">
        <f>VLOOKUP($IF194,Data!$B:$CP,Daily!KG$10,0)/KG$191</f>
        <v>0.17294751009421266</v>
      </c>
      <c r="KH194" s="12">
        <f>VLOOKUP($IF194,Data!$B:$CP,Daily!KH$10,0)/KH$191</f>
        <v>0.16508937960042061</v>
      </c>
      <c r="KI194" s="12">
        <f>VLOOKUP($IF194,Data!$B:$CP,Daily!KI$10,0)/KI$191</f>
        <v>0.16907675194660735</v>
      </c>
      <c r="KJ194" s="12">
        <f>VLOOKUP($IF194,Data!$B:$CP,Daily!KJ$10,0)/KJ$191</f>
        <v>0.12950571983595943</v>
      </c>
      <c r="KK194" s="12">
        <f>VLOOKUP($IF194,Data!$B:$CP,Daily!KK$10,0)/KK$191</f>
        <v>0.15431201550387597</v>
      </c>
      <c r="KL194" s="12">
        <f>VLOOKUP($IF194,Data!$B:$CP,Daily!KL$10,0)/KL$191</f>
        <v>0.16499721758486366</v>
      </c>
      <c r="KM194" s="12">
        <f>VLOOKUP($IF194,Data!$B:$CP,Daily!KM$10,0)/KM$191</f>
        <v>0.15363881401617252</v>
      </c>
      <c r="KN194" s="12">
        <f>VLOOKUP($IF194,Data!$B:$CP,Daily!KN$10,0)/KN$191</f>
        <v>0.18676470588235294</v>
      </c>
      <c r="KO194" s="12">
        <f>VLOOKUP($IF194,Data!$B:$CP,Daily!KO$10,0)/KO$191</f>
        <v>0.19600131104555885</v>
      </c>
      <c r="KP194" s="12">
        <f>VLOOKUP($IF194,Data!$B:$CP,Daily!KP$10,0)/KP$191</f>
        <v>0.20760477379961143</v>
      </c>
      <c r="KQ194" s="12">
        <f>VLOOKUP($IF194,Data!$B:$CP,Daily!KQ$10,0)/KQ$191</f>
        <v>0.17247386759581881</v>
      </c>
      <c r="KR194" s="12">
        <f>VLOOKUP($IF194,Data!$B:$CP,Daily!KR$10,0)/KR$191</f>
        <v>0.18737623762376238</v>
      </c>
      <c r="KS194" s="12">
        <f>VLOOKUP($IF194,Data!$B:$CP,Daily!KS$10,0)/KS$191</f>
        <v>0.18619624002060262</v>
      </c>
      <c r="KT194" s="12">
        <f>VLOOKUP($IF194,Data!$B:$CP,Daily!KT$10,0)/KT$191</f>
        <v>0.2115728328865058</v>
      </c>
      <c r="KU194" s="12">
        <f>VLOOKUP($IF194,Data!$B:$CP,Daily!KU$10,0)/KU$191</f>
        <v>0.22534794196031982</v>
      </c>
      <c r="KV194" s="12">
        <f>VLOOKUP($IF194,Data!$B:$CP,Daily!KV$10,0)/KV$191</f>
        <v>9.936502488415995E-2</v>
      </c>
      <c r="KW194" s="12">
        <f>VLOOKUP($IF194,Data!$B:$CP,Daily!KW$10,0)/KW$191</f>
        <v>0.13787375415282391</v>
      </c>
      <c r="KX194" s="12">
        <f>VLOOKUP($IF194,Data!$B:$CP,Daily!KX$10,0)/KX$191</f>
        <v>0.17015840572304547</v>
      </c>
      <c r="KY194" s="12">
        <f>VLOOKUP($IF194,Data!$B:$CP,Daily!KY$10,0)/KY$191</f>
        <v>0.17046580773042616</v>
      </c>
      <c r="KZ194" s="12">
        <f>VLOOKUP($IF194,Data!$B:$CP,Daily!KZ$10,0)/KZ$191</f>
        <v>0.17119499879778793</v>
      </c>
      <c r="LA194" s="12">
        <f>VLOOKUP($IF194,Data!$B:$CP,Daily!LA$10,0)/LA$191</f>
        <v>0.18421052631578946</v>
      </c>
      <c r="LB194" s="12">
        <f>VLOOKUP($IF194,Data!$B:$CP,Daily!LB$10,0)/LB$191</f>
        <v>0.19353826850690087</v>
      </c>
      <c r="LC194" s="12">
        <f>VLOOKUP($IF194,Data!$B:$CP,Daily!LC$10,0)/LC$191</f>
        <v>0.20186915887850468</v>
      </c>
      <c r="LD194" s="12">
        <f>VLOOKUP($IF194,Data!$B:$CP,Daily!LD$10,0)/LD$191</f>
        <v>0.15914893617021278</v>
      </c>
      <c r="LE194" s="12">
        <f>VLOOKUP($IF194,Data!$B:$CP,Daily!LE$10,0)/LE$191</f>
        <v>0.17237599342285559</v>
      </c>
      <c r="LF194" s="12">
        <f>VLOOKUP($IF194,Data!$B:$CP,Daily!LF$10,0)/LF$191</f>
        <v>0.15668559628291173</v>
      </c>
      <c r="LG194" s="12">
        <f>VLOOKUP($IF194,Data!$B:$CP,Daily!LG$10,0)/LG$191</f>
        <v>0.14623543731524952</v>
      </c>
      <c r="LH194" s="12">
        <f>VLOOKUP($IF194,Data!$B:$CP,Daily!LH$10,0)/LH$191</f>
        <v>0.12930327868852459</v>
      </c>
      <c r="LI194" s="12">
        <f>VLOOKUP($IF194,Data!$B:$CP,Daily!LI$10,0)/LI$191</f>
        <v>0.18867268936761641</v>
      </c>
      <c r="LJ194" s="12">
        <f>VLOOKUP($IF194,Data!$B:$CP,Daily!LJ$10,0)/LJ$191</f>
        <v>0.2153846153846154</v>
      </c>
      <c r="LK194" s="12">
        <f>VLOOKUP($IF194,Data!$B:$CP,Daily!LK$10,0)/LK$191</f>
        <v>0.15365720524017468</v>
      </c>
      <c r="LL194" s="12">
        <f>VLOOKUP($IF194,Data!$B:$CP,Daily!LL$10,0)/LL$191</f>
        <v>0.16445766837976739</v>
      </c>
      <c r="LM194" s="12">
        <f>VLOOKUP($IF194,Data!$B:$CP,Daily!LM$10,0)/LM$191</f>
        <v>0.15568570034163007</v>
      </c>
      <c r="LN194" s="12">
        <f>VLOOKUP($IF194,Data!$B:$CP,Daily!LN$10,0)/LN$191</f>
        <v>0.19523809523809524</v>
      </c>
      <c r="LO194" s="12">
        <f>VLOOKUP($IF194,Data!$B:$CP,Daily!LO$10,0)/LO$191</f>
        <v>0.18578352180936994</v>
      </c>
      <c r="LP194" s="12">
        <f>VLOOKUP($IF194,Data!$B:$CP,Daily!LP$10,0)/LP$191</f>
        <v>0.1683075480543835</v>
      </c>
      <c r="LQ194" s="12">
        <f>VLOOKUP($IF194,Data!$B:$CP,Daily!LQ$10,0)/LQ$191</f>
        <v>0.15960245542239113</v>
      </c>
      <c r="LR194" s="12">
        <f>VLOOKUP($IF194,Data!$B:$CP,Daily!LR$10,0)/LR$191</f>
        <v>0.14133183478505199</v>
      </c>
      <c r="LS194" s="12">
        <f>VLOOKUP($IF194,Data!$B:$CP,Daily!LS$10,0)/LS$191</f>
        <v>0.17903800475059384</v>
      </c>
      <c r="LU194" s="40">
        <f t="shared" si="1906"/>
        <v>0.14133183478505199</v>
      </c>
      <c r="LV194" s="40">
        <f t="shared" si="1907"/>
        <v>0.18676470588235294</v>
      </c>
      <c r="LW194" s="40">
        <f t="shared" si="2911"/>
        <v>4.5432871097300959E-2</v>
      </c>
      <c r="LX194" s="40">
        <f t="shared" si="2922"/>
        <v>0.22083935920532866</v>
      </c>
      <c r="LY194" s="40">
        <f t="shared" si="2923"/>
        <v>0.10725718146207627</v>
      </c>
      <c r="LZ194" s="43"/>
      <c r="MA194" s="12">
        <f t="shared" si="2924"/>
        <v>2.910246939131594E-2</v>
      </c>
      <c r="MB194" s="12">
        <f t="shared" si="2929"/>
        <v>0.16756977434679335</v>
      </c>
      <c r="MC194" s="12">
        <f t="shared" si="2930"/>
        <v>0.16933670850223931</v>
      </c>
    </row>
    <row r="195" spans="4:341" x14ac:dyDescent="0.35">
      <c r="D195" s="113" t="s">
        <v>922</v>
      </c>
      <c r="E195" s="53" t="str">
        <f>VLOOKUP($D195,'Metric Nature'!$C:$D,2,0)&amp;IF(($F195&lt;(EA195)),"Below",IF(($F195&gt;(DZ195)),"Above","Within"))</f>
        <v>NegativeWithin</v>
      </c>
      <c r="F195" s="48">
        <f t="shared" si="2805"/>
        <v>5.6705957311245616E-3</v>
      </c>
      <c r="G195" s="77">
        <f t="shared" si="2806"/>
        <v>9.4372399305134736E-3</v>
      </c>
      <c r="H195" s="48">
        <f t="shared" si="2807"/>
        <v>-0.39912561587103484</v>
      </c>
      <c r="I195" s="74">
        <f t="shared" si="2912"/>
        <v>1.04098271218302E-2</v>
      </c>
      <c r="J195" s="48">
        <f t="shared" si="2808"/>
        <v>-0.45526513891543019</v>
      </c>
      <c r="K195" s="48">
        <f t="shared" si="2809"/>
        <v>6.5969595676882422E-3</v>
      </c>
      <c r="L195" s="50"/>
      <c r="M195" s="53" t="str">
        <f>VLOOKUP($D195,'Metric Nature'!$C:$D,2,0)&amp;IF(($N195&lt;(HZ195)),"Below",IF(($N195&gt;(HY195)),"Above","Within"))</f>
        <v>NegativeWithin</v>
      </c>
      <c r="N195" s="48">
        <f t="shared" si="2810"/>
        <v>6.4086963575890324E-3</v>
      </c>
      <c r="O195" s="49">
        <f t="shared" si="2913"/>
        <v>9.2438623852263459E-3</v>
      </c>
      <c r="P195" s="55">
        <f t="shared" si="2914"/>
        <v>-0.30670794409147745</v>
      </c>
      <c r="Q195" s="49">
        <f t="shared" si="2811"/>
        <v>1.0024205623227629E-2</v>
      </c>
      <c r="R195" s="48">
        <f t="shared" si="2812"/>
        <v>-0.36067788326896494</v>
      </c>
      <c r="S195" s="48">
        <f t="shared" si="2813"/>
        <v>6.0713169107675527E-3</v>
      </c>
      <c r="T195" s="50"/>
      <c r="U195" s="53" t="str">
        <f>VLOOKUP($D195,'Metric Nature'!$C:$D,2,0)&amp;IF(($V195&lt;(LY195)),"Below",IF(($V195&gt;(LX195)),"Above","Within"))</f>
        <v>NegativeWithin</v>
      </c>
      <c r="V195" s="48">
        <f t="shared" si="2814"/>
        <v>2.9691211401425177E-3</v>
      </c>
      <c r="W195" s="49">
        <f t="shared" si="2915"/>
        <v>1.0132125890736343E-2</v>
      </c>
      <c r="X195" s="48">
        <f t="shared" si="2815"/>
        <v>-0.706959706959707</v>
      </c>
      <c r="Y195" s="49">
        <f t="shared" si="2916"/>
        <v>1.1807190525924483E-2</v>
      </c>
      <c r="Z195" s="48">
        <f t="shared" si="2816"/>
        <v>-0.7485328001082594</v>
      </c>
      <c r="AA195" s="48">
        <f t="shared" si="2817"/>
        <v>7.1797451740226838E-3</v>
      </c>
      <c r="AB195" s="50"/>
      <c r="AC195" s="46"/>
      <c r="AI195" s="7" t="s">
        <v>922</v>
      </c>
      <c r="AJ195" s="12">
        <f>(VLOOKUP($EG195,Data!$B:$CP,Daily!EI$10,0)+VLOOKUP($IF195,Data!$B:$CP,Daily!IH$10,0))/AJ$191</f>
        <v>1.0697430519140011E-2</v>
      </c>
      <c r="AK195" s="12">
        <f>(VLOOKUP($EG195,Data!$B:$CP,Daily!EJ$10,0)+VLOOKUP($IF195,Data!$B:$CP,Daily!II$10,0))/AK$191</f>
        <v>3.7568484216018785E-3</v>
      </c>
      <c r="AL195" s="12">
        <f>(VLOOKUP($EG195,Data!$B:$CP,Daily!EK$10,0)+VLOOKUP($IF195,Data!$B:$CP,Daily!IJ$10,0))/AL$191</f>
        <v>6.9599109131403115E-5</v>
      </c>
      <c r="AM195" s="12">
        <f>(VLOOKUP($EG195,Data!$B:$CP,Daily!EL$10,0)+VLOOKUP($IF195,Data!$B:$CP,Daily!IK$10,0))/AM$191</f>
        <v>2.0237062734894478E-3</v>
      </c>
      <c r="AN195" s="12">
        <f>(VLOOKUP($EG195,Data!$B:$CP,Daily!EM$10,0)+VLOOKUP($IF195,Data!$B:$CP,Daily!IL$10,0))/AN$191</f>
        <v>5.5378546502806861E-3</v>
      </c>
      <c r="AO195" s="12">
        <f>(VLOOKUP($EG195,Data!$B:$CP,Daily!EN$10,0)+VLOOKUP($IF195,Data!$B:$CP,Daily!IM$10,0))/AO$191</f>
        <v>1.8301982714794104E-2</v>
      </c>
      <c r="AP195" s="12">
        <f>(VLOOKUP($EG195,Data!$B:$CP,Daily!EO$10,0)+VLOOKUP($IF195,Data!$B:$CP,Daily!IN$10,0))/AP$191</f>
        <v>9.124955415527285E-3</v>
      </c>
      <c r="AQ195" s="12">
        <f>(VLOOKUP($EG195,Data!$B:$CP,Daily!EP$10,0)+VLOOKUP($IF195,Data!$B:$CP,Daily!IO$10,0))/AQ$191</f>
        <v>6.0975609756097563E-3</v>
      </c>
      <c r="AR195" s="12">
        <f>(VLOOKUP($EG195,Data!$B:$CP,Daily!EQ$10,0)+VLOOKUP($IF195,Data!$B:$CP,Daily!IP$10,0))/AR$191</f>
        <v>2.1239333755635878E-3</v>
      </c>
      <c r="AS195" s="12">
        <f>(VLOOKUP($EG195,Data!$B:$CP,Daily!ER$10,0)+VLOOKUP($IF195,Data!$B:$CP,Daily!IQ$10,0))/AS$191</f>
        <v>2.7195027195027195E-3</v>
      </c>
      <c r="AT195" s="12">
        <f>(VLOOKUP($EG195,Data!$B:$CP,Daily!ES$10,0)+VLOOKUP($IF195,Data!$B:$CP,Daily!IR$10,0))/AT$191</f>
        <v>6.4094507980394623E-3</v>
      </c>
      <c r="AU195" s="12">
        <f>(VLOOKUP($EG195,Data!$B:$CP,Daily!ET$10,0)+VLOOKUP($IF195,Data!$B:$CP,Daily!IS$10,0))/AU$191</f>
        <v>2.1589469626039543E-2</v>
      </c>
      <c r="AV195" s="12">
        <f>(VLOOKUP($EG195,Data!$B:$CP,Daily!EU$10,0)+VLOOKUP($IF195,Data!$B:$CP,Daily!IT$10,0))/AV$191</f>
        <v>1.9522326064382138E-2</v>
      </c>
      <c r="AW195" s="12">
        <f>(VLOOKUP($EG195,Data!$B:$CP,Daily!EV$10,0)+VLOOKUP($IF195,Data!$B:$CP,Daily!IU$10,0))/AW$191</f>
        <v>1.0817435788127465E-2</v>
      </c>
      <c r="AX195" s="12">
        <f>(VLOOKUP($EG195,Data!$B:$CP,Daily!EW$10,0)+VLOOKUP($IF195,Data!$B:$CP,Daily!IV$10,0))/AX$191</f>
        <v>3.5711709111896687E-3</v>
      </c>
      <c r="AY195" s="12">
        <f>(VLOOKUP($EG195,Data!$B:$CP,Daily!EX$10,0)+VLOOKUP($IF195,Data!$B:$CP,Daily!IW$10,0))/AY$191</f>
        <v>1.9761606022584695E-3</v>
      </c>
      <c r="AZ195" s="12">
        <f>(VLOOKUP($EG195,Data!$B:$CP,Daily!EY$10,0)+VLOOKUP($IF195,Data!$B:$CP,Daily!IX$10,0))/AZ$191</f>
        <v>3.2535297728667895E-3</v>
      </c>
      <c r="BA195" s="12">
        <f>(VLOOKUP($EG195,Data!$B:$CP,Daily!EZ$10,0)+VLOOKUP($IF195,Data!$B:$CP,Daily!IY$10,0))/BA$191</f>
        <v>5.9081602807838553E-3</v>
      </c>
      <c r="BB195" s="12">
        <f>(VLOOKUP($EG195,Data!$B:$CP,Daily!FA$10,0)+VLOOKUP($IF195,Data!$B:$CP,Daily!IZ$10,0))/BB$191</f>
        <v>2.6154519588531409E-2</v>
      </c>
      <c r="BC195" s="12">
        <f>(VLOOKUP($EG195,Data!$B:$CP,Daily!FB$10,0)+VLOOKUP($IF195,Data!$B:$CP,Daily!JA$10,0))/BC$191</f>
        <v>1.9484113804937451E-2</v>
      </c>
      <c r="BD195" s="12">
        <f>(VLOOKUP($EG195,Data!$B:$CP,Daily!FC$10,0)+VLOOKUP($IF195,Data!$B:$CP,Daily!JB$10,0))/BD$191</f>
        <v>2.1095444685466376E-2</v>
      </c>
      <c r="BE195" s="12">
        <f>(VLOOKUP($EG195,Data!$B:$CP,Daily!FD$10,0)+VLOOKUP($IF195,Data!$B:$CP,Daily!JC$10,0))/BE$191</f>
        <v>1.1109993967424091E-2</v>
      </c>
      <c r="BF195" s="12">
        <f>(VLOOKUP($EG195,Data!$B:$CP,Daily!FE$10,0)+VLOOKUP($IF195,Data!$B:$CP,Daily!JD$10,0))/BF$191</f>
        <v>7.091436553132051E-3</v>
      </c>
      <c r="BG195" s="12">
        <f>(VLOOKUP($EG195,Data!$B:$CP,Daily!FF$10,0)+VLOOKUP($IF195,Data!$B:$CP,Daily!JE$10,0))/BG$191</f>
        <v>2.3250744750417788E-3</v>
      </c>
      <c r="BH195" s="12">
        <f>(VLOOKUP($EG195,Data!$B:$CP,Daily!FG$10,0)+VLOOKUP($IF195,Data!$B:$CP,Daily!JF$10,0))/BH$191</f>
        <v>4.8688550337678653E-3</v>
      </c>
      <c r="BI195" s="12">
        <f>(VLOOKUP($EG195,Data!$B:$CP,Daily!FH$10,0)+VLOOKUP($IF195,Data!$B:$CP,Daily!JG$10,0))/BI$191</f>
        <v>1.7357578840284844E-2</v>
      </c>
      <c r="BJ195" s="12">
        <f>(VLOOKUP($EG195,Data!$B:$CP,Daily!FI$10,0)+VLOOKUP($IF195,Data!$B:$CP,Daily!JH$10,0))/BJ$191</f>
        <v>1.2273086029992107E-2</v>
      </c>
      <c r="BK195" s="12">
        <f>(VLOOKUP($EG195,Data!$B:$CP,Daily!FJ$10,0)+VLOOKUP($IF195,Data!$B:$CP,Daily!JI$10,0))/BK$191</f>
        <v>1.5267869314309084E-2</v>
      </c>
      <c r="BL195" s="12">
        <f>(VLOOKUP($EG195,Data!$B:$CP,Daily!FK$10,0)+VLOOKUP($IF195,Data!$B:$CP,Daily!JJ$10,0))/BL$191</f>
        <v>7.5023181320070806E-3</v>
      </c>
      <c r="BM195" s="12">
        <f>(VLOOKUP($EG195,Data!$B:$CP,Daily!FL$10,0)+VLOOKUP($IF195,Data!$B:$CP,Daily!JK$10,0))/BM$191</f>
        <v>1.2163600425726016E-3</v>
      </c>
      <c r="BN195" s="12">
        <f>(VLOOKUP($EG195,Data!$B:$CP,Daily!FM$10,0)+VLOOKUP($IF195,Data!$B:$CP,Daily!JL$10,0))/BN$191</f>
        <v>1.6315028365901591E-3</v>
      </c>
      <c r="BO195" s="12">
        <f>(VLOOKUP($EG195,Data!$B:$CP,Daily!FN$10,0)+VLOOKUP($IF195,Data!$B:$CP,Daily!JM$10,0))/BO$191</f>
        <v>3.9702233250620347E-3</v>
      </c>
      <c r="BP195" s="12">
        <f>(VLOOKUP($EG195,Data!$B:$CP,Daily!FO$10,0)+VLOOKUP($IF195,Data!$B:$CP,Daily!JN$10,0))/BP$191</f>
        <v>1.2449306799962276E-2</v>
      </c>
      <c r="BQ195" s="12">
        <f>(VLOOKUP($EG195,Data!$B:$CP,Daily!FP$10,0)+VLOOKUP($IF195,Data!$B:$CP,Daily!JO$10,0))/BQ$191</f>
        <v>1.8692902319044271E-2</v>
      </c>
      <c r="BR195" s="12">
        <f>(VLOOKUP($EG195,Data!$B:$CP,Daily!FQ$10,0)+VLOOKUP($IF195,Data!$B:$CP,Daily!JP$10,0))/BR$191</f>
        <v>1.552895503073439E-2</v>
      </c>
      <c r="BS195" s="12">
        <f>(VLOOKUP($EG195,Data!$B:$CP,Daily!FR$10,0)+VLOOKUP($IF195,Data!$B:$CP,Daily!JQ$10,0))/BS$191</f>
        <v>1.8809607912398447E-2</v>
      </c>
      <c r="BT195" s="12">
        <f>(VLOOKUP($EG195,Data!$B:$CP,Daily!FS$10,0)+VLOOKUP($IF195,Data!$B:$CP,Daily!JR$10,0))/BT$191</f>
        <v>1.2146127254040923E-2</v>
      </c>
      <c r="BU195" s="12">
        <f>(VLOOKUP($EG195,Data!$B:$CP,Daily!FT$10,0)+VLOOKUP($IF195,Data!$B:$CP,Daily!JS$10,0))/BU$191</f>
        <v>6.7577493756427204E-3</v>
      </c>
      <c r="BV195" s="12">
        <f>(VLOOKUP($EG195,Data!$B:$CP,Daily!FU$10,0)+VLOOKUP($IF195,Data!$B:$CP,Daily!JT$10,0))/BV$191</f>
        <v>1.0083226632522407E-2</v>
      </c>
      <c r="BW195" s="12">
        <f>(VLOOKUP($EG195,Data!$B:$CP,Daily!FV$10,0)+VLOOKUP($IF195,Data!$B:$CP,Daily!JU$10,0))/BW$191</f>
        <v>2.6527236204655559E-2</v>
      </c>
      <c r="BX195" s="12">
        <f>(VLOOKUP($EG195,Data!$B:$CP,Daily!FW$10,0)+VLOOKUP($IF195,Data!$B:$CP,Daily!JV$10,0))/BX$191</f>
        <v>2.1775544388609715E-2</v>
      </c>
      <c r="BY195" s="12">
        <f>(VLOOKUP($EG195,Data!$B:$CP,Daily!FX$10,0)+VLOOKUP($IF195,Data!$B:$CP,Daily!JW$10,0))/BY$191</f>
        <v>2.1661348032105211E-2</v>
      </c>
      <c r="BZ195" s="12">
        <f>(VLOOKUP($EG195,Data!$B:$CP,Daily!FY$10,0)+VLOOKUP($IF195,Data!$B:$CP,Daily!JX$10,0))/BZ$191</f>
        <v>1.6042331597513858E-2</v>
      </c>
      <c r="CA195" s="12">
        <f>(VLOOKUP($EG195,Data!$B:$CP,Daily!FZ$10,0)+VLOOKUP($IF195,Data!$B:$CP,Daily!JY$10,0))/CA$191</f>
        <v>6.7783945345858245E-3</v>
      </c>
      <c r="CB195" s="12">
        <f>(VLOOKUP($EG195,Data!$B:$CP,Daily!GA$10,0)+VLOOKUP($IF195,Data!$B:$CP,Daily!JZ$10,0))/CB$191</f>
        <v>3.1377470975839346E-3</v>
      </c>
      <c r="CC195" s="12">
        <f>(VLOOKUP($EG195,Data!$B:$CP,Daily!GB$10,0)+VLOOKUP($IF195,Data!$B:$CP,Daily!KA$10,0))/CC$191</f>
        <v>7.1083309638896785E-3</v>
      </c>
      <c r="CD195" s="12">
        <f>(VLOOKUP($EG195,Data!$B:$CP,Daily!GC$10,0)+VLOOKUP($IF195,Data!$B:$CP,Daily!KB$10,0))/CD$191</f>
        <v>1.7821168448783512E-2</v>
      </c>
      <c r="CE195" s="12">
        <f>(VLOOKUP($EG195,Data!$B:$CP,Daily!GD$10,0)+VLOOKUP($IF195,Data!$B:$CP,Daily!KC$10,0))/CE$191</f>
        <v>1.4280721026614072E-2</v>
      </c>
      <c r="CF195" s="12">
        <f>(VLOOKUP($EG195,Data!$B:$CP,Daily!GE$10,0)+VLOOKUP($IF195,Data!$B:$CP,Daily!KD$10,0))/CF$191</f>
        <v>1.1578358369560539E-2</v>
      </c>
      <c r="CG195" s="12">
        <f>(VLOOKUP($EG195,Data!$B:$CP,Daily!GF$10,0)+VLOOKUP($IF195,Data!$B:$CP,Daily!KE$10,0))/CG$191</f>
        <v>1.2883277505797475E-2</v>
      </c>
      <c r="CH195" s="12">
        <f>(VLOOKUP($EG195,Data!$B:$CP,Daily!GG$10,0)+VLOOKUP($IF195,Data!$B:$CP,Daily!KF$10,0))/CH$191</f>
        <v>8.8008800880088004E-3</v>
      </c>
      <c r="CI195" s="12">
        <f>(VLOOKUP($EG195,Data!$B:$CP,Daily!GH$10,0)+VLOOKUP($IF195,Data!$B:$CP,Daily!KG$10,0))/CI$191</f>
        <v>1.6878256402729874E-3</v>
      </c>
      <c r="CJ195" s="12">
        <f>(VLOOKUP($EG195,Data!$B:$CP,Daily!GI$10,0)+VLOOKUP($IF195,Data!$B:$CP,Daily!KH$10,0))/CJ$191</f>
        <v>5.3234750462107213E-3</v>
      </c>
      <c r="CK195" s="12">
        <f>(VLOOKUP($EG195,Data!$B:$CP,Daily!GJ$10,0)+VLOOKUP($IF195,Data!$B:$CP,Daily!KI$10,0))/CK$191</f>
        <v>1.1646306728273942E-2</v>
      </c>
      <c r="CL195" s="12">
        <f>(VLOOKUP($EG195,Data!$B:$CP,Daily!GK$10,0)+VLOOKUP($IF195,Data!$B:$CP,Daily!KJ$10,0))/CL$191</f>
        <v>1.2235597166493287E-2</v>
      </c>
      <c r="CM195" s="12">
        <f>(VLOOKUP($EG195,Data!$B:$CP,Daily!GL$10,0)+VLOOKUP($IF195,Data!$B:$CP,Daily!KK$10,0))/CM$191</f>
        <v>1.0792525773195876E-2</v>
      </c>
      <c r="CN195" s="12">
        <f>(VLOOKUP($EG195,Data!$B:$CP,Daily!GM$10,0)+VLOOKUP($IF195,Data!$B:$CP,Daily!KL$10,0))/CN$191</f>
        <v>9.4143467713988672E-3</v>
      </c>
      <c r="CO195" s="12">
        <f>(VLOOKUP($EG195,Data!$B:$CP,Daily!GN$10,0)+VLOOKUP($IF195,Data!$B:$CP,Daily!KM$10,0))/CO$191</f>
        <v>6.0920215892694921E-3</v>
      </c>
      <c r="CP195" s="12">
        <f>(VLOOKUP($EG195,Data!$B:$CP,Daily!GO$10,0)+VLOOKUP($IF195,Data!$B:$CP,Daily!KN$10,0))/CP$191</f>
        <v>2.2913256955810145E-3</v>
      </c>
      <c r="CQ195" s="12">
        <f>(VLOOKUP($EG195,Data!$B:$CP,Daily!GP$10,0)+VLOOKUP($IF195,Data!$B:$CP,Daily!KO$10,0))/CQ$191</f>
        <v>2.1370670596904937E-3</v>
      </c>
      <c r="CR195" s="12">
        <f>(VLOOKUP($EG195,Data!$B:$CP,Daily!GQ$10,0)+VLOOKUP($IF195,Data!$B:$CP,Daily!KP$10,0))/CR$191</f>
        <v>1.1391661773341163E-2</v>
      </c>
      <c r="CS195" s="12">
        <f>(VLOOKUP($EG195,Data!$B:$CP,Daily!GR$10,0)+VLOOKUP($IF195,Data!$B:$CP,Daily!KQ$10,0))/CS$191</f>
        <v>1.6488549618320612E-2</v>
      </c>
      <c r="CT195" s="12">
        <f>(VLOOKUP($EG195,Data!$B:$CP,Daily!GS$10,0)+VLOOKUP($IF195,Data!$B:$CP,Daily!KR$10,0))/CT$191</f>
        <v>1.5150701122871112E-2</v>
      </c>
      <c r="CU195" s="12">
        <f>(VLOOKUP($EG195,Data!$B:$CP,Daily!GT$10,0)+VLOOKUP($IF195,Data!$B:$CP,Daily!KS$10,0))/CU$191</f>
        <v>1.5406944289382605E-2</v>
      </c>
      <c r="CV195" s="12">
        <f>(VLOOKUP($EG195,Data!$B:$CP,Daily!GU$10,0)+VLOOKUP($IF195,Data!$B:$CP,Daily!KT$10,0))/CV$191</f>
        <v>6.6296187969191768E-3</v>
      </c>
      <c r="CW195" s="12">
        <f>(VLOOKUP($EG195,Data!$B:$CP,Daily!GV$10,0)+VLOOKUP($IF195,Data!$B:$CP,Daily!KU$10,0))/CW$191</f>
        <v>3.0444358077471173E-3</v>
      </c>
      <c r="CX195" s="12">
        <f>(VLOOKUP($EG195,Data!$B:$CP,Daily!GW$10,0)+VLOOKUP($IF195,Data!$B:$CP,Daily!KV$10,0))/CX$191</f>
        <v>1.9599836668027768E-3</v>
      </c>
      <c r="CY195" s="12">
        <f>(VLOOKUP($EG195,Data!$B:$CP,Daily!GX$10,0)+VLOOKUP($IF195,Data!$B:$CP,Daily!KW$10,0))/CY$191</f>
        <v>9.9556033902865604E-3</v>
      </c>
      <c r="CZ195" s="12">
        <f>(VLOOKUP($EG195,Data!$B:$CP,Daily!GY$10,0)+VLOOKUP($IF195,Data!$B:$CP,Daily!KX$10,0))/CZ$191</f>
        <v>1.0292256040508558E-2</v>
      </c>
      <c r="DA195" s="12">
        <f>(VLOOKUP($EG195,Data!$B:$CP,Daily!GZ$10,0)+VLOOKUP($IF195,Data!$B:$CP,Daily!KY$10,0))/DA$191</f>
        <v>1.7218831734960766E-2</v>
      </c>
      <c r="DB195" s="12">
        <f>(VLOOKUP($EG195,Data!$B:$CP,Daily!HA$10,0)+VLOOKUP($IF195,Data!$B:$CP,Daily!KZ$10,0))/DB$191</f>
        <v>9.3782563390066003E-3</v>
      </c>
      <c r="DC195" s="12">
        <f>(VLOOKUP($EG195,Data!$B:$CP,Daily!HB$10,0)+VLOOKUP($IF195,Data!$B:$CP,Daily!LA$10,0))/DC$191</f>
        <v>8.4362759867429946E-3</v>
      </c>
      <c r="DD195" s="12">
        <f>(VLOOKUP($EG195,Data!$B:$CP,Daily!HC$10,0)+VLOOKUP($IF195,Data!$B:$CP,Daily!LB$10,0))/DD$191</f>
        <v>1.7752646459333289E-3</v>
      </c>
      <c r="DE195" s="12">
        <f>(VLOOKUP($EG195,Data!$B:$CP,Daily!HD$10,0)+VLOOKUP($IF195,Data!$B:$CP,Daily!LC$10,0))/DE$191</f>
        <v>4.0869707372895208E-3</v>
      </c>
      <c r="DF195" s="12">
        <f>(VLOOKUP($EG195,Data!$B:$CP,Daily!HE$10,0)+VLOOKUP($IF195,Data!$B:$CP,Daily!LD$10,0))/DF$191</f>
        <v>1.9573909410992421E-2</v>
      </c>
      <c r="DG195" s="12">
        <f>(VLOOKUP($EG195,Data!$B:$CP,Daily!HF$10,0)+VLOOKUP($IF195,Data!$B:$CP,Daily!LE$10,0))/DG$191</f>
        <v>1.9346617238183504E-2</v>
      </c>
      <c r="DH195" s="12">
        <f>(VLOOKUP($EG195,Data!$B:$CP,Daily!HG$10,0)+VLOOKUP($IF195,Data!$B:$CP,Daily!LF$10,0))/DH$191</f>
        <v>1.5517241379310345E-2</v>
      </c>
      <c r="DI195" s="12">
        <f>(VLOOKUP($EG195,Data!$B:$CP,Daily!HH$10,0)+VLOOKUP($IF195,Data!$B:$CP,Daily!LG$10,0))/DI$191</f>
        <v>1.5260570304818092E-2</v>
      </c>
      <c r="DJ195" s="12">
        <f>(VLOOKUP($EG195,Data!$B:$CP,Daily!HI$10,0)+VLOOKUP($IF195,Data!$B:$CP,Daily!LH$10,0))/DJ$191</f>
        <v>5.5417627238872136E-3</v>
      </c>
      <c r="DK195" s="12">
        <f>(VLOOKUP($EG195,Data!$B:$CP,Daily!HJ$10,0)+VLOOKUP($IF195,Data!$B:$CP,Daily!LI$10,0))/DK$191</f>
        <v>2.1414857480431251E-3</v>
      </c>
      <c r="DL195" s="12">
        <f>(VLOOKUP($EG195,Data!$B:$CP,Daily!HK$10,0)+VLOOKUP($IF195,Data!$B:$CP,Daily!LJ$10,0))/DL$191</f>
        <v>7.7810571505232094E-3</v>
      </c>
      <c r="DM195" s="12">
        <f>(VLOOKUP($EG195,Data!$B:$CP,Daily!HL$10,0)+VLOOKUP($IF195,Data!$B:$CP,Daily!LK$10,0))/DM$191</f>
        <v>1.6727652901202299E-2</v>
      </c>
      <c r="DN195" s="12">
        <f>(VLOOKUP($EG195,Data!$B:$CP,Daily!HM$10,0)+VLOOKUP($IF195,Data!$B:$CP,Daily!LL$10,0))/DN$191</f>
        <v>1.7699635422791956E-2</v>
      </c>
      <c r="DO195" s="12">
        <f>(VLOOKUP($EG195,Data!$B:$CP,Daily!HN$10,0)+VLOOKUP($IF195,Data!$B:$CP,Daily!LM$10,0))/DO$191</f>
        <v>1.6631152227015229E-2</v>
      </c>
      <c r="DP195" s="12">
        <f>(VLOOKUP($EG195,Data!$B:$CP,Daily!HO$10,0)+VLOOKUP($IF195,Data!$B:$CP,Daily!LN$10,0))/DP$191</f>
        <v>1.4307404811959823E-2</v>
      </c>
      <c r="DQ195" s="12">
        <f>(VLOOKUP($EG195,Data!$B:$CP,Daily!HP$10,0)+VLOOKUP($IF195,Data!$B:$CP,Daily!LO$10,0))/DQ$191</f>
        <v>8.6631737303522333E-3</v>
      </c>
      <c r="DR195" s="12">
        <f>(VLOOKUP($EG195,Data!$B:$CP,Daily!HQ$10,0)+VLOOKUP($IF195,Data!$B:$CP,Daily!LP$10,0))/DR$191</f>
        <v>1.1301259283177268E-3</v>
      </c>
      <c r="DS195" s="12">
        <f>(VLOOKUP($EG195,Data!$B:$CP,Daily!HR$10,0)+VLOOKUP($IF195,Data!$B:$CP,Daily!LQ$10,0))/DS$191</f>
        <v>1.9898581423711406E-3</v>
      </c>
      <c r="DT195" s="12">
        <f>(VLOOKUP($EG195,Data!$B:$CP,Daily!HS$10,0)+VLOOKUP($IF195,Data!$B:$CP,Daily!LR$10,0))/DT$191</f>
        <v>4.8950224109459775E-3</v>
      </c>
      <c r="DU195" s="12">
        <f>(VLOOKUP($EG195,Data!$B:$CP,Daily!HT$10,0)+VLOOKUP($IF195,Data!$B:$CP,Daily!LS$10,0))/DU$191</f>
        <v>5.6705957311245616E-3</v>
      </c>
      <c r="DV195" s="43"/>
      <c r="DW195" s="12">
        <f t="shared" si="1899"/>
        <v>4.0869707372895208E-3</v>
      </c>
      <c r="DX195" s="12">
        <f t="shared" si="1900"/>
        <v>1.5517241379310345E-2</v>
      </c>
      <c r="DY195" s="12">
        <f t="shared" si="2917"/>
        <v>1.1430270642020825E-2</v>
      </c>
      <c r="DZ195" s="12">
        <f t="shared" si="2918"/>
        <v>2.4089944360825961E-2</v>
      </c>
      <c r="EA195" s="12">
        <f t="shared" si="2919"/>
        <v>-4.4857322442260978E-3</v>
      </c>
      <c r="EB195" s="14"/>
      <c r="EC195" s="12">
        <f t="shared" si="2908"/>
        <v>6.5969595676882422E-3</v>
      </c>
      <c r="ED195" s="12">
        <f t="shared" si="2925"/>
        <v>9.4372399305134736E-3</v>
      </c>
      <c r="EE195" s="12">
        <f t="shared" si="2926"/>
        <v>1.04098271218302E-2</v>
      </c>
      <c r="EF195" s="1"/>
      <c r="EG195" s="7" t="s">
        <v>923</v>
      </c>
      <c r="EH195" s="7" t="s">
        <v>170</v>
      </c>
      <c r="EI195" s="12">
        <f>VLOOKUP($EG195,Data!$B:$CP,Daily!EI$10,0)/EI$191</f>
        <v>1.0119965149788888E-2</v>
      </c>
      <c r="EJ195" s="12">
        <f>VLOOKUP($EG195,Data!$B:$CP,Daily!EJ$10,0)/EJ$191</f>
        <v>3.9647873126805993E-3</v>
      </c>
      <c r="EK195" s="12">
        <f>VLOOKUP($EG195,Data!$B:$CP,Daily!EK$10,0)/EK$191</f>
        <v>8.7927547700694626E-5</v>
      </c>
      <c r="EL195" s="12">
        <f>VLOOKUP($EG195,Data!$B:$CP,Daily!EL$10,0)/EL$191</f>
        <v>1.9143117593436645E-3</v>
      </c>
      <c r="EM195" s="12">
        <f>VLOOKUP($EG195,Data!$B:$CP,Daily!EM$10,0)/EM$191</f>
        <v>5.3639846743295016E-3</v>
      </c>
      <c r="EN195" s="12">
        <f>VLOOKUP($EG195,Data!$B:$CP,Daily!EN$10,0)/EN$191</f>
        <v>1.8428850184288501E-2</v>
      </c>
      <c r="EO195" s="12">
        <f>VLOOKUP($EG195,Data!$B:$CP,Daily!EO$10,0)/EO$191</f>
        <v>9.9949441916540264E-3</v>
      </c>
      <c r="EP195" s="12">
        <f>VLOOKUP($EG195,Data!$B:$CP,Daily!EP$10,0)/EP$191</f>
        <v>5.460531598811531E-3</v>
      </c>
      <c r="EQ195" s="12">
        <f>VLOOKUP($EG195,Data!$B:$CP,Daily!EQ$10,0)/EQ$191</f>
        <v>2.2105164142601826E-3</v>
      </c>
      <c r="ER195" s="12">
        <f>VLOOKUP($EG195,Data!$B:$CP,Daily!ER$10,0)/ER$191</f>
        <v>2.1733034212002241E-3</v>
      </c>
      <c r="ES195" s="12">
        <f>VLOOKUP($EG195,Data!$B:$CP,Daily!ES$10,0)/ES$191</f>
        <v>6.1179087875417133E-3</v>
      </c>
      <c r="ET195" s="12">
        <f>VLOOKUP($EG195,Data!$B:$CP,Daily!ET$10,0)/ET$191</f>
        <v>2.115100836202656E-2</v>
      </c>
      <c r="EU195" s="12">
        <f>VLOOKUP($EG195,Data!$B:$CP,Daily!EU$10,0)/EU$191</f>
        <v>1.8038482095136289E-2</v>
      </c>
      <c r="EV195" s="12">
        <f>VLOOKUP($EG195,Data!$B:$CP,Daily!EV$10,0)/EV$191</f>
        <v>1.0227234244302212E-2</v>
      </c>
      <c r="EW195" s="12">
        <f>VLOOKUP($EG195,Data!$B:$CP,Daily!EW$10,0)/EW$191</f>
        <v>3.5569563259792887E-3</v>
      </c>
      <c r="EX195" s="12">
        <f>VLOOKUP($EG195,Data!$B:$CP,Daily!EX$10,0)/EX$191</f>
        <v>2.0904823886719521E-3</v>
      </c>
      <c r="EY195" s="12">
        <f>VLOOKUP($EG195,Data!$B:$CP,Daily!EY$10,0)/EY$191</f>
        <v>3.2053787819560629E-3</v>
      </c>
      <c r="EZ195" s="12">
        <f>VLOOKUP($EG195,Data!$B:$CP,Daily!EZ$10,0)/EZ$191</f>
        <v>5.5521283158544111E-3</v>
      </c>
      <c r="FA195" s="12">
        <f>VLOOKUP($EG195,Data!$B:$CP,Daily!FA$10,0)/FA$191</f>
        <v>2.6175102409220302E-2</v>
      </c>
      <c r="FB195" s="12">
        <f>VLOOKUP($EG195,Data!$B:$CP,Daily!FB$10,0)/FB$191</f>
        <v>1.8590513889870645E-2</v>
      </c>
      <c r="FC195" s="12">
        <f>VLOOKUP($EG195,Data!$B:$CP,Daily!FC$10,0)/FC$191</f>
        <v>1.943364797334814E-2</v>
      </c>
      <c r="FD195" s="12">
        <f>VLOOKUP($EG195,Data!$B:$CP,Daily!FD$10,0)/FD$191</f>
        <v>1.0254095188959112E-2</v>
      </c>
      <c r="FE195" s="12">
        <f>VLOOKUP($EG195,Data!$B:$CP,Daily!FE$10,0)/FE$191</f>
        <v>6.9411037042127685E-3</v>
      </c>
      <c r="FF195" s="12">
        <f>VLOOKUP($EG195,Data!$B:$CP,Daily!FF$10,0)/FF$191</f>
        <v>2.1355617455896007E-3</v>
      </c>
      <c r="FG195" s="12">
        <f>VLOOKUP($EG195,Data!$B:$CP,Daily!FG$10,0)/FG$191</f>
        <v>4.5463730046474034E-3</v>
      </c>
      <c r="FH195" s="12">
        <f>VLOOKUP($EG195,Data!$B:$CP,Daily!FH$10,0)/FH$191</f>
        <v>1.6604265017092626E-2</v>
      </c>
      <c r="FI195" s="12">
        <f>VLOOKUP($EG195,Data!$B:$CP,Daily!FI$10,0)/FI$191</f>
        <v>1.2051838031365034E-2</v>
      </c>
      <c r="FJ195" s="12">
        <f>VLOOKUP($EG195,Data!$B:$CP,Daily!FJ$10,0)/FJ$191</f>
        <v>1.3977496810114835E-2</v>
      </c>
      <c r="FK195" s="12">
        <f>VLOOKUP($EG195,Data!$B:$CP,Daily!FK$10,0)/FK$191</f>
        <v>7.1067083019274255E-3</v>
      </c>
      <c r="FL195" s="12">
        <f>VLOOKUP($EG195,Data!$B:$CP,Daily!FL$10,0)/FL$191</f>
        <v>1.3155298296388871E-3</v>
      </c>
      <c r="FM195" s="12">
        <f>VLOOKUP($EG195,Data!$B:$CP,Daily!FM$10,0)/FM$191</f>
        <v>1.6718414139001673E-3</v>
      </c>
      <c r="FN195" s="12">
        <f>VLOOKUP($EG195,Data!$B:$CP,Daily!FN$10,0)/FN$191</f>
        <v>4.2016806722689074E-3</v>
      </c>
      <c r="FO195" s="12">
        <f>VLOOKUP($EG195,Data!$B:$CP,Daily!FO$10,0)/FO$191</f>
        <v>1.2750785593425188E-2</v>
      </c>
      <c r="FP195" s="12">
        <f>VLOOKUP($EG195,Data!$B:$CP,Daily!FP$10,0)/FP$191</f>
        <v>1.8376352535815751E-2</v>
      </c>
      <c r="FQ195" s="12">
        <f>VLOOKUP($EG195,Data!$B:$CP,Daily!FQ$10,0)/FQ$191</f>
        <v>1.5656213704994194E-2</v>
      </c>
      <c r="FR195" s="12">
        <f>VLOOKUP($EG195,Data!$B:$CP,Daily!FR$10,0)/FR$191</f>
        <v>1.7787913340935005E-2</v>
      </c>
      <c r="FS195" s="12">
        <f>VLOOKUP($EG195,Data!$B:$CP,Daily!FS$10,0)/FS$191</f>
        <v>1.2417118746232671E-2</v>
      </c>
      <c r="FT195" s="12">
        <f>VLOOKUP($EG195,Data!$B:$CP,Daily!FT$10,0)/FT$191</f>
        <v>6.3897763578274758E-3</v>
      </c>
      <c r="FU195" s="12">
        <f>VLOOKUP($EG195,Data!$B:$CP,Daily!FU$10,0)/FU$191</f>
        <v>9.2254663422546637E-3</v>
      </c>
      <c r="FV195" s="12">
        <f>VLOOKUP($EG195,Data!$B:$CP,Daily!FV$10,0)/FV$191</f>
        <v>2.5705186533212011E-2</v>
      </c>
      <c r="FW195" s="12">
        <f>VLOOKUP($EG195,Data!$B:$CP,Daily!FW$10,0)/FW$191</f>
        <v>2.2269902337969813E-2</v>
      </c>
      <c r="FX195" s="12">
        <f>VLOOKUP($EG195,Data!$B:$CP,Daily!FX$10,0)/FX$191</f>
        <v>2.1856902671399215E-2</v>
      </c>
      <c r="FY195" s="12">
        <f>VLOOKUP($EG195,Data!$B:$CP,Daily!FY$10,0)/FY$191</f>
        <v>1.5603762300875334E-2</v>
      </c>
      <c r="FZ195" s="12">
        <f>VLOOKUP($EG195,Data!$B:$CP,Daily!FZ$10,0)/FZ$191</f>
        <v>7.1997230875735551E-3</v>
      </c>
      <c r="GA195" s="12">
        <f>VLOOKUP($EG195,Data!$B:$CP,Daily!GA$10,0)/GA$191</f>
        <v>3.3801085731844718E-3</v>
      </c>
      <c r="GB195" s="12">
        <f>VLOOKUP($EG195,Data!$B:$CP,Daily!GB$10,0)/GB$191</f>
        <v>6.3963311609944486E-3</v>
      </c>
      <c r="GC195" s="12">
        <f>VLOOKUP($EG195,Data!$B:$CP,Daily!GC$10,0)/GC$191</f>
        <v>1.7409516329602723E-2</v>
      </c>
      <c r="GD195" s="12">
        <f>VLOOKUP($EG195,Data!$B:$CP,Daily!GD$10,0)/GD$191</f>
        <v>1.3544018058690745E-2</v>
      </c>
      <c r="GE195" s="12">
        <f>VLOOKUP($EG195,Data!$B:$CP,Daily!GE$10,0)/GE$191</f>
        <v>1.0806270996640537E-2</v>
      </c>
      <c r="GF195" s="12">
        <f>VLOOKUP($EG195,Data!$B:$CP,Daily!GF$10,0)/GF$191</f>
        <v>1.2664072290745993E-2</v>
      </c>
      <c r="GG195" s="12">
        <f>VLOOKUP($EG195,Data!$B:$CP,Daily!GG$10,0)/GG$191</f>
        <v>7.9570448958468099E-3</v>
      </c>
      <c r="GH195" s="12">
        <f>VLOOKUP($EG195,Data!$B:$CP,Daily!GH$10,0)/GH$191</f>
        <v>1.4077897700610043E-3</v>
      </c>
      <c r="GI195" s="12">
        <f>VLOOKUP($EG195,Data!$B:$CP,Daily!GI$10,0)/GI$191</f>
        <v>5.528485757121439E-3</v>
      </c>
      <c r="GJ195" s="12">
        <f>VLOOKUP($EG195,Data!$B:$CP,Daily!GJ$10,0)/GJ$191</f>
        <v>1.0898959272310087E-2</v>
      </c>
      <c r="GK195" s="12">
        <f>VLOOKUP($EG195,Data!$B:$CP,Daily!GK$10,0)/GK$191</f>
        <v>1.1636877973511636E-2</v>
      </c>
      <c r="GL195" s="12">
        <f>VLOOKUP($EG195,Data!$B:$CP,Daily!GL$10,0)/GL$191</f>
        <v>1.0209713024282561E-2</v>
      </c>
      <c r="GM195" s="12">
        <f>VLOOKUP($EG195,Data!$B:$CP,Daily!GM$10,0)/GM$191</f>
        <v>8.9650145772594749E-3</v>
      </c>
      <c r="GN195" s="12">
        <f>VLOOKUP($EG195,Data!$B:$CP,Daily!GN$10,0)/GN$191</f>
        <v>5.6724986331328593E-3</v>
      </c>
      <c r="GO195" s="12">
        <f>VLOOKUP($EG195,Data!$B:$CP,Daily!GO$10,0)/GO$191</f>
        <v>2.4210526315789475E-3</v>
      </c>
      <c r="GP195" s="12">
        <f>VLOOKUP($EG195,Data!$B:$CP,Daily!GP$10,0)/GP$191</f>
        <v>1.8062553474664893E-3</v>
      </c>
      <c r="GQ195" s="12">
        <f>VLOOKUP($EG195,Data!$B:$CP,Daily!GQ$10,0)/GQ$191</f>
        <v>1.1543904073880985E-2</v>
      </c>
      <c r="GR195" s="12">
        <f>VLOOKUP($EG195,Data!$B:$CP,Daily!GR$10,0)/GR$191</f>
        <v>1.4461371896991725E-2</v>
      </c>
      <c r="GS195" s="12">
        <f>VLOOKUP($EG195,Data!$B:$CP,Daily!GS$10,0)/GS$191</f>
        <v>1.4959171069786592E-2</v>
      </c>
      <c r="GT195" s="12">
        <f>VLOOKUP($EG195,Data!$B:$CP,Daily!GT$10,0)/GT$191</f>
        <v>1.4895588340104056E-2</v>
      </c>
      <c r="GU195" s="12">
        <f>VLOOKUP($EG195,Data!$B:$CP,Daily!GU$10,0)/GU$191</f>
        <v>6.4222471629879034E-3</v>
      </c>
      <c r="GV195" s="12">
        <f>VLOOKUP($EG195,Data!$B:$CP,Daily!GV$10,0)/GV$191</f>
        <v>2.8190033993864523E-3</v>
      </c>
      <c r="GW195" s="12">
        <f>VLOOKUP($EG195,Data!$B:$CP,Daily!GW$10,0)/GW$191</f>
        <v>2.4111879119112683E-3</v>
      </c>
      <c r="GX195" s="12">
        <f>VLOOKUP($EG195,Data!$B:$CP,Daily!GX$10,0)/GX$191</f>
        <v>9.380541097065721E-3</v>
      </c>
      <c r="GY195" s="12">
        <f>VLOOKUP($EG195,Data!$B:$CP,Daily!GY$10,0)/GY$191</f>
        <v>9.8912662223781134E-3</v>
      </c>
      <c r="GZ195" s="12">
        <f>VLOOKUP($EG195,Data!$B:$CP,Daily!GZ$10,0)/GZ$191</f>
        <v>1.7113718915898295E-2</v>
      </c>
      <c r="HA195" s="12">
        <f>VLOOKUP($EG195,Data!$B:$CP,Daily!HA$10,0)/HA$191</f>
        <v>8.8158059272227078E-3</v>
      </c>
      <c r="HB195" s="12">
        <f>VLOOKUP($EG195,Data!$B:$CP,Daily!HB$10,0)/HB$191</f>
        <v>8.285895003162555E-3</v>
      </c>
      <c r="HC195" s="12">
        <f>VLOOKUP($EG195,Data!$B:$CP,Daily!HC$10,0)/HC$191</f>
        <v>1.6637550952499792E-3</v>
      </c>
      <c r="HD195" s="12">
        <f>VLOOKUP($EG195,Data!$B:$CP,Daily!HD$10,0)/HD$191</f>
        <v>4.4983784914740038E-3</v>
      </c>
      <c r="HE195" s="12">
        <f>VLOOKUP($EG195,Data!$B:$CP,Daily!HE$10,0)/HE$191</f>
        <v>1.9120314389359131E-2</v>
      </c>
      <c r="HF195" s="12">
        <f>VLOOKUP($EG195,Data!$B:$CP,Daily!HF$10,0)/HF$191</f>
        <v>1.8141755416819685E-2</v>
      </c>
      <c r="HG195" s="12">
        <f>VLOOKUP($EG195,Data!$B:$CP,Daily!HG$10,0)/HG$191</f>
        <v>1.4391039274067773E-2</v>
      </c>
      <c r="HH195" s="12">
        <f>VLOOKUP($EG195,Data!$B:$CP,Daily!HH$10,0)/HH$191</f>
        <v>1.3672867744230965E-2</v>
      </c>
      <c r="HI195" s="12">
        <f>VLOOKUP($EG195,Data!$B:$CP,Daily!HI$10,0)/HI$191</f>
        <v>4.356189183073093E-3</v>
      </c>
      <c r="HJ195" s="12">
        <f>VLOOKUP($EG195,Data!$B:$CP,Daily!HJ$10,0)/HJ$191</f>
        <v>2.5318829707426855E-3</v>
      </c>
      <c r="HK195" s="12">
        <f>VLOOKUP($EG195,Data!$B:$CP,Daily!HK$10,0)/HK$191</f>
        <v>7.2984504828205706E-3</v>
      </c>
      <c r="HL195" s="12">
        <f>VLOOKUP($EG195,Data!$B:$CP,Daily!HL$10,0)/HL$191</f>
        <v>1.7117981258761898E-2</v>
      </c>
      <c r="HM195" s="12">
        <f>VLOOKUP($EG195,Data!$B:$CP,Daily!HM$10,0)/HM$191</f>
        <v>1.6980990307310841E-2</v>
      </c>
      <c r="HN195" s="12">
        <f>VLOOKUP($EG195,Data!$B:$CP,Daily!HN$10,0)/HN$191</f>
        <v>1.5320610182922802E-2</v>
      </c>
      <c r="HO195" s="12">
        <f>VLOOKUP($EG195,Data!$B:$CP,Daily!HO$10,0)/HO$191</f>
        <v>1.5419802272391914E-2</v>
      </c>
      <c r="HP195" s="12">
        <f>VLOOKUP($EG195,Data!$B:$CP,Daily!HP$10,0)/HP$191</f>
        <v>8.3645610278372598E-3</v>
      </c>
      <c r="HQ195" s="12">
        <f>VLOOKUP($EG195,Data!$B:$CP,Daily!HQ$10,0)/HQ$191</f>
        <v>1.1176306230790724E-3</v>
      </c>
      <c r="HR195" s="12">
        <f>VLOOKUP($EG195,Data!$B:$CP,Daily!HR$10,0)/HR$191</f>
        <v>2.1385096232933048E-3</v>
      </c>
      <c r="HS195" s="12">
        <f>VLOOKUP($EG195,Data!$B:$CP,Daily!HS$10,0)/HS$191</f>
        <v>4.5532581921325669E-3</v>
      </c>
      <c r="HT195" s="12">
        <f>VLOOKUP($EG195,Data!$B:$CP,Daily!HT$10,0)/HT$191</f>
        <v>6.4086963575890324E-3</v>
      </c>
      <c r="HU195" s="13"/>
      <c r="HV195" s="40">
        <f t="shared" si="1902"/>
        <v>4.356189183073093E-3</v>
      </c>
      <c r="HW195" s="40">
        <f t="shared" si="1903"/>
        <v>1.4959171069786592E-2</v>
      </c>
      <c r="HX195" s="40">
        <f t="shared" si="2909"/>
        <v>1.0602981886713499E-2</v>
      </c>
      <c r="HY195" s="40">
        <f t="shared" si="2920"/>
        <v>2.2911407484821716E-2</v>
      </c>
      <c r="HZ195" s="40">
        <f t="shared" si="2921"/>
        <v>-3.596047231962031E-3</v>
      </c>
      <c r="IA195" s="43"/>
      <c r="IB195" s="12">
        <f t="shared" si="2910"/>
        <v>6.0713169107675527E-3</v>
      </c>
      <c r="IC195" s="12">
        <f t="shared" si="2927"/>
        <v>9.2438623852263459E-3</v>
      </c>
      <c r="ID195" s="12">
        <f t="shared" si="2928"/>
        <v>1.0024205623227629E-2</v>
      </c>
      <c r="IE195" s="1"/>
      <c r="IF195" s="7" t="s">
        <v>924</v>
      </c>
      <c r="IG195" s="7" t="s">
        <v>170</v>
      </c>
      <c r="IH195" s="12">
        <f>VLOOKUP($IF195,Data!$B:$CP,Daily!IH$10,0)/IH$191</f>
        <v>1.2774162448782839E-2</v>
      </c>
      <c r="II195" s="12">
        <f>VLOOKUP($IF195,Data!$B:$CP,Daily!II$10,0)/II$191</f>
        <v>3.0345471521942111E-3</v>
      </c>
      <c r="IJ195" s="12">
        <f>VLOOKUP($IF195,Data!$B:$CP,Daily!IJ$10,0)/IJ$191</f>
        <v>0</v>
      </c>
      <c r="IK195" s="12">
        <f>VLOOKUP($IF195,Data!$B:$CP,Daily!IK$10,0)/IK$191</f>
        <v>2.4424284717376133E-3</v>
      </c>
      <c r="IL195" s="12">
        <f>VLOOKUP($IF195,Data!$B:$CP,Daily!IL$10,0)/IL$191</f>
        <v>6.1998541210795044E-3</v>
      </c>
      <c r="IM195" s="12">
        <f>VLOOKUP($IF195,Data!$B:$CP,Daily!IM$10,0)/IM$191</f>
        <v>1.7847904811174341E-2</v>
      </c>
      <c r="IN195" s="12">
        <f>VLOOKUP($IF195,Data!$B:$CP,Daily!IN$10,0)/IN$191</f>
        <v>6.3043752364140716E-3</v>
      </c>
      <c r="IO195" s="12">
        <f>VLOOKUP($IF195,Data!$B:$CP,Daily!IO$10,0)/IO$191</f>
        <v>8.3404014701724625E-3</v>
      </c>
      <c r="IP195" s="12">
        <f>VLOOKUP($IF195,Data!$B:$CP,Daily!IP$10,0)/IP$191</f>
        <v>1.7937219730941704E-3</v>
      </c>
      <c r="IQ195" s="12">
        <f>VLOOKUP($IF195,Data!$B:$CP,Daily!IQ$10,0)/IQ$191</f>
        <v>4.7948854555141182E-3</v>
      </c>
      <c r="IR195" s="12">
        <f>VLOOKUP($IF195,Data!$B:$CP,Daily!IR$10,0)/IR$191</f>
        <v>7.512019230769231E-3</v>
      </c>
      <c r="IS195" s="12">
        <f>VLOOKUP($IF195,Data!$B:$CP,Daily!IS$10,0)/IS$191</f>
        <v>2.3178807947019868E-2</v>
      </c>
      <c r="IT195" s="12">
        <f>VLOOKUP($IF195,Data!$B:$CP,Daily!IT$10,0)/IT$191</f>
        <v>2.4697110904007457E-2</v>
      </c>
      <c r="IU195" s="12">
        <f>VLOOKUP($IF195,Data!$B:$CP,Daily!IU$10,0)/IU$191</f>
        <v>1.299512682743971E-2</v>
      </c>
      <c r="IV195" s="12">
        <f>VLOOKUP($IF195,Data!$B:$CP,Daily!IV$10,0)/IV$191</f>
        <v>3.6284470246734399E-3</v>
      </c>
      <c r="IW195" s="12">
        <f>VLOOKUP($IF195,Data!$B:$CP,Daily!IW$10,0)/IW$191</f>
        <v>1.532097441397273E-3</v>
      </c>
      <c r="IX195" s="12">
        <f>VLOOKUP($IF195,Data!$B:$CP,Daily!IX$10,0)/IX$191</f>
        <v>3.4295513003715348E-3</v>
      </c>
      <c r="IY195" s="12">
        <f>VLOOKUP($IF195,Data!$B:$CP,Daily!IY$10,0)/IY$191</f>
        <v>7.0268960503998062E-3</v>
      </c>
      <c r="IZ195" s="12">
        <f>VLOOKUP($IF195,Data!$B:$CP,Daily!IZ$10,0)/IZ$191</f>
        <v>2.6077975729408728E-2</v>
      </c>
      <c r="JA195" s="12">
        <f>VLOOKUP($IF195,Data!$B:$CP,Daily!JA$10,0)/JA$191</f>
        <v>2.2709874968104109E-2</v>
      </c>
      <c r="JB195" s="12">
        <f>VLOOKUP($IF195,Data!$B:$CP,Daily!JB$10,0)/JB$191</f>
        <v>2.703373015873016E-2</v>
      </c>
      <c r="JC195" s="12">
        <f>VLOOKUP($IF195,Data!$B:$CP,Daily!JC$10,0)/JC$191</f>
        <v>1.4135886912904697E-2</v>
      </c>
      <c r="JD195" s="12">
        <f>VLOOKUP($IF195,Data!$B:$CP,Daily!JD$10,0)/JD$191</f>
        <v>7.629830174747723E-3</v>
      </c>
      <c r="JE195" s="12">
        <f>VLOOKUP($IF195,Data!$B:$CP,Daily!JE$10,0)/JE$191</f>
        <v>3.0070163715335782E-3</v>
      </c>
      <c r="JF195" s="12">
        <f>VLOOKUP($IF195,Data!$B:$CP,Daily!JF$10,0)/JF$191</f>
        <v>5.9943582510578282E-3</v>
      </c>
      <c r="JG195" s="12">
        <f>VLOOKUP($IF195,Data!$B:$CP,Daily!JG$10,0)/JG$191</f>
        <v>2.0046484601975594E-2</v>
      </c>
      <c r="JH195" s="12">
        <f>VLOOKUP($IF195,Data!$B:$CP,Daily!JH$10,0)/JH$191</f>
        <v>1.3069522599382828E-2</v>
      </c>
      <c r="JI195" s="12">
        <f>VLOOKUP($IF195,Data!$B:$CP,Daily!JI$10,0)/JI$191</f>
        <v>1.993704092339979E-2</v>
      </c>
      <c r="JJ195" s="12">
        <f>VLOOKUP($IF195,Data!$B:$CP,Daily!JJ$10,0)/JJ$191</f>
        <v>8.9285714285714281E-3</v>
      </c>
      <c r="JK195" s="12">
        <f>VLOOKUP($IF195,Data!$B:$CP,Daily!JK$10,0)/JK$191</f>
        <v>8.8339222614840988E-4</v>
      </c>
      <c r="JL195" s="12">
        <f>VLOOKUP($IF195,Data!$B:$CP,Daily!JL$10,0)/JL$191</f>
        <v>1.4915478952601923E-3</v>
      </c>
      <c r="JM195" s="12">
        <f>VLOOKUP($IF195,Data!$B:$CP,Daily!JM$10,0)/JM$191</f>
        <v>3.1761544099682387E-3</v>
      </c>
      <c r="JN195" s="12">
        <f>VLOOKUP($IF195,Data!$B:$CP,Daily!JN$10,0)/JN$191</f>
        <v>1.1378273937312151E-2</v>
      </c>
      <c r="JO195" s="12">
        <f>VLOOKUP($IF195,Data!$B:$CP,Daily!JO$10,0)/JO$191</f>
        <v>1.9783423573511039E-2</v>
      </c>
      <c r="JP195" s="12">
        <f>VLOOKUP($IF195,Data!$B:$CP,Daily!JP$10,0)/JP$191</f>
        <v>1.5093740069907848E-2</v>
      </c>
      <c r="JQ195" s="12">
        <f>VLOOKUP($IF195,Data!$B:$CP,Daily!JQ$10,0)/JQ$191</f>
        <v>2.2317932654659357E-2</v>
      </c>
      <c r="JR195" s="12">
        <f>VLOOKUP($IF195,Data!$B:$CP,Daily!JR$10,0)/JR$191</f>
        <v>1.1212624584717609E-2</v>
      </c>
      <c r="JS195" s="12">
        <f>VLOOKUP($IF195,Data!$B:$CP,Daily!JS$10,0)/JS$191</f>
        <v>8.0753701211305519E-3</v>
      </c>
      <c r="JT195" s="12">
        <f>VLOOKUP($IF195,Data!$B:$CP,Daily!JT$10,0)/JT$191</f>
        <v>1.3297872340425532E-2</v>
      </c>
      <c r="JU195" s="12">
        <f>VLOOKUP($IF195,Data!$B:$CP,Daily!JU$10,0)/JU$191</f>
        <v>2.9427501337613696E-2</v>
      </c>
      <c r="JV195" s="12">
        <f>VLOOKUP($IF195,Data!$B:$CP,Daily!JV$10,0)/JV$191</f>
        <v>2.0015801948907033E-2</v>
      </c>
      <c r="JW195" s="12">
        <f>VLOOKUP($IF195,Data!$B:$CP,Daily!JW$10,0)/JW$191</f>
        <v>2.098204629028769E-2</v>
      </c>
      <c r="JX195" s="12">
        <f>VLOOKUP($IF195,Data!$B:$CP,Daily!JX$10,0)/JX$191</f>
        <v>1.7530909761948699E-2</v>
      </c>
      <c r="JY195" s="12">
        <f>VLOOKUP($IF195,Data!$B:$CP,Daily!JY$10,0)/JY$191</f>
        <v>5.3600559310184107E-3</v>
      </c>
      <c r="JZ195" s="12">
        <f>VLOOKUP($IF195,Data!$B:$CP,Daily!JZ$10,0)/JZ$191</f>
        <v>2.3450586264656616E-3</v>
      </c>
      <c r="KA195" s="12">
        <f>VLOOKUP($IF195,Data!$B:$CP,Daily!KA$10,0)/KA$191</f>
        <v>9.7130242825607064E-3</v>
      </c>
      <c r="KB195" s="12">
        <f>VLOOKUP($IF195,Data!$B:$CP,Daily!KB$10,0)/KB$191</f>
        <v>1.9362745098039216E-2</v>
      </c>
      <c r="KC195" s="12">
        <f>VLOOKUP($IF195,Data!$B:$CP,Daily!KC$10,0)/KC$191</f>
        <v>1.7161068889433684E-2</v>
      </c>
      <c r="KD195" s="12">
        <f>VLOOKUP($IF195,Data!$B:$CP,Daily!KD$10,0)/KD$191</f>
        <v>1.4144798064396055E-2</v>
      </c>
      <c r="KE195" s="12">
        <f>VLOOKUP($IF195,Data!$B:$CP,Daily!KE$10,0)/KE$191</f>
        <v>1.3666352497643733E-2</v>
      </c>
      <c r="KF195" s="12">
        <f>VLOOKUP($IF195,Data!$B:$CP,Daily!KF$10,0)/KF$191</f>
        <v>1.1674008810572687E-2</v>
      </c>
      <c r="KG195" s="12">
        <f>VLOOKUP($IF195,Data!$B:$CP,Daily!KG$10,0)/KG$191</f>
        <v>2.6917900403768506E-3</v>
      </c>
      <c r="KH195" s="12">
        <f>VLOOKUP($IF195,Data!$B:$CP,Daily!KH$10,0)/KH$191</f>
        <v>4.5566070802663863E-3</v>
      </c>
      <c r="KI195" s="12">
        <f>VLOOKUP($IF195,Data!$B:$CP,Daily!KI$10,0)/KI$191</f>
        <v>1.418242491657397E-2</v>
      </c>
      <c r="KJ195" s="12">
        <f>VLOOKUP($IF195,Data!$B:$CP,Daily!KJ$10,0)/KJ$191</f>
        <v>1.4245629181955537E-2</v>
      </c>
      <c r="KK195" s="12">
        <f>VLOOKUP($IF195,Data!$B:$CP,Daily!KK$10,0)/KK$191</f>
        <v>1.2839147286821706E-2</v>
      </c>
      <c r="KL195" s="12">
        <f>VLOOKUP($IF195,Data!$B:$CP,Daily!KL$10,0)/KL$191</f>
        <v>1.1129660545353366E-2</v>
      </c>
      <c r="KM195" s="12">
        <f>VLOOKUP($IF195,Data!$B:$CP,Daily!KM$10,0)/KM$191</f>
        <v>7.5961774074981619E-3</v>
      </c>
      <c r="KN195" s="12">
        <f>VLOOKUP($IF195,Data!$B:$CP,Daily!KN$10,0)/KN$191</f>
        <v>1.838235294117647E-3</v>
      </c>
      <c r="KO195" s="12">
        <f>VLOOKUP($IF195,Data!$B:$CP,Daily!KO$10,0)/KO$191</f>
        <v>3.2776138970829235E-3</v>
      </c>
      <c r="KP195" s="12">
        <f>VLOOKUP($IF195,Data!$B:$CP,Daily!KP$10,0)/KP$191</f>
        <v>1.0824313072439634E-2</v>
      </c>
      <c r="KQ195" s="12">
        <f>VLOOKUP($IF195,Data!$B:$CP,Daily!KQ$10,0)/KQ$191</f>
        <v>2.4099883855981417E-2</v>
      </c>
      <c r="KR195" s="12">
        <f>VLOOKUP($IF195,Data!$B:$CP,Daily!KR$10,0)/KR$191</f>
        <v>1.5841584158415842E-2</v>
      </c>
      <c r="KS195" s="12">
        <f>VLOOKUP($IF195,Data!$B:$CP,Daily!KS$10,0)/KS$191</f>
        <v>1.7254699974246716E-2</v>
      </c>
      <c r="KT195" s="12">
        <f>VLOOKUP($IF195,Data!$B:$CP,Daily!KT$10,0)/KT$191</f>
        <v>7.3726541554959783E-3</v>
      </c>
      <c r="KU195" s="12">
        <f>VLOOKUP($IF195,Data!$B:$CP,Daily!KU$10,0)/KU$191</f>
        <v>3.8495706248149247E-3</v>
      </c>
      <c r="KV195" s="12">
        <f>VLOOKUP($IF195,Data!$B:$CP,Daily!KV$10,0)/KV$191</f>
        <v>5.1484468851896339E-4</v>
      </c>
      <c r="KW195" s="12">
        <f>VLOOKUP($IF195,Data!$B:$CP,Daily!KW$10,0)/KW$191</f>
        <v>1.2043189368770765E-2</v>
      </c>
      <c r="KX195" s="12">
        <f>VLOOKUP($IF195,Data!$B:$CP,Daily!KX$10,0)/KX$191</f>
        <v>1.1752682677567705E-2</v>
      </c>
      <c r="KY195" s="12">
        <f>VLOOKUP($IF195,Data!$B:$CP,Daily!KY$10,0)/KY$191</f>
        <v>1.7591674925668981E-2</v>
      </c>
      <c r="KZ195" s="12">
        <f>VLOOKUP($IF195,Data!$B:$CP,Daily!KZ$10,0)/KZ$191</f>
        <v>1.1541235874008175E-2</v>
      </c>
      <c r="LA195" s="12">
        <f>VLOOKUP($IF195,Data!$B:$CP,Daily!LA$10,0)/LA$191</f>
        <v>9.0155945419103309E-3</v>
      </c>
      <c r="LB195" s="12">
        <f>VLOOKUP($IF195,Data!$B:$CP,Daily!LB$10,0)/LB$191</f>
        <v>2.1957340025094102E-3</v>
      </c>
      <c r="LC195" s="12">
        <f>VLOOKUP($IF195,Data!$B:$CP,Daily!LC$10,0)/LC$191</f>
        <v>2.6168224299065422E-3</v>
      </c>
      <c r="LD195" s="12">
        <f>VLOOKUP($IF195,Data!$B:$CP,Daily!LD$10,0)/LD$191</f>
        <v>2.1276595744680851E-2</v>
      </c>
      <c r="LE195" s="12">
        <f>VLOOKUP($IF195,Data!$B:$CP,Daily!LE$10,0)/LE$191</f>
        <v>2.3842148533844889E-2</v>
      </c>
      <c r="LF195" s="12">
        <f>VLOOKUP($IF195,Data!$B:$CP,Daily!LF$10,0)/LF$191</f>
        <v>1.961796592669076E-2</v>
      </c>
      <c r="LG195" s="12">
        <f>VLOOKUP($IF195,Data!$B:$CP,Daily!LG$10,0)/LG$191</f>
        <v>2.0692053555903322E-2</v>
      </c>
      <c r="LH195" s="12">
        <f>VLOOKUP($IF195,Data!$B:$CP,Daily!LH$10,0)/LH$191</f>
        <v>9.8360655737704927E-3</v>
      </c>
      <c r="LI195" s="12">
        <f>VLOOKUP($IF195,Data!$B:$CP,Daily!LI$10,0)/LI$191</f>
        <v>6.9492703266157052E-4</v>
      </c>
      <c r="LJ195" s="12">
        <f>VLOOKUP($IF195,Data!$B:$CP,Daily!LJ$10,0)/LJ$191</f>
        <v>9.6703296703296703E-3</v>
      </c>
      <c r="LK195" s="12">
        <f>VLOOKUP($IF195,Data!$B:$CP,Daily!LK$10,0)/LK$191</f>
        <v>1.5283842794759825E-2</v>
      </c>
      <c r="LL195" s="12">
        <f>VLOOKUP($IF195,Data!$B:$CP,Daily!LL$10,0)/LL$191</f>
        <v>2.0286718961319988E-2</v>
      </c>
      <c r="LM195" s="12">
        <f>VLOOKUP($IF195,Data!$B:$CP,Daily!LM$10,0)/LM$191</f>
        <v>2.1473889702293802E-2</v>
      </c>
      <c r="LN195" s="12">
        <f>VLOOKUP($IF195,Data!$B:$CP,Daily!LN$10,0)/LN$191</f>
        <v>1.0084033613445379E-2</v>
      </c>
      <c r="LO195" s="12">
        <f>VLOOKUP($IF195,Data!$B:$CP,Daily!LO$10,0)/LO$191</f>
        <v>9.6930533117932146E-3</v>
      </c>
      <c r="LP195" s="12">
        <f>VLOOKUP($IF195,Data!$B:$CP,Daily!LP$10,0)/LP$191</f>
        <v>1.1720581340834506E-3</v>
      </c>
      <c r="LQ195" s="12">
        <f>VLOOKUP($IF195,Data!$B:$CP,Daily!LQ$10,0)/LQ$191</f>
        <v>1.4615609470914938E-3</v>
      </c>
      <c r="LR195" s="12">
        <f>VLOOKUP($IF195,Data!$B:$CP,Daily!LR$10,0)/LR$191</f>
        <v>6.1815116605788145E-3</v>
      </c>
      <c r="LS195" s="12">
        <f>VLOOKUP($IF195,Data!$B:$CP,Daily!LS$10,0)/LS$191</f>
        <v>2.9691211401425177E-3</v>
      </c>
      <c r="LU195" s="40">
        <f t="shared" si="1906"/>
        <v>4.5566070802663863E-3</v>
      </c>
      <c r="LV195" s="40">
        <f t="shared" si="1907"/>
        <v>1.7530909761948699E-2</v>
      </c>
      <c r="LW195" s="40">
        <f t="shared" si="2911"/>
        <v>1.2974302681682313E-2</v>
      </c>
      <c r="LX195" s="40">
        <f t="shared" si="2922"/>
        <v>2.7261636773210432E-2</v>
      </c>
      <c r="LY195" s="40">
        <f t="shared" si="2923"/>
        <v>-5.1741199309953481E-3</v>
      </c>
      <c r="LZ195" s="43"/>
      <c r="MA195" s="12">
        <f t="shared" si="2924"/>
        <v>7.1797451740226838E-3</v>
      </c>
      <c r="MB195" s="12">
        <f t="shared" si="2929"/>
        <v>1.0132125890736343E-2</v>
      </c>
      <c r="MC195" s="12">
        <f t="shared" si="2930"/>
        <v>1.1807190525924483E-2</v>
      </c>
    </row>
    <row r="196" spans="4:341" x14ac:dyDescent="0.35">
      <c r="D196" s="113" t="s">
        <v>925</v>
      </c>
      <c r="E196" s="53" t="str">
        <f>VLOOKUP($D196,'Metric Nature'!$C:$D,2,0)&amp;IF(($F196&lt;(EA196)),"Below",IF(($F196&gt;(DZ196)),"Above","Within"))</f>
        <v>NegativeWithin</v>
      </c>
      <c r="F196" s="48">
        <f t="shared" si="2805"/>
        <v>0</v>
      </c>
      <c r="G196" s="77">
        <f t="shared" si="2806"/>
        <v>8.0798287076313989E-6</v>
      </c>
      <c r="H196" s="48">
        <f t="shared" si="2807"/>
        <v>-1</v>
      </c>
      <c r="I196" s="74">
        <f t="shared" si="2912"/>
        <v>1.3399924577567378E-5</v>
      </c>
      <c r="J196" s="48">
        <f t="shared" si="2808"/>
        <v>-1</v>
      </c>
      <c r="K196" s="48">
        <f t="shared" si="2809"/>
        <v>2.5963519972114338E-5</v>
      </c>
      <c r="L196" s="50"/>
      <c r="M196" s="53" t="str">
        <f>VLOOKUP($D196,'Metric Nature'!$C:$D,2,0)&amp;IF(($N196&lt;(HZ196)),"Below",IF(($N196&gt;(HY196)),"Above","Within"))</f>
        <v>NegativeWithin</v>
      </c>
      <c r="N196" s="48">
        <f t="shared" si="2810"/>
        <v>0</v>
      </c>
      <c r="O196" s="49">
        <f t="shared" si="2913"/>
        <v>1.0328337860588095E-5</v>
      </c>
      <c r="P196" s="55">
        <f t="shared" si="2914"/>
        <v>-1</v>
      </c>
      <c r="Q196" s="49">
        <f t="shared" si="2811"/>
        <v>1.2212726149156466E-5</v>
      </c>
      <c r="R196" s="48">
        <f t="shared" si="2812"/>
        <v>-1</v>
      </c>
      <c r="S196" s="48">
        <f t="shared" si="2813"/>
        <v>3.2195118961143297E-5</v>
      </c>
      <c r="T196" s="50"/>
      <c r="U196" s="53" t="str">
        <f>VLOOKUP($D196,'Metric Nature'!$C:$D,2,0)&amp;IF(($V196&lt;(LY196)),"Below",IF(($V196&gt;(LX196)),"Above","Within"))</f>
        <v>NegativeWithin</v>
      </c>
      <c r="V196" s="48">
        <f t="shared" si="2814"/>
        <v>0</v>
      </c>
      <c r="W196" s="49">
        <f t="shared" si="2915"/>
        <v>0</v>
      </c>
      <c r="X196" s="48">
        <f t="shared" si="2815"/>
        <v>0</v>
      </c>
      <c r="Y196" s="49">
        <f t="shared" si="2916"/>
        <v>1.7701934821475988E-5</v>
      </c>
      <c r="Z196" s="48">
        <f t="shared" si="2816"/>
        <v>-1</v>
      </c>
      <c r="AA196" s="48">
        <f t="shared" si="2817"/>
        <v>3.594398319510517E-5</v>
      </c>
      <c r="AB196" s="50"/>
      <c r="AC196" s="46"/>
      <c r="AI196" s="7" t="s">
        <v>925</v>
      </c>
      <c r="AJ196" s="12">
        <f>(VLOOKUP($EG196,Data!$B:$CP,Daily!EI$10,0)+VLOOKUP($IF196,Data!$B:$CP,Daily!IH$10,0))/AJ$191</f>
        <v>0</v>
      </c>
      <c r="AK196" s="12">
        <f>(VLOOKUP($EG196,Data!$B:$CP,Daily!EJ$10,0)+VLOOKUP($IF196,Data!$B:$CP,Daily!II$10,0))/AK$191</f>
        <v>0</v>
      </c>
      <c r="AL196" s="12">
        <f>(VLOOKUP($EG196,Data!$B:$CP,Daily!EK$10,0)+VLOOKUP($IF196,Data!$B:$CP,Daily!IJ$10,0))/AL$191</f>
        <v>6.9599109131403115E-5</v>
      </c>
      <c r="AM196" s="12">
        <f>(VLOOKUP($EG196,Data!$B:$CP,Daily!EL$10,0)+VLOOKUP($IF196,Data!$B:$CP,Daily!IK$10,0))/AM$191</f>
        <v>0</v>
      </c>
      <c r="AN196" s="12">
        <f>(VLOOKUP($EG196,Data!$B:$CP,Daily!EM$10,0)+VLOOKUP($IF196,Data!$B:$CP,Daily!IL$10,0))/AN$191</f>
        <v>0</v>
      </c>
      <c r="AO196" s="12">
        <f>(VLOOKUP($EG196,Data!$B:$CP,Daily!EN$10,0)+VLOOKUP($IF196,Data!$B:$CP,Daily!IM$10,0))/AO$191</f>
        <v>5.6487600971586734E-5</v>
      </c>
      <c r="AP196" s="12">
        <f>(VLOOKUP($EG196,Data!$B:$CP,Daily!EO$10,0)+VLOOKUP($IF196,Data!$B:$CP,Daily!IN$10,0))/AP$191</f>
        <v>0</v>
      </c>
      <c r="AQ196" s="12">
        <f>(VLOOKUP($EG196,Data!$B:$CP,Daily!EP$10,0)+VLOOKUP($IF196,Data!$B:$CP,Daily!IO$10,0))/AQ$191</f>
        <v>0</v>
      </c>
      <c r="AR196" s="12">
        <f>(VLOOKUP($EG196,Data!$B:$CP,Daily!EQ$10,0)+VLOOKUP($IF196,Data!$B:$CP,Daily!IP$10,0))/AR$191</f>
        <v>0</v>
      </c>
      <c r="AS196" s="12">
        <f>(VLOOKUP($EG196,Data!$B:$CP,Daily!ER$10,0)+VLOOKUP($IF196,Data!$B:$CP,Daily!IQ$10,0))/AS$191</f>
        <v>0</v>
      </c>
      <c r="AT196" s="12">
        <f>(VLOOKUP($EG196,Data!$B:$CP,Daily!ES$10,0)+VLOOKUP($IF196,Data!$B:$CP,Daily!IR$10,0))/AT$191</f>
        <v>0</v>
      </c>
      <c r="AU196" s="12">
        <f>(VLOOKUP($EG196,Data!$B:$CP,Daily!ET$10,0)+VLOOKUP($IF196,Data!$B:$CP,Daily!IS$10,0))/AU$191</f>
        <v>0</v>
      </c>
      <c r="AV196" s="12">
        <f>(VLOOKUP($EG196,Data!$B:$CP,Daily!EU$10,0)+VLOOKUP($IF196,Data!$B:$CP,Daily!IT$10,0))/AV$191</f>
        <v>0</v>
      </c>
      <c r="AW196" s="12">
        <f>(VLOOKUP($EG196,Data!$B:$CP,Daily!EV$10,0)+VLOOKUP($IF196,Data!$B:$CP,Daily!IU$10,0))/AW$191</f>
        <v>0</v>
      </c>
      <c r="AX196" s="12">
        <f>(VLOOKUP($EG196,Data!$B:$CP,Daily!EW$10,0)+VLOOKUP($IF196,Data!$B:$CP,Daily!IV$10,0))/AX$191</f>
        <v>1.8036216723180144E-5</v>
      </c>
      <c r="AY196" s="12">
        <f>(VLOOKUP($EG196,Data!$B:$CP,Daily!EX$10,0)+VLOOKUP($IF196,Data!$B:$CP,Daily!IW$10,0))/AY$191</f>
        <v>0</v>
      </c>
      <c r="AZ196" s="12">
        <f>(VLOOKUP($EG196,Data!$B:$CP,Daily!EY$10,0)+VLOOKUP($IF196,Data!$B:$CP,Daily!IX$10,0))/AZ$191</f>
        <v>0</v>
      </c>
      <c r="BA196" s="12">
        <f>(VLOOKUP($EG196,Data!$B:$CP,Daily!EZ$10,0)+VLOOKUP($IF196,Data!$B:$CP,Daily!IY$10,0))/BA$191</f>
        <v>0</v>
      </c>
      <c r="BB196" s="12">
        <f>(VLOOKUP($EG196,Data!$B:$CP,Daily!FA$10,0)+VLOOKUP($IF196,Data!$B:$CP,Daily!IZ$10,0))/BB$191</f>
        <v>5.4716568176843948E-5</v>
      </c>
      <c r="BC196" s="12">
        <f>(VLOOKUP($EG196,Data!$B:$CP,Daily!FB$10,0)+VLOOKUP($IF196,Data!$B:$CP,Daily!JA$10,0))/BC$191</f>
        <v>1.1070519207350825E-4</v>
      </c>
      <c r="BD196" s="12">
        <f>(VLOOKUP($EG196,Data!$B:$CP,Daily!FC$10,0)+VLOOKUP($IF196,Data!$B:$CP,Daily!JB$10,0))/BD$191</f>
        <v>0</v>
      </c>
      <c r="BE196" s="12">
        <f>(VLOOKUP($EG196,Data!$B:$CP,Daily!FD$10,0)+VLOOKUP($IF196,Data!$B:$CP,Daily!JC$10,0))/BE$191</f>
        <v>0</v>
      </c>
      <c r="BF196" s="12">
        <f>(VLOOKUP($EG196,Data!$B:$CP,Daily!FE$10,0)+VLOOKUP($IF196,Data!$B:$CP,Daily!JD$10,0))/BF$191</f>
        <v>0</v>
      </c>
      <c r="BG196" s="12">
        <f>(VLOOKUP($EG196,Data!$B:$CP,Daily!FF$10,0)+VLOOKUP($IF196,Data!$B:$CP,Daily!JE$10,0))/BG$191</f>
        <v>0</v>
      </c>
      <c r="BH196" s="12">
        <f>(VLOOKUP($EG196,Data!$B:$CP,Daily!FG$10,0)+VLOOKUP($IF196,Data!$B:$CP,Daily!JF$10,0))/BH$191</f>
        <v>0</v>
      </c>
      <c r="BI196" s="12">
        <f>(VLOOKUP($EG196,Data!$B:$CP,Daily!FH$10,0)+VLOOKUP($IF196,Data!$B:$CP,Daily!JG$10,0))/BI$191</f>
        <v>0</v>
      </c>
      <c r="BJ196" s="12">
        <f>(VLOOKUP($EG196,Data!$B:$CP,Daily!FI$10,0)+VLOOKUP($IF196,Data!$B:$CP,Daily!JH$10,0))/BJ$191</f>
        <v>3.9463299131807416E-5</v>
      </c>
      <c r="BK196" s="12">
        <f>(VLOOKUP($EG196,Data!$B:$CP,Daily!FJ$10,0)+VLOOKUP($IF196,Data!$B:$CP,Daily!JI$10,0))/BK$191</f>
        <v>0</v>
      </c>
      <c r="BL196" s="12">
        <f>(VLOOKUP($EG196,Data!$B:$CP,Daily!FK$10,0)+VLOOKUP($IF196,Data!$B:$CP,Daily!JJ$10,0))/BL$191</f>
        <v>0</v>
      </c>
      <c r="BM196" s="12">
        <f>(VLOOKUP($EG196,Data!$B:$CP,Daily!FL$10,0)+VLOOKUP($IF196,Data!$B:$CP,Daily!JK$10,0))/BM$191</f>
        <v>0</v>
      </c>
      <c r="BN196" s="12">
        <f>(VLOOKUP($EG196,Data!$B:$CP,Daily!FM$10,0)+VLOOKUP($IF196,Data!$B:$CP,Daily!JL$10,0))/BN$191</f>
        <v>0</v>
      </c>
      <c r="BO196" s="12">
        <f>(VLOOKUP($EG196,Data!$B:$CP,Daily!FN$10,0)+VLOOKUP($IF196,Data!$B:$CP,Daily!JM$10,0))/BO$191</f>
        <v>0</v>
      </c>
      <c r="BP196" s="12">
        <f>(VLOOKUP($EG196,Data!$B:$CP,Daily!FO$10,0)+VLOOKUP($IF196,Data!$B:$CP,Daily!JN$10,0))/BP$191</f>
        <v>0</v>
      </c>
      <c r="BQ196" s="12">
        <f>(VLOOKUP($EG196,Data!$B:$CP,Daily!FP$10,0)+VLOOKUP($IF196,Data!$B:$CP,Daily!JO$10,0))/BQ$191</f>
        <v>0</v>
      </c>
      <c r="BR196" s="12">
        <f>(VLOOKUP($EG196,Data!$B:$CP,Daily!FQ$10,0)+VLOOKUP($IF196,Data!$B:$CP,Daily!JP$10,0))/BR$191</f>
        <v>0</v>
      </c>
      <c r="BS196" s="12">
        <f>(VLOOKUP($EG196,Data!$B:$CP,Daily!FR$10,0)+VLOOKUP($IF196,Data!$B:$CP,Daily!JQ$10,0))/BS$191</f>
        <v>4.4154009184033909E-5</v>
      </c>
      <c r="BT196" s="12">
        <f>(VLOOKUP($EG196,Data!$B:$CP,Daily!FS$10,0)+VLOOKUP($IF196,Data!$B:$CP,Daily!JR$10,0))/BT$191</f>
        <v>4.6715874054003548E-5</v>
      </c>
      <c r="BU196" s="12">
        <f>(VLOOKUP($EG196,Data!$B:$CP,Daily!FT$10,0)+VLOOKUP($IF196,Data!$B:$CP,Daily!JS$10,0))/BU$191</f>
        <v>0</v>
      </c>
      <c r="BV196" s="12">
        <f>(VLOOKUP($EG196,Data!$B:$CP,Daily!FU$10,0)+VLOOKUP($IF196,Data!$B:$CP,Daily!JT$10,0))/BV$191</f>
        <v>0</v>
      </c>
      <c r="BW196" s="12">
        <f>(VLOOKUP($EG196,Data!$B:$CP,Daily!FV$10,0)+VLOOKUP($IF196,Data!$B:$CP,Daily!JU$10,0))/BW$191</f>
        <v>0</v>
      </c>
      <c r="BX196" s="12">
        <f>(VLOOKUP($EG196,Data!$B:$CP,Daily!FW$10,0)+VLOOKUP($IF196,Data!$B:$CP,Daily!JV$10,0))/BX$191</f>
        <v>1.1552012938254491E-4</v>
      </c>
      <c r="BY196" s="12">
        <f>(VLOOKUP($EG196,Data!$B:$CP,Daily!FX$10,0)+VLOOKUP($IF196,Data!$B:$CP,Daily!JW$10,0))/BY$191</f>
        <v>9.6702446571898272E-5</v>
      </c>
      <c r="BZ196" s="12">
        <f>(VLOOKUP($EG196,Data!$B:$CP,Daily!FY$10,0)+VLOOKUP($IF196,Data!$B:$CP,Daily!JX$10,0))/BZ$191</f>
        <v>4.1995632454224761E-5</v>
      </c>
      <c r="CA196" s="12">
        <f>(VLOOKUP($EG196,Data!$B:$CP,Daily!FZ$10,0)+VLOOKUP($IF196,Data!$B:$CP,Daily!JY$10,0))/CA$191</f>
        <v>0</v>
      </c>
      <c r="CB196" s="12">
        <f>(VLOOKUP($EG196,Data!$B:$CP,Daily!GA$10,0)+VLOOKUP($IF196,Data!$B:$CP,Daily!JZ$10,0))/CB$191</f>
        <v>0</v>
      </c>
      <c r="CC196" s="12">
        <f>(VLOOKUP($EG196,Data!$B:$CP,Daily!GB$10,0)+VLOOKUP($IF196,Data!$B:$CP,Daily!KA$10,0))/CC$191</f>
        <v>0</v>
      </c>
      <c r="CD196" s="12">
        <f>(VLOOKUP($EG196,Data!$B:$CP,Daily!GC$10,0)+VLOOKUP($IF196,Data!$B:$CP,Daily!KB$10,0))/CD$191</f>
        <v>0</v>
      </c>
      <c r="CE196" s="12">
        <f>(VLOOKUP($EG196,Data!$B:$CP,Daily!GD$10,0)+VLOOKUP($IF196,Data!$B:$CP,Daily!KC$10,0))/CE$191</f>
        <v>0</v>
      </c>
      <c r="CF196" s="12">
        <f>(VLOOKUP($EG196,Data!$B:$CP,Daily!GE$10,0)+VLOOKUP($IF196,Data!$B:$CP,Daily!KD$10,0))/CF$191</f>
        <v>0</v>
      </c>
      <c r="CG196" s="12">
        <f>(VLOOKUP($EG196,Data!$B:$CP,Daily!GF$10,0)+VLOOKUP($IF196,Data!$B:$CP,Daily!KE$10,0))/CG$191</f>
        <v>0</v>
      </c>
      <c r="CH196" s="12">
        <f>(VLOOKUP($EG196,Data!$B:$CP,Daily!GG$10,0)+VLOOKUP($IF196,Data!$B:$CP,Daily!KF$10,0))/CH$191</f>
        <v>0</v>
      </c>
      <c r="CI196" s="12">
        <f>(VLOOKUP($EG196,Data!$B:$CP,Daily!GH$10,0)+VLOOKUP($IF196,Data!$B:$CP,Daily!KG$10,0))/CI$191</f>
        <v>0</v>
      </c>
      <c r="CJ196" s="12">
        <f>(VLOOKUP($EG196,Data!$B:$CP,Daily!GI$10,0)+VLOOKUP($IF196,Data!$B:$CP,Daily!KH$10,0))/CJ$191</f>
        <v>0</v>
      </c>
      <c r="CK196" s="12">
        <f>(VLOOKUP($EG196,Data!$B:$CP,Daily!GJ$10,0)+VLOOKUP($IF196,Data!$B:$CP,Daily!KI$10,0))/CK$191</f>
        <v>0</v>
      </c>
      <c r="CL196" s="12">
        <f>(VLOOKUP($EG196,Data!$B:$CP,Daily!GK$10,0)+VLOOKUP($IF196,Data!$B:$CP,Daily!KJ$10,0))/CL$191</f>
        <v>4.9536830633576062E-5</v>
      </c>
      <c r="CM196" s="12">
        <f>(VLOOKUP($EG196,Data!$B:$CP,Daily!GL$10,0)+VLOOKUP($IF196,Data!$B:$CP,Daily!KK$10,0))/CM$191</f>
        <v>0</v>
      </c>
      <c r="CN196" s="12">
        <f>(VLOOKUP($EG196,Data!$B:$CP,Daily!GM$10,0)+VLOOKUP($IF196,Data!$B:$CP,Daily!KL$10,0))/CN$191</f>
        <v>0</v>
      </c>
      <c r="CO196" s="12">
        <f>(VLOOKUP($EG196,Data!$B:$CP,Daily!GN$10,0)+VLOOKUP($IF196,Data!$B:$CP,Daily!KM$10,0))/CO$191</f>
        <v>0</v>
      </c>
      <c r="CP196" s="12">
        <f>(VLOOKUP($EG196,Data!$B:$CP,Daily!GO$10,0)+VLOOKUP($IF196,Data!$B:$CP,Daily!KN$10,0))/CP$191</f>
        <v>0</v>
      </c>
      <c r="CQ196" s="12">
        <f>(VLOOKUP($EG196,Data!$B:$CP,Daily!GP$10,0)+VLOOKUP($IF196,Data!$B:$CP,Daily!KO$10,0))/CQ$191</f>
        <v>0</v>
      </c>
      <c r="CR196" s="12">
        <f>(VLOOKUP($EG196,Data!$B:$CP,Daily!GQ$10,0)+VLOOKUP($IF196,Data!$B:$CP,Daily!KP$10,0))/CR$191</f>
        <v>0</v>
      </c>
      <c r="CS196" s="12">
        <f>(VLOOKUP($EG196,Data!$B:$CP,Daily!GR$10,0)+VLOOKUP($IF196,Data!$B:$CP,Daily!KQ$10,0))/CS$191</f>
        <v>0</v>
      </c>
      <c r="CT196" s="12">
        <f>(VLOOKUP($EG196,Data!$B:$CP,Daily!GS$10,0)+VLOOKUP($IF196,Data!$B:$CP,Daily!KR$10,0))/CT$191</f>
        <v>5.3725890506635145E-5</v>
      </c>
      <c r="CU196" s="12">
        <f>(VLOOKUP($EG196,Data!$B:$CP,Daily!GT$10,0)+VLOOKUP($IF196,Data!$B:$CP,Daily!KS$10,0))/CU$191</f>
        <v>0</v>
      </c>
      <c r="CV196" s="12">
        <f>(VLOOKUP($EG196,Data!$B:$CP,Daily!GU$10,0)+VLOOKUP($IF196,Data!$B:$CP,Daily!KT$10,0))/CV$191</f>
        <v>4.8747197036170419E-5</v>
      </c>
      <c r="CW196" s="12">
        <f>(VLOOKUP($EG196,Data!$B:$CP,Daily!GV$10,0)+VLOOKUP($IF196,Data!$B:$CP,Daily!KU$10,0))/CW$191</f>
        <v>0</v>
      </c>
      <c r="CX196" s="12">
        <f>(VLOOKUP($EG196,Data!$B:$CP,Daily!GW$10,0)+VLOOKUP($IF196,Data!$B:$CP,Daily!KV$10,0))/CX$191</f>
        <v>4.083299305839118E-5</v>
      </c>
      <c r="CY196" s="12">
        <f>(VLOOKUP($EG196,Data!$B:$CP,Daily!GX$10,0)+VLOOKUP($IF196,Data!$B:$CP,Daily!KW$10,0))/CY$191</f>
        <v>0</v>
      </c>
      <c r="CZ196" s="12">
        <f>(VLOOKUP($EG196,Data!$B:$CP,Daily!GY$10,0)+VLOOKUP($IF196,Data!$B:$CP,Daily!KX$10,0))/CZ$191</f>
        <v>0</v>
      </c>
      <c r="DA196" s="12">
        <f>(VLOOKUP($EG196,Data!$B:$CP,Daily!GZ$10,0)+VLOOKUP($IF196,Data!$B:$CP,Daily!KY$10,0))/DA$191</f>
        <v>0</v>
      </c>
      <c r="DB196" s="12">
        <f>(VLOOKUP($EG196,Data!$B:$CP,Daily!HA$10,0)+VLOOKUP($IF196,Data!$B:$CP,Daily!KZ$10,0))/DB$191</f>
        <v>0</v>
      </c>
      <c r="DC196" s="12">
        <f>(VLOOKUP($EG196,Data!$B:$CP,Daily!HB$10,0)+VLOOKUP($IF196,Data!$B:$CP,Daily!LA$10,0))/DC$191</f>
        <v>0</v>
      </c>
      <c r="DD196" s="12">
        <f>(VLOOKUP($EG196,Data!$B:$CP,Daily!HC$10,0)+VLOOKUP($IF196,Data!$B:$CP,Daily!LB$10,0))/DD$191</f>
        <v>6.5750542441975153E-5</v>
      </c>
      <c r="DE196" s="12">
        <f>(VLOOKUP($EG196,Data!$B:$CP,Daily!HD$10,0)+VLOOKUP($IF196,Data!$B:$CP,Daily!LC$10,0))/DE$191</f>
        <v>0</v>
      </c>
      <c r="DF196" s="12">
        <f>(VLOOKUP($EG196,Data!$B:$CP,Daily!HE$10,0)+VLOOKUP($IF196,Data!$B:$CP,Daily!LD$10,0))/DF$191</f>
        <v>0</v>
      </c>
      <c r="DG196" s="12">
        <f>(VLOOKUP($EG196,Data!$B:$CP,Daily!HF$10,0)+VLOOKUP($IF196,Data!$B:$CP,Daily!LE$10,0))/DG$191</f>
        <v>0</v>
      </c>
      <c r="DH196" s="12">
        <f>(VLOOKUP($EG196,Data!$B:$CP,Daily!HG$10,0)+VLOOKUP($IF196,Data!$B:$CP,Daily!LF$10,0))/DH$191</f>
        <v>0</v>
      </c>
      <c r="DI196" s="12">
        <f>(VLOOKUP($EG196,Data!$B:$CP,Daily!HH$10,0)+VLOOKUP($IF196,Data!$B:$CP,Daily!LG$10,0))/DI$191</f>
        <v>3.9331366764995083E-5</v>
      </c>
      <c r="DJ196" s="12">
        <f>(VLOOKUP($EG196,Data!$B:$CP,Daily!HI$10,0)+VLOOKUP($IF196,Data!$B:$CP,Daily!LH$10,0))/DJ$191</f>
        <v>4.4334101791097713E-5</v>
      </c>
      <c r="DK196" s="12">
        <f>(VLOOKUP($EG196,Data!$B:$CP,Daily!HJ$10,0)+VLOOKUP($IF196,Data!$B:$CP,Daily!LI$10,0))/DK$191</f>
        <v>0</v>
      </c>
      <c r="DL196" s="12">
        <f>(VLOOKUP($EG196,Data!$B:$CP,Daily!HK$10,0)+VLOOKUP($IF196,Data!$B:$CP,Daily!LJ$10,0))/DL$191</f>
        <v>0</v>
      </c>
      <c r="DM196" s="12">
        <f>(VLOOKUP($EG196,Data!$B:$CP,Daily!HL$10,0)+VLOOKUP($IF196,Data!$B:$CP,Daily!LK$10,0))/DM$191</f>
        <v>0</v>
      </c>
      <c r="DN196" s="12">
        <f>(VLOOKUP($EG196,Data!$B:$CP,Daily!HM$10,0)+VLOOKUP($IF196,Data!$B:$CP,Daily!LL$10,0))/DN$191</f>
        <v>0</v>
      </c>
      <c r="DO196" s="12">
        <f>(VLOOKUP($EG196,Data!$B:$CP,Daily!HN$10,0)+VLOOKUP($IF196,Data!$B:$CP,Daily!LM$10,0))/DO$191</f>
        <v>0</v>
      </c>
      <c r="DP196" s="12">
        <f>(VLOOKUP($EG196,Data!$B:$CP,Daily!HO$10,0)+VLOOKUP($IF196,Data!$B:$CP,Daily!LN$10,0))/DP$191</f>
        <v>0</v>
      </c>
      <c r="DQ196" s="12">
        <f>(VLOOKUP($EG196,Data!$B:$CP,Daily!HP$10,0)+VLOOKUP($IF196,Data!$B:$CP,Daily!LO$10,0))/DQ$191</f>
        <v>0</v>
      </c>
      <c r="DR196" s="12">
        <f>(VLOOKUP($EG196,Data!$B:$CP,Daily!HQ$10,0)+VLOOKUP($IF196,Data!$B:$CP,Daily!LP$10,0))/DR$191</f>
        <v>5.381552039608223E-5</v>
      </c>
      <c r="DS196" s="12">
        <f>(VLOOKUP($EG196,Data!$B:$CP,Daily!HR$10,0)+VLOOKUP($IF196,Data!$B:$CP,Daily!LQ$10,0))/DS$191</f>
        <v>0</v>
      </c>
      <c r="DT196" s="12">
        <f>(VLOOKUP($EG196,Data!$B:$CP,Daily!HS$10,0)+VLOOKUP($IF196,Data!$B:$CP,Daily!LR$10,0))/DT$191</f>
        <v>0</v>
      </c>
      <c r="DU196" s="12">
        <f>(VLOOKUP($EG196,Data!$B:$CP,Daily!HT$10,0)+VLOOKUP($IF196,Data!$B:$CP,Daily!LS$10,0))/DU$191</f>
        <v>0</v>
      </c>
      <c r="DV196" s="43"/>
      <c r="DW196" s="12">
        <f t="shared" si="1899"/>
        <v>0</v>
      </c>
      <c r="DX196" s="12">
        <f>_xlfn.QUARTILE.INC($AJ196:$DT196,3)</f>
        <v>0</v>
      </c>
      <c r="DY196" s="12">
        <f t="shared" si="2917"/>
        <v>0</v>
      </c>
      <c r="DZ196" s="12">
        <f t="shared" si="2918"/>
        <v>0</v>
      </c>
      <c r="EA196" s="12">
        <f t="shared" si="2919"/>
        <v>0</v>
      </c>
      <c r="EB196" s="14"/>
      <c r="EC196" s="12">
        <f t="shared" si="2908"/>
        <v>2.5963519972114338E-5</v>
      </c>
      <c r="ED196" s="12">
        <f t="shared" si="2925"/>
        <v>8.0798287076313989E-6</v>
      </c>
      <c r="EE196" s="12">
        <f t="shared" si="2926"/>
        <v>1.3399924577567378E-5</v>
      </c>
      <c r="EF196" s="1"/>
      <c r="EG196" s="7" t="s">
        <v>926</v>
      </c>
      <c r="EH196" s="7" t="s">
        <v>171</v>
      </c>
      <c r="EI196" s="12">
        <f>VLOOKUP($EG196,Data!$B:$CP,Daily!EI$10,0)/EI$191</f>
        <v>0</v>
      </c>
      <c r="EJ196" s="12">
        <f>VLOOKUP($EG196,Data!$B:$CP,Daily!EJ$10,0)/EJ$191</f>
        <v>0</v>
      </c>
      <c r="EK196" s="12">
        <f>VLOOKUP($EG196,Data!$B:$CP,Daily!EK$10,0)/EK$191</f>
        <v>0</v>
      </c>
      <c r="EL196" s="12">
        <f>VLOOKUP($EG196,Data!$B:$CP,Daily!EL$10,0)/EL$191</f>
        <v>0</v>
      </c>
      <c r="EM196" s="12">
        <f>VLOOKUP($EG196,Data!$B:$CP,Daily!EM$10,0)/EM$191</f>
        <v>0</v>
      </c>
      <c r="EN196" s="12">
        <f>VLOOKUP($EG196,Data!$B:$CP,Daily!EN$10,0)/EN$191</f>
        <v>7.2270000722700001E-5</v>
      </c>
      <c r="EO196" s="12">
        <f>VLOOKUP($EG196,Data!$B:$CP,Daily!EO$10,0)/EO$191</f>
        <v>0</v>
      </c>
      <c r="EP196" s="12">
        <f>VLOOKUP($EG196,Data!$B:$CP,Daily!EP$10,0)/EP$191</f>
        <v>0</v>
      </c>
      <c r="EQ196" s="12">
        <f>VLOOKUP($EG196,Data!$B:$CP,Daily!EQ$10,0)/EQ$191</f>
        <v>0</v>
      </c>
      <c r="ER196" s="12">
        <f>VLOOKUP($EG196,Data!$B:$CP,Daily!ER$10,0)/ER$191</f>
        <v>0</v>
      </c>
      <c r="ES196" s="12">
        <f>VLOOKUP($EG196,Data!$B:$CP,Daily!ES$10,0)/ES$191</f>
        <v>0</v>
      </c>
      <c r="ET196" s="12">
        <f>VLOOKUP($EG196,Data!$B:$CP,Daily!ET$10,0)/ET$191</f>
        <v>0</v>
      </c>
      <c r="EU196" s="12">
        <f>VLOOKUP($EG196,Data!$B:$CP,Daily!EU$10,0)/EU$191</f>
        <v>0</v>
      </c>
      <c r="EV196" s="12">
        <f>VLOOKUP($EG196,Data!$B:$CP,Daily!EV$10,0)/EV$191</f>
        <v>0</v>
      </c>
      <c r="EW196" s="12">
        <f>VLOOKUP($EG196,Data!$B:$CP,Daily!EW$10,0)/EW$191</f>
        <v>2.2512381809995496E-5</v>
      </c>
      <c r="EX196" s="12">
        <f>VLOOKUP($EG196,Data!$B:$CP,Daily!EX$10,0)/EX$191</f>
        <v>0</v>
      </c>
      <c r="EY196" s="12">
        <f>VLOOKUP($EG196,Data!$B:$CP,Daily!EY$10,0)/EY$191</f>
        <v>0</v>
      </c>
      <c r="EZ196" s="12">
        <f>VLOOKUP($EG196,Data!$B:$CP,Daily!EZ$10,0)/EZ$191</f>
        <v>0</v>
      </c>
      <c r="FA196" s="12">
        <f>VLOOKUP($EG196,Data!$B:$CP,Daily!FA$10,0)/FA$191</f>
        <v>6.942997986530584E-5</v>
      </c>
      <c r="FB196" s="12">
        <f>VLOOKUP($EG196,Data!$B:$CP,Daily!FB$10,0)/FB$191</f>
        <v>1.4137272920053721E-4</v>
      </c>
      <c r="FC196" s="12">
        <f>VLOOKUP($EG196,Data!$B:$CP,Daily!FC$10,0)/FC$191</f>
        <v>0</v>
      </c>
      <c r="FD196" s="12">
        <f>VLOOKUP($EG196,Data!$B:$CP,Daily!FD$10,0)/FD$191</f>
        <v>0</v>
      </c>
      <c r="FE196" s="12">
        <f>VLOOKUP($EG196,Data!$B:$CP,Daily!FE$10,0)/FE$191</f>
        <v>0</v>
      </c>
      <c r="FF196" s="12">
        <f>VLOOKUP($EG196,Data!$B:$CP,Daily!FF$10,0)/FF$191</f>
        <v>0</v>
      </c>
      <c r="FG196" s="12">
        <f>VLOOKUP($EG196,Data!$B:$CP,Daily!FG$10,0)/FG$191</f>
        <v>0</v>
      </c>
      <c r="FH196" s="12">
        <f>VLOOKUP($EG196,Data!$B:$CP,Daily!FH$10,0)/FH$191</f>
        <v>0</v>
      </c>
      <c r="FI196" s="12">
        <f>VLOOKUP($EG196,Data!$B:$CP,Daily!FI$10,0)/FI$191</f>
        <v>5.0426100549644499E-5</v>
      </c>
      <c r="FJ196" s="12">
        <f>VLOOKUP($EG196,Data!$B:$CP,Daily!FJ$10,0)/FJ$191</f>
        <v>0</v>
      </c>
      <c r="FK196" s="12">
        <f>VLOOKUP($EG196,Data!$B:$CP,Daily!FK$10,0)/FK$191</f>
        <v>0</v>
      </c>
      <c r="FL196" s="12">
        <f>VLOOKUP($EG196,Data!$B:$CP,Daily!FL$10,0)/FL$191</f>
        <v>0</v>
      </c>
      <c r="FM196" s="12">
        <f>VLOOKUP($EG196,Data!$B:$CP,Daily!FM$10,0)/FM$191</f>
        <v>0</v>
      </c>
      <c r="FN196" s="12">
        <f>VLOOKUP($EG196,Data!$B:$CP,Daily!FN$10,0)/FN$191</f>
        <v>0</v>
      </c>
      <c r="FO196" s="12">
        <f>VLOOKUP($EG196,Data!$B:$CP,Daily!FO$10,0)/FO$191</f>
        <v>0</v>
      </c>
      <c r="FP196" s="12">
        <f>VLOOKUP($EG196,Data!$B:$CP,Daily!FP$10,0)/FP$191</f>
        <v>0</v>
      </c>
      <c r="FQ196" s="12">
        <f>VLOOKUP($EG196,Data!$B:$CP,Daily!FQ$10,0)/FQ$191</f>
        <v>0</v>
      </c>
      <c r="FR196" s="12">
        <f>VLOOKUP($EG196,Data!$B:$CP,Daily!FR$10,0)/FR$191</f>
        <v>5.7012542759407069E-5</v>
      </c>
      <c r="FS196" s="12">
        <f>VLOOKUP($EG196,Data!$B:$CP,Daily!FS$10,0)/FS$191</f>
        <v>6.0277275467148887E-5</v>
      </c>
      <c r="FT196" s="12">
        <f>VLOOKUP($EG196,Data!$B:$CP,Daily!FT$10,0)/FT$191</f>
        <v>0</v>
      </c>
      <c r="FU196" s="12">
        <f>VLOOKUP($EG196,Data!$B:$CP,Daily!FU$10,0)/FU$191</f>
        <v>0</v>
      </c>
      <c r="FV196" s="12">
        <f>VLOOKUP($EG196,Data!$B:$CP,Daily!FV$10,0)/FV$191</f>
        <v>0</v>
      </c>
      <c r="FW196" s="12">
        <f>VLOOKUP($EG196,Data!$B:$CP,Daily!FW$10,0)/FW$191</f>
        <v>1.4797277300976621E-4</v>
      </c>
      <c r="FX196" s="12">
        <f>VLOOKUP($EG196,Data!$B:$CP,Daily!FX$10,0)/FX$191</f>
        <v>1.2454075596238869E-4</v>
      </c>
      <c r="FY196" s="12">
        <f>VLOOKUP($EG196,Data!$B:$CP,Daily!FY$10,0)/FY$191</f>
        <v>5.4368509759147503E-5</v>
      </c>
      <c r="FZ196" s="12">
        <f>VLOOKUP($EG196,Data!$B:$CP,Daily!FZ$10,0)/FZ$191</f>
        <v>0</v>
      </c>
      <c r="GA196" s="12">
        <f>VLOOKUP($EG196,Data!$B:$CP,Daily!GA$10,0)/GA$191</f>
        <v>0</v>
      </c>
      <c r="GB196" s="12">
        <f>VLOOKUP($EG196,Data!$B:$CP,Daily!GB$10,0)/GB$191</f>
        <v>0</v>
      </c>
      <c r="GC196" s="12">
        <f>VLOOKUP($EG196,Data!$B:$CP,Daily!GC$10,0)/GC$191</f>
        <v>0</v>
      </c>
      <c r="GD196" s="12">
        <f>VLOOKUP($EG196,Data!$B:$CP,Daily!GD$10,0)/GD$191</f>
        <v>0</v>
      </c>
      <c r="GE196" s="12">
        <f>VLOOKUP($EG196,Data!$B:$CP,Daily!GE$10,0)/GE$191</f>
        <v>0</v>
      </c>
      <c r="GF196" s="12">
        <f>VLOOKUP($EG196,Data!$B:$CP,Daily!GF$10,0)/GF$191</f>
        <v>0</v>
      </c>
      <c r="GG196" s="12">
        <f>VLOOKUP($EG196,Data!$B:$CP,Daily!GG$10,0)/GG$191</f>
        <v>0</v>
      </c>
      <c r="GH196" s="12">
        <f>VLOOKUP($EG196,Data!$B:$CP,Daily!GH$10,0)/GH$191</f>
        <v>0</v>
      </c>
      <c r="GI196" s="12">
        <f>VLOOKUP($EG196,Data!$B:$CP,Daily!GI$10,0)/GI$191</f>
        <v>0</v>
      </c>
      <c r="GJ196" s="12">
        <f>VLOOKUP($EG196,Data!$B:$CP,Daily!GJ$10,0)/GJ$191</f>
        <v>0</v>
      </c>
      <c r="GK196" s="12">
        <f>VLOOKUP($EG196,Data!$B:$CP,Daily!GK$10,0)/GK$191</f>
        <v>6.4292143500064289E-5</v>
      </c>
      <c r="GL196" s="12">
        <f>VLOOKUP($EG196,Data!$B:$CP,Daily!GL$10,0)/GL$191</f>
        <v>0</v>
      </c>
      <c r="GM196" s="12">
        <f>VLOOKUP($EG196,Data!$B:$CP,Daily!GM$10,0)/GM$191</f>
        <v>0</v>
      </c>
      <c r="GN196" s="12">
        <f>VLOOKUP($EG196,Data!$B:$CP,Daily!GN$10,0)/GN$191</f>
        <v>0</v>
      </c>
      <c r="GO196" s="12">
        <f>VLOOKUP($EG196,Data!$B:$CP,Daily!GO$10,0)/GO$191</f>
        <v>0</v>
      </c>
      <c r="GP196" s="12">
        <f>VLOOKUP($EG196,Data!$B:$CP,Daily!GP$10,0)/GP$191</f>
        <v>0</v>
      </c>
      <c r="GQ196" s="12">
        <f>VLOOKUP($EG196,Data!$B:$CP,Daily!GQ$10,0)/GQ$191</f>
        <v>0</v>
      </c>
      <c r="GR196" s="12">
        <f>VLOOKUP($EG196,Data!$B:$CP,Daily!GR$10,0)/GR$191</f>
        <v>0</v>
      </c>
      <c r="GS196" s="12">
        <f>VLOOKUP($EG196,Data!$B:$CP,Daily!GS$10,0)/GS$191</f>
        <v>6.8620050778837573E-5</v>
      </c>
      <c r="GT196" s="12">
        <f>VLOOKUP($EG196,Data!$B:$CP,Daily!GT$10,0)/GT$191</f>
        <v>0</v>
      </c>
      <c r="GU196" s="12">
        <f>VLOOKUP($EG196,Data!$B:$CP,Daily!GU$10,0)/GU$191</f>
        <v>0</v>
      </c>
      <c r="GV196" s="12">
        <f>VLOOKUP($EG196,Data!$B:$CP,Daily!GV$10,0)/GV$191</f>
        <v>0</v>
      </c>
      <c r="GW196" s="12">
        <f>VLOOKUP($EG196,Data!$B:$CP,Daily!GW$10,0)/GW$191</f>
        <v>5.3581953598028186E-5</v>
      </c>
      <c r="GX196" s="12">
        <f>VLOOKUP($EG196,Data!$B:$CP,Daily!GX$10,0)/GX$191</f>
        <v>0</v>
      </c>
      <c r="GY196" s="12">
        <f>VLOOKUP($EG196,Data!$B:$CP,Daily!GY$10,0)/GY$191</f>
        <v>0</v>
      </c>
      <c r="GZ196" s="12">
        <f>VLOOKUP($EG196,Data!$B:$CP,Daily!GZ$10,0)/GZ$191</f>
        <v>0</v>
      </c>
      <c r="HA196" s="12">
        <f>VLOOKUP($EG196,Data!$B:$CP,Daily!HA$10,0)/HA$191</f>
        <v>0</v>
      </c>
      <c r="HB196" s="12">
        <f>VLOOKUP($EG196,Data!$B:$CP,Daily!HB$10,0)/HB$191</f>
        <v>0</v>
      </c>
      <c r="HC196" s="12">
        <f>VLOOKUP($EG196,Data!$B:$CP,Daily!HC$10,0)/HC$191</f>
        <v>8.3187754762498962E-5</v>
      </c>
      <c r="HD196" s="12">
        <f>VLOOKUP($EG196,Data!$B:$CP,Daily!HD$10,0)/HD$191</f>
        <v>0</v>
      </c>
      <c r="HE196" s="12">
        <f>VLOOKUP($EG196,Data!$B:$CP,Daily!HE$10,0)/HE$191</f>
        <v>0</v>
      </c>
      <c r="HF196" s="12">
        <f>VLOOKUP($EG196,Data!$B:$CP,Daily!HF$10,0)/HF$191</f>
        <v>0</v>
      </c>
      <c r="HG196" s="12">
        <f>VLOOKUP($EG196,Data!$B:$CP,Daily!HG$10,0)/HG$191</f>
        <v>0</v>
      </c>
      <c r="HH196" s="12">
        <f>VLOOKUP($EG196,Data!$B:$CP,Daily!HH$10,0)/HH$191</f>
        <v>0</v>
      </c>
      <c r="HI196" s="12">
        <f>VLOOKUP($EG196,Data!$B:$CP,Daily!HI$10,0)/HI$191</f>
        <v>5.6573885494455757E-5</v>
      </c>
      <c r="HJ196" s="12">
        <f>VLOOKUP($EG196,Data!$B:$CP,Daily!HJ$10,0)/HJ$191</f>
        <v>0</v>
      </c>
      <c r="HK196" s="12">
        <f>VLOOKUP($EG196,Data!$B:$CP,Daily!HK$10,0)/HK$191</f>
        <v>0</v>
      </c>
      <c r="HL196" s="12">
        <f>VLOOKUP($EG196,Data!$B:$CP,Daily!HL$10,0)/HL$191</f>
        <v>0</v>
      </c>
      <c r="HM196" s="12">
        <f>VLOOKUP($EG196,Data!$B:$CP,Daily!HM$10,0)/HM$191</f>
        <v>0</v>
      </c>
      <c r="HN196" s="12">
        <f>VLOOKUP($EG196,Data!$B:$CP,Daily!HN$10,0)/HN$191</f>
        <v>0</v>
      </c>
      <c r="HO196" s="12">
        <f>VLOOKUP($EG196,Data!$B:$CP,Daily!HO$10,0)/HO$191</f>
        <v>0</v>
      </c>
      <c r="HP196" s="12">
        <f>VLOOKUP($EG196,Data!$B:$CP,Daily!HP$10,0)/HP$191</f>
        <v>0</v>
      </c>
      <c r="HQ196" s="12">
        <f>VLOOKUP($EG196,Data!$B:$CP,Daily!HQ$10,0)/HQ$191</f>
        <v>6.9851913942442024E-5</v>
      </c>
      <c r="HR196" s="12">
        <f>VLOOKUP($EG196,Data!$B:$CP,Daily!HR$10,0)/HR$191</f>
        <v>0</v>
      </c>
      <c r="HS196" s="12">
        <f>VLOOKUP($EG196,Data!$B:$CP,Daily!HS$10,0)/HS$191</f>
        <v>0</v>
      </c>
      <c r="HT196" s="12">
        <f>VLOOKUP($EG196,Data!$B:$CP,Daily!HT$10,0)/HT$191</f>
        <v>0</v>
      </c>
      <c r="HU196" s="13"/>
      <c r="HV196" s="40">
        <f t="shared" si="1902"/>
        <v>0</v>
      </c>
      <c r="HW196" s="40">
        <f t="shared" si="1903"/>
        <v>0</v>
      </c>
      <c r="HX196" s="40">
        <f t="shared" si="2909"/>
        <v>0</v>
      </c>
      <c r="HY196" s="40">
        <f t="shared" si="2920"/>
        <v>0</v>
      </c>
      <c r="HZ196" s="40">
        <f t="shared" si="2921"/>
        <v>0</v>
      </c>
      <c r="IA196" s="43"/>
      <c r="IB196" s="12">
        <f t="shared" si="2910"/>
        <v>3.2195118961143297E-5</v>
      </c>
      <c r="IC196" s="12">
        <f t="shared" si="2927"/>
        <v>1.0328337860588095E-5</v>
      </c>
      <c r="ID196" s="12">
        <f t="shared" si="2928"/>
        <v>1.2212726149156466E-5</v>
      </c>
      <c r="IE196" s="1"/>
      <c r="IF196" s="7" t="s">
        <v>927</v>
      </c>
      <c r="IG196" s="7" t="s">
        <v>171</v>
      </c>
      <c r="IH196" s="12">
        <f>VLOOKUP($IF196,Data!$B:$CP,Daily!IH$10,0)/IH$191</f>
        <v>0</v>
      </c>
      <c r="II196" s="12">
        <f>VLOOKUP($IF196,Data!$B:$CP,Daily!II$10,0)/II$191</f>
        <v>0</v>
      </c>
      <c r="IJ196" s="12">
        <f>VLOOKUP($IF196,Data!$B:$CP,Daily!IJ$10,0)/IJ$191</f>
        <v>3.33889816360601E-4</v>
      </c>
      <c r="IK196" s="12">
        <f>VLOOKUP($IF196,Data!$B:$CP,Daily!IK$10,0)/IK$191</f>
        <v>0</v>
      </c>
      <c r="IL196" s="12">
        <f>VLOOKUP($IF196,Data!$B:$CP,Daily!IL$10,0)/IL$191</f>
        <v>0</v>
      </c>
      <c r="IM196" s="12">
        <f>VLOOKUP($IF196,Data!$B:$CP,Daily!IM$10,0)/IM$191</f>
        <v>0</v>
      </c>
      <c r="IN196" s="12">
        <f>VLOOKUP($IF196,Data!$B:$CP,Daily!IN$10,0)/IN$191</f>
        <v>0</v>
      </c>
      <c r="IO196" s="12">
        <f>VLOOKUP($IF196,Data!$B:$CP,Daily!IO$10,0)/IO$191</f>
        <v>0</v>
      </c>
      <c r="IP196" s="12">
        <f>VLOOKUP($IF196,Data!$B:$CP,Daily!IP$10,0)/IP$191</f>
        <v>0</v>
      </c>
      <c r="IQ196" s="12">
        <f>VLOOKUP($IF196,Data!$B:$CP,Daily!IQ$10,0)/IQ$191</f>
        <v>0</v>
      </c>
      <c r="IR196" s="12">
        <f>VLOOKUP($IF196,Data!$B:$CP,Daily!IR$10,0)/IR$191</f>
        <v>0</v>
      </c>
      <c r="IS196" s="12">
        <f>VLOOKUP($IF196,Data!$B:$CP,Daily!IS$10,0)/IS$191</f>
        <v>0</v>
      </c>
      <c r="IT196" s="12">
        <f>VLOOKUP($IF196,Data!$B:$CP,Daily!IT$10,0)/IT$191</f>
        <v>0</v>
      </c>
      <c r="IU196" s="12">
        <f>VLOOKUP($IF196,Data!$B:$CP,Daily!IU$10,0)/IU$191</f>
        <v>0</v>
      </c>
      <c r="IV196" s="12">
        <f>VLOOKUP($IF196,Data!$B:$CP,Daily!IV$10,0)/IV$191</f>
        <v>0</v>
      </c>
      <c r="IW196" s="12">
        <f>VLOOKUP($IF196,Data!$B:$CP,Daily!IW$10,0)/IW$191</f>
        <v>0</v>
      </c>
      <c r="IX196" s="12">
        <f>VLOOKUP($IF196,Data!$B:$CP,Daily!IX$10,0)/IX$191</f>
        <v>0</v>
      </c>
      <c r="IY196" s="12">
        <f>VLOOKUP($IF196,Data!$B:$CP,Daily!IY$10,0)/IY$191</f>
        <v>0</v>
      </c>
      <c r="IZ196" s="12">
        <f>VLOOKUP($IF196,Data!$B:$CP,Daily!IZ$10,0)/IZ$191</f>
        <v>0</v>
      </c>
      <c r="JA196" s="12">
        <f>VLOOKUP($IF196,Data!$B:$CP,Daily!JA$10,0)/JA$191</f>
        <v>0</v>
      </c>
      <c r="JB196" s="12">
        <f>VLOOKUP($IF196,Data!$B:$CP,Daily!JB$10,0)/JB$191</f>
        <v>0</v>
      </c>
      <c r="JC196" s="12">
        <f>VLOOKUP($IF196,Data!$B:$CP,Daily!JC$10,0)/JC$191</f>
        <v>0</v>
      </c>
      <c r="JD196" s="12">
        <f>VLOOKUP($IF196,Data!$B:$CP,Daily!JD$10,0)/JD$191</f>
        <v>0</v>
      </c>
      <c r="JE196" s="12">
        <f>VLOOKUP($IF196,Data!$B:$CP,Daily!JE$10,0)/JE$191</f>
        <v>0</v>
      </c>
      <c r="JF196" s="12">
        <f>VLOOKUP($IF196,Data!$B:$CP,Daily!JF$10,0)/JF$191</f>
        <v>0</v>
      </c>
      <c r="JG196" s="12">
        <f>VLOOKUP($IF196,Data!$B:$CP,Daily!JG$10,0)/JG$191</f>
        <v>0</v>
      </c>
      <c r="JH196" s="12">
        <f>VLOOKUP($IF196,Data!$B:$CP,Daily!JH$10,0)/JH$191</f>
        <v>0</v>
      </c>
      <c r="JI196" s="12">
        <f>VLOOKUP($IF196,Data!$B:$CP,Daily!JI$10,0)/JI$191</f>
        <v>0</v>
      </c>
      <c r="JJ196" s="12">
        <f>VLOOKUP($IF196,Data!$B:$CP,Daily!JJ$10,0)/JJ$191</f>
        <v>0</v>
      </c>
      <c r="JK196" s="12">
        <f>VLOOKUP($IF196,Data!$B:$CP,Daily!JK$10,0)/JK$191</f>
        <v>0</v>
      </c>
      <c r="JL196" s="12">
        <f>VLOOKUP($IF196,Data!$B:$CP,Daily!JL$10,0)/JL$191</f>
        <v>0</v>
      </c>
      <c r="JM196" s="12">
        <f>VLOOKUP($IF196,Data!$B:$CP,Daily!JM$10,0)/JM$191</f>
        <v>0</v>
      </c>
      <c r="JN196" s="12">
        <f>VLOOKUP($IF196,Data!$B:$CP,Daily!JN$10,0)/JN$191</f>
        <v>0</v>
      </c>
      <c r="JO196" s="12">
        <f>VLOOKUP($IF196,Data!$B:$CP,Daily!JO$10,0)/JO$191</f>
        <v>0</v>
      </c>
      <c r="JP196" s="12">
        <f>VLOOKUP($IF196,Data!$B:$CP,Daily!JP$10,0)/JP$191</f>
        <v>0</v>
      </c>
      <c r="JQ196" s="12">
        <f>VLOOKUP($IF196,Data!$B:$CP,Daily!JQ$10,0)/JQ$191</f>
        <v>0</v>
      </c>
      <c r="JR196" s="12">
        <f>VLOOKUP($IF196,Data!$B:$CP,Daily!JR$10,0)/JR$191</f>
        <v>0</v>
      </c>
      <c r="JS196" s="12">
        <f>VLOOKUP($IF196,Data!$B:$CP,Daily!JS$10,0)/JS$191</f>
        <v>0</v>
      </c>
      <c r="JT196" s="12">
        <f>VLOOKUP($IF196,Data!$B:$CP,Daily!JT$10,0)/JT$191</f>
        <v>0</v>
      </c>
      <c r="JU196" s="12">
        <f>VLOOKUP($IF196,Data!$B:$CP,Daily!JU$10,0)/JU$191</f>
        <v>0</v>
      </c>
      <c r="JV196" s="12">
        <f>VLOOKUP($IF196,Data!$B:$CP,Daily!JV$10,0)/JV$191</f>
        <v>0</v>
      </c>
      <c r="JW196" s="12">
        <f>VLOOKUP($IF196,Data!$B:$CP,Daily!JW$10,0)/JW$191</f>
        <v>0</v>
      </c>
      <c r="JX196" s="12">
        <f>VLOOKUP($IF196,Data!$B:$CP,Daily!JX$10,0)/JX$191</f>
        <v>0</v>
      </c>
      <c r="JY196" s="12">
        <f>VLOOKUP($IF196,Data!$B:$CP,Daily!JY$10,0)/JY$191</f>
        <v>0</v>
      </c>
      <c r="JZ196" s="12">
        <f>VLOOKUP($IF196,Data!$B:$CP,Daily!JZ$10,0)/JZ$191</f>
        <v>0</v>
      </c>
      <c r="KA196" s="12">
        <f>VLOOKUP($IF196,Data!$B:$CP,Daily!KA$10,0)/KA$191</f>
        <v>0</v>
      </c>
      <c r="KB196" s="12">
        <f>VLOOKUP($IF196,Data!$B:$CP,Daily!KB$10,0)/KB$191</f>
        <v>0</v>
      </c>
      <c r="KC196" s="12">
        <f>VLOOKUP($IF196,Data!$B:$CP,Daily!KC$10,0)/KC$191</f>
        <v>0</v>
      </c>
      <c r="KD196" s="12">
        <f>VLOOKUP($IF196,Data!$B:$CP,Daily!KD$10,0)/KD$191</f>
        <v>0</v>
      </c>
      <c r="KE196" s="12">
        <f>VLOOKUP($IF196,Data!$B:$CP,Daily!KE$10,0)/KE$191</f>
        <v>0</v>
      </c>
      <c r="KF196" s="12">
        <f>VLOOKUP($IF196,Data!$B:$CP,Daily!KF$10,0)/KF$191</f>
        <v>0</v>
      </c>
      <c r="KG196" s="12">
        <f>VLOOKUP($IF196,Data!$B:$CP,Daily!KG$10,0)/KG$191</f>
        <v>0</v>
      </c>
      <c r="KH196" s="12">
        <f>VLOOKUP($IF196,Data!$B:$CP,Daily!KH$10,0)/KH$191</f>
        <v>0</v>
      </c>
      <c r="KI196" s="12">
        <f>VLOOKUP($IF196,Data!$B:$CP,Daily!KI$10,0)/KI$191</f>
        <v>0</v>
      </c>
      <c r="KJ196" s="12">
        <f>VLOOKUP($IF196,Data!$B:$CP,Daily!KJ$10,0)/KJ$191</f>
        <v>0</v>
      </c>
      <c r="KK196" s="12">
        <f>VLOOKUP($IF196,Data!$B:$CP,Daily!KK$10,0)/KK$191</f>
        <v>0</v>
      </c>
      <c r="KL196" s="12">
        <f>VLOOKUP($IF196,Data!$B:$CP,Daily!KL$10,0)/KL$191</f>
        <v>0</v>
      </c>
      <c r="KM196" s="12">
        <f>VLOOKUP($IF196,Data!$B:$CP,Daily!KM$10,0)/KM$191</f>
        <v>0</v>
      </c>
      <c r="KN196" s="12">
        <f>VLOOKUP($IF196,Data!$B:$CP,Daily!KN$10,0)/KN$191</f>
        <v>0</v>
      </c>
      <c r="KO196" s="12">
        <f>VLOOKUP($IF196,Data!$B:$CP,Daily!KO$10,0)/KO$191</f>
        <v>0</v>
      </c>
      <c r="KP196" s="12">
        <f>VLOOKUP($IF196,Data!$B:$CP,Daily!KP$10,0)/KP$191</f>
        <v>0</v>
      </c>
      <c r="KQ196" s="12">
        <f>VLOOKUP($IF196,Data!$B:$CP,Daily!KQ$10,0)/KQ$191</f>
        <v>0</v>
      </c>
      <c r="KR196" s="12">
        <f>VLOOKUP($IF196,Data!$B:$CP,Daily!KR$10,0)/KR$191</f>
        <v>0</v>
      </c>
      <c r="KS196" s="12">
        <f>VLOOKUP($IF196,Data!$B:$CP,Daily!KS$10,0)/KS$191</f>
        <v>0</v>
      </c>
      <c r="KT196" s="12">
        <f>VLOOKUP($IF196,Data!$B:$CP,Daily!KT$10,0)/KT$191</f>
        <v>2.2341376228775692E-4</v>
      </c>
      <c r="KU196" s="12">
        <f>VLOOKUP($IF196,Data!$B:$CP,Daily!KU$10,0)/KU$191</f>
        <v>0</v>
      </c>
      <c r="KV196" s="12">
        <f>VLOOKUP($IF196,Data!$B:$CP,Daily!KV$10,0)/KV$191</f>
        <v>0</v>
      </c>
      <c r="KW196" s="12">
        <f>VLOOKUP($IF196,Data!$B:$CP,Daily!KW$10,0)/KW$191</f>
        <v>0</v>
      </c>
      <c r="KX196" s="12">
        <f>VLOOKUP($IF196,Data!$B:$CP,Daily!KX$10,0)/KX$191</f>
        <v>0</v>
      </c>
      <c r="KY196" s="12">
        <f>VLOOKUP($IF196,Data!$B:$CP,Daily!KY$10,0)/KY$191</f>
        <v>0</v>
      </c>
      <c r="KZ196" s="12">
        <f>VLOOKUP($IF196,Data!$B:$CP,Daily!KZ$10,0)/KZ$191</f>
        <v>0</v>
      </c>
      <c r="LA196" s="12">
        <f>VLOOKUP($IF196,Data!$B:$CP,Daily!LA$10,0)/LA$191</f>
        <v>0</v>
      </c>
      <c r="LB196" s="12">
        <f>VLOOKUP($IF196,Data!$B:$CP,Daily!LB$10,0)/LB$191</f>
        <v>0</v>
      </c>
      <c r="LC196" s="12">
        <f>VLOOKUP($IF196,Data!$B:$CP,Daily!LC$10,0)/LC$191</f>
        <v>0</v>
      </c>
      <c r="LD196" s="12">
        <f>VLOOKUP($IF196,Data!$B:$CP,Daily!LD$10,0)/LD$191</f>
        <v>0</v>
      </c>
      <c r="LE196" s="12">
        <f>VLOOKUP($IF196,Data!$B:$CP,Daily!LE$10,0)/LE$191</f>
        <v>0</v>
      </c>
      <c r="LF196" s="12">
        <f>VLOOKUP($IF196,Data!$B:$CP,Daily!LF$10,0)/LF$191</f>
        <v>0</v>
      </c>
      <c r="LG196" s="12">
        <f>VLOOKUP($IF196,Data!$B:$CP,Daily!LG$10,0)/LG$191</f>
        <v>1.738828029907842E-4</v>
      </c>
      <c r="LH196" s="12">
        <f>VLOOKUP($IF196,Data!$B:$CP,Daily!LH$10,0)/LH$191</f>
        <v>0</v>
      </c>
      <c r="LI196" s="12">
        <f>VLOOKUP($IF196,Data!$B:$CP,Daily!LI$10,0)/LI$191</f>
        <v>0</v>
      </c>
      <c r="LJ196" s="12">
        <f>VLOOKUP($IF196,Data!$B:$CP,Daily!LJ$10,0)/LJ$191</f>
        <v>0</v>
      </c>
      <c r="LK196" s="12">
        <f>VLOOKUP($IF196,Data!$B:$CP,Daily!LK$10,0)/LK$191</f>
        <v>0</v>
      </c>
      <c r="LL196" s="12">
        <f>VLOOKUP($IF196,Data!$B:$CP,Daily!LL$10,0)/LL$191</f>
        <v>0</v>
      </c>
      <c r="LM196" s="12">
        <f>VLOOKUP($IF196,Data!$B:$CP,Daily!LM$10,0)/LM$191</f>
        <v>0</v>
      </c>
      <c r="LN196" s="12">
        <f>VLOOKUP($IF196,Data!$B:$CP,Daily!LN$10,0)/LN$191</f>
        <v>0</v>
      </c>
      <c r="LO196" s="12">
        <f>VLOOKUP($IF196,Data!$B:$CP,Daily!LO$10,0)/LO$191</f>
        <v>0</v>
      </c>
      <c r="LP196" s="12">
        <f>VLOOKUP($IF196,Data!$B:$CP,Daily!LP$10,0)/LP$191</f>
        <v>0</v>
      </c>
      <c r="LQ196" s="12">
        <f>VLOOKUP($IF196,Data!$B:$CP,Daily!LQ$10,0)/LQ$191</f>
        <v>0</v>
      </c>
      <c r="LR196" s="12">
        <f>VLOOKUP($IF196,Data!$B:$CP,Daily!LR$10,0)/LR$191</f>
        <v>0</v>
      </c>
      <c r="LS196" s="12">
        <f>VLOOKUP($IF196,Data!$B:$CP,Daily!LS$10,0)/LS$191</f>
        <v>0</v>
      </c>
      <c r="LU196" s="40">
        <f>_xlfn.QUARTILE.INC($IH196:$LR196,1)</f>
        <v>0</v>
      </c>
      <c r="LV196" s="40">
        <f>_xlfn.QUARTILE.INC($IH196:$LR196,3)</f>
        <v>0</v>
      </c>
      <c r="LW196" s="40">
        <f t="shared" si="2911"/>
        <v>0</v>
      </c>
      <c r="LX196" s="40">
        <f t="shared" si="2922"/>
        <v>0</v>
      </c>
      <c r="LY196" s="40">
        <f t="shared" si="2923"/>
        <v>0</v>
      </c>
      <c r="LZ196" s="43"/>
      <c r="MA196" s="12">
        <f t="shared" si="2924"/>
        <v>3.594398319510517E-5</v>
      </c>
      <c r="MB196" s="12">
        <f t="shared" si="2929"/>
        <v>0</v>
      </c>
      <c r="MC196" s="12">
        <f t="shared" si="2930"/>
        <v>1.7701934821475988E-5</v>
      </c>
    </row>
    <row r="197" spans="4:341" x14ac:dyDescent="0.35">
      <c r="D197" s="68" t="s">
        <v>928</v>
      </c>
      <c r="E197" s="66"/>
      <c r="F197" s="64"/>
      <c r="G197" s="64"/>
      <c r="H197" s="65"/>
      <c r="I197" s="64"/>
      <c r="J197" s="65"/>
      <c r="K197" s="64"/>
      <c r="L197" s="64"/>
      <c r="M197" s="66"/>
      <c r="N197" s="64"/>
      <c r="O197" s="64"/>
      <c r="P197" s="64"/>
      <c r="Q197" s="64"/>
      <c r="R197" s="64"/>
      <c r="S197" s="64"/>
      <c r="T197" s="64"/>
      <c r="U197" s="66"/>
      <c r="V197" s="64"/>
      <c r="W197" s="64"/>
      <c r="X197" s="64"/>
      <c r="Y197" s="64"/>
      <c r="Z197" s="64"/>
      <c r="AA197" s="64"/>
      <c r="AB197" s="62"/>
      <c r="AC197" s="46"/>
    </row>
    <row r="198" spans="4:341" ht="14.25" customHeight="1" x14ac:dyDescent="0.35">
      <c r="D198" s="123" t="s">
        <v>929</v>
      </c>
      <c r="E198" s="53" t="str">
        <f>VLOOKUP($D198,'Metric Nature'!$C:$D,2,0)&amp;IF(($F198&lt;(EA198)),"Below",IF(($F198&gt;(DZ198)),"Above","Within"))</f>
        <v>PositiveWithin</v>
      </c>
      <c r="F198" s="125">
        <f t="shared" ref="F198" si="2931">DU198</f>
        <v>124182</v>
      </c>
      <c r="G198" s="125">
        <f t="shared" ref="G198" si="2932">ED198</f>
        <v>125527.42857142857</v>
      </c>
      <c r="H198" s="126">
        <f t="shared" ref="H198" si="2933">IFERROR(((F198-G198)/G198),0)</f>
        <v>-1.0718203875760741E-2</v>
      </c>
      <c r="I198" s="125">
        <f>EE198</f>
        <v>124892.86666666667</v>
      </c>
      <c r="J198" s="126">
        <f t="shared" ref="J198" si="2934">IFERROR(((F198-I198)/I198),0)</f>
        <v>-5.6918115953246487E-3</v>
      </c>
      <c r="K198" s="125">
        <f t="shared" ref="K198:K201" si="2935">EC198</f>
        <v>16231.346607820618</v>
      </c>
      <c r="L198" s="127"/>
      <c r="M198" s="53" t="str">
        <f>VLOOKUP($D198,'Metric Nature'!$C:$D,2,0)&amp;IF(($N198&lt;(HZ198)),"Below",IF(($N198&gt;(HY198)),"Above","Within"))</f>
        <v>PositiveAbove</v>
      </c>
      <c r="N198" s="125">
        <f t="shared" ref="N198" si="2936">HT198</f>
        <v>94408</v>
      </c>
      <c r="O198" s="125">
        <f>IC198</f>
        <v>95344.28571428571</v>
      </c>
      <c r="P198" s="126">
        <f>IFERROR(((N198-O198)/O198),0)</f>
        <v>-9.8200506435324186E-3</v>
      </c>
      <c r="Q198" s="125">
        <f t="shared" ref="Q198" si="2937">ID198</f>
        <v>94717.03333333334</v>
      </c>
      <c r="R198" s="126">
        <f t="shared" ref="R198" si="2938">IFERROR(((N198-Q198)/Q198),0)</f>
        <v>-3.2627007250720492E-3</v>
      </c>
      <c r="S198" s="125">
        <f t="shared" ref="S198:S201" si="2939">IB198</f>
        <v>11566.120293003278</v>
      </c>
      <c r="T198" s="127"/>
      <c r="U198" s="53" t="str">
        <f>VLOOKUP($D198,'Metric Nature'!$C:$D,2,0)&amp;IF(($V198&lt;(LY198)),"Below",IF(($V198&gt;(LX198)),"Above","Within"))</f>
        <v>PositiveWithin</v>
      </c>
      <c r="V198" s="125">
        <f t="shared" ref="V198" si="2940">LS198</f>
        <v>29774</v>
      </c>
      <c r="W198" s="125">
        <f>MB198</f>
        <v>30183.142857142859</v>
      </c>
      <c r="X198" s="126">
        <f t="shared" ref="X198" si="2941">IFERROR(((V198-W198)/W198),0)</f>
        <v>-1.3555343095957113E-2</v>
      </c>
      <c r="Y198" s="125">
        <f>MC198</f>
        <v>30175.833333333332</v>
      </c>
      <c r="Z198" s="126">
        <f t="shared" ref="Z198" si="2942">IFERROR(((V198-Y198)/Y198),0)</f>
        <v>-1.3316395570406743E-2</v>
      </c>
      <c r="AA198" s="125">
        <f t="shared" ref="AA198:AA201" si="2943">MA198</f>
        <v>3850.2735113524368</v>
      </c>
      <c r="AB198" s="127"/>
      <c r="AC198" s="46"/>
      <c r="AI198" s="7" t="s">
        <v>929</v>
      </c>
      <c r="AJ198" s="8">
        <f t="shared" ref="AJ198" si="2944">EI198+IH198</f>
        <v>140550</v>
      </c>
      <c r="AK198" s="8">
        <f t="shared" ref="AK198" si="2945">EJ198+II198</f>
        <v>148080</v>
      </c>
      <c r="AL198" s="8">
        <f t="shared" ref="AL198" si="2946">EK198+IJ198</f>
        <v>116344</v>
      </c>
      <c r="AM198" s="8">
        <f t="shared" ref="AM198" si="2947">EL198+IK198</f>
        <v>111594</v>
      </c>
      <c r="AN198" s="8">
        <f t="shared" ref="AN198" si="2948">EM198+IL198</f>
        <v>114155</v>
      </c>
      <c r="AO198" s="8">
        <f t="shared" ref="AO198" si="2949">EN198+IM198</f>
        <v>137904</v>
      </c>
      <c r="AP198" s="8">
        <f t="shared" ref="AP198" si="2950">EO198+IN198</f>
        <v>151285</v>
      </c>
      <c r="AQ198" s="8">
        <f t="shared" ref="AQ198" si="2951">EP198+IO198</f>
        <v>161064</v>
      </c>
      <c r="AR198" s="8">
        <f t="shared" ref="AR198" si="2952">EQ198+IP198</f>
        <v>155438</v>
      </c>
      <c r="AS198" s="8">
        <f t="shared" ref="AS198" si="2953">ER198+IQ198</f>
        <v>115610</v>
      </c>
      <c r="AT198" s="8">
        <f t="shared" ref="AT198" si="2954">ES198+IR198</f>
        <v>109887</v>
      </c>
      <c r="AU198" s="8">
        <f t="shared" ref="AU198" si="2955">ET198+IS198</f>
        <v>126943</v>
      </c>
      <c r="AV198" s="8">
        <f t="shared" ref="AV198" si="2956">EU198+IT198</f>
        <v>128203</v>
      </c>
      <c r="AW198" s="8">
        <f t="shared" ref="AW198" si="2957">EV198+IU198</f>
        <v>142456</v>
      </c>
      <c r="AX198" s="8">
        <f t="shared" ref="AX198" si="2958">EW198+IV198</f>
        <v>166757</v>
      </c>
      <c r="AY198" s="8">
        <f t="shared" ref="AY198" si="2959">EX198+IW198</f>
        <v>155681</v>
      </c>
      <c r="AZ198" s="8">
        <f t="shared" ref="AZ198" si="2960">EY198+IX198</f>
        <v>114897</v>
      </c>
      <c r="BA198" s="8">
        <f t="shared" ref="BA198" si="2961">EZ198+IY198</f>
        <v>111783</v>
      </c>
      <c r="BB198" s="8">
        <f t="shared" ref="BB198" si="2962">FA198+IZ198</f>
        <v>126190</v>
      </c>
      <c r="BC198" s="8">
        <f t="shared" ref="BC198" si="2963">FB198+JA198</f>
        <v>120020</v>
      </c>
      <c r="BD198" s="8">
        <f t="shared" ref="BD198" si="2964">FC198+JB198</f>
        <v>130583</v>
      </c>
      <c r="BE198" s="8">
        <f t="shared" ref="BE198" si="2965">FD198+JC198</f>
        <v>130349</v>
      </c>
      <c r="BF198" s="8">
        <f t="shared" ref="BF198" si="2966">FE198+JD198</f>
        <v>141159</v>
      </c>
      <c r="BG198" s="8">
        <f t="shared" ref="BG198" si="2967">FF198+JE198</f>
        <v>109326</v>
      </c>
      <c r="BH198" s="8">
        <f t="shared" ref="BH198" si="2968">FG198+JF198</f>
        <v>105443</v>
      </c>
      <c r="BI198" s="8">
        <f t="shared" ref="BI198" si="2969">FH198+JG198</f>
        <v>121956</v>
      </c>
      <c r="BJ198" s="8">
        <f t="shared" ref="BJ198" si="2970">FI198+JH198</f>
        <v>131713</v>
      </c>
      <c r="BK198" s="8">
        <f t="shared" ref="BK198" si="2971">FJ198+JI198</f>
        <v>135649</v>
      </c>
      <c r="BL198" s="8">
        <f t="shared" ref="BL198" si="2972">FK198+JJ198</f>
        <v>135753</v>
      </c>
      <c r="BM198" s="8">
        <f t="shared" ref="BM198" si="2973">FL198+JK198</f>
        <v>156320</v>
      </c>
      <c r="BN198" s="8">
        <f t="shared" ref="BN198" si="2974">FM198+JL198</f>
        <v>123033</v>
      </c>
      <c r="BO198" s="8">
        <f t="shared" ref="BO198" si="2975">FN198+JM198</f>
        <v>108788</v>
      </c>
      <c r="BP198" s="8">
        <f t="shared" ref="BP198" si="2976">FO198+JN198</f>
        <v>140929</v>
      </c>
      <c r="BQ198" s="8">
        <f t="shared" ref="BQ198" si="2977">FP198+JO198</f>
        <v>153908</v>
      </c>
      <c r="BR198" s="8">
        <f t="shared" ref="BR198" si="2978">FQ198+JP198</f>
        <v>141472</v>
      </c>
      <c r="BS198" s="8">
        <f t="shared" ref="BS198" si="2979">FR198+JQ198</f>
        <v>146558</v>
      </c>
      <c r="BT198" s="8">
        <f t="shared" ref="BT198" si="2980">FS198+JR198</f>
        <v>143395</v>
      </c>
      <c r="BU198" s="8">
        <f t="shared" ref="BU198" si="2981">FT198+JS198</f>
        <v>112764</v>
      </c>
      <c r="BV198" s="8">
        <f t="shared" ref="BV198" si="2982">FU198+JT198</f>
        <v>102777</v>
      </c>
      <c r="BW198" s="8">
        <f t="shared" ref="BW198" si="2983">FV198+JU198</f>
        <v>119982</v>
      </c>
      <c r="BX198" s="8">
        <f t="shared" ref="BX198" si="2984">FW198+JV198</f>
        <v>120944</v>
      </c>
      <c r="BY198" s="8">
        <f t="shared" ref="BY198" si="2985">FX198+JW198</f>
        <v>132698</v>
      </c>
      <c r="BZ198" s="8">
        <f t="shared" ref="BZ198" si="2986">FY198+JX198</f>
        <v>139206</v>
      </c>
      <c r="CA198" s="8">
        <f t="shared" ref="CA198" si="2987">FZ198+JY198</f>
        <v>140106</v>
      </c>
      <c r="CB198" s="8">
        <f t="shared" ref="CB198" si="2988">GA198+JZ198</f>
        <v>105487</v>
      </c>
      <c r="CC198" s="8">
        <f t="shared" ref="CC198" si="2989">GB198+KA198</f>
        <v>91003</v>
      </c>
      <c r="CD198" s="8">
        <f t="shared" ref="CD198" si="2990">GC198+KB198</f>
        <v>123133</v>
      </c>
      <c r="CE198" s="8">
        <f t="shared" ref="CE198" si="2991">GD198+KC198</f>
        <v>123477</v>
      </c>
      <c r="CF198" s="8">
        <f t="shared" ref="CF198" si="2992">GE198+KD198</f>
        <v>136860</v>
      </c>
      <c r="CG198" s="8">
        <f t="shared" ref="CG198" si="2993">GF198+KE198</f>
        <v>134985</v>
      </c>
      <c r="CH198" s="8">
        <f t="shared" ref="CH198" si="2994">GG198+KF198</f>
        <v>145697</v>
      </c>
      <c r="CI198" s="8">
        <f t="shared" ref="CI198" si="2995">GH198+KG198</f>
        <v>108491</v>
      </c>
      <c r="CJ198" s="8">
        <f t="shared" ref="CJ198" si="2996">GI198+KH198</f>
        <v>103312</v>
      </c>
      <c r="CK198" s="8">
        <f t="shared" ref="CK198" si="2997">GJ198+KI198</f>
        <v>123363</v>
      </c>
      <c r="CL198" s="8">
        <f t="shared" ref="CL198" si="2998">GK198+KJ198</f>
        <v>129218</v>
      </c>
      <c r="CM198" s="8">
        <f t="shared" ref="CM198" si="2999">GL198+KK198</f>
        <v>126729</v>
      </c>
      <c r="CN198" s="8">
        <f t="shared" ref="CN198" si="3000">GM198+KL198</f>
        <v>129787</v>
      </c>
      <c r="CO198" s="8">
        <f t="shared" ref="CO198" si="3001">GN198+KM198</f>
        <v>134722</v>
      </c>
      <c r="CP198" s="8">
        <f t="shared" ref="CP198" si="3002">GO198+KN198</f>
        <v>101464</v>
      </c>
      <c r="CQ198" s="8">
        <f t="shared" ref="CQ198" si="3003">GP198+KO198</f>
        <v>93755</v>
      </c>
      <c r="CR198" s="8">
        <f t="shared" ref="CR198" si="3004">GQ198+KP198</f>
        <v>115224</v>
      </c>
      <c r="CS198" s="8">
        <f t="shared" ref="CS198" si="3005">GR198+KQ198</f>
        <v>117351</v>
      </c>
      <c r="CT198" s="8">
        <f t="shared" ref="CT198" si="3006">GS198+KR198</f>
        <v>126261</v>
      </c>
      <c r="CU198" s="8">
        <f t="shared" ref="CU198" si="3007">GT198+KS198</f>
        <v>128094</v>
      </c>
      <c r="CV198" s="8">
        <f t="shared" ref="CV198" si="3008">GU198+KT198</f>
        <v>158222</v>
      </c>
      <c r="CW198" s="8">
        <f t="shared" ref="CW198" si="3009">GV198+KU198</f>
        <v>118978</v>
      </c>
      <c r="CX198" s="8">
        <f t="shared" ref="CX198" si="3010">GW198+KV198</f>
        <v>126605</v>
      </c>
      <c r="CY198" s="8">
        <f t="shared" ref="CY198" si="3011">GX198+KW198</f>
        <v>130483</v>
      </c>
      <c r="CZ198" s="8">
        <f t="shared" ref="CZ198" si="3012">GY198+KX198</f>
        <v>126064</v>
      </c>
      <c r="DA198" s="8">
        <f t="shared" ref="DA198" si="3013">GZ198+KY198</f>
        <v>124598</v>
      </c>
      <c r="DB198" s="8">
        <f t="shared" ref="DB198" si="3014">HA198+KZ198</f>
        <v>133479</v>
      </c>
      <c r="DC198" s="8">
        <f t="shared" ref="DC198" si="3015">HB198+LA198</f>
        <v>145052</v>
      </c>
      <c r="DD198" s="8">
        <f t="shared" ref="DD198" si="3016">HC198+LB198</f>
        <v>111227</v>
      </c>
      <c r="DE198" s="8">
        <f t="shared" ref="DE198" si="3017">HD198+LC198</f>
        <v>97839</v>
      </c>
      <c r="DF198" s="8">
        <f t="shared" ref="DF198" si="3018">HE198+LD198</f>
        <v>117173</v>
      </c>
      <c r="DG198" s="8">
        <f t="shared" ref="DG198" si="3019">HF198+LE198</f>
        <v>120456</v>
      </c>
      <c r="DH198" s="8">
        <f t="shared" ref="DH198" si="3020">HG198+LF198</f>
        <v>129835</v>
      </c>
      <c r="DI198" s="8">
        <f t="shared" ref="DI198" si="3021">HH198+LG198</f>
        <v>150893</v>
      </c>
      <c r="DJ198" s="8">
        <f t="shared" ref="DJ198" si="3022">HI198+LH198</f>
        <v>155501</v>
      </c>
      <c r="DK198" s="8">
        <f t="shared" ref="DK198" si="3023">HJ198+LI198</f>
        <v>113745</v>
      </c>
      <c r="DL198" s="8">
        <f t="shared" ref="DL198" si="3024">HK198+LJ198</f>
        <v>103452</v>
      </c>
      <c r="DM198" s="8">
        <f t="shared" ref="DM198" si="3025">HL198+LK198</f>
        <v>123807</v>
      </c>
      <c r="DN198" s="8">
        <f t="shared" ref="DN198" si="3026">HM198+LL198</f>
        <v>124658</v>
      </c>
      <c r="DO198" s="8">
        <f t="shared" ref="DO198" si="3027">HN198+LM198</f>
        <v>134245</v>
      </c>
      <c r="DP198" s="8">
        <f t="shared" ref="DP198" si="3028">HO198+LN198</f>
        <v>131538</v>
      </c>
      <c r="DQ198" s="8">
        <f t="shared" ref="DQ198" si="3029">HP198+LO198</f>
        <v>141993</v>
      </c>
      <c r="DR198" s="8">
        <f t="shared" ref="DR198" si="3030">HQ198+LP198</f>
        <v>114992</v>
      </c>
      <c r="DS198" s="8">
        <f t="shared" ref="DS198" si="3031">HR198+LQ198</f>
        <v>105375</v>
      </c>
      <c r="DT198" s="8">
        <f t="shared" ref="DT198" si="3032">HS198+LR198</f>
        <v>125891</v>
      </c>
      <c r="DU198" s="8">
        <f t="shared" ref="DU198" si="3033">HT198+LS198</f>
        <v>124182</v>
      </c>
      <c r="DV198" s="41"/>
      <c r="DW198" s="8">
        <f t="shared" si="1899"/>
        <v>115224</v>
      </c>
      <c r="DX198" s="8">
        <f t="shared" si="1900"/>
        <v>139206</v>
      </c>
      <c r="DY198" s="8">
        <f>DX198-DW198</f>
        <v>23982</v>
      </c>
      <c r="DZ198" s="8">
        <f>DX198+(1.25*DY198)</f>
        <v>169183.5</v>
      </c>
      <c r="EA198" s="8">
        <f>DW198-(1.25*DY198)</f>
        <v>85246.5</v>
      </c>
      <c r="EB198" s="14"/>
      <c r="EC198" s="9">
        <f t="shared" ref="EC198" si="3034">_xlfn.STDEV.P(AJ198:DU198)</f>
        <v>16231.346607820618</v>
      </c>
      <c r="ED198" s="9">
        <f>AVERAGE(DN198:DT198)</f>
        <v>125527.42857142857</v>
      </c>
      <c r="EE198" s="9">
        <f>AVERAGE(CQ198:DT198)</f>
        <v>124892.86666666667</v>
      </c>
      <c r="EF198" s="1"/>
      <c r="EG198" s="7" t="s">
        <v>930</v>
      </c>
      <c r="EH198" s="7" t="s">
        <v>172</v>
      </c>
      <c r="EI198" s="8">
        <f>VLOOKUP($EG198,Data!$B:$CP,Daily!EI$10,0)</f>
        <v>106575</v>
      </c>
      <c r="EJ198" s="8">
        <f>VLOOKUP($EG198,Data!$B:$CP,Daily!EJ$10,0)</f>
        <v>111771</v>
      </c>
      <c r="EK198" s="8">
        <f>VLOOKUP($EG198,Data!$B:$CP,Daily!EK$10,0)</f>
        <v>87977</v>
      </c>
      <c r="EL198" s="8">
        <f>VLOOKUP($EG198,Data!$B:$CP,Daily!EL$10,0)</f>
        <v>84775</v>
      </c>
      <c r="EM198" s="8">
        <f>VLOOKUP($EG198,Data!$B:$CP,Daily!EM$10,0)</f>
        <v>86841</v>
      </c>
      <c r="EN198" s="8">
        <f>VLOOKUP($EG198,Data!$B:$CP,Daily!EN$10,0)</f>
        <v>104240</v>
      </c>
      <c r="EO198" s="8">
        <f>VLOOKUP($EG198,Data!$B:$CP,Daily!EO$10,0)</f>
        <v>114044</v>
      </c>
      <c r="EP198" s="8">
        <f>VLOOKUP($EG198,Data!$B:$CP,Daily!EP$10,0)</f>
        <v>121888</v>
      </c>
      <c r="EQ198" s="8">
        <f>VLOOKUP($EG198,Data!$B:$CP,Daily!EQ$10,0)</f>
        <v>117689</v>
      </c>
      <c r="ER198" s="8">
        <f>VLOOKUP($EG198,Data!$B:$CP,Daily!ER$10,0)</f>
        <v>87364</v>
      </c>
      <c r="ES198" s="8">
        <f>VLOOKUP($EG198,Data!$B:$CP,Daily!ES$10,0)</f>
        <v>83575</v>
      </c>
      <c r="ET198" s="8">
        <f>VLOOKUP($EG198,Data!$B:$CP,Daily!ET$10,0)</f>
        <v>96556</v>
      </c>
      <c r="EU198" s="8">
        <f>VLOOKUP($EG198,Data!$B:$CP,Daily!EU$10,0)</f>
        <v>97368</v>
      </c>
      <c r="EV198" s="8">
        <f>VLOOKUP($EG198,Data!$B:$CP,Daily!EV$10,0)</f>
        <v>108182</v>
      </c>
      <c r="EW198" s="8">
        <f>VLOOKUP($EG198,Data!$B:$CP,Daily!EW$10,0)</f>
        <v>128051</v>
      </c>
      <c r="EX198" s="8">
        <f>VLOOKUP($EG198,Data!$B:$CP,Daily!EX$10,0)</f>
        <v>118515</v>
      </c>
      <c r="EY198" s="8">
        <f>VLOOKUP($EG198,Data!$B:$CP,Daily!EY$10,0)</f>
        <v>87010</v>
      </c>
      <c r="EZ198" s="8">
        <f>VLOOKUP($EG198,Data!$B:$CP,Daily!EZ$10,0)</f>
        <v>83769</v>
      </c>
      <c r="FA198" s="8">
        <f>VLOOKUP($EG198,Data!$B:$CP,Daily!FA$10,0)</f>
        <v>96449</v>
      </c>
      <c r="FB198" s="8">
        <f>VLOOKUP($EG198,Data!$B:$CP,Daily!FB$10,0)</f>
        <v>91596</v>
      </c>
      <c r="FC198" s="8">
        <f>VLOOKUP($EG198,Data!$B:$CP,Daily!FC$10,0)</f>
        <v>99238</v>
      </c>
      <c r="FD198" s="8">
        <f>VLOOKUP($EG198,Data!$B:$CP,Daily!FD$10,0)</f>
        <v>98972</v>
      </c>
      <c r="FE198" s="8">
        <f>VLOOKUP($EG198,Data!$B:$CP,Daily!FE$10,0)</f>
        <v>107427</v>
      </c>
      <c r="FF198" s="8">
        <f>VLOOKUP($EG198,Data!$B:$CP,Daily!FF$10,0)</f>
        <v>83199</v>
      </c>
      <c r="FG198" s="8">
        <f>VLOOKUP($EG198,Data!$B:$CP,Daily!FG$10,0)</f>
        <v>80305</v>
      </c>
      <c r="FH198" s="8">
        <f>VLOOKUP($EG198,Data!$B:$CP,Daily!FH$10,0)</f>
        <v>93547</v>
      </c>
      <c r="FI198" s="8">
        <f>VLOOKUP($EG198,Data!$B:$CP,Daily!FI$10,0)</f>
        <v>100768</v>
      </c>
      <c r="FJ198" s="8">
        <f>VLOOKUP($EG198,Data!$B:$CP,Daily!FJ$10,0)</f>
        <v>102881</v>
      </c>
      <c r="FK198" s="8">
        <f>VLOOKUP($EG198,Data!$B:$CP,Daily!FK$10,0)</f>
        <v>103088</v>
      </c>
      <c r="FL198" s="8">
        <f>VLOOKUP($EG198,Data!$B:$CP,Daily!FL$10,0)</f>
        <v>118786</v>
      </c>
      <c r="FM198" s="8">
        <f>VLOOKUP($EG198,Data!$B:$CP,Daily!FM$10,0)</f>
        <v>93709</v>
      </c>
      <c r="FN198" s="8">
        <f>VLOOKUP($EG198,Data!$B:$CP,Daily!FN$10,0)</f>
        <v>82887</v>
      </c>
      <c r="FO198" s="8">
        <f>VLOOKUP($EG198,Data!$B:$CP,Daily!FO$10,0)</f>
        <v>107903</v>
      </c>
      <c r="FP198" s="8">
        <f>VLOOKUP($EG198,Data!$B:$CP,Daily!FP$10,0)</f>
        <v>116679</v>
      </c>
      <c r="FQ198" s="8">
        <f>VLOOKUP($EG198,Data!$B:$CP,Daily!FQ$10,0)</f>
        <v>107055</v>
      </c>
      <c r="FR198" s="8">
        <f>VLOOKUP($EG198,Data!$B:$CP,Daily!FR$10,0)</f>
        <v>109468</v>
      </c>
      <c r="FS198" s="8">
        <f>VLOOKUP($EG198,Data!$B:$CP,Daily!FS$10,0)</f>
        <v>107895</v>
      </c>
      <c r="FT198" s="8">
        <f>VLOOKUP($EG198,Data!$B:$CP,Daily!FT$10,0)</f>
        <v>85072</v>
      </c>
      <c r="FU198" s="8">
        <f>VLOOKUP($EG198,Data!$B:$CP,Daily!FU$10,0)</f>
        <v>77864</v>
      </c>
      <c r="FV198" s="8">
        <f>VLOOKUP($EG198,Data!$B:$CP,Daily!FV$10,0)</f>
        <v>91309</v>
      </c>
      <c r="FW198" s="8">
        <f>VLOOKUP($EG198,Data!$B:$CP,Daily!FW$10,0)</f>
        <v>91887</v>
      </c>
      <c r="FX198" s="8">
        <f>VLOOKUP($EG198,Data!$B:$CP,Daily!FX$10,0)</f>
        <v>100263</v>
      </c>
      <c r="FY198" s="8">
        <f>VLOOKUP($EG198,Data!$B:$CP,Daily!FY$10,0)</f>
        <v>105236</v>
      </c>
      <c r="FZ198" s="8">
        <f>VLOOKUP($EG198,Data!$B:$CP,Daily!FZ$10,0)</f>
        <v>106166</v>
      </c>
      <c r="GA198" s="8">
        <f>VLOOKUP($EG198,Data!$B:$CP,Daily!GA$10,0)</f>
        <v>79567</v>
      </c>
      <c r="GB198" s="8">
        <f>VLOOKUP($EG198,Data!$B:$CP,Daily!GB$10,0)</f>
        <v>69465</v>
      </c>
      <c r="GC198" s="8">
        <f>VLOOKUP($EG198,Data!$B:$CP,Daily!GC$10,0)</f>
        <v>94184</v>
      </c>
      <c r="GD198" s="8">
        <f>VLOOKUP($EG198,Data!$B:$CP,Daily!GD$10,0)</f>
        <v>95043</v>
      </c>
      <c r="GE198" s="8">
        <f>VLOOKUP($EG198,Data!$B:$CP,Daily!GE$10,0)</f>
        <v>104194</v>
      </c>
      <c r="GF198" s="8">
        <f>VLOOKUP($EG198,Data!$B:$CP,Daily!GF$10,0)</f>
        <v>102534</v>
      </c>
      <c r="GG198" s="8">
        <f>VLOOKUP($EG198,Data!$B:$CP,Daily!GG$10,0)</f>
        <v>110388</v>
      </c>
      <c r="GH198" s="8">
        <f>VLOOKUP($EG198,Data!$B:$CP,Daily!GH$10,0)</f>
        <v>82015</v>
      </c>
      <c r="GI198" s="8">
        <f>VLOOKUP($EG198,Data!$B:$CP,Daily!GI$10,0)</f>
        <v>78698</v>
      </c>
      <c r="GJ198" s="8">
        <f>VLOOKUP($EG198,Data!$B:$CP,Daily!GJ$10,0)</f>
        <v>92939</v>
      </c>
      <c r="GK198" s="8">
        <f>VLOOKUP($EG198,Data!$B:$CP,Daily!GK$10,0)</f>
        <v>97740</v>
      </c>
      <c r="GL198" s="8">
        <f>VLOOKUP($EG198,Data!$B:$CP,Daily!GL$10,0)</f>
        <v>96276</v>
      </c>
      <c r="GM198" s="8">
        <f>VLOOKUP($EG198,Data!$B:$CP,Daily!GM$10,0)</f>
        <v>98622</v>
      </c>
      <c r="GN198" s="8">
        <f>VLOOKUP($EG198,Data!$B:$CP,Daily!GN$10,0)</f>
        <v>102038</v>
      </c>
      <c r="GO198" s="8">
        <f>VLOOKUP($EG198,Data!$B:$CP,Daily!GO$10,0)</f>
        <v>76447</v>
      </c>
      <c r="GP198" s="8">
        <f>VLOOKUP($EG198,Data!$B:$CP,Daily!GP$10,0)</f>
        <v>70994</v>
      </c>
      <c r="GQ198" s="8">
        <f>VLOOKUP($EG198,Data!$B:$CP,Daily!GQ$10,0)</f>
        <v>87892</v>
      </c>
      <c r="GR198" s="8">
        <f>VLOOKUP($EG198,Data!$B:$CP,Daily!GR$10,0)</f>
        <v>89335</v>
      </c>
      <c r="GS198" s="8">
        <f>VLOOKUP($EG198,Data!$B:$CP,Daily!GS$10,0)</f>
        <v>96025</v>
      </c>
      <c r="GT198" s="8">
        <f>VLOOKUP($EG198,Data!$B:$CP,Daily!GT$10,0)</f>
        <v>97121</v>
      </c>
      <c r="GU198" s="8">
        <f>VLOOKUP($EG198,Data!$B:$CP,Daily!GU$10,0)</f>
        <v>118141</v>
      </c>
      <c r="GV198" s="8">
        <f>VLOOKUP($EG198,Data!$B:$CP,Daily!GV$10,0)</f>
        <v>89564</v>
      </c>
      <c r="GW198" s="8">
        <f>VLOOKUP($EG198,Data!$B:$CP,Daily!GW$10,0)</f>
        <v>95653</v>
      </c>
      <c r="GX198" s="8">
        <f>VLOOKUP($EG198,Data!$B:$CP,Daily!GX$10,0)</f>
        <v>99253</v>
      </c>
      <c r="GY198" s="8">
        <f>VLOOKUP($EG198,Data!$B:$CP,Daily!GY$10,0)</f>
        <v>95692</v>
      </c>
      <c r="GZ198" s="8">
        <f>VLOOKUP($EG198,Data!$B:$CP,Daily!GZ$10,0)</f>
        <v>94214</v>
      </c>
      <c r="HA198" s="8">
        <f>VLOOKUP($EG198,Data!$B:$CP,Daily!HA$10,0)</f>
        <v>101254</v>
      </c>
      <c r="HB198" s="8">
        <f>VLOOKUP($EG198,Data!$B:$CP,Daily!HB$10,0)</f>
        <v>110090</v>
      </c>
      <c r="HC198" s="8">
        <f>VLOOKUP($EG198,Data!$B:$CP,Daily!HC$10,0)</f>
        <v>83696</v>
      </c>
      <c r="HD198" s="8">
        <f>VLOOKUP($EG198,Data!$B:$CP,Daily!HD$10,0)</f>
        <v>74249</v>
      </c>
      <c r="HE198" s="8">
        <f>VLOOKUP($EG198,Data!$B:$CP,Daily!HE$10,0)</f>
        <v>89210</v>
      </c>
      <c r="HF198" s="8">
        <f>VLOOKUP($EG198,Data!$B:$CP,Daily!HF$10,0)</f>
        <v>91876</v>
      </c>
      <c r="HG198" s="8">
        <f>VLOOKUP($EG198,Data!$B:$CP,Daily!HG$10,0)</f>
        <v>98390</v>
      </c>
      <c r="HH198" s="8">
        <f>VLOOKUP($EG198,Data!$B:$CP,Daily!HH$10,0)</f>
        <v>114526</v>
      </c>
      <c r="HI198" s="8">
        <f>VLOOKUP($EG198,Data!$B:$CP,Daily!HI$10,0)</f>
        <v>118036</v>
      </c>
      <c r="HJ198" s="8">
        <f>VLOOKUP($EG198,Data!$B:$CP,Daily!HJ$10,0)</f>
        <v>85742</v>
      </c>
      <c r="HK198" s="8">
        <f>VLOOKUP($EG198,Data!$B:$CP,Daily!HK$10,0)</f>
        <v>78557</v>
      </c>
      <c r="HL198" s="8">
        <f>VLOOKUP($EG198,Data!$B:$CP,Daily!HL$10,0)</f>
        <v>94591</v>
      </c>
      <c r="HM198" s="8">
        <f>VLOOKUP($EG198,Data!$B:$CP,Daily!HM$10,0)</f>
        <v>95017</v>
      </c>
      <c r="HN198" s="8">
        <f>VLOOKUP($EG198,Data!$B:$CP,Daily!HN$10,0)</f>
        <v>102201</v>
      </c>
      <c r="HO198" s="8">
        <f>VLOOKUP($EG198,Data!$B:$CP,Daily!HO$10,0)</f>
        <v>100168</v>
      </c>
      <c r="HP198" s="8">
        <f>VLOOKUP($EG198,Data!$B:$CP,Daily!HP$10,0)</f>
        <v>107263</v>
      </c>
      <c r="HQ198" s="8">
        <f>VLOOKUP($EG198,Data!$B:$CP,Daily!HQ$10,0)</f>
        <v>86641</v>
      </c>
      <c r="HR198" s="8">
        <f>VLOOKUP($EG198,Data!$B:$CP,Daily!HR$10,0)</f>
        <v>79945</v>
      </c>
      <c r="HS198" s="8">
        <f>VLOOKUP($EG198,Data!$B:$CP,Daily!HS$10,0)</f>
        <v>96175</v>
      </c>
      <c r="HT198" s="8">
        <f>VLOOKUP($EG198,Data!$B:$CP,Daily!HT$10,0)</f>
        <v>94408</v>
      </c>
      <c r="HU198" s="13"/>
      <c r="HV198" s="8">
        <f>_xlfn.QUARTILE.INC($EI198:$HS198,1)</f>
        <v>87364</v>
      </c>
      <c r="HW198" s="8">
        <f t="shared" ref="HW198:HZ198" si="3035">_xlfn.QUARTILE.INC($EI198:$HS198,1)</f>
        <v>87364</v>
      </c>
      <c r="HX198" s="8">
        <f t="shared" si="3035"/>
        <v>87364</v>
      </c>
      <c r="HY198" s="8">
        <f t="shared" si="3035"/>
        <v>87364</v>
      </c>
      <c r="HZ198" s="8">
        <f t="shared" si="3035"/>
        <v>87364</v>
      </c>
      <c r="IA198" s="41"/>
      <c r="IB198" s="9">
        <f t="shared" si="2910"/>
        <v>11566.120293003278</v>
      </c>
      <c r="IC198" s="9">
        <f>AVERAGE(HM198:HS198)</f>
        <v>95344.28571428571</v>
      </c>
      <c r="ID198" s="9">
        <f>AVERAGE(GP198:HS198)</f>
        <v>94717.03333333334</v>
      </c>
      <c r="IE198" s="1"/>
      <c r="IF198" s="7" t="s">
        <v>931</v>
      </c>
      <c r="IG198" s="7" t="s">
        <v>172</v>
      </c>
      <c r="IH198" s="8">
        <f>VLOOKUP($IF198,Data!$B:$CP,Daily!IH$10,0)</f>
        <v>33975</v>
      </c>
      <c r="II198" s="8">
        <f>VLOOKUP($IF198,Data!$B:$CP,Daily!II$10,0)</f>
        <v>36309</v>
      </c>
      <c r="IJ198" s="8">
        <f>VLOOKUP($IF198,Data!$B:$CP,Daily!IJ$10,0)</f>
        <v>28367</v>
      </c>
      <c r="IK198" s="8">
        <f>VLOOKUP($IF198,Data!$B:$CP,Daily!IK$10,0)</f>
        <v>26819</v>
      </c>
      <c r="IL198" s="8">
        <f>VLOOKUP($IF198,Data!$B:$CP,Daily!IL$10,0)</f>
        <v>27314</v>
      </c>
      <c r="IM198" s="8">
        <f>VLOOKUP($IF198,Data!$B:$CP,Daily!IM$10,0)</f>
        <v>33664</v>
      </c>
      <c r="IN198" s="8">
        <f>VLOOKUP($IF198,Data!$B:$CP,Daily!IN$10,0)</f>
        <v>37241</v>
      </c>
      <c r="IO198" s="8">
        <f>VLOOKUP($IF198,Data!$B:$CP,Daily!IO$10,0)</f>
        <v>39176</v>
      </c>
      <c r="IP198" s="8">
        <f>VLOOKUP($IF198,Data!$B:$CP,Daily!IP$10,0)</f>
        <v>37749</v>
      </c>
      <c r="IQ198" s="8">
        <f>VLOOKUP($IF198,Data!$B:$CP,Daily!IQ$10,0)</f>
        <v>28246</v>
      </c>
      <c r="IR198" s="8">
        <f>VLOOKUP($IF198,Data!$B:$CP,Daily!IR$10,0)</f>
        <v>26312</v>
      </c>
      <c r="IS198" s="8">
        <f>VLOOKUP($IF198,Data!$B:$CP,Daily!IS$10,0)</f>
        <v>30387</v>
      </c>
      <c r="IT198" s="8">
        <f>VLOOKUP($IF198,Data!$B:$CP,Daily!IT$10,0)</f>
        <v>30835</v>
      </c>
      <c r="IU198" s="8">
        <f>VLOOKUP($IF198,Data!$B:$CP,Daily!IU$10,0)</f>
        <v>34274</v>
      </c>
      <c r="IV198" s="8">
        <f>VLOOKUP($IF198,Data!$B:$CP,Daily!IV$10,0)</f>
        <v>38706</v>
      </c>
      <c r="IW198" s="8">
        <f>VLOOKUP($IF198,Data!$B:$CP,Daily!IW$10,0)</f>
        <v>37166</v>
      </c>
      <c r="IX198" s="8">
        <f>VLOOKUP($IF198,Data!$B:$CP,Daily!IX$10,0)</f>
        <v>27887</v>
      </c>
      <c r="IY198" s="8">
        <f>VLOOKUP($IF198,Data!$B:$CP,Daily!IY$10,0)</f>
        <v>28014</v>
      </c>
      <c r="IZ198" s="8">
        <f>VLOOKUP($IF198,Data!$B:$CP,Daily!IZ$10,0)</f>
        <v>29741</v>
      </c>
      <c r="JA198" s="8">
        <f>VLOOKUP($IF198,Data!$B:$CP,Daily!JA$10,0)</f>
        <v>28424</v>
      </c>
      <c r="JB198" s="8">
        <f>VLOOKUP($IF198,Data!$B:$CP,Daily!JB$10,0)</f>
        <v>31345</v>
      </c>
      <c r="JC198" s="8">
        <f>VLOOKUP($IF198,Data!$B:$CP,Daily!JC$10,0)</f>
        <v>31377</v>
      </c>
      <c r="JD198" s="8">
        <f>VLOOKUP($IF198,Data!$B:$CP,Daily!JD$10,0)</f>
        <v>33732</v>
      </c>
      <c r="JE198" s="8">
        <f>VLOOKUP($IF198,Data!$B:$CP,Daily!JE$10,0)</f>
        <v>26127</v>
      </c>
      <c r="JF198" s="8">
        <f>VLOOKUP($IF198,Data!$B:$CP,Daily!JF$10,0)</f>
        <v>25138</v>
      </c>
      <c r="JG198" s="8">
        <f>VLOOKUP($IF198,Data!$B:$CP,Daily!JG$10,0)</f>
        <v>28409</v>
      </c>
      <c r="JH198" s="8">
        <f>VLOOKUP($IF198,Data!$B:$CP,Daily!JH$10,0)</f>
        <v>30945</v>
      </c>
      <c r="JI198" s="8">
        <f>VLOOKUP($IF198,Data!$B:$CP,Daily!JI$10,0)</f>
        <v>32768</v>
      </c>
      <c r="JJ198" s="8">
        <f>VLOOKUP($IF198,Data!$B:$CP,Daily!JJ$10,0)</f>
        <v>32665</v>
      </c>
      <c r="JK198" s="8">
        <f>VLOOKUP($IF198,Data!$B:$CP,Daily!JK$10,0)</f>
        <v>37534</v>
      </c>
      <c r="JL198" s="8">
        <f>VLOOKUP($IF198,Data!$B:$CP,Daily!JL$10,0)</f>
        <v>29324</v>
      </c>
      <c r="JM198" s="8">
        <f>VLOOKUP($IF198,Data!$B:$CP,Daily!JM$10,0)</f>
        <v>25901</v>
      </c>
      <c r="JN198" s="8">
        <f>VLOOKUP($IF198,Data!$B:$CP,Daily!JN$10,0)</f>
        <v>33026</v>
      </c>
      <c r="JO198" s="8">
        <f>VLOOKUP($IF198,Data!$B:$CP,Daily!JO$10,0)</f>
        <v>37229</v>
      </c>
      <c r="JP198" s="8">
        <f>VLOOKUP($IF198,Data!$B:$CP,Daily!JP$10,0)</f>
        <v>34417</v>
      </c>
      <c r="JQ198" s="8">
        <f>VLOOKUP($IF198,Data!$B:$CP,Daily!JQ$10,0)</f>
        <v>37090</v>
      </c>
      <c r="JR198" s="8">
        <f>VLOOKUP($IF198,Data!$B:$CP,Daily!JR$10,0)</f>
        <v>35500</v>
      </c>
      <c r="JS198" s="8">
        <f>VLOOKUP($IF198,Data!$B:$CP,Daily!JS$10,0)</f>
        <v>27692</v>
      </c>
      <c r="JT198" s="8">
        <f>VLOOKUP($IF198,Data!$B:$CP,Daily!JT$10,0)</f>
        <v>24913</v>
      </c>
      <c r="JU198" s="8">
        <f>VLOOKUP($IF198,Data!$B:$CP,Daily!JU$10,0)</f>
        <v>28673</v>
      </c>
      <c r="JV198" s="8">
        <f>VLOOKUP($IF198,Data!$B:$CP,Daily!JV$10,0)</f>
        <v>29057</v>
      </c>
      <c r="JW198" s="8">
        <f>VLOOKUP($IF198,Data!$B:$CP,Daily!JW$10,0)</f>
        <v>32435</v>
      </c>
      <c r="JX198" s="8">
        <f>VLOOKUP($IF198,Data!$B:$CP,Daily!JX$10,0)</f>
        <v>33970</v>
      </c>
      <c r="JY198" s="8">
        <f>VLOOKUP($IF198,Data!$B:$CP,Daily!JY$10,0)</f>
        <v>33940</v>
      </c>
      <c r="JZ198" s="8">
        <f>VLOOKUP($IF198,Data!$B:$CP,Daily!JZ$10,0)</f>
        <v>25920</v>
      </c>
      <c r="KA198" s="8">
        <f>VLOOKUP($IF198,Data!$B:$CP,Daily!KA$10,0)</f>
        <v>21538</v>
      </c>
      <c r="KB198" s="8">
        <f>VLOOKUP($IF198,Data!$B:$CP,Daily!KB$10,0)</f>
        <v>28949</v>
      </c>
      <c r="KC198" s="8">
        <f>VLOOKUP($IF198,Data!$B:$CP,Daily!KC$10,0)</f>
        <v>28434</v>
      </c>
      <c r="KD198" s="8">
        <f>VLOOKUP($IF198,Data!$B:$CP,Daily!KD$10,0)</f>
        <v>32666</v>
      </c>
      <c r="KE198" s="8">
        <f>VLOOKUP($IF198,Data!$B:$CP,Daily!KE$10,0)</f>
        <v>32451</v>
      </c>
      <c r="KF198" s="8">
        <f>VLOOKUP($IF198,Data!$B:$CP,Daily!KF$10,0)</f>
        <v>35309</v>
      </c>
      <c r="KG198" s="8">
        <f>VLOOKUP($IF198,Data!$B:$CP,Daily!KG$10,0)</f>
        <v>26476</v>
      </c>
      <c r="KH198" s="8">
        <f>VLOOKUP($IF198,Data!$B:$CP,Daily!KH$10,0)</f>
        <v>24614</v>
      </c>
      <c r="KI198" s="8">
        <f>VLOOKUP($IF198,Data!$B:$CP,Daily!KI$10,0)</f>
        <v>30424</v>
      </c>
      <c r="KJ198" s="8">
        <f>VLOOKUP($IF198,Data!$B:$CP,Daily!KJ$10,0)</f>
        <v>31478</v>
      </c>
      <c r="KK198" s="8">
        <f>VLOOKUP($IF198,Data!$B:$CP,Daily!KK$10,0)</f>
        <v>30453</v>
      </c>
      <c r="KL198" s="8">
        <f>VLOOKUP($IF198,Data!$B:$CP,Daily!KL$10,0)</f>
        <v>31165</v>
      </c>
      <c r="KM198" s="8">
        <f>VLOOKUP($IF198,Data!$B:$CP,Daily!KM$10,0)</f>
        <v>32684</v>
      </c>
      <c r="KN198" s="8">
        <f>VLOOKUP($IF198,Data!$B:$CP,Daily!KN$10,0)</f>
        <v>25017</v>
      </c>
      <c r="KO198" s="8">
        <f>VLOOKUP($IF198,Data!$B:$CP,Daily!KO$10,0)</f>
        <v>22761</v>
      </c>
      <c r="KP198" s="8">
        <f>VLOOKUP($IF198,Data!$B:$CP,Daily!KP$10,0)</f>
        <v>27332</v>
      </c>
      <c r="KQ198" s="8">
        <f>VLOOKUP($IF198,Data!$B:$CP,Daily!KQ$10,0)</f>
        <v>28016</v>
      </c>
      <c r="KR198" s="8">
        <f>VLOOKUP($IF198,Data!$B:$CP,Daily!KR$10,0)</f>
        <v>30236</v>
      </c>
      <c r="KS198" s="8">
        <f>VLOOKUP($IF198,Data!$B:$CP,Daily!KS$10,0)</f>
        <v>30973</v>
      </c>
      <c r="KT198" s="8">
        <f>VLOOKUP($IF198,Data!$B:$CP,Daily!KT$10,0)</f>
        <v>40081</v>
      </c>
      <c r="KU198" s="8">
        <f>VLOOKUP($IF198,Data!$B:$CP,Daily!KU$10,0)</f>
        <v>29414</v>
      </c>
      <c r="KV198" s="8">
        <f>VLOOKUP($IF198,Data!$B:$CP,Daily!KV$10,0)</f>
        <v>30952</v>
      </c>
      <c r="KW198" s="8">
        <f>VLOOKUP($IF198,Data!$B:$CP,Daily!KW$10,0)</f>
        <v>31230</v>
      </c>
      <c r="KX198" s="8">
        <f>VLOOKUP($IF198,Data!$B:$CP,Daily!KX$10,0)</f>
        <v>30372</v>
      </c>
      <c r="KY198" s="8">
        <f>VLOOKUP($IF198,Data!$B:$CP,Daily!KY$10,0)</f>
        <v>30384</v>
      </c>
      <c r="KZ198" s="8">
        <f>VLOOKUP($IF198,Data!$B:$CP,Daily!KZ$10,0)</f>
        <v>32225</v>
      </c>
      <c r="LA198" s="8">
        <f>VLOOKUP($IF198,Data!$B:$CP,Daily!LA$10,0)</f>
        <v>34962</v>
      </c>
      <c r="LB198" s="8">
        <f>VLOOKUP($IF198,Data!$B:$CP,Daily!LB$10,0)</f>
        <v>27531</v>
      </c>
      <c r="LC198" s="8">
        <f>VLOOKUP($IF198,Data!$B:$CP,Daily!LC$10,0)</f>
        <v>23590</v>
      </c>
      <c r="LD198" s="8">
        <f>VLOOKUP($IF198,Data!$B:$CP,Daily!LD$10,0)</f>
        <v>27963</v>
      </c>
      <c r="LE198" s="8">
        <f>VLOOKUP($IF198,Data!$B:$CP,Daily!LE$10,0)</f>
        <v>28580</v>
      </c>
      <c r="LF198" s="8">
        <f>VLOOKUP($IF198,Data!$B:$CP,Daily!LF$10,0)</f>
        <v>31445</v>
      </c>
      <c r="LG198" s="8">
        <f>VLOOKUP($IF198,Data!$B:$CP,Daily!LG$10,0)</f>
        <v>36367</v>
      </c>
      <c r="LH198" s="8">
        <f>VLOOKUP($IF198,Data!$B:$CP,Daily!LH$10,0)</f>
        <v>37465</v>
      </c>
      <c r="LI198" s="8">
        <f>VLOOKUP($IF198,Data!$B:$CP,Daily!LI$10,0)</f>
        <v>28003</v>
      </c>
      <c r="LJ198" s="8">
        <f>VLOOKUP($IF198,Data!$B:$CP,Daily!LJ$10,0)</f>
        <v>24895</v>
      </c>
      <c r="LK198" s="8">
        <f>VLOOKUP($IF198,Data!$B:$CP,Daily!LK$10,0)</f>
        <v>29216</v>
      </c>
      <c r="LL198" s="8">
        <f>VLOOKUP($IF198,Data!$B:$CP,Daily!LL$10,0)</f>
        <v>29641</v>
      </c>
      <c r="LM198" s="8">
        <f>VLOOKUP($IF198,Data!$B:$CP,Daily!LM$10,0)</f>
        <v>32044</v>
      </c>
      <c r="LN198" s="8">
        <f>VLOOKUP($IF198,Data!$B:$CP,Daily!LN$10,0)</f>
        <v>31370</v>
      </c>
      <c r="LO198" s="8">
        <f>VLOOKUP($IF198,Data!$B:$CP,Daily!LO$10,0)</f>
        <v>34730</v>
      </c>
      <c r="LP198" s="8">
        <f>VLOOKUP($IF198,Data!$B:$CP,Daily!LP$10,0)</f>
        <v>28351</v>
      </c>
      <c r="LQ198" s="8">
        <f>VLOOKUP($IF198,Data!$B:$CP,Daily!LQ$10,0)</f>
        <v>25430</v>
      </c>
      <c r="LR198" s="8">
        <f>VLOOKUP($IF198,Data!$B:$CP,Daily!LR$10,0)</f>
        <v>29716</v>
      </c>
      <c r="LS198" s="8">
        <f>VLOOKUP($IF198,Data!$B:$CP,Daily!LS$10,0)</f>
        <v>29774</v>
      </c>
      <c r="LU198" s="8">
        <f t="shared" si="1906"/>
        <v>28014</v>
      </c>
      <c r="LV198" s="8">
        <f t="shared" si="1907"/>
        <v>33664</v>
      </c>
      <c r="LW198" s="8">
        <f t="shared" ref="LW198" si="3036">LV198-LU198</f>
        <v>5650</v>
      </c>
      <c r="LX198" s="8">
        <f>LV198+(1.25*LW198)</f>
        <v>40726.5</v>
      </c>
      <c r="LY198" s="8">
        <f>LU198-(1.25*LW198)</f>
        <v>20951.5</v>
      </c>
      <c r="LZ198" s="41"/>
      <c r="MA198" s="9">
        <f>_xlfn.STDEV.P(JL198:LS198)</f>
        <v>3850.2735113524368</v>
      </c>
      <c r="MB198" s="9">
        <f>AVERAGE(LL198:LR198)</f>
        <v>30183.142857142859</v>
      </c>
      <c r="MC198" s="9">
        <f>AVERAGE(KO198:LR198)</f>
        <v>30175.833333333332</v>
      </c>
    </row>
    <row r="199" spans="4:341" ht="14.25" customHeight="1" x14ac:dyDescent="0.35">
      <c r="D199" s="111" t="s">
        <v>932</v>
      </c>
      <c r="E199" s="53" t="str">
        <f>VLOOKUP($D199,'Metric Nature'!$C:$D,2,0)&amp;IF(($F199&lt;(EA199)),"Below",IF(($F199&gt;(DZ199)),"Above","Within"))</f>
        <v>PositiveWithin</v>
      </c>
      <c r="F199" s="48">
        <f>DU199</f>
        <v>0.64971573980125941</v>
      </c>
      <c r="G199" s="77">
        <f>ED199</f>
        <v>0.66386287800503474</v>
      </c>
      <c r="H199" s="48">
        <f>IFERROR(((F199-G199)/G199),0)</f>
        <v>-2.131033180570166E-2</v>
      </c>
      <c r="I199" s="74">
        <f>EE199</f>
        <v>0.68029343304231471</v>
      </c>
      <c r="J199" s="48">
        <f>IFERROR(((F199-I199)/I199),0)</f>
        <v>-4.4947800104889961E-2</v>
      </c>
      <c r="K199" s="54"/>
      <c r="L199" s="56"/>
      <c r="M199" s="53" t="str">
        <f>VLOOKUP($D199,'Metric Nature'!$C:$D,2,0)&amp;IF(($N199&lt;(HZ199)),"Below",IF(($N199&gt;(HY199)),"Above","Within"))</f>
        <v>PositiveWithin</v>
      </c>
      <c r="N199" s="48">
        <f t="shared" ref="N199" si="3037">HT199</f>
        <v>0.71971654944496233</v>
      </c>
      <c r="O199" s="49">
        <f t="shared" ref="O199" si="3038">IC199</f>
        <v>0.73283888464362235</v>
      </c>
      <c r="P199" s="55">
        <f t="shared" ref="P199" si="3039">IFERROR(((N199-O199)/O199),0)</f>
        <v>-1.7906166653590409E-2</v>
      </c>
      <c r="Q199" s="49">
        <f t="shared" ref="Q199" si="3040">ID199</f>
        <v>0.74843431749381073</v>
      </c>
      <c r="R199" s="55">
        <f t="shared" ref="R199" si="3041">IFERROR(((N199-Q199)/Q199),0)</f>
        <v>-3.8370458672996224E-2</v>
      </c>
      <c r="S199" s="54"/>
      <c r="T199" s="56"/>
      <c r="U199" s="53" t="str">
        <f>VLOOKUP($D199,'Metric Nature'!$C:$D,2,0)&amp;IF(($V199&lt;(LY199)),"Below",IF(($V199&gt;(LX199)),"Above","Within"))</f>
        <v>PositiveWithin</v>
      </c>
      <c r="V199" s="48">
        <f t="shared" ref="V199" si="3042">LS199</f>
        <v>0.42775576005911198</v>
      </c>
      <c r="W199" s="49">
        <f t="shared" ref="W199" si="3043">MB199</f>
        <v>0.44597741407218788</v>
      </c>
      <c r="X199" s="48">
        <f t="shared" ref="X199" si="3044">IFERROR(((V199-W199)/W199),0)</f>
        <v>-4.0857795570173126E-2</v>
      </c>
      <c r="Y199" s="49">
        <f t="shared" ref="Y199" si="3045">MC199</f>
        <v>0.46637560423970609</v>
      </c>
      <c r="Z199" s="55">
        <f t="shared" ref="Z199" si="3046">IFERROR(((V199-Y199)/Y199),0)</f>
        <v>-8.2808457023717766E-2</v>
      </c>
      <c r="AA199" s="54"/>
      <c r="AB199" s="56"/>
      <c r="AC199" s="46"/>
      <c r="AI199" s="7" t="s">
        <v>933</v>
      </c>
      <c r="AJ199" s="12">
        <f>IFERROR(IFERROR(VLOOKUP($EG199,Data!$B:$CP,Daily!EI$10,0)+VLOOKUP($IF199,Data!$B:$CP,Daily!IH$10,0),0)/AJ$198,0)</f>
        <v>0.5956243329775881</v>
      </c>
      <c r="AK199" s="12">
        <f>IFERROR(IFERROR(VLOOKUP($EG199,Data!$B:$CP,Daily!EJ$10,0)+VLOOKUP($IF199,Data!$B:$CP,Daily!II$10,0),0)/AK$198,0)</f>
        <v>0.60424770394381411</v>
      </c>
      <c r="AL199" s="12">
        <f>IFERROR(IFERROR(VLOOKUP($EG199,Data!$B:$CP,Daily!EK$10,0)+VLOOKUP($IF199,Data!$B:$CP,Daily!IJ$10,0),0)/AL$198,0)</f>
        <v>0.58241078181943207</v>
      </c>
      <c r="AM199" s="12">
        <f>IFERROR(IFERROR(VLOOKUP($EG199,Data!$B:$CP,Daily!EL$10,0)+VLOOKUP($IF199,Data!$B:$CP,Daily!IK$10,0),0)/AM$198,0)</f>
        <v>0.5839382045629693</v>
      </c>
      <c r="AN199" s="12">
        <f>IFERROR(IFERROR(VLOOKUP($EG199,Data!$B:$CP,Daily!EM$10,0)+VLOOKUP($IF199,Data!$B:$CP,Daily!IL$10,0),0)/AN$198,0)</f>
        <v>0.58212956068503352</v>
      </c>
      <c r="AO199" s="12">
        <f>IFERROR(IFERROR(VLOOKUP($EG199,Data!$B:$CP,Daily!EN$10,0)+VLOOKUP($IF199,Data!$B:$CP,Daily!IM$10,0),0)/AO$198,0)</f>
        <v>0.58162199791159064</v>
      </c>
      <c r="AP199" s="12">
        <f>IFERROR(IFERROR(VLOOKUP($EG199,Data!$B:$CP,Daily!EO$10,0)+VLOOKUP($IF199,Data!$B:$CP,Daily!IN$10,0),0)/AP$198,0)</f>
        <v>0.57352017714908943</v>
      </c>
      <c r="AQ199" s="12">
        <f>IFERROR(IFERROR(VLOOKUP($EG199,Data!$B:$CP,Daily!EP$10,0)+VLOOKUP($IF199,Data!$B:$CP,Daily!IO$10,0),0)/AQ$198,0)</f>
        <v>0.58984006357721153</v>
      </c>
      <c r="AR199" s="12">
        <f>IFERROR(IFERROR(VLOOKUP($EG199,Data!$B:$CP,Daily!EQ$10,0)+VLOOKUP($IF199,Data!$B:$CP,Daily!IP$10,0),0)/AR$198,0)</f>
        <v>0.6048585288024807</v>
      </c>
      <c r="AS199" s="12">
        <f>IFERROR(IFERROR(VLOOKUP($EG199,Data!$B:$CP,Daily!ER$10,0)+VLOOKUP($IF199,Data!$B:$CP,Daily!IQ$10,0),0)/AS$198,0)</f>
        <v>0.57009774240982614</v>
      </c>
      <c r="AT199" s="12">
        <f>IFERROR(IFERROR(VLOOKUP($EG199,Data!$B:$CP,Daily!ES$10,0)+VLOOKUP($IF199,Data!$B:$CP,Daily!IR$10,0),0)/AT$198,0)</f>
        <v>0.57902208632504304</v>
      </c>
      <c r="AU199" s="12">
        <f>IFERROR(IFERROR(VLOOKUP($EG199,Data!$B:$CP,Daily!ET$10,0)+VLOOKUP($IF199,Data!$B:$CP,Daily!IS$10,0),0)/AU$198,0)</f>
        <v>0.58692484028264658</v>
      </c>
      <c r="AV199" s="12">
        <f>IFERROR(IFERROR(VLOOKUP($EG199,Data!$B:$CP,Daily!EU$10,0)+VLOOKUP($IF199,Data!$B:$CP,Daily!IT$10,0),0)/AV$198,0)</f>
        <v>0.57027526656942507</v>
      </c>
      <c r="AW199" s="12">
        <f>IFERROR(IFERROR(VLOOKUP($EG199,Data!$B:$CP,Daily!EV$10,0)+VLOOKUP($IF199,Data!$B:$CP,Daily!IU$10,0),0)/AW$198,0)</f>
        <v>0.60366709720896272</v>
      </c>
      <c r="AX199" s="12">
        <f>IFERROR(IFERROR(VLOOKUP($EG199,Data!$B:$CP,Daily!EW$10,0)+VLOOKUP($IF199,Data!$B:$CP,Daily!IV$10,0),0)/AX$198,0)</f>
        <v>0.59914726218389636</v>
      </c>
      <c r="AY199" s="12">
        <f>IFERROR(IFERROR(VLOOKUP($EG199,Data!$B:$CP,Daily!EX$10,0)+VLOOKUP($IF199,Data!$B:$CP,Daily!IW$10,0),0)/AY$198,0)</f>
        <v>0.61798806533873751</v>
      </c>
      <c r="AZ199" s="12">
        <f>IFERROR(IFERROR(VLOOKUP($EG199,Data!$B:$CP,Daily!EY$10,0)+VLOOKUP($IF199,Data!$B:$CP,Daily!IX$10,0),0)/AZ$198,0)</f>
        <v>0.58617718478289249</v>
      </c>
      <c r="BA199" s="12">
        <f>IFERROR(IFERROR(VLOOKUP($EG199,Data!$B:$CP,Daily!EZ$10,0)+VLOOKUP($IF199,Data!$B:$CP,Daily!IY$10,0),0)/BA$198,0)</f>
        <v>0.58268251880876343</v>
      </c>
      <c r="BB199" s="12">
        <f>IFERROR(IFERROR(VLOOKUP($EG199,Data!$B:$CP,Daily!FA$10,0)+VLOOKUP($IF199,Data!$B:$CP,Daily!IZ$10,0),0)/BB$198,0)</f>
        <v>0.59448450748870751</v>
      </c>
      <c r="BC199" s="12">
        <f>IFERROR(IFERROR(VLOOKUP($EG199,Data!$B:$CP,Daily!FB$10,0)+VLOOKUP($IF199,Data!$B:$CP,Daily!JA$10,0),0)/BC$198,0)</f>
        <v>0.58680219963339442</v>
      </c>
      <c r="BD199" s="12">
        <f>IFERROR(IFERROR(VLOOKUP($EG199,Data!$B:$CP,Daily!FC$10,0)+VLOOKUP($IF199,Data!$B:$CP,Daily!JB$10,0),0)/BD$198,0)</f>
        <v>0.59111829258019799</v>
      </c>
      <c r="BE199" s="12">
        <f>IFERROR(IFERROR(VLOOKUP($EG199,Data!$B:$CP,Daily!FD$10,0)+VLOOKUP($IF199,Data!$B:$CP,Daily!JC$10,0),0)/BE$198,0)</f>
        <v>0.61154285801962427</v>
      </c>
      <c r="BF199" s="12">
        <f>IFERROR(IFERROR(VLOOKUP($EG199,Data!$B:$CP,Daily!FE$10,0)+VLOOKUP($IF199,Data!$B:$CP,Daily!JD$10,0),0)/BF$198,0)</f>
        <v>0.64236782635184442</v>
      </c>
      <c r="BG199" s="12">
        <f>IFERROR(IFERROR(VLOOKUP($EG199,Data!$B:$CP,Daily!FF$10,0)+VLOOKUP($IF199,Data!$B:$CP,Daily!JE$10,0),0)/BG$198,0)</f>
        <v>0.61897444340778951</v>
      </c>
      <c r="BH199" s="12">
        <f>IFERROR(IFERROR(VLOOKUP($EG199,Data!$B:$CP,Daily!FG$10,0)+VLOOKUP($IF199,Data!$B:$CP,Daily!JF$10,0),0)/BH$198,0)</f>
        <v>0.62019290042961606</v>
      </c>
      <c r="BI199" s="12">
        <f>IFERROR(IFERROR(VLOOKUP($EG199,Data!$B:$CP,Daily!FH$10,0)+VLOOKUP($IF199,Data!$B:$CP,Daily!JG$10,0),0)/BI$198,0)</f>
        <v>0.62102725573157536</v>
      </c>
      <c r="BJ199" s="12">
        <f>IFERROR(IFERROR(VLOOKUP($EG199,Data!$B:$CP,Daily!FI$10,0)+VLOOKUP($IF199,Data!$B:$CP,Daily!JH$10,0),0)/BJ$198,0)</f>
        <v>0.62238351567423111</v>
      </c>
      <c r="BK199" s="12">
        <f>IFERROR(IFERROR(VLOOKUP($EG199,Data!$B:$CP,Daily!FJ$10,0)+VLOOKUP($IF199,Data!$B:$CP,Daily!JI$10,0),0)/BK$198,0)</f>
        <v>0.62255527132525856</v>
      </c>
      <c r="BL199" s="12">
        <f>IFERROR(IFERROR(VLOOKUP($EG199,Data!$B:$CP,Daily!FK$10,0)+VLOOKUP($IF199,Data!$B:$CP,Daily!JJ$10,0),0)/BL$198,0)</f>
        <v>0.62501012868960537</v>
      </c>
      <c r="BM199" s="12">
        <f>IFERROR(IFERROR(VLOOKUP($EG199,Data!$B:$CP,Daily!FL$10,0)+VLOOKUP($IF199,Data!$B:$CP,Daily!JK$10,0),0)/BM$198,0)</f>
        <v>0.63138433981576259</v>
      </c>
      <c r="BN199" s="12">
        <f>IFERROR(IFERROR(VLOOKUP($EG199,Data!$B:$CP,Daily!FM$10,0)+VLOOKUP($IF199,Data!$B:$CP,Daily!JL$10,0),0)/BN$198,0)</f>
        <v>0.61185210471987195</v>
      </c>
      <c r="BO199" s="12">
        <f>IFERROR(IFERROR(VLOOKUP($EG199,Data!$B:$CP,Daily!FN$10,0)+VLOOKUP($IF199,Data!$B:$CP,Daily!JM$10,0),0)/BO$198,0)</f>
        <v>0.61439680847152256</v>
      </c>
      <c r="BP199" s="12">
        <f>IFERROR(IFERROR(VLOOKUP($EG199,Data!$B:$CP,Daily!FO$10,0)+VLOOKUP($IF199,Data!$B:$CP,Daily!JN$10,0),0)/BP$198,0)</f>
        <v>0.62503813977250955</v>
      </c>
      <c r="BQ199" s="12">
        <f>IFERROR(IFERROR(VLOOKUP($EG199,Data!$B:$CP,Daily!FP$10,0)+VLOOKUP($IF199,Data!$B:$CP,Daily!JO$10,0),0)/BQ$198,0)</f>
        <v>0.62986329495542792</v>
      </c>
      <c r="BR199" s="12">
        <f>IFERROR(IFERROR(VLOOKUP($EG199,Data!$B:$CP,Daily!FQ$10,0)+VLOOKUP($IF199,Data!$B:$CP,Daily!JP$10,0),0)/BR$198,0)</f>
        <v>0.61846867224609814</v>
      </c>
      <c r="BS199" s="12">
        <f>IFERROR(IFERROR(VLOOKUP($EG199,Data!$B:$CP,Daily!FR$10,0)+VLOOKUP($IF199,Data!$B:$CP,Daily!JQ$10,0),0)/BS$198,0)</f>
        <v>0.6273216064629703</v>
      </c>
      <c r="BT199" s="12">
        <f>IFERROR(IFERROR(VLOOKUP($EG199,Data!$B:$CP,Daily!FS$10,0)+VLOOKUP($IF199,Data!$B:$CP,Daily!JR$10,0),0)/BT$198,0)</f>
        <v>0.63479898183339722</v>
      </c>
      <c r="BU199" s="12">
        <f>IFERROR(IFERROR(VLOOKUP($EG199,Data!$B:$CP,Daily!FT$10,0)+VLOOKUP($IF199,Data!$B:$CP,Daily!JS$10,0),0)/BU$198,0)</f>
        <v>0.61493029690326695</v>
      </c>
      <c r="BV199" s="12">
        <f>IFERROR(IFERROR(VLOOKUP($EG199,Data!$B:$CP,Daily!FU$10,0)+VLOOKUP($IF199,Data!$B:$CP,Daily!JT$10,0),0)/BV$198,0)</f>
        <v>0.61159597964525136</v>
      </c>
      <c r="BW199" s="12">
        <f>IFERROR(IFERROR(VLOOKUP($EG199,Data!$B:$CP,Daily!FV$10,0)+VLOOKUP($IF199,Data!$B:$CP,Daily!JU$10,0),0)/BW$198,0)</f>
        <v>0.61788434931906455</v>
      </c>
      <c r="BX199" s="12">
        <f>IFERROR(IFERROR(VLOOKUP($EG199,Data!$B:$CP,Daily!FW$10,0)+VLOOKUP($IF199,Data!$B:$CP,Daily!JV$10,0),0)/BX$198,0)</f>
        <v>0.62003902632623364</v>
      </c>
      <c r="BY199" s="12">
        <f>IFERROR(IFERROR(VLOOKUP($EG199,Data!$B:$CP,Daily!FX$10,0)+VLOOKUP($IF199,Data!$B:$CP,Daily!JW$10,0),0)/BY$198,0)</f>
        <v>0.61392033037423321</v>
      </c>
      <c r="BZ199" s="12">
        <f>IFERROR(IFERROR(VLOOKUP($EG199,Data!$B:$CP,Daily!FY$10,0)+VLOOKUP($IF199,Data!$B:$CP,Daily!JX$10,0),0)/BZ$198,0)</f>
        <v>0.63016680315503637</v>
      </c>
      <c r="CA199" s="12">
        <f>IFERROR(IFERROR(VLOOKUP($EG199,Data!$B:$CP,Daily!FZ$10,0)+VLOOKUP($IF199,Data!$B:$CP,Daily!JY$10,0),0)/CA$198,0)</f>
        <v>0.64211382810158024</v>
      </c>
      <c r="CB199" s="12">
        <f>IFERROR(IFERROR(VLOOKUP($EG199,Data!$B:$CP,Daily!GA$10,0)+VLOOKUP($IF199,Data!$B:$CP,Daily!JZ$10,0),0)/CB$198,0)</f>
        <v>0.61268213144747696</v>
      </c>
      <c r="CC199" s="12">
        <f>IFERROR(IFERROR(VLOOKUP($EG199,Data!$B:$CP,Daily!GB$10,0)+VLOOKUP($IF199,Data!$B:$CP,Daily!KA$10,0),0)/CC$198,0)</f>
        <v>0.61328747403931738</v>
      </c>
      <c r="CD199" s="12">
        <f>IFERROR(IFERROR(VLOOKUP($EG199,Data!$B:$CP,Daily!GC$10,0)+VLOOKUP($IF199,Data!$B:$CP,Daily!KB$10,0),0)/CD$198,0)</f>
        <v>0.61029943232114869</v>
      </c>
      <c r="CE199" s="12">
        <f>IFERROR(IFERROR(VLOOKUP($EG199,Data!$B:$CP,Daily!GD$10,0)+VLOOKUP($IF199,Data!$B:$CP,Daily!KC$10,0),0)/CE$198,0)</f>
        <v>0.60537589996517571</v>
      </c>
      <c r="CF199" s="12">
        <f>IFERROR(IFERROR(VLOOKUP($EG199,Data!$B:$CP,Daily!GE$10,0)+VLOOKUP($IF199,Data!$B:$CP,Daily!KD$10,0),0)/CF$198,0)</f>
        <v>0.62124068391056553</v>
      </c>
      <c r="CG199" s="12">
        <f>IFERROR(IFERROR(VLOOKUP($EG199,Data!$B:$CP,Daily!GF$10,0)+VLOOKUP($IF199,Data!$B:$CP,Daily!KE$10,0),0)/CG$198,0)</f>
        <v>0.6312405082046153</v>
      </c>
      <c r="CH199" s="12">
        <f>IFERROR(IFERROR(VLOOKUP($EG199,Data!$B:$CP,Daily!GG$10,0)+VLOOKUP($IF199,Data!$B:$CP,Daily!KF$10,0),0)/CH$198,0)</f>
        <v>0.64329395938145606</v>
      </c>
      <c r="CI199" s="12">
        <f>IFERROR(IFERROR(VLOOKUP($EG199,Data!$B:$CP,Daily!GH$10,0)+VLOOKUP($IF199,Data!$B:$CP,Daily!KG$10,0),0)/CI$198,0)</f>
        <v>0.60509166658985536</v>
      </c>
      <c r="CJ199" s="12">
        <f>IFERROR(IFERROR(VLOOKUP($EG199,Data!$B:$CP,Daily!GI$10,0)+VLOOKUP($IF199,Data!$B:$CP,Daily!KH$10,0),0)/CJ$198,0)</f>
        <v>0.61766300139383612</v>
      </c>
      <c r="CK199" s="12">
        <f>IFERROR(IFERROR(VLOOKUP($EG199,Data!$B:$CP,Daily!GJ$10,0)+VLOOKUP($IF199,Data!$B:$CP,Daily!KI$10,0),0)/CK$198,0)</f>
        <v>0.60745118066194892</v>
      </c>
      <c r="CL199" s="12">
        <f>IFERROR(IFERROR(VLOOKUP($EG199,Data!$B:$CP,Daily!GK$10,0)+VLOOKUP($IF199,Data!$B:$CP,Daily!KJ$10,0),0)/CL$198,0)</f>
        <v>0.60890897552972501</v>
      </c>
      <c r="CM199" s="12">
        <f>IFERROR(IFERROR(VLOOKUP($EG199,Data!$B:$CP,Daily!GL$10,0)+VLOOKUP($IF199,Data!$B:$CP,Daily!KK$10,0),0)/CM$198,0)</f>
        <v>0.64484056530075984</v>
      </c>
      <c r="CN199" s="12">
        <f>IFERROR(IFERROR(VLOOKUP($EG199,Data!$B:$CP,Daily!GM$10,0)+VLOOKUP($IF199,Data!$B:$CP,Daily!KL$10,0),0)/CN$198,0)</f>
        <v>0.70334471094947881</v>
      </c>
      <c r="CO199" s="12">
        <f>IFERROR(IFERROR(VLOOKUP($EG199,Data!$B:$CP,Daily!GN$10,0)+VLOOKUP($IF199,Data!$B:$CP,Daily!KM$10,0),0)/CO$198,0)</f>
        <v>0.69754011965380558</v>
      </c>
      <c r="CP199" s="12">
        <f>IFERROR(IFERROR(VLOOKUP($EG199,Data!$B:$CP,Daily!GO$10,0)+VLOOKUP($IF199,Data!$B:$CP,Daily!KN$10,0),0)/CP$198,0)</f>
        <v>0.69108255144681863</v>
      </c>
      <c r="CQ199" s="12">
        <f>IFERROR(IFERROR(VLOOKUP($EG199,Data!$B:$CP,Daily!GP$10,0)+VLOOKUP($IF199,Data!$B:$CP,Daily!KO$10,0),0)/CQ$198,0)</f>
        <v>0.69249640019198977</v>
      </c>
      <c r="CR199" s="12">
        <f>IFERROR(IFERROR(VLOOKUP($EG199,Data!$B:$CP,Daily!GQ$10,0)+VLOOKUP($IF199,Data!$B:$CP,Daily!KP$10,0),0)/CR$198,0)</f>
        <v>0.69001249739637571</v>
      </c>
      <c r="CS199" s="12">
        <f>IFERROR(IFERROR(VLOOKUP($EG199,Data!$B:$CP,Daily!GR$10,0)+VLOOKUP($IF199,Data!$B:$CP,Daily!KQ$10,0),0)/CS$198,0)</f>
        <v>0.67549488287274928</v>
      </c>
      <c r="CT199" s="12">
        <f>IFERROR(IFERROR(VLOOKUP($EG199,Data!$B:$CP,Daily!GS$10,0)+VLOOKUP($IF199,Data!$B:$CP,Daily!KR$10,0),0)/CT$198,0)</f>
        <v>0.69967765184815578</v>
      </c>
      <c r="CU199" s="12">
        <f>IFERROR(IFERROR(VLOOKUP($EG199,Data!$B:$CP,Daily!GT$10,0)+VLOOKUP($IF199,Data!$B:$CP,Daily!KS$10,0),0)/CU$198,0)</f>
        <v>0.70600496510375188</v>
      </c>
      <c r="CV199" s="12">
        <f>IFERROR(IFERROR(VLOOKUP($EG199,Data!$B:$CP,Daily!GU$10,0)+VLOOKUP($IF199,Data!$B:$CP,Daily!KT$10,0),0)/CV$198,0)</f>
        <v>0.71300451264678744</v>
      </c>
      <c r="CW199" s="12">
        <f>IFERROR(IFERROR(VLOOKUP($EG199,Data!$B:$CP,Daily!GV$10,0)+VLOOKUP($IF199,Data!$B:$CP,Daily!KU$10,0),0)/CW$198,0)</f>
        <v>0.69558237657382038</v>
      </c>
      <c r="CX199" s="12">
        <f>IFERROR(IFERROR(VLOOKUP($EG199,Data!$B:$CP,Daily!GW$10,0)+VLOOKUP($IF199,Data!$B:$CP,Daily!KV$10,0),0)/CX$198,0)</f>
        <v>0.68181351447415184</v>
      </c>
      <c r="CY199" s="12">
        <f>IFERROR(IFERROR(VLOOKUP($EG199,Data!$B:$CP,Daily!GX$10,0)+VLOOKUP($IF199,Data!$B:$CP,Daily!KW$10,0),0)/CY$198,0)</f>
        <v>0.68280925484545885</v>
      </c>
      <c r="CZ199" s="12">
        <f>IFERROR(IFERROR(VLOOKUP($EG199,Data!$B:$CP,Daily!GY$10,0)+VLOOKUP($IF199,Data!$B:$CP,Daily!KX$10,0),0)/CZ$198,0)</f>
        <v>0.68295468968143169</v>
      </c>
      <c r="DA199" s="12">
        <f>IFERROR(IFERROR(VLOOKUP($EG199,Data!$B:$CP,Daily!GZ$10,0)+VLOOKUP($IF199,Data!$B:$CP,Daily!KY$10,0),0)/DA$198,0)</f>
        <v>0.68403184641808057</v>
      </c>
      <c r="DB199" s="12">
        <f>IFERROR(IFERROR(VLOOKUP($EG199,Data!$B:$CP,Daily!HA$10,0)+VLOOKUP($IF199,Data!$B:$CP,Daily!KZ$10,0),0)/DB$198,0)</f>
        <v>0.69398182485634441</v>
      </c>
      <c r="DC199" s="12">
        <f>IFERROR(IFERROR(VLOOKUP($EG199,Data!$B:$CP,Daily!HB$10,0)+VLOOKUP($IF199,Data!$B:$CP,Daily!LA$10,0),0)/DC$198,0)</f>
        <v>0.67855665554421862</v>
      </c>
      <c r="DD199" s="12">
        <f>IFERROR(IFERROR(VLOOKUP($EG199,Data!$B:$CP,Daily!HC$10,0)+VLOOKUP($IF199,Data!$B:$CP,Daily!LB$10,0),0)/DD$198,0)</f>
        <v>0.68239725965817655</v>
      </c>
      <c r="DE199" s="12">
        <f>IFERROR(IFERROR(VLOOKUP($EG199,Data!$B:$CP,Daily!HD$10,0)+VLOOKUP($IF199,Data!$B:$CP,Daily!LC$10,0),0)/DE$198,0)</f>
        <v>0.68462474064534595</v>
      </c>
      <c r="DF199" s="12">
        <f>IFERROR(IFERROR(VLOOKUP($EG199,Data!$B:$CP,Daily!HE$10,0)+VLOOKUP($IF199,Data!$B:$CP,Daily!LD$10,0),0)/DF$198,0)</f>
        <v>0.67594923745231406</v>
      </c>
      <c r="DG199" s="12">
        <f>IFERROR(IFERROR(VLOOKUP($EG199,Data!$B:$CP,Daily!HF$10,0)+VLOOKUP($IF199,Data!$B:$CP,Daily!LE$10,0),0)/DG$198,0)</f>
        <v>0.67285149764229257</v>
      </c>
      <c r="DH199" s="12">
        <f>IFERROR(IFERROR(VLOOKUP($EG199,Data!$B:$CP,Daily!HG$10,0)+VLOOKUP($IF199,Data!$B:$CP,Daily!LF$10,0),0)/DH$198,0)</f>
        <v>0.68448415296337661</v>
      </c>
      <c r="DI199" s="12">
        <f>IFERROR(IFERROR(VLOOKUP($EG199,Data!$B:$CP,Daily!HH$10,0)+VLOOKUP($IF199,Data!$B:$CP,Daily!LG$10,0),0)/DI$198,0)</f>
        <v>0.68042255107924154</v>
      </c>
      <c r="DJ199" s="12">
        <f>IFERROR(IFERROR(VLOOKUP($EG199,Data!$B:$CP,Daily!HI$10,0)+VLOOKUP($IF199,Data!$B:$CP,Daily!LH$10,0),0)/DJ$198,0)</f>
        <v>0.69072867698600005</v>
      </c>
      <c r="DK199" s="12">
        <f>IFERROR(IFERROR(VLOOKUP($EG199,Data!$B:$CP,Daily!HJ$10,0)+VLOOKUP($IF199,Data!$B:$CP,Daily!LI$10,0),0)/DK$198,0)</f>
        <v>0.6682315706184887</v>
      </c>
      <c r="DL199" s="12">
        <f>IFERROR(IFERROR(VLOOKUP($EG199,Data!$B:$CP,Daily!HK$10,0)+VLOOKUP($IF199,Data!$B:$CP,Daily!LJ$10,0),0)/DL$198,0)</f>
        <v>0.67370374666512001</v>
      </c>
      <c r="DM199" s="12">
        <f>IFERROR(IFERROR(VLOOKUP($EG199,Data!$B:$CP,Daily!HL$10,0)+VLOOKUP($IF199,Data!$B:$CP,Daily!LK$10,0),0)/DM$198,0)</f>
        <v>0.671109064915554</v>
      </c>
      <c r="DN199" s="12">
        <f>IFERROR(IFERROR(VLOOKUP($EG199,Data!$B:$CP,Daily!HM$10,0)+VLOOKUP($IF199,Data!$B:$CP,Daily!LL$10,0),0)/DN$198,0)</f>
        <v>0.6726243000850326</v>
      </c>
      <c r="DO199" s="12">
        <f>IFERROR(IFERROR(VLOOKUP($EG199,Data!$B:$CP,Daily!HN$10,0)+VLOOKUP($IF199,Data!$B:$CP,Daily!LM$10,0),0)/DO$198,0)</f>
        <v>0.71625758873701073</v>
      </c>
      <c r="DP199" s="12">
        <f>IFERROR(IFERROR(VLOOKUP($EG199,Data!$B:$CP,Daily!HO$10,0)+VLOOKUP($IF199,Data!$B:$CP,Daily!LN$10,0),0)/DP$198,0)</f>
        <v>0.65523270841885994</v>
      </c>
      <c r="DQ199" s="12">
        <f>IFERROR(IFERROR(VLOOKUP($EG199,Data!$B:$CP,Daily!HP$10,0)+VLOOKUP($IF199,Data!$B:$CP,Daily!LO$10,0),0)/DQ$198,0)</f>
        <v>0.66730050072890912</v>
      </c>
      <c r="DR199" s="12">
        <f>IFERROR(IFERROR(VLOOKUP($EG199,Data!$B:$CP,Daily!HQ$10,0)+VLOOKUP($IF199,Data!$B:$CP,Daily!LP$10,0),0)/DR$198,0)</f>
        <v>0.64150549603450679</v>
      </c>
      <c r="DS199" s="12">
        <f>IFERROR(IFERROR(VLOOKUP($EG199,Data!$B:$CP,Daily!HR$10,0)+VLOOKUP($IF199,Data!$B:$CP,Daily!LQ$10,0),0)/DS$198,0)</f>
        <v>0.64273309608540929</v>
      </c>
      <c r="DT199" s="12">
        <f>IFERROR(IFERROR(VLOOKUP($EG199,Data!$B:$CP,Daily!HS$10,0)+VLOOKUP($IF199,Data!$B:$CP,Daily!LR$10,0),0)/DT$198,0)</f>
        <v>0.64256380519655898</v>
      </c>
      <c r="DU199" s="12">
        <f>IFERROR(IFERROR(VLOOKUP($EG199,Data!$B:$CP,Daily!HT$10,0)+VLOOKUP($IF199,Data!$B:$CP,Daily!LS$10,0),0)/DU$198,0)</f>
        <v>0.64971573980125941</v>
      </c>
      <c r="DV199" s="43"/>
      <c r="DW199" s="12">
        <f>_xlfn.QUARTILE.INC($AJ199:$DT199,1)</f>
        <v>0.60745118066194892</v>
      </c>
      <c r="DX199" s="12">
        <f>_xlfn.QUARTILE.INC($AJ199:$DT199,3)</f>
        <v>0.67549488287274928</v>
      </c>
      <c r="DY199" s="12">
        <f>DX199-DW199</f>
        <v>6.8043702210800361E-2</v>
      </c>
      <c r="DZ199" s="12">
        <f>DX199+(0.75*DY199)</f>
        <v>0.72652765953084952</v>
      </c>
      <c r="EA199" s="12">
        <f>DW199-(0.75*DY199)</f>
        <v>0.55641840400384868</v>
      </c>
      <c r="EB199" s="14"/>
      <c r="EC199" s="12">
        <f>_xlfn.STDEV.P(AJ199:DU199)</f>
        <v>3.9514040611069258E-2</v>
      </c>
      <c r="ED199" s="12">
        <f>SUMPRODUCT(DN199:DT199,DN$198:DT$198)/SUM(DN$198:DT$198)</f>
        <v>0.66386287800503474</v>
      </c>
      <c r="EE199" s="12">
        <f>SUMPRODUCT(CR199:DT199,CR$198:DT$198)/SUM(CR$198:DT$198)</f>
        <v>0.68029343304231471</v>
      </c>
      <c r="EF199" s="1"/>
      <c r="EG199" s="7" t="s">
        <v>934</v>
      </c>
      <c r="EH199" s="7" t="s">
        <v>173</v>
      </c>
      <c r="EI199" s="12">
        <f>IFERROR(VLOOKUP($EG199,Data!$B:$CP,Daily!EI$10,0)/EI$198,0)</f>
        <v>0.67274689186019232</v>
      </c>
      <c r="EJ199" s="12">
        <f>IFERROR(VLOOKUP($EG199,Data!$B:$CP,Daily!EJ$10,0)/EJ$198,0)</f>
        <v>0.68115164040761911</v>
      </c>
      <c r="EK199" s="12">
        <f>IFERROR(VLOOKUP($EG199,Data!$B:$CP,Daily!EK$10,0)/EK$198,0)</f>
        <v>0.65605783329733913</v>
      </c>
      <c r="EL199" s="12">
        <f>IFERROR(VLOOKUP($EG199,Data!$B:$CP,Daily!EL$10,0)/EL$198,0)</f>
        <v>0.65647891477440279</v>
      </c>
      <c r="EM199" s="12">
        <f>IFERROR(VLOOKUP($EG199,Data!$B:$CP,Daily!EM$10,0)/EM$198,0)</f>
        <v>0.65296346195921284</v>
      </c>
      <c r="EN199" s="12">
        <f>IFERROR(VLOOKUP($EG199,Data!$B:$CP,Daily!EN$10,0)/EN$198,0)</f>
        <v>0.65609171143514966</v>
      </c>
      <c r="EO199" s="12">
        <f>IFERROR(VLOOKUP($EG199,Data!$B:$CP,Daily!EO$10,0)/EO$198,0)</f>
        <v>0.65148539160324082</v>
      </c>
      <c r="EP199" s="12">
        <f>IFERROR(VLOOKUP($EG199,Data!$B:$CP,Daily!EP$10,0)/EP$198,0)</f>
        <v>0.66303491730112896</v>
      </c>
      <c r="EQ199" s="12">
        <f>IFERROR(VLOOKUP($EG199,Data!$B:$CP,Daily!EQ$10,0)/EQ$198,0)</f>
        <v>0.67858508441740517</v>
      </c>
      <c r="ER199" s="12">
        <f>IFERROR(VLOOKUP($EG199,Data!$B:$CP,Daily!ER$10,0)/ER$198,0)</f>
        <v>0.64151137768417199</v>
      </c>
      <c r="ES199" s="12">
        <f>IFERROR(VLOOKUP($EG199,Data!$B:$CP,Daily!ES$10,0)/ES$198,0)</f>
        <v>0.65280287167215079</v>
      </c>
      <c r="ET199" s="12">
        <f>IFERROR(VLOOKUP($EG199,Data!$B:$CP,Daily!ET$10,0)/ET$198,0)</f>
        <v>0.6596690003728406</v>
      </c>
      <c r="EU199" s="12">
        <f>IFERROR(VLOOKUP($EG199,Data!$B:$CP,Daily!EU$10,0)/EU$198,0)</f>
        <v>0.64050817517048719</v>
      </c>
      <c r="EV199" s="12">
        <f>IFERROR(VLOOKUP($EG199,Data!$B:$CP,Daily!EV$10,0)/EV$198,0)</f>
        <v>0.67944759756706297</v>
      </c>
      <c r="EW199" s="12">
        <f>IFERROR(VLOOKUP($EG199,Data!$B:$CP,Daily!EW$10,0)/EW$198,0)</f>
        <v>0.67192759135032132</v>
      </c>
      <c r="EX199" s="12">
        <f>IFERROR(VLOOKUP($EG199,Data!$B:$CP,Daily!EX$10,0)/EX$198,0)</f>
        <v>0.69376872125891242</v>
      </c>
      <c r="EY199" s="12">
        <f>IFERROR(VLOOKUP($EG199,Data!$B:$CP,Daily!EY$10,0)/EY$198,0)</f>
        <v>0.66061372256062523</v>
      </c>
      <c r="EZ199" s="12">
        <f>IFERROR(VLOOKUP($EG199,Data!$B:$CP,Daily!EZ$10,0)/EZ$198,0)</f>
        <v>0.66351514283326762</v>
      </c>
      <c r="FA199" s="12">
        <f>IFERROR(VLOOKUP($EG199,Data!$B:$CP,Daily!FA$10,0)/FA$198,0)</f>
        <v>0.66643511078393758</v>
      </c>
      <c r="FB199" s="12">
        <f>IFERROR(VLOOKUP($EG199,Data!$B:$CP,Daily!FB$10,0)/FB$198,0)</f>
        <v>0.66040001746801169</v>
      </c>
      <c r="FC199" s="12">
        <f>IFERROR(VLOOKUP($EG199,Data!$B:$CP,Daily!FC$10,0)/FC$198,0)</f>
        <v>0.66645841310788201</v>
      </c>
      <c r="FD199" s="12">
        <f>IFERROR(VLOOKUP($EG199,Data!$B:$CP,Daily!FD$10,0)/FD$198,0)</f>
        <v>0.68014185830335849</v>
      </c>
      <c r="FE199" s="12">
        <f>IFERROR(VLOOKUP($EG199,Data!$B:$CP,Daily!FE$10,0)/FE$198,0)</f>
        <v>0.71243728299217146</v>
      </c>
      <c r="FF199" s="12">
        <f>IFERROR(VLOOKUP($EG199,Data!$B:$CP,Daily!FF$10,0)/FF$198,0)</f>
        <v>0.68583757016310287</v>
      </c>
      <c r="FG199" s="12">
        <f>IFERROR(VLOOKUP($EG199,Data!$B:$CP,Daily!FG$10,0)/FG$198,0)</f>
        <v>0.69043023473009157</v>
      </c>
      <c r="FH199" s="12">
        <f>IFERROR(VLOOKUP($EG199,Data!$B:$CP,Daily!FH$10,0)/FH$198,0)</f>
        <v>0.68969608859717579</v>
      </c>
      <c r="FI199" s="12">
        <f>IFERROR(VLOOKUP($EG199,Data!$B:$CP,Daily!FI$10,0)/FI$198,0)</f>
        <v>0.69502222927913626</v>
      </c>
      <c r="FJ199" s="12">
        <f>IFERROR(VLOOKUP($EG199,Data!$B:$CP,Daily!FJ$10,0)/FJ$198,0)</f>
        <v>0.69590108960838248</v>
      </c>
      <c r="FK199" s="12">
        <f>IFERROR(VLOOKUP($EG199,Data!$B:$CP,Daily!FK$10,0)/FK$198,0)</f>
        <v>0.69753996585441569</v>
      </c>
      <c r="FL199" s="12">
        <f>IFERROR(VLOOKUP($EG199,Data!$B:$CP,Daily!FL$10,0)/FL$198,0)</f>
        <v>0.70295320997423938</v>
      </c>
      <c r="FM199" s="12">
        <f>IFERROR(VLOOKUP($EG199,Data!$B:$CP,Daily!FM$10,0)/FM$198,0)</f>
        <v>0.68249581150156335</v>
      </c>
      <c r="FN199" s="12">
        <f>IFERROR(VLOOKUP($EG199,Data!$B:$CP,Daily!FN$10,0)/FN$198,0)</f>
        <v>0.68666980346737128</v>
      </c>
      <c r="FO199" s="12">
        <f>IFERROR(VLOOKUP($EG199,Data!$B:$CP,Daily!FO$10,0)/FO$198,0)</f>
        <v>0.69397514434260399</v>
      </c>
      <c r="FP199" s="12">
        <f>IFERROR(VLOOKUP($EG199,Data!$B:$CP,Daily!FP$10,0)/FP$198,0)</f>
        <v>0.69632067467153469</v>
      </c>
      <c r="FQ199" s="12">
        <f>IFERROR(VLOOKUP($EG199,Data!$B:$CP,Daily!FQ$10,0)/FQ$198,0)</f>
        <v>0.69111204521040581</v>
      </c>
      <c r="FR199" s="12">
        <f>IFERROR(VLOOKUP($EG199,Data!$B:$CP,Daily!FR$10,0)/FR$198,0)</f>
        <v>0.7052380604377535</v>
      </c>
      <c r="FS199" s="12">
        <f>IFERROR(VLOOKUP($EG199,Data!$B:$CP,Daily!FS$10,0)/FS$198,0)</f>
        <v>0.71310996802446824</v>
      </c>
      <c r="FT199" s="12">
        <f>IFERROR(VLOOKUP($EG199,Data!$B:$CP,Daily!FT$10,0)/FT$198,0)</f>
        <v>0.69057974421666357</v>
      </c>
      <c r="FU199" s="12">
        <f>IFERROR(VLOOKUP($EG199,Data!$B:$CP,Daily!FU$10,0)/FU$198,0)</f>
        <v>0.68504058358162956</v>
      </c>
      <c r="FV199" s="12">
        <f>IFERROR(VLOOKUP($EG199,Data!$B:$CP,Daily!FV$10,0)/FV$198,0)</f>
        <v>0.69115859334786278</v>
      </c>
      <c r="FW199" s="12">
        <f>IFERROR(VLOOKUP($EG199,Data!$B:$CP,Daily!FW$10,0)/FW$198,0)</f>
        <v>0.69254627966959414</v>
      </c>
      <c r="FX199" s="12">
        <f>IFERROR(VLOOKUP($EG199,Data!$B:$CP,Daily!FX$10,0)/FX$198,0)</f>
        <v>0.68789084707220016</v>
      </c>
      <c r="FY199" s="12">
        <f>IFERROR(VLOOKUP($EG199,Data!$B:$CP,Daily!FY$10,0)/FY$198,0)</f>
        <v>0.70739100687977496</v>
      </c>
      <c r="FZ199" s="12">
        <f>IFERROR(VLOOKUP($EG199,Data!$B:$CP,Daily!FZ$10,0)/FZ$198,0)</f>
        <v>0.71584122977224351</v>
      </c>
      <c r="GA199" s="12">
        <f>IFERROR(VLOOKUP($EG199,Data!$B:$CP,Daily!GA$10,0)/GA$198,0)</f>
        <v>0.68734525619917808</v>
      </c>
      <c r="GB199" s="12">
        <f>IFERROR(VLOOKUP($EG199,Data!$B:$CP,Daily!GB$10,0)/GB$198,0)</f>
        <v>0.68502123371482038</v>
      </c>
      <c r="GC199" s="12">
        <f>IFERROR(VLOOKUP($EG199,Data!$B:$CP,Daily!GC$10,0)/GC$198,0)</f>
        <v>0.68154888303745864</v>
      </c>
      <c r="GD199" s="12">
        <f>IFERROR(VLOOKUP($EG199,Data!$B:$CP,Daily!GD$10,0)/GD$198,0)</f>
        <v>0.67340046084403904</v>
      </c>
      <c r="GE199" s="12">
        <f>IFERROR(VLOOKUP($EG199,Data!$B:$CP,Daily!GE$10,0)/GE$198,0)</f>
        <v>0.69480968193945913</v>
      </c>
      <c r="GF199" s="12">
        <f>IFERROR(VLOOKUP($EG199,Data!$B:$CP,Daily!GF$10,0)/GF$198,0)</f>
        <v>0.70717030448436613</v>
      </c>
      <c r="GG199" s="12">
        <f>IFERROR(VLOOKUP($EG199,Data!$B:$CP,Daily!GG$10,0)/GG$198,0)</f>
        <v>0.72031380222487951</v>
      </c>
      <c r="GH199" s="12">
        <f>IFERROR(VLOOKUP($EG199,Data!$B:$CP,Daily!GH$10,0)/GH$198,0)</f>
        <v>0.6767786380540145</v>
      </c>
      <c r="GI199" s="12">
        <f>IFERROR(VLOOKUP($EG199,Data!$B:$CP,Daily!GI$10,0)/GI$198,0)</f>
        <v>0.6914915245622506</v>
      </c>
      <c r="GJ199" s="12">
        <f>IFERROR(VLOOKUP($EG199,Data!$B:$CP,Daily!GJ$10,0)/GJ$198,0)</f>
        <v>0.68300713371135902</v>
      </c>
      <c r="GK199" s="12">
        <f>IFERROR(VLOOKUP($EG199,Data!$B:$CP,Daily!GK$10,0)/GK$198,0)</f>
        <v>0.68421321874360552</v>
      </c>
      <c r="GL199" s="12">
        <f>IFERROR(VLOOKUP($EG199,Data!$B:$CP,Daily!GL$10,0)/GL$198,0)</f>
        <v>0.71494453446341766</v>
      </c>
      <c r="GM199" s="12">
        <f>IFERROR(VLOOKUP($EG199,Data!$B:$CP,Daily!GM$10,0)/GM$198,0)</f>
        <v>0.76576220315953847</v>
      </c>
      <c r="GN199" s="12">
        <f>IFERROR(VLOOKUP($EG199,Data!$B:$CP,Daily!GN$10,0)/GN$198,0)</f>
        <v>0.76166722201532766</v>
      </c>
      <c r="GO199" s="12">
        <f>IFERROR(VLOOKUP($EG199,Data!$B:$CP,Daily!GO$10,0)/GO$198,0)</f>
        <v>0.75706044710714615</v>
      </c>
      <c r="GP199" s="12">
        <f>IFERROR(VLOOKUP($EG199,Data!$B:$CP,Daily!GP$10,0)/GP$198,0)</f>
        <v>0.75610614981547741</v>
      </c>
      <c r="GQ199" s="12">
        <f>IFERROR(VLOOKUP($EG199,Data!$B:$CP,Daily!GQ$10,0)/GQ$198,0)</f>
        <v>0.75177490556592186</v>
      </c>
      <c r="GR199" s="12">
        <f>IFERROR(VLOOKUP($EG199,Data!$B:$CP,Daily!GR$10,0)/GR$198,0)</f>
        <v>0.7346504729389377</v>
      </c>
      <c r="GS199" s="12">
        <f>IFERROR(VLOOKUP($EG199,Data!$B:$CP,Daily!GS$10,0)/GS$198,0)</f>
        <v>0.76414475397032022</v>
      </c>
      <c r="GT199" s="12">
        <f>IFERROR(VLOOKUP($EG199,Data!$B:$CP,Daily!GT$10,0)/GT$198,0)</f>
        <v>0.77086315009112349</v>
      </c>
      <c r="GU199" s="12">
        <f>IFERROR(VLOOKUP($EG199,Data!$B:$CP,Daily!GU$10,0)/GU$198,0)</f>
        <v>0.78475719690877854</v>
      </c>
      <c r="GV199" s="12">
        <f>IFERROR(VLOOKUP($EG199,Data!$B:$CP,Daily!GV$10,0)/GV$198,0)</f>
        <v>0.76267250234469208</v>
      </c>
      <c r="GW199" s="12">
        <f>IFERROR(VLOOKUP($EG199,Data!$B:$CP,Daily!GW$10,0)/GW$198,0)</f>
        <v>0.75022215717227891</v>
      </c>
      <c r="GX199" s="12">
        <f>IFERROR(VLOOKUP($EG199,Data!$B:$CP,Daily!GX$10,0)/GX$198,0)</f>
        <v>0.74957935780278684</v>
      </c>
      <c r="GY199" s="12">
        <f>IFERROR(VLOOKUP($EG199,Data!$B:$CP,Daily!GY$10,0)/GY$198,0)</f>
        <v>0.75040755758057098</v>
      </c>
      <c r="GZ199" s="12">
        <f>IFERROR(VLOOKUP($EG199,Data!$B:$CP,Daily!GZ$10,0)/GZ$198,0)</f>
        <v>0.75301972106056425</v>
      </c>
      <c r="HA199" s="12">
        <f>IFERROR(VLOOKUP($EG199,Data!$B:$CP,Daily!HA$10,0)/HA$198,0)</f>
        <v>0.76347601082426375</v>
      </c>
      <c r="HB199" s="12">
        <f>IFERROR(VLOOKUP($EG199,Data!$B:$CP,Daily!HB$10,0)/HB$198,0)</f>
        <v>0.74220183486238533</v>
      </c>
      <c r="HC199" s="12">
        <f>IFERROR(VLOOKUP($EG199,Data!$B:$CP,Daily!HC$10,0)/HC$198,0)</f>
        <v>0.75180414834639653</v>
      </c>
      <c r="HD199" s="12">
        <f>IFERROR(VLOOKUP($EG199,Data!$B:$CP,Daily!HD$10,0)/HD$198,0)</f>
        <v>0.75108082263734188</v>
      </c>
      <c r="HE199" s="12">
        <f>IFERROR(VLOOKUP($EG199,Data!$B:$CP,Daily!HE$10,0)/HE$198,0)</f>
        <v>0.74601502073758552</v>
      </c>
      <c r="HF199" s="12">
        <f>IFERROR(VLOOKUP($EG199,Data!$B:$CP,Daily!HF$10,0)/HF$198,0)</f>
        <v>0.74068309460577297</v>
      </c>
      <c r="HG199" s="12">
        <f>IFERROR(VLOOKUP($EG199,Data!$B:$CP,Daily!HG$10,0)/HG$198,0)</f>
        <v>0.75615408069925805</v>
      </c>
      <c r="HH199" s="12">
        <f>IFERROR(VLOOKUP($EG199,Data!$B:$CP,Daily!HH$10,0)/HH$198,0)</f>
        <v>0.75070289715872374</v>
      </c>
      <c r="HI199" s="12">
        <f>IFERROR(VLOOKUP($EG199,Data!$B:$CP,Daily!HI$10,0)/HI$198,0)</f>
        <v>0.76256396353654821</v>
      </c>
      <c r="HJ199" s="12">
        <f>IFERROR(VLOOKUP($EG199,Data!$B:$CP,Daily!HJ$10,0)/HJ$198,0)</f>
        <v>0.74008070723799302</v>
      </c>
      <c r="HK199" s="12">
        <f>IFERROR(VLOOKUP($EG199,Data!$B:$CP,Daily!HK$10,0)/HK$198,0)</f>
        <v>0.74390569904655224</v>
      </c>
      <c r="HL199" s="12">
        <f>IFERROR(VLOOKUP($EG199,Data!$B:$CP,Daily!HL$10,0)/HL$198,0)</f>
        <v>0.73981668446258098</v>
      </c>
      <c r="HM199" s="12">
        <f>IFERROR(VLOOKUP($EG199,Data!$B:$CP,Daily!HM$10,0)/HM$198,0)</f>
        <v>0.74355115400402039</v>
      </c>
      <c r="HN199" s="12">
        <f>IFERROR(VLOOKUP($EG199,Data!$B:$CP,Daily!HN$10,0)/HN$198,0)</f>
        <v>0.78090233950744126</v>
      </c>
      <c r="HO199" s="12">
        <f>IFERROR(VLOOKUP($EG199,Data!$B:$CP,Daily!HO$10,0)/HO$198,0)</f>
        <v>0.72383395894896574</v>
      </c>
      <c r="HP199" s="12">
        <f>IFERROR(VLOOKUP($EG199,Data!$B:$CP,Daily!HP$10,0)/HP$198,0)</f>
        <v>0.73867969383664456</v>
      </c>
      <c r="HQ199" s="12">
        <f>IFERROR(VLOOKUP($EG199,Data!$B:$CP,Daily!HQ$10,0)/HQ$198,0)</f>
        <v>0.71181080550778497</v>
      </c>
      <c r="HR199" s="12">
        <f>IFERROR(VLOOKUP($EG199,Data!$B:$CP,Daily!HR$10,0)/HR$198,0)</f>
        <v>0.71316530114453691</v>
      </c>
      <c r="HS199" s="12">
        <f>IFERROR(VLOOKUP($EG199,Data!$B:$CP,Daily!HS$10,0)/HS$198,0)</f>
        <v>0.70934234468416946</v>
      </c>
      <c r="HT199" s="12">
        <f>IFERROR(VLOOKUP($EG199,Data!$B:$CP,Daily!HT$10,0)/HT$198,0)</f>
        <v>0.71971654944496233</v>
      </c>
      <c r="HU199" s="13"/>
      <c r="HV199" s="40">
        <f t="shared" si="1902"/>
        <v>0.68115164040761911</v>
      </c>
      <c r="HW199" s="40">
        <f t="shared" si="1903"/>
        <v>0.74355115400402039</v>
      </c>
      <c r="HX199" s="40">
        <f t="shared" ref="HX199" si="3047">HW199-HV199</f>
        <v>6.2399513596401279E-2</v>
      </c>
      <c r="HY199" s="40">
        <f t="shared" ref="HY199" si="3048">HW199+(0.75*HX199)</f>
        <v>0.79035078920132129</v>
      </c>
      <c r="HZ199" s="40">
        <f t="shared" ref="HZ199" si="3049">HV199-(0.75*HX199)</f>
        <v>0.6343520052103182</v>
      </c>
      <c r="IA199" s="43"/>
      <c r="IB199" s="12">
        <f t="shared" si="2910"/>
        <v>3.1183099133326626E-2</v>
      </c>
      <c r="IC199" s="12">
        <f>SUMPRODUCT(HM199:HS199,HM$198:HS$198)/SUM(HM$198:HS$198)</f>
        <v>0.73283888464362235</v>
      </c>
      <c r="ID199" s="12">
        <f>SUMPRODUCT(GQ199:HS199,GQ$198:HS$198)/SUM(GQ$198:HS$198)</f>
        <v>0.74843431749381073</v>
      </c>
      <c r="IE199" s="1"/>
      <c r="IF199" s="7" t="s">
        <v>935</v>
      </c>
      <c r="IG199" s="7" t="s">
        <v>173</v>
      </c>
      <c r="IH199" s="12">
        <f>IFERROR(VLOOKUP($IF199,Data!$B:$CP,Daily!IH$10,0)/IH$198,0)</f>
        <v>0.35370125091979399</v>
      </c>
      <c r="II199" s="12">
        <f>IFERROR(VLOOKUP($IF199,Data!$B:$CP,Daily!II$10,0)/II$198,0)</f>
        <v>0.36751218706105926</v>
      </c>
      <c r="IJ199" s="12">
        <f>IFERROR(VLOOKUP($IF199,Data!$B:$CP,Daily!IJ$10,0)/IJ$198,0)</f>
        <v>0.35400289068283569</v>
      </c>
      <c r="IK199" s="12">
        <f>IFERROR(VLOOKUP($IF199,Data!$B:$CP,Daily!IK$10,0)/IK$198,0)</f>
        <v>0.35463663820425817</v>
      </c>
      <c r="IL199" s="12">
        <f>IFERROR(VLOOKUP($IF199,Data!$B:$CP,Daily!IL$10,0)/IL$198,0)</f>
        <v>0.3569231895731127</v>
      </c>
      <c r="IM199" s="12">
        <f>IFERROR(VLOOKUP($IF199,Data!$B:$CP,Daily!IM$10,0)/IM$198,0)</f>
        <v>0.35102780418250951</v>
      </c>
      <c r="IN199" s="12">
        <f>IFERROR(VLOOKUP($IF199,Data!$B:$CP,Daily!IN$10,0)/IN$198,0)</f>
        <v>0.33476544668510511</v>
      </c>
      <c r="IO199" s="12">
        <f>IFERROR(VLOOKUP($IF199,Data!$B:$CP,Daily!IO$10,0)/IO$198,0)</f>
        <v>0.36210945476822542</v>
      </c>
      <c r="IP199" s="12">
        <f>IFERROR(VLOOKUP($IF199,Data!$B:$CP,Daily!IP$10,0)/IP$198,0)</f>
        <v>0.3750033113459959</v>
      </c>
      <c r="IQ199" s="12">
        <f>IFERROR(VLOOKUP($IF199,Data!$B:$CP,Daily!IQ$10,0)/IQ$198,0)</f>
        <v>0.34921758833109112</v>
      </c>
      <c r="IR199" s="12">
        <f>IFERROR(VLOOKUP($IF199,Data!$B:$CP,Daily!IR$10,0)/IR$198,0)</f>
        <v>0.34467163271511098</v>
      </c>
      <c r="IS199" s="12">
        <f>IFERROR(VLOOKUP($IF199,Data!$B:$CP,Daily!IS$10,0)/IS$198,0)</f>
        <v>0.35577714154079049</v>
      </c>
      <c r="IT199" s="12">
        <f>IFERROR(VLOOKUP($IF199,Data!$B:$CP,Daily!IT$10,0)/IT$198,0)</f>
        <v>0.34850008107669855</v>
      </c>
      <c r="IU199" s="12">
        <f>IFERROR(VLOOKUP($IF199,Data!$B:$CP,Daily!IU$10,0)/IU$198,0)</f>
        <v>0.3644745287973391</v>
      </c>
      <c r="IV199" s="12">
        <f>IFERROR(VLOOKUP($IF199,Data!$B:$CP,Daily!IV$10,0)/IV$198,0)</f>
        <v>0.35836821164677313</v>
      </c>
      <c r="IW199" s="12">
        <f>IFERROR(VLOOKUP($IF199,Data!$B:$CP,Daily!IW$10,0)/IW$198,0)</f>
        <v>0.37633858903298711</v>
      </c>
      <c r="IX199" s="12">
        <f>IFERROR(VLOOKUP($IF199,Data!$B:$CP,Daily!IX$10,0)/IX$198,0)</f>
        <v>0.35392835371319969</v>
      </c>
      <c r="IY199" s="12">
        <f>IFERROR(VLOOKUP($IF199,Data!$B:$CP,Daily!IY$10,0)/IY$198,0)</f>
        <v>0.34097237095737848</v>
      </c>
      <c r="IZ199" s="12">
        <f>IFERROR(VLOOKUP($IF199,Data!$B:$CP,Daily!IZ$10,0)/IZ$198,0)</f>
        <v>0.36115127265391211</v>
      </c>
      <c r="JA199" s="12">
        <f>IFERROR(VLOOKUP($IF199,Data!$B:$CP,Daily!JA$10,0)/JA$198,0)</f>
        <v>0.34963411201801292</v>
      </c>
      <c r="JB199" s="12">
        <f>IFERROR(VLOOKUP($IF199,Data!$B:$CP,Daily!JB$10,0)/JB$198,0)</f>
        <v>0.35259211995533579</v>
      </c>
      <c r="JC199" s="12">
        <f>IFERROR(VLOOKUP($IF199,Data!$B:$CP,Daily!JC$10,0)/JC$198,0)</f>
        <v>0.39516206138254134</v>
      </c>
      <c r="JD199" s="12">
        <f>IFERROR(VLOOKUP($IF199,Data!$B:$CP,Daily!JD$10,0)/JD$198,0)</f>
        <v>0.41921617455235383</v>
      </c>
      <c r="JE199" s="12">
        <f>IFERROR(VLOOKUP($IF199,Data!$B:$CP,Daily!JE$10,0)/JE$198,0)</f>
        <v>0.40605503884870059</v>
      </c>
      <c r="JF199" s="12">
        <f>IFERROR(VLOOKUP($IF199,Data!$B:$CP,Daily!JF$10,0)/JF$198,0)</f>
        <v>0.3958151006444427</v>
      </c>
      <c r="JG199" s="12">
        <f>IFERROR(VLOOKUP($IF199,Data!$B:$CP,Daily!JG$10,0)/JG$198,0)</f>
        <v>0.39491006371220388</v>
      </c>
      <c r="JH199" s="12">
        <f>IFERROR(VLOOKUP($IF199,Data!$B:$CP,Daily!JH$10,0)/JH$198,0)</f>
        <v>0.38584585555016965</v>
      </c>
      <c r="JI199" s="12">
        <f>IFERROR(VLOOKUP($IF199,Data!$B:$CP,Daily!JI$10,0)/JI$198,0)</f>
        <v>0.39227294921875</v>
      </c>
      <c r="JJ199" s="12">
        <f>IFERROR(VLOOKUP($IF199,Data!$B:$CP,Daily!JJ$10,0)/JJ$198,0)</f>
        <v>0.39611204653298637</v>
      </c>
      <c r="JK199" s="12">
        <f>IFERROR(VLOOKUP($IF199,Data!$B:$CP,Daily!JK$10,0)/JK$198,0)</f>
        <v>0.4048862364789258</v>
      </c>
      <c r="JL199" s="12">
        <f>IFERROR(VLOOKUP($IF199,Data!$B:$CP,Daily!JL$10,0)/JL$198,0)</f>
        <v>0.38610012276633476</v>
      </c>
      <c r="JM199" s="12">
        <f>IFERROR(VLOOKUP($IF199,Data!$B:$CP,Daily!JM$10,0)/JM$198,0)</f>
        <v>0.38311262113431915</v>
      </c>
      <c r="JN199" s="12">
        <f>IFERROR(VLOOKUP($IF199,Data!$B:$CP,Daily!JN$10,0)/JN$198,0)</f>
        <v>0.39980621328650157</v>
      </c>
      <c r="JO199" s="12">
        <f>IFERROR(VLOOKUP($IF199,Data!$B:$CP,Daily!JO$10,0)/JO$198,0)</f>
        <v>0.42157995111337937</v>
      </c>
      <c r="JP199" s="12">
        <f>IFERROR(VLOOKUP($IF199,Data!$B:$CP,Daily!JP$10,0)/JP$198,0)</f>
        <v>0.39250951564633757</v>
      </c>
      <c r="JQ199" s="12">
        <f>IFERROR(VLOOKUP($IF199,Data!$B:$CP,Daily!JQ$10,0)/JQ$198,0)</f>
        <v>0.39735777837692099</v>
      </c>
      <c r="JR199" s="12">
        <f>IFERROR(VLOOKUP($IF199,Data!$B:$CP,Daily!JR$10,0)/JR$198,0)</f>
        <v>0.39678873239436618</v>
      </c>
      <c r="JS199" s="12">
        <f>IFERROR(VLOOKUP($IF199,Data!$B:$CP,Daily!JS$10,0)/JS$198,0)</f>
        <v>0.38252925032500362</v>
      </c>
      <c r="JT199" s="12">
        <f>IFERROR(VLOOKUP($IF199,Data!$B:$CP,Daily!JT$10,0)/JT$198,0)</f>
        <v>0.38204953237265682</v>
      </c>
      <c r="JU199" s="12">
        <f>IFERROR(VLOOKUP($IF199,Data!$B:$CP,Daily!JU$10,0)/JU$198,0)</f>
        <v>0.3845429498134133</v>
      </c>
      <c r="JV199" s="12">
        <f>IFERROR(VLOOKUP($IF199,Data!$B:$CP,Daily!JV$10,0)/JV$198,0)</f>
        <v>0.39074921705613103</v>
      </c>
      <c r="JW199" s="12">
        <f>IFERROR(VLOOKUP($IF199,Data!$B:$CP,Daily!JW$10,0)/JW$198,0)</f>
        <v>0.38526283335902572</v>
      </c>
      <c r="JX199" s="12">
        <f>IFERROR(VLOOKUP($IF199,Data!$B:$CP,Daily!JX$10,0)/JX$198,0)</f>
        <v>0.39093317633205771</v>
      </c>
      <c r="JY199" s="12">
        <f>IFERROR(VLOOKUP($IF199,Data!$B:$CP,Daily!JY$10,0)/JY$198,0)</f>
        <v>0.41149086623453152</v>
      </c>
      <c r="JZ199" s="12">
        <f>IFERROR(VLOOKUP($IF199,Data!$B:$CP,Daily!JZ$10,0)/JZ$198,0)</f>
        <v>0.38348765432098764</v>
      </c>
      <c r="KA199" s="12">
        <f>IFERROR(VLOOKUP($IF199,Data!$B:$CP,Daily!KA$10,0)/KA$198,0)</f>
        <v>0.38192961277741666</v>
      </c>
      <c r="KB199" s="12">
        <f>IFERROR(VLOOKUP($IF199,Data!$B:$CP,Daily!KB$10,0)/KB$198,0)</f>
        <v>0.37849321220076687</v>
      </c>
      <c r="KC199" s="12">
        <f>IFERROR(VLOOKUP($IF199,Data!$B:$CP,Daily!KC$10,0)/KC$198,0)</f>
        <v>0.37799817120348878</v>
      </c>
      <c r="KD199" s="12">
        <f>IFERROR(VLOOKUP($IF199,Data!$B:$CP,Daily!KD$10,0)/KD$198,0)</f>
        <v>0.38657931794526418</v>
      </c>
      <c r="KE199" s="12">
        <f>IFERROR(VLOOKUP($IF199,Data!$B:$CP,Daily!KE$10,0)/KE$198,0)</f>
        <v>0.39132846445410002</v>
      </c>
      <c r="KF199" s="12">
        <f>IFERROR(VLOOKUP($IF199,Data!$B:$CP,Daily!KF$10,0)/KF$198,0)</f>
        <v>0.4025036109773712</v>
      </c>
      <c r="KG199" s="12">
        <f>IFERROR(VLOOKUP($IF199,Data!$B:$CP,Daily!KG$10,0)/KG$198,0)</f>
        <v>0.38302613687868259</v>
      </c>
      <c r="KH199" s="12">
        <f>IFERROR(VLOOKUP($IF199,Data!$B:$CP,Daily!KH$10,0)/KH$198,0)</f>
        <v>0.38161209068010077</v>
      </c>
      <c r="KI199" s="12">
        <f>IFERROR(VLOOKUP($IF199,Data!$B:$CP,Daily!KI$10,0)/KI$198,0)</f>
        <v>0.37664343938995531</v>
      </c>
      <c r="KJ199" s="12">
        <f>IFERROR(VLOOKUP($IF199,Data!$B:$CP,Daily!KJ$10,0)/KJ$198,0)</f>
        <v>0.37508736260245251</v>
      </c>
      <c r="KK199" s="12">
        <f>IFERROR(VLOOKUP($IF199,Data!$B:$CP,Daily!KK$10,0)/KK$198,0)</f>
        <v>0.42320953600630479</v>
      </c>
      <c r="KL199" s="12">
        <f>IFERROR(VLOOKUP($IF199,Data!$B:$CP,Daily!KL$10,0)/KL$198,0)</f>
        <v>0.50582384084710408</v>
      </c>
      <c r="KM199" s="12">
        <f>IFERROR(VLOOKUP($IF199,Data!$B:$CP,Daily!KM$10,0)/KM$198,0)</f>
        <v>0.49733814710561741</v>
      </c>
      <c r="KN199" s="12">
        <f>IFERROR(VLOOKUP($IF199,Data!$B:$CP,Daily!KN$10,0)/KN$198,0)</f>
        <v>0.48946716232961585</v>
      </c>
      <c r="KO199" s="12">
        <f>IFERROR(VLOOKUP($IF199,Data!$B:$CP,Daily!KO$10,0)/KO$198,0)</f>
        <v>0.49409076929836121</v>
      </c>
      <c r="KP199" s="12">
        <f>IFERROR(VLOOKUP($IF199,Data!$B:$CP,Daily!KP$10,0)/KP$198,0)</f>
        <v>0.49140201961071273</v>
      </c>
      <c r="KQ199" s="12">
        <f>IFERROR(VLOOKUP($IF199,Data!$B:$CP,Daily!KQ$10,0)/KQ$198,0)</f>
        <v>0.4868646487721302</v>
      </c>
      <c r="KR199" s="12">
        <f>IFERROR(VLOOKUP($IF199,Data!$B:$CP,Daily!KR$10,0)/KR$198,0)</f>
        <v>0.49493980685275829</v>
      </c>
      <c r="KS199" s="12">
        <f>IFERROR(VLOOKUP($IF199,Data!$B:$CP,Daily!KS$10,0)/KS$198,0)</f>
        <v>0.50263132405643629</v>
      </c>
      <c r="KT199" s="12">
        <f>IFERROR(VLOOKUP($IF199,Data!$B:$CP,Daily!KT$10,0)/KT$198,0)</f>
        <v>0.5015094433771613</v>
      </c>
      <c r="KU199" s="12">
        <f>IFERROR(VLOOKUP($IF199,Data!$B:$CP,Daily!KU$10,0)/KU$198,0)</f>
        <v>0.49129666145372952</v>
      </c>
      <c r="KV199" s="12">
        <f>IFERROR(VLOOKUP($IF199,Data!$B:$CP,Daily!KV$10,0)/KV$198,0)</f>
        <v>0.47040578960971829</v>
      </c>
      <c r="KW199" s="12">
        <f>IFERROR(VLOOKUP($IF199,Data!$B:$CP,Daily!KW$10,0)/KW$198,0)</f>
        <v>0.47060518731988471</v>
      </c>
      <c r="KX199" s="12">
        <f>IFERROR(VLOOKUP($IF199,Data!$B:$CP,Daily!KX$10,0)/KX$198,0)</f>
        <v>0.47043329382325827</v>
      </c>
      <c r="KY199" s="12">
        <f>IFERROR(VLOOKUP($IF199,Data!$B:$CP,Daily!KY$10,0)/KY$198,0)</f>
        <v>0.47011585044760401</v>
      </c>
      <c r="KZ199" s="12">
        <f>IFERROR(VLOOKUP($IF199,Data!$B:$CP,Daily!KZ$10,0)/KZ$198,0)</f>
        <v>0.47562451512800619</v>
      </c>
      <c r="LA199" s="12">
        <f>IFERROR(VLOOKUP($IF199,Data!$B:$CP,Daily!LA$10,0)/LA$198,0)</f>
        <v>0.47814770322063954</v>
      </c>
      <c r="LB199" s="12">
        <f>IFERROR(VLOOKUP($IF199,Data!$B:$CP,Daily!LB$10,0)/LB$198,0)</f>
        <v>0.47139588100686497</v>
      </c>
      <c r="LC199" s="12">
        <f>IFERROR(VLOOKUP($IF199,Data!$B:$CP,Daily!LC$10,0)/LC$198,0)</f>
        <v>0.47545570156846123</v>
      </c>
      <c r="LD199" s="12">
        <f>IFERROR(VLOOKUP($IF199,Data!$B:$CP,Daily!LD$10,0)/LD$198,0)</f>
        <v>0.45241926831884993</v>
      </c>
      <c r="LE199" s="12">
        <f>IFERROR(VLOOKUP($IF199,Data!$B:$CP,Daily!LE$10,0)/LE$198,0)</f>
        <v>0.45479356193142056</v>
      </c>
      <c r="LF199" s="12">
        <f>IFERROR(VLOOKUP($IF199,Data!$B:$CP,Daily!LF$10,0)/LF$198,0)</f>
        <v>0.4602321513754174</v>
      </c>
      <c r="LG199" s="12">
        <f>IFERROR(VLOOKUP($IF199,Data!$B:$CP,Daily!LG$10,0)/LG$198,0)</f>
        <v>0.4590975334781533</v>
      </c>
      <c r="LH199" s="12">
        <f>IFERROR(VLOOKUP($IF199,Data!$B:$CP,Daily!LH$10,0)/LH$198,0)</f>
        <v>0.46440677966101696</v>
      </c>
      <c r="LI199" s="12">
        <f>IFERROR(VLOOKUP($IF199,Data!$B:$CP,Daily!LI$10,0)/LI$198,0)</f>
        <v>0.44823768881905512</v>
      </c>
      <c r="LJ199" s="12">
        <f>IFERROR(VLOOKUP($IF199,Data!$B:$CP,Daily!LJ$10,0)/LJ$198,0)</f>
        <v>0.45217915244024903</v>
      </c>
      <c r="LK199" s="12">
        <f>IFERROR(VLOOKUP($IF199,Data!$B:$CP,Daily!LK$10,0)/LK$198,0)</f>
        <v>0.44865826944140197</v>
      </c>
      <c r="LL199" s="12">
        <f>IFERROR(VLOOKUP($IF199,Data!$B:$CP,Daily!LL$10,0)/LL$198,0)</f>
        <v>0.44526163084916165</v>
      </c>
      <c r="LM199" s="12">
        <f>IFERROR(VLOOKUP($IF199,Data!$B:$CP,Daily!LM$10,0)/LM$198,0)</f>
        <v>0.51007989015104227</v>
      </c>
      <c r="LN199" s="12">
        <f>IFERROR(VLOOKUP($IF199,Data!$B:$CP,Daily!LN$10,0)/LN$198,0)</f>
        <v>0.4361810647115078</v>
      </c>
      <c r="LO199" s="12">
        <f>IFERROR(VLOOKUP($IF199,Data!$B:$CP,Daily!LO$10,0)/LO$198,0)</f>
        <v>0.4468471062482004</v>
      </c>
      <c r="LP199" s="12">
        <f>IFERROR(VLOOKUP($IF199,Data!$B:$CP,Daily!LP$10,0)/LP$198,0)</f>
        <v>0.42665161722690559</v>
      </c>
      <c r="LQ199" s="12">
        <f>IFERROR(VLOOKUP($IF199,Data!$B:$CP,Daily!LQ$10,0)/LQ$198,0)</f>
        <v>0.42131340935902478</v>
      </c>
      <c r="LR199" s="12">
        <f>IFERROR(VLOOKUP($IF199,Data!$B:$CP,Daily!LR$10,0)/LR$198,0)</f>
        <v>0.42643693633059632</v>
      </c>
      <c r="LS199" s="12">
        <f>IFERROR(VLOOKUP($IF199,Data!$B:$CP,Daily!LS$10,0)/LS$198,0)</f>
        <v>0.42775576005911198</v>
      </c>
      <c r="LU199" s="40">
        <f>_xlfn.QUARTILE.INC($IH199:$LR199,1)</f>
        <v>0.37664343938995531</v>
      </c>
      <c r="LV199" s="40">
        <f>_xlfn.QUARTILE.INC($IH199:$LR199,3)</f>
        <v>0.45479356193142056</v>
      </c>
      <c r="LW199" s="40">
        <f>LV199-LU199</f>
        <v>7.815012254146525E-2</v>
      </c>
      <c r="LX199" s="40">
        <f>LV199+(0.75*LW199)</f>
        <v>0.51340615383751953</v>
      </c>
      <c r="LY199" s="40">
        <f>LU199-(0.75*LW199)</f>
        <v>0.31803084748385635</v>
      </c>
      <c r="LZ199" s="41"/>
      <c r="MA199" s="12">
        <f>_xlfn.STDEV.P(JL199:LS199)</f>
        <v>4.3641447462255921E-2</v>
      </c>
      <c r="MB199" s="12">
        <f>SUMPRODUCT(LL199:LR199,LL$198:LR$198)/SUM(LL$198:LR$198)</f>
        <v>0.44597741407218788</v>
      </c>
      <c r="MC199" s="12">
        <f>SUMPRODUCT(KP199:LR199,KP$198:LR$198)/SUM(KP$198:LR$198)</f>
        <v>0.46637560423970609</v>
      </c>
    </row>
    <row r="200" spans="4:341" ht="14.25" customHeight="1" x14ac:dyDescent="0.35">
      <c r="D200" s="113" t="s">
        <v>936</v>
      </c>
      <c r="E200" s="53" t="str">
        <f>VLOOKUP($D200,'Metric Nature'!$C:$D,2,0)&amp;IF(($F200&lt;(EA200)),"Below",IF(($F200&gt;(DZ200)),"Above","Within"))</f>
        <v>PositiveWithin</v>
      </c>
      <c r="F200" s="48">
        <f t="shared" ref="F200:F202" si="3050">DU200</f>
        <v>5.8760829418836681E-2</v>
      </c>
      <c r="G200" s="77">
        <f t="shared" ref="G200:G202" si="3051">ED200</f>
        <v>6.0384014077927262E-2</v>
      </c>
      <c r="H200" s="48">
        <f t="shared" ref="H200:H202" si="3052">IFERROR(((F200-G200)/G200),0)</f>
        <v>-2.6881032734852889E-2</v>
      </c>
      <c r="I200" s="74">
        <f t="shared" ref="I200:I202" si="3053">EE200</f>
        <v>5.7853623367162203E-2</v>
      </c>
      <c r="J200" s="48">
        <f t="shared" ref="J200:J202" si="3054">IFERROR(((F200-I200)/I200),0)</f>
        <v>1.5681058486466542E-2</v>
      </c>
      <c r="K200" s="54"/>
      <c r="L200" s="56"/>
      <c r="M200" s="53" t="str">
        <f>VLOOKUP($D200,'Metric Nature'!$C:$D,2,0)&amp;IF(($N200&lt;(HZ200)),"Below",IF(($N200&gt;(HY200)),"Above","Within"))</f>
        <v>PositiveWithin</v>
      </c>
      <c r="N200" s="48">
        <f t="shared" ref="N200:N202" si="3055">HT200</f>
        <v>4.7213269165673248E-2</v>
      </c>
      <c r="O200" s="49">
        <f t="shared" ref="O200:O202" si="3056">IC200</f>
        <v>4.8612236840308208E-2</v>
      </c>
      <c r="P200" s="55">
        <f t="shared" ref="P200:P202" si="3057">IFERROR(((N200-O200)/O200),0)</f>
        <v>-2.8778097153409867E-2</v>
      </c>
      <c r="Q200" s="49">
        <f t="shared" ref="Q200:Q202" si="3058">ID200</f>
        <v>4.5102878544343264E-2</v>
      </c>
      <c r="R200" s="55">
        <f t="shared" ref="R200:R202" si="3059">IFERROR(((N200-Q200)/Q200),0)</f>
        <v>4.6790597173418463E-2</v>
      </c>
      <c r="S200" s="54"/>
      <c r="T200" s="56"/>
      <c r="U200" s="53" t="str">
        <f>VLOOKUP($D200,'Metric Nature'!$C:$D,2,0)&amp;IF(($V200&lt;(LY200)),"Below",IF(($V200&gt;(LX200)),"Above","Within"))</f>
        <v>PositiveWithin</v>
      </c>
      <c r="V200" s="48">
        <f t="shared" ref="V200:V202" si="3060">LS200</f>
        <v>0.12036746231155779</v>
      </c>
      <c r="W200" s="49">
        <f t="shared" ref="W200:W202" si="3061">MB200</f>
        <v>0.12156513693137148</v>
      </c>
      <c r="X200" s="48">
        <f t="shared" ref="X200:X202" si="3062">IFERROR(((V200-W200)/W200),0)</f>
        <v>-9.8521224920746202E-3</v>
      </c>
      <c r="Y200" s="49">
        <f t="shared" ref="Y200:Y202" si="3063">MC200</f>
        <v>0.12212751314201636</v>
      </c>
      <c r="Z200" s="55">
        <f t="shared" ref="Z200:Z202" si="3064">IFERROR(((V200-Y200)/Y200),0)</f>
        <v>-1.4411583313023784E-2</v>
      </c>
      <c r="AA200" s="54"/>
      <c r="AB200" s="56"/>
      <c r="AC200" s="46"/>
      <c r="AI200" s="7" t="s">
        <v>936</v>
      </c>
      <c r="AJ200" s="12">
        <f>IFERROR(IFERROR(VLOOKUP($EG200,Data!$B:$CP,Daily!EI$10,0)+VLOOKUP($IF200,Data!$B:$CP,Daily!IH$10,0),0)/IFERROR(VLOOKUP($EG199,Data!$B:$CP,Daily!EI$10,0)+VLOOKUP($IF199,Data!$B:$CP,Daily!IH$10,0),0),0)</f>
        <v>5.6692349041390429E-2</v>
      </c>
      <c r="AK200" s="12">
        <f>IFERROR(IFERROR(VLOOKUP($EG200,Data!$B:$CP,Daily!EJ$10,0)+VLOOKUP($IF200,Data!$B:$CP,Daily!II$10,0),0)/IFERROR(VLOOKUP($EG199,Data!$B:$CP,Daily!EJ$10,0)+VLOOKUP($IF199,Data!$B:$CP,Daily!II$10,0),0),0)</f>
        <v>5.5153838416576326E-2</v>
      </c>
      <c r="AL200" s="12">
        <f>IFERROR(IFERROR(VLOOKUP($EG200,Data!$B:$CP,Daily!EK$10,0)+VLOOKUP($IF200,Data!$B:$CP,Daily!IJ$10,0),0)/IFERROR(VLOOKUP($EG199,Data!$B:$CP,Daily!EK$10,0)+VLOOKUP($IF199,Data!$B:$CP,Daily!IJ$10,0),0),0)</f>
        <v>6.2426210153482882E-2</v>
      </c>
      <c r="AM200" s="12">
        <f>IFERROR(IFERROR(VLOOKUP($EG200,Data!$B:$CP,Daily!EL$10,0)+VLOOKUP($IF200,Data!$B:$CP,Daily!IK$10,0),0)/IFERROR(VLOOKUP($EG199,Data!$B:$CP,Daily!EL$10,0)+VLOOKUP($IF199,Data!$B:$CP,Daily!IK$10,0),0),0)</f>
        <v>5.9327235897121113E-2</v>
      </c>
      <c r="AN200" s="12">
        <f>IFERROR(IFERROR(VLOOKUP($EG200,Data!$B:$CP,Daily!EM$10,0)+VLOOKUP($IF200,Data!$B:$CP,Daily!IL$10,0),0)/IFERROR(VLOOKUP($EG199,Data!$B:$CP,Daily!EM$10,0)+VLOOKUP($IF199,Data!$B:$CP,Daily!IL$10,0),0),0)</f>
        <v>5.9395362135644739E-2</v>
      </c>
      <c r="AO200" s="12">
        <f>IFERROR(IFERROR(VLOOKUP($EG200,Data!$B:$CP,Daily!EN$10,0)+VLOOKUP($IF200,Data!$B:$CP,Daily!IM$10,0),0)/IFERROR(VLOOKUP($EG199,Data!$B:$CP,Daily!EN$10,0)+VLOOKUP($IF199,Data!$B:$CP,Daily!IM$10,0),0),0)</f>
        <v>6.347247157390784E-2</v>
      </c>
      <c r="AP200" s="12">
        <f>IFERROR(IFERROR(VLOOKUP($EG200,Data!$B:$CP,Daily!EO$10,0)+VLOOKUP($IF200,Data!$B:$CP,Daily!IN$10,0),0)/IFERROR(VLOOKUP($EG199,Data!$B:$CP,Daily!EO$10,0)+VLOOKUP($IF199,Data!$B:$CP,Daily!IN$10,0),0),0)</f>
        <v>5.8710309456578111E-2</v>
      </c>
      <c r="AQ200" s="12">
        <f>IFERROR(IFERROR(VLOOKUP($EG200,Data!$B:$CP,Daily!EP$10,0)+VLOOKUP($IF200,Data!$B:$CP,Daily!IO$10,0),0)/IFERROR(VLOOKUP($EG199,Data!$B:$CP,Daily!EP$10,0)+VLOOKUP($IF199,Data!$B:$CP,Daily!IO$10,0),0),0)</f>
        <v>5.9925054209385063E-2</v>
      </c>
      <c r="AR200" s="12">
        <f>IFERROR(IFERROR(VLOOKUP($EG200,Data!$B:$CP,Daily!EQ$10,0)+VLOOKUP($IF200,Data!$B:$CP,Daily!IP$10,0),0)/IFERROR(VLOOKUP($EG199,Data!$B:$CP,Daily!EQ$10,0)+VLOOKUP($IF199,Data!$B:$CP,Daily!IP$10,0),0),0)</f>
        <v>5.7712352953689719E-2</v>
      </c>
      <c r="AS200" s="12">
        <f>IFERROR(IFERROR(VLOOKUP($EG200,Data!$B:$CP,Daily!ER$10,0)+VLOOKUP($IF200,Data!$B:$CP,Daily!IQ$10,0),0)/IFERROR(VLOOKUP($EG199,Data!$B:$CP,Daily!ER$10,0)+VLOOKUP($IF199,Data!$B:$CP,Daily!IQ$10,0),0),0)</f>
        <v>6.5362848776343144E-2</v>
      </c>
      <c r="AT200" s="12">
        <f>IFERROR(IFERROR(VLOOKUP($EG200,Data!$B:$CP,Daily!ES$10,0)+VLOOKUP($IF200,Data!$B:$CP,Daily!IR$10,0),0)/IFERROR(VLOOKUP($EG199,Data!$B:$CP,Daily!ES$10,0)+VLOOKUP($IF199,Data!$B:$CP,Daily!IR$10,0),0),0)</f>
        <v>6.0854668615524854E-2</v>
      </c>
      <c r="AU200" s="12">
        <f>IFERROR(IFERROR(VLOOKUP($EG200,Data!$B:$CP,Daily!ET$10,0)+VLOOKUP($IF200,Data!$B:$CP,Daily!IS$10,0),0)/IFERROR(VLOOKUP($EG199,Data!$B:$CP,Daily!ET$10,0)+VLOOKUP($IF199,Data!$B:$CP,Daily!IS$10,0),0),0)</f>
        <v>5.9860950795909057E-2</v>
      </c>
      <c r="AV200" s="12">
        <f>IFERROR(IFERROR(VLOOKUP($EG200,Data!$B:$CP,Daily!EU$10,0)+VLOOKUP($IF200,Data!$B:$CP,Daily!IT$10,0),0)/IFERROR(VLOOKUP($EG199,Data!$B:$CP,Daily!EU$10,0)+VLOOKUP($IF199,Data!$B:$CP,Daily!IT$10,0),0),0)</f>
        <v>5.833595491786462E-2</v>
      </c>
      <c r="AW200" s="12">
        <f>IFERROR(IFERROR(VLOOKUP($EG200,Data!$B:$CP,Daily!EV$10,0)+VLOOKUP($IF200,Data!$B:$CP,Daily!IU$10,0),0)/IFERROR(VLOOKUP($EG199,Data!$B:$CP,Daily!EV$10,0)+VLOOKUP($IF199,Data!$B:$CP,Daily!IU$10,0),0),0)</f>
        <v>5.4607191032141032E-2</v>
      </c>
      <c r="AX200" s="12">
        <f>IFERROR(IFERROR(VLOOKUP($EG200,Data!$B:$CP,Daily!EW$10,0)+VLOOKUP($IF200,Data!$B:$CP,Daily!IV$10,0),0)/IFERROR(VLOOKUP($EG199,Data!$B:$CP,Daily!EW$10,0)+VLOOKUP($IF199,Data!$B:$CP,Daily!IV$10,0),0),0)</f>
        <v>5.430779085595324E-2</v>
      </c>
      <c r="AY200" s="12">
        <f>IFERROR(IFERROR(VLOOKUP($EG200,Data!$B:$CP,Daily!EX$10,0)+VLOOKUP($IF200,Data!$B:$CP,Daily!IW$10,0),0)/IFERROR(VLOOKUP($EG199,Data!$B:$CP,Daily!EX$10,0)+VLOOKUP($IF199,Data!$B:$CP,Daily!IW$10,0),0),0)</f>
        <v>4.9808229999272417E-2</v>
      </c>
      <c r="AZ200" s="12">
        <f>IFERROR(IFERROR(VLOOKUP($EG200,Data!$B:$CP,Daily!EY$10,0)+VLOOKUP($IF200,Data!$B:$CP,Daily!IX$10,0),0)/IFERROR(VLOOKUP($EG199,Data!$B:$CP,Daily!EY$10,0)+VLOOKUP($IF199,Data!$B:$CP,Daily!IX$10,0),0),0)</f>
        <v>5.9925760950259838E-2</v>
      </c>
      <c r="BA200" s="12">
        <f>IFERROR(IFERROR(VLOOKUP($EG200,Data!$B:$CP,Daily!EZ$10,0)+VLOOKUP($IF200,Data!$B:$CP,Daily!IY$10,0),0)/IFERROR(VLOOKUP($EG199,Data!$B:$CP,Daily!EZ$10,0)+VLOOKUP($IF199,Data!$B:$CP,Daily!IY$10,0),0),0)</f>
        <v>6.1120152301409401E-2</v>
      </c>
      <c r="BB200" s="12">
        <f>IFERROR(IFERROR(VLOOKUP($EG200,Data!$B:$CP,Daily!FA$10,0)+VLOOKUP($IF200,Data!$B:$CP,Daily!IZ$10,0),0)/IFERROR(VLOOKUP($EG199,Data!$B:$CP,Daily!FA$10,0)+VLOOKUP($IF199,Data!$B:$CP,Daily!IZ$10,0),0),0)</f>
        <v>5.9305766616012154E-2</v>
      </c>
      <c r="BC200" s="12">
        <f>IFERROR(IFERROR(VLOOKUP($EG200,Data!$B:$CP,Daily!FB$10,0)+VLOOKUP($IF200,Data!$B:$CP,Daily!JA$10,0),0)/IFERROR(VLOOKUP($EG199,Data!$B:$CP,Daily!FB$10,0)+VLOOKUP($IF199,Data!$B:$CP,Daily!JA$10,0),0),0)</f>
        <v>5.9663770091440901E-2</v>
      </c>
      <c r="BD200" s="12">
        <f>IFERROR(IFERROR(VLOOKUP($EG200,Data!$B:$CP,Daily!FC$10,0)+VLOOKUP($IF200,Data!$B:$CP,Daily!JB$10,0),0)/IFERROR(VLOOKUP($EG199,Data!$B:$CP,Daily!FC$10,0)+VLOOKUP($IF199,Data!$B:$CP,Daily!JB$10,0),0),0)</f>
        <v>5.6367405104288122E-2</v>
      </c>
      <c r="BE200" s="12">
        <f>IFERROR(IFERROR(VLOOKUP($EG200,Data!$B:$CP,Daily!FD$10,0)+VLOOKUP($IF200,Data!$B:$CP,Daily!JC$10,0),0)/IFERROR(VLOOKUP($EG199,Data!$B:$CP,Daily!FD$10,0)+VLOOKUP($IF199,Data!$B:$CP,Daily!JC$10,0),0),0)</f>
        <v>5.8057555761848609E-2</v>
      </c>
      <c r="BF200" s="12">
        <f>IFERROR(IFERROR(VLOOKUP($EG200,Data!$B:$CP,Daily!FE$10,0)+VLOOKUP($IF200,Data!$B:$CP,Daily!JD$10,0),0)/IFERROR(VLOOKUP($EG199,Data!$B:$CP,Daily!FE$10,0)+VLOOKUP($IF199,Data!$B:$CP,Daily!JD$10,0),0),0)</f>
        <v>5.4049583131148264E-2</v>
      </c>
      <c r="BG200" s="12">
        <f>IFERROR(IFERROR(VLOOKUP($EG200,Data!$B:$CP,Daily!FF$10,0)+VLOOKUP($IF200,Data!$B:$CP,Daily!JE$10,0),0)/IFERROR(VLOOKUP($EG199,Data!$B:$CP,Daily!FF$10,0)+VLOOKUP($IF199,Data!$B:$CP,Daily!JE$10,0),0),0)</f>
        <v>6.0735924338702528E-2</v>
      </c>
      <c r="BH200" s="12">
        <f>IFERROR(IFERROR(VLOOKUP($EG200,Data!$B:$CP,Daily!FG$10,0)+VLOOKUP($IF200,Data!$B:$CP,Daily!JF$10,0),0)/IFERROR(VLOOKUP($EG199,Data!$B:$CP,Daily!FG$10,0)+VLOOKUP($IF199,Data!$B:$CP,Daily!JF$10,0),0),0)</f>
        <v>5.8750669011392309E-2</v>
      </c>
      <c r="BI200" s="12">
        <f>IFERROR(IFERROR(VLOOKUP($EG200,Data!$B:$CP,Daily!FH$10,0)+VLOOKUP($IF200,Data!$B:$CP,Daily!JG$10,0),0)/IFERROR(VLOOKUP($EG199,Data!$B:$CP,Daily!FH$10,0)+VLOOKUP($IF199,Data!$B:$CP,Daily!JG$10,0),0),0)</f>
        <v>6.0299981515223533E-2</v>
      </c>
      <c r="BJ200" s="12">
        <f>IFERROR(IFERROR(VLOOKUP($EG200,Data!$B:$CP,Daily!FI$10,0)+VLOOKUP($IF200,Data!$B:$CP,Daily!JH$10,0),0)/IFERROR(VLOOKUP($EG199,Data!$B:$CP,Daily!FI$10,0)+VLOOKUP($IF199,Data!$B:$CP,Daily!JH$10,0),0),0)</f>
        <v>5.8016980579681861E-2</v>
      </c>
      <c r="BK200" s="12">
        <f>IFERROR(IFERROR(VLOOKUP($EG200,Data!$B:$CP,Daily!FJ$10,0)+VLOOKUP($IF200,Data!$B:$CP,Daily!JI$10,0),0)/IFERROR(VLOOKUP($EG199,Data!$B:$CP,Daily!FJ$10,0)+VLOOKUP($IF199,Data!$B:$CP,Daily!JI$10,0),0),0)</f>
        <v>5.6720624282111096E-2</v>
      </c>
      <c r="BL200" s="12">
        <f>IFERROR(IFERROR(VLOOKUP($EG200,Data!$B:$CP,Daily!FK$10,0)+VLOOKUP($IF200,Data!$B:$CP,Daily!JJ$10,0),0)/IFERROR(VLOOKUP($EG199,Data!$B:$CP,Daily!FK$10,0)+VLOOKUP($IF199,Data!$B:$CP,Daily!JJ$10,0),0),0)</f>
        <v>5.4710243143540727E-2</v>
      </c>
      <c r="BM200" s="12">
        <f>IFERROR(IFERROR(VLOOKUP($EG200,Data!$B:$CP,Daily!FL$10,0)+VLOOKUP($IF200,Data!$B:$CP,Daily!JK$10,0),0)/IFERROR(VLOOKUP($EG199,Data!$B:$CP,Daily!FL$10,0)+VLOOKUP($IF199,Data!$B:$CP,Daily!JK$10,0),0),0)</f>
        <v>5.4611035684613667E-2</v>
      </c>
      <c r="BN200" s="12">
        <f>IFERROR(IFERROR(VLOOKUP($EG200,Data!$B:$CP,Daily!FM$10,0)+VLOOKUP($IF200,Data!$B:$CP,Daily!JL$10,0),0)/IFERROR(VLOOKUP($EG199,Data!$B:$CP,Daily!FM$10,0)+VLOOKUP($IF199,Data!$B:$CP,Daily!JL$10,0),0),0)</f>
        <v>6.1213103429952974E-2</v>
      </c>
      <c r="BO200" s="12">
        <f>IFERROR(IFERROR(VLOOKUP($EG200,Data!$B:$CP,Daily!FN$10,0)+VLOOKUP($IF200,Data!$B:$CP,Daily!JM$10,0),0)/IFERROR(VLOOKUP($EG199,Data!$B:$CP,Daily!FN$10,0)+VLOOKUP($IF199,Data!$B:$CP,Daily!JM$10,0),0),0)</f>
        <v>5.7002648154520566E-2</v>
      </c>
      <c r="BP200" s="12">
        <f>IFERROR(IFERROR(VLOOKUP($EG200,Data!$B:$CP,Daily!FO$10,0)+VLOOKUP($IF200,Data!$B:$CP,Daily!JN$10,0),0)/IFERROR(VLOOKUP($EG199,Data!$B:$CP,Daily!FO$10,0)+VLOOKUP($IF199,Data!$B:$CP,Daily!JN$10,0),0),0)</f>
        <v>5.8011488772336126E-2</v>
      </c>
      <c r="BQ200" s="12">
        <f>IFERROR(IFERROR(VLOOKUP($EG200,Data!$B:$CP,Daily!FP$10,0)+VLOOKUP($IF200,Data!$B:$CP,Daily!JO$10,0),0)/IFERROR(VLOOKUP($EG199,Data!$B:$CP,Daily!FP$10,0)+VLOOKUP($IF199,Data!$B:$CP,Daily!JO$10,0),0),0)</f>
        <v>5.7086268967722634E-2</v>
      </c>
      <c r="BR200" s="12">
        <f>IFERROR(IFERROR(VLOOKUP($EG200,Data!$B:$CP,Daily!FQ$10,0)+VLOOKUP($IF200,Data!$B:$CP,Daily!JP$10,0),0)/IFERROR(VLOOKUP($EG199,Data!$B:$CP,Daily!FQ$10,0)+VLOOKUP($IF199,Data!$B:$CP,Daily!JP$10,0),0),0)</f>
        <v>5.8916979061899973E-2</v>
      </c>
      <c r="BS200" s="12">
        <f>IFERROR(IFERROR(VLOOKUP($EG200,Data!$B:$CP,Daily!FR$10,0)+VLOOKUP($IF200,Data!$B:$CP,Daily!JQ$10,0),0)/IFERROR(VLOOKUP($EG199,Data!$B:$CP,Daily!FR$10,0)+VLOOKUP($IF199,Data!$B:$CP,Daily!JQ$10,0),0),0)</f>
        <v>5.664625458184231E-2</v>
      </c>
      <c r="BT200" s="12">
        <f>IFERROR(IFERROR(VLOOKUP($EG200,Data!$B:$CP,Daily!FS$10,0)+VLOOKUP($IF200,Data!$B:$CP,Daily!JR$10,0),0)/IFERROR(VLOOKUP($EG199,Data!$B:$CP,Daily!FS$10,0)+VLOOKUP($IF199,Data!$B:$CP,Daily!JR$10,0),0),0)</f>
        <v>5.2632735342261087E-2</v>
      </c>
      <c r="BU200" s="12">
        <f>IFERROR(IFERROR(VLOOKUP($EG200,Data!$B:$CP,Daily!FT$10,0)+VLOOKUP($IF200,Data!$B:$CP,Daily!JS$10,0),0)/IFERROR(VLOOKUP($EG199,Data!$B:$CP,Daily!FT$10,0)+VLOOKUP($IF199,Data!$B:$CP,Daily!JS$10,0),0),0)</f>
        <v>5.8507109688212051E-2</v>
      </c>
      <c r="BV200" s="12">
        <f>IFERROR(IFERROR(VLOOKUP($EG200,Data!$B:$CP,Daily!FU$10,0)+VLOOKUP($IF200,Data!$B:$CP,Daily!JT$10,0),0)/IFERROR(VLOOKUP($EG199,Data!$B:$CP,Daily!FU$10,0)+VLOOKUP($IF199,Data!$B:$CP,Daily!JT$10,0),0),0)</f>
        <v>5.5808329886410643E-2</v>
      </c>
      <c r="BW200" s="12">
        <f>IFERROR(IFERROR(VLOOKUP($EG200,Data!$B:$CP,Daily!FV$10,0)+VLOOKUP($IF200,Data!$B:$CP,Daily!JU$10,0),0)/IFERROR(VLOOKUP($EG199,Data!$B:$CP,Daily!FV$10,0)+VLOOKUP($IF199,Data!$B:$CP,Daily!JU$10,0),0),0)</f>
        <v>5.7746003911782556E-2</v>
      </c>
      <c r="BX200" s="12">
        <f>IFERROR(IFERROR(VLOOKUP($EG200,Data!$B:$CP,Daily!FW$10,0)+VLOOKUP($IF200,Data!$B:$CP,Daily!JV$10,0),0)/IFERROR(VLOOKUP($EG199,Data!$B:$CP,Daily!FW$10,0)+VLOOKUP($IF199,Data!$B:$CP,Daily!JV$10,0),0),0)</f>
        <v>5.6794239231897588E-2</v>
      </c>
      <c r="BY200" s="12">
        <f>IFERROR(IFERROR(VLOOKUP($EG200,Data!$B:$CP,Daily!FX$10,0)+VLOOKUP($IF200,Data!$B:$CP,Daily!JW$10,0),0)/IFERROR(VLOOKUP($EG199,Data!$B:$CP,Daily!FX$10,0)+VLOOKUP($IF199,Data!$B:$CP,Daily!JW$10,0),0),0)</f>
        <v>5.591289617754646E-2</v>
      </c>
      <c r="BZ200" s="12">
        <f>IFERROR(IFERROR(VLOOKUP($EG200,Data!$B:$CP,Daily!FY$10,0)+VLOOKUP($IF200,Data!$B:$CP,Daily!JX$10,0),0)/IFERROR(VLOOKUP($EG199,Data!$B:$CP,Daily!FY$10,0)+VLOOKUP($IF199,Data!$B:$CP,Daily!JX$10,0),0),0)</f>
        <v>5.0465670348711286E-2</v>
      </c>
      <c r="CA200" s="12">
        <f>IFERROR(IFERROR(VLOOKUP($EG200,Data!$B:$CP,Daily!FZ$10,0)+VLOOKUP($IF200,Data!$B:$CP,Daily!JY$10,0),0)/IFERROR(VLOOKUP($EG199,Data!$B:$CP,Daily!FZ$10,0)+VLOOKUP($IF199,Data!$B:$CP,Daily!JY$10,0),0),0)</f>
        <v>4.7963629896403008E-2</v>
      </c>
      <c r="CB200" s="12">
        <f>IFERROR(IFERROR(VLOOKUP($EG200,Data!$B:$CP,Daily!GA$10,0)+VLOOKUP($IF200,Data!$B:$CP,Daily!JZ$10,0),0)/IFERROR(VLOOKUP($EG199,Data!$B:$CP,Daily!GA$10,0)+VLOOKUP($IF199,Data!$B:$CP,Daily!JZ$10,0),0),0)</f>
        <v>5.5686213832585485E-2</v>
      </c>
      <c r="CC200" s="12">
        <f>IFERROR(IFERROR(VLOOKUP($EG200,Data!$B:$CP,Daily!GB$10,0)+VLOOKUP($IF200,Data!$B:$CP,Daily!KA$10,0),0)/IFERROR(VLOOKUP($EG199,Data!$B:$CP,Daily!GB$10,0)+VLOOKUP($IF199,Data!$B:$CP,Daily!KA$10,0),0),0)</f>
        <v>5.2337352851588394E-2</v>
      </c>
      <c r="CD200" s="12">
        <f>IFERROR(IFERROR(VLOOKUP($EG200,Data!$B:$CP,Daily!GC$10,0)+VLOOKUP($IF200,Data!$B:$CP,Daily!KB$10,0),0)/IFERROR(VLOOKUP($EG199,Data!$B:$CP,Daily!GC$10,0)+VLOOKUP($IF199,Data!$B:$CP,Daily!KB$10,0),0),0)</f>
        <v>5.6954276893596639E-2</v>
      </c>
      <c r="CE200" s="12">
        <f>IFERROR(IFERROR(VLOOKUP($EG200,Data!$B:$CP,Daily!GD$10,0)+VLOOKUP($IF200,Data!$B:$CP,Daily!KC$10,0),0)/IFERROR(VLOOKUP($EG199,Data!$B:$CP,Daily!GD$10,0)+VLOOKUP($IF199,Data!$B:$CP,Daily!KC$10,0),0),0)</f>
        <v>5.840802675585284E-2</v>
      </c>
      <c r="CF200" s="12">
        <f>IFERROR(IFERROR(VLOOKUP($EG200,Data!$B:$CP,Daily!GE$10,0)+VLOOKUP($IF200,Data!$B:$CP,Daily!KD$10,0),0)/IFERROR(VLOOKUP($EG199,Data!$B:$CP,Daily!GE$10,0)+VLOOKUP($IF199,Data!$B:$CP,Daily!KD$10,0),0),0)</f>
        <v>5.2938616609623276E-2</v>
      </c>
      <c r="CG200" s="12">
        <f>IFERROR(IFERROR(VLOOKUP($EG200,Data!$B:$CP,Daily!GF$10,0)+VLOOKUP($IF200,Data!$B:$CP,Daily!KE$10,0),0)/IFERROR(VLOOKUP($EG199,Data!$B:$CP,Daily!GF$10,0)+VLOOKUP($IF199,Data!$B:$CP,Daily!KE$10,0),0),0)</f>
        <v>5.1239320251619563E-2</v>
      </c>
      <c r="CH200" s="12">
        <f>IFERROR(IFERROR(VLOOKUP($EG200,Data!$B:$CP,Daily!GG$10,0)+VLOOKUP($IF200,Data!$B:$CP,Daily!KF$10,0),0)/IFERROR(VLOOKUP($EG199,Data!$B:$CP,Daily!GG$10,0)+VLOOKUP($IF199,Data!$B:$CP,Daily!KF$10,0),0),0)</f>
        <v>4.8588438640291914E-2</v>
      </c>
      <c r="CI200" s="12">
        <f>IFERROR(IFERROR(VLOOKUP($EG200,Data!$B:$CP,Daily!GH$10,0)+VLOOKUP($IF200,Data!$B:$CP,Daily!KG$10,0),0)/IFERROR(VLOOKUP($EG199,Data!$B:$CP,Daily!GH$10,0)+VLOOKUP($IF199,Data!$B:$CP,Daily!KG$10,0),0),0)</f>
        <v>5.8098618367937609E-2</v>
      </c>
      <c r="CJ200" s="12">
        <f>IFERROR(IFERROR(VLOOKUP($EG200,Data!$B:$CP,Daily!GI$10,0)+VLOOKUP($IF200,Data!$B:$CP,Daily!KH$10,0),0)/IFERROR(VLOOKUP($EG199,Data!$B:$CP,Daily!GI$10,0)+VLOOKUP($IF199,Data!$B:$CP,Daily!KH$10,0),0),0)</f>
        <v>5.3563593054597881E-2</v>
      </c>
      <c r="CK200" s="12">
        <f>IFERROR(IFERROR(VLOOKUP($EG200,Data!$B:$CP,Daily!GJ$10,0)+VLOOKUP($IF200,Data!$B:$CP,Daily!KI$10,0),0)/IFERROR(VLOOKUP($EG199,Data!$B:$CP,Daily!GJ$10,0)+VLOOKUP($IF199,Data!$B:$CP,Daily!KI$10,0),0),0)</f>
        <v>5.6193869517060999E-2</v>
      </c>
      <c r="CL200" s="12">
        <f>IFERROR(IFERROR(VLOOKUP($EG200,Data!$B:$CP,Daily!GK$10,0)+VLOOKUP($IF200,Data!$B:$CP,Daily!KJ$10,0),0)/IFERROR(VLOOKUP($EG199,Data!$B:$CP,Daily!GK$10,0)+VLOOKUP($IF199,Data!$B:$CP,Daily!KJ$10,0),0),0)</f>
        <v>5.5781500216059585E-2</v>
      </c>
      <c r="CM200" s="12">
        <f>IFERROR(IFERROR(VLOOKUP($EG200,Data!$B:$CP,Daily!GL$10,0)+VLOOKUP($IF200,Data!$B:$CP,Daily!KK$10,0),0)/IFERROR(VLOOKUP($EG199,Data!$B:$CP,Daily!GL$10,0)+VLOOKUP($IF199,Data!$B:$CP,Daily!KK$10,0),0),0)</f>
        <v>5.4601076847772885E-2</v>
      </c>
      <c r="CN200" s="12">
        <f>IFERROR(IFERROR(VLOOKUP($EG200,Data!$B:$CP,Daily!GM$10,0)+VLOOKUP($IF200,Data!$B:$CP,Daily!KL$10,0),0)/IFERROR(VLOOKUP($EG199,Data!$B:$CP,Daily!GM$10,0)+VLOOKUP($IF199,Data!$B:$CP,Daily!KL$10,0),0),0)</f>
        <v>5.7117817823300651E-2</v>
      </c>
      <c r="CO200" s="12">
        <f>IFERROR(IFERROR(VLOOKUP($EG200,Data!$B:$CP,Daily!GN$10,0)+VLOOKUP($IF200,Data!$B:$CP,Daily!KM$10,0),0)/IFERROR(VLOOKUP($EG199,Data!$B:$CP,Daily!GN$10,0)+VLOOKUP($IF199,Data!$B:$CP,Daily!KM$10,0),0),0)</f>
        <v>5.4993934492519207E-2</v>
      </c>
      <c r="CP200" s="12">
        <f>IFERROR(IFERROR(VLOOKUP($EG200,Data!$B:$CP,Daily!GO$10,0)+VLOOKUP($IF200,Data!$B:$CP,Daily!KN$10,0),0)/IFERROR(VLOOKUP($EG199,Data!$B:$CP,Daily!GO$10,0)+VLOOKUP($IF199,Data!$B:$CP,Daily!KN$10,0),0),0)</f>
        <v>6.2649743297204796E-2</v>
      </c>
      <c r="CQ200" s="12">
        <f>IFERROR(IFERROR(VLOOKUP($EG200,Data!$B:$CP,Daily!GP$10,0)+VLOOKUP($IF200,Data!$B:$CP,Daily!KO$10,0),0)/IFERROR(VLOOKUP($EG199,Data!$B:$CP,Daily!GP$10,0)+VLOOKUP($IF199,Data!$B:$CP,Daily!KO$10,0),0),0)</f>
        <v>6.0577589526376589E-2</v>
      </c>
      <c r="CR200" s="12">
        <f>IFERROR(IFERROR(VLOOKUP($EG200,Data!$B:$CP,Daily!GQ$10,0)+VLOOKUP($IF200,Data!$B:$CP,Daily!KP$10,0),0)/IFERROR(VLOOKUP($EG199,Data!$B:$CP,Daily!GQ$10,0)+VLOOKUP($IF199,Data!$B:$CP,Daily!KP$10,0),0),0)</f>
        <v>6.154252509244585E-2</v>
      </c>
      <c r="CS200" s="12">
        <f>IFERROR(IFERROR(VLOOKUP($EG200,Data!$B:$CP,Daily!GR$10,0)+VLOOKUP($IF200,Data!$B:$CP,Daily!KQ$10,0),0)/IFERROR(VLOOKUP($EG199,Data!$B:$CP,Daily!GR$10,0)+VLOOKUP($IF199,Data!$B:$CP,Daily!KQ$10,0),0),0)</f>
        <v>6.0439005929103062E-2</v>
      </c>
      <c r="CT200" s="12">
        <f>IFERROR(IFERROR(VLOOKUP($EG200,Data!$B:$CP,Daily!GS$10,0)+VLOOKUP($IF200,Data!$B:$CP,Daily!KR$10,0),0)/IFERROR(VLOOKUP($EG199,Data!$B:$CP,Daily!GS$10,0)+VLOOKUP($IF199,Data!$B:$CP,Daily!KR$10,0),0),0)</f>
        <v>5.6213352652192614E-2</v>
      </c>
      <c r="CU200" s="12">
        <f>IFERROR(IFERROR(VLOOKUP($EG200,Data!$B:$CP,Daily!GT$10,0)+VLOOKUP($IF200,Data!$B:$CP,Daily!KS$10,0),0)/IFERROR(VLOOKUP($EG199,Data!$B:$CP,Daily!GT$10,0)+VLOOKUP($IF199,Data!$B:$CP,Daily!KS$10,0),0),0)</f>
        <v>5.5244097970918338E-2</v>
      </c>
      <c r="CV200" s="12">
        <f>IFERROR(IFERROR(VLOOKUP($EG200,Data!$B:$CP,Daily!GU$10,0)+VLOOKUP($IF200,Data!$B:$CP,Daily!KT$10,0),0)/IFERROR(VLOOKUP($EG199,Data!$B:$CP,Daily!GU$10,0)+VLOOKUP($IF199,Data!$B:$CP,Daily!KT$10,0),0),0)</f>
        <v>5.4984797851311461E-2</v>
      </c>
      <c r="CW200" s="12">
        <f>IFERROR(IFERROR(VLOOKUP($EG200,Data!$B:$CP,Daily!GV$10,0)+VLOOKUP($IF200,Data!$B:$CP,Daily!KU$10,0),0)/IFERROR(VLOOKUP($EG199,Data!$B:$CP,Daily!GV$10,0)+VLOOKUP($IF199,Data!$B:$CP,Daily!KU$10,0),0),0)</f>
        <v>6.0283473700745535E-2</v>
      </c>
      <c r="CX200" s="12">
        <f>IFERROR(IFERROR(VLOOKUP($EG200,Data!$B:$CP,Daily!GW$10,0)+VLOOKUP($IF200,Data!$B:$CP,Daily!KV$10,0),0)/IFERROR(VLOOKUP($EG199,Data!$B:$CP,Daily!GW$10,0)+VLOOKUP($IF199,Data!$B:$CP,Daily!KV$10,0),0),0)</f>
        <v>5.8850105999698796E-2</v>
      </c>
      <c r="CY200" s="12">
        <f>IFERROR(IFERROR(VLOOKUP($EG200,Data!$B:$CP,Daily!GX$10,0)+VLOOKUP($IF200,Data!$B:$CP,Daily!KW$10,0),0)/IFERROR(VLOOKUP($EG199,Data!$B:$CP,Daily!GX$10,0)+VLOOKUP($IF199,Data!$B:$CP,Daily!KW$10,0),0),0)</f>
        <v>5.9711543857680002E-2</v>
      </c>
      <c r="CZ200" s="12">
        <f>IFERROR(IFERROR(VLOOKUP($EG200,Data!$B:$CP,Daily!GY$10,0)+VLOOKUP($IF200,Data!$B:$CP,Daily!KX$10,0),0)/IFERROR(VLOOKUP($EG199,Data!$B:$CP,Daily!GY$10,0)+VLOOKUP($IF199,Data!$B:$CP,Daily!KX$10,0),0),0)</f>
        <v>5.7505575171901135E-2</v>
      </c>
      <c r="DA200" s="12">
        <f>IFERROR(IFERROR(VLOOKUP($EG200,Data!$B:$CP,Daily!GZ$10,0)+VLOOKUP($IF200,Data!$B:$CP,Daily!KY$10,0),0)/IFERROR(VLOOKUP($EG199,Data!$B:$CP,Daily!GZ$10,0)+VLOOKUP($IF199,Data!$B:$CP,Daily!KY$10,0),0),0)</f>
        <v>5.5485808820941229E-2</v>
      </c>
      <c r="DB200" s="12">
        <f>IFERROR(IFERROR(VLOOKUP($EG200,Data!$B:$CP,Daily!HA$10,0)+VLOOKUP($IF200,Data!$B:$CP,Daily!KZ$10,0),0)/IFERROR(VLOOKUP($EG199,Data!$B:$CP,Daily!HA$10,0)+VLOOKUP($IF199,Data!$B:$CP,Daily!KZ$10,0),0),0)</f>
        <v>5.3081008722687624E-2</v>
      </c>
      <c r="DC200" s="12">
        <f>IFERROR(IFERROR(VLOOKUP($EG200,Data!$B:$CP,Daily!HB$10,0)+VLOOKUP($IF200,Data!$B:$CP,Daily!LA$10,0),0)/IFERROR(VLOOKUP($EG199,Data!$B:$CP,Daily!HB$10,0)+VLOOKUP($IF199,Data!$B:$CP,Daily!LA$10,0),0),0)</f>
        <v>5.2729969723447054E-2</v>
      </c>
      <c r="DD200" s="12">
        <f>IFERROR(IFERROR(VLOOKUP($EG200,Data!$B:$CP,Daily!HC$10,0)+VLOOKUP($IF200,Data!$B:$CP,Daily!LB$10,0),0)/IFERROR(VLOOKUP($EG199,Data!$B:$CP,Daily!HC$10,0)+VLOOKUP($IF199,Data!$B:$CP,Daily!LB$10,0),0),0)</f>
        <v>6.0341760978116228E-2</v>
      </c>
      <c r="DE200" s="12">
        <f>IFERROR(IFERROR(VLOOKUP($EG200,Data!$B:$CP,Daily!HD$10,0)+VLOOKUP($IF200,Data!$B:$CP,Daily!LC$10,0),0)/IFERROR(VLOOKUP($EG199,Data!$B:$CP,Daily!HD$10,0)+VLOOKUP($IF199,Data!$B:$CP,Daily!LC$10,0),0),0)</f>
        <v>5.7656420285744144E-2</v>
      </c>
      <c r="DF200" s="12">
        <f>IFERROR(IFERROR(VLOOKUP($EG200,Data!$B:$CP,Daily!HE$10,0)+VLOOKUP($IF200,Data!$B:$CP,Daily!LD$10,0),0)/IFERROR(VLOOKUP($EG199,Data!$B:$CP,Daily!HE$10,0)+VLOOKUP($IF199,Data!$B:$CP,Daily!LD$10,0),0),0)</f>
        <v>5.8886658333648978E-2</v>
      </c>
      <c r="DG200" s="12">
        <f>IFERROR(IFERROR(VLOOKUP($EG200,Data!$B:$CP,Daily!HF$10,0)+VLOOKUP($IF200,Data!$B:$CP,Daily!LE$10,0),0)/IFERROR(VLOOKUP($EG199,Data!$B:$CP,Daily!HF$10,0)+VLOOKUP($IF199,Data!$B:$CP,Daily!LE$10,0),0),0)</f>
        <v>5.9186418092758701E-2</v>
      </c>
      <c r="DH200" s="12">
        <f>IFERROR(IFERROR(VLOOKUP($EG200,Data!$B:$CP,Daily!HG$10,0)+VLOOKUP($IF200,Data!$B:$CP,Daily!LF$10,0),0)/IFERROR(VLOOKUP($EG199,Data!$B:$CP,Daily!HG$10,0)+VLOOKUP($IF199,Data!$B:$CP,Daily!LF$10,0),0),0)</f>
        <v>5.5834364802520534E-2</v>
      </c>
      <c r="DI200" s="12">
        <f>IFERROR(IFERROR(VLOOKUP($EG200,Data!$B:$CP,Daily!HH$10,0)+VLOOKUP($IF200,Data!$B:$CP,Daily!LG$10,0),0)/IFERROR(VLOOKUP($EG199,Data!$B:$CP,Daily!HH$10,0)+VLOOKUP($IF199,Data!$B:$CP,Daily!LG$10,0),0),0)</f>
        <v>5.4533412550768962E-2</v>
      </c>
      <c r="DJ200" s="12">
        <f>IFERROR(IFERROR(VLOOKUP($EG200,Data!$B:$CP,Daily!HI$10,0)+VLOOKUP($IF200,Data!$B:$CP,Daily!LH$10,0),0)/IFERROR(VLOOKUP($EG199,Data!$B:$CP,Daily!HI$10,0)+VLOOKUP($IF199,Data!$B:$CP,Daily!LH$10,0),0),0)</f>
        <v>4.9958569579830366E-2</v>
      </c>
      <c r="DK200" s="12">
        <f>IFERROR(IFERROR(VLOOKUP($EG200,Data!$B:$CP,Daily!HJ$10,0)+VLOOKUP($IF200,Data!$B:$CP,Daily!LI$10,0),0)/IFERROR(VLOOKUP($EG199,Data!$B:$CP,Daily!HJ$10,0)+VLOOKUP($IF199,Data!$B:$CP,Daily!LI$10,0),0),0)</f>
        <v>5.9664772129249553E-2</v>
      </c>
      <c r="DL200" s="12">
        <f>IFERROR(IFERROR(VLOOKUP($EG200,Data!$B:$CP,Daily!HK$10,0)+VLOOKUP($IF200,Data!$B:$CP,Daily!LJ$10,0),0)/IFERROR(VLOOKUP($EG199,Data!$B:$CP,Daily!HK$10,0)+VLOOKUP($IF199,Data!$B:$CP,Daily!LJ$10,0),0),0)</f>
        <v>5.6344696969696968E-2</v>
      </c>
      <c r="DM200" s="12">
        <f>IFERROR(IFERROR(VLOOKUP($EG200,Data!$B:$CP,Daily!HL$10,0)+VLOOKUP($IF200,Data!$B:$CP,Daily!LK$10,0),0)/IFERROR(VLOOKUP($EG199,Data!$B:$CP,Daily!HL$10,0)+VLOOKUP($IF199,Data!$B:$CP,Daily!LK$10,0),0),0)</f>
        <v>5.7493260157904874E-2</v>
      </c>
      <c r="DN200" s="12">
        <f>IFERROR(IFERROR(VLOOKUP($EG200,Data!$B:$CP,Daily!HM$10,0)+VLOOKUP($IF200,Data!$B:$CP,Daily!LL$10,0),0)/IFERROR(VLOOKUP($EG199,Data!$B:$CP,Daily!HM$10,0)+VLOOKUP($IF199,Data!$B:$CP,Daily!LL$10,0),0),0)</f>
        <v>5.8188627039404639E-2</v>
      </c>
      <c r="DO200" s="12">
        <f>IFERROR(IFERROR(VLOOKUP($EG200,Data!$B:$CP,Daily!HN$10,0)+VLOOKUP($IF200,Data!$B:$CP,Daily!LM$10,0),0)/IFERROR(VLOOKUP($EG199,Data!$B:$CP,Daily!HN$10,0)+VLOOKUP($IF199,Data!$B:$CP,Daily!LM$10,0),0),0)</f>
        <v>6.3304698712482066E-2</v>
      </c>
      <c r="DP200" s="12">
        <f>IFERROR(IFERROR(VLOOKUP($EG200,Data!$B:$CP,Daily!HO$10,0)+VLOOKUP($IF200,Data!$B:$CP,Daily!LN$10,0),0)/IFERROR(VLOOKUP($EG199,Data!$B:$CP,Daily!HO$10,0)+VLOOKUP($IF199,Data!$B:$CP,Daily!LN$10,0),0),0)</f>
        <v>6.5890843272845404E-2</v>
      </c>
      <c r="DQ200" s="12">
        <f>IFERROR(IFERROR(VLOOKUP($EG200,Data!$B:$CP,Daily!HP$10,0)+VLOOKUP($IF200,Data!$B:$CP,Daily!LO$10,0),0)/IFERROR(VLOOKUP($EG199,Data!$B:$CP,Daily!HP$10,0)+VLOOKUP($IF199,Data!$B:$CP,Daily!LO$10,0),0),0)</f>
        <v>5.406746031746032E-2</v>
      </c>
      <c r="DR200" s="12">
        <f>IFERROR(IFERROR(VLOOKUP($EG200,Data!$B:$CP,Daily!HQ$10,0)+VLOOKUP($IF200,Data!$B:$CP,Daily!LP$10,0),0)/IFERROR(VLOOKUP($EG199,Data!$B:$CP,Daily!HQ$10,0)+VLOOKUP($IF199,Data!$B:$CP,Daily!LP$10,0),0),0)</f>
        <v>6.1910313415030907E-2</v>
      </c>
      <c r="DS200" s="12">
        <f>IFERROR(IFERROR(VLOOKUP($EG200,Data!$B:$CP,Daily!HR$10,0)+VLOOKUP($IF200,Data!$B:$CP,Daily!LQ$10,0),0)/IFERROR(VLOOKUP($EG199,Data!$B:$CP,Daily!HR$10,0)+VLOOKUP($IF199,Data!$B:$CP,Daily!LQ$10,0),0),0)</f>
        <v>5.8336286321757622E-2</v>
      </c>
      <c r="DT200" s="12">
        <f>IFERROR(IFERROR(VLOOKUP($EG200,Data!$B:$CP,Daily!HS$10,0)+VLOOKUP($IF200,Data!$B:$CP,Daily!LR$10,0),0)/IFERROR(VLOOKUP($EG199,Data!$B:$CP,Daily!HS$10,0)+VLOOKUP($IF199,Data!$B:$CP,Daily!LR$10,0),0),0)</f>
        <v>6.0895256697118413E-2</v>
      </c>
      <c r="DU200" s="12">
        <f>IFERROR(IFERROR(VLOOKUP($EG200,Data!$B:$CP,Daily!HT$10,0)+VLOOKUP($IF200,Data!$B:$CP,Daily!LS$10,0),0)/IFERROR(VLOOKUP($EG199,Data!$B:$CP,Daily!HT$10,0)+VLOOKUP($IF199,Data!$B:$CP,Daily!LS$10,0),0),0)</f>
        <v>5.8760829418836681E-2</v>
      </c>
      <c r="DV200" s="43"/>
      <c r="DW200" s="12">
        <f t="shared" ref="DW200:DW210" si="3065">_xlfn.QUARTILE.INC($AJ200:$DT200,1)</f>
        <v>5.5153838416576326E-2</v>
      </c>
      <c r="DX200" s="12">
        <f t="shared" ref="DX200:DX210" si="3066">_xlfn.QUARTILE.INC($AJ200:$DT200,3)</f>
        <v>5.9664772129249553E-2</v>
      </c>
      <c r="DY200" s="12">
        <f t="shared" ref="DY200:DY206" si="3067">DX200-DW200</f>
        <v>4.5109337126732277E-3</v>
      </c>
      <c r="DZ200" s="12">
        <f t="shared" ref="DZ200:DZ206" si="3068">DX200+(0.75*DY200)</f>
        <v>6.3047972413754469E-2</v>
      </c>
      <c r="EA200" s="12">
        <f t="shared" ref="EA200:EA206" si="3069">DW200-(0.75*DY200)</f>
        <v>5.1770638132071403E-2</v>
      </c>
      <c r="EB200" s="14"/>
      <c r="EC200" s="12">
        <f t="shared" ref="EC200:EC206" si="3070">_xlfn.STDEV.P(AJ200:DU200)</f>
        <v>3.4612420891951688E-3</v>
      </c>
      <c r="ED200" s="12">
        <f>SUMPRODUCT(DN200:DT200,DN$199:DT$199)/SUM(DN$199:DT$199)</f>
        <v>6.0384014077927262E-2</v>
      </c>
      <c r="EE200" s="12">
        <f>SUMPRODUCT(CR200:DT200,CR$199:DT$199)/SUM(CR$199:DT$199)</f>
        <v>5.7853623367162203E-2</v>
      </c>
      <c r="EF200" s="1"/>
      <c r="EG200" s="7" t="s">
        <v>937</v>
      </c>
      <c r="EH200" s="7" t="s">
        <v>174</v>
      </c>
      <c r="EI200" s="12">
        <f>IFERROR(VLOOKUP($EG200,Data!$B:$CP,Daily!EI$10,0)/VLOOKUP($EG199,Data!$B:$CP,Daily!EI$10,0),0)</f>
        <v>4.5050071131691259E-2</v>
      </c>
      <c r="EJ200" s="12">
        <f>IFERROR(VLOOKUP($EG200,Data!$B:$CP,Daily!EJ$10,0)/VLOOKUP($EG199,Data!$B:$CP,Daily!EJ$10,0),0)</f>
        <v>4.3765515610838926E-2</v>
      </c>
      <c r="EK200" s="12">
        <f>IFERROR(VLOOKUP($EG200,Data!$B:$CP,Daily!EK$10,0)/VLOOKUP($EG199,Data!$B:$CP,Daily!EK$10,0),0)</f>
        <v>4.9412661561384665E-2</v>
      </c>
      <c r="EL200" s="12">
        <f>IFERROR(VLOOKUP($EG200,Data!$B:$CP,Daily!EL$10,0)/VLOOKUP($EG199,Data!$B:$CP,Daily!EL$10,0),0)</f>
        <v>4.6951646811492644E-2</v>
      </c>
      <c r="EM200" s="12">
        <f>IFERROR(VLOOKUP($EG200,Data!$B:$CP,Daily!EM$10,0)/VLOOKUP($EG199,Data!$B:$CP,Daily!EM$10,0),0)</f>
        <v>4.6769187358916477E-2</v>
      </c>
      <c r="EN200" s="12">
        <f>IFERROR(VLOOKUP($EG200,Data!$B:$CP,Daily!EN$10,0)/VLOOKUP($EG199,Data!$B:$CP,Daily!EN$10,0),0)</f>
        <v>4.9436329341580029E-2</v>
      </c>
      <c r="EO200" s="12">
        <f>IFERROR(VLOOKUP($EG200,Data!$B:$CP,Daily!EO$10,0)/VLOOKUP($EG199,Data!$B:$CP,Daily!EO$10,0),0)</f>
        <v>4.8130501493983686E-2</v>
      </c>
      <c r="EP200" s="12">
        <f>IFERROR(VLOOKUP($EG200,Data!$B:$CP,Daily!EP$10,0)/VLOOKUP($EG199,Data!$B:$CP,Daily!EP$10,0),0)</f>
        <v>4.7626707582656899E-2</v>
      </c>
      <c r="EQ200" s="12">
        <f>IFERROR(VLOOKUP($EG200,Data!$B:$CP,Daily!EQ$10,0)/VLOOKUP($EG199,Data!$B:$CP,Daily!EQ$10,0),0)</f>
        <v>4.6279832711427209E-2</v>
      </c>
      <c r="ER200" s="12">
        <f>IFERROR(VLOOKUP($EG200,Data!$B:$CP,Daily!ER$10,0)/VLOOKUP($EG199,Data!$B:$CP,Daily!ER$10,0),0)</f>
        <v>5.2707645641894903E-2</v>
      </c>
      <c r="ES200" s="12">
        <f>IFERROR(VLOOKUP($EG200,Data!$B:$CP,Daily!ES$10,0)/VLOOKUP($EG199,Data!$B:$CP,Daily!ES$10,0),0)</f>
        <v>4.7967300854136884E-2</v>
      </c>
      <c r="ET200" s="12">
        <f>IFERROR(VLOOKUP($EG200,Data!$B:$CP,Daily!ET$10,0)/VLOOKUP($EG199,Data!$B:$CP,Daily!ET$10,0),0)</f>
        <v>4.7853049689928567E-2</v>
      </c>
      <c r="EU200" s="12">
        <f>IFERROR(VLOOKUP($EG200,Data!$B:$CP,Daily!EU$10,0)/VLOOKUP($EG199,Data!$B:$CP,Daily!EU$10,0),0)</f>
        <v>4.6997514631604266E-2</v>
      </c>
      <c r="EV200" s="12">
        <f>IFERROR(VLOOKUP($EG200,Data!$B:$CP,Daily!EV$10,0)/VLOOKUP($EG199,Data!$B:$CP,Daily!EV$10,0),0)</f>
        <v>4.259632128863735E-2</v>
      </c>
      <c r="EW200" s="12">
        <f>IFERROR(VLOOKUP($EG200,Data!$B:$CP,Daily!EW$10,0)/VLOOKUP($EG199,Data!$B:$CP,Daily!EW$10,0),0)</f>
        <v>4.3432782045768878E-2</v>
      </c>
      <c r="EX200" s="12">
        <f>IFERROR(VLOOKUP($EG200,Data!$B:$CP,Daily!EX$10,0)/VLOOKUP($EG199,Data!$B:$CP,Daily!EX$10,0),0)</f>
        <v>3.8943348495536476E-2</v>
      </c>
      <c r="EY200" s="12">
        <f>IFERROR(VLOOKUP($EG200,Data!$B:$CP,Daily!EY$10,0)/VLOOKUP($EG199,Data!$B:$CP,Daily!EY$10,0),0)</f>
        <v>4.8643006263048016E-2</v>
      </c>
      <c r="EZ200" s="12">
        <f>IFERROR(VLOOKUP($EG200,Data!$B:$CP,Daily!EZ$10,0)/VLOOKUP($EG199,Data!$B:$CP,Daily!EZ$10,0),0)</f>
        <v>4.7335468317081068E-2</v>
      </c>
      <c r="FA200" s="12">
        <f>IFERROR(VLOOKUP($EG200,Data!$B:$CP,Daily!FA$10,0)/VLOOKUP($EG199,Data!$B:$CP,Daily!FA$10,0),0)</f>
        <v>4.6688551114706663E-2</v>
      </c>
      <c r="FB200" s="12">
        <f>IFERROR(VLOOKUP($EG200,Data!$B:$CP,Daily!FB$10,0)/VLOOKUP($EG199,Data!$B:$CP,Daily!FB$10,0),0)</f>
        <v>4.714828897338403E-2</v>
      </c>
      <c r="FC200" s="12">
        <f>IFERROR(VLOOKUP($EG200,Data!$B:$CP,Daily!FC$10,0)/VLOOKUP($EG199,Data!$B:$CP,Daily!FC$10,0),0)</f>
        <v>4.4770026308627413E-2</v>
      </c>
      <c r="FD200" s="12">
        <f>IFERROR(VLOOKUP($EG200,Data!$B:$CP,Daily!FD$10,0)/VLOOKUP($EG199,Data!$B:$CP,Daily!FD$10,0),0)</f>
        <v>4.4581445443066178E-2</v>
      </c>
      <c r="FE200" s="12">
        <f>IFERROR(VLOOKUP($EG200,Data!$B:$CP,Daily!FE$10,0)/VLOOKUP($EG199,Data!$B:$CP,Daily!FE$10,0),0)</f>
        <v>4.1144574377735679E-2</v>
      </c>
      <c r="FF200" s="12">
        <f>IFERROR(VLOOKUP($EG200,Data!$B:$CP,Daily!FF$10,0)/VLOOKUP($EG199,Data!$B:$CP,Daily!FF$10,0),0)</f>
        <v>4.6441527488126744E-2</v>
      </c>
      <c r="FG200" s="12">
        <f>IFERROR(VLOOKUP($EG200,Data!$B:$CP,Daily!FG$10,0)/VLOOKUP($EG199,Data!$B:$CP,Daily!FG$10,0),0)</f>
        <v>4.4909369645594735E-2</v>
      </c>
      <c r="FH200" s="12">
        <f>IFERROR(VLOOKUP($EG200,Data!$B:$CP,Daily!FH$10,0)/VLOOKUP($EG199,Data!$B:$CP,Daily!FH$10,0),0)</f>
        <v>4.6699421875726531E-2</v>
      </c>
      <c r="FI200" s="12">
        <f>IFERROR(VLOOKUP($EG200,Data!$B:$CP,Daily!FI$10,0)/VLOOKUP($EG199,Data!$B:$CP,Daily!FI$10,0),0)</f>
        <v>4.5005425781026898E-2</v>
      </c>
      <c r="FJ200" s="12">
        <f>IFERROR(VLOOKUP($EG200,Data!$B:$CP,Daily!FJ$10,0)/VLOOKUP($EG199,Data!$B:$CP,Daily!FJ$10,0),0)</f>
        <v>4.3396885257350373E-2</v>
      </c>
      <c r="FK200" s="12">
        <f>IFERROR(VLOOKUP($EG200,Data!$B:$CP,Daily!FK$10,0)/VLOOKUP($EG199,Data!$B:$CP,Daily!FK$10,0),0)</f>
        <v>4.2762974912388049E-2</v>
      </c>
      <c r="FL200" s="12">
        <f>IFERROR(VLOOKUP($EG200,Data!$B:$CP,Daily!FL$10,0)/VLOOKUP($EG199,Data!$B:$CP,Daily!FL$10,0),0)</f>
        <v>4.2442605477778707E-2</v>
      </c>
      <c r="FM200" s="12">
        <f>IFERROR(VLOOKUP($EG200,Data!$B:$CP,Daily!FM$10,0)/VLOOKUP($EG199,Data!$B:$CP,Daily!FM$10,0),0)</f>
        <v>4.7876665207330041E-2</v>
      </c>
      <c r="FN200" s="12">
        <f>IFERROR(VLOOKUP($EG200,Data!$B:$CP,Daily!FN$10,0)/VLOOKUP($EG199,Data!$B:$CP,Daily!FN$10,0),0)</f>
        <v>4.5136692669899503E-2</v>
      </c>
      <c r="FO200" s="12">
        <f>IFERROR(VLOOKUP($EG200,Data!$B:$CP,Daily!FO$10,0)/VLOOKUP($EG199,Data!$B:$CP,Daily!FO$10,0),0)</f>
        <v>4.5458187548409495E-2</v>
      </c>
      <c r="FP200" s="12">
        <f>IFERROR(VLOOKUP($EG200,Data!$B:$CP,Daily!FP$10,0)/VLOOKUP($EG199,Data!$B:$CP,Daily!FP$10,0),0)</f>
        <v>4.3645225611107008E-2</v>
      </c>
      <c r="FQ200" s="12">
        <f>IFERROR(VLOOKUP($EG200,Data!$B:$CP,Daily!FQ$10,0)/VLOOKUP($EG199,Data!$B:$CP,Daily!FQ$10,0),0)</f>
        <v>4.5778312406233528E-2</v>
      </c>
      <c r="FR200" s="12">
        <f>IFERROR(VLOOKUP($EG200,Data!$B:$CP,Daily!FR$10,0)/VLOOKUP($EG199,Data!$B:$CP,Daily!FR$10,0),0)</f>
        <v>4.3911348298597171E-2</v>
      </c>
      <c r="FS200" s="12">
        <f>IFERROR(VLOOKUP($EG200,Data!$B:$CP,Daily!FS$10,0)/VLOOKUP($EG199,Data!$B:$CP,Daily!FS$10,0),0)</f>
        <v>4.0823488127266348E-2</v>
      </c>
      <c r="FT200" s="12">
        <f>IFERROR(VLOOKUP($EG200,Data!$B:$CP,Daily!FT$10,0)/VLOOKUP($EG199,Data!$B:$CP,Daily!FT$10,0),0)</f>
        <v>4.6128444739484929E-2</v>
      </c>
      <c r="FU200" s="12">
        <f>IFERROR(VLOOKUP($EG200,Data!$B:$CP,Daily!FU$10,0)/VLOOKUP($EG199,Data!$B:$CP,Daily!FU$10,0),0)</f>
        <v>4.4000749906261717E-2</v>
      </c>
      <c r="FV200" s="12">
        <f>IFERROR(VLOOKUP($EG200,Data!$B:$CP,Daily!FV$10,0)/VLOOKUP($EG199,Data!$B:$CP,Daily!FV$10,0),0)</f>
        <v>4.5793785355496046E-2</v>
      </c>
      <c r="FW200" s="12">
        <f>IFERROR(VLOOKUP($EG200,Data!$B:$CP,Daily!FW$10,0)/VLOOKUP($EG199,Data!$B:$CP,Daily!FW$10,0),0)</f>
        <v>4.4471682695329688E-2</v>
      </c>
      <c r="FX200" s="12">
        <f>IFERROR(VLOOKUP($EG200,Data!$B:$CP,Daily!FX$10,0)/VLOOKUP($EG199,Data!$B:$CP,Daily!FX$10,0),0)</f>
        <v>4.3250688705234158E-2</v>
      </c>
      <c r="FY200" s="12">
        <f>IFERROR(VLOOKUP($EG200,Data!$B:$CP,Daily!FY$10,0)/VLOOKUP($EG199,Data!$B:$CP,Daily!FY$10,0),0)</f>
        <v>3.9815697916526741E-2</v>
      </c>
      <c r="FZ200" s="12">
        <f>IFERROR(VLOOKUP($EG200,Data!$B:$CP,Daily!FZ$10,0)/VLOOKUP($EG199,Data!$B:$CP,Daily!FZ$10,0),0)</f>
        <v>3.8106265954367217E-2</v>
      </c>
      <c r="GA200" s="12">
        <f>IFERROR(VLOOKUP($EG200,Data!$B:$CP,Daily!GA$10,0)/VLOOKUP($EG199,Data!$B:$CP,Daily!GA$10,0),0)</f>
        <v>4.3664289632473943E-2</v>
      </c>
      <c r="GB200" s="12">
        <f>IFERROR(VLOOKUP($EG200,Data!$B:$CP,Daily!GB$10,0)/VLOOKUP($EG199,Data!$B:$CP,Daily!GB$10,0),0)</f>
        <v>4.1210465482820216E-2</v>
      </c>
      <c r="GC200" s="12">
        <f>IFERROR(VLOOKUP($EG200,Data!$B:$CP,Daily!GC$10,0)/VLOOKUP($EG199,Data!$B:$CP,Daily!GC$10,0),0)</f>
        <v>4.4959573772024114E-2</v>
      </c>
      <c r="GD200" s="12">
        <f>IFERROR(VLOOKUP($EG200,Data!$B:$CP,Daily!GD$10,0)/VLOOKUP($EG199,Data!$B:$CP,Daily!GD$10,0),0)</f>
        <v>4.6717290084684851E-2</v>
      </c>
      <c r="GE200" s="12">
        <f>IFERROR(VLOOKUP($EG200,Data!$B:$CP,Daily!GE$10,0)/VLOOKUP($EG199,Data!$B:$CP,Daily!GE$10,0),0)</f>
        <v>4.229573865598453E-2</v>
      </c>
      <c r="GF200" s="12">
        <f>IFERROR(VLOOKUP($EG200,Data!$B:$CP,Daily!GF$10,0)/VLOOKUP($EG199,Data!$B:$CP,Daily!GF$10,0),0)</f>
        <v>4.0174323187466381E-2</v>
      </c>
      <c r="GG200" s="12">
        <f>IFERROR(VLOOKUP($EG200,Data!$B:$CP,Daily!GG$10,0)/VLOOKUP($EG199,Data!$B:$CP,Daily!GG$10,0),0)</f>
        <v>3.712553764117011E-2</v>
      </c>
      <c r="GH200" s="12">
        <f>IFERROR(VLOOKUP($EG200,Data!$B:$CP,Daily!GH$10,0)/VLOOKUP($EG199,Data!$B:$CP,Daily!GH$10,0),0)</f>
        <v>4.549057759521493E-2</v>
      </c>
      <c r="GI200" s="12">
        <f>IFERROR(VLOOKUP($EG200,Data!$B:$CP,Daily!GI$10,0)/VLOOKUP($EG199,Data!$B:$CP,Daily!GI$10,0),0)</f>
        <v>4.1162094121538435E-2</v>
      </c>
      <c r="GJ200" s="12">
        <f>IFERROR(VLOOKUP($EG200,Data!$B:$CP,Daily!GJ$10,0)/VLOOKUP($EG199,Data!$B:$CP,Daily!GJ$10,0),0)</f>
        <v>4.3873467973156055E-2</v>
      </c>
      <c r="GK200" s="12">
        <f>IFERROR(VLOOKUP($EG200,Data!$B:$CP,Daily!GK$10,0)/VLOOKUP($EG199,Data!$B:$CP,Daily!GK$10,0),0)</f>
        <v>4.3588785046728973E-2</v>
      </c>
      <c r="GL200" s="12">
        <f>IFERROR(VLOOKUP($EG200,Data!$B:$CP,Daily!GL$10,0)/VLOOKUP($EG199,Data!$B:$CP,Daily!GL$10,0),0)</f>
        <v>4.1841004184100417E-2</v>
      </c>
      <c r="GM200" s="12">
        <f>IFERROR(VLOOKUP($EG200,Data!$B:$CP,Daily!GM$10,0)/VLOOKUP($EG199,Data!$B:$CP,Daily!GM$10,0),0)</f>
        <v>4.239880298195204E-2</v>
      </c>
      <c r="GN200" s="12">
        <f>IFERROR(VLOOKUP($EG200,Data!$B:$CP,Daily!GN$10,0)/VLOOKUP($EG199,Data!$B:$CP,Daily!GN$10,0),0)</f>
        <v>3.964281578507186E-2</v>
      </c>
      <c r="GO200" s="12">
        <f>IFERROR(VLOOKUP($EG200,Data!$B:$CP,Daily!GO$10,0)/VLOOKUP($EG199,Data!$B:$CP,Daily!GO$10,0),0)</f>
        <v>4.7118790496760259E-2</v>
      </c>
      <c r="GP200" s="12">
        <f>IFERROR(VLOOKUP($EG200,Data!$B:$CP,Daily!GP$10,0)/VLOOKUP($EG199,Data!$B:$CP,Daily!GP$10,0),0)</f>
        <v>4.4523929283332403E-2</v>
      </c>
      <c r="GQ200" s="12">
        <f>IFERROR(VLOOKUP($EG200,Data!$B:$CP,Daily!GQ$10,0)/VLOOKUP($EG199,Data!$B:$CP,Daily!GQ$10,0),0)</f>
        <v>4.7673098751418841E-2</v>
      </c>
      <c r="GR200" s="12">
        <f>IFERROR(VLOOKUP($EG200,Data!$B:$CP,Daily!GR$10,0)/VLOOKUP($EG199,Data!$B:$CP,Daily!GR$10,0),0)</f>
        <v>4.5939357001371327E-2</v>
      </c>
      <c r="GS200" s="12">
        <f>IFERROR(VLOOKUP($EG200,Data!$B:$CP,Daily!GS$10,0)/VLOOKUP($EG199,Data!$B:$CP,Daily!GS$10,0),0)</f>
        <v>4.1579786581626393E-2</v>
      </c>
      <c r="GT200" s="12">
        <f>IFERROR(VLOOKUP($EG200,Data!$B:$CP,Daily!GT$10,0)/VLOOKUP($EG199,Data!$B:$CP,Daily!GT$10,0),0)</f>
        <v>4.1780757877302413E-2</v>
      </c>
      <c r="GU200" s="12">
        <f>IFERROR(VLOOKUP($EG200,Data!$B:$CP,Daily!GU$10,0)/VLOOKUP($EG199,Data!$B:$CP,Daily!GU$10,0),0)</f>
        <v>4.0383121925964278E-2</v>
      </c>
      <c r="GV200" s="12">
        <f>IFERROR(VLOOKUP($EG200,Data!$B:$CP,Daily!GV$10,0)/VLOOKUP($EG199,Data!$B:$CP,Daily!GV$10,0),0)</f>
        <v>4.593898225683668E-2</v>
      </c>
      <c r="GW200" s="12">
        <f>IFERROR(VLOOKUP($EG200,Data!$B:$CP,Daily!GW$10,0)/VLOOKUP($EG199,Data!$B:$CP,Daily!GW$10,0),0)</f>
        <v>4.4954780451777428E-2</v>
      </c>
      <c r="GX200" s="12">
        <f>IFERROR(VLOOKUP($EG200,Data!$B:$CP,Daily!GX$10,0)/VLOOKUP($EG199,Data!$B:$CP,Daily!GX$10,0),0)</f>
        <v>4.7165246377590793E-2</v>
      </c>
      <c r="GY200" s="12">
        <f>IFERROR(VLOOKUP($EG200,Data!$B:$CP,Daily!GY$10,0)/VLOOKUP($EG199,Data!$B:$CP,Daily!GY$10,0),0)</f>
        <v>4.4730392156862746E-2</v>
      </c>
      <c r="GZ200" s="12">
        <f>IFERROR(VLOOKUP($EG200,Data!$B:$CP,Daily!GZ$10,0)/VLOOKUP($EG199,Data!$B:$CP,Daily!GZ$10,0),0)</f>
        <v>4.3512580167735571E-2</v>
      </c>
      <c r="HA200" s="12">
        <f>IFERROR(VLOOKUP($EG200,Data!$B:$CP,Daily!HA$10,0)/VLOOKUP($EG199,Data!$B:$CP,Daily!HA$10,0),0)</f>
        <v>4.0967595886423902E-2</v>
      </c>
      <c r="HB200" s="12">
        <f>IFERROR(VLOOKUP($EG200,Data!$B:$CP,Daily!HB$10,0)/VLOOKUP($EG199,Data!$B:$CP,Daily!HB$10,0),0)</f>
        <v>4.0215888090663204E-2</v>
      </c>
      <c r="HC200" s="12">
        <f>IFERROR(VLOOKUP($EG200,Data!$B:$CP,Daily!HC$10,0)/VLOOKUP($EG199,Data!$B:$CP,Daily!HC$10,0),0)</f>
        <v>4.646949446148467E-2</v>
      </c>
      <c r="HD200" s="12">
        <f>IFERROR(VLOOKUP($EG200,Data!$B:$CP,Daily!HD$10,0)/VLOOKUP($EG199,Data!$B:$CP,Daily!HD$10,0),0)</f>
        <v>4.4667993616296378E-2</v>
      </c>
      <c r="HE200" s="12">
        <f>IFERROR(VLOOKUP($EG200,Data!$B:$CP,Daily!HE$10,0)/VLOOKUP($EG199,Data!$B:$CP,Daily!HE$10,0),0)</f>
        <v>4.6069239091236926E-2</v>
      </c>
      <c r="HF200" s="12">
        <f>IFERROR(VLOOKUP($EG200,Data!$B:$CP,Daily!HF$10,0)/VLOOKUP($EG199,Data!$B:$CP,Daily!HF$10,0),0)</f>
        <v>4.6465151136647516E-2</v>
      </c>
      <c r="HG200" s="12">
        <f>IFERROR(VLOOKUP($EG200,Data!$B:$CP,Daily!HG$10,0)/VLOOKUP($EG199,Data!$B:$CP,Daily!HG$10,0),0)</f>
        <v>4.3562999005349608E-2</v>
      </c>
      <c r="HH200" s="12">
        <f>IFERROR(VLOOKUP($EG200,Data!$B:$CP,Daily!HH$10,0)/VLOOKUP($EG199,Data!$B:$CP,Daily!HH$10,0),0)</f>
        <v>4.1453911020645537E-2</v>
      </c>
      <c r="HI200" s="12">
        <f>IFERROR(VLOOKUP($EG200,Data!$B:$CP,Daily!HI$10,0)/VLOOKUP($EG199,Data!$B:$CP,Daily!HI$10,0),0)</f>
        <v>3.8551272080879904E-2</v>
      </c>
      <c r="HJ200" s="12">
        <f>IFERROR(VLOOKUP($EG200,Data!$B:$CP,Daily!HJ$10,0)/VLOOKUP($EG199,Data!$B:$CP,Daily!HJ$10,0),0)</f>
        <v>4.7497478567826525E-2</v>
      </c>
      <c r="HK200" s="12">
        <f>IFERROR(VLOOKUP($EG200,Data!$B:$CP,Daily!HK$10,0)/VLOOKUP($EG199,Data!$B:$CP,Daily!HK$10,0),0)</f>
        <v>4.4353941717004054E-2</v>
      </c>
      <c r="HL200" s="12">
        <f>IFERROR(VLOOKUP($EG200,Data!$B:$CP,Daily!HL$10,0)/VLOOKUP($EG199,Data!$B:$CP,Daily!HL$10,0),0)</f>
        <v>4.4941411831951987E-2</v>
      </c>
      <c r="HM200" s="12">
        <f>IFERROR(VLOOKUP($EG200,Data!$B:$CP,Daily!HM$10,0)/VLOOKUP($EG199,Data!$B:$CP,Daily!HM$10,0),0)</f>
        <v>4.5647558386411886E-2</v>
      </c>
      <c r="HN200" s="12">
        <f>IFERROR(VLOOKUP($EG200,Data!$B:$CP,Daily!HN$10,0)/VLOOKUP($EG199,Data!$B:$CP,Daily!HN$10,0),0)</f>
        <v>5.1222293225074864E-2</v>
      </c>
      <c r="HO200" s="12">
        <f>IFERROR(VLOOKUP($EG200,Data!$B:$CP,Daily!HO$10,0)/VLOOKUP($EG199,Data!$B:$CP,Daily!HO$10,0),0)</f>
        <v>5.6285773394938281E-2</v>
      </c>
      <c r="HP200" s="12">
        <f>IFERROR(VLOOKUP($EG200,Data!$B:$CP,Daily!HP$10,0)/VLOOKUP($EG199,Data!$B:$CP,Daily!HP$10,0),0)</f>
        <v>4.279782413893201E-2</v>
      </c>
      <c r="HQ200" s="12">
        <f>IFERROR(VLOOKUP($EG200,Data!$B:$CP,Daily!HQ$10,0)/VLOOKUP($EG199,Data!$B:$CP,Daily!HQ$10,0),0)</f>
        <v>4.9974056297833698E-2</v>
      </c>
      <c r="HR200" s="12">
        <f>IFERROR(VLOOKUP($EG200,Data!$B:$CP,Daily!HR$10,0)/VLOOKUP($EG199,Data!$B:$CP,Daily!HR$10,0),0)</f>
        <v>4.5725611253376361E-2</v>
      </c>
      <c r="HS200" s="12">
        <f>IFERROR(VLOOKUP($EG200,Data!$B:$CP,Daily!HS$10,0)/VLOOKUP($EG199,Data!$B:$CP,Daily!HS$10,0),0)</f>
        <v>4.8606733996863133E-2</v>
      </c>
      <c r="HT200" s="12">
        <f>IFERROR(VLOOKUP($EG200,Data!$B:$CP,Daily!HT$10,0)/VLOOKUP($EG199,Data!$B:$CP,Daily!HT$10,0),0)</f>
        <v>4.7213269165673248E-2</v>
      </c>
      <c r="HU200" s="13"/>
      <c r="HV200" s="40">
        <f t="shared" si="1902"/>
        <v>4.2762974912388049E-2</v>
      </c>
      <c r="HW200" s="40">
        <f t="shared" si="1903"/>
        <v>4.6717290084684851E-2</v>
      </c>
      <c r="HX200" s="40">
        <f t="shared" ref="HX200:HX210" si="3071">HW200-HV200</f>
        <v>3.9543151722968017E-3</v>
      </c>
      <c r="HY200" s="40">
        <f t="shared" ref="HY200:HY210" si="3072">HW200+(0.75*HX200)</f>
        <v>4.9683026463907452E-2</v>
      </c>
      <c r="HZ200" s="40">
        <f t="shared" ref="HZ200:HZ210" si="3073">HV200-(0.75*HX200)</f>
        <v>3.9797238533165448E-2</v>
      </c>
      <c r="IA200" s="43"/>
      <c r="IB200" s="12">
        <f t="shared" ref="IB200:IB210" si="3074">_xlfn.STDEV.P(FM200:HT200)</f>
        <v>3.2657601080655586E-3</v>
      </c>
      <c r="IC200" s="12">
        <f>SUMPRODUCT(HM200:HS200,HM$199:HS$199)/SUM(HM$199:HS$199)</f>
        <v>4.8612236840308208E-2</v>
      </c>
      <c r="ID200" s="12">
        <f>SUMPRODUCT(GQ200:HS200,GQ$199:HS$199)/SUM(GQ$199:HS$199)</f>
        <v>4.5102878544343264E-2</v>
      </c>
      <c r="IE200" s="1"/>
      <c r="IF200" s="7" t="s">
        <v>938</v>
      </c>
      <c r="IG200" s="7" t="s">
        <v>174</v>
      </c>
      <c r="IH200" s="12">
        <f>IFERROR(VLOOKUP($IF200,Data!$B:$CP,Daily!IH$10,0)/VLOOKUP($IF199,Data!$B:$CP,Daily!IH$10,0),0)</f>
        <v>0.12615461429641342</v>
      </c>
      <c r="II200" s="12">
        <f>IFERROR(VLOOKUP($IF200,Data!$B:$CP,Daily!II$10,0)/VLOOKUP($IF199,Data!$B:$CP,Daily!II$10,0),0)</f>
        <v>0.12012889688249401</v>
      </c>
      <c r="IJ200" s="12">
        <f>IFERROR(VLOOKUP($IF200,Data!$B:$CP,Daily!IJ$10,0)/VLOOKUP($IF199,Data!$B:$CP,Daily!IJ$10,0),0)</f>
        <v>0.13722366062537344</v>
      </c>
      <c r="IK200" s="12">
        <f>IFERROR(VLOOKUP($IF200,Data!$B:$CP,Daily!IK$10,0)/VLOOKUP($IF199,Data!$B:$CP,Daily!IK$10,0),0)</f>
        <v>0.13174219324992115</v>
      </c>
      <c r="IL200" s="12">
        <f>IFERROR(VLOOKUP($IF200,Data!$B:$CP,Daily!IL$10,0)/VLOOKUP($IF199,Data!$B:$CP,Daily!IL$10,0),0)</f>
        <v>0.13283413683454715</v>
      </c>
      <c r="IM200" s="12">
        <f>IFERROR(VLOOKUP($IF200,Data!$B:$CP,Daily!IM$10,0)/VLOOKUP($IF199,Data!$B:$CP,Daily!IM$10,0),0)</f>
        <v>0.1447067783701447</v>
      </c>
      <c r="IN200" s="12">
        <f>IFERROR(VLOOKUP($IF200,Data!$B:$CP,Daily!IN$10,0)/VLOOKUP($IF199,Data!$B:$CP,Daily!IN$10,0),0)</f>
        <v>0.12176145022860352</v>
      </c>
      <c r="IO200" s="12">
        <f>IFERROR(VLOOKUP($IF200,Data!$B:$CP,Daily!IO$10,0)/VLOOKUP($IF199,Data!$B:$CP,Daily!IO$10,0),0)</f>
        <v>0.12998731143380798</v>
      </c>
      <c r="IP200" s="12">
        <f>IFERROR(VLOOKUP($IF200,Data!$B:$CP,Daily!IP$10,0)/VLOOKUP($IF199,Data!$B:$CP,Daily!IP$10,0),0)</f>
        <v>0.12220966374682114</v>
      </c>
      <c r="IQ200" s="12">
        <f>IFERROR(VLOOKUP($IF200,Data!$B:$CP,Daily!IQ$10,0)/VLOOKUP($IF199,Data!$B:$CP,Daily!IQ$10,0),0)</f>
        <v>0.13726682887266828</v>
      </c>
      <c r="IR200" s="12">
        <f>IFERROR(VLOOKUP($IF200,Data!$B:$CP,Daily!IR$10,0)/VLOOKUP($IF199,Data!$B:$CP,Daily!IR$10,0),0)</f>
        <v>0.13838350424523102</v>
      </c>
      <c r="IS200" s="12">
        <f>IFERROR(VLOOKUP($IF200,Data!$B:$CP,Daily!IS$10,0)/VLOOKUP($IF199,Data!$B:$CP,Daily!IS$10,0),0)</f>
        <v>0.1306077143649986</v>
      </c>
      <c r="IT200" s="12">
        <f>IFERROR(VLOOKUP($IF200,Data!$B:$CP,Daily!IT$10,0)/VLOOKUP($IF199,Data!$B:$CP,Daily!IT$10,0),0)</f>
        <v>0.12413921459147589</v>
      </c>
      <c r="IU200" s="12">
        <f>IFERROR(VLOOKUP($IF200,Data!$B:$CP,Daily!IU$10,0)/VLOOKUP($IF199,Data!$B:$CP,Daily!IU$10,0),0)</f>
        <v>0.12528017931476146</v>
      </c>
      <c r="IV200" s="12">
        <f>IFERROR(VLOOKUP($IF200,Data!$B:$CP,Daily!IV$10,0)/VLOOKUP($IF199,Data!$B:$CP,Daily!IV$10,0),0)</f>
        <v>0.12176483310503929</v>
      </c>
      <c r="IW200" s="12">
        <f>IFERROR(VLOOKUP($IF200,Data!$B:$CP,Daily!IW$10,0)/VLOOKUP($IF199,Data!$B:$CP,Daily!IW$10,0),0)</f>
        <v>0.11367698577250304</v>
      </c>
      <c r="IX200" s="12">
        <f>IFERROR(VLOOKUP($IF200,Data!$B:$CP,Daily!IX$10,0)/VLOOKUP($IF199,Data!$B:$CP,Daily!IX$10,0),0)</f>
        <v>0.12563323201621074</v>
      </c>
      <c r="IY200" s="12">
        <f>IFERROR(VLOOKUP($IF200,Data!$B:$CP,Daily!IY$10,0)/VLOOKUP($IF199,Data!$B:$CP,Daily!IY$10,0),0)</f>
        <v>0.14133165829145727</v>
      </c>
      <c r="IZ200" s="12">
        <f>IFERROR(VLOOKUP($IF200,Data!$B:$CP,Daily!IZ$10,0)/VLOOKUP($IF199,Data!$B:$CP,Daily!IZ$10,0),0)</f>
        <v>0.13481053905595383</v>
      </c>
      <c r="JA200" s="12">
        <f>IFERROR(VLOOKUP($IF200,Data!$B:$CP,Daily!JA$10,0)/VLOOKUP($IF199,Data!$B:$CP,Daily!JA$10,0),0)</f>
        <v>0.13584222177500502</v>
      </c>
      <c r="JB200" s="12">
        <f>IFERROR(VLOOKUP($IF200,Data!$B:$CP,Daily!JB$10,0)/VLOOKUP($IF199,Data!$B:$CP,Daily!JB$10,0),0)</f>
        <v>0.12576909156713717</v>
      </c>
      <c r="JC200" s="12">
        <f>IFERROR(VLOOKUP($IF200,Data!$B:$CP,Daily!JC$10,0)/VLOOKUP($IF199,Data!$B:$CP,Daily!JC$10,0),0)</f>
        <v>0.13122025969836276</v>
      </c>
      <c r="JD200" s="12">
        <f>IFERROR(VLOOKUP($IF200,Data!$B:$CP,Daily!JD$10,0)/VLOOKUP($IF199,Data!$B:$CP,Daily!JD$10,0),0)</f>
        <v>0.12389505692666714</v>
      </c>
      <c r="JE200" s="12">
        <f>IFERROR(VLOOKUP($IF200,Data!$B:$CP,Daily!JE$10,0)/VLOOKUP($IF199,Data!$B:$CP,Daily!JE$10,0),0)</f>
        <v>0.13761900273352815</v>
      </c>
      <c r="JF200" s="12">
        <f>IFERROR(VLOOKUP($IF200,Data!$B:$CP,Daily!JF$10,0)/VLOOKUP($IF199,Data!$B:$CP,Daily!JF$10,0),0)</f>
        <v>0.13587939698492463</v>
      </c>
      <c r="JG200" s="12">
        <f>IFERROR(VLOOKUP($IF200,Data!$B:$CP,Daily!JG$10,0)/VLOOKUP($IF199,Data!$B:$CP,Daily!JG$10,0),0)</f>
        <v>0.13851501916391834</v>
      </c>
      <c r="JH200" s="12">
        <f>IFERROR(VLOOKUP($IF200,Data!$B:$CP,Daily!JH$10,0)/VLOOKUP($IF199,Data!$B:$CP,Daily!JH$10,0),0)</f>
        <v>0.13433835845896147</v>
      </c>
      <c r="JI200" s="12">
        <f>IFERROR(VLOOKUP($IF200,Data!$B:$CP,Daily!JI$10,0)/VLOOKUP($IF199,Data!$B:$CP,Daily!JI$10,0),0)</f>
        <v>0.13093200560136922</v>
      </c>
      <c r="JJ200" s="12">
        <f>IFERROR(VLOOKUP($IF200,Data!$B:$CP,Daily!JJ$10,0)/VLOOKUP($IF199,Data!$B:$CP,Daily!JJ$10,0),0)</f>
        <v>0.12110673158667594</v>
      </c>
      <c r="JK200" s="12">
        <f>IFERROR(VLOOKUP($IF200,Data!$B:$CP,Daily!JK$10,0)/VLOOKUP($IF199,Data!$B:$CP,Daily!JK$10,0),0)</f>
        <v>0.12147134302822926</v>
      </c>
      <c r="JL200" s="12">
        <f>IFERROR(VLOOKUP($IF200,Data!$B:$CP,Daily!JL$10,0)/VLOOKUP($IF199,Data!$B:$CP,Daily!JL$10,0),0)</f>
        <v>0.13654831301890125</v>
      </c>
      <c r="JM200" s="12">
        <f>IFERROR(VLOOKUP($IF200,Data!$B:$CP,Daily!JM$10,0)/VLOOKUP($IF199,Data!$B:$CP,Daily!JM$10,0),0)</f>
        <v>0.12506298498437973</v>
      </c>
      <c r="JN200" s="12">
        <f>IFERROR(VLOOKUP($IF200,Data!$B:$CP,Daily!JN$10,0)/VLOOKUP($IF199,Data!$B:$CP,Daily!JN$10,0),0)</f>
        <v>0.12920327173583762</v>
      </c>
      <c r="JO200" s="12">
        <f>IFERROR(VLOOKUP($IF200,Data!$B:$CP,Daily!JO$10,0)/VLOOKUP($IF199,Data!$B:$CP,Daily!JO$10,0),0)</f>
        <v>0.12666454284804077</v>
      </c>
      <c r="JP200" s="12">
        <f>IFERROR(VLOOKUP($IF200,Data!$B:$CP,Daily!JP$10,0)/VLOOKUP($IF199,Data!$B:$CP,Daily!JP$10,0),0)</f>
        <v>0.13087571248797097</v>
      </c>
      <c r="JQ200" s="12">
        <f>IFERROR(VLOOKUP($IF200,Data!$B:$CP,Daily!JQ$10,0)/VLOOKUP($IF199,Data!$B:$CP,Daily!JQ$10,0),0)</f>
        <v>0.12335459356764826</v>
      </c>
      <c r="JR200" s="12">
        <f>IFERROR(VLOOKUP($IF200,Data!$B:$CP,Daily!JR$10,0)/VLOOKUP($IF199,Data!$B:$CP,Daily!JR$10,0),0)</f>
        <v>0.11713758341615789</v>
      </c>
      <c r="JS200" s="12">
        <f>IFERROR(VLOOKUP($IF200,Data!$B:$CP,Daily!JS$10,0)/VLOOKUP($IF199,Data!$B:$CP,Daily!JS$10,0),0)</f>
        <v>0.12715944491645426</v>
      </c>
      <c r="JT200" s="12">
        <f>IFERROR(VLOOKUP($IF200,Data!$B:$CP,Daily!JT$10,0)/VLOOKUP($IF199,Data!$B:$CP,Daily!JT$10,0),0)</f>
        <v>0.12197940743853751</v>
      </c>
      <c r="JU200" s="12">
        <f>IFERROR(VLOOKUP($IF200,Data!$B:$CP,Daily!JU$10,0)/VLOOKUP($IF199,Data!$B:$CP,Daily!JU$10,0),0)</f>
        <v>0.12615635769998187</v>
      </c>
      <c r="JV200" s="12">
        <f>IFERROR(VLOOKUP($IF200,Data!$B:$CP,Daily!JV$10,0)/VLOOKUP($IF199,Data!$B:$CP,Daily!JV$10,0),0)</f>
        <v>0.12585872820151489</v>
      </c>
      <c r="JW200" s="12">
        <f>IFERROR(VLOOKUP($IF200,Data!$B:$CP,Daily!JW$10,0)/VLOOKUP($IF199,Data!$B:$CP,Daily!JW$10,0),0)</f>
        <v>0.12580025608194623</v>
      </c>
      <c r="JX200" s="12">
        <f>IFERROR(VLOOKUP($IF200,Data!$B:$CP,Daily!JX$10,0)/VLOOKUP($IF199,Data!$B:$CP,Daily!JX$10,0),0)</f>
        <v>0.1101656626506024</v>
      </c>
      <c r="JY200" s="12">
        <f>IFERROR(VLOOKUP($IF200,Data!$B:$CP,Daily!JY$10,0)/VLOOKUP($IF199,Data!$B:$CP,Daily!JY$10,0),0)</f>
        <v>0.10160389517399399</v>
      </c>
      <c r="JZ200" s="12">
        <f>IFERROR(VLOOKUP($IF200,Data!$B:$CP,Daily!JZ$10,0)/VLOOKUP($IF199,Data!$B:$CP,Daily!JZ$10,0),0)</f>
        <v>0.12183098591549296</v>
      </c>
      <c r="KA200" s="12">
        <f>IFERROR(VLOOKUP($IF200,Data!$B:$CP,Daily!KA$10,0)/VLOOKUP($IF199,Data!$B:$CP,Daily!KA$10,0),0)</f>
        <v>0.11670313639679067</v>
      </c>
      <c r="KB200" s="12">
        <f>IFERROR(VLOOKUP($IF200,Data!$B:$CP,Daily!KB$10,0)/VLOOKUP($IF199,Data!$B:$CP,Daily!KB$10,0),0)</f>
        <v>0.12722460527516655</v>
      </c>
      <c r="KC200" s="12">
        <f>IFERROR(VLOOKUP($IF200,Data!$B:$CP,Daily!KC$10,0)/VLOOKUP($IF199,Data!$B:$CP,Daily!KC$10,0),0)</f>
        <v>0.12802381838481577</v>
      </c>
      <c r="KD200" s="12">
        <f>IFERROR(VLOOKUP($IF200,Data!$B:$CP,Daily!KD$10,0)/VLOOKUP($IF199,Data!$B:$CP,Daily!KD$10,0),0)</f>
        <v>0.11395312005068102</v>
      </c>
      <c r="KE200" s="12">
        <f>IFERROR(VLOOKUP($IF200,Data!$B:$CP,Daily!KE$10,0)/VLOOKUP($IF199,Data!$B:$CP,Daily!KE$10,0),0)</f>
        <v>0.11441845814631073</v>
      </c>
      <c r="KF200" s="12">
        <f>IFERROR(VLOOKUP($IF200,Data!$B:$CP,Daily!KF$10,0)/VLOOKUP($IF199,Data!$B:$CP,Daily!KF$10,0),0)</f>
        <v>0.11272164368139601</v>
      </c>
      <c r="KG200" s="12">
        <f>IFERROR(VLOOKUP($IF200,Data!$B:$CP,Daily!KG$10,0)/VLOOKUP($IF199,Data!$B:$CP,Daily!KG$10,0),0)</f>
        <v>0.12710778029780101</v>
      </c>
      <c r="KH200" s="12">
        <f>IFERROR(VLOOKUP($IF200,Data!$B:$CP,Daily!KH$10,0)/VLOOKUP($IF199,Data!$B:$CP,Daily!KH$10,0),0)</f>
        <v>0.1254125412541254</v>
      </c>
      <c r="KI200" s="12">
        <f>IFERROR(VLOOKUP($IF200,Data!$B:$CP,Daily!KI$10,0)/VLOOKUP($IF199,Data!$B:$CP,Daily!KI$10,0),0)</f>
        <v>0.12444366873200105</v>
      </c>
      <c r="KJ200" s="12">
        <f>IFERROR(VLOOKUP($IF200,Data!$B:$CP,Daily!KJ$10,0)/VLOOKUP($IF199,Data!$B:$CP,Daily!KJ$10,0),0)</f>
        <v>0.12484119590073685</v>
      </c>
      <c r="KK200" s="12">
        <f>IFERROR(VLOOKUP($IF200,Data!$B:$CP,Daily!KK$10,0)/VLOOKUP($IF199,Data!$B:$CP,Daily!KK$10,0),0)</f>
        <v>0.12274984481688392</v>
      </c>
      <c r="KL200" s="12">
        <f>IFERROR(VLOOKUP($IF200,Data!$B:$CP,Daily!KL$10,0)/VLOOKUP($IF199,Data!$B:$CP,Daily!KL$10,0),0)</f>
        <v>0.12763258056330881</v>
      </c>
      <c r="KM200" s="12">
        <f>IFERROR(VLOOKUP($IF200,Data!$B:$CP,Daily!KM$10,0)/VLOOKUP($IF199,Data!$B:$CP,Daily!KM$10,0),0)</f>
        <v>0.12839126422639188</v>
      </c>
      <c r="KN200" s="12">
        <f>IFERROR(VLOOKUP($IF200,Data!$B:$CP,Daily!KN$10,0)/VLOOKUP($IF199,Data!$B:$CP,Daily!KN$10,0),0)</f>
        <v>0.13605553287055941</v>
      </c>
      <c r="KO200" s="12">
        <f>IFERROR(VLOOKUP($IF200,Data!$B:$CP,Daily!KO$10,0)/VLOOKUP($IF199,Data!$B:$CP,Daily!KO$10,0),0)</f>
        <v>0.13720433932064735</v>
      </c>
      <c r="KP200" s="12">
        <f>IFERROR(VLOOKUP($IF200,Data!$B:$CP,Daily!KP$10,0)/VLOOKUP($IF199,Data!$B:$CP,Daily!KP$10,0),0)</f>
        <v>0.12977440250167524</v>
      </c>
      <c r="KQ200" s="12">
        <f>IFERROR(VLOOKUP($IF200,Data!$B:$CP,Daily!KQ$10,0)/VLOOKUP($IF199,Data!$B:$CP,Daily!KQ$10,0),0)</f>
        <v>0.13020527859237538</v>
      </c>
      <c r="KR200" s="12">
        <f>IFERROR(VLOOKUP($IF200,Data!$B:$CP,Daily!KR$10,0)/VLOOKUP($IF199,Data!$B:$CP,Daily!KR$10,0),0)</f>
        <v>0.12796525225526229</v>
      </c>
      <c r="KS200" s="12">
        <f>IFERROR(VLOOKUP($IF200,Data!$B:$CP,Daily!KS$10,0)/VLOOKUP($IF199,Data!$B:$CP,Daily!KS$10,0),0)</f>
        <v>0.11998972250770812</v>
      </c>
      <c r="KT200" s="12">
        <f>IFERROR(VLOOKUP($IF200,Data!$B:$CP,Daily!KT$10,0)/VLOOKUP($IF199,Data!$B:$CP,Daily!KT$10,0),0)</f>
        <v>0.12233222227749863</v>
      </c>
      <c r="KU200" s="12">
        <f>IFERROR(VLOOKUP($IF200,Data!$B:$CP,Daily!KU$10,0)/VLOOKUP($IF199,Data!$B:$CP,Daily!KU$10,0),0)</f>
        <v>0.12808802159020136</v>
      </c>
      <c r="KV200" s="12">
        <f>IFERROR(VLOOKUP($IF200,Data!$B:$CP,Daily!KV$10,0)/VLOOKUP($IF199,Data!$B:$CP,Daily!KV$10,0),0)</f>
        <v>0.12733516483516483</v>
      </c>
      <c r="KW200" s="12">
        <f>IFERROR(VLOOKUP($IF200,Data!$B:$CP,Daily!KW$10,0)/VLOOKUP($IF199,Data!$B:$CP,Daily!KW$10,0),0)</f>
        <v>0.12322242634551268</v>
      </c>
      <c r="KX200" s="12">
        <f>IFERROR(VLOOKUP($IF200,Data!$B:$CP,Daily!KX$10,0)/VLOOKUP($IF199,Data!$B:$CP,Daily!KX$10,0),0)</f>
        <v>0.12171052631578948</v>
      </c>
      <c r="KY200" s="12">
        <f>IFERROR(VLOOKUP($IF200,Data!$B:$CP,Daily!KY$10,0)/VLOOKUP($IF199,Data!$B:$CP,Daily!KY$10,0),0)</f>
        <v>0.11495379445533464</v>
      </c>
      <c r="KZ200" s="12">
        <f>IFERROR(VLOOKUP($IF200,Data!$B:$CP,Daily!KZ$10,0)/VLOOKUP($IF199,Data!$B:$CP,Daily!KZ$10,0),0)</f>
        <v>0.11417759509362563</v>
      </c>
      <c r="LA200" s="12">
        <f>IFERROR(VLOOKUP($IF200,Data!$B:$CP,Daily!LA$10,0)/VLOOKUP($IF199,Data!$B:$CP,Daily!LA$10,0),0)</f>
        <v>0.11389603397738829</v>
      </c>
      <c r="LB200" s="12">
        <f>IFERROR(VLOOKUP($IF200,Data!$B:$CP,Daily!LB$10,0)/VLOOKUP($IF199,Data!$B:$CP,Daily!LB$10,0),0)</f>
        <v>0.1276005547850208</v>
      </c>
      <c r="LC200" s="12">
        <f>IFERROR(VLOOKUP($IF200,Data!$B:$CP,Daily!LC$10,0)/VLOOKUP($IF199,Data!$B:$CP,Daily!LC$10,0),0)</f>
        <v>0.12223609129814551</v>
      </c>
      <c r="LD200" s="12">
        <f>IFERROR(VLOOKUP($IF200,Data!$B:$CP,Daily!LD$10,0)/VLOOKUP($IF199,Data!$B:$CP,Daily!LD$10,0),0)</f>
        <v>0.12631412536558376</v>
      </c>
      <c r="LE200" s="12">
        <f>IFERROR(VLOOKUP($IF200,Data!$B:$CP,Daily!LE$10,0)/VLOOKUP($IF199,Data!$B:$CP,Daily!LE$10,0),0)</f>
        <v>0.12578858285890138</v>
      </c>
      <c r="LF200" s="12">
        <f>IFERROR(VLOOKUP($IF200,Data!$B:$CP,Daily!LF$10,0)/VLOOKUP($IF199,Data!$B:$CP,Daily!LF$10,0),0)</f>
        <v>0.11891929242675511</v>
      </c>
      <c r="LG200" s="12">
        <f>IFERROR(VLOOKUP($IF200,Data!$B:$CP,Daily!LG$10,0)/VLOOKUP($IF199,Data!$B:$CP,Daily!LG$10,0),0)</f>
        <v>0.12188548155246766</v>
      </c>
      <c r="LH200" s="12">
        <f>IFERROR(VLOOKUP($IF200,Data!$B:$CP,Daily!LH$10,0)/VLOOKUP($IF199,Data!$B:$CP,Daily!LH$10,0),0)</f>
        <v>0.10897177998735559</v>
      </c>
      <c r="LI200" s="12">
        <f>IFERROR(VLOOKUP($IF200,Data!$B:$CP,Daily!LI$10,0)/VLOOKUP($IF199,Data!$B:$CP,Daily!LI$10,0),0)</f>
        <v>0.12117590822179733</v>
      </c>
      <c r="LJ200" s="12">
        <f>IFERROR(VLOOKUP($IF200,Data!$B:$CP,Daily!LJ$10,0)/VLOOKUP($IF199,Data!$B:$CP,Daily!LJ$10,0),0)</f>
        <v>0.11859287554410589</v>
      </c>
      <c r="LK200" s="12">
        <f>IFERROR(VLOOKUP($IF200,Data!$B:$CP,Daily!LK$10,0)/VLOOKUP($IF199,Data!$B:$CP,Daily!LK$10,0),0)</f>
        <v>0.12450411962160512</v>
      </c>
      <c r="LL200" s="12">
        <f>IFERROR(VLOOKUP($IF200,Data!$B:$CP,Daily!LL$10,0)/VLOOKUP($IF199,Data!$B:$CP,Daily!LL$10,0),0)</f>
        <v>0.12532201848764965</v>
      </c>
      <c r="LM200" s="12">
        <f>IFERROR(VLOOKUP($IF200,Data!$B:$CP,Daily!LM$10,0)/VLOOKUP($IF199,Data!$B:$CP,Daily!LM$10,0),0)</f>
        <v>0.12230039767513001</v>
      </c>
      <c r="LN200" s="12">
        <f>IFERROR(VLOOKUP($IF200,Data!$B:$CP,Daily!LN$10,0)/VLOOKUP($IF199,Data!$B:$CP,Daily!LN$10,0),0)</f>
        <v>0.11678725425710736</v>
      </c>
      <c r="LO200" s="12">
        <f>IFERROR(VLOOKUP($IF200,Data!$B:$CP,Daily!LO$10,0)/VLOOKUP($IF199,Data!$B:$CP,Daily!LO$10,0),0)</f>
        <v>0.11160512919646884</v>
      </c>
      <c r="LP200" s="12">
        <f>IFERROR(VLOOKUP($IF200,Data!$B:$CP,Daily!LP$10,0)/VLOOKUP($IF199,Data!$B:$CP,Daily!LP$10,0),0)</f>
        <v>0.12276785714285714</v>
      </c>
      <c r="LQ200" s="12">
        <f>IFERROR(VLOOKUP($IF200,Data!$B:$CP,Daily!LQ$10,0)/VLOOKUP($IF199,Data!$B:$CP,Daily!LQ$10,0),0)</f>
        <v>0.12544334515587083</v>
      </c>
      <c r="LR200" s="12">
        <f>IFERROR(VLOOKUP($IF200,Data!$B:$CP,Daily!LR$10,0)/VLOOKUP($IF199,Data!$B:$CP,Daily!LR$10,0),0)</f>
        <v>0.12705176767676768</v>
      </c>
      <c r="LS200" s="12">
        <f>IFERROR(VLOOKUP($IF200,Data!$B:$CP,Daily!LS$10,0)/VLOOKUP($IF199,Data!$B:$CP,Daily!LS$10,0),0)</f>
        <v>0.12036746231155779</v>
      </c>
      <c r="LU200" s="40">
        <f t="shared" ref="LU200:LU210" si="3075">_xlfn.QUARTILE.INC($IH200:$LR200,1)</f>
        <v>0.12176145022860352</v>
      </c>
      <c r="LV200" s="40">
        <f t="shared" ref="LV200:LV210" si="3076">_xlfn.QUARTILE.INC($IH200:$LR200,3)</f>
        <v>0.12977440250167524</v>
      </c>
      <c r="LW200" s="40">
        <f t="shared" ref="LW200:LW210" si="3077">LV200-LU200</f>
        <v>8.0129522730717218E-3</v>
      </c>
      <c r="LX200" s="40">
        <f t="shared" ref="LX200:LX210" si="3078">LV200+(0.75*LW200)</f>
        <v>0.13578411670647902</v>
      </c>
      <c r="LY200" s="40">
        <f t="shared" ref="LY200:LY210" si="3079">LU200-(0.75*LW200)</f>
        <v>0.11575173602379973</v>
      </c>
      <c r="LZ200" s="41"/>
      <c r="MA200" s="12">
        <f t="shared" ref="MA200:MA210" si="3080">_xlfn.STDEV.P(JL200:LS200)</f>
        <v>6.6919139040129989E-3</v>
      </c>
      <c r="MB200" s="12">
        <f>SUMPRODUCT(LL200:LR200,LL$199:LR$199)/SUM(LL$199:LR$199)</f>
        <v>0.12156513693137148</v>
      </c>
      <c r="MC200" s="12">
        <f>SUMPRODUCT(KP200:LR200,KP$199:LR$199)/SUM(KP$199:LR$199)</f>
        <v>0.12212751314201636</v>
      </c>
    </row>
    <row r="201" spans="4:341" ht="14.25" customHeight="1" x14ac:dyDescent="0.35">
      <c r="D201" s="116" t="s">
        <v>939</v>
      </c>
      <c r="E201" s="53" t="str">
        <f>VLOOKUP($D201,'Metric Nature'!$C:$D,2,0)&amp;IF(($F201&lt;(EA201)),"Below",IF(($F201&gt;(DZ201)),"Above","Within"))</f>
        <v>PositiveWithin</v>
      </c>
      <c r="F201" s="48">
        <f t="shared" si="3050"/>
        <v>0.15271039865007383</v>
      </c>
      <c r="G201" s="77">
        <f t="shared" si="3051"/>
        <v>0.15265038562246988</v>
      </c>
      <c r="H201" s="48">
        <f t="shared" si="3052"/>
        <v>3.9314036030257325E-4</v>
      </c>
      <c r="I201" s="74">
        <f t="shared" si="3053"/>
        <v>0.14860242537846619</v>
      </c>
      <c r="J201" s="48">
        <f t="shared" si="3054"/>
        <v>2.7644052653550581E-2</v>
      </c>
      <c r="K201" s="48">
        <f t="shared" si="2935"/>
        <v>3.4626870541748608E-2</v>
      </c>
      <c r="L201" s="50"/>
      <c r="M201" s="53" t="str">
        <f>VLOOKUP($D201,'Metric Nature'!$C:$D,2,0)&amp;IF(($N201&lt;(HZ201)),"Below",IF(($N201&gt;(HY201)),"Above","Within"))</f>
        <v>PositiveWithin</v>
      </c>
      <c r="N201" s="48">
        <f t="shared" si="3055"/>
        <v>0.19108478802992518</v>
      </c>
      <c r="O201" s="49">
        <f t="shared" si="3056"/>
        <v>0.19022903504127306</v>
      </c>
      <c r="P201" s="55">
        <f t="shared" si="3057"/>
        <v>4.4985403435729527E-3</v>
      </c>
      <c r="Q201" s="49">
        <f t="shared" si="3058"/>
        <v>0.18833436305344989</v>
      </c>
      <c r="R201" s="55">
        <f t="shared" si="3059"/>
        <v>1.460394657609409E-2</v>
      </c>
      <c r="S201" s="48">
        <f t="shared" si="2939"/>
        <v>4.7919511990222034E-2</v>
      </c>
      <c r="T201" s="50"/>
      <c r="U201" s="53" t="str">
        <f>VLOOKUP($D201,'Metric Nature'!$C:$D,2,0)&amp;IF(($V201&lt;(LY201)),"Below",IF(($V201&gt;(LX201)),"Above","Within"))</f>
        <v>PositiveWithin</v>
      </c>
      <c r="V201" s="48">
        <f t="shared" si="3060"/>
        <v>7.2407045009784732E-2</v>
      </c>
      <c r="W201" s="49">
        <f t="shared" si="3061"/>
        <v>7.4308964155836613E-2</v>
      </c>
      <c r="X201" s="48">
        <f t="shared" si="3062"/>
        <v>-2.5594747116421675E-2</v>
      </c>
      <c r="Y201" s="49">
        <f t="shared" si="3063"/>
        <v>7.4357899236786471E-2</v>
      </c>
      <c r="Z201" s="55">
        <f t="shared" si="3064"/>
        <v>-2.6236005145726451E-2</v>
      </c>
      <c r="AA201" s="48">
        <f t="shared" si="2943"/>
        <v>1.4374647401645122E-2</v>
      </c>
      <c r="AB201" s="50"/>
      <c r="AC201" s="46"/>
      <c r="AI201" s="7" t="s">
        <v>939</v>
      </c>
      <c r="AJ201" s="12">
        <f>IFERROR(IFERROR(VLOOKUP($EG201,Data!$B:$CP,Daily!EI$10,0)+VLOOKUP($IF201,Data!$B:$CP,Daily!IH$10,0),0)/IFERROR(VLOOKUP($EG200,Data!$B:$CP,Daily!EI$10,0)+VLOOKUP($IF200,Data!$B:$CP,Daily!IH$10,0),0),0)</f>
        <v>6.8689422671723552E-2</v>
      </c>
      <c r="AK201" s="12">
        <f>IFERROR(IFERROR(VLOOKUP($EG201,Data!$B:$CP,Daily!EJ$10,0)+VLOOKUP($IF201,Data!$B:$CP,Daily!II$10,0),0)/IFERROR(VLOOKUP($EG200,Data!$B:$CP,Daily!EJ$10,0)+VLOOKUP($IF200,Data!$B:$CP,Daily!II$10,0),0),0)</f>
        <v>7.1124620060790275E-2</v>
      </c>
      <c r="AL201" s="12">
        <f>IFERROR(IFERROR(VLOOKUP($EG201,Data!$B:$CP,Daily!EK$10,0)+VLOOKUP($IF201,Data!$B:$CP,Daily!IJ$10,0),0)/IFERROR(VLOOKUP($EG200,Data!$B:$CP,Daily!EK$10,0)+VLOOKUP($IF200,Data!$B:$CP,Daily!IJ$10,0),0),0)</f>
        <v>6.6430260047281323E-2</v>
      </c>
      <c r="AM201" s="12">
        <f>IFERROR(IFERROR(VLOOKUP($EG201,Data!$B:$CP,Daily!EL$10,0)+VLOOKUP($IF201,Data!$B:$CP,Daily!IK$10,0),0)/IFERROR(VLOOKUP($EG200,Data!$B:$CP,Daily!EL$10,0)+VLOOKUP($IF200,Data!$B:$CP,Daily!IK$10,0),0),0)</f>
        <v>6.2855664769787892E-2</v>
      </c>
      <c r="AN201" s="12">
        <f>IFERROR(IFERROR(VLOOKUP($EG201,Data!$B:$CP,Daily!EM$10,0)+VLOOKUP($IF201,Data!$B:$CP,Daily!IL$10,0),0)/IFERROR(VLOOKUP($EG200,Data!$B:$CP,Daily!EM$10,0)+VLOOKUP($IF200,Data!$B:$CP,Daily!IL$10,0),0),0)</f>
        <v>7.3726881175576381E-2</v>
      </c>
      <c r="AO201" s="12">
        <f>IFERROR(IFERROR(VLOOKUP($EG201,Data!$B:$CP,Daily!EN$10,0)+VLOOKUP($IF201,Data!$B:$CP,Daily!IM$10,0),0)/IFERROR(VLOOKUP($EG200,Data!$B:$CP,Daily!EN$10,0)+VLOOKUP($IF200,Data!$B:$CP,Daily!IM$10,0),0),0)</f>
        <v>7.3070123747790219E-2</v>
      </c>
      <c r="AP201" s="12">
        <f>IFERROR(IFERROR(VLOOKUP($EG201,Data!$B:$CP,Daily!EO$10,0)+VLOOKUP($IF201,Data!$B:$CP,Daily!IN$10,0),0)/IFERROR(VLOOKUP($EG200,Data!$B:$CP,Daily!EO$10,0)+VLOOKUP($IF200,Data!$B:$CP,Daily!IN$10,0),0),0)</f>
        <v>6.3800549666274048E-2</v>
      </c>
      <c r="AQ201" s="12">
        <f>IFERROR(IFERROR(VLOOKUP($EG201,Data!$B:$CP,Daily!EP$10,0)+VLOOKUP($IF201,Data!$B:$CP,Daily!IO$10,0),0)/IFERROR(VLOOKUP($EG200,Data!$B:$CP,Daily!EP$10,0)+VLOOKUP($IF200,Data!$B:$CP,Daily!IO$10,0),0),0)</f>
        <v>8.2030563850342519E-2</v>
      </c>
      <c r="AR201" s="12">
        <f>IFERROR(IFERROR(VLOOKUP($EG201,Data!$B:$CP,Daily!EQ$10,0)+VLOOKUP($IF201,Data!$B:$CP,Daily!IP$10,0),0)/IFERROR(VLOOKUP($EG200,Data!$B:$CP,Daily!EQ$10,0)+VLOOKUP($IF200,Data!$B:$CP,Daily!IP$10,0),0),0)</f>
        <v>7.7957980095834864E-2</v>
      </c>
      <c r="AS201" s="12">
        <f>IFERROR(IFERROR(VLOOKUP($EG201,Data!$B:$CP,Daily!ER$10,0)+VLOOKUP($IF201,Data!$B:$CP,Daily!IQ$10,0),0)/IFERROR(VLOOKUP($EG200,Data!$B:$CP,Daily!ER$10,0)+VLOOKUP($IF200,Data!$B:$CP,Daily!IQ$10,0),0),0)</f>
        <v>8.4726090993500466E-2</v>
      </c>
      <c r="AT201" s="12">
        <f>IFERROR(IFERROR(VLOOKUP($EG201,Data!$B:$CP,Daily!ES$10,0)+VLOOKUP($IF201,Data!$B:$CP,Daily!IR$10,0),0)/IFERROR(VLOOKUP($EG200,Data!$B:$CP,Daily!ES$10,0)+VLOOKUP($IF200,Data!$B:$CP,Daily!IR$10,0),0),0)</f>
        <v>8.2902892561983466E-2</v>
      </c>
      <c r="AU201" s="12">
        <f>IFERROR(IFERROR(VLOOKUP($EG201,Data!$B:$CP,Daily!ET$10,0)+VLOOKUP($IF201,Data!$B:$CP,Daily!IS$10,0),0)/IFERROR(VLOOKUP($EG200,Data!$B:$CP,Daily!ET$10,0)+VLOOKUP($IF200,Data!$B:$CP,Daily!IS$10,0),0),0)</f>
        <v>7.6008968609865474E-2</v>
      </c>
      <c r="AV201" s="12">
        <f>IFERROR(IFERROR(VLOOKUP($EG201,Data!$B:$CP,Daily!EU$10,0)+VLOOKUP($IF201,Data!$B:$CP,Daily!IT$10,0),0)/IFERROR(VLOOKUP($EG200,Data!$B:$CP,Daily!EU$10,0)+VLOOKUP($IF200,Data!$B:$CP,Daily!IT$10,0),0),0)</f>
        <v>7.9249706916764362E-2</v>
      </c>
      <c r="AW201" s="12">
        <f>IFERROR(IFERROR(VLOOKUP($EG201,Data!$B:$CP,Daily!EV$10,0)+VLOOKUP($IF201,Data!$B:$CP,Daily!IU$10,0),0)/IFERROR(VLOOKUP($EG200,Data!$B:$CP,Daily!EV$10,0)+VLOOKUP($IF200,Data!$B:$CP,Daily!IU$10,0),0),0)</f>
        <v>7.3040885860306645E-2</v>
      </c>
      <c r="AX201" s="12">
        <f>IFERROR(IFERROR(VLOOKUP($EG201,Data!$B:$CP,Daily!EW$10,0)+VLOOKUP($IF201,Data!$B:$CP,Daily!IV$10,0),0)/IFERROR(VLOOKUP($EG200,Data!$B:$CP,Daily!EW$10,0)+VLOOKUP($IF200,Data!$B:$CP,Daily!IV$10,0),0),0)</f>
        <v>6.948028013269443E-2</v>
      </c>
      <c r="AY201" s="12">
        <f>IFERROR(IFERROR(VLOOKUP($EG201,Data!$B:$CP,Daily!EX$10,0)+VLOOKUP($IF201,Data!$B:$CP,Daily!IW$10,0),0)/IFERROR(VLOOKUP($EG200,Data!$B:$CP,Daily!EX$10,0)+VLOOKUP($IF200,Data!$B:$CP,Daily!IW$10,0),0),0)</f>
        <v>8.1803005008347252E-2</v>
      </c>
      <c r="AZ201" s="12">
        <f>IFERROR(IFERROR(VLOOKUP($EG201,Data!$B:$CP,Daily!EY$10,0)+VLOOKUP($IF201,Data!$B:$CP,Daily!IX$10,0),0)/IFERROR(VLOOKUP($EG200,Data!$B:$CP,Daily!EY$10,0)+VLOOKUP($IF200,Data!$B:$CP,Daily!IX$10,0),0),0)</f>
        <v>7.6560951437066399E-2</v>
      </c>
      <c r="BA201" s="12">
        <f>IFERROR(IFERROR(VLOOKUP($EG201,Data!$B:$CP,Daily!EZ$10,0)+VLOOKUP($IF201,Data!$B:$CP,Daily!IY$10,0),0)/IFERROR(VLOOKUP($EG200,Data!$B:$CP,Daily!EZ$10,0)+VLOOKUP($IF200,Data!$B:$CP,Daily!IY$10,0),0),0)</f>
        <v>6.1542326048731472E-2</v>
      </c>
      <c r="BB201" s="12">
        <f>IFERROR(IFERROR(VLOOKUP($EG201,Data!$B:$CP,Daily!FA$10,0)+VLOOKUP($IF201,Data!$B:$CP,Daily!IZ$10,0),0)/IFERROR(VLOOKUP($EG200,Data!$B:$CP,Daily!FA$10,0)+VLOOKUP($IF200,Data!$B:$CP,Daily!IZ$10,0),0),0)</f>
        <v>7.7545515846257587E-2</v>
      </c>
      <c r="BC201" s="12">
        <f>IFERROR(IFERROR(VLOOKUP($EG201,Data!$B:$CP,Daily!FB$10,0)+VLOOKUP($IF201,Data!$B:$CP,Daily!JA$10,0),0)/IFERROR(VLOOKUP($EG200,Data!$B:$CP,Daily!FB$10,0)+VLOOKUP($IF200,Data!$B:$CP,Daily!JA$10,0),0),0)</f>
        <v>8.1151832460732987E-2</v>
      </c>
      <c r="BD201" s="12">
        <f>IFERROR(IFERROR(VLOOKUP($EG201,Data!$B:$CP,Daily!FC$10,0)+VLOOKUP($IF201,Data!$B:$CP,Daily!JB$10,0),0)/IFERROR(VLOOKUP($EG200,Data!$B:$CP,Daily!FC$10,0)+VLOOKUP($IF200,Data!$B:$CP,Daily!JB$10,0),0),0)</f>
        <v>7.8832452309813839E-2</v>
      </c>
      <c r="BE201" s="12">
        <f>IFERROR(IFERROR(VLOOKUP($EG201,Data!$B:$CP,Daily!FD$10,0)+VLOOKUP($IF201,Data!$B:$CP,Daily!JC$10,0),0)/IFERROR(VLOOKUP($EG200,Data!$B:$CP,Daily!FD$10,0)+VLOOKUP($IF200,Data!$B:$CP,Daily!JC$10,0),0),0)</f>
        <v>9.010371650821089E-2</v>
      </c>
      <c r="BF201" s="12">
        <f>IFERROR(IFERROR(VLOOKUP($EG201,Data!$B:$CP,Daily!FE$10,0)+VLOOKUP($IF201,Data!$B:$CP,Daily!JD$10,0),0)/IFERROR(VLOOKUP($EG200,Data!$B:$CP,Daily!FE$10,0)+VLOOKUP($IF200,Data!$B:$CP,Daily!JD$10,0),0),0)</f>
        <v>9.0593756376249751E-2</v>
      </c>
      <c r="BG201" s="12">
        <f>IFERROR(IFERROR(VLOOKUP($EG201,Data!$B:$CP,Daily!FF$10,0)+VLOOKUP($IF201,Data!$B:$CP,Daily!JE$10,0),0)/IFERROR(VLOOKUP($EG200,Data!$B:$CP,Daily!FF$10,0)+VLOOKUP($IF200,Data!$B:$CP,Daily!JE$10,0),0),0)</f>
        <v>8.2725060827250604E-2</v>
      </c>
      <c r="BH201" s="12">
        <f>IFERROR(IFERROR(VLOOKUP($EG201,Data!$B:$CP,Daily!FG$10,0)+VLOOKUP($IF201,Data!$B:$CP,Daily!JF$10,0),0)/IFERROR(VLOOKUP($EG200,Data!$B:$CP,Daily!FG$10,0)+VLOOKUP($IF200,Data!$B:$CP,Daily!JF$10,0),0),0)</f>
        <v>8.7975013014055178E-2</v>
      </c>
      <c r="BI201" s="12">
        <f>IFERROR(IFERROR(VLOOKUP($EG201,Data!$B:$CP,Daily!FH$10,0)+VLOOKUP($IF201,Data!$B:$CP,Daily!JG$10,0),0)/IFERROR(VLOOKUP($EG200,Data!$B:$CP,Daily!FH$10,0)+VLOOKUP($IF200,Data!$B:$CP,Daily!JG$10,0),0),0)</f>
        <v>7.9045325158747543E-2</v>
      </c>
      <c r="BJ201" s="12">
        <f>IFERROR(IFERROR(VLOOKUP($EG201,Data!$B:$CP,Daily!FI$10,0)+VLOOKUP($IF201,Data!$B:$CP,Daily!JH$10,0),0)/IFERROR(VLOOKUP($EG200,Data!$B:$CP,Daily!FI$10,0)+VLOOKUP($IF200,Data!$B:$CP,Daily!JH$10,0),0),0)</f>
        <v>7.9478553406223715E-2</v>
      </c>
      <c r="BK201" s="12">
        <f>IFERROR(IFERROR(VLOOKUP($EG201,Data!$B:$CP,Daily!FJ$10,0)+VLOOKUP($IF201,Data!$B:$CP,Daily!JI$10,0),0)/IFERROR(VLOOKUP($EG200,Data!$B:$CP,Daily!FJ$10,0)+VLOOKUP($IF200,Data!$B:$CP,Daily!JI$10,0),0),0)</f>
        <v>8.0793319415448858E-2</v>
      </c>
      <c r="BL201" s="12">
        <f>IFERROR(IFERROR(VLOOKUP($EG201,Data!$B:$CP,Daily!FK$10,0)+VLOOKUP($IF201,Data!$B:$CP,Daily!JJ$10,0),0)/IFERROR(VLOOKUP($EG200,Data!$B:$CP,Daily!FK$10,0)+VLOOKUP($IF200,Data!$B:$CP,Daily!JJ$10,0),0),0)</f>
        <v>7.6260232658336924E-2</v>
      </c>
      <c r="BM201" s="12">
        <f>IFERROR(IFERROR(VLOOKUP($EG201,Data!$B:$CP,Daily!FL$10,0)+VLOOKUP($IF201,Data!$B:$CP,Daily!JK$10,0),0)/IFERROR(VLOOKUP($EG200,Data!$B:$CP,Daily!FL$10,0)+VLOOKUP($IF200,Data!$B:$CP,Daily!JK$10,0),0),0)</f>
        <v>7.8293135435992575E-2</v>
      </c>
      <c r="BN201" s="12">
        <f>IFERROR(IFERROR(VLOOKUP($EG201,Data!$B:$CP,Daily!FM$10,0)+VLOOKUP($IF201,Data!$B:$CP,Daily!JL$10,0),0)/IFERROR(VLOOKUP($EG200,Data!$B:$CP,Daily!FM$10,0)+VLOOKUP($IF200,Data!$B:$CP,Daily!JL$10,0),0),0)</f>
        <v>8.0078125E-2</v>
      </c>
      <c r="BO201" s="12">
        <f>IFERROR(IFERROR(VLOOKUP($EG201,Data!$B:$CP,Daily!FN$10,0)+VLOOKUP($IF201,Data!$B:$CP,Daily!JM$10,0),0)/IFERROR(VLOOKUP($EG200,Data!$B:$CP,Daily!FN$10,0)+VLOOKUP($IF200,Data!$B:$CP,Daily!JM$10,0),0),0)</f>
        <v>9.3438320209973752E-2</v>
      </c>
      <c r="BP201" s="12">
        <f>IFERROR(IFERROR(VLOOKUP($EG201,Data!$B:$CP,Daily!FO$10,0)+VLOOKUP($IF201,Data!$B:$CP,Daily!JN$10,0),0)/IFERROR(VLOOKUP($EG200,Data!$B:$CP,Daily!FO$10,0)+VLOOKUP($IF200,Data!$B:$CP,Daily!JN$10,0),0),0)</f>
        <v>7.9647749510763213E-2</v>
      </c>
      <c r="BQ201" s="12">
        <f>IFERROR(IFERROR(VLOOKUP($EG201,Data!$B:$CP,Daily!FP$10,0)+VLOOKUP($IF201,Data!$B:$CP,Daily!JO$10,0),0)/IFERROR(VLOOKUP($EG200,Data!$B:$CP,Daily!FP$10,0)+VLOOKUP($IF200,Data!$B:$CP,Daily!JO$10,0),0),0)</f>
        <v>8.3303216479942169E-2</v>
      </c>
      <c r="BR201" s="12">
        <f>IFERROR(IFERROR(VLOOKUP($EG201,Data!$B:$CP,Daily!FQ$10,0)+VLOOKUP($IF201,Data!$B:$CP,Daily!JP$10,0),0)/IFERROR(VLOOKUP($EG200,Data!$B:$CP,Daily!FQ$10,0)+VLOOKUP($IF200,Data!$B:$CP,Daily!JP$10,0),0),0)</f>
        <v>8.6905916585838988E-2</v>
      </c>
      <c r="BS201" s="12">
        <f>IFERROR(IFERROR(VLOOKUP($EG201,Data!$B:$CP,Daily!FR$10,0)+VLOOKUP($IF201,Data!$B:$CP,Daily!JQ$10,0),0)/IFERROR(VLOOKUP($EG200,Data!$B:$CP,Daily!FR$10,0)+VLOOKUP($IF200,Data!$B:$CP,Daily!JQ$10,0),0),0)</f>
        <v>8.1797235023041481E-2</v>
      </c>
      <c r="BT201" s="12">
        <f>IFERROR(IFERROR(VLOOKUP($EG201,Data!$B:$CP,Daily!FS$10,0)+VLOOKUP($IF201,Data!$B:$CP,Daily!JR$10,0),0)/IFERROR(VLOOKUP($EG200,Data!$B:$CP,Daily!FS$10,0)+VLOOKUP($IF200,Data!$B:$CP,Daily!JR$10,0),0),0)</f>
        <v>7.9941557086203291E-2</v>
      </c>
      <c r="BU201" s="12">
        <f>IFERROR(IFERROR(VLOOKUP($EG201,Data!$B:$CP,Daily!FT$10,0)+VLOOKUP($IF201,Data!$B:$CP,Daily!JS$10,0),0)/IFERROR(VLOOKUP($EG200,Data!$B:$CP,Daily!FT$10,0)+VLOOKUP($IF200,Data!$B:$CP,Daily!JS$10,0),0),0)</f>
        <v>9.1446881932462407E-2</v>
      </c>
      <c r="BV201" s="12">
        <f>IFERROR(IFERROR(VLOOKUP($EG201,Data!$B:$CP,Daily!FU$10,0)+VLOOKUP($IF201,Data!$B:$CP,Daily!JT$10,0),0)/IFERROR(VLOOKUP($EG200,Data!$B:$CP,Daily!FU$10,0)+VLOOKUP($IF200,Data!$B:$CP,Daily!JT$10,0),0),0)</f>
        <v>8.3808437856328397E-2</v>
      </c>
      <c r="BW201" s="12">
        <f>IFERROR(IFERROR(VLOOKUP($EG201,Data!$B:$CP,Daily!FV$10,0)+VLOOKUP($IF201,Data!$B:$CP,Daily!JU$10,0),0)/IFERROR(VLOOKUP($EG200,Data!$B:$CP,Daily!FV$10,0)+VLOOKUP($IF200,Data!$B:$CP,Daily!JU$10,0),0),0)</f>
        <v>7.7785564120532585E-2</v>
      </c>
      <c r="BX201" s="12">
        <f>IFERROR(IFERROR(VLOOKUP($EG201,Data!$B:$CP,Daily!FW$10,0)+VLOOKUP($IF201,Data!$B:$CP,Daily!JV$10,0),0)/IFERROR(VLOOKUP($EG200,Data!$B:$CP,Daily!FW$10,0)+VLOOKUP($IF200,Data!$B:$CP,Daily!JV$10,0),0),0)</f>
        <v>7.9830946231509742E-2</v>
      </c>
      <c r="BY201" s="12">
        <f>IFERROR(IFERROR(VLOOKUP($EG201,Data!$B:$CP,Daily!FX$10,0)+VLOOKUP($IF201,Data!$B:$CP,Daily!JW$10,0),0)/IFERROR(VLOOKUP($EG200,Data!$B:$CP,Daily!FX$10,0)+VLOOKUP($IF200,Data!$B:$CP,Daily!JW$10,0),0),0)</f>
        <v>7.9253567508232717E-2</v>
      </c>
      <c r="BZ201" s="12">
        <f>IFERROR(IFERROR(VLOOKUP($EG201,Data!$B:$CP,Daily!FY$10,0)+VLOOKUP($IF201,Data!$B:$CP,Daily!JX$10,0),0)/IFERROR(VLOOKUP($EG200,Data!$B:$CP,Daily!FY$10,0)+VLOOKUP($IF200,Data!$B:$CP,Daily!JX$10,0),0),0)</f>
        <v>8.1770950982606727E-2</v>
      </c>
      <c r="CA201" s="12">
        <f>IFERROR(IFERROR(VLOOKUP($EG201,Data!$B:$CP,Daily!FZ$10,0)+VLOOKUP($IF201,Data!$B:$CP,Daily!JY$10,0),0)/IFERROR(VLOOKUP($EG200,Data!$B:$CP,Daily!FZ$10,0)+VLOOKUP($IF200,Data!$B:$CP,Daily!JY$10,0),0),0)</f>
        <v>7.8099652375434536E-2</v>
      </c>
      <c r="CB201" s="12">
        <f>IFERROR(IFERROR(VLOOKUP($EG201,Data!$B:$CP,Daily!GA$10,0)+VLOOKUP($IF201,Data!$B:$CP,Daily!JZ$10,0),0)/IFERROR(VLOOKUP($EG200,Data!$B:$CP,Daily!GA$10,0)+VLOOKUP($IF200,Data!$B:$CP,Daily!JZ$10,0),0),0)</f>
        <v>7.6410113920533484E-2</v>
      </c>
      <c r="CC201" s="12">
        <f>IFERROR(IFERROR(VLOOKUP($EG201,Data!$B:$CP,Daily!GB$10,0)+VLOOKUP($IF201,Data!$B:$CP,Daily!KA$10,0),0)/IFERROR(VLOOKUP($EG200,Data!$B:$CP,Daily!GB$10,0)+VLOOKUP($IF200,Data!$B:$CP,Daily!KA$10,0),0),0)</f>
        <v>6.9839096199931533E-2</v>
      </c>
      <c r="CD201" s="12">
        <f>IFERROR(IFERROR(VLOOKUP($EG201,Data!$B:$CP,Daily!GC$10,0)+VLOOKUP($IF201,Data!$B:$CP,Daily!KB$10,0),0)/IFERROR(VLOOKUP($EG200,Data!$B:$CP,Daily!GC$10,0)+VLOOKUP($IF200,Data!$B:$CP,Daily!KB$10,0),0),0)</f>
        <v>8.1775700934579434E-2</v>
      </c>
      <c r="CE201" s="12">
        <f>IFERROR(IFERROR(VLOOKUP($EG201,Data!$B:$CP,Daily!GD$10,0)+VLOOKUP($IF201,Data!$B:$CP,Daily!KC$10,0),0)/IFERROR(VLOOKUP($EG200,Data!$B:$CP,Daily!GD$10,0)+VLOOKUP($IF200,Data!$B:$CP,Daily!KC$10,0),0),0)</f>
        <v>7.7416399450297754E-2</v>
      </c>
      <c r="CF201" s="12">
        <f>IFERROR(IFERROR(VLOOKUP($EG201,Data!$B:$CP,Daily!GE$10,0)+VLOOKUP($IF201,Data!$B:$CP,Daily!KD$10,0),0)/IFERROR(VLOOKUP($EG200,Data!$B:$CP,Daily!GE$10,0)+VLOOKUP($IF200,Data!$B:$CP,Daily!KD$10,0),0),0)</f>
        <v>9.4867807153965783E-2</v>
      </c>
      <c r="CG201" s="12">
        <f>IFERROR(IFERROR(VLOOKUP($EG201,Data!$B:$CP,Daily!GF$10,0)+VLOOKUP($IF201,Data!$B:$CP,Daily!KE$10,0),0)/IFERROR(VLOOKUP($EG200,Data!$B:$CP,Daily!GF$10,0)+VLOOKUP($IF200,Data!$B:$CP,Daily!KE$10,0),0),0)</f>
        <v>8.4516720109940449E-2</v>
      </c>
      <c r="CH201" s="12">
        <f>IFERROR(IFERROR(VLOOKUP($EG201,Data!$B:$CP,Daily!GG$10,0)+VLOOKUP($IF201,Data!$B:$CP,Daily!KF$10,0),0)/IFERROR(VLOOKUP($EG200,Data!$B:$CP,Daily!GG$10,0)+VLOOKUP($IF200,Data!$B:$CP,Daily!KF$10,0),0),0)</f>
        <v>8.5419411506368031E-2</v>
      </c>
      <c r="CI201" s="12">
        <f>IFERROR(IFERROR(VLOOKUP($EG201,Data!$B:$CP,Daily!GH$10,0)+VLOOKUP($IF201,Data!$B:$CP,Daily!KG$10,0),0)/IFERROR(VLOOKUP($EG200,Data!$B:$CP,Daily!GH$10,0)+VLOOKUP($IF200,Data!$B:$CP,Daily!KG$10,0),0),0)</f>
        <v>9.2553749344520195E-2</v>
      </c>
      <c r="CJ201" s="12">
        <f>IFERROR(IFERROR(VLOOKUP($EG201,Data!$B:$CP,Daily!GI$10,0)+VLOOKUP($IF201,Data!$B:$CP,Daily!KH$10,0),0)/IFERROR(VLOOKUP($EG200,Data!$B:$CP,Daily!GI$10,0)+VLOOKUP($IF200,Data!$B:$CP,Daily!KH$10,0),0),0)</f>
        <v>9.2451726155646577E-2</v>
      </c>
      <c r="CK201" s="12">
        <f>IFERROR(IFERROR(VLOOKUP($EG201,Data!$B:$CP,Daily!GJ$10,0)+VLOOKUP($IF201,Data!$B:$CP,Daily!KI$10,0),0)/IFERROR(VLOOKUP($EG200,Data!$B:$CP,Daily!GJ$10,0)+VLOOKUP($IF200,Data!$B:$CP,Daily!KI$10,0),0),0)</f>
        <v>9.4276893849441934E-2</v>
      </c>
      <c r="CL201" s="12">
        <f>IFERROR(IFERROR(VLOOKUP($EG201,Data!$B:$CP,Daily!GK$10,0)+VLOOKUP($IF201,Data!$B:$CP,Daily!KJ$10,0),0)/IFERROR(VLOOKUP($EG200,Data!$B:$CP,Daily!GK$10,0)+VLOOKUP($IF200,Data!$B:$CP,Daily!KJ$10,0),0),0)</f>
        <v>8.7035771246297564E-2</v>
      </c>
      <c r="CM201" s="12">
        <f>IFERROR(IFERROR(VLOOKUP($EG201,Data!$B:$CP,Daily!GL$10,0)+VLOOKUP($IF201,Data!$B:$CP,Daily!KK$10,0),0)/IFERROR(VLOOKUP($EG200,Data!$B:$CP,Daily!GL$10,0)+VLOOKUP($IF200,Data!$B:$CP,Daily!KK$10,0),0),0)</f>
        <v>0.12976243836844464</v>
      </c>
      <c r="CN201" s="12">
        <f>IFERROR(IFERROR(VLOOKUP($EG201,Data!$B:$CP,Daily!GM$10,0)+VLOOKUP($IF201,Data!$B:$CP,Daily!KL$10,0),0)/IFERROR(VLOOKUP($EG200,Data!$B:$CP,Daily!GM$10,0)+VLOOKUP($IF200,Data!$B:$CP,Daily!KL$10,0),0),0)</f>
        <v>0.16724204065976217</v>
      </c>
      <c r="CO201" s="12">
        <f>IFERROR(IFERROR(VLOOKUP($EG201,Data!$B:$CP,Daily!GN$10,0)+VLOOKUP($IF201,Data!$B:$CP,Daily!KM$10,0),0)/IFERROR(VLOOKUP($EG200,Data!$B:$CP,Daily!GN$10,0)+VLOOKUP($IF200,Data!$B:$CP,Daily!KM$10,0),0),0)</f>
        <v>0.14318885448916407</v>
      </c>
      <c r="CP201" s="12">
        <f>IFERROR(IFERROR(VLOOKUP($EG201,Data!$B:$CP,Daily!GO$10,0)+VLOOKUP($IF201,Data!$B:$CP,Daily!KN$10,0),0)/IFERROR(VLOOKUP($EG200,Data!$B:$CP,Daily!GO$10,0)+VLOOKUP($IF200,Data!$B:$CP,Daily!KN$10,0),0),0)</f>
        <v>0.15456407921693605</v>
      </c>
      <c r="CQ201" s="12">
        <f>IFERROR(IFERROR(VLOOKUP($EG201,Data!$B:$CP,Daily!GP$10,0)+VLOOKUP($IF201,Data!$B:$CP,Daily!KO$10,0),0)/IFERROR(VLOOKUP($EG200,Data!$B:$CP,Daily!GP$10,0)+VLOOKUP($IF200,Data!$B:$CP,Daily!KO$10,0),0),0)</f>
        <v>0.1650139842359522</v>
      </c>
      <c r="CR201" s="12">
        <f>IFERROR(IFERROR(VLOOKUP($EG201,Data!$B:$CP,Daily!GQ$10,0)+VLOOKUP($IF201,Data!$B:$CP,Daily!KP$10,0),0)/IFERROR(VLOOKUP($EG200,Data!$B:$CP,Daily!GQ$10,0)+VLOOKUP($IF200,Data!$B:$CP,Daily!KP$10,0),0),0)</f>
        <v>0.14510525240138974</v>
      </c>
      <c r="CS201" s="12">
        <f>IFERROR(IFERROR(VLOOKUP($EG201,Data!$B:$CP,Daily!GR$10,0)+VLOOKUP($IF201,Data!$B:$CP,Daily!KQ$10,0),0)/IFERROR(VLOOKUP($EG200,Data!$B:$CP,Daily!GR$10,0)+VLOOKUP($IF200,Data!$B:$CP,Daily!KQ$10,0),0),0)</f>
        <v>0.15090795241077021</v>
      </c>
      <c r="CT201" s="12">
        <f>IFERROR(IFERROR(VLOOKUP($EG201,Data!$B:$CP,Daily!GS$10,0)+VLOOKUP($IF201,Data!$B:$CP,Daily!KR$10,0),0)/IFERROR(VLOOKUP($EG200,Data!$B:$CP,Daily!GS$10,0)+VLOOKUP($IF200,Data!$B:$CP,Daily!KR$10,0),0),0)</f>
        <v>0.14418042690294</v>
      </c>
      <c r="CU201" s="12">
        <f>IFERROR(IFERROR(VLOOKUP($EG201,Data!$B:$CP,Daily!GT$10,0)+VLOOKUP($IF201,Data!$B:$CP,Daily!KS$10,0),0)/IFERROR(VLOOKUP($EG200,Data!$B:$CP,Daily!GT$10,0)+VLOOKUP($IF200,Data!$B:$CP,Daily!KS$10,0),0),0)</f>
        <v>0.14791833466773419</v>
      </c>
      <c r="CV201" s="12">
        <f>IFERROR(IFERROR(VLOOKUP($EG201,Data!$B:$CP,Daily!GU$10,0)+VLOOKUP($IF201,Data!$B:$CP,Daily!KT$10,0),0)/IFERROR(VLOOKUP($EG200,Data!$B:$CP,Daily!GU$10,0)+VLOOKUP($IF200,Data!$B:$CP,Daily!KT$10,0),0),0)</f>
        <v>0.14267290020957601</v>
      </c>
      <c r="CW201" s="12">
        <f>IFERROR(IFERROR(VLOOKUP($EG201,Data!$B:$CP,Daily!GV$10,0)+VLOOKUP($IF201,Data!$B:$CP,Daily!KU$10,0),0)/IFERROR(VLOOKUP($EG200,Data!$B:$CP,Daily!GV$10,0)+VLOOKUP($IF200,Data!$B:$CP,Daily!KU$10,0),0),0)</f>
        <v>0.1409100020044097</v>
      </c>
      <c r="CX201" s="12">
        <f>IFERROR(IFERROR(VLOOKUP($EG201,Data!$B:$CP,Daily!GW$10,0)+VLOOKUP($IF201,Data!$B:$CP,Daily!KV$10,0),0)/IFERROR(VLOOKUP($EG200,Data!$B:$CP,Daily!GW$10,0)+VLOOKUP($IF200,Data!$B:$CP,Daily!KV$10,0),0),0)</f>
        <v>0.15393700787401574</v>
      </c>
      <c r="CY201" s="12">
        <f>IFERROR(IFERROR(VLOOKUP($EG201,Data!$B:$CP,Daily!GX$10,0)+VLOOKUP($IF201,Data!$B:$CP,Daily!KW$10,0),0)/IFERROR(VLOOKUP($EG200,Data!$B:$CP,Daily!GX$10,0)+VLOOKUP($IF200,Data!$B:$CP,Daily!KW$10,0),0),0)</f>
        <v>0.15056390977443609</v>
      </c>
      <c r="CZ201" s="12">
        <f>IFERROR(IFERROR(VLOOKUP($EG201,Data!$B:$CP,Daily!GY$10,0)+VLOOKUP($IF201,Data!$B:$CP,Daily!KX$10,0),0)/IFERROR(VLOOKUP($EG200,Data!$B:$CP,Daily!GY$10,0)+VLOOKUP($IF200,Data!$B:$CP,Daily!KX$10,0),0),0)</f>
        <v>0.14906079579882853</v>
      </c>
      <c r="DA201" s="12">
        <f>IFERROR(IFERROR(VLOOKUP($EG201,Data!$B:$CP,Daily!GZ$10,0)+VLOOKUP($IF201,Data!$B:$CP,Daily!KY$10,0),0)/IFERROR(VLOOKUP($EG200,Data!$B:$CP,Daily!GZ$10,0)+VLOOKUP($IF200,Data!$B:$CP,Daily!KY$10,0),0),0)</f>
        <v>0.14083315711566927</v>
      </c>
      <c r="DB201" s="12">
        <f>IFERROR(IFERROR(VLOOKUP($EG201,Data!$B:$CP,Daily!HA$10,0)+VLOOKUP($IF201,Data!$B:$CP,Daily!KZ$10,0),0)/IFERROR(VLOOKUP($EG200,Data!$B:$CP,Daily!HA$10,0)+VLOOKUP($IF200,Data!$B:$CP,Daily!KZ$10,0),0),0)</f>
        <v>0.14276998169615621</v>
      </c>
      <c r="DC201" s="12">
        <f>IFERROR(IFERROR(VLOOKUP($EG201,Data!$B:$CP,Daily!HB$10,0)+VLOOKUP($IF201,Data!$B:$CP,Daily!LA$10,0),0)/IFERROR(VLOOKUP($EG200,Data!$B:$CP,Daily!HB$10,0)+VLOOKUP($IF200,Data!$B:$CP,Daily!LA$10,0),0),0)</f>
        <v>0.13641618497109825</v>
      </c>
      <c r="DD201" s="12">
        <f>IFERROR(IFERROR(VLOOKUP($EG201,Data!$B:$CP,Daily!HC$10,0)+VLOOKUP($IF201,Data!$B:$CP,Daily!LB$10,0),0)/IFERROR(VLOOKUP($EG200,Data!$B:$CP,Daily!HC$10,0)+VLOOKUP($IF200,Data!$B:$CP,Daily!LB$10,0),0),0)</f>
        <v>0.14606986899563318</v>
      </c>
      <c r="DE201" s="12">
        <f>IFERROR(IFERROR(VLOOKUP($EG201,Data!$B:$CP,Daily!HD$10,0)+VLOOKUP($IF201,Data!$B:$CP,Daily!LC$10,0),0)/IFERROR(VLOOKUP($EG200,Data!$B:$CP,Daily!HD$10,0)+VLOOKUP($IF200,Data!$B:$CP,Daily!LC$10,0),0),0)</f>
        <v>0.15432418436043502</v>
      </c>
      <c r="DF201" s="12">
        <f>IFERROR(IFERROR(VLOOKUP($EG201,Data!$B:$CP,Daily!HE$10,0)+VLOOKUP($IF201,Data!$B:$CP,Daily!LD$10,0),0)/IFERROR(VLOOKUP($EG200,Data!$B:$CP,Daily!HE$10,0)+VLOOKUP($IF200,Data!$B:$CP,Daily!LD$10,0),0),0)</f>
        <v>0.14837049742710121</v>
      </c>
      <c r="DG201" s="12">
        <f>IFERROR(IFERROR(VLOOKUP($EG201,Data!$B:$CP,Daily!HF$10,0)+VLOOKUP($IF201,Data!$B:$CP,Daily!LE$10,0),0)/IFERROR(VLOOKUP($EG200,Data!$B:$CP,Daily!HF$10,0)+VLOOKUP($IF200,Data!$B:$CP,Daily!LE$10,0),0),0)</f>
        <v>0.1561392537002293</v>
      </c>
      <c r="DH201" s="12">
        <f>IFERROR(IFERROR(VLOOKUP($EG201,Data!$B:$CP,Daily!HG$10,0)+VLOOKUP($IF201,Data!$B:$CP,Daily!LF$10,0),0)/IFERROR(VLOOKUP($EG200,Data!$B:$CP,Daily!HG$10,0)+VLOOKUP($IF200,Data!$B:$CP,Daily!LF$10,0),0),0)</f>
        <v>0.14611043933897622</v>
      </c>
      <c r="DI201" s="12">
        <f>IFERROR(IFERROR(VLOOKUP($EG201,Data!$B:$CP,Daily!HH$10,0)+VLOOKUP($IF201,Data!$B:$CP,Daily!LG$10,0),0)/IFERROR(VLOOKUP($EG200,Data!$B:$CP,Daily!HH$10,0)+VLOOKUP($IF200,Data!$B:$CP,Daily!LG$10,0),0),0)</f>
        <v>0.15199142704054294</v>
      </c>
      <c r="DJ201" s="12">
        <f>IFERROR(IFERROR(VLOOKUP($EG201,Data!$B:$CP,Daily!HI$10,0)+VLOOKUP($IF201,Data!$B:$CP,Daily!LH$10,0),0)/IFERROR(VLOOKUP($EG200,Data!$B:$CP,Daily!HI$10,0)+VLOOKUP($IF200,Data!$B:$CP,Daily!LH$10,0),0),0)</f>
        <v>0.13250093179276928</v>
      </c>
      <c r="DK201" s="12">
        <f>IFERROR(IFERROR(VLOOKUP($EG201,Data!$B:$CP,Daily!HJ$10,0)+VLOOKUP($IF201,Data!$B:$CP,Daily!LI$10,0),0)/IFERROR(VLOOKUP($EG200,Data!$B:$CP,Daily!HJ$10,0)+VLOOKUP($IF200,Data!$B:$CP,Daily!LI$10,0),0),0)</f>
        <v>0.1503858875413451</v>
      </c>
      <c r="DL201" s="12">
        <f>IFERROR(IFERROR(VLOOKUP($EG201,Data!$B:$CP,Daily!HK$10,0)+VLOOKUP($IF201,Data!$B:$CP,Daily!LJ$10,0),0)/IFERROR(VLOOKUP($EG200,Data!$B:$CP,Daily!HK$10,0)+VLOOKUP($IF200,Data!$B:$CP,Daily!LJ$10,0),0),0)</f>
        <v>0.15457091927680164</v>
      </c>
      <c r="DM201" s="12">
        <f>IFERROR(IFERROR(VLOOKUP($EG201,Data!$B:$CP,Daily!HL$10,0)+VLOOKUP($IF201,Data!$B:$CP,Daily!LK$10,0),0)/IFERROR(VLOOKUP($EG200,Data!$B:$CP,Daily!HL$10,0)+VLOOKUP($IF200,Data!$B:$CP,Daily!LK$10,0),0),0)</f>
        <v>0.14988486497801967</v>
      </c>
      <c r="DN201" s="12">
        <f>IFERROR(IFERROR(VLOOKUP($EG201,Data!$B:$CP,Daily!HM$10,0)+VLOOKUP($IF201,Data!$B:$CP,Daily!LL$10,0),0)/IFERROR(VLOOKUP($EG200,Data!$B:$CP,Daily!HM$10,0)+VLOOKUP($IF200,Data!$B:$CP,Daily!LL$10,0),0),0)</f>
        <v>0.15310514449682311</v>
      </c>
      <c r="DO201" s="12">
        <f>IFERROR(IFERROR(VLOOKUP($EG201,Data!$B:$CP,Daily!HN$10,0)+VLOOKUP($IF201,Data!$B:$CP,Daily!LM$10,0),0)/IFERROR(VLOOKUP($EG200,Data!$B:$CP,Daily!HN$10,0)+VLOOKUP($IF200,Data!$B:$CP,Daily!LM$10,0),0),0)</f>
        <v>0.13652045342533267</v>
      </c>
      <c r="DP201" s="12">
        <f>IFERROR(IFERROR(VLOOKUP($EG201,Data!$B:$CP,Daily!HO$10,0)+VLOOKUP($IF201,Data!$B:$CP,Daily!LN$10,0),0)/IFERROR(VLOOKUP($EG200,Data!$B:$CP,Daily!HO$10,0)+VLOOKUP($IF200,Data!$B:$CP,Daily!LN$10,0),0),0)</f>
        <v>0.16833949639020954</v>
      </c>
      <c r="DQ201" s="12">
        <f>IFERROR(IFERROR(VLOOKUP($EG201,Data!$B:$CP,Daily!HP$10,0)+VLOOKUP($IF201,Data!$B:$CP,Daily!LO$10,0),0)/IFERROR(VLOOKUP($EG200,Data!$B:$CP,Daily!HP$10,0)+VLOOKUP($IF200,Data!$B:$CP,Daily!LO$10,0),0),0)</f>
        <v>0.16045285965254732</v>
      </c>
      <c r="DR201" s="12">
        <f>IFERROR(IFERROR(VLOOKUP($EG201,Data!$B:$CP,Daily!HQ$10,0)+VLOOKUP($IF201,Data!$B:$CP,Daily!LP$10,0),0)/IFERROR(VLOOKUP($EG200,Data!$B:$CP,Daily!HQ$10,0)+VLOOKUP($IF200,Data!$B:$CP,Daily!LP$10,0),0),0)</f>
        <v>0.16006130939347493</v>
      </c>
      <c r="DS201" s="12">
        <f>IFERROR(IFERROR(VLOOKUP($EG201,Data!$B:$CP,Daily!HR$10,0)+VLOOKUP($IF201,Data!$B:$CP,Daily!LQ$10,0),0)/IFERROR(VLOOKUP($EG200,Data!$B:$CP,Daily!HR$10,0)+VLOOKUP($IF200,Data!$B:$CP,Daily!LQ$10,0),0),0)</f>
        <v>0.14831688180207542</v>
      </c>
      <c r="DT201" s="12">
        <f>IFERROR(IFERROR(VLOOKUP($EG201,Data!$B:$CP,Daily!HS$10,0)+VLOOKUP($IF201,Data!$B:$CP,Daily!LR$10,0),0)/IFERROR(VLOOKUP($EG200,Data!$B:$CP,Daily!HS$10,0)+VLOOKUP($IF200,Data!$B:$CP,Daily!LR$10,0),0),0)</f>
        <v>0.14169711733658141</v>
      </c>
      <c r="DU201" s="12">
        <f>IFERROR(IFERROR(VLOOKUP($EG201,Data!$B:$CP,Daily!HT$10,0)+VLOOKUP($IF201,Data!$B:$CP,Daily!LS$10,0),0)/IFERROR(VLOOKUP($EG200,Data!$B:$CP,Daily!HT$10,0)+VLOOKUP($IF200,Data!$B:$CP,Daily!LS$10,0),0),0)</f>
        <v>0.15271039865007383</v>
      </c>
      <c r="DV201" s="43"/>
      <c r="DW201" s="12">
        <f t="shared" si="3065"/>
        <v>7.9045325158747543E-2</v>
      </c>
      <c r="DX201" s="12">
        <f t="shared" si="3066"/>
        <v>0.14510525240138974</v>
      </c>
      <c r="DY201" s="12">
        <f t="shared" si="3067"/>
        <v>6.6059927242642202E-2</v>
      </c>
      <c r="DZ201" s="12">
        <f t="shared" si="3068"/>
        <v>0.1946501978333714</v>
      </c>
      <c r="EA201" s="12">
        <f t="shared" si="3069"/>
        <v>2.9500379726765891E-2</v>
      </c>
      <c r="EB201" s="14"/>
      <c r="EC201" s="12">
        <f t="shared" si="3070"/>
        <v>3.4626870541748608E-2</v>
      </c>
      <c r="ED201" s="12">
        <f>SUMPRODUCT(DN201:DT201,DN$200:DT$200)/SUM(DN$200:DT$200)</f>
        <v>0.15265038562246988</v>
      </c>
      <c r="EE201" s="12">
        <f>SUMPRODUCT(CR201:DT201,CR$200:DT$200)/SUM(CR$200:DT$200)</f>
        <v>0.14860242537846619</v>
      </c>
      <c r="EF201" s="1"/>
      <c r="EG201" s="7" t="s">
        <v>940</v>
      </c>
      <c r="EH201" s="7" t="s">
        <v>175</v>
      </c>
      <c r="EI201" s="12">
        <f>IFERROR(VLOOKUP($EG201,Data!$B:$CP,Daily!EI$10,0)/VLOOKUP($EG200,Data!$B:$CP,Daily!EI$10,0),0)</f>
        <v>7.7708978328173375E-2</v>
      </c>
      <c r="EJ201" s="12">
        <f>IFERROR(VLOOKUP($EG201,Data!$B:$CP,Daily!EJ$10,0)/VLOOKUP($EG200,Data!$B:$CP,Daily!EJ$10,0),0)</f>
        <v>7.5930372148859546E-2</v>
      </c>
      <c r="EK201" s="12">
        <f>IFERROR(VLOOKUP($EG201,Data!$B:$CP,Daily!EK$10,0)/VLOOKUP($EG200,Data!$B:$CP,Daily!EK$10,0),0)</f>
        <v>7.3281907433380089E-2</v>
      </c>
      <c r="EL201" s="12">
        <f>IFERROR(VLOOKUP($EG201,Data!$B:$CP,Daily!EL$10,0)/VLOOKUP($EG200,Data!$B:$CP,Daily!EL$10,0),0)</f>
        <v>6.5824722541140454E-2</v>
      </c>
      <c r="EM201" s="12">
        <f>IFERROR(VLOOKUP($EG201,Data!$B:$CP,Daily!EM$10,0)/VLOOKUP($EG200,Data!$B:$CP,Daily!EM$10,0),0)</f>
        <v>8.2579185520361989E-2</v>
      </c>
      <c r="EN201" s="12">
        <f>IFERROR(VLOOKUP($EG201,Data!$B:$CP,Daily!EN$10,0)/VLOOKUP($EG200,Data!$B:$CP,Daily!EN$10,0),0)</f>
        <v>7.9562259686483283E-2</v>
      </c>
      <c r="EO201" s="12">
        <f>IFERROR(VLOOKUP($EG201,Data!$B:$CP,Daily!EO$10,0)/VLOOKUP($EG200,Data!$B:$CP,Daily!EO$10,0),0)</f>
        <v>6.9910514541387025E-2</v>
      </c>
      <c r="EP201" s="12">
        <f>IFERROR(VLOOKUP($EG201,Data!$B:$CP,Daily!EP$10,0)/VLOOKUP($EG200,Data!$B:$CP,Daily!EP$10,0),0)</f>
        <v>8.5476747207066772E-2</v>
      </c>
      <c r="EQ201" s="12">
        <f>IFERROR(VLOOKUP($EG201,Data!$B:$CP,Daily!EQ$10,0)/VLOOKUP($EG200,Data!$B:$CP,Daily!EQ$10,0),0)</f>
        <v>8.306277056277056E-2</v>
      </c>
      <c r="ER201" s="12">
        <f>IFERROR(VLOOKUP($EG201,Data!$B:$CP,Daily!ER$10,0)/VLOOKUP($EG200,Data!$B:$CP,Daily!ER$10,0),0)</f>
        <v>9.004739336492891E-2</v>
      </c>
      <c r="ES201" s="12">
        <f>IFERROR(VLOOKUP($EG201,Data!$B:$CP,Daily!ES$10,0)/VLOOKUP($EG200,Data!$B:$CP,Daily!ES$10,0),0)</f>
        <v>8.6740542606037446E-2</v>
      </c>
      <c r="ET201" s="12">
        <f>IFERROR(VLOOKUP($EG201,Data!$B:$CP,Daily!ET$10,0)/VLOOKUP($EG200,Data!$B:$CP,Daily!ET$10,0),0)</f>
        <v>7.8412073490813652E-2</v>
      </c>
      <c r="EU201" s="12">
        <f>IFERROR(VLOOKUP($EG201,Data!$B:$CP,Daily!EU$10,0)/VLOOKUP($EG200,Data!$B:$CP,Daily!EU$10,0),0)</f>
        <v>8.4953940634595701E-2</v>
      </c>
      <c r="EV201" s="12">
        <f>IFERROR(VLOOKUP($EG201,Data!$B:$CP,Daily!EV$10,0)/VLOOKUP($EG200,Data!$B:$CP,Daily!EV$10,0),0)</f>
        <v>7.7930373682529544E-2</v>
      </c>
      <c r="EW201" s="12">
        <f>IFERROR(VLOOKUP($EG201,Data!$B:$CP,Daily!EW$10,0)/VLOOKUP($EG200,Data!$B:$CP,Daily!EW$10,0),0)</f>
        <v>7.4123628579074119E-2</v>
      </c>
      <c r="EX201" s="12">
        <f>IFERROR(VLOOKUP($EG201,Data!$B:$CP,Daily!EX$10,0)/VLOOKUP($EG200,Data!$B:$CP,Daily!EX$10,0),0)</f>
        <v>8.4322298563397874E-2</v>
      </c>
      <c r="EY201" s="12">
        <f>IFERROR(VLOOKUP($EG201,Data!$B:$CP,Daily!EY$10,0)/VLOOKUP($EG200,Data!$B:$CP,Daily!EY$10,0),0)</f>
        <v>8.2260371959942777E-2</v>
      </c>
      <c r="EZ201" s="12">
        <f>IFERROR(VLOOKUP($EG201,Data!$B:$CP,Daily!EZ$10,0)/VLOOKUP($EG200,Data!$B:$CP,Daily!EZ$10,0),0)</f>
        <v>6.1953629798555683E-2</v>
      </c>
      <c r="FA201" s="12">
        <f>IFERROR(VLOOKUP($EG201,Data!$B:$CP,Daily!FA$10,0)/VLOOKUP($EG200,Data!$B:$CP,Daily!FA$10,0),0)</f>
        <v>8.4971676107964009E-2</v>
      </c>
      <c r="FB201" s="12">
        <f>IFERROR(VLOOKUP($EG201,Data!$B:$CP,Daily!FB$10,0)/VLOOKUP($EG200,Data!$B:$CP,Daily!FB$10,0),0)</f>
        <v>8.9060308555399717E-2</v>
      </c>
      <c r="FC201" s="12">
        <f>IFERROR(VLOOKUP($EG201,Data!$B:$CP,Daily!FC$10,0)/VLOOKUP($EG200,Data!$B:$CP,Daily!FC$10,0),0)</f>
        <v>8.7132725430597774E-2</v>
      </c>
      <c r="FD201" s="12">
        <f>IFERROR(VLOOKUP($EG201,Data!$B:$CP,Daily!FD$10,0)/VLOOKUP($EG200,Data!$B:$CP,Daily!FD$10,0),0)</f>
        <v>9.9633455514828384E-2</v>
      </c>
      <c r="FE201" s="12">
        <f>IFERROR(VLOOKUP($EG201,Data!$B:$CP,Daily!FE$10,0)/VLOOKUP($EG200,Data!$B:$CP,Daily!FE$10,0),0)</f>
        <v>0.10670053985392187</v>
      </c>
      <c r="FF201" s="12">
        <f>IFERROR(VLOOKUP($EG201,Data!$B:$CP,Daily!FF$10,0)/VLOOKUP($EG200,Data!$B:$CP,Daily!FF$10,0),0)</f>
        <v>9.5849056603773589E-2</v>
      </c>
      <c r="FG201" s="12">
        <f>IFERROR(VLOOKUP($EG201,Data!$B:$CP,Daily!FG$10,0)/VLOOKUP($EG200,Data!$B:$CP,Daily!FG$10,0),0)</f>
        <v>9.1566265060240959E-2</v>
      </c>
      <c r="FH201" s="12">
        <f>IFERROR(VLOOKUP($EG201,Data!$B:$CP,Daily!FH$10,0)/VLOOKUP($EG200,Data!$B:$CP,Daily!FH$10,0),0)</f>
        <v>8.7620311981413873E-2</v>
      </c>
      <c r="FI201" s="12">
        <f>IFERROR(VLOOKUP($EG201,Data!$B:$CP,Daily!FI$10,0)/VLOOKUP($EG200,Data!$B:$CP,Daily!FI$10,0),0)</f>
        <v>8.9149746192893398E-2</v>
      </c>
      <c r="FJ201" s="12">
        <f>IFERROR(VLOOKUP($EG201,Data!$B:$CP,Daily!FJ$10,0)/VLOOKUP($EG200,Data!$B:$CP,Daily!FJ$10,0),0)</f>
        <v>8.6256839394914714E-2</v>
      </c>
      <c r="FK201" s="12">
        <f>IFERROR(VLOOKUP($EG201,Data!$B:$CP,Daily!FK$10,0)/VLOOKUP($EG200,Data!$B:$CP,Daily!FK$10,0),0)</f>
        <v>8.2926829268292687E-2</v>
      </c>
      <c r="FL201" s="12">
        <f>IFERROR(VLOOKUP($EG201,Data!$B:$CP,Daily!FL$10,0)/VLOOKUP($EG200,Data!$B:$CP,Daily!FL$10,0),0)</f>
        <v>8.2957110609480814E-2</v>
      </c>
      <c r="FM201" s="12">
        <f>IFERROR(VLOOKUP($EG201,Data!$B:$CP,Daily!FM$10,0)/VLOOKUP($EG200,Data!$B:$CP,Daily!FM$10,0),0)</f>
        <v>8.6544741998693664E-2</v>
      </c>
      <c r="FN201" s="12">
        <f>IFERROR(VLOOKUP($EG201,Data!$B:$CP,Daily!FN$10,0)/VLOOKUP($EG200,Data!$B:$CP,Daily!FN$10,0),0)</f>
        <v>0.10354223433242507</v>
      </c>
      <c r="FO201" s="12">
        <f>IFERROR(VLOOKUP($EG201,Data!$B:$CP,Daily!FO$10,0)/VLOOKUP($EG200,Data!$B:$CP,Daily!FO$10,0),0)</f>
        <v>9.0188014101057576E-2</v>
      </c>
      <c r="FP201" s="12">
        <f>IFERROR(VLOOKUP($EG201,Data!$B:$CP,Daily!FP$10,0)/VLOOKUP($EG200,Data!$B:$CP,Daily!FP$10,0),0)</f>
        <v>9.8984771573604066E-2</v>
      </c>
      <c r="FQ201" s="12">
        <f>IFERROR(VLOOKUP($EG201,Data!$B:$CP,Daily!FQ$10,0)/VLOOKUP($EG200,Data!$B:$CP,Daily!FQ$10,0),0)</f>
        <v>9.4183643342190732E-2</v>
      </c>
      <c r="FR201" s="12">
        <f>IFERROR(VLOOKUP($EG201,Data!$B:$CP,Daily!FR$10,0)/VLOOKUP($EG200,Data!$B:$CP,Daily!FR$10,0),0)</f>
        <v>9.3805309734513273E-2</v>
      </c>
      <c r="FS201" s="12">
        <f>IFERROR(VLOOKUP($EG201,Data!$B:$CP,Daily!FS$10,0)/VLOOKUP($EG200,Data!$B:$CP,Daily!FS$10,0),0)</f>
        <v>8.5641515440942381E-2</v>
      </c>
      <c r="FT201" s="12">
        <f>IFERROR(VLOOKUP($EG201,Data!$B:$CP,Daily!FT$10,0)/VLOOKUP($EG200,Data!$B:$CP,Daily!FT$10,0),0)</f>
        <v>9.7785977859778592E-2</v>
      </c>
      <c r="FU201" s="12">
        <f>IFERROR(VLOOKUP($EG201,Data!$B:$CP,Daily!FU$10,0)/VLOOKUP($EG200,Data!$B:$CP,Daily!FU$10,0),0)</f>
        <v>9.2884533446953563E-2</v>
      </c>
      <c r="FV201" s="12">
        <f>IFERROR(VLOOKUP($EG201,Data!$B:$CP,Daily!FV$10,0)/VLOOKUP($EG200,Data!$B:$CP,Daily!FV$10,0),0)</f>
        <v>8.0276816608996535E-2</v>
      </c>
      <c r="FW201" s="12">
        <f>IFERROR(VLOOKUP($EG201,Data!$B:$CP,Daily!FW$10,0)/VLOOKUP($EG200,Data!$B:$CP,Daily!FW$10,0),0)</f>
        <v>9.2226148409893988E-2</v>
      </c>
      <c r="FX201" s="12">
        <f>IFERROR(VLOOKUP($EG201,Data!$B:$CP,Daily!FX$10,0)/VLOOKUP($EG200,Data!$B:$CP,Daily!FX$10,0),0)</f>
        <v>9.1853838417700298E-2</v>
      </c>
      <c r="FY201" s="12">
        <f>IFERROR(VLOOKUP($EG201,Data!$B:$CP,Daily!FY$10,0)/VLOOKUP($EG200,Data!$B:$CP,Daily!FY$10,0),0)</f>
        <v>8.4008097165991905E-2</v>
      </c>
      <c r="FZ201" s="12">
        <f>IFERROR(VLOOKUP($EG201,Data!$B:$CP,Daily!FZ$10,0)/VLOOKUP($EG200,Data!$B:$CP,Daily!FZ$10,0),0)</f>
        <v>8.4944751381215475E-2</v>
      </c>
      <c r="GA201" s="12">
        <f>IFERROR(VLOOKUP($EG201,Data!$B:$CP,Daily!GA$10,0)/VLOOKUP($EG200,Data!$B:$CP,Daily!GA$10,0),0)</f>
        <v>8.3333333333333329E-2</v>
      </c>
      <c r="GB201" s="12">
        <f>IFERROR(VLOOKUP($EG201,Data!$B:$CP,Daily!GB$10,0)/VLOOKUP($EG200,Data!$B:$CP,Daily!GB$10,0),0)</f>
        <v>7.4451810300866908E-2</v>
      </c>
      <c r="GC201" s="12">
        <f>IFERROR(VLOOKUP($EG201,Data!$B:$CP,Daily!GC$10,0)/VLOOKUP($EG200,Data!$B:$CP,Daily!GC$10,0),0)</f>
        <v>8.9050589050589046E-2</v>
      </c>
      <c r="GD201" s="12">
        <f>IFERROR(VLOOKUP($EG201,Data!$B:$CP,Daily!GD$10,0)/VLOOKUP($EG200,Data!$B:$CP,Daily!GD$10,0),0)</f>
        <v>8.5618729096989962E-2</v>
      </c>
      <c r="GE201" s="12">
        <f>IFERROR(VLOOKUP($EG201,Data!$B:$CP,Daily!GE$10,0)/VLOOKUP($EG200,Data!$B:$CP,Daily!GE$10,0),0)</f>
        <v>0.10875244937949052</v>
      </c>
      <c r="GF201" s="12">
        <f>IFERROR(VLOOKUP($EG201,Data!$B:$CP,Daily!GF$10,0)/VLOOKUP($EG200,Data!$B:$CP,Daily!GF$10,0),0)</f>
        <v>9.7493992447648475E-2</v>
      </c>
      <c r="GG201" s="12">
        <f>IFERROR(VLOOKUP($EG201,Data!$B:$CP,Daily!GG$10,0)/VLOOKUP($EG200,Data!$B:$CP,Daily!GG$10,0),0)</f>
        <v>9.5189701897018975E-2</v>
      </c>
      <c r="GH201" s="12">
        <f>IFERROR(VLOOKUP($EG201,Data!$B:$CP,Daily!GH$10,0)/VLOOKUP($EG200,Data!$B:$CP,Daily!GH$10,0),0)</f>
        <v>0.10297029702970296</v>
      </c>
      <c r="GI201" s="12">
        <f>IFERROR(VLOOKUP($EG201,Data!$B:$CP,Daily!GI$10,0)/VLOOKUP($EG200,Data!$B:$CP,Daily!GI$10,0),0)</f>
        <v>0.1</v>
      </c>
      <c r="GJ201" s="12">
        <f>IFERROR(VLOOKUP($EG201,Data!$B:$CP,Daily!GJ$10,0)/VLOOKUP($EG200,Data!$B:$CP,Daily!GJ$10,0),0)</f>
        <v>0.11166965888689408</v>
      </c>
      <c r="GK201" s="12">
        <f>IFERROR(VLOOKUP($EG201,Data!$B:$CP,Daily!GK$10,0)/VLOOKUP($EG200,Data!$B:$CP,Daily!GK$10,0),0)</f>
        <v>9.5711835334476844E-2</v>
      </c>
      <c r="GL201" s="12">
        <f>IFERROR(VLOOKUP($EG201,Data!$B:$CP,Daily!GL$10,0)/VLOOKUP($EG200,Data!$B:$CP,Daily!GL$10,0),0)</f>
        <v>0.13020833333333334</v>
      </c>
      <c r="GM201" s="12">
        <f>IFERROR(VLOOKUP($EG201,Data!$B:$CP,Daily!GM$10,0)/VLOOKUP($EG200,Data!$B:$CP,Daily!GM$10,0),0)</f>
        <v>0.19456589631480325</v>
      </c>
      <c r="GN201" s="12">
        <f>IFERROR(VLOOKUP($EG201,Data!$B:$CP,Daily!GN$10,0)/VLOOKUP($EG200,Data!$B:$CP,Daily!GN$10,0),0)</f>
        <v>0.17104836092177864</v>
      </c>
      <c r="GO201" s="12">
        <f>IFERROR(VLOOKUP($EG201,Data!$B:$CP,Daily!GO$10,0)/VLOOKUP($EG200,Data!$B:$CP,Daily!GO$10,0),0)</f>
        <v>0.19178584525119177</v>
      </c>
      <c r="GP201" s="12">
        <f>IFERROR(VLOOKUP($EG201,Data!$B:$CP,Daily!GP$10,0)/VLOOKUP($EG200,Data!$B:$CP,Daily!GP$10,0),0)</f>
        <v>0.20627615062761506</v>
      </c>
      <c r="GQ201" s="12">
        <f>IFERROR(VLOOKUP($EG201,Data!$B:$CP,Daily!GQ$10,0)/VLOOKUP($EG200,Data!$B:$CP,Daily!GQ$10,0),0)</f>
        <v>0.17777777777777778</v>
      </c>
      <c r="GR201" s="12">
        <f>IFERROR(VLOOKUP($EG201,Data!$B:$CP,Daily!GR$10,0)/VLOOKUP($EG200,Data!$B:$CP,Daily!GR$10,0),0)</f>
        <v>0.18739635157545606</v>
      </c>
      <c r="GS201" s="12">
        <f>IFERROR(VLOOKUP($EG201,Data!$B:$CP,Daily!GS$10,0)/VLOOKUP($EG200,Data!$B:$CP,Daily!GS$10,0),0)</f>
        <v>0.18551294657489348</v>
      </c>
      <c r="GT201" s="12">
        <f>IFERROR(VLOOKUP($EG201,Data!$B:$CP,Daily!GT$10,0)/VLOOKUP($EG200,Data!$B:$CP,Daily!GT$10,0),0)</f>
        <v>0.19053708439897699</v>
      </c>
      <c r="GU201" s="12">
        <f>IFERROR(VLOOKUP($EG201,Data!$B:$CP,Daily!GU$10,0)/VLOOKUP($EG200,Data!$B:$CP,Daily!GU$10,0),0)</f>
        <v>0.18883547008547008</v>
      </c>
      <c r="GV201" s="12">
        <f>IFERROR(VLOOKUP($EG201,Data!$B:$CP,Daily!GV$10,0)/VLOOKUP($EG200,Data!$B:$CP,Daily!GV$10,0),0)</f>
        <v>0.17527087316762269</v>
      </c>
      <c r="GW201" s="12">
        <f>IFERROR(VLOOKUP($EG201,Data!$B:$CP,Daily!GW$10,0)/VLOOKUP($EG200,Data!$B:$CP,Daily!GW$10,0),0)</f>
        <v>0.19931804091754496</v>
      </c>
      <c r="GX201" s="12">
        <f>IFERROR(VLOOKUP($EG201,Data!$B:$CP,Daily!GX$10,0)/VLOOKUP($EG200,Data!$B:$CP,Daily!GX$10,0),0)</f>
        <v>0.18837275577087489</v>
      </c>
      <c r="GY201" s="12">
        <f>IFERROR(VLOOKUP($EG201,Data!$B:$CP,Daily!GY$10,0)/VLOOKUP($EG200,Data!$B:$CP,Daily!GY$10,0),0)</f>
        <v>0.19582814445828145</v>
      </c>
      <c r="GZ201" s="12">
        <f>IFERROR(VLOOKUP($EG201,Data!$B:$CP,Daily!GZ$10,0)/VLOOKUP($EG200,Data!$B:$CP,Daily!GZ$10,0),0)</f>
        <v>0.17849044379656626</v>
      </c>
      <c r="HA201" s="12">
        <f>IFERROR(VLOOKUP($EG201,Data!$B:$CP,Daily!HA$10,0)/VLOOKUP($EG200,Data!$B:$CP,Daily!HA$10,0),0)</f>
        <v>0.17840227344490053</v>
      </c>
      <c r="HB201" s="12">
        <f>IFERROR(VLOOKUP($EG201,Data!$B:$CP,Daily!HB$10,0)/VLOOKUP($EG200,Data!$B:$CP,Daily!HB$10,0),0)</f>
        <v>0.17133292757151553</v>
      </c>
      <c r="HC201" s="12">
        <f>IFERROR(VLOOKUP($EG201,Data!$B:$CP,Daily!HC$10,0)/VLOOKUP($EG200,Data!$B:$CP,Daily!HC$10,0),0)</f>
        <v>0.18707250341997264</v>
      </c>
      <c r="HD201" s="12">
        <f>IFERROR(VLOOKUP($EG201,Data!$B:$CP,Daily!HD$10,0)/VLOOKUP($EG200,Data!$B:$CP,Daily!HD$10,0),0)</f>
        <v>0.20072260136491368</v>
      </c>
      <c r="HE201" s="12">
        <f>IFERROR(VLOOKUP($EG201,Data!$B:$CP,Daily!HE$10,0)/VLOOKUP($EG200,Data!$B:$CP,Daily!HE$10,0),0)</f>
        <v>0.1862361382909328</v>
      </c>
      <c r="HF201" s="12">
        <f>IFERROR(VLOOKUP($EG201,Data!$B:$CP,Daily!HF$10,0)/VLOOKUP($EG200,Data!$B:$CP,Daily!HF$10,0),0)</f>
        <v>0.1954459203036053</v>
      </c>
      <c r="HG201" s="12">
        <f>IFERROR(VLOOKUP($EG201,Data!$B:$CP,Daily!HG$10,0)/VLOOKUP($EG200,Data!$B:$CP,Daily!HG$10,0),0)</f>
        <v>0.18574514038876891</v>
      </c>
      <c r="HH201" s="12">
        <f>IFERROR(VLOOKUP($EG201,Data!$B:$CP,Daily!HH$10,0)/VLOOKUP($EG200,Data!$B:$CP,Daily!HH$10,0),0)</f>
        <v>0.1978114478114478</v>
      </c>
      <c r="HI201" s="12">
        <f>IFERROR(VLOOKUP($EG201,Data!$B:$CP,Daily!HI$10,0)/VLOOKUP($EG200,Data!$B:$CP,Daily!HI$10,0),0)</f>
        <v>0.16858789625360229</v>
      </c>
      <c r="HJ201" s="12">
        <f>IFERROR(VLOOKUP($EG201,Data!$B:$CP,Daily!HJ$10,0)/VLOOKUP($EG200,Data!$B:$CP,Daily!HJ$10,0),0)</f>
        <v>0.19143994691439947</v>
      </c>
      <c r="HK201" s="12">
        <f>IFERROR(VLOOKUP($EG201,Data!$B:$CP,Daily!HK$10,0)/VLOOKUP($EG200,Data!$B:$CP,Daily!HK$10,0),0)</f>
        <v>0.20293209876543211</v>
      </c>
      <c r="HL201" s="12">
        <f>IFERROR(VLOOKUP($EG201,Data!$B:$CP,Daily!HL$10,0)/VLOOKUP($EG200,Data!$B:$CP,Daily!HL$10,0),0)</f>
        <v>0.1917329093799682</v>
      </c>
      <c r="HM201" s="12">
        <f>IFERROR(VLOOKUP($EG201,Data!$B:$CP,Daily!HM$10,0)/VLOOKUP($EG200,Data!$B:$CP,Daily!HM$10,0),0)</f>
        <v>0.20062015503875968</v>
      </c>
      <c r="HN201" s="12">
        <f>IFERROR(VLOOKUP($EG201,Data!$B:$CP,Daily!HN$10,0)/VLOOKUP($EG200,Data!$B:$CP,Daily!HN$10,0),0)</f>
        <v>0.1678082191780822</v>
      </c>
      <c r="HO201" s="12">
        <f>IFERROR(VLOOKUP($EG201,Data!$B:$CP,Daily!HO$10,0)/VLOOKUP($EG200,Data!$B:$CP,Daily!HO$10,0),0)</f>
        <v>0.19921587846116148</v>
      </c>
      <c r="HP201" s="12">
        <f>IFERROR(VLOOKUP($EG201,Data!$B:$CP,Daily!HP$10,0)/VLOOKUP($EG200,Data!$B:$CP,Daily!HP$10,0),0)</f>
        <v>0.20082571512828074</v>
      </c>
      <c r="HQ201" s="12">
        <f>IFERROR(VLOOKUP($EG201,Data!$B:$CP,Daily!HQ$10,0)/VLOOKUP($EG200,Data!$B:$CP,Daily!HQ$10,0),0)</f>
        <v>0.19597663854639844</v>
      </c>
      <c r="HR201" s="12">
        <f>IFERROR(VLOOKUP($EG201,Data!$B:$CP,Daily!HR$10,0)/VLOOKUP($EG200,Data!$B:$CP,Daily!HR$10,0),0)</f>
        <v>0.1837360951285002</v>
      </c>
      <c r="HS201" s="12">
        <f>IFERROR(VLOOKUP($EG201,Data!$B:$CP,Daily!HS$10,0)/VLOOKUP($EG200,Data!$B:$CP,Daily!HS$10,0),0)</f>
        <v>0.18455971049457176</v>
      </c>
      <c r="HT201" s="12">
        <f>IFERROR(VLOOKUP($EG201,Data!$B:$CP,Daily!HT$10,0)/VLOOKUP($EG200,Data!$B:$CP,Daily!HT$10,0),0)</f>
        <v>0.19108478802992518</v>
      </c>
      <c r="HU201" s="13"/>
      <c r="HV201" s="40">
        <f t="shared" si="1902"/>
        <v>8.4971676107964009E-2</v>
      </c>
      <c r="HW201" s="40">
        <f t="shared" si="1903"/>
        <v>0.18551294657489348</v>
      </c>
      <c r="HX201" s="40">
        <f t="shared" si="3071"/>
        <v>0.10054127046692947</v>
      </c>
      <c r="HY201" s="40">
        <f t="shared" si="3072"/>
        <v>0.26091889942509061</v>
      </c>
      <c r="HZ201" s="40">
        <f t="shared" si="3073"/>
        <v>9.5657232577669032E-3</v>
      </c>
      <c r="IA201" s="43"/>
      <c r="IB201" s="12">
        <f t="shared" si="3074"/>
        <v>4.7919511990222034E-2</v>
      </c>
      <c r="IC201" s="12">
        <f>SUMPRODUCT(HM201:HS201,HM$200:HS$200)/SUM(HM$200:HS$200)</f>
        <v>0.19022903504127306</v>
      </c>
      <c r="ID201" s="12">
        <f>SUMPRODUCT(GQ201:HS201,GQ$200:HS$200)/SUM(GQ$200:HS$200)</f>
        <v>0.18833436305344989</v>
      </c>
      <c r="IE201" s="1"/>
      <c r="IF201" s="7" t="s">
        <v>941</v>
      </c>
      <c r="IG201" s="7" t="s">
        <v>175</v>
      </c>
      <c r="IH201" s="12">
        <f>IFERROR(VLOOKUP($IF201,Data!$B:$CP,Daily!IH$10,0)/VLOOKUP($IF200,Data!$B:$CP,Daily!IH$10,0),0)</f>
        <v>4.947229551451187E-2</v>
      </c>
      <c r="II201" s="12">
        <f>IFERROR(VLOOKUP($IF201,Data!$B:$CP,Daily!II$10,0)/VLOOKUP($IF200,Data!$B:$CP,Daily!II$10,0),0)</f>
        <v>6.1135371179039298E-2</v>
      </c>
      <c r="IJ201" s="12">
        <f>IFERROR(VLOOKUP($IF201,Data!$B:$CP,Daily!IJ$10,0)/VLOOKUP($IF200,Data!$B:$CP,Daily!IJ$10,0),0)</f>
        <v>5.2249637155297533E-2</v>
      </c>
      <c r="IK201" s="12">
        <f>IFERROR(VLOOKUP($IF201,Data!$B:$CP,Daily!IK$10,0)/VLOOKUP($IF200,Data!$B:$CP,Daily!IK$10,0),0)</f>
        <v>5.6664006384676772E-2</v>
      </c>
      <c r="IL201" s="12">
        <f>IFERROR(VLOOKUP($IF201,Data!$B:$CP,Daily!IL$10,0)/VLOOKUP($IF200,Data!$B:$CP,Daily!IL$10,0),0)</f>
        <v>5.5598455598455596E-2</v>
      </c>
      <c r="IM201" s="12">
        <f>IFERROR(VLOOKUP($IF201,Data!$B:$CP,Daily!IM$10,0)/VLOOKUP($IF200,Data!$B:$CP,Daily!IM$10,0),0)</f>
        <v>6.0233918128654973E-2</v>
      </c>
      <c r="IN201" s="12">
        <f>IFERROR(VLOOKUP($IF201,Data!$B:$CP,Daily!IN$10,0)/VLOOKUP($IF200,Data!$B:$CP,Daily!IN$10,0),0)</f>
        <v>4.9407114624505928E-2</v>
      </c>
      <c r="IO201" s="12">
        <f>IFERROR(VLOOKUP($IF201,Data!$B:$CP,Daily!IO$10,0)/VLOOKUP($IF200,Data!$B:$CP,Daily!IO$10,0),0)</f>
        <v>7.4837310195227769E-2</v>
      </c>
      <c r="IP201" s="12">
        <f>IFERROR(VLOOKUP($IF201,Data!$B:$CP,Daily!IP$10,0)/VLOOKUP($IF200,Data!$B:$CP,Daily!IP$10,0),0)</f>
        <v>6.7052023121387277E-2</v>
      </c>
      <c r="IQ201" s="12">
        <f>IFERROR(VLOOKUP($IF201,Data!$B:$CP,Daily!IQ$10,0)/VLOOKUP($IF200,Data!$B:$CP,Daily!IQ$10,0),0)</f>
        <v>7.3116691285081234E-2</v>
      </c>
      <c r="IR201" s="12">
        <f>IFERROR(VLOOKUP($IF201,Data!$B:$CP,Daily!IR$10,0)/VLOOKUP($IF200,Data!$B:$CP,Daily!IR$10,0),0)</f>
        <v>7.4900398406374497E-2</v>
      </c>
      <c r="IS201" s="12">
        <f>IFERROR(VLOOKUP($IF201,Data!$B:$CP,Daily!IS$10,0)/VLOOKUP($IF200,Data!$B:$CP,Daily!IS$10,0),0)</f>
        <v>7.0821529745042494E-2</v>
      </c>
      <c r="IT201" s="12">
        <f>IFERROR(VLOOKUP($IF201,Data!$B:$CP,Daily!IT$10,0)/VLOOKUP($IF200,Data!$B:$CP,Daily!IT$10,0),0)</f>
        <v>6.6716641679160416E-2</v>
      </c>
      <c r="IU201" s="12">
        <f>IFERROR(VLOOKUP($IF201,Data!$B:$CP,Daily!IU$10,0)/VLOOKUP($IF200,Data!$B:$CP,Daily!IU$10,0),0)</f>
        <v>6.3258785942492013E-2</v>
      </c>
      <c r="IV201" s="12">
        <f>IFERROR(VLOOKUP($IF201,Data!$B:$CP,Daily!IV$10,0)/VLOOKUP($IF200,Data!$B:$CP,Daily!IV$10,0),0)</f>
        <v>5.9206631142687982E-2</v>
      </c>
      <c r="IW201" s="12">
        <f>IFERROR(VLOOKUP($IF201,Data!$B:$CP,Daily!IW$10,0)/VLOOKUP($IF200,Data!$B:$CP,Daily!IW$10,0),0)</f>
        <v>7.672955974842767E-2</v>
      </c>
      <c r="IX201" s="12">
        <f>IFERROR(VLOOKUP($IF201,Data!$B:$CP,Daily!IX$10,0)/VLOOKUP($IF200,Data!$B:$CP,Daily!IX$10,0),0)</f>
        <v>6.3709677419354835E-2</v>
      </c>
      <c r="IY201" s="12">
        <f>IFERROR(VLOOKUP($IF201,Data!$B:$CP,Daily!IY$10,0)/VLOOKUP($IF200,Data!$B:$CP,Daily!IY$10,0),0)</f>
        <v>6.0740740740740741E-2</v>
      </c>
      <c r="IZ201" s="12">
        <f>IFERROR(VLOOKUP($IF201,Data!$B:$CP,Daily!IZ$10,0)/VLOOKUP($IF200,Data!$B:$CP,Daily!IZ$10,0),0)</f>
        <v>6.2154696132596686E-2</v>
      </c>
      <c r="JA201" s="12">
        <f>IFERROR(VLOOKUP($IF201,Data!$B:$CP,Daily!JA$10,0)/VLOOKUP($IF200,Data!$B:$CP,Daily!JA$10,0),0)</f>
        <v>6.4444444444444443E-2</v>
      </c>
      <c r="JB201" s="12">
        <f>IFERROR(VLOOKUP($IF201,Data!$B:$CP,Daily!JB$10,0)/VLOOKUP($IF200,Data!$B:$CP,Daily!JB$10,0),0)</f>
        <v>6.1151079136690649E-2</v>
      </c>
      <c r="JC201" s="12">
        <f>IFERROR(VLOOKUP($IF201,Data!$B:$CP,Daily!JC$10,0)/VLOOKUP($IF200,Data!$B:$CP,Daily!JC$10,0),0)</f>
        <v>7.2526121696373694E-2</v>
      </c>
      <c r="JD201" s="12">
        <f>IFERROR(VLOOKUP($IF201,Data!$B:$CP,Daily!JD$10,0)/VLOOKUP($IF200,Data!$B:$CP,Daily!JD$10,0),0)</f>
        <v>6.1643835616438353E-2</v>
      </c>
      <c r="JE201" s="12">
        <f>IFERROR(VLOOKUP($IF201,Data!$B:$CP,Daily!JE$10,0)/VLOOKUP($IF200,Data!$B:$CP,Daily!JE$10,0),0)</f>
        <v>5.8904109589041097E-2</v>
      </c>
      <c r="JF201" s="12">
        <f>IFERROR(VLOOKUP($IF201,Data!$B:$CP,Daily!JF$10,0)/VLOOKUP($IF200,Data!$B:$CP,Daily!JF$10,0),0)</f>
        <v>8.1360946745562129E-2</v>
      </c>
      <c r="JG201" s="12">
        <f>IFERROR(VLOOKUP($IF201,Data!$B:$CP,Daily!JG$10,0)/VLOOKUP($IF200,Data!$B:$CP,Daily!JG$10,0),0)</f>
        <v>6.2419562419562417E-2</v>
      </c>
      <c r="JH201" s="12">
        <f>IFERROR(VLOOKUP($IF201,Data!$B:$CP,Daily!JH$10,0)/VLOOKUP($IF200,Data!$B:$CP,Daily!JH$10,0),0)</f>
        <v>6.0473815461346635E-2</v>
      </c>
      <c r="JI201" s="12">
        <f>IFERROR(VLOOKUP($IF201,Data!$B:$CP,Daily!JI$10,0)/VLOOKUP($IF200,Data!$B:$CP,Daily!JI$10,0),0)</f>
        <v>7.0707070707070704E-2</v>
      </c>
      <c r="JJ201" s="12">
        <f>IFERROR(VLOOKUP($IF201,Data!$B:$CP,Daily!JJ$10,0)/VLOOKUP($IF200,Data!$B:$CP,Daily!JJ$10,0),0)</f>
        <v>6.3178047223994893E-2</v>
      </c>
      <c r="JK201" s="12">
        <f>IFERROR(VLOOKUP($IF201,Data!$B:$CP,Daily!JK$10,0)/VLOOKUP($IF200,Data!$B:$CP,Daily!JK$10,0),0)</f>
        <v>6.9339111592632716E-2</v>
      </c>
      <c r="JL201" s="12">
        <f>IFERROR(VLOOKUP($IF201,Data!$B:$CP,Daily!JL$10,0)/VLOOKUP($IF200,Data!$B:$CP,Daily!JL$10,0),0)</f>
        <v>6.7270375161707627E-2</v>
      </c>
      <c r="JM201" s="12">
        <f>IFERROR(VLOOKUP($IF201,Data!$B:$CP,Daily!JM$10,0)/VLOOKUP($IF200,Data!$B:$CP,Daily!JM$10,0),0)</f>
        <v>7.2522159548751006E-2</v>
      </c>
      <c r="JN201" s="12">
        <f>IFERROR(VLOOKUP($IF201,Data!$B:$CP,Daily!JN$10,0)/VLOOKUP($IF200,Data!$B:$CP,Daily!JN$10,0),0)</f>
        <v>5.8616647127784291E-2</v>
      </c>
      <c r="JO201" s="12">
        <f>IFERROR(VLOOKUP($IF201,Data!$B:$CP,Daily!JO$10,0)/VLOOKUP($IF200,Data!$B:$CP,Daily!JO$10,0),0)</f>
        <v>5.5331991951710263E-2</v>
      </c>
      <c r="JP201" s="12">
        <f>IFERROR(VLOOKUP($IF201,Data!$B:$CP,Daily!JP$10,0)/VLOOKUP($IF200,Data!$B:$CP,Daily!JP$10,0),0)</f>
        <v>7.296380090497738E-2</v>
      </c>
      <c r="JQ201" s="12">
        <f>IFERROR(VLOOKUP($IF201,Data!$B:$CP,Daily!JQ$10,0)/VLOOKUP($IF200,Data!$B:$CP,Daily!JQ$10,0),0)</f>
        <v>5.9405940594059403E-2</v>
      </c>
      <c r="JR201" s="12">
        <f>IFERROR(VLOOKUP($IF201,Data!$B:$CP,Daily!JR$10,0)/VLOOKUP($IF200,Data!$B:$CP,Daily!JR$10,0),0)</f>
        <v>6.9090909090909092E-2</v>
      </c>
      <c r="JS201" s="12">
        <f>IFERROR(VLOOKUP($IF201,Data!$B:$CP,Daily!JS$10,0)/VLOOKUP($IF200,Data!$B:$CP,Daily!JS$10,0),0)</f>
        <v>7.8693392724573125E-2</v>
      </c>
      <c r="JT201" s="12">
        <f>IFERROR(VLOOKUP($IF201,Data!$B:$CP,Daily!JT$10,0)/VLOOKUP($IF200,Data!$B:$CP,Daily!JT$10,0),0)</f>
        <v>6.5460809646856161E-2</v>
      </c>
      <c r="JU201" s="12">
        <f>IFERROR(VLOOKUP($IF201,Data!$B:$CP,Daily!JU$10,0)/VLOOKUP($IF200,Data!$B:$CP,Daily!JU$10,0),0)</f>
        <v>7.2609633357296907E-2</v>
      </c>
      <c r="JV201" s="12">
        <f>IFERROR(VLOOKUP($IF201,Data!$B:$CP,Daily!JV$10,0)/VLOOKUP($IF200,Data!$B:$CP,Daily!JV$10,0),0)</f>
        <v>5.5283414975507345E-2</v>
      </c>
      <c r="JW201" s="12">
        <f>IFERROR(VLOOKUP($IF201,Data!$B:$CP,Daily!JW$10,0)/VLOOKUP($IF200,Data!$B:$CP,Daily!JW$10,0),0)</f>
        <v>5.5343511450381681E-2</v>
      </c>
      <c r="JX201" s="12">
        <f>IFERROR(VLOOKUP($IF201,Data!$B:$CP,Daily!JX$10,0)/VLOOKUP($IF200,Data!$B:$CP,Daily!JX$10,0),0)</f>
        <v>7.7238550922761454E-2</v>
      </c>
      <c r="JY201" s="12">
        <f>IFERROR(VLOOKUP($IF201,Data!$B:$CP,Daily!JY$10,0)/VLOOKUP($IF200,Data!$B:$CP,Daily!JY$10,0),0)</f>
        <v>6.4129668780831567E-2</v>
      </c>
      <c r="JZ201" s="12">
        <f>IFERROR(VLOOKUP($IF201,Data!$B:$CP,Daily!JZ$10,0)/VLOOKUP($IF200,Data!$B:$CP,Daily!JZ$10,0),0)</f>
        <v>6.2758051197357556E-2</v>
      </c>
      <c r="KA201" s="12">
        <f>IFERROR(VLOOKUP($IF201,Data!$B:$CP,Daily!KA$10,0)/VLOOKUP($IF200,Data!$B:$CP,Daily!KA$10,0),0)</f>
        <v>6.0416666666666667E-2</v>
      </c>
      <c r="KB201" s="12">
        <f>IFERROR(VLOOKUP($IF201,Data!$B:$CP,Daily!KB$10,0)/VLOOKUP($IF200,Data!$B:$CP,Daily!KB$10,0),0)</f>
        <v>6.6714490674318505E-2</v>
      </c>
      <c r="KC201" s="12">
        <f>IFERROR(VLOOKUP($IF201,Data!$B:$CP,Daily!KC$10,0)/VLOOKUP($IF200,Data!$B:$CP,Daily!KC$10,0),0)</f>
        <v>5.9593023255813955E-2</v>
      </c>
      <c r="KD201" s="12">
        <f>IFERROR(VLOOKUP($IF201,Data!$B:$CP,Daily!KD$10,0)/VLOOKUP($IF200,Data!$B:$CP,Daily!KD$10,0),0)</f>
        <v>6.5323141070187635E-2</v>
      </c>
      <c r="KE201" s="12">
        <f>IFERROR(VLOOKUP($IF201,Data!$B:$CP,Daily!KE$10,0)/VLOOKUP($IF200,Data!$B:$CP,Daily!KE$10,0),0)</f>
        <v>5.8499655884377152E-2</v>
      </c>
      <c r="KF201" s="12">
        <f>IFERROR(VLOOKUP($IF201,Data!$B:$CP,Daily!KF$10,0)/VLOOKUP($IF200,Data!$B:$CP,Daily!KF$10,0),0)</f>
        <v>6.741573033707865E-2</v>
      </c>
      <c r="KG201" s="12">
        <f>IFERROR(VLOOKUP($IF201,Data!$B:$CP,Daily!KG$10,0)/VLOOKUP($IF200,Data!$B:$CP,Daily!KG$10,0),0)</f>
        <v>7.2148952676493405E-2</v>
      </c>
      <c r="KH201" s="12">
        <f>IFERROR(VLOOKUP($IF201,Data!$B:$CP,Daily!KH$10,0)/VLOOKUP($IF200,Data!$B:$CP,Daily!KH$10,0),0)</f>
        <v>7.8098471986417659E-2</v>
      </c>
      <c r="KI201" s="12">
        <f>IFERROR(VLOOKUP($IF201,Data!$B:$CP,Daily!KI$10,0)/VLOOKUP($IF200,Data!$B:$CP,Daily!KI$10,0),0)</f>
        <v>6.0308555399719493E-2</v>
      </c>
      <c r="KJ201" s="12">
        <f>IFERROR(VLOOKUP($IF201,Data!$B:$CP,Daily!KJ$10,0)/VLOOKUP($IF200,Data!$B:$CP,Daily!KJ$10,0),0)</f>
        <v>6.9877883310719133E-2</v>
      </c>
      <c r="KK201" s="12">
        <f>IFERROR(VLOOKUP($IF201,Data!$B:$CP,Daily!KK$10,0)/VLOOKUP($IF200,Data!$B:$CP,Daily!KK$10,0),0)</f>
        <v>0.12895069532237674</v>
      </c>
      <c r="KL201" s="12">
        <f>IFERROR(VLOOKUP($IF201,Data!$B:$CP,Daily!KL$10,0)/VLOOKUP($IF200,Data!$B:$CP,Daily!KL$10,0),0)</f>
        <v>0.12375745526838966</v>
      </c>
      <c r="KM201" s="12">
        <f>IFERROR(VLOOKUP($IF201,Data!$B:$CP,Daily!KM$10,0)/VLOOKUP($IF200,Data!$B:$CP,Daily!KM$10,0),0)</f>
        <v>0.1020603737422137</v>
      </c>
      <c r="KN201" s="12">
        <f>IFERROR(VLOOKUP($IF201,Data!$B:$CP,Daily!KN$10,0)/VLOOKUP($IF200,Data!$B:$CP,Daily!KN$10,0),0)</f>
        <v>9.3637454981992801E-2</v>
      </c>
      <c r="KO201" s="12">
        <f>IFERROR(VLOOKUP($IF201,Data!$B:$CP,Daily!KO$10,0)/VLOOKUP($IF200,Data!$B:$CP,Daily!KO$10,0),0)</f>
        <v>0.10110174983797797</v>
      </c>
      <c r="KP201" s="12">
        <f>IFERROR(VLOOKUP($IF201,Data!$B:$CP,Daily!KP$10,0)/VLOOKUP($IF200,Data!$B:$CP,Daily!KP$10,0),0)</f>
        <v>8.6058519793459548E-2</v>
      </c>
      <c r="KQ201" s="12">
        <f>IFERROR(VLOOKUP($IF201,Data!$B:$CP,Daily!KQ$10,0)/VLOOKUP($IF200,Data!$B:$CP,Daily!KQ$10,0),0)</f>
        <v>8.8963963963963957E-2</v>
      </c>
      <c r="KR201" s="12">
        <f>IFERROR(VLOOKUP($IF201,Data!$B:$CP,Daily!KR$10,0)/VLOOKUP($IF200,Data!$B:$CP,Daily!KR$10,0),0)</f>
        <v>7.8328981723237601E-2</v>
      </c>
      <c r="KS201" s="12">
        <f>IFERROR(VLOOKUP($IF201,Data!$B:$CP,Daily!KS$10,0)/VLOOKUP($IF200,Data!$B:$CP,Daily!KS$10,0),0)</f>
        <v>7.655246252676659E-2</v>
      </c>
      <c r="KT201" s="12">
        <f>IFERROR(VLOOKUP($IF201,Data!$B:$CP,Daily!KT$10,0)/VLOOKUP($IF200,Data!$B:$CP,Daily!KT$10,0),0)</f>
        <v>7.2387149247661653E-2</v>
      </c>
      <c r="KU201" s="12">
        <f>IFERROR(VLOOKUP($IF201,Data!$B:$CP,Daily!KU$10,0)/VLOOKUP($IF200,Data!$B:$CP,Daily!KU$10,0),0)</f>
        <v>8.2658022690437608E-2</v>
      </c>
      <c r="KV201" s="12">
        <f>IFERROR(VLOOKUP($IF201,Data!$B:$CP,Daily!KV$10,0)/VLOOKUP($IF200,Data!$B:$CP,Daily!KV$10,0),0)</f>
        <v>7.4973031283710898E-2</v>
      </c>
      <c r="KW201" s="12">
        <f>IFERROR(VLOOKUP($IF201,Data!$B:$CP,Daily!KW$10,0)/VLOOKUP($IF200,Data!$B:$CP,Daily!KW$10,0),0)</f>
        <v>7.7305356156819438E-2</v>
      </c>
      <c r="KX201" s="12">
        <f>IFERROR(VLOOKUP($IF201,Data!$B:$CP,Daily!KX$10,0)/VLOOKUP($IF200,Data!$B:$CP,Daily!KX$10,0),0)</f>
        <v>6.2679700977573319E-2</v>
      </c>
      <c r="KY201" s="12">
        <f>IFERROR(VLOOKUP($IF201,Data!$B:$CP,Daily!KY$10,0)/VLOOKUP($IF200,Data!$B:$CP,Daily!KY$10,0),0)</f>
        <v>7.0036540803897679E-2</v>
      </c>
      <c r="KZ201" s="12">
        <f>IFERROR(VLOOKUP($IF201,Data!$B:$CP,Daily!KZ$10,0)/VLOOKUP($IF200,Data!$B:$CP,Daily!KZ$10,0),0)</f>
        <v>7.8285714285714292E-2</v>
      </c>
      <c r="LA201" s="12">
        <f>IFERROR(VLOOKUP($IF201,Data!$B:$CP,Daily!LA$10,0)/VLOOKUP($IF200,Data!$B:$CP,Daily!LA$10,0),0)</f>
        <v>7.6155462184873943E-2</v>
      </c>
      <c r="LB201" s="12">
        <f>IFERROR(VLOOKUP($IF201,Data!$B:$CP,Daily!LB$10,0)/VLOOKUP($IF200,Data!$B:$CP,Daily!LB$10,0),0)</f>
        <v>7.3671497584541057E-2</v>
      </c>
      <c r="LC201" s="12">
        <f>IFERROR(VLOOKUP($IF201,Data!$B:$CP,Daily!LC$10,0)/VLOOKUP($IF200,Data!$B:$CP,Daily!LC$10,0),0)</f>
        <v>7.0021881838074396E-2</v>
      </c>
      <c r="LD201" s="12">
        <f>IFERROR(VLOOKUP($IF201,Data!$B:$CP,Daily!LD$10,0)/VLOOKUP($IF200,Data!$B:$CP,Daily!LD$10,0),0)</f>
        <v>7.5719649561952443E-2</v>
      </c>
      <c r="LE201" s="12">
        <f>IFERROR(VLOOKUP($IF201,Data!$B:$CP,Daily!LE$10,0)/VLOOKUP($IF200,Data!$B:$CP,Daily!LE$10,0),0)</f>
        <v>8.0122324159021402E-2</v>
      </c>
      <c r="LF201" s="12">
        <f>IFERROR(VLOOKUP($IF201,Data!$B:$CP,Daily!LF$10,0)/VLOOKUP($IF200,Data!$B:$CP,Daily!LF$10,0),0)</f>
        <v>7.1470075537478209E-2</v>
      </c>
      <c r="LG201" s="12">
        <f>IFERROR(VLOOKUP($IF201,Data!$B:$CP,Daily!LG$10,0)/VLOOKUP($IF200,Data!$B:$CP,Daily!LG$10,0),0)</f>
        <v>7.1744471744471738E-2</v>
      </c>
      <c r="LH201" s="12">
        <f>IFERROR(VLOOKUP($IF201,Data!$B:$CP,Daily!LH$10,0)/VLOOKUP($IF200,Data!$B:$CP,Daily!LH$10,0),0)</f>
        <v>6.6455696202531639E-2</v>
      </c>
      <c r="LI201" s="12">
        <f>IFERROR(VLOOKUP($IF201,Data!$B:$CP,Daily!LI$10,0)/VLOOKUP($IF200,Data!$B:$CP,Daily!LI$10,0),0)</f>
        <v>6.9033530571992116E-2</v>
      </c>
      <c r="LJ201" s="12">
        <f>IFERROR(VLOOKUP($IF201,Data!$B:$CP,Daily!LJ$10,0)/VLOOKUP($IF200,Data!$B:$CP,Daily!LJ$10,0),0)</f>
        <v>6.0674157303370786E-2</v>
      </c>
      <c r="LK201" s="12">
        <f>IFERROR(VLOOKUP($IF201,Data!$B:$CP,Daily!LK$10,0)/VLOOKUP($IF200,Data!$B:$CP,Daily!LK$10,0),0)</f>
        <v>6.9240196078431376E-2</v>
      </c>
      <c r="LL201" s="12">
        <f>IFERROR(VLOOKUP($IF201,Data!$B:$CP,Daily!LL$10,0)/VLOOKUP($IF200,Data!$B:$CP,Daily!LL$10,0),0)</f>
        <v>6.0459492140266025E-2</v>
      </c>
      <c r="LM201" s="12">
        <f>IFERROR(VLOOKUP($IF201,Data!$B:$CP,Daily!LM$10,0)/VLOOKUP($IF200,Data!$B:$CP,Daily!LM$10,0),0)</f>
        <v>7.2536268134067036E-2</v>
      </c>
      <c r="LN201" s="12">
        <f>IFERROR(VLOOKUP($IF201,Data!$B:$CP,Daily!LN$10,0)/VLOOKUP($IF200,Data!$B:$CP,Daily!LN$10,0),0)</f>
        <v>8.9486858573216518E-2</v>
      </c>
      <c r="LO201" s="12">
        <f>IFERROR(VLOOKUP($IF201,Data!$B:$CP,Daily!LO$10,0)/VLOOKUP($IF200,Data!$B:$CP,Daily!LO$10,0),0)</f>
        <v>8.1408775981524253E-2</v>
      </c>
      <c r="LP201" s="12">
        <f>IFERROR(VLOOKUP($IF201,Data!$B:$CP,Daily!LP$10,0)/VLOOKUP($IF200,Data!$B:$CP,Daily!LP$10,0),0)</f>
        <v>8.5521885521885527E-2</v>
      </c>
      <c r="LQ201" s="12">
        <f>IFERROR(VLOOKUP($IF201,Data!$B:$CP,Daily!LQ$10,0)/VLOOKUP($IF200,Data!$B:$CP,Daily!LQ$10,0),0)</f>
        <v>7.9613095238095233E-2</v>
      </c>
      <c r="LR201" s="12">
        <f>IFERROR(VLOOKUP($IF201,Data!$B:$CP,Daily!LR$10,0)/VLOOKUP($IF200,Data!$B:$CP,Daily!LR$10,0),0)</f>
        <v>5.3416149068322982E-2</v>
      </c>
      <c r="LS201" s="12">
        <f>IFERROR(VLOOKUP($IF201,Data!$B:$CP,Daily!LS$10,0)/VLOOKUP($IF200,Data!$B:$CP,Daily!LS$10,0),0)</f>
        <v>7.2407045009784732E-2</v>
      </c>
      <c r="LU201" s="40">
        <f t="shared" si="3075"/>
        <v>6.1135371179039298E-2</v>
      </c>
      <c r="LV201" s="40">
        <f t="shared" si="3076"/>
        <v>7.6155462184873943E-2</v>
      </c>
      <c r="LW201" s="40">
        <f t="shared" si="3077"/>
        <v>1.5020091005834645E-2</v>
      </c>
      <c r="LX201" s="40">
        <f t="shared" si="3078"/>
        <v>8.7420530439249924E-2</v>
      </c>
      <c r="LY201" s="40">
        <f t="shared" si="3079"/>
        <v>4.9870302924663316E-2</v>
      </c>
      <c r="LZ201" s="41"/>
      <c r="MA201" s="12">
        <f t="shared" si="3080"/>
        <v>1.4374647401645122E-2</v>
      </c>
      <c r="MB201" s="12">
        <f>SUMPRODUCT(LL201:LR201,LL$200:LR$200)/SUM(LL$200:LR$200)</f>
        <v>7.4308964155836613E-2</v>
      </c>
      <c r="MC201" s="12">
        <f>SUMPRODUCT(KP201:LR201,KP$200:LR$200)/SUM(KP$200:LR$200)</f>
        <v>7.4357899236786471E-2</v>
      </c>
    </row>
    <row r="202" spans="4:341" ht="14.25" customHeight="1" x14ac:dyDescent="0.35">
      <c r="D202" s="116" t="s">
        <v>942</v>
      </c>
      <c r="E202" s="53" t="str">
        <f>VLOOKUP($D202,'Metric Nature'!$C:$D,2,0)&amp;IF(($F202&lt;(EA202)),"Below",IF(($F202&gt;(DZ202)),"Above","Within"))</f>
        <v>NegativeWithin</v>
      </c>
      <c r="F202" s="48">
        <f t="shared" si="3050"/>
        <v>0.2235815228854672</v>
      </c>
      <c r="G202" s="77">
        <f t="shared" si="3051"/>
        <v>0.22899872864740273</v>
      </c>
      <c r="H202" s="48">
        <f t="shared" si="3052"/>
        <v>-2.3656051690472843E-2</v>
      </c>
      <c r="I202" s="74">
        <f t="shared" si="3053"/>
        <v>0.22424491144128791</v>
      </c>
      <c r="J202" s="48">
        <f t="shared" si="3054"/>
        <v>-2.9583215581433561E-3</v>
      </c>
      <c r="K202" s="48"/>
      <c r="L202" s="50"/>
      <c r="M202" s="53" t="str">
        <f>VLOOKUP($D202,'Metric Nature'!$C:$D,2,0)&amp;IF(($N202&lt;(HZ202)),"Below",IF(($N202&gt;(HY202)),"Above","Within"))</f>
        <v>NegativeWithin</v>
      </c>
      <c r="N202" s="48">
        <f t="shared" si="3055"/>
        <v>0.20916458852867831</v>
      </c>
      <c r="O202" s="49">
        <f t="shared" si="3056"/>
        <v>0.21417513541343708</v>
      </c>
      <c r="P202" s="55">
        <f t="shared" si="3057"/>
        <v>-2.3394624567817202E-2</v>
      </c>
      <c r="Q202" s="49">
        <f t="shared" si="3058"/>
        <v>0.20944284407800273</v>
      </c>
      <c r="R202" s="55">
        <f t="shared" si="3059"/>
        <v>-1.3285512357767339E-3</v>
      </c>
      <c r="S202" s="48"/>
      <c r="T202" s="50"/>
      <c r="U202" s="53" t="str">
        <f>VLOOKUP($D202,'Metric Nature'!$C:$D,2,0)&amp;IF(($V202&lt;(LY202)),"Below",IF(($V202&gt;(LX202)),"Above","Within"))</f>
        <v>NegativeWithin</v>
      </c>
      <c r="V202" s="48">
        <f t="shared" si="3060"/>
        <v>0.253750815394651</v>
      </c>
      <c r="W202" s="49">
        <f t="shared" si="3061"/>
        <v>0.25967479791911746</v>
      </c>
      <c r="X202" s="48">
        <f t="shared" si="3062"/>
        <v>-2.2813082254950458E-2</v>
      </c>
      <c r="Y202" s="49">
        <f t="shared" si="3063"/>
        <v>0.25187886640889617</v>
      </c>
      <c r="Z202" s="55">
        <f t="shared" si="3064"/>
        <v>7.4319414425024878E-3</v>
      </c>
      <c r="AA202" s="48"/>
      <c r="AB202" s="50"/>
      <c r="AC202" s="46"/>
      <c r="AI202" s="7" t="s">
        <v>942</v>
      </c>
      <c r="AJ202" s="12">
        <f>IFERROR(IFERROR(VLOOKUP($EG202,Data!$B:$CP,Daily!EI$10,0)+VLOOKUP($IF202,Data!$B:$CP,Daily!IH$10,0),0)/IFERROR(VLOOKUP($EG200,Data!$B:$CP,Daily!EI$10,0)+VLOOKUP($IF200,Data!$B:$CP,Daily!IH$10,0),0),0)</f>
        <v>0.23830594184576487</v>
      </c>
      <c r="AK202" s="12">
        <f>IFERROR(IFERROR(VLOOKUP($EG202,Data!$B:$CP,Daily!EJ$10,0)+VLOOKUP($IF202,Data!$B:$CP,Daily!II$10,0),0)/IFERROR(VLOOKUP($EG200,Data!$B:$CP,Daily!EJ$10,0)+VLOOKUP($IF200,Data!$B:$CP,Daily!II$10,0),0),0)</f>
        <v>0.25369807497467073</v>
      </c>
      <c r="AL202" s="12">
        <f>IFERROR(IFERROR(VLOOKUP($EG202,Data!$B:$CP,Daily!EK$10,0)+VLOOKUP($IF202,Data!$B:$CP,Daily!IJ$10,0),0)/IFERROR(VLOOKUP($EG200,Data!$B:$CP,Daily!EK$10,0)+VLOOKUP($IF200,Data!$B:$CP,Daily!IJ$10,0),0),0)</f>
        <v>0.24066193853427895</v>
      </c>
      <c r="AM202" s="12">
        <f>IFERROR(IFERROR(VLOOKUP($EG202,Data!$B:$CP,Daily!EL$10,0)+VLOOKUP($IF202,Data!$B:$CP,Daily!IK$10,0),0)/IFERROR(VLOOKUP($EG200,Data!$B:$CP,Daily!EL$10,0)+VLOOKUP($IF200,Data!$B:$CP,Daily!IK$10,0),0),0)</f>
        <v>0.24107604759441284</v>
      </c>
      <c r="AN202" s="12">
        <f>IFERROR(IFERROR(VLOOKUP($EG202,Data!$B:$CP,Daily!EM$10,0)+VLOOKUP($IF202,Data!$B:$CP,Daily!IL$10,0),0)/IFERROR(VLOOKUP($EG200,Data!$B:$CP,Daily!EM$10,0)+VLOOKUP($IF200,Data!$B:$CP,Daily!IL$10,0),0),0)</f>
        <v>0.24702305548517861</v>
      </c>
      <c r="AO202" s="12">
        <f>IFERROR(IFERROR(VLOOKUP($EG202,Data!$B:$CP,Daily!EN$10,0)+VLOOKUP($IF202,Data!$B:$CP,Daily!IM$10,0),0)/IFERROR(VLOOKUP($EG200,Data!$B:$CP,Daily!EN$10,0)+VLOOKUP($IF200,Data!$B:$CP,Daily!IM$10,0),0),0)</f>
        <v>0.25083480652131213</v>
      </c>
      <c r="AP202" s="12">
        <f>IFERROR(IFERROR(VLOOKUP($EG202,Data!$B:$CP,Daily!EO$10,0)+VLOOKUP($IF202,Data!$B:$CP,Daily!IN$10,0),0)/IFERROR(VLOOKUP($EG200,Data!$B:$CP,Daily!EO$10,0)+VLOOKUP($IF200,Data!$B:$CP,Daily!IN$10,0),0),0)</f>
        <v>0.24499411071849234</v>
      </c>
      <c r="AQ202" s="12">
        <f>IFERROR(IFERROR(VLOOKUP($EG202,Data!$B:$CP,Daily!EP$10,0)+VLOOKUP($IF202,Data!$B:$CP,Daily!IO$10,0),0)/IFERROR(VLOOKUP($EG200,Data!$B:$CP,Daily!EP$10,0)+VLOOKUP($IF200,Data!$B:$CP,Daily!IO$10,0),0),0)</f>
        <v>0.24609169155102759</v>
      </c>
      <c r="AR202" s="12">
        <f>IFERROR(IFERROR(VLOOKUP($EG202,Data!$B:$CP,Daily!EQ$10,0)+VLOOKUP($IF202,Data!$B:$CP,Daily!IP$10,0),0)/IFERROR(VLOOKUP($EG200,Data!$B:$CP,Daily!EQ$10,0)+VLOOKUP($IF200,Data!$B:$CP,Daily!IP$10,0),0),0)</f>
        <v>0.25488389237007003</v>
      </c>
      <c r="AS202" s="12">
        <f>IFERROR(IFERROR(VLOOKUP($EG202,Data!$B:$CP,Daily!ER$10,0)+VLOOKUP($IF202,Data!$B:$CP,Daily!IQ$10,0),0)/IFERROR(VLOOKUP($EG200,Data!$B:$CP,Daily!ER$10,0)+VLOOKUP($IF200,Data!$B:$CP,Daily!IQ$10,0),0),0)</f>
        <v>0.24883936861652739</v>
      </c>
      <c r="AT202" s="12">
        <f>IFERROR(IFERROR(VLOOKUP($EG202,Data!$B:$CP,Daily!ES$10,0)+VLOOKUP($IF202,Data!$B:$CP,Daily!IR$10,0),0)/IFERROR(VLOOKUP($EG200,Data!$B:$CP,Daily!ES$10,0)+VLOOKUP($IF200,Data!$B:$CP,Daily!IR$10,0),0),0)</f>
        <v>0.24276859504132231</v>
      </c>
      <c r="AU202" s="12">
        <f>IFERROR(IFERROR(VLOOKUP($EG202,Data!$B:$CP,Daily!ET$10,0)+VLOOKUP($IF202,Data!$B:$CP,Daily!IS$10,0),0)/IFERROR(VLOOKUP($EG200,Data!$B:$CP,Daily!ET$10,0)+VLOOKUP($IF200,Data!$B:$CP,Daily!IS$10,0),0),0)</f>
        <v>0.24103139013452915</v>
      </c>
      <c r="AV202" s="12">
        <f>IFERROR(IFERROR(VLOOKUP($EG202,Data!$B:$CP,Daily!EU$10,0)+VLOOKUP($IF202,Data!$B:$CP,Daily!IT$10,0),0)/IFERROR(VLOOKUP($EG200,Data!$B:$CP,Daily!EU$10,0)+VLOOKUP($IF200,Data!$B:$CP,Daily!IT$10,0),0),0)</f>
        <v>0.24572098475967175</v>
      </c>
      <c r="AW202" s="12">
        <f>IFERROR(IFERROR(VLOOKUP($EG202,Data!$B:$CP,Daily!EV$10,0)+VLOOKUP($IF202,Data!$B:$CP,Daily!IU$10,0),0)/IFERROR(VLOOKUP($EG200,Data!$B:$CP,Daily!EV$10,0)+VLOOKUP($IF200,Data!$B:$CP,Daily!IU$10,0),0),0)</f>
        <v>0.25340715502555367</v>
      </c>
      <c r="AX202" s="12">
        <f>IFERROR(IFERROR(VLOOKUP($EG202,Data!$B:$CP,Daily!EW$10,0)+VLOOKUP($IF202,Data!$B:$CP,Daily!IV$10,0),0)/IFERROR(VLOOKUP($EG200,Data!$B:$CP,Daily!EW$10,0)+VLOOKUP($IF200,Data!$B:$CP,Daily!IV$10,0),0),0)</f>
        <v>0.24659049023221527</v>
      </c>
      <c r="AY202" s="12">
        <f>IFERROR(IFERROR(VLOOKUP($EG202,Data!$B:$CP,Daily!EX$10,0)+VLOOKUP($IF202,Data!$B:$CP,Daily!IW$10,0),0)/IFERROR(VLOOKUP($EG200,Data!$B:$CP,Daily!EX$10,0)+VLOOKUP($IF200,Data!$B:$CP,Daily!IW$10,0),0),0)</f>
        <v>0.24624373956594323</v>
      </c>
      <c r="AZ202" s="12">
        <f>IFERROR(IFERROR(VLOOKUP($EG202,Data!$B:$CP,Daily!EY$10,0)+VLOOKUP($IF202,Data!$B:$CP,Daily!IX$10,0),0)/IFERROR(VLOOKUP($EG200,Data!$B:$CP,Daily!EY$10,0)+VLOOKUP($IF200,Data!$B:$CP,Daily!IX$10,0),0),0)</f>
        <v>0.24454905847373637</v>
      </c>
      <c r="BA202" s="12">
        <f>IFERROR(IFERROR(VLOOKUP($EG202,Data!$B:$CP,Daily!EZ$10,0)+VLOOKUP($IF202,Data!$B:$CP,Daily!IY$10,0),0)/IFERROR(VLOOKUP($EG200,Data!$B:$CP,Daily!EZ$10,0)+VLOOKUP($IF200,Data!$B:$CP,Daily!IY$10,0),0),0)</f>
        <v>0.25445867872393874</v>
      </c>
      <c r="BB202" s="12">
        <f>IFERROR(IFERROR(VLOOKUP($EG202,Data!$B:$CP,Daily!FA$10,0)+VLOOKUP($IF202,Data!$B:$CP,Daily!IZ$10,0),0)/IFERROR(VLOOKUP($EG200,Data!$B:$CP,Daily!FA$10,0)+VLOOKUP($IF200,Data!$B:$CP,Daily!IZ$10,0),0),0)</f>
        <v>0.24567318498538998</v>
      </c>
      <c r="BC202" s="12">
        <f>IFERROR(IFERROR(VLOOKUP($EG202,Data!$B:$CP,Daily!FB$10,0)+VLOOKUP($IF202,Data!$B:$CP,Daily!JA$10,0),0)/IFERROR(VLOOKUP($EG200,Data!$B:$CP,Daily!FB$10,0)+VLOOKUP($IF200,Data!$B:$CP,Daily!JA$10,0),0),0)</f>
        <v>0.23917182294145645</v>
      </c>
      <c r="BD202" s="12">
        <f>IFERROR(IFERROR(VLOOKUP($EG202,Data!$B:$CP,Daily!FC$10,0)+VLOOKUP($IF202,Data!$B:$CP,Daily!JB$10,0),0)/IFERROR(VLOOKUP($EG200,Data!$B:$CP,Daily!FC$10,0)+VLOOKUP($IF200,Data!$B:$CP,Daily!JB$10,0),0),0)</f>
        <v>0.239025511376695</v>
      </c>
      <c r="BE202" s="12">
        <f>IFERROR(IFERROR(VLOOKUP($EG202,Data!$B:$CP,Daily!FD$10,0)+VLOOKUP($IF202,Data!$B:$CP,Daily!JC$10,0),0)/IFERROR(VLOOKUP($EG200,Data!$B:$CP,Daily!FD$10,0)+VLOOKUP($IF200,Data!$B:$CP,Daily!JC$10,0),0),0)</f>
        <v>0.24200518582541056</v>
      </c>
      <c r="BF202" s="12">
        <f>IFERROR(IFERROR(VLOOKUP($EG202,Data!$B:$CP,Daily!FE$10,0)+VLOOKUP($IF202,Data!$B:$CP,Daily!JD$10,0),0)/IFERROR(VLOOKUP($EG200,Data!$B:$CP,Daily!FE$10,0)+VLOOKUP($IF200,Data!$B:$CP,Daily!JD$10,0),0),0)</f>
        <v>0.2432156702713732</v>
      </c>
      <c r="BG202" s="12">
        <f>IFERROR(IFERROR(VLOOKUP($EG202,Data!$B:$CP,Daily!FF$10,0)+VLOOKUP($IF202,Data!$B:$CP,Daily!JE$10,0),0)/IFERROR(VLOOKUP($EG200,Data!$B:$CP,Daily!FF$10,0)+VLOOKUP($IF200,Data!$B:$CP,Daily!JE$10,0),0),0)</f>
        <v>0.23041362530413625</v>
      </c>
      <c r="BH202" s="12">
        <f>IFERROR(IFERROR(VLOOKUP($EG202,Data!$B:$CP,Daily!FG$10,0)+VLOOKUP($IF202,Data!$B:$CP,Daily!JF$10,0),0)/IFERROR(VLOOKUP($EG200,Data!$B:$CP,Daily!FG$10,0)+VLOOKUP($IF200,Data!$B:$CP,Daily!JF$10,0),0),0)</f>
        <v>0.24596564289432588</v>
      </c>
      <c r="BI202" s="12">
        <f>IFERROR(IFERROR(VLOOKUP($EG202,Data!$B:$CP,Daily!FH$10,0)+VLOOKUP($IF202,Data!$B:$CP,Daily!JG$10,0),0)/IFERROR(VLOOKUP($EG200,Data!$B:$CP,Daily!FH$10,0)+VLOOKUP($IF200,Data!$B:$CP,Daily!JG$10,0),0),0)</f>
        <v>0.23297569520472958</v>
      </c>
      <c r="BJ202" s="12">
        <f>IFERROR(IFERROR(VLOOKUP($EG202,Data!$B:$CP,Daily!FI$10,0)+VLOOKUP($IF202,Data!$B:$CP,Daily!JH$10,0),0)/IFERROR(VLOOKUP($EG200,Data!$B:$CP,Daily!FI$10,0)+VLOOKUP($IF200,Data!$B:$CP,Daily!JH$10,0),0),0)</f>
        <v>0.23549201009251472</v>
      </c>
      <c r="BK202" s="12">
        <f>IFERROR(IFERROR(VLOOKUP($EG202,Data!$B:$CP,Daily!FJ$10,0)+VLOOKUP($IF202,Data!$B:$CP,Daily!JI$10,0),0)/IFERROR(VLOOKUP($EG200,Data!$B:$CP,Daily!FJ$10,0)+VLOOKUP($IF200,Data!$B:$CP,Daily!JI$10,0),0),0)</f>
        <v>0.23277661795407098</v>
      </c>
      <c r="BL202" s="12">
        <f>IFERROR(IFERROR(VLOOKUP($EG202,Data!$B:$CP,Daily!FK$10,0)+VLOOKUP($IF202,Data!$B:$CP,Daily!JJ$10,0),0)/IFERROR(VLOOKUP($EG200,Data!$B:$CP,Daily!FK$10,0)+VLOOKUP($IF200,Data!$B:$CP,Daily!JJ$10,0),0),0)</f>
        <v>0.23567427832830676</v>
      </c>
      <c r="BM202" s="12">
        <f>IFERROR(IFERROR(VLOOKUP($EG202,Data!$B:$CP,Daily!FL$10,0)+VLOOKUP($IF202,Data!$B:$CP,Daily!JK$10,0),0)/IFERROR(VLOOKUP($EG200,Data!$B:$CP,Daily!FL$10,0)+VLOOKUP($IF200,Data!$B:$CP,Daily!JK$10,0),0),0)</f>
        <v>0.23543599257884973</v>
      </c>
      <c r="BN202" s="12">
        <f>IFERROR(IFERROR(VLOOKUP($EG202,Data!$B:$CP,Daily!FM$10,0)+VLOOKUP($IF202,Data!$B:$CP,Daily!JL$10,0),0)/IFERROR(VLOOKUP($EG200,Data!$B:$CP,Daily!FM$10,0)+VLOOKUP($IF200,Data!$B:$CP,Daily!JL$10,0),0),0)</f>
        <v>0.23676215277777779</v>
      </c>
      <c r="BO202" s="12">
        <f>IFERROR(IFERROR(VLOOKUP($EG202,Data!$B:$CP,Daily!FN$10,0)+VLOOKUP($IF202,Data!$B:$CP,Daily!JM$10,0),0)/IFERROR(VLOOKUP($EG200,Data!$B:$CP,Daily!FN$10,0)+VLOOKUP($IF200,Data!$B:$CP,Daily!JM$10,0),0),0)</f>
        <v>0.2304461942257218</v>
      </c>
      <c r="BP202" s="12">
        <f>IFERROR(IFERROR(VLOOKUP($EG202,Data!$B:$CP,Daily!FO$10,0)+VLOOKUP($IF202,Data!$B:$CP,Daily!JN$10,0),0)/IFERROR(VLOOKUP($EG200,Data!$B:$CP,Daily!FO$10,0)+VLOOKUP($IF200,Data!$B:$CP,Daily!JN$10,0),0),0)</f>
        <v>0.23776908023483365</v>
      </c>
      <c r="BQ202" s="12">
        <f>IFERROR(IFERROR(VLOOKUP($EG202,Data!$B:$CP,Daily!FP$10,0)+VLOOKUP($IF202,Data!$B:$CP,Daily!JO$10,0),0)/IFERROR(VLOOKUP($EG200,Data!$B:$CP,Daily!FP$10,0)+VLOOKUP($IF200,Data!$B:$CP,Daily!JO$10,0),0),0)</f>
        <v>0.24539212143115288</v>
      </c>
      <c r="BR202" s="12">
        <f>IFERROR(IFERROR(VLOOKUP($EG202,Data!$B:$CP,Daily!FQ$10,0)+VLOOKUP($IF202,Data!$B:$CP,Daily!JP$10,0),0)/IFERROR(VLOOKUP($EG200,Data!$B:$CP,Daily!FQ$10,0)+VLOOKUP($IF200,Data!$B:$CP,Daily!JP$10,0),0),0)</f>
        <v>0.23472356935014549</v>
      </c>
      <c r="BS202" s="12">
        <f>IFERROR(IFERROR(VLOOKUP($EG202,Data!$B:$CP,Daily!FR$10,0)+VLOOKUP($IF202,Data!$B:$CP,Daily!JQ$10,0),0)/IFERROR(VLOOKUP($EG200,Data!$B:$CP,Daily!FR$10,0)+VLOOKUP($IF200,Data!$B:$CP,Daily!JQ$10,0),0),0)</f>
        <v>0.23444700460829493</v>
      </c>
      <c r="BT202" s="12">
        <f>IFERROR(IFERROR(VLOOKUP($EG202,Data!$B:$CP,Daily!FS$10,0)+VLOOKUP($IF202,Data!$B:$CP,Daily!JR$10,0),0)/IFERROR(VLOOKUP($EG200,Data!$B:$CP,Daily!FS$10,0)+VLOOKUP($IF200,Data!$B:$CP,Daily!JR$10,0),0),0)</f>
        <v>0.22625756627008975</v>
      </c>
      <c r="BU202" s="12">
        <f>IFERROR(IFERROR(VLOOKUP($EG202,Data!$B:$CP,Daily!FT$10,0)+VLOOKUP($IF202,Data!$B:$CP,Daily!JS$10,0),0)/IFERROR(VLOOKUP($EG200,Data!$B:$CP,Daily!FT$10,0)+VLOOKUP($IF200,Data!$B:$CP,Daily!JS$10,0),0),0)</f>
        <v>0.23391668720729603</v>
      </c>
      <c r="BV202" s="12">
        <f>IFERROR(IFERROR(VLOOKUP($EG202,Data!$B:$CP,Daily!FU$10,0)+VLOOKUP($IF202,Data!$B:$CP,Daily!JT$10,0),0)/IFERROR(VLOOKUP($EG200,Data!$B:$CP,Daily!FU$10,0)+VLOOKUP($IF200,Data!$B:$CP,Daily!JT$10,0),0),0)</f>
        <v>0.23859749144811859</v>
      </c>
      <c r="BW202" s="12">
        <f>IFERROR(IFERROR(VLOOKUP($EG202,Data!$B:$CP,Daily!FV$10,0)+VLOOKUP($IF202,Data!$B:$CP,Daily!JU$10,0),0)/IFERROR(VLOOKUP($EG200,Data!$B:$CP,Daily!FV$10,0)+VLOOKUP($IF200,Data!$B:$CP,Daily!JU$10,0),0),0)</f>
        <v>0.22518103246904927</v>
      </c>
      <c r="BX202" s="12">
        <f>IFERROR(IFERROR(VLOOKUP($EG202,Data!$B:$CP,Daily!FW$10,0)+VLOOKUP($IF202,Data!$B:$CP,Daily!JV$10,0),0)/IFERROR(VLOOKUP($EG200,Data!$B:$CP,Daily!FW$10,0)+VLOOKUP($IF200,Data!$B:$CP,Daily!JV$10,0),0),0)</f>
        <v>0.22822258746184551</v>
      </c>
      <c r="BY202" s="12">
        <f>IFERROR(IFERROR(VLOOKUP($EG202,Data!$B:$CP,Daily!FX$10,0)+VLOOKUP($IF202,Data!$B:$CP,Daily!JW$10,0),0)/IFERROR(VLOOKUP($EG200,Data!$B:$CP,Daily!FX$10,0)+VLOOKUP($IF200,Data!$B:$CP,Daily!JW$10,0),0),0)</f>
        <v>0.24127332601536772</v>
      </c>
      <c r="BZ202" s="12">
        <f>IFERROR(IFERROR(VLOOKUP($EG202,Data!$B:$CP,Daily!FY$10,0)+VLOOKUP($IF202,Data!$B:$CP,Daily!JX$10,0),0)/IFERROR(VLOOKUP($EG200,Data!$B:$CP,Daily!FY$10,0)+VLOOKUP($IF200,Data!$B:$CP,Daily!JX$10,0),0),0)</f>
        <v>0.24553873955274452</v>
      </c>
      <c r="CA202" s="12">
        <f>IFERROR(IFERROR(VLOOKUP($EG202,Data!$B:$CP,Daily!FZ$10,0)+VLOOKUP($IF202,Data!$B:$CP,Daily!JY$10,0),0)/IFERROR(VLOOKUP($EG200,Data!$B:$CP,Daily!FZ$10,0)+VLOOKUP($IF200,Data!$B:$CP,Daily!JY$10,0),0),0)</f>
        <v>0.2410196987253766</v>
      </c>
      <c r="CB202" s="12">
        <f>IFERROR(IFERROR(VLOOKUP($EG202,Data!$B:$CP,Daily!GA$10,0)+VLOOKUP($IF202,Data!$B:$CP,Daily!JZ$10,0),0)/IFERROR(VLOOKUP($EG200,Data!$B:$CP,Daily!GA$10,0)+VLOOKUP($IF200,Data!$B:$CP,Daily!JZ$10,0),0),0)</f>
        <v>0.22561822728535705</v>
      </c>
      <c r="CC202" s="12">
        <f>IFERROR(IFERROR(VLOOKUP($EG202,Data!$B:$CP,Daily!GB$10,0)+VLOOKUP($IF202,Data!$B:$CP,Daily!KA$10,0),0)/IFERROR(VLOOKUP($EG200,Data!$B:$CP,Daily!GB$10,0)+VLOOKUP($IF200,Data!$B:$CP,Daily!KA$10,0),0),0)</f>
        <v>0.24135570010270455</v>
      </c>
      <c r="CD202" s="12">
        <f>IFERROR(IFERROR(VLOOKUP($EG202,Data!$B:$CP,Daily!GC$10,0)+VLOOKUP($IF202,Data!$B:$CP,Daily!KB$10,0),0)/IFERROR(VLOOKUP($EG200,Data!$B:$CP,Daily!GC$10,0)+VLOOKUP($IF200,Data!$B:$CP,Daily!KB$10,0),0),0)</f>
        <v>0.22920560747663551</v>
      </c>
      <c r="CE202" s="12">
        <f>IFERROR(IFERROR(VLOOKUP($EG202,Data!$B:$CP,Daily!GD$10,0)+VLOOKUP($IF202,Data!$B:$CP,Daily!KC$10,0),0)/IFERROR(VLOOKUP($EG200,Data!$B:$CP,Daily!GD$10,0)+VLOOKUP($IF200,Data!$B:$CP,Daily!KC$10,0),0),0)</f>
        <v>0.23087494273934953</v>
      </c>
      <c r="CF202" s="12">
        <f>IFERROR(IFERROR(VLOOKUP($EG202,Data!$B:$CP,Daily!GE$10,0)+VLOOKUP($IF202,Data!$B:$CP,Daily!KD$10,0),0)/IFERROR(VLOOKUP($EG200,Data!$B:$CP,Daily!GE$10,0)+VLOOKUP($IF200,Data!$B:$CP,Daily!KD$10,0),0),0)</f>
        <v>0.24794490113308154</v>
      </c>
      <c r="CG202" s="12">
        <f>IFERROR(IFERROR(VLOOKUP($EG202,Data!$B:$CP,Daily!GF$10,0)+VLOOKUP($IF202,Data!$B:$CP,Daily!KE$10,0),0)/IFERROR(VLOOKUP($EG200,Data!$B:$CP,Daily!GF$10,0)+VLOOKUP($IF200,Data!$B:$CP,Daily!KE$10,0),0),0)</f>
        <v>0.2386623912047641</v>
      </c>
      <c r="CH202" s="12">
        <f>IFERROR(IFERROR(VLOOKUP($EG202,Data!$B:$CP,Daily!GG$10,0)+VLOOKUP($IF202,Data!$B:$CP,Daily!KF$10,0),0)/IFERROR(VLOOKUP($EG200,Data!$B:$CP,Daily!GG$10,0)+VLOOKUP($IF200,Data!$B:$CP,Daily!KF$10,0),0),0)</f>
        <v>0.24330259112867808</v>
      </c>
      <c r="CI202" s="12">
        <f>IFERROR(IFERROR(VLOOKUP($EG202,Data!$B:$CP,Daily!GH$10,0)+VLOOKUP($IF202,Data!$B:$CP,Daily!KG$10,0),0)/IFERROR(VLOOKUP($EG200,Data!$B:$CP,Daily!GH$10,0)+VLOOKUP($IF200,Data!$B:$CP,Daily!KG$10,0),0),0)</f>
        <v>0.24147876245411642</v>
      </c>
      <c r="CJ202" s="12">
        <f>IFERROR(IFERROR(VLOOKUP($EG202,Data!$B:$CP,Daily!GI$10,0)+VLOOKUP($IF202,Data!$B:$CP,Daily!KH$10,0),0)/IFERROR(VLOOKUP($EG200,Data!$B:$CP,Daily!GI$10,0)+VLOOKUP($IF200,Data!$B:$CP,Daily!KH$10,0),0),0)</f>
        <v>0.23464014043300174</v>
      </c>
      <c r="CK202" s="12">
        <f>IFERROR(IFERROR(VLOOKUP($EG202,Data!$B:$CP,Daily!GJ$10,0)+VLOOKUP($IF202,Data!$B:$CP,Daily!KI$10,0),0)/IFERROR(VLOOKUP($EG200,Data!$B:$CP,Daily!GJ$10,0)+VLOOKUP($IF200,Data!$B:$CP,Daily!KI$10,0),0),0)</f>
        <v>0.24364758964616481</v>
      </c>
      <c r="CL202" s="12">
        <f>IFERROR(IFERROR(VLOOKUP($EG202,Data!$B:$CP,Daily!GK$10,0)+VLOOKUP($IF202,Data!$B:$CP,Daily!KJ$10,0),0)/IFERROR(VLOOKUP($EG200,Data!$B:$CP,Daily!GK$10,0)+VLOOKUP($IF200,Data!$B:$CP,Daily!KJ$10,0),0),0)</f>
        <v>0.23262702210070632</v>
      </c>
      <c r="CM202" s="12">
        <f>IFERROR(IFERROR(VLOOKUP($EG202,Data!$B:$CP,Daily!GL$10,0)+VLOOKUP($IF202,Data!$B:$CP,Daily!KK$10,0),0)/IFERROR(VLOOKUP($EG200,Data!$B:$CP,Daily!GL$10,0)+VLOOKUP($IF200,Data!$B:$CP,Daily!KK$10,0),0),0)</f>
        <v>0.23800986104885702</v>
      </c>
      <c r="CN202" s="12">
        <f>IFERROR(IFERROR(VLOOKUP($EG202,Data!$B:$CP,Daily!GM$10,0)+VLOOKUP($IF202,Data!$B:$CP,Daily!KL$10,0),0)/IFERROR(VLOOKUP($EG200,Data!$B:$CP,Daily!GM$10,0)+VLOOKUP($IF200,Data!$B:$CP,Daily!KL$10,0),0),0)</f>
        <v>0.23762945914844649</v>
      </c>
      <c r="CO202" s="12">
        <f>IFERROR(IFERROR(VLOOKUP($EG202,Data!$B:$CP,Daily!GN$10,0)+VLOOKUP($IF202,Data!$B:$CP,Daily!KM$10,0),0)/IFERROR(VLOOKUP($EG200,Data!$B:$CP,Daily!GN$10,0)+VLOOKUP($IF200,Data!$B:$CP,Daily!KM$10,0),0),0)</f>
        <v>0.22039473684210525</v>
      </c>
      <c r="CP202" s="12">
        <f>IFERROR(IFERROR(VLOOKUP($EG202,Data!$B:$CP,Daily!GO$10,0)+VLOOKUP($IF202,Data!$B:$CP,Daily!KN$10,0),0)/IFERROR(VLOOKUP($EG200,Data!$B:$CP,Daily!GO$10,0)+VLOOKUP($IF200,Data!$B:$CP,Daily!KN$10,0),0),0)</f>
        <v>0.22877304803095835</v>
      </c>
      <c r="CQ202" s="12">
        <f>IFERROR(IFERROR(VLOOKUP($EG202,Data!$B:$CP,Daily!GP$10,0)+VLOOKUP($IF202,Data!$B:$CP,Daily!KO$10,0),0)/IFERROR(VLOOKUP($EG200,Data!$B:$CP,Daily!GP$10,0)+VLOOKUP($IF200,Data!$B:$CP,Daily!KO$10,0),0),0)</f>
        <v>0.2318840579710145</v>
      </c>
      <c r="CR202" s="12">
        <f>IFERROR(IFERROR(VLOOKUP($EG202,Data!$B:$CP,Daily!GQ$10,0)+VLOOKUP($IF202,Data!$B:$CP,Daily!KP$10,0),0)/IFERROR(VLOOKUP($EG200,Data!$B:$CP,Daily!GQ$10,0)+VLOOKUP($IF200,Data!$B:$CP,Daily!KP$10,0),0),0)</f>
        <v>0.2252197016145514</v>
      </c>
      <c r="CS202" s="12">
        <f>IFERROR(IFERROR(VLOOKUP($EG202,Data!$B:$CP,Daily!GR$10,0)+VLOOKUP($IF202,Data!$B:$CP,Daily!KQ$10,0),0)/IFERROR(VLOOKUP($EG200,Data!$B:$CP,Daily!GR$10,0)+VLOOKUP($IF200,Data!$B:$CP,Daily!KQ$10,0),0),0)</f>
        <v>0.21603005635566688</v>
      </c>
      <c r="CT202" s="12">
        <f>IFERROR(IFERROR(VLOOKUP($EG202,Data!$B:$CP,Daily!GS$10,0)+VLOOKUP($IF202,Data!$B:$CP,Daily!KR$10,0),0)/IFERROR(VLOOKUP($EG200,Data!$B:$CP,Daily!GS$10,0)+VLOOKUP($IF200,Data!$B:$CP,Daily!KR$10,0),0),0)</f>
        <v>0.22331856625050342</v>
      </c>
      <c r="CU202" s="12">
        <f>IFERROR(IFERROR(VLOOKUP($EG202,Data!$B:$CP,Daily!GT$10,0)+VLOOKUP($IF202,Data!$B:$CP,Daily!KS$10,0),0)/IFERROR(VLOOKUP($EG200,Data!$B:$CP,Daily!GT$10,0)+VLOOKUP($IF200,Data!$B:$CP,Daily!KS$10,0),0),0)</f>
        <v>0.22518014411529225</v>
      </c>
      <c r="CV202" s="12">
        <f>IFERROR(IFERROR(VLOOKUP($EG202,Data!$B:$CP,Daily!GU$10,0)+VLOOKUP($IF202,Data!$B:$CP,Daily!KT$10,0),0)/IFERROR(VLOOKUP($EG200,Data!$B:$CP,Daily!GU$10,0)+VLOOKUP($IF200,Data!$B:$CP,Daily!KT$10,0),0),0)</f>
        <v>0.22811542801870063</v>
      </c>
      <c r="CW202" s="12">
        <f>IFERROR(IFERROR(VLOOKUP($EG202,Data!$B:$CP,Daily!GV$10,0)+VLOOKUP($IF202,Data!$B:$CP,Daily!KU$10,0),0)/IFERROR(VLOOKUP($EG200,Data!$B:$CP,Daily!GV$10,0)+VLOOKUP($IF200,Data!$B:$CP,Daily!KU$10,0),0),0)</f>
        <v>0.22128683102826219</v>
      </c>
      <c r="CX202" s="12">
        <f>IFERROR(IFERROR(VLOOKUP($EG202,Data!$B:$CP,Daily!GW$10,0)+VLOOKUP($IF202,Data!$B:$CP,Daily!KV$10,0),0)/IFERROR(VLOOKUP($EG200,Data!$B:$CP,Daily!GW$10,0)+VLOOKUP($IF200,Data!$B:$CP,Daily!KV$10,0),0),0)</f>
        <v>0.22795275590551181</v>
      </c>
      <c r="CY202" s="12">
        <f>IFERROR(IFERROR(VLOOKUP($EG202,Data!$B:$CP,Daily!GX$10,0)+VLOOKUP($IF202,Data!$B:$CP,Daily!KW$10,0),0)/IFERROR(VLOOKUP($EG200,Data!$B:$CP,Daily!GX$10,0)+VLOOKUP($IF200,Data!$B:$CP,Daily!KW$10,0),0),0)</f>
        <v>0.22650375939849623</v>
      </c>
      <c r="CZ202" s="12">
        <f>IFERROR(IFERROR(VLOOKUP($EG202,Data!$B:$CP,Daily!GY$10,0)+VLOOKUP($IF202,Data!$B:$CP,Daily!KX$10,0),0)/IFERROR(VLOOKUP($EG200,Data!$B:$CP,Daily!GY$10,0)+VLOOKUP($IF200,Data!$B:$CP,Daily!KX$10,0),0),0)</f>
        <v>0.22641890527166228</v>
      </c>
      <c r="DA202" s="12">
        <f>IFERROR(IFERROR(VLOOKUP($EG202,Data!$B:$CP,Daily!GZ$10,0)+VLOOKUP($IF202,Data!$B:$CP,Daily!KY$10,0),0)/IFERROR(VLOOKUP($EG200,Data!$B:$CP,Daily!GZ$10,0)+VLOOKUP($IF200,Data!$B:$CP,Daily!KY$10,0),0),0)</f>
        <v>0.21970818354831889</v>
      </c>
      <c r="DB202" s="12">
        <f>IFERROR(IFERROR(VLOOKUP($EG202,Data!$B:$CP,Daily!HA$10,0)+VLOOKUP($IF202,Data!$B:$CP,Daily!KZ$10,0),0)/IFERROR(VLOOKUP($EG200,Data!$B:$CP,Daily!HA$10,0)+VLOOKUP($IF200,Data!$B:$CP,Daily!KZ$10,0),0),0)</f>
        <v>0.22229001423632297</v>
      </c>
      <c r="DC202" s="12">
        <f>IFERROR(IFERROR(VLOOKUP($EG202,Data!$B:$CP,Daily!HB$10,0)+VLOOKUP($IF202,Data!$B:$CP,Daily!LA$10,0),0)/IFERROR(VLOOKUP($EG200,Data!$B:$CP,Daily!HB$10,0)+VLOOKUP($IF200,Data!$B:$CP,Daily!LA$10,0),0),0)</f>
        <v>0.21579961464354527</v>
      </c>
      <c r="DD202" s="12">
        <f>IFERROR(IFERROR(VLOOKUP($EG202,Data!$B:$CP,Daily!HC$10,0)+VLOOKUP($IF202,Data!$B:$CP,Daily!LB$10,0),0)/IFERROR(VLOOKUP($EG200,Data!$B:$CP,Daily!HC$10,0)+VLOOKUP($IF200,Data!$B:$CP,Daily!LB$10,0),0),0)</f>
        <v>0.22248908296943232</v>
      </c>
      <c r="DE202" s="12">
        <f>IFERROR(IFERROR(VLOOKUP($EG202,Data!$B:$CP,Daily!HD$10,0)+VLOOKUP($IF202,Data!$B:$CP,Daily!LC$10,0),0)/IFERROR(VLOOKUP($EG200,Data!$B:$CP,Daily!HD$10,0)+VLOOKUP($IF200,Data!$B:$CP,Daily!LC$10,0),0),0)</f>
        <v>0.23329880890730192</v>
      </c>
      <c r="DF202" s="12">
        <f>IFERROR(IFERROR(VLOOKUP($EG202,Data!$B:$CP,Daily!HE$10,0)+VLOOKUP($IF202,Data!$B:$CP,Daily!LD$10,0),0)/IFERROR(VLOOKUP($EG200,Data!$B:$CP,Daily!HE$10,0)+VLOOKUP($IF200,Data!$B:$CP,Daily!LD$10,0),0),0)</f>
        <v>0.22384219554030874</v>
      </c>
      <c r="DG202" s="12">
        <f>IFERROR(IFERROR(VLOOKUP($EG202,Data!$B:$CP,Daily!HF$10,0)+VLOOKUP($IF202,Data!$B:$CP,Daily!LE$10,0),0)/IFERROR(VLOOKUP($EG200,Data!$B:$CP,Daily!HF$10,0)+VLOOKUP($IF200,Data!$B:$CP,Daily!LE$10,0),0),0)</f>
        <v>0.21304982280592036</v>
      </c>
      <c r="DH202" s="12">
        <f>IFERROR(IFERROR(VLOOKUP($EG202,Data!$B:$CP,Daily!HG$10,0)+VLOOKUP($IF202,Data!$B:$CP,Daily!LF$10,0),0)/IFERROR(VLOOKUP($EG200,Data!$B:$CP,Daily!HG$10,0)+VLOOKUP($IF200,Data!$B:$CP,Daily!LF$10,0),0),0)</f>
        <v>0.20798065296251511</v>
      </c>
      <c r="DI202" s="12">
        <f>IFERROR(IFERROR(VLOOKUP($EG202,Data!$B:$CP,Daily!HH$10,0)+VLOOKUP($IF202,Data!$B:$CP,Daily!LG$10,0),0)/IFERROR(VLOOKUP($EG200,Data!$B:$CP,Daily!HH$10,0)+VLOOKUP($IF200,Data!$B:$CP,Daily!LG$10,0),0),0)</f>
        <v>0.21753884622253974</v>
      </c>
      <c r="DJ202" s="12">
        <f>IFERROR(IFERROR(VLOOKUP($EG202,Data!$B:$CP,Daily!HI$10,0)+VLOOKUP($IF202,Data!$B:$CP,Daily!LH$10,0),0)/IFERROR(VLOOKUP($EG200,Data!$B:$CP,Daily!HI$10,0)+VLOOKUP($IF200,Data!$B:$CP,Daily!LH$10,0),0),0)</f>
        <v>0.22195303764442789</v>
      </c>
      <c r="DK202" s="12">
        <f>IFERROR(IFERROR(VLOOKUP($EG202,Data!$B:$CP,Daily!HJ$10,0)+VLOOKUP($IF202,Data!$B:$CP,Daily!LI$10,0),0)/IFERROR(VLOOKUP($EG200,Data!$B:$CP,Daily!HJ$10,0)+VLOOKUP($IF200,Data!$B:$CP,Daily!LI$10,0),0),0)</f>
        <v>0.21786108048511577</v>
      </c>
      <c r="DL202" s="12">
        <f>IFERROR(IFERROR(VLOOKUP($EG202,Data!$B:$CP,Daily!HK$10,0)+VLOOKUP($IF202,Data!$B:$CP,Daily!LJ$10,0),0)/IFERROR(VLOOKUP($EG200,Data!$B:$CP,Daily!HK$10,0)+VLOOKUP($IF200,Data!$B:$CP,Daily!LJ$10,0),0),0)</f>
        <v>0.22638146167557932</v>
      </c>
      <c r="DM202" s="12">
        <f>IFERROR(IFERROR(VLOOKUP($EG202,Data!$B:$CP,Daily!HL$10,0)+VLOOKUP($IF202,Data!$B:$CP,Daily!LK$10,0),0)/IFERROR(VLOOKUP($EG200,Data!$B:$CP,Daily!HL$10,0)+VLOOKUP($IF200,Data!$B:$CP,Daily!LK$10,0),0),0)</f>
        <v>0.23529411764705882</v>
      </c>
      <c r="DN202" s="12">
        <f>IFERROR(IFERROR(VLOOKUP($EG202,Data!$B:$CP,Daily!HM$10,0)+VLOOKUP($IF202,Data!$B:$CP,Daily!LL$10,0),0)/IFERROR(VLOOKUP($EG200,Data!$B:$CP,Daily!HM$10,0)+VLOOKUP($IF200,Data!$B:$CP,Daily!LL$10,0),0),0)</f>
        <v>0.2186923549907768</v>
      </c>
      <c r="DO202" s="12">
        <f>IFERROR(IFERROR(VLOOKUP($EG202,Data!$B:$CP,Daily!HN$10,0)+VLOOKUP($IF202,Data!$B:$CP,Daily!LM$10,0),0)/IFERROR(VLOOKUP($EG200,Data!$B:$CP,Daily!HN$10,0)+VLOOKUP($IF200,Data!$B:$CP,Daily!LM$10,0),0),0)</f>
        <v>0.24231969771644488</v>
      </c>
      <c r="DP202" s="12">
        <f>IFERROR(IFERROR(VLOOKUP($EG202,Data!$B:$CP,Daily!HO$10,0)+VLOOKUP($IF202,Data!$B:$CP,Daily!LN$10,0),0)/IFERROR(VLOOKUP($EG200,Data!$B:$CP,Daily!HO$10,0)+VLOOKUP($IF200,Data!$B:$CP,Daily!LN$10,0),0),0)</f>
        <v>0.23102658918823737</v>
      </c>
      <c r="DQ202" s="12">
        <f>IFERROR(IFERROR(VLOOKUP($EG202,Data!$B:$CP,Daily!HP$10,0)+VLOOKUP($IF202,Data!$B:$CP,Daily!LO$10,0),0)/IFERROR(VLOOKUP($EG200,Data!$B:$CP,Daily!HP$10,0)+VLOOKUP($IF200,Data!$B:$CP,Daily!LO$10,0),0),0)</f>
        <v>0.23775131758735116</v>
      </c>
      <c r="DR202" s="12">
        <f>IFERROR(IFERROR(VLOOKUP($EG202,Data!$B:$CP,Daily!HQ$10,0)+VLOOKUP($IF202,Data!$B:$CP,Daily!LP$10,0),0)/IFERROR(VLOOKUP($EG200,Data!$B:$CP,Daily!HQ$10,0)+VLOOKUP($IF200,Data!$B:$CP,Daily!LP$10,0),0),0)</f>
        <v>0.22312239982483031</v>
      </c>
      <c r="DS202" s="12">
        <f>IFERROR(IFERROR(VLOOKUP($EG202,Data!$B:$CP,Daily!HR$10,0)+VLOOKUP($IF202,Data!$B:$CP,Daily!LQ$10,0),0)/IFERROR(VLOOKUP($EG200,Data!$B:$CP,Daily!HR$10,0)+VLOOKUP($IF200,Data!$B:$CP,Daily!LQ$10,0),0),0)</f>
        <v>0.23740825107567703</v>
      </c>
      <c r="DT202" s="12">
        <f>IFERROR(IFERROR(VLOOKUP($EG202,Data!$B:$CP,Daily!HS$10,0)+VLOOKUP($IF202,Data!$B:$CP,Daily!LR$10,0),0)/IFERROR(VLOOKUP($EG200,Data!$B:$CP,Daily!HS$10,0)+VLOOKUP($IF200,Data!$B:$CP,Daily!LR$10,0),0),0)</f>
        <v>0.21295168493706862</v>
      </c>
      <c r="DU202" s="12">
        <f>IFERROR(IFERROR(VLOOKUP($EG202,Data!$B:$CP,Daily!HT$10,0)+VLOOKUP($IF202,Data!$B:$CP,Daily!LS$10,0),0)/IFERROR(VLOOKUP($EG200,Data!$B:$CP,Daily!HT$10,0)+VLOOKUP($IF200,Data!$B:$CP,Daily!LS$10,0),0),0)</f>
        <v>0.2235815228854672</v>
      </c>
      <c r="DV202" s="43"/>
      <c r="DW202" s="12">
        <f t="shared" si="3065"/>
        <v>0.22638146167557932</v>
      </c>
      <c r="DX202" s="12">
        <f t="shared" si="3066"/>
        <v>0.24231969771644488</v>
      </c>
      <c r="DY202" s="12">
        <f t="shared" si="3067"/>
        <v>1.5938236040865555E-2</v>
      </c>
      <c r="DZ202" s="12">
        <f t="shared" si="3068"/>
        <v>0.25427337474709405</v>
      </c>
      <c r="EA202" s="12">
        <f t="shared" si="3069"/>
        <v>0.21442778464493015</v>
      </c>
      <c r="EB202" s="14"/>
      <c r="EC202" s="12">
        <f t="shared" si="3070"/>
        <v>1.0544552723650288E-2</v>
      </c>
      <c r="ED202" s="12">
        <f t="shared" ref="ED202:ED204" si="3081">SUMPRODUCT(DN202:DT202,DN$200:DT$200)/SUM(DN$200:DT$200)</f>
        <v>0.22899872864740273</v>
      </c>
      <c r="EE202" s="12">
        <f t="shared" ref="EE202:EE204" si="3082">SUMPRODUCT(CR202:DT202,CR$200:DT$200)/SUM(CR$200:DT$200)</f>
        <v>0.22424491144128791</v>
      </c>
      <c r="EF202" s="1"/>
      <c r="EG202" s="7" t="s">
        <v>943</v>
      </c>
      <c r="EH202" s="7" t="s">
        <v>176</v>
      </c>
      <c r="EI202" s="12">
        <f>IFERROR(VLOOKUP($EG202,Data!$B:$CP,Daily!EI$10,0)/VLOOKUP($EG200,Data!$B:$CP,Daily!EI$10,0),0)</f>
        <v>0.21671826625386997</v>
      </c>
      <c r="EJ202" s="12">
        <f>IFERROR(VLOOKUP($EG202,Data!$B:$CP,Daily!EJ$10,0)/VLOOKUP($EG200,Data!$B:$CP,Daily!EJ$10,0),0)</f>
        <v>0.22689075630252101</v>
      </c>
      <c r="EK202" s="12">
        <f>IFERROR(VLOOKUP($EG202,Data!$B:$CP,Daily!EK$10,0)/VLOOKUP($EG200,Data!$B:$CP,Daily!EK$10,0),0)</f>
        <v>0.2208976157082749</v>
      </c>
      <c r="EL202" s="12">
        <f>IFERROR(VLOOKUP($EG202,Data!$B:$CP,Daily!EL$10,0)/VLOOKUP($EG200,Data!$B:$CP,Daily!EL$10,0),0)</f>
        <v>0.22196708763872944</v>
      </c>
      <c r="EM202" s="12">
        <f>IFERROR(VLOOKUP($EG202,Data!$B:$CP,Daily!EM$10,0)/VLOOKUP($EG200,Data!$B:$CP,Daily!EM$10,0),0)</f>
        <v>0.21380090497737556</v>
      </c>
      <c r="EN202" s="12">
        <f>IFERROR(VLOOKUP($EG202,Data!$B:$CP,Daily!EN$10,0)/VLOOKUP($EG200,Data!$B:$CP,Daily!EN$10,0),0)</f>
        <v>0.21739130434782608</v>
      </c>
      <c r="EO202" s="12">
        <f>IFERROR(VLOOKUP($EG202,Data!$B:$CP,Daily!EO$10,0)/VLOOKUP($EG200,Data!$B:$CP,Daily!EO$10,0),0)</f>
        <v>0.220917225950783</v>
      </c>
      <c r="EP202" s="12">
        <f>IFERROR(VLOOKUP($EG202,Data!$B:$CP,Daily!EP$10,0)/VLOOKUP($EG200,Data!$B:$CP,Daily!EP$10,0),0)</f>
        <v>0.21901792673421669</v>
      </c>
      <c r="EQ202" s="12">
        <f>IFERROR(VLOOKUP($EG202,Data!$B:$CP,Daily!EQ$10,0)/VLOOKUP($EG200,Data!$B:$CP,Daily!EQ$10,0),0)</f>
        <v>0.22916666666666666</v>
      </c>
      <c r="ER202" s="12">
        <f>IFERROR(VLOOKUP($EG202,Data!$B:$CP,Daily!ER$10,0)/VLOOKUP($EG200,Data!$B:$CP,Daily!ER$10,0),0)</f>
        <v>0.23053486797562628</v>
      </c>
      <c r="ES202" s="12">
        <f>IFERROR(VLOOKUP($EG202,Data!$B:$CP,Daily!ES$10,0)/VLOOKUP($EG200,Data!$B:$CP,Daily!ES$10,0),0)</f>
        <v>0.22850592281238058</v>
      </c>
      <c r="ET202" s="12">
        <f>IFERROR(VLOOKUP($EG202,Data!$B:$CP,Daily!ET$10,0)/VLOOKUP($EG200,Data!$B:$CP,Daily!ET$10,0),0)</f>
        <v>0.22047244094488189</v>
      </c>
      <c r="EU202" s="12">
        <f>IFERROR(VLOOKUP($EG202,Data!$B:$CP,Daily!EU$10,0)/VLOOKUP($EG200,Data!$B:$CP,Daily!EU$10,0),0)</f>
        <v>0.22517911975435004</v>
      </c>
      <c r="EV202" s="12">
        <f>IFERROR(VLOOKUP($EG202,Data!$B:$CP,Daily!EV$10,0)/VLOOKUP($EG200,Data!$B:$CP,Daily!EV$10,0),0)</f>
        <v>0.23379112104758862</v>
      </c>
      <c r="EW202" s="12">
        <f>IFERROR(VLOOKUP($EG202,Data!$B:$CP,Daily!EW$10,0)/VLOOKUP($EG200,Data!$B:$CP,Daily!EW$10,0),0)</f>
        <v>0.22344126304522344</v>
      </c>
      <c r="EX202" s="12">
        <f>IFERROR(VLOOKUP($EG202,Data!$B:$CP,Daily!EX$10,0)/VLOOKUP($EG200,Data!$B:$CP,Daily!EX$10,0),0)</f>
        <v>0.22517176764522173</v>
      </c>
      <c r="EY202" s="12">
        <f>IFERROR(VLOOKUP($EG202,Data!$B:$CP,Daily!EY$10,0)/VLOOKUP($EG200,Data!$B:$CP,Daily!EY$10,0),0)</f>
        <v>0.21995708154506438</v>
      </c>
      <c r="EZ202" s="12">
        <f>IFERROR(VLOOKUP($EG202,Data!$B:$CP,Daily!EZ$10,0)/VLOOKUP($EG200,Data!$B:$CP,Daily!EZ$10,0),0)</f>
        <v>0.23109083998479665</v>
      </c>
      <c r="FA202" s="12">
        <f>IFERROR(VLOOKUP($EG202,Data!$B:$CP,Daily!FA$10,0)/VLOOKUP($EG200,Data!$B:$CP,Daily!FA$10,0),0)</f>
        <v>0.218593802065978</v>
      </c>
      <c r="FB202" s="12">
        <f>IFERROR(VLOOKUP($EG202,Data!$B:$CP,Daily!FB$10,0)/VLOOKUP($EG200,Data!$B:$CP,Daily!FB$10,0),0)</f>
        <v>0.20371669004207574</v>
      </c>
      <c r="FC202" s="12">
        <f>IFERROR(VLOOKUP($EG202,Data!$B:$CP,Daily!FC$10,0)/VLOOKUP($EG200,Data!$B:$CP,Daily!FC$10,0),0)</f>
        <v>0.21175278622087132</v>
      </c>
      <c r="FD202" s="12">
        <f>IFERROR(VLOOKUP($EG202,Data!$B:$CP,Daily!FD$10,0)/VLOOKUP($EG200,Data!$B:$CP,Daily!FD$10,0),0)</f>
        <v>0.21992669110296567</v>
      </c>
      <c r="FE202" s="12">
        <f>IFERROR(VLOOKUP($EG202,Data!$B:$CP,Daily!FE$10,0)/VLOOKUP($EG200,Data!$B:$CP,Daily!FE$10,0),0)</f>
        <v>0.2229279136233725</v>
      </c>
      <c r="FF202" s="12">
        <f>IFERROR(VLOOKUP($EG202,Data!$B:$CP,Daily!FF$10,0)/VLOOKUP($EG200,Data!$B:$CP,Daily!FF$10,0),0)</f>
        <v>0.22490566037735849</v>
      </c>
      <c r="FG202" s="12">
        <f>IFERROR(VLOOKUP($EG202,Data!$B:$CP,Daily!FG$10,0)/VLOOKUP($EG200,Data!$B:$CP,Daily!FG$10,0),0)</f>
        <v>0.23493975903614459</v>
      </c>
      <c r="FH202" s="12">
        <f>IFERROR(VLOOKUP($EG202,Data!$B:$CP,Daily!FH$10,0)/VLOOKUP($EG200,Data!$B:$CP,Daily!FH$10,0),0)</f>
        <v>0.21473614337869235</v>
      </c>
      <c r="FI202" s="12">
        <f>IFERROR(VLOOKUP($EG202,Data!$B:$CP,Daily!FI$10,0)/VLOOKUP($EG200,Data!$B:$CP,Daily!FI$10,0),0)</f>
        <v>0.21763959390862944</v>
      </c>
      <c r="FJ202" s="12">
        <f>IFERROR(VLOOKUP($EG202,Data!$B:$CP,Daily!FJ$10,0)/VLOOKUP($EG200,Data!$B:$CP,Daily!FJ$10,0),0)</f>
        <v>0.20984872867718057</v>
      </c>
      <c r="FK202" s="12">
        <f>IFERROR(VLOOKUP($EG202,Data!$B:$CP,Daily!FK$10,0)/VLOOKUP($EG200,Data!$B:$CP,Daily!FK$10,0),0)</f>
        <v>0.22081300813008131</v>
      </c>
      <c r="FL202" s="12">
        <f>IFERROR(VLOOKUP($EG202,Data!$B:$CP,Daily!FL$10,0)/VLOOKUP($EG200,Data!$B:$CP,Daily!FL$10,0),0)</f>
        <v>0.21529345372460496</v>
      </c>
      <c r="FM202" s="12">
        <f>IFERROR(VLOOKUP($EG202,Data!$B:$CP,Daily!FM$10,0)/VLOOKUP($EG200,Data!$B:$CP,Daily!FM$10,0),0)</f>
        <v>0.21815806662312215</v>
      </c>
      <c r="FN202" s="12">
        <f>IFERROR(VLOOKUP($EG202,Data!$B:$CP,Daily!FN$10,0)/VLOOKUP($EG200,Data!$B:$CP,Daily!FN$10,0),0)</f>
        <v>0.20747372518489685</v>
      </c>
      <c r="FO202" s="12">
        <f>IFERROR(VLOOKUP($EG202,Data!$B:$CP,Daily!FO$10,0)/VLOOKUP($EG200,Data!$B:$CP,Daily!FO$10,0),0)</f>
        <v>0.22414806110458285</v>
      </c>
      <c r="FP202" s="12">
        <f>IFERROR(VLOOKUP($EG202,Data!$B:$CP,Daily!FP$10,0)/VLOOKUP($EG200,Data!$B:$CP,Daily!FP$10,0),0)</f>
        <v>0.2236322617033277</v>
      </c>
      <c r="FQ202" s="12">
        <f>IFERROR(VLOOKUP($EG202,Data!$B:$CP,Daily!FQ$10,0)/VLOOKUP($EG200,Data!$B:$CP,Daily!FQ$10,0),0)</f>
        <v>0.21552996752288162</v>
      </c>
      <c r="FR202" s="12">
        <f>IFERROR(VLOOKUP($EG202,Data!$B:$CP,Daily!FR$10,0)/VLOOKUP($EG200,Data!$B:$CP,Daily!FR$10,0),0)</f>
        <v>0.21740412979351031</v>
      </c>
      <c r="FS202" s="12">
        <f>IFERROR(VLOOKUP($EG202,Data!$B:$CP,Daily!FS$10,0)/VLOOKUP($EG200,Data!$B:$CP,Daily!FS$10,0),0)</f>
        <v>0.20757720471187521</v>
      </c>
      <c r="FT202" s="12">
        <f>IFERROR(VLOOKUP($EG202,Data!$B:$CP,Daily!FT$10,0)/VLOOKUP($EG200,Data!$B:$CP,Daily!FT$10,0),0)</f>
        <v>0.22177121771217712</v>
      </c>
      <c r="FU202" s="12">
        <f>IFERROR(VLOOKUP($EG202,Data!$B:$CP,Daily!FU$10,0)/VLOOKUP($EG200,Data!$B:$CP,Daily!FU$10,0),0)</f>
        <v>0.22368981678738817</v>
      </c>
      <c r="FV202" s="12">
        <f>IFERROR(VLOOKUP($EG202,Data!$B:$CP,Daily!FV$10,0)/VLOOKUP($EG200,Data!$B:$CP,Daily!FV$10,0),0)</f>
        <v>0.20761245674740483</v>
      </c>
      <c r="FW202" s="12">
        <f>IFERROR(VLOOKUP($EG202,Data!$B:$CP,Daily!FW$10,0)/VLOOKUP($EG200,Data!$B:$CP,Daily!FW$10,0),0)</f>
        <v>0.20388692579505299</v>
      </c>
      <c r="FX202" s="12">
        <f>IFERROR(VLOOKUP($EG202,Data!$B:$CP,Daily!FX$10,0)/VLOOKUP($EG200,Data!$B:$CP,Daily!FX$10,0),0)</f>
        <v>0.22661749916191753</v>
      </c>
      <c r="FY202" s="12">
        <f>IFERROR(VLOOKUP($EG202,Data!$B:$CP,Daily!FY$10,0)/VLOOKUP($EG200,Data!$B:$CP,Daily!FY$10,0),0)</f>
        <v>0.22908232118758434</v>
      </c>
      <c r="FZ202" s="12">
        <f>IFERROR(VLOOKUP($EG202,Data!$B:$CP,Daily!FZ$10,0)/VLOOKUP($EG200,Data!$B:$CP,Daily!FZ$10,0),0)</f>
        <v>0.22755524861878454</v>
      </c>
      <c r="GA202" s="12">
        <f>IFERROR(VLOOKUP($EG202,Data!$B:$CP,Daily!GA$10,0)/VLOOKUP($EG200,Data!$B:$CP,Daily!GA$10,0),0)</f>
        <v>0.20351758793969849</v>
      </c>
      <c r="GB202" s="12">
        <f>IFERROR(VLOOKUP($EG202,Data!$B:$CP,Daily!GB$10,0)/VLOOKUP($EG200,Data!$B:$CP,Daily!GB$10,0),0)</f>
        <v>0.22131565527791944</v>
      </c>
      <c r="GC202" s="12">
        <f>IFERROR(VLOOKUP($EG202,Data!$B:$CP,Daily!GC$10,0)/VLOOKUP($EG200,Data!$B:$CP,Daily!GC$10,0),0)</f>
        <v>0.20616770616770616</v>
      </c>
      <c r="GD202" s="12">
        <f>IFERROR(VLOOKUP($EG202,Data!$B:$CP,Daily!GD$10,0)/VLOOKUP($EG200,Data!$B:$CP,Daily!GD$10,0),0)</f>
        <v>0.22474916387959867</v>
      </c>
      <c r="GE202" s="12">
        <f>IFERROR(VLOOKUP($EG202,Data!$B:$CP,Daily!GE$10,0)/VLOOKUP($EG200,Data!$B:$CP,Daily!GE$10,0),0)</f>
        <v>0.23056825604180275</v>
      </c>
      <c r="GF202" s="12">
        <f>IFERROR(VLOOKUP($EG202,Data!$B:$CP,Daily!GF$10,0)/VLOOKUP($EG200,Data!$B:$CP,Daily!GF$10,0),0)</f>
        <v>0.21009268795056643</v>
      </c>
      <c r="GG202" s="12">
        <f>IFERROR(VLOOKUP($EG202,Data!$B:$CP,Daily!GG$10,0)/VLOOKUP($EG200,Data!$B:$CP,Daily!GG$10,0),0)</f>
        <v>0.22493224932249323</v>
      </c>
      <c r="GH202" s="12">
        <f>IFERROR(VLOOKUP($EG202,Data!$B:$CP,Daily!GH$10,0)/VLOOKUP($EG200,Data!$B:$CP,Daily!GH$10,0),0)</f>
        <v>0.22495049504950496</v>
      </c>
      <c r="GI202" s="12">
        <f>IFERROR(VLOOKUP($EG202,Data!$B:$CP,Daily!GI$10,0)/VLOOKUP($EG200,Data!$B:$CP,Daily!GI$10,0),0)</f>
        <v>0.21741071428571429</v>
      </c>
      <c r="GJ202" s="12">
        <f>IFERROR(VLOOKUP($EG202,Data!$B:$CP,Daily!GJ$10,0)/VLOOKUP($EG200,Data!$B:$CP,Daily!GJ$10,0),0)</f>
        <v>0.2229802513464991</v>
      </c>
      <c r="GK202" s="12">
        <f>IFERROR(VLOOKUP($EG202,Data!$B:$CP,Daily!GK$10,0)/VLOOKUP($EG200,Data!$B:$CP,Daily!GK$10,0),0)</f>
        <v>0.22229845626072042</v>
      </c>
      <c r="GL202" s="12">
        <f>IFERROR(VLOOKUP($EG202,Data!$B:$CP,Daily!GL$10,0)/VLOOKUP($EG200,Data!$B:$CP,Daily!GL$10,0),0)</f>
        <v>0.21840277777777778</v>
      </c>
      <c r="GM202" s="12">
        <f>IFERROR(VLOOKUP($EG202,Data!$B:$CP,Daily!GM$10,0)/VLOOKUP($EG200,Data!$B:$CP,Daily!GM$10,0),0)</f>
        <v>0.2207995003123048</v>
      </c>
      <c r="GN202" s="12">
        <f>IFERROR(VLOOKUP($EG202,Data!$B:$CP,Daily!GN$10,0)/VLOOKUP($EG200,Data!$B:$CP,Daily!GN$10,0),0)</f>
        <v>0.20707562479714378</v>
      </c>
      <c r="GO202" s="12">
        <f>IFERROR(VLOOKUP($EG202,Data!$B:$CP,Daily!GO$10,0)/VLOOKUP($EG200,Data!$B:$CP,Daily!GO$10,0),0)</f>
        <v>0.21745507884121745</v>
      </c>
      <c r="GP202" s="12">
        <f>IFERROR(VLOOKUP($EG202,Data!$B:$CP,Daily!GP$10,0)/VLOOKUP($EG200,Data!$B:$CP,Daily!GP$10,0),0)</f>
        <v>0.21380753138075315</v>
      </c>
      <c r="GQ202" s="12">
        <f>IFERROR(VLOOKUP($EG202,Data!$B:$CP,Daily!GQ$10,0)/VLOOKUP($EG200,Data!$B:$CP,Daily!GQ$10,0),0)</f>
        <v>0.21142857142857144</v>
      </c>
      <c r="GR202" s="12">
        <f>IFERROR(VLOOKUP($EG202,Data!$B:$CP,Daily!GR$10,0)/VLOOKUP($EG200,Data!$B:$CP,Daily!GR$10,0),0)</f>
        <v>0.19800995024875623</v>
      </c>
      <c r="GS202" s="12">
        <f>IFERROR(VLOOKUP($EG202,Data!$B:$CP,Daily!GS$10,0)/VLOOKUP($EG200,Data!$B:$CP,Daily!GS$10,0),0)</f>
        <v>0.21271714192068175</v>
      </c>
      <c r="GT202" s="12">
        <f>IFERROR(VLOOKUP($EG202,Data!$B:$CP,Daily!GT$10,0)/VLOOKUP($EG200,Data!$B:$CP,Daily!GT$10,0),0)</f>
        <v>0.21419437340153452</v>
      </c>
      <c r="GU202" s="12">
        <f>IFERROR(VLOOKUP($EG202,Data!$B:$CP,Daily!GU$10,0)/VLOOKUP($EG200,Data!$B:$CP,Daily!GU$10,0),0)</f>
        <v>0.21554487179487181</v>
      </c>
      <c r="GV202" s="12">
        <f>IFERROR(VLOOKUP($EG202,Data!$B:$CP,Daily!GV$10,0)/VLOOKUP($EG200,Data!$B:$CP,Daily!GV$10,0),0)</f>
        <v>0.20586360739324411</v>
      </c>
      <c r="GW202" s="12">
        <f>IFERROR(VLOOKUP($EG202,Data!$B:$CP,Daily!GW$10,0)/VLOOKUP($EG200,Data!$B:$CP,Daily!GW$10,0),0)</f>
        <v>0.20892746435213888</v>
      </c>
      <c r="GX202" s="12">
        <f>IFERROR(VLOOKUP($EG202,Data!$B:$CP,Daily!GX$10,0)/VLOOKUP($EG200,Data!$B:$CP,Daily!GX$10,0),0)</f>
        <v>0.21630094043887146</v>
      </c>
      <c r="GY202" s="12">
        <f>IFERROR(VLOOKUP($EG202,Data!$B:$CP,Daily!GY$10,0)/VLOOKUP($EG200,Data!$B:$CP,Daily!GY$10,0),0)</f>
        <v>0.21357409713574096</v>
      </c>
      <c r="GZ202" s="12">
        <f>IFERROR(VLOOKUP($EG202,Data!$B:$CP,Daily!GZ$10,0)/VLOOKUP($EG200,Data!$B:$CP,Daily!GZ$10,0),0)</f>
        <v>0.20408163265306123</v>
      </c>
      <c r="HA202" s="12">
        <f>IFERROR(VLOOKUP($EG202,Data!$B:$CP,Daily!HA$10,0)/VLOOKUP($EG200,Data!$B:$CP,Daily!HA$10,0),0)</f>
        <v>0.19608462267129775</v>
      </c>
      <c r="HB202" s="12">
        <f>IFERROR(VLOOKUP($EG202,Data!$B:$CP,Daily!HB$10,0)/VLOOKUP($EG200,Data!$B:$CP,Daily!HB$10,0),0)</f>
        <v>0.19537431527693244</v>
      </c>
      <c r="HC202" s="12">
        <f>IFERROR(VLOOKUP($EG202,Data!$B:$CP,Daily!HC$10,0)/VLOOKUP($EG200,Data!$B:$CP,Daily!HC$10,0),0)</f>
        <v>0.20656634746922026</v>
      </c>
      <c r="HD202" s="12">
        <f>IFERROR(VLOOKUP($EG202,Data!$B:$CP,Daily!HD$10,0)/VLOOKUP($EG200,Data!$B:$CP,Daily!HD$10,0),0)</f>
        <v>0.21678040947410679</v>
      </c>
      <c r="HE202" s="12">
        <f>IFERROR(VLOOKUP($EG202,Data!$B:$CP,Daily!HE$10,0)/VLOOKUP($EG200,Data!$B:$CP,Daily!HE$10,0),0)</f>
        <v>0.20743639921722112</v>
      </c>
      <c r="HF202" s="12">
        <f>IFERROR(VLOOKUP($EG202,Data!$B:$CP,Daily!HF$10,0)/VLOOKUP($EG200,Data!$B:$CP,Daily!HF$10,0),0)</f>
        <v>0.1995572422517394</v>
      </c>
      <c r="HG202" s="12">
        <f>IFERROR(VLOOKUP($EG202,Data!$B:$CP,Daily!HG$10,0)/VLOOKUP($EG200,Data!$B:$CP,Daily!HG$10,0),0)</f>
        <v>0.18883060783708733</v>
      </c>
      <c r="HH202" s="12">
        <f>IFERROR(VLOOKUP($EG202,Data!$B:$CP,Daily!HH$10,0)/VLOOKUP($EG200,Data!$B:$CP,Daily!HH$10,0),0)</f>
        <v>0.20398428731762064</v>
      </c>
      <c r="HI202" s="12">
        <f>IFERROR(VLOOKUP($EG202,Data!$B:$CP,Daily!HI$10,0)/VLOOKUP($EG200,Data!$B:$CP,Daily!HI$10,0),0)</f>
        <v>0.21037463976945245</v>
      </c>
      <c r="HJ202" s="12">
        <f>IFERROR(VLOOKUP($EG202,Data!$B:$CP,Daily!HJ$10,0)/VLOOKUP($EG200,Data!$B:$CP,Daily!HJ$10,0),0)</f>
        <v>0.20869276708692766</v>
      </c>
      <c r="HK202" s="12">
        <f>IFERROR(VLOOKUP($EG202,Data!$B:$CP,Daily!HK$10,0)/VLOOKUP($EG200,Data!$B:$CP,Daily!HK$10,0),0)</f>
        <v>0.21103395061728394</v>
      </c>
      <c r="HL202" s="12">
        <f>IFERROR(VLOOKUP($EG202,Data!$B:$CP,Daily!HL$10,0)/VLOOKUP($EG200,Data!$B:$CP,Daily!HL$10,0),0)</f>
        <v>0.22448330683624801</v>
      </c>
      <c r="HM202" s="12">
        <f>IFERROR(VLOOKUP($EG202,Data!$B:$CP,Daily!HM$10,0)/VLOOKUP($EG200,Data!$B:$CP,Daily!HM$10,0),0)</f>
        <v>0.204031007751938</v>
      </c>
      <c r="HN202" s="12">
        <f>IFERROR(VLOOKUP($EG202,Data!$B:$CP,Daily!HN$10,0)/VLOOKUP($EG200,Data!$B:$CP,Daily!HN$10,0),0)</f>
        <v>0.2226027397260274</v>
      </c>
      <c r="HO202" s="12">
        <f>IFERROR(VLOOKUP($EG202,Data!$B:$CP,Daily!HO$10,0)/VLOOKUP($EG200,Data!$B:$CP,Daily!HO$10,0),0)</f>
        <v>0.21538838519970596</v>
      </c>
      <c r="HP202" s="12">
        <f>IFERROR(VLOOKUP($EG202,Data!$B:$CP,Daily!HP$10,0)/VLOOKUP($EG200,Data!$B:$CP,Daily!HP$10,0),0)</f>
        <v>0.22441757593630199</v>
      </c>
      <c r="HQ202" s="12">
        <f>IFERROR(VLOOKUP($EG202,Data!$B:$CP,Daily!HQ$10,0)/VLOOKUP($EG200,Data!$B:$CP,Daily!HQ$10,0),0)</f>
        <v>0.21447112264763141</v>
      </c>
      <c r="HR202" s="12">
        <f>IFERROR(VLOOKUP($EG202,Data!$B:$CP,Daily!HR$10,0)/VLOOKUP($EG200,Data!$B:$CP,Daily!HR$10,0),0)</f>
        <v>0.21442270809359418</v>
      </c>
      <c r="HS202" s="12">
        <f>IFERROR(VLOOKUP($EG202,Data!$B:$CP,Daily!HS$10,0)/VLOOKUP($EG200,Data!$B:$CP,Daily!HS$10,0),0)</f>
        <v>0.20386007237635706</v>
      </c>
      <c r="HT202" s="12">
        <f>IFERROR(VLOOKUP($EG202,Data!$B:$CP,Daily!HT$10,0)/VLOOKUP($EG200,Data!$B:$CP,Daily!HT$10,0),0)</f>
        <v>0.20916458852867831</v>
      </c>
      <c r="HU202" s="13"/>
      <c r="HV202" s="40">
        <f t="shared" si="1902"/>
        <v>0.20984872867718057</v>
      </c>
      <c r="HW202" s="40">
        <f t="shared" si="1903"/>
        <v>0.22344126304522344</v>
      </c>
      <c r="HX202" s="40">
        <f t="shared" si="3071"/>
        <v>1.3592534368042863E-2</v>
      </c>
      <c r="HY202" s="40">
        <f t="shared" si="3072"/>
        <v>0.23363566382125558</v>
      </c>
      <c r="HZ202" s="40">
        <f t="shared" si="3073"/>
        <v>0.19965432790114843</v>
      </c>
      <c r="IA202" s="43"/>
      <c r="IB202" s="12">
        <f t="shared" si="3074"/>
        <v>9.1980808716104531E-3</v>
      </c>
      <c r="IC202" s="12">
        <f t="shared" ref="IC202:IC204" si="3083">SUMPRODUCT(HM202:HS202,HM$200:HS$200)/SUM(HM$200:HS$200)</f>
        <v>0.21417513541343708</v>
      </c>
      <c r="ID202" s="12">
        <f t="shared" ref="ID202:ID204" si="3084">SUMPRODUCT(GQ202:HS202,GQ$200:HS$200)/SUM(GQ$200:HS$200)</f>
        <v>0.20944284407800273</v>
      </c>
      <c r="IE202" s="1"/>
      <c r="IF202" s="7" t="s">
        <v>944</v>
      </c>
      <c r="IG202" s="7" t="s">
        <v>176</v>
      </c>
      <c r="IH202" s="12">
        <f>IFERROR(VLOOKUP($IF202,Data!$B:$CP,Daily!IH$10,0)/VLOOKUP($IF200,Data!$B:$CP,Daily!IH$10,0),0)</f>
        <v>0.28430079155672822</v>
      </c>
      <c r="II202" s="12">
        <f>IFERROR(VLOOKUP($IF202,Data!$B:$CP,Daily!II$10,0)/VLOOKUP($IF200,Data!$B:$CP,Daily!II$10,0),0)</f>
        <v>0.3094198378041173</v>
      </c>
      <c r="IJ202" s="12">
        <f>IFERROR(VLOOKUP($IF202,Data!$B:$CP,Daily!IJ$10,0)/VLOOKUP($IF200,Data!$B:$CP,Daily!IJ$10,0),0)</f>
        <v>0.28156748911465895</v>
      </c>
      <c r="IK202" s="12">
        <f>IFERROR(VLOOKUP($IF202,Data!$B:$CP,Daily!IK$10,0)/VLOOKUP($IF200,Data!$B:$CP,Daily!IK$10,0),0)</f>
        <v>0.28092577813248204</v>
      </c>
      <c r="IL202" s="12">
        <f>IFERROR(VLOOKUP($IF202,Data!$B:$CP,Daily!IL$10,0)/VLOOKUP($IF200,Data!$B:$CP,Daily!IL$10,0),0)</f>
        <v>0.31505791505791508</v>
      </c>
      <c r="IM202" s="12">
        <f>IFERROR(VLOOKUP($IF202,Data!$B:$CP,Daily!IM$10,0)/VLOOKUP($IF200,Data!$B:$CP,Daily!IM$10,0),0)</f>
        <v>0.31695906432748538</v>
      </c>
      <c r="IN202" s="12">
        <f>IFERROR(VLOOKUP($IF202,Data!$B:$CP,Daily!IN$10,0)/VLOOKUP($IF200,Data!$B:$CP,Daily!IN$10,0),0)</f>
        <v>0.30171277997364954</v>
      </c>
      <c r="IO202" s="12">
        <f>IFERROR(VLOOKUP($IF202,Data!$B:$CP,Daily!IO$10,0)/VLOOKUP($IF200,Data!$B:$CP,Daily!IO$10,0),0)</f>
        <v>0.30260303687635576</v>
      </c>
      <c r="IP202" s="12">
        <f>IFERROR(VLOOKUP($IF202,Data!$B:$CP,Daily!IP$10,0)/VLOOKUP($IF200,Data!$B:$CP,Daily!IP$10,0),0)</f>
        <v>0.30982658959537573</v>
      </c>
      <c r="IQ202" s="12">
        <f>IFERROR(VLOOKUP($IF202,Data!$B:$CP,Daily!IQ$10,0)/VLOOKUP($IF200,Data!$B:$CP,Daily!IQ$10,0),0)</f>
        <v>0.28877400295420974</v>
      </c>
      <c r="IR202" s="12">
        <f>IFERROR(VLOOKUP($IF202,Data!$B:$CP,Daily!IR$10,0)/VLOOKUP($IF200,Data!$B:$CP,Daily!IR$10,0),0)</f>
        <v>0.27250996015936257</v>
      </c>
      <c r="IS202" s="12">
        <f>IFERROR(VLOOKUP($IF202,Data!$B:$CP,Daily!IS$10,0)/VLOOKUP($IF200,Data!$B:$CP,Daily!IS$10,0),0)</f>
        <v>0.28541076487252126</v>
      </c>
      <c r="IT202" s="12">
        <f>IFERROR(VLOOKUP($IF202,Data!$B:$CP,Daily!IT$10,0)/VLOOKUP($IF200,Data!$B:$CP,Daily!IT$10,0),0)</f>
        <v>0.29085457271364318</v>
      </c>
      <c r="IU202" s="12">
        <f>IFERROR(VLOOKUP($IF202,Data!$B:$CP,Daily!IU$10,0)/VLOOKUP($IF200,Data!$B:$CP,Daily!IU$10,0),0)</f>
        <v>0.2926517571884984</v>
      </c>
      <c r="IV202" s="12">
        <f>IFERROR(VLOOKUP($IF202,Data!$B:$CP,Daily!IV$10,0)/VLOOKUP($IF200,Data!$B:$CP,Daily!IV$10,0),0)</f>
        <v>0.29780935464772057</v>
      </c>
      <c r="IW202" s="12">
        <f>IFERROR(VLOOKUP($IF202,Data!$B:$CP,Daily!IW$10,0)/VLOOKUP($IF200,Data!$B:$CP,Daily!IW$10,0),0)</f>
        <v>0.28867924528301886</v>
      </c>
      <c r="IX202" s="12">
        <f>IFERROR(VLOOKUP($IF202,Data!$B:$CP,Daily!IX$10,0)/VLOOKUP($IF200,Data!$B:$CP,Daily!IX$10,0),0)</f>
        <v>0.3</v>
      </c>
      <c r="IY202" s="12">
        <f>IFERROR(VLOOKUP($IF202,Data!$B:$CP,Daily!IY$10,0)/VLOOKUP($IF200,Data!$B:$CP,Daily!IY$10,0),0)</f>
        <v>0.3</v>
      </c>
      <c r="IZ202" s="12">
        <f>IFERROR(VLOOKUP($IF202,Data!$B:$CP,Daily!IZ$10,0)/VLOOKUP($IF200,Data!$B:$CP,Daily!IZ$10,0),0)</f>
        <v>0.30179558011049723</v>
      </c>
      <c r="JA202" s="12">
        <f>IFERROR(VLOOKUP($IF202,Data!$B:$CP,Daily!JA$10,0)/VLOOKUP($IF200,Data!$B:$CP,Daily!JA$10,0),0)</f>
        <v>0.31407407407407406</v>
      </c>
      <c r="JB202" s="12">
        <f>IFERROR(VLOOKUP($IF202,Data!$B:$CP,Daily!JB$10,0)/VLOOKUP($IF200,Data!$B:$CP,Daily!JB$10,0),0)</f>
        <v>0.2971223021582734</v>
      </c>
      <c r="JC202" s="12">
        <f>IFERROR(VLOOKUP($IF202,Data!$B:$CP,Daily!JC$10,0)/VLOOKUP($IF200,Data!$B:$CP,Daily!JC$10,0),0)</f>
        <v>0.28272894898586354</v>
      </c>
      <c r="JD202" s="12">
        <f>IFERROR(VLOOKUP($IF202,Data!$B:$CP,Daily!JD$10,0)/VLOOKUP($IF200,Data!$B:$CP,Daily!JD$10,0),0)</f>
        <v>0.27968036529680368</v>
      </c>
      <c r="JE202" s="12">
        <f>IFERROR(VLOOKUP($IF202,Data!$B:$CP,Daily!JE$10,0)/VLOOKUP($IF200,Data!$B:$CP,Daily!JE$10,0),0)</f>
        <v>0.2404109589041096</v>
      </c>
      <c r="JF202" s="12">
        <f>IFERROR(VLOOKUP($IF202,Data!$B:$CP,Daily!JF$10,0)/VLOOKUP($IF200,Data!$B:$CP,Daily!JF$10,0),0)</f>
        <v>0.26627218934911245</v>
      </c>
      <c r="JG202" s="12">
        <f>IFERROR(VLOOKUP($IF202,Data!$B:$CP,Daily!JG$10,0)/VLOOKUP($IF200,Data!$B:$CP,Daily!JG$10,0),0)</f>
        <v>0.26833976833976836</v>
      </c>
      <c r="JH202" s="12">
        <f>IFERROR(VLOOKUP($IF202,Data!$B:$CP,Daily!JH$10,0)/VLOOKUP($IF200,Data!$B:$CP,Daily!JH$10,0),0)</f>
        <v>0.27057356608478805</v>
      </c>
      <c r="JI202" s="12">
        <f>IFERROR(VLOOKUP($IF202,Data!$B:$CP,Daily!JI$10,0)/VLOOKUP($IF200,Data!$B:$CP,Daily!JI$10,0),0)</f>
        <v>0.27510398098633393</v>
      </c>
      <c r="JJ202" s="12">
        <f>IFERROR(VLOOKUP($IF202,Data!$B:$CP,Daily!JJ$10,0)/VLOOKUP($IF200,Data!$B:$CP,Daily!JJ$10,0),0)</f>
        <v>0.26483726866624124</v>
      </c>
      <c r="JK202" s="12">
        <f>IFERROR(VLOOKUP($IF202,Data!$B:$CP,Daily!JK$10,0)/VLOOKUP($IF200,Data!$B:$CP,Daily!JK$10,0),0)</f>
        <v>0.27410617551462624</v>
      </c>
      <c r="JL202" s="12">
        <f>IFERROR(VLOOKUP($IF202,Data!$B:$CP,Daily!JL$10,0)/VLOOKUP($IF200,Data!$B:$CP,Daily!JL$10,0),0)</f>
        <v>0.27360931435963776</v>
      </c>
      <c r="JM202" s="12">
        <f>IFERROR(VLOOKUP($IF202,Data!$B:$CP,Daily!JM$10,0)/VLOOKUP($IF200,Data!$B:$CP,Daily!JM$10,0),0)</f>
        <v>0.27800161160354553</v>
      </c>
      <c r="JN202" s="12">
        <f>IFERROR(VLOOKUP($IF202,Data!$B:$CP,Daily!JN$10,0)/VLOOKUP($IF200,Data!$B:$CP,Daily!JN$10,0),0)</f>
        <v>0.26494724501758499</v>
      </c>
      <c r="JO202" s="12">
        <f>IFERROR(VLOOKUP($IF202,Data!$B:$CP,Daily!JO$10,0)/VLOOKUP($IF200,Data!$B:$CP,Daily!JO$10,0),0)</f>
        <v>0.28420523138832998</v>
      </c>
      <c r="JP202" s="12">
        <f>IFERROR(VLOOKUP($IF202,Data!$B:$CP,Daily!JP$10,0)/VLOOKUP($IF200,Data!$B:$CP,Daily!JP$10,0),0)</f>
        <v>0.27149321266968324</v>
      </c>
      <c r="JQ202" s="12">
        <f>IFERROR(VLOOKUP($IF202,Data!$B:$CP,Daily!JQ$10,0)/VLOOKUP($IF200,Data!$B:$CP,Daily!JQ$10,0),0)</f>
        <v>0.26622662266226621</v>
      </c>
      <c r="JR202" s="12">
        <f>IFERROR(VLOOKUP($IF202,Data!$B:$CP,Daily!JR$10,0)/VLOOKUP($IF200,Data!$B:$CP,Daily!JR$10,0),0)</f>
        <v>0.26181818181818184</v>
      </c>
      <c r="JS202" s="12">
        <f>IFERROR(VLOOKUP($IF202,Data!$B:$CP,Daily!JS$10,0)/VLOOKUP($IF200,Data!$B:$CP,Daily!JS$10,0),0)</f>
        <v>0.25835189309576839</v>
      </c>
      <c r="JT202" s="12">
        <f>IFERROR(VLOOKUP($IF202,Data!$B:$CP,Daily!JT$10,0)/VLOOKUP($IF200,Data!$B:$CP,Daily!JT$10,0),0)</f>
        <v>0.26873385012919898</v>
      </c>
      <c r="JU202" s="12">
        <f>IFERROR(VLOOKUP($IF202,Data!$B:$CP,Daily!JU$10,0)/VLOOKUP($IF200,Data!$B:$CP,Daily!JU$10,0),0)</f>
        <v>0.26168224299065418</v>
      </c>
      <c r="JV202" s="12">
        <f>IFERROR(VLOOKUP($IF202,Data!$B:$CP,Daily!JV$10,0)/VLOOKUP($IF200,Data!$B:$CP,Daily!JV$10,0),0)</f>
        <v>0.27641707487753675</v>
      </c>
      <c r="JW202" s="12">
        <f>IFERROR(VLOOKUP($IF202,Data!$B:$CP,Daily!JW$10,0)/VLOOKUP($IF200,Data!$B:$CP,Daily!JW$10,0),0)</f>
        <v>0.26908396946564883</v>
      </c>
      <c r="JX202" s="12">
        <f>IFERROR(VLOOKUP($IF202,Data!$B:$CP,Daily!JX$10,0)/VLOOKUP($IF200,Data!$B:$CP,Daily!JX$10,0),0)</f>
        <v>0.278879015721121</v>
      </c>
      <c r="JY202" s="12">
        <f>IFERROR(VLOOKUP($IF202,Data!$B:$CP,Daily!JY$10,0)/VLOOKUP($IF200,Data!$B:$CP,Daily!JY$10,0),0)</f>
        <v>0.26849894291754756</v>
      </c>
      <c r="JZ202" s="12">
        <f>IFERROR(VLOOKUP($IF202,Data!$B:$CP,Daily!JZ$10,0)/VLOOKUP($IF200,Data!$B:$CP,Daily!JZ$10,0),0)</f>
        <v>0.26919900908340216</v>
      </c>
      <c r="KA202" s="12">
        <f>IFERROR(VLOOKUP($IF202,Data!$B:$CP,Daily!KA$10,0)/VLOOKUP($IF200,Data!$B:$CP,Daily!KA$10,0),0)</f>
        <v>0.28229166666666666</v>
      </c>
      <c r="KB202" s="12">
        <f>IFERROR(VLOOKUP($IF202,Data!$B:$CP,Daily!KB$10,0)/VLOOKUP($IF200,Data!$B:$CP,Daily!KB$10,0),0)</f>
        <v>0.2769010043041607</v>
      </c>
      <c r="KC202" s="12">
        <f>IFERROR(VLOOKUP($IF202,Data!$B:$CP,Daily!KC$10,0)/VLOOKUP($IF200,Data!$B:$CP,Daily!KC$10,0),0)</f>
        <v>0.2441860465116279</v>
      </c>
      <c r="KD202" s="12">
        <f>IFERROR(VLOOKUP($IF202,Data!$B:$CP,Daily!KD$10,0)/VLOOKUP($IF200,Data!$B:$CP,Daily!KD$10,0),0)</f>
        <v>0.28492008339124392</v>
      </c>
      <c r="KE202" s="12">
        <f>IFERROR(VLOOKUP($IF202,Data!$B:$CP,Daily!KE$10,0)/VLOOKUP($IF200,Data!$B:$CP,Daily!KE$10,0),0)</f>
        <v>0.2959394356503785</v>
      </c>
      <c r="KF202" s="12">
        <f>IFERROR(VLOOKUP($IF202,Data!$B:$CP,Daily!KF$10,0)/VLOOKUP($IF200,Data!$B:$CP,Daily!KF$10,0),0)</f>
        <v>0.27715355805243447</v>
      </c>
      <c r="KG202" s="12">
        <f>IFERROR(VLOOKUP($IF202,Data!$B:$CP,Daily!KG$10,0)/VLOOKUP($IF200,Data!$B:$CP,Daily!KG$10,0),0)</f>
        <v>0.27385570209464699</v>
      </c>
      <c r="KH202" s="12">
        <f>IFERROR(VLOOKUP($IF202,Data!$B:$CP,Daily!KH$10,0)/VLOOKUP($IF200,Data!$B:$CP,Daily!KH$10,0),0)</f>
        <v>0.267402376910017</v>
      </c>
      <c r="KI202" s="12">
        <f>IFERROR(VLOOKUP($IF202,Data!$B:$CP,Daily!KI$10,0)/VLOOKUP($IF200,Data!$B:$CP,Daily!KI$10,0),0)</f>
        <v>0.28401122019635344</v>
      </c>
      <c r="KJ202" s="12">
        <f>IFERROR(VLOOKUP($IF202,Data!$B:$CP,Daily!KJ$10,0)/VLOOKUP($IF200,Data!$B:$CP,Daily!KJ$10,0),0)</f>
        <v>0.25305291723202172</v>
      </c>
      <c r="KK202" s="12">
        <f>IFERROR(VLOOKUP($IF202,Data!$B:$CP,Daily!KK$10,0)/VLOOKUP($IF200,Data!$B:$CP,Daily!KK$10,0),0)</f>
        <v>0.27370417193426044</v>
      </c>
      <c r="KL202" s="12">
        <f>IFERROR(VLOOKUP($IF202,Data!$B:$CP,Daily!KL$10,0)/VLOOKUP($IF200,Data!$B:$CP,Daily!KL$10,0),0)</f>
        <v>0.26441351888667991</v>
      </c>
      <c r="KM202" s="12">
        <f>IFERROR(VLOOKUP($IF202,Data!$B:$CP,Daily!KM$10,0)/VLOOKUP($IF200,Data!$B:$CP,Daily!KM$10,0),0)</f>
        <v>0.24005749880210828</v>
      </c>
      <c r="KN202" s="12">
        <f>IFERROR(VLOOKUP($IF202,Data!$B:$CP,Daily!KN$10,0)/VLOOKUP($IF200,Data!$B:$CP,Daily!KN$10,0),0)</f>
        <v>0.24729891956782712</v>
      </c>
      <c r="KO202" s="12">
        <f>IFERROR(VLOOKUP($IF202,Data!$B:$CP,Daily!KO$10,0)/VLOOKUP($IF200,Data!$B:$CP,Daily!KO$10,0),0)</f>
        <v>0.25988334413480235</v>
      </c>
      <c r="KP202" s="12">
        <f>IFERROR(VLOOKUP($IF202,Data!$B:$CP,Daily!KP$10,0)/VLOOKUP($IF200,Data!$B:$CP,Daily!KP$10,0),0)</f>
        <v>0.25014343086632246</v>
      </c>
      <c r="KQ202" s="12">
        <f>IFERROR(VLOOKUP($IF202,Data!$B:$CP,Daily!KQ$10,0)/VLOOKUP($IF200,Data!$B:$CP,Daily!KQ$10,0),0)</f>
        <v>0.24662162162162163</v>
      </c>
      <c r="KR202" s="12">
        <f>IFERROR(VLOOKUP($IF202,Data!$B:$CP,Daily!KR$10,0)/VLOOKUP($IF200,Data!$B:$CP,Daily!KR$10,0),0)</f>
        <v>0.24020887728459531</v>
      </c>
      <c r="KS202" s="12">
        <f>IFERROR(VLOOKUP($IF202,Data!$B:$CP,Daily!KS$10,0)/VLOOKUP($IF200,Data!$B:$CP,Daily!KS$10,0),0)</f>
        <v>0.24357601713062099</v>
      </c>
      <c r="KT202" s="12">
        <f>IFERROR(VLOOKUP($IF202,Data!$B:$CP,Daily!KT$10,0)/VLOOKUP($IF200,Data!$B:$CP,Daily!KT$10,0),0)</f>
        <v>0.247254981699878</v>
      </c>
      <c r="KU202" s="12">
        <f>IFERROR(VLOOKUP($IF202,Data!$B:$CP,Daily!KU$10,0)/VLOOKUP($IF200,Data!$B:$CP,Daily!KU$10,0),0)</f>
        <v>0.24743381955699623</v>
      </c>
      <c r="KV202" s="12">
        <f>IFERROR(VLOOKUP($IF202,Data!$B:$CP,Daily!KV$10,0)/VLOOKUP($IF200,Data!$B:$CP,Daily!KV$10,0),0)</f>
        <v>0.26105717367853293</v>
      </c>
      <c r="KW202" s="12">
        <f>IFERROR(VLOOKUP($IF202,Data!$B:$CP,Daily!KW$10,0)/VLOOKUP($IF200,Data!$B:$CP,Daily!KW$10,0),0)</f>
        <v>0.24627277747101048</v>
      </c>
      <c r="KX202" s="12">
        <f>IFERROR(VLOOKUP($IF202,Data!$B:$CP,Daily!KX$10,0)/VLOOKUP($IF200,Data!$B:$CP,Daily!KX$10,0),0)</f>
        <v>0.25014376078205863</v>
      </c>
      <c r="KY202" s="12">
        <f>IFERROR(VLOOKUP($IF202,Data!$B:$CP,Daily!KY$10,0)/VLOOKUP($IF200,Data!$B:$CP,Daily!KY$10,0),0)</f>
        <v>0.24908647990255786</v>
      </c>
      <c r="KZ202" s="12">
        <f>IFERROR(VLOOKUP($IF202,Data!$B:$CP,Daily!KZ$10,0)/VLOOKUP($IF200,Data!$B:$CP,Daily!KZ$10,0),0)</f>
        <v>0.26971428571428574</v>
      </c>
      <c r="LA202" s="12">
        <f>IFERROR(VLOOKUP($IF202,Data!$B:$CP,Daily!LA$10,0)/VLOOKUP($IF200,Data!$B:$CP,Daily!LA$10,0),0)</f>
        <v>0.25105042016806722</v>
      </c>
      <c r="LB202" s="12">
        <f>IFERROR(VLOOKUP($IF202,Data!$B:$CP,Daily!LB$10,0)/VLOOKUP($IF200,Data!$B:$CP,Daily!LB$10,0),0)</f>
        <v>0.25060386473429952</v>
      </c>
      <c r="LC202" s="12">
        <f>IFERROR(VLOOKUP($IF202,Data!$B:$CP,Daily!LC$10,0)/VLOOKUP($IF200,Data!$B:$CP,Daily!LC$10,0),0)</f>
        <v>0.26331145149525892</v>
      </c>
      <c r="LD202" s="12">
        <f>IFERROR(VLOOKUP($IF202,Data!$B:$CP,Daily!LD$10,0)/VLOOKUP($IF200,Data!$B:$CP,Daily!LD$10,0),0)</f>
        <v>0.25531914893617019</v>
      </c>
      <c r="LE202" s="12">
        <f>IFERROR(VLOOKUP($IF202,Data!$B:$CP,Daily!LE$10,0)/VLOOKUP($IF200,Data!$B:$CP,Daily!LE$10,0),0)</f>
        <v>0.23914373088685015</v>
      </c>
      <c r="LF202" s="12">
        <f>IFERROR(VLOOKUP($IF202,Data!$B:$CP,Daily!LF$10,0)/VLOOKUP($IF200,Data!$B:$CP,Daily!LF$10,0),0)</f>
        <v>0.24404416037187682</v>
      </c>
      <c r="LG202" s="12">
        <f>IFERROR(VLOOKUP($IF202,Data!$B:$CP,Daily!LG$10,0)/VLOOKUP($IF200,Data!$B:$CP,Daily!LG$10,0),0)</f>
        <v>0.24127764127764129</v>
      </c>
      <c r="LH202" s="12">
        <f>IFERROR(VLOOKUP($IF202,Data!$B:$CP,Daily!LH$10,0)/VLOOKUP($IF200,Data!$B:$CP,Daily!LH$10,0),0)</f>
        <v>0.24314345991561181</v>
      </c>
      <c r="LI202" s="12">
        <f>IFERROR(VLOOKUP($IF202,Data!$B:$CP,Daily!LI$10,0)/VLOOKUP($IF200,Data!$B:$CP,Daily!LI$10,0),0)</f>
        <v>0.23602892833662065</v>
      </c>
      <c r="LJ202" s="12">
        <f>IFERROR(VLOOKUP($IF202,Data!$B:$CP,Daily!LJ$10,0)/VLOOKUP($IF200,Data!$B:$CP,Daily!LJ$10,0),0)</f>
        <v>0.25617977528089886</v>
      </c>
      <c r="LK202" s="12">
        <f>IFERROR(VLOOKUP($IF202,Data!$B:$CP,Daily!LK$10,0)/VLOOKUP($IF200,Data!$B:$CP,Daily!LK$10,0),0)</f>
        <v>0.25612745098039214</v>
      </c>
      <c r="LL202" s="12">
        <f>IFERROR(VLOOKUP($IF202,Data!$B:$CP,Daily!LL$10,0)/VLOOKUP($IF200,Data!$B:$CP,Daily!LL$10,0),0)</f>
        <v>0.24727932285368803</v>
      </c>
      <c r="LM202" s="12">
        <f>IFERROR(VLOOKUP($IF202,Data!$B:$CP,Daily!LM$10,0)/VLOOKUP($IF200,Data!$B:$CP,Daily!LM$10,0),0)</f>
        <v>0.28264132066033015</v>
      </c>
      <c r="LN202" s="12">
        <f>IFERROR(VLOOKUP($IF202,Data!$B:$CP,Daily!LN$10,0)/VLOOKUP($IF200,Data!$B:$CP,Daily!LN$10,0),0)</f>
        <v>0.2709637046307885</v>
      </c>
      <c r="LO202" s="12">
        <f>IFERROR(VLOOKUP($IF202,Data!$B:$CP,Daily!LO$10,0)/VLOOKUP($IF200,Data!$B:$CP,Daily!LO$10,0),0)</f>
        <v>0.26385681293302543</v>
      </c>
      <c r="LP202" s="12">
        <f>IFERROR(VLOOKUP($IF202,Data!$B:$CP,Daily!LP$10,0)/VLOOKUP($IF200,Data!$B:$CP,Daily!LP$10,0),0)</f>
        <v>0.24107744107744108</v>
      </c>
      <c r="LQ202" s="12">
        <f>IFERROR(VLOOKUP($IF202,Data!$B:$CP,Daily!LQ$10,0)/VLOOKUP($IF200,Data!$B:$CP,Daily!LQ$10,0),0)</f>
        <v>0.28199404761904762</v>
      </c>
      <c r="LR202" s="12">
        <f>IFERROR(VLOOKUP($IF202,Data!$B:$CP,Daily!LR$10,0)/VLOOKUP($IF200,Data!$B:$CP,Daily!LR$10,0),0)</f>
        <v>0.23167701863354037</v>
      </c>
      <c r="LS202" s="12">
        <f>IFERROR(VLOOKUP($IF202,Data!$B:$CP,Daily!LS$10,0)/VLOOKUP($IF200,Data!$B:$CP,Daily!LS$10,0),0)</f>
        <v>0.253750815394651</v>
      </c>
      <c r="LU202" s="40">
        <f t="shared" si="3075"/>
        <v>0.25105042016806722</v>
      </c>
      <c r="LV202" s="40">
        <f t="shared" si="3076"/>
        <v>0.28272894898586354</v>
      </c>
      <c r="LW202" s="40">
        <f t="shared" si="3077"/>
        <v>3.1678528817796314E-2</v>
      </c>
      <c r="LX202" s="40">
        <f t="shared" si="3078"/>
        <v>0.30648784559921077</v>
      </c>
      <c r="LY202" s="40">
        <f t="shared" si="3079"/>
        <v>0.22729152355471999</v>
      </c>
      <c r="LZ202" s="41"/>
      <c r="MA202" s="12">
        <f t="shared" si="3080"/>
        <v>1.4986478357118138E-2</v>
      </c>
      <c r="MB202" s="12">
        <f t="shared" ref="MB202:MB204" si="3085">SUMPRODUCT(LL202:LR202,LL$200:LR$200)/SUM(LL$200:LR$200)</f>
        <v>0.25967479791911746</v>
      </c>
      <c r="MC202" s="12">
        <f t="shared" ref="MC202:MC204" si="3086">SUMPRODUCT(KP202:LR202,KP$200:LR$200)/SUM(KP$200:LR$200)</f>
        <v>0.25187886640889617</v>
      </c>
    </row>
    <row r="203" spans="4:341" x14ac:dyDescent="0.35">
      <c r="D203" s="116" t="s">
        <v>945</v>
      </c>
      <c r="E203" s="53" t="str">
        <f>VLOOKUP($D203,'Metric Nature'!$C:$D,2,0)&amp;IF(($F203&lt;(EA203)),"Below",IF(($F203&gt;(DZ203)),"Above","Within"))</f>
        <v>PositiveWithin</v>
      </c>
      <c r="F203" s="48">
        <f t="shared" ref="F203:F205" si="3087">DU203</f>
        <v>0.15186669479012865</v>
      </c>
      <c r="G203" s="77">
        <f t="shared" ref="G203:G205" si="3088">ED203</f>
        <v>0.15223556471349373</v>
      </c>
      <c r="H203" s="48">
        <f t="shared" ref="H203:H205" si="3089">IFERROR(((F203-G203)/G203),0)</f>
        <v>-2.4230206920392312E-3</v>
      </c>
      <c r="I203" s="74">
        <f t="shared" ref="I203:I205" si="3090">EE203</f>
        <v>0.15684603393139285</v>
      </c>
      <c r="J203" s="48">
        <f t="shared" ref="J203:J205" si="3091">IFERROR(((F203-I203)/I203),0)</f>
        <v>-3.1746669115281824E-2</v>
      </c>
      <c r="K203" s="48"/>
      <c r="L203" s="50"/>
      <c r="M203" s="53" t="str">
        <f>VLOOKUP($D203,'Metric Nature'!$C:$D,2,0)&amp;IF(($N203&lt;(HZ203)),"Below",IF(($N203&gt;(HY203)),"Above","Within"))</f>
        <v>PositiveWithin</v>
      </c>
      <c r="N203" s="48">
        <f t="shared" ref="N203" si="3092">HT203</f>
        <v>0.15243142144638405</v>
      </c>
      <c r="O203" s="49">
        <f t="shared" ref="O203" si="3093">IC203</f>
        <v>0.15653845360766394</v>
      </c>
      <c r="P203" s="55">
        <f t="shared" ref="P203" si="3094">IFERROR(((N203-O203)/O203),0)</f>
        <v>-2.6236570418495645E-2</v>
      </c>
      <c r="Q203" s="49">
        <f t="shared" ref="Q203" si="3095">ID203</f>
        <v>0.15651656775031988</v>
      </c>
      <c r="R203" s="55">
        <f t="shared" ref="R203" si="3096">IFERROR(((N203-Q203)/Q203),0)</f>
        <v>-2.6100408171821052E-2</v>
      </c>
      <c r="S203" s="48"/>
      <c r="T203" s="50"/>
      <c r="U203" s="53" t="str">
        <f>VLOOKUP($D203,'Metric Nature'!$C:$D,2,0)&amp;IF(($V203&lt;(LY203)),"Below",IF(($V203&gt;(LX203)),"Above","Within"))</f>
        <v>PositiveWithin</v>
      </c>
      <c r="V203" s="48">
        <f t="shared" ref="V203" si="3097">LS203</f>
        <v>0.15068493150684931</v>
      </c>
      <c r="W203" s="49">
        <f t="shared" ref="W203" si="3098">MB203</f>
        <v>0.14321639805919378</v>
      </c>
      <c r="X203" s="48">
        <f t="shared" ref="X203" si="3099">IFERROR(((V203-W203)/W203),0)</f>
        <v>5.2148591563995698E-2</v>
      </c>
      <c r="Y203" s="49">
        <f t="shared" ref="Y203" si="3100">MC203</f>
        <v>0.15724130103328288</v>
      </c>
      <c r="Z203" s="55">
        <f t="shared" ref="Z203" si="3101">IFERROR(((V203-Y203)/Y203),0)</f>
        <v>-4.1696230464576219E-2</v>
      </c>
      <c r="AA203" s="48"/>
      <c r="AB203" s="191"/>
      <c r="AC203" s="46"/>
      <c r="AI203" s="7" t="s">
        <v>945</v>
      </c>
      <c r="AJ203" s="12">
        <f>IFERROR(IFERROR(VLOOKUP($EG203,Data!$B:$CP,Daily!EI$10,0)+VLOOKUP($IF203,Data!$B:$CP,Daily!IH$10,0),0)/IFERROR(VLOOKUP($EG200,Data!$B:$CP,Daily!EI$10,0)+VLOOKUP($IF200,Data!$B:$CP,Daily!IH$10,0),0),0)</f>
        <v>4.5301306363253267E-2</v>
      </c>
      <c r="AK203" s="12">
        <f>IFERROR(IFERROR(VLOOKUP($EG203,Data!$B:$CP,Daily!EJ$10,0)+VLOOKUP($IF203,Data!$B:$CP,Daily!II$10,0),0)/IFERROR(VLOOKUP($EG200,Data!$B:$CP,Daily!EJ$10,0)+VLOOKUP($IF200,Data!$B:$CP,Daily!II$10,0),0),0)</f>
        <v>5.0658561296859167E-2</v>
      </c>
      <c r="AL203" s="12">
        <f>IFERROR(IFERROR(VLOOKUP($EG203,Data!$B:$CP,Daily!EK$10,0)+VLOOKUP($IF203,Data!$B:$CP,Daily!IJ$10,0),0)/IFERROR(VLOOKUP($EG200,Data!$B:$CP,Daily!EK$10,0)+VLOOKUP($IF200,Data!$B:$CP,Daily!IJ$10,0),0),0)</f>
        <v>5.3191489361702128E-2</v>
      </c>
      <c r="AM203" s="12">
        <f>IFERROR(IFERROR(VLOOKUP($EG203,Data!$B:$CP,Daily!EL$10,0)+VLOOKUP($IF203,Data!$B:$CP,Daily!IK$10,0),0)/IFERROR(VLOOKUP($EG200,Data!$B:$CP,Daily!EL$10,0)+VLOOKUP($IF200,Data!$B:$CP,Daily!IK$10,0),0),0)</f>
        <v>4.2679772374547335E-2</v>
      </c>
      <c r="AN203" s="12">
        <f>IFERROR(IFERROR(VLOOKUP($EG203,Data!$B:$CP,Daily!EM$10,0)+VLOOKUP($IF203,Data!$B:$CP,Daily!IL$10,0),0)/IFERROR(VLOOKUP($EG200,Data!$B:$CP,Daily!EM$10,0)+VLOOKUP($IF200,Data!$B:$CP,Daily!IL$10,0),0),0)</f>
        <v>4.8897897137066125E-2</v>
      </c>
      <c r="AO203" s="12">
        <f>IFERROR(IFERROR(VLOOKUP($EG203,Data!$B:$CP,Daily!EN$10,0)+VLOOKUP($IF203,Data!$B:$CP,Daily!IM$10,0),0)/IFERROR(VLOOKUP($EG200,Data!$B:$CP,Daily!EN$10,0)+VLOOKUP($IF200,Data!$B:$CP,Daily!IM$10,0),0),0)</f>
        <v>5.1070516597917892E-2</v>
      </c>
      <c r="AP203" s="12">
        <f>IFERROR(IFERROR(VLOOKUP($EG203,Data!$B:$CP,Daily!EO$10,0)+VLOOKUP($IF203,Data!$B:$CP,Daily!IN$10,0),0)/IFERROR(VLOOKUP($EG200,Data!$B:$CP,Daily!EO$10,0)+VLOOKUP($IF200,Data!$B:$CP,Daily!IN$10,0),0),0)</f>
        <v>4.2402826855123678E-2</v>
      </c>
      <c r="AQ203" s="12">
        <f>IFERROR(IFERROR(VLOOKUP($EG203,Data!$B:$CP,Daily!EP$10,0)+VLOOKUP($IF203,Data!$B:$CP,Daily!IO$10,0),0)/IFERROR(VLOOKUP($EG200,Data!$B:$CP,Daily!EP$10,0)+VLOOKUP($IF200,Data!$B:$CP,Daily!IO$10,0),0),0)</f>
        <v>4.6021429826102231E-2</v>
      </c>
      <c r="AR203" s="12">
        <f>IFERROR(IFERROR(VLOOKUP($EG203,Data!$B:$CP,Daily!EQ$10,0)+VLOOKUP($IF203,Data!$B:$CP,Daily!IP$10,0),0)/IFERROR(VLOOKUP($EG200,Data!$B:$CP,Daily!EQ$10,0)+VLOOKUP($IF200,Data!$B:$CP,Daily!IP$10,0),0),0)</f>
        <v>4.976041282712864E-2</v>
      </c>
      <c r="AS203" s="12">
        <f>IFERROR(IFERROR(VLOOKUP($EG203,Data!$B:$CP,Daily!ER$10,0)+VLOOKUP($IF203,Data!$B:$CP,Daily!IQ$10,0),0)/IFERROR(VLOOKUP($EG200,Data!$B:$CP,Daily!ER$10,0)+VLOOKUP($IF200,Data!$B:$CP,Daily!IQ$10,0),0),0)</f>
        <v>4.7353760445682451E-2</v>
      </c>
      <c r="AT203" s="12">
        <f>IFERROR(IFERROR(VLOOKUP($EG203,Data!$B:$CP,Daily!ES$10,0)+VLOOKUP($IF203,Data!$B:$CP,Daily!IR$10,0),0)/IFERROR(VLOOKUP($EG200,Data!$B:$CP,Daily!ES$10,0)+VLOOKUP($IF200,Data!$B:$CP,Daily!IR$10,0),0),0)</f>
        <v>4.5712809917355372E-2</v>
      </c>
      <c r="AU203" s="12">
        <f>IFERROR(IFERROR(VLOOKUP($EG203,Data!$B:$CP,Daily!ET$10,0)+VLOOKUP($IF203,Data!$B:$CP,Daily!IS$10,0),0)/IFERROR(VLOOKUP($EG200,Data!$B:$CP,Daily!ET$10,0)+VLOOKUP($IF200,Data!$B:$CP,Daily!IS$10,0),0),0)</f>
        <v>4.1704035874439459E-2</v>
      </c>
      <c r="AV203" s="12">
        <f>IFERROR(IFERROR(VLOOKUP($EG203,Data!$B:$CP,Daily!EU$10,0)+VLOOKUP($IF203,Data!$B:$CP,Daily!IT$10,0),0)/IFERROR(VLOOKUP($EG200,Data!$B:$CP,Daily!EU$10,0)+VLOOKUP($IF200,Data!$B:$CP,Daily!IT$10,0),0),0)</f>
        <v>4.900351699882767E-2</v>
      </c>
      <c r="AW203" s="12">
        <f>IFERROR(IFERROR(VLOOKUP($EG203,Data!$B:$CP,Daily!EV$10,0)+VLOOKUP($IF203,Data!$B:$CP,Daily!IU$10,0),0)/IFERROR(VLOOKUP($EG200,Data!$B:$CP,Daily!EV$10,0)+VLOOKUP($IF200,Data!$B:$CP,Daily!IU$10,0),0),0)</f>
        <v>3.8543441226575811E-2</v>
      </c>
      <c r="AX203" s="12">
        <f>IFERROR(IFERROR(VLOOKUP($EG203,Data!$B:$CP,Daily!EW$10,0)+VLOOKUP($IF203,Data!$B:$CP,Daily!IV$10,0),0)/IFERROR(VLOOKUP($EG200,Data!$B:$CP,Daily!EW$10,0)+VLOOKUP($IF200,Data!$B:$CP,Daily!IV$10,0),0),0)</f>
        <v>3.6490969406561005E-2</v>
      </c>
      <c r="AY203" s="12">
        <f>IFERROR(IFERROR(VLOOKUP($EG203,Data!$B:$CP,Daily!EX$10,0)+VLOOKUP($IF203,Data!$B:$CP,Daily!IW$10,0),0)/IFERROR(VLOOKUP($EG200,Data!$B:$CP,Daily!EX$10,0)+VLOOKUP($IF200,Data!$B:$CP,Daily!IW$10,0),0),0)</f>
        <v>4.5075125208681135E-2</v>
      </c>
      <c r="AZ203" s="12">
        <f>IFERROR(IFERROR(VLOOKUP($EG203,Data!$B:$CP,Daily!EY$10,0)+VLOOKUP($IF203,Data!$B:$CP,Daily!IX$10,0),0)/IFERROR(VLOOKUP($EG200,Data!$B:$CP,Daily!EY$10,0)+VLOOKUP($IF200,Data!$B:$CP,Daily!IX$10,0),0),0)</f>
        <v>4.4846382556987113E-2</v>
      </c>
      <c r="BA203" s="12">
        <f>IFERROR(IFERROR(VLOOKUP($EG203,Data!$B:$CP,Daily!EZ$10,0)+VLOOKUP($IF203,Data!$B:$CP,Daily!IY$10,0),0)/IFERROR(VLOOKUP($EG200,Data!$B:$CP,Daily!EZ$10,0)+VLOOKUP($IF200,Data!$B:$CP,Daily!IY$10,0),0),0)</f>
        <v>3.4664657121326298E-2</v>
      </c>
      <c r="BB203" s="12">
        <f>IFERROR(IFERROR(VLOOKUP($EG203,Data!$B:$CP,Daily!FA$10,0)+VLOOKUP($IF203,Data!$B:$CP,Daily!IZ$10,0),0)/IFERROR(VLOOKUP($EG200,Data!$B:$CP,Daily!FA$10,0)+VLOOKUP($IF200,Data!$B:$CP,Daily!IZ$10,0),0),0)</f>
        <v>5.2371319397617445E-2</v>
      </c>
      <c r="BC203" s="12">
        <f>IFERROR(IFERROR(VLOOKUP($EG203,Data!$B:$CP,Daily!FB$10,0)+VLOOKUP($IF203,Data!$B:$CP,Daily!JA$10,0),0)/IFERROR(VLOOKUP($EG200,Data!$B:$CP,Daily!FB$10,0)+VLOOKUP($IF200,Data!$B:$CP,Daily!JA$10,0),0),0)</f>
        <v>4.807234650166587E-2</v>
      </c>
      <c r="BD203" s="12">
        <f>IFERROR(IFERROR(VLOOKUP($EG203,Data!$B:$CP,Daily!FC$10,0)+VLOOKUP($IF203,Data!$B:$CP,Daily!JB$10,0),0)/IFERROR(VLOOKUP($EG200,Data!$B:$CP,Daily!FC$10,0)+VLOOKUP($IF200,Data!$B:$CP,Daily!JB$10,0),0),0)</f>
        <v>4.8494598942771777E-2</v>
      </c>
      <c r="BE203" s="12">
        <f>IFERROR(IFERROR(VLOOKUP($EG203,Data!$B:$CP,Daily!FD$10,0)+VLOOKUP($IF203,Data!$B:$CP,Daily!JC$10,0),0)/IFERROR(VLOOKUP($EG200,Data!$B:$CP,Daily!FD$10,0)+VLOOKUP($IF200,Data!$B:$CP,Daily!JC$10,0),0),0)</f>
        <v>7.02247191011236E-2</v>
      </c>
      <c r="BF203" s="12">
        <f>IFERROR(IFERROR(VLOOKUP($EG203,Data!$B:$CP,Daily!FE$10,0)+VLOOKUP($IF203,Data!$B:$CP,Daily!JD$10,0),0)/IFERROR(VLOOKUP($EG200,Data!$B:$CP,Daily!FE$10,0)+VLOOKUP($IF200,Data!$B:$CP,Daily!JD$10,0),0),0)</f>
        <v>6.9985717200571312E-2</v>
      </c>
      <c r="BG203" s="12">
        <f>IFERROR(IFERROR(VLOOKUP($EG203,Data!$B:$CP,Daily!FF$10,0)+VLOOKUP($IF203,Data!$B:$CP,Daily!JE$10,0),0)/IFERROR(VLOOKUP($EG200,Data!$B:$CP,Daily!FF$10,0)+VLOOKUP($IF200,Data!$B:$CP,Daily!JE$10,0),0),0)</f>
        <v>6.7883211678832114E-2</v>
      </c>
      <c r="BH203" s="12">
        <f>IFERROR(IFERROR(VLOOKUP($EG203,Data!$B:$CP,Daily!FG$10,0)+VLOOKUP($IF203,Data!$B:$CP,Daily!JF$10,0),0)/IFERROR(VLOOKUP($EG200,Data!$B:$CP,Daily!FG$10,0)+VLOOKUP($IF200,Data!$B:$CP,Daily!JF$10,0),0),0)</f>
        <v>6.064549713690786E-2</v>
      </c>
      <c r="BI203" s="12">
        <f>IFERROR(IFERROR(VLOOKUP($EG203,Data!$B:$CP,Daily!FH$10,0)+VLOOKUP($IF203,Data!$B:$CP,Daily!JG$10,0),0)/IFERROR(VLOOKUP($EG200,Data!$B:$CP,Daily!FH$10,0)+VLOOKUP($IF200,Data!$B:$CP,Daily!JG$10,0),0),0)</f>
        <v>6.1747317714035473E-2</v>
      </c>
      <c r="BJ203" s="12">
        <f>IFERROR(IFERROR(VLOOKUP($EG203,Data!$B:$CP,Daily!FI$10,0)+VLOOKUP($IF203,Data!$B:$CP,Daily!JH$10,0),0)/IFERROR(VLOOKUP($EG200,Data!$B:$CP,Daily!FI$10,0)+VLOOKUP($IF200,Data!$B:$CP,Daily!JH$10,0),0),0)</f>
        <v>5.8242220353238013E-2</v>
      </c>
      <c r="BK203" s="12">
        <f>IFERROR(IFERROR(VLOOKUP($EG203,Data!$B:$CP,Daily!FJ$10,0)+VLOOKUP($IF203,Data!$B:$CP,Daily!JI$10,0),0)/IFERROR(VLOOKUP($EG200,Data!$B:$CP,Daily!FJ$10,0)+VLOOKUP($IF200,Data!$B:$CP,Daily!JI$10,0),0),0)</f>
        <v>6.1377870563674324E-2</v>
      </c>
      <c r="BL203" s="12">
        <f>IFERROR(IFERROR(VLOOKUP($EG203,Data!$B:$CP,Daily!FK$10,0)+VLOOKUP($IF203,Data!$B:$CP,Daily!JJ$10,0),0)/IFERROR(VLOOKUP($EG200,Data!$B:$CP,Daily!FK$10,0)+VLOOKUP($IF200,Data!$B:$CP,Daily!JJ$10,0),0),0)</f>
        <v>5.7087462300732444E-2</v>
      </c>
      <c r="BM203" s="12">
        <f>IFERROR(IFERROR(VLOOKUP($EG203,Data!$B:$CP,Daily!FL$10,0)+VLOOKUP($IF203,Data!$B:$CP,Daily!JK$10,0),0)/IFERROR(VLOOKUP($EG200,Data!$B:$CP,Daily!FL$10,0)+VLOOKUP($IF200,Data!$B:$CP,Daily!JK$10,0),0),0)</f>
        <v>5.3617810760667906E-2</v>
      </c>
      <c r="BN203" s="12">
        <f>IFERROR(IFERROR(VLOOKUP($EG203,Data!$B:$CP,Daily!FM$10,0)+VLOOKUP($IF203,Data!$B:$CP,Daily!JL$10,0),0)/IFERROR(VLOOKUP($EG200,Data!$B:$CP,Daily!FM$10,0)+VLOOKUP($IF200,Data!$B:$CP,Daily!JL$10,0),0),0)</f>
        <v>5.6640625E-2</v>
      </c>
      <c r="BO203" s="12">
        <f>IFERROR(IFERROR(VLOOKUP($EG203,Data!$B:$CP,Daily!FN$10,0)+VLOOKUP($IF203,Data!$B:$CP,Daily!JM$10,0),0)/IFERROR(VLOOKUP($EG200,Data!$B:$CP,Daily!FN$10,0)+VLOOKUP($IF200,Data!$B:$CP,Daily!JM$10,0),0),0)</f>
        <v>6.8241469816272965E-2</v>
      </c>
      <c r="BP203" s="12">
        <f>IFERROR(IFERROR(VLOOKUP($EG203,Data!$B:$CP,Daily!FO$10,0)+VLOOKUP($IF203,Data!$B:$CP,Daily!JN$10,0),0)/IFERROR(VLOOKUP($EG200,Data!$B:$CP,Daily!FO$10,0)+VLOOKUP($IF200,Data!$B:$CP,Daily!JN$10,0),0),0)</f>
        <v>6.2035225048923677E-2</v>
      </c>
      <c r="BQ203" s="12">
        <f>IFERROR(IFERROR(VLOOKUP($EG203,Data!$B:$CP,Daily!FP$10,0)+VLOOKUP($IF203,Data!$B:$CP,Daily!JO$10,0),0)/IFERROR(VLOOKUP($EG200,Data!$B:$CP,Daily!FP$10,0)+VLOOKUP($IF200,Data!$B:$CP,Daily!JO$10,0),0),0)</f>
        <v>6.2883989880737262E-2</v>
      </c>
      <c r="BR203" s="12">
        <f>IFERROR(IFERROR(VLOOKUP($EG203,Data!$B:$CP,Daily!FQ$10,0)+VLOOKUP($IF203,Data!$B:$CP,Daily!JP$10,0),0)/IFERROR(VLOOKUP($EG200,Data!$B:$CP,Daily!FQ$10,0)+VLOOKUP($IF200,Data!$B:$CP,Daily!JP$10,0),0),0)</f>
        <v>5.9165858389912708E-2</v>
      </c>
      <c r="BS203" s="12">
        <f>IFERROR(IFERROR(VLOOKUP($EG203,Data!$B:$CP,Daily!FR$10,0)+VLOOKUP($IF203,Data!$B:$CP,Daily!JQ$10,0),0)/IFERROR(VLOOKUP($EG200,Data!$B:$CP,Daily!FR$10,0)+VLOOKUP($IF200,Data!$B:$CP,Daily!JQ$10,0),0),0)</f>
        <v>5.9523809523809521E-2</v>
      </c>
      <c r="BT203" s="12">
        <f>IFERROR(IFERROR(VLOOKUP($EG203,Data!$B:$CP,Daily!FS$10,0)+VLOOKUP($IF203,Data!$B:$CP,Daily!JR$10,0),0)/IFERROR(VLOOKUP($EG200,Data!$B:$CP,Daily!FS$10,0)+VLOOKUP($IF200,Data!$B:$CP,Daily!JR$10,0),0),0)</f>
        <v>5.6355666875391355E-2</v>
      </c>
      <c r="BU203" s="12">
        <f>IFERROR(IFERROR(VLOOKUP($EG203,Data!$B:$CP,Daily!FT$10,0)+VLOOKUP($IF203,Data!$B:$CP,Daily!JS$10,0),0)/IFERROR(VLOOKUP($EG200,Data!$B:$CP,Daily!FT$10,0)+VLOOKUP($IF200,Data!$B:$CP,Daily!JS$10,0),0),0)</f>
        <v>6.0635937885136798E-2</v>
      </c>
      <c r="BV203" s="12">
        <f>IFERROR(IFERROR(VLOOKUP($EG203,Data!$B:$CP,Daily!FU$10,0)+VLOOKUP($IF203,Data!$B:$CP,Daily!JT$10,0),0)/IFERROR(VLOOKUP($EG200,Data!$B:$CP,Daily!FU$10,0)+VLOOKUP($IF200,Data!$B:$CP,Daily!JT$10,0),0),0)</f>
        <v>6.1858608893956668E-2</v>
      </c>
      <c r="BW203" s="12">
        <f>IFERROR(IFERROR(VLOOKUP($EG203,Data!$B:$CP,Daily!FV$10,0)+VLOOKUP($IF203,Data!$B:$CP,Daily!JU$10,0),0)/IFERROR(VLOOKUP($EG200,Data!$B:$CP,Daily!FV$10,0)+VLOOKUP($IF200,Data!$B:$CP,Daily!JU$10,0),0),0)</f>
        <v>5.2791403877598689E-2</v>
      </c>
      <c r="BX203" s="12">
        <f>IFERROR(IFERROR(VLOOKUP($EG203,Data!$B:$CP,Daily!FW$10,0)+VLOOKUP($IF203,Data!$B:$CP,Daily!JV$10,0),0)/IFERROR(VLOOKUP($EG200,Data!$B:$CP,Daily!FW$10,0)+VLOOKUP($IF200,Data!$B:$CP,Daily!JV$10,0),0),0)</f>
        <v>6.2925569382484156E-2</v>
      </c>
      <c r="BY203" s="12">
        <f>IFERROR(IFERROR(VLOOKUP($EG203,Data!$B:$CP,Daily!FX$10,0)+VLOOKUP($IF203,Data!$B:$CP,Daily!JW$10,0),0)/IFERROR(VLOOKUP($EG200,Data!$B:$CP,Daily!FX$10,0)+VLOOKUP($IF200,Data!$B:$CP,Daily!JW$10,0),0),0)</f>
        <v>5.7299670691547747E-2</v>
      </c>
      <c r="BZ203" s="12">
        <f>IFERROR(IFERROR(VLOOKUP($EG203,Data!$B:$CP,Daily!FY$10,0)+VLOOKUP($IF203,Data!$B:$CP,Daily!JX$10,0),0)/IFERROR(VLOOKUP($EG200,Data!$B:$CP,Daily!FY$10,0)+VLOOKUP($IF200,Data!$B:$CP,Daily!JX$10,0),0),0)</f>
        <v>5.2179805737519763E-2</v>
      </c>
      <c r="CA203" s="12">
        <f>IFERROR(IFERROR(VLOOKUP($EG203,Data!$B:$CP,Daily!FZ$10,0)+VLOOKUP($IF203,Data!$B:$CP,Daily!JY$10,0),0)/IFERROR(VLOOKUP($EG200,Data!$B:$CP,Daily!FZ$10,0)+VLOOKUP($IF200,Data!$B:$CP,Daily!JY$10,0),0),0)</f>
        <v>5.168018539976825E-2</v>
      </c>
      <c r="CB203" s="12">
        <f>IFERROR(IFERROR(VLOOKUP($EG203,Data!$B:$CP,Daily!GA$10,0)+VLOOKUP($IF203,Data!$B:$CP,Daily!JZ$10,0),0)/IFERROR(VLOOKUP($EG200,Data!$B:$CP,Daily!GA$10,0)+VLOOKUP($IF200,Data!$B:$CP,Daily!JZ$10,0),0),0)</f>
        <v>6.0572381217004721E-2</v>
      </c>
      <c r="CC203" s="12">
        <f>IFERROR(IFERROR(VLOOKUP($EG203,Data!$B:$CP,Daily!GB$10,0)+VLOOKUP($IF203,Data!$B:$CP,Daily!KA$10,0),0)/IFERROR(VLOOKUP($EG200,Data!$B:$CP,Daily!GB$10,0)+VLOOKUP($IF200,Data!$B:$CP,Daily!KA$10,0),0),0)</f>
        <v>4.6217048955837045E-2</v>
      </c>
      <c r="CD203" s="12">
        <f>IFERROR(IFERROR(VLOOKUP($EG203,Data!$B:$CP,Daily!GC$10,0)+VLOOKUP($IF203,Data!$B:$CP,Daily!KB$10,0),0)/IFERROR(VLOOKUP($EG200,Data!$B:$CP,Daily!GC$10,0)+VLOOKUP($IF200,Data!$B:$CP,Daily!KB$10,0),0),0)</f>
        <v>5.5841121495327106E-2</v>
      </c>
      <c r="CE203" s="12">
        <f>IFERROR(IFERROR(VLOOKUP($EG203,Data!$B:$CP,Daily!GD$10,0)+VLOOKUP($IF203,Data!$B:$CP,Daily!KC$10,0),0)/IFERROR(VLOOKUP($EG200,Data!$B:$CP,Daily!GD$10,0)+VLOOKUP($IF200,Data!$B:$CP,Daily!KC$10,0),0),0)</f>
        <v>5.519926706367384E-2</v>
      </c>
      <c r="CF203" s="12">
        <f>IFERROR(IFERROR(VLOOKUP($EG203,Data!$B:$CP,Daily!GE$10,0)+VLOOKUP($IF203,Data!$B:$CP,Daily!KD$10,0),0)/IFERROR(VLOOKUP($EG200,Data!$B:$CP,Daily!GE$10,0)+VLOOKUP($IF200,Data!$B:$CP,Daily!KD$10,0),0),0)</f>
        <v>6.9762275049988887E-2</v>
      </c>
      <c r="CG203" s="12">
        <f>IFERROR(IFERROR(VLOOKUP($EG203,Data!$B:$CP,Daily!GF$10,0)+VLOOKUP($IF203,Data!$B:$CP,Daily!KE$10,0),0)/IFERROR(VLOOKUP($EG200,Data!$B:$CP,Daily!GF$10,0)+VLOOKUP($IF200,Data!$B:$CP,Daily!KE$10,0),0),0)</f>
        <v>6.2986715529088411E-2</v>
      </c>
      <c r="CH203" s="12">
        <f>IFERROR(IFERROR(VLOOKUP($EG203,Data!$B:$CP,Daily!GG$10,0)+VLOOKUP($IF203,Data!$B:$CP,Daily!KF$10,0),0)/IFERROR(VLOOKUP($EG200,Data!$B:$CP,Daily!GG$10,0)+VLOOKUP($IF200,Data!$B:$CP,Daily!KF$10,0),0),0)</f>
        <v>6.0386473429951688E-2</v>
      </c>
      <c r="CI203" s="12">
        <f>IFERROR(IFERROR(VLOOKUP($EG203,Data!$B:$CP,Daily!GH$10,0)+VLOOKUP($IF203,Data!$B:$CP,Daily!KG$10,0),0)/IFERROR(VLOOKUP($EG200,Data!$B:$CP,Daily!GH$10,0)+VLOOKUP($IF200,Data!$B:$CP,Daily!KG$10,0),0),0)</f>
        <v>6.4237021499737812E-2</v>
      </c>
      <c r="CJ203" s="12">
        <f>IFERROR(IFERROR(VLOOKUP($EG203,Data!$B:$CP,Daily!GI$10,0)+VLOOKUP($IF203,Data!$B:$CP,Daily!KH$10,0),0)/IFERROR(VLOOKUP($EG200,Data!$B:$CP,Daily!GI$10,0)+VLOOKUP($IF200,Data!$B:$CP,Daily!KH$10,0),0),0)</f>
        <v>5.7928613224107667E-2</v>
      </c>
      <c r="CK203" s="12">
        <f>IFERROR(IFERROR(VLOOKUP($EG203,Data!$B:$CP,Daily!GJ$10,0)+VLOOKUP($IF203,Data!$B:$CP,Daily!KI$10,0),0)/IFERROR(VLOOKUP($EG200,Data!$B:$CP,Daily!GJ$10,0)+VLOOKUP($IF200,Data!$B:$CP,Daily!KI$10,0),0),0)</f>
        <v>7.171693184516742E-2</v>
      </c>
      <c r="CL203" s="12">
        <f>IFERROR(IFERROR(VLOOKUP($EG203,Data!$B:$CP,Daily!GK$10,0)+VLOOKUP($IF203,Data!$B:$CP,Daily!KJ$10,0),0)/IFERROR(VLOOKUP($EG200,Data!$B:$CP,Daily!GK$10,0)+VLOOKUP($IF200,Data!$B:$CP,Daily!KJ$10,0),0),0)</f>
        <v>6.1973114604693555E-2</v>
      </c>
      <c r="CM203" s="12">
        <f>IFERROR(IFERROR(VLOOKUP($EG203,Data!$B:$CP,Daily!GL$10,0)+VLOOKUP($IF203,Data!$B:$CP,Daily!KK$10,0),0)/IFERROR(VLOOKUP($EG200,Data!$B:$CP,Daily!GL$10,0)+VLOOKUP($IF200,Data!$B:$CP,Daily!KK$10,0),0),0)</f>
        <v>6.0735096369341102E-2</v>
      </c>
      <c r="CN203" s="12">
        <f>IFERROR(IFERROR(VLOOKUP($EG203,Data!$B:$CP,Daily!GM$10,0)+VLOOKUP($IF203,Data!$B:$CP,Daily!KL$10,0),0)/IFERROR(VLOOKUP($EG200,Data!$B:$CP,Daily!GM$10,0)+VLOOKUP($IF200,Data!$B:$CP,Daily!KL$10,0),0),0)</f>
        <v>0.14940544687380131</v>
      </c>
      <c r="CO203" s="12">
        <f>IFERROR(IFERROR(VLOOKUP($EG203,Data!$B:$CP,Daily!GN$10,0)+VLOOKUP($IF203,Data!$B:$CP,Daily!KM$10,0),0)/IFERROR(VLOOKUP($EG200,Data!$B:$CP,Daily!GN$10,0)+VLOOKUP($IF200,Data!$B:$CP,Daily!KM$10,0),0),0)</f>
        <v>0.14512383900928794</v>
      </c>
      <c r="CP203" s="12">
        <f>IFERROR(IFERROR(VLOOKUP($EG203,Data!$B:$CP,Daily!GO$10,0)+VLOOKUP($IF203,Data!$B:$CP,Daily!KN$10,0),0)/IFERROR(VLOOKUP($EG200,Data!$B:$CP,Daily!GO$10,0)+VLOOKUP($IF200,Data!$B:$CP,Daily!KN$10,0),0),0)</f>
        <v>0.15524698383792396</v>
      </c>
      <c r="CQ203" s="12">
        <f>IFERROR(IFERROR(VLOOKUP($EG203,Data!$B:$CP,Daily!GP$10,0)+VLOOKUP($IF203,Data!$B:$CP,Daily!KO$10,0),0)/IFERROR(VLOOKUP($EG200,Data!$B:$CP,Daily!GP$10,0)+VLOOKUP($IF200,Data!$B:$CP,Daily!KO$10,0),0),0)</f>
        <v>0.17467581998474446</v>
      </c>
      <c r="CR203" s="12">
        <f>IFERROR(IFERROR(VLOOKUP($EG203,Data!$B:$CP,Daily!GQ$10,0)+VLOOKUP($IF203,Data!$B:$CP,Daily!KP$10,0),0)/IFERROR(VLOOKUP($EG200,Data!$B:$CP,Daily!GQ$10,0)+VLOOKUP($IF200,Data!$B:$CP,Daily!KP$10,0),0),0)</f>
        <v>0.14714898835070508</v>
      </c>
      <c r="CS203" s="12">
        <f>IFERROR(IFERROR(VLOOKUP($EG203,Data!$B:$CP,Daily!GR$10,0)+VLOOKUP($IF203,Data!$B:$CP,Daily!KQ$10,0),0)/IFERROR(VLOOKUP($EG200,Data!$B:$CP,Daily!GR$10,0)+VLOOKUP($IF200,Data!$B:$CP,Daily!KQ$10,0),0),0)</f>
        <v>0.15403882279273637</v>
      </c>
      <c r="CT203" s="12">
        <f>IFERROR(IFERROR(VLOOKUP($EG203,Data!$B:$CP,Daily!GS$10,0)+VLOOKUP($IF203,Data!$B:$CP,Daily!KR$10,0),0)/IFERROR(VLOOKUP($EG200,Data!$B:$CP,Daily!GS$10,0)+VLOOKUP($IF200,Data!$B:$CP,Daily!KR$10,0),0),0)</f>
        <v>0.1562625855819573</v>
      </c>
      <c r="CU203" s="12">
        <f>IFERROR(IFERROR(VLOOKUP($EG203,Data!$B:$CP,Daily!GT$10,0)+VLOOKUP($IF203,Data!$B:$CP,Daily!KS$10,0),0)/IFERROR(VLOOKUP($EG200,Data!$B:$CP,Daily!GT$10,0)+VLOOKUP($IF200,Data!$B:$CP,Daily!KS$10,0),0),0)</f>
        <v>0.1689351481184948</v>
      </c>
      <c r="CV203" s="12">
        <f>IFERROR(IFERROR(VLOOKUP($EG203,Data!$B:$CP,Daily!GU$10,0)+VLOOKUP($IF203,Data!$B:$CP,Daily!KT$10,0),0)/IFERROR(VLOOKUP($EG200,Data!$B:$CP,Daily!GU$10,0)+VLOOKUP($IF200,Data!$B:$CP,Daily!KT$10,0),0),0)</f>
        <v>0.15992261808802191</v>
      </c>
      <c r="CW203" s="12">
        <f>IFERROR(IFERROR(VLOOKUP($EG203,Data!$B:$CP,Daily!GV$10,0)+VLOOKUP($IF203,Data!$B:$CP,Daily!KU$10,0),0)/IFERROR(VLOOKUP($EG200,Data!$B:$CP,Daily!GV$10,0)+VLOOKUP($IF200,Data!$B:$CP,Daily!KU$10,0),0),0)</f>
        <v>0.15894968931649628</v>
      </c>
      <c r="CX203" s="12">
        <f>IFERROR(IFERROR(VLOOKUP($EG203,Data!$B:$CP,Daily!GW$10,0)+VLOOKUP($IF203,Data!$B:$CP,Daily!KV$10,0),0)/IFERROR(VLOOKUP($EG200,Data!$B:$CP,Daily!GW$10,0)+VLOOKUP($IF200,Data!$B:$CP,Daily!KV$10,0),0),0)</f>
        <v>0.16181102362204725</v>
      </c>
      <c r="CY203" s="12">
        <f>IFERROR(IFERROR(VLOOKUP($EG203,Data!$B:$CP,Daily!GX$10,0)+VLOOKUP($IF203,Data!$B:$CP,Daily!KW$10,0),0)/IFERROR(VLOOKUP($EG200,Data!$B:$CP,Daily!GX$10,0)+VLOOKUP($IF200,Data!$B:$CP,Daily!KW$10,0),0),0)</f>
        <v>0.15733082706766918</v>
      </c>
      <c r="CZ203" s="12">
        <f>IFERROR(IFERROR(VLOOKUP($EG203,Data!$B:$CP,Daily!GY$10,0)+VLOOKUP($IF203,Data!$B:$CP,Daily!KX$10,0),0)/IFERROR(VLOOKUP($EG200,Data!$B:$CP,Daily!GY$10,0)+VLOOKUP($IF200,Data!$B:$CP,Daily!KX$10,0),0),0)</f>
        <v>0.17047061199757624</v>
      </c>
      <c r="DA203" s="12">
        <f>IFERROR(IFERROR(VLOOKUP($EG203,Data!$B:$CP,Daily!GZ$10,0)+VLOOKUP($IF203,Data!$B:$CP,Daily!KY$10,0),0)/IFERROR(VLOOKUP($EG200,Data!$B:$CP,Daily!GZ$10,0)+VLOOKUP($IF200,Data!$B:$CP,Daily!KY$10,0),0),0)</f>
        <v>0.15605836329033623</v>
      </c>
      <c r="DB203" s="12">
        <f>IFERROR(IFERROR(VLOOKUP($EG203,Data!$B:$CP,Daily!HA$10,0)+VLOOKUP($IF203,Data!$B:$CP,Daily!KZ$10,0),0)/IFERROR(VLOOKUP($EG200,Data!$B:$CP,Daily!HA$10,0)+VLOOKUP($IF200,Data!$B:$CP,Daily!KZ$10,0),0),0)</f>
        <v>0.15151515151515152</v>
      </c>
      <c r="DC203" s="12">
        <f>IFERROR(IFERROR(VLOOKUP($EG203,Data!$B:$CP,Daily!HB$10,0)+VLOOKUP($IF203,Data!$B:$CP,Daily!LA$10,0),0)/IFERROR(VLOOKUP($EG200,Data!$B:$CP,Daily!HB$10,0)+VLOOKUP($IF200,Data!$B:$CP,Daily!LA$10,0),0),0)</f>
        <v>0.1508670520231214</v>
      </c>
      <c r="DD203" s="12">
        <f>IFERROR(IFERROR(VLOOKUP($EG203,Data!$B:$CP,Daily!HC$10,0)+VLOOKUP($IF203,Data!$B:$CP,Daily!LB$10,0),0)/IFERROR(VLOOKUP($EG200,Data!$B:$CP,Daily!HC$10,0)+VLOOKUP($IF200,Data!$B:$CP,Daily!LB$10,0),0),0)</f>
        <v>0.16135371179039301</v>
      </c>
      <c r="DE203" s="12">
        <f>IFERROR(IFERROR(VLOOKUP($EG203,Data!$B:$CP,Daily!HD$10,0)+VLOOKUP($IF203,Data!$B:$CP,Daily!LC$10,0),0)/IFERROR(VLOOKUP($EG200,Data!$B:$CP,Daily!HD$10,0)+VLOOKUP($IF200,Data!$B:$CP,Daily!LC$10,0),0),0)</f>
        <v>0.17244950802692904</v>
      </c>
      <c r="DF203" s="12">
        <f>IFERROR(IFERROR(VLOOKUP($EG203,Data!$B:$CP,Daily!HE$10,0)+VLOOKUP($IF203,Data!$B:$CP,Daily!LD$10,0),0)/IFERROR(VLOOKUP($EG200,Data!$B:$CP,Daily!HE$10,0)+VLOOKUP($IF200,Data!$B:$CP,Daily!LD$10,0),0),0)</f>
        <v>0.16187821612349915</v>
      </c>
      <c r="DG203" s="12">
        <f>IFERROR(IFERROR(VLOOKUP($EG203,Data!$B:$CP,Daily!HF$10,0)+VLOOKUP($IF203,Data!$B:$CP,Daily!LE$10,0),0)/IFERROR(VLOOKUP($EG200,Data!$B:$CP,Daily!HF$10,0)+VLOOKUP($IF200,Data!$B:$CP,Daily!LE$10,0),0),0)</f>
        <v>0.16635397123202</v>
      </c>
      <c r="DH203" s="12">
        <f>IFERROR(IFERROR(VLOOKUP($EG203,Data!$B:$CP,Daily!HG$10,0)+VLOOKUP($IF203,Data!$B:$CP,Daily!LF$10,0),0)/IFERROR(VLOOKUP($EG200,Data!$B:$CP,Daily!HG$10,0)+VLOOKUP($IF200,Data!$B:$CP,Daily!LF$10,0),0),0)</f>
        <v>0.15336557839580814</v>
      </c>
      <c r="DI203" s="12">
        <f>IFERROR(IFERROR(VLOOKUP($EG203,Data!$B:$CP,Daily!HH$10,0)+VLOOKUP($IF203,Data!$B:$CP,Daily!LG$10,0),0)/IFERROR(VLOOKUP($EG200,Data!$B:$CP,Daily!HH$10,0)+VLOOKUP($IF200,Data!$B:$CP,Daily!LG$10,0),0),0)</f>
        <v>0.15609930344704412</v>
      </c>
      <c r="DJ203" s="12">
        <f>IFERROR(IFERROR(VLOOKUP($EG203,Data!$B:$CP,Daily!HI$10,0)+VLOOKUP($IF203,Data!$B:$CP,Daily!LH$10,0),0)/IFERROR(VLOOKUP($EG200,Data!$B:$CP,Daily!HI$10,0)+VLOOKUP($IF200,Data!$B:$CP,Daily!LH$10,0),0),0)</f>
        <v>0.13865076407007082</v>
      </c>
      <c r="DK203" s="12">
        <f>IFERROR(IFERROR(VLOOKUP($EG203,Data!$B:$CP,Daily!HJ$10,0)+VLOOKUP($IF203,Data!$B:$CP,Daily!LI$10,0),0)/IFERROR(VLOOKUP($EG200,Data!$B:$CP,Daily!HJ$10,0)+VLOOKUP($IF200,Data!$B:$CP,Daily!LI$10,0),0),0)</f>
        <v>0.15501653803748622</v>
      </c>
      <c r="DL203" s="12">
        <f>IFERROR(IFERROR(VLOOKUP($EG203,Data!$B:$CP,Daily!HK$10,0)+VLOOKUP($IF203,Data!$B:$CP,Daily!LJ$10,0),0)/IFERROR(VLOOKUP($EG200,Data!$B:$CP,Daily!HK$10,0)+VLOOKUP($IF200,Data!$B:$CP,Daily!LJ$10,0),0),0)</f>
        <v>0.16526610644257703</v>
      </c>
      <c r="DM203" s="12">
        <f>IFERROR(IFERROR(VLOOKUP($EG203,Data!$B:$CP,Daily!HL$10,0)+VLOOKUP($IF203,Data!$B:$CP,Daily!LK$10,0),0)/IFERROR(VLOOKUP($EG200,Data!$B:$CP,Daily!HL$10,0)+VLOOKUP($IF200,Data!$B:$CP,Daily!LK$10,0),0),0)</f>
        <v>0.15804898471844253</v>
      </c>
      <c r="DN203" s="12">
        <f>IFERROR(IFERROR(VLOOKUP($EG203,Data!$B:$CP,Daily!HM$10,0)+VLOOKUP($IF203,Data!$B:$CP,Daily!LL$10,0),0)/IFERROR(VLOOKUP($EG200,Data!$B:$CP,Daily!HM$10,0)+VLOOKUP($IF200,Data!$B:$CP,Daily!LL$10,0),0),0)</f>
        <v>0.16191842590694813</v>
      </c>
      <c r="DO203" s="12">
        <f>IFERROR(IFERROR(VLOOKUP($EG203,Data!$B:$CP,Daily!HN$10,0)+VLOOKUP($IF203,Data!$B:$CP,Daily!LM$10,0),0)/IFERROR(VLOOKUP($EG200,Data!$B:$CP,Daily!HN$10,0)+VLOOKUP($IF200,Data!$B:$CP,Daily!LM$10,0),0),0)</f>
        <v>0.13372761623131263</v>
      </c>
      <c r="DP203" s="12">
        <f>IFERROR(IFERROR(VLOOKUP($EG203,Data!$B:$CP,Daily!HO$10,0)+VLOOKUP($IF203,Data!$B:$CP,Daily!LN$10,0),0)/IFERROR(VLOOKUP($EG200,Data!$B:$CP,Daily!HO$10,0)+VLOOKUP($IF200,Data!$B:$CP,Daily!LN$10,0),0),0)</f>
        <v>0.15125902447614017</v>
      </c>
      <c r="DQ203" s="12">
        <f>IFERROR(IFERROR(VLOOKUP($EG203,Data!$B:$CP,Daily!HP$10,0)+VLOOKUP($IF203,Data!$B:$CP,Daily!LO$10,0),0)/IFERROR(VLOOKUP($EG200,Data!$B:$CP,Daily!HP$10,0)+VLOOKUP($IF200,Data!$B:$CP,Daily!LO$10,0),0),0)</f>
        <v>0.16162404840913527</v>
      </c>
      <c r="DR203" s="12">
        <f>IFERROR(IFERROR(VLOOKUP($EG203,Data!$B:$CP,Daily!HQ$10,0)+VLOOKUP($IF203,Data!$B:$CP,Daily!LP$10,0),0)/IFERROR(VLOOKUP($EG200,Data!$B:$CP,Daily!HQ$10,0)+VLOOKUP($IF200,Data!$B:$CP,Daily!LP$10,0),0),0)</f>
        <v>0.16006130939347493</v>
      </c>
      <c r="DS203" s="12">
        <f>IFERROR(IFERROR(VLOOKUP($EG203,Data!$B:$CP,Daily!HR$10,0)+VLOOKUP($IF203,Data!$B:$CP,Daily!LQ$10,0),0)/IFERROR(VLOOKUP($EG200,Data!$B:$CP,Daily!HR$10,0)+VLOOKUP($IF200,Data!$B:$CP,Daily!LQ$10,0),0),0)</f>
        <v>0.15034168564920272</v>
      </c>
      <c r="DT203" s="12">
        <f>IFERROR(IFERROR(VLOOKUP($EG203,Data!$B:$CP,Daily!HS$10,0)+VLOOKUP($IF203,Data!$B:$CP,Daily!LR$10,0),0)/IFERROR(VLOOKUP($EG200,Data!$B:$CP,Daily!HS$10,0)+VLOOKUP($IF200,Data!$B:$CP,Daily!LR$10,0),0),0)</f>
        <v>0.1488022736500203</v>
      </c>
      <c r="DU203" s="12">
        <f>IFERROR(IFERROR(VLOOKUP($EG203,Data!$B:$CP,Daily!HT$10,0)+VLOOKUP($IF203,Data!$B:$CP,Daily!LS$10,0),0)/IFERROR(VLOOKUP($EG200,Data!$B:$CP,Daily!HT$10,0)+VLOOKUP($IF200,Data!$B:$CP,Daily!LS$10,0),0),0)</f>
        <v>0.15186669479012865</v>
      </c>
      <c r="DV203" s="43"/>
      <c r="DW203" s="12">
        <f t="shared" si="3065"/>
        <v>5.2371319397617445E-2</v>
      </c>
      <c r="DX203" s="12">
        <f t="shared" si="3066"/>
        <v>0.15336557839580814</v>
      </c>
      <c r="DY203" s="12">
        <f t="shared" si="3067"/>
        <v>0.1009942589981907</v>
      </c>
      <c r="DZ203" s="12">
        <f t="shared" si="3068"/>
        <v>0.22911127264445116</v>
      </c>
      <c r="EA203" s="12">
        <f t="shared" si="3069"/>
        <v>-2.337437485102558E-2</v>
      </c>
      <c r="EB203" s="14"/>
      <c r="EC203" s="12">
        <f t="shared" si="3070"/>
        <v>5.0106639028718911E-2</v>
      </c>
      <c r="ED203" s="12">
        <f t="shared" si="3081"/>
        <v>0.15223556471349373</v>
      </c>
      <c r="EE203" s="12">
        <f t="shared" si="3082"/>
        <v>0.15684603393139285</v>
      </c>
      <c r="EF203" s="1"/>
      <c r="EG203" s="7" t="s">
        <v>946</v>
      </c>
      <c r="EH203" s="7" t="s">
        <v>177</v>
      </c>
      <c r="EI203" s="12">
        <f>IFERROR(VLOOKUP($EG203,Data!$B:$CP,Daily!EI$10,0)/VLOOKUP($EG200,Data!$B:$CP,Daily!EI$10,0),0)</f>
        <v>5.2012383900928792E-2</v>
      </c>
      <c r="EJ203" s="12">
        <f>IFERROR(VLOOKUP($EG203,Data!$B:$CP,Daily!EJ$10,0)/VLOOKUP($EG200,Data!$B:$CP,Daily!EJ$10,0),0)</f>
        <v>5.7022809123649459E-2</v>
      </c>
      <c r="EK203" s="12">
        <f>IFERROR(VLOOKUP($EG203,Data!$B:$CP,Daily!EK$10,0)/VLOOKUP($EG200,Data!$B:$CP,Daily!EK$10,0),0)</f>
        <v>5.434782608695652E-2</v>
      </c>
      <c r="EL203" s="12">
        <f>IFERROR(VLOOKUP($EG203,Data!$B:$CP,Daily!EL$10,0)/VLOOKUP($EG200,Data!$B:$CP,Daily!EL$10,0),0)</f>
        <v>4.2097206276310757E-2</v>
      </c>
      <c r="EM203" s="12">
        <f>IFERROR(VLOOKUP($EG203,Data!$B:$CP,Daily!EM$10,0)/VLOOKUP($EG200,Data!$B:$CP,Daily!EM$10,0),0)</f>
        <v>5.0150829562594271E-2</v>
      </c>
      <c r="EN203" s="12">
        <f>IFERROR(VLOOKUP($EG203,Data!$B:$CP,Daily!EN$10,0)/VLOOKUP($EG200,Data!$B:$CP,Daily!EN$10,0),0)</f>
        <v>5.5900621118012424E-2</v>
      </c>
      <c r="EO203" s="12">
        <f>IFERROR(VLOOKUP($EG203,Data!$B:$CP,Daily!EO$10,0)/VLOOKUP($EG200,Data!$B:$CP,Daily!EO$10,0),0)</f>
        <v>4.4742729306487698E-2</v>
      </c>
      <c r="EP203" s="12">
        <f>IFERROR(VLOOKUP($EG203,Data!$B:$CP,Daily!EP$10,0)/VLOOKUP($EG200,Data!$B:$CP,Daily!EP$10,0),0)</f>
        <v>5.0402702000519613E-2</v>
      </c>
      <c r="EQ203" s="12">
        <f>IFERROR(VLOOKUP($EG203,Data!$B:$CP,Daily!EQ$10,0)/VLOOKUP($EG200,Data!$B:$CP,Daily!EQ$10,0),0)</f>
        <v>5.1677489177489176E-2</v>
      </c>
      <c r="ER203" s="12">
        <f>IFERROR(VLOOKUP($EG203,Data!$B:$CP,Daily!ER$10,0)/VLOOKUP($EG200,Data!$B:$CP,Daily!ER$10,0),0)</f>
        <v>5.1794177386594448E-2</v>
      </c>
      <c r="ES203" s="12">
        <f>IFERROR(VLOOKUP($EG203,Data!$B:$CP,Daily!ES$10,0)/VLOOKUP($EG200,Data!$B:$CP,Daily!ES$10,0),0)</f>
        <v>4.6618265189147877E-2</v>
      </c>
      <c r="ET203" s="12">
        <f>IFERROR(VLOOKUP($EG203,Data!$B:$CP,Daily!ET$10,0)/VLOOKUP($EG200,Data!$B:$CP,Daily!ET$10,0),0)</f>
        <v>4.6587926509186355E-2</v>
      </c>
      <c r="EU203" s="12">
        <f>IFERROR(VLOOKUP($EG203,Data!$B:$CP,Daily!EU$10,0)/VLOOKUP($EG200,Data!$B:$CP,Daily!EU$10,0),0)</f>
        <v>5.2541794609348345E-2</v>
      </c>
      <c r="EV203" s="12">
        <f>IFERROR(VLOOKUP($EG203,Data!$B:$CP,Daily!EV$10,0)/VLOOKUP($EG200,Data!$B:$CP,Daily!EV$10,0),0)</f>
        <v>4.1200894282976686E-2</v>
      </c>
      <c r="EW203" s="12">
        <f>IFERROR(VLOOKUP($EG203,Data!$B:$CP,Daily!EW$10,0)/VLOOKUP($EG200,Data!$B:$CP,Daily!EW$10,0),0)</f>
        <v>4.0674337704040671E-2</v>
      </c>
      <c r="EX203" s="12">
        <f>IFERROR(VLOOKUP($EG203,Data!$B:$CP,Daily!EX$10,0)/VLOOKUP($EG200,Data!$B:$CP,Daily!EX$10,0),0)</f>
        <v>4.8407245471580262E-2</v>
      </c>
      <c r="EY203" s="12">
        <f>IFERROR(VLOOKUP($EG203,Data!$B:$CP,Daily!EY$10,0)/VLOOKUP($EG200,Data!$B:$CP,Daily!EY$10,0),0)</f>
        <v>4.6494992846924176E-2</v>
      </c>
      <c r="EZ203" s="12">
        <f>IFERROR(VLOOKUP($EG203,Data!$B:$CP,Daily!EZ$10,0)/VLOOKUP($EG200,Data!$B:$CP,Daily!EZ$10,0),0)</f>
        <v>3.6488027366020526E-2</v>
      </c>
      <c r="FA203" s="12">
        <f>IFERROR(VLOOKUP($EG203,Data!$B:$CP,Daily!FA$10,0)/VLOOKUP($EG200,Data!$B:$CP,Daily!FA$10,0),0)</f>
        <v>5.4648450516494501E-2</v>
      </c>
      <c r="FB203" s="12">
        <f>IFERROR(VLOOKUP($EG203,Data!$B:$CP,Daily!FB$10,0)/VLOOKUP($EG200,Data!$B:$CP,Daily!FB$10,0),0)</f>
        <v>5.6802244039270686E-2</v>
      </c>
      <c r="FC203" s="12">
        <f>IFERROR(VLOOKUP($EG203,Data!$B:$CP,Daily!FC$10,0)/VLOOKUP($EG200,Data!$B:$CP,Daily!FC$10,0),0)</f>
        <v>5.3698074974670718E-2</v>
      </c>
      <c r="FD203" s="12">
        <f>IFERROR(VLOOKUP($EG203,Data!$B:$CP,Daily!FD$10,0)/VLOOKUP($EG200,Data!$B:$CP,Daily!FD$10,0),0)</f>
        <v>6.9310229923358876E-2</v>
      </c>
      <c r="FE203" s="12">
        <f>IFERROR(VLOOKUP($EG203,Data!$B:$CP,Daily!FE$10,0)/VLOOKUP($EG200,Data!$B:$CP,Daily!FE$10,0),0)</f>
        <v>7.2086376627500795E-2</v>
      </c>
      <c r="FF203" s="12">
        <f>IFERROR(VLOOKUP($EG203,Data!$B:$CP,Daily!FF$10,0)/VLOOKUP($EG200,Data!$B:$CP,Daily!FF$10,0),0)</f>
        <v>6.6037735849056603E-2</v>
      </c>
      <c r="FG203" s="12">
        <f>IFERROR(VLOOKUP($EG203,Data!$B:$CP,Daily!FG$10,0)/VLOOKUP($EG200,Data!$B:$CP,Daily!FG$10,0),0)</f>
        <v>6.4257028112449793E-2</v>
      </c>
      <c r="FH203" s="12">
        <f>IFERROR(VLOOKUP($EG203,Data!$B:$CP,Daily!FH$10,0)/VLOOKUP($EG200,Data!$B:$CP,Daily!FH$10,0),0)</f>
        <v>6.372386325921009E-2</v>
      </c>
      <c r="FI203" s="12">
        <f>IFERROR(VLOOKUP($EG203,Data!$B:$CP,Daily!FI$10,0)/VLOOKUP($EG200,Data!$B:$CP,Daily!FI$10,0),0)</f>
        <v>5.8375634517766499E-2</v>
      </c>
      <c r="FJ203" s="12">
        <f>IFERROR(VLOOKUP($EG203,Data!$B:$CP,Daily!FJ$10,0)/VLOOKUP($EG200,Data!$B:$CP,Daily!FJ$10,0),0)</f>
        <v>5.9864821371097519E-2</v>
      </c>
      <c r="FK203" s="12">
        <f>IFERROR(VLOOKUP($EG203,Data!$B:$CP,Daily!FK$10,0)/VLOOKUP($EG200,Data!$B:$CP,Daily!FK$10,0),0)</f>
        <v>5.9186991869918701E-2</v>
      </c>
      <c r="FL203" s="12">
        <f>IFERROR(VLOOKUP($EG203,Data!$B:$CP,Daily!FL$10,0)/VLOOKUP($EG200,Data!$B:$CP,Daily!FL$10,0),0)</f>
        <v>5.6433408577878104E-2</v>
      </c>
      <c r="FM203" s="12">
        <f>IFERROR(VLOOKUP($EG203,Data!$B:$CP,Daily!FM$10,0)/VLOOKUP($EG200,Data!$B:$CP,Daily!FM$10,0),0)</f>
        <v>5.8458523840627039E-2</v>
      </c>
      <c r="FN203" s="12">
        <f>IFERROR(VLOOKUP($EG203,Data!$B:$CP,Daily!FN$10,0)/VLOOKUP($EG200,Data!$B:$CP,Daily!FN$10,0),0)</f>
        <v>6.9287660568314521E-2</v>
      </c>
      <c r="FO203" s="12">
        <f>IFERROR(VLOOKUP($EG203,Data!$B:$CP,Daily!FO$10,0)/VLOOKUP($EG200,Data!$B:$CP,Daily!FO$10,0),0)</f>
        <v>6.1985898942420681E-2</v>
      </c>
      <c r="FP203" s="12">
        <f>IFERROR(VLOOKUP($EG203,Data!$B:$CP,Daily!FP$10,0)/VLOOKUP($EG200,Data!$B:$CP,Daily!FP$10,0),0)</f>
        <v>6.6835871404399325E-2</v>
      </c>
      <c r="FQ203" s="12">
        <f>IFERROR(VLOOKUP($EG203,Data!$B:$CP,Daily!FQ$10,0)/VLOOKUP($EG200,Data!$B:$CP,Daily!FQ$10,0),0)</f>
        <v>6.6725715972837316E-2</v>
      </c>
      <c r="FR203" s="12">
        <f>IFERROR(VLOOKUP($EG203,Data!$B:$CP,Daily!FR$10,0)/VLOOKUP($EG200,Data!$B:$CP,Daily!FR$10,0),0)</f>
        <v>6.3126843657817108E-2</v>
      </c>
      <c r="FS203" s="12">
        <f>IFERROR(VLOOKUP($EG203,Data!$B:$CP,Daily!FS$10,0)/VLOOKUP($EG200,Data!$B:$CP,Daily!FS$10,0),0)</f>
        <v>6.0490289716650748E-2</v>
      </c>
      <c r="FT203" s="12">
        <f>IFERROR(VLOOKUP($EG203,Data!$B:$CP,Daily!FT$10,0)/VLOOKUP($EG200,Data!$B:$CP,Daily!FT$10,0),0)</f>
        <v>6.7527675276752769E-2</v>
      </c>
      <c r="FU203" s="12">
        <f>IFERROR(VLOOKUP($EG203,Data!$B:$CP,Daily!FU$10,0)/VLOOKUP($EG200,Data!$B:$CP,Daily!FU$10,0),0)</f>
        <v>6.8598210481465707E-2</v>
      </c>
      <c r="FV203" s="12">
        <f>IFERROR(VLOOKUP($EG203,Data!$B:$CP,Daily!FV$10,0)/VLOOKUP($EG200,Data!$B:$CP,Daily!FV$10,0),0)</f>
        <v>5.1557093425605535E-2</v>
      </c>
      <c r="FW203" s="12">
        <f>IFERROR(VLOOKUP($EG203,Data!$B:$CP,Daily!FW$10,0)/VLOOKUP($EG200,Data!$B:$CP,Daily!FW$10,0),0)</f>
        <v>6.5724381625441697E-2</v>
      </c>
      <c r="FX203" s="12">
        <f>IFERROR(VLOOKUP($EG203,Data!$B:$CP,Daily!FX$10,0)/VLOOKUP($EG200,Data!$B:$CP,Daily!FX$10,0),0)</f>
        <v>6.0006704659738515E-2</v>
      </c>
      <c r="FY203" s="12">
        <f>IFERROR(VLOOKUP($EG203,Data!$B:$CP,Daily!FY$10,0)/VLOOKUP($EG200,Data!$B:$CP,Daily!FY$10,0),0)</f>
        <v>5.7354925775978408E-2</v>
      </c>
      <c r="FZ203" s="12">
        <f>IFERROR(VLOOKUP($EG203,Data!$B:$CP,Daily!FZ$10,0)/VLOOKUP($EG200,Data!$B:$CP,Daily!FZ$10,0),0)</f>
        <v>5.5939226519337019E-2</v>
      </c>
      <c r="GA203" s="12">
        <f>IFERROR(VLOOKUP($EG203,Data!$B:$CP,Daily!GA$10,0)/VLOOKUP($EG200,Data!$B:$CP,Daily!GA$10,0),0)</f>
        <v>6.4489112227805692E-2</v>
      </c>
      <c r="GB203" s="12">
        <f>IFERROR(VLOOKUP($EG203,Data!$B:$CP,Daily!GB$10,0)/VLOOKUP($EG200,Data!$B:$CP,Daily!GB$10,0),0)</f>
        <v>4.8954614992350841E-2</v>
      </c>
      <c r="GC203" s="12">
        <f>IFERROR(VLOOKUP($EG203,Data!$B:$CP,Daily!GC$10,0)/VLOOKUP($EG200,Data!$B:$CP,Daily!GC$10,0),0)</f>
        <v>6.1677061677061676E-2</v>
      </c>
      <c r="GD203" s="12">
        <f>IFERROR(VLOOKUP($EG203,Data!$B:$CP,Daily!GD$10,0)/VLOOKUP($EG200,Data!$B:$CP,Daily!GD$10,0),0)</f>
        <v>5.7525083612040132E-2</v>
      </c>
      <c r="GE203" s="12">
        <f>IFERROR(VLOOKUP($EG203,Data!$B:$CP,Daily!GE$10,0)/VLOOKUP($EG200,Data!$B:$CP,Daily!GE$10,0),0)</f>
        <v>7.7726975832789022E-2</v>
      </c>
      <c r="GF203" s="12">
        <f>IFERROR(VLOOKUP($EG203,Data!$B:$CP,Daily!GF$10,0)/VLOOKUP($EG200,Data!$B:$CP,Daily!GF$10,0),0)</f>
        <v>6.9687607277720567E-2</v>
      </c>
      <c r="GG203" s="12">
        <f>IFERROR(VLOOKUP($EG203,Data!$B:$CP,Daily!GG$10,0)/VLOOKUP($EG200,Data!$B:$CP,Daily!GG$10,0),0)</f>
        <v>6.6734417344173444E-2</v>
      </c>
      <c r="GH203" s="12">
        <f>IFERROR(VLOOKUP($EG203,Data!$B:$CP,Daily!GH$10,0)/VLOOKUP($EG200,Data!$B:$CP,Daily!GH$10,0),0)</f>
        <v>7.2871287128712867E-2</v>
      </c>
      <c r="GI203" s="12">
        <f>IFERROR(VLOOKUP($EG203,Data!$B:$CP,Daily!GI$10,0)/VLOOKUP($EG200,Data!$B:$CP,Daily!GI$10,0),0)</f>
        <v>6.294642857142857E-2</v>
      </c>
      <c r="GJ203" s="12">
        <f>IFERROR(VLOOKUP($EG203,Data!$B:$CP,Daily!GJ$10,0)/VLOOKUP($EG200,Data!$B:$CP,Daily!GJ$10,0),0)</f>
        <v>7.899461400359066E-2</v>
      </c>
      <c r="GK203" s="12">
        <f>IFERROR(VLOOKUP($EG203,Data!$B:$CP,Daily!GK$10,0)/VLOOKUP($EG200,Data!$B:$CP,Daily!GK$10,0),0)</f>
        <v>6.9296740994854208E-2</v>
      </c>
      <c r="GL203" s="12">
        <f>IFERROR(VLOOKUP($EG203,Data!$B:$CP,Daily!GL$10,0)/VLOOKUP($EG200,Data!$B:$CP,Daily!GL$10,0),0)</f>
        <v>6.805555555555555E-2</v>
      </c>
      <c r="GM203" s="12">
        <f>IFERROR(VLOOKUP($EG203,Data!$B:$CP,Daily!GM$10,0)/VLOOKUP($EG200,Data!$B:$CP,Daily!GM$10,0),0)</f>
        <v>0.13897564022485948</v>
      </c>
      <c r="GN203" s="12">
        <f>IFERROR(VLOOKUP($EG203,Data!$B:$CP,Daily!GN$10,0)/VLOOKUP($EG200,Data!$B:$CP,Daily!GN$10,0),0)</f>
        <v>0.13567023693605973</v>
      </c>
      <c r="GO203" s="12">
        <f>IFERROR(VLOOKUP($EG203,Data!$B:$CP,Daily!GO$10,0)/VLOOKUP($EG200,Data!$B:$CP,Daily!GO$10,0),0)</f>
        <v>0.14998166483314998</v>
      </c>
      <c r="GP203" s="12">
        <f>IFERROR(VLOOKUP($EG203,Data!$B:$CP,Daily!GP$10,0)/VLOOKUP($EG200,Data!$B:$CP,Daily!GP$10,0),0)</f>
        <v>0.17615062761506275</v>
      </c>
      <c r="GQ203" s="12">
        <f>IFERROR(VLOOKUP($EG203,Data!$B:$CP,Daily!GQ$10,0)/VLOOKUP($EG200,Data!$B:$CP,Daily!GQ$10,0),0)</f>
        <v>0.14190476190476189</v>
      </c>
      <c r="GR203" s="12">
        <f>IFERROR(VLOOKUP($EG203,Data!$B:$CP,Daily!GR$10,0)/VLOOKUP($EG200,Data!$B:$CP,Daily!GR$10,0),0)</f>
        <v>0.14892205638474296</v>
      </c>
      <c r="GS203" s="12">
        <f>IFERROR(VLOOKUP($EG203,Data!$B:$CP,Daily!GS$10,0)/VLOOKUP($EG200,Data!$B:$CP,Daily!GS$10,0),0)</f>
        <v>0.14945919370698132</v>
      </c>
      <c r="GT203" s="12">
        <f>IFERROR(VLOOKUP($EG203,Data!$B:$CP,Daily!GT$10,0)/VLOOKUP($EG200,Data!$B:$CP,Daily!GT$10,0),0)</f>
        <v>0.16368286445012789</v>
      </c>
      <c r="GU203" s="12">
        <f>IFERROR(VLOOKUP($EG203,Data!$B:$CP,Daily!GU$10,0)/VLOOKUP($EG200,Data!$B:$CP,Daily!GU$10,0),0)</f>
        <v>0.15945512820512819</v>
      </c>
      <c r="GV203" s="12">
        <f>IFERROR(VLOOKUP($EG203,Data!$B:$CP,Daily!GV$10,0)/VLOOKUP($EG200,Data!$B:$CP,Daily!GV$10,0),0)</f>
        <v>0.14882090503505419</v>
      </c>
      <c r="GW203" s="12">
        <f>IFERROR(VLOOKUP($EG203,Data!$B:$CP,Daily!GW$10,0)/VLOOKUP($EG200,Data!$B:$CP,Daily!GW$10,0),0)</f>
        <v>0.1642901425914445</v>
      </c>
      <c r="GX203" s="12">
        <f>IFERROR(VLOOKUP($EG203,Data!$B:$CP,Daily!GX$10,0)/VLOOKUP($EG200,Data!$B:$CP,Daily!GX$10,0),0)</f>
        <v>0.15474494157879737</v>
      </c>
      <c r="GY203" s="12">
        <f>IFERROR(VLOOKUP($EG203,Data!$B:$CP,Daily!GY$10,0)/VLOOKUP($EG200,Data!$B:$CP,Daily!GY$10,0),0)</f>
        <v>0.16811955168119552</v>
      </c>
      <c r="GZ203" s="12">
        <f>IFERROR(VLOOKUP($EG203,Data!$B:$CP,Daily!GZ$10,0)/VLOOKUP($EG200,Data!$B:$CP,Daily!GZ$10,0),0)</f>
        <v>0.15387107223841917</v>
      </c>
      <c r="HA203" s="12">
        <f>IFERROR(VLOOKUP($EG203,Data!$B:$CP,Daily!HA$10,0)/VLOOKUP($EG200,Data!$B:$CP,Daily!HA$10,0),0)</f>
        <v>0.14808967477107673</v>
      </c>
      <c r="HB203" s="12">
        <f>IFERROR(VLOOKUP($EG203,Data!$B:$CP,Daily!HB$10,0)/VLOOKUP($EG200,Data!$B:$CP,Daily!HB$10,0),0)</f>
        <v>0.14576993304930005</v>
      </c>
      <c r="HC203" s="12">
        <f>IFERROR(VLOOKUP($EG203,Data!$B:$CP,Daily!HC$10,0)/VLOOKUP($EG200,Data!$B:$CP,Daily!HC$10,0),0)</f>
        <v>0.16210670314637482</v>
      </c>
      <c r="HD203" s="12">
        <f>IFERROR(VLOOKUP($EG203,Data!$B:$CP,Daily!HD$10,0)/VLOOKUP($EG200,Data!$B:$CP,Daily!HD$10,0),0)</f>
        <v>0.17422721798474508</v>
      </c>
      <c r="HE203" s="12">
        <f>IFERROR(VLOOKUP($EG203,Data!$B:$CP,Daily!HE$10,0)/VLOOKUP($EG200,Data!$B:$CP,Daily!HE$10,0),0)</f>
        <v>0.15916503587736464</v>
      </c>
      <c r="HF203" s="12">
        <f>IFERROR(VLOOKUP($EG203,Data!$B:$CP,Daily!HF$10,0)/VLOOKUP($EG200,Data!$B:$CP,Daily!HF$10,0),0)</f>
        <v>0.16350411132194814</v>
      </c>
      <c r="HG203" s="12">
        <f>IFERROR(VLOOKUP($EG203,Data!$B:$CP,Daily!HG$10,0)/VLOOKUP($EG200,Data!$B:$CP,Daily!HG$10,0),0)</f>
        <v>0.15273063869176179</v>
      </c>
      <c r="HH203" s="12">
        <f>IFERROR(VLOOKUP($EG203,Data!$B:$CP,Daily!HH$10,0)/VLOOKUP($EG200,Data!$B:$CP,Daily!HH$10,0),0)</f>
        <v>0.15488215488215487</v>
      </c>
      <c r="HI203" s="12">
        <f>IFERROR(VLOOKUP($EG203,Data!$B:$CP,Daily!HI$10,0)/VLOOKUP($EG200,Data!$B:$CP,Daily!HI$10,0),0)</f>
        <v>0.13948126801152738</v>
      </c>
      <c r="HJ203" s="12">
        <f>IFERROR(VLOOKUP($EG203,Data!$B:$CP,Daily!HJ$10,0)/VLOOKUP($EG200,Data!$B:$CP,Daily!HJ$10,0),0)</f>
        <v>0.15560716655607165</v>
      </c>
      <c r="HK203" s="12">
        <f>IFERROR(VLOOKUP($EG203,Data!$B:$CP,Daily!HK$10,0)/VLOOKUP($EG200,Data!$B:$CP,Daily!HK$10,0),0)</f>
        <v>0.16743827160493827</v>
      </c>
      <c r="HL203" s="12">
        <f>IFERROR(VLOOKUP($EG203,Data!$B:$CP,Daily!HL$10,0)/VLOOKUP($EG200,Data!$B:$CP,Daily!HL$10,0),0)</f>
        <v>0.16375198728139906</v>
      </c>
      <c r="HM203" s="12">
        <f>IFERROR(VLOOKUP($EG203,Data!$B:$CP,Daily!HM$10,0)/VLOOKUP($EG200,Data!$B:$CP,Daily!HM$10,0),0)</f>
        <v>0.16589147286821707</v>
      </c>
      <c r="HN203" s="12">
        <f>IFERROR(VLOOKUP($EG203,Data!$B:$CP,Daily!HN$10,0)/VLOOKUP($EG200,Data!$B:$CP,Daily!HN$10,0),0)</f>
        <v>0.13356164383561644</v>
      </c>
      <c r="HO203" s="12">
        <f>IFERROR(VLOOKUP($EG203,Data!$B:$CP,Daily!HO$10,0)/VLOOKUP($EG200,Data!$B:$CP,Daily!HO$10,0),0)</f>
        <v>0.16123499142367068</v>
      </c>
      <c r="HP203" s="12">
        <f>IFERROR(VLOOKUP($EG203,Data!$B:$CP,Daily!HP$10,0)/VLOOKUP($EG200,Data!$B:$CP,Daily!HP$10,0),0)</f>
        <v>0.1672073134768505</v>
      </c>
      <c r="HQ203" s="12">
        <f>IFERROR(VLOOKUP($EG203,Data!$B:$CP,Daily!HQ$10,0)/VLOOKUP($EG200,Data!$B:$CP,Daily!HQ$10,0),0)</f>
        <v>0.16255678131083712</v>
      </c>
      <c r="HR203" s="12">
        <f>IFERROR(VLOOKUP($EG203,Data!$B:$CP,Daily!HR$10,0)/VLOOKUP($EG200,Data!$B:$CP,Daily!HR$10,0),0)</f>
        <v>0.14998082086689682</v>
      </c>
      <c r="HS203" s="12">
        <f>IFERROR(VLOOKUP($EG203,Data!$B:$CP,Daily!HS$10,0)/VLOOKUP($EG200,Data!$B:$CP,Daily!HS$10,0),0)</f>
        <v>0.15711700844390833</v>
      </c>
      <c r="HT203" s="12">
        <f>IFERROR(VLOOKUP($EG203,Data!$B:$CP,Daily!HT$10,0)/VLOOKUP($EG200,Data!$B:$CP,Daily!HT$10,0),0)</f>
        <v>0.15243142144638405</v>
      </c>
      <c r="HU203" s="13"/>
      <c r="HV203" s="40">
        <f t="shared" si="1902"/>
        <v>5.6433408577878104E-2</v>
      </c>
      <c r="HW203" s="40">
        <f t="shared" si="1903"/>
        <v>0.14998082086689682</v>
      </c>
      <c r="HX203" s="40">
        <f t="shared" si="3071"/>
        <v>9.3547412289018722E-2</v>
      </c>
      <c r="HY203" s="40">
        <f t="shared" si="3072"/>
        <v>0.22014138008366085</v>
      </c>
      <c r="HZ203" s="40">
        <f t="shared" si="3073"/>
        <v>-1.3727150638885931E-2</v>
      </c>
      <c r="IA203" s="43"/>
      <c r="IB203" s="12">
        <f t="shared" si="3074"/>
        <v>4.6137682824357248E-2</v>
      </c>
      <c r="IC203" s="12">
        <f t="shared" si="3083"/>
        <v>0.15653845360766394</v>
      </c>
      <c r="ID203" s="12">
        <f t="shared" si="3084"/>
        <v>0.15651656775031988</v>
      </c>
      <c r="IE203" s="1"/>
      <c r="IF203" s="7" t="s">
        <v>947</v>
      </c>
      <c r="IG203" s="7" t="s">
        <v>177</v>
      </c>
      <c r="IH203" s="12">
        <f>IFERROR(VLOOKUP($IF203,Data!$B:$CP,Daily!IH$10,0)/VLOOKUP($IF200,Data!$B:$CP,Daily!IH$10,0),0)</f>
        <v>3.1002638522427441E-2</v>
      </c>
      <c r="II203" s="12">
        <f>IFERROR(VLOOKUP($IF203,Data!$B:$CP,Daily!II$10,0)/VLOOKUP($IF200,Data!$B:$CP,Daily!II$10,0),0)</f>
        <v>3.7429819089207735E-2</v>
      </c>
      <c r="IJ203" s="12">
        <f>IFERROR(VLOOKUP($IF203,Data!$B:$CP,Daily!IJ$10,0)/VLOOKUP($IF200,Data!$B:$CP,Daily!IJ$10,0),0)</f>
        <v>5.0798258345428157E-2</v>
      </c>
      <c r="IK203" s="12">
        <f>IFERROR(VLOOKUP($IF203,Data!$B:$CP,Daily!IK$10,0)/VLOOKUP($IF200,Data!$B:$CP,Daily!IK$10,0),0)</f>
        <v>4.3894652833200321E-2</v>
      </c>
      <c r="IL203" s="12">
        <f>IFERROR(VLOOKUP($IF203,Data!$B:$CP,Daily!IL$10,0)/VLOOKUP($IF200,Data!$B:$CP,Daily!IL$10,0),0)</f>
        <v>4.633204633204633E-2</v>
      </c>
      <c r="IM203" s="12">
        <f>IFERROR(VLOOKUP($IF203,Data!$B:$CP,Daily!IM$10,0)/VLOOKUP($IF200,Data!$B:$CP,Daily!IM$10,0),0)</f>
        <v>4.1520467836257312E-2</v>
      </c>
      <c r="IN203" s="12">
        <f>IFERROR(VLOOKUP($IF203,Data!$B:$CP,Daily!IN$10,0)/VLOOKUP($IF200,Data!$B:$CP,Daily!IN$10,0),0)</f>
        <v>3.689064558629776E-2</v>
      </c>
      <c r="IO203" s="12">
        <f>IFERROR(VLOOKUP($IF203,Data!$B:$CP,Daily!IO$10,0)/VLOOKUP($IF200,Data!$B:$CP,Daily!IO$10,0),0)</f>
        <v>3.6876355748373099E-2</v>
      </c>
      <c r="IP203" s="12">
        <f>IFERROR(VLOOKUP($IF203,Data!$B:$CP,Daily!IP$10,0)/VLOOKUP($IF200,Data!$B:$CP,Daily!IP$10,0),0)</f>
        <v>4.5664739884393062E-2</v>
      </c>
      <c r="IQ203" s="12">
        <f>IFERROR(VLOOKUP($IF203,Data!$B:$CP,Daily!IQ$10,0)/VLOOKUP($IF200,Data!$B:$CP,Daily!IQ$10,0),0)</f>
        <v>3.7666174298375182E-2</v>
      </c>
      <c r="IR203" s="12">
        <f>IFERROR(VLOOKUP($IF203,Data!$B:$CP,Daily!IR$10,0)/VLOOKUP($IF200,Data!$B:$CP,Daily!IR$10,0),0)</f>
        <v>4.3824701195219126E-2</v>
      </c>
      <c r="IS203" s="12">
        <f>IFERROR(VLOOKUP($IF203,Data!$B:$CP,Daily!IS$10,0)/VLOOKUP($IF200,Data!$B:$CP,Daily!IS$10,0),0)</f>
        <v>3.1161473087818695E-2</v>
      </c>
      <c r="IT203" s="12">
        <f>IFERROR(VLOOKUP($IF203,Data!$B:$CP,Daily!IT$10,0)/VLOOKUP($IF200,Data!$B:$CP,Daily!IT$10,0),0)</f>
        <v>4.1229385307346329E-2</v>
      </c>
      <c r="IU203" s="12">
        <f>IFERROR(VLOOKUP($IF203,Data!$B:$CP,Daily!IU$10,0)/VLOOKUP($IF200,Data!$B:$CP,Daily!IU$10,0),0)</f>
        <v>3.3226837060702875E-2</v>
      </c>
      <c r="IV203" s="12">
        <f>IFERROR(VLOOKUP($IF203,Data!$B:$CP,Daily!IV$10,0)/VLOOKUP($IF200,Data!$B:$CP,Daily!IV$10,0),0)</f>
        <v>2.7235050325636473E-2</v>
      </c>
      <c r="IW203" s="12">
        <f>IFERROR(VLOOKUP($IF203,Data!$B:$CP,Daily!IW$10,0)/VLOOKUP($IF200,Data!$B:$CP,Daily!IW$10,0),0)</f>
        <v>3.8364779874213835E-2</v>
      </c>
      <c r="IX203" s="12">
        <f>IFERROR(VLOOKUP($IF203,Data!$B:$CP,Daily!IX$10,0)/VLOOKUP($IF200,Data!$B:$CP,Daily!IX$10,0),0)</f>
        <v>4.1129032258064517E-2</v>
      </c>
      <c r="IY203" s="12">
        <f>IFERROR(VLOOKUP($IF203,Data!$B:$CP,Daily!IY$10,0)/VLOOKUP($IF200,Data!$B:$CP,Daily!IY$10,0),0)</f>
        <v>3.111111111111111E-2</v>
      </c>
      <c r="IZ203" s="12">
        <f>IFERROR(VLOOKUP($IF203,Data!$B:$CP,Daily!IZ$10,0)/VLOOKUP($IF200,Data!$B:$CP,Daily!IZ$10,0),0)</f>
        <v>4.7651933701657462E-2</v>
      </c>
      <c r="JA203" s="12">
        <f>IFERROR(VLOOKUP($IF203,Data!$B:$CP,Daily!JA$10,0)/VLOOKUP($IF200,Data!$B:$CP,Daily!JA$10,0),0)</f>
        <v>2.9629629629629631E-2</v>
      </c>
      <c r="JB203" s="12">
        <f>IFERROR(VLOOKUP($IF203,Data!$B:$CP,Daily!JB$10,0)/VLOOKUP($IF200,Data!$B:$CP,Daily!JB$10,0),0)</f>
        <v>3.7410071942446041E-2</v>
      </c>
      <c r="JC203" s="12">
        <f>IFERROR(VLOOKUP($IF203,Data!$B:$CP,Daily!JC$10,0)/VLOOKUP($IF200,Data!$B:$CP,Daily!JC$10,0),0)</f>
        <v>7.1911493546404429E-2</v>
      </c>
      <c r="JD203" s="12">
        <f>IFERROR(VLOOKUP($IF203,Data!$B:$CP,Daily!JD$10,0)/VLOOKUP($IF200,Data!$B:$CP,Daily!JD$10,0),0)</f>
        <v>6.6210045662100453E-2</v>
      </c>
      <c r="JE203" s="12">
        <f>IFERROR(VLOOKUP($IF203,Data!$B:$CP,Daily!JE$10,0)/VLOOKUP($IF200,Data!$B:$CP,Daily!JE$10,0),0)</f>
        <v>7.1232876712328766E-2</v>
      </c>
      <c r="JF203" s="12">
        <f>IFERROR(VLOOKUP($IF203,Data!$B:$CP,Daily!JF$10,0)/VLOOKUP($IF200,Data!$B:$CP,Daily!JF$10,0),0)</f>
        <v>5.3994082840236685E-2</v>
      </c>
      <c r="JG203" s="12">
        <f>IFERROR(VLOOKUP($IF203,Data!$B:$CP,Daily!JG$10,0)/VLOOKUP($IF200,Data!$B:$CP,Daily!JG$10,0),0)</f>
        <v>5.7915057915057917E-2</v>
      </c>
      <c r="JH203" s="12">
        <f>IFERROR(VLOOKUP($IF203,Data!$B:$CP,Daily!JH$10,0)/VLOOKUP($IF200,Data!$B:$CP,Daily!JH$10,0),0)</f>
        <v>5.7980049875311718E-2</v>
      </c>
      <c r="JI203" s="12">
        <f>IFERROR(VLOOKUP($IF203,Data!$B:$CP,Daily!JI$10,0)/VLOOKUP($IF200,Data!$B:$CP,Daily!JI$10,0),0)</f>
        <v>6.4171122994652413E-2</v>
      </c>
      <c r="JJ203" s="12">
        <f>IFERROR(VLOOKUP($IF203,Data!$B:$CP,Daily!JJ$10,0)/VLOOKUP($IF200,Data!$B:$CP,Daily!JJ$10,0),0)</f>
        <v>5.2967453733248245E-2</v>
      </c>
      <c r="JK203" s="12">
        <f>IFERROR(VLOOKUP($IF203,Data!$B:$CP,Daily!JK$10,0)/VLOOKUP($IF200,Data!$B:$CP,Daily!JK$10,0),0)</f>
        <v>4.8212351029252434E-2</v>
      </c>
      <c r="JL203" s="12">
        <f>IFERROR(VLOOKUP($IF203,Data!$B:$CP,Daily!JL$10,0)/VLOOKUP($IF200,Data!$B:$CP,Daily!JL$10,0),0)</f>
        <v>5.3040103492884863E-2</v>
      </c>
      <c r="JM203" s="12">
        <f>IFERROR(VLOOKUP($IF203,Data!$B:$CP,Daily!JM$10,0)/VLOOKUP($IF200,Data!$B:$CP,Daily!JM$10,0),0)</f>
        <v>6.6075745366639807E-2</v>
      </c>
      <c r="JN203" s="12">
        <f>IFERROR(VLOOKUP($IF203,Data!$B:$CP,Daily!JN$10,0)/VLOOKUP($IF200,Data!$B:$CP,Daily!JN$10,0),0)</f>
        <v>6.2133645955451351E-2</v>
      </c>
      <c r="JO203" s="12">
        <f>IFERROR(VLOOKUP($IF203,Data!$B:$CP,Daily!JO$10,0)/VLOOKUP($IF200,Data!$B:$CP,Daily!JO$10,0),0)</f>
        <v>5.5835010060362171E-2</v>
      </c>
      <c r="JP203" s="12">
        <f>IFERROR(VLOOKUP($IF203,Data!$B:$CP,Daily!JP$10,0)/VLOOKUP($IF200,Data!$B:$CP,Daily!JP$10,0),0)</f>
        <v>4.4683257918552037E-2</v>
      </c>
      <c r="JQ203" s="12">
        <f>IFERROR(VLOOKUP($IF203,Data!$B:$CP,Daily!JQ$10,0)/VLOOKUP($IF200,Data!$B:$CP,Daily!JQ$10,0),0)</f>
        <v>5.2805280528052806E-2</v>
      </c>
      <c r="JR203" s="12">
        <f>IFERROR(VLOOKUP($IF203,Data!$B:$CP,Daily!JR$10,0)/VLOOKUP($IF200,Data!$B:$CP,Daily!JR$10,0),0)</f>
        <v>4.8484848484848485E-2</v>
      </c>
      <c r="JS203" s="12">
        <f>IFERROR(VLOOKUP($IF203,Data!$B:$CP,Daily!JS$10,0)/VLOOKUP($IF200,Data!$B:$CP,Daily!JS$10,0),0)</f>
        <v>4.6770601336302897E-2</v>
      </c>
      <c r="JT203" s="12">
        <f>IFERROR(VLOOKUP($IF203,Data!$B:$CP,Daily!JT$10,0)/VLOOKUP($IF200,Data!$B:$CP,Daily!JT$10,0),0)</f>
        <v>4.8234280792420328E-2</v>
      </c>
      <c r="JU203" s="12">
        <f>IFERROR(VLOOKUP($IF203,Data!$B:$CP,Daily!JU$10,0)/VLOOKUP($IF200,Data!$B:$CP,Daily!JU$10,0),0)</f>
        <v>5.5355859094176854E-2</v>
      </c>
      <c r="JV203" s="12">
        <f>IFERROR(VLOOKUP($IF203,Data!$B:$CP,Daily!JV$10,0)/VLOOKUP($IF200,Data!$B:$CP,Daily!JV$10,0),0)</f>
        <v>5.7382785164450667E-2</v>
      </c>
      <c r="JW203" s="12">
        <f>IFERROR(VLOOKUP($IF203,Data!$B:$CP,Daily!JW$10,0)/VLOOKUP($IF200,Data!$B:$CP,Daily!JW$10,0),0)</f>
        <v>5.2162849872773538E-2</v>
      </c>
      <c r="JX203" s="12">
        <f>IFERROR(VLOOKUP($IF203,Data!$B:$CP,Daily!JX$10,0)/VLOOKUP($IF200,Data!$B:$CP,Daily!JX$10,0),0)</f>
        <v>4.1695146958304855E-2</v>
      </c>
      <c r="JY203" s="12">
        <f>IFERROR(VLOOKUP($IF203,Data!$B:$CP,Daily!JY$10,0)/VLOOKUP($IF200,Data!$B:$CP,Daily!JY$10,0),0)</f>
        <v>4.2988019732205777E-2</v>
      </c>
      <c r="JZ203" s="12">
        <f>IFERROR(VLOOKUP($IF203,Data!$B:$CP,Daily!JZ$10,0)/VLOOKUP($IF200,Data!$B:$CP,Daily!JZ$10,0),0)</f>
        <v>5.2848885218827413E-2</v>
      </c>
      <c r="KA203" s="12">
        <f>IFERROR(VLOOKUP($IF203,Data!$B:$CP,Daily!KA$10,0)/VLOOKUP($IF200,Data!$B:$CP,Daily!KA$10,0),0)</f>
        <v>4.0625000000000001E-2</v>
      </c>
      <c r="KB203" s="12">
        <f>IFERROR(VLOOKUP($IF203,Data!$B:$CP,Daily!KB$10,0)/VLOOKUP($IF200,Data!$B:$CP,Daily!KB$10,0),0)</f>
        <v>4.3758967001434723E-2</v>
      </c>
      <c r="KC203" s="12">
        <f>IFERROR(VLOOKUP($IF203,Data!$B:$CP,Daily!KC$10,0)/VLOOKUP($IF200,Data!$B:$CP,Daily!KC$10,0),0)</f>
        <v>5.0145348837209301E-2</v>
      </c>
      <c r="KD203" s="12">
        <f>IFERROR(VLOOKUP($IF203,Data!$B:$CP,Daily!KD$10,0)/VLOOKUP($IF200,Data!$B:$CP,Daily!KD$10,0),0)</f>
        <v>5.2814454482279359E-2</v>
      </c>
      <c r="KE203" s="12">
        <f>IFERROR(VLOOKUP($IF203,Data!$B:$CP,Daily!KE$10,0)/VLOOKUP($IF200,Data!$B:$CP,Daily!KE$10,0),0)</f>
        <v>4.9552649690295943E-2</v>
      </c>
      <c r="KF203" s="12">
        <f>IFERROR(VLOOKUP($IF203,Data!$B:$CP,Daily!KF$10,0)/VLOOKUP($IF200,Data!$B:$CP,Daily!KF$10,0),0)</f>
        <v>4.8689138576779027E-2</v>
      </c>
      <c r="KG203" s="12">
        <f>IFERROR(VLOOKUP($IF203,Data!$B:$CP,Daily!KG$10,0)/VLOOKUP($IF200,Data!$B:$CP,Daily!KG$10,0),0)</f>
        <v>4.7323506594259115E-2</v>
      </c>
      <c r="KH203" s="12">
        <f>IFERROR(VLOOKUP($IF203,Data!$B:$CP,Daily!KH$10,0)/VLOOKUP($IF200,Data!$B:$CP,Daily!KH$10,0),0)</f>
        <v>4.8387096774193547E-2</v>
      </c>
      <c r="KI203" s="12">
        <f>IFERROR(VLOOKUP($IF203,Data!$B:$CP,Daily!KI$10,0)/VLOOKUP($IF200,Data!$B:$CP,Daily!KI$10,0),0)</f>
        <v>5.7503506311360447E-2</v>
      </c>
      <c r="KJ203" s="12">
        <f>IFERROR(VLOOKUP($IF203,Data!$B:$CP,Daily!KJ$10,0)/VLOOKUP($IF200,Data!$B:$CP,Daily!KJ$10,0),0)</f>
        <v>4.7489823609226593E-2</v>
      </c>
      <c r="KK203" s="12">
        <f>IFERROR(VLOOKUP($IF203,Data!$B:$CP,Daily!KK$10,0)/VLOOKUP($IF200,Data!$B:$CP,Daily!KK$10,0),0)</f>
        <v>4.7408343868520858E-2</v>
      </c>
      <c r="KL203" s="12">
        <f>IFERROR(VLOOKUP($IF203,Data!$B:$CP,Daily!KL$10,0)/VLOOKUP($IF200,Data!$B:$CP,Daily!KL$10,0),0)</f>
        <v>0.16600397614314116</v>
      </c>
      <c r="KM203" s="12">
        <f>IFERROR(VLOOKUP($IF203,Data!$B:$CP,Daily!KM$10,0)/VLOOKUP($IF200,Data!$B:$CP,Daily!KM$10,0),0)</f>
        <v>0.15908001916626738</v>
      </c>
      <c r="KN203" s="12">
        <f>IFERROR(VLOOKUP($IF203,Data!$B:$CP,Daily!KN$10,0)/VLOOKUP($IF200,Data!$B:$CP,Daily!KN$10,0),0)</f>
        <v>0.1638655462184874</v>
      </c>
      <c r="KO203" s="12">
        <f>IFERROR(VLOOKUP($IF203,Data!$B:$CP,Daily!KO$10,0)/VLOOKUP($IF200,Data!$B:$CP,Daily!KO$10,0),0)</f>
        <v>0.17239144523655217</v>
      </c>
      <c r="KP203" s="12">
        <f>IFERROR(VLOOKUP($IF203,Data!$B:$CP,Daily!KP$10,0)/VLOOKUP($IF200,Data!$B:$CP,Daily!KP$10,0),0)</f>
        <v>0.15662650602409639</v>
      </c>
      <c r="KQ203" s="12">
        <f>IFERROR(VLOOKUP($IF203,Data!$B:$CP,Daily!KQ$10,0)/VLOOKUP($IF200,Data!$B:$CP,Daily!KQ$10,0),0)</f>
        <v>0.16272522522522523</v>
      </c>
      <c r="KR203" s="12">
        <f>IFERROR(VLOOKUP($IF203,Data!$B:$CP,Daily!KR$10,0)/VLOOKUP($IF200,Data!$B:$CP,Daily!KR$10,0),0)</f>
        <v>0.16710182767624021</v>
      </c>
      <c r="KS203" s="12">
        <f>IFERROR(VLOOKUP($IF203,Data!$B:$CP,Daily!KS$10,0)/VLOOKUP($IF200,Data!$B:$CP,Daily!KS$10,0),0)</f>
        <v>0.17773019271948609</v>
      </c>
      <c r="KT203" s="12">
        <f>IFERROR(VLOOKUP($IF203,Data!$B:$CP,Daily!KT$10,0)/VLOOKUP($IF200,Data!$B:$CP,Daily!KT$10,0),0)</f>
        <v>0.16063440422936154</v>
      </c>
      <c r="KU203" s="12">
        <f>IFERROR(VLOOKUP($IF203,Data!$B:$CP,Daily!KU$10,0)/VLOOKUP($IF200,Data!$B:$CP,Daily!KU$10,0),0)</f>
        <v>0.17612101566720692</v>
      </c>
      <c r="KV203" s="12">
        <f>IFERROR(VLOOKUP($IF203,Data!$B:$CP,Daily!KV$10,0)/VLOOKUP($IF200,Data!$B:$CP,Daily!KV$10,0),0)</f>
        <v>0.1574973031283711</v>
      </c>
      <c r="KW203" s="12">
        <f>IFERROR(VLOOKUP($IF203,Data!$B:$CP,Daily!KW$10,0)/VLOOKUP($IF200,Data!$B:$CP,Daily!KW$10,0),0)</f>
        <v>0.16234124792932081</v>
      </c>
      <c r="KX203" s="12">
        <f>IFERROR(VLOOKUP($IF203,Data!$B:$CP,Daily!KX$10,0)/VLOOKUP($IF200,Data!$B:$CP,Daily!KX$10,0),0)</f>
        <v>0.17481311098332375</v>
      </c>
      <c r="KY203" s="12">
        <f>IFERROR(VLOOKUP($IF203,Data!$B:$CP,Daily!KY$10,0)/VLOOKUP($IF200,Data!$B:$CP,Daily!KY$10,0),0)</f>
        <v>0.16017052375152252</v>
      </c>
      <c r="KZ203" s="12">
        <f>IFERROR(VLOOKUP($IF203,Data!$B:$CP,Daily!KZ$10,0)/VLOOKUP($IF200,Data!$B:$CP,Daily!KZ$10,0),0)</f>
        <v>0.15771428571428572</v>
      </c>
      <c r="LA203" s="12">
        <f>IFERROR(VLOOKUP($IF203,Data!$B:$CP,Daily!LA$10,0)/VLOOKUP($IF200,Data!$B:$CP,Daily!LA$10,0),0)</f>
        <v>0.15966386554621848</v>
      </c>
      <c r="LB203" s="12">
        <f>IFERROR(VLOOKUP($IF203,Data!$B:$CP,Daily!LB$10,0)/VLOOKUP($IF200,Data!$B:$CP,Daily!LB$10,0),0)</f>
        <v>0.16002415458937197</v>
      </c>
      <c r="LC203" s="12">
        <f>IFERROR(VLOOKUP($IF203,Data!$B:$CP,Daily!LC$10,0)/VLOOKUP($IF200,Data!$B:$CP,Daily!LC$10,0),0)</f>
        <v>0.16921954777534645</v>
      </c>
      <c r="LD203" s="12">
        <f>IFERROR(VLOOKUP($IF203,Data!$B:$CP,Daily!LD$10,0)/VLOOKUP($IF200,Data!$B:$CP,Daily!LD$10,0),0)</f>
        <v>0.16708385481852314</v>
      </c>
      <c r="LE203" s="12">
        <f>IFERROR(VLOOKUP($IF203,Data!$B:$CP,Daily!LE$10,0)/VLOOKUP($IF200,Data!$B:$CP,Daily!LE$10,0),0)</f>
        <v>0.17186544342507645</v>
      </c>
      <c r="LF203" s="12">
        <f>IFERROR(VLOOKUP($IF203,Data!$B:$CP,Daily!LF$10,0)/VLOOKUP($IF200,Data!$B:$CP,Daily!LF$10,0),0)</f>
        <v>0.15456130156885531</v>
      </c>
      <c r="LG203" s="12">
        <f>IFERROR(VLOOKUP($IF203,Data!$B:$CP,Daily!LG$10,0)/VLOOKUP($IF200,Data!$B:$CP,Daily!LG$10,0),0)</f>
        <v>0.15823095823095823</v>
      </c>
      <c r="LH203" s="12">
        <f>IFERROR(VLOOKUP($IF203,Data!$B:$CP,Daily!LH$10,0)/VLOOKUP($IF200,Data!$B:$CP,Daily!LH$10,0),0)</f>
        <v>0.1371308016877637</v>
      </c>
      <c r="LI203" s="12">
        <f>IFERROR(VLOOKUP($IF203,Data!$B:$CP,Daily!LI$10,0)/VLOOKUP($IF200,Data!$B:$CP,Daily!LI$10,0),0)</f>
        <v>0.15384615384615385</v>
      </c>
      <c r="LJ203" s="12">
        <f>IFERROR(VLOOKUP($IF203,Data!$B:$CP,Daily!LJ$10,0)/VLOOKUP($IF200,Data!$B:$CP,Daily!LJ$10,0),0)</f>
        <v>0.16104868913857678</v>
      </c>
      <c r="LK203" s="12">
        <f>IFERROR(VLOOKUP($IF203,Data!$B:$CP,Daily!LK$10,0)/VLOOKUP($IF200,Data!$B:$CP,Daily!LK$10,0),0)</f>
        <v>0.14705882352941177</v>
      </c>
      <c r="LL203" s="12">
        <f>IFERROR(VLOOKUP($IF203,Data!$B:$CP,Daily!LL$10,0)/VLOOKUP($IF200,Data!$B:$CP,Daily!LL$10,0),0)</f>
        <v>0.15417170495767835</v>
      </c>
      <c r="LM203" s="12">
        <f>IFERROR(VLOOKUP($IF203,Data!$B:$CP,Daily!LM$10,0)/VLOOKUP($IF200,Data!$B:$CP,Daily!LM$10,0),0)</f>
        <v>0.13406703351675839</v>
      </c>
      <c r="LN203" s="12">
        <f>IFERROR(VLOOKUP($IF203,Data!$B:$CP,Daily!LN$10,0)/VLOOKUP($IF200,Data!$B:$CP,Daily!LN$10,0),0)</f>
        <v>0.12578222778473092</v>
      </c>
      <c r="LO203" s="12">
        <f>IFERROR(VLOOKUP($IF203,Data!$B:$CP,Daily!LO$10,0)/VLOOKUP($IF200,Data!$B:$CP,Daily!LO$10,0),0)</f>
        <v>0.15069284064665128</v>
      </c>
      <c r="LP203" s="12">
        <f>IFERROR(VLOOKUP($IF203,Data!$B:$CP,Daily!LP$10,0)/VLOOKUP($IF200,Data!$B:$CP,Daily!LP$10,0),0)</f>
        <v>0.15488215488215487</v>
      </c>
      <c r="LQ203" s="12">
        <f>IFERROR(VLOOKUP($IF203,Data!$B:$CP,Daily!LQ$10,0)/VLOOKUP($IF200,Data!$B:$CP,Daily!LQ$10,0),0)</f>
        <v>0.15104166666666666</v>
      </c>
      <c r="LR203" s="12">
        <f>IFERROR(VLOOKUP($IF203,Data!$B:$CP,Daily!LR$10,0)/VLOOKUP($IF200,Data!$B:$CP,Daily!LR$10,0),0)</f>
        <v>0.13167701863354037</v>
      </c>
      <c r="LS203" s="12">
        <f>IFERROR(VLOOKUP($IF203,Data!$B:$CP,Daily!LS$10,0)/VLOOKUP($IF200,Data!$B:$CP,Daily!LS$10,0),0)</f>
        <v>0.15068493150684931</v>
      </c>
      <c r="LU203" s="40">
        <f t="shared" si="3075"/>
        <v>4.5664739884393062E-2</v>
      </c>
      <c r="LV203" s="40">
        <f t="shared" si="3076"/>
        <v>0.15488215488215487</v>
      </c>
      <c r="LW203" s="40">
        <f t="shared" si="3077"/>
        <v>0.1092174149977618</v>
      </c>
      <c r="LX203" s="40">
        <f t="shared" si="3078"/>
        <v>0.23679521613047622</v>
      </c>
      <c r="LY203" s="40">
        <f t="shared" si="3079"/>
        <v>-3.6248321363928283E-2</v>
      </c>
      <c r="LZ203" s="41"/>
      <c r="MA203" s="12">
        <f t="shared" si="3080"/>
        <v>5.4091660057438179E-2</v>
      </c>
      <c r="MB203" s="12">
        <f t="shared" si="3085"/>
        <v>0.14321639805919378</v>
      </c>
      <c r="MC203" s="12">
        <f t="shared" si="3086"/>
        <v>0.15724130103328288</v>
      </c>
    </row>
    <row r="204" spans="4:341" x14ac:dyDescent="0.35">
      <c r="D204" s="116" t="s">
        <v>948</v>
      </c>
      <c r="E204" s="53" t="str">
        <f>VLOOKUP($D204,'Metric Nature'!$C:$D,2,0)&amp;IF(($F204&lt;(EA204)),"Below",IF(($F204&gt;(DZ204)),"Above","Within"))</f>
        <v>NegativeWithin</v>
      </c>
      <c r="F204" s="48">
        <f>DU204</f>
        <v>0.49398860999789074</v>
      </c>
      <c r="G204" s="77">
        <f>ED204</f>
        <v>0.4973081836968975</v>
      </c>
      <c r="H204" s="48">
        <f>IFERROR(((F204-G204)/G204),0)</f>
        <v>-6.6750835957085234E-3</v>
      </c>
      <c r="I204" s="74">
        <f>EE204</f>
        <v>0.50228922916781049</v>
      </c>
      <c r="J204" s="48">
        <f>IFERROR(((F204-I204)/I204),0)</f>
        <v>-1.6525576675558352E-2</v>
      </c>
      <c r="K204" s="48"/>
      <c r="L204" s="50"/>
      <c r="M204" s="53" t="str">
        <f>VLOOKUP($D204,'Metric Nature'!$C:$D,2,0)&amp;IF(($N204&lt;(HZ204)),"Below",IF(($N204&gt;(HY204)),"Above","Within"))</f>
        <v>NegativeWithin</v>
      </c>
      <c r="N204" s="48">
        <f>HT204</f>
        <v>0.51309226932668328</v>
      </c>
      <c r="O204" s="49">
        <f>IC204</f>
        <v>0.51782188338035495</v>
      </c>
      <c r="P204" s="55">
        <f>IFERROR(((N204-O204)/O204),0)</f>
        <v>-9.1336697143748063E-3</v>
      </c>
      <c r="Q204" s="49">
        <f>ID204</f>
        <v>0.52206022373464733</v>
      </c>
      <c r="R204" s="55">
        <f>IFERROR(((N204-Q204)/Q204),0)</f>
        <v>-1.7178007441000297E-2</v>
      </c>
      <c r="S204" s="48"/>
      <c r="T204" s="50"/>
      <c r="U204" s="53" t="str">
        <f>VLOOKUP($D204,'Metric Nature'!$C:$D,2,0)&amp;IF(($V204&lt;(LY204)),"Below",IF(($V204&gt;(LX204)),"Above","Within"))</f>
        <v>NegativeWithin</v>
      </c>
      <c r="V204" s="48">
        <f>LS204</f>
        <v>0.45401174168297453</v>
      </c>
      <c r="W204" s="49">
        <f>MB204</f>
        <v>0.45473518869373436</v>
      </c>
      <c r="X204" s="48">
        <f>IFERROR(((V204-W204)/W204),0)</f>
        <v>-1.5909193498703914E-3</v>
      </c>
      <c r="Y204" s="49">
        <f>MC204</f>
        <v>0.46531022393654708</v>
      </c>
      <c r="Z204" s="48">
        <f>IFERROR(((V204-Y204)/Y204),0)</f>
        <v>-2.4281611863128306E-2</v>
      </c>
      <c r="AA204" s="48"/>
      <c r="AB204" s="50"/>
      <c r="AC204" s="46"/>
      <c r="AI204" s="7" t="s">
        <v>948</v>
      </c>
      <c r="AJ204" s="12">
        <f>IFERROR(IFERROR(VLOOKUP($EG204,Data!$B:$CP,Daily!EI$10,0)+VLOOKUP($IF204,Data!$B:$CP,Daily!IH$10,0),0)/IFERROR(VLOOKUP($EG200,Data!$B:$CP,Daily!EI$10,0)+VLOOKUP($IF200,Data!$B:$CP,Daily!IH$10,0),0),0)</f>
        <v>0.52085967130214916</v>
      </c>
      <c r="AK204" s="12">
        <f>IFERROR(IFERROR(VLOOKUP($EG204,Data!$B:$CP,Daily!EJ$10,0)+VLOOKUP($IF204,Data!$B:$CP,Daily!II$10,0),0)/IFERROR(VLOOKUP($EG200,Data!$B:$CP,Daily!EJ$10,0)+VLOOKUP($IF200,Data!$B:$CP,Daily!II$10,0),0),0)</f>
        <v>0.50192502532928063</v>
      </c>
      <c r="AL204" s="12">
        <f>IFERROR(IFERROR(VLOOKUP($EG204,Data!$B:$CP,Daily!EK$10,0)+VLOOKUP($IF204,Data!$B:$CP,Daily!IJ$10,0),0)/IFERROR(VLOOKUP($EG200,Data!$B:$CP,Daily!EK$10,0)+VLOOKUP($IF200,Data!$B:$CP,Daily!IJ$10,0),0),0)</f>
        <v>0.53026004728132392</v>
      </c>
      <c r="AM204" s="12">
        <f>IFERROR(IFERROR(VLOOKUP($EG204,Data!$B:$CP,Daily!EL$10,0)+VLOOKUP($IF204,Data!$B:$CP,Daily!IK$10,0),0)/IFERROR(VLOOKUP($EG200,Data!$B:$CP,Daily!EL$10,0)+VLOOKUP($IF200,Data!$B:$CP,Daily!IK$10,0),0),0)</f>
        <v>0.5276771857216761</v>
      </c>
      <c r="AN204" s="12">
        <f>IFERROR(IFERROR(VLOOKUP($EG204,Data!$B:$CP,Daily!EM$10,0)+VLOOKUP($IF204,Data!$B:$CP,Daily!IL$10,0),0)/IFERROR(VLOOKUP($EG200,Data!$B:$CP,Daily!EM$10,0)+VLOOKUP($IF200,Data!$B:$CP,Daily!IL$10,0),0),0)</f>
        <v>0.52318216366860903</v>
      </c>
      <c r="AO204" s="12">
        <f>IFERROR(IFERROR(VLOOKUP($EG204,Data!$B:$CP,Daily!EN$10,0)+VLOOKUP($IF204,Data!$B:$CP,Daily!IM$10,0),0)/IFERROR(VLOOKUP($EG200,Data!$B:$CP,Daily!EN$10,0)+VLOOKUP($IF200,Data!$B:$CP,Daily!IM$10,0),0),0)</f>
        <v>0.49695541151050876</v>
      </c>
      <c r="AP204" s="12">
        <f>IFERROR(IFERROR(VLOOKUP($EG204,Data!$B:$CP,Daily!EO$10,0)+VLOOKUP($IF204,Data!$B:$CP,Daily!IN$10,0),0)/IFERROR(VLOOKUP($EG200,Data!$B:$CP,Daily!EO$10,0)+VLOOKUP($IF200,Data!$B:$CP,Daily!IN$10,0),0),0)</f>
        <v>0.51256380054966633</v>
      </c>
      <c r="AQ204" s="12">
        <f>IFERROR(IFERROR(VLOOKUP($EG204,Data!$B:$CP,Daily!EP$10,0)+VLOOKUP($IF204,Data!$B:$CP,Daily!IO$10,0),0)/IFERROR(VLOOKUP($EG200,Data!$B:$CP,Daily!EP$10,0)+VLOOKUP($IF200,Data!$B:$CP,Daily!IO$10,0),0),0)</f>
        <v>0.50272264184085724</v>
      </c>
      <c r="AR204" s="12">
        <f>IFERROR(IFERROR(VLOOKUP($EG204,Data!$B:$CP,Daily!EQ$10,0)+VLOOKUP($IF204,Data!$B:$CP,Daily!IP$10,0),0)/IFERROR(VLOOKUP($EG200,Data!$B:$CP,Daily!EQ$10,0)+VLOOKUP($IF200,Data!$B:$CP,Daily!IP$10,0),0),0)</f>
        <v>0.50405455215628459</v>
      </c>
      <c r="AS204" s="12">
        <f>IFERROR(IFERROR(VLOOKUP($EG204,Data!$B:$CP,Daily!ER$10,0)+VLOOKUP($IF204,Data!$B:$CP,Daily!IQ$10,0),0)/IFERROR(VLOOKUP($EG200,Data!$B:$CP,Daily!ER$10,0)+VLOOKUP($IF200,Data!$B:$CP,Daily!IQ$10,0),0),0)</f>
        <v>0.48978644382544106</v>
      </c>
      <c r="AT204" s="12">
        <f>IFERROR(IFERROR(VLOOKUP($EG204,Data!$B:$CP,Daily!ES$10,0)+VLOOKUP($IF204,Data!$B:$CP,Daily!IR$10,0),0)/IFERROR(VLOOKUP($EG200,Data!$B:$CP,Daily!ES$10,0)+VLOOKUP($IF200,Data!$B:$CP,Daily!IR$10,0),0),0)</f>
        <v>0.52169421487603307</v>
      </c>
      <c r="AU204" s="12">
        <f>IFERROR(IFERROR(VLOOKUP($EG204,Data!$B:$CP,Daily!ET$10,0)+VLOOKUP($IF204,Data!$B:$CP,Daily!IS$10,0),0)/IFERROR(VLOOKUP($EG200,Data!$B:$CP,Daily!ET$10,0)+VLOOKUP($IF200,Data!$B:$CP,Daily!IS$10,0),0),0)</f>
        <v>0.5112107623318386</v>
      </c>
      <c r="AV204" s="12">
        <f>IFERROR(IFERROR(VLOOKUP($EG204,Data!$B:$CP,Daily!EU$10,0)+VLOOKUP($IF204,Data!$B:$CP,Daily!IT$10,0),0)/IFERROR(VLOOKUP($EG200,Data!$B:$CP,Daily!EU$10,0)+VLOOKUP($IF200,Data!$B:$CP,Daily!IT$10,0),0),0)</f>
        <v>0.50574443141852288</v>
      </c>
      <c r="AW204" s="12">
        <f>IFERROR(IFERROR(VLOOKUP($EG204,Data!$B:$CP,Daily!EV$10,0)+VLOOKUP($IF204,Data!$B:$CP,Daily!IU$10,0),0)/IFERROR(VLOOKUP($EG200,Data!$B:$CP,Daily!EV$10,0)+VLOOKUP($IF200,Data!$B:$CP,Daily!IU$10,0),0),0)</f>
        <v>0.51767461669505965</v>
      </c>
      <c r="AX204" s="12">
        <f>IFERROR(IFERROR(VLOOKUP($EG204,Data!$B:$CP,Daily!EW$10,0)+VLOOKUP($IF204,Data!$B:$CP,Daily!IV$10,0),0)/IFERROR(VLOOKUP($EG200,Data!$B:$CP,Daily!EW$10,0)+VLOOKUP($IF200,Data!$B:$CP,Daily!IV$10,0),0),0)</f>
        <v>0.50903059343899737</v>
      </c>
      <c r="AY204" s="12">
        <f>IFERROR(IFERROR(VLOOKUP($EG204,Data!$B:$CP,Daily!EX$10,0)+VLOOKUP($IF204,Data!$B:$CP,Daily!IW$10,0),0)/IFERROR(VLOOKUP($EG200,Data!$B:$CP,Daily!EX$10,0)+VLOOKUP($IF200,Data!$B:$CP,Daily!IW$10,0),0),0)</f>
        <v>0.50980801335559267</v>
      </c>
      <c r="AZ204" s="12">
        <f>IFERROR(IFERROR(VLOOKUP($EG204,Data!$B:$CP,Daily!EY$10,0)+VLOOKUP($IF204,Data!$B:$CP,Daily!IX$10,0),0)/IFERROR(VLOOKUP($EG200,Data!$B:$CP,Daily!EY$10,0)+VLOOKUP($IF200,Data!$B:$CP,Daily!IX$10,0),0),0)</f>
        <v>0.50297324083250738</v>
      </c>
      <c r="BA204" s="12">
        <f>IFERROR(IFERROR(VLOOKUP($EG204,Data!$B:$CP,Daily!EZ$10,0)+VLOOKUP($IF204,Data!$B:$CP,Daily!IY$10,0),0)/IFERROR(VLOOKUP($EG200,Data!$B:$CP,Daily!EZ$10,0)+VLOOKUP($IF200,Data!$B:$CP,Daily!IY$10,0),0),0)</f>
        <v>0.50715900527505653</v>
      </c>
      <c r="BB204" s="12">
        <f>IFERROR(IFERROR(VLOOKUP($EG204,Data!$B:$CP,Daily!FA$10,0)+VLOOKUP($IF204,Data!$B:$CP,Daily!IZ$10,0),0)/IFERROR(VLOOKUP($EG200,Data!$B:$CP,Daily!FA$10,0)+VLOOKUP($IF200,Data!$B:$CP,Daily!IZ$10,0),0),0)</f>
        <v>0.50932793886266581</v>
      </c>
      <c r="BC204" s="12">
        <f>IFERROR(IFERROR(VLOOKUP($EG204,Data!$B:$CP,Daily!FB$10,0)+VLOOKUP($IF204,Data!$B:$CP,Daily!JA$10,0),0)/IFERROR(VLOOKUP($EG200,Data!$B:$CP,Daily!FB$10,0)+VLOOKUP($IF200,Data!$B:$CP,Daily!JA$10,0),0),0)</f>
        <v>0.51237505949547835</v>
      </c>
      <c r="BD204" s="12">
        <f>IFERROR(IFERROR(VLOOKUP($EG204,Data!$B:$CP,Daily!FC$10,0)+VLOOKUP($IF204,Data!$B:$CP,Daily!JB$10,0),0)/IFERROR(VLOOKUP($EG200,Data!$B:$CP,Daily!FC$10,0)+VLOOKUP($IF200,Data!$B:$CP,Daily!JB$10,0),0),0)</f>
        <v>0.51735233279705817</v>
      </c>
      <c r="BE204" s="12">
        <f>IFERROR(IFERROR(VLOOKUP($EG204,Data!$B:$CP,Daily!FD$10,0)+VLOOKUP($IF204,Data!$B:$CP,Daily!JC$10,0),0)/IFERROR(VLOOKUP($EG200,Data!$B:$CP,Daily!FD$10,0)+VLOOKUP($IF200,Data!$B:$CP,Daily!JC$10,0),0),0)</f>
        <v>0.51728608470181503</v>
      </c>
      <c r="BF204" s="12">
        <f>IFERROR(IFERROR(VLOOKUP($EG204,Data!$B:$CP,Daily!FE$10,0)+VLOOKUP($IF204,Data!$B:$CP,Daily!JD$10,0),0)/IFERROR(VLOOKUP($EG200,Data!$B:$CP,Daily!FE$10,0)+VLOOKUP($IF200,Data!$B:$CP,Daily!JD$10,0),0),0)</f>
        <v>0.51826157926953687</v>
      </c>
      <c r="BG204" s="12">
        <f>IFERROR(IFERROR(VLOOKUP($EG204,Data!$B:$CP,Daily!FF$10,0)+VLOOKUP($IF204,Data!$B:$CP,Daily!JE$10,0),0)/IFERROR(VLOOKUP($EG200,Data!$B:$CP,Daily!FF$10,0)+VLOOKUP($IF200,Data!$B:$CP,Daily!JE$10,0),0),0)</f>
        <v>0.54647201946472024</v>
      </c>
      <c r="BH204" s="12">
        <f>IFERROR(IFERROR(VLOOKUP($EG204,Data!$B:$CP,Daily!FG$10,0)+VLOOKUP($IF204,Data!$B:$CP,Daily!JF$10,0),0)/IFERROR(VLOOKUP($EG200,Data!$B:$CP,Daily!FG$10,0)+VLOOKUP($IF200,Data!$B:$CP,Daily!JF$10,0),0),0)</f>
        <v>0.51874023945861536</v>
      </c>
      <c r="BI204" s="12">
        <f>IFERROR(IFERROR(VLOOKUP($EG204,Data!$B:$CP,Daily!FH$10,0)+VLOOKUP($IF204,Data!$B:$CP,Daily!JG$10,0),0)/IFERROR(VLOOKUP($EG200,Data!$B:$CP,Daily!FH$10,0)+VLOOKUP($IF200,Data!$B:$CP,Daily!JG$10,0),0),0)</f>
        <v>0.5347054959492008</v>
      </c>
      <c r="BJ204" s="12">
        <f>IFERROR(IFERROR(VLOOKUP($EG204,Data!$B:$CP,Daily!FI$10,0)+VLOOKUP($IF204,Data!$B:$CP,Daily!JH$10,0),0)/IFERROR(VLOOKUP($EG200,Data!$B:$CP,Daily!FI$10,0)+VLOOKUP($IF200,Data!$B:$CP,Daily!JH$10,0),0),0)</f>
        <v>0.53111858704793946</v>
      </c>
      <c r="BK204" s="12">
        <f>IFERROR(IFERROR(VLOOKUP($EG204,Data!$B:$CP,Daily!FJ$10,0)+VLOOKUP($IF204,Data!$B:$CP,Daily!JI$10,0),0)/IFERROR(VLOOKUP($EG200,Data!$B:$CP,Daily!FJ$10,0)+VLOOKUP($IF200,Data!$B:$CP,Daily!JI$10,0),0),0)</f>
        <v>0.52421711899791235</v>
      </c>
      <c r="BL204" s="12">
        <f>IFERROR(IFERROR(VLOOKUP($EG204,Data!$B:$CP,Daily!FK$10,0)+VLOOKUP($IF204,Data!$B:$CP,Daily!JJ$10,0),0)/IFERROR(VLOOKUP($EG200,Data!$B:$CP,Daily!FK$10,0)+VLOOKUP($IF200,Data!$B:$CP,Daily!JJ$10,0),0),0)</f>
        <v>0.53080568720379151</v>
      </c>
      <c r="BM204" s="12">
        <f>IFERROR(IFERROR(VLOOKUP($EG204,Data!$B:$CP,Daily!FL$10,0)+VLOOKUP($IF204,Data!$B:$CP,Daily!JK$10,0),0)/IFERROR(VLOOKUP($EG200,Data!$B:$CP,Daily!FL$10,0)+VLOOKUP($IF200,Data!$B:$CP,Daily!JK$10,0),0),0)</f>
        <v>0.53710575139146566</v>
      </c>
      <c r="BN204" s="12">
        <f>IFERROR(IFERROR(VLOOKUP($EG204,Data!$B:$CP,Daily!FM$10,0)+VLOOKUP($IF204,Data!$B:$CP,Daily!JL$10,0),0)/IFERROR(VLOOKUP($EG200,Data!$B:$CP,Daily!FM$10,0)+VLOOKUP($IF200,Data!$B:$CP,Daily!JL$10,0),0),0)</f>
        <v>0.52886284722222221</v>
      </c>
      <c r="BO204" s="12">
        <f>IFERROR(IFERROR(VLOOKUP($EG204,Data!$B:$CP,Daily!FN$10,0)+VLOOKUP($IF204,Data!$B:$CP,Daily!JM$10,0),0)/IFERROR(VLOOKUP($EG200,Data!$B:$CP,Daily!FN$10,0)+VLOOKUP($IF200,Data!$B:$CP,Daily!JM$10,0),0),0)</f>
        <v>0.52178477690288716</v>
      </c>
      <c r="BP204" s="12">
        <f>IFERROR(IFERROR(VLOOKUP($EG204,Data!$B:$CP,Daily!FO$10,0)+VLOOKUP($IF204,Data!$B:$CP,Daily!JN$10,0),0)/IFERROR(VLOOKUP($EG200,Data!$B:$CP,Daily!FO$10,0)+VLOOKUP($IF200,Data!$B:$CP,Daily!JN$10,0),0),0)</f>
        <v>0.53209393346379652</v>
      </c>
      <c r="BQ204" s="12">
        <f>IFERROR(IFERROR(VLOOKUP($EG204,Data!$B:$CP,Daily!FP$10,0)+VLOOKUP($IF204,Data!$B:$CP,Daily!JO$10,0),0)/IFERROR(VLOOKUP($EG200,Data!$B:$CP,Daily!FP$10,0)+VLOOKUP($IF200,Data!$B:$CP,Daily!JO$10,0),0),0)</f>
        <v>0.52728586917238884</v>
      </c>
      <c r="BR204" s="12">
        <f>IFERROR(IFERROR(VLOOKUP($EG204,Data!$B:$CP,Daily!FQ$10,0)+VLOOKUP($IF204,Data!$B:$CP,Daily!JP$10,0),0)/IFERROR(VLOOKUP($EG200,Data!$B:$CP,Daily!FQ$10,0)+VLOOKUP($IF200,Data!$B:$CP,Daily!JP$10,0),0),0)</f>
        <v>0.52609117361784674</v>
      </c>
      <c r="BS204" s="12">
        <f>IFERROR(IFERROR(VLOOKUP($EG204,Data!$B:$CP,Daily!FR$10,0)+VLOOKUP($IF204,Data!$B:$CP,Daily!JQ$10,0),0)/IFERROR(VLOOKUP($EG200,Data!$B:$CP,Daily!FR$10,0)+VLOOKUP($IF200,Data!$B:$CP,Daily!JQ$10,0),0),0)</f>
        <v>0.52380952380952384</v>
      </c>
      <c r="BT204" s="12">
        <f>IFERROR(IFERROR(VLOOKUP($EG204,Data!$B:$CP,Daily!FS$10,0)+VLOOKUP($IF204,Data!$B:$CP,Daily!JR$10,0),0)/IFERROR(VLOOKUP($EG200,Data!$B:$CP,Daily!FS$10,0)+VLOOKUP($IF200,Data!$B:$CP,Daily!JR$10,0),0),0)</f>
        <v>0.53746608223752868</v>
      </c>
      <c r="BU204" s="12">
        <f>IFERROR(IFERROR(VLOOKUP($EG204,Data!$B:$CP,Daily!FT$10,0)+VLOOKUP($IF204,Data!$B:$CP,Daily!JS$10,0),0)/IFERROR(VLOOKUP($EG200,Data!$B:$CP,Daily!FT$10,0)+VLOOKUP($IF200,Data!$B:$CP,Daily!JS$10,0),0),0)</f>
        <v>0.53364555089967958</v>
      </c>
      <c r="BV204" s="12">
        <f>IFERROR(IFERROR(VLOOKUP($EG204,Data!$B:$CP,Daily!FU$10,0)+VLOOKUP($IF204,Data!$B:$CP,Daily!JT$10,0),0)/IFERROR(VLOOKUP($EG200,Data!$B:$CP,Daily!FU$10,0)+VLOOKUP($IF200,Data!$B:$CP,Daily!JT$10,0),0),0)</f>
        <v>0.52137970353477769</v>
      </c>
      <c r="BW204" s="12">
        <f>IFERROR(IFERROR(VLOOKUP($EG204,Data!$B:$CP,Daily!FV$10,0)+VLOOKUP($IF204,Data!$B:$CP,Daily!JU$10,0),0)/IFERROR(VLOOKUP($EG200,Data!$B:$CP,Daily!FV$10,0)+VLOOKUP($IF200,Data!$B:$CP,Daily!JU$10,0),0),0)</f>
        <v>0.53679046951646814</v>
      </c>
      <c r="BX204" s="12">
        <f>IFERROR(IFERROR(VLOOKUP($EG204,Data!$B:$CP,Daily!FW$10,0)+VLOOKUP($IF204,Data!$B:$CP,Daily!JV$10,0),0)/IFERROR(VLOOKUP($EG200,Data!$B:$CP,Daily!FW$10,0)+VLOOKUP($IF200,Data!$B:$CP,Daily!JV$10,0),0),0)</f>
        <v>0.53979807466541441</v>
      </c>
      <c r="BY204" s="12">
        <f>IFERROR(IFERROR(VLOOKUP($EG204,Data!$B:$CP,Daily!FX$10,0)+VLOOKUP($IF204,Data!$B:$CP,Daily!JW$10,0),0)/IFERROR(VLOOKUP($EG200,Data!$B:$CP,Daily!FX$10,0)+VLOOKUP($IF200,Data!$B:$CP,Daily!JW$10,0),0),0)</f>
        <v>0.5236004390779363</v>
      </c>
      <c r="BZ204" s="12">
        <f>IFERROR(IFERROR(VLOOKUP($EG204,Data!$B:$CP,Daily!FY$10,0)+VLOOKUP($IF204,Data!$B:$CP,Daily!JX$10,0),0)/IFERROR(VLOOKUP($EG200,Data!$B:$CP,Daily!FY$10,0)+VLOOKUP($IF200,Data!$B:$CP,Daily!JX$10,0),0),0)</f>
        <v>0.5283487689180032</v>
      </c>
      <c r="CA204" s="12">
        <f>IFERROR(IFERROR(VLOOKUP($EG204,Data!$B:$CP,Daily!FZ$10,0)+VLOOKUP($IF204,Data!$B:$CP,Daily!JY$10,0),0)/IFERROR(VLOOKUP($EG200,Data!$B:$CP,Daily!FZ$10,0)+VLOOKUP($IF200,Data!$B:$CP,Daily!JY$10,0),0),0)</f>
        <v>0.52329084588644259</v>
      </c>
      <c r="CB204" s="12">
        <f>IFERROR(IFERROR(VLOOKUP($EG204,Data!$B:$CP,Daily!GA$10,0)+VLOOKUP($IF204,Data!$B:$CP,Daily!JZ$10,0),0)/IFERROR(VLOOKUP($EG200,Data!$B:$CP,Daily!GA$10,0)+VLOOKUP($IF200,Data!$B:$CP,Daily!JZ$10,0),0),0)</f>
        <v>0.52486801889413726</v>
      </c>
      <c r="CC204" s="12">
        <f>IFERROR(IFERROR(VLOOKUP($EG204,Data!$B:$CP,Daily!GB$10,0)+VLOOKUP($IF204,Data!$B:$CP,Daily!KA$10,0),0)/IFERROR(VLOOKUP($EG200,Data!$B:$CP,Daily!GB$10,0)+VLOOKUP($IF200,Data!$B:$CP,Daily!KA$10,0),0),0)</f>
        <v>0.53988360150633341</v>
      </c>
      <c r="CD204" s="12">
        <f>IFERROR(IFERROR(VLOOKUP($EG204,Data!$B:$CP,Daily!GC$10,0)+VLOOKUP($IF204,Data!$B:$CP,Daily!KB$10,0),0)/IFERROR(VLOOKUP($EG200,Data!$B:$CP,Daily!GC$10,0)+VLOOKUP($IF200,Data!$B:$CP,Daily!KB$10,0),0),0)</f>
        <v>0.52429906542056071</v>
      </c>
      <c r="CE204" s="12">
        <f>IFERROR(IFERROR(VLOOKUP($EG204,Data!$B:$CP,Daily!GD$10,0)+VLOOKUP($IF204,Data!$B:$CP,Daily!KC$10,0),0)/IFERROR(VLOOKUP($EG200,Data!$B:$CP,Daily!GD$10,0)+VLOOKUP($IF200,Data!$B:$CP,Daily!KC$10,0),0),0)</f>
        <v>0.52542372881355937</v>
      </c>
      <c r="CF204" s="12">
        <f>IFERROR(IFERROR(VLOOKUP($EG204,Data!$B:$CP,Daily!GE$10,0)+VLOOKUP($IF204,Data!$B:$CP,Daily!KD$10,0),0)/IFERROR(VLOOKUP($EG200,Data!$B:$CP,Daily!GE$10,0)+VLOOKUP($IF200,Data!$B:$CP,Daily!KD$10,0),0),0)</f>
        <v>0.51233059320151075</v>
      </c>
      <c r="CG204" s="12">
        <f>IFERROR(IFERROR(VLOOKUP($EG204,Data!$B:$CP,Daily!GF$10,0)+VLOOKUP($IF204,Data!$B:$CP,Daily!KE$10,0),0)/IFERROR(VLOOKUP($EG200,Data!$B:$CP,Daily!GF$10,0)+VLOOKUP($IF200,Data!$B:$CP,Daily!KE$10,0),0),0)</f>
        <v>0.52633989922125513</v>
      </c>
      <c r="CH204" s="12">
        <f>IFERROR(IFERROR(VLOOKUP($EG204,Data!$B:$CP,Daily!GG$10,0)+VLOOKUP($IF204,Data!$B:$CP,Daily!KF$10,0),0)/IFERROR(VLOOKUP($EG200,Data!$B:$CP,Daily!GG$10,0)+VLOOKUP($IF200,Data!$B:$CP,Daily!KF$10,0),0),0)</f>
        <v>0.52371541501976282</v>
      </c>
      <c r="CI204" s="12">
        <f>IFERROR(IFERROR(VLOOKUP($EG204,Data!$B:$CP,Daily!GH$10,0)+VLOOKUP($IF204,Data!$B:$CP,Daily!KG$10,0),0)/IFERROR(VLOOKUP($EG200,Data!$B:$CP,Daily!GH$10,0)+VLOOKUP($IF200,Data!$B:$CP,Daily!KG$10,0),0),0)</f>
        <v>0.52071316203460938</v>
      </c>
      <c r="CJ204" s="12">
        <f>IFERROR(IFERROR(VLOOKUP($EG204,Data!$B:$CP,Daily!GI$10,0)+VLOOKUP($IF204,Data!$B:$CP,Daily!KH$10,0),0)/IFERROR(VLOOKUP($EG200,Data!$B:$CP,Daily!GI$10,0)+VLOOKUP($IF200,Data!$B:$CP,Daily!KH$10,0),0),0)</f>
        <v>0.5263311878291399</v>
      </c>
      <c r="CK204" s="12">
        <f>IFERROR(IFERROR(VLOOKUP($EG204,Data!$B:$CP,Daily!GJ$10,0)+VLOOKUP($IF204,Data!$B:$CP,Daily!KI$10,0),0)/IFERROR(VLOOKUP($EG200,Data!$B:$CP,Daily!GJ$10,0)+VLOOKUP($IF200,Data!$B:$CP,Daily!KI$10,0),0),0)</f>
        <v>0.50249346948468299</v>
      </c>
      <c r="CL204" s="12">
        <f>IFERROR(IFERROR(VLOOKUP($EG204,Data!$B:$CP,Daily!GK$10,0)+VLOOKUP($IF204,Data!$B:$CP,Daily!KJ$10,0),0)/IFERROR(VLOOKUP($EG200,Data!$B:$CP,Daily!GK$10,0)+VLOOKUP($IF200,Data!$B:$CP,Daily!KJ$10,0),0),0)</f>
        <v>0.51310093415356572</v>
      </c>
      <c r="CM204" s="12">
        <f>IFERROR(IFERROR(VLOOKUP($EG204,Data!$B:$CP,Daily!GL$10,0)+VLOOKUP($IF204,Data!$B:$CP,Daily!KK$10,0),0)/IFERROR(VLOOKUP($EG200,Data!$B:$CP,Daily!GL$10,0)+VLOOKUP($IF200,Data!$B:$CP,Daily!KK$10,0),0),0)</f>
        <v>0.51680860600627521</v>
      </c>
      <c r="CN204" s="12">
        <f>IFERROR(IFERROR(VLOOKUP($EG204,Data!$B:$CP,Daily!GM$10,0)+VLOOKUP($IF204,Data!$B:$CP,Daily!KL$10,0),0)/IFERROR(VLOOKUP($EG200,Data!$B:$CP,Daily!GM$10,0)+VLOOKUP($IF200,Data!$B:$CP,Daily!KL$10,0),0),0)</f>
        <v>0.48810893747602607</v>
      </c>
      <c r="CO204" s="12">
        <f>IFERROR(IFERROR(VLOOKUP($EG204,Data!$B:$CP,Daily!GN$10,0)+VLOOKUP($IF204,Data!$B:$CP,Daily!KM$10,0),0)/IFERROR(VLOOKUP($EG200,Data!$B:$CP,Daily!GN$10,0)+VLOOKUP($IF200,Data!$B:$CP,Daily!KM$10,0),0),0)</f>
        <v>0.52128482972136225</v>
      </c>
      <c r="CP204" s="12">
        <f>IFERROR(IFERROR(VLOOKUP($EG204,Data!$B:$CP,Daily!GO$10,0)+VLOOKUP($IF204,Data!$B:$CP,Daily!KN$10,0),0)/IFERROR(VLOOKUP($EG200,Data!$B:$CP,Daily!GO$10,0)+VLOOKUP($IF200,Data!$B:$CP,Daily!KN$10,0),0),0)</f>
        <v>0.51172319599362626</v>
      </c>
      <c r="CQ204" s="12">
        <f>IFERROR(IFERROR(VLOOKUP($EG204,Data!$B:$CP,Daily!GP$10,0)+VLOOKUP($IF204,Data!$B:$CP,Daily!KO$10,0),0)/IFERROR(VLOOKUP($EG200,Data!$B:$CP,Daily!GP$10,0)+VLOOKUP($IF200,Data!$B:$CP,Daily!KO$10,0),0),0)</f>
        <v>0.48944825832697686</v>
      </c>
      <c r="CR204" s="12">
        <f>IFERROR(IFERROR(VLOOKUP($EG204,Data!$B:$CP,Daily!GQ$10,0)+VLOOKUP($IF204,Data!$B:$CP,Daily!KP$10,0),0)/IFERROR(VLOOKUP($EG200,Data!$B:$CP,Daily!GQ$10,0)+VLOOKUP($IF200,Data!$B:$CP,Daily!KP$10,0),0),0)</f>
        <v>0.50868587778459018</v>
      </c>
      <c r="CS204" s="12">
        <f>IFERROR(IFERROR(VLOOKUP($EG204,Data!$B:$CP,Daily!GR$10,0)+VLOOKUP($IF204,Data!$B:$CP,Daily!KQ$10,0),0)/IFERROR(VLOOKUP($EG200,Data!$B:$CP,Daily!GR$10,0)+VLOOKUP($IF200,Data!$B:$CP,Daily!KQ$10,0),0),0)</f>
        <v>0.50824462533917758</v>
      </c>
      <c r="CT204" s="12">
        <f>IFERROR(IFERROR(VLOOKUP($EG204,Data!$B:$CP,Daily!GS$10,0)+VLOOKUP($IF204,Data!$B:$CP,Daily!KR$10,0),0)/IFERROR(VLOOKUP($EG200,Data!$B:$CP,Daily!GS$10,0)+VLOOKUP($IF200,Data!$B:$CP,Daily!KR$10,0),0),0)</f>
        <v>0.50986709625453086</v>
      </c>
      <c r="CU204" s="12">
        <f>IFERROR(IFERROR(VLOOKUP($EG204,Data!$B:$CP,Daily!GT$10,0)+VLOOKUP($IF204,Data!$B:$CP,Daily!KS$10,0),0)/IFERROR(VLOOKUP($EG200,Data!$B:$CP,Daily!GT$10,0)+VLOOKUP($IF200,Data!$B:$CP,Daily!KS$10,0),0),0)</f>
        <v>0.505004003202562</v>
      </c>
      <c r="CV204" s="12">
        <f>IFERROR(IFERROR(VLOOKUP($EG204,Data!$B:$CP,Daily!GU$10,0)+VLOOKUP($IF204,Data!$B:$CP,Daily!KT$10,0),0)/IFERROR(VLOOKUP($EG200,Data!$B:$CP,Daily!GU$10,0)+VLOOKUP($IF200,Data!$B:$CP,Daily!KT$10,0),0),0)</f>
        <v>0.51120425600515884</v>
      </c>
      <c r="CW204" s="12">
        <f>IFERROR(IFERROR(VLOOKUP($EG204,Data!$B:$CP,Daily!GV$10,0)+VLOOKUP($IF204,Data!$B:$CP,Daily!KU$10,0),0)/IFERROR(VLOOKUP($EG200,Data!$B:$CP,Daily!GV$10,0)+VLOOKUP($IF200,Data!$B:$CP,Daily!KU$10,0),0),0)</f>
        <v>0.51513329324513935</v>
      </c>
      <c r="CX204" s="12">
        <f>IFERROR(IFERROR(VLOOKUP($EG204,Data!$B:$CP,Daily!GW$10,0)+VLOOKUP($IF204,Data!$B:$CP,Daily!KV$10,0),0)/IFERROR(VLOOKUP($EG200,Data!$B:$CP,Daily!GW$10,0)+VLOOKUP($IF200,Data!$B:$CP,Daily!KV$10,0),0),0)</f>
        <v>0.50649606299212602</v>
      </c>
      <c r="CY204" s="12">
        <f>IFERROR(IFERROR(VLOOKUP($EG204,Data!$B:$CP,Daily!GX$10,0)+VLOOKUP($IF204,Data!$B:$CP,Daily!KW$10,0),0)/IFERROR(VLOOKUP($EG200,Data!$B:$CP,Daily!GX$10,0)+VLOOKUP($IF200,Data!$B:$CP,Daily!KW$10,0),0),0)</f>
        <v>0.49962406015037591</v>
      </c>
      <c r="CZ204" s="12">
        <f>IFERROR(IFERROR(VLOOKUP($EG204,Data!$B:$CP,Daily!GY$10,0)+VLOOKUP($IF204,Data!$B:$CP,Daily!KX$10,0),0)/IFERROR(VLOOKUP($EG200,Data!$B:$CP,Daily!GY$10,0)+VLOOKUP($IF200,Data!$B:$CP,Daily!KX$10,0),0),0)</f>
        <v>0.48374065845283781</v>
      </c>
      <c r="DA204" s="12">
        <f>IFERROR(IFERROR(VLOOKUP($EG204,Data!$B:$CP,Daily!GZ$10,0)+VLOOKUP($IF204,Data!$B:$CP,Daily!KY$10,0),0)/IFERROR(VLOOKUP($EG200,Data!$B:$CP,Daily!GZ$10,0)+VLOOKUP($IF200,Data!$B:$CP,Daily!KY$10,0),0),0)</f>
        <v>0.50370057094523157</v>
      </c>
      <c r="DB204" s="12">
        <f>IFERROR(IFERROR(VLOOKUP($EG204,Data!$B:$CP,Daily!HA$10,0)+VLOOKUP($IF204,Data!$B:$CP,Daily!KZ$10,0),0)/IFERROR(VLOOKUP($EG200,Data!$B:$CP,Daily!HA$10,0)+VLOOKUP($IF200,Data!$B:$CP,Daily!KZ$10,0),0),0)</f>
        <v>0.50030506406345332</v>
      </c>
      <c r="DC204" s="12">
        <f>IFERROR(IFERROR(VLOOKUP($EG204,Data!$B:$CP,Daily!HB$10,0)+VLOOKUP($IF204,Data!$B:$CP,Daily!LA$10,0),0)/IFERROR(VLOOKUP($EG200,Data!$B:$CP,Daily!HB$10,0)+VLOOKUP($IF200,Data!$B:$CP,Daily!LA$10,0),0),0)</f>
        <v>0.51907514450867054</v>
      </c>
      <c r="DD204" s="12">
        <f>IFERROR(IFERROR(VLOOKUP($EG204,Data!$B:$CP,Daily!HC$10,0)+VLOOKUP($IF204,Data!$B:$CP,Daily!LB$10,0),0)/IFERROR(VLOOKUP($EG200,Data!$B:$CP,Daily!HC$10,0)+VLOOKUP($IF200,Data!$B:$CP,Daily!LB$10,0),0),0)</f>
        <v>0.51091703056768556</v>
      </c>
      <c r="DE204" s="12">
        <f>IFERROR(IFERROR(VLOOKUP($EG204,Data!$B:$CP,Daily!HD$10,0)+VLOOKUP($IF204,Data!$B:$CP,Daily!LC$10,0),0)/IFERROR(VLOOKUP($EG200,Data!$B:$CP,Daily!HD$10,0)+VLOOKUP($IF200,Data!$B:$CP,Daily!LC$10,0),0),0)</f>
        <v>0.4966338684619368</v>
      </c>
      <c r="DF204" s="12">
        <f>IFERROR(IFERROR(VLOOKUP($EG204,Data!$B:$CP,Daily!HE$10,0)+VLOOKUP($IF204,Data!$B:$CP,Daily!LD$10,0),0)/IFERROR(VLOOKUP($EG200,Data!$B:$CP,Daily!HE$10,0)+VLOOKUP($IF200,Data!$B:$CP,Daily!LD$10,0),0),0)</f>
        <v>0.49399656946826759</v>
      </c>
      <c r="DG204" s="12">
        <f>IFERROR(IFERROR(VLOOKUP($EG204,Data!$B:$CP,Daily!HF$10,0)+VLOOKUP($IF204,Data!$B:$CP,Daily!LE$10,0),0)/IFERROR(VLOOKUP($EG200,Data!$B:$CP,Daily!HF$10,0)+VLOOKUP($IF200,Data!$B:$CP,Daily!LE$10,0),0),0)</f>
        <v>0.50343964978111322</v>
      </c>
      <c r="DH204" s="12">
        <f>IFERROR(IFERROR(VLOOKUP($EG204,Data!$B:$CP,Daily!HG$10,0)+VLOOKUP($IF204,Data!$B:$CP,Daily!LF$10,0),0)/IFERROR(VLOOKUP($EG200,Data!$B:$CP,Daily!HG$10,0)+VLOOKUP($IF200,Data!$B:$CP,Daily!LF$10,0),0),0)</f>
        <v>0.51954856912535263</v>
      </c>
      <c r="DI204" s="12">
        <f>IFERROR(IFERROR(VLOOKUP($EG204,Data!$B:$CP,Daily!HH$10,0)+VLOOKUP($IF204,Data!$B:$CP,Daily!LG$10,0),0)/IFERROR(VLOOKUP($EG200,Data!$B:$CP,Daily!HH$10,0)+VLOOKUP($IF200,Data!$B:$CP,Daily!LG$10,0),0),0)</f>
        <v>0.50562600464368634</v>
      </c>
      <c r="DJ204" s="12">
        <f>IFERROR(IFERROR(VLOOKUP($EG204,Data!$B:$CP,Daily!HI$10,0)+VLOOKUP($IF204,Data!$B:$CP,Daily!LH$10,0),0)/IFERROR(VLOOKUP($EG200,Data!$B:$CP,Daily!HI$10,0)+VLOOKUP($IF200,Data!$B:$CP,Daily!LH$10,0),0),0)</f>
        <v>0.50484532240029822</v>
      </c>
      <c r="DK204" s="12">
        <f>IFERROR(IFERROR(VLOOKUP($EG204,Data!$B:$CP,Daily!HJ$10,0)+VLOOKUP($IF204,Data!$B:$CP,Daily!LI$10,0),0)/IFERROR(VLOOKUP($EG200,Data!$B:$CP,Daily!HJ$10,0)+VLOOKUP($IF200,Data!$B:$CP,Daily!LI$10,0),0),0)</f>
        <v>0.50893054024255791</v>
      </c>
      <c r="DL204" s="12">
        <f>IFERROR(IFERROR(VLOOKUP($EG204,Data!$B:$CP,Daily!HK$10,0)+VLOOKUP($IF204,Data!$B:$CP,Daily!LJ$10,0),0)/IFERROR(VLOOKUP($EG200,Data!$B:$CP,Daily!HK$10,0)+VLOOKUP($IF200,Data!$B:$CP,Daily!LJ$10,0),0),0)</f>
        <v>0.48943213649096001</v>
      </c>
      <c r="DM204" s="12">
        <f>IFERROR(IFERROR(VLOOKUP($EG204,Data!$B:$CP,Daily!HL$10,0)+VLOOKUP($IF204,Data!$B:$CP,Daily!LK$10,0),0)/IFERROR(VLOOKUP($EG200,Data!$B:$CP,Daily!HL$10,0)+VLOOKUP($IF200,Data!$B:$CP,Daily!LK$10,0),0),0)</f>
        <v>0.48335775591375341</v>
      </c>
      <c r="DN204" s="12">
        <f>IFERROR(IFERROR(VLOOKUP($EG204,Data!$B:$CP,Daily!HM$10,0)+VLOOKUP($IF204,Data!$B:$CP,Daily!LL$10,0),0)/IFERROR(VLOOKUP($EG200,Data!$B:$CP,Daily!HM$10,0)+VLOOKUP($IF200,Data!$B:$CP,Daily!LL$10,0),0),0)</f>
        <v>0.5021520803443329</v>
      </c>
      <c r="DO204" s="12">
        <f>IFERROR(IFERROR(VLOOKUP($EG204,Data!$B:$CP,Daily!HN$10,0)+VLOOKUP($IF204,Data!$B:$CP,Daily!LM$10,0),0)/IFERROR(VLOOKUP($EG200,Data!$B:$CP,Daily!HN$10,0)+VLOOKUP($IF200,Data!$B:$CP,Daily!LM$10,0),0),0)</f>
        <v>0.52488910793494337</v>
      </c>
      <c r="DP204" s="12">
        <f>IFERROR(IFERROR(VLOOKUP($EG204,Data!$B:$CP,Daily!HO$10,0)+VLOOKUP($IF204,Data!$B:$CP,Daily!LN$10,0),0)/IFERROR(VLOOKUP($EG200,Data!$B:$CP,Daily!HO$10,0)+VLOOKUP($IF200,Data!$B:$CP,Daily!LN$10,0),0),0)</f>
        <v>0.47490755414685681</v>
      </c>
      <c r="DQ204" s="12">
        <f>IFERROR(IFERROR(VLOOKUP($EG204,Data!$B:$CP,Daily!HP$10,0)+VLOOKUP($IF204,Data!$B:$CP,Daily!LO$10,0),0)/IFERROR(VLOOKUP($EG200,Data!$B:$CP,Daily!HP$10,0)+VLOOKUP($IF200,Data!$B:$CP,Daily!LO$10,0),0),0)</f>
        <v>0.47901620144446611</v>
      </c>
      <c r="DR204" s="12">
        <f>IFERROR(IFERROR(VLOOKUP($EG204,Data!$B:$CP,Daily!HQ$10,0)+VLOOKUP($IF204,Data!$B:$CP,Daily!LP$10,0),0)/IFERROR(VLOOKUP($EG200,Data!$B:$CP,Daily!HQ$10,0)+VLOOKUP($IF200,Data!$B:$CP,Daily!LP$10,0),0),0)</f>
        <v>0.49266476899496386</v>
      </c>
      <c r="DS204" s="12">
        <f>IFERROR(IFERROR(VLOOKUP($EG204,Data!$B:$CP,Daily!HR$10,0)+VLOOKUP($IF204,Data!$B:$CP,Daily!LQ$10,0),0)/IFERROR(VLOOKUP($EG200,Data!$B:$CP,Daily!HR$10,0)+VLOOKUP($IF200,Data!$B:$CP,Daily!LQ$10,0),0),0)</f>
        <v>0.49759554543153633</v>
      </c>
      <c r="DT204" s="12">
        <f>IFERROR(IFERROR(VLOOKUP($EG204,Data!$B:$CP,Daily!HS$10,0)+VLOOKUP($IF204,Data!$B:$CP,Daily!LR$10,0),0)/IFERROR(VLOOKUP($EG200,Data!$B:$CP,Daily!HS$10,0)+VLOOKUP($IF200,Data!$B:$CP,Daily!LR$10,0),0),0)</f>
        <v>0.50893219650832322</v>
      </c>
      <c r="DU204" s="12">
        <f>IFERROR(IFERROR(VLOOKUP($EG204,Data!$B:$CP,Daily!HT$10,0)+VLOOKUP($IF204,Data!$B:$CP,Daily!LS$10,0),0)/IFERROR(VLOOKUP($EG200,Data!$B:$CP,Daily!HT$10,0)+VLOOKUP($IF200,Data!$B:$CP,Daily!LS$10,0),0),0)</f>
        <v>0.49398860999789074</v>
      </c>
      <c r="DV204" s="43"/>
      <c r="DW204" s="12">
        <f t="shared" si="3065"/>
        <v>0.50405455215628459</v>
      </c>
      <c r="DX204" s="12">
        <f t="shared" si="3066"/>
        <v>0.52429906542056071</v>
      </c>
      <c r="DY204" s="12">
        <f t="shared" si="3067"/>
        <v>2.0244513264276121E-2</v>
      </c>
      <c r="DZ204" s="12">
        <f t="shared" si="3068"/>
        <v>0.53948245036876785</v>
      </c>
      <c r="EA204" s="12">
        <f t="shared" si="3069"/>
        <v>0.4888711672080775</v>
      </c>
      <c r="EB204" s="14"/>
      <c r="EC204" s="12">
        <f t="shared" si="3070"/>
        <v>1.4869699459823213E-2</v>
      </c>
      <c r="ED204" s="12">
        <f t="shared" si="3081"/>
        <v>0.4973081836968975</v>
      </c>
      <c r="EE204" s="12">
        <f t="shared" si="3082"/>
        <v>0.50228922916781049</v>
      </c>
      <c r="EF204" s="1"/>
      <c r="EG204" s="7" t="s">
        <v>949</v>
      </c>
      <c r="EH204" s="7" t="s">
        <v>178</v>
      </c>
      <c r="EI204" s="12">
        <f>IFERROR(VLOOKUP($EG204,Data!$B:$CP,Daily!EI$10,0)/VLOOKUP($EG200,Data!$B:$CP,Daily!EI$10,0),0)</f>
        <v>0.5486068111455108</v>
      </c>
      <c r="EJ204" s="12">
        <f>IFERROR(VLOOKUP($EG204,Data!$B:$CP,Daily!EJ$10,0)/VLOOKUP($EG200,Data!$B:$CP,Daily!EJ$10,0),0)</f>
        <v>0.53541416566626654</v>
      </c>
      <c r="EK204" s="12">
        <f>IFERROR(VLOOKUP($EG204,Data!$B:$CP,Daily!EK$10,0)/VLOOKUP($EG200,Data!$B:$CP,Daily!EK$10,0),0)</f>
        <v>0.56311360448807857</v>
      </c>
      <c r="EL204" s="12">
        <f>IFERROR(VLOOKUP($EG204,Data!$B:$CP,Daily!EL$10,0)/VLOOKUP($EG200,Data!$B:$CP,Daily!EL$10,0),0)</f>
        <v>0.56065824722541135</v>
      </c>
      <c r="EM204" s="12">
        <f>IFERROR(VLOOKUP($EG204,Data!$B:$CP,Daily!EM$10,0)/VLOOKUP($EG200,Data!$B:$CP,Daily!EM$10,0),0)</f>
        <v>0.56070889894419307</v>
      </c>
      <c r="EN204" s="12">
        <f>IFERROR(VLOOKUP($EG204,Data!$B:$CP,Daily!EN$10,0)/VLOOKUP($EG200,Data!$B:$CP,Daily!EN$10,0),0)</f>
        <v>0.53682342502218283</v>
      </c>
      <c r="EO204" s="12">
        <f>IFERROR(VLOOKUP($EG204,Data!$B:$CP,Daily!EO$10,0)/VLOOKUP($EG200,Data!$B:$CP,Daily!EO$10,0),0)</f>
        <v>0.54781879194630867</v>
      </c>
      <c r="EP204" s="12">
        <f>IFERROR(VLOOKUP($EG204,Data!$B:$CP,Daily!EP$10,0)/VLOOKUP($EG200,Data!$B:$CP,Daily!EP$10,0),0)</f>
        <v>0.54091971940763839</v>
      </c>
      <c r="EQ204" s="12">
        <f>IFERROR(VLOOKUP($EG204,Data!$B:$CP,Daily!EQ$10,0)/VLOOKUP($EG200,Data!$B:$CP,Daily!EQ$10,0),0)</f>
        <v>0.53625541125541121</v>
      </c>
      <c r="ER204" s="12">
        <f>IFERROR(VLOOKUP($EG204,Data!$B:$CP,Daily!ER$10,0)/VLOOKUP($EG200,Data!$B:$CP,Daily!ER$10,0),0)</f>
        <v>0.51760324983073802</v>
      </c>
      <c r="ES204" s="12">
        <f>IFERROR(VLOOKUP($EG204,Data!$B:$CP,Daily!ES$10,0)/VLOOKUP($EG200,Data!$B:$CP,Daily!ES$10,0),0)</f>
        <v>0.54948414214749708</v>
      </c>
      <c r="ET204" s="12">
        <f>IFERROR(VLOOKUP($EG204,Data!$B:$CP,Daily!ET$10,0)/VLOOKUP($EG200,Data!$B:$CP,Daily!ET$10,0),0)</f>
        <v>0.53641732283464572</v>
      </c>
      <c r="EU204" s="12">
        <f>IFERROR(VLOOKUP($EG204,Data!$B:$CP,Daily!EU$10,0)/VLOOKUP($EG200,Data!$B:$CP,Daily!EU$10,0),0)</f>
        <v>0.53565336062777213</v>
      </c>
      <c r="EV204" s="12">
        <f>IFERROR(VLOOKUP($EG204,Data!$B:$CP,Daily!EV$10,0)/VLOOKUP($EG200,Data!$B:$CP,Daily!EV$10,0),0)</f>
        <v>0.55349728521239216</v>
      </c>
      <c r="EW204" s="12">
        <f>IFERROR(VLOOKUP($EG204,Data!$B:$CP,Daily!EW$10,0)/VLOOKUP($EG200,Data!$B:$CP,Daily!EW$10,0),0)</f>
        <v>0.53893497457853889</v>
      </c>
      <c r="EX204" s="12">
        <f>IFERROR(VLOOKUP($EG204,Data!$B:$CP,Daily!EX$10,0)/VLOOKUP($EG200,Data!$B:$CP,Daily!EX$10,0),0)</f>
        <v>0.54122423485321669</v>
      </c>
      <c r="EY204" s="12">
        <f>IFERROR(VLOOKUP($EG204,Data!$B:$CP,Daily!EY$10,0)/VLOOKUP($EG200,Data!$B:$CP,Daily!EY$10,0),0)</f>
        <v>0.5311158798283262</v>
      </c>
      <c r="EZ204" s="12">
        <f>IFERROR(VLOOKUP($EG204,Data!$B:$CP,Daily!EZ$10,0)/VLOOKUP($EG200,Data!$B:$CP,Daily!EZ$10,0),0)</f>
        <v>0.54123907259597115</v>
      </c>
      <c r="FA204" s="12">
        <f>IFERROR(VLOOKUP($EG204,Data!$B:$CP,Daily!FA$10,0)/VLOOKUP($EG200,Data!$B:$CP,Daily!FA$10,0),0)</f>
        <v>0.54081972675774737</v>
      </c>
      <c r="FB204" s="12">
        <f>IFERROR(VLOOKUP($EG204,Data!$B:$CP,Daily!FB$10,0)/VLOOKUP($EG200,Data!$B:$CP,Daily!FB$10,0),0)</f>
        <v>0.55049088359046283</v>
      </c>
      <c r="FC204" s="12">
        <f>IFERROR(VLOOKUP($EG204,Data!$B:$CP,Daily!FC$10,0)/VLOOKUP($EG200,Data!$B:$CP,Daily!FC$10,0),0)</f>
        <v>0.55488010807159749</v>
      </c>
      <c r="FD204" s="12">
        <f>IFERROR(VLOOKUP($EG204,Data!$B:$CP,Daily!FD$10,0)/VLOOKUP($EG200,Data!$B:$CP,Daily!FD$10,0),0)</f>
        <v>0.53782072642452516</v>
      </c>
      <c r="FE204" s="12">
        <f>IFERROR(VLOOKUP($EG204,Data!$B:$CP,Daily!FE$10,0)/VLOOKUP($EG200,Data!$B:$CP,Daily!FE$10,0),0)</f>
        <v>0.53382026040012698</v>
      </c>
      <c r="FF204" s="12">
        <f>IFERROR(VLOOKUP($EG204,Data!$B:$CP,Daily!FF$10,0)/VLOOKUP($EG200,Data!$B:$CP,Daily!FF$10,0),0)</f>
        <v>0.55584905660377359</v>
      </c>
      <c r="FG204" s="12">
        <f>IFERROR(VLOOKUP($EG204,Data!$B:$CP,Daily!FG$10,0)/VLOOKUP($EG200,Data!$B:$CP,Daily!FG$10,0),0)</f>
        <v>0.53734939759036149</v>
      </c>
      <c r="FH204" s="12">
        <f>IFERROR(VLOOKUP($EG204,Data!$B:$CP,Daily!FH$10,0)/VLOOKUP($EG200,Data!$B:$CP,Daily!FH$10,0),0)</f>
        <v>0.55028211085297041</v>
      </c>
      <c r="FI204" s="12">
        <f>IFERROR(VLOOKUP($EG204,Data!$B:$CP,Daily!FI$10,0)/VLOOKUP($EG200,Data!$B:$CP,Daily!FI$10,0),0)</f>
        <v>0.55234771573604058</v>
      </c>
      <c r="FJ204" s="12">
        <f>IFERROR(VLOOKUP($EG204,Data!$B:$CP,Daily!FJ$10,0)/VLOOKUP($EG200,Data!$B:$CP,Daily!FJ$10,0),0)</f>
        <v>0.55680720952687479</v>
      </c>
      <c r="FK204" s="12">
        <f>IFERROR(VLOOKUP($EG204,Data!$B:$CP,Daily!FK$10,0)/VLOOKUP($EG200,Data!$B:$CP,Daily!FK$10,0),0)</f>
        <v>0.54926829268292687</v>
      </c>
      <c r="FL204" s="12">
        <f>IFERROR(VLOOKUP($EG204,Data!$B:$CP,Daily!FL$10,0)/VLOOKUP($EG200,Data!$B:$CP,Daily!FL$10,0),0)</f>
        <v>0.56376975169300225</v>
      </c>
      <c r="FM204" s="12">
        <f>IFERROR(VLOOKUP($EG204,Data!$B:$CP,Daily!FM$10,0)/VLOOKUP($EG200,Data!$B:$CP,Daily!FM$10,0),0)</f>
        <v>0.56041802743305025</v>
      </c>
      <c r="FN204" s="12">
        <f>IFERROR(VLOOKUP($EG204,Data!$B:$CP,Daily!FN$10,0)/VLOOKUP($EG200,Data!$B:$CP,Daily!FN$10,0),0)</f>
        <v>0.54651615414558197</v>
      </c>
      <c r="FO204" s="12">
        <f>IFERROR(VLOOKUP($EG204,Data!$B:$CP,Daily!FO$10,0)/VLOOKUP($EG200,Data!$B:$CP,Daily!FO$10,0),0)</f>
        <v>0.54524089306697998</v>
      </c>
      <c r="FP204" s="12">
        <f>IFERROR(VLOOKUP($EG204,Data!$B:$CP,Daily!FP$10,0)/VLOOKUP($EG200,Data!$B:$CP,Daily!FP$10,0),0)</f>
        <v>0.54286520022560636</v>
      </c>
      <c r="FQ204" s="12">
        <f>IFERROR(VLOOKUP($EG204,Data!$B:$CP,Daily!FQ$10,0)/VLOOKUP($EG200,Data!$B:$CP,Daily!FQ$10,0),0)</f>
        <v>0.55506347800413347</v>
      </c>
      <c r="FR204" s="12">
        <f>IFERROR(VLOOKUP($EG204,Data!$B:$CP,Daily!FR$10,0)/VLOOKUP($EG200,Data!$B:$CP,Daily!FR$10,0),0)</f>
        <v>0.54454277286135688</v>
      </c>
      <c r="FS204" s="12">
        <f>IFERROR(VLOOKUP($EG204,Data!$B:$CP,Daily!FS$10,0)/VLOOKUP($EG200,Data!$B:$CP,Daily!FS$10,0),0)</f>
        <v>0.56638013371537732</v>
      </c>
      <c r="FT204" s="12">
        <f>IFERROR(VLOOKUP($EG204,Data!$B:$CP,Daily!FT$10,0)/VLOOKUP($EG200,Data!$B:$CP,Daily!FT$10,0),0)</f>
        <v>0.5531365313653136</v>
      </c>
      <c r="FU204" s="12">
        <f>IFERROR(VLOOKUP($EG204,Data!$B:$CP,Daily!FU$10,0)/VLOOKUP($EG200,Data!$B:$CP,Daily!FU$10,0),0)</f>
        <v>0.53813378781423093</v>
      </c>
      <c r="FV204" s="12">
        <f>IFERROR(VLOOKUP($EG204,Data!$B:$CP,Daily!FV$10,0)/VLOOKUP($EG200,Data!$B:$CP,Daily!FV$10,0),0)</f>
        <v>0.56505190311418685</v>
      </c>
      <c r="FW204" s="12">
        <f>IFERROR(VLOOKUP($EG204,Data!$B:$CP,Daily!FW$10,0)/VLOOKUP($EG200,Data!$B:$CP,Daily!FW$10,0),0)</f>
        <v>0.5657243816254417</v>
      </c>
      <c r="FX204" s="12">
        <f>IFERROR(VLOOKUP($EG204,Data!$B:$CP,Daily!FX$10,0)/VLOOKUP($EG200,Data!$B:$CP,Daily!FX$10,0),0)</f>
        <v>0.55279919544083134</v>
      </c>
      <c r="FY204" s="12">
        <f>IFERROR(VLOOKUP($EG204,Data!$B:$CP,Daily!FY$10,0)/VLOOKUP($EG200,Data!$B:$CP,Daily!FY$10,0),0)</f>
        <v>0.55398110661268551</v>
      </c>
      <c r="FZ204" s="12">
        <f>IFERROR(VLOOKUP($EG204,Data!$B:$CP,Daily!FZ$10,0)/VLOOKUP($EG200,Data!$B:$CP,Daily!FZ$10,0),0)</f>
        <v>0.53522099447513816</v>
      </c>
      <c r="GA204" s="12">
        <f>IFERROR(VLOOKUP($EG204,Data!$B:$CP,Daily!GA$10,0)/VLOOKUP($EG200,Data!$B:$CP,Daily!GA$10,0),0)</f>
        <v>0.5540201005025126</v>
      </c>
      <c r="GB204" s="12">
        <f>IFERROR(VLOOKUP($EG204,Data!$B:$CP,Daily!GB$10,0)/VLOOKUP($EG200,Data!$B:$CP,Daily!GB$10,0),0)</f>
        <v>0.56246812850586436</v>
      </c>
      <c r="GC204" s="12">
        <f>IFERROR(VLOOKUP($EG204,Data!$B:$CP,Daily!GC$10,0)/VLOOKUP($EG200,Data!$B:$CP,Daily!GC$10,0),0)</f>
        <v>0.54643104643104645</v>
      </c>
      <c r="GD204" s="12">
        <f>IFERROR(VLOOKUP($EG204,Data!$B:$CP,Daily!GD$10,0)/VLOOKUP($EG200,Data!$B:$CP,Daily!GD$10,0),0)</f>
        <v>0.53779264214046818</v>
      </c>
      <c r="GE204" s="12">
        <f>IFERROR(VLOOKUP($EG204,Data!$B:$CP,Daily!GE$10,0)/VLOOKUP($EG200,Data!$B:$CP,Daily!GE$10,0),0)</f>
        <v>0.52547354670150226</v>
      </c>
      <c r="GF204" s="12">
        <f>IFERROR(VLOOKUP($EG204,Data!$B:$CP,Daily!GF$10,0)/VLOOKUP($EG200,Data!$B:$CP,Daily!GF$10,0),0)</f>
        <v>0.55681428081016138</v>
      </c>
      <c r="GG204" s="12">
        <f>IFERROR(VLOOKUP($EG204,Data!$B:$CP,Daily!GG$10,0)/VLOOKUP($EG200,Data!$B:$CP,Daily!GG$10,0),0)</f>
        <v>0.54302168021680219</v>
      </c>
      <c r="GH204" s="12">
        <f>IFERROR(VLOOKUP($EG204,Data!$B:$CP,Daily!GH$10,0)/VLOOKUP($EG200,Data!$B:$CP,Daily!GH$10,0),0)</f>
        <v>0.53504950495049508</v>
      </c>
      <c r="GI204" s="12">
        <f>IFERROR(VLOOKUP($EG204,Data!$B:$CP,Daily!GI$10,0)/VLOOKUP($EG200,Data!$B:$CP,Daily!GI$10,0),0)</f>
        <v>0.54866071428571428</v>
      </c>
      <c r="GJ204" s="12">
        <f>IFERROR(VLOOKUP($EG204,Data!$B:$CP,Daily!GJ$10,0)/VLOOKUP($EG200,Data!$B:$CP,Daily!GJ$10,0),0)</f>
        <v>0.52351885098743267</v>
      </c>
      <c r="GK204" s="12">
        <f>IFERROR(VLOOKUP($EG204,Data!$B:$CP,Daily!GK$10,0)/VLOOKUP($EG200,Data!$B:$CP,Daily!GK$10,0),0)</f>
        <v>0.52795883361921103</v>
      </c>
      <c r="GL204" s="12">
        <f>IFERROR(VLOOKUP($EG204,Data!$B:$CP,Daily!GL$10,0)/VLOOKUP($EG200,Data!$B:$CP,Daily!GL$10,0),0)</f>
        <v>0.53715277777777781</v>
      </c>
      <c r="GM204" s="12">
        <f>IFERROR(VLOOKUP($EG204,Data!$B:$CP,Daily!GM$10,0)/VLOOKUP($EG200,Data!$B:$CP,Daily!GM$10,0),0)</f>
        <v>0.51655215490318551</v>
      </c>
      <c r="GN204" s="12">
        <f>IFERROR(VLOOKUP($EG204,Data!$B:$CP,Daily!GN$10,0)/VLOOKUP($EG200,Data!$B:$CP,Daily!GN$10,0),0)</f>
        <v>0.54852320675105481</v>
      </c>
      <c r="GO204" s="12">
        <f>IFERROR(VLOOKUP($EG204,Data!$B:$CP,Daily!GO$10,0)/VLOOKUP($EG200,Data!$B:$CP,Daily!GO$10,0),0)</f>
        <v>0.53392005867253389</v>
      </c>
      <c r="GP204" s="12">
        <f>IFERROR(VLOOKUP($EG204,Data!$B:$CP,Daily!GP$10,0)/VLOOKUP($EG200,Data!$B:$CP,Daily!GP$10,0),0)</f>
        <v>0.51129707112970713</v>
      </c>
      <c r="GQ204" s="12">
        <f>IFERROR(VLOOKUP($EG204,Data!$B:$CP,Daily!GQ$10,0)/VLOOKUP($EG200,Data!$B:$CP,Daily!GQ$10,0),0)</f>
        <v>0.52761904761904765</v>
      </c>
      <c r="GR204" s="12">
        <f>IFERROR(VLOOKUP($EG204,Data!$B:$CP,Daily!GR$10,0)/VLOOKUP($EG200,Data!$B:$CP,Daily!GR$10,0),0)</f>
        <v>0.53067993366500832</v>
      </c>
      <c r="GS204" s="12">
        <f>IFERROR(VLOOKUP($EG204,Data!$B:$CP,Daily!GS$10,0)/VLOOKUP($EG200,Data!$B:$CP,Daily!GS$10,0),0)</f>
        <v>0.53097345132743368</v>
      </c>
      <c r="GT204" s="12">
        <f>IFERROR(VLOOKUP($EG204,Data!$B:$CP,Daily!GT$10,0)/VLOOKUP($EG200,Data!$B:$CP,Daily!GT$10,0),0)</f>
        <v>0.52749360613810736</v>
      </c>
      <c r="GU204" s="12">
        <f>IFERROR(VLOOKUP($EG204,Data!$B:$CP,Daily!GU$10,0)/VLOOKUP($EG200,Data!$B:$CP,Daily!GU$10,0),0)</f>
        <v>0.53044871794871795</v>
      </c>
      <c r="GV204" s="12">
        <f>IFERROR(VLOOKUP($EG204,Data!$B:$CP,Daily!GV$10,0)/VLOOKUP($EG200,Data!$B:$CP,Daily!GV$10,0),0)</f>
        <v>0.53760356915232632</v>
      </c>
      <c r="GW204" s="12">
        <f>IFERROR(VLOOKUP($EG204,Data!$B:$CP,Daily!GW$10,0)/VLOOKUP($EG200,Data!$B:$CP,Daily!GW$10,0),0)</f>
        <v>0.52572845629262244</v>
      </c>
      <c r="GX204" s="12">
        <f>IFERROR(VLOOKUP($EG204,Data!$B:$CP,Daily!GX$10,0)/VLOOKUP($EG200,Data!$B:$CP,Daily!GX$10,0),0)</f>
        <v>0.51866628669136505</v>
      </c>
      <c r="GY204" s="12">
        <f>IFERROR(VLOOKUP($EG204,Data!$B:$CP,Daily!GY$10,0)/VLOOKUP($EG200,Data!$B:$CP,Daily!GY$10,0),0)</f>
        <v>0.50031133250311333</v>
      </c>
      <c r="GZ204" s="12">
        <f>IFERROR(VLOOKUP($EG204,Data!$B:$CP,Daily!GZ$10,0)/VLOOKUP($EG200,Data!$B:$CP,Daily!GZ$10,0),0)</f>
        <v>0.52672497570456756</v>
      </c>
      <c r="HA204" s="12">
        <f>IFERROR(VLOOKUP($EG204,Data!$B:$CP,Daily!HA$10,0)/VLOOKUP($EG200,Data!$B:$CP,Daily!HA$10,0),0)</f>
        <v>0.52952320808335962</v>
      </c>
      <c r="HB204" s="12">
        <f>IFERROR(VLOOKUP($EG204,Data!$B:$CP,Daily!HB$10,0)/VLOOKUP($EG200,Data!$B:$CP,Daily!HB$10,0),0)</f>
        <v>0.53834449178332322</v>
      </c>
      <c r="HC204" s="12">
        <f>IFERROR(VLOOKUP($EG204,Data!$B:$CP,Daily!HC$10,0)/VLOOKUP($EG200,Data!$B:$CP,Daily!HC$10,0),0)</f>
        <v>0.53488372093023251</v>
      </c>
      <c r="HD204" s="12">
        <f>IFERROR(VLOOKUP($EG204,Data!$B:$CP,Daily!HD$10,0)/VLOOKUP($EG200,Data!$B:$CP,Daily!HD$10,0),0)</f>
        <v>0.51144118827780005</v>
      </c>
      <c r="HE204" s="12">
        <f>IFERROR(VLOOKUP($EG204,Data!$B:$CP,Daily!HE$10,0)/VLOOKUP($EG200,Data!$B:$CP,Daily!HE$10,0),0)</f>
        <v>0.51369863013698636</v>
      </c>
      <c r="HF204" s="12">
        <f>IFERROR(VLOOKUP($EG204,Data!$B:$CP,Daily!HF$10,0)/VLOOKUP($EG200,Data!$B:$CP,Daily!HF$10,0),0)</f>
        <v>0.52340290955091717</v>
      </c>
      <c r="HG204" s="12">
        <f>IFERROR(VLOOKUP($EG204,Data!$B:$CP,Daily!HG$10,0)/VLOOKUP($EG200,Data!$B:$CP,Daily!HG$10,0),0)</f>
        <v>0.54026535020055544</v>
      </c>
      <c r="HH204" s="12">
        <f>IFERROR(VLOOKUP($EG204,Data!$B:$CP,Daily!HH$10,0)/VLOOKUP($EG200,Data!$B:$CP,Daily!HH$10,0),0)</f>
        <v>0.52890011223344557</v>
      </c>
      <c r="HI204" s="12">
        <f>IFERROR(VLOOKUP($EG204,Data!$B:$CP,Daily!HI$10,0)/VLOOKUP($EG200,Data!$B:$CP,Daily!HI$10,0),0)</f>
        <v>0.52247838616714692</v>
      </c>
      <c r="HJ204" s="12">
        <f>IFERROR(VLOOKUP($EG204,Data!$B:$CP,Daily!HJ$10,0)/VLOOKUP($EG200,Data!$B:$CP,Daily!HJ$10,0),0)</f>
        <v>0.52388852023888521</v>
      </c>
      <c r="HK204" s="12">
        <f>IFERROR(VLOOKUP($EG204,Data!$B:$CP,Daily!HK$10,0)/VLOOKUP($EG200,Data!$B:$CP,Daily!HK$10,0),0)</f>
        <v>0.50462962962962965</v>
      </c>
      <c r="HL204" s="12">
        <f>IFERROR(VLOOKUP($EG204,Data!$B:$CP,Daily!HL$10,0)/VLOOKUP($EG200,Data!$B:$CP,Daily!HL$10,0),0)</f>
        <v>0.49379968203497615</v>
      </c>
      <c r="HM204" s="12">
        <f>IFERROR(VLOOKUP($EG204,Data!$B:$CP,Daily!HM$10,0)/VLOOKUP($EG200,Data!$B:$CP,Daily!HM$10,0),0)</f>
        <v>0.51627906976744187</v>
      </c>
      <c r="HN204" s="12">
        <f>IFERROR(VLOOKUP($EG204,Data!$B:$CP,Daily!HN$10,0)/VLOOKUP($EG200,Data!$B:$CP,Daily!HN$10,0),0)</f>
        <v>0.54794520547945202</v>
      </c>
      <c r="HO204" s="12">
        <f>IFERROR(VLOOKUP($EG204,Data!$B:$CP,Daily!HO$10,0)/VLOOKUP($EG200,Data!$B:$CP,Daily!HO$10,0),0)</f>
        <v>0.49154618965939723</v>
      </c>
      <c r="HP204" s="12">
        <f>IFERROR(VLOOKUP($EG204,Data!$B:$CP,Daily!HP$10,0)/VLOOKUP($EG200,Data!$B:$CP,Daily!HP$10,0),0)</f>
        <v>0.50073724565025068</v>
      </c>
      <c r="HQ204" s="12">
        <f>IFERROR(VLOOKUP($EG204,Data!$B:$CP,Daily!HQ$10,0)/VLOOKUP($EG200,Data!$B:$CP,Daily!HQ$10,0),0)</f>
        <v>0.518494484101233</v>
      </c>
      <c r="HR204" s="12">
        <f>IFERROR(VLOOKUP($EG204,Data!$B:$CP,Daily!HR$10,0)/VLOOKUP($EG200,Data!$B:$CP,Daily!HR$10,0),0)</f>
        <v>0.53164556962025311</v>
      </c>
      <c r="HS204" s="12">
        <f>IFERROR(VLOOKUP($EG204,Data!$B:$CP,Daily!HS$10,0)/VLOOKUP($EG200,Data!$B:$CP,Daily!HS$10,0),0)</f>
        <v>0.5193003618817853</v>
      </c>
      <c r="HT204" s="12">
        <f>IFERROR(VLOOKUP($EG204,Data!$B:$CP,Daily!HT$10,0)/VLOOKUP($EG200,Data!$B:$CP,Daily!HT$10,0),0)</f>
        <v>0.51309226932668328</v>
      </c>
      <c r="HU204" s="13"/>
      <c r="HV204" s="40">
        <f t="shared" si="1902"/>
        <v>0.52761904761904765</v>
      </c>
      <c r="HW204" s="40">
        <f t="shared" si="1903"/>
        <v>0.54948414214749708</v>
      </c>
      <c r="HX204" s="40">
        <f t="shared" si="3071"/>
        <v>2.1865094528449425E-2</v>
      </c>
      <c r="HY204" s="40">
        <f t="shared" si="3072"/>
        <v>0.56588296304383412</v>
      </c>
      <c r="HZ204" s="40">
        <f t="shared" si="3073"/>
        <v>0.51122022672271061</v>
      </c>
      <c r="IA204" s="43"/>
      <c r="IB204" s="12">
        <f t="shared" si="3074"/>
        <v>1.7786942823305417E-2</v>
      </c>
      <c r="IC204" s="12">
        <f t="shared" si="3083"/>
        <v>0.51782188338035495</v>
      </c>
      <c r="ID204" s="12">
        <f t="shared" si="3084"/>
        <v>0.52206022373464733</v>
      </c>
      <c r="IE204" s="1"/>
      <c r="IF204" s="7" t="s">
        <v>950</v>
      </c>
      <c r="IG204" s="7" t="s">
        <v>178</v>
      </c>
      <c r="IH204" s="12">
        <f>IFERROR(VLOOKUP($IF204,Data!$B:$CP,Daily!IH$10,0)/VLOOKUP($IF200,Data!$B:$CP,Daily!IH$10,0),0)</f>
        <v>0.46174142480211083</v>
      </c>
      <c r="II204" s="12">
        <f>IFERROR(VLOOKUP($IF204,Data!$B:$CP,Daily!II$10,0)/VLOOKUP($IF200,Data!$B:$CP,Daily!II$10,0),0)</f>
        <v>0.43231441048034935</v>
      </c>
      <c r="IJ204" s="12">
        <f>IFERROR(VLOOKUP($IF204,Data!$B:$CP,Daily!IJ$10,0)/VLOOKUP($IF200,Data!$B:$CP,Daily!IJ$10,0),0)</f>
        <v>0.46226415094339623</v>
      </c>
      <c r="IK204" s="12">
        <f>IFERROR(VLOOKUP($IF204,Data!$B:$CP,Daily!IK$10,0)/VLOOKUP($IF200,Data!$B:$CP,Daily!IK$10,0),0)</f>
        <v>0.45889864325618518</v>
      </c>
      <c r="IL204" s="12">
        <f>IFERROR(VLOOKUP($IF204,Data!$B:$CP,Daily!IL$10,0)/VLOOKUP($IF200,Data!$B:$CP,Daily!IL$10,0),0)</f>
        <v>0.44633204633204632</v>
      </c>
      <c r="IM204" s="12">
        <f>IFERROR(VLOOKUP($IF204,Data!$B:$CP,Daily!IM$10,0)/VLOOKUP($IF200,Data!$B:$CP,Daily!IM$10,0),0)</f>
        <v>0.41812865497076024</v>
      </c>
      <c r="IN204" s="12">
        <f>IFERROR(VLOOKUP($IF204,Data!$B:$CP,Daily!IN$10,0)/VLOOKUP($IF200,Data!$B:$CP,Daily!IN$10,0),0)</f>
        <v>0.42951251646903821</v>
      </c>
      <c r="IO204" s="12">
        <f>IFERROR(VLOOKUP($IF204,Data!$B:$CP,Daily!IO$10,0)/VLOOKUP($IF200,Data!$B:$CP,Daily!IO$10,0),0)</f>
        <v>0.42299349240780909</v>
      </c>
      <c r="IP204" s="12">
        <f>IFERROR(VLOOKUP($IF204,Data!$B:$CP,Daily!IP$10,0)/VLOOKUP($IF200,Data!$B:$CP,Daily!IP$10,0),0)</f>
        <v>0.43526011560693639</v>
      </c>
      <c r="IQ204" s="12">
        <f>IFERROR(VLOOKUP($IF204,Data!$B:$CP,Daily!IQ$10,0)/VLOOKUP($IF200,Data!$B:$CP,Daily!IQ$10,0),0)</f>
        <v>0.42909896602658787</v>
      </c>
      <c r="IR204" s="12">
        <f>IFERROR(VLOOKUP($IF204,Data!$B:$CP,Daily!IR$10,0)/VLOOKUP($IF200,Data!$B:$CP,Daily!IR$10,0),0)</f>
        <v>0.46374501992031875</v>
      </c>
      <c r="IS204" s="12">
        <f>IFERROR(VLOOKUP($IF204,Data!$B:$CP,Daily!IS$10,0)/VLOOKUP($IF200,Data!$B:$CP,Daily!IS$10,0),0)</f>
        <v>0.45679886685552407</v>
      </c>
      <c r="IT204" s="12">
        <f>IFERROR(VLOOKUP($IF204,Data!$B:$CP,Daily!IT$10,0)/VLOOKUP($IF200,Data!$B:$CP,Daily!IT$10,0),0)</f>
        <v>0.44002998500749624</v>
      </c>
      <c r="IU204" s="12">
        <f>IFERROR(VLOOKUP($IF204,Data!$B:$CP,Daily!IU$10,0)/VLOOKUP($IF200,Data!$B:$CP,Daily!IU$10,0),0)</f>
        <v>0.44600638977635781</v>
      </c>
      <c r="IV204" s="12">
        <f>IFERROR(VLOOKUP($IF204,Data!$B:$CP,Daily!IV$10,0)/VLOOKUP($IF200,Data!$B:$CP,Daily!IV$10,0),0)</f>
        <v>0.44286560094730609</v>
      </c>
      <c r="IW204" s="12">
        <f>IFERROR(VLOOKUP($IF204,Data!$B:$CP,Daily!IW$10,0)/VLOOKUP($IF200,Data!$B:$CP,Daily!IW$10,0),0)</f>
        <v>0.44654088050314467</v>
      </c>
      <c r="IX204" s="12">
        <f>IFERROR(VLOOKUP($IF204,Data!$B:$CP,Daily!IX$10,0)/VLOOKUP($IF200,Data!$B:$CP,Daily!IX$10,0),0)</f>
        <v>0.43951612903225806</v>
      </c>
      <c r="IY204" s="12">
        <f>IFERROR(VLOOKUP($IF204,Data!$B:$CP,Daily!IY$10,0)/VLOOKUP($IF200,Data!$B:$CP,Daily!IY$10,0),0)</f>
        <v>0.44074074074074077</v>
      </c>
      <c r="IZ204" s="12">
        <f>IFERROR(VLOOKUP($IF204,Data!$B:$CP,Daily!IZ$10,0)/VLOOKUP($IF200,Data!$B:$CP,Daily!IZ$10,0),0)</f>
        <v>0.44406077348066297</v>
      </c>
      <c r="JA204" s="12">
        <f>IFERROR(VLOOKUP($IF204,Data!$B:$CP,Daily!JA$10,0)/VLOOKUP($IF200,Data!$B:$CP,Daily!JA$10,0),0)</f>
        <v>0.43185185185185188</v>
      </c>
      <c r="JB204" s="12">
        <f>IFERROR(VLOOKUP($IF204,Data!$B:$CP,Daily!JB$10,0)/VLOOKUP($IF200,Data!$B:$CP,Daily!JB$10,0),0)</f>
        <v>0.43741007194244602</v>
      </c>
      <c r="JC204" s="12">
        <f>IFERROR(VLOOKUP($IF204,Data!$B:$CP,Daily!JC$10,0)/VLOOKUP($IF200,Data!$B:$CP,Daily!JC$10,0),0)</f>
        <v>0.47940995697602951</v>
      </c>
      <c r="JD204" s="12">
        <f>IFERROR(VLOOKUP($IF204,Data!$B:$CP,Daily!JD$10,0)/VLOOKUP($IF200,Data!$B:$CP,Daily!JD$10,0),0)</f>
        <v>0.49029680365296802</v>
      </c>
      <c r="JE204" s="12">
        <f>IFERROR(VLOOKUP($IF204,Data!$B:$CP,Daily!JE$10,0)/VLOOKUP($IF200,Data!$B:$CP,Daily!JE$10,0),0)</f>
        <v>0.52945205479452051</v>
      </c>
      <c r="JF204" s="12">
        <f>IFERROR(VLOOKUP($IF204,Data!$B:$CP,Daily!JF$10,0)/VLOOKUP($IF200,Data!$B:$CP,Daily!JF$10,0),0)</f>
        <v>0.48446745562130178</v>
      </c>
      <c r="JG204" s="12">
        <f>IFERROR(VLOOKUP($IF204,Data!$B:$CP,Daily!JG$10,0)/VLOOKUP($IF200,Data!$B:$CP,Daily!JG$10,0),0)</f>
        <v>0.50450450450450446</v>
      </c>
      <c r="JH204" s="12">
        <f>IFERROR(VLOOKUP($IF204,Data!$B:$CP,Daily!JH$10,0)/VLOOKUP($IF200,Data!$B:$CP,Daily!JH$10,0),0)</f>
        <v>0.48940149625935164</v>
      </c>
      <c r="JI204" s="12">
        <f>IFERROR(VLOOKUP($IF204,Data!$B:$CP,Daily!JI$10,0)/VLOOKUP($IF200,Data!$B:$CP,Daily!JI$10,0),0)</f>
        <v>0.46405228758169936</v>
      </c>
      <c r="JJ204" s="12">
        <f>IFERROR(VLOOKUP($IF204,Data!$B:$CP,Daily!JJ$10,0)/VLOOKUP($IF200,Data!$B:$CP,Daily!JJ$10,0),0)</f>
        <v>0.49457562220804085</v>
      </c>
      <c r="JK204" s="12">
        <f>IFERROR(VLOOKUP($IF204,Data!$B:$CP,Daily!JK$10,0)/VLOOKUP($IF200,Data!$B:$CP,Daily!JK$10,0),0)</f>
        <v>0.4859154929577465</v>
      </c>
      <c r="JL204" s="12">
        <f>IFERROR(VLOOKUP($IF204,Data!$B:$CP,Daily!JL$10,0)/VLOOKUP($IF200,Data!$B:$CP,Daily!JL$10,0),0)</f>
        <v>0.46636481241914618</v>
      </c>
      <c r="JM204" s="12">
        <f>IFERROR(VLOOKUP($IF204,Data!$B:$CP,Daily!JM$10,0)/VLOOKUP($IF200,Data!$B:$CP,Daily!JM$10,0),0)</f>
        <v>0.47058823529411764</v>
      </c>
      <c r="JN204" s="12">
        <f>IFERROR(VLOOKUP($IF204,Data!$B:$CP,Daily!JN$10,0)/VLOOKUP($IF200,Data!$B:$CP,Daily!JN$10,0),0)</f>
        <v>0.50586166471277838</v>
      </c>
      <c r="JO204" s="12">
        <f>IFERROR(VLOOKUP($IF204,Data!$B:$CP,Daily!JO$10,0)/VLOOKUP($IF200,Data!$B:$CP,Daily!JO$10,0),0)</f>
        <v>0.49949698189134811</v>
      </c>
      <c r="JP204" s="12">
        <f>IFERROR(VLOOKUP($IF204,Data!$B:$CP,Daily!JP$10,0)/VLOOKUP($IF200,Data!$B:$CP,Daily!JP$10,0),0)</f>
        <v>0.47058823529411764</v>
      </c>
      <c r="JQ204" s="12">
        <f>IFERROR(VLOOKUP($IF204,Data!$B:$CP,Daily!JQ$10,0)/VLOOKUP($IF200,Data!$B:$CP,Daily!JQ$10,0),0)</f>
        <v>0.48514851485148514</v>
      </c>
      <c r="JR204" s="12">
        <f>IFERROR(VLOOKUP($IF204,Data!$B:$CP,Daily!JR$10,0)/VLOOKUP($IF200,Data!$B:$CP,Daily!JR$10,0),0)</f>
        <v>0.48242424242424242</v>
      </c>
      <c r="JS204" s="12">
        <f>IFERROR(VLOOKUP($IF204,Data!$B:$CP,Daily!JS$10,0)/VLOOKUP($IF200,Data!$B:$CP,Daily!JS$10,0),0)</f>
        <v>0.49443207126948774</v>
      </c>
      <c r="JT204" s="12">
        <f>IFERROR(VLOOKUP($IF204,Data!$B:$CP,Daily!JT$10,0)/VLOOKUP($IF200,Data!$B:$CP,Daily!JT$10,0),0)</f>
        <v>0.48751076658053405</v>
      </c>
      <c r="JU204" s="12">
        <f>IFERROR(VLOOKUP($IF204,Data!$B:$CP,Daily!JU$10,0)/VLOOKUP($IF200,Data!$B:$CP,Daily!JU$10,0),0)</f>
        <v>0.47807332854061824</v>
      </c>
      <c r="JV204" s="12">
        <f>IFERROR(VLOOKUP($IF204,Data!$B:$CP,Daily!JV$10,0)/VLOOKUP($IF200,Data!$B:$CP,Daily!JV$10,0),0)</f>
        <v>0.48845346396081174</v>
      </c>
      <c r="JW204" s="12">
        <f>IFERROR(VLOOKUP($IF204,Data!$B:$CP,Daily!JW$10,0)/VLOOKUP($IF200,Data!$B:$CP,Daily!JW$10,0),0)</f>
        <v>0.4681933842239186</v>
      </c>
      <c r="JX204" s="12">
        <f>IFERROR(VLOOKUP($IF204,Data!$B:$CP,Daily!JX$10,0)/VLOOKUP($IF200,Data!$B:$CP,Daily!JX$10,0),0)</f>
        <v>0.47641831852358169</v>
      </c>
      <c r="JY204" s="12">
        <f>IFERROR(VLOOKUP($IF204,Data!$B:$CP,Daily!JY$10,0)/VLOOKUP($IF200,Data!$B:$CP,Daily!JY$10,0),0)</f>
        <v>0.4989429175475687</v>
      </c>
      <c r="JZ204" s="12">
        <f>IFERROR(VLOOKUP($IF204,Data!$B:$CP,Daily!JZ$10,0)/VLOOKUP($IF200,Data!$B:$CP,Daily!JZ$10,0),0)</f>
        <v>0.46738232865400497</v>
      </c>
      <c r="KA204" s="12">
        <f>IFERROR(VLOOKUP($IF204,Data!$B:$CP,Daily!KA$10,0)/VLOOKUP($IF200,Data!$B:$CP,Daily!KA$10,0),0)</f>
        <v>0.49375000000000002</v>
      </c>
      <c r="KB204" s="12">
        <f>IFERROR(VLOOKUP($IF204,Data!$B:$CP,Daily!KB$10,0)/VLOOKUP($IF200,Data!$B:$CP,Daily!KB$10,0),0)</f>
        <v>0.47847919655667143</v>
      </c>
      <c r="KC204" s="12">
        <f>IFERROR(VLOOKUP($IF204,Data!$B:$CP,Daily!KC$10,0)/VLOOKUP($IF200,Data!$B:$CP,Daily!KC$10,0),0)</f>
        <v>0.49854651162790697</v>
      </c>
      <c r="KD204" s="12">
        <f>IFERROR(VLOOKUP($IF204,Data!$B:$CP,Daily!KD$10,0)/VLOOKUP($IF200,Data!$B:$CP,Daily!KD$10,0),0)</f>
        <v>0.48436414176511466</v>
      </c>
      <c r="KE204" s="12">
        <f>IFERROR(VLOOKUP($IF204,Data!$B:$CP,Daily!KE$10,0)/VLOOKUP($IF200,Data!$B:$CP,Daily!KE$10,0),0)</f>
        <v>0.46524432209222299</v>
      </c>
      <c r="KF204" s="12">
        <f>IFERROR(VLOOKUP($IF204,Data!$B:$CP,Daily!KF$10,0)/VLOOKUP($IF200,Data!$B:$CP,Daily!KF$10,0),0)</f>
        <v>0.48813982521847693</v>
      </c>
      <c r="KG204" s="12">
        <f>IFERROR(VLOOKUP($IF204,Data!$B:$CP,Daily!KG$10,0)/VLOOKUP($IF200,Data!$B:$CP,Daily!KG$10,0),0)</f>
        <v>0.49262994569433671</v>
      </c>
      <c r="KH204" s="12">
        <f>IFERROR(VLOOKUP($IF204,Data!$B:$CP,Daily!KH$10,0)/VLOOKUP($IF200,Data!$B:$CP,Daily!KH$10,0),0)</f>
        <v>0.4838709677419355</v>
      </c>
      <c r="KI204" s="12">
        <f>IFERROR(VLOOKUP($IF204,Data!$B:$CP,Daily!KI$10,0)/VLOOKUP($IF200,Data!$B:$CP,Daily!KI$10,0),0)</f>
        <v>0.46143057503506313</v>
      </c>
      <c r="KJ204" s="12">
        <f>IFERROR(VLOOKUP($IF204,Data!$B:$CP,Daily!KJ$10,0)/VLOOKUP($IF200,Data!$B:$CP,Daily!KJ$10,0),0)</f>
        <v>0.4837177747625509</v>
      </c>
      <c r="KK204" s="12">
        <f>IFERROR(VLOOKUP($IF204,Data!$B:$CP,Daily!KK$10,0)/VLOOKUP($IF200,Data!$B:$CP,Daily!KK$10,0),0)</f>
        <v>0.47977243994943108</v>
      </c>
      <c r="KL204" s="12">
        <f>IFERROR(VLOOKUP($IF204,Data!$B:$CP,Daily!KL$10,0)/VLOOKUP($IF200,Data!$B:$CP,Daily!KL$10,0),0)</f>
        <v>0.44284294234592447</v>
      </c>
      <c r="KM204" s="12">
        <f>IFERROR(VLOOKUP($IF204,Data!$B:$CP,Daily!KM$10,0)/VLOOKUP($IF200,Data!$B:$CP,Daily!KM$10,0),0)</f>
        <v>0.48107331097268807</v>
      </c>
      <c r="KN204" s="12">
        <f>IFERROR(VLOOKUP($IF204,Data!$B:$CP,Daily!KN$10,0)/VLOOKUP($IF200,Data!$B:$CP,Daily!KN$10,0),0)</f>
        <v>0.47539015606242496</v>
      </c>
      <c r="KO204" s="12">
        <f>IFERROR(VLOOKUP($IF204,Data!$B:$CP,Daily!KO$10,0)/VLOOKUP($IF200,Data!$B:$CP,Daily!KO$10,0),0)</f>
        <v>0.45560596241088785</v>
      </c>
      <c r="KP204" s="12">
        <f>IFERROR(VLOOKUP($IF204,Data!$B:$CP,Daily!KP$10,0)/VLOOKUP($IF200,Data!$B:$CP,Daily!KP$10,0),0)</f>
        <v>0.474469305794607</v>
      </c>
      <c r="KQ204" s="12">
        <f>IFERROR(VLOOKUP($IF204,Data!$B:$CP,Daily!KQ$10,0)/VLOOKUP($IF200,Data!$B:$CP,Daily!KQ$10,0),0)</f>
        <v>0.47015765765765766</v>
      </c>
      <c r="KR204" s="12">
        <f>IFERROR(VLOOKUP($IF204,Data!$B:$CP,Daily!KR$10,0)/VLOOKUP($IF200,Data!$B:$CP,Daily!KR$10,0),0)</f>
        <v>0.47624020887728458</v>
      </c>
      <c r="KS204" s="12">
        <f>IFERROR(VLOOKUP($IF204,Data!$B:$CP,Daily!KS$10,0)/VLOOKUP($IF200,Data!$B:$CP,Daily!KS$10,0),0)</f>
        <v>0.46734475374732332</v>
      </c>
      <c r="KT204" s="12">
        <f>IFERROR(VLOOKUP($IF204,Data!$B:$CP,Daily!KT$10,0)/VLOOKUP($IF200,Data!$B:$CP,Daily!KT$10,0),0)</f>
        <v>0.48190321268808461</v>
      </c>
      <c r="KU204" s="12">
        <f>IFERROR(VLOOKUP($IF204,Data!$B:$CP,Daily!KU$10,0)/VLOOKUP($IF200,Data!$B:$CP,Daily!KU$10,0),0)</f>
        <v>0.47703943814154509</v>
      </c>
      <c r="KV204" s="12">
        <f>IFERROR(VLOOKUP($IF204,Data!$B:$CP,Daily!KV$10,0)/VLOOKUP($IF200,Data!$B:$CP,Daily!KV$10,0),0)</f>
        <v>0.47303128371089537</v>
      </c>
      <c r="KW204" s="12">
        <f>IFERROR(VLOOKUP($IF204,Data!$B:$CP,Daily!KW$10,0)/VLOOKUP($IF200,Data!$B:$CP,Daily!KW$10,0),0)</f>
        <v>0.4627277747101049</v>
      </c>
      <c r="KX204" s="12">
        <f>IFERROR(VLOOKUP($IF204,Data!$B:$CP,Daily!KX$10,0)/VLOOKUP($IF200,Data!$B:$CP,Daily!KX$10,0),0)</f>
        <v>0.45313398504887864</v>
      </c>
      <c r="KY204" s="12">
        <f>IFERROR(VLOOKUP($IF204,Data!$B:$CP,Daily!KY$10,0)/VLOOKUP($IF200,Data!$B:$CP,Daily!KY$10,0),0)</f>
        <v>0.46041412911084045</v>
      </c>
      <c r="KZ204" s="12">
        <f>IFERROR(VLOOKUP($IF204,Data!$B:$CP,Daily!KZ$10,0)/VLOOKUP($IF200,Data!$B:$CP,Daily!KZ$10,0),0)</f>
        <v>0.44742857142857145</v>
      </c>
      <c r="LA204" s="12">
        <f>IFERROR(VLOOKUP($IF204,Data!$B:$CP,Daily!LA$10,0)/VLOOKUP($IF200,Data!$B:$CP,Daily!LA$10,0),0)</f>
        <v>0.48581932773109243</v>
      </c>
      <c r="LB204" s="12">
        <f>IFERROR(VLOOKUP($IF204,Data!$B:$CP,Daily!LB$10,0)/VLOOKUP($IF200,Data!$B:$CP,Daily!LB$10,0),0)</f>
        <v>0.46859903381642515</v>
      </c>
      <c r="LC204" s="12">
        <f>IFERROR(VLOOKUP($IF204,Data!$B:$CP,Daily!LC$10,0)/VLOOKUP($IF200,Data!$B:$CP,Daily!LC$10,0),0)</f>
        <v>0.46973012399708242</v>
      </c>
      <c r="LD204" s="12">
        <f>IFERROR(VLOOKUP($IF204,Data!$B:$CP,Daily!LD$10,0)/VLOOKUP($IF200,Data!$B:$CP,Daily!LD$10,0),0)</f>
        <v>0.45619524405506884</v>
      </c>
      <c r="LE204" s="12">
        <f>IFERROR(VLOOKUP($IF204,Data!$B:$CP,Daily!LE$10,0)/VLOOKUP($IF200,Data!$B:$CP,Daily!LE$10,0),0)</f>
        <v>0.46483180428134557</v>
      </c>
      <c r="LF204" s="12">
        <f>IFERROR(VLOOKUP($IF204,Data!$B:$CP,Daily!LF$10,0)/VLOOKUP($IF200,Data!$B:$CP,Daily!LF$10,0),0)</f>
        <v>0.48053457292271934</v>
      </c>
      <c r="LG204" s="12">
        <f>IFERROR(VLOOKUP($IF204,Data!$B:$CP,Daily!LG$10,0)/VLOOKUP($IF200,Data!$B:$CP,Daily!LG$10,0),0)</f>
        <v>0.46486486486486489</v>
      </c>
      <c r="LH204" s="12">
        <f>IFERROR(VLOOKUP($IF204,Data!$B:$CP,Daily!LH$10,0)/VLOOKUP($IF200,Data!$B:$CP,Daily!LH$10,0),0)</f>
        <v>0.47257383966244726</v>
      </c>
      <c r="LI204" s="12">
        <f>IFERROR(VLOOKUP($IF204,Data!$B:$CP,Daily!LI$10,0)/VLOOKUP($IF200,Data!$B:$CP,Daily!LI$10,0),0)</f>
        <v>0.47928994082840237</v>
      </c>
      <c r="LJ204" s="12">
        <f>IFERROR(VLOOKUP($IF204,Data!$B:$CP,Daily!LJ$10,0)/VLOOKUP($IF200,Data!$B:$CP,Daily!LJ$10,0),0)</f>
        <v>0.4599250936329588</v>
      </c>
      <c r="LK204" s="12">
        <f>IFERROR(VLOOKUP($IF204,Data!$B:$CP,Daily!LK$10,0)/VLOOKUP($IF200,Data!$B:$CP,Daily!LK$10,0),0)</f>
        <v>0.46323529411764708</v>
      </c>
      <c r="LL204" s="12">
        <f>IFERROR(VLOOKUP($IF204,Data!$B:$CP,Daily!LL$10,0)/VLOOKUP($IF200,Data!$B:$CP,Daily!LL$10,0),0)</f>
        <v>0.47460701330108829</v>
      </c>
      <c r="LM204" s="12">
        <f>IFERROR(VLOOKUP($IF204,Data!$B:$CP,Daily!LM$10,0)/VLOOKUP($IF200,Data!$B:$CP,Daily!LM$10,0),0)</f>
        <v>0.47773886943471738</v>
      </c>
      <c r="LN204" s="12">
        <f>IFERROR(VLOOKUP($IF204,Data!$B:$CP,Daily!LN$10,0)/VLOOKUP($IF200,Data!$B:$CP,Daily!LN$10,0),0)</f>
        <v>0.43241551939924905</v>
      </c>
      <c r="LO204" s="12">
        <f>IFERROR(VLOOKUP($IF204,Data!$B:$CP,Daily!LO$10,0)/VLOOKUP($IF200,Data!$B:$CP,Daily!LO$10,0),0)</f>
        <v>0.43648960739030024</v>
      </c>
      <c r="LP204" s="12">
        <f>IFERROR(VLOOKUP($IF204,Data!$B:$CP,Daily!LP$10,0)/VLOOKUP($IF200,Data!$B:$CP,Daily!LP$10,0),0)</f>
        <v>0.43905723905723903</v>
      </c>
      <c r="LQ204" s="12">
        <f>IFERROR(VLOOKUP($IF204,Data!$B:$CP,Daily!LQ$10,0)/VLOOKUP($IF200,Data!$B:$CP,Daily!LQ$10,0),0)</f>
        <v>0.43154761904761907</v>
      </c>
      <c r="LR204" s="12">
        <f>IFERROR(VLOOKUP($IF204,Data!$B:$CP,Daily!LR$10,0)/VLOOKUP($IF200,Data!$B:$CP,Daily!LR$10,0),0)</f>
        <v>0.48757763975155277</v>
      </c>
      <c r="LS204" s="12">
        <f>IFERROR(VLOOKUP($IF204,Data!$B:$CP,Daily!LS$10,0)/VLOOKUP($IF200,Data!$B:$CP,Daily!LS$10,0),0)</f>
        <v>0.45401174168297453</v>
      </c>
      <c r="LU204" s="40">
        <f t="shared" si="3075"/>
        <v>0.45313398504887864</v>
      </c>
      <c r="LV204" s="40">
        <f t="shared" si="3076"/>
        <v>0.4837177747625509</v>
      </c>
      <c r="LW204" s="40">
        <f t="shared" si="3077"/>
        <v>3.058378971367226E-2</v>
      </c>
      <c r="LX204" s="40">
        <f t="shared" si="3078"/>
        <v>0.50665561704780515</v>
      </c>
      <c r="LY204" s="40">
        <f t="shared" si="3079"/>
        <v>0.43019614276362445</v>
      </c>
      <c r="LZ204" s="41"/>
      <c r="MA204" s="12">
        <f t="shared" si="3080"/>
        <v>1.6444388413406189E-2</v>
      </c>
      <c r="MB204" s="12">
        <f t="shared" si="3085"/>
        <v>0.45473518869373436</v>
      </c>
      <c r="MC204" s="12">
        <f t="shared" si="3086"/>
        <v>0.46531022393654708</v>
      </c>
    </row>
    <row r="205" spans="4:341" x14ac:dyDescent="0.35">
      <c r="D205" s="111" t="s">
        <v>951</v>
      </c>
      <c r="E205" s="53" t="str">
        <f>VLOOKUP($D205,'Metric Nature'!$C:$D,2,0)&amp;IF(($F205&lt;(EA205)),"Below",IF(($F205&gt;(DZ205)),"Above","Within"))</f>
        <v>NegativeWithin</v>
      </c>
      <c r="F205" s="48">
        <f t="shared" si="3087"/>
        <v>0.37453093040859387</v>
      </c>
      <c r="G205" s="77">
        <f t="shared" si="3088"/>
        <v>0.36326721991323468</v>
      </c>
      <c r="H205" s="48">
        <f t="shared" si="3089"/>
        <v>3.1006680145952845E-2</v>
      </c>
      <c r="I205" s="74">
        <f t="shared" si="3090"/>
        <v>0.34349941185826238</v>
      </c>
      <c r="J205" s="48">
        <f t="shared" si="3091"/>
        <v>9.0339364432845001E-2</v>
      </c>
      <c r="K205" s="48">
        <f t="shared" ref="K205" si="3102">EC205</f>
        <v>3.7602591719708423E-2</v>
      </c>
      <c r="L205" s="50"/>
      <c r="M205" s="53" t="str">
        <f>VLOOKUP($D205,'Metric Nature'!$C:$D,2,0)&amp;IF(($N205&lt;(HZ205)),"Below",IF(($N205&gt;(HY205)),"Above","Within"))</f>
        <v>NegativeWithin</v>
      </c>
      <c r="N205" s="48">
        <f t="shared" ref="N205" si="3103">HT205</f>
        <v>0.29490085585967291</v>
      </c>
      <c r="O205" s="49">
        <f t="shared" ref="O205" si="3104">IC205</f>
        <v>0.28313630302213033</v>
      </c>
      <c r="P205" s="55">
        <f t="shared" ref="P205" si="3105">IFERROR(((N205-O205)/O205),0)</f>
        <v>4.1550845695061012E-2</v>
      </c>
      <c r="Q205" s="49">
        <f t="shared" ref="Q205" si="3106">ID205</f>
        <v>0.26489965591259684</v>
      </c>
      <c r="R205" s="55">
        <f t="shared" ref="R205" si="3107">IFERROR(((N205-Q205)/Q205),0)</f>
        <v>0.1132549600478715</v>
      </c>
      <c r="S205" s="48">
        <f t="shared" ref="S205" si="3108">IB205</f>
        <v>3.0754045169445476E-2</v>
      </c>
      <c r="T205" s="50"/>
      <c r="U205" s="53" t="str">
        <f>VLOOKUP($D205,'Metric Nature'!$C:$D,2,0)&amp;IF(($V205&lt;(LY205)),"Below",IF(($V205&gt;(LX205)),"Above","Within"))</f>
        <v>NegativeWithin</v>
      </c>
      <c r="V205" s="48">
        <f t="shared" ref="V205" si="3109">LS205</f>
        <v>0.62702357761805605</v>
      </c>
      <c r="W205" s="49">
        <f t="shared" ref="W205" si="3110">MB205</f>
        <v>0.61638946999744415</v>
      </c>
      <c r="X205" s="48">
        <f t="shared" ref="X205" si="3111">IFERROR(((V205-W205)/W205),0)</f>
        <v>1.7252253872305758E-2</v>
      </c>
      <c r="Y205" s="49">
        <f t="shared" ref="Y205" si="3112">MC205</f>
        <v>0.59025125947010471</v>
      </c>
      <c r="Z205" s="48">
        <f t="shared" ref="Z205" si="3113">IFERROR(((V205-Y205)/Y205),0)</f>
        <v>6.2299431907970042E-2</v>
      </c>
      <c r="AA205" s="48">
        <f t="shared" ref="AA205" si="3114">MA205</f>
        <v>3.6456637605834757E-2</v>
      </c>
      <c r="AB205" s="50"/>
      <c r="AC205" s="46"/>
      <c r="AI205" s="7" t="s">
        <v>952</v>
      </c>
      <c r="AJ205" s="12">
        <f>IFERROR(IFERROR(VLOOKUP($EG205,Data!$B:$CP,Daily!EI$10,0)+VLOOKUP($IF205,Data!$B:$CP,Daily!IH$10,0),0)/AJ$198,0)</f>
        <v>0.42108858057630738</v>
      </c>
      <c r="AK205" s="12">
        <f>IFERROR(IFERROR(VLOOKUP($EG205,Data!$B:$CP,Daily!EJ$10,0)+VLOOKUP($IF205,Data!$B:$CP,Daily!II$10,0),0)/AK$198,0)</f>
        <v>0.41326985413290113</v>
      </c>
      <c r="AL205" s="12">
        <f>IFERROR(IFERROR(VLOOKUP($EG205,Data!$B:$CP,Daily!EK$10,0)+VLOOKUP($IF205,Data!$B:$CP,Daily!IJ$10,0),0)/AL$198,0)</f>
        <v>0.43697139517293543</v>
      </c>
      <c r="AM205" s="12">
        <f>IFERROR(IFERROR(VLOOKUP($EG205,Data!$B:$CP,Daily!EL$10,0)+VLOOKUP($IF205,Data!$B:$CP,Daily!IK$10,0),0)/AM$198,0)</f>
        <v>0.43426169865763392</v>
      </c>
      <c r="AN205" s="12">
        <f>IFERROR(IFERROR(VLOOKUP($EG205,Data!$B:$CP,Daily!EM$10,0)+VLOOKUP($IF205,Data!$B:$CP,Daily!IL$10,0),0)/AN$198,0)</f>
        <v>0.43617887959353513</v>
      </c>
      <c r="AO205" s="12">
        <f>IFERROR(IFERROR(VLOOKUP($EG205,Data!$B:$CP,Daily!EN$10,0)+VLOOKUP($IF205,Data!$B:$CP,Daily!IM$10,0),0)/AO$198,0)</f>
        <v>0.43760151989789997</v>
      </c>
      <c r="AP205" s="12">
        <f>IFERROR(IFERROR(VLOOKUP($EG205,Data!$B:$CP,Daily!EO$10,0)+VLOOKUP($IF205,Data!$B:$CP,Daily!IN$10,0),0)/AP$198,0)</f>
        <v>0.44532504874904982</v>
      </c>
      <c r="AQ205" s="12">
        <f>IFERROR(IFERROR(VLOOKUP($EG205,Data!$B:$CP,Daily!EP$10,0)+VLOOKUP($IF205,Data!$B:$CP,Daily!IO$10,0),0)/AQ$198,0)</f>
        <v>0.43429320021854667</v>
      </c>
      <c r="AR205" s="12">
        <f>IFERROR(IFERROR(VLOOKUP($EG205,Data!$B:$CP,Daily!EQ$10,0)+VLOOKUP($IF205,Data!$B:$CP,Daily!IP$10,0),0)/AR$198,0)</f>
        <v>0.4198844555385427</v>
      </c>
      <c r="AS205" s="12">
        <f>IFERROR(IFERROR(VLOOKUP($EG205,Data!$B:$CP,Daily!ER$10,0)+VLOOKUP($IF205,Data!$B:$CP,Daily!IQ$10,0),0)/AS$198,0)</f>
        <v>0.45360262953031744</v>
      </c>
      <c r="AT205" s="12">
        <f>IFERROR(IFERROR(VLOOKUP($EG205,Data!$B:$CP,Daily!ES$10,0)+VLOOKUP($IF205,Data!$B:$CP,Daily!IR$10,0),0)/AT$198,0)</f>
        <v>0.44140799184616925</v>
      </c>
      <c r="AU205" s="12">
        <f>IFERROR(IFERROR(VLOOKUP($EG205,Data!$B:$CP,Daily!ET$10,0)+VLOOKUP($IF205,Data!$B:$CP,Daily!IS$10,0),0)/AU$198,0)</f>
        <v>0.43058695635048799</v>
      </c>
      <c r="AV205" s="12">
        <f>IFERROR(IFERROR(VLOOKUP($EG205,Data!$B:$CP,Daily!EU$10,0)+VLOOKUP($IF205,Data!$B:$CP,Daily!IT$10,0),0)/AV$198,0)</f>
        <v>0.4516274970164505</v>
      </c>
      <c r="AW205" s="12">
        <f>IFERROR(IFERROR(VLOOKUP($EG205,Data!$B:$CP,Daily!EV$10,0)+VLOOKUP($IF205,Data!$B:$CP,Daily!IU$10,0),0)/AW$198,0)</f>
        <v>0.41364351097882857</v>
      </c>
      <c r="AX205" s="12">
        <f>IFERROR(IFERROR(VLOOKUP($EG205,Data!$B:$CP,Daily!EW$10,0)+VLOOKUP($IF205,Data!$B:$CP,Daily!IV$10,0),0)/AX$198,0)</f>
        <v>0.41677410843322921</v>
      </c>
      <c r="AY205" s="12">
        <f>IFERROR(IFERROR(VLOOKUP($EG205,Data!$B:$CP,Daily!EX$10,0)+VLOOKUP($IF205,Data!$B:$CP,Daily!IW$10,0),0)/AY$198,0)</f>
        <v>0.39844296991925798</v>
      </c>
      <c r="AZ205" s="12">
        <f>IFERROR(IFERROR(VLOOKUP($EG205,Data!$B:$CP,Daily!EY$10,0)+VLOOKUP($IF205,Data!$B:$CP,Daily!IX$10,0),0)/AZ$198,0)</f>
        <v>0.43244819272914004</v>
      </c>
      <c r="BA205" s="12">
        <f>IFERROR(IFERROR(VLOOKUP($EG205,Data!$B:$CP,Daily!EZ$10,0)+VLOOKUP($IF205,Data!$B:$CP,Daily!IY$10,0),0)/BA$198,0)</f>
        <v>0.43612177164685151</v>
      </c>
      <c r="BB205" s="12">
        <f>IFERROR(IFERROR(VLOOKUP($EG205,Data!$B:$CP,Daily!FA$10,0)+VLOOKUP($IF205,Data!$B:$CP,Daily!IZ$10,0),0)/BB$198,0)</f>
        <v>0.42332989935811077</v>
      </c>
      <c r="BC205" s="12">
        <f>IFERROR(IFERROR(VLOOKUP($EG205,Data!$B:$CP,Daily!FB$10,0)+VLOOKUP($IF205,Data!$B:$CP,Daily!JA$10,0),0)/BC$198,0)</f>
        <v>0.43401933011164806</v>
      </c>
      <c r="BD205" s="12">
        <f>IFERROR(IFERROR(VLOOKUP($EG205,Data!$B:$CP,Daily!FC$10,0)+VLOOKUP($IF205,Data!$B:$CP,Daily!JB$10,0),0)/BD$198,0)</f>
        <v>0.4277049845692012</v>
      </c>
      <c r="BE205" s="12">
        <f>IFERROR(IFERROR(VLOOKUP($EG205,Data!$B:$CP,Daily!FD$10,0)+VLOOKUP($IF205,Data!$B:$CP,Daily!JC$10,0),0)/BE$198,0)</f>
        <v>0.40847263883880963</v>
      </c>
      <c r="BF205" s="12">
        <f>IFERROR(IFERROR(VLOOKUP($EG205,Data!$B:$CP,Daily!FE$10,0)+VLOOKUP($IF205,Data!$B:$CP,Daily!JD$10,0),0)/BF$198,0)</f>
        <v>0.37729794062015176</v>
      </c>
      <c r="BG205" s="12">
        <f>IFERROR(IFERROR(VLOOKUP($EG205,Data!$B:$CP,Daily!FF$10,0)+VLOOKUP($IF205,Data!$B:$CP,Daily!JE$10,0),0)/BG$198,0)</f>
        <v>0.40359109452463277</v>
      </c>
      <c r="BH205" s="12">
        <f>IFERROR(IFERROR(VLOOKUP($EG205,Data!$B:$CP,Daily!FG$10,0)+VLOOKUP($IF205,Data!$B:$CP,Daily!JF$10,0),0)/BH$198,0)</f>
        <v>0.39978945970808871</v>
      </c>
      <c r="BI205" s="12">
        <f>IFERROR(IFERROR(VLOOKUP($EG205,Data!$B:$CP,Daily!FH$10,0)+VLOOKUP($IF205,Data!$B:$CP,Daily!JG$10,0),0)/BI$198,0)</f>
        <v>0.39879136737839876</v>
      </c>
      <c r="BJ205" s="12">
        <f>IFERROR(IFERROR(VLOOKUP($EG205,Data!$B:$CP,Daily!FI$10,0)+VLOOKUP($IF205,Data!$B:$CP,Daily!JH$10,0),0)/BJ$198,0)</f>
        <v>0.39689324516182911</v>
      </c>
      <c r="BK205" s="12">
        <f>IFERROR(IFERROR(VLOOKUP($EG205,Data!$B:$CP,Daily!FJ$10,0)+VLOOKUP($IF205,Data!$B:$CP,Daily!JI$10,0),0)/BK$198,0)</f>
        <v>0.39652338019447247</v>
      </c>
      <c r="BL205" s="12">
        <f>IFERROR(IFERROR(VLOOKUP($EG205,Data!$B:$CP,Daily!FK$10,0)+VLOOKUP($IF205,Data!$B:$CP,Daily!JJ$10,0),0)/BL$198,0)</f>
        <v>0.39331727475635897</v>
      </c>
      <c r="BM205" s="12">
        <f>IFERROR(IFERROR(VLOOKUP($EG205,Data!$B:$CP,Daily!FL$10,0)+VLOOKUP($IF205,Data!$B:$CP,Daily!JK$10,0),0)/BM$198,0)</f>
        <v>0.38682830092118731</v>
      </c>
      <c r="BN205" s="12">
        <f>IFERROR(IFERROR(VLOOKUP($EG205,Data!$B:$CP,Daily!FM$10,0)+VLOOKUP($IF205,Data!$B:$CP,Daily!JL$10,0),0)/BN$198,0)</f>
        <v>0.40781741483992101</v>
      </c>
      <c r="BO205" s="12">
        <f>IFERROR(IFERROR(VLOOKUP($EG205,Data!$B:$CP,Daily!FN$10,0)+VLOOKUP($IF205,Data!$B:$CP,Daily!JM$10,0),0)/BO$198,0)</f>
        <v>0.40338088759789681</v>
      </c>
      <c r="BP205" s="12">
        <f>IFERROR(IFERROR(VLOOKUP($EG205,Data!$B:$CP,Daily!FO$10,0)+VLOOKUP($IF205,Data!$B:$CP,Daily!JN$10,0),0)/BP$198,0)</f>
        <v>0.39433331677653288</v>
      </c>
      <c r="BQ205" s="12">
        <f>IFERROR(IFERROR(VLOOKUP($EG205,Data!$B:$CP,Daily!FP$10,0)+VLOOKUP($IF205,Data!$B:$CP,Daily!JO$10,0),0)/BQ$198,0)</f>
        <v>0.3921303635938353</v>
      </c>
      <c r="BR205" s="12">
        <f>IFERROR(IFERROR(VLOOKUP($EG205,Data!$B:$CP,Daily!FQ$10,0)+VLOOKUP($IF205,Data!$B:$CP,Daily!JP$10,0),0)/BR$198,0)</f>
        <v>0.40092032345623163</v>
      </c>
      <c r="BS205" s="12">
        <f>IFERROR(IFERROR(VLOOKUP($EG205,Data!$B:$CP,Daily!FR$10,0)+VLOOKUP($IF205,Data!$B:$CP,Daily!JQ$10,0),0)/BS$198,0)</f>
        <v>0.39170157889709195</v>
      </c>
      <c r="BT205" s="12">
        <f>IFERROR(IFERROR(VLOOKUP($EG205,Data!$B:$CP,Daily!FS$10,0)+VLOOKUP($IF205,Data!$B:$CP,Daily!JR$10,0),0)/BT$198,0)</f>
        <v>0.38420447016981069</v>
      </c>
      <c r="BU205" s="12">
        <f>IFERROR(IFERROR(VLOOKUP($EG205,Data!$B:$CP,Daily!FT$10,0)+VLOOKUP($IF205,Data!$B:$CP,Daily!JS$10,0),0)/BU$198,0)</f>
        <v>0.40542194317335317</v>
      </c>
      <c r="BV205" s="12">
        <f>IFERROR(IFERROR(VLOOKUP($EG205,Data!$B:$CP,Daily!FU$10,0)+VLOOKUP($IF205,Data!$B:$CP,Daily!JT$10,0),0)/BV$198,0)</f>
        <v>0.40682253811650465</v>
      </c>
      <c r="BW205" s="12">
        <f>IFERROR(IFERROR(VLOOKUP($EG205,Data!$B:$CP,Daily!FV$10,0)+VLOOKUP($IF205,Data!$B:$CP,Daily!JU$10,0),0)/BW$198,0)</f>
        <v>0.40054341484556016</v>
      </c>
      <c r="BX205" s="12">
        <f>IFERROR(IFERROR(VLOOKUP($EG205,Data!$B:$CP,Daily!FW$10,0)+VLOOKUP($IF205,Data!$B:$CP,Daily!JV$10,0),0)/BX$198,0)</f>
        <v>0.39948240508003702</v>
      </c>
      <c r="BY205" s="12">
        <f>IFERROR(IFERROR(VLOOKUP($EG205,Data!$B:$CP,Daily!FX$10,0)+VLOOKUP($IF205,Data!$B:$CP,Daily!JW$10,0),0)/BY$198,0)</f>
        <v>0.40638140740629097</v>
      </c>
      <c r="BZ205" s="12">
        <f>IFERROR(IFERROR(VLOOKUP($EG205,Data!$B:$CP,Daily!FY$10,0)+VLOOKUP($IF205,Data!$B:$CP,Daily!JX$10,0),0)/BZ$198,0)</f>
        <v>0.38720313779578469</v>
      </c>
      <c r="CA205" s="12">
        <f>IFERROR(IFERROR(VLOOKUP($EG205,Data!$B:$CP,Daily!FZ$10,0)+VLOOKUP($IF205,Data!$B:$CP,Daily!JY$10,0),0)/CA$198,0)</f>
        <v>0.37607240232395472</v>
      </c>
      <c r="CB205" s="12">
        <f>IFERROR(IFERROR(VLOOKUP($EG205,Data!$B:$CP,Daily!GA$10,0)+VLOOKUP($IF205,Data!$B:$CP,Daily!JZ$10,0),0)/CB$198,0)</f>
        <v>0.40652402665731324</v>
      </c>
      <c r="CC205" s="12">
        <f>IFERROR(IFERROR(VLOOKUP($EG205,Data!$B:$CP,Daily!GB$10,0)+VLOOKUP($IF205,Data!$B:$CP,Daily!KA$10,0),0)/CC$198,0)</f>
        <v>0.40466797797874793</v>
      </c>
      <c r="CD205" s="12">
        <f>IFERROR(IFERROR(VLOOKUP($EG205,Data!$B:$CP,Daily!GC$10,0)+VLOOKUP($IF205,Data!$B:$CP,Daily!KB$10,0),0)/CD$198,0)</f>
        <v>0.41058042929190386</v>
      </c>
      <c r="CE205" s="12">
        <f>IFERROR(IFERROR(VLOOKUP($EG205,Data!$B:$CP,Daily!GD$10,0)+VLOOKUP($IF205,Data!$B:$CP,Daily!KC$10,0),0)/CE$198,0)</f>
        <v>0.41596410667573719</v>
      </c>
      <c r="CF205" s="12">
        <f>IFERROR(IFERROR(VLOOKUP($EG205,Data!$B:$CP,Daily!GE$10,0)+VLOOKUP($IF205,Data!$B:$CP,Daily!KD$10,0),0)/CF$198,0)</f>
        <v>0.39864094695309077</v>
      </c>
      <c r="CG205" s="12">
        <f>IFERROR(IFERROR(VLOOKUP($EG205,Data!$B:$CP,Daily!GF$10,0)+VLOOKUP($IF205,Data!$B:$CP,Daily!KE$10,0),0)/CG$198,0)</f>
        <v>0.38768011260510427</v>
      </c>
      <c r="CH205" s="12">
        <f>IFERROR(IFERROR(VLOOKUP($EG205,Data!$B:$CP,Daily!GG$10,0)+VLOOKUP($IF205,Data!$B:$CP,Daily!KF$10,0),0)/CH$198,0)</f>
        <v>0.37565632785850084</v>
      </c>
      <c r="CI205" s="12">
        <f>IFERROR(IFERROR(VLOOKUP($EG205,Data!$B:$CP,Daily!GH$10,0)+VLOOKUP($IF205,Data!$B:$CP,Daily!KG$10,0),0)/CI$198,0)</f>
        <v>0.41778580711764107</v>
      </c>
      <c r="CJ205" s="12">
        <f>IFERROR(IFERROR(VLOOKUP($EG205,Data!$B:$CP,Daily!GI$10,0)+VLOOKUP($IF205,Data!$B:$CP,Daily!KH$10,0),0)/CJ$198,0)</f>
        <v>0.40032135666718288</v>
      </c>
      <c r="CK205" s="12">
        <f>IFERROR(IFERROR(VLOOKUP($EG205,Data!$B:$CP,Daily!GJ$10,0)+VLOOKUP($IF205,Data!$B:$CP,Daily!KI$10,0),0)/CK$198,0)</f>
        <v>0.4127331533766202</v>
      </c>
      <c r="CL205" s="12">
        <f>IFERROR(IFERROR(VLOOKUP($EG205,Data!$B:$CP,Daily!GK$10,0)+VLOOKUP($IF205,Data!$B:$CP,Daily!KJ$10,0),0)/CL$198,0)</f>
        <v>0.4110959773406182</v>
      </c>
      <c r="CM205" s="12">
        <f>IFERROR(IFERROR(VLOOKUP($EG205,Data!$B:$CP,Daily!GL$10,0)+VLOOKUP($IF205,Data!$B:$CP,Daily!KK$10,0),0)/CM$198,0)</f>
        <v>0.37656732081843936</v>
      </c>
      <c r="CN205" s="12">
        <f>IFERROR(IFERROR(VLOOKUP($EG205,Data!$B:$CP,Daily!GM$10,0)+VLOOKUP($IF205,Data!$B:$CP,Daily!KL$10,0),0)/CN$198,0)</f>
        <v>0.32118008737392806</v>
      </c>
      <c r="CO205" s="12">
        <f>IFERROR(IFERROR(VLOOKUP($EG205,Data!$B:$CP,Daily!GN$10,0)+VLOOKUP($IF205,Data!$B:$CP,Daily!KM$10,0),0)/CO$198,0)</f>
        <v>0.32953044046258223</v>
      </c>
      <c r="CP205" s="12">
        <f>IFERROR(IFERROR(VLOOKUP($EG205,Data!$B:$CP,Daily!GO$10,0)+VLOOKUP($IF205,Data!$B:$CP,Daily!KN$10,0),0)/CP$198,0)</f>
        <v>0.33358629661751954</v>
      </c>
      <c r="CQ205" s="12">
        <f>IFERROR(IFERROR(VLOOKUP($EG205,Data!$B:$CP,Daily!GP$10,0)+VLOOKUP($IF205,Data!$B:$CP,Daily!KO$10,0),0)/CQ$198,0)</f>
        <v>0.3317903045170924</v>
      </c>
      <c r="CR205" s="12">
        <f>IFERROR(IFERROR(VLOOKUP($EG205,Data!$B:$CP,Daily!GQ$10,0)+VLOOKUP($IF205,Data!$B:$CP,Daily!KP$10,0),0)/CR$198,0)</f>
        <v>0.33595431507324863</v>
      </c>
      <c r="CS205" s="12">
        <f>IFERROR(IFERROR(VLOOKUP($EG205,Data!$B:$CP,Daily!GR$10,0)+VLOOKUP($IF205,Data!$B:$CP,Daily!KQ$10,0),0)/CS$198,0)</f>
        <v>0.35335020579287779</v>
      </c>
      <c r="CT205" s="12">
        <f>IFERROR(IFERROR(VLOOKUP($EG205,Data!$B:$CP,Daily!GS$10,0)+VLOOKUP($IF205,Data!$B:$CP,Daily!KR$10,0),0)/CT$198,0)</f>
        <v>0.32572211530084505</v>
      </c>
      <c r="CU205" s="12">
        <f>IFERROR(IFERROR(VLOOKUP($EG205,Data!$B:$CP,Daily!GT$10,0)+VLOOKUP($IF205,Data!$B:$CP,Daily!KS$10,0),0)/CU$198,0)</f>
        <v>0.31749340328196479</v>
      </c>
      <c r="CV205" s="12">
        <f>IFERROR(IFERROR(VLOOKUP($EG205,Data!$B:$CP,Daily!GU$10,0)+VLOOKUP($IF205,Data!$B:$CP,Daily!KT$10,0),0)/CV$198,0)</f>
        <v>0.31136630809874732</v>
      </c>
      <c r="CW205" s="12">
        <f>IFERROR(IFERROR(VLOOKUP($EG205,Data!$B:$CP,Daily!GV$10,0)+VLOOKUP($IF205,Data!$B:$CP,Daily!KU$10,0),0)/CW$198,0)</f>
        <v>0.32930457731681489</v>
      </c>
      <c r="CX205" s="12">
        <f>IFERROR(IFERROR(VLOOKUP($EG205,Data!$B:$CP,Daily!GW$10,0)+VLOOKUP($IF205,Data!$B:$CP,Daily!KV$10,0),0)/CX$198,0)</f>
        <v>0.34034990719165908</v>
      </c>
      <c r="CY205" s="12">
        <f>IFERROR(IFERROR(VLOOKUP($EG205,Data!$B:$CP,Daily!GX$10,0)+VLOOKUP($IF205,Data!$B:$CP,Daily!KW$10,0),0)/CY$198,0)</f>
        <v>0.34073404198248047</v>
      </c>
      <c r="CZ205" s="12">
        <f>IFERROR(IFERROR(VLOOKUP($EG205,Data!$B:$CP,Daily!GY$10,0)+VLOOKUP($IF205,Data!$B:$CP,Daily!KX$10,0),0)/CZ$198,0)</f>
        <v>0.33908966873968777</v>
      </c>
      <c r="DA205" s="12">
        <f>IFERROR(IFERROR(VLOOKUP($EG205,Data!$B:$CP,Daily!GZ$10,0)+VLOOKUP($IF205,Data!$B:$CP,Daily!KY$10,0),0)/DA$198,0)</f>
        <v>0.33823977912968106</v>
      </c>
      <c r="DB205" s="12">
        <f>IFERROR(IFERROR(VLOOKUP($EG205,Data!$B:$CP,Daily!HA$10,0)+VLOOKUP($IF205,Data!$B:$CP,Daily!KZ$10,0),0)/DB$198,0)</f>
        <v>0.32700274949617542</v>
      </c>
      <c r="DC205" s="12">
        <f>IFERROR(IFERROR(VLOOKUP($EG205,Data!$B:$CP,Daily!HB$10,0)+VLOOKUP($IF205,Data!$B:$CP,Daily!LA$10,0),0)/DC$198,0)</f>
        <v>0.34786145658108814</v>
      </c>
      <c r="DD205" s="12">
        <f>IFERROR(IFERROR(VLOOKUP($EG205,Data!$B:$CP,Daily!HC$10,0)+VLOOKUP($IF205,Data!$B:$CP,Daily!LB$10,0),0)/DD$198,0)</f>
        <v>0.34136495635052638</v>
      </c>
      <c r="DE205" s="12">
        <f>IFERROR(IFERROR(VLOOKUP($EG205,Data!$B:$CP,Daily!HD$10,0)+VLOOKUP($IF205,Data!$B:$CP,Daily!LC$10,0),0)/DE$198,0)</f>
        <v>0.33718660247958382</v>
      </c>
      <c r="DF205" s="12">
        <f>IFERROR(IFERROR(VLOOKUP($EG205,Data!$B:$CP,Daily!HE$10,0)+VLOOKUP($IF205,Data!$B:$CP,Daily!LD$10,0),0)/DF$198,0)</f>
        <v>0.3450880322258541</v>
      </c>
      <c r="DG205" s="12">
        <f>IFERROR(IFERROR(VLOOKUP($EG205,Data!$B:$CP,Daily!HF$10,0)+VLOOKUP($IF205,Data!$B:$CP,Daily!LE$10,0),0)/DG$198,0)</f>
        <v>0.34823504018064688</v>
      </c>
      <c r="DH205" s="12">
        <f>IFERROR(IFERROR(VLOOKUP($EG205,Data!$B:$CP,Daily!HG$10,0)+VLOOKUP($IF205,Data!$B:$CP,Daily!LF$10,0),0)/DH$198,0)</f>
        <v>0.33584934724843069</v>
      </c>
      <c r="DI205" s="12">
        <f>IFERROR(IFERROR(VLOOKUP($EG205,Data!$B:$CP,Daily!HH$10,0)+VLOOKUP($IF205,Data!$B:$CP,Daily!LG$10,0),0)/DI$198,0)</f>
        <v>0.34044654158907306</v>
      </c>
      <c r="DJ205" s="12">
        <f>IFERROR(IFERROR(VLOOKUP($EG205,Data!$B:$CP,Daily!HI$10,0)+VLOOKUP($IF205,Data!$B:$CP,Daily!LH$10,0),0)/DJ$198,0)</f>
        <v>0.32759917942649885</v>
      </c>
      <c r="DK205" s="12">
        <f>IFERROR(IFERROR(VLOOKUP($EG205,Data!$B:$CP,Daily!HJ$10,0)+VLOOKUP($IF205,Data!$B:$CP,Daily!LI$10,0),0)/DK$198,0)</f>
        <v>0.35369466789748999</v>
      </c>
      <c r="DL205" s="12">
        <f>IFERROR(IFERROR(VLOOKUP($EG205,Data!$B:$CP,Daily!HK$10,0)+VLOOKUP($IF205,Data!$B:$CP,Daily!LJ$10,0),0)/DL$198,0)</f>
        <v>0.34632486563817033</v>
      </c>
      <c r="DM205" s="12">
        <f>IFERROR(IFERROR(VLOOKUP($EG205,Data!$B:$CP,Daily!HL$10,0)+VLOOKUP($IF205,Data!$B:$CP,Daily!LK$10,0),0)/DM$198,0)</f>
        <v>0.35000444239824891</v>
      </c>
      <c r="DN205" s="12">
        <f>IFERROR(IFERROR(VLOOKUP($EG205,Data!$B:$CP,Daily!HM$10,0)+VLOOKUP($IF205,Data!$B:$CP,Daily!LL$10,0),0)/DN$198,0)</f>
        <v>0.3481605673121661</v>
      </c>
      <c r="DO205" s="12">
        <f>IFERROR(IFERROR(VLOOKUP($EG205,Data!$B:$CP,Daily!HN$10,0)+VLOOKUP($IF205,Data!$B:$CP,Daily!LM$10,0),0)/DO$198,0)</f>
        <v>0.3278483369957913</v>
      </c>
      <c r="DP205" s="12">
        <f>IFERROR(IFERROR(VLOOKUP($EG205,Data!$B:$CP,Daily!HO$10,0)+VLOOKUP($IF205,Data!$B:$CP,Daily!LN$10,0),0)/DP$198,0)</f>
        <v>0.37312411622496922</v>
      </c>
      <c r="DQ205" s="12">
        <f>IFERROR(IFERROR(VLOOKUP($EG205,Data!$B:$CP,Daily!HP$10,0)+VLOOKUP($IF205,Data!$B:$CP,Daily!LO$10,0),0)/DQ$198,0)</f>
        <v>0.3558907833484749</v>
      </c>
      <c r="DR205" s="12">
        <f>IFERROR(IFERROR(VLOOKUP($EG205,Data!$B:$CP,Daily!HQ$10,0)+VLOOKUP($IF205,Data!$B:$CP,Daily!LP$10,0),0)/DR$198,0)</f>
        <v>0.38407889244469179</v>
      </c>
      <c r="DS205" s="12">
        <f>IFERROR(IFERROR(VLOOKUP($EG205,Data!$B:$CP,Daily!HR$10,0)+VLOOKUP($IF205,Data!$B:$CP,Daily!LQ$10,0),0)/DS$198,0)</f>
        <v>0.3806785290628707</v>
      </c>
      <c r="DT205" s="12">
        <f>IFERROR(IFERROR(VLOOKUP($EG205,Data!$B:$CP,Daily!HS$10,0)+VLOOKUP($IF205,Data!$B:$CP,Daily!LR$10,0),0)/DT$198,0)</f>
        <v>0.38043227871730306</v>
      </c>
      <c r="DU205" s="12">
        <f>IFERROR(IFERROR(VLOOKUP($EG205,Data!$B:$CP,Daily!HT$10,0)+VLOOKUP($IF205,Data!$B:$CP,Daily!LS$10,0),0)/DU$198,0)</f>
        <v>0.37453093040859387</v>
      </c>
      <c r="DV205" s="43"/>
      <c r="DW205" s="12">
        <f t="shared" si="3065"/>
        <v>0.34786145658108814</v>
      </c>
      <c r="DX205" s="12">
        <f t="shared" si="3066"/>
        <v>0.4127331533766202</v>
      </c>
      <c r="DY205" s="12">
        <f t="shared" si="3067"/>
        <v>6.4871696795532063E-2</v>
      </c>
      <c r="DZ205" s="12">
        <f t="shared" si="3068"/>
        <v>0.46138692597326925</v>
      </c>
      <c r="EA205" s="12">
        <f t="shared" si="3069"/>
        <v>0.29920768398443909</v>
      </c>
      <c r="EB205" s="14"/>
      <c r="EC205" s="12">
        <f t="shared" si="3070"/>
        <v>3.7602591719708423E-2</v>
      </c>
      <c r="ED205" s="12">
        <f>SUMPRODUCT(DN205:DT205,DN$198:DT$198)/SUM(DN$198:DT$198)</f>
        <v>0.36326721991323468</v>
      </c>
      <c r="EE205" s="12">
        <f>SUMPRODUCT(CR205:DT205,CR$198:DT$198)/SUM(CR$198:DT$198)</f>
        <v>0.34349941185826238</v>
      </c>
      <c r="EF205" s="1"/>
      <c r="EG205" s="7" t="s">
        <v>953</v>
      </c>
      <c r="EH205" s="7" t="s">
        <v>179</v>
      </c>
      <c r="EI205" s="12">
        <f>IFERROR(VLOOKUP($EG205,Data!$B:$CP,Daily!EI$10,0)/EI$198,0)</f>
        <v>0.33728360309641098</v>
      </c>
      <c r="EJ205" s="12">
        <f>IFERROR(VLOOKUP($EG205,Data!$B:$CP,Daily!EJ$10,0)/EJ$198,0)</f>
        <v>0.32966511885909583</v>
      </c>
      <c r="EK205" s="12">
        <f>IFERROR(VLOOKUP($EG205,Data!$B:$CP,Daily!EK$10,0)/EK$198,0)</f>
        <v>0.35599077031496867</v>
      </c>
      <c r="EL205" s="12">
        <f>IFERROR(VLOOKUP($EG205,Data!$B:$CP,Daily!EL$10,0)/EL$198,0)</f>
        <v>0.35458566794455915</v>
      </c>
      <c r="EM205" s="12">
        <f>IFERROR(VLOOKUP($EG205,Data!$B:$CP,Daily!EM$10,0)/EM$198,0)</f>
        <v>0.35791849472023585</v>
      </c>
      <c r="EN205" s="12">
        <f>IFERROR(VLOOKUP($EG205,Data!$B:$CP,Daily!EN$10,0)/EN$198,0)</f>
        <v>0.3552570990023024</v>
      </c>
      <c r="EO205" s="12">
        <f>IFERROR(VLOOKUP($EG205,Data!$B:$CP,Daily!EO$10,0)/EO$198,0)</f>
        <v>0.36187787169864261</v>
      </c>
      <c r="EP205" s="12">
        <f>IFERROR(VLOOKUP($EG205,Data!$B:$CP,Daily!EP$10,0)/EP$198,0)</f>
        <v>0.35509648201627725</v>
      </c>
      <c r="EQ205" s="12">
        <f>IFERROR(VLOOKUP($EG205,Data!$B:$CP,Daily!EQ$10,0)/EQ$198,0)</f>
        <v>0.3401507362625224</v>
      </c>
      <c r="ER205" s="12">
        <f>IFERROR(VLOOKUP($EG205,Data!$B:$CP,Daily!ER$10,0)/ER$198,0)</f>
        <v>0.37617325214046976</v>
      </c>
      <c r="ES205" s="12">
        <f>IFERROR(VLOOKUP($EG205,Data!$B:$CP,Daily!ES$10,0)/ES$198,0)</f>
        <v>0.36096918935088246</v>
      </c>
      <c r="ET205" s="12">
        <f>IFERROR(VLOOKUP($EG205,Data!$B:$CP,Daily!ET$10,0)/ET$198,0)</f>
        <v>0.35105016777828413</v>
      </c>
      <c r="EU205" s="12">
        <f>IFERROR(VLOOKUP($EG205,Data!$B:$CP,Daily!EU$10,0)/EU$198,0)</f>
        <v>0.37270971982581547</v>
      </c>
      <c r="EV205" s="12">
        <f>IFERROR(VLOOKUP($EG205,Data!$B:$CP,Daily!EV$10,0)/EV$198,0)</f>
        <v>0.33110868721229042</v>
      </c>
      <c r="EW205" s="12">
        <f>IFERROR(VLOOKUP($EG205,Data!$B:$CP,Daily!EW$10,0)/EW$198,0)</f>
        <v>0.3377794784890395</v>
      </c>
      <c r="EX205" s="12">
        <f>IFERROR(VLOOKUP($EG205,Data!$B:$CP,Daily!EX$10,0)/EX$198,0)</f>
        <v>0.31608657132008605</v>
      </c>
      <c r="EY205" s="12">
        <f>IFERROR(VLOOKUP($EG205,Data!$B:$CP,Daily!EY$10,0)/EY$198,0)</f>
        <v>0.3514193770830939</v>
      </c>
      <c r="EZ205" s="12">
        <f>IFERROR(VLOOKUP($EG205,Data!$B:$CP,Daily!EZ$10,0)/EZ$198,0)</f>
        <v>0.3478255679308575</v>
      </c>
      <c r="FA205" s="12">
        <f>IFERROR(VLOOKUP($EG205,Data!$B:$CP,Daily!FA$10,0)/FA$198,0)</f>
        <v>0.34414042654667232</v>
      </c>
      <c r="FB205" s="12">
        <f>IFERROR(VLOOKUP($EG205,Data!$B:$CP,Daily!FB$10,0)/FB$198,0)</f>
        <v>0.35397833966548758</v>
      </c>
      <c r="FC205" s="12">
        <f>IFERROR(VLOOKUP($EG205,Data!$B:$CP,Daily!FC$10,0)/FC$198,0)</f>
        <v>0.34624841290634634</v>
      </c>
      <c r="FD205" s="12">
        <f>IFERROR(VLOOKUP($EG205,Data!$B:$CP,Daily!FD$10,0)/FD$198,0)</f>
        <v>0.33131592773713775</v>
      </c>
      <c r="FE205" s="12">
        <f>IFERROR(VLOOKUP($EG205,Data!$B:$CP,Daily!FE$10,0)/FE$198,0)</f>
        <v>0.29887272287227606</v>
      </c>
      <c r="FF205" s="12">
        <f>IFERROR(VLOOKUP($EG205,Data!$B:$CP,Daily!FF$10,0)/FF$198,0)</f>
        <v>0.32811692448226543</v>
      </c>
      <c r="FG205" s="12">
        <f>IFERROR(VLOOKUP($EG205,Data!$B:$CP,Daily!FG$10,0)/FG$198,0)</f>
        <v>0.32123778096008965</v>
      </c>
      <c r="FH205" s="12">
        <f>IFERROR(VLOOKUP($EG205,Data!$B:$CP,Daily!FH$10,0)/FH$198,0)</f>
        <v>0.3214320074401103</v>
      </c>
      <c r="FI205" s="12">
        <f>IFERROR(VLOOKUP($EG205,Data!$B:$CP,Daily!FI$10,0)/FI$198,0)</f>
        <v>0.31665806605271513</v>
      </c>
      <c r="FJ205" s="12">
        <f>IFERROR(VLOOKUP($EG205,Data!$B:$CP,Daily!FJ$10,0)/FJ$198,0)</f>
        <v>0.31535463302261835</v>
      </c>
      <c r="FK205" s="12">
        <f>IFERROR(VLOOKUP($EG205,Data!$B:$CP,Daily!FK$10,0)/FK$198,0)</f>
        <v>0.31303352475554863</v>
      </c>
      <c r="FL205" s="12">
        <f>IFERROR(VLOOKUP($EG205,Data!$B:$CP,Daily!FL$10,0)/FL$198,0)</f>
        <v>0.30769619315407537</v>
      </c>
      <c r="FM205" s="12">
        <f>IFERROR(VLOOKUP($EG205,Data!$B:$CP,Daily!FM$10,0)/FM$198,0)</f>
        <v>0.3291786274530728</v>
      </c>
      <c r="FN205" s="12">
        <f>IFERROR(VLOOKUP($EG205,Data!$B:$CP,Daily!FN$10,0)/FN$198,0)</f>
        <v>0.32374196194819455</v>
      </c>
      <c r="FO205" s="12">
        <f>IFERROR(VLOOKUP($EG205,Data!$B:$CP,Daily!FO$10,0)/FO$198,0)</f>
        <v>0.31669184360027064</v>
      </c>
      <c r="FP205" s="12">
        <f>IFERROR(VLOOKUP($EG205,Data!$B:$CP,Daily!FP$10,0)/FP$198,0)</f>
        <v>0.31548950539514392</v>
      </c>
      <c r="FQ205" s="12">
        <f>IFERROR(VLOOKUP($EG205,Data!$B:$CP,Daily!FQ$10,0)/FQ$198,0)</f>
        <v>0.32023726122086776</v>
      </c>
      <c r="FR205" s="12">
        <f>IFERROR(VLOOKUP($EG205,Data!$B:$CP,Daily!FR$10,0)/FR$198,0)</f>
        <v>0.30603464026016736</v>
      </c>
      <c r="FS205" s="12">
        <f>IFERROR(VLOOKUP($EG205,Data!$B:$CP,Daily!FS$10,0)/FS$198,0)</f>
        <v>0.29853097919273369</v>
      </c>
      <c r="FT205" s="12">
        <f>IFERROR(VLOOKUP($EG205,Data!$B:$CP,Daily!FT$10,0)/FT$198,0)</f>
        <v>0.32216240361105886</v>
      </c>
      <c r="FU205" s="12">
        <f>IFERROR(VLOOKUP($EG205,Data!$B:$CP,Daily!FU$10,0)/FU$198,0)</f>
        <v>0.32638960238364328</v>
      </c>
      <c r="FV205" s="12">
        <f>IFERROR(VLOOKUP($EG205,Data!$B:$CP,Daily!FV$10,0)/FV$198,0)</f>
        <v>0.32011083244806099</v>
      </c>
      <c r="FW205" s="12">
        <f>IFERROR(VLOOKUP($EG205,Data!$B:$CP,Daily!FW$10,0)/FW$198,0)</f>
        <v>0.31938141412822268</v>
      </c>
      <c r="FX205" s="12">
        <f>IFERROR(VLOOKUP($EG205,Data!$B:$CP,Daily!FX$10,0)/FX$198,0)</f>
        <v>0.32404775440591244</v>
      </c>
      <c r="FY205" s="12">
        <f>IFERROR(VLOOKUP($EG205,Data!$B:$CP,Daily!FY$10,0)/FY$198,0)</f>
        <v>0.30334676346497397</v>
      </c>
      <c r="FZ205" s="12">
        <f>IFERROR(VLOOKUP($EG205,Data!$B:$CP,Daily!FZ$10,0)/FZ$198,0)</f>
        <v>0.29506621705630803</v>
      </c>
      <c r="GA205" s="12">
        <f>IFERROR(VLOOKUP($EG205,Data!$B:$CP,Daily!GA$10,0)/GA$198,0)</f>
        <v>0.32389055764324404</v>
      </c>
      <c r="GB205" s="12">
        <f>IFERROR(VLOOKUP($EG205,Data!$B:$CP,Daily!GB$10,0)/GB$198,0)</f>
        <v>0.3256172173036781</v>
      </c>
      <c r="GC205" s="12">
        <f>IFERROR(VLOOKUP($EG205,Data!$B:$CP,Daily!GC$10,0)/GC$198,0)</f>
        <v>0.33186103796823241</v>
      </c>
      <c r="GD205" s="12">
        <f>IFERROR(VLOOKUP($EG205,Data!$B:$CP,Daily!GD$10,0)/GD$198,0)</f>
        <v>0.34049851120019359</v>
      </c>
      <c r="GE205" s="12">
        <f>IFERROR(VLOOKUP($EG205,Data!$B:$CP,Daily!GE$10,0)/GE$198,0)</f>
        <v>0.31792617617137264</v>
      </c>
      <c r="GF205" s="12">
        <f>IFERROR(VLOOKUP($EG205,Data!$B:$CP,Daily!GF$10,0)/GF$198,0)</f>
        <v>0.30453313047379404</v>
      </c>
      <c r="GG205" s="12">
        <f>IFERROR(VLOOKUP($EG205,Data!$B:$CP,Daily!GG$10,0)/GG$198,0)</f>
        <v>0.29094647968982135</v>
      </c>
      <c r="GH205" s="12">
        <f>IFERROR(VLOOKUP($EG205,Data!$B:$CP,Daily!GH$10,0)/GH$198,0)</f>
        <v>0.33754800951045538</v>
      </c>
      <c r="GI205" s="12">
        <f>IFERROR(VLOOKUP($EG205,Data!$B:$CP,Daily!GI$10,0)/GI$198,0)</f>
        <v>0.31886452006404231</v>
      </c>
      <c r="GJ205" s="12">
        <f>IFERROR(VLOOKUP($EG205,Data!$B:$CP,Daily!GJ$10,0)/GJ$198,0)</f>
        <v>0.32898998267680951</v>
      </c>
      <c r="GK205" s="12">
        <f>IFERROR(VLOOKUP($EG205,Data!$B:$CP,Daily!GK$10,0)/GK$198,0)</f>
        <v>0.32804378964599962</v>
      </c>
      <c r="GL205" s="12">
        <f>IFERROR(VLOOKUP($EG205,Data!$B:$CP,Daily!GL$10,0)/GL$198,0)</f>
        <v>0.29722880053180439</v>
      </c>
      <c r="GM205" s="12">
        <f>IFERROR(VLOOKUP($EG205,Data!$B:$CP,Daily!GM$10,0)/GM$198,0)</f>
        <v>0.24671979882784775</v>
      </c>
      <c r="GN205" s="12">
        <f>IFERROR(VLOOKUP($EG205,Data!$B:$CP,Daily!GN$10,0)/GN$198,0)</f>
        <v>0.25243536721613519</v>
      </c>
      <c r="GO205" s="12">
        <f>IFERROR(VLOOKUP($EG205,Data!$B:$CP,Daily!GO$10,0)/GO$198,0)</f>
        <v>0.25582429657148087</v>
      </c>
      <c r="GP205" s="12">
        <f>IFERROR(VLOOKUP($EG205,Data!$B:$CP,Daily!GP$10,0)/GP$198,0)</f>
        <v>0.2561343212102431</v>
      </c>
      <c r="GQ205" s="12">
        <f>IFERROR(VLOOKUP($EG205,Data!$B:$CP,Daily!GQ$10,0)/GQ$198,0)</f>
        <v>0.26295908615118557</v>
      </c>
      <c r="GR205" s="12">
        <f>IFERROR(VLOOKUP($EG205,Data!$B:$CP,Daily!GR$10,0)/GR$198,0)</f>
        <v>0.28092013208708794</v>
      </c>
      <c r="GS205" s="12">
        <f>IFERROR(VLOOKUP($EG205,Data!$B:$CP,Daily!GS$10,0)/GS$198,0)</f>
        <v>0.24937255922936735</v>
      </c>
      <c r="GT205" s="12">
        <f>IFERROR(VLOOKUP($EG205,Data!$B:$CP,Daily!GT$10,0)/GT$198,0)</f>
        <v>0.24172938911255032</v>
      </c>
      <c r="GU205" s="12">
        <f>IFERROR(VLOOKUP($EG205,Data!$B:$CP,Daily!GU$10,0)/GU$198,0)</f>
        <v>0.22789717371615273</v>
      </c>
      <c r="GV205" s="12">
        <f>IFERROR(VLOOKUP($EG205,Data!$B:$CP,Daily!GV$10,0)/GV$198,0)</f>
        <v>0.25089321602429548</v>
      </c>
      <c r="GW205" s="12">
        <f>IFERROR(VLOOKUP($EG205,Data!$B:$CP,Daily!GW$10,0)/GW$198,0)</f>
        <v>0.26146592370338617</v>
      </c>
      <c r="GX205" s="12">
        <f>IFERROR(VLOOKUP($EG205,Data!$B:$CP,Daily!GX$10,0)/GX$198,0)</f>
        <v>0.2638207409347828</v>
      </c>
      <c r="GY205" s="12">
        <f>IFERROR(VLOOKUP($EG205,Data!$B:$CP,Daily!GY$10,0)/GY$198,0)</f>
        <v>0.26173556828157002</v>
      </c>
      <c r="GZ205" s="12">
        <f>IFERROR(VLOOKUP($EG205,Data!$B:$CP,Daily!GZ$10,0)/GZ$198,0)</f>
        <v>0.25934574479376737</v>
      </c>
      <c r="HA205" s="12">
        <f>IFERROR(VLOOKUP($EG205,Data!$B:$CP,Daily!HA$10,0)/HA$198,0)</f>
        <v>0.24829636360045035</v>
      </c>
      <c r="HB205" s="12">
        <f>IFERROR(VLOOKUP($EG205,Data!$B:$CP,Daily!HB$10,0)/HB$198,0)</f>
        <v>0.27191388863657007</v>
      </c>
      <c r="HC205" s="12">
        <f>IFERROR(VLOOKUP($EG205,Data!$B:$CP,Daily!HC$10,0)/HC$198,0)</f>
        <v>0.26181657426878224</v>
      </c>
      <c r="HD205" s="12">
        <f>IFERROR(VLOOKUP($EG205,Data!$B:$CP,Daily!HD$10,0)/HD$198,0)</f>
        <v>0.26104055273471699</v>
      </c>
      <c r="HE205" s="12">
        <f>IFERROR(VLOOKUP($EG205,Data!$B:$CP,Daily!HE$10,0)/HE$198,0)</f>
        <v>0.26541867503643091</v>
      </c>
      <c r="HF205" s="12">
        <f>IFERROR(VLOOKUP($EG205,Data!$B:$CP,Daily!HF$10,0)/HF$198,0)</f>
        <v>0.27114806913666245</v>
      </c>
      <c r="HG205" s="12">
        <f>IFERROR(VLOOKUP($EG205,Data!$B:$CP,Daily!HG$10,0)/HG$198,0)</f>
        <v>0.25501575363349932</v>
      </c>
      <c r="HH205" s="12">
        <f>IFERROR(VLOOKUP($EG205,Data!$B:$CP,Daily!HH$10,0)/HH$198,0)</f>
        <v>0.26086652812461797</v>
      </c>
      <c r="HI205" s="12">
        <f>IFERROR(VLOOKUP($EG205,Data!$B:$CP,Daily!HI$10,0)/HI$198,0)</f>
        <v>0.24751770646243518</v>
      </c>
      <c r="HJ205" s="12">
        <f>IFERROR(VLOOKUP($EG205,Data!$B:$CP,Daily!HJ$10,0)/HJ$198,0)</f>
        <v>0.27255020876583236</v>
      </c>
      <c r="HK205" s="12">
        <f>IFERROR(VLOOKUP($EG205,Data!$B:$CP,Daily!HK$10,0)/HK$198,0)</f>
        <v>0.26751276143437247</v>
      </c>
      <c r="HL205" s="12">
        <f>IFERROR(VLOOKUP($EG205,Data!$B:$CP,Daily!HL$10,0)/HL$198,0)</f>
        <v>0.271822900698798</v>
      </c>
      <c r="HM205" s="12">
        <f>IFERROR(VLOOKUP($EG205,Data!$B:$CP,Daily!HM$10,0)/HM$198,0)</f>
        <v>0.26789942852331688</v>
      </c>
      <c r="HN205" s="12">
        <f>IFERROR(VLOOKUP($EG205,Data!$B:$CP,Daily!HN$10,0)/HN$198,0)</f>
        <v>0.24083913073257601</v>
      </c>
      <c r="HO205" s="12">
        <f>IFERROR(VLOOKUP($EG205,Data!$B:$CP,Daily!HO$10,0)/HO$198,0)</f>
        <v>0.29621236322977396</v>
      </c>
      <c r="HP205" s="12">
        <f>IFERROR(VLOOKUP($EG205,Data!$B:$CP,Daily!HP$10,0)/HP$198,0)</f>
        <v>0.27544446826958036</v>
      </c>
      <c r="HQ205" s="12">
        <f>IFERROR(VLOOKUP($EG205,Data!$B:$CP,Daily!HQ$10,0)/HQ$198,0)</f>
        <v>0.30475179187682505</v>
      </c>
      <c r="HR205" s="12">
        <f>IFERROR(VLOOKUP($EG205,Data!$B:$CP,Daily!HR$10,0)/HR$198,0)</f>
        <v>0.30108199387078616</v>
      </c>
      <c r="HS205" s="12">
        <f>IFERROR(VLOOKUP($EG205,Data!$B:$CP,Daily!HS$10,0)/HS$198,0)</f>
        <v>0.30370678450740834</v>
      </c>
      <c r="HT205" s="12">
        <f>IFERROR(VLOOKUP($EG205,Data!$B:$CP,Daily!HT$10,0)/HT$198,0)</f>
        <v>0.29490085585967291</v>
      </c>
      <c r="HU205" s="13"/>
      <c r="HV205" s="40">
        <f t="shared" si="1902"/>
        <v>0.26789942852331688</v>
      </c>
      <c r="HW205" s="40">
        <f t="shared" si="1903"/>
        <v>0.33110868721229042</v>
      </c>
      <c r="HX205" s="40">
        <f t="shared" si="3071"/>
        <v>6.3209258688973535E-2</v>
      </c>
      <c r="HY205" s="40">
        <f t="shared" si="3072"/>
        <v>0.37851563122902054</v>
      </c>
      <c r="HZ205" s="40">
        <f t="shared" si="3073"/>
        <v>0.22049248450658673</v>
      </c>
      <c r="IA205" s="43"/>
      <c r="IB205" s="12">
        <f t="shared" si="3074"/>
        <v>3.0754045169445476E-2</v>
      </c>
      <c r="IC205" s="12">
        <f>SUMPRODUCT(HM205:HS205,HM$198:HS$198)/SUM(HM$198:HS$198)</f>
        <v>0.28313630302213033</v>
      </c>
      <c r="ID205" s="12">
        <f>SUMPRODUCT(GQ205:HS205,GQ$198:HS$198)/SUM(GQ$198:HS$198)</f>
        <v>0.26489965591259684</v>
      </c>
      <c r="IE205" s="1"/>
      <c r="IF205" s="7" t="s">
        <v>954</v>
      </c>
      <c r="IG205" s="7" t="s">
        <v>179</v>
      </c>
      <c r="IH205" s="12">
        <f>IFERROR(VLOOKUP($IF205,Data!$B:$CP,Daily!IH$10,0)/IH$198,0)</f>
        <v>0.68397350993377481</v>
      </c>
      <c r="II205" s="12">
        <f>IFERROR(VLOOKUP($IF205,Data!$B:$CP,Daily!II$10,0)/II$198,0)</f>
        <v>0.67063262551984359</v>
      </c>
      <c r="IJ205" s="12">
        <f>IFERROR(VLOOKUP($IF205,Data!$B:$CP,Daily!IJ$10,0)/IJ$198,0)</f>
        <v>0.68812352381288111</v>
      </c>
      <c r="IK205" s="12">
        <f>IFERROR(VLOOKUP($IF205,Data!$B:$CP,Daily!IK$10,0)/IK$198,0)</f>
        <v>0.68611805063574327</v>
      </c>
      <c r="IL205" s="12">
        <f>IFERROR(VLOOKUP($IF205,Data!$B:$CP,Daily!IL$10,0)/IL$198,0)</f>
        <v>0.68499670498645382</v>
      </c>
      <c r="IM205" s="12">
        <f>IFERROR(VLOOKUP($IF205,Data!$B:$CP,Daily!IM$10,0)/IM$198,0)</f>
        <v>0.69257961026615966</v>
      </c>
      <c r="IN205" s="12">
        <f>IFERROR(VLOOKUP($IF205,Data!$B:$CP,Daily!IN$10,0)/IN$198,0)</f>
        <v>0.70086732364866677</v>
      </c>
      <c r="IO205" s="12">
        <f>IFERROR(VLOOKUP($IF205,Data!$B:$CP,Daily!IO$10,0)/IO$198,0)</f>
        <v>0.68069736573412298</v>
      </c>
      <c r="IP205" s="12">
        <f>IFERROR(VLOOKUP($IF205,Data!$B:$CP,Daily!IP$10,0)/IP$198,0)</f>
        <v>0.66846803888844741</v>
      </c>
      <c r="IQ205" s="12">
        <f>IFERROR(VLOOKUP($IF205,Data!$B:$CP,Daily!IQ$10,0)/IQ$198,0)</f>
        <v>0.69308928697868721</v>
      </c>
      <c r="IR205" s="12">
        <f>IFERROR(VLOOKUP($IF205,Data!$B:$CP,Daily!IR$10,0)/IR$198,0)</f>
        <v>0.69690635451505012</v>
      </c>
      <c r="IS205" s="12">
        <f>IFERROR(VLOOKUP($IF205,Data!$B:$CP,Daily!IS$10,0)/IS$198,0)</f>
        <v>0.68331852436897356</v>
      </c>
      <c r="IT205" s="12">
        <f>IFERROR(VLOOKUP($IF205,Data!$B:$CP,Daily!IT$10,0)/IT$198,0)</f>
        <v>0.70082698232527973</v>
      </c>
      <c r="IU205" s="12">
        <f>IFERROR(VLOOKUP($IF205,Data!$B:$CP,Daily!IU$10,0)/IU$198,0)</f>
        <v>0.67415533640660563</v>
      </c>
      <c r="IV205" s="12">
        <f>IFERROR(VLOOKUP($IF205,Data!$B:$CP,Daily!IV$10,0)/IV$198,0)</f>
        <v>0.67811192063246006</v>
      </c>
      <c r="IW205" s="12">
        <f>IFERROR(VLOOKUP($IF205,Data!$B:$CP,Daily!IW$10,0)/IW$198,0)</f>
        <v>0.66106118495399024</v>
      </c>
      <c r="IX205" s="12">
        <f>IFERROR(VLOOKUP($IF205,Data!$B:$CP,Daily!IX$10,0)/IX$198,0)</f>
        <v>0.68526553591279094</v>
      </c>
      <c r="IY205" s="12">
        <f>IFERROR(VLOOKUP($IF205,Data!$B:$CP,Daily!IY$10,0)/IY$198,0)</f>
        <v>0.7001499250374813</v>
      </c>
      <c r="IZ205" s="12">
        <f>IFERROR(VLOOKUP($IF205,Data!$B:$CP,Daily!IZ$10,0)/IZ$198,0)</f>
        <v>0.68013852930298246</v>
      </c>
      <c r="JA205" s="12">
        <f>IFERROR(VLOOKUP($IF205,Data!$B:$CP,Daily!JA$10,0)/JA$198,0)</f>
        <v>0.69195046439628483</v>
      </c>
      <c r="JB205" s="12">
        <f>IFERROR(VLOOKUP($IF205,Data!$B:$CP,Daily!JB$10,0)/JB$198,0)</f>
        <v>0.68559578880204175</v>
      </c>
      <c r="JC205" s="12">
        <f>IFERROR(VLOOKUP($IF205,Data!$B:$CP,Daily!JC$10,0)/JC$198,0)</f>
        <v>0.65184689422188224</v>
      </c>
      <c r="JD205" s="12">
        <f>IFERROR(VLOOKUP($IF205,Data!$B:$CP,Daily!JD$10,0)/JD$198,0)</f>
        <v>0.62706035811692162</v>
      </c>
      <c r="JE205" s="12">
        <f>IFERROR(VLOOKUP($IF205,Data!$B:$CP,Daily!JE$10,0)/JE$198,0)</f>
        <v>0.64393156504765181</v>
      </c>
      <c r="JF205" s="12">
        <f>IFERROR(VLOOKUP($IF205,Data!$B:$CP,Daily!JF$10,0)/JF$198,0)</f>
        <v>0.65072798154188882</v>
      </c>
      <c r="JG205" s="12">
        <f>IFERROR(VLOOKUP($IF205,Data!$B:$CP,Daily!JG$10,0)/JG$198,0)</f>
        <v>0.65352529128093206</v>
      </c>
      <c r="JH205" s="12">
        <f>IFERROR(VLOOKUP($IF205,Data!$B:$CP,Daily!JH$10,0)/JH$198,0)</f>
        <v>0.65816771691711096</v>
      </c>
      <c r="JI205" s="12">
        <f>IFERROR(VLOOKUP($IF205,Data!$B:$CP,Daily!JI$10,0)/JI$198,0)</f>
        <v>0.6513671875</v>
      </c>
      <c r="JJ205" s="12">
        <f>IFERROR(VLOOKUP($IF205,Data!$B:$CP,Daily!JJ$10,0)/JJ$198,0)</f>
        <v>0.64668605541099033</v>
      </c>
      <c r="JK205" s="12">
        <f>IFERROR(VLOOKUP($IF205,Data!$B:$CP,Daily!JK$10,0)/JK$198,0)</f>
        <v>0.63726221559119733</v>
      </c>
      <c r="JL205" s="12">
        <f>IFERROR(VLOOKUP($IF205,Data!$B:$CP,Daily!JL$10,0)/JL$198,0)</f>
        <v>0.65911881053062338</v>
      </c>
      <c r="JM205" s="12">
        <f>IFERROR(VLOOKUP($IF205,Data!$B:$CP,Daily!JM$10,0)/JM$198,0)</f>
        <v>0.65823713370140147</v>
      </c>
      <c r="JN205" s="12">
        <f>IFERROR(VLOOKUP($IF205,Data!$B:$CP,Daily!JN$10,0)/JN$198,0)</f>
        <v>0.64800460243444558</v>
      </c>
      <c r="JO205" s="12">
        <f>IFERROR(VLOOKUP($IF205,Data!$B:$CP,Daily!JO$10,0)/JO$198,0)</f>
        <v>0.63232963549920762</v>
      </c>
      <c r="JP205" s="12">
        <f>IFERROR(VLOOKUP($IF205,Data!$B:$CP,Daily!JP$10,0)/JP$198,0)</f>
        <v>0.65188714879274778</v>
      </c>
      <c r="JQ205" s="12">
        <f>IFERROR(VLOOKUP($IF205,Data!$B:$CP,Daily!JQ$10,0)/JQ$198,0)</f>
        <v>0.64454030736047452</v>
      </c>
      <c r="JR205" s="12">
        <f>IFERROR(VLOOKUP($IF205,Data!$B:$CP,Daily!JR$10,0)/JR$198,0)</f>
        <v>0.64459154929577467</v>
      </c>
      <c r="JS205" s="12">
        <f>IFERROR(VLOOKUP($IF205,Data!$B:$CP,Daily!JS$10,0)/JS$198,0)</f>
        <v>0.66120179113101252</v>
      </c>
      <c r="JT205" s="12">
        <f>IFERROR(VLOOKUP($IF205,Data!$B:$CP,Daily!JT$10,0)/JT$198,0)</f>
        <v>0.65821057279332074</v>
      </c>
      <c r="JU205" s="12">
        <f>IFERROR(VLOOKUP($IF205,Data!$B:$CP,Daily!JU$10,0)/JU$198,0)</f>
        <v>0.6566805008195864</v>
      </c>
      <c r="JV205" s="12">
        <f>IFERROR(VLOOKUP($IF205,Data!$B:$CP,Daily!JV$10,0)/JV$198,0)</f>
        <v>0.65278590356884747</v>
      </c>
      <c r="JW205" s="12">
        <f>IFERROR(VLOOKUP($IF205,Data!$B:$CP,Daily!JW$10,0)/JW$198,0)</f>
        <v>0.66089101279482043</v>
      </c>
      <c r="JX205" s="12">
        <f>IFERROR(VLOOKUP($IF205,Data!$B:$CP,Daily!JX$10,0)/JX$198,0)</f>
        <v>0.64698263173388282</v>
      </c>
      <c r="JY205" s="12">
        <f>IFERROR(VLOOKUP($IF205,Data!$B:$CP,Daily!JY$10,0)/JY$198,0)</f>
        <v>0.62946375957572187</v>
      </c>
      <c r="JZ205" s="12">
        <f>IFERROR(VLOOKUP($IF205,Data!$B:$CP,Daily!JZ$10,0)/JZ$198,0)</f>
        <v>0.66018518518518521</v>
      </c>
      <c r="KA205" s="12">
        <f>IFERROR(VLOOKUP($IF205,Data!$B:$CP,Daily!KA$10,0)/KA$198,0)</f>
        <v>0.65962484910390939</v>
      </c>
      <c r="KB205" s="12">
        <f>IFERROR(VLOOKUP($IF205,Data!$B:$CP,Daily!KB$10,0)/KB$198,0)</f>
        <v>0.66668969567169856</v>
      </c>
      <c r="KC205" s="12">
        <f>IFERROR(VLOOKUP($IF205,Data!$B:$CP,Daily!KC$10,0)/KC$198,0)</f>
        <v>0.6682141098684673</v>
      </c>
      <c r="KD205" s="12">
        <f>IFERROR(VLOOKUP($IF205,Data!$B:$CP,Daily!KD$10,0)/KD$198,0)</f>
        <v>0.65609502234739481</v>
      </c>
      <c r="KE205" s="12">
        <f>IFERROR(VLOOKUP($IF205,Data!$B:$CP,Daily!KE$10,0)/KE$198,0)</f>
        <v>0.65039598163384793</v>
      </c>
      <c r="KF205" s="12">
        <f>IFERROR(VLOOKUP($IF205,Data!$B:$CP,Daily!KF$10,0)/KF$198,0)</f>
        <v>0.64048826078336973</v>
      </c>
      <c r="KG205" s="12">
        <f>IFERROR(VLOOKUP($IF205,Data!$B:$CP,Daily!KG$10,0)/KG$198,0)</f>
        <v>0.66633932618220271</v>
      </c>
      <c r="KH205" s="12">
        <f>IFERROR(VLOOKUP($IF205,Data!$B:$CP,Daily!KH$10,0)/KH$198,0)</f>
        <v>0.66076216787194275</v>
      </c>
      <c r="KI205" s="12">
        <f>IFERROR(VLOOKUP($IF205,Data!$B:$CP,Daily!KI$10,0)/KI$198,0)</f>
        <v>0.66855114383381542</v>
      </c>
      <c r="KJ205" s="12">
        <f>IFERROR(VLOOKUP($IF205,Data!$B:$CP,Daily!KJ$10,0)/KJ$198,0)</f>
        <v>0.66897515725268442</v>
      </c>
      <c r="KK205" s="12">
        <f>IFERROR(VLOOKUP($IF205,Data!$B:$CP,Daily!KK$10,0)/KK$198,0)</f>
        <v>0.62739303188520013</v>
      </c>
      <c r="KL205" s="12">
        <f>IFERROR(VLOOKUP($IF205,Data!$B:$CP,Daily!KL$10,0)/KL$198,0)</f>
        <v>0.55681052462698544</v>
      </c>
      <c r="KM205" s="12">
        <f>IFERROR(VLOOKUP($IF205,Data!$B:$CP,Daily!KM$10,0)/KM$198,0)</f>
        <v>0.57021784359319549</v>
      </c>
      <c r="KN205" s="12">
        <f>IFERROR(VLOOKUP($IF205,Data!$B:$CP,Daily!KN$10,0)/KN$198,0)</f>
        <v>0.57121157612823281</v>
      </c>
      <c r="KO205" s="12">
        <f>IFERROR(VLOOKUP($IF205,Data!$B:$CP,Daily!KO$10,0)/KO$198,0)</f>
        <v>0.56776943016563419</v>
      </c>
      <c r="KP205" s="12">
        <f>IFERROR(VLOOKUP($IF205,Data!$B:$CP,Daily!KP$10,0)/KP$198,0)</f>
        <v>0.57068637494511931</v>
      </c>
      <c r="KQ205" s="12">
        <f>IFERROR(VLOOKUP($IF205,Data!$B:$CP,Daily!KQ$10,0)/KQ$198,0)</f>
        <v>0.58430896630496854</v>
      </c>
      <c r="KR205" s="12">
        <f>IFERROR(VLOOKUP($IF205,Data!$B:$CP,Daily!KR$10,0)/KR$198,0)</f>
        <v>0.56819685143537502</v>
      </c>
      <c r="KS205" s="12">
        <f>IFERROR(VLOOKUP($IF205,Data!$B:$CP,Daily!KS$10,0)/KS$198,0)</f>
        <v>0.55506408807671193</v>
      </c>
      <c r="KT205" s="12">
        <f>IFERROR(VLOOKUP($IF205,Data!$B:$CP,Daily!KT$10,0)/KT$198,0)</f>
        <v>0.5573962725480901</v>
      </c>
      <c r="KU205" s="12">
        <f>IFERROR(VLOOKUP($IF205,Data!$B:$CP,Daily!KU$10,0)/KU$198,0)</f>
        <v>0.56806282722513091</v>
      </c>
      <c r="KV205" s="12">
        <f>IFERROR(VLOOKUP($IF205,Data!$B:$CP,Daily!KV$10,0)/KV$198,0)</f>
        <v>0.58413026621866115</v>
      </c>
      <c r="KW205" s="12">
        <f>IFERROR(VLOOKUP($IF205,Data!$B:$CP,Daily!KW$10,0)/KW$198,0)</f>
        <v>0.58517451168748003</v>
      </c>
      <c r="KX205" s="12">
        <f>IFERROR(VLOOKUP($IF205,Data!$B:$CP,Daily!KX$10,0)/KX$198,0)</f>
        <v>0.58280653233241142</v>
      </c>
      <c r="KY205" s="12">
        <f>IFERROR(VLOOKUP($IF205,Data!$B:$CP,Daily!KY$10,0)/KY$198,0)</f>
        <v>0.58287256450763558</v>
      </c>
      <c r="KZ205" s="12">
        <f>IFERROR(VLOOKUP($IF205,Data!$B:$CP,Daily!KZ$10,0)/KZ$198,0)</f>
        <v>0.57430566330488753</v>
      </c>
      <c r="LA205" s="12">
        <f>IFERROR(VLOOKUP($IF205,Data!$B:$CP,Daily!LA$10,0)/LA$198,0)</f>
        <v>0.58700875235970484</v>
      </c>
      <c r="LB205" s="12">
        <f>IFERROR(VLOOKUP($IF205,Data!$B:$CP,Daily!LB$10,0)/LB$198,0)</f>
        <v>0.58319712324288986</v>
      </c>
      <c r="LC205" s="12">
        <f>IFERROR(VLOOKUP($IF205,Data!$B:$CP,Daily!LC$10,0)/LC$198,0)</f>
        <v>0.57685459940652817</v>
      </c>
      <c r="LD205" s="12">
        <f>IFERROR(VLOOKUP($IF205,Data!$B:$CP,Daily!LD$10,0)/LD$198,0)</f>
        <v>0.59925615992561598</v>
      </c>
      <c r="LE205" s="12">
        <f>IFERROR(VLOOKUP($IF205,Data!$B:$CP,Daily!LE$10,0)/LE$198,0)</f>
        <v>0.59604618614415672</v>
      </c>
      <c r="LF205" s="12">
        <f>IFERROR(VLOOKUP($IF205,Data!$B:$CP,Daily!LF$10,0)/LF$198,0)</f>
        <v>0.58877404992844651</v>
      </c>
      <c r="LG205" s="12">
        <f>IFERROR(VLOOKUP($IF205,Data!$B:$CP,Daily!LG$10,0)/LG$198,0)</f>
        <v>0.59105782715098854</v>
      </c>
      <c r="LH205" s="12">
        <f>IFERROR(VLOOKUP($IF205,Data!$B:$CP,Daily!LH$10,0)/LH$198,0)</f>
        <v>0.57990124115841457</v>
      </c>
      <c r="LI205" s="12">
        <f>IFERROR(VLOOKUP($IF205,Data!$B:$CP,Daily!LI$10,0)/LI$198,0)</f>
        <v>0.60214976966753564</v>
      </c>
      <c r="LJ205" s="12">
        <f>IFERROR(VLOOKUP($IF205,Data!$B:$CP,Daily!LJ$10,0)/LJ$198,0)</f>
        <v>0.59501908013657356</v>
      </c>
      <c r="LK205" s="12">
        <f>IFERROR(VLOOKUP($IF205,Data!$B:$CP,Daily!LK$10,0)/LK$198,0)</f>
        <v>0.60312842278203727</v>
      </c>
      <c r="LL205" s="12">
        <f>IFERROR(VLOOKUP($IF205,Data!$B:$CP,Daily!LL$10,0)/LL$198,0)</f>
        <v>0.60544516041968899</v>
      </c>
      <c r="LM205" s="12">
        <f>IFERROR(VLOOKUP($IF205,Data!$B:$CP,Daily!LM$10,0)/LM$198,0)</f>
        <v>0.60535513668705532</v>
      </c>
      <c r="LN205" s="12">
        <f>IFERROR(VLOOKUP($IF205,Data!$B:$CP,Daily!LN$10,0)/LN$198,0)</f>
        <v>0.61871214536181063</v>
      </c>
      <c r="LO205" s="12">
        <f>IFERROR(VLOOKUP($IF205,Data!$B:$CP,Daily!LO$10,0)/LO$198,0)</f>
        <v>0.60434782608695647</v>
      </c>
      <c r="LP205" s="12">
        <f>IFERROR(VLOOKUP($IF205,Data!$B:$CP,Daily!LP$10,0)/LP$198,0)</f>
        <v>0.62650347430425735</v>
      </c>
      <c r="LQ205" s="12">
        <f>IFERROR(VLOOKUP($IF205,Data!$B:$CP,Daily!LQ$10,0)/LQ$198,0)</f>
        <v>0.63090837593393634</v>
      </c>
      <c r="LR205" s="12">
        <f>IFERROR(VLOOKUP($IF205,Data!$B:$CP,Daily!LR$10,0)/LR$198,0)</f>
        <v>0.62875218737380534</v>
      </c>
      <c r="LS205" s="12">
        <f>IFERROR(VLOOKUP($IF205,Data!$B:$CP,Daily!LS$10,0)/LS$198,0)</f>
        <v>0.62702357761805605</v>
      </c>
      <c r="LU205" s="40">
        <f t="shared" si="3075"/>
        <v>0.59604618614415672</v>
      </c>
      <c r="LV205" s="40">
        <f t="shared" si="3076"/>
        <v>0.6682141098684673</v>
      </c>
      <c r="LW205" s="40">
        <f t="shared" si="3077"/>
        <v>7.2167923724310579E-2</v>
      </c>
      <c r="LX205" s="40">
        <f t="shared" si="3078"/>
        <v>0.7223400526617002</v>
      </c>
      <c r="LY205" s="40">
        <f t="shared" si="3079"/>
        <v>0.54192024335092381</v>
      </c>
      <c r="LZ205" s="41"/>
      <c r="MA205" s="12">
        <f t="shared" si="3080"/>
        <v>3.6456637605834757E-2</v>
      </c>
      <c r="MB205" s="12">
        <f>SUMPRODUCT(LL205:LR205,LL$198:LR$198)/SUM(LL$198:LR$198)</f>
        <v>0.61638946999744415</v>
      </c>
      <c r="MC205" s="12">
        <f>SUMPRODUCT(KP205:LR205,KP$198:LR$198)/SUM(KP$198:LR$198)</f>
        <v>0.59025125947010471</v>
      </c>
    </row>
    <row r="206" spans="4:341" x14ac:dyDescent="0.35">
      <c r="D206" s="113" t="s">
        <v>955</v>
      </c>
      <c r="E206" s="53" t="str">
        <f>VLOOKUP($D206,'Metric Nature'!$C:$D,2,0)&amp;IF(($F206&lt;(EA206)),"Below",IF(($F206&gt;(DZ206)),"Above","Within"))</f>
        <v>PositiveWithin</v>
      </c>
      <c r="F206" s="48">
        <f t="shared" ref="F206" si="3115">DU206</f>
        <v>0.10193506772737046</v>
      </c>
      <c r="G206" s="77">
        <f t="shared" ref="G206" si="3116">ED206</f>
        <v>0.10982382066477563</v>
      </c>
      <c r="H206" s="48">
        <f t="shared" ref="H206" si="3117">IFERROR(((F206-G206)/G206),0)</f>
        <v>-7.1830982474054172E-2</v>
      </c>
      <c r="I206" s="74">
        <f t="shared" ref="I206" si="3118">EE206</f>
        <v>0.11421022517367571</v>
      </c>
      <c r="J206" s="48">
        <f t="shared" ref="J206" si="3119">IFERROR(((F206-I206)/I206),0)</f>
        <v>-0.10747862047937325</v>
      </c>
      <c r="K206" s="48"/>
      <c r="L206" s="50"/>
      <c r="M206" s="53" t="str">
        <f>VLOOKUP($D206,'Metric Nature'!$C:$D,2,0)&amp;IF(($N206&lt;(HZ206)),"Below",IF(($N206&gt;(HY206)),"Above","Within"))</f>
        <v>PositiveWithin</v>
      </c>
      <c r="N206" s="48">
        <f t="shared" ref="N206" si="3120">HT206</f>
        <v>0.11522574620164505</v>
      </c>
      <c r="O206" s="49">
        <f t="shared" ref="O206" si="3121">IC206</f>
        <v>0.12510812070184893</v>
      </c>
      <c r="P206" s="55">
        <f t="shared" ref="P206" si="3122">IFERROR(((N206-O206)/O206),0)</f>
        <v>-7.8990671786646302E-2</v>
      </c>
      <c r="Q206" s="49">
        <f t="shared" ref="Q206" si="3123">ID206</f>
        <v>0.126919529863044</v>
      </c>
      <c r="R206" s="55">
        <f t="shared" ref="R206" si="3124">IFERROR(((N206-Q206)/Q206),0)</f>
        <v>-9.2135415834091461E-2</v>
      </c>
      <c r="S206" s="48"/>
      <c r="T206" s="50"/>
      <c r="U206" s="53" t="str">
        <f>VLOOKUP($D206,'Metric Nature'!$C:$D,2,0)&amp;IF(($V206&lt;(LY206)),"Below",IF(($V206&gt;(LX206)),"Above","Within"))</f>
        <v>PositiveWithin</v>
      </c>
      <c r="V206" s="48">
        <f t="shared" ref="V206" si="3125">LS206</f>
        <v>8.211473565804274E-2</v>
      </c>
      <c r="W206" s="49">
        <f t="shared" ref="W206" si="3126">MB206</f>
        <v>8.7593144307293494E-2</v>
      </c>
      <c r="X206" s="48">
        <f t="shared" ref="X206" si="3127">IFERROR(((V206-W206)/W206),0)</f>
        <v>-6.2543806282732012E-2</v>
      </c>
      <c r="Y206" s="49">
        <f t="shared" ref="Y206" si="3128">MC206</f>
        <v>9.6242973277759575E-2</v>
      </c>
      <c r="Z206" s="48">
        <f t="shared" ref="Z206" si="3129">IFERROR(((V206-Y206)/Y206),0)</f>
        <v>-0.14679760130583661</v>
      </c>
      <c r="AA206" s="48"/>
      <c r="AB206" s="50"/>
      <c r="AC206" s="46"/>
      <c r="AI206" s="7" t="s">
        <v>955</v>
      </c>
      <c r="AJ206" s="12">
        <f>IFERROR(IFERROR(VLOOKUP($EG206,Data!$B:$CP,Daily!EI$10,0)+VLOOKUP($IF206,Data!$B:$CP,Daily!IH$10,0),0)/IFERROR(VLOOKUP($EG205,Data!$B:$CP,Daily!EI$10,0)+VLOOKUP($IF205,Data!$B:$CP,Daily!IH$10,0),0),0)</f>
        <v>8.0190592051905915E-2</v>
      </c>
      <c r="AK206" s="12">
        <f>IFERROR(IFERROR(VLOOKUP($EG206,Data!$B:$CP,Daily!EJ$10,0)+VLOOKUP($IF206,Data!$B:$CP,Daily!II$10,0),0)/IFERROR(VLOOKUP($EG205,Data!$B:$CP,Daily!EJ$10,0)+VLOOKUP($IF205,Data!$B:$CP,Daily!II$10,0),0),0)</f>
        <v>8.0641207902348161E-2</v>
      </c>
      <c r="AL206" s="12">
        <f>IFERROR(IFERROR(VLOOKUP($EG206,Data!$B:$CP,Daily!EK$10,0)+VLOOKUP($IF206,Data!$B:$CP,Daily!IJ$10,0),0)/IFERROR(VLOOKUP($EG205,Data!$B:$CP,Daily!EK$10,0)+VLOOKUP($IF205,Data!$B:$CP,Daily!IJ$10,0),0),0)</f>
        <v>8.3203839571982144E-2</v>
      </c>
      <c r="AM206" s="12">
        <f>IFERROR(IFERROR(VLOOKUP($EG206,Data!$B:$CP,Daily!EL$10,0)+VLOOKUP($IF206,Data!$B:$CP,Daily!IK$10,0),0)/IFERROR(VLOOKUP($EG205,Data!$B:$CP,Daily!EL$10,0)+VLOOKUP($IF205,Data!$B:$CP,Daily!IK$10,0),0),0)</f>
        <v>7.9775489568931712E-2</v>
      </c>
      <c r="AN206" s="12">
        <f>IFERROR(IFERROR(VLOOKUP($EG206,Data!$B:$CP,Daily!EM$10,0)+VLOOKUP($IF206,Data!$B:$CP,Daily!IL$10,0),0)/IFERROR(VLOOKUP($EG205,Data!$B:$CP,Daily!EM$10,0)+VLOOKUP($IF205,Data!$B:$CP,Daily!IL$10,0),0),0)</f>
        <v>7.9269762210796915E-2</v>
      </c>
      <c r="AO206" s="12">
        <f>IFERROR(IFERROR(VLOOKUP($EG206,Data!$B:$CP,Daily!EN$10,0)+VLOOKUP($IF206,Data!$B:$CP,Daily!IM$10,0),0)/IFERROR(VLOOKUP($EG205,Data!$B:$CP,Daily!EN$10,0)+VLOOKUP($IF205,Data!$B:$CP,Daily!IM$10,0),0),0)</f>
        <v>8.4362105821333286E-2</v>
      </c>
      <c r="AP206" s="12">
        <f>IFERROR(IFERROR(VLOOKUP($EG206,Data!$B:$CP,Daily!EO$10,0)+VLOOKUP($IF206,Data!$B:$CP,Daily!IN$10,0),0)/IFERROR(VLOOKUP($EG205,Data!$B:$CP,Daily!EO$10,0)+VLOOKUP($IF205,Data!$B:$CP,Daily!IN$10,0),0),0)</f>
        <v>7.5611168009974625E-2</v>
      </c>
      <c r="AQ206" s="12">
        <f>IFERROR(IFERROR(VLOOKUP($EG206,Data!$B:$CP,Daily!EP$10,0)+VLOOKUP($IF206,Data!$B:$CP,Daily!IO$10,0),0)/IFERROR(VLOOKUP($EG205,Data!$B:$CP,Daily!EP$10,0)+VLOOKUP($IF205,Data!$B:$CP,Daily!IO$10,0),0),0)</f>
        <v>8.1387868304050093E-2</v>
      </c>
      <c r="AR206" s="12">
        <f>IFERROR(IFERROR(VLOOKUP($EG206,Data!$B:$CP,Daily!EQ$10,0)+VLOOKUP($IF206,Data!$B:$CP,Daily!IP$10,0),0)/IFERROR(VLOOKUP($EG205,Data!$B:$CP,Daily!EQ$10,0)+VLOOKUP($IF205,Data!$B:$CP,Daily!IP$10,0),0),0)</f>
        <v>8.3136702111359664E-2</v>
      </c>
      <c r="AS206" s="12">
        <f>IFERROR(IFERROR(VLOOKUP($EG206,Data!$B:$CP,Daily!ER$10,0)+VLOOKUP($IF206,Data!$B:$CP,Daily!IQ$10,0),0)/IFERROR(VLOOKUP($EG205,Data!$B:$CP,Daily!ER$10,0)+VLOOKUP($IF205,Data!$B:$CP,Daily!IQ$10,0),0),0)</f>
        <v>8.214946320626991E-2</v>
      </c>
      <c r="AT206" s="12">
        <f>IFERROR(IFERROR(VLOOKUP($EG206,Data!$B:$CP,Daily!ES$10,0)+VLOOKUP($IF206,Data!$B:$CP,Daily!IR$10,0),0)/IFERROR(VLOOKUP($EG205,Data!$B:$CP,Daily!ES$10,0)+VLOOKUP($IF205,Data!$B:$CP,Daily!IR$10,0),0),0)</f>
        <v>7.9826821977115756E-2</v>
      </c>
      <c r="AU206" s="12">
        <f>IFERROR(IFERROR(VLOOKUP($EG206,Data!$B:$CP,Daily!ET$10,0)+VLOOKUP($IF206,Data!$B:$CP,Daily!IS$10,0),0)/IFERROR(VLOOKUP($EG205,Data!$B:$CP,Daily!ET$10,0)+VLOOKUP($IF205,Data!$B:$CP,Daily!IS$10,0),0),0)</f>
        <v>8.1595316502012447E-2</v>
      </c>
      <c r="AV206" s="12">
        <f>IFERROR(IFERROR(VLOOKUP($EG206,Data!$B:$CP,Daily!EU$10,0)+VLOOKUP($IF206,Data!$B:$CP,Daily!IT$10,0),0)/IFERROR(VLOOKUP($EG205,Data!$B:$CP,Daily!EU$10,0)+VLOOKUP($IF205,Data!$B:$CP,Daily!IT$10,0),0),0)</f>
        <v>7.3661485319516412E-2</v>
      </c>
      <c r="AW206" s="12">
        <f>IFERROR(IFERROR(VLOOKUP($EG206,Data!$B:$CP,Daily!EV$10,0)+VLOOKUP($IF206,Data!$B:$CP,Daily!IU$10,0),0)/IFERROR(VLOOKUP($EG205,Data!$B:$CP,Daily!EV$10,0)+VLOOKUP($IF205,Data!$B:$CP,Daily!IU$10,0),0),0)</f>
        <v>7.9693174490038349E-2</v>
      </c>
      <c r="AX206" s="12">
        <f>IFERROR(IFERROR(VLOOKUP($EG206,Data!$B:$CP,Daily!EW$10,0)+VLOOKUP($IF206,Data!$B:$CP,Daily!IV$10,0),0)/IFERROR(VLOOKUP($EG205,Data!$B:$CP,Daily!EW$10,0)+VLOOKUP($IF205,Data!$B:$CP,Daily!IV$10,0),0),0)</f>
        <v>7.8071942446043166E-2</v>
      </c>
      <c r="AY206" s="12">
        <f>IFERROR(IFERROR(VLOOKUP($EG206,Data!$B:$CP,Daily!EX$10,0)+VLOOKUP($IF206,Data!$B:$CP,Daily!IW$10,0),0)/IFERROR(VLOOKUP($EG205,Data!$B:$CP,Daily!EX$10,0)+VLOOKUP($IF205,Data!$B:$CP,Daily!IW$10,0),0),0)</f>
        <v>7.7252942124778332E-2</v>
      </c>
      <c r="AZ206" s="12">
        <f>IFERROR(IFERROR(VLOOKUP($EG206,Data!$B:$CP,Daily!EY$10,0)+VLOOKUP($IF206,Data!$B:$CP,Daily!IX$10,0),0)/IFERROR(VLOOKUP($EG205,Data!$B:$CP,Daily!EY$10,0)+VLOOKUP($IF205,Data!$B:$CP,Daily!IX$10,0),0),0)</f>
        <v>8.1228490349588428E-2</v>
      </c>
      <c r="BA206" s="12">
        <f>IFERROR(IFERROR(VLOOKUP($EG206,Data!$B:$CP,Daily!EZ$10,0)+VLOOKUP($IF206,Data!$B:$CP,Daily!IY$10,0),0)/IFERROR(VLOOKUP($EG205,Data!$B:$CP,Daily!EZ$10,0)+VLOOKUP($IF205,Data!$B:$CP,Daily!IY$10,0),0),0)</f>
        <v>8.1659863387417694E-2</v>
      </c>
      <c r="BB206" s="12">
        <f>IFERROR(IFERROR(VLOOKUP($EG206,Data!$B:$CP,Daily!FA$10,0)+VLOOKUP($IF206,Data!$B:$CP,Daily!IZ$10,0),0)/IFERROR(VLOOKUP($EG205,Data!$B:$CP,Daily!FA$10,0)+VLOOKUP($IF205,Data!$B:$CP,Daily!IZ$10,0),0),0)</f>
        <v>8.3283414451516283E-2</v>
      </c>
      <c r="BC206" s="12">
        <f>IFERROR(IFERROR(VLOOKUP($EG206,Data!$B:$CP,Daily!FB$10,0)+VLOOKUP($IF206,Data!$B:$CP,Daily!JA$10,0),0)/IFERROR(VLOOKUP($EG205,Data!$B:$CP,Daily!FB$10,0)+VLOOKUP($IF205,Data!$B:$CP,Daily!JA$10,0),0),0)</f>
        <v>8.0666525887389373E-2</v>
      </c>
      <c r="BD206" s="12">
        <f>IFERROR(IFERROR(VLOOKUP($EG206,Data!$B:$CP,Daily!FC$10,0)+VLOOKUP($IF206,Data!$B:$CP,Daily!JB$10,0),0)/IFERROR(VLOOKUP($EG205,Data!$B:$CP,Daily!FC$10,0)+VLOOKUP($IF205,Data!$B:$CP,Daily!JB$10,0),0),0)</f>
        <v>7.7903708080428277E-2</v>
      </c>
      <c r="BE206" s="12">
        <f>IFERROR(IFERROR(VLOOKUP($EG206,Data!$B:$CP,Daily!FD$10,0)+VLOOKUP($IF206,Data!$B:$CP,Daily!JC$10,0),0)/IFERROR(VLOOKUP($EG205,Data!$B:$CP,Daily!FD$10,0)+VLOOKUP($IF205,Data!$B:$CP,Daily!JC$10,0),0),0)</f>
        <v>8.6920591991585902E-2</v>
      </c>
      <c r="BF206" s="12">
        <f>IFERROR(IFERROR(VLOOKUP($EG206,Data!$B:$CP,Daily!FE$10,0)+VLOOKUP($IF206,Data!$B:$CP,Daily!JD$10,0),0)/IFERROR(VLOOKUP($EG205,Data!$B:$CP,Daily!FE$10,0)+VLOOKUP($IF205,Data!$B:$CP,Daily!JD$10,0),0),0)</f>
        <v>9.2022005670403126E-2</v>
      </c>
      <c r="BG206" s="12">
        <f>IFERROR(IFERROR(VLOOKUP($EG206,Data!$B:$CP,Daily!FF$10,0)+VLOOKUP($IF206,Data!$B:$CP,Daily!JE$10,0),0)/IFERROR(VLOOKUP($EG205,Data!$B:$CP,Daily!FF$10,0)+VLOOKUP($IF205,Data!$B:$CP,Daily!JE$10,0),0),0)</f>
        <v>9.31486979579811E-2</v>
      </c>
      <c r="BH206" s="12">
        <f>IFERROR(IFERROR(VLOOKUP($EG206,Data!$B:$CP,Daily!FG$10,0)+VLOOKUP($IF206,Data!$B:$CP,Daily!JF$10,0),0)/IFERROR(VLOOKUP($EG205,Data!$B:$CP,Daily!FG$10,0)+VLOOKUP($IF205,Data!$B:$CP,Daily!JF$10,0),0),0)</f>
        <v>9.1139841062744628E-2</v>
      </c>
      <c r="BI206" s="12">
        <f>IFERROR(IFERROR(VLOOKUP($EG206,Data!$B:$CP,Daily!FH$10,0)+VLOOKUP($IF206,Data!$B:$CP,Daily!JG$10,0),0)/IFERROR(VLOOKUP($EG205,Data!$B:$CP,Daily!FH$10,0)+VLOOKUP($IF205,Data!$B:$CP,Daily!JG$10,0),0),0)</f>
        <v>9.39035673897399E-2</v>
      </c>
      <c r="BJ206" s="12">
        <f>IFERROR(IFERROR(VLOOKUP($EG206,Data!$B:$CP,Daily!FI$10,0)+VLOOKUP($IF206,Data!$B:$CP,Daily!JH$10,0),0)/IFERROR(VLOOKUP($EG205,Data!$B:$CP,Daily!FI$10,0)+VLOOKUP($IF205,Data!$B:$CP,Daily!JH$10,0),0),0)</f>
        <v>9.0978651771367353E-2</v>
      </c>
      <c r="BK206" s="12">
        <f>IFERROR(IFERROR(VLOOKUP($EG206,Data!$B:$CP,Daily!FJ$10,0)+VLOOKUP($IF206,Data!$B:$CP,Daily!JI$10,0),0)/IFERROR(VLOOKUP($EG205,Data!$B:$CP,Daily!FJ$10,0)+VLOOKUP($IF205,Data!$B:$CP,Daily!JI$10,0),0),0)</f>
        <v>8.9053320443221534E-2</v>
      </c>
      <c r="BL206" s="12">
        <f>IFERROR(IFERROR(VLOOKUP($EG206,Data!$B:$CP,Daily!FK$10,0)+VLOOKUP($IF206,Data!$B:$CP,Daily!JJ$10,0),0)/IFERROR(VLOOKUP($EG205,Data!$B:$CP,Daily!FK$10,0)+VLOOKUP($IF205,Data!$B:$CP,Daily!JJ$10,0),0),0)</f>
        <v>8.6938607334157397E-2</v>
      </c>
      <c r="BM206" s="12">
        <f>IFERROR(IFERROR(VLOOKUP($EG206,Data!$B:$CP,Daily!FL$10,0)+VLOOKUP($IF206,Data!$B:$CP,Daily!JK$10,0),0)/IFERROR(VLOOKUP($EG205,Data!$B:$CP,Daily!FL$10,0)+VLOOKUP($IF205,Data!$B:$CP,Daily!JK$10,0),0),0)</f>
        <v>8.9136582381054749E-2</v>
      </c>
      <c r="BN206" s="12">
        <f>IFERROR(IFERROR(VLOOKUP($EG206,Data!$B:$CP,Daily!FM$10,0)+VLOOKUP($IF206,Data!$B:$CP,Daily!JL$10,0),0)/IFERROR(VLOOKUP($EG205,Data!$B:$CP,Daily!FM$10,0)+VLOOKUP($IF205,Data!$B:$CP,Daily!JL$10,0),0),0)</f>
        <v>9.183856502242152E-2</v>
      </c>
      <c r="BO206" s="12">
        <f>IFERROR(IFERROR(VLOOKUP($EG206,Data!$B:$CP,Daily!FN$10,0)+VLOOKUP($IF206,Data!$B:$CP,Daily!JM$10,0),0)/IFERROR(VLOOKUP($EG205,Data!$B:$CP,Daily!FN$10,0)+VLOOKUP($IF205,Data!$B:$CP,Daily!JM$10,0),0),0)</f>
        <v>8.682177608641159E-2</v>
      </c>
      <c r="BP206" s="12">
        <f>IFERROR(IFERROR(VLOOKUP($EG206,Data!$B:$CP,Daily!FO$10,0)+VLOOKUP($IF206,Data!$B:$CP,Daily!JN$10,0),0)/IFERROR(VLOOKUP($EG205,Data!$B:$CP,Daily!FO$10,0)+VLOOKUP($IF205,Data!$B:$CP,Daily!JN$10,0),0),0)</f>
        <v>9.195112734601335E-2</v>
      </c>
      <c r="BQ206" s="12">
        <f>IFERROR(IFERROR(VLOOKUP($EG206,Data!$B:$CP,Daily!FP$10,0)+VLOOKUP($IF206,Data!$B:$CP,Daily!JO$10,0),0)/IFERROR(VLOOKUP($EG205,Data!$B:$CP,Daily!FP$10,0)+VLOOKUP($IF205,Data!$B:$CP,Daily!JO$10,0),0),0)</f>
        <v>9.1695387062566275E-2</v>
      </c>
      <c r="BR206" s="12">
        <f>IFERROR(IFERROR(VLOOKUP($EG206,Data!$B:$CP,Daily!FQ$10,0)+VLOOKUP($IF206,Data!$B:$CP,Daily!JP$10,0),0)/IFERROR(VLOOKUP($EG205,Data!$B:$CP,Daily!FQ$10,0)+VLOOKUP($IF205,Data!$B:$CP,Daily!JP$10,0),0),0)</f>
        <v>9.0886651739276084E-2</v>
      </c>
      <c r="BS206" s="12">
        <f>IFERROR(IFERROR(VLOOKUP($EG206,Data!$B:$CP,Daily!FR$10,0)+VLOOKUP($IF206,Data!$B:$CP,Daily!JQ$10,0),0)/IFERROR(VLOOKUP($EG205,Data!$B:$CP,Daily!FR$10,0)+VLOOKUP($IF205,Data!$B:$CP,Daily!JQ$10,0),0),0)</f>
        <v>9.0720643823923905E-2</v>
      </c>
      <c r="BT206" s="12">
        <f>IFERROR(IFERROR(VLOOKUP($EG206,Data!$B:$CP,Daily!FS$10,0)+VLOOKUP($IF206,Data!$B:$CP,Daily!JR$10,0),0)/IFERROR(VLOOKUP($EG205,Data!$B:$CP,Daily!FS$10,0)+VLOOKUP($IF205,Data!$B:$CP,Daily!JR$10,0),0),0)</f>
        <v>8.6962045994953982E-2</v>
      </c>
      <c r="BU206" s="12">
        <f>IFERROR(IFERROR(VLOOKUP($EG206,Data!$B:$CP,Daily!FT$10,0)+VLOOKUP($IF206,Data!$B:$CP,Daily!JS$10,0),0)/IFERROR(VLOOKUP($EG205,Data!$B:$CP,Daily!FT$10,0)+VLOOKUP($IF205,Data!$B:$CP,Daily!JS$10,0),0),0)</f>
        <v>8.8741605967145698E-2</v>
      </c>
      <c r="BV206" s="12">
        <f>IFERROR(IFERROR(VLOOKUP($EG206,Data!$B:$CP,Daily!FU$10,0)+VLOOKUP($IF206,Data!$B:$CP,Daily!JT$10,0),0)/IFERROR(VLOOKUP($EG205,Data!$B:$CP,Daily!FU$10,0)+VLOOKUP($IF205,Data!$B:$CP,Daily!JT$10,0),0),0)</f>
        <v>8.3899359035683532E-2</v>
      </c>
      <c r="BW206" s="12">
        <f>IFERROR(IFERROR(VLOOKUP($EG206,Data!$B:$CP,Daily!FV$10,0)+VLOOKUP($IF206,Data!$B:$CP,Daily!JU$10,0),0)/IFERROR(VLOOKUP($EG205,Data!$B:$CP,Daily!FV$10,0)+VLOOKUP($IF205,Data!$B:$CP,Daily!JU$10,0),0),0)</f>
        <v>8.9079861833617713E-2</v>
      </c>
      <c r="BX206" s="12">
        <f>IFERROR(IFERROR(VLOOKUP($EG206,Data!$B:$CP,Daily!FW$10,0)+VLOOKUP($IF206,Data!$B:$CP,Daily!JV$10,0),0)/IFERROR(VLOOKUP($EG205,Data!$B:$CP,Daily!FW$10,0)+VLOOKUP($IF205,Data!$B:$CP,Daily!JV$10,0),0),0)</f>
        <v>8.8150677843319883E-2</v>
      </c>
      <c r="BY206" s="12">
        <f>IFERROR(IFERROR(VLOOKUP($EG206,Data!$B:$CP,Daily!FX$10,0)+VLOOKUP($IF206,Data!$B:$CP,Daily!JW$10,0),0)/IFERROR(VLOOKUP($EG205,Data!$B:$CP,Daily!FX$10,0)+VLOOKUP($IF205,Data!$B:$CP,Daily!JW$10,0),0),0)</f>
        <v>8.4467603753291542E-2</v>
      </c>
      <c r="BZ206" s="12">
        <f>IFERROR(IFERROR(VLOOKUP($EG206,Data!$B:$CP,Daily!FY$10,0)+VLOOKUP($IF206,Data!$B:$CP,Daily!JX$10,0),0)/IFERROR(VLOOKUP($EG205,Data!$B:$CP,Daily!FY$10,0)+VLOOKUP($IF205,Data!$B:$CP,Daily!JX$10,0),0),0)</f>
        <v>8.2132056919166627E-2</v>
      </c>
      <c r="CA206" s="12">
        <f>IFERROR(IFERROR(VLOOKUP($EG206,Data!$B:$CP,Daily!FZ$10,0)+VLOOKUP($IF206,Data!$B:$CP,Daily!JY$10,0),0)/IFERROR(VLOOKUP($EG205,Data!$B:$CP,Daily!FZ$10,0)+VLOOKUP($IF205,Data!$B:$CP,Daily!JY$10,0),0),0)</f>
        <v>8.1894097551717587E-2</v>
      </c>
      <c r="CB206" s="12">
        <f>IFERROR(IFERROR(VLOOKUP($EG206,Data!$B:$CP,Daily!GA$10,0)+VLOOKUP($IF206,Data!$B:$CP,Daily!JZ$10,0),0)/IFERROR(VLOOKUP($EG205,Data!$B:$CP,Daily!GA$10,0)+VLOOKUP($IF205,Data!$B:$CP,Daily!JZ$10,0),0),0)</f>
        <v>8.392603129445235E-2</v>
      </c>
      <c r="CC206" s="12">
        <f>IFERROR(IFERROR(VLOOKUP($EG206,Data!$B:$CP,Daily!GB$10,0)+VLOOKUP($IF206,Data!$B:$CP,Daily!KA$10,0),0)/IFERROR(VLOOKUP($EG205,Data!$B:$CP,Daily!GB$10,0)+VLOOKUP($IF205,Data!$B:$CP,Daily!KA$10,0),0),0)</f>
        <v>7.9318959430836902E-2</v>
      </c>
      <c r="CD206" s="12">
        <f>IFERROR(IFERROR(VLOOKUP($EG206,Data!$B:$CP,Daily!GC$10,0)+VLOOKUP($IF206,Data!$B:$CP,Daily!KB$10,0),0)/IFERROR(VLOOKUP($EG205,Data!$B:$CP,Daily!GC$10,0)+VLOOKUP($IF205,Data!$B:$CP,Daily!KB$10,0),0),0)</f>
        <v>8.4658596407943668E-2</v>
      </c>
      <c r="CE206" s="12">
        <f>IFERROR(IFERROR(VLOOKUP($EG206,Data!$B:$CP,Daily!GD$10,0)+VLOOKUP($IF206,Data!$B:$CP,Daily!KC$10,0),0)/IFERROR(VLOOKUP($EG205,Data!$B:$CP,Daily!GD$10,0)+VLOOKUP($IF205,Data!$B:$CP,Daily!KC$10,0),0),0)</f>
        <v>8.5004478018768745E-2</v>
      </c>
      <c r="CF206" s="12">
        <f>IFERROR(IFERROR(VLOOKUP($EG206,Data!$B:$CP,Daily!GE$10,0)+VLOOKUP($IF206,Data!$B:$CP,Daily!KD$10,0),0)/IFERROR(VLOOKUP($EG205,Data!$B:$CP,Daily!GE$10,0)+VLOOKUP($IF205,Data!$B:$CP,Daily!KD$10,0),0),0)</f>
        <v>8.2499358480882731E-2</v>
      </c>
      <c r="CG206" s="12">
        <f>IFERROR(IFERROR(VLOOKUP($EG206,Data!$B:$CP,Daily!GF$10,0)+VLOOKUP($IF206,Data!$B:$CP,Daily!KE$10,0),0)/IFERROR(VLOOKUP($EG205,Data!$B:$CP,Daily!GF$10,0)+VLOOKUP($IF205,Data!$B:$CP,Daily!KE$10,0),0),0)</f>
        <v>8.3430471422292707E-2</v>
      </c>
      <c r="CH206" s="12">
        <f>IFERROR(IFERROR(VLOOKUP($EG206,Data!$B:$CP,Daily!GG$10,0)+VLOOKUP($IF206,Data!$B:$CP,Daily!KF$10,0),0)/IFERROR(VLOOKUP($EG205,Data!$B:$CP,Daily!GG$10,0)+VLOOKUP($IF205,Data!$B:$CP,Daily!KF$10,0),0),0)</f>
        <v>8.3205437404078056E-2</v>
      </c>
      <c r="CI206" s="12">
        <f>IFERROR(IFERROR(VLOOKUP($EG206,Data!$B:$CP,Daily!GH$10,0)+VLOOKUP($IF206,Data!$B:$CP,Daily!KG$10,0),0)/IFERROR(VLOOKUP($EG205,Data!$B:$CP,Daily!GH$10,0)+VLOOKUP($IF205,Data!$B:$CP,Daily!KG$10,0),0),0)</f>
        <v>8.4145964788421651E-2</v>
      </c>
      <c r="CJ206" s="12">
        <f>IFERROR(IFERROR(VLOOKUP($EG206,Data!$B:$CP,Daily!GI$10,0)+VLOOKUP($IF206,Data!$B:$CP,Daily!KH$10,0),0)/IFERROR(VLOOKUP($EG205,Data!$B:$CP,Daily!GI$10,0)+VLOOKUP($IF205,Data!$B:$CP,Daily!KH$10,0),0),0)</f>
        <v>8.2644228444315487E-2</v>
      </c>
      <c r="CK206" s="12">
        <f>IFERROR(IFERROR(VLOOKUP($EG206,Data!$B:$CP,Daily!GJ$10,0)+VLOOKUP($IF206,Data!$B:$CP,Daily!KI$10,0),0)/IFERROR(VLOOKUP($EG205,Data!$B:$CP,Daily!GJ$10,0)+VLOOKUP($IF205,Data!$B:$CP,Daily!KI$10,0),0),0)</f>
        <v>8.2704847199308665E-2</v>
      </c>
      <c r="CL206" s="12">
        <f>IFERROR(IFERROR(VLOOKUP($EG206,Data!$B:$CP,Daily!GK$10,0)+VLOOKUP($IF206,Data!$B:$CP,Daily!KJ$10,0),0)/IFERROR(VLOOKUP($EG205,Data!$B:$CP,Daily!GK$10,0)+VLOOKUP($IF205,Data!$B:$CP,Daily!KJ$10,0),0),0)</f>
        <v>8.2622691590896261E-2</v>
      </c>
      <c r="CM206" s="12">
        <f>IFERROR(IFERROR(VLOOKUP($EG206,Data!$B:$CP,Daily!GL$10,0)+VLOOKUP($IF206,Data!$B:$CP,Daily!KK$10,0),0)/IFERROR(VLOOKUP($EG205,Data!$B:$CP,Daily!GL$10,0)+VLOOKUP($IF205,Data!$B:$CP,Daily!KK$10,0),0),0)</f>
        <v>9.3499853317128373E-2</v>
      </c>
      <c r="CN206" s="12">
        <f>IFERROR(IFERROR(VLOOKUP($EG206,Data!$B:$CP,Daily!GM$10,0)+VLOOKUP($IF206,Data!$B:$CP,Daily!KL$10,0),0)/IFERROR(VLOOKUP($EG205,Data!$B:$CP,Daily!GM$10,0)+VLOOKUP($IF205,Data!$B:$CP,Daily!KL$10,0),0),0)</f>
        <v>0.1250809643756747</v>
      </c>
      <c r="CO206" s="12">
        <f>IFERROR(IFERROR(VLOOKUP($EG206,Data!$B:$CP,Daily!GN$10,0)+VLOOKUP($IF206,Data!$B:$CP,Daily!KM$10,0),0)/IFERROR(VLOOKUP($EG205,Data!$B:$CP,Daily!GN$10,0)+VLOOKUP($IF205,Data!$B:$CP,Daily!KM$10,0),0),0)</f>
        <v>0.11640950557495214</v>
      </c>
      <c r="CP206" s="12">
        <f>IFERROR(IFERROR(VLOOKUP($EG206,Data!$B:$CP,Daily!GO$10,0)+VLOOKUP($IF206,Data!$B:$CP,Daily!KN$10,0),0)/IFERROR(VLOOKUP($EG205,Data!$B:$CP,Daily!GO$10,0)+VLOOKUP($IF205,Data!$B:$CP,Daily!KN$10,0),0),0)</f>
        <v>0.12978993706975508</v>
      </c>
      <c r="CQ206" s="12">
        <f>IFERROR(IFERROR(VLOOKUP($EG206,Data!$B:$CP,Daily!GP$10,0)+VLOOKUP($IF206,Data!$B:$CP,Daily!KO$10,0),0)/IFERROR(VLOOKUP($EG205,Data!$B:$CP,Daily!GP$10,0)+VLOOKUP($IF205,Data!$B:$CP,Daily!KO$10,0),0),0)</f>
        <v>0.12643456456746069</v>
      </c>
      <c r="CR206" s="12">
        <f>IFERROR(IFERROR(VLOOKUP($EG206,Data!$B:$CP,Daily!GQ$10,0)+VLOOKUP($IF206,Data!$B:$CP,Daily!KP$10,0),0)/IFERROR(VLOOKUP($EG205,Data!$B:$CP,Daily!GQ$10,0)+VLOOKUP($IF205,Data!$B:$CP,Daily!KP$10,0),0),0)</f>
        <v>0.1264014466546112</v>
      </c>
      <c r="CS206" s="12">
        <f>IFERROR(IFERROR(VLOOKUP($EG206,Data!$B:$CP,Daily!GR$10,0)+VLOOKUP($IF206,Data!$B:$CP,Daily!KQ$10,0),0)/IFERROR(VLOOKUP($EG205,Data!$B:$CP,Daily!GR$10,0)+VLOOKUP($IF205,Data!$B:$CP,Daily!KQ$10,0),0),0)</f>
        <v>0.11554044277239184</v>
      </c>
      <c r="CT206" s="12">
        <f>IFERROR(IFERROR(VLOOKUP($EG206,Data!$B:$CP,Daily!GS$10,0)+VLOOKUP($IF206,Data!$B:$CP,Daily!KR$10,0),0)/IFERROR(VLOOKUP($EG205,Data!$B:$CP,Daily!GS$10,0)+VLOOKUP($IF205,Data!$B:$CP,Daily!KR$10,0),0),0)</f>
        <v>0.12075086320089481</v>
      </c>
      <c r="CU206" s="12">
        <f>IFERROR(IFERROR(VLOOKUP($EG206,Data!$B:$CP,Daily!GT$10,0)+VLOOKUP($IF206,Data!$B:$CP,Daily!KS$10,0),0)/IFERROR(VLOOKUP($EG205,Data!$B:$CP,Daily!GT$10,0)+VLOOKUP($IF205,Data!$B:$CP,Daily!KS$10,0),0),0)</f>
        <v>0.12284541050923307</v>
      </c>
      <c r="CV206" s="12">
        <f>IFERROR(IFERROR(VLOOKUP($EG206,Data!$B:$CP,Daily!GU$10,0)+VLOOKUP($IF206,Data!$B:$CP,Daily!KT$10,0),0)/IFERROR(VLOOKUP($EG205,Data!$B:$CP,Daily!GU$10,0)+VLOOKUP($IF205,Data!$B:$CP,Daily!KT$10,0),0),0)</f>
        <v>0.12591089008423831</v>
      </c>
      <c r="CW206" s="12">
        <f>IFERROR(IFERROR(VLOOKUP($EG206,Data!$B:$CP,Daily!GV$10,0)+VLOOKUP($IF206,Data!$B:$CP,Daily!KU$10,0),0)/IFERROR(VLOOKUP($EG205,Data!$B:$CP,Daily!GV$10,0)+VLOOKUP($IF205,Data!$B:$CP,Daily!KU$10,0),0),0)</f>
        <v>0.12733537519142418</v>
      </c>
      <c r="CX206" s="12">
        <f>IFERROR(IFERROR(VLOOKUP($EG206,Data!$B:$CP,Daily!GW$10,0)+VLOOKUP($IF206,Data!$B:$CP,Daily!KV$10,0),0)/IFERROR(VLOOKUP($EG205,Data!$B:$CP,Daily!GW$10,0)+VLOOKUP($IF205,Data!$B:$CP,Daily!KV$10,0),0),0)</f>
        <v>0.11789278254815502</v>
      </c>
      <c r="CY206" s="12">
        <f>IFERROR(IFERROR(VLOOKUP($EG206,Data!$B:$CP,Daily!GX$10,0)+VLOOKUP($IF206,Data!$B:$CP,Daily!KW$10,0),0)/IFERROR(VLOOKUP($EG205,Data!$B:$CP,Daily!GX$10,0)+VLOOKUP($IF205,Data!$B:$CP,Daily!KW$10,0),0),0)</f>
        <v>0.11965811965811966</v>
      </c>
      <c r="CZ206" s="12">
        <f>IFERROR(IFERROR(VLOOKUP($EG206,Data!$B:$CP,Daily!GY$10,0)+VLOOKUP($IF206,Data!$B:$CP,Daily!KX$10,0),0)/IFERROR(VLOOKUP($EG205,Data!$B:$CP,Daily!GY$10,0)+VLOOKUP($IF205,Data!$B:$CP,Daily!KX$10,0),0),0)</f>
        <v>0.11582099328607856</v>
      </c>
      <c r="DA206" s="12">
        <f>IFERROR(IFERROR(VLOOKUP($EG206,Data!$B:$CP,Daily!GZ$10,0)+VLOOKUP($IF206,Data!$B:$CP,Daily!KY$10,0),0)/IFERROR(VLOOKUP($EG205,Data!$B:$CP,Daily!GZ$10,0)+VLOOKUP($IF205,Data!$B:$CP,Daily!KY$10,0),0),0)</f>
        <v>0.11221051632498101</v>
      </c>
      <c r="DB206" s="12">
        <f>IFERROR(IFERROR(VLOOKUP($EG206,Data!$B:$CP,Daily!HA$10,0)+VLOOKUP($IF206,Data!$B:$CP,Daily!KZ$10,0),0)/IFERROR(VLOOKUP($EG205,Data!$B:$CP,Daily!HA$10,0)+VLOOKUP($IF205,Data!$B:$CP,Daily!KZ$10,0),0),0)</f>
        <v>0.11265120967741936</v>
      </c>
      <c r="DC206" s="12">
        <f>IFERROR(IFERROR(VLOOKUP($EG206,Data!$B:$CP,Daily!HB$10,0)+VLOOKUP($IF206,Data!$B:$CP,Daily!LA$10,0),0)/IFERROR(VLOOKUP($EG205,Data!$B:$CP,Daily!HB$10,0)+VLOOKUP($IF205,Data!$B:$CP,Daily!LA$10,0),0),0)</f>
        <v>0.10285782234729875</v>
      </c>
      <c r="DD206" s="12">
        <f>IFERROR(IFERROR(VLOOKUP($EG206,Data!$B:$CP,Daily!HC$10,0)+VLOOKUP($IF206,Data!$B:$CP,Daily!LB$10,0),0)/IFERROR(VLOOKUP($EG205,Data!$B:$CP,Daily!HC$10,0)+VLOOKUP($IF205,Data!$B:$CP,Daily!LB$10,0),0),0)</f>
        <v>0.12062472016645158</v>
      </c>
      <c r="DE206" s="12">
        <f>IFERROR(IFERROR(VLOOKUP($EG206,Data!$B:$CP,Daily!HD$10,0)+VLOOKUP($IF206,Data!$B:$CP,Daily!LC$10,0),0)/IFERROR(VLOOKUP($EG205,Data!$B:$CP,Daily!HD$10,0)+VLOOKUP($IF205,Data!$B:$CP,Daily!LC$10,0),0),0)</f>
        <v>0.11706577750833586</v>
      </c>
      <c r="DF206" s="12">
        <f>IFERROR(IFERROR(VLOOKUP($EG206,Data!$B:$CP,Daily!HE$10,0)+VLOOKUP($IF206,Data!$B:$CP,Daily!LD$10,0),0)/IFERROR(VLOOKUP($EG205,Data!$B:$CP,Daily!HE$10,0)+VLOOKUP($IF205,Data!$B:$CP,Daily!LD$10,0),0),0)</f>
        <v>0.11534561642141709</v>
      </c>
      <c r="DG206" s="12">
        <f>IFERROR(IFERROR(VLOOKUP($EG206,Data!$B:$CP,Daily!HF$10,0)+VLOOKUP($IF206,Data!$B:$CP,Daily!LE$10,0),0)/IFERROR(VLOOKUP($EG205,Data!$B:$CP,Daily!HF$10,0)+VLOOKUP($IF205,Data!$B:$CP,Daily!LE$10,0),0),0)</f>
        <v>0.1143585953703483</v>
      </c>
      <c r="DH206" s="12">
        <f>IFERROR(IFERROR(VLOOKUP($EG206,Data!$B:$CP,Daily!HG$10,0)+VLOOKUP($IF206,Data!$B:$CP,Daily!LF$10,0),0)/IFERROR(VLOOKUP($EG205,Data!$B:$CP,Daily!HG$10,0)+VLOOKUP($IF205,Data!$B:$CP,Daily!LF$10,0),0),0)</f>
        <v>0.11379428964568283</v>
      </c>
      <c r="DI206" s="12">
        <f>IFERROR(IFERROR(VLOOKUP($EG206,Data!$B:$CP,Daily!HH$10,0)+VLOOKUP($IF206,Data!$B:$CP,Daily!LG$10,0),0)/IFERROR(VLOOKUP($EG205,Data!$B:$CP,Daily!HH$10,0)+VLOOKUP($IF205,Data!$B:$CP,Daily!LG$10,0),0),0)</f>
        <v>0.10899145432247766</v>
      </c>
      <c r="DJ206" s="12">
        <f>IFERROR(IFERROR(VLOOKUP($EG206,Data!$B:$CP,Daily!HI$10,0)+VLOOKUP($IF206,Data!$B:$CP,Daily!LH$10,0),0)/IFERROR(VLOOKUP($EG205,Data!$B:$CP,Daily!HI$10,0)+VLOOKUP($IF205,Data!$B:$CP,Daily!LH$10,0),0),0)</f>
        <v>0.10533547956499549</v>
      </c>
      <c r="DK206" s="12">
        <f>IFERROR(IFERROR(VLOOKUP($EG206,Data!$B:$CP,Daily!HJ$10,0)+VLOOKUP($IF206,Data!$B:$CP,Daily!LI$10,0),0)/IFERROR(VLOOKUP($EG205,Data!$B:$CP,Daily!HJ$10,0)+VLOOKUP($IF205,Data!$B:$CP,Daily!LI$10,0),0),0)</f>
        <v>0.11272401879147921</v>
      </c>
      <c r="DL206" s="12">
        <f>IFERROR(IFERROR(VLOOKUP($EG206,Data!$B:$CP,Daily!HK$10,0)+VLOOKUP($IF206,Data!$B:$CP,Daily!LJ$10,0),0)/IFERROR(VLOOKUP($EG205,Data!$B:$CP,Daily!HK$10,0)+VLOOKUP($IF205,Data!$B:$CP,Daily!LJ$10,0),0),0)</f>
        <v>0.10960701127609691</v>
      </c>
      <c r="DM206" s="12">
        <f>IFERROR(IFERROR(VLOOKUP($EG206,Data!$B:$CP,Daily!HL$10,0)+VLOOKUP($IF206,Data!$B:$CP,Daily!LK$10,0),0)/IFERROR(VLOOKUP($EG205,Data!$B:$CP,Daily!HL$10,0)+VLOOKUP($IF205,Data!$B:$CP,Daily!LK$10,0),0),0)</f>
        <v>0.11023930953315025</v>
      </c>
      <c r="DN206" s="12">
        <f>IFERROR(IFERROR(VLOOKUP($EG206,Data!$B:$CP,Daily!HM$10,0)+VLOOKUP($IF206,Data!$B:$CP,Daily!LL$10,0),0)/IFERROR(VLOOKUP($EG205,Data!$B:$CP,Daily!HM$10,0)+VLOOKUP($IF205,Data!$B:$CP,Daily!LL$10,0),0),0)</f>
        <v>0.11241676459067763</v>
      </c>
      <c r="DO206" s="12">
        <f>IFERROR(IFERROR(VLOOKUP($EG206,Data!$B:$CP,Daily!HN$10,0)+VLOOKUP($IF206,Data!$B:$CP,Daily!LM$10,0),0)/IFERROR(VLOOKUP($EG205,Data!$B:$CP,Daily!HN$10,0)+VLOOKUP($IF205,Data!$B:$CP,Daily!LM$10,0),0),0)</f>
        <v>0.13830319003908026</v>
      </c>
      <c r="DP206" s="12">
        <f>IFERROR(IFERROR(VLOOKUP($EG206,Data!$B:$CP,Daily!HO$10,0)+VLOOKUP($IF206,Data!$B:$CP,Daily!LN$10,0),0)/IFERROR(VLOOKUP($EG205,Data!$B:$CP,Daily!HO$10,0)+VLOOKUP($IF205,Data!$B:$CP,Daily!LN$10,0),0),0)</f>
        <v>0.11570904645476772</v>
      </c>
      <c r="DQ206" s="12">
        <f>IFERROR(IFERROR(VLOOKUP($EG206,Data!$B:$CP,Daily!HP$10,0)+VLOOKUP($IF206,Data!$B:$CP,Daily!LO$10,0),0)/IFERROR(VLOOKUP($EG205,Data!$B:$CP,Daily!HP$10,0)+VLOOKUP($IF205,Data!$B:$CP,Daily!LO$10,0),0),0)</f>
        <v>0.10137729053706415</v>
      </c>
      <c r="DR206" s="12">
        <f>IFERROR(IFERROR(VLOOKUP($EG206,Data!$B:$CP,Daily!HQ$10,0)+VLOOKUP($IF206,Data!$B:$CP,Daily!LP$10,0),0)/IFERROR(VLOOKUP($EG205,Data!$B:$CP,Daily!HQ$10,0)+VLOOKUP($IF205,Data!$B:$CP,Daily!LP$10,0),0),0)</f>
        <v>0.10340533442014219</v>
      </c>
      <c r="DS206" s="12">
        <f>IFERROR(IFERROR(VLOOKUP($EG206,Data!$B:$CP,Daily!HR$10,0)+VLOOKUP($IF206,Data!$B:$CP,Daily!LQ$10,0),0)/IFERROR(VLOOKUP($EG205,Data!$B:$CP,Daily!HR$10,0)+VLOOKUP($IF205,Data!$B:$CP,Daily!LQ$10,0),0),0)</f>
        <v>9.8494291269880838E-2</v>
      </c>
      <c r="DT206" s="12">
        <f>IFERROR(IFERROR(VLOOKUP($EG206,Data!$B:$CP,Daily!HS$10,0)+VLOOKUP($IF206,Data!$B:$CP,Daily!LR$10,0),0)/IFERROR(VLOOKUP($EG205,Data!$B:$CP,Daily!HS$10,0)+VLOOKUP($IF205,Data!$B:$CP,Daily!LR$10,0),0),0)</f>
        <v>0.10285427933100871</v>
      </c>
      <c r="DU206" s="12">
        <f>IFERROR(IFERROR(VLOOKUP($EG206,Data!$B:$CP,Daily!HT$10,0)+VLOOKUP($IF206,Data!$B:$CP,Daily!LS$10,0),0)/IFERROR(VLOOKUP($EG205,Data!$B:$CP,Daily!HT$10,0)+VLOOKUP($IF205,Data!$B:$CP,Daily!LS$10,0),0),0)</f>
        <v>0.10193506772737046</v>
      </c>
      <c r="DV206" s="43"/>
      <c r="DW206" s="12">
        <f t="shared" si="3065"/>
        <v>8.2644228444315487E-2</v>
      </c>
      <c r="DX206" s="12">
        <f t="shared" si="3066"/>
        <v>0.11241676459067763</v>
      </c>
      <c r="DY206" s="12">
        <f t="shared" si="3067"/>
        <v>2.9772536146362147E-2</v>
      </c>
      <c r="DZ206" s="12">
        <f t="shared" si="3068"/>
        <v>0.13474616670044925</v>
      </c>
      <c r="EA206" s="12">
        <f t="shared" si="3069"/>
        <v>6.0314826334543881E-2</v>
      </c>
      <c r="EB206" s="14"/>
      <c r="EC206" s="12">
        <f t="shared" si="3070"/>
        <v>1.6382310789498724E-2</v>
      </c>
      <c r="ED206" s="12">
        <f>SUMPRODUCT(DN206:DT206,DN$205:DT$205)/SUM(DN$205:DT$205)</f>
        <v>0.10982382066477563</v>
      </c>
      <c r="EE206" s="12">
        <f>SUMPRODUCT(CR206:DT206,CR$205:DT$205)/SUM(CR$205:DT$205)</f>
        <v>0.11421022517367571</v>
      </c>
      <c r="EF206" s="1"/>
      <c r="EG206" s="7" t="s">
        <v>937</v>
      </c>
      <c r="EH206" s="7" t="s">
        <v>174</v>
      </c>
      <c r="EI206" s="12">
        <f>IFERROR(VLOOKUP($EG206,Data!$B:$CP,Daily!EI$10,0)/VLOOKUP($EG205,Data!$B:$CP,Daily!EI$10,0),0)</f>
        <v>8.9857007733822963E-2</v>
      </c>
      <c r="EJ206" s="12">
        <f>IFERROR(VLOOKUP($EG206,Data!$B:$CP,Daily!EJ$10,0)/VLOOKUP($EG205,Data!$B:$CP,Daily!EJ$10,0),0)</f>
        <v>9.0427985996146223E-2</v>
      </c>
      <c r="EK206" s="12">
        <f>IFERROR(VLOOKUP($EG206,Data!$B:$CP,Daily!EK$10,0)/VLOOKUP($EG205,Data!$B:$CP,Daily!EK$10,0),0)</f>
        <v>9.1062933043839209E-2</v>
      </c>
      <c r="EL206" s="12">
        <f>IFERROR(VLOOKUP($EG206,Data!$B:$CP,Daily!EL$10,0)/VLOOKUP($EG205,Data!$B:$CP,Daily!EL$10,0),0)</f>
        <v>8.6926147704590812E-2</v>
      </c>
      <c r="EM206" s="12">
        <f>IFERROR(VLOOKUP($EG206,Data!$B:$CP,Daily!EM$10,0)/VLOOKUP($EG205,Data!$B:$CP,Daily!EM$10,0),0)</f>
        <v>8.5322694807283953E-2</v>
      </c>
      <c r="EN206" s="12">
        <f>IFERROR(VLOOKUP($EG206,Data!$B:$CP,Daily!EN$10,0)/VLOOKUP($EG205,Data!$B:$CP,Daily!EN$10,0),0)</f>
        <v>9.1299416720674015E-2</v>
      </c>
      <c r="EO206" s="12">
        <f>IFERROR(VLOOKUP($EG206,Data!$B:$CP,Daily!EO$10,0)/VLOOKUP($EG205,Data!$B:$CP,Daily!EO$10,0),0)</f>
        <v>8.6648897504240374E-2</v>
      </c>
      <c r="EP206" s="12">
        <f>IFERROR(VLOOKUP($EG206,Data!$B:$CP,Daily!EP$10,0)/VLOOKUP($EG205,Data!$B:$CP,Daily!EP$10,0),0)</f>
        <v>8.8928422900974996E-2</v>
      </c>
      <c r="EQ206" s="12">
        <f>IFERROR(VLOOKUP($EG206,Data!$B:$CP,Daily!EQ$10,0)/VLOOKUP($EG205,Data!$B:$CP,Daily!EQ$10,0),0)</f>
        <v>9.2326139088729012E-2</v>
      </c>
      <c r="ER206" s="12">
        <f>IFERROR(VLOOKUP($EG206,Data!$B:$CP,Daily!ER$10,0)/VLOOKUP($EG205,Data!$B:$CP,Daily!ER$10,0),0)</f>
        <v>8.9885589094449853E-2</v>
      </c>
      <c r="ES206" s="12">
        <f>IFERROR(VLOOKUP($EG206,Data!$B:$CP,Daily!ES$10,0)/VLOOKUP($EG205,Data!$B:$CP,Daily!ES$10,0),0)</f>
        <v>8.6747547069742775E-2</v>
      </c>
      <c r="ET206" s="12">
        <f>IFERROR(VLOOKUP($EG206,Data!$B:$CP,Daily!ET$10,0)/VLOOKUP($EG205,Data!$B:$CP,Daily!ET$10,0),0)</f>
        <v>8.9922114703799863E-2</v>
      </c>
      <c r="EU206" s="12">
        <f>IFERROR(VLOOKUP($EG206,Data!$B:$CP,Daily!EU$10,0)/VLOOKUP($EG205,Data!$B:$CP,Daily!EU$10,0),0)</f>
        <v>8.0766051253788926E-2</v>
      </c>
      <c r="EV206" s="12">
        <f>IFERROR(VLOOKUP($EG206,Data!$B:$CP,Daily!EV$10,0)/VLOOKUP($EG205,Data!$B:$CP,Daily!EV$10,0),0)</f>
        <v>8.7409268565047465E-2</v>
      </c>
      <c r="EW206" s="12">
        <f>IFERROR(VLOOKUP($EG206,Data!$B:$CP,Daily!EW$10,0)/VLOOKUP($EG205,Data!$B:$CP,Daily!EW$10,0),0)</f>
        <v>8.6398631308810953E-2</v>
      </c>
      <c r="EX206" s="12">
        <f>IFERROR(VLOOKUP($EG206,Data!$B:$CP,Daily!EX$10,0)/VLOOKUP($EG205,Data!$B:$CP,Daily!EX$10,0),0)</f>
        <v>8.5475561250367052E-2</v>
      </c>
      <c r="EY206" s="12">
        <f>IFERROR(VLOOKUP($EG206,Data!$B:$CP,Daily!EY$10,0)/VLOOKUP($EG205,Data!$B:$CP,Daily!EY$10,0),0)</f>
        <v>9.1441279393007821E-2</v>
      </c>
      <c r="EZ206" s="12">
        <f>IFERROR(VLOOKUP($EG206,Data!$B:$CP,Daily!EZ$10,0)/VLOOKUP($EG205,Data!$B:$CP,Daily!EZ$10,0),0)</f>
        <v>9.0297559803686034E-2</v>
      </c>
      <c r="FA206" s="12">
        <f>IFERROR(VLOOKUP($EG206,Data!$B:$CP,Daily!FA$10,0)/VLOOKUP($EG205,Data!$B:$CP,Daily!FA$10,0),0)</f>
        <v>9.0413352615087969E-2</v>
      </c>
      <c r="FB206" s="12">
        <f>IFERROR(VLOOKUP($EG206,Data!$B:$CP,Daily!FB$10,0)/VLOOKUP($EG205,Data!$B:$CP,Daily!FB$10,0),0)</f>
        <v>8.7962249020756875E-2</v>
      </c>
      <c r="FC206" s="12">
        <f>IFERROR(VLOOKUP($EG206,Data!$B:$CP,Daily!FC$10,0)/VLOOKUP($EG205,Data!$B:$CP,Daily!FC$10,0),0)</f>
        <v>8.6173277844067406E-2</v>
      </c>
      <c r="FD206" s="12">
        <f>IFERROR(VLOOKUP($EG206,Data!$B:$CP,Daily!FD$10,0)/VLOOKUP($EG205,Data!$B:$CP,Daily!FD$10,0),0)</f>
        <v>9.151901436369736E-2</v>
      </c>
      <c r="FE206" s="12">
        <f>IFERROR(VLOOKUP($EG206,Data!$B:$CP,Daily!FE$10,0)/VLOOKUP($EG205,Data!$B:$CP,Daily!FE$10,0),0)</f>
        <v>9.8078300682094249E-2</v>
      </c>
      <c r="FF206" s="12">
        <f>IFERROR(VLOOKUP($EG206,Data!$B:$CP,Daily!FF$10,0)/VLOOKUP($EG205,Data!$B:$CP,Daily!FF$10,0),0)</f>
        <v>9.7073152862742221E-2</v>
      </c>
      <c r="FG206" s="12">
        <f>IFERROR(VLOOKUP($EG206,Data!$B:$CP,Daily!FG$10,0)/VLOOKUP($EG205,Data!$B:$CP,Daily!FG$10,0),0)</f>
        <v>9.652285149435981E-2</v>
      </c>
      <c r="FH206" s="12">
        <f>IFERROR(VLOOKUP($EG206,Data!$B:$CP,Daily!FH$10,0)/VLOOKUP($EG205,Data!$B:$CP,Daily!FH$10,0),0)</f>
        <v>0.10020286673983173</v>
      </c>
      <c r="FI206" s="12">
        <f>IFERROR(VLOOKUP($EG206,Data!$B:$CP,Daily!FI$10,0)/VLOOKUP($EG205,Data!$B:$CP,Daily!FI$10,0),0)</f>
        <v>9.8780908207715692E-2</v>
      </c>
      <c r="FJ206" s="12">
        <f>IFERROR(VLOOKUP($EG206,Data!$B:$CP,Daily!FJ$10,0)/VLOOKUP($EG205,Data!$B:$CP,Daily!FJ$10,0),0)</f>
        <v>9.5765010479595611E-2</v>
      </c>
      <c r="FK206" s="12">
        <f>IFERROR(VLOOKUP($EG206,Data!$B:$CP,Daily!FK$10,0)/VLOOKUP($EG205,Data!$B:$CP,Daily!FK$10,0),0)</f>
        <v>9.5289742795165791E-2</v>
      </c>
      <c r="FL206" s="12">
        <f>IFERROR(VLOOKUP($EG206,Data!$B:$CP,Daily!FL$10,0)/VLOOKUP($EG205,Data!$B:$CP,Daily!FL$10,0),0)</f>
        <v>9.6963064295485638E-2</v>
      </c>
      <c r="FM206" s="12">
        <f>IFERROR(VLOOKUP($EG206,Data!$B:$CP,Daily!FM$10,0)/VLOOKUP($EG205,Data!$B:$CP,Daily!FM$10,0),0)</f>
        <v>9.9264109962070871E-2</v>
      </c>
      <c r="FN206" s="12">
        <f>IFERROR(VLOOKUP($EG206,Data!$B:$CP,Daily!FN$10,0)/VLOOKUP($EG205,Data!$B:$CP,Daily!FN$10,0),0)</f>
        <v>9.5736751881940821E-2</v>
      </c>
      <c r="FO206" s="12">
        <f>IFERROR(VLOOKUP($EG206,Data!$B:$CP,Daily!FO$10,0)/VLOOKUP($EG205,Data!$B:$CP,Daily!FO$10,0),0)</f>
        <v>9.9613718834133211E-2</v>
      </c>
      <c r="FP206" s="12">
        <f>IFERROR(VLOOKUP($EG206,Data!$B:$CP,Daily!FP$10,0)/VLOOKUP($EG205,Data!$B:$CP,Daily!FP$10,0),0)</f>
        <v>9.6329901388172018E-2</v>
      </c>
      <c r="FQ206" s="12">
        <f>IFERROR(VLOOKUP($EG206,Data!$B:$CP,Daily!FQ$10,0)/VLOOKUP($EG205,Data!$B:$CP,Daily!FQ$10,0),0)</f>
        <v>9.8795321296269292E-2</v>
      </c>
      <c r="FR206" s="12">
        <f>IFERROR(VLOOKUP($EG206,Data!$B:$CP,Daily!FR$10,0)/VLOOKUP($EG205,Data!$B:$CP,Daily!FR$10,0),0)</f>
        <v>0.10119100922360527</v>
      </c>
      <c r="FS206" s="12">
        <f>IFERROR(VLOOKUP($EG206,Data!$B:$CP,Daily!FS$10,0)/VLOOKUP($EG205,Data!$B:$CP,Daily!FS$10,0),0)</f>
        <v>9.7516299285936039E-2</v>
      </c>
      <c r="FT206" s="12">
        <f>IFERROR(VLOOKUP($EG206,Data!$B:$CP,Daily!FT$10,0)/VLOOKUP($EG205,Data!$B:$CP,Daily!FT$10,0),0)</f>
        <v>9.8879848213959939E-2</v>
      </c>
      <c r="FU206" s="12">
        <f>IFERROR(VLOOKUP($EG206,Data!$B:$CP,Daily!FU$10,0)/VLOOKUP($EG205,Data!$B:$CP,Daily!FU$10,0),0)</f>
        <v>9.2350672857480123E-2</v>
      </c>
      <c r="FV206" s="12">
        <f>IFERROR(VLOOKUP($EG206,Data!$B:$CP,Daily!FV$10,0)/VLOOKUP($EG205,Data!$B:$CP,Daily!FV$10,0),0)</f>
        <v>9.8874405556125769E-2</v>
      </c>
      <c r="FW206" s="12">
        <f>IFERROR(VLOOKUP($EG206,Data!$B:$CP,Daily!FW$10,0)/VLOOKUP($EG205,Data!$B:$CP,Daily!FW$10,0),0)</f>
        <v>9.6432344021535416E-2</v>
      </c>
      <c r="FX206" s="12">
        <f>IFERROR(VLOOKUP($EG206,Data!$B:$CP,Daily!FX$10,0)/VLOOKUP($EG205,Data!$B:$CP,Daily!FX$10,0),0)</f>
        <v>9.1812865497076027E-2</v>
      </c>
      <c r="FY206" s="12">
        <f>IFERROR(VLOOKUP($EG206,Data!$B:$CP,Daily!FY$10,0)/VLOOKUP($EG205,Data!$B:$CP,Daily!FY$10,0),0)</f>
        <v>9.2848416502208445E-2</v>
      </c>
      <c r="FZ206" s="12">
        <f>IFERROR(VLOOKUP($EG206,Data!$B:$CP,Daily!FZ$10,0)/VLOOKUP($EG205,Data!$B:$CP,Daily!FZ$10,0),0)</f>
        <v>9.244716848624146E-2</v>
      </c>
      <c r="GA206" s="12">
        <f>IFERROR(VLOOKUP($EG206,Data!$B:$CP,Daily!GA$10,0)/VLOOKUP($EG205,Data!$B:$CP,Daily!GA$10,0),0)</f>
        <v>9.2662294827519309E-2</v>
      </c>
      <c r="GB206" s="12">
        <f>IFERROR(VLOOKUP($EG206,Data!$B:$CP,Daily!GB$10,0)/VLOOKUP($EG205,Data!$B:$CP,Daily!GB$10,0),0)</f>
        <v>8.6697024625315006E-2</v>
      </c>
      <c r="GC206" s="12">
        <f>IFERROR(VLOOKUP($EG206,Data!$B:$CP,Daily!GC$10,0)/VLOOKUP($EG205,Data!$B:$CP,Daily!GC$10,0),0)</f>
        <v>9.233427181981059E-2</v>
      </c>
      <c r="GD206" s="12">
        <f>IFERROR(VLOOKUP($EG206,Data!$B:$CP,Daily!GD$10,0)/VLOOKUP($EG205,Data!$B:$CP,Daily!GD$10,0),0)</f>
        <v>9.2392311970829991E-2</v>
      </c>
      <c r="GE206" s="12">
        <f>IFERROR(VLOOKUP($EG206,Data!$B:$CP,Daily!GE$10,0)/VLOOKUP($EG205,Data!$B:$CP,Daily!GE$10,0),0)</f>
        <v>9.2434945360140075E-2</v>
      </c>
      <c r="GF206" s="12">
        <f>IFERROR(VLOOKUP($EG206,Data!$B:$CP,Daily!GF$10,0)/VLOOKUP($EG205,Data!$B:$CP,Daily!GF$10,0),0)</f>
        <v>9.3290632506004806E-2</v>
      </c>
      <c r="GG206" s="12">
        <f>IFERROR(VLOOKUP($EG206,Data!$B:$CP,Daily!GG$10,0)/VLOOKUP($EG205,Data!$B:$CP,Daily!GG$10,0),0)</f>
        <v>9.1913939658124985E-2</v>
      </c>
      <c r="GH206" s="12">
        <f>IFERROR(VLOOKUP($EG206,Data!$B:$CP,Daily!GH$10,0)/VLOOKUP($EG205,Data!$B:$CP,Daily!GH$10,0),0)</f>
        <v>9.1207917930934843E-2</v>
      </c>
      <c r="GI206" s="12">
        <f>IFERROR(VLOOKUP($EG206,Data!$B:$CP,Daily!GI$10,0)/VLOOKUP($EG205,Data!$B:$CP,Daily!GI$10,0),0)</f>
        <v>8.9264365983900529E-2</v>
      </c>
      <c r="GJ206" s="12">
        <f>IFERROR(VLOOKUP($EG206,Data!$B:$CP,Daily!GJ$10,0)/VLOOKUP($EG205,Data!$B:$CP,Daily!GJ$10,0),0)</f>
        <v>9.1084510727367868E-2</v>
      </c>
      <c r="GK206" s="12">
        <f>IFERROR(VLOOKUP($EG206,Data!$B:$CP,Daily!GK$10,0)/VLOOKUP($EG205,Data!$B:$CP,Daily!GK$10,0),0)</f>
        <v>9.0914761563172505E-2</v>
      </c>
      <c r="GL206" s="12">
        <f>IFERROR(VLOOKUP($EG206,Data!$B:$CP,Daily!GL$10,0)/VLOOKUP($EG205,Data!$B:$CP,Daily!GL$10,0),0)</f>
        <v>0.10064299692479732</v>
      </c>
      <c r="GM206" s="12">
        <f>IFERROR(VLOOKUP($EG206,Data!$B:$CP,Daily!GM$10,0)/VLOOKUP($EG205,Data!$B:$CP,Daily!GM$10,0),0)</f>
        <v>0.1315962518494164</v>
      </c>
      <c r="GN206" s="12">
        <f>IFERROR(VLOOKUP($EG206,Data!$B:$CP,Daily!GN$10,0)/VLOOKUP($EG205,Data!$B:$CP,Daily!GN$10,0),0)</f>
        <v>0.11961332401583974</v>
      </c>
      <c r="GO206" s="12">
        <f>IFERROR(VLOOKUP($EG206,Data!$B:$CP,Daily!GO$10,0)/VLOOKUP($EG205,Data!$B:$CP,Daily!GO$10,0),0)</f>
        <v>0.13943856419696271</v>
      </c>
      <c r="GP206" s="12">
        <f>IFERROR(VLOOKUP($EG206,Data!$B:$CP,Daily!GP$10,0)/VLOOKUP($EG205,Data!$B:$CP,Daily!GP$10,0),0)</f>
        <v>0.13143422789265288</v>
      </c>
      <c r="GQ206" s="12">
        <f>IFERROR(VLOOKUP($EG206,Data!$B:$CP,Daily!GQ$10,0)/VLOOKUP($EG205,Data!$B:$CP,Daily!GQ$10,0),0)</f>
        <v>0.13629283489096572</v>
      </c>
      <c r="GR206" s="12">
        <f>IFERROR(VLOOKUP($EG206,Data!$B:$CP,Daily!GR$10,0)/VLOOKUP($EG205,Data!$B:$CP,Daily!GR$10,0),0)</f>
        <v>0.12013866751673573</v>
      </c>
      <c r="GS206" s="12">
        <f>IFERROR(VLOOKUP($EG206,Data!$B:$CP,Daily!GS$10,0)/VLOOKUP($EG205,Data!$B:$CP,Daily!GS$10,0),0)</f>
        <v>0.12741167627161112</v>
      </c>
      <c r="GT206" s="12">
        <f>IFERROR(VLOOKUP($EG206,Data!$B:$CP,Daily!GT$10,0)/VLOOKUP($EG205,Data!$B:$CP,Daily!GT$10,0),0)</f>
        <v>0.1332367849384504</v>
      </c>
      <c r="GU206" s="12">
        <f>IFERROR(VLOOKUP($EG206,Data!$B:$CP,Daily!GU$10,0)/VLOOKUP($EG205,Data!$B:$CP,Daily!GU$10,0),0)</f>
        <v>0.1390580894369336</v>
      </c>
      <c r="GV206" s="12">
        <f>IFERROR(VLOOKUP($EG206,Data!$B:$CP,Daily!GV$10,0)/VLOOKUP($EG205,Data!$B:$CP,Daily!GV$10,0),0)</f>
        <v>0.13964665568955542</v>
      </c>
      <c r="GW206" s="12">
        <f>IFERROR(VLOOKUP($EG206,Data!$B:$CP,Daily!GW$10,0)/VLOOKUP($EG205,Data!$B:$CP,Daily!GW$10,0),0)</f>
        <v>0.12898840463814473</v>
      </c>
      <c r="GX206" s="12">
        <f>IFERROR(VLOOKUP($EG206,Data!$B:$CP,Daily!GX$10,0)/VLOOKUP($EG205,Data!$B:$CP,Daily!GX$10,0),0)</f>
        <v>0.13400801985869773</v>
      </c>
      <c r="GY206" s="12">
        <f>IFERROR(VLOOKUP($EG206,Data!$B:$CP,Daily!GY$10,0)/VLOOKUP($EG205,Data!$B:$CP,Daily!GY$10,0),0)</f>
        <v>0.12824403098299131</v>
      </c>
      <c r="GZ206" s="12">
        <f>IFERROR(VLOOKUP($EG206,Data!$B:$CP,Daily!GZ$10,0)/VLOOKUP($EG205,Data!$B:$CP,Daily!GZ$10,0),0)</f>
        <v>0.12634034542031594</v>
      </c>
      <c r="HA206" s="12">
        <f>IFERROR(VLOOKUP($EG206,Data!$B:$CP,Daily!HA$10,0)/VLOOKUP($EG205,Data!$B:$CP,Daily!HA$10,0),0)</f>
        <v>0.12596953184042003</v>
      </c>
      <c r="HB206" s="12">
        <f>IFERROR(VLOOKUP($EG206,Data!$B:$CP,Daily!HB$10,0)/VLOOKUP($EG205,Data!$B:$CP,Daily!HB$10,0),0)</f>
        <v>0.1097711708702188</v>
      </c>
      <c r="HC206" s="12">
        <f>IFERROR(VLOOKUP($EG206,Data!$B:$CP,Daily!HC$10,0)/VLOOKUP($EG205,Data!$B:$CP,Daily!HC$10,0),0)</f>
        <v>0.13343677269200932</v>
      </c>
      <c r="HD206" s="12">
        <f>IFERROR(VLOOKUP($EG206,Data!$B:$CP,Daily!HD$10,0)/VLOOKUP($EG205,Data!$B:$CP,Daily!HD$10,0),0)</f>
        <v>0.12852130843050252</v>
      </c>
      <c r="HE206" s="12">
        <f>IFERROR(VLOOKUP($EG206,Data!$B:$CP,Daily!HE$10,0)/VLOOKUP($EG205,Data!$B:$CP,Daily!HE$10,0),0)</f>
        <v>0.12948728777768392</v>
      </c>
      <c r="HF206" s="12">
        <f>IFERROR(VLOOKUP($EG206,Data!$B:$CP,Daily!HF$10,0)/VLOOKUP($EG205,Data!$B:$CP,Daily!HF$10,0),0)</f>
        <v>0.12692678227360307</v>
      </c>
      <c r="HG206" s="12">
        <f>IFERROR(VLOOKUP($EG206,Data!$B:$CP,Daily!HG$10,0)/VLOOKUP($EG205,Data!$B:$CP,Daily!HG$10,0),0)</f>
        <v>0.12916982184847156</v>
      </c>
      <c r="HH206" s="12">
        <f>IFERROR(VLOOKUP($EG206,Data!$B:$CP,Daily!HH$10,0)/VLOOKUP($EG205,Data!$B:$CP,Daily!HH$10,0),0)</f>
        <v>0.11929307805596466</v>
      </c>
      <c r="HI206" s="12">
        <f>IFERROR(VLOOKUP($EG206,Data!$B:$CP,Daily!HI$10,0)/VLOOKUP($EG205,Data!$B:$CP,Daily!HI$10,0),0)</f>
        <v>0.11877053669222344</v>
      </c>
      <c r="HJ206" s="12">
        <f>IFERROR(VLOOKUP($EG206,Data!$B:$CP,Daily!HJ$10,0)/VLOOKUP($EG205,Data!$B:$CP,Daily!HJ$10,0),0)</f>
        <v>0.12897428216868501</v>
      </c>
      <c r="HK206" s="12">
        <f>IFERROR(VLOOKUP($EG206,Data!$B:$CP,Daily!HK$10,0)/VLOOKUP($EG205,Data!$B:$CP,Daily!HK$10,0),0)</f>
        <v>0.12334047109207709</v>
      </c>
      <c r="HL206" s="12">
        <f>IFERROR(VLOOKUP($EG206,Data!$B:$CP,Daily!HL$10,0)/VLOOKUP($EG205,Data!$B:$CP,Daily!HL$10,0),0)</f>
        <v>0.12231642812694461</v>
      </c>
      <c r="HM206" s="12">
        <f>IFERROR(VLOOKUP($EG206,Data!$B:$CP,Daily!HM$10,0)/VLOOKUP($EG205,Data!$B:$CP,Daily!HM$10,0),0)</f>
        <v>0.126694166175604</v>
      </c>
      <c r="HN206" s="12">
        <f>IFERROR(VLOOKUP($EG206,Data!$B:$CP,Daily!HN$10,0)/VLOOKUP($EG205,Data!$B:$CP,Daily!HN$10,0),0)</f>
        <v>0.16608434224425123</v>
      </c>
      <c r="HO206" s="12">
        <f>IFERROR(VLOOKUP($EG206,Data!$B:$CP,Daily!HO$10,0)/VLOOKUP($EG205,Data!$B:$CP,Daily!HO$10,0),0)</f>
        <v>0.13754170739105523</v>
      </c>
      <c r="HP206" s="12">
        <f>IFERROR(VLOOKUP($EG206,Data!$B:$CP,Daily!HP$10,0)/VLOOKUP($EG205,Data!$B:$CP,Daily!HP$10,0),0)</f>
        <v>0.1147740734472838</v>
      </c>
      <c r="HQ206" s="12">
        <f>IFERROR(VLOOKUP($EG206,Data!$B:$CP,Daily!HQ$10,0)/VLOOKUP($EG205,Data!$B:$CP,Daily!HQ$10,0),0)</f>
        <v>0.11672473867595819</v>
      </c>
      <c r="HR206" s="12">
        <f>IFERROR(VLOOKUP($EG206,Data!$B:$CP,Daily!HR$10,0)/VLOOKUP($EG205,Data!$B:$CP,Daily!HR$10,0),0)</f>
        <v>0.10830909846281678</v>
      </c>
      <c r="HS206" s="12">
        <f>IFERROR(VLOOKUP($EG206,Data!$B:$CP,Daily!HS$10,0)/VLOOKUP($EG205,Data!$B:$CP,Daily!HS$10,0),0)</f>
        <v>0.11352665274401726</v>
      </c>
      <c r="HT206" s="12">
        <f>IFERROR(VLOOKUP($EG206,Data!$B:$CP,Daily!HT$10,0)/VLOOKUP($EG205,Data!$B:$CP,Daily!HT$10,0),0)</f>
        <v>0.11522574620164505</v>
      </c>
      <c r="HU206" s="13"/>
      <c r="HV206" s="40">
        <f t="shared" si="1902"/>
        <v>9.1207917930934843E-2</v>
      </c>
      <c r="HW206" s="40">
        <f t="shared" si="1903"/>
        <v>0.12334047109207709</v>
      </c>
      <c r="HX206" s="40">
        <f t="shared" si="3071"/>
        <v>3.2132553161142247E-2</v>
      </c>
      <c r="HY206" s="40">
        <f t="shared" si="3072"/>
        <v>0.14743988596293378</v>
      </c>
      <c r="HZ206" s="40">
        <f t="shared" si="3073"/>
        <v>6.7108503060078151E-2</v>
      </c>
      <c r="IA206" s="43"/>
      <c r="IB206" s="12">
        <f t="shared" si="3074"/>
        <v>1.8324431871036599E-2</v>
      </c>
      <c r="IC206" s="12">
        <f>SUMPRODUCT(HM206:HS206,HM$205:HS$205)/SUM(HM$205:HS$205)</f>
        <v>0.12510812070184893</v>
      </c>
      <c r="ID206" s="12">
        <f>SUMPRODUCT(GQ206:HS206,GQ$205:HS$205)/SUM(GQ$205:HS$205)</f>
        <v>0.126919529863044</v>
      </c>
      <c r="IE206" s="1"/>
      <c r="IF206" s="7" t="s">
        <v>938</v>
      </c>
      <c r="IG206" s="7" t="s">
        <v>174</v>
      </c>
      <c r="IH206" s="12">
        <f>IFERROR(VLOOKUP($IF206,Data!$B:$CP,Daily!IH$10,0)/VLOOKUP($IF205,Data!$B:$CP,Daily!IH$10,0),0)</f>
        <v>6.5237972286771667E-2</v>
      </c>
      <c r="II206" s="12">
        <f>IFERROR(VLOOKUP($IF206,Data!$B:$CP,Daily!II$10,0)/VLOOKUP($IF205,Data!$B:$CP,Daily!II$10,0),0)</f>
        <v>6.5831622176591373E-2</v>
      </c>
      <c r="IJ206" s="12">
        <f>IFERROR(VLOOKUP($IF206,Data!$B:$CP,Daily!IJ$10,0)/VLOOKUP($IF205,Data!$B:$CP,Daily!IJ$10,0),0)</f>
        <v>7.0594262295081964E-2</v>
      </c>
      <c r="IK206" s="12">
        <f>IFERROR(VLOOKUP($IF206,Data!$B:$CP,Daily!IK$10,0)/VLOOKUP($IF205,Data!$B:$CP,Daily!IK$10,0),0)</f>
        <v>6.8094125319276125E-2</v>
      </c>
      <c r="IL206" s="12">
        <f>IFERROR(VLOOKUP($IF206,Data!$B:$CP,Daily!IL$10,0)/VLOOKUP($IF205,Data!$B:$CP,Daily!IL$10,0),0)</f>
        <v>6.9214323890967391E-2</v>
      </c>
      <c r="IM206" s="12">
        <f>IFERROR(VLOOKUP($IF206,Data!$B:$CP,Daily!IM$10,0)/VLOOKUP($IF205,Data!$B:$CP,Daily!IM$10,0),0)</f>
        <v>7.3343341196654518E-2</v>
      </c>
      <c r="IN206" s="12">
        <f>IFERROR(VLOOKUP($IF206,Data!$B:$CP,Daily!IN$10,0)/VLOOKUP($IF205,Data!$B:$CP,Daily!IN$10,0),0)</f>
        <v>5.8158691237883607E-2</v>
      </c>
      <c r="IO206" s="12">
        <f>IFERROR(VLOOKUP($IF206,Data!$B:$CP,Daily!IO$10,0)/VLOOKUP($IF205,Data!$B:$CP,Daily!IO$10,0),0)</f>
        <v>6.9149135635804548E-2</v>
      </c>
      <c r="IP206" s="12">
        <f>IFERROR(VLOOKUP($IF206,Data!$B:$CP,Daily!IP$10,0)/VLOOKUP($IF205,Data!$B:$CP,Daily!IP$10,0),0)</f>
        <v>6.8558294364745975E-2</v>
      </c>
      <c r="IQ206" s="12">
        <f>IFERROR(VLOOKUP($IF206,Data!$B:$CP,Daily!IQ$10,0)/VLOOKUP($IF205,Data!$B:$CP,Daily!IQ$10,0),0)</f>
        <v>6.9162793073504619E-2</v>
      </c>
      <c r="IR206" s="12">
        <f>IFERROR(VLOOKUP($IF206,Data!$B:$CP,Daily!IR$10,0)/VLOOKUP($IF205,Data!$B:$CP,Daily!IR$10,0),0)</f>
        <v>6.8440857283088838E-2</v>
      </c>
      <c r="IS206" s="12">
        <f>IFERROR(VLOOKUP($IF206,Data!$B:$CP,Daily!IS$10,0)/VLOOKUP($IF205,Data!$B:$CP,Daily!IS$10,0),0)</f>
        <v>6.8002311693315359E-2</v>
      </c>
      <c r="IT206" s="12">
        <f>IFERROR(VLOOKUP($IF206,Data!$B:$CP,Daily!IT$10,0)/VLOOKUP($IF205,Data!$B:$CP,Daily!IT$10,0),0)</f>
        <v>6.1730680240629339E-2</v>
      </c>
      <c r="IU206" s="12">
        <f>IFERROR(VLOOKUP($IF206,Data!$B:$CP,Daily!IU$10,0)/VLOOKUP($IF205,Data!$B:$CP,Daily!IU$10,0),0)</f>
        <v>6.7731325196918546E-2</v>
      </c>
      <c r="IV206" s="12">
        <f>IFERROR(VLOOKUP($IF206,Data!$B:$CP,Daily!IV$10,0)/VLOOKUP($IF205,Data!$B:$CP,Daily!IV$10,0),0)</f>
        <v>6.4350211452737449E-2</v>
      </c>
      <c r="IW206" s="12">
        <f>IFERROR(VLOOKUP($IF206,Data!$B:$CP,Daily!IW$10,0)/VLOOKUP($IF205,Data!$B:$CP,Daily!IW$10,0),0)</f>
        <v>6.4715698644633488E-2</v>
      </c>
      <c r="IX206" s="12">
        <f>IFERROR(VLOOKUP($IF206,Data!$B:$CP,Daily!IX$10,0)/VLOOKUP($IF205,Data!$B:$CP,Daily!IX$10,0),0)</f>
        <v>6.488749345892203E-2</v>
      </c>
      <c r="IY206" s="12">
        <f>IFERROR(VLOOKUP($IF206,Data!$B:$CP,Daily!IY$10,0)/VLOOKUP($IF205,Data!$B:$CP,Daily!IY$10,0),0)</f>
        <v>6.8828387886203726E-2</v>
      </c>
      <c r="IZ206" s="12">
        <f>IFERROR(VLOOKUP($IF206,Data!$B:$CP,Daily!IZ$10,0)/VLOOKUP($IF205,Data!$B:$CP,Daily!IZ$10,0),0)</f>
        <v>7.158394304923868E-2</v>
      </c>
      <c r="JA206" s="12">
        <f>IFERROR(VLOOKUP($IF206,Data!$B:$CP,Daily!JA$10,0)/VLOOKUP($IF205,Data!$B:$CP,Daily!JA$10,0),0)</f>
        <v>6.863941427699817E-2</v>
      </c>
      <c r="JB206" s="12">
        <f>IFERROR(VLOOKUP($IF206,Data!$B:$CP,Daily!JB$10,0)/VLOOKUP($IF205,Data!$B:$CP,Daily!JB$10,0),0)</f>
        <v>6.4681247091670543E-2</v>
      </c>
      <c r="JC206" s="12">
        <f>IFERROR(VLOOKUP($IF206,Data!$B:$CP,Daily!JC$10,0)/VLOOKUP($IF205,Data!$B:$CP,Daily!JC$10,0),0)</f>
        <v>7.9548232533124721E-2</v>
      </c>
      <c r="JD206" s="12">
        <f>IFERROR(VLOOKUP($IF206,Data!$B:$CP,Daily!JD$10,0)/VLOOKUP($IF205,Data!$B:$CP,Daily!JD$10,0),0)</f>
        <v>8.2829046898638431E-2</v>
      </c>
      <c r="JE206" s="12">
        <f>IFERROR(VLOOKUP($IF206,Data!$B:$CP,Daily!JE$10,0)/VLOOKUP($IF205,Data!$B:$CP,Daily!JE$10,0),0)</f>
        <v>8.6780789348549686E-2</v>
      </c>
      <c r="JF206" s="12">
        <f>IFERROR(VLOOKUP($IF206,Data!$B:$CP,Daily!JF$10,0)/VLOOKUP($IF205,Data!$B:$CP,Daily!JF$10,0),0)</f>
        <v>8.2650690793495532E-2</v>
      </c>
      <c r="JG206" s="12">
        <f>IFERROR(VLOOKUP($IF206,Data!$B:$CP,Daily!JG$10,0)/VLOOKUP($IF205,Data!$B:$CP,Daily!JG$10,0),0)</f>
        <v>8.370138963697081E-2</v>
      </c>
      <c r="JH206" s="12">
        <f>IFERROR(VLOOKUP($IF206,Data!$B:$CP,Daily!JH$10,0)/VLOOKUP($IF205,Data!$B:$CP,Daily!JH$10,0),0)</f>
        <v>7.8754848529483973E-2</v>
      </c>
      <c r="JI206" s="12">
        <f>IFERROR(VLOOKUP($IF206,Data!$B:$CP,Daily!JI$10,0)/VLOOKUP($IF205,Data!$B:$CP,Daily!JI$10,0),0)</f>
        <v>7.8851199400299846E-2</v>
      </c>
      <c r="JJ206" s="12">
        <f>IFERROR(VLOOKUP($IF206,Data!$B:$CP,Daily!JJ$10,0)/VLOOKUP($IF205,Data!$B:$CP,Daily!JJ$10,0),0)</f>
        <v>7.4181026320772586E-2</v>
      </c>
      <c r="JK206" s="12">
        <f>IFERROR(VLOOKUP($IF206,Data!$B:$CP,Daily!JK$10,0)/VLOOKUP($IF205,Data!$B:$CP,Daily!JK$10,0),0)</f>
        <v>7.717713951252142E-2</v>
      </c>
      <c r="JL206" s="12">
        <f>IFERROR(VLOOKUP($IF206,Data!$B:$CP,Daily!JL$10,0)/VLOOKUP($IF205,Data!$B:$CP,Daily!JL$10,0),0)</f>
        <v>7.9987582781456956E-2</v>
      </c>
      <c r="JM206" s="12">
        <f>IFERROR(VLOOKUP($IF206,Data!$B:$CP,Daily!JM$10,0)/VLOOKUP($IF205,Data!$B:$CP,Daily!JM$10,0),0)</f>
        <v>7.2790192973194903E-2</v>
      </c>
      <c r="JN206" s="12">
        <f>IFERROR(VLOOKUP($IF206,Data!$B:$CP,Daily!JN$10,0)/VLOOKUP($IF205,Data!$B:$CP,Daily!JN$10,0),0)</f>
        <v>7.9715901126115596E-2</v>
      </c>
      <c r="JO206" s="12">
        <f>IFERROR(VLOOKUP($IF206,Data!$B:$CP,Daily!JO$10,0)/VLOOKUP($IF205,Data!$B:$CP,Daily!JO$10,0),0)</f>
        <v>8.4448409158489446E-2</v>
      </c>
      <c r="JP206" s="12">
        <f>IFERROR(VLOOKUP($IF206,Data!$B:$CP,Daily!JP$10,0)/VLOOKUP($IF205,Data!$B:$CP,Daily!JP$10,0),0)</f>
        <v>7.8801925476912102E-2</v>
      </c>
      <c r="JQ206" s="12">
        <f>IFERROR(VLOOKUP($IF206,Data!$B:$CP,Daily!JQ$10,0)/VLOOKUP($IF205,Data!$B:$CP,Daily!JQ$10,0),0)</f>
        <v>7.604785409520623E-2</v>
      </c>
      <c r="JR206" s="12">
        <f>IFERROR(VLOOKUP($IF206,Data!$B:$CP,Daily!JR$10,0)/VLOOKUP($IF205,Data!$B:$CP,Daily!JR$10,0),0)</f>
        <v>7.2105930166499146E-2</v>
      </c>
      <c r="JS206" s="12">
        <f>IFERROR(VLOOKUP($IF206,Data!$B:$CP,Daily!JS$10,0)/VLOOKUP($IF205,Data!$B:$CP,Daily!JS$10,0),0)</f>
        <v>7.3566357181867825E-2</v>
      </c>
      <c r="JT206" s="12">
        <f>IFERROR(VLOOKUP($IF206,Data!$B:$CP,Daily!JT$10,0)/VLOOKUP($IF205,Data!$B:$CP,Daily!JT$10,0),0)</f>
        <v>7.0801317233809002E-2</v>
      </c>
      <c r="JU206" s="12">
        <f>IFERROR(VLOOKUP($IF206,Data!$B:$CP,Daily!JU$10,0)/VLOOKUP($IF205,Data!$B:$CP,Daily!JU$10,0),0)</f>
        <v>7.3875404960433377E-2</v>
      </c>
      <c r="JV206" s="12">
        <f>IFERROR(VLOOKUP($IF206,Data!$B:$CP,Daily!JV$10,0)/VLOOKUP($IF205,Data!$B:$CP,Daily!JV$10,0),0)</f>
        <v>7.5337410375369049E-2</v>
      </c>
      <c r="JW206" s="12">
        <f>IFERROR(VLOOKUP($IF206,Data!$B:$CP,Daily!JW$10,0)/VLOOKUP($IF205,Data!$B:$CP,Daily!JW$10,0),0)</f>
        <v>7.3334577346519866E-2</v>
      </c>
      <c r="JX206" s="12">
        <f>IFERROR(VLOOKUP($IF206,Data!$B:$CP,Daily!JX$10,0)/VLOOKUP($IF205,Data!$B:$CP,Daily!JX$10,0),0)</f>
        <v>6.6566566566566565E-2</v>
      </c>
      <c r="JY206" s="12">
        <f>IFERROR(VLOOKUP($IF206,Data!$B:$CP,Daily!JY$10,0)/VLOOKUP($IF205,Data!$B:$CP,Daily!JY$10,0),0)</f>
        <v>6.6420146040067407E-2</v>
      </c>
      <c r="JZ206" s="12">
        <f>IFERROR(VLOOKUP($IF206,Data!$B:$CP,Daily!JZ$10,0)/VLOOKUP($IF205,Data!$B:$CP,Daily!JZ$10,0),0)</f>
        <v>7.0769050958391769E-2</v>
      </c>
      <c r="KA206" s="12">
        <f>IFERROR(VLOOKUP($IF206,Data!$B:$CP,Daily!KA$10,0)/VLOOKUP($IF205,Data!$B:$CP,Daily!KA$10,0),0)</f>
        <v>6.7572323502498768E-2</v>
      </c>
      <c r="KB206" s="12">
        <f>IFERROR(VLOOKUP($IF206,Data!$B:$CP,Daily!KB$10,0)/VLOOKUP($IF205,Data!$B:$CP,Daily!KB$10,0),0)</f>
        <v>7.2227979274611401E-2</v>
      </c>
      <c r="KC206" s="12">
        <f>IFERROR(VLOOKUP($IF206,Data!$B:$CP,Daily!KC$10,0)/VLOOKUP($IF205,Data!$B:$CP,Daily!KC$10,0),0)</f>
        <v>7.2421052631578942E-2</v>
      </c>
      <c r="KD206" s="12">
        <f>IFERROR(VLOOKUP($IF206,Data!$B:$CP,Daily!KD$10,0)/VLOOKUP($IF205,Data!$B:$CP,Daily!KD$10,0),0)</f>
        <v>6.7142590518850312E-2</v>
      </c>
      <c r="KE206" s="12">
        <f>IFERROR(VLOOKUP($IF206,Data!$B:$CP,Daily!KE$10,0)/VLOOKUP($IF205,Data!$B:$CP,Daily!KE$10,0),0)</f>
        <v>6.884298303799867E-2</v>
      </c>
      <c r="KF206" s="12">
        <f>IFERROR(VLOOKUP($IF206,Data!$B:$CP,Daily!KF$10,0)/VLOOKUP($IF205,Data!$B:$CP,Daily!KF$10,0),0)</f>
        <v>7.0837939420738447E-2</v>
      </c>
      <c r="KG206" s="12">
        <f>IFERROR(VLOOKUP($IF206,Data!$B:$CP,Daily!KG$10,0)/VLOOKUP($IF205,Data!$B:$CP,Daily!KG$10,0),0)</f>
        <v>7.3064278426482263E-2</v>
      </c>
      <c r="KH206" s="12">
        <f>IFERROR(VLOOKUP($IF206,Data!$B:$CP,Daily!KH$10,0)/VLOOKUP($IF205,Data!$B:$CP,Daily!KH$10,0),0)</f>
        <v>7.2429906542056069E-2</v>
      </c>
      <c r="KI206" s="12">
        <f>IFERROR(VLOOKUP($IF206,Data!$B:$CP,Daily!KI$10,0)/VLOOKUP($IF205,Data!$B:$CP,Daily!KI$10,0),0)</f>
        <v>7.0108161258603738E-2</v>
      </c>
      <c r="KJ206" s="12">
        <f>IFERROR(VLOOKUP($IF206,Data!$B:$CP,Daily!KJ$10,0)/VLOOKUP($IF205,Data!$B:$CP,Daily!KJ$10,0),0)</f>
        <v>6.9997150726564719E-2</v>
      </c>
      <c r="KK206" s="12">
        <f>IFERROR(VLOOKUP($IF206,Data!$B:$CP,Daily!KK$10,0)/VLOOKUP($IF205,Data!$B:$CP,Daily!KK$10,0),0)</f>
        <v>8.2801214278237209E-2</v>
      </c>
      <c r="KL206" s="12">
        <f>IFERROR(VLOOKUP($IF206,Data!$B:$CP,Daily!KL$10,0)/VLOOKUP($IF205,Data!$B:$CP,Daily!KL$10,0),0)</f>
        <v>0.11594536967671296</v>
      </c>
      <c r="KM206" s="12">
        <f>IFERROR(VLOOKUP($IF206,Data!$B:$CP,Daily!KM$10,0)/VLOOKUP($IF205,Data!$B:$CP,Daily!KM$10,0),0)</f>
        <v>0.11198154209368461</v>
      </c>
      <c r="KN206" s="12">
        <f>IFERROR(VLOOKUP($IF206,Data!$B:$CP,Daily!KN$10,0)/VLOOKUP($IF205,Data!$B:$CP,Daily!KN$10,0),0)</f>
        <v>0.11658502449265221</v>
      </c>
      <c r="KO206" s="12">
        <f>IFERROR(VLOOKUP($IF206,Data!$B:$CP,Daily!KO$10,0)/VLOOKUP($IF205,Data!$B:$CP,Daily!KO$10,0),0)</f>
        <v>0.11939952023523949</v>
      </c>
      <c r="KP206" s="12">
        <f>IFERROR(VLOOKUP($IF206,Data!$B:$CP,Daily!KP$10,0)/VLOOKUP($IF205,Data!$B:$CP,Daily!KP$10,0),0)</f>
        <v>0.11174509552506731</v>
      </c>
      <c r="KQ206" s="12">
        <f>IFERROR(VLOOKUP($IF206,Data!$B:$CP,Daily!KQ$10,0)/VLOOKUP($IF205,Data!$B:$CP,Daily!KQ$10,0),0)</f>
        <v>0.10849114233353696</v>
      </c>
      <c r="KR206" s="12">
        <f>IFERROR(VLOOKUP($IF206,Data!$B:$CP,Daily!KR$10,0)/VLOOKUP($IF205,Data!$B:$CP,Daily!KR$10,0),0)</f>
        <v>0.11146682188591385</v>
      </c>
      <c r="KS206" s="12">
        <f>IFERROR(VLOOKUP($IF206,Data!$B:$CP,Daily!KS$10,0)/VLOOKUP($IF205,Data!$B:$CP,Daily!KS$10,0),0)</f>
        <v>0.10865518845974872</v>
      </c>
      <c r="KT206" s="12">
        <f>IFERROR(VLOOKUP($IF206,Data!$B:$CP,Daily!KT$10,0)/VLOOKUP($IF205,Data!$B:$CP,Daily!KT$10,0),0)</f>
        <v>0.11006669352311893</v>
      </c>
      <c r="KU206" s="12">
        <f>IFERROR(VLOOKUP($IF206,Data!$B:$CP,Daily!KU$10,0)/VLOOKUP($IF205,Data!$B:$CP,Daily!KU$10,0),0)</f>
        <v>0.11077862229935963</v>
      </c>
      <c r="KV206" s="12">
        <f>IFERROR(VLOOKUP($IF206,Data!$B:$CP,Daily!KV$10,0)/VLOOKUP($IF205,Data!$B:$CP,Daily!KV$10,0),0)</f>
        <v>0.10254424778761062</v>
      </c>
      <c r="KW206" s="12">
        <f>IFERROR(VLOOKUP($IF206,Data!$B:$CP,Daily!KW$10,0)/VLOOKUP($IF205,Data!$B:$CP,Daily!KW$10,0),0)</f>
        <v>9.9097127222982209E-2</v>
      </c>
      <c r="KX206" s="12">
        <f>IFERROR(VLOOKUP($IF206,Data!$B:$CP,Daily!KX$10,0)/VLOOKUP($IF205,Data!$B:$CP,Daily!KX$10,0),0)</f>
        <v>9.8243037116547083E-2</v>
      </c>
      <c r="KY206" s="12">
        <f>IFERROR(VLOOKUP($IF206,Data!$B:$CP,Daily!KY$10,0)/VLOOKUP($IF205,Data!$B:$CP,Daily!KY$10,0),0)</f>
        <v>9.2715979672501406E-2</v>
      </c>
      <c r="KZ206" s="12">
        <f>IFERROR(VLOOKUP($IF206,Data!$B:$CP,Daily!KZ$10,0)/VLOOKUP($IF205,Data!$B:$CP,Daily!KZ$10,0),0)</f>
        <v>9.4558815583292807E-2</v>
      </c>
      <c r="LA206" s="12">
        <f>IFERROR(VLOOKUP($IF206,Data!$B:$CP,Daily!LA$10,0)/VLOOKUP($IF205,Data!$B:$CP,Daily!LA$10,0),0)</f>
        <v>9.2773960921892509E-2</v>
      </c>
      <c r="LB206" s="12">
        <f>IFERROR(VLOOKUP($IF206,Data!$B:$CP,Daily!LB$10,0)/VLOOKUP($IF205,Data!$B:$CP,Daily!LB$10,0),0)</f>
        <v>0.1031390134529148</v>
      </c>
      <c r="LC206" s="12">
        <f>IFERROR(VLOOKUP($IF206,Data!$B:$CP,Daily!LC$10,0)/VLOOKUP($IF205,Data!$B:$CP,Daily!LC$10,0),0)</f>
        <v>0.10074955908289242</v>
      </c>
      <c r="LD206" s="12">
        <f>IFERROR(VLOOKUP($IF206,Data!$B:$CP,Daily!LD$10,0)/VLOOKUP($IF205,Data!$B:$CP,Daily!LD$10,0),0)</f>
        <v>9.5363131825505765E-2</v>
      </c>
      <c r="LE206" s="12">
        <f>IFERROR(VLOOKUP($IF206,Data!$B:$CP,Daily!LE$10,0)/VLOOKUP($IF205,Data!$B:$CP,Daily!LE$10,0),0)</f>
        <v>9.5978867038450252E-2</v>
      </c>
      <c r="LF206" s="12">
        <f>IFERROR(VLOOKUP($IF206,Data!$B:$CP,Daily!LF$10,0)/VLOOKUP($IF205,Data!$B:$CP,Daily!LF$10,0),0)</f>
        <v>9.2956681430268986E-2</v>
      </c>
      <c r="LG206" s="12">
        <f>IFERROR(VLOOKUP($IF206,Data!$B:$CP,Daily!LG$10,0)/VLOOKUP($IF205,Data!$B:$CP,Daily!LG$10,0),0)</f>
        <v>9.4673179809257962E-2</v>
      </c>
      <c r="LH206" s="12">
        <f>IFERROR(VLOOKUP($IF206,Data!$B:$CP,Daily!LH$10,0)/VLOOKUP($IF205,Data!$B:$CP,Daily!LH$10,0),0)</f>
        <v>8.7268710301021818E-2</v>
      </c>
      <c r="LI206" s="12">
        <f>IFERROR(VLOOKUP($IF206,Data!$B:$CP,Daily!LI$10,0)/VLOOKUP($IF205,Data!$B:$CP,Daily!LI$10,0),0)</f>
        <v>9.0202822915431149E-2</v>
      </c>
      <c r="LJ206" s="12">
        <f>IFERROR(VLOOKUP($IF206,Data!$B:$CP,Daily!LJ$10,0)/VLOOKUP($IF205,Data!$B:$CP,Daily!LJ$10,0),0)</f>
        <v>9.0123540133666372E-2</v>
      </c>
      <c r="LK206" s="12">
        <f>IFERROR(VLOOKUP($IF206,Data!$B:$CP,Daily!LK$10,0)/VLOOKUP($IF205,Data!$B:$CP,Daily!LK$10,0),0)</f>
        <v>9.261676408830373E-2</v>
      </c>
      <c r="LL206" s="12">
        <f>IFERROR(VLOOKUP($IF206,Data!$B:$CP,Daily!LL$10,0)/VLOOKUP($IF205,Data!$B:$CP,Daily!LL$10,0),0)</f>
        <v>9.2165385044020956E-2</v>
      </c>
      <c r="LM206" s="12">
        <f>IFERROR(VLOOKUP($IF206,Data!$B:$CP,Daily!LM$10,0)/VLOOKUP($IF205,Data!$B:$CP,Daily!LM$10,0),0)</f>
        <v>0.10305186101659965</v>
      </c>
      <c r="LN206" s="12">
        <f>IFERROR(VLOOKUP($IF206,Data!$B:$CP,Daily!LN$10,0)/VLOOKUP($IF205,Data!$B:$CP,Daily!LN$10,0),0)</f>
        <v>8.2332938327579985E-2</v>
      </c>
      <c r="LO206" s="12">
        <f>IFERROR(VLOOKUP($IF206,Data!$B:$CP,Daily!LO$10,0)/VLOOKUP($IF205,Data!$B:$CP,Daily!LO$10,0),0)</f>
        <v>8.2519414931630855E-2</v>
      </c>
      <c r="LP206" s="12">
        <f>IFERROR(VLOOKUP($IF206,Data!$B:$CP,Daily!LP$10,0)/VLOOKUP($IF205,Data!$B:$CP,Daily!LP$10,0),0)</f>
        <v>8.36054498367301E-2</v>
      </c>
      <c r="LQ206" s="12">
        <f>IFERROR(VLOOKUP($IF206,Data!$B:$CP,Daily!LQ$10,0)/VLOOKUP($IF205,Data!$B:$CP,Daily!LQ$10,0),0)</f>
        <v>8.3769633507853408E-2</v>
      </c>
      <c r="LR206" s="12">
        <f>IFERROR(VLOOKUP($IF206,Data!$B:$CP,Daily!LR$10,0)/VLOOKUP($IF205,Data!$B:$CP,Daily!LR$10,0),0)</f>
        <v>8.6169985013915651E-2</v>
      </c>
      <c r="LS206" s="12">
        <f>IFERROR(VLOOKUP($IF206,Data!$B:$CP,Daily!LS$10,0)/VLOOKUP($IF205,Data!$B:$CP,Daily!LS$10,0),0)</f>
        <v>8.211473565804274E-2</v>
      </c>
      <c r="LU206" s="40">
        <f t="shared" si="3075"/>
        <v>6.9214323890967391E-2</v>
      </c>
      <c r="LV206" s="40">
        <f t="shared" si="3076"/>
        <v>9.2715979672501406E-2</v>
      </c>
      <c r="LW206" s="40">
        <f t="shared" si="3077"/>
        <v>2.3501655781534014E-2</v>
      </c>
      <c r="LX206" s="40">
        <f t="shared" si="3078"/>
        <v>0.11034222150865192</v>
      </c>
      <c r="LY206" s="40">
        <f t="shared" si="3079"/>
        <v>5.1588082054816881E-2</v>
      </c>
      <c r="LZ206" s="41"/>
      <c r="MA206" s="12">
        <f t="shared" si="3080"/>
        <v>1.5234448734367183E-2</v>
      </c>
      <c r="MB206" s="12">
        <f>SUMPRODUCT(LL206:LR206,LL$205:LR$205)/SUM(LL$205:LR$205)</f>
        <v>8.7593144307293494E-2</v>
      </c>
      <c r="MC206" s="12">
        <f>SUMPRODUCT(KP206:LR206,KP$205:LR$205)/SUM(KP$205:LR$205)</f>
        <v>9.6242973277759575E-2</v>
      </c>
    </row>
    <row r="207" spans="4:341" x14ac:dyDescent="0.35">
      <c r="D207" s="116" t="s">
        <v>939</v>
      </c>
      <c r="E207" s="53" t="str">
        <f>VLOOKUP($D207,'Metric Nature'!$C:$D,2,0)&amp;IF(($F207&lt;(EA207)),"Below",IF(($F207&gt;(DZ207)),"Above","Within"))</f>
        <v>PositiveWithin</v>
      </c>
      <c r="F207" s="48">
        <f t="shared" ref="F207:F208" si="3130">DU207</f>
        <v>5.7371862476270831E-2</v>
      </c>
      <c r="G207" s="77">
        <f t="shared" ref="G207:G208" si="3131">ED207</f>
        <v>6.0200435121377086E-2</v>
      </c>
      <c r="H207" s="48">
        <f t="shared" ref="H207:H208" si="3132">IFERROR(((F207-G207)/G207),0)</f>
        <v>-4.6985916952315063E-2</v>
      </c>
      <c r="I207" s="74">
        <f t="shared" ref="I207:I208" si="3133">EE207</f>
        <v>5.929065992448547E-2</v>
      </c>
      <c r="J207" s="48">
        <f t="shared" ref="J207:J208" si="3134">IFERROR(((F207-I207)/I207),0)</f>
        <v>-3.2362558464663446E-2</v>
      </c>
      <c r="K207" s="48"/>
      <c r="L207" s="50"/>
      <c r="M207" s="53" t="str">
        <f>VLOOKUP($D207,'Metric Nature'!$C:$D,2,0)&amp;IF(($N207&lt;(HZ207)),"Below",IF(($N207&gt;(HY207)),"Above","Within"))</f>
        <v>PositiveWithin</v>
      </c>
      <c r="N207" s="48">
        <f t="shared" ref="N207:N210" si="3135">HT207</f>
        <v>5.3304239401496256E-2</v>
      </c>
      <c r="O207" s="49">
        <f t="shared" ref="O207:O210" si="3136">IC207</f>
        <v>5.5545831957190678E-2</v>
      </c>
      <c r="P207" s="55">
        <f t="shared" ref="P207:P210" si="3137">IFERROR(((N207-O207)/O207),0)</f>
        <v>-4.0355729254753496E-2</v>
      </c>
      <c r="Q207" s="49">
        <f t="shared" ref="Q207:Q210" si="3138">ID207</f>
        <v>5.2711600569137762E-2</v>
      </c>
      <c r="R207" s="55">
        <f t="shared" ref="R207:R210" si="3139">IFERROR(((N207-Q207)/Q207),0)</f>
        <v>1.1243043769486287E-2</v>
      </c>
      <c r="S207" s="48"/>
      <c r="T207" s="50"/>
      <c r="U207" s="53" t="str">
        <f>VLOOKUP($D207,'Metric Nature'!$C:$D,2,0)&amp;IF(($V207&lt;(LY207)),"Below",IF(($V207&gt;(LX207)),"Above","Within"))</f>
        <v>PositiveWithin</v>
      </c>
      <c r="V207" s="48">
        <f t="shared" ref="V207:V208" si="3140">LS207</f>
        <v>6.5883887801696017E-2</v>
      </c>
      <c r="W207" s="49">
        <f t="shared" ref="W207:W208" si="3141">MB207</f>
        <v>6.9599200280192397E-2</v>
      </c>
      <c r="X207" s="48">
        <f t="shared" ref="X207:X208" si="3142">IFERROR(((V207-W207)/W207),0)</f>
        <v>-5.3381539781194011E-2</v>
      </c>
      <c r="Y207" s="49">
        <f t="shared" ref="Y207:Y208" si="3143">MC207</f>
        <v>7.1454708260652769E-2</v>
      </c>
      <c r="Z207" s="48">
        <f t="shared" ref="Z207:Z208" si="3144">IFERROR(((V207-Y207)/Y207),0)</f>
        <v>-7.7962958558804696E-2</v>
      </c>
      <c r="AA207" s="48"/>
      <c r="AB207" s="50"/>
      <c r="AC207" s="46"/>
      <c r="AI207" s="7" t="s">
        <v>939</v>
      </c>
      <c r="AJ207" s="12">
        <f>IFERROR(IFERROR(VLOOKUP($EG207,Data!$B:$CP,Daily!EI$10,0)+VLOOKUP($IF207,Data!$B:$CP,Daily!IH$10,0),0)/IFERROR(VLOOKUP($EG206,Data!$B:$CP,Daily!EI$10,0)+VLOOKUP($IF206,Data!$B:$CP,Daily!IH$10,0),0),0)</f>
        <v>3.0552043826380111E-2</v>
      </c>
      <c r="AK207" s="12">
        <f>IFERROR(IFERROR(VLOOKUP($EG207,Data!$B:$CP,Daily!EJ$10,0)+VLOOKUP($IF207,Data!$B:$CP,Daily!II$10,0),0)/IFERROR(VLOOKUP($EG206,Data!$B:$CP,Daily!EJ$10,0)+VLOOKUP($IF206,Data!$B:$CP,Daily!II$10,0),0),0)</f>
        <v>3.5663627152988854E-2</v>
      </c>
      <c r="AL207" s="12">
        <f>IFERROR(IFERROR(VLOOKUP($EG207,Data!$B:$CP,Daily!EK$10,0)+VLOOKUP($IF207,Data!$B:$CP,Daily!IJ$10,0),0)/IFERROR(VLOOKUP($EG206,Data!$B:$CP,Daily!EK$10,0)+VLOOKUP($IF206,Data!$B:$CP,Daily!IJ$10,0),0),0)</f>
        <v>2.9787234042553193E-2</v>
      </c>
      <c r="AM207" s="12">
        <f>IFERROR(IFERROR(VLOOKUP($EG207,Data!$B:$CP,Daily!EL$10,0)+VLOOKUP($IF207,Data!$B:$CP,Daily!IK$10,0),0)/IFERROR(VLOOKUP($EG206,Data!$B:$CP,Daily!EL$10,0)+VLOOKUP($IF206,Data!$B:$CP,Daily!IK$10,0),0),0)</f>
        <v>3.2333160889808588E-2</v>
      </c>
      <c r="AN207" s="12">
        <f>IFERROR(IFERROR(VLOOKUP($EG207,Data!$B:$CP,Daily!EM$10,0)+VLOOKUP($IF207,Data!$B:$CP,Daily!IL$10,0),0)/IFERROR(VLOOKUP($EG206,Data!$B:$CP,Daily!EM$10,0)+VLOOKUP($IF206,Data!$B:$CP,Daily!IL$10,0),0),0)</f>
        <v>3.2176336458069422E-2</v>
      </c>
      <c r="AO207" s="12">
        <f>IFERROR(IFERROR(VLOOKUP($EG207,Data!$B:$CP,Daily!EN$10,0)+VLOOKUP($IF207,Data!$B:$CP,Daily!IM$10,0),0)/IFERROR(VLOOKUP($EG206,Data!$B:$CP,Daily!EN$10,0)+VLOOKUP($IF206,Data!$B:$CP,Daily!IM$10,0),0),0)</f>
        <v>3.555293655470438E-2</v>
      </c>
      <c r="AP207" s="12">
        <f>IFERROR(IFERROR(VLOOKUP($EG207,Data!$B:$CP,Daily!EO$10,0)+VLOOKUP($IF207,Data!$B:$CP,Daily!IN$10,0),0)/IFERROR(VLOOKUP($EG206,Data!$B:$CP,Daily!EO$10,0)+VLOOKUP($IF206,Data!$B:$CP,Daily!IN$10,0),0),0)</f>
        <v>3.4550451511582252E-2</v>
      </c>
      <c r="AQ207" s="12">
        <f>IFERROR(IFERROR(VLOOKUP($EG207,Data!$B:$CP,Daily!EP$10,0)+VLOOKUP($IF207,Data!$B:$CP,Daily!IO$10,0),0)/IFERROR(VLOOKUP($EG206,Data!$B:$CP,Daily!EP$10,0)+VLOOKUP($IF206,Data!$B:$CP,Daily!IO$10,0),0),0)</f>
        <v>4.0224837519761109E-2</v>
      </c>
      <c r="AR207" s="12">
        <f>IFERROR(IFERROR(VLOOKUP($EG207,Data!$B:$CP,Daily!EQ$10,0)+VLOOKUP($IF207,Data!$B:$CP,Daily!IP$10,0),0)/IFERROR(VLOOKUP($EG206,Data!$B:$CP,Daily!EQ$10,0)+VLOOKUP($IF206,Data!$B:$CP,Daily!IP$10,0),0),0)</f>
        <v>3.9624032436417253E-2</v>
      </c>
      <c r="AS207" s="12">
        <f>IFERROR(IFERROR(VLOOKUP($EG207,Data!$B:$CP,Daily!ER$10,0)+VLOOKUP($IF207,Data!$B:$CP,Daily!IQ$10,0),0)/IFERROR(VLOOKUP($EG206,Data!$B:$CP,Daily!ER$10,0)+VLOOKUP($IF206,Data!$B:$CP,Daily!IQ$10,0),0),0)</f>
        <v>4.2246982358402969E-2</v>
      </c>
      <c r="AT207" s="12">
        <f>IFERROR(IFERROR(VLOOKUP($EG207,Data!$B:$CP,Daily!ES$10,0)+VLOOKUP($IF207,Data!$B:$CP,Daily!IR$10,0),0)/IFERROR(VLOOKUP($EG206,Data!$B:$CP,Daily!ES$10,0)+VLOOKUP($IF206,Data!$B:$CP,Daily!IR$10,0),0),0)</f>
        <v>3.8481404958677683E-2</v>
      </c>
      <c r="AU207" s="12">
        <f>IFERROR(IFERROR(VLOOKUP($EG207,Data!$B:$CP,Daily!ET$10,0)+VLOOKUP($IF207,Data!$B:$CP,Daily!IS$10,0),0)/IFERROR(VLOOKUP($EG206,Data!$B:$CP,Daily!ET$10,0)+VLOOKUP($IF206,Data!$B:$CP,Daily!IS$10,0),0),0)</f>
        <v>3.7219730941704034E-2</v>
      </c>
      <c r="AV207" s="12">
        <f>IFERROR(IFERROR(VLOOKUP($EG207,Data!$B:$CP,Daily!EU$10,0)+VLOOKUP($IF207,Data!$B:$CP,Daily!IT$10,0),0)/IFERROR(VLOOKUP($EG206,Data!$B:$CP,Daily!EU$10,0)+VLOOKUP($IF206,Data!$B:$CP,Daily!IT$10,0),0),0)</f>
        <v>3.6342321219226259E-2</v>
      </c>
      <c r="AW207" s="12">
        <f>IFERROR(IFERROR(VLOOKUP($EG207,Data!$B:$CP,Daily!EV$10,0)+VLOOKUP($IF207,Data!$B:$CP,Daily!IU$10,0),0)/IFERROR(VLOOKUP($EG206,Data!$B:$CP,Daily!EV$10,0)+VLOOKUP($IF206,Data!$B:$CP,Daily!IU$10,0),0),0)</f>
        <v>3.3432708688245313E-2</v>
      </c>
      <c r="AX207" s="12">
        <f>IFERROR(IFERROR(VLOOKUP($EG207,Data!$B:$CP,Daily!EW$10,0)+VLOOKUP($IF207,Data!$B:$CP,Daily!IV$10,0),0)/IFERROR(VLOOKUP($EG206,Data!$B:$CP,Daily!EW$10,0)+VLOOKUP($IF206,Data!$B:$CP,Daily!IV$10,0),0),0)</f>
        <v>3.3357906376704757E-2</v>
      </c>
      <c r="AY207" s="12">
        <f>IFERROR(IFERROR(VLOOKUP($EG207,Data!$B:$CP,Daily!EX$10,0)+VLOOKUP($IF207,Data!$B:$CP,Daily!IW$10,0),0)/IFERROR(VLOOKUP($EG206,Data!$B:$CP,Daily!EX$10,0)+VLOOKUP($IF206,Data!$B:$CP,Daily!IW$10,0),0),0)</f>
        <v>3.9858096828046745E-2</v>
      </c>
      <c r="AZ207" s="12">
        <f>IFERROR(IFERROR(VLOOKUP($EG207,Data!$B:$CP,Daily!EY$10,0)+VLOOKUP($IF207,Data!$B:$CP,Daily!IX$10,0),0)/IFERROR(VLOOKUP($EG206,Data!$B:$CP,Daily!EY$10,0)+VLOOKUP($IF206,Data!$B:$CP,Daily!IX$10,0),0),0)</f>
        <v>3.7413280475718534E-2</v>
      </c>
      <c r="BA207" s="12">
        <f>IFERROR(IFERROR(VLOOKUP($EG207,Data!$B:$CP,Daily!EZ$10,0)+VLOOKUP($IF207,Data!$B:$CP,Daily!IY$10,0),0)/IFERROR(VLOOKUP($EG206,Data!$B:$CP,Daily!EZ$10,0)+VLOOKUP($IF206,Data!$B:$CP,Daily!IY$10,0),0),0)</f>
        <v>3.2655111780959555E-2</v>
      </c>
      <c r="BB207" s="12">
        <f>IFERROR(IFERROR(VLOOKUP($EG207,Data!$B:$CP,Daily!FA$10,0)+VLOOKUP($IF207,Data!$B:$CP,Daily!IZ$10,0),0)/IFERROR(VLOOKUP($EG206,Data!$B:$CP,Daily!FA$10,0)+VLOOKUP($IF206,Data!$B:$CP,Daily!IZ$10,0),0),0)</f>
        <v>3.6412677006068782E-2</v>
      </c>
      <c r="BC207" s="12">
        <f>IFERROR(IFERROR(VLOOKUP($EG207,Data!$B:$CP,Daily!FB$10,0)+VLOOKUP($IF207,Data!$B:$CP,Daily!JA$10,0),0)/IFERROR(VLOOKUP($EG206,Data!$B:$CP,Daily!FB$10,0)+VLOOKUP($IF206,Data!$B:$CP,Daily!JA$10,0),0),0)</f>
        <v>3.7601142313184198E-2</v>
      </c>
      <c r="BD207" s="12">
        <f>IFERROR(IFERROR(VLOOKUP($EG207,Data!$B:$CP,Daily!FC$10,0)+VLOOKUP($IF207,Data!$B:$CP,Daily!JB$10,0),0)/IFERROR(VLOOKUP($EG206,Data!$B:$CP,Daily!FC$10,0)+VLOOKUP($IF206,Data!$B:$CP,Daily!JB$10,0),0),0)</f>
        <v>3.5853826706504249E-2</v>
      </c>
      <c r="BE207" s="12">
        <f>IFERROR(IFERROR(VLOOKUP($EG207,Data!$B:$CP,Daily!FD$10,0)+VLOOKUP($IF207,Data!$B:$CP,Daily!JC$10,0),0)/IFERROR(VLOOKUP($EG206,Data!$B:$CP,Daily!FD$10,0)+VLOOKUP($IF206,Data!$B:$CP,Daily!JC$10,0),0),0)</f>
        <v>4.256698357821953E-2</v>
      </c>
      <c r="BF207" s="12">
        <f>IFERROR(IFERROR(VLOOKUP($EG207,Data!$B:$CP,Daily!FE$10,0)+VLOOKUP($IF207,Data!$B:$CP,Daily!JD$10,0),0)/IFERROR(VLOOKUP($EG206,Data!$B:$CP,Daily!FE$10,0)+VLOOKUP($IF206,Data!$B:$CP,Daily!JD$10,0),0),0)</f>
        <v>3.9583758416649663E-2</v>
      </c>
      <c r="BG207" s="12">
        <f>IFERROR(IFERROR(VLOOKUP($EG207,Data!$B:$CP,Daily!FF$10,0)+VLOOKUP($IF207,Data!$B:$CP,Daily!JE$10,0),0)/IFERROR(VLOOKUP($EG206,Data!$B:$CP,Daily!FF$10,0)+VLOOKUP($IF206,Data!$B:$CP,Daily!JE$10,0),0),0)</f>
        <v>3.7956204379562042E-2</v>
      </c>
      <c r="BH207" s="12">
        <f>IFERROR(IFERROR(VLOOKUP($EG207,Data!$B:$CP,Daily!FG$10,0)+VLOOKUP($IF207,Data!$B:$CP,Daily!JF$10,0),0)/IFERROR(VLOOKUP($EG206,Data!$B:$CP,Daily!FG$10,0)+VLOOKUP($IF206,Data!$B:$CP,Daily!JF$10,0),0),0)</f>
        <v>4.6850598646538261E-2</v>
      </c>
      <c r="BI207" s="12">
        <f>IFERROR(IFERROR(VLOOKUP($EG207,Data!$B:$CP,Daily!FH$10,0)+VLOOKUP($IF207,Data!$B:$CP,Daily!JG$10,0),0)/IFERROR(VLOOKUP($EG206,Data!$B:$CP,Daily!FH$10,0)+VLOOKUP($IF206,Data!$B:$CP,Daily!JG$10,0),0),0)</f>
        <v>3.4596014889424133E-2</v>
      </c>
      <c r="BJ207" s="12">
        <f>IFERROR(IFERROR(VLOOKUP($EG207,Data!$B:$CP,Daily!FI$10,0)+VLOOKUP($IF207,Data!$B:$CP,Daily!JH$10,0),0)/IFERROR(VLOOKUP($EG206,Data!$B:$CP,Daily!FI$10,0)+VLOOKUP($IF206,Data!$B:$CP,Daily!JH$10,0),0),0)</f>
        <v>3.9108494533221197E-2</v>
      </c>
      <c r="BK207" s="12">
        <f>IFERROR(IFERROR(VLOOKUP($EG207,Data!$B:$CP,Daily!FJ$10,0)+VLOOKUP($IF207,Data!$B:$CP,Daily!JI$10,0),0)/IFERROR(VLOOKUP($EG206,Data!$B:$CP,Daily!FJ$10,0)+VLOOKUP($IF206,Data!$B:$CP,Daily!JI$10,0),0),0)</f>
        <v>4.6555323590814199E-2</v>
      </c>
      <c r="BL207" s="12">
        <f>IFERROR(IFERROR(VLOOKUP($EG207,Data!$B:$CP,Daily!FK$10,0)+VLOOKUP($IF207,Data!$B:$CP,Daily!JJ$10,0),0)/IFERROR(VLOOKUP($EG206,Data!$B:$CP,Daily!FK$10,0)+VLOOKUP($IF206,Data!$B:$CP,Daily!JJ$10,0),0),0)</f>
        <v>3.5114174924601463E-2</v>
      </c>
      <c r="BM207" s="12">
        <f>IFERROR(IFERROR(VLOOKUP($EG207,Data!$B:$CP,Daily!FL$10,0)+VLOOKUP($IF207,Data!$B:$CP,Daily!JK$10,0),0)/IFERROR(VLOOKUP($EG206,Data!$B:$CP,Daily!FL$10,0)+VLOOKUP($IF206,Data!$B:$CP,Daily!JK$10,0),0),0)</f>
        <v>3.9146567717996288E-2</v>
      </c>
      <c r="BN207" s="12">
        <f>IFERROR(IFERROR(VLOOKUP($EG207,Data!$B:$CP,Daily!FM$10,0)+VLOOKUP($IF207,Data!$B:$CP,Daily!JL$10,0),0)/IFERROR(VLOOKUP($EG206,Data!$B:$CP,Daily!FM$10,0)+VLOOKUP($IF206,Data!$B:$CP,Daily!JL$10,0),0),0)</f>
        <v>3.8194444444444448E-2</v>
      </c>
      <c r="BO207" s="12">
        <f>IFERROR(IFERROR(VLOOKUP($EG207,Data!$B:$CP,Daily!FN$10,0)+VLOOKUP($IF207,Data!$B:$CP,Daily!JM$10,0),0)/IFERROR(VLOOKUP($EG206,Data!$B:$CP,Daily!FN$10,0)+VLOOKUP($IF206,Data!$B:$CP,Daily!JM$10,0),0),0)</f>
        <v>4.4094488188976377E-2</v>
      </c>
      <c r="BP207" s="12">
        <f>IFERROR(IFERROR(VLOOKUP($EG207,Data!$B:$CP,Daily!FO$10,0)+VLOOKUP($IF207,Data!$B:$CP,Daily!JN$10,0),0)/IFERROR(VLOOKUP($EG206,Data!$B:$CP,Daily!FO$10,0)+VLOOKUP($IF206,Data!$B:$CP,Daily!JN$10,0),0),0)</f>
        <v>3.8356164383561646E-2</v>
      </c>
      <c r="BQ207" s="12">
        <f>IFERROR(IFERROR(VLOOKUP($EG207,Data!$B:$CP,Daily!FP$10,0)+VLOOKUP($IF207,Data!$B:$CP,Daily!JO$10,0),0)/IFERROR(VLOOKUP($EG206,Data!$B:$CP,Daily!FP$10,0)+VLOOKUP($IF206,Data!$B:$CP,Daily!JO$10,0),0),0)</f>
        <v>3.7405131911817852E-2</v>
      </c>
      <c r="BR207" s="12">
        <f>IFERROR(IFERROR(VLOOKUP($EG207,Data!$B:$CP,Daily!FQ$10,0)+VLOOKUP($IF207,Data!$B:$CP,Daily!JP$10,0),0)/IFERROR(VLOOKUP($EG206,Data!$B:$CP,Daily!FQ$10,0)+VLOOKUP($IF206,Data!$B:$CP,Daily!JP$10,0),0),0)</f>
        <v>4.3840931134820564E-2</v>
      </c>
      <c r="BS207" s="12">
        <f>IFERROR(IFERROR(VLOOKUP($EG207,Data!$B:$CP,Daily!FR$10,0)+VLOOKUP($IF207,Data!$B:$CP,Daily!JQ$10,0),0)/IFERROR(VLOOKUP($EG206,Data!$B:$CP,Daily!FR$10,0)+VLOOKUP($IF206,Data!$B:$CP,Daily!JQ$10,0),0),0)</f>
        <v>3.7442396313364053E-2</v>
      </c>
      <c r="BT207" s="12">
        <f>IFERROR(IFERROR(VLOOKUP($EG207,Data!$B:$CP,Daily!FS$10,0)+VLOOKUP($IF207,Data!$B:$CP,Daily!JR$10,0),0)/IFERROR(VLOOKUP($EG206,Data!$B:$CP,Daily!FS$10,0)+VLOOKUP($IF206,Data!$B:$CP,Daily!JR$10,0),0),0)</f>
        <v>4.1953663118346904E-2</v>
      </c>
      <c r="BU207" s="12">
        <f>IFERROR(IFERROR(VLOOKUP($EG207,Data!$B:$CP,Daily!FT$10,0)+VLOOKUP($IF207,Data!$B:$CP,Daily!JS$10,0),0)/IFERROR(VLOOKUP($EG206,Data!$B:$CP,Daily!FT$10,0)+VLOOKUP($IF206,Data!$B:$CP,Daily!JS$10,0),0),0)</f>
        <v>4.0916933694848411E-2</v>
      </c>
      <c r="BV207" s="12">
        <f>IFERROR(IFERROR(VLOOKUP($EG207,Data!$B:$CP,Daily!FU$10,0)+VLOOKUP($IF207,Data!$B:$CP,Daily!JT$10,0),0)/IFERROR(VLOOKUP($EG206,Data!$B:$CP,Daily!FU$10,0)+VLOOKUP($IF206,Data!$B:$CP,Daily!JT$10,0),0),0)</f>
        <v>3.7913340935005702E-2</v>
      </c>
      <c r="BW207" s="12">
        <f>IFERROR(IFERROR(VLOOKUP($EG207,Data!$B:$CP,Daily!FV$10,0)+VLOOKUP($IF207,Data!$B:$CP,Daily!JU$10,0),0)/IFERROR(VLOOKUP($EG206,Data!$B:$CP,Daily!FV$10,0)+VLOOKUP($IF206,Data!$B:$CP,Daily!JU$10,0),0),0)</f>
        <v>4.0177528614809624E-2</v>
      </c>
      <c r="BX207" s="12">
        <f>IFERROR(IFERROR(VLOOKUP($EG207,Data!$B:$CP,Daily!FW$10,0)+VLOOKUP($IF207,Data!$B:$CP,Daily!JV$10,0),0)/IFERROR(VLOOKUP($EG206,Data!$B:$CP,Daily!FW$10,0)+VLOOKUP($IF206,Data!$B:$CP,Daily!JV$10,0),0),0)</f>
        <v>3.9445879314393049E-2</v>
      </c>
      <c r="BY207" s="12">
        <f>IFERROR(IFERROR(VLOOKUP($EG207,Data!$B:$CP,Daily!FX$10,0)+VLOOKUP($IF207,Data!$B:$CP,Daily!JW$10,0),0)/IFERROR(VLOOKUP($EG206,Data!$B:$CP,Daily!FX$10,0)+VLOOKUP($IF206,Data!$B:$CP,Daily!JW$10,0),0),0)</f>
        <v>3.7102085620197588E-2</v>
      </c>
      <c r="BZ207" s="12">
        <f>IFERROR(IFERROR(VLOOKUP($EG207,Data!$B:$CP,Daily!FY$10,0)+VLOOKUP($IF207,Data!$B:$CP,Daily!JX$10,0),0)/IFERROR(VLOOKUP($EG206,Data!$B:$CP,Daily!FY$10,0)+VLOOKUP($IF206,Data!$B:$CP,Daily!JX$10,0),0),0)</f>
        <v>3.6593629997741135E-2</v>
      </c>
      <c r="CA207" s="12">
        <f>IFERROR(IFERROR(VLOOKUP($EG207,Data!$B:$CP,Daily!FZ$10,0)+VLOOKUP($IF207,Data!$B:$CP,Daily!JY$10,0),0)/IFERROR(VLOOKUP($EG206,Data!$B:$CP,Daily!FZ$10,0)+VLOOKUP($IF206,Data!$B:$CP,Daily!JY$10,0),0),0)</f>
        <v>3.8702201622247974E-2</v>
      </c>
      <c r="CB207" s="12">
        <f>IFERROR(IFERROR(VLOOKUP($EG207,Data!$B:$CP,Daily!GA$10,0)+VLOOKUP($IF207,Data!$B:$CP,Daily!JZ$10,0),0)/IFERROR(VLOOKUP($EG206,Data!$B:$CP,Daily!GA$10,0)+VLOOKUP($IF206,Data!$B:$CP,Daily!JZ$10,0),0),0)</f>
        <v>4.1122534037232567E-2</v>
      </c>
      <c r="CC207" s="12">
        <f>IFERROR(IFERROR(VLOOKUP($EG207,Data!$B:$CP,Daily!GB$10,0)+VLOOKUP($IF207,Data!$B:$CP,Daily!KA$10,0),0)/IFERROR(VLOOKUP($EG206,Data!$B:$CP,Daily!GB$10,0)+VLOOKUP($IF206,Data!$B:$CP,Daily!KA$10,0),0),0)</f>
        <v>3.3550154056829852E-2</v>
      </c>
      <c r="CD207" s="12">
        <f>IFERROR(IFERROR(VLOOKUP($EG207,Data!$B:$CP,Daily!GC$10,0)+VLOOKUP($IF207,Data!$B:$CP,Daily!KB$10,0),0)/IFERROR(VLOOKUP($EG206,Data!$B:$CP,Daily!GC$10,0)+VLOOKUP($IF206,Data!$B:$CP,Daily!KB$10,0),0),0)</f>
        <v>3.6214953271028034E-2</v>
      </c>
      <c r="CE207" s="12">
        <f>IFERROR(IFERROR(VLOOKUP($EG207,Data!$B:$CP,Daily!GD$10,0)+VLOOKUP($IF207,Data!$B:$CP,Daily!KC$10,0),0)/IFERROR(VLOOKUP($EG206,Data!$B:$CP,Daily!GD$10,0)+VLOOKUP($IF206,Data!$B:$CP,Daily!KC$10,0),0),0)</f>
        <v>3.4127347686669723E-2</v>
      </c>
      <c r="CF207" s="12">
        <f>IFERROR(IFERROR(VLOOKUP($EG207,Data!$B:$CP,Daily!GE$10,0)+VLOOKUP($IF207,Data!$B:$CP,Daily!KD$10,0),0)/IFERROR(VLOOKUP($EG206,Data!$B:$CP,Daily!GE$10,0)+VLOOKUP($IF206,Data!$B:$CP,Daily!KD$10,0),0),0)</f>
        <v>4.087980448789158E-2</v>
      </c>
      <c r="CG207" s="12">
        <f>IFERROR(IFERROR(VLOOKUP($EG207,Data!$B:$CP,Daily!GF$10,0)+VLOOKUP($IF207,Data!$B:$CP,Daily!KE$10,0),0)/IFERROR(VLOOKUP($EG206,Data!$B:$CP,Daily!GF$10,0)+VLOOKUP($IF206,Data!$B:$CP,Daily!KE$10,0),0),0)</f>
        <v>3.8479157123224923E-2</v>
      </c>
      <c r="CH207" s="12">
        <f>IFERROR(IFERROR(VLOOKUP($EG207,Data!$B:$CP,Daily!GG$10,0)+VLOOKUP($IF207,Data!$B:$CP,Daily!KF$10,0),0)/IFERROR(VLOOKUP($EG206,Data!$B:$CP,Daily!GG$10,0)+VLOOKUP($IF206,Data!$B:$CP,Daily!KF$10,0),0),0)</f>
        <v>3.9086517347386912E-2</v>
      </c>
      <c r="CI207" s="12">
        <f>IFERROR(IFERROR(VLOOKUP($EG207,Data!$B:$CP,Daily!GH$10,0)+VLOOKUP($IF207,Data!$B:$CP,Daily!KG$10,0),0)/IFERROR(VLOOKUP($EG206,Data!$B:$CP,Daily!GH$10,0)+VLOOKUP($IF206,Data!$B:$CP,Daily!KG$10,0),0),0)</f>
        <v>4.6407970634504456E-2</v>
      </c>
      <c r="CJ207" s="12">
        <f>IFERROR(IFERROR(VLOOKUP($EG207,Data!$B:$CP,Daily!GI$10,0)+VLOOKUP($IF207,Data!$B:$CP,Daily!KH$10,0),0)/IFERROR(VLOOKUP($EG206,Data!$B:$CP,Daily!GI$10,0)+VLOOKUP($IF206,Data!$B:$CP,Daily!KH$10,0),0),0)</f>
        <v>4.125219426565243E-2</v>
      </c>
      <c r="CK207" s="12">
        <f>IFERROR(IFERROR(VLOOKUP($EG207,Data!$B:$CP,Daily!GJ$10,0)+VLOOKUP($IF207,Data!$B:$CP,Daily!KI$10,0),0)/IFERROR(VLOOKUP($EG206,Data!$B:$CP,Daily!GJ$10,0)+VLOOKUP($IF206,Data!$B:$CP,Daily!KI$10,0),0),0)</f>
        <v>3.775825219662788E-2</v>
      </c>
      <c r="CL207" s="12">
        <f>IFERROR(IFERROR(VLOOKUP($EG207,Data!$B:$CP,Daily!GK$10,0)+VLOOKUP($IF207,Data!$B:$CP,Daily!KJ$10,0),0)/IFERROR(VLOOKUP($EG206,Data!$B:$CP,Daily!GK$10,0)+VLOOKUP($IF206,Data!$B:$CP,Daily!KJ$10,0),0),0)</f>
        <v>4.2378673957621328E-2</v>
      </c>
      <c r="CM207" s="12">
        <f>IFERROR(IFERROR(VLOOKUP($EG207,Data!$B:$CP,Daily!GL$10,0)+VLOOKUP($IF207,Data!$B:$CP,Daily!KK$10,0),0)/IFERROR(VLOOKUP($EG206,Data!$B:$CP,Daily!GL$10,0)+VLOOKUP($IF206,Data!$B:$CP,Daily!KK$10,0),0),0)</f>
        <v>7.1044374719856571E-2</v>
      </c>
      <c r="CN207" s="12">
        <f>IFERROR(IFERROR(VLOOKUP($EG207,Data!$B:$CP,Daily!GM$10,0)+VLOOKUP($IF207,Data!$B:$CP,Daily!KL$10,0),0)/IFERROR(VLOOKUP($EG206,Data!$B:$CP,Daily!GM$10,0)+VLOOKUP($IF206,Data!$B:$CP,Daily!KL$10,0),0),0)</f>
        <v>7.6716532412734947E-2</v>
      </c>
      <c r="CO207" s="12">
        <f>IFERROR(IFERROR(VLOOKUP($EG207,Data!$B:$CP,Daily!GN$10,0)+VLOOKUP($IF207,Data!$B:$CP,Daily!KM$10,0),0)/IFERROR(VLOOKUP($EG206,Data!$B:$CP,Daily!GN$10,0)+VLOOKUP($IF206,Data!$B:$CP,Daily!KM$10,0),0),0)</f>
        <v>6.7143962848297212E-2</v>
      </c>
      <c r="CP207" s="12">
        <f>IFERROR(IFERROR(VLOOKUP($EG207,Data!$B:$CP,Daily!GO$10,0)+VLOOKUP($IF207,Data!$B:$CP,Daily!KN$10,0),0)/IFERROR(VLOOKUP($EG206,Data!$B:$CP,Daily!GO$10,0)+VLOOKUP($IF206,Data!$B:$CP,Daily!KN$10,0),0),0)</f>
        <v>6.8290462098793539E-2</v>
      </c>
      <c r="CQ207" s="12">
        <f>IFERROR(IFERROR(VLOOKUP($EG207,Data!$B:$CP,Daily!GP$10,0)+VLOOKUP($IF207,Data!$B:$CP,Daily!KO$10,0),0)/IFERROR(VLOOKUP($EG206,Data!$B:$CP,Daily!GP$10,0)+VLOOKUP($IF206,Data!$B:$CP,Daily!KO$10,0),0),0)</f>
        <v>7.3480803457920157E-2</v>
      </c>
      <c r="CR207" s="12">
        <f>IFERROR(IFERROR(VLOOKUP($EG207,Data!$B:$CP,Daily!GQ$10,0)+VLOOKUP($IF207,Data!$B:$CP,Daily!KP$10,0),0)/IFERROR(VLOOKUP($EG206,Data!$B:$CP,Daily!GQ$10,0)+VLOOKUP($IF206,Data!$B:$CP,Daily!KP$10,0),0),0)</f>
        <v>6.3560188023707331E-2</v>
      </c>
      <c r="CS207" s="12">
        <f>IFERROR(IFERROR(VLOOKUP($EG207,Data!$B:$CP,Daily!GR$10,0)+VLOOKUP($IF207,Data!$B:$CP,Daily!KQ$10,0),0)/IFERROR(VLOOKUP($EG206,Data!$B:$CP,Daily!GR$10,0)+VLOOKUP($IF206,Data!$B:$CP,Daily!KQ$10,0),0),0)</f>
        <v>6.0738885410144022E-2</v>
      </c>
      <c r="CT207" s="12">
        <f>IFERROR(IFERROR(VLOOKUP($EG207,Data!$B:$CP,Daily!GS$10,0)+VLOOKUP($IF207,Data!$B:$CP,Daily!KR$10,0),0)/IFERROR(VLOOKUP($EG206,Data!$B:$CP,Daily!GS$10,0)+VLOOKUP($IF206,Data!$B:$CP,Daily!KR$10,0),0),0)</f>
        <v>5.9605316149818767E-2</v>
      </c>
      <c r="CU207" s="12">
        <f>IFERROR(IFERROR(VLOOKUP($EG207,Data!$B:$CP,Daily!GT$10,0)+VLOOKUP($IF207,Data!$B:$CP,Daily!KS$10,0),0)/IFERROR(VLOOKUP($EG206,Data!$B:$CP,Daily!GT$10,0)+VLOOKUP($IF206,Data!$B:$CP,Daily!KS$10,0),0),0)</f>
        <v>5.9647718174539635E-2</v>
      </c>
      <c r="CV207" s="12">
        <f>IFERROR(IFERROR(VLOOKUP($EG207,Data!$B:$CP,Daily!GU$10,0)+VLOOKUP($IF207,Data!$B:$CP,Daily!KT$10,0),0)/IFERROR(VLOOKUP($EG206,Data!$B:$CP,Daily!GU$10,0)+VLOOKUP($IF206,Data!$B:$CP,Daily!KT$10,0),0),0)</f>
        <v>6.0938255682734158E-2</v>
      </c>
      <c r="CW207" s="12">
        <f>IFERROR(IFERROR(VLOOKUP($EG207,Data!$B:$CP,Daily!GV$10,0)+VLOOKUP($IF207,Data!$B:$CP,Daily!KU$10,0),0)/IFERROR(VLOOKUP($EG206,Data!$B:$CP,Daily!GV$10,0)+VLOOKUP($IF206,Data!$B:$CP,Daily!KU$10,0),0),0)</f>
        <v>6.0132291040288638E-2</v>
      </c>
      <c r="CX207" s="12">
        <f>IFERROR(IFERROR(VLOOKUP($EG207,Data!$B:$CP,Daily!GW$10,0)+VLOOKUP($IF207,Data!$B:$CP,Daily!KV$10,0),0)/IFERROR(VLOOKUP($EG206,Data!$B:$CP,Daily!GW$10,0)+VLOOKUP($IF206,Data!$B:$CP,Daily!KV$10,0),0),0)</f>
        <v>6.3582677165354332E-2</v>
      </c>
      <c r="CY207" s="12">
        <f>IFERROR(IFERROR(VLOOKUP($EG207,Data!$B:$CP,Daily!GX$10,0)+VLOOKUP($IF207,Data!$B:$CP,Daily!KW$10,0),0)/IFERROR(VLOOKUP($EG206,Data!$B:$CP,Daily!GX$10,0)+VLOOKUP($IF206,Data!$B:$CP,Daily!KW$10,0),0),0)</f>
        <v>5.733082706766917E-2</v>
      </c>
      <c r="CZ207" s="12">
        <f>IFERROR(IFERROR(VLOOKUP($EG207,Data!$B:$CP,Daily!GY$10,0)+VLOOKUP($IF207,Data!$B:$CP,Daily!KX$10,0),0)/IFERROR(VLOOKUP($EG206,Data!$B:$CP,Daily!GY$10,0)+VLOOKUP($IF206,Data!$B:$CP,Daily!KX$10,0),0),0)</f>
        <v>5.5544334477883255E-2</v>
      </c>
      <c r="DA207" s="12">
        <f>IFERROR(IFERROR(VLOOKUP($EG207,Data!$B:$CP,Daily!GZ$10,0)+VLOOKUP($IF207,Data!$B:$CP,Daily!KY$10,0),0)/IFERROR(VLOOKUP($EG206,Data!$B:$CP,Daily!GZ$10,0)+VLOOKUP($IF206,Data!$B:$CP,Daily!KY$10,0),0),0)</f>
        <v>5.2019454430112078E-2</v>
      </c>
      <c r="DB207" s="12">
        <f>IFERROR(IFERROR(VLOOKUP($EG207,Data!$B:$CP,Daily!HA$10,0)+VLOOKUP($IF207,Data!$B:$CP,Daily!KZ$10,0),0)/IFERROR(VLOOKUP($EG206,Data!$B:$CP,Daily!HA$10,0)+VLOOKUP($IF206,Data!$B:$CP,Daily!KZ$10,0),0),0)</f>
        <v>5.4301403294691887E-2</v>
      </c>
      <c r="DC207" s="12">
        <f>IFERROR(IFERROR(VLOOKUP($EG207,Data!$B:$CP,Daily!HB$10,0)+VLOOKUP($IF207,Data!$B:$CP,Daily!LA$10,0),0)/IFERROR(VLOOKUP($EG206,Data!$B:$CP,Daily!HB$10,0)+VLOOKUP($IF206,Data!$B:$CP,Daily!LA$10,0),0),0)</f>
        <v>5.2408477842003851E-2</v>
      </c>
      <c r="DD207" s="12">
        <f>IFERROR(IFERROR(VLOOKUP($EG207,Data!$B:$CP,Daily!HC$10,0)+VLOOKUP($IF207,Data!$B:$CP,Daily!LB$10,0),0)/IFERROR(VLOOKUP($EG206,Data!$B:$CP,Daily!HC$10,0)+VLOOKUP($IF206,Data!$B:$CP,Daily!LB$10,0),0),0)</f>
        <v>6.222707423580786E-2</v>
      </c>
      <c r="DE207" s="12">
        <f>IFERROR(IFERROR(VLOOKUP($EG207,Data!$B:$CP,Daily!HD$10,0)+VLOOKUP($IF207,Data!$B:$CP,Daily!LC$10,0),0)/IFERROR(VLOOKUP($EG206,Data!$B:$CP,Daily!HD$10,0)+VLOOKUP($IF206,Data!$B:$CP,Daily!LC$10,0),0),0)</f>
        <v>5.8259968928016569E-2</v>
      </c>
      <c r="DF207" s="12">
        <f>IFERROR(IFERROR(VLOOKUP($EG207,Data!$B:$CP,Daily!HE$10,0)+VLOOKUP($IF207,Data!$B:$CP,Daily!LD$10,0),0)/IFERROR(VLOOKUP($EG206,Data!$B:$CP,Daily!HE$10,0)+VLOOKUP($IF206,Data!$B:$CP,Daily!LD$10,0),0),0)</f>
        <v>5.8747855917667235E-2</v>
      </c>
      <c r="DG207" s="12">
        <f>IFERROR(IFERROR(VLOOKUP($EG207,Data!$B:$CP,Daily!HF$10,0)+VLOOKUP($IF207,Data!$B:$CP,Daily!LE$10,0),0)/IFERROR(VLOOKUP($EG206,Data!$B:$CP,Daily!HF$10,0)+VLOOKUP($IF206,Data!$B:$CP,Daily!LE$10,0),0),0)</f>
        <v>6.6499895768188447E-2</v>
      </c>
      <c r="DH207" s="12">
        <f>IFERROR(IFERROR(VLOOKUP($EG207,Data!$B:$CP,Daily!HG$10,0)+VLOOKUP($IF207,Data!$B:$CP,Daily!LF$10,0),0)/IFERROR(VLOOKUP($EG206,Data!$B:$CP,Daily!HG$10,0)+VLOOKUP($IF206,Data!$B:$CP,Daily!LF$10,0),0),0)</f>
        <v>6.0459492140266025E-2</v>
      </c>
      <c r="DI207" s="12">
        <f>IFERROR(IFERROR(VLOOKUP($EG207,Data!$B:$CP,Daily!HH$10,0)+VLOOKUP($IF207,Data!$B:$CP,Daily!LG$10,0),0)/IFERROR(VLOOKUP($EG206,Data!$B:$CP,Daily!HH$10,0)+VLOOKUP($IF206,Data!$B:$CP,Daily!LG$10,0),0),0)</f>
        <v>5.9117699589212362E-2</v>
      </c>
      <c r="DJ207" s="12">
        <f>IFERROR(IFERROR(VLOOKUP($EG207,Data!$B:$CP,Daily!HI$10,0)+VLOOKUP($IF207,Data!$B:$CP,Daily!LH$10,0),0)/IFERROR(VLOOKUP($EG206,Data!$B:$CP,Daily!HI$10,0)+VLOOKUP($IF206,Data!$B:$CP,Daily!LH$10,0),0),0)</f>
        <v>5.1248602310846068E-2</v>
      </c>
      <c r="DK207" s="12">
        <f>IFERROR(IFERROR(VLOOKUP($EG207,Data!$B:$CP,Daily!HJ$10,0)+VLOOKUP($IF207,Data!$B:$CP,Daily!LI$10,0),0)/IFERROR(VLOOKUP($EG206,Data!$B:$CP,Daily!HJ$10,0)+VLOOKUP($IF206,Data!$B:$CP,Daily!LI$10,0),0),0)</f>
        <v>5.8875413450937157E-2</v>
      </c>
      <c r="DL207" s="12">
        <f>IFERROR(IFERROR(VLOOKUP($EG207,Data!$B:$CP,Daily!HK$10,0)+VLOOKUP($IF207,Data!$B:$CP,Daily!LJ$10,0),0)/IFERROR(VLOOKUP($EG206,Data!$B:$CP,Daily!HK$10,0)+VLOOKUP($IF206,Data!$B:$CP,Daily!LJ$10,0),0),0)</f>
        <v>6.0351413292589765E-2</v>
      </c>
      <c r="DM207" s="12">
        <f>IFERROR(IFERROR(VLOOKUP($EG207,Data!$B:$CP,Daily!HL$10,0)+VLOOKUP($IF207,Data!$B:$CP,Daily!LK$10,0),0)/IFERROR(VLOOKUP($EG206,Data!$B:$CP,Daily!HL$10,0)+VLOOKUP($IF206,Data!$B:$CP,Daily!LK$10,0),0),0)</f>
        <v>6.0288884236968807E-2</v>
      </c>
      <c r="DN207" s="12">
        <f>IFERROR(IFERROR(VLOOKUP($EG207,Data!$B:$CP,Daily!HM$10,0)+VLOOKUP($IF207,Data!$B:$CP,Daily!LL$10,0),0)/IFERROR(VLOOKUP($EG206,Data!$B:$CP,Daily!HM$10,0)+VLOOKUP($IF206,Data!$B:$CP,Daily!LL$10,0),0),0)</f>
        <v>5.6364009018241443E-2</v>
      </c>
      <c r="DO207" s="12">
        <f>IFERROR(IFERROR(VLOOKUP($EG207,Data!$B:$CP,Daily!HN$10,0)+VLOOKUP($IF207,Data!$B:$CP,Daily!LM$10,0),0)/IFERROR(VLOOKUP($EG206,Data!$B:$CP,Daily!HN$10,0)+VLOOKUP($IF206,Data!$B:$CP,Daily!LM$10,0),0),0)</f>
        <v>5.552817479875144E-2</v>
      </c>
      <c r="DP207" s="12">
        <f>IFERROR(IFERROR(VLOOKUP($EG207,Data!$B:$CP,Daily!HO$10,0)+VLOOKUP($IF207,Data!$B:$CP,Daily!LN$10,0),0)/IFERROR(VLOOKUP($EG206,Data!$B:$CP,Daily!HO$10,0)+VLOOKUP($IF206,Data!$B:$CP,Daily!LN$10,0),0),0)</f>
        <v>7.2724071139285085E-2</v>
      </c>
      <c r="DQ207" s="12">
        <f>IFERROR(IFERROR(VLOOKUP($EG207,Data!$B:$CP,Daily!HP$10,0)+VLOOKUP($IF207,Data!$B:$CP,Daily!LO$10,0),0)/IFERROR(VLOOKUP($EG206,Data!$B:$CP,Daily!HP$10,0)+VLOOKUP($IF206,Data!$B:$CP,Daily!LO$10,0),0),0)</f>
        <v>5.9535428459886783E-2</v>
      </c>
      <c r="DR207" s="12">
        <f>IFERROR(IFERROR(VLOOKUP($EG207,Data!$B:$CP,Daily!HQ$10,0)+VLOOKUP($IF207,Data!$B:$CP,Daily!LP$10,0),0)/IFERROR(VLOOKUP($EG206,Data!$B:$CP,Daily!HQ$10,0)+VLOOKUP($IF206,Data!$B:$CP,Daily!LP$10,0),0),0)</f>
        <v>6.7221370702868405E-2</v>
      </c>
      <c r="DS207" s="12">
        <f>IFERROR(IFERROR(VLOOKUP($EG207,Data!$B:$CP,Daily!HR$10,0)+VLOOKUP($IF207,Data!$B:$CP,Daily!LQ$10,0),0)/IFERROR(VLOOKUP($EG206,Data!$B:$CP,Daily!HR$10,0)+VLOOKUP($IF206,Data!$B:$CP,Daily!LQ$10,0),0),0)</f>
        <v>5.8972412047582891E-2</v>
      </c>
      <c r="DT207" s="12">
        <f>IFERROR(IFERROR(VLOOKUP($EG207,Data!$B:$CP,Daily!HS$10,0)+VLOOKUP($IF207,Data!$B:$CP,Daily!LR$10,0),0)/IFERROR(VLOOKUP($EG206,Data!$B:$CP,Daily!HS$10,0)+VLOOKUP($IF206,Data!$B:$CP,Daily!LR$10,0),0),0)</f>
        <v>5.1360129922858301E-2</v>
      </c>
      <c r="DU207" s="12">
        <f>IFERROR(IFERROR(VLOOKUP($EG207,Data!$B:$CP,Daily!HT$10,0)+VLOOKUP($IF207,Data!$B:$CP,Daily!LS$10,0),0)/IFERROR(VLOOKUP($EG206,Data!$B:$CP,Daily!HT$10,0)+VLOOKUP($IF206,Data!$B:$CP,Daily!LS$10,0),0),0)</f>
        <v>5.7371862476270831E-2</v>
      </c>
      <c r="DV207" s="43"/>
      <c r="DW207" s="12">
        <f t="shared" si="3065"/>
        <v>3.7413280475718534E-2</v>
      </c>
      <c r="DX207" s="12">
        <f t="shared" si="3066"/>
        <v>5.8875413450937157E-2</v>
      </c>
      <c r="DY207" s="12">
        <f t="shared" ref="DY207:DY210" si="3145">DX207-DW207</f>
        <v>2.1462132975218623E-2</v>
      </c>
      <c r="DZ207" s="12">
        <f t="shared" ref="DZ207:DZ210" si="3146">DX207+(0.75*DY207)</f>
        <v>7.4972013182351124E-2</v>
      </c>
      <c r="EA207" s="12">
        <f t="shared" ref="EA207:EA210" si="3147">DW207-(0.75*DY207)</f>
        <v>2.1316680744304567E-2</v>
      </c>
      <c r="EB207" s="14"/>
      <c r="EC207" s="12">
        <f t="shared" ref="EC207:EC210" si="3148">_xlfn.STDEV.P(AJ207:DU207)</f>
        <v>1.2127930190514561E-2</v>
      </c>
      <c r="ED207" s="12">
        <f>SUMPRODUCT(DN207:DT207,DN$206:DT$206)/SUM(DN$206:DT$206)</f>
        <v>6.0200435121377086E-2</v>
      </c>
      <c r="EE207" s="12">
        <f>SUMPRODUCT(CR207:DT207,CR$206:DT$206)/SUM(CR$206:DT$206)</f>
        <v>5.929065992448547E-2</v>
      </c>
      <c r="EF207" s="1"/>
      <c r="EG207" s="7" t="s">
        <v>956</v>
      </c>
      <c r="EH207" s="7" t="s">
        <v>180</v>
      </c>
      <c r="EI207" s="12">
        <f>IFERROR(VLOOKUP($EG207,Data!$B:$CP,Daily!EI$10,0)/VLOOKUP($EG206,Data!$B:$CP,Daily!EI$10,0),0)</f>
        <v>2.1671826625386997E-2</v>
      </c>
      <c r="EJ207" s="12">
        <f>IFERROR(VLOOKUP($EG207,Data!$B:$CP,Daily!EJ$10,0)/VLOOKUP($EG206,Data!$B:$CP,Daily!EJ$10,0),0)</f>
        <v>2.3709483793517408E-2</v>
      </c>
      <c r="EK207" s="12">
        <f>IFERROR(VLOOKUP($EG207,Data!$B:$CP,Daily!EK$10,0)/VLOOKUP($EG206,Data!$B:$CP,Daily!EK$10,0),0)</f>
        <v>1.9284712482468443E-2</v>
      </c>
      <c r="EL207" s="12">
        <f>IFERROR(VLOOKUP($EG207,Data!$B:$CP,Daily!EL$10,0)/VLOOKUP($EG206,Data!$B:$CP,Daily!EL$10,0),0)</f>
        <v>1.9900497512437811E-2</v>
      </c>
      <c r="EM207" s="12">
        <f>IFERROR(VLOOKUP($EG207,Data!$B:$CP,Daily!EM$10,0)/VLOOKUP($EG206,Data!$B:$CP,Daily!EM$10,0),0)</f>
        <v>2.1870286576168928E-2</v>
      </c>
      <c r="EN207" s="12">
        <f>IFERROR(VLOOKUP($EG207,Data!$B:$CP,Daily!EN$10,0)/VLOOKUP($EG206,Data!$B:$CP,Daily!EN$10,0),0)</f>
        <v>2.3957409050576754E-2</v>
      </c>
      <c r="EO207" s="12">
        <f>IFERROR(VLOOKUP($EG207,Data!$B:$CP,Daily!EO$10,0)/VLOOKUP($EG206,Data!$B:$CP,Daily!EO$10,0),0)</f>
        <v>2.5727069351230425E-2</v>
      </c>
      <c r="EP207" s="12">
        <f>IFERROR(VLOOKUP($EG207,Data!$B:$CP,Daily!EP$10,0)/VLOOKUP($EG206,Data!$B:$CP,Daily!EP$10,0),0)</f>
        <v>2.5980774227071967E-2</v>
      </c>
      <c r="EQ207" s="12">
        <f>IFERROR(VLOOKUP($EG207,Data!$B:$CP,Daily!EQ$10,0)/VLOOKUP($EG206,Data!$B:$CP,Daily!EQ$10,0),0)</f>
        <v>2.8950216450216452E-2</v>
      </c>
      <c r="ER207" s="12">
        <f>IFERROR(VLOOKUP($EG207,Data!$B:$CP,Daily!ER$10,0)/VLOOKUP($EG206,Data!$B:$CP,Daily!ER$10,0),0)</f>
        <v>2.9451591062965469E-2</v>
      </c>
      <c r="ES207" s="12">
        <f>IFERROR(VLOOKUP($EG207,Data!$B:$CP,Daily!ES$10,0)/VLOOKUP($EG206,Data!$B:$CP,Daily!ES$10,0),0)</f>
        <v>2.2544898739014139E-2</v>
      </c>
      <c r="ET207" s="12">
        <f>IFERROR(VLOOKUP($EG207,Data!$B:$CP,Daily!ET$10,0)/VLOOKUP($EG206,Data!$B:$CP,Daily!ET$10,0),0)</f>
        <v>2.3622047244094488E-2</v>
      </c>
      <c r="EU207" s="12">
        <f>IFERROR(VLOOKUP($EG207,Data!$B:$CP,Daily!EU$10,0)/VLOOKUP($EG206,Data!$B:$CP,Daily!EU$10,0),0)</f>
        <v>2.320027294438758E-2</v>
      </c>
      <c r="EV207" s="12">
        <f>IFERROR(VLOOKUP($EG207,Data!$B:$CP,Daily!EV$10,0)/VLOOKUP($EG206,Data!$B:$CP,Daily!EV$10,0),0)</f>
        <v>2.0440753752794635E-2</v>
      </c>
      <c r="EW207" s="12">
        <f>IFERROR(VLOOKUP($EG207,Data!$B:$CP,Daily!EW$10,0)/VLOOKUP($EG206,Data!$B:$CP,Daily!EW$10,0),0)</f>
        <v>2.1675140487021675E-2</v>
      </c>
      <c r="EX207" s="12">
        <f>IFERROR(VLOOKUP($EG207,Data!$B:$CP,Daily!EX$10,0)/VLOOKUP($EG206,Data!$B:$CP,Daily!EX$10,0),0)</f>
        <v>2.3422860712054967E-2</v>
      </c>
      <c r="EY207" s="12">
        <f>IFERROR(VLOOKUP($EG207,Data!$B:$CP,Daily!EY$10,0)/VLOOKUP($EG206,Data!$B:$CP,Daily!EY$10,0),0)</f>
        <v>2.6466380543633764E-2</v>
      </c>
      <c r="EZ207" s="12">
        <f>IFERROR(VLOOKUP($EG207,Data!$B:$CP,Daily!EZ$10,0)/VLOOKUP($EG206,Data!$B:$CP,Daily!EZ$10,0),0)</f>
        <v>1.7483846446218167E-2</v>
      </c>
      <c r="FA207" s="12">
        <f>IFERROR(VLOOKUP($EG207,Data!$B:$CP,Daily!FA$10,0)/VLOOKUP($EG206,Data!$B:$CP,Daily!FA$10,0),0)</f>
        <v>2.5324891702765744E-2</v>
      </c>
      <c r="FB207" s="12">
        <f>IFERROR(VLOOKUP($EG207,Data!$B:$CP,Daily!FB$10,0)/VLOOKUP($EG206,Data!$B:$CP,Daily!FB$10,0),0)</f>
        <v>2.7349228611500701E-2</v>
      </c>
      <c r="FC207" s="12">
        <f>IFERROR(VLOOKUP($EG207,Data!$B:$CP,Daily!FC$10,0)/VLOOKUP($EG206,Data!$B:$CP,Daily!FC$10,0),0)</f>
        <v>2.5329280648429583E-2</v>
      </c>
      <c r="FD207" s="12">
        <f>IFERROR(VLOOKUP($EG207,Data!$B:$CP,Daily!FD$10,0)/VLOOKUP($EG206,Data!$B:$CP,Daily!FD$10,0),0)</f>
        <v>2.8657114295234921E-2</v>
      </c>
      <c r="FE207" s="12">
        <f>IFERROR(VLOOKUP($EG207,Data!$B:$CP,Daily!FE$10,0)/VLOOKUP($EG206,Data!$B:$CP,Daily!FE$10,0),0)</f>
        <v>2.6040012702445221E-2</v>
      </c>
      <c r="FF207" s="12">
        <f>IFERROR(VLOOKUP($EG207,Data!$B:$CP,Daily!FF$10,0)/VLOOKUP($EG206,Data!$B:$CP,Daily!FF$10,0),0)</f>
        <v>2.9056603773584905E-2</v>
      </c>
      <c r="FG207" s="12">
        <f>IFERROR(VLOOKUP($EG207,Data!$B:$CP,Daily!FG$10,0)/VLOOKUP($EG206,Data!$B:$CP,Daily!FG$10,0),0)</f>
        <v>2.7710843373493974E-2</v>
      </c>
      <c r="FH207" s="12">
        <f>IFERROR(VLOOKUP($EG207,Data!$B:$CP,Daily!FH$10,0)/VLOOKUP($EG206,Data!$B:$CP,Daily!FH$10,0),0)</f>
        <v>2.2236973116495189E-2</v>
      </c>
      <c r="FI207" s="12">
        <f>IFERROR(VLOOKUP($EG207,Data!$B:$CP,Daily!FI$10,0)/VLOOKUP($EG206,Data!$B:$CP,Daily!FI$10,0),0)</f>
        <v>2.982233502538071E-2</v>
      </c>
      <c r="FJ207" s="12">
        <f>IFERROR(VLOOKUP($EG207,Data!$B:$CP,Daily!FJ$10,0)/VLOOKUP($EG206,Data!$B:$CP,Daily!FJ$10,0),0)</f>
        <v>3.2829095590601869E-2</v>
      </c>
      <c r="FK207" s="12">
        <f>IFERROR(VLOOKUP($EG207,Data!$B:$CP,Daily!FK$10,0)/VLOOKUP($EG206,Data!$B:$CP,Daily!FK$10,0),0)</f>
        <v>2.0813008130081301E-2</v>
      </c>
      <c r="FL207" s="12">
        <f>IFERROR(VLOOKUP($EG207,Data!$B:$CP,Daily!FL$10,0)/VLOOKUP($EG206,Data!$B:$CP,Daily!FL$10,0),0)</f>
        <v>2.4830699774266364E-2</v>
      </c>
      <c r="FM207" s="12">
        <f>IFERROR(VLOOKUP($EG207,Data!$B:$CP,Daily!FM$10,0)/VLOOKUP($EG206,Data!$B:$CP,Daily!FM$10,0),0)</f>
        <v>2.4493794905290661E-2</v>
      </c>
      <c r="FN207" s="12">
        <f>IFERROR(VLOOKUP($EG207,Data!$B:$CP,Daily!FN$10,0)/VLOOKUP($EG206,Data!$B:$CP,Daily!FN$10,0),0)</f>
        <v>3.1919034643830287E-2</v>
      </c>
      <c r="FO207" s="12">
        <f>IFERROR(VLOOKUP($EG207,Data!$B:$CP,Daily!FO$10,0)/VLOOKUP($EG206,Data!$B:$CP,Daily!FO$10,0),0)</f>
        <v>2.6439482961222092E-2</v>
      </c>
      <c r="FP207" s="12">
        <f>IFERROR(VLOOKUP($EG207,Data!$B:$CP,Daily!FP$10,0)/VLOOKUP($EG206,Data!$B:$CP,Daily!FP$10,0),0)</f>
        <v>2.820078962210942E-2</v>
      </c>
      <c r="FQ207" s="12">
        <f>IFERROR(VLOOKUP($EG207,Data!$B:$CP,Daily!FQ$10,0)/VLOOKUP($EG206,Data!$B:$CP,Daily!FQ$10,0),0)</f>
        <v>2.7753173900206672E-2</v>
      </c>
      <c r="FR207" s="12">
        <f>IFERROR(VLOOKUP($EG207,Data!$B:$CP,Daily!FR$10,0)/VLOOKUP($EG206,Data!$B:$CP,Daily!FR$10,0),0)</f>
        <v>2.5368731563421829E-2</v>
      </c>
      <c r="FS207" s="12">
        <f>IFERROR(VLOOKUP($EG207,Data!$B:$CP,Daily!FS$10,0)/VLOOKUP($EG206,Data!$B:$CP,Daily!FS$10,0),0)</f>
        <v>2.9608404966571154E-2</v>
      </c>
      <c r="FT207" s="12">
        <f>IFERROR(VLOOKUP($EG207,Data!$B:$CP,Daily!FT$10,0)/VLOOKUP($EG206,Data!$B:$CP,Daily!FT$10,0),0)</f>
        <v>2.2878228782287822E-2</v>
      </c>
      <c r="FU207" s="12">
        <f>IFERROR(VLOOKUP($EG207,Data!$B:$CP,Daily!FU$10,0)/VLOOKUP($EG206,Data!$B:$CP,Daily!FU$10,0),0)</f>
        <v>2.5138474648487431E-2</v>
      </c>
      <c r="FV207" s="12">
        <f>IFERROR(VLOOKUP($EG207,Data!$B:$CP,Daily!FV$10,0)/VLOOKUP($EG206,Data!$B:$CP,Daily!FV$10,0),0)</f>
        <v>2.5259515570934254E-2</v>
      </c>
      <c r="FW207" s="12">
        <f>IFERROR(VLOOKUP($EG207,Data!$B:$CP,Daily!FW$10,0)/VLOOKUP($EG206,Data!$B:$CP,Daily!FW$10,0),0)</f>
        <v>3.0742049469964665E-2</v>
      </c>
      <c r="FX207" s="12">
        <f>IFERROR(VLOOKUP($EG207,Data!$B:$CP,Daily!FX$10,0)/VLOOKUP($EG206,Data!$B:$CP,Daily!FX$10,0),0)</f>
        <v>2.7489104927924907E-2</v>
      </c>
      <c r="FY207" s="12">
        <f>IFERROR(VLOOKUP($EG207,Data!$B:$CP,Daily!FY$10,0)/VLOOKUP($EG206,Data!$B:$CP,Daily!FY$10,0),0)</f>
        <v>1.8893387314439947E-2</v>
      </c>
      <c r="FZ207" s="12">
        <f>IFERROR(VLOOKUP($EG207,Data!$B:$CP,Daily!FZ$10,0)/VLOOKUP($EG206,Data!$B:$CP,Daily!FZ$10,0),0)</f>
        <v>2.7279005524861878E-2</v>
      </c>
      <c r="GA207" s="12">
        <f>IFERROR(VLOOKUP($EG207,Data!$B:$CP,Daily!GA$10,0)/VLOOKUP($EG206,Data!$B:$CP,Daily!GA$10,0),0)</f>
        <v>2.9313232830820771E-2</v>
      </c>
      <c r="GB207" s="12">
        <f>IFERROR(VLOOKUP($EG207,Data!$B:$CP,Daily!GB$10,0)/VLOOKUP($EG206,Data!$B:$CP,Daily!GB$10,0),0)</f>
        <v>2.0907700152983173E-2</v>
      </c>
      <c r="GC207" s="12">
        <f>IFERROR(VLOOKUP($EG207,Data!$B:$CP,Daily!GC$10,0)/VLOOKUP($EG206,Data!$B:$CP,Daily!GC$10,0),0)</f>
        <v>2.1829521829521831E-2</v>
      </c>
      <c r="GD207" s="12">
        <f>IFERROR(VLOOKUP($EG207,Data!$B:$CP,Daily!GD$10,0)/VLOOKUP($EG206,Data!$B:$CP,Daily!GD$10,0),0)</f>
        <v>2.4080267558528427E-2</v>
      </c>
      <c r="GE207" s="12">
        <f>IFERROR(VLOOKUP($EG207,Data!$B:$CP,Daily!GE$10,0)/VLOOKUP($EG206,Data!$B:$CP,Daily!GE$10,0),0)</f>
        <v>2.9392553886348791E-2</v>
      </c>
      <c r="GF207" s="12">
        <f>IFERROR(VLOOKUP($EG207,Data!$B:$CP,Daily!GF$10,0)/VLOOKUP($EG206,Data!$B:$CP,Daily!GF$10,0),0)</f>
        <v>2.8836251287332648E-2</v>
      </c>
      <c r="GG207" s="12">
        <f>IFERROR(VLOOKUP($EG207,Data!$B:$CP,Daily!GG$10,0)/VLOOKUP($EG206,Data!$B:$CP,Daily!GG$10,0),0)</f>
        <v>2.4051490514905148E-2</v>
      </c>
      <c r="GH207" s="12">
        <f>IFERROR(VLOOKUP($EG207,Data!$B:$CP,Daily!GH$10,0)/VLOOKUP($EG206,Data!$B:$CP,Daily!GH$10,0),0)</f>
        <v>3.4455445544554458E-2</v>
      </c>
      <c r="GI207" s="12">
        <f>IFERROR(VLOOKUP($EG207,Data!$B:$CP,Daily!GI$10,0)/VLOOKUP($EG206,Data!$B:$CP,Daily!GI$10,0),0)</f>
        <v>2.2767857142857142E-2</v>
      </c>
      <c r="GJ207" s="12">
        <f>IFERROR(VLOOKUP($EG207,Data!$B:$CP,Daily!GJ$10,0)/VLOOKUP($EG206,Data!$B:$CP,Daily!GJ$10,0),0)</f>
        <v>2.6929982046678635E-2</v>
      </c>
      <c r="GK207" s="12">
        <f>IFERROR(VLOOKUP($EG207,Data!$B:$CP,Daily!GK$10,0)/VLOOKUP($EG206,Data!$B:$CP,Daily!GK$10,0),0)</f>
        <v>2.8473413379073758E-2</v>
      </c>
      <c r="GL207" s="12">
        <f>IFERROR(VLOOKUP($EG207,Data!$B:$CP,Daily!GL$10,0)/VLOOKUP($EG206,Data!$B:$CP,Daily!GL$10,0),0)</f>
        <v>4.0625000000000001E-2</v>
      </c>
      <c r="GM207" s="12">
        <f>IFERROR(VLOOKUP($EG207,Data!$B:$CP,Daily!GM$10,0)/VLOOKUP($EG206,Data!$B:$CP,Daily!GM$10,0),0)</f>
        <v>5.2154903185509055E-2</v>
      </c>
      <c r="GN207" s="12">
        <f>IFERROR(VLOOKUP($EG207,Data!$B:$CP,Daily!GN$10,0)/VLOOKUP($EG206,Data!$B:$CP,Daily!GN$10,0),0)</f>
        <v>4.6088932164881531E-2</v>
      </c>
      <c r="GO207" s="12">
        <f>IFERROR(VLOOKUP($EG207,Data!$B:$CP,Daily!GO$10,0)/VLOOKUP($EG206,Data!$B:$CP,Daily!GO$10,0),0)</f>
        <v>5.4272093876054271E-2</v>
      </c>
      <c r="GP207" s="12">
        <f>IFERROR(VLOOKUP($EG207,Data!$B:$CP,Daily!GP$10,0)/VLOOKUP($EG206,Data!$B:$CP,Daily!GP$10,0),0)</f>
        <v>5.9414225941422594E-2</v>
      </c>
      <c r="GQ207" s="12">
        <f>IFERROR(VLOOKUP($EG207,Data!$B:$CP,Daily!GQ$10,0)/VLOOKUP($EG206,Data!$B:$CP,Daily!GQ$10,0),0)</f>
        <v>5.2698412698412696E-2</v>
      </c>
      <c r="GR207" s="12">
        <f>IFERROR(VLOOKUP($EG207,Data!$B:$CP,Daily!GR$10,0)/VLOOKUP($EG206,Data!$B:$CP,Daily!GR$10,0),0)</f>
        <v>4.7761194029850747E-2</v>
      </c>
      <c r="GS207" s="12">
        <f>IFERROR(VLOOKUP($EG207,Data!$B:$CP,Daily!GS$10,0)/VLOOKUP($EG206,Data!$B:$CP,Daily!GS$10,0),0)</f>
        <v>5.0147492625368731E-2</v>
      </c>
      <c r="GT207" s="12">
        <f>IFERROR(VLOOKUP($EG207,Data!$B:$CP,Daily!GT$10,0)/VLOOKUP($EG206,Data!$B:$CP,Daily!GT$10,0),0)</f>
        <v>5.1150895140664961E-2</v>
      </c>
      <c r="GU207" s="12">
        <f>IFERROR(VLOOKUP($EG207,Data!$B:$CP,Daily!GU$10,0)/VLOOKUP($EG206,Data!$B:$CP,Daily!GU$10,0),0)</f>
        <v>5.4487179487179488E-2</v>
      </c>
      <c r="GV207" s="12">
        <f>IFERROR(VLOOKUP($EG207,Data!$B:$CP,Daily!GV$10,0)/VLOOKUP($EG206,Data!$B:$CP,Daily!GV$10,0),0)</f>
        <v>4.8438495857233907E-2</v>
      </c>
      <c r="GW207" s="12">
        <f>IFERROR(VLOOKUP($EG207,Data!$B:$CP,Daily!GW$10,0)/VLOOKUP($EG206,Data!$B:$CP,Daily!GW$10,0),0)</f>
        <v>5.7656540607563547E-2</v>
      </c>
      <c r="GX207" s="12">
        <f>IFERROR(VLOOKUP($EG207,Data!$B:$CP,Daily!GX$10,0)/VLOOKUP($EG206,Data!$B:$CP,Daily!GX$10,0),0)</f>
        <v>4.9016813907096037E-2</v>
      </c>
      <c r="GY207" s="12">
        <f>IFERROR(VLOOKUP($EG207,Data!$B:$CP,Daily!GY$10,0)/VLOOKUP($EG206,Data!$B:$CP,Daily!GY$10,0),0)</f>
        <v>5.0747198007471982E-2</v>
      </c>
      <c r="GZ207" s="12">
        <f>IFERROR(VLOOKUP($EG207,Data!$B:$CP,Daily!GZ$10,0)/VLOOKUP($EG206,Data!$B:$CP,Daily!GZ$10,0),0)</f>
        <v>4.3083900226757371E-2</v>
      </c>
      <c r="HA207" s="12">
        <f>IFERROR(VLOOKUP($EG207,Data!$B:$CP,Daily!HA$10,0)/VLOOKUP($EG206,Data!$B:$CP,Daily!HA$10,0),0)</f>
        <v>4.3574360593621721E-2</v>
      </c>
      <c r="HB207" s="12">
        <f>IFERROR(VLOOKUP($EG207,Data!$B:$CP,Daily!HB$10,0)/VLOOKUP($EG206,Data!$B:$CP,Daily!HB$10,0),0)</f>
        <v>4.1083384053560559E-2</v>
      </c>
      <c r="HC207" s="12">
        <f>IFERROR(VLOOKUP($EG207,Data!$B:$CP,Daily!HC$10,0)/VLOOKUP($EG206,Data!$B:$CP,Daily!HC$10,0),0)</f>
        <v>5.4719562243502051E-2</v>
      </c>
      <c r="HD207" s="12">
        <f>IFERROR(VLOOKUP($EG207,Data!$B:$CP,Daily!HD$10,0)/VLOOKUP($EG206,Data!$B:$CP,Daily!HD$10,0),0)</f>
        <v>5.2990766760337212E-2</v>
      </c>
      <c r="HE207" s="12">
        <f>IFERROR(VLOOKUP($EG207,Data!$B:$CP,Daily!HE$10,0)/VLOOKUP($EG206,Data!$B:$CP,Daily!HE$10,0),0)</f>
        <v>5.2185257664709717E-2</v>
      </c>
      <c r="HF207" s="12">
        <f>IFERROR(VLOOKUP($EG207,Data!$B:$CP,Daily!HF$10,0)/VLOOKUP($EG206,Data!$B:$CP,Daily!HF$10,0),0)</f>
        <v>6.1986084756483241E-2</v>
      </c>
      <c r="HG207" s="12">
        <f>IFERROR(VLOOKUP($EG207,Data!$B:$CP,Daily!HG$10,0)/VLOOKUP($EG206,Data!$B:$CP,Daily!HG$10,0),0)</f>
        <v>5.6772601049058929E-2</v>
      </c>
      <c r="HH207" s="12">
        <f>IFERROR(VLOOKUP($EG207,Data!$B:$CP,Daily!HH$10,0)/VLOOKUP($EG206,Data!$B:$CP,Daily!HH$10,0),0)</f>
        <v>5.1907968574635241E-2</v>
      </c>
      <c r="HI207" s="12">
        <f>IFERROR(VLOOKUP($EG207,Data!$B:$CP,Daily!HI$10,0)/VLOOKUP($EG206,Data!$B:$CP,Daily!HI$10,0),0)</f>
        <v>4.6109510086455328E-2</v>
      </c>
      <c r="HJ207" s="12">
        <f>IFERROR(VLOOKUP($EG207,Data!$B:$CP,Daily!HJ$10,0)/VLOOKUP($EG206,Data!$B:$CP,Daily!HJ$10,0),0)</f>
        <v>5.4744525547445258E-2</v>
      </c>
      <c r="HK207" s="12">
        <f>IFERROR(VLOOKUP($EG207,Data!$B:$CP,Daily!HK$10,0)/VLOOKUP($EG206,Data!$B:$CP,Daily!HK$10,0),0)</f>
        <v>5.9027777777777776E-2</v>
      </c>
      <c r="HL207" s="12">
        <f>IFERROR(VLOOKUP($EG207,Data!$B:$CP,Daily!HL$10,0)/VLOOKUP($EG206,Data!$B:$CP,Daily!HL$10,0),0)</f>
        <v>5.7869634340222575E-2</v>
      </c>
      <c r="HM207" s="12">
        <f>IFERROR(VLOOKUP($EG207,Data!$B:$CP,Daily!HM$10,0)/VLOOKUP($EG206,Data!$B:$CP,Daily!HM$10,0),0)</f>
        <v>5.5193798449612405E-2</v>
      </c>
      <c r="HN207" s="12">
        <f>IFERROR(VLOOKUP($EG207,Data!$B:$CP,Daily!HN$10,0)/VLOOKUP($EG206,Data!$B:$CP,Daily!HN$10,0),0)</f>
        <v>4.8434442270058706E-2</v>
      </c>
      <c r="HO207" s="12">
        <f>IFERROR(VLOOKUP($EG207,Data!$B:$CP,Daily!HO$10,0)/VLOOKUP($EG206,Data!$B:$CP,Daily!HO$10,0),0)</f>
        <v>7.2041166380789029E-2</v>
      </c>
      <c r="HP207" s="12">
        <f>IFERROR(VLOOKUP($EG207,Data!$B:$CP,Daily!HP$10,0)/VLOOKUP($EG206,Data!$B:$CP,Daily!HP$10,0),0)</f>
        <v>5.2196992037746977E-2</v>
      </c>
      <c r="HQ207" s="12">
        <f>IFERROR(VLOOKUP($EG207,Data!$B:$CP,Daily!HQ$10,0)/VLOOKUP($EG206,Data!$B:$CP,Daily!HQ$10,0),0)</f>
        <v>5.8079169370538614E-2</v>
      </c>
      <c r="HR207" s="12">
        <f>IFERROR(VLOOKUP($EG207,Data!$B:$CP,Daily!HR$10,0)/VLOOKUP($EG206,Data!$B:$CP,Daily!HR$10,0),0)</f>
        <v>5.2167242040659763E-2</v>
      </c>
      <c r="HS207" s="12">
        <f>IFERROR(VLOOKUP($EG207,Data!$B:$CP,Daily!HS$10,0)/VLOOKUP($EG206,Data!$B:$CP,Daily!HS$10,0),0)</f>
        <v>5.0361881785283474E-2</v>
      </c>
      <c r="HT207" s="12">
        <f>IFERROR(VLOOKUP($EG207,Data!$B:$CP,Daily!HT$10,0)/VLOOKUP($EG206,Data!$B:$CP,Daily!HT$10,0),0)</f>
        <v>5.3304239401496256E-2</v>
      </c>
      <c r="HU207" s="13"/>
      <c r="HV207" s="40">
        <f t="shared" si="1902"/>
        <v>2.4493794905290661E-2</v>
      </c>
      <c r="HW207" s="40">
        <f t="shared" si="1903"/>
        <v>5.0361881785283474E-2</v>
      </c>
      <c r="HX207" s="40">
        <f t="shared" si="3071"/>
        <v>2.5868086879992813E-2</v>
      </c>
      <c r="HY207" s="40">
        <f t="shared" si="3072"/>
        <v>6.9762946945278084E-2</v>
      </c>
      <c r="HZ207" s="40">
        <f t="shared" si="3073"/>
        <v>5.0927297452960513E-3</v>
      </c>
      <c r="IA207" s="43"/>
      <c r="IB207" s="12">
        <f t="shared" si="3074"/>
        <v>1.3758302296256561E-2</v>
      </c>
      <c r="IC207" s="12">
        <f>SUMPRODUCT(HM207:HS207,HM$206:HS$206)/SUM(HM$206:HS$206)</f>
        <v>5.5545831957190678E-2</v>
      </c>
      <c r="ID207" s="12">
        <f>SUMPRODUCT(GQ207:HS207,GQ$206:HS$206)/SUM(GQ$206:HS$206)</f>
        <v>5.2711600569137762E-2</v>
      </c>
      <c r="IE207" s="1"/>
      <c r="IF207" s="7" t="s">
        <v>957</v>
      </c>
      <c r="IG207" s="7" t="s">
        <v>180</v>
      </c>
      <c r="IH207" s="12">
        <f>IFERROR(VLOOKUP($IF207,Data!$B:$CP,Daily!IH$10,0)/VLOOKUP($IF206,Data!$B:$CP,Daily!IH$10,0),0)</f>
        <v>4.947229551451187E-2</v>
      </c>
      <c r="II207" s="12">
        <f>IFERROR(VLOOKUP($IF207,Data!$B:$CP,Daily!II$10,0)/VLOOKUP($IF206,Data!$B:$CP,Daily!II$10,0),0)</f>
        <v>6.0511540860885837E-2</v>
      </c>
      <c r="IJ207" s="12">
        <f>IFERROR(VLOOKUP($IF207,Data!$B:$CP,Daily!IJ$10,0)/VLOOKUP($IF206,Data!$B:$CP,Daily!IJ$10,0),0)</f>
        <v>5.1523947750362842E-2</v>
      </c>
      <c r="IK207" s="12">
        <f>IFERROR(VLOOKUP($IF207,Data!$B:$CP,Daily!IK$10,0)/VLOOKUP($IF206,Data!$B:$CP,Daily!IK$10,0),0)</f>
        <v>5.826017557861133E-2</v>
      </c>
      <c r="IL207" s="12">
        <f>IFERROR(VLOOKUP($IF207,Data!$B:$CP,Daily!IL$10,0)/VLOOKUP($IF206,Data!$B:$CP,Daily!IL$10,0),0)</f>
        <v>5.3281853281853281E-2</v>
      </c>
      <c r="IM207" s="12">
        <f>IFERROR(VLOOKUP($IF207,Data!$B:$CP,Daily!IM$10,0)/VLOOKUP($IF206,Data!$B:$CP,Daily!IM$10,0),0)</f>
        <v>5.8479532163742687E-2</v>
      </c>
      <c r="IN207" s="12">
        <f>IFERROR(VLOOKUP($IF207,Data!$B:$CP,Daily!IN$10,0)/VLOOKUP($IF206,Data!$B:$CP,Daily!IN$10,0),0)</f>
        <v>5.533596837944664E-2</v>
      </c>
      <c r="IO207" s="12">
        <f>IFERROR(VLOOKUP($IF207,Data!$B:$CP,Daily!IO$10,0)/VLOOKUP($IF206,Data!$B:$CP,Daily!IO$10,0),0)</f>
        <v>6.9956616052060744E-2</v>
      </c>
      <c r="IP207" s="12">
        <f>IFERROR(VLOOKUP($IF207,Data!$B:$CP,Daily!IP$10,0)/VLOOKUP($IF206,Data!$B:$CP,Daily!IP$10,0),0)</f>
        <v>6.2427745664739881E-2</v>
      </c>
      <c r="IQ207" s="12">
        <f>IFERROR(VLOOKUP($IF207,Data!$B:$CP,Daily!IQ$10,0)/VLOOKUP($IF206,Data!$B:$CP,Daily!IQ$10,0),0)</f>
        <v>7.0162481536189064E-2</v>
      </c>
      <c r="IR207" s="12">
        <f>IFERROR(VLOOKUP($IF207,Data!$B:$CP,Daily!IR$10,0)/VLOOKUP($IF206,Data!$B:$CP,Daily!IR$10,0),0)</f>
        <v>7.1713147410358571E-2</v>
      </c>
      <c r="IS207" s="12">
        <f>IFERROR(VLOOKUP($IF207,Data!$B:$CP,Daily!IS$10,0)/VLOOKUP($IF206,Data!$B:$CP,Daily!IS$10,0),0)</f>
        <v>6.6572237960339939E-2</v>
      </c>
      <c r="IT207" s="12">
        <f>IFERROR(VLOOKUP($IF207,Data!$B:$CP,Daily!IT$10,0)/VLOOKUP($IF206,Data!$B:$CP,Daily!IT$10,0),0)</f>
        <v>6.5217391304347824E-2</v>
      </c>
      <c r="IU207" s="12">
        <f>IFERROR(VLOOKUP($IF207,Data!$B:$CP,Daily!IU$10,0)/VLOOKUP($IF206,Data!$B:$CP,Daily!IU$10,0),0)</f>
        <v>5.942492012779553E-2</v>
      </c>
      <c r="IV207" s="12">
        <f>IFERROR(VLOOKUP($IF207,Data!$B:$CP,Daily!IV$10,0)/VLOOKUP($IF206,Data!$B:$CP,Daily!IV$10,0),0)</f>
        <v>5.9206631142687982E-2</v>
      </c>
      <c r="IW207" s="12">
        <f>IFERROR(VLOOKUP($IF207,Data!$B:$CP,Daily!IW$10,0)/VLOOKUP($IF206,Data!$B:$CP,Daily!IW$10,0),0)</f>
        <v>7.2955974842767293E-2</v>
      </c>
      <c r="IX207" s="12">
        <f>IFERROR(VLOOKUP($IF207,Data!$B:$CP,Daily!IX$10,0)/VLOOKUP($IF206,Data!$B:$CP,Daily!IX$10,0),0)</f>
        <v>6.2096774193548386E-2</v>
      </c>
      <c r="IY207" s="12">
        <f>IFERROR(VLOOKUP($IF207,Data!$B:$CP,Daily!IY$10,0)/VLOOKUP($IF206,Data!$B:$CP,Daily!IY$10,0),0)</f>
        <v>6.222222222222222E-2</v>
      </c>
      <c r="IZ207" s="12">
        <f>IFERROR(VLOOKUP($IF207,Data!$B:$CP,Daily!IZ$10,0)/VLOOKUP($IF206,Data!$B:$CP,Daily!IZ$10,0),0)</f>
        <v>5.9392265193370167E-2</v>
      </c>
      <c r="JA207" s="12">
        <f>IFERROR(VLOOKUP($IF207,Data!$B:$CP,Daily!JA$10,0)/VLOOKUP($IF206,Data!$B:$CP,Daily!JA$10,0),0)</f>
        <v>5.9259259259259262E-2</v>
      </c>
      <c r="JB207" s="12">
        <f>IFERROR(VLOOKUP($IF207,Data!$B:$CP,Daily!JB$10,0)/VLOOKUP($IF206,Data!$B:$CP,Daily!JB$10,0),0)</f>
        <v>5.8273381294964031E-2</v>
      </c>
      <c r="JC207" s="12">
        <f>IFERROR(VLOOKUP($IF207,Data!$B:$CP,Daily!JC$10,0)/VLOOKUP($IF206,Data!$B:$CP,Daily!JC$10,0),0)</f>
        <v>6.822372464658881E-2</v>
      </c>
      <c r="JD207" s="12">
        <f>IFERROR(VLOOKUP($IF207,Data!$B:$CP,Daily!JD$10,0)/VLOOKUP($IF206,Data!$B:$CP,Daily!JD$10,0),0)</f>
        <v>6.3926940639269403E-2</v>
      </c>
      <c r="JE207" s="12">
        <f>IFERROR(VLOOKUP($IF207,Data!$B:$CP,Daily!JE$10,0)/VLOOKUP($IF206,Data!$B:$CP,Daily!JE$10,0),0)</f>
        <v>5.410958904109589E-2</v>
      </c>
      <c r="JF207" s="12">
        <f>IFERROR(VLOOKUP($IF207,Data!$B:$CP,Daily!JF$10,0)/VLOOKUP($IF206,Data!$B:$CP,Daily!JF$10,0),0)</f>
        <v>8.2100591715976334E-2</v>
      </c>
      <c r="JG207" s="12">
        <f>IFERROR(VLOOKUP($IF207,Data!$B:$CP,Daily!JG$10,0)/VLOOKUP($IF206,Data!$B:$CP,Daily!JG$10,0),0)</f>
        <v>5.8558558558558557E-2</v>
      </c>
      <c r="JH207" s="12">
        <f>IFERROR(VLOOKUP($IF207,Data!$B:$CP,Daily!JH$10,0)/VLOOKUP($IF206,Data!$B:$CP,Daily!JH$10,0),0)</f>
        <v>5.7356608478802994E-2</v>
      </c>
      <c r="JI207" s="12">
        <f>IFERROR(VLOOKUP($IF207,Data!$B:$CP,Daily!JI$10,0)/VLOOKUP($IF206,Data!$B:$CP,Daily!JI$10,0),0)</f>
        <v>7.1895424836601302E-2</v>
      </c>
      <c r="JJ207" s="12">
        <f>IFERROR(VLOOKUP($IF207,Data!$B:$CP,Daily!JJ$10,0)/VLOOKUP($IF206,Data!$B:$CP,Daily!JJ$10,0),0)</f>
        <v>6.3178047223994893E-2</v>
      </c>
      <c r="JK207" s="12">
        <f>IFERROR(VLOOKUP($IF207,Data!$B:$CP,Daily!JK$10,0)/VLOOKUP($IF206,Data!$B:$CP,Daily!JK$10,0),0)</f>
        <v>6.663055254604551E-2</v>
      </c>
      <c r="JL207" s="12">
        <f>IFERROR(VLOOKUP($IF207,Data!$B:$CP,Daily!JL$10,0)/VLOOKUP($IF206,Data!$B:$CP,Daily!JL$10,0),0)</f>
        <v>6.5329883570504524E-2</v>
      </c>
      <c r="JM207" s="12">
        <f>IFERROR(VLOOKUP($IF207,Data!$B:$CP,Daily!JM$10,0)/VLOOKUP($IF206,Data!$B:$CP,Daily!JM$10,0),0)</f>
        <v>6.9298952457695406E-2</v>
      </c>
      <c r="JN207" s="12">
        <f>IFERROR(VLOOKUP($IF207,Data!$B:$CP,Daily!JN$10,0)/VLOOKUP($IF206,Data!$B:$CP,Daily!JN$10,0),0)</f>
        <v>6.2133645955451351E-2</v>
      </c>
      <c r="JO207" s="12">
        <f>IFERROR(VLOOKUP($IF207,Data!$B:$CP,Daily!JO$10,0)/VLOOKUP($IF206,Data!$B:$CP,Daily!JO$10,0),0)</f>
        <v>5.3822937625754526E-2</v>
      </c>
      <c r="JP207" s="12">
        <f>IFERROR(VLOOKUP($IF207,Data!$B:$CP,Daily!JP$10,0)/VLOOKUP($IF206,Data!$B:$CP,Daily!JP$10,0),0)</f>
        <v>7.4660633484162894E-2</v>
      </c>
      <c r="JQ207" s="12">
        <f>IFERROR(VLOOKUP($IF207,Data!$B:$CP,Daily!JQ$10,0)/VLOOKUP($IF206,Data!$B:$CP,Daily!JQ$10,0),0)</f>
        <v>5.9955995599559955E-2</v>
      </c>
      <c r="JR207" s="12">
        <f>IFERROR(VLOOKUP($IF207,Data!$B:$CP,Daily!JR$10,0)/VLOOKUP($IF206,Data!$B:$CP,Daily!JR$10,0),0)</f>
        <v>6.545454545454546E-2</v>
      </c>
      <c r="JS207" s="12">
        <f>IFERROR(VLOOKUP($IF207,Data!$B:$CP,Daily!JS$10,0)/VLOOKUP($IF206,Data!$B:$CP,Daily!JS$10,0),0)</f>
        <v>7.7208611729769852E-2</v>
      </c>
      <c r="JT207" s="12">
        <f>IFERROR(VLOOKUP($IF207,Data!$B:$CP,Daily!JT$10,0)/VLOOKUP($IF206,Data!$B:$CP,Daily!JT$10,0),0)</f>
        <v>6.3738156761412576E-2</v>
      </c>
      <c r="JU207" s="12">
        <f>IFERROR(VLOOKUP($IF207,Data!$B:$CP,Daily!JU$10,0)/VLOOKUP($IF206,Data!$B:$CP,Daily!JU$10,0),0)</f>
        <v>7.1171818835370243E-2</v>
      </c>
      <c r="JV207" s="12">
        <f>IFERROR(VLOOKUP($IF207,Data!$B:$CP,Daily!JV$10,0)/VLOOKUP($IF206,Data!$B:$CP,Daily!JV$10,0),0)</f>
        <v>5.6682995101469562E-2</v>
      </c>
      <c r="JW207" s="12">
        <f>IFERROR(VLOOKUP($IF207,Data!$B:$CP,Daily!JW$10,0)/VLOOKUP($IF206,Data!$B:$CP,Daily!JW$10,0),0)</f>
        <v>5.5343511450381681E-2</v>
      </c>
      <c r="JX207" s="12">
        <f>IFERROR(VLOOKUP($IF207,Data!$B:$CP,Daily!JX$10,0)/VLOOKUP($IF206,Data!$B:$CP,Daily!JX$10,0),0)</f>
        <v>7.2453861927546132E-2</v>
      </c>
      <c r="JY207" s="12">
        <f>IFERROR(VLOOKUP($IF207,Data!$B:$CP,Daily!JY$10,0)/VLOOKUP($IF206,Data!$B:$CP,Daily!JY$10,0),0)</f>
        <v>6.2015503875968991E-2</v>
      </c>
      <c r="JZ207" s="12">
        <f>IFERROR(VLOOKUP($IF207,Data!$B:$CP,Daily!JZ$10,0)/VLOOKUP($IF206,Data!$B:$CP,Daily!JZ$10,0),0)</f>
        <v>6.4409578860445918E-2</v>
      </c>
      <c r="KA207" s="12">
        <f>IFERROR(VLOOKUP($IF207,Data!$B:$CP,Daily!KA$10,0)/VLOOKUP($IF206,Data!$B:$CP,Daily!KA$10,0),0)</f>
        <v>5.9374999999999997E-2</v>
      </c>
      <c r="KB207" s="12">
        <f>IFERROR(VLOOKUP($IF207,Data!$B:$CP,Daily!KB$10,0)/VLOOKUP($IF206,Data!$B:$CP,Daily!KB$10,0),0)</f>
        <v>6.5997130559540887E-2</v>
      </c>
      <c r="KC207" s="12">
        <f>IFERROR(VLOOKUP($IF207,Data!$B:$CP,Daily!KC$10,0)/VLOOKUP($IF206,Data!$B:$CP,Daily!KC$10,0),0)</f>
        <v>5.5959302325581398E-2</v>
      </c>
      <c r="KD207" s="12">
        <f>IFERROR(VLOOKUP($IF207,Data!$B:$CP,Daily!KD$10,0)/VLOOKUP($IF206,Data!$B:$CP,Daily!KD$10,0),0)</f>
        <v>6.5323141070187635E-2</v>
      </c>
      <c r="KE207" s="12">
        <f>IFERROR(VLOOKUP($IF207,Data!$B:$CP,Daily!KE$10,0)/VLOOKUP($IF206,Data!$B:$CP,Daily!KE$10,0),0)</f>
        <v>5.7811424638678596E-2</v>
      </c>
      <c r="KF207" s="12">
        <f>IFERROR(VLOOKUP($IF207,Data!$B:$CP,Daily!KF$10,0)/VLOOKUP($IF206,Data!$B:$CP,Daily!KF$10,0),0)</f>
        <v>6.6791510611735327E-2</v>
      </c>
      <c r="KG207" s="12">
        <f>IFERROR(VLOOKUP($IF207,Data!$B:$CP,Daily!KG$10,0)/VLOOKUP($IF206,Data!$B:$CP,Daily!KG$10,0),0)</f>
        <v>6.9821567106283941E-2</v>
      </c>
      <c r="KH207" s="12">
        <f>IFERROR(VLOOKUP($IF207,Data!$B:$CP,Daily!KH$10,0)/VLOOKUP($IF206,Data!$B:$CP,Daily!KH$10,0),0)</f>
        <v>7.6400679117147707E-2</v>
      </c>
      <c r="KI207" s="12">
        <f>IFERROR(VLOOKUP($IF207,Data!$B:$CP,Daily!KI$10,0)/VLOOKUP($IF206,Data!$B:$CP,Daily!KI$10,0),0)</f>
        <v>5.890603085553997E-2</v>
      </c>
      <c r="KJ207" s="12">
        <f>IFERROR(VLOOKUP($IF207,Data!$B:$CP,Daily!KJ$10,0)/VLOOKUP($IF206,Data!$B:$CP,Daily!KJ$10,0),0)</f>
        <v>6.9877883310719133E-2</v>
      </c>
      <c r="KK207" s="12">
        <f>IFERROR(VLOOKUP($IF207,Data!$B:$CP,Daily!KK$10,0)/VLOOKUP($IF206,Data!$B:$CP,Daily!KK$10,0),0)</f>
        <v>0.12642225031605561</v>
      </c>
      <c r="KL207" s="12">
        <f>IFERROR(VLOOKUP($IF207,Data!$B:$CP,Daily!KL$10,0)/VLOOKUP($IF206,Data!$B:$CP,Daily!KL$10,0),0)</f>
        <v>0.11580516898608349</v>
      </c>
      <c r="KM207" s="12">
        <f>IFERROR(VLOOKUP($IF207,Data!$B:$CP,Daily!KM$10,0)/VLOOKUP($IF206,Data!$B:$CP,Daily!KM$10,0),0)</f>
        <v>9.822712026832775E-2</v>
      </c>
      <c r="KN207" s="12">
        <f>IFERROR(VLOOKUP($IF207,Data!$B:$CP,Daily!KN$10,0)/VLOOKUP($IF206,Data!$B:$CP,Daily!KN$10,0),0)</f>
        <v>9.1236494597839141E-2</v>
      </c>
      <c r="KO207" s="12">
        <f>IFERROR(VLOOKUP($IF207,Data!$B:$CP,Daily!KO$10,0)/VLOOKUP($IF206,Data!$B:$CP,Daily!KO$10,0),0)</f>
        <v>9.5268956578094616E-2</v>
      </c>
      <c r="KP207" s="12">
        <f>IFERROR(VLOOKUP($IF207,Data!$B:$CP,Daily!KP$10,0)/VLOOKUP($IF206,Data!$B:$CP,Daily!KP$10,0),0)</f>
        <v>8.3189902467010898E-2</v>
      </c>
      <c r="KQ207" s="12">
        <f>IFERROR(VLOOKUP($IF207,Data!$B:$CP,Daily!KQ$10,0)/VLOOKUP($IF206,Data!$B:$CP,Daily!KQ$10,0),0)</f>
        <v>8.2770270270270271E-2</v>
      </c>
      <c r="KR207" s="12">
        <f>IFERROR(VLOOKUP($IF207,Data!$B:$CP,Daily!KR$10,0)/VLOOKUP($IF206,Data!$B:$CP,Daily!KR$10,0),0)</f>
        <v>7.4673629242819839E-2</v>
      </c>
      <c r="KS207" s="12">
        <f>IFERROR(VLOOKUP($IF207,Data!$B:$CP,Daily!KS$10,0)/VLOOKUP($IF206,Data!$B:$CP,Daily!KS$10,0),0)</f>
        <v>7.3875802997858675E-2</v>
      </c>
      <c r="KT207" s="12">
        <f>IFERROR(VLOOKUP($IF207,Data!$B:$CP,Daily!KT$10,0)/VLOOKUP($IF206,Data!$B:$CP,Daily!KT$10,0),0)</f>
        <v>7.0760471736478245E-2</v>
      </c>
      <c r="KU207" s="12">
        <f>IFERROR(VLOOKUP($IF207,Data!$B:$CP,Daily!KU$10,0)/VLOOKUP($IF206,Data!$B:$CP,Daily!KU$10,0),0)</f>
        <v>7.9956780118854667E-2</v>
      </c>
      <c r="KV207" s="12">
        <f>IFERROR(VLOOKUP($IF207,Data!$B:$CP,Daily!KV$10,0)/VLOOKUP($IF206,Data!$B:$CP,Daily!KV$10,0),0)</f>
        <v>7.3894282632146716E-2</v>
      </c>
      <c r="KW207" s="12">
        <f>IFERROR(VLOOKUP($IF207,Data!$B:$CP,Daily!KW$10,0)/VLOOKUP($IF206,Data!$B:$CP,Daily!KW$10,0),0)</f>
        <v>7.3440088348978472E-2</v>
      </c>
      <c r="KX207" s="12">
        <f>IFERROR(VLOOKUP($IF207,Data!$B:$CP,Daily!KX$10,0)/VLOOKUP($IF206,Data!$B:$CP,Daily!KX$10,0),0)</f>
        <v>6.4404830362277177E-2</v>
      </c>
      <c r="KY207" s="12">
        <f>IFERROR(VLOOKUP($IF207,Data!$B:$CP,Daily!KY$10,0)/VLOOKUP($IF206,Data!$B:$CP,Daily!KY$10,0),0)</f>
        <v>6.8818514007308165E-2</v>
      </c>
      <c r="KZ207" s="12">
        <f>IFERROR(VLOOKUP($IF207,Data!$B:$CP,Daily!KZ$10,0)/VLOOKUP($IF206,Data!$B:$CP,Daily!KZ$10,0),0)</f>
        <v>7.3714285714285718E-2</v>
      </c>
      <c r="LA207" s="12">
        <f>IFERROR(VLOOKUP($IF207,Data!$B:$CP,Daily!LA$10,0)/VLOOKUP($IF206,Data!$B:$CP,Daily!LA$10,0),0)</f>
        <v>7.1953781512605036E-2</v>
      </c>
      <c r="LB207" s="12">
        <f>IFERROR(VLOOKUP($IF207,Data!$B:$CP,Daily!LB$10,0)/VLOOKUP($IF206,Data!$B:$CP,Daily!LB$10,0),0)</f>
        <v>7.5483091787439616E-2</v>
      </c>
      <c r="LC207" s="12">
        <f>IFERROR(VLOOKUP($IF207,Data!$B:$CP,Daily!LC$10,0)/VLOOKUP($IF206,Data!$B:$CP,Daily!LC$10,0),0)</f>
        <v>6.7833698030634576E-2</v>
      </c>
      <c r="LD207" s="12">
        <f>IFERROR(VLOOKUP($IF207,Data!$B:$CP,Daily!LD$10,0)/VLOOKUP($IF206,Data!$B:$CP,Daily!LD$10,0),0)</f>
        <v>7.1339173967459327E-2</v>
      </c>
      <c r="LE207" s="12">
        <f>IFERROR(VLOOKUP($IF207,Data!$B:$CP,Daily!LE$10,0)/VLOOKUP($IF206,Data!$B:$CP,Daily!LE$10,0),0)</f>
        <v>7.5229357798165142E-2</v>
      </c>
      <c r="LF207" s="12">
        <f>IFERROR(VLOOKUP($IF207,Data!$B:$CP,Daily!LF$10,0)/VLOOKUP($IF206,Data!$B:$CP,Daily!LF$10,0),0)</f>
        <v>6.74026728646136E-2</v>
      </c>
      <c r="LG207" s="12">
        <f>IFERROR(VLOOKUP($IF207,Data!$B:$CP,Daily!LG$10,0)/VLOOKUP($IF206,Data!$B:$CP,Daily!LG$10,0),0)</f>
        <v>7.1744471744471738E-2</v>
      </c>
      <c r="LH207" s="12">
        <f>IFERROR(VLOOKUP($IF207,Data!$B:$CP,Daily!LH$10,0)/VLOOKUP($IF206,Data!$B:$CP,Daily!LH$10,0),0)</f>
        <v>6.0654008438818567E-2</v>
      </c>
      <c r="LI207" s="12">
        <f>IFERROR(VLOOKUP($IF207,Data!$B:$CP,Daily!LI$10,0)/VLOOKUP($IF206,Data!$B:$CP,Daily!LI$10,0),0)</f>
        <v>6.7061143984220903E-2</v>
      </c>
      <c r="LJ207" s="12">
        <f>IFERROR(VLOOKUP($IF207,Data!$B:$CP,Daily!LJ$10,0)/VLOOKUP($IF206,Data!$B:$CP,Daily!LJ$10,0),0)</f>
        <v>6.2921348314606745E-2</v>
      </c>
      <c r="LK207" s="12">
        <f>IFERROR(VLOOKUP($IF207,Data!$B:$CP,Daily!LK$10,0)/VLOOKUP($IF206,Data!$B:$CP,Daily!LK$10,0),0)</f>
        <v>6.4950980392156868E-2</v>
      </c>
      <c r="LL207" s="12">
        <f>IFERROR(VLOOKUP($IF207,Data!$B:$CP,Daily!LL$10,0)/VLOOKUP($IF206,Data!$B:$CP,Daily!LL$10,0),0)</f>
        <v>5.8645707376058044E-2</v>
      </c>
      <c r="LM207" s="12">
        <f>IFERROR(VLOOKUP($IF207,Data!$B:$CP,Daily!LM$10,0)/VLOOKUP($IF206,Data!$B:$CP,Daily!LM$10,0),0)</f>
        <v>7.0035017508754377E-2</v>
      </c>
      <c r="LN207" s="12">
        <f>IFERROR(VLOOKUP($IF207,Data!$B:$CP,Daily!LN$10,0)/VLOOKUP($IF206,Data!$B:$CP,Daily!LN$10,0),0)</f>
        <v>7.4468085106382975E-2</v>
      </c>
      <c r="LO207" s="12">
        <f>IFERROR(VLOOKUP($IF207,Data!$B:$CP,Daily!LO$10,0)/VLOOKUP($IF206,Data!$B:$CP,Daily!LO$10,0),0)</f>
        <v>7.3903002309468821E-2</v>
      </c>
      <c r="LP207" s="12">
        <f>IFERROR(VLOOKUP($IF207,Data!$B:$CP,Daily!LP$10,0)/VLOOKUP($IF206,Data!$B:$CP,Daily!LP$10,0),0)</f>
        <v>8.61952861952862E-2</v>
      </c>
      <c r="LQ207" s="12">
        <f>IFERROR(VLOOKUP($IF207,Data!$B:$CP,Daily!LQ$10,0)/VLOOKUP($IF206,Data!$B:$CP,Daily!LQ$10,0),0)</f>
        <v>7.2172619047619041E-2</v>
      </c>
      <c r="LR207" s="12">
        <f>IFERROR(VLOOKUP($IF207,Data!$B:$CP,Daily!LR$10,0)/VLOOKUP($IF206,Data!$B:$CP,Daily!LR$10,0),0)</f>
        <v>5.3416149068322982E-2</v>
      </c>
      <c r="LS207" s="12">
        <f>IFERROR(VLOOKUP($IF207,Data!$B:$CP,Daily!LS$10,0)/VLOOKUP($IF206,Data!$B:$CP,Daily!LS$10,0),0)</f>
        <v>6.5883887801696017E-2</v>
      </c>
      <c r="LU207" s="40">
        <f t="shared" si="3075"/>
        <v>5.942492012779553E-2</v>
      </c>
      <c r="LV207" s="40">
        <f t="shared" si="3076"/>
        <v>7.2955974842767293E-2</v>
      </c>
      <c r="LW207" s="40">
        <f t="shared" si="3077"/>
        <v>1.3531054714971763E-2</v>
      </c>
      <c r="LX207" s="40">
        <f t="shared" si="3078"/>
        <v>8.3104265878996109E-2</v>
      </c>
      <c r="LY207" s="40">
        <f t="shared" si="3079"/>
        <v>4.9276629091566708E-2</v>
      </c>
      <c r="LZ207" s="41"/>
      <c r="MA207" s="12">
        <f t="shared" si="3080"/>
        <v>1.3122696174369973E-2</v>
      </c>
      <c r="MB207" s="12">
        <f>SUMPRODUCT(LL207:LR207,LL$206:LR$206)/SUM(LL$206:LR$206)</f>
        <v>6.9599200280192397E-2</v>
      </c>
      <c r="MC207" s="12">
        <f>SUMPRODUCT(KP207:LR207,KP$206:LR$206)/SUM(KP$206:LR$206)</f>
        <v>7.1454708260652769E-2</v>
      </c>
    </row>
    <row r="208" spans="4:341" x14ac:dyDescent="0.35">
      <c r="D208" s="116" t="s">
        <v>942</v>
      </c>
      <c r="E208" s="53" t="str">
        <f>VLOOKUP($D208,'Metric Nature'!$C:$D,2,0)&amp;IF(($F208&lt;(EA208)),"Below",IF(($F208&gt;(DZ208)),"Above","Within"))</f>
        <v>NegativeWithin</v>
      </c>
      <c r="F208" s="48">
        <f t="shared" si="3130"/>
        <v>0.11854039232229488</v>
      </c>
      <c r="G208" s="77">
        <f t="shared" si="3131"/>
        <v>0.12576649261091938</v>
      </c>
      <c r="H208" s="48">
        <f t="shared" si="3132"/>
        <v>-5.74564825543772E-2</v>
      </c>
      <c r="I208" s="74">
        <f t="shared" si="3133"/>
        <v>0.12414290445141425</v>
      </c>
      <c r="J208" s="48">
        <f t="shared" si="3134"/>
        <v>-4.5129539653327708E-2</v>
      </c>
      <c r="K208" s="48"/>
      <c r="L208" s="50"/>
      <c r="M208" s="53" t="str">
        <f>VLOOKUP($D208,'Metric Nature'!$C:$D,2,0)&amp;IF(($N208&lt;(HZ208)),"Below",IF(($N208&gt;(HY208)),"Above","Within"))</f>
        <v>NegativeWithin</v>
      </c>
      <c r="N208" s="48">
        <f t="shared" si="3135"/>
        <v>5.4551122194513718E-2</v>
      </c>
      <c r="O208" s="49">
        <f t="shared" si="3136"/>
        <v>6.0647348665701102E-2</v>
      </c>
      <c r="P208" s="55">
        <f t="shared" si="3137"/>
        <v>-0.10051925773030675</v>
      </c>
      <c r="Q208" s="49">
        <f t="shared" si="3138"/>
        <v>5.5489080201237599E-2</v>
      </c>
      <c r="R208" s="55">
        <f t="shared" si="3139"/>
        <v>-1.6903470075954895E-2</v>
      </c>
      <c r="S208" s="48"/>
      <c r="T208" s="50"/>
      <c r="U208" s="53" t="str">
        <f>VLOOKUP($D208,'Metric Nature'!$C:$D,2,0)&amp;IF(($V208&lt;(LY208)),"Below",IF(($V208&gt;(LX208)),"Above","Within"))</f>
        <v>NegativeWithin</v>
      </c>
      <c r="V208" s="48">
        <f t="shared" si="3140"/>
        <v>0.25244618395303325</v>
      </c>
      <c r="W208" s="49">
        <f t="shared" si="3141"/>
        <v>0.26046097664313067</v>
      </c>
      <c r="X208" s="48">
        <f t="shared" si="3142"/>
        <v>-3.0771568138127828E-2</v>
      </c>
      <c r="Y208" s="49">
        <f t="shared" si="3143"/>
        <v>0.25149384327704877</v>
      </c>
      <c r="Z208" s="48">
        <f t="shared" si="3144"/>
        <v>3.7867355461874115E-3</v>
      </c>
      <c r="AA208" s="48"/>
      <c r="AB208" s="50"/>
      <c r="AC208" s="46"/>
      <c r="AI208" s="7" t="s">
        <v>942</v>
      </c>
      <c r="AJ208" s="12">
        <f>IFERROR(IFERROR(VLOOKUP($EG208,Data!$B:$CP,Daily!EI$10,0)+VLOOKUP($IF208,Data!$B:$CP,Daily!IH$10,0),0)/IFERROR(VLOOKUP($EG206,Data!$B:$CP,Daily!EI$10,0)+VLOOKUP($IF206,Data!$B:$CP,Daily!IH$10,0),0),0)</f>
        <v>0.13084702907711757</v>
      </c>
      <c r="AK208" s="12">
        <f>IFERROR(IFERROR(VLOOKUP($EG208,Data!$B:$CP,Daily!EJ$10,0)+VLOOKUP($IF208,Data!$B:$CP,Daily!II$10,0),0)/IFERROR(VLOOKUP($EG206,Data!$B:$CP,Daily!EJ$10,0)+VLOOKUP($IF206,Data!$B:$CP,Daily!II$10,0),0),0)</f>
        <v>0.13941236068895643</v>
      </c>
      <c r="AL208" s="12">
        <f>IFERROR(IFERROR(VLOOKUP($EG208,Data!$B:$CP,Daily!EK$10,0)+VLOOKUP($IF208,Data!$B:$CP,Daily!IJ$10,0),0)/IFERROR(VLOOKUP($EG206,Data!$B:$CP,Daily!EK$10,0)+VLOOKUP($IF206,Data!$B:$CP,Daily!IJ$10,0),0),0)</f>
        <v>0.12907801418439716</v>
      </c>
      <c r="AM208" s="12">
        <f>IFERROR(IFERROR(VLOOKUP($EG208,Data!$B:$CP,Daily!EL$10,0)+VLOOKUP($IF208,Data!$B:$CP,Daily!IK$10,0),0)/IFERROR(VLOOKUP($EG206,Data!$B:$CP,Daily!EL$10,0)+VLOOKUP($IF206,Data!$B:$CP,Daily!IK$10,0),0),0)</f>
        <v>0.12700465597516813</v>
      </c>
      <c r="AN208" s="12">
        <f>IFERROR(IFERROR(VLOOKUP($EG208,Data!$B:$CP,Daily!EM$10,0)+VLOOKUP($IF208,Data!$B:$CP,Daily!IL$10,0),0)/IFERROR(VLOOKUP($EG206,Data!$B:$CP,Daily!EM$10,0)+VLOOKUP($IF206,Data!$B:$CP,Daily!IL$10,0),0),0)</f>
        <v>0.13909298201165443</v>
      </c>
      <c r="AO208" s="12">
        <f>IFERROR(IFERROR(VLOOKUP($EG208,Data!$B:$CP,Daily!EN$10,0)+VLOOKUP($IF208,Data!$B:$CP,Daily!IM$10,0),0)/IFERROR(VLOOKUP($EG206,Data!$B:$CP,Daily!EN$10,0)+VLOOKUP($IF206,Data!$B:$CP,Daily!IM$10,0),0),0)</f>
        <v>0.14162247102730308</v>
      </c>
      <c r="AP208" s="12">
        <f>IFERROR(IFERROR(VLOOKUP($EG208,Data!$B:$CP,Daily!EO$10,0)+VLOOKUP($IF208,Data!$B:$CP,Daily!IN$10,0),0)/IFERROR(VLOOKUP($EG206,Data!$B:$CP,Daily!EO$10,0)+VLOOKUP($IF206,Data!$B:$CP,Daily!IN$10,0),0),0)</f>
        <v>0.13564978405967806</v>
      </c>
      <c r="AQ208" s="12">
        <f>IFERROR(IFERROR(VLOOKUP($EG208,Data!$B:$CP,Daily!EP$10,0)+VLOOKUP($IF208,Data!$B:$CP,Daily!IO$10,0),0)/IFERROR(VLOOKUP($EG206,Data!$B:$CP,Daily!EP$10,0)+VLOOKUP($IF206,Data!$B:$CP,Daily!IO$10,0),0),0)</f>
        <v>0.14315826453539435</v>
      </c>
      <c r="AR208" s="12">
        <f>IFERROR(IFERROR(VLOOKUP($EG208,Data!$B:$CP,Daily!EQ$10,0)+VLOOKUP($IF208,Data!$B:$CP,Daily!IP$10,0),0)/IFERROR(VLOOKUP($EG206,Data!$B:$CP,Daily!EQ$10,0)+VLOOKUP($IF206,Data!$B:$CP,Daily!IP$10,0),0),0)</f>
        <v>0.14467379284924439</v>
      </c>
      <c r="AS208" s="12">
        <f>IFERROR(IFERROR(VLOOKUP($EG208,Data!$B:$CP,Daily!ER$10,0)+VLOOKUP($IF208,Data!$B:$CP,Daily!IQ$10,0),0)/IFERROR(VLOOKUP($EG206,Data!$B:$CP,Daily!ER$10,0)+VLOOKUP($IF206,Data!$B:$CP,Daily!IQ$10,0),0),0)</f>
        <v>0.13788300835654596</v>
      </c>
      <c r="AT208" s="12">
        <f>IFERROR(IFERROR(VLOOKUP($EG208,Data!$B:$CP,Daily!ES$10,0)+VLOOKUP($IF208,Data!$B:$CP,Daily!IR$10,0),0)/IFERROR(VLOOKUP($EG206,Data!$B:$CP,Daily!ES$10,0)+VLOOKUP($IF206,Data!$B:$CP,Daily!IR$10,0),0),0)</f>
        <v>0.12835743801652894</v>
      </c>
      <c r="AU208" s="12">
        <f>IFERROR(IFERROR(VLOOKUP($EG208,Data!$B:$CP,Daily!ET$10,0)+VLOOKUP($IF208,Data!$B:$CP,Daily!IS$10,0),0)/IFERROR(VLOOKUP($EG206,Data!$B:$CP,Daily!ET$10,0)+VLOOKUP($IF206,Data!$B:$CP,Daily!IS$10,0),0),0)</f>
        <v>0.12713004484304932</v>
      </c>
      <c r="AV208" s="12">
        <f>IFERROR(IFERROR(VLOOKUP($EG208,Data!$B:$CP,Daily!EU$10,0)+VLOOKUP($IF208,Data!$B:$CP,Daily!IT$10,0),0)/IFERROR(VLOOKUP($EG206,Data!$B:$CP,Daily!EU$10,0)+VLOOKUP($IF206,Data!$B:$CP,Daily!IT$10,0),0),0)</f>
        <v>0.13177022274325909</v>
      </c>
      <c r="AW208" s="12">
        <f>IFERROR(IFERROR(VLOOKUP($EG208,Data!$B:$CP,Daily!EV$10,0)+VLOOKUP($IF208,Data!$B:$CP,Daily!IU$10,0),0)/IFERROR(VLOOKUP($EG206,Data!$B:$CP,Daily!EV$10,0)+VLOOKUP($IF206,Data!$B:$CP,Daily!IU$10,0),0),0)</f>
        <v>0.13735093696763204</v>
      </c>
      <c r="AX208" s="12">
        <f>IFERROR(IFERROR(VLOOKUP($EG208,Data!$B:$CP,Daily!EW$10,0)+VLOOKUP($IF208,Data!$B:$CP,Daily!IV$10,0),0)/IFERROR(VLOOKUP($EG206,Data!$B:$CP,Daily!EW$10,0)+VLOOKUP($IF206,Data!$B:$CP,Daily!IV$10,0),0),0)</f>
        <v>0.1306671581275341</v>
      </c>
      <c r="AY208" s="12">
        <f>IFERROR(IFERROR(VLOOKUP($EG208,Data!$B:$CP,Daily!EX$10,0)+VLOOKUP($IF208,Data!$B:$CP,Daily!IW$10,0),0)/IFERROR(VLOOKUP($EG206,Data!$B:$CP,Daily!EX$10,0)+VLOOKUP($IF206,Data!$B:$CP,Daily!IW$10,0),0),0)</f>
        <v>0.13209515859766277</v>
      </c>
      <c r="AZ208" s="12">
        <f>IFERROR(IFERROR(VLOOKUP($EG208,Data!$B:$CP,Daily!EY$10,0)+VLOOKUP($IF208,Data!$B:$CP,Daily!IX$10,0),0)/IFERROR(VLOOKUP($EG206,Data!$B:$CP,Daily!EY$10,0)+VLOOKUP($IF206,Data!$B:$CP,Daily!IX$10,0),0),0)</f>
        <v>0.12983151635282458</v>
      </c>
      <c r="BA208" s="12">
        <f>IFERROR(IFERROR(VLOOKUP($EG208,Data!$B:$CP,Daily!EZ$10,0)+VLOOKUP($IF208,Data!$B:$CP,Daily!IY$10,0),0)/IFERROR(VLOOKUP($EG206,Data!$B:$CP,Daily!EZ$10,0)+VLOOKUP($IF206,Data!$B:$CP,Daily!IY$10,0),0),0)</f>
        <v>0.14393368500376791</v>
      </c>
      <c r="BB208" s="12">
        <f>IFERROR(IFERROR(VLOOKUP($EG208,Data!$B:$CP,Daily!FA$10,0)+VLOOKUP($IF208,Data!$B:$CP,Daily!IZ$10,0),0)/IFERROR(VLOOKUP($EG206,Data!$B:$CP,Daily!FA$10,0)+VLOOKUP($IF206,Data!$B:$CP,Daily!IZ$10,0),0),0)</f>
        <v>0.14115531580130367</v>
      </c>
      <c r="BC208" s="12">
        <f>IFERROR(IFERROR(VLOOKUP($EG208,Data!$B:$CP,Daily!FB$10,0)+VLOOKUP($IF208,Data!$B:$CP,Daily!JA$10,0),0)/IFERROR(VLOOKUP($EG206,Data!$B:$CP,Daily!FB$10,0)+VLOOKUP($IF206,Data!$B:$CP,Daily!JA$10,0),0),0)</f>
        <v>0.14064731080437887</v>
      </c>
      <c r="BD208" s="12">
        <f>IFERROR(IFERROR(VLOOKUP($EG208,Data!$B:$CP,Daily!FC$10,0)+VLOOKUP($IF208,Data!$B:$CP,Daily!JB$10,0),0)/IFERROR(VLOOKUP($EG206,Data!$B:$CP,Daily!FC$10,0)+VLOOKUP($IF206,Data!$B:$CP,Daily!JB$10,0),0),0)</f>
        <v>0.13675017237416687</v>
      </c>
      <c r="BE208" s="12">
        <f>IFERROR(IFERROR(VLOOKUP($EG208,Data!$B:$CP,Daily!FD$10,0)+VLOOKUP($IF208,Data!$B:$CP,Daily!JC$10,0),0)/IFERROR(VLOOKUP($EG206,Data!$B:$CP,Daily!FD$10,0)+VLOOKUP($IF206,Data!$B:$CP,Daily!JC$10,0),0),0)</f>
        <v>0.13677614520311149</v>
      </c>
      <c r="BF208" s="12">
        <f>IFERROR(IFERROR(VLOOKUP($EG208,Data!$B:$CP,Daily!FE$10,0)+VLOOKUP($IF208,Data!$B:$CP,Daily!JD$10,0),0)/IFERROR(VLOOKUP($EG206,Data!$B:$CP,Daily!FE$10,0)+VLOOKUP($IF206,Data!$B:$CP,Daily!JD$10,0),0),0)</f>
        <v>0.13017751479289941</v>
      </c>
      <c r="BG208" s="12">
        <f>IFERROR(IFERROR(VLOOKUP($EG208,Data!$B:$CP,Daily!FF$10,0)+VLOOKUP($IF208,Data!$B:$CP,Daily!JE$10,0),0)/IFERROR(VLOOKUP($EG206,Data!$B:$CP,Daily!FF$10,0)+VLOOKUP($IF206,Data!$B:$CP,Daily!JE$10,0),0),0)</f>
        <v>0.12287104622871046</v>
      </c>
      <c r="BH208" s="12">
        <f>IFERROR(IFERROR(VLOOKUP($EG208,Data!$B:$CP,Daily!FG$10,0)+VLOOKUP($IF208,Data!$B:$CP,Daily!JF$10,0),0)/IFERROR(VLOOKUP($EG206,Data!$B:$CP,Daily!FG$10,0)+VLOOKUP($IF206,Data!$B:$CP,Daily!JF$10,0),0),0)</f>
        <v>0.13248308172826653</v>
      </c>
      <c r="BI208" s="12">
        <f>IFERROR(IFERROR(VLOOKUP($EG208,Data!$B:$CP,Daily!FH$10,0)+VLOOKUP($IF208,Data!$B:$CP,Daily!JG$10,0),0)/IFERROR(VLOOKUP($EG206,Data!$B:$CP,Daily!FH$10,0)+VLOOKUP($IF206,Data!$B:$CP,Daily!JG$10,0),0),0)</f>
        <v>0.12656010510181739</v>
      </c>
      <c r="BJ208" s="12">
        <f>IFERROR(IFERROR(VLOOKUP($EG208,Data!$B:$CP,Daily!FI$10,0)+VLOOKUP($IF208,Data!$B:$CP,Daily!JH$10,0),0)/IFERROR(VLOOKUP($EG206,Data!$B:$CP,Daily!FI$10,0)+VLOOKUP($IF206,Data!$B:$CP,Daily!JH$10,0),0),0)</f>
        <v>0.1295206055508831</v>
      </c>
      <c r="BK208" s="12">
        <f>IFERROR(IFERROR(VLOOKUP($EG208,Data!$B:$CP,Daily!FJ$10,0)+VLOOKUP($IF208,Data!$B:$CP,Daily!JI$10,0),0)/IFERROR(VLOOKUP($EG206,Data!$B:$CP,Daily!FJ$10,0)+VLOOKUP($IF206,Data!$B:$CP,Daily!JI$10,0),0),0)</f>
        <v>0.12964509394572024</v>
      </c>
      <c r="BL208" s="12">
        <f>IFERROR(IFERROR(VLOOKUP($EG208,Data!$B:$CP,Daily!FK$10,0)+VLOOKUP($IF208,Data!$B:$CP,Daily!JJ$10,0),0)/IFERROR(VLOOKUP($EG206,Data!$B:$CP,Daily!FK$10,0)+VLOOKUP($IF206,Data!$B:$CP,Daily!JJ$10,0),0),0)</f>
        <v>0.12322274881516587</v>
      </c>
      <c r="BM208" s="12">
        <f>IFERROR(IFERROR(VLOOKUP($EG208,Data!$B:$CP,Daily!FL$10,0)+VLOOKUP($IF208,Data!$B:$CP,Daily!JK$10,0),0)/IFERROR(VLOOKUP($EG206,Data!$B:$CP,Daily!FL$10,0)+VLOOKUP($IF206,Data!$B:$CP,Daily!JK$10,0),0),0)</f>
        <v>0.13024118738404453</v>
      </c>
      <c r="BN208" s="12">
        <f>IFERROR(IFERROR(VLOOKUP($EG208,Data!$B:$CP,Daily!FM$10,0)+VLOOKUP($IF208,Data!$B:$CP,Daily!JL$10,0),0)/IFERROR(VLOOKUP($EG206,Data!$B:$CP,Daily!FM$10,0)+VLOOKUP($IF206,Data!$B:$CP,Daily!JL$10,0),0),0)</f>
        <v>0.12890625</v>
      </c>
      <c r="BO208" s="12">
        <f>IFERROR(IFERROR(VLOOKUP($EG208,Data!$B:$CP,Daily!FN$10,0)+VLOOKUP($IF208,Data!$B:$CP,Daily!JM$10,0),0)/IFERROR(VLOOKUP($EG206,Data!$B:$CP,Daily!FN$10,0)+VLOOKUP($IF206,Data!$B:$CP,Daily!JM$10,0),0),0)</f>
        <v>0.12493438320209974</v>
      </c>
      <c r="BP208" s="12">
        <f>IFERROR(IFERROR(VLOOKUP($EG208,Data!$B:$CP,Daily!FO$10,0)+VLOOKUP($IF208,Data!$B:$CP,Daily!JN$10,0),0)/IFERROR(VLOOKUP($EG206,Data!$B:$CP,Daily!FO$10,0)+VLOOKUP($IF206,Data!$B:$CP,Daily!JN$10,0),0),0)</f>
        <v>0.12759295499021525</v>
      </c>
      <c r="BQ208" s="12">
        <f>IFERROR(IFERROR(VLOOKUP($EG208,Data!$B:$CP,Daily!FP$10,0)+VLOOKUP($IF208,Data!$B:$CP,Daily!JO$10,0),0)/IFERROR(VLOOKUP($EG206,Data!$B:$CP,Daily!FP$10,0)+VLOOKUP($IF206,Data!$B:$CP,Daily!JO$10,0),0),0)</f>
        <v>0.14239248283339356</v>
      </c>
      <c r="BR208" s="12">
        <f>IFERROR(IFERROR(VLOOKUP($EG208,Data!$B:$CP,Daily!FQ$10,0)+VLOOKUP($IF208,Data!$B:$CP,Daily!JP$10,0),0)/IFERROR(VLOOKUP($EG206,Data!$B:$CP,Daily!FQ$10,0)+VLOOKUP($IF206,Data!$B:$CP,Daily!JP$10,0),0),0)</f>
        <v>0.12861299709020368</v>
      </c>
      <c r="BS208" s="12">
        <f>IFERROR(IFERROR(VLOOKUP($EG208,Data!$B:$CP,Daily!FR$10,0)+VLOOKUP($IF208,Data!$B:$CP,Daily!JQ$10,0),0)/IFERROR(VLOOKUP($EG206,Data!$B:$CP,Daily!FR$10,0)+VLOOKUP($IF206,Data!$B:$CP,Daily!JQ$10,0),0),0)</f>
        <v>0.12730414746543778</v>
      </c>
      <c r="BT208" s="12">
        <f>IFERROR(IFERROR(VLOOKUP($EG208,Data!$B:$CP,Daily!FS$10,0)+VLOOKUP($IF208,Data!$B:$CP,Daily!JR$10,0),0)/IFERROR(VLOOKUP($EG206,Data!$B:$CP,Daily!FS$10,0)+VLOOKUP($IF206,Data!$B:$CP,Daily!JR$10,0),0),0)</f>
        <v>0.13107910665831768</v>
      </c>
      <c r="BU208" s="12">
        <f>IFERROR(IFERROR(VLOOKUP($EG208,Data!$B:$CP,Daily!FT$10,0)+VLOOKUP($IF208,Data!$B:$CP,Daily!JS$10,0),0)/IFERROR(VLOOKUP($EG206,Data!$B:$CP,Daily!FT$10,0)+VLOOKUP($IF206,Data!$B:$CP,Daily!JS$10,0),0),0)</f>
        <v>0.12620162681784569</v>
      </c>
      <c r="BV208" s="12">
        <f>IFERROR(IFERROR(VLOOKUP($EG208,Data!$B:$CP,Daily!FU$10,0)+VLOOKUP($IF208,Data!$B:$CP,Daily!JT$10,0),0)/IFERROR(VLOOKUP($EG206,Data!$B:$CP,Daily!FU$10,0)+VLOOKUP($IF206,Data!$B:$CP,Daily!JT$10,0),0),0)</f>
        <v>0.12799315849486886</v>
      </c>
      <c r="BW208" s="12">
        <f>IFERROR(IFERROR(VLOOKUP($EG208,Data!$B:$CP,Daily!FV$10,0)+VLOOKUP($IF208,Data!$B:$CP,Daily!JU$10,0),0)/IFERROR(VLOOKUP($EG206,Data!$B:$CP,Daily!FV$10,0)+VLOOKUP($IF206,Data!$B:$CP,Daily!JU$10,0),0),0)</f>
        <v>0.1195982247138519</v>
      </c>
      <c r="BX208" s="12">
        <f>IFERROR(IFERROR(VLOOKUP($EG208,Data!$B:$CP,Daily!FW$10,0)+VLOOKUP($IF208,Data!$B:$CP,Daily!JV$10,0),0)/IFERROR(VLOOKUP($EG206,Data!$B:$CP,Daily!FW$10,0)+VLOOKUP($IF206,Data!$B:$CP,Daily!JV$10,0),0),0)</f>
        <v>0.12538154496360648</v>
      </c>
      <c r="BY208" s="12">
        <f>IFERROR(IFERROR(VLOOKUP($EG208,Data!$B:$CP,Daily!FX$10,0)+VLOOKUP($IF208,Data!$B:$CP,Daily!JW$10,0),0)/IFERROR(VLOOKUP($EG206,Data!$B:$CP,Daily!FX$10,0)+VLOOKUP($IF206,Data!$B:$CP,Daily!JW$10,0),0),0)</f>
        <v>0.13040614709110868</v>
      </c>
      <c r="BZ208" s="12">
        <f>IFERROR(IFERROR(VLOOKUP($EG208,Data!$B:$CP,Daily!FY$10,0)+VLOOKUP($IF208,Data!$B:$CP,Daily!JX$10,0),0)/IFERROR(VLOOKUP($EG206,Data!$B:$CP,Daily!FY$10,0)+VLOOKUP($IF206,Data!$B:$CP,Daily!JX$10,0),0),0)</f>
        <v>0.12807770499209398</v>
      </c>
      <c r="CA208" s="12">
        <f>IFERROR(IFERROR(VLOOKUP($EG208,Data!$B:$CP,Daily!FZ$10,0)+VLOOKUP($IF208,Data!$B:$CP,Daily!JY$10,0),0)/IFERROR(VLOOKUP($EG206,Data!$B:$CP,Daily!FZ$10,0)+VLOOKUP($IF206,Data!$B:$CP,Daily!JY$10,0),0),0)</f>
        <v>0.12468134414831981</v>
      </c>
      <c r="CB208" s="12">
        <f>IFERROR(IFERROR(VLOOKUP($EG208,Data!$B:$CP,Daily!GA$10,0)+VLOOKUP($IF208,Data!$B:$CP,Daily!JZ$10,0),0)/IFERROR(VLOOKUP($EG206,Data!$B:$CP,Daily!GA$10,0)+VLOOKUP($IF206,Data!$B:$CP,Daily!JZ$10,0),0),0)</f>
        <v>0.12503473186996389</v>
      </c>
      <c r="CC208" s="12">
        <f>IFERROR(IFERROR(VLOOKUP($EG208,Data!$B:$CP,Daily!GB$10,0)+VLOOKUP($IF208,Data!$B:$CP,Daily!KA$10,0),0)/IFERROR(VLOOKUP($EG206,Data!$B:$CP,Daily!GB$10,0)+VLOOKUP($IF206,Data!$B:$CP,Daily!KA$10,0),0),0)</f>
        <v>0.12290311537144813</v>
      </c>
      <c r="CD208" s="12">
        <f>IFERROR(IFERROR(VLOOKUP($EG208,Data!$B:$CP,Daily!GC$10,0)+VLOOKUP($IF208,Data!$B:$CP,Daily!KB$10,0),0)/IFERROR(VLOOKUP($EG206,Data!$B:$CP,Daily!GC$10,0)+VLOOKUP($IF206,Data!$B:$CP,Daily!KB$10,0),0),0)</f>
        <v>0.12336448598130841</v>
      </c>
      <c r="CE208" s="12">
        <f>IFERROR(IFERROR(VLOOKUP($EG208,Data!$B:$CP,Daily!GD$10,0)+VLOOKUP($IF208,Data!$B:$CP,Daily!KC$10,0),0)/IFERROR(VLOOKUP($EG206,Data!$B:$CP,Daily!GD$10,0)+VLOOKUP($IF206,Data!$B:$CP,Daily!KC$10,0),0),0)</f>
        <v>0.11566651397159872</v>
      </c>
      <c r="CF208" s="12">
        <f>IFERROR(IFERROR(VLOOKUP($EG208,Data!$B:$CP,Daily!GE$10,0)+VLOOKUP($IF208,Data!$B:$CP,Daily!KD$10,0),0)/IFERROR(VLOOKUP($EG206,Data!$B:$CP,Daily!GE$10,0)+VLOOKUP($IF206,Data!$B:$CP,Daily!KD$10,0),0),0)</f>
        <v>0.12974894467896023</v>
      </c>
      <c r="CG208" s="12">
        <f>IFERROR(IFERROR(VLOOKUP($EG208,Data!$B:$CP,Daily!GF$10,0)+VLOOKUP($IF208,Data!$B:$CP,Daily!KE$10,0),0)/IFERROR(VLOOKUP($EG206,Data!$B:$CP,Daily!GF$10,0)+VLOOKUP($IF206,Data!$B:$CP,Daily!KE$10,0),0),0)</f>
        <v>0.13719651855245077</v>
      </c>
      <c r="CH208" s="12">
        <f>IFERROR(IFERROR(VLOOKUP($EG208,Data!$B:$CP,Daily!GG$10,0)+VLOOKUP($IF208,Data!$B:$CP,Daily!KF$10,0),0)/IFERROR(VLOOKUP($EG206,Data!$B:$CP,Daily!GG$10,0)+VLOOKUP($IF206,Data!$B:$CP,Daily!KF$10,0),0),0)</f>
        <v>0.12867808519982432</v>
      </c>
      <c r="CI208" s="12">
        <f>IFERROR(IFERROR(VLOOKUP($EG208,Data!$B:$CP,Daily!GH$10,0)+VLOOKUP($IF208,Data!$B:$CP,Daily!KG$10,0),0)/IFERROR(VLOOKUP($EG206,Data!$B:$CP,Daily!GH$10,0)+VLOOKUP($IF206,Data!$B:$CP,Daily!KG$10,0),0),0)</f>
        <v>0.13476664918720505</v>
      </c>
      <c r="CJ208" s="12">
        <f>IFERROR(IFERROR(VLOOKUP($EG208,Data!$B:$CP,Daily!GI$10,0)+VLOOKUP($IF208,Data!$B:$CP,Daily!KH$10,0),0)/IFERROR(VLOOKUP($EG206,Data!$B:$CP,Daily!GI$10,0)+VLOOKUP($IF206,Data!$B:$CP,Daily!KH$10,0),0),0)</f>
        <v>0.12521942656524282</v>
      </c>
      <c r="CK208" s="12">
        <f>IFERROR(IFERROR(VLOOKUP($EG208,Data!$B:$CP,Daily!GJ$10,0)+VLOOKUP($IF208,Data!$B:$CP,Daily!KI$10,0),0)/IFERROR(VLOOKUP($EG206,Data!$B:$CP,Daily!GJ$10,0)+VLOOKUP($IF206,Data!$B:$CP,Daily!KI$10,0),0),0)</f>
        <v>0.13156019947755879</v>
      </c>
      <c r="CL208" s="12">
        <f>IFERROR(IFERROR(VLOOKUP($EG208,Data!$B:$CP,Daily!GK$10,0)+VLOOKUP($IF208,Data!$B:$CP,Daily!KJ$10,0),0)/IFERROR(VLOOKUP($EG206,Data!$B:$CP,Daily!GK$10,0)+VLOOKUP($IF206,Data!$B:$CP,Daily!KJ$10,0),0),0)</f>
        <v>0.12303485987696514</v>
      </c>
      <c r="CM208" s="12">
        <f>IFERROR(IFERROR(VLOOKUP($EG208,Data!$B:$CP,Daily!GL$10,0)+VLOOKUP($IF208,Data!$B:$CP,Daily!KK$10,0),0)/IFERROR(VLOOKUP($EG206,Data!$B:$CP,Daily!GL$10,0)+VLOOKUP($IF206,Data!$B:$CP,Daily!KK$10,0),0),0)</f>
        <v>0.13357238906320035</v>
      </c>
      <c r="CN208" s="12">
        <f>IFERROR(IFERROR(VLOOKUP($EG208,Data!$B:$CP,Daily!GM$10,0)+VLOOKUP($IF208,Data!$B:$CP,Daily!KL$10,0),0)/IFERROR(VLOOKUP($EG206,Data!$B:$CP,Daily!GM$10,0)+VLOOKUP($IF206,Data!$B:$CP,Daily!KL$10,0),0),0)</f>
        <v>0.13693901035673187</v>
      </c>
      <c r="CO208" s="12">
        <f>IFERROR(IFERROR(VLOOKUP($EG208,Data!$B:$CP,Daily!GN$10,0)+VLOOKUP($IF208,Data!$B:$CP,Daily!KM$10,0),0)/IFERROR(VLOOKUP($EG206,Data!$B:$CP,Daily!GN$10,0)+VLOOKUP($IF206,Data!$B:$CP,Daily!KM$10,0),0),0)</f>
        <v>0.13080495356037153</v>
      </c>
      <c r="CP208" s="12">
        <f>IFERROR(IFERROR(VLOOKUP($EG208,Data!$B:$CP,Daily!GO$10,0)+VLOOKUP($IF208,Data!$B:$CP,Daily!KN$10,0),0)/IFERROR(VLOOKUP($EG206,Data!$B:$CP,Daily!GO$10,0)+VLOOKUP($IF206,Data!$B:$CP,Daily!KN$10,0),0),0)</f>
        <v>0.12474391076712953</v>
      </c>
      <c r="CQ208" s="12">
        <f>IFERROR(IFERROR(VLOOKUP($EG208,Data!$B:$CP,Daily!GP$10,0)+VLOOKUP($IF208,Data!$B:$CP,Daily!KO$10,0),0)/IFERROR(VLOOKUP($EG206,Data!$B:$CP,Daily!GP$10,0)+VLOOKUP($IF206,Data!$B:$CP,Daily!KO$10,0),0),0)</f>
        <v>0.13526570048309178</v>
      </c>
      <c r="CR208" s="12">
        <f>IFERROR(IFERROR(VLOOKUP($EG208,Data!$B:$CP,Daily!GQ$10,0)+VLOOKUP($IF208,Data!$B:$CP,Daily!KP$10,0),0)/IFERROR(VLOOKUP($EG206,Data!$B:$CP,Daily!GQ$10,0)+VLOOKUP($IF206,Data!$B:$CP,Daily!KP$10,0),0),0)</f>
        <v>0.12119354179440016</v>
      </c>
      <c r="CS208" s="12">
        <f>IFERROR(IFERROR(VLOOKUP($EG208,Data!$B:$CP,Daily!GR$10,0)+VLOOKUP($IF208,Data!$B:$CP,Daily!KQ$10,0),0)/IFERROR(VLOOKUP($EG206,Data!$B:$CP,Daily!GR$10,0)+VLOOKUP($IF206,Data!$B:$CP,Daily!KQ$10,0),0),0)</f>
        <v>0.12273011897307451</v>
      </c>
      <c r="CT208" s="12">
        <f>IFERROR(IFERROR(VLOOKUP($EG208,Data!$B:$CP,Daily!GS$10,0)+VLOOKUP($IF208,Data!$B:$CP,Daily!KR$10,0),0)/IFERROR(VLOOKUP($EG206,Data!$B:$CP,Daily!GS$10,0)+VLOOKUP($IF206,Data!$B:$CP,Daily!KR$10,0),0),0)</f>
        <v>0.12404349577124446</v>
      </c>
      <c r="CU208" s="12">
        <f>IFERROR(IFERROR(VLOOKUP($EG208,Data!$B:$CP,Daily!GT$10,0)+VLOOKUP($IF208,Data!$B:$CP,Daily!KS$10,0),0)/IFERROR(VLOOKUP($EG206,Data!$B:$CP,Daily!GT$10,0)+VLOOKUP($IF206,Data!$B:$CP,Daily!KS$10,0),0),0)</f>
        <v>0.12530024019215372</v>
      </c>
      <c r="CV208" s="12">
        <f>IFERROR(IFERROR(VLOOKUP($EG208,Data!$B:$CP,Daily!GU$10,0)+VLOOKUP($IF208,Data!$B:$CP,Daily!KT$10,0),0)/IFERROR(VLOOKUP($EG206,Data!$B:$CP,Daily!GU$10,0)+VLOOKUP($IF206,Data!$B:$CP,Daily!KT$10,0),0),0)</f>
        <v>0.13461228437852651</v>
      </c>
      <c r="CW208" s="12">
        <f>IFERROR(IFERROR(VLOOKUP($EG208,Data!$B:$CP,Daily!GV$10,0)+VLOOKUP($IF208,Data!$B:$CP,Daily!KU$10,0),0)/IFERROR(VLOOKUP($EG206,Data!$B:$CP,Daily!GV$10,0)+VLOOKUP($IF206,Data!$B:$CP,Daily!KU$10,0),0),0)</f>
        <v>0.12928442573662058</v>
      </c>
      <c r="CX208" s="12">
        <f>IFERROR(IFERROR(VLOOKUP($EG208,Data!$B:$CP,Daily!GW$10,0)+VLOOKUP($IF208,Data!$B:$CP,Daily!KV$10,0),0)/IFERROR(VLOOKUP($EG206,Data!$B:$CP,Daily!GW$10,0)+VLOOKUP($IF206,Data!$B:$CP,Daily!KV$10,0),0),0)</f>
        <v>0.12539370078740159</v>
      </c>
      <c r="CY208" s="12">
        <f>IFERROR(IFERROR(VLOOKUP($EG208,Data!$B:$CP,Daily!GX$10,0)+VLOOKUP($IF208,Data!$B:$CP,Daily!KW$10,0),0)/IFERROR(VLOOKUP($EG206,Data!$B:$CP,Daily!GX$10,0)+VLOOKUP($IF206,Data!$B:$CP,Daily!KW$10,0),0),0)</f>
        <v>0.12255639097744361</v>
      </c>
      <c r="CZ208" s="12">
        <f>IFERROR(IFERROR(VLOOKUP($EG208,Data!$B:$CP,Daily!GY$10,0)+VLOOKUP($IF208,Data!$B:$CP,Daily!KX$10,0),0)/IFERROR(VLOOKUP($EG206,Data!$B:$CP,Daily!GY$10,0)+VLOOKUP($IF206,Data!$B:$CP,Daily!KX$10,0),0),0)</f>
        <v>0.12482326802666129</v>
      </c>
      <c r="DA208" s="12">
        <f>IFERROR(IFERROR(VLOOKUP($EG208,Data!$B:$CP,Daily!GZ$10,0)+VLOOKUP($IF208,Data!$B:$CP,Daily!KY$10,0),0)/IFERROR(VLOOKUP($EG206,Data!$B:$CP,Daily!GZ$10,0)+VLOOKUP($IF206,Data!$B:$CP,Daily!KY$10,0),0),0)</f>
        <v>0.11693804186931699</v>
      </c>
      <c r="DB208" s="12">
        <f>IFERROR(IFERROR(VLOOKUP($EG208,Data!$B:$CP,Daily!HA$10,0)+VLOOKUP($IF208,Data!$B:$CP,Daily!KZ$10,0),0)/IFERROR(VLOOKUP($EG206,Data!$B:$CP,Daily!HA$10,0)+VLOOKUP($IF206,Data!$B:$CP,Daily!KZ$10,0),0),0)</f>
        <v>0.12995729103111653</v>
      </c>
      <c r="DC208" s="12">
        <f>IFERROR(IFERROR(VLOOKUP($EG208,Data!$B:$CP,Daily!HB$10,0)+VLOOKUP($IF208,Data!$B:$CP,Daily!LA$10,0),0)/IFERROR(VLOOKUP($EG206,Data!$B:$CP,Daily!HB$10,0)+VLOOKUP($IF206,Data!$B:$CP,Daily!LA$10,0),0),0)</f>
        <v>0.12177263969171484</v>
      </c>
      <c r="DD208" s="12">
        <f>IFERROR(IFERROR(VLOOKUP($EG208,Data!$B:$CP,Daily!HC$10,0)+VLOOKUP($IF208,Data!$B:$CP,Daily!LB$10,0),0)/IFERROR(VLOOKUP($EG206,Data!$B:$CP,Daily!HC$10,0)+VLOOKUP($IF206,Data!$B:$CP,Daily!LB$10,0),0),0)</f>
        <v>0.13253275109170307</v>
      </c>
      <c r="DE208" s="12">
        <f>IFERROR(IFERROR(VLOOKUP($EG208,Data!$B:$CP,Daily!HD$10,0)+VLOOKUP($IF208,Data!$B:$CP,Daily!LC$10,0),0)/IFERROR(VLOOKUP($EG206,Data!$B:$CP,Daily!HD$10,0)+VLOOKUP($IF206,Data!$B:$CP,Daily!LC$10,0),0),0)</f>
        <v>0.12480580010357328</v>
      </c>
      <c r="DF208" s="12">
        <f>IFERROR(IFERROR(VLOOKUP($EG208,Data!$B:$CP,Daily!HE$10,0)+VLOOKUP($IF208,Data!$B:$CP,Daily!LD$10,0),0)/IFERROR(VLOOKUP($EG206,Data!$B:$CP,Daily!HE$10,0)+VLOOKUP($IF206,Data!$B:$CP,Daily!LD$10,0),0),0)</f>
        <v>0.12071183533447684</v>
      </c>
      <c r="DG208" s="12">
        <f>IFERROR(IFERROR(VLOOKUP($EG208,Data!$B:$CP,Daily!HF$10,0)+VLOOKUP($IF208,Data!$B:$CP,Daily!LE$10,0),0)/IFERROR(VLOOKUP($EG206,Data!$B:$CP,Daily!HF$10,0)+VLOOKUP($IF206,Data!$B:$CP,Daily!LE$10,0),0),0)</f>
        <v>0.1159057744423598</v>
      </c>
      <c r="DH208" s="12">
        <f>IFERROR(IFERROR(VLOOKUP($EG208,Data!$B:$CP,Daily!HG$10,0)+VLOOKUP($IF208,Data!$B:$CP,Daily!LF$10,0),0)/IFERROR(VLOOKUP($EG206,Data!$B:$CP,Daily!HG$10,0)+VLOOKUP($IF206,Data!$B:$CP,Daily!LF$10,0),0),0)</f>
        <v>0.11326078194276501</v>
      </c>
      <c r="DI208" s="12">
        <f>IFERROR(IFERROR(VLOOKUP($EG208,Data!$B:$CP,Daily!HH$10,0)+VLOOKUP($IF208,Data!$B:$CP,Daily!LG$10,0),0)/IFERROR(VLOOKUP($EG206,Data!$B:$CP,Daily!HH$10,0)+VLOOKUP($IF206,Data!$B:$CP,Daily!LG$10,0),0),0)</f>
        <v>0.11894981246651187</v>
      </c>
      <c r="DJ208" s="12">
        <f>IFERROR(IFERROR(VLOOKUP($EG208,Data!$B:$CP,Daily!HI$10,0)+VLOOKUP($IF208,Data!$B:$CP,Daily!LH$10,0),0)/IFERROR(VLOOKUP($EG206,Data!$B:$CP,Daily!HI$10,0)+VLOOKUP($IF206,Data!$B:$CP,Daily!LH$10,0),0),0)</f>
        <v>0.12206485277674245</v>
      </c>
      <c r="DK208" s="12">
        <f>IFERROR(IFERROR(VLOOKUP($EG208,Data!$B:$CP,Daily!HJ$10,0)+VLOOKUP($IF208,Data!$B:$CP,Daily!LI$10,0),0)/IFERROR(VLOOKUP($EG206,Data!$B:$CP,Daily!HJ$10,0)+VLOOKUP($IF206,Data!$B:$CP,Daily!LI$10,0),0),0)</f>
        <v>0.11907386990077178</v>
      </c>
      <c r="DL208" s="12">
        <f>IFERROR(IFERROR(VLOOKUP($EG208,Data!$B:$CP,Daily!HK$10,0)+VLOOKUP($IF208,Data!$B:$CP,Daily!LJ$10,0),0)/IFERROR(VLOOKUP($EG206,Data!$B:$CP,Daily!HK$10,0)+VLOOKUP($IF206,Data!$B:$CP,Daily!LJ$10,0),0),0)</f>
        <v>0.12426788897377132</v>
      </c>
      <c r="DM208" s="12">
        <f>IFERROR(IFERROR(VLOOKUP($EG208,Data!$B:$CP,Daily!HL$10,0)+VLOOKUP($IF208,Data!$B:$CP,Daily!LK$10,0),0)/IFERROR(VLOOKUP($EG206,Data!$B:$CP,Daily!HL$10,0)+VLOOKUP($IF206,Data!$B:$CP,Daily!LK$10,0),0),0)</f>
        <v>0.12748586979275697</v>
      </c>
      <c r="DN208" s="12">
        <f>IFERROR(IFERROR(VLOOKUP($EG208,Data!$B:$CP,Daily!HM$10,0)+VLOOKUP($IF208,Data!$B:$CP,Daily!LL$10,0),0)/IFERROR(VLOOKUP($EG206,Data!$B:$CP,Daily!HM$10,0)+VLOOKUP($IF206,Data!$B:$CP,Daily!LL$10,0),0),0)</f>
        <v>0.11867185898749744</v>
      </c>
      <c r="DO208" s="12">
        <f>IFERROR(IFERROR(VLOOKUP($EG208,Data!$B:$CP,Daily!HN$10,0)+VLOOKUP($IF208,Data!$B:$CP,Daily!LM$10,0),0)/IFERROR(VLOOKUP($EG206,Data!$B:$CP,Daily!HN$10,0)+VLOOKUP($IF206,Data!$B:$CP,Daily!LM$10,0),0),0)</f>
        <v>0.12748480367997372</v>
      </c>
      <c r="DP208" s="12">
        <f>IFERROR(IFERROR(VLOOKUP($EG208,Data!$B:$CP,Daily!HO$10,0)+VLOOKUP($IF208,Data!$B:$CP,Daily!LN$10,0),0)/IFERROR(VLOOKUP($EG206,Data!$B:$CP,Daily!HO$10,0)+VLOOKUP($IF206,Data!$B:$CP,Daily!LN$10,0),0),0)</f>
        <v>0.13347420320478959</v>
      </c>
      <c r="DQ208" s="12">
        <f>IFERROR(IFERROR(VLOOKUP($EG208,Data!$B:$CP,Daily!HP$10,0)+VLOOKUP($IF208,Data!$B:$CP,Daily!LO$10,0),0)/IFERROR(VLOOKUP($EG206,Data!$B:$CP,Daily!HP$10,0)+VLOOKUP($IF206,Data!$B:$CP,Daily!LO$10,0),0),0)</f>
        <v>0.12902596135077105</v>
      </c>
      <c r="DR208" s="12">
        <f>IFERROR(IFERROR(VLOOKUP($EG208,Data!$B:$CP,Daily!HQ$10,0)+VLOOKUP($IF208,Data!$B:$CP,Daily!LP$10,0),0)/IFERROR(VLOOKUP($EG206,Data!$B:$CP,Daily!HQ$10,0)+VLOOKUP($IF206,Data!$B:$CP,Daily!LP$10,0),0),0)</f>
        <v>0.12086708999343114</v>
      </c>
      <c r="DS208" s="12">
        <f>IFERROR(IFERROR(VLOOKUP($EG208,Data!$B:$CP,Daily!HR$10,0)+VLOOKUP($IF208,Data!$B:$CP,Daily!LQ$10,0),0)/IFERROR(VLOOKUP($EG206,Data!$B:$CP,Daily!HR$10,0)+VLOOKUP($IF206,Data!$B:$CP,Daily!LQ$10,0),0),0)</f>
        <v>0.13616805871931156</v>
      </c>
      <c r="DT208" s="12">
        <f>IFERROR(IFERROR(VLOOKUP($EG208,Data!$B:$CP,Daily!HS$10,0)+VLOOKUP($IF208,Data!$B:$CP,Daily!LR$10,0),0)/IFERROR(VLOOKUP($EG206,Data!$B:$CP,Daily!HS$10,0)+VLOOKUP($IF206,Data!$B:$CP,Daily!LR$10,0),0),0)</f>
        <v>0.1142915144133171</v>
      </c>
      <c r="DU208" s="12">
        <f>IFERROR(IFERROR(VLOOKUP($EG208,Data!$B:$CP,Daily!HT$10,0)+VLOOKUP($IF208,Data!$B:$CP,Daily!LS$10,0),0)/IFERROR(VLOOKUP($EG206,Data!$B:$CP,Daily!HT$10,0)+VLOOKUP($IF206,Data!$B:$CP,Daily!LS$10,0),0),0)</f>
        <v>0.11854039232229488</v>
      </c>
      <c r="DV208" s="43"/>
      <c r="DW208" s="12">
        <f t="shared" si="3065"/>
        <v>0.12426788897377132</v>
      </c>
      <c r="DX208" s="12">
        <f t="shared" si="3066"/>
        <v>0.13253275109170307</v>
      </c>
      <c r="DY208" s="12">
        <f t="shared" si="3145"/>
        <v>8.2648621179317455E-3</v>
      </c>
      <c r="DZ208" s="12">
        <f t="shared" si="3146"/>
        <v>0.13873139768015189</v>
      </c>
      <c r="EA208" s="12">
        <f t="shared" si="3147"/>
        <v>0.11806924238532251</v>
      </c>
      <c r="EB208" s="14"/>
      <c r="EC208" s="12">
        <f t="shared" si="3148"/>
        <v>7.0342448175946754E-3</v>
      </c>
      <c r="ED208" s="12">
        <f t="shared" ref="ED208:ED210" si="3149">SUMPRODUCT(DN208:DT208,DN$206:DT$206)/SUM(DN$206:DT$206)</f>
        <v>0.12576649261091938</v>
      </c>
      <c r="EE208" s="12">
        <f t="shared" ref="EE208:EE210" si="3150">SUMPRODUCT(CR208:DT208,CR$206:DT$206)/SUM(CR$206:DT$206)</f>
        <v>0.12414290445141425</v>
      </c>
      <c r="EF208" s="1"/>
      <c r="EG208" s="7" t="s">
        <v>958</v>
      </c>
      <c r="EH208" s="7" t="s">
        <v>181</v>
      </c>
      <c r="EI208" s="12">
        <f>IFERROR(VLOOKUP($EG208,Data!$B:$CP,Daily!EI$10,0)/VLOOKUP($EG206,Data!$B:$CP,Daily!EI$10,0),0)</f>
        <v>5.4179566563467493E-2</v>
      </c>
      <c r="EJ208" s="12">
        <f>IFERROR(VLOOKUP($EG208,Data!$B:$CP,Daily!EJ$10,0)/VLOOKUP($EG206,Data!$B:$CP,Daily!EJ$10,0),0)</f>
        <v>5.7923169267707082E-2</v>
      </c>
      <c r="EK208" s="12">
        <f>IFERROR(VLOOKUP($EG208,Data!$B:$CP,Daily!EK$10,0)/VLOOKUP($EG206,Data!$B:$CP,Daily!EK$10,0),0)</f>
        <v>5.2945301542776997E-2</v>
      </c>
      <c r="EL208" s="12">
        <f>IFERROR(VLOOKUP($EG208,Data!$B:$CP,Daily!EL$10,0)/VLOOKUP($EG206,Data!$B:$CP,Daily!EL$10,0),0)</f>
        <v>5.128205128205128E-2</v>
      </c>
      <c r="EM208" s="12">
        <f>IFERROR(VLOOKUP($EG208,Data!$B:$CP,Daily!EM$10,0)/VLOOKUP($EG206,Data!$B:$CP,Daily!EM$10,0),0)</f>
        <v>5.090497737556561E-2</v>
      </c>
      <c r="EN208" s="12">
        <f>IFERROR(VLOOKUP($EG208,Data!$B:$CP,Daily!EN$10,0)/VLOOKUP($EG206,Data!$B:$CP,Daily!EN$10,0),0)</f>
        <v>5.0872522922212365E-2</v>
      </c>
      <c r="EO208" s="12">
        <f>IFERROR(VLOOKUP($EG208,Data!$B:$CP,Daily!EO$10,0)/VLOOKUP($EG206,Data!$B:$CP,Daily!EO$10,0),0)</f>
        <v>6.3758389261744972E-2</v>
      </c>
      <c r="EP208" s="12">
        <f>IFERROR(VLOOKUP($EG208,Data!$B:$CP,Daily!EP$10,0)/VLOOKUP($EG206,Data!$B:$CP,Daily!EP$10,0),0)</f>
        <v>6.4692127825409201E-2</v>
      </c>
      <c r="EQ208" s="12">
        <f>IFERROR(VLOOKUP($EG208,Data!$B:$CP,Daily!EQ$10,0)/VLOOKUP($EG206,Data!$B:$CP,Daily!EQ$10,0),0)</f>
        <v>6.9805194805194801E-2</v>
      </c>
      <c r="ER208" s="12">
        <f>IFERROR(VLOOKUP($EG208,Data!$B:$CP,Daily!ER$10,0)/VLOOKUP($EG206,Data!$B:$CP,Daily!ER$10,0),0)</f>
        <v>6.9735951252538925E-2</v>
      </c>
      <c r="ES208" s="12">
        <f>IFERROR(VLOOKUP($EG208,Data!$B:$CP,Daily!ES$10,0)/VLOOKUP($EG206,Data!$B:$CP,Daily!ES$10,0),0)</f>
        <v>5.6935422239205197E-2</v>
      </c>
      <c r="ET208" s="12">
        <f>IFERROR(VLOOKUP($EG208,Data!$B:$CP,Daily!ET$10,0)/VLOOKUP($EG206,Data!$B:$CP,Daily!ET$10,0),0)</f>
        <v>5.2493438320209973E-2</v>
      </c>
      <c r="EU208" s="12">
        <f>IFERROR(VLOOKUP($EG208,Data!$B:$CP,Daily!EU$10,0)/VLOOKUP($EG206,Data!$B:$CP,Daily!EU$10,0),0)</f>
        <v>5.9706584783350392E-2</v>
      </c>
      <c r="EV208" s="12">
        <f>IFERROR(VLOOKUP($EG208,Data!$B:$CP,Daily!EV$10,0)/VLOOKUP($EG206,Data!$B:$CP,Daily!EV$10,0),0)</f>
        <v>5.8447780261897155E-2</v>
      </c>
      <c r="EW208" s="12">
        <f>IFERROR(VLOOKUP($EG208,Data!$B:$CP,Daily!EW$10,0)/VLOOKUP($EG206,Data!$B:$CP,Daily!EW$10,0),0)</f>
        <v>5.1645705111051647E-2</v>
      </c>
      <c r="EX208" s="12">
        <f>IFERROR(VLOOKUP($EG208,Data!$B:$CP,Daily!EX$10,0)/VLOOKUP($EG206,Data!$B:$CP,Daily!EX$10,0),0)</f>
        <v>5.4965646470955649E-2</v>
      </c>
      <c r="EY208" s="12">
        <f>IFERROR(VLOOKUP($EG208,Data!$B:$CP,Daily!EY$10,0)/VLOOKUP($EG206,Data!$B:$CP,Daily!EY$10,0),0)</f>
        <v>5.5793991416309016E-2</v>
      </c>
      <c r="EZ208" s="12">
        <f>IFERROR(VLOOKUP($EG208,Data!$B:$CP,Daily!EZ$10,0)/VLOOKUP($EG206,Data!$B:$CP,Daily!EZ$10,0),0)</f>
        <v>5.8152793614595209E-2</v>
      </c>
      <c r="FA208" s="12">
        <f>IFERROR(VLOOKUP($EG208,Data!$B:$CP,Daily!FA$10,0)/VLOOKUP($EG206,Data!$B:$CP,Daily!FA$10,0),0)</f>
        <v>6.2979006997667439E-2</v>
      </c>
      <c r="FB208" s="12">
        <f>IFERROR(VLOOKUP($EG208,Data!$B:$CP,Daily!FB$10,0)/VLOOKUP($EG206,Data!$B:$CP,Daily!FB$10,0),0)</f>
        <v>5.2594670406732116E-2</v>
      </c>
      <c r="FC208" s="12">
        <f>IFERROR(VLOOKUP($EG208,Data!$B:$CP,Daily!FC$10,0)/VLOOKUP($EG206,Data!$B:$CP,Daily!FC$10,0),0)</f>
        <v>5.9439378588314759E-2</v>
      </c>
      <c r="FD208" s="12">
        <f>IFERROR(VLOOKUP($EG208,Data!$B:$CP,Daily!FD$10,0)/VLOOKUP($EG206,Data!$B:$CP,Daily!FD$10,0),0)</f>
        <v>5.4315228257247584E-2</v>
      </c>
      <c r="FE208" s="12">
        <f>IFERROR(VLOOKUP($EG208,Data!$B:$CP,Daily!FE$10,0)/VLOOKUP($EG206,Data!$B:$CP,Daily!FE$10,0),0)</f>
        <v>4.699904731660845E-2</v>
      </c>
      <c r="FF208" s="12">
        <f>IFERROR(VLOOKUP($EG208,Data!$B:$CP,Daily!FF$10,0)/VLOOKUP($EG206,Data!$B:$CP,Daily!FF$10,0),0)</f>
        <v>5.6226415094339621E-2</v>
      </c>
      <c r="FG208" s="12">
        <f>IFERROR(VLOOKUP($EG208,Data!$B:$CP,Daily!FG$10,0)/VLOOKUP($EG206,Data!$B:$CP,Daily!FG$10,0),0)</f>
        <v>5.8232931726907633E-2</v>
      </c>
      <c r="FH208" s="12">
        <f>IFERROR(VLOOKUP($EG208,Data!$B:$CP,Daily!FH$10,0)/VLOOKUP($EG206,Data!$B:$CP,Daily!FH$10,0),0)</f>
        <v>5.3767009624958513E-2</v>
      </c>
      <c r="FI208" s="12">
        <f>IFERROR(VLOOKUP($EG208,Data!$B:$CP,Daily!FI$10,0)/VLOOKUP($EG206,Data!$B:$CP,Daily!FI$10,0),0)</f>
        <v>5.7741116751269035E-2</v>
      </c>
      <c r="FJ208" s="12">
        <f>IFERROR(VLOOKUP($EG208,Data!$B:$CP,Daily!FJ$10,0)/VLOOKUP($EG206,Data!$B:$CP,Daily!FJ$10,0),0)</f>
        <v>5.2140328290955905E-2</v>
      </c>
      <c r="FK208" s="12">
        <f>IFERROR(VLOOKUP($EG208,Data!$B:$CP,Daily!FK$10,0)/VLOOKUP($EG206,Data!$B:$CP,Daily!FK$10,0),0)</f>
        <v>4.9756097560975612E-2</v>
      </c>
      <c r="FL208" s="12">
        <f>IFERROR(VLOOKUP($EG208,Data!$B:$CP,Daily!FL$10,0)/VLOOKUP($EG206,Data!$B:$CP,Daily!FL$10,0),0)</f>
        <v>5.4176072234762979E-2</v>
      </c>
      <c r="FM208" s="12">
        <f>IFERROR(VLOOKUP($EG208,Data!$B:$CP,Daily!FM$10,0)/VLOOKUP($EG206,Data!$B:$CP,Daily!FM$10,0),0)</f>
        <v>5.1600261267145654E-2</v>
      </c>
      <c r="FN208" s="12">
        <f>IFERROR(VLOOKUP($EG208,Data!$B:$CP,Daily!FN$10,0)/VLOOKUP($EG206,Data!$B:$CP,Daily!FN$10,0),0)</f>
        <v>5.1771117166212535E-2</v>
      </c>
      <c r="FO208" s="12">
        <f>IFERROR(VLOOKUP($EG208,Data!$B:$CP,Daily!FO$10,0)/VLOOKUP($EG206,Data!$B:$CP,Daily!FO$10,0),0)</f>
        <v>5.7579318448883664E-2</v>
      </c>
      <c r="FP208" s="12">
        <f>IFERROR(VLOOKUP($EG208,Data!$B:$CP,Daily!FP$10,0)/VLOOKUP($EG206,Data!$B:$CP,Daily!FP$10,0),0)</f>
        <v>6.2041737168640719E-2</v>
      </c>
      <c r="FQ208" s="12">
        <f>IFERROR(VLOOKUP($EG208,Data!$B:$CP,Daily!FQ$10,0)/VLOOKUP($EG206,Data!$B:$CP,Daily!FQ$10,0),0)</f>
        <v>5.2258635961027457E-2</v>
      </c>
      <c r="FR208" s="12">
        <f>IFERROR(VLOOKUP($EG208,Data!$B:$CP,Daily!FR$10,0)/VLOOKUP($EG206,Data!$B:$CP,Daily!FR$10,0),0)</f>
        <v>5.0737463126843657E-2</v>
      </c>
      <c r="FS208" s="12">
        <f>IFERROR(VLOOKUP($EG208,Data!$B:$CP,Daily!FS$10,0)/VLOOKUP($EG206,Data!$B:$CP,Daily!FS$10,0),0)</f>
        <v>5.8580070041388092E-2</v>
      </c>
      <c r="FT208" s="12">
        <f>IFERROR(VLOOKUP($EG208,Data!$B:$CP,Daily!FT$10,0)/VLOOKUP($EG206,Data!$B:$CP,Daily!FT$10,0),0)</f>
        <v>5.9778597785977862E-2</v>
      </c>
      <c r="FU208" s="12">
        <f>IFERROR(VLOOKUP($EG208,Data!$B:$CP,Daily!FU$10,0)/VLOOKUP($EG206,Data!$B:$CP,Daily!FU$10,0),0)</f>
        <v>5.6668086919471665E-2</v>
      </c>
      <c r="FV208" s="12">
        <f>IFERROR(VLOOKUP($EG208,Data!$B:$CP,Daily!FV$10,0)/VLOOKUP($EG206,Data!$B:$CP,Daily!FV$10,0),0)</f>
        <v>5.1903114186851208E-2</v>
      </c>
      <c r="FW208" s="12">
        <f>IFERROR(VLOOKUP($EG208,Data!$B:$CP,Daily!FW$10,0)/VLOOKUP($EG206,Data!$B:$CP,Daily!FW$10,0),0)</f>
        <v>4.9116607773851594E-2</v>
      </c>
      <c r="FX208" s="12">
        <f>IFERROR(VLOOKUP($EG208,Data!$B:$CP,Daily!FX$10,0)/VLOOKUP($EG206,Data!$B:$CP,Daily!FX$10,0),0)</f>
        <v>5.363727790814616E-2</v>
      </c>
      <c r="FY208" s="12">
        <f>IFERROR(VLOOKUP($EG208,Data!$B:$CP,Daily!FY$10,0)/VLOOKUP($EG206,Data!$B:$CP,Daily!FY$10,0),0)</f>
        <v>5.4655870445344132E-2</v>
      </c>
      <c r="FZ208" s="12">
        <f>IFERROR(VLOOKUP($EG208,Data!$B:$CP,Daily!FZ$10,0)/VLOOKUP($EG206,Data!$B:$CP,Daily!FZ$10,0),0)</f>
        <v>5.0414364640883981E-2</v>
      </c>
      <c r="GA208" s="12">
        <f>IFERROR(VLOOKUP($EG208,Data!$B:$CP,Daily!GA$10,0)/VLOOKUP($EG206,Data!$B:$CP,Daily!GA$10,0),0)</f>
        <v>5.1507537688442212E-2</v>
      </c>
      <c r="GB208" s="12">
        <f>IFERROR(VLOOKUP($EG208,Data!$B:$CP,Daily!GB$10,0)/VLOOKUP($EG206,Data!$B:$CP,Daily!GB$10,0),0)</f>
        <v>4.5894951555328911E-2</v>
      </c>
      <c r="GC208" s="12">
        <f>IFERROR(VLOOKUP($EG208,Data!$B:$CP,Daily!GC$10,0)/VLOOKUP($EG206,Data!$B:$CP,Daily!GC$10,0),0)</f>
        <v>5.058905058905059E-2</v>
      </c>
      <c r="GD208" s="12">
        <f>IFERROR(VLOOKUP($EG208,Data!$B:$CP,Daily!GD$10,0)/VLOOKUP($EG206,Data!$B:$CP,Daily!GD$10,0),0)</f>
        <v>5.7859531772575253E-2</v>
      </c>
      <c r="GE208" s="12">
        <f>IFERROR(VLOOKUP($EG208,Data!$B:$CP,Daily!GE$10,0)/VLOOKUP($EG206,Data!$B:$CP,Daily!GE$10,0),0)</f>
        <v>5.9764859568909208E-2</v>
      </c>
      <c r="GF208" s="12">
        <f>IFERROR(VLOOKUP($EG208,Data!$B:$CP,Daily!GF$10,0)/VLOOKUP($EG206,Data!$B:$CP,Daily!GF$10,0),0)</f>
        <v>5.4926192928252661E-2</v>
      </c>
      <c r="GG208" s="12">
        <f>IFERROR(VLOOKUP($EG208,Data!$B:$CP,Daily!GG$10,0)/VLOOKUP($EG206,Data!$B:$CP,Daily!GG$10,0),0)</f>
        <v>5.1829268292682924E-2</v>
      </c>
      <c r="GH208" s="12">
        <f>IFERROR(VLOOKUP($EG208,Data!$B:$CP,Daily!GH$10,0)/VLOOKUP($EG206,Data!$B:$CP,Daily!GH$10,0),0)</f>
        <v>6.415841584158416E-2</v>
      </c>
      <c r="GI208" s="12">
        <f>IFERROR(VLOOKUP($EG208,Data!$B:$CP,Daily!GI$10,0)/VLOOKUP($EG206,Data!$B:$CP,Daily!GI$10,0),0)</f>
        <v>4.8214285714285716E-2</v>
      </c>
      <c r="GJ208" s="12">
        <f>IFERROR(VLOOKUP($EG208,Data!$B:$CP,Daily!GJ$10,0)/VLOOKUP($EG206,Data!$B:$CP,Daily!GJ$10,0),0)</f>
        <v>5.2782764811490128E-2</v>
      </c>
      <c r="GK208" s="12">
        <f>IFERROR(VLOOKUP($EG208,Data!$B:$CP,Daily!GK$10,0)/VLOOKUP($EG206,Data!$B:$CP,Daily!GK$10,0),0)</f>
        <v>5.4888507718696397E-2</v>
      </c>
      <c r="GL208" s="12">
        <f>IFERROR(VLOOKUP($EG208,Data!$B:$CP,Daily!GL$10,0)/VLOOKUP($EG206,Data!$B:$CP,Daily!GL$10,0),0)</f>
        <v>5.6250000000000001E-2</v>
      </c>
      <c r="GM208" s="12">
        <f>IFERROR(VLOOKUP($EG208,Data!$B:$CP,Daily!GM$10,0)/VLOOKUP($EG206,Data!$B:$CP,Daily!GM$10,0),0)</f>
        <v>5.8088694565896312E-2</v>
      </c>
      <c r="GN208" s="12">
        <f>IFERROR(VLOOKUP($EG208,Data!$B:$CP,Daily!GN$10,0)/VLOOKUP($EG206,Data!$B:$CP,Daily!GN$10,0),0)</f>
        <v>5.5501460564751706E-2</v>
      </c>
      <c r="GO208" s="12">
        <f>IFERROR(VLOOKUP($EG208,Data!$B:$CP,Daily!GO$10,0)/VLOOKUP($EG206,Data!$B:$CP,Daily!GO$10,0),0)</f>
        <v>4.9504950495049507E-2</v>
      </c>
      <c r="GP208" s="12">
        <f>IFERROR(VLOOKUP($EG208,Data!$B:$CP,Daily!GP$10,0)/VLOOKUP($EG206,Data!$B:$CP,Daily!GP$10,0),0)</f>
        <v>5.5230125523012555E-2</v>
      </c>
      <c r="GQ208" s="12">
        <f>IFERROR(VLOOKUP($EG208,Data!$B:$CP,Daily!GQ$10,0)/VLOOKUP($EG206,Data!$B:$CP,Daily!GQ$10,0),0)</f>
        <v>4.6984126984126982E-2</v>
      </c>
      <c r="GR208" s="12">
        <f>IFERROR(VLOOKUP($EG208,Data!$B:$CP,Daily!GR$10,0)/VLOOKUP($EG206,Data!$B:$CP,Daily!GR$10,0),0)</f>
        <v>5.1077943615257047E-2</v>
      </c>
      <c r="GS208" s="12">
        <f>IFERROR(VLOOKUP($EG208,Data!$B:$CP,Daily!GS$10,0)/VLOOKUP($EG206,Data!$B:$CP,Daily!GS$10,0),0)</f>
        <v>5.2114060963618487E-2</v>
      </c>
      <c r="GT208" s="12">
        <f>IFERROR(VLOOKUP($EG208,Data!$B:$CP,Daily!GT$10,0)/VLOOKUP($EG206,Data!$B:$CP,Daily!GT$10,0),0)</f>
        <v>5.2109974424552431E-2</v>
      </c>
      <c r="GU208" s="12">
        <f>IFERROR(VLOOKUP($EG208,Data!$B:$CP,Daily!GU$10,0)/VLOOKUP($EG206,Data!$B:$CP,Daily!GU$10,0),0)</f>
        <v>5.7692307692307696E-2</v>
      </c>
      <c r="GV208" s="12">
        <f>IFERROR(VLOOKUP($EG208,Data!$B:$CP,Daily!GV$10,0)/VLOOKUP($EG206,Data!$B:$CP,Daily!GV$10,0),0)</f>
        <v>5.8636073932441045E-2</v>
      </c>
      <c r="GW208" s="12">
        <f>IFERROR(VLOOKUP($EG208,Data!$B:$CP,Daily!GW$10,0)/VLOOKUP($EG206,Data!$B:$CP,Daily!GW$10,0),0)</f>
        <v>4.959702417854929E-2</v>
      </c>
      <c r="GX208" s="12">
        <f>IFERROR(VLOOKUP($EG208,Data!$B:$CP,Daily!GX$10,0)/VLOOKUP($EG206,Data!$B:$CP,Daily!GX$10,0),0)</f>
        <v>5.528640638358507E-2</v>
      </c>
      <c r="GY208" s="12">
        <f>IFERROR(VLOOKUP($EG208,Data!$B:$CP,Daily!GY$10,0)/VLOOKUP($EG206,Data!$B:$CP,Daily!GY$10,0),0)</f>
        <v>5.9153175591531756E-2</v>
      </c>
      <c r="GZ208" s="12">
        <f>IFERROR(VLOOKUP($EG208,Data!$B:$CP,Daily!GZ$10,0)/VLOOKUP($EG206,Data!$B:$CP,Daily!GZ$10,0),0)</f>
        <v>4.891480401684483E-2</v>
      </c>
      <c r="HA208" s="12">
        <f>IFERROR(VLOOKUP($EG208,Data!$B:$CP,Daily!HA$10,0)/VLOOKUP($EG206,Data!$B:$CP,Daily!HA$10,0),0)</f>
        <v>5.336280391537733E-2</v>
      </c>
      <c r="HB208" s="12">
        <f>IFERROR(VLOOKUP($EG208,Data!$B:$CP,Daily!HB$10,0)/VLOOKUP($EG206,Data!$B:$CP,Daily!HB$10,0),0)</f>
        <v>4.8995739500912967E-2</v>
      </c>
      <c r="HC208" s="12">
        <f>IFERROR(VLOOKUP($EG208,Data!$B:$CP,Daily!HC$10,0)/VLOOKUP($EG206,Data!$B:$CP,Daily!HC$10,0),0)</f>
        <v>6.2585499316005475E-2</v>
      </c>
      <c r="HD208" s="12">
        <f>IFERROR(VLOOKUP($EG208,Data!$B:$CP,Daily!HD$10,0)/VLOOKUP($EG206,Data!$B:$CP,Daily!HD$10,0),0)</f>
        <v>5.098354074668808E-2</v>
      </c>
      <c r="HE208" s="12">
        <f>IFERROR(VLOOKUP($EG208,Data!$B:$CP,Daily!HE$10,0)/VLOOKUP($EG206,Data!$B:$CP,Daily!HE$10,0),0)</f>
        <v>4.9575994781474231E-2</v>
      </c>
      <c r="HF208" s="12">
        <f>IFERROR(VLOOKUP($EG208,Data!$B:$CP,Daily!HF$10,0)/VLOOKUP($EG206,Data!$B:$CP,Daily!HF$10,0),0)</f>
        <v>5.2814674256799497E-2</v>
      </c>
      <c r="HG208" s="12">
        <f>IFERROR(VLOOKUP($EG208,Data!$B:$CP,Daily!HG$10,0)/VLOOKUP($EG206,Data!$B:$CP,Daily!HG$10,0),0)</f>
        <v>4.6590558469608148E-2</v>
      </c>
      <c r="HH208" s="12">
        <f>IFERROR(VLOOKUP($EG208,Data!$B:$CP,Daily!HH$10,0)/VLOOKUP($EG206,Data!$B:$CP,Daily!HH$10,0),0)</f>
        <v>5.078563411896745E-2</v>
      </c>
      <c r="HI208" s="12">
        <f>IFERROR(VLOOKUP($EG208,Data!$B:$CP,Daily!HI$10,0)/VLOOKUP($EG206,Data!$B:$CP,Daily!HI$10,0),0)</f>
        <v>5.5907780979827092E-2</v>
      </c>
      <c r="HJ208" s="12">
        <f>IFERROR(VLOOKUP($EG208,Data!$B:$CP,Daily!HJ$10,0)/VLOOKUP($EG206,Data!$B:$CP,Daily!HJ$10,0),0)</f>
        <v>5.9721300597213006E-2</v>
      </c>
      <c r="HK208" s="12">
        <f>IFERROR(VLOOKUP($EG208,Data!$B:$CP,Daily!HK$10,0)/VLOOKUP($EG206,Data!$B:$CP,Daily!HK$10,0),0)</f>
        <v>5.7870370370370371E-2</v>
      </c>
      <c r="HL208" s="12">
        <f>IFERROR(VLOOKUP($EG208,Data!$B:$CP,Daily!HL$10,0)/VLOOKUP($EG206,Data!$B:$CP,Daily!HL$10,0),0)</f>
        <v>6.3275039745627981E-2</v>
      </c>
      <c r="HM208" s="12">
        <f>IFERROR(VLOOKUP($EG208,Data!$B:$CP,Daily!HM$10,0)/VLOOKUP($EG206,Data!$B:$CP,Daily!HM$10,0),0)</f>
        <v>5.1782945736434112E-2</v>
      </c>
      <c r="HN208" s="12">
        <f>IFERROR(VLOOKUP($EG208,Data!$B:$CP,Daily!HN$10,0)/VLOOKUP($EG206,Data!$B:$CP,Daily!HN$10,0),0)</f>
        <v>5.4549902152641876E-2</v>
      </c>
      <c r="HO208" s="12">
        <f>IFERROR(VLOOKUP($EG208,Data!$B:$CP,Daily!HO$10,0)/VLOOKUP($EG206,Data!$B:$CP,Daily!HO$10,0),0)</f>
        <v>7.9637343788287185E-2</v>
      </c>
      <c r="HP208" s="12">
        <f>IFERROR(VLOOKUP($EG208,Data!$B:$CP,Daily!HP$10,0)/VLOOKUP($EG206,Data!$B:$CP,Daily!HP$10,0),0)</f>
        <v>5.956944854025361E-2</v>
      </c>
      <c r="HQ208" s="12">
        <f>IFERROR(VLOOKUP($EG208,Data!$B:$CP,Daily!HQ$10,0)/VLOOKUP($EG206,Data!$B:$CP,Daily!HQ$10,0),0)</f>
        <v>6.3919532770927975E-2</v>
      </c>
      <c r="HR208" s="12">
        <f>IFERROR(VLOOKUP($EG208,Data!$B:$CP,Daily!HR$10,0)/VLOOKUP($EG206,Data!$B:$CP,Daily!HR$10,0),0)</f>
        <v>6.0222477943996933E-2</v>
      </c>
      <c r="HS208" s="12">
        <f>IFERROR(VLOOKUP($EG208,Data!$B:$CP,Daily!HS$10,0)/VLOOKUP($EG206,Data!$B:$CP,Daily!HS$10,0),0)</f>
        <v>5.4583835946924002E-2</v>
      </c>
      <c r="HT208" s="12">
        <f>IFERROR(VLOOKUP($EG208,Data!$B:$CP,Daily!HT$10,0)/VLOOKUP($EG206,Data!$B:$CP,Daily!HT$10,0),0)</f>
        <v>5.4551122194513718E-2</v>
      </c>
      <c r="HU208" s="13"/>
      <c r="HV208" s="40">
        <f t="shared" si="1902"/>
        <v>5.1600261267145654E-2</v>
      </c>
      <c r="HW208" s="40">
        <f t="shared" si="1903"/>
        <v>5.8232931726907633E-2</v>
      </c>
      <c r="HX208" s="40">
        <f t="shared" si="3071"/>
        <v>6.6326704597619787E-3</v>
      </c>
      <c r="HY208" s="40">
        <f t="shared" si="3072"/>
        <v>6.3207434571729115E-2</v>
      </c>
      <c r="HZ208" s="40">
        <f t="shared" si="3073"/>
        <v>4.6625758422324172E-2</v>
      </c>
      <c r="IA208" s="43"/>
      <c r="IB208" s="12">
        <f t="shared" si="3074"/>
        <v>5.5089434783538041E-3</v>
      </c>
      <c r="IC208" s="12">
        <f t="shared" ref="IC208:IC210" si="3151">SUMPRODUCT(HM208:HS208,HM$206:HS$206)/SUM(HM$206:HS$206)</f>
        <v>6.0647348665701102E-2</v>
      </c>
      <c r="ID208" s="12">
        <f t="shared" ref="ID208:ID210" si="3152">SUMPRODUCT(GQ208:HS208,GQ$206:HS$206)/SUM(GQ$206:HS$206)</f>
        <v>5.5489080201237599E-2</v>
      </c>
      <c r="IE208" s="1"/>
      <c r="IF208" s="7" t="s">
        <v>959</v>
      </c>
      <c r="IG208" s="7" t="s">
        <v>181</v>
      </c>
      <c r="IH208" s="12">
        <f>IFERROR(VLOOKUP($IF208,Data!$B:$CP,Daily!IH$10,0)/VLOOKUP($IF206,Data!$B:$CP,Daily!IH$10,0),0)</f>
        <v>0.29419525065963059</v>
      </c>
      <c r="II208" s="12">
        <f>IFERROR(VLOOKUP($IF208,Data!$B:$CP,Daily!II$10,0)/VLOOKUP($IF206,Data!$B:$CP,Daily!II$10,0),0)</f>
        <v>0.30879600748596381</v>
      </c>
      <c r="IJ208" s="12">
        <f>IFERROR(VLOOKUP($IF208,Data!$B:$CP,Daily!IJ$10,0)/VLOOKUP($IF206,Data!$B:$CP,Daily!IJ$10,0),0)</f>
        <v>0.28664731494920176</v>
      </c>
      <c r="IK208" s="12">
        <f>IFERROR(VLOOKUP($IF208,Data!$B:$CP,Daily!IK$10,0)/VLOOKUP($IF206,Data!$B:$CP,Daily!IK$10,0),0)</f>
        <v>0.28491620111731841</v>
      </c>
      <c r="IL208" s="12">
        <f>IFERROR(VLOOKUP($IF208,Data!$B:$CP,Daily!IL$10,0)/VLOOKUP($IF206,Data!$B:$CP,Daily!IL$10,0),0)</f>
        <v>0.31969111969111969</v>
      </c>
      <c r="IM208" s="12">
        <f>IFERROR(VLOOKUP($IF208,Data!$B:$CP,Daily!IM$10,0)/VLOOKUP($IF206,Data!$B:$CP,Daily!IM$10,0),0)</f>
        <v>0.32105263157894737</v>
      </c>
      <c r="IN208" s="12">
        <f>IFERROR(VLOOKUP($IF208,Data!$B:$CP,Daily!IN$10,0)/VLOOKUP($IF206,Data!$B:$CP,Daily!IN$10,0),0)</f>
        <v>0.30500658761528326</v>
      </c>
      <c r="IO208" s="12">
        <f>IFERROR(VLOOKUP($IF208,Data!$B:$CP,Daily!IO$10,0)/VLOOKUP($IF206,Data!$B:$CP,Daily!IO$10,0),0)</f>
        <v>0.30694143167028198</v>
      </c>
      <c r="IP208" s="12">
        <f>IFERROR(VLOOKUP($IF208,Data!$B:$CP,Daily!IP$10,0)/VLOOKUP($IF206,Data!$B:$CP,Daily!IP$10,0),0)</f>
        <v>0.30462427745664739</v>
      </c>
      <c r="IQ208" s="12">
        <f>IFERROR(VLOOKUP($IF208,Data!$B:$CP,Daily!IQ$10,0)/VLOOKUP($IF206,Data!$B:$CP,Daily!IQ$10,0),0)</f>
        <v>0.28655834564254062</v>
      </c>
      <c r="IR208" s="12">
        <f>IFERROR(VLOOKUP($IF208,Data!$B:$CP,Daily!IR$10,0)/VLOOKUP($IF206,Data!$B:$CP,Daily!IR$10,0),0)</f>
        <v>0.27729083665338644</v>
      </c>
      <c r="IS208" s="12">
        <f>IFERROR(VLOOKUP($IF208,Data!$B:$CP,Daily!IS$10,0)/VLOOKUP($IF206,Data!$B:$CP,Daily!IS$10,0),0)</f>
        <v>0.28824362606232296</v>
      </c>
      <c r="IT208" s="12">
        <f>IFERROR(VLOOKUP($IF208,Data!$B:$CP,Daily!IT$10,0)/VLOOKUP($IF206,Data!$B:$CP,Daily!IT$10,0),0)</f>
        <v>0.29010494752623689</v>
      </c>
      <c r="IU208" s="12">
        <f>IFERROR(VLOOKUP($IF208,Data!$B:$CP,Daily!IU$10,0)/VLOOKUP($IF206,Data!$B:$CP,Daily!IU$10,0),0)</f>
        <v>0.29520766773162938</v>
      </c>
      <c r="IV208" s="12">
        <f>IFERROR(VLOOKUP($IF208,Data!$B:$CP,Daily!IV$10,0)/VLOOKUP($IF206,Data!$B:$CP,Daily!IV$10,0),0)</f>
        <v>0.30550621669626998</v>
      </c>
      <c r="IW208" s="12">
        <f>IFERROR(VLOOKUP($IF208,Data!$B:$CP,Daily!IW$10,0)/VLOOKUP($IF206,Data!$B:$CP,Daily!IW$10,0),0)</f>
        <v>0.28742138364779873</v>
      </c>
      <c r="IX208" s="12">
        <f>IFERROR(VLOOKUP($IF208,Data!$B:$CP,Daily!IX$10,0)/VLOOKUP($IF206,Data!$B:$CP,Daily!IX$10,0),0)</f>
        <v>0.29677419354838708</v>
      </c>
      <c r="IY208" s="12">
        <f>IFERROR(VLOOKUP($IF208,Data!$B:$CP,Daily!IY$10,0)/VLOOKUP($IF206,Data!$B:$CP,Daily!IY$10,0),0)</f>
        <v>0.31111111111111112</v>
      </c>
      <c r="IZ208" s="12">
        <f>IFERROR(VLOOKUP($IF208,Data!$B:$CP,Daily!IZ$10,0)/VLOOKUP($IF206,Data!$B:$CP,Daily!IZ$10,0),0)</f>
        <v>0.30317679558011051</v>
      </c>
      <c r="JA208" s="12">
        <f>IFERROR(VLOOKUP($IF208,Data!$B:$CP,Daily!JA$10,0)/VLOOKUP($IF206,Data!$B:$CP,Daily!JA$10,0),0)</f>
        <v>0.32666666666666666</v>
      </c>
      <c r="JB208" s="12">
        <f>IFERROR(VLOOKUP($IF208,Data!$B:$CP,Daily!JB$10,0)/VLOOKUP($IF206,Data!$B:$CP,Daily!JB$10,0),0)</f>
        <v>0.30143884892086331</v>
      </c>
      <c r="JC208" s="12">
        <f>IFERROR(VLOOKUP($IF208,Data!$B:$CP,Daily!JC$10,0)/VLOOKUP($IF206,Data!$B:$CP,Daily!JC$10,0),0)</f>
        <v>0.28887523048555624</v>
      </c>
      <c r="JD208" s="12">
        <f>IFERROR(VLOOKUP($IF208,Data!$B:$CP,Daily!JD$10,0)/VLOOKUP($IF206,Data!$B:$CP,Daily!JD$10,0),0)</f>
        <v>0.27968036529680368</v>
      </c>
      <c r="JE208" s="12">
        <f>IFERROR(VLOOKUP($IF208,Data!$B:$CP,Daily!JE$10,0)/VLOOKUP($IF206,Data!$B:$CP,Daily!JE$10,0),0)</f>
        <v>0.24383561643835616</v>
      </c>
      <c r="JF208" s="12">
        <f>IFERROR(VLOOKUP($IF208,Data!$B:$CP,Daily!JF$10,0)/VLOOKUP($IF206,Data!$B:$CP,Daily!JF$10,0),0)</f>
        <v>0.26923076923076922</v>
      </c>
      <c r="JG208" s="12">
        <f>IFERROR(VLOOKUP($IF208,Data!$B:$CP,Daily!JG$10,0)/VLOOKUP($IF206,Data!$B:$CP,Daily!JG$10,0),0)</f>
        <v>0.2676962676962677</v>
      </c>
      <c r="JH208" s="12">
        <f>IFERROR(VLOOKUP($IF208,Data!$B:$CP,Daily!JH$10,0)/VLOOKUP($IF206,Data!$B:$CP,Daily!JH$10,0),0)</f>
        <v>0.27057356608478805</v>
      </c>
      <c r="JI208" s="12">
        <f>IFERROR(VLOOKUP($IF208,Data!$B:$CP,Daily!JI$10,0)/VLOOKUP($IF206,Data!$B:$CP,Daily!JI$10,0),0)</f>
        <v>0.27272727272727271</v>
      </c>
      <c r="JJ208" s="12">
        <f>IFERROR(VLOOKUP($IF208,Data!$B:$CP,Daily!JJ$10,0)/VLOOKUP($IF206,Data!$B:$CP,Daily!JJ$10,0),0)</f>
        <v>0.26738991703892789</v>
      </c>
      <c r="JK208" s="12">
        <f>IFERROR(VLOOKUP($IF208,Data!$B:$CP,Daily!JK$10,0)/VLOOKUP($IF206,Data!$B:$CP,Daily!JK$10,0),0)</f>
        <v>0.27627302275189597</v>
      </c>
      <c r="JL208" s="12">
        <f>IFERROR(VLOOKUP($IF208,Data!$B:$CP,Daily!JL$10,0)/VLOOKUP($IF206,Data!$B:$CP,Daily!JL$10,0),0)</f>
        <v>0.28201811125485121</v>
      </c>
      <c r="JM208" s="12">
        <f>IFERROR(VLOOKUP($IF208,Data!$B:$CP,Daily!JM$10,0)/VLOOKUP($IF206,Data!$B:$CP,Daily!JM$10,0),0)</f>
        <v>0.27639000805801772</v>
      </c>
      <c r="JN208" s="12">
        <f>IFERROR(VLOOKUP($IF208,Data!$B:$CP,Daily!JN$10,0)/VLOOKUP($IF206,Data!$B:$CP,Daily!JN$10,0),0)</f>
        <v>0.26729191090269638</v>
      </c>
      <c r="JO208" s="12">
        <f>IFERROR(VLOOKUP($IF208,Data!$B:$CP,Daily!JO$10,0)/VLOOKUP($IF206,Data!$B:$CP,Daily!JO$10,0),0)</f>
        <v>0.2857142857142857</v>
      </c>
      <c r="JP208" s="12">
        <f>IFERROR(VLOOKUP($IF208,Data!$B:$CP,Daily!JP$10,0)/VLOOKUP($IF206,Data!$B:$CP,Daily!JP$10,0),0)</f>
        <v>0.27488687782805432</v>
      </c>
      <c r="JQ208" s="12">
        <f>IFERROR(VLOOKUP($IF208,Data!$B:$CP,Daily!JQ$10,0)/VLOOKUP($IF206,Data!$B:$CP,Daily!JQ$10,0),0)</f>
        <v>0.27007700770077009</v>
      </c>
      <c r="JR208" s="12">
        <f>IFERROR(VLOOKUP($IF208,Data!$B:$CP,Daily!JR$10,0)/VLOOKUP($IF206,Data!$B:$CP,Daily!JR$10,0),0)</f>
        <v>0.2690909090909091</v>
      </c>
      <c r="JS208" s="12">
        <f>IFERROR(VLOOKUP($IF208,Data!$B:$CP,Daily!JS$10,0)/VLOOKUP($IF206,Data!$B:$CP,Daily!JS$10,0),0)</f>
        <v>0.25983667409057165</v>
      </c>
      <c r="JT208" s="12">
        <f>IFERROR(VLOOKUP($IF208,Data!$B:$CP,Daily!JT$10,0)/VLOOKUP($IF206,Data!$B:$CP,Daily!JT$10,0),0)</f>
        <v>0.27217915590008612</v>
      </c>
      <c r="JU208" s="12">
        <f>IFERROR(VLOOKUP($IF208,Data!$B:$CP,Daily!JU$10,0)/VLOOKUP($IF206,Data!$B:$CP,Daily!JU$10,0),0)</f>
        <v>0.26024442846872753</v>
      </c>
      <c r="JV208" s="12">
        <f>IFERROR(VLOOKUP($IF208,Data!$B:$CP,Daily!JV$10,0)/VLOOKUP($IF206,Data!$B:$CP,Daily!JV$10,0),0)</f>
        <v>0.27641707487753675</v>
      </c>
      <c r="JW208" s="12">
        <f>IFERROR(VLOOKUP($IF208,Data!$B:$CP,Daily!JW$10,0)/VLOOKUP($IF206,Data!$B:$CP,Daily!JW$10,0),0)</f>
        <v>0.27608142493638677</v>
      </c>
      <c r="JX208" s="12">
        <f>IFERROR(VLOOKUP($IF208,Data!$B:$CP,Daily!JX$10,0)/VLOOKUP($IF206,Data!$B:$CP,Daily!JX$10,0),0)</f>
        <v>0.27682843472317159</v>
      </c>
      <c r="JY208" s="12">
        <f>IFERROR(VLOOKUP($IF208,Data!$B:$CP,Daily!JY$10,0)/VLOOKUP($IF206,Data!$B:$CP,Daily!JY$10,0),0)</f>
        <v>0.27625088090204369</v>
      </c>
      <c r="JZ208" s="12">
        <f>IFERROR(VLOOKUP($IF208,Data!$B:$CP,Daily!JZ$10,0)/VLOOKUP($IF206,Data!$B:$CP,Daily!JZ$10,0),0)</f>
        <v>0.27002477291494631</v>
      </c>
      <c r="KA208" s="12">
        <f>IFERROR(VLOOKUP($IF208,Data!$B:$CP,Daily!KA$10,0)/VLOOKUP($IF206,Data!$B:$CP,Daily!KA$10,0),0)</f>
        <v>0.28020833333333334</v>
      </c>
      <c r="KB208" s="12">
        <f>IFERROR(VLOOKUP($IF208,Data!$B:$CP,Daily!KB$10,0)/VLOOKUP($IF206,Data!$B:$CP,Daily!KB$10,0),0)</f>
        <v>0.27403156384505023</v>
      </c>
      <c r="KC208" s="12">
        <f>IFERROR(VLOOKUP($IF208,Data!$B:$CP,Daily!KC$10,0)/VLOOKUP($IF206,Data!$B:$CP,Daily!KC$10,0),0)</f>
        <v>0.24127906976744187</v>
      </c>
      <c r="KD208" s="12">
        <f>IFERROR(VLOOKUP($IF208,Data!$B:$CP,Daily!KD$10,0)/VLOOKUP($IF206,Data!$B:$CP,Daily!KD$10,0),0)</f>
        <v>0.27866574009728978</v>
      </c>
      <c r="KE208" s="12">
        <f>IFERROR(VLOOKUP($IF208,Data!$B:$CP,Daily!KE$10,0)/VLOOKUP($IF206,Data!$B:$CP,Daily!KE$10,0),0)</f>
        <v>0.30213351686166551</v>
      </c>
      <c r="KF208" s="12">
        <f>IFERROR(VLOOKUP($IF208,Data!$B:$CP,Daily!KF$10,0)/VLOOKUP($IF206,Data!$B:$CP,Daily!KF$10,0),0)</f>
        <v>0.27028714107365792</v>
      </c>
      <c r="KG208" s="12">
        <f>IFERROR(VLOOKUP($IF208,Data!$B:$CP,Daily!KG$10,0)/VLOOKUP($IF206,Data!$B:$CP,Daily!KG$10,0),0)</f>
        <v>0.27307990690457717</v>
      </c>
      <c r="KH208" s="12">
        <f>IFERROR(VLOOKUP($IF208,Data!$B:$CP,Daily!KH$10,0)/VLOOKUP($IF206,Data!$B:$CP,Daily!KH$10,0),0)</f>
        <v>0.27164685908319186</v>
      </c>
      <c r="KI208" s="12">
        <f>IFERROR(VLOOKUP($IF208,Data!$B:$CP,Daily!KI$10,0)/VLOOKUP($IF206,Data!$B:$CP,Daily!KI$10,0),0)</f>
        <v>0.28541374474053294</v>
      </c>
      <c r="KJ208" s="12">
        <f>IFERROR(VLOOKUP($IF208,Data!$B:$CP,Daily!KJ$10,0)/VLOOKUP($IF206,Data!$B:$CP,Daily!KJ$10,0),0)</f>
        <v>0.25780189959294436</v>
      </c>
      <c r="KK208" s="12">
        <f>IFERROR(VLOOKUP($IF208,Data!$B:$CP,Daily!KK$10,0)/VLOOKUP($IF206,Data!$B:$CP,Daily!KK$10,0),0)</f>
        <v>0.27433628318584069</v>
      </c>
      <c r="KL208" s="12">
        <f>IFERROR(VLOOKUP($IF208,Data!$B:$CP,Daily!KL$10,0)/VLOOKUP($IF206,Data!$B:$CP,Daily!KL$10,0),0)</f>
        <v>0.2624254473161034</v>
      </c>
      <c r="KM208" s="12">
        <f>IFERROR(VLOOKUP($IF208,Data!$B:$CP,Daily!KM$10,0)/VLOOKUP($IF206,Data!$B:$CP,Daily!KM$10,0),0)</f>
        <v>0.24197412553905126</v>
      </c>
      <c r="KN208" s="12">
        <f>IFERROR(VLOOKUP($IF208,Data!$B:$CP,Daily!KN$10,0)/VLOOKUP($IF206,Data!$B:$CP,Daily!KN$10,0),0)</f>
        <v>0.24789915966386555</v>
      </c>
      <c r="KO208" s="12">
        <f>IFERROR(VLOOKUP($IF208,Data!$B:$CP,Daily!KO$10,0)/VLOOKUP($IF206,Data!$B:$CP,Daily!KO$10,0),0)</f>
        <v>0.25923525599481528</v>
      </c>
      <c r="KP208" s="12">
        <f>IFERROR(VLOOKUP($IF208,Data!$B:$CP,Daily!KP$10,0)/VLOOKUP($IF206,Data!$B:$CP,Daily!KP$10,0),0)</f>
        <v>0.25530694205393001</v>
      </c>
      <c r="KQ208" s="12">
        <f>IFERROR(VLOOKUP($IF208,Data!$B:$CP,Daily!KQ$10,0)/VLOOKUP($IF206,Data!$B:$CP,Daily!KQ$10,0),0)</f>
        <v>0.24436936936936937</v>
      </c>
      <c r="KR208" s="12">
        <f>IFERROR(VLOOKUP($IF208,Data!$B:$CP,Daily!KR$10,0)/VLOOKUP($IF206,Data!$B:$CP,Daily!KR$10,0),0)</f>
        <v>0.23864229765013054</v>
      </c>
      <c r="KS208" s="12">
        <f>IFERROR(VLOOKUP($IF208,Data!$B:$CP,Daily!KS$10,0)/VLOOKUP($IF206,Data!$B:$CP,Daily!KS$10,0),0)</f>
        <v>0.24785867237687367</v>
      </c>
      <c r="KT208" s="12">
        <f>IFERROR(VLOOKUP($IF208,Data!$B:$CP,Daily!KT$10,0)/VLOOKUP($IF206,Data!$B:$CP,Daily!KT$10,0),0)</f>
        <v>0.25172834485563239</v>
      </c>
      <c r="KU208" s="12">
        <f>IFERROR(VLOOKUP($IF208,Data!$B:$CP,Daily!KU$10,0)/VLOOKUP($IF206,Data!$B:$CP,Daily!KU$10,0),0)</f>
        <v>0.24905456509994597</v>
      </c>
      <c r="KV208" s="12">
        <f>IFERROR(VLOOKUP($IF208,Data!$B:$CP,Daily!KV$10,0)/VLOOKUP($IF206,Data!$B:$CP,Daily!KV$10,0),0)</f>
        <v>0.25728155339805825</v>
      </c>
      <c r="KW208" s="12">
        <f>IFERROR(VLOOKUP($IF208,Data!$B:$CP,Daily!KW$10,0)/VLOOKUP($IF206,Data!$B:$CP,Daily!KW$10,0),0)</f>
        <v>0.25289895085588071</v>
      </c>
      <c r="KX208" s="12">
        <f>IFERROR(VLOOKUP($IF208,Data!$B:$CP,Daily!KX$10,0)/VLOOKUP($IF206,Data!$B:$CP,Daily!KX$10,0),0)</f>
        <v>0.24611845888441633</v>
      </c>
      <c r="KY208" s="12">
        <f>IFERROR(VLOOKUP($IF208,Data!$B:$CP,Daily!KY$10,0)/VLOOKUP($IF206,Data!$B:$CP,Daily!KY$10,0),0)</f>
        <v>0.24482338611449453</v>
      </c>
      <c r="KZ208" s="12">
        <f>IFERROR(VLOOKUP($IF208,Data!$B:$CP,Daily!KZ$10,0)/VLOOKUP($IF206,Data!$B:$CP,Daily!KZ$10,0),0)</f>
        <v>0.26857142857142857</v>
      </c>
      <c r="LA208" s="12">
        <f>IFERROR(VLOOKUP($IF208,Data!$B:$CP,Daily!LA$10,0)/VLOOKUP($IF206,Data!$B:$CP,Daily!LA$10,0),0)</f>
        <v>0.24737394957983194</v>
      </c>
      <c r="LB208" s="12">
        <f>IFERROR(VLOOKUP($IF208,Data!$B:$CP,Daily!LB$10,0)/VLOOKUP($IF206,Data!$B:$CP,Daily!LB$10,0),0)</f>
        <v>0.2560386473429952</v>
      </c>
      <c r="LC208" s="12">
        <f>IFERROR(VLOOKUP($IF208,Data!$B:$CP,Daily!LC$10,0)/VLOOKUP($IF206,Data!$B:$CP,Daily!LC$10,0),0)</f>
        <v>0.25893508388037928</v>
      </c>
      <c r="LD208" s="12">
        <f>IFERROR(VLOOKUP($IF208,Data!$B:$CP,Daily!LD$10,0)/VLOOKUP($IF206,Data!$B:$CP,Daily!LD$10,0),0)</f>
        <v>0.2571964956195244</v>
      </c>
      <c r="LE208" s="12">
        <f>IFERROR(VLOOKUP($IF208,Data!$B:$CP,Daily!LE$10,0)/VLOOKUP($IF206,Data!$B:$CP,Daily!LE$10,0),0)</f>
        <v>0.23792048929663609</v>
      </c>
      <c r="LF208" s="12">
        <f>IFERROR(VLOOKUP($IF208,Data!$B:$CP,Daily!LF$10,0)/VLOOKUP($IF206,Data!$B:$CP,Daily!LF$10,0),0)</f>
        <v>0.23881464264962232</v>
      </c>
      <c r="LG208" s="12">
        <f>IFERROR(VLOOKUP($IF208,Data!$B:$CP,Daily!LG$10,0)/VLOOKUP($IF206,Data!$B:$CP,Daily!LG$10,0),0)</f>
        <v>0.23832923832923833</v>
      </c>
      <c r="LH208" s="12">
        <f>IFERROR(VLOOKUP($IF208,Data!$B:$CP,Daily!LH$10,0)/VLOOKUP($IF206,Data!$B:$CP,Daily!LH$10,0),0)</f>
        <v>0.24314345991561181</v>
      </c>
      <c r="LI208" s="12">
        <f>IFERROR(VLOOKUP($IF208,Data!$B:$CP,Daily!LI$10,0)/VLOOKUP($IF206,Data!$B:$CP,Daily!LI$10,0),0)</f>
        <v>0.23668639053254437</v>
      </c>
      <c r="LJ208" s="12">
        <f>IFERROR(VLOOKUP($IF208,Data!$B:$CP,Daily!LJ$10,0)/VLOOKUP($IF206,Data!$B:$CP,Daily!LJ$10,0),0)</f>
        <v>0.25318352059925092</v>
      </c>
      <c r="LK208" s="12">
        <f>IFERROR(VLOOKUP($IF208,Data!$B:$CP,Daily!LK$10,0)/VLOOKUP($IF206,Data!$B:$CP,Daily!LK$10,0),0)</f>
        <v>0.25122549019607843</v>
      </c>
      <c r="LL208" s="12">
        <f>IFERROR(VLOOKUP($IF208,Data!$B:$CP,Daily!LL$10,0)/VLOOKUP($IF206,Data!$B:$CP,Daily!LL$10,0),0)</f>
        <v>0.24909310761789602</v>
      </c>
      <c r="LM208" s="12">
        <f>IFERROR(VLOOKUP($IF208,Data!$B:$CP,Daily!LM$10,0)/VLOOKUP($IF206,Data!$B:$CP,Daily!LM$10,0),0)</f>
        <v>0.27663831915957982</v>
      </c>
      <c r="LN208" s="12">
        <f>IFERROR(VLOOKUP($IF208,Data!$B:$CP,Daily!LN$10,0)/VLOOKUP($IF206,Data!$B:$CP,Daily!LN$10,0),0)</f>
        <v>0.2709637046307885</v>
      </c>
      <c r="LO208" s="12">
        <f>IFERROR(VLOOKUP($IF208,Data!$B:$CP,Daily!LO$10,0)/VLOOKUP($IF206,Data!$B:$CP,Daily!LO$10,0),0)</f>
        <v>0.26501154734411086</v>
      </c>
      <c r="LP208" s="12">
        <f>IFERROR(VLOOKUP($IF208,Data!$B:$CP,Daily!LP$10,0)/VLOOKUP($IF206,Data!$B:$CP,Daily!LP$10,0),0)</f>
        <v>0.23905723905723905</v>
      </c>
      <c r="LQ208" s="12">
        <f>IFERROR(VLOOKUP($IF208,Data!$B:$CP,Daily!LQ$10,0)/VLOOKUP($IF206,Data!$B:$CP,Daily!LQ$10,0),0)</f>
        <v>0.28348214285714285</v>
      </c>
      <c r="LR208" s="12">
        <f>IFERROR(VLOOKUP($IF208,Data!$B:$CP,Daily!LR$10,0)/VLOOKUP($IF206,Data!$B:$CP,Daily!LR$10,0),0)</f>
        <v>0.23726708074534161</v>
      </c>
      <c r="LS208" s="12">
        <f>IFERROR(VLOOKUP($IF208,Data!$B:$CP,Daily!LS$10,0)/VLOOKUP($IF206,Data!$B:$CP,Daily!LS$10,0),0)</f>
        <v>0.25244618395303325</v>
      </c>
      <c r="LU208" s="40">
        <f t="shared" si="3075"/>
        <v>0.25318352059925092</v>
      </c>
      <c r="LV208" s="40">
        <f t="shared" si="3076"/>
        <v>0.28541374474053294</v>
      </c>
      <c r="LW208" s="40">
        <f t="shared" si="3077"/>
        <v>3.2230224141282016E-2</v>
      </c>
      <c r="LX208" s="40">
        <f t="shared" si="3078"/>
        <v>0.30958641284649446</v>
      </c>
      <c r="LY208" s="40">
        <f t="shared" si="3079"/>
        <v>0.2290108524932894</v>
      </c>
      <c r="LZ208" s="41"/>
      <c r="MA208" s="12">
        <f t="shared" si="3080"/>
        <v>1.5392607773419786E-2</v>
      </c>
      <c r="MB208" s="12">
        <f t="shared" ref="MB208:MB210" si="3153">SUMPRODUCT(LL208:LR208,LL$206:LR$206)/SUM(LL$206:LR$206)</f>
        <v>0.26046097664313067</v>
      </c>
      <c r="MC208" s="12">
        <f t="shared" ref="MC208:MC210" si="3154">SUMPRODUCT(KP208:LR208,KP$206:LR$206)/SUM(KP$206:LR$206)</f>
        <v>0.25149384327704877</v>
      </c>
    </row>
    <row r="209" spans="4:342" x14ac:dyDescent="0.35">
      <c r="D209" s="116" t="s">
        <v>945</v>
      </c>
      <c r="E209" s="53" t="str">
        <f>VLOOKUP($D209,'Metric Nature'!$C:$D,2,0)&amp;IF(($F209&lt;(EA209)),"Below",IF(($F209&gt;(DZ209)),"Above","Within"))</f>
        <v>PositiveWithin</v>
      </c>
      <c r="F209" s="48">
        <f t="shared" ref="F209" si="3155">DU209</f>
        <v>7.2980383885256281E-2</v>
      </c>
      <c r="G209" s="77">
        <f t="shared" ref="G209" si="3156">ED209</f>
        <v>7.4632870627805187E-2</v>
      </c>
      <c r="H209" s="48">
        <f t="shared" ref="H209" si="3157">IFERROR(((F209-G209)/G209),0)</f>
        <v>-2.214154069980602E-2</v>
      </c>
      <c r="I209" s="74">
        <f t="shared" ref="I209" si="3158">EE209</f>
        <v>7.9967935538909365E-2</v>
      </c>
      <c r="J209" s="48">
        <f t="shared" ref="J209" si="3159">IFERROR(((F209-I209)/I209),0)</f>
        <v>-8.7379417844958701E-2</v>
      </c>
      <c r="K209" s="48"/>
      <c r="L209" s="50"/>
      <c r="M209" s="53" t="str">
        <f>VLOOKUP($D209,'Metric Nature'!$C:$D,2,0)&amp;IF(($N209&lt;(HZ209)),"Below",IF(($N209&gt;(HY209)),"Above","Within"))</f>
        <v>PositiveWithin</v>
      </c>
      <c r="N209" s="48">
        <f t="shared" si="3135"/>
        <v>4.3640897755610975E-2</v>
      </c>
      <c r="O209" s="49">
        <f t="shared" si="3136"/>
        <v>4.6303916488284261E-2</v>
      </c>
      <c r="P209" s="55">
        <f t="shared" si="3137"/>
        <v>-5.7511738415196016E-2</v>
      </c>
      <c r="Q209" s="49">
        <f t="shared" si="3138"/>
        <v>4.3948812486901336E-2</v>
      </c>
      <c r="R209" s="55">
        <f t="shared" si="3139"/>
        <v>-7.0062127704163344E-3</v>
      </c>
      <c r="S209" s="48"/>
      <c r="T209" s="50"/>
      <c r="U209" s="53" t="str">
        <f>VLOOKUP($D209,'Metric Nature'!$C:$D,2,0)&amp;IF(($V209&lt;(LY209)),"Below",IF(($V209&gt;(LX209)),"Above","Within"))</f>
        <v>PositiveWithin</v>
      </c>
      <c r="V209" s="48">
        <f t="shared" ref="V209" si="3160">LS209</f>
        <v>0.13437703848662752</v>
      </c>
      <c r="W209" s="49">
        <f t="shared" ref="W209" si="3161">MB209</f>
        <v>0.13317993503309758</v>
      </c>
      <c r="X209" s="48">
        <f t="shared" ref="X209" si="3162">IFERROR(((V209-W209)/W209),0)</f>
        <v>8.9886171909637838E-3</v>
      </c>
      <c r="Y209" s="49">
        <f t="shared" ref="Y209" si="3163">MC209</f>
        <v>0.14674685801462642</v>
      </c>
      <c r="Z209" s="48">
        <f t="shared" ref="Z209" si="3164">IFERROR(((V209-Y209)/Y209),0)</f>
        <v>-8.4293590304781757E-2</v>
      </c>
      <c r="AA209" s="48"/>
      <c r="AB209" s="50"/>
      <c r="AC209" s="46"/>
      <c r="AI209" s="7" t="s">
        <v>945</v>
      </c>
      <c r="AJ209" s="12">
        <f>IFERROR(IFERROR(VLOOKUP($EG209,Data!$B:$CP,Daily!EI$10,0)+VLOOKUP($IF209,Data!$B:$CP,Daily!IH$10,0),0)/IFERROR(VLOOKUP($EG206,Data!$B:$CP,Daily!EI$10,0)+VLOOKUP($IF206,Data!$B:$CP,Daily!IH$10,0),0),0)</f>
        <v>2.0859671302149177E-2</v>
      </c>
      <c r="AK209" s="12">
        <f>IFERROR(IFERROR(VLOOKUP($EG209,Data!$B:$CP,Daily!EJ$10,0)+VLOOKUP($IF209,Data!$B:$CP,Daily!II$10,0),0)/IFERROR(VLOOKUP($EG206,Data!$B:$CP,Daily!EJ$10,0)+VLOOKUP($IF206,Data!$B:$CP,Daily!II$10,0),0),0)</f>
        <v>2.553191489361702E-2</v>
      </c>
      <c r="AL209" s="12">
        <f>IFERROR(IFERROR(VLOOKUP($EG209,Data!$B:$CP,Daily!EK$10,0)+VLOOKUP($IF209,Data!$B:$CP,Daily!IJ$10,0),0)/IFERROR(VLOOKUP($EG206,Data!$B:$CP,Daily!EK$10,0)+VLOOKUP($IF206,Data!$B:$CP,Daily!IJ$10,0),0),0)</f>
        <v>2.5295508274231677E-2</v>
      </c>
      <c r="AM209" s="12">
        <f>IFERROR(IFERROR(VLOOKUP($EG209,Data!$B:$CP,Daily!EL$10,0)+VLOOKUP($IF209,Data!$B:$CP,Daily!IK$10,0),0)/IFERROR(VLOOKUP($EG206,Data!$B:$CP,Daily!EL$10,0)+VLOOKUP($IF206,Data!$B:$CP,Daily!IK$10,0),0),0)</f>
        <v>2.1210553543714435E-2</v>
      </c>
      <c r="AN209" s="12">
        <f>IFERROR(IFERROR(VLOOKUP($EG209,Data!$B:$CP,Daily!EM$10,0)+VLOOKUP($IF209,Data!$B:$CP,Daily!IL$10,0),0)/IFERROR(VLOOKUP($EG206,Data!$B:$CP,Daily!EM$10,0)+VLOOKUP($IF206,Data!$B:$CP,Daily!IL$10,0),0),0)</f>
        <v>2.153534329870788E-2</v>
      </c>
      <c r="AO209" s="12">
        <f>IFERROR(IFERROR(VLOOKUP($EG209,Data!$B:$CP,Daily!EN$10,0)+VLOOKUP($IF209,Data!$B:$CP,Daily!IM$10,0),0)/IFERROR(VLOOKUP($EG206,Data!$B:$CP,Daily!EN$10,0)+VLOOKUP($IF206,Data!$B:$CP,Daily!IM$10,0),0),0)</f>
        <v>2.5142408171282656E-2</v>
      </c>
      <c r="AP209" s="12">
        <f>IFERROR(IFERROR(VLOOKUP($EG209,Data!$B:$CP,Daily!EO$10,0)+VLOOKUP($IF209,Data!$B:$CP,Daily!IN$10,0),0)/IFERROR(VLOOKUP($EG206,Data!$B:$CP,Daily!EO$10,0)+VLOOKUP($IF206,Data!$B:$CP,Daily!IN$10,0),0),0)</f>
        <v>2.2771888496270123E-2</v>
      </c>
      <c r="AQ209" s="12">
        <f>IFERROR(IFERROR(VLOOKUP($EG209,Data!$B:$CP,Daily!EP$10,0)+VLOOKUP($IF209,Data!$B:$CP,Daily!IO$10,0),0)/IFERROR(VLOOKUP($EG206,Data!$B:$CP,Daily!EP$10,0)+VLOOKUP($IF206,Data!$B:$CP,Daily!IO$10,0),0),0)</f>
        <v>2.2483751976111015E-2</v>
      </c>
      <c r="AR209" s="12">
        <f>IFERROR(IFERROR(VLOOKUP($EG209,Data!$B:$CP,Daily!EQ$10,0)+VLOOKUP($IF209,Data!$B:$CP,Daily!IP$10,0),0)/IFERROR(VLOOKUP($EG206,Data!$B:$CP,Daily!EQ$10,0)+VLOOKUP($IF206,Data!$B:$CP,Daily!IP$10,0),0),0)</f>
        <v>2.5617397714706967E-2</v>
      </c>
      <c r="AS209" s="12">
        <f>IFERROR(IFERROR(VLOOKUP($EG209,Data!$B:$CP,Daily!ER$10,0)+VLOOKUP($IF209,Data!$B:$CP,Daily!IQ$10,0),0)/IFERROR(VLOOKUP($EG206,Data!$B:$CP,Daily!ER$10,0)+VLOOKUP($IF206,Data!$B:$CP,Daily!IQ$10,0),0),0)</f>
        <v>2.414113277623027E-2</v>
      </c>
      <c r="AT209" s="12">
        <f>IFERROR(IFERROR(VLOOKUP($EG209,Data!$B:$CP,Daily!ES$10,0)+VLOOKUP($IF209,Data!$B:$CP,Daily!IR$10,0),0)/IFERROR(VLOOKUP($EG206,Data!$B:$CP,Daily!ES$10,0)+VLOOKUP($IF206,Data!$B:$CP,Daily!IR$10,0),0),0)</f>
        <v>2.0144628099173553E-2</v>
      </c>
      <c r="AU209" s="12">
        <f>IFERROR(IFERROR(VLOOKUP($EG209,Data!$B:$CP,Daily!ET$10,0)+VLOOKUP($IF209,Data!$B:$CP,Daily!IS$10,0),0)/IFERROR(VLOOKUP($EG206,Data!$B:$CP,Daily!ET$10,0)+VLOOKUP($IF206,Data!$B:$CP,Daily!IS$10,0),0),0)</f>
        <v>1.905829596412556E-2</v>
      </c>
      <c r="AV209" s="12">
        <f>IFERROR(IFERROR(VLOOKUP($EG209,Data!$B:$CP,Daily!EU$10,0)+VLOOKUP($IF209,Data!$B:$CP,Daily!IT$10,0),0)/IFERROR(VLOOKUP($EG206,Data!$B:$CP,Daily!EU$10,0)+VLOOKUP($IF206,Data!$B:$CP,Daily!IT$10,0),0),0)</f>
        <v>2.2274325908558032E-2</v>
      </c>
      <c r="AW209" s="12">
        <f>IFERROR(IFERROR(VLOOKUP($EG209,Data!$B:$CP,Daily!EV$10,0)+VLOOKUP($IF209,Data!$B:$CP,Daily!IU$10,0),0)/IFERROR(VLOOKUP($EG206,Data!$B:$CP,Daily!EV$10,0)+VLOOKUP($IF206,Data!$B:$CP,Daily!IU$10,0),0),0)</f>
        <v>1.9165247018739354E-2</v>
      </c>
      <c r="AX209" s="12">
        <f>IFERROR(IFERROR(VLOOKUP($EG209,Data!$B:$CP,Daily!EW$10,0)+VLOOKUP($IF209,Data!$B:$CP,Daily!IV$10,0),0)/IFERROR(VLOOKUP($EG206,Data!$B:$CP,Daily!EW$10,0)+VLOOKUP($IF206,Data!$B:$CP,Daily!IV$10,0),0),0)</f>
        <v>1.713969775156653E-2</v>
      </c>
      <c r="AY209" s="12">
        <f>IFERROR(IFERROR(VLOOKUP($EG209,Data!$B:$CP,Daily!EX$10,0)+VLOOKUP($IF209,Data!$B:$CP,Daily!IW$10,0),0)/IFERROR(VLOOKUP($EG206,Data!$B:$CP,Daily!EX$10,0)+VLOOKUP($IF206,Data!$B:$CP,Daily!IW$10,0),0),0)</f>
        <v>1.9824707846410685E-2</v>
      </c>
      <c r="AZ209" s="12">
        <f>IFERROR(IFERROR(VLOOKUP($EG209,Data!$B:$CP,Daily!EY$10,0)+VLOOKUP($IF209,Data!$B:$CP,Daily!IX$10,0),0)/IFERROR(VLOOKUP($EG206,Data!$B:$CP,Daily!EY$10,0)+VLOOKUP($IF206,Data!$B:$CP,Daily!IX$10,0),0),0)</f>
        <v>2.205153617443013E-2</v>
      </c>
      <c r="BA209" s="12">
        <f>IFERROR(IFERROR(VLOOKUP($EG209,Data!$B:$CP,Daily!EZ$10,0)+VLOOKUP($IF209,Data!$B:$CP,Daily!IY$10,0),0)/IFERROR(VLOOKUP($EG206,Data!$B:$CP,Daily!EZ$10,0)+VLOOKUP($IF206,Data!$B:$CP,Daily!IY$10,0),0),0)</f>
        <v>1.5825169555388093E-2</v>
      </c>
      <c r="BB209" s="12">
        <f>IFERROR(IFERROR(VLOOKUP($EG209,Data!$B:$CP,Daily!FA$10,0)+VLOOKUP($IF209,Data!$B:$CP,Daily!IZ$10,0),0)/IFERROR(VLOOKUP($EG206,Data!$B:$CP,Daily!FA$10,0)+VLOOKUP($IF206,Data!$B:$CP,Daily!IZ$10,0),0),0)</f>
        <v>2.4949426837491573E-2</v>
      </c>
      <c r="BC209" s="12">
        <f>IFERROR(IFERROR(VLOOKUP($EG209,Data!$B:$CP,Daily!FB$10,0)+VLOOKUP($IF209,Data!$B:$CP,Daily!JA$10,0),0)/IFERROR(VLOOKUP($EG206,Data!$B:$CP,Daily!FB$10,0)+VLOOKUP($IF206,Data!$B:$CP,Daily!JA$10,0),0),0)</f>
        <v>2.2132317943836268E-2</v>
      </c>
      <c r="BD209" s="12">
        <f>IFERROR(IFERROR(VLOOKUP($EG209,Data!$B:$CP,Daily!FC$10,0)+VLOOKUP($IF209,Data!$B:$CP,Daily!JB$10,0),0)/IFERROR(VLOOKUP($EG206,Data!$B:$CP,Daily!FC$10,0)+VLOOKUP($IF206,Data!$B:$CP,Daily!JB$10,0),0),0)</f>
        <v>2.1604228912893587E-2</v>
      </c>
      <c r="BE209" s="12">
        <f>IFERROR(IFERROR(VLOOKUP($EG209,Data!$B:$CP,Daily!FD$10,0)+VLOOKUP($IF209,Data!$B:$CP,Daily!JC$10,0),0)/IFERROR(VLOOKUP($EG206,Data!$B:$CP,Daily!FD$10,0)+VLOOKUP($IF206,Data!$B:$CP,Daily!JC$10,0),0),0)</f>
        <v>3.8677614520311147E-2</v>
      </c>
      <c r="BF209" s="12">
        <f>IFERROR(IFERROR(VLOOKUP($EG209,Data!$B:$CP,Daily!FE$10,0)+VLOOKUP($IF209,Data!$B:$CP,Daily!JD$10,0),0)/IFERROR(VLOOKUP($EG206,Data!$B:$CP,Daily!FE$10,0)+VLOOKUP($IF206,Data!$B:$CP,Daily!JD$10,0),0),0)</f>
        <v>3.4890838604366453E-2</v>
      </c>
      <c r="BG209" s="12">
        <f>IFERROR(IFERROR(VLOOKUP($EG209,Data!$B:$CP,Daily!FF$10,0)+VLOOKUP($IF209,Data!$B:$CP,Daily!JE$10,0),0)/IFERROR(VLOOKUP($EG206,Data!$B:$CP,Daily!FF$10,0)+VLOOKUP($IF206,Data!$B:$CP,Daily!JE$10,0),0),0)</f>
        <v>3.5036496350364967E-2</v>
      </c>
      <c r="BH209" s="12">
        <f>IFERROR(IFERROR(VLOOKUP($EG209,Data!$B:$CP,Daily!FG$10,0)+VLOOKUP($IF209,Data!$B:$CP,Daily!JF$10,0),0)/IFERROR(VLOOKUP($EG206,Data!$B:$CP,Daily!FG$10,0)+VLOOKUP($IF206,Data!$B:$CP,Daily!JF$10,0),0),0)</f>
        <v>2.9932326913066111E-2</v>
      </c>
      <c r="BI209" s="12">
        <f>IFERROR(IFERROR(VLOOKUP($EG209,Data!$B:$CP,Daily!FH$10,0)+VLOOKUP($IF209,Data!$B:$CP,Daily!JG$10,0),0)/IFERROR(VLOOKUP($EG206,Data!$B:$CP,Daily!FH$10,0)+VLOOKUP($IF206,Data!$B:$CP,Daily!JG$10,0),0),0)</f>
        <v>2.6713378585504707E-2</v>
      </c>
      <c r="BJ209" s="12">
        <f>IFERROR(IFERROR(VLOOKUP($EG209,Data!$B:$CP,Daily!FI$10,0)+VLOOKUP($IF209,Data!$B:$CP,Daily!JH$10,0),0)/IFERROR(VLOOKUP($EG206,Data!$B:$CP,Daily!FI$10,0)+VLOOKUP($IF206,Data!$B:$CP,Daily!JH$10,0),0),0)</f>
        <v>3.0698065601345668E-2</v>
      </c>
      <c r="BK209" s="12">
        <f>IFERROR(IFERROR(VLOOKUP($EG209,Data!$B:$CP,Daily!FJ$10,0)+VLOOKUP($IF209,Data!$B:$CP,Daily!JI$10,0),0)/IFERROR(VLOOKUP($EG206,Data!$B:$CP,Daily!FJ$10,0)+VLOOKUP($IF206,Data!$B:$CP,Daily!JI$10,0),0),0)</f>
        <v>3.6116910229645097E-2</v>
      </c>
      <c r="BL209" s="12">
        <f>IFERROR(IFERROR(VLOOKUP($EG209,Data!$B:$CP,Daily!FK$10,0)+VLOOKUP($IF209,Data!$B:$CP,Daily!JJ$10,0),0)/IFERROR(VLOOKUP($EG206,Data!$B:$CP,Daily!FK$10,0)+VLOOKUP($IF206,Data!$B:$CP,Daily!JJ$10,0),0),0)</f>
        <v>2.6497199482981473E-2</v>
      </c>
      <c r="BM209" s="12">
        <f>IFERROR(IFERROR(VLOOKUP($EG209,Data!$B:$CP,Daily!FL$10,0)+VLOOKUP($IF209,Data!$B:$CP,Daily!JK$10,0),0)/IFERROR(VLOOKUP($EG206,Data!$B:$CP,Daily!FL$10,0)+VLOOKUP($IF206,Data!$B:$CP,Daily!JK$10,0),0),0)</f>
        <v>2.8014842300556585E-2</v>
      </c>
      <c r="BN209" s="12">
        <f>IFERROR(IFERROR(VLOOKUP($EG209,Data!$B:$CP,Daily!FM$10,0)+VLOOKUP($IF209,Data!$B:$CP,Daily!JL$10,0),0)/IFERROR(VLOOKUP($EG206,Data!$B:$CP,Daily!FM$10,0)+VLOOKUP($IF206,Data!$B:$CP,Daily!JL$10,0),0),0)</f>
        <v>2.9513888888888888E-2</v>
      </c>
      <c r="BO209" s="12">
        <f>IFERROR(IFERROR(VLOOKUP($EG209,Data!$B:$CP,Daily!FN$10,0)+VLOOKUP($IF209,Data!$B:$CP,Daily!JM$10,0),0)/IFERROR(VLOOKUP($EG206,Data!$B:$CP,Daily!FN$10,0)+VLOOKUP($IF206,Data!$B:$CP,Daily!JM$10,0),0),0)</f>
        <v>3.7270341207349081E-2</v>
      </c>
      <c r="BP209" s="12">
        <f>IFERROR(IFERROR(VLOOKUP($EG209,Data!$B:$CP,Daily!FO$10,0)+VLOOKUP($IF209,Data!$B:$CP,Daily!JN$10,0),0)/IFERROR(VLOOKUP($EG206,Data!$B:$CP,Daily!FO$10,0)+VLOOKUP($IF206,Data!$B:$CP,Daily!JN$10,0),0),0)</f>
        <v>3.0332681017612523E-2</v>
      </c>
      <c r="BQ209" s="12">
        <f>IFERROR(IFERROR(VLOOKUP($EG209,Data!$B:$CP,Daily!FP$10,0)+VLOOKUP($IF209,Data!$B:$CP,Daily!JO$10,0),0)/IFERROR(VLOOKUP($EG206,Data!$B:$CP,Daily!FP$10,0)+VLOOKUP($IF206,Data!$B:$CP,Daily!JO$10,0),0),0)</f>
        <v>3.3068305023491146E-2</v>
      </c>
      <c r="BR209" s="12">
        <f>IFERROR(IFERROR(VLOOKUP($EG209,Data!$B:$CP,Daily!FQ$10,0)+VLOOKUP($IF209,Data!$B:$CP,Daily!JP$10,0),0)/IFERROR(VLOOKUP($EG206,Data!$B:$CP,Daily!FQ$10,0)+VLOOKUP($IF206,Data!$B:$CP,Daily!JP$10,0),0),0)</f>
        <v>2.6188166828322017E-2</v>
      </c>
      <c r="BS209" s="12">
        <f>IFERROR(IFERROR(VLOOKUP($EG209,Data!$B:$CP,Daily!FR$10,0)+VLOOKUP($IF209,Data!$B:$CP,Daily!JQ$10,0),0)/IFERROR(VLOOKUP($EG206,Data!$B:$CP,Daily!FR$10,0)+VLOOKUP($IF206,Data!$B:$CP,Daily!JQ$10,0),0),0)</f>
        <v>2.8609831029185868E-2</v>
      </c>
      <c r="BT209" s="12">
        <f>IFERROR(IFERROR(VLOOKUP($EG209,Data!$B:$CP,Daily!FS$10,0)+VLOOKUP($IF209,Data!$B:$CP,Daily!JR$10,0),0)/IFERROR(VLOOKUP($EG206,Data!$B:$CP,Daily!FS$10,0)+VLOOKUP($IF206,Data!$B:$CP,Daily!JR$10,0),0),0)</f>
        <v>3.0682529743268627E-2</v>
      </c>
      <c r="BU209" s="12">
        <f>IFERROR(IFERROR(VLOOKUP($EG209,Data!$B:$CP,Daily!FT$10,0)+VLOOKUP($IF209,Data!$B:$CP,Daily!JS$10,0),0)/IFERROR(VLOOKUP($EG206,Data!$B:$CP,Daily!FT$10,0)+VLOOKUP($IF206,Data!$B:$CP,Daily!JS$10,0),0),0)</f>
        <v>2.7606605866403747E-2</v>
      </c>
      <c r="BV209" s="12">
        <f>IFERROR(IFERROR(VLOOKUP($EG209,Data!$B:$CP,Daily!FU$10,0)+VLOOKUP($IF209,Data!$B:$CP,Daily!JT$10,0),0)/IFERROR(VLOOKUP($EG206,Data!$B:$CP,Daily!FU$10,0)+VLOOKUP($IF206,Data!$B:$CP,Daily!JT$10,0),0),0)</f>
        <v>2.7936145952109463E-2</v>
      </c>
      <c r="BW209" s="12">
        <f>IFERROR(IFERROR(VLOOKUP($EG209,Data!$B:$CP,Daily!FV$10,0)+VLOOKUP($IF209,Data!$B:$CP,Daily!JU$10,0),0)/IFERROR(VLOOKUP($EG206,Data!$B:$CP,Daily!FV$10,0)+VLOOKUP($IF206,Data!$B:$CP,Daily!JU$10,0),0),0)</f>
        <v>2.8731604765241767E-2</v>
      </c>
      <c r="BX209" s="12">
        <f>IFERROR(IFERROR(VLOOKUP($EG209,Data!$B:$CP,Daily!FW$10,0)+VLOOKUP($IF209,Data!$B:$CP,Daily!JV$10,0),0)/IFERROR(VLOOKUP($EG206,Data!$B:$CP,Daily!FW$10,0)+VLOOKUP($IF206,Data!$B:$CP,Daily!JV$10,0),0),0)</f>
        <v>3.4984738201455742E-2</v>
      </c>
      <c r="BY209" s="12">
        <f>IFERROR(IFERROR(VLOOKUP($EG209,Data!$B:$CP,Daily!FX$10,0)+VLOOKUP($IF209,Data!$B:$CP,Daily!JW$10,0),0)/IFERROR(VLOOKUP($EG206,Data!$B:$CP,Daily!FX$10,0)+VLOOKUP($IF206,Data!$B:$CP,Daily!JW$10,0),0),0)</f>
        <v>2.9637760702524697E-2</v>
      </c>
      <c r="BZ209" s="12">
        <f>IFERROR(IFERROR(VLOOKUP($EG209,Data!$B:$CP,Daily!FY$10,0)+VLOOKUP($IF209,Data!$B:$CP,Daily!JX$10,0),0)/IFERROR(VLOOKUP($EG206,Data!$B:$CP,Daily!FY$10,0)+VLOOKUP($IF206,Data!$B:$CP,Daily!JX$10,0),0),0)</f>
        <v>2.1685114072735486E-2</v>
      </c>
      <c r="CA209" s="12">
        <f>IFERROR(IFERROR(VLOOKUP($EG209,Data!$B:$CP,Daily!FZ$10,0)+VLOOKUP($IF209,Data!$B:$CP,Daily!JY$10,0),0)/IFERROR(VLOOKUP($EG206,Data!$B:$CP,Daily!FZ$10,0)+VLOOKUP($IF206,Data!$B:$CP,Daily!JY$10,0),0),0)</f>
        <v>2.5028968713789106E-2</v>
      </c>
      <c r="CB209" s="12">
        <f>IFERROR(IFERROR(VLOOKUP($EG209,Data!$B:$CP,Daily!GA$10,0)+VLOOKUP($IF209,Data!$B:$CP,Daily!JZ$10,0),0)/IFERROR(VLOOKUP($EG206,Data!$B:$CP,Daily!GA$10,0)+VLOOKUP($IF206,Data!$B:$CP,Daily!JZ$10,0),0),0)</f>
        <v>2.9174770769658239E-2</v>
      </c>
      <c r="CC209" s="12">
        <f>IFERROR(IFERROR(VLOOKUP($EG209,Data!$B:$CP,Daily!GB$10,0)+VLOOKUP($IF209,Data!$B:$CP,Daily!KA$10,0),0)/IFERROR(VLOOKUP($EG206,Data!$B:$CP,Daily!GB$10,0)+VLOOKUP($IF206,Data!$B:$CP,Daily!KA$10,0),0),0)</f>
        <v>2.1225607668606643E-2</v>
      </c>
      <c r="CD209" s="12">
        <f>IFERROR(IFERROR(VLOOKUP($EG209,Data!$B:$CP,Daily!GC$10,0)+VLOOKUP($IF209,Data!$B:$CP,Daily!KB$10,0),0)/IFERROR(VLOOKUP($EG206,Data!$B:$CP,Daily!GC$10,0)+VLOOKUP($IF206,Data!$B:$CP,Daily!KB$10,0),0),0)</f>
        <v>2.4532710280373831E-2</v>
      </c>
      <c r="CE209" s="12">
        <f>IFERROR(IFERROR(VLOOKUP($EG209,Data!$B:$CP,Daily!GD$10,0)+VLOOKUP($IF209,Data!$B:$CP,Daily!KC$10,0),0)/IFERROR(VLOOKUP($EG206,Data!$B:$CP,Daily!GD$10,0)+VLOOKUP($IF206,Data!$B:$CP,Daily!KC$10,0),0),0)</f>
        <v>2.6110856619331196E-2</v>
      </c>
      <c r="CF209" s="12">
        <f>IFERROR(IFERROR(VLOOKUP($EG209,Data!$B:$CP,Daily!GE$10,0)+VLOOKUP($IF209,Data!$B:$CP,Daily!KD$10,0),0)/IFERROR(VLOOKUP($EG206,Data!$B:$CP,Daily!GE$10,0)+VLOOKUP($IF206,Data!$B:$CP,Daily!KD$10,0),0),0)</f>
        <v>2.8215952010664298E-2</v>
      </c>
      <c r="CG209" s="12">
        <f>IFERROR(IFERROR(VLOOKUP($EG209,Data!$B:$CP,Daily!GF$10,0)+VLOOKUP($IF209,Data!$B:$CP,Daily!KE$10,0),0)/IFERROR(VLOOKUP($EG206,Data!$B:$CP,Daily!GF$10,0)+VLOOKUP($IF206,Data!$B:$CP,Daily!KE$10,0),0),0)</f>
        <v>3.2065964269354097E-2</v>
      </c>
      <c r="CH209" s="12">
        <f>IFERROR(IFERROR(VLOOKUP($EG209,Data!$B:$CP,Daily!GG$10,0)+VLOOKUP($IF209,Data!$B:$CP,Daily!KF$10,0),0)/IFERROR(VLOOKUP($EG206,Data!$B:$CP,Daily!GG$10,0)+VLOOKUP($IF206,Data!$B:$CP,Daily!KF$10,0),0),0)</f>
        <v>2.8765920070267896E-2</v>
      </c>
      <c r="CI209" s="12">
        <f>IFERROR(IFERROR(VLOOKUP($EG209,Data!$B:$CP,Daily!GH$10,0)+VLOOKUP($IF209,Data!$B:$CP,Daily!KG$10,0),0)/IFERROR(VLOOKUP($EG206,Data!$B:$CP,Daily!GH$10,0)+VLOOKUP($IF206,Data!$B:$CP,Daily!KG$10,0),0),0)</f>
        <v>3.2511798636601995E-2</v>
      </c>
      <c r="CJ209" s="12">
        <f>IFERROR(IFERROR(VLOOKUP($EG209,Data!$B:$CP,Daily!GI$10,0)+VLOOKUP($IF209,Data!$B:$CP,Daily!KH$10,0),0)/IFERROR(VLOOKUP($EG206,Data!$B:$CP,Daily!GI$10,0)+VLOOKUP($IF206,Data!$B:$CP,Daily!KH$10,0),0),0)</f>
        <v>2.4283206553540083E-2</v>
      </c>
      <c r="CK209" s="12">
        <f>IFERROR(IFERROR(VLOOKUP($EG209,Data!$B:$CP,Daily!GJ$10,0)+VLOOKUP($IF209,Data!$B:$CP,Daily!KI$10,0),0)/IFERROR(VLOOKUP($EG206,Data!$B:$CP,Daily!GJ$10,0)+VLOOKUP($IF206,Data!$B:$CP,Daily!KI$10,0),0),0)</f>
        <v>3.0396580384706721E-2</v>
      </c>
      <c r="CL209" s="12">
        <f>IFERROR(IFERROR(VLOOKUP($EG209,Data!$B:$CP,Daily!GK$10,0)+VLOOKUP($IF209,Data!$B:$CP,Daily!KJ$10,0),0)/IFERROR(VLOOKUP($EG206,Data!$B:$CP,Daily!GK$10,0)+VLOOKUP($IF206,Data!$B:$CP,Daily!KJ$10,0),0),0)</f>
        <v>2.939166097060834E-2</v>
      </c>
      <c r="CM209" s="12">
        <f>IFERROR(IFERROR(VLOOKUP($EG209,Data!$B:$CP,Daily!GL$10,0)+VLOOKUP($IF209,Data!$B:$CP,Daily!KK$10,0),0)/IFERROR(VLOOKUP($EG206,Data!$B:$CP,Daily!GL$10,0)+VLOOKUP($IF206,Data!$B:$CP,Daily!KK$10,0),0),0)</f>
        <v>2.7790228597041687E-2</v>
      </c>
      <c r="CN209" s="12">
        <f>IFERROR(IFERROR(VLOOKUP($EG209,Data!$B:$CP,Daily!GM$10,0)+VLOOKUP($IF209,Data!$B:$CP,Daily!KL$10,0),0)/IFERROR(VLOOKUP($EG206,Data!$B:$CP,Daily!GM$10,0)+VLOOKUP($IF206,Data!$B:$CP,Daily!KL$10,0),0),0)</f>
        <v>8.3812811660912923E-2</v>
      </c>
      <c r="CO209" s="12">
        <f>IFERROR(IFERROR(VLOOKUP($EG209,Data!$B:$CP,Daily!GN$10,0)+VLOOKUP($IF209,Data!$B:$CP,Daily!KM$10,0),0)/IFERROR(VLOOKUP($EG206,Data!$B:$CP,Daily!GN$10,0)+VLOOKUP($IF206,Data!$B:$CP,Daily!KM$10,0),0),0)</f>
        <v>8.3591331269349839E-2</v>
      </c>
      <c r="CP209" s="12">
        <f>IFERROR(IFERROR(VLOOKUP($EG209,Data!$B:$CP,Daily!GO$10,0)+VLOOKUP($IF209,Data!$B:$CP,Daily!KN$10,0),0)/IFERROR(VLOOKUP($EG206,Data!$B:$CP,Daily!GO$10,0)+VLOOKUP($IF206,Data!$B:$CP,Daily!KN$10,0),0),0)</f>
        <v>8.1948554518552236E-2</v>
      </c>
      <c r="CQ209" s="12">
        <f>IFERROR(IFERROR(VLOOKUP($EG209,Data!$B:$CP,Daily!GP$10,0)+VLOOKUP($IF209,Data!$B:$CP,Daily!KO$10,0),0)/IFERROR(VLOOKUP($EG206,Data!$B:$CP,Daily!GP$10,0)+VLOOKUP($IF206,Data!$B:$CP,Daily!KO$10,0),0),0)</f>
        <v>9.2804474955504701E-2</v>
      </c>
      <c r="CR209" s="12">
        <f>IFERROR(IFERROR(VLOOKUP($EG209,Data!$B:$CP,Daily!GQ$10,0)+VLOOKUP($IF209,Data!$B:$CP,Daily!KP$10,0),0)/IFERROR(VLOOKUP($EG206,Data!$B:$CP,Daily!GQ$10,0)+VLOOKUP($IF206,Data!$B:$CP,Daily!KP$10,0),0),0)</f>
        <v>7.9296954833435518E-2</v>
      </c>
      <c r="CS209" s="12">
        <f>IFERROR(IFERROR(VLOOKUP($EG209,Data!$B:$CP,Daily!GR$10,0)+VLOOKUP($IF209,Data!$B:$CP,Daily!KQ$10,0),0)/IFERROR(VLOOKUP($EG206,Data!$B:$CP,Daily!GR$10,0)+VLOOKUP($IF206,Data!$B:$CP,Daily!KQ$10,0),0),0)</f>
        <v>8.2028804007514083E-2</v>
      </c>
      <c r="CT209" s="12">
        <f>IFERROR(IFERROR(VLOOKUP($EG209,Data!$B:$CP,Daily!GS$10,0)+VLOOKUP($IF209,Data!$B:$CP,Daily!KR$10,0),0)/IFERROR(VLOOKUP($EG206,Data!$B:$CP,Daily!GS$10,0)+VLOOKUP($IF206,Data!$B:$CP,Daily!KR$10,0),0),0)</f>
        <v>8.4373741441804276E-2</v>
      </c>
      <c r="CU209" s="12">
        <f>IFERROR(IFERROR(VLOOKUP($EG209,Data!$B:$CP,Daily!GT$10,0)+VLOOKUP($IF209,Data!$B:$CP,Daily!KS$10,0),0)/IFERROR(VLOOKUP($EG206,Data!$B:$CP,Daily!GT$10,0)+VLOOKUP($IF206,Data!$B:$CP,Daily!KS$10,0),0),0)</f>
        <v>8.7670136108887103E-2</v>
      </c>
      <c r="CV209" s="12">
        <f>IFERROR(IFERROR(VLOOKUP($EG209,Data!$B:$CP,Daily!GU$10,0)+VLOOKUP($IF209,Data!$B:$CP,Daily!KT$10,0),0)/IFERROR(VLOOKUP($EG206,Data!$B:$CP,Daily!GU$10,0)+VLOOKUP($IF206,Data!$B:$CP,Daily!KT$10,0),0),0)</f>
        <v>8.6087377075608582E-2</v>
      </c>
      <c r="CW209" s="12">
        <f>IFERROR(IFERROR(VLOOKUP($EG209,Data!$B:$CP,Daily!GV$10,0)+VLOOKUP($IF209,Data!$B:$CP,Daily!KU$10,0),0)/IFERROR(VLOOKUP($EG206,Data!$B:$CP,Daily!GV$10,0)+VLOOKUP($IF206,Data!$B:$CP,Daily!KU$10,0),0),0)</f>
        <v>8.4385648426538382E-2</v>
      </c>
      <c r="CX209" s="12">
        <f>IFERROR(IFERROR(VLOOKUP($EG209,Data!$B:$CP,Daily!GW$10,0)+VLOOKUP($IF209,Data!$B:$CP,Daily!KV$10,0),0)/IFERROR(VLOOKUP($EG206,Data!$B:$CP,Daily!GW$10,0)+VLOOKUP($IF206,Data!$B:$CP,Daily!KV$10,0),0),0)</f>
        <v>8.1299212598425194E-2</v>
      </c>
      <c r="CY209" s="12">
        <f>IFERROR(IFERROR(VLOOKUP($EG209,Data!$B:$CP,Daily!GX$10,0)+VLOOKUP($IF209,Data!$B:$CP,Daily!KW$10,0),0)/IFERROR(VLOOKUP($EG206,Data!$B:$CP,Daily!GX$10,0)+VLOOKUP($IF206,Data!$B:$CP,Daily!KW$10,0),0),0)</f>
        <v>7.8195488721804512E-2</v>
      </c>
      <c r="CZ209" s="12">
        <f>IFERROR(IFERROR(VLOOKUP($EG209,Data!$B:$CP,Daily!GY$10,0)+VLOOKUP($IF209,Data!$B:$CP,Daily!KX$10,0),0)/IFERROR(VLOOKUP($EG206,Data!$B:$CP,Daily!GY$10,0)+VLOOKUP($IF206,Data!$B:$CP,Daily!KX$10,0),0),0)</f>
        <v>8.5841244193092303E-2</v>
      </c>
      <c r="DA209" s="12">
        <f>IFERROR(IFERROR(VLOOKUP($EG209,Data!$B:$CP,Daily!GZ$10,0)+VLOOKUP($IF209,Data!$B:$CP,Daily!KY$10,0),0)/IFERROR(VLOOKUP($EG206,Data!$B:$CP,Daily!GZ$10,0)+VLOOKUP($IF206,Data!$B:$CP,Daily!KY$10,0),0),0)</f>
        <v>7.654895326707549E-2</v>
      </c>
      <c r="DB209" s="12">
        <f>IFERROR(IFERROR(VLOOKUP($EG209,Data!$B:$CP,Daily!HA$10,0)+VLOOKUP($IF209,Data!$B:$CP,Daily!KZ$10,0),0)/IFERROR(VLOOKUP($EG206,Data!$B:$CP,Daily!HA$10,0)+VLOOKUP($IF206,Data!$B:$CP,Daily!KZ$10,0),0),0)</f>
        <v>7.7486272117144595E-2</v>
      </c>
      <c r="DC209" s="12">
        <f>IFERROR(IFERROR(VLOOKUP($EG209,Data!$B:$CP,Daily!HB$10,0)+VLOOKUP($IF209,Data!$B:$CP,Daily!LA$10,0),0)/IFERROR(VLOOKUP($EG206,Data!$B:$CP,Daily!HB$10,0)+VLOOKUP($IF206,Data!$B:$CP,Daily!LA$10,0),0),0)</f>
        <v>7.7649325626204233E-2</v>
      </c>
      <c r="DD209" s="12">
        <f>IFERROR(IFERROR(VLOOKUP($EG209,Data!$B:$CP,Daily!HC$10,0)+VLOOKUP($IF209,Data!$B:$CP,Daily!LB$10,0),0)/IFERROR(VLOOKUP($EG206,Data!$B:$CP,Daily!HC$10,0)+VLOOKUP($IF206,Data!$B:$CP,Daily!LB$10,0),0),0)</f>
        <v>8.4279475982532756E-2</v>
      </c>
      <c r="DE209" s="12">
        <f>IFERROR(IFERROR(VLOOKUP($EG209,Data!$B:$CP,Daily!HD$10,0)+VLOOKUP($IF209,Data!$B:$CP,Daily!LC$10,0),0)/IFERROR(VLOOKUP($EG206,Data!$B:$CP,Daily!HD$10,0)+VLOOKUP($IF206,Data!$B:$CP,Daily!LC$10,0),0),0)</f>
        <v>8.5706887622993264E-2</v>
      </c>
      <c r="DF209" s="12">
        <f>IFERROR(IFERROR(VLOOKUP($EG209,Data!$B:$CP,Daily!HE$10,0)+VLOOKUP($IF209,Data!$B:$CP,Daily!LD$10,0),0)/IFERROR(VLOOKUP($EG206,Data!$B:$CP,Daily!HE$10,0)+VLOOKUP($IF206,Data!$B:$CP,Daily!LD$10,0),0),0)</f>
        <v>8.1260720411663809E-2</v>
      </c>
      <c r="DG209" s="12">
        <f>IFERROR(IFERROR(VLOOKUP($EG209,Data!$B:$CP,Daily!HF$10,0)+VLOOKUP($IF209,Data!$B:$CP,Daily!LE$10,0),0)/IFERROR(VLOOKUP($EG206,Data!$B:$CP,Daily!HF$10,0)+VLOOKUP($IF206,Data!$B:$CP,Daily!LE$10,0),0),0)</f>
        <v>8.6512403585574313E-2</v>
      </c>
      <c r="DH209" s="12">
        <f>IFERROR(IFERROR(VLOOKUP($EG209,Data!$B:$CP,Daily!HG$10,0)+VLOOKUP($IF209,Data!$B:$CP,Daily!LF$10,0),0)/IFERROR(VLOOKUP($EG206,Data!$B:$CP,Daily!HG$10,0)+VLOOKUP($IF206,Data!$B:$CP,Daily!LF$10,0),0),0)</f>
        <v>7.9000403063280933E-2</v>
      </c>
      <c r="DI209" s="12">
        <f>IFERROR(IFERROR(VLOOKUP($EG209,Data!$B:$CP,Daily!HH$10,0)+VLOOKUP($IF209,Data!$B:$CP,Daily!LG$10,0),0)/IFERROR(VLOOKUP($EG206,Data!$B:$CP,Daily!HH$10,0)+VLOOKUP($IF206,Data!$B:$CP,Daily!LG$10,0),0),0)</f>
        <v>8.2157528130023222E-2</v>
      </c>
      <c r="DJ209" s="12">
        <f>IFERROR(IFERROR(VLOOKUP($EG209,Data!$B:$CP,Daily!HI$10,0)+VLOOKUP($IF209,Data!$B:$CP,Daily!LH$10,0),0)/IFERROR(VLOOKUP($EG206,Data!$B:$CP,Daily!HI$10,0)+VLOOKUP($IF206,Data!$B:$CP,Daily!LH$10,0),0),0)</f>
        <v>6.9511740588893034E-2</v>
      </c>
      <c r="DK209" s="12">
        <f>IFERROR(IFERROR(VLOOKUP($EG209,Data!$B:$CP,Daily!HJ$10,0)+VLOOKUP($IF209,Data!$B:$CP,Daily!LI$10,0),0)/IFERROR(VLOOKUP($EG206,Data!$B:$CP,Daily!HJ$10,0)+VLOOKUP($IF206,Data!$B:$CP,Daily!LI$10,0),0),0)</f>
        <v>7.7839029768467474E-2</v>
      </c>
      <c r="DL209" s="12">
        <f>IFERROR(IFERROR(VLOOKUP($EG209,Data!$B:$CP,Daily!HK$10,0)+VLOOKUP($IF209,Data!$B:$CP,Daily!LJ$10,0),0)/IFERROR(VLOOKUP($EG206,Data!$B:$CP,Daily!HK$10,0)+VLOOKUP($IF206,Data!$B:$CP,Daily!LJ$10,0),0),0)</f>
        <v>8.5052202699261517E-2</v>
      </c>
      <c r="DM209" s="12">
        <f>IFERROR(IFERROR(VLOOKUP($EG209,Data!$B:$CP,Daily!HL$10,0)+VLOOKUP($IF209,Data!$B:$CP,Daily!LK$10,0),0)/IFERROR(VLOOKUP($EG206,Data!$B:$CP,Daily!HL$10,0)+VLOOKUP($IF206,Data!$B:$CP,Daily!LK$10,0),0),0)</f>
        <v>7.9966506175423904E-2</v>
      </c>
      <c r="DN209" s="12">
        <f>IFERROR(IFERROR(VLOOKUP($EG209,Data!$B:$CP,Daily!HM$10,0)+VLOOKUP($IF209,Data!$B:$CP,Daily!LL$10,0),0)/IFERROR(VLOOKUP($EG206,Data!$B:$CP,Daily!HM$10,0)+VLOOKUP($IF206,Data!$B:$CP,Daily!LL$10,0),0),0)</f>
        <v>7.8089772494363593E-2</v>
      </c>
      <c r="DO209" s="12">
        <f>IFERROR(IFERROR(VLOOKUP($EG209,Data!$B:$CP,Daily!HN$10,0)+VLOOKUP($IF209,Data!$B:$CP,Daily!LM$10,0),0)/IFERROR(VLOOKUP($EG206,Data!$B:$CP,Daily!HN$10,0)+VLOOKUP($IF206,Data!$B:$CP,Daily!LM$10,0),0),0)</f>
        <v>6.8342368983078688E-2</v>
      </c>
      <c r="DP209" s="12">
        <f>IFERROR(IFERROR(VLOOKUP($EG209,Data!$B:$CP,Daily!HO$10,0)+VLOOKUP($IF209,Data!$B:$CP,Daily!LN$10,0),0)/IFERROR(VLOOKUP($EG206,Data!$B:$CP,Daily!HO$10,0)+VLOOKUP($IF206,Data!$B:$CP,Daily!LN$10,0),0),0)</f>
        <v>7.7126254622292653E-2</v>
      </c>
      <c r="DQ209" s="12">
        <f>IFERROR(IFERROR(VLOOKUP($EG209,Data!$B:$CP,Daily!HP$10,0)+VLOOKUP($IF209,Data!$B:$CP,Daily!LO$10,0),0)/IFERROR(VLOOKUP($EG206,Data!$B:$CP,Daily!HP$10,0)+VLOOKUP($IF206,Data!$B:$CP,Daily!LO$10,0),0),0)</f>
        <v>7.9640835447979702E-2</v>
      </c>
      <c r="DR209" s="12">
        <f>IFERROR(IFERROR(VLOOKUP($EG209,Data!$B:$CP,Daily!HQ$10,0)+VLOOKUP($IF209,Data!$B:$CP,Daily!LP$10,0),0)/IFERROR(VLOOKUP($EG206,Data!$B:$CP,Daily!HQ$10,0)+VLOOKUP($IF206,Data!$B:$CP,Daily!LP$10,0),0),0)</f>
        <v>7.9921173636960802E-2</v>
      </c>
      <c r="DS209" s="12">
        <f>IFERROR(IFERROR(VLOOKUP($EG209,Data!$B:$CP,Daily!HR$10,0)+VLOOKUP($IF209,Data!$B:$CP,Daily!LQ$10,0),0)/IFERROR(VLOOKUP($EG206,Data!$B:$CP,Daily!HR$10,0)+VLOOKUP($IF206,Data!$B:$CP,Daily!LQ$10,0),0),0)</f>
        <v>7.365223993925589E-2</v>
      </c>
      <c r="DT209" s="12">
        <f>IFERROR(IFERROR(VLOOKUP($EG209,Data!$B:$CP,Daily!HS$10,0)+VLOOKUP($IF209,Data!$B:$CP,Daily!LR$10,0),0)/IFERROR(VLOOKUP($EG206,Data!$B:$CP,Daily!HS$10,0)+VLOOKUP($IF206,Data!$B:$CP,Daily!LR$10,0),0),0)</f>
        <v>6.7194478278522124E-2</v>
      </c>
      <c r="DU209" s="12">
        <f>IFERROR(IFERROR(VLOOKUP($EG209,Data!$B:$CP,Daily!HT$10,0)+VLOOKUP($IF209,Data!$B:$CP,Daily!LS$10,0),0)/IFERROR(VLOOKUP($EG206,Data!$B:$CP,Daily!HT$10,0)+VLOOKUP($IF206,Data!$B:$CP,Daily!LS$10,0),0),0)</f>
        <v>7.2980383885256281E-2</v>
      </c>
      <c r="DV209" s="43"/>
      <c r="DW209" s="12">
        <f t="shared" si="3065"/>
        <v>2.5142408171282656E-2</v>
      </c>
      <c r="DX209" s="12">
        <f t="shared" si="3066"/>
        <v>7.8195488721804512E-2</v>
      </c>
      <c r="DY209" s="12">
        <f t="shared" si="3145"/>
        <v>5.3053080550521853E-2</v>
      </c>
      <c r="DZ209" s="12">
        <f t="shared" si="3146"/>
        <v>0.11798529913469591</v>
      </c>
      <c r="EA209" s="12">
        <f t="shared" si="3147"/>
        <v>-1.4647402241608733E-2</v>
      </c>
      <c r="EB209" s="14"/>
      <c r="EC209" s="12">
        <f t="shared" si="3148"/>
        <v>2.6569696476626062E-2</v>
      </c>
      <c r="ED209" s="12">
        <f t="shared" si="3149"/>
        <v>7.4632870627805187E-2</v>
      </c>
      <c r="EE209" s="12">
        <f t="shared" si="3150"/>
        <v>7.9967935538909365E-2</v>
      </c>
      <c r="EF209" s="1"/>
      <c r="EG209" s="7" t="s">
        <v>960</v>
      </c>
      <c r="EH209" s="7" t="s">
        <v>182</v>
      </c>
      <c r="EI209" s="12">
        <f>IFERROR(VLOOKUP($EG209,Data!$B:$CP,Daily!EI$10,0)/VLOOKUP($EG206,Data!$B:$CP,Daily!EI$10,0),0)</f>
        <v>1.5479876160990712E-2</v>
      </c>
      <c r="EJ209" s="12">
        <f>IFERROR(VLOOKUP($EG209,Data!$B:$CP,Daily!EJ$10,0)/VLOOKUP($EG206,Data!$B:$CP,Daily!EJ$10,0),0)</f>
        <v>2.0108043217286913E-2</v>
      </c>
      <c r="EK209" s="12">
        <f>IFERROR(VLOOKUP($EG209,Data!$B:$CP,Daily!EK$10,0)/VLOOKUP($EG206,Data!$B:$CP,Daily!EK$10,0),0)</f>
        <v>1.5077138849929873E-2</v>
      </c>
      <c r="EL209" s="12">
        <f>IFERROR(VLOOKUP($EG209,Data!$B:$CP,Daily!EL$10,0)/VLOOKUP($EG206,Data!$B:$CP,Daily!EL$10,0),0)</f>
        <v>1.3394565633371604E-2</v>
      </c>
      <c r="EM209" s="12">
        <f>IFERROR(VLOOKUP($EG209,Data!$B:$CP,Daily!EM$10,0)/VLOOKUP($EG206,Data!$B:$CP,Daily!EM$10,0),0)</f>
        <v>1.3574660633484163E-2</v>
      </c>
      <c r="EN209" s="12">
        <f>IFERROR(VLOOKUP($EG209,Data!$B:$CP,Daily!EN$10,0)/VLOOKUP($EG206,Data!$B:$CP,Daily!EN$10,0),0)</f>
        <v>1.8337769890564921E-2</v>
      </c>
      <c r="EO209" s="12">
        <f>IFERROR(VLOOKUP($EG209,Data!$B:$CP,Daily!EO$10,0)/VLOOKUP($EG206,Data!$B:$CP,Daily!EO$10,0),0)</f>
        <v>1.6498881431767337E-2</v>
      </c>
      <c r="EP209" s="12">
        <f>IFERROR(VLOOKUP($EG209,Data!$B:$CP,Daily!EP$10,0)/VLOOKUP($EG206,Data!$B:$CP,Daily!EP$10,0),0)</f>
        <v>1.8186541958950378E-2</v>
      </c>
      <c r="EQ209" s="12">
        <f>IFERROR(VLOOKUP($EG209,Data!$B:$CP,Daily!EQ$10,0)/VLOOKUP($EG206,Data!$B:$CP,Daily!EQ$10,0),0)</f>
        <v>1.893939393939394E-2</v>
      </c>
      <c r="ER209" s="12">
        <f>IFERROR(VLOOKUP($EG209,Data!$B:$CP,Daily!ER$10,0)/VLOOKUP($EG206,Data!$B:$CP,Daily!ER$10,0),0)</f>
        <v>1.963439404197698E-2</v>
      </c>
      <c r="ES209" s="12">
        <f>IFERROR(VLOOKUP($EG209,Data!$B:$CP,Daily!ES$10,0)/VLOOKUP($EG206,Data!$B:$CP,Daily!ES$10,0),0)</f>
        <v>1.2227741688956821E-2</v>
      </c>
      <c r="ET209" s="12">
        <f>IFERROR(VLOOKUP($EG209,Data!$B:$CP,Daily!ET$10,0)/VLOOKUP($EG206,Data!$B:$CP,Daily!ET$10,0),0)</f>
        <v>1.4763779527559055E-2</v>
      </c>
      <c r="EU209" s="12">
        <f>IFERROR(VLOOKUP($EG209,Data!$B:$CP,Daily!EU$10,0)/VLOOKUP($EG206,Data!$B:$CP,Daily!EU$10,0),0)</f>
        <v>1.5694302285909244E-2</v>
      </c>
      <c r="EV209" s="12">
        <f>IFERROR(VLOOKUP($EG209,Data!$B:$CP,Daily!EV$10,0)/VLOOKUP($EG206,Data!$B:$CP,Daily!EV$10,0),0)</f>
        <v>1.2456084318109231E-2</v>
      </c>
      <c r="EW209" s="12">
        <f>IFERROR(VLOOKUP($EG209,Data!$B:$CP,Daily!EW$10,0)/VLOOKUP($EG206,Data!$B:$CP,Daily!EW$10,0),0)</f>
        <v>1.4717687985014717E-2</v>
      </c>
      <c r="EX209" s="12">
        <f>IFERROR(VLOOKUP($EG209,Data!$B:$CP,Daily!EX$10,0)/VLOOKUP($EG206,Data!$B:$CP,Daily!EX$10,0),0)</f>
        <v>1.4366021236727046E-2</v>
      </c>
      <c r="EY209" s="12">
        <f>IFERROR(VLOOKUP($EG209,Data!$B:$CP,Daily!EY$10,0)/VLOOKUP($EG206,Data!$B:$CP,Daily!EY$10,0),0)</f>
        <v>1.5021459227467811E-2</v>
      </c>
      <c r="EZ209" s="12">
        <f>IFERROR(VLOOKUP($EG209,Data!$B:$CP,Daily!EZ$10,0)/VLOOKUP($EG206,Data!$B:$CP,Daily!EZ$10,0),0)</f>
        <v>1.1402508551881414E-2</v>
      </c>
      <c r="FA209" s="12">
        <f>IFERROR(VLOOKUP($EG209,Data!$B:$CP,Daily!FA$10,0)/VLOOKUP($EG206,Data!$B:$CP,Daily!FA$10,0),0)</f>
        <v>1.7994001999333556E-2</v>
      </c>
      <c r="FB209" s="12">
        <f>IFERROR(VLOOKUP($EG209,Data!$B:$CP,Daily!FB$10,0)/VLOOKUP($EG206,Data!$B:$CP,Daily!FB$10,0),0)</f>
        <v>1.9284712482468443E-2</v>
      </c>
      <c r="FC209" s="12">
        <f>IFERROR(VLOOKUP($EG209,Data!$B:$CP,Daily!FC$10,0)/VLOOKUP($EG206,Data!$B:$CP,Daily!FC$10,0),0)</f>
        <v>1.7223910840932118E-2</v>
      </c>
      <c r="FD209" s="12">
        <f>IFERROR(VLOOKUP($EG209,Data!$B:$CP,Daily!FD$10,0)/VLOOKUP($EG206,Data!$B:$CP,Daily!FD$10,0),0)</f>
        <v>2.432522492502499E-2</v>
      </c>
      <c r="FE209" s="12">
        <f>IFERROR(VLOOKUP($EG209,Data!$B:$CP,Daily!FE$10,0)/VLOOKUP($EG206,Data!$B:$CP,Daily!FE$10,0),0)</f>
        <v>1.9371228961575102E-2</v>
      </c>
      <c r="FF209" s="12">
        <f>IFERROR(VLOOKUP($EG209,Data!$B:$CP,Daily!FF$10,0)/VLOOKUP($EG206,Data!$B:$CP,Daily!FF$10,0),0)</f>
        <v>0.02</v>
      </c>
      <c r="FG209" s="12">
        <f>IFERROR(VLOOKUP($EG209,Data!$B:$CP,Daily!FG$10,0)/VLOOKUP($EG206,Data!$B:$CP,Daily!FG$10,0),0)</f>
        <v>1.967871485943775E-2</v>
      </c>
      <c r="FH209" s="12">
        <f>IFERROR(VLOOKUP($EG209,Data!$B:$CP,Daily!FH$10,0)/VLOOKUP($EG206,Data!$B:$CP,Daily!FH$10,0),0)</f>
        <v>1.3607699966810488E-2</v>
      </c>
      <c r="FI209" s="12">
        <f>IFERROR(VLOOKUP($EG209,Data!$B:$CP,Daily!FI$10,0)/VLOOKUP($EG206,Data!$B:$CP,Daily!FI$10,0),0)</f>
        <v>1.9035532994923859E-2</v>
      </c>
      <c r="FJ209" s="12">
        <f>IFERROR(VLOOKUP($EG209,Data!$B:$CP,Daily!FJ$10,0)/VLOOKUP($EG206,Data!$B:$CP,Daily!FJ$10,0),0)</f>
        <v>2.4782748632121016E-2</v>
      </c>
      <c r="FK209" s="12">
        <f>IFERROR(VLOOKUP($EG209,Data!$B:$CP,Daily!FK$10,0)/VLOOKUP($EG206,Data!$B:$CP,Daily!FK$10,0),0)</f>
        <v>1.4959349593495935E-2</v>
      </c>
      <c r="FL209" s="12">
        <f>IFERROR(VLOOKUP($EG209,Data!$B:$CP,Daily!FL$10,0)/VLOOKUP($EG206,Data!$B:$CP,Daily!FL$10,0),0)</f>
        <v>1.7494356659142212E-2</v>
      </c>
      <c r="FM209" s="12">
        <f>IFERROR(VLOOKUP($EG209,Data!$B:$CP,Daily!FM$10,0)/VLOOKUP($EG206,Data!$B:$CP,Daily!FM$10,0),0)</f>
        <v>1.7962116263879817E-2</v>
      </c>
      <c r="FN209" s="12">
        <f>IFERROR(VLOOKUP($EG209,Data!$B:$CP,Daily!FN$10,0)/VLOOKUP($EG206,Data!$B:$CP,Daily!FN$10,0),0)</f>
        <v>2.53016738030362E-2</v>
      </c>
      <c r="FO209" s="12">
        <f>IFERROR(VLOOKUP($EG209,Data!$B:$CP,Daily!FO$10,0)/VLOOKUP($EG206,Data!$B:$CP,Daily!FO$10,0),0)</f>
        <v>1.8507638072855465E-2</v>
      </c>
      <c r="FP209" s="12">
        <f>IFERROR(VLOOKUP($EG209,Data!$B:$CP,Daily!FP$10,0)/VLOOKUP($EG206,Data!$B:$CP,Daily!FP$10,0),0)</f>
        <v>2.0586576424139875E-2</v>
      </c>
      <c r="FQ209" s="12">
        <f>IFERROR(VLOOKUP($EG209,Data!$B:$CP,Daily!FQ$10,0)/VLOOKUP($EG206,Data!$B:$CP,Daily!FQ$10,0),0)</f>
        <v>1.9191024505462062E-2</v>
      </c>
      <c r="FR209" s="12">
        <f>IFERROR(VLOOKUP($EG209,Data!$B:$CP,Daily!FR$10,0)/VLOOKUP($EG206,Data!$B:$CP,Daily!FR$10,0),0)</f>
        <v>1.799410029498525E-2</v>
      </c>
      <c r="FS209" s="12">
        <f>IFERROR(VLOOKUP($EG209,Data!$B:$CP,Daily!FS$10,0)/VLOOKUP($EG206,Data!$B:$CP,Daily!FS$10,0),0)</f>
        <v>2.1649156319643426E-2</v>
      </c>
      <c r="FT209" s="12">
        <f>IFERROR(VLOOKUP($EG209,Data!$B:$CP,Daily!FT$10,0)/VLOOKUP($EG206,Data!$B:$CP,Daily!FT$10,0),0)</f>
        <v>1.7343173431734318E-2</v>
      </c>
      <c r="FU209" s="12">
        <f>IFERROR(VLOOKUP($EG209,Data!$B:$CP,Daily!FU$10,0)/VLOOKUP($EG206,Data!$B:$CP,Daily!FU$10,0),0)</f>
        <v>2.0025564550489986E-2</v>
      </c>
      <c r="FV209" s="12">
        <f>IFERROR(VLOOKUP($EG209,Data!$B:$CP,Daily!FV$10,0)/VLOOKUP($EG206,Data!$B:$CP,Daily!FV$10,0),0)</f>
        <v>1.7993079584775088E-2</v>
      </c>
      <c r="FW209" s="12">
        <f>IFERROR(VLOOKUP($EG209,Data!$B:$CP,Daily!FW$10,0)/VLOOKUP($EG206,Data!$B:$CP,Daily!FW$10,0),0)</f>
        <v>2.2261484098939931E-2</v>
      </c>
      <c r="FX209" s="12">
        <f>IFERROR(VLOOKUP($EG209,Data!$B:$CP,Daily!FX$10,0)/VLOOKUP($EG206,Data!$B:$CP,Daily!FX$10,0),0)</f>
        <v>1.9108280254777069E-2</v>
      </c>
      <c r="FY209" s="12">
        <f>IFERROR(VLOOKUP($EG209,Data!$B:$CP,Daily!FY$10,0)/VLOOKUP($EG206,Data!$B:$CP,Daily!FY$10,0),0)</f>
        <v>1.3157894736842105E-2</v>
      </c>
      <c r="FZ209" s="12">
        <f>IFERROR(VLOOKUP($EG209,Data!$B:$CP,Daily!FZ$10,0)/VLOOKUP($EG206,Data!$B:$CP,Daily!FZ$10,0),0)</f>
        <v>1.8991712707182321E-2</v>
      </c>
      <c r="GA209" s="12">
        <f>IFERROR(VLOOKUP($EG209,Data!$B:$CP,Daily!GA$10,0)/VLOOKUP($EG206,Data!$B:$CP,Daily!GA$10,0),0)</f>
        <v>1.9681742043551088E-2</v>
      </c>
      <c r="GB209" s="12">
        <f>IFERROR(VLOOKUP($EG209,Data!$B:$CP,Daily!GB$10,0)/VLOOKUP($EG206,Data!$B:$CP,Daily!GB$10,0),0)</f>
        <v>1.3768485466598673E-2</v>
      </c>
      <c r="GC209" s="12">
        <f>IFERROR(VLOOKUP($EG209,Data!$B:$CP,Daily!GC$10,0)/VLOOKUP($EG206,Data!$B:$CP,Daily!GC$10,0),0)</f>
        <v>1.6285516285516284E-2</v>
      </c>
      <c r="GD209" s="12">
        <f>IFERROR(VLOOKUP($EG209,Data!$B:$CP,Daily!GD$10,0)/VLOOKUP($EG206,Data!$B:$CP,Daily!GD$10,0),0)</f>
        <v>1.6722408026755852E-2</v>
      </c>
      <c r="GE209" s="12">
        <f>IFERROR(VLOOKUP($EG209,Data!$B:$CP,Daily!GE$10,0)/VLOOKUP($EG206,Data!$B:$CP,Daily!GE$10,0),0)</f>
        <v>2.0901371652514697E-2</v>
      </c>
      <c r="GF209" s="12">
        <f>IFERROR(VLOOKUP($EG209,Data!$B:$CP,Daily!GF$10,0)/VLOOKUP($EG206,Data!$B:$CP,Daily!GF$10,0),0)</f>
        <v>2.4030209406110538E-2</v>
      </c>
      <c r="GG209" s="12">
        <f>IFERROR(VLOOKUP($EG209,Data!$B:$CP,Daily!GG$10,0)/VLOOKUP($EG206,Data!$B:$CP,Daily!GG$10,0),0)</f>
        <v>1.8970189701897018E-2</v>
      </c>
      <c r="GH209" s="12">
        <f>IFERROR(VLOOKUP($EG209,Data!$B:$CP,Daily!GH$10,0)/VLOOKUP($EG206,Data!$B:$CP,Daily!GH$10,0),0)</f>
        <v>2.4950495049504952E-2</v>
      </c>
      <c r="GI209" s="12">
        <f>IFERROR(VLOOKUP($EG209,Data!$B:$CP,Daily!GI$10,0)/VLOOKUP($EG206,Data!$B:$CP,Daily!GI$10,0),0)</f>
        <v>1.607142857142857E-2</v>
      </c>
      <c r="GJ209" s="12">
        <f>IFERROR(VLOOKUP($EG209,Data!$B:$CP,Daily!GJ$10,0)/VLOOKUP($EG206,Data!$B:$CP,Daily!GJ$10,0),0)</f>
        <v>1.867145421903052E-2</v>
      </c>
      <c r="GK209" s="12">
        <f>IFERROR(VLOOKUP($EG209,Data!$B:$CP,Daily!GK$10,0)/VLOOKUP($EG206,Data!$B:$CP,Daily!GK$10,0),0)</f>
        <v>1.9554030874785591E-2</v>
      </c>
      <c r="GL209" s="12">
        <f>IFERROR(VLOOKUP($EG209,Data!$B:$CP,Daily!GL$10,0)/VLOOKUP($EG206,Data!$B:$CP,Daily!GL$10,0),0)</f>
        <v>2.0486111111111111E-2</v>
      </c>
      <c r="GM209" s="12">
        <f>IFERROR(VLOOKUP($EG209,Data!$B:$CP,Daily!GM$10,0)/VLOOKUP($EG206,Data!$B:$CP,Daily!GM$10,0),0)</f>
        <v>3.7788881948782015E-2</v>
      </c>
      <c r="GN209" s="12">
        <f>IFERROR(VLOOKUP($EG209,Data!$B:$CP,Daily!GN$10,0)/VLOOKUP($EG206,Data!$B:$CP,Daily!GN$10,0),0)</f>
        <v>3.8948393378773129E-2</v>
      </c>
      <c r="GO209" s="12">
        <f>IFERROR(VLOOKUP($EG209,Data!$B:$CP,Daily!GO$10,0)/VLOOKUP($EG206,Data!$B:$CP,Daily!GO$10,0),0)</f>
        <v>4.1804180418041806E-2</v>
      </c>
      <c r="GP209" s="12">
        <f>IFERROR(VLOOKUP($EG209,Data!$B:$CP,Daily!GP$10,0)/VLOOKUP($EG206,Data!$B:$CP,Daily!GP$10,0),0)</f>
        <v>5.1464435146443513E-2</v>
      </c>
      <c r="GQ209" s="12">
        <f>IFERROR(VLOOKUP($EG209,Data!$B:$CP,Daily!GQ$10,0)/VLOOKUP($EG206,Data!$B:$CP,Daily!GQ$10,0),0)</f>
        <v>4.1587301587301589E-2</v>
      </c>
      <c r="GR209" s="12">
        <f>IFERROR(VLOOKUP($EG209,Data!$B:$CP,Daily!GR$10,0)/VLOOKUP($EG206,Data!$B:$CP,Daily!GR$10,0),0)</f>
        <v>3.7147595356550579E-2</v>
      </c>
      <c r="GS209" s="12">
        <f>IFERROR(VLOOKUP($EG209,Data!$B:$CP,Daily!GS$10,0)/VLOOKUP($EG206,Data!$B:$CP,Daily!GS$10,0),0)</f>
        <v>4.1297935103244837E-2</v>
      </c>
      <c r="GT209" s="12">
        <f>IFERROR(VLOOKUP($EG209,Data!$B:$CP,Daily!GT$10,0)/VLOOKUP($EG206,Data!$B:$CP,Daily!GT$10,0),0)</f>
        <v>4.1879795396419436E-2</v>
      </c>
      <c r="GU209" s="12">
        <f>IFERROR(VLOOKUP($EG209,Data!$B:$CP,Daily!GU$10,0)/VLOOKUP($EG206,Data!$B:$CP,Daily!GU$10,0),0)</f>
        <v>4.6474358974358976E-2</v>
      </c>
      <c r="GV209" s="12">
        <f>IFERROR(VLOOKUP($EG209,Data!$B:$CP,Daily!GV$10,0)/VLOOKUP($EG206,Data!$B:$CP,Daily!GV$10,0),0)</f>
        <v>4.0471637985978332E-2</v>
      </c>
      <c r="GW209" s="12">
        <f>IFERROR(VLOOKUP($EG209,Data!$B:$CP,Daily!GW$10,0)/VLOOKUP($EG206,Data!$B:$CP,Daily!GW$10,0),0)</f>
        <v>4.6807191568505886E-2</v>
      </c>
      <c r="GX209" s="12">
        <f>IFERROR(VLOOKUP($EG209,Data!$B:$CP,Daily!GX$10,0)/VLOOKUP($EG206,Data!$B:$CP,Daily!GX$10,0),0)</f>
        <v>4.0182388144770591E-2</v>
      </c>
      <c r="GY209" s="12">
        <f>IFERROR(VLOOKUP($EG209,Data!$B:$CP,Daily!GY$10,0)/VLOOKUP($EG206,Data!$B:$CP,Daily!GY$10,0),0)</f>
        <v>4.4831880448318803E-2</v>
      </c>
      <c r="GZ209" s="12">
        <f>IFERROR(VLOOKUP($EG209,Data!$B:$CP,Daily!GZ$10,0)/VLOOKUP($EG206,Data!$B:$CP,Daily!GZ$10,0),0)</f>
        <v>3.7900874635568516E-2</v>
      </c>
      <c r="HA209" s="12">
        <f>IFERROR(VLOOKUP($EG209,Data!$B:$CP,Daily!HA$10,0)/VLOOKUP($EG206,Data!$B:$CP,Daily!HA$10,0),0)</f>
        <v>3.8522260814651092E-2</v>
      </c>
      <c r="HB209" s="12">
        <f>IFERROR(VLOOKUP($EG209,Data!$B:$CP,Daily!HB$10,0)/VLOOKUP($EG206,Data!$B:$CP,Daily!HB$10,0),0)</f>
        <v>3.5301278149726112E-2</v>
      </c>
      <c r="HC209" s="12">
        <f>IFERROR(VLOOKUP($EG209,Data!$B:$CP,Daily!HC$10,0)/VLOOKUP($EG206,Data!$B:$CP,Daily!HC$10,0),0)</f>
        <v>4.7879616963064295E-2</v>
      </c>
      <c r="HD209" s="12">
        <f>IFERROR(VLOOKUP($EG209,Data!$B:$CP,Daily!HD$10,0)/VLOOKUP($EG206,Data!$B:$CP,Daily!HD$10,0),0)</f>
        <v>4.7771979124849456E-2</v>
      </c>
      <c r="HE209" s="12">
        <f>IFERROR(VLOOKUP($EG209,Data!$B:$CP,Daily!HE$10,0)/VLOOKUP($EG206,Data!$B:$CP,Daily!HE$10,0),0)</f>
        <v>4.3378995433789952E-2</v>
      </c>
      <c r="HF209" s="12">
        <f>IFERROR(VLOOKUP($EG209,Data!$B:$CP,Daily!HF$10,0)/VLOOKUP($EG206,Data!$B:$CP,Daily!HF$10,0),0)</f>
        <v>4.9019607843137254E-2</v>
      </c>
      <c r="HG209" s="12">
        <f>IFERROR(VLOOKUP($EG209,Data!$B:$CP,Daily!HG$10,0)/VLOOKUP($EG206,Data!$B:$CP,Daily!HG$10,0),0)</f>
        <v>4.473927800061709E-2</v>
      </c>
      <c r="HH209" s="12">
        <f>IFERROR(VLOOKUP($EG209,Data!$B:$CP,Daily!HH$10,0)/VLOOKUP($EG206,Data!$B:$CP,Daily!HH$10,0),0)</f>
        <v>4.2929292929292928E-2</v>
      </c>
      <c r="HI209" s="12">
        <f>IFERROR(VLOOKUP($EG209,Data!$B:$CP,Daily!HI$10,0)/VLOOKUP($EG206,Data!$B:$CP,Daily!HI$10,0),0)</f>
        <v>3.7463976945244955E-2</v>
      </c>
      <c r="HJ209" s="12">
        <f>IFERROR(VLOOKUP($EG209,Data!$B:$CP,Daily!HJ$10,0)/VLOOKUP($EG206,Data!$B:$CP,Daily!HJ$10,0),0)</f>
        <v>4.3132050431320505E-2</v>
      </c>
      <c r="HK209" s="12">
        <f>IFERROR(VLOOKUP($EG209,Data!$B:$CP,Daily!HK$10,0)/VLOOKUP($EG206,Data!$B:$CP,Daily!HK$10,0),0)</f>
        <v>5.0154320987654322E-2</v>
      </c>
      <c r="HL209" s="12">
        <f>IFERROR(VLOOKUP($EG209,Data!$B:$CP,Daily!HL$10,0)/VLOOKUP($EG206,Data!$B:$CP,Daily!HL$10,0),0)</f>
        <v>5.0238473767885532E-2</v>
      </c>
      <c r="HM209" s="12">
        <f>IFERROR(VLOOKUP($EG209,Data!$B:$CP,Daily!HM$10,0)/VLOOKUP($EG206,Data!$B:$CP,Daily!HM$10,0),0)</f>
        <v>4.7441860465116281E-2</v>
      </c>
      <c r="HN209" s="12">
        <f>IFERROR(VLOOKUP($EG209,Data!$B:$CP,Daily!HN$10,0)/VLOOKUP($EG206,Data!$B:$CP,Daily!HN$10,0),0)</f>
        <v>3.9383561643835614E-2</v>
      </c>
      <c r="HO209" s="12">
        <f>IFERROR(VLOOKUP($EG209,Data!$B:$CP,Daily!HO$10,0)/VLOOKUP($EG206,Data!$B:$CP,Daily!HO$10,0),0)</f>
        <v>6.1014457240872337E-2</v>
      </c>
      <c r="HP209" s="12">
        <f>IFERROR(VLOOKUP($EG209,Data!$B:$CP,Daily!HP$10,0)/VLOOKUP($EG206,Data!$B:$CP,Daily!HP$10,0),0)</f>
        <v>4.4234739015039812E-2</v>
      </c>
      <c r="HQ209" s="12">
        <f>IFERROR(VLOOKUP($EG209,Data!$B:$CP,Daily!HQ$10,0)/VLOOKUP($EG206,Data!$B:$CP,Daily!HQ$10,0),0)</f>
        <v>4.964308890330954E-2</v>
      </c>
      <c r="HR209" s="12">
        <f>IFERROR(VLOOKUP($EG209,Data!$B:$CP,Daily!HR$10,0)/VLOOKUP($EG206,Data!$B:$CP,Daily!HR$10,0),0)</f>
        <v>4.1043344840813192E-2</v>
      </c>
      <c r="HS209" s="12">
        <f>IFERROR(VLOOKUP($EG209,Data!$B:$CP,Daily!HS$10,0)/VLOOKUP($EG206,Data!$B:$CP,Daily!HS$10,0),0)</f>
        <v>4.1013268998793727E-2</v>
      </c>
      <c r="HT209" s="12">
        <f>IFERROR(VLOOKUP($EG209,Data!$B:$CP,Daily!HT$10,0)/VLOOKUP($EG206,Data!$B:$CP,Daily!HT$10,0),0)</f>
        <v>4.3640897755610975E-2</v>
      </c>
      <c r="HU209" s="13"/>
      <c r="HV209" s="40">
        <f t="shared" si="1902"/>
        <v>1.7494356659142212E-2</v>
      </c>
      <c r="HW209" s="40">
        <f t="shared" si="1903"/>
        <v>4.1013268998793727E-2</v>
      </c>
      <c r="HX209" s="40">
        <f t="shared" si="3071"/>
        <v>2.3518912339651515E-2</v>
      </c>
      <c r="HY209" s="40">
        <f t="shared" si="3072"/>
        <v>5.8652453253532362E-2</v>
      </c>
      <c r="HZ209" s="40">
        <f t="shared" si="3073"/>
        <v>-1.4482759559642303E-4</v>
      </c>
      <c r="IA209" s="43"/>
      <c r="IB209" s="12">
        <f t="shared" si="3074"/>
        <v>1.2889525327566204E-2</v>
      </c>
      <c r="IC209" s="12">
        <f t="shared" si="3151"/>
        <v>4.6303916488284261E-2</v>
      </c>
      <c r="ID209" s="12">
        <f t="shared" si="3152"/>
        <v>4.3948812486901336E-2</v>
      </c>
      <c r="IE209" s="1"/>
      <c r="IF209" s="7" t="s">
        <v>961</v>
      </c>
      <c r="IG209" s="7" t="s">
        <v>182</v>
      </c>
      <c r="IH209" s="12">
        <f>IFERROR(VLOOKUP($IF209,Data!$B:$CP,Daily!IH$10,0)/VLOOKUP($IF206,Data!$B:$CP,Daily!IH$10,0),0)</f>
        <v>3.2321899736147755E-2</v>
      </c>
      <c r="II209" s="12">
        <f>IFERROR(VLOOKUP($IF209,Data!$B:$CP,Daily!II$10,0)/VLOOKUP($IF206,Data!$B:$CP,Daily!II$10,0),0)</f>
        <v>3.6805988771054274E-2</v>
      </c>
      <c r="IJ209" s="12">
        <f>IFERROR(VLOOKUP($IF209,Data!$B:$CP,Daily!IJ$10,0)/VLOOKUP($IF206,Data!$B:$CP,Daily!IJ$10,0),0)</f>
        <v>4.6444121915820029E-2</v>
      </c>
      <c r="IK209" s="12">
        <f>IFERROR(VLOOKUP($IF209,Data!$B:$CP,Daily!IK$10,0)/VLOOKUP($IF206,Data!$B:$CP,Daily!IK$10,0),0)</f>
        <v>3.7509976057462091E-2</v>
      </c>
      <c r="IL209" s="12">
        <f>IFERROR(VLOOKUP($IF209,Data!$B:$CP,Daily!IL$10,0)/VLOOKUP($IF206,Data!$B:$CP,Daily!IL$10,0),0)</f>
        <v>3.783783783783784E-2</v>
      </c>
      <c r="IM209" s="12">
        <f>IFERROR(VLOOKUP($IF209,Data!$B:$CP,Daily!IM$10,0)/VLOOKUP($IF206,Data!$B:$CP,Daily!IM$10,0),0)</f>
        <v>3.8596491228070177E-2</v>
      </c>
      <c r="IN209" s="12">
        <f>IFERROR(VLOOKUP($IF209,Data!$B:$CP,Daily!IN$10,0)/VLOOKUP($IF206,Data!$B:$CP,Daily!IN$10,0),0)</f>
        <v>3.7549407114624504E-2</v>
      </c>
      <c r="IO209" s="12">
        <f>IFERROR(VLOOKUP($IF209,Data!$B:$CP,Daily!IO$10,0)/VLOOKUP($IF206,Data!$B:$CP,Daily!IO$10,0),0)</f>
        <v>3.1453362255965296E-2</v>
      </c>
      <c r="IP209" s="12">
        <f>IFERROR(VLOOKUP($IF209,Data!$B:$CP,Daily!IP$10,0)/VLOOKUP($IF206,Data!$B:$CP,Daily!IP$10,0),0)</f>
        <v>3.9884393063583816E-2</v>
      </c>
      <c r="IQ209" s="12">
        <f>IFERROR(VLOOKUP($IF209,Data!$B:$CP,Daily!IQ$10,0)/VLOOKUP($IF206,Data!$B:$CP,Daily!IQ$10,0),0)</f>
        <v>3.3973412112259974E-2</v>
      </c>
      <c r="IR209" s="12">
        <f>IFERROR(VLOOKUP($IF209,Data!$B:$CP,Daily!IR$10,0)/VLOOKUP($IF206,Data!$B:$CP,Daily!IR$10,0),0)</f>
        <v>3.6653386454183264E-2</v>
      </c>
      <c r="IS209" s="12">
        <f>IFERROR(VLOOKUP($IF209,Data!$B:$CP,Daily!IS$10,0)/VLOOKUP($IF206,Data!$B:$CP,Daily!IS$10,0),0)</f>
        <v>2.8328611898016998E-2</v>
      </c>
      <c r="IT209" s="12">
        <f>IFERROR(VLOOKUP($IF209,Data!$B:$CP,Daily!IT$10,0)/VLOOKUP($IF206,Data!$B:$CP,Daily!IT$10,0),0)</f>
        <v>3.6731634182908549E-2</v>
      </c>
      <c r="IU209" s="12">
        <f>IFERROR(VLOOKUP($IF209,Data!$B:$CP,Daily!IU$10,0)/VLOOKUP($IF206,Data!$B:$CP,Daily!IU$10,0),0)</f>
        <v>3.2587859424920131E-2</v>
      </c>
      <c r="IV209" s="12">
        <f>IFERROR(VLOOKUP($IF209,Data!$B:$CP,Daily!IV$10,0)/VLOOKUP($IF206,Data!$B:$CP,Daily!IV$10,0),0)</f>
        <v>2.2498519834221433E-2</v>
      </c>
      <c r="IW209" s="12">
        <f>IFERROR(VLOOKUP($IF209,Data!$B:$CP,Daily!IW$10,0)/VLOOKUP($IF206,Data!$B:$CP,Daily!IW$10,0),0)</f>
        <v>3.0817610062893082E-2</v>
      </c>
      <c r="IX209" s="12">
        <f>IFERROR(VLOOKUP($IF209,Data!$B:$CP,Daily!IX$10,0)/VLOOKUP($IF206,Data!$B:$CP,Daily!IX$10,0),0)</f>
        <v>3.7903225806451613E-2</v>
      </c>
      <c r="IY209" s="12">
        <f>IFERROR(VLOOKUP($IF209,Data!$B:$CP,Daily!IY$10,0)/VLOOKUP($IF206,Data!$B:$CP,Daily!IY$10,0),0)</f>
        <v>2.4444444444444446E-2</v>
      </c>
      <c r="IZ209" s="12">
        <f>IFERROR(VLOOKUP($IF209,Data!$B:$CP,Daily!IZ$10,0)/VLOOKUP($IF206,Data!$B:$CP,Daily!IZ$10,0),0)</f>
        <v>3.9364640883977897E-2</v>
      </c>
      <c r="JA209" s="12">
        <f>IFERROR(VLOOKUP($IF209,Data!$B:$CP,Daily!JA$10,0)/VLOOKUP($IF206,Data!$B:$CP,Daily!JA$10,0),0)</f>
        <v>2.8148148148148148E-2</v>
      </c>
      <c r="JB209" s="12">
        <f>IFERROR(VLOOKUP($IF209,Data!$B:$CP,Daily!JB$10,0)/VLOOKUP($IF206,Data!$B:$CP,Daily!JB$10,0),0)</f>
        <v>3.0935251798561152E-2</v>
      </c>
      <c r="JC209" s="12">
        <f>IFERROR(VLOOKUP($IF209,Data!$B:$CP,Daily!JC$10,0)/VLOOKUP($IF206,Data!$B:$CP,Daily!JC$10,0),0)</f>
        <v>6.515058389674247E-2</v>
      </c>
      <c r="JD209" s="12">
        <f>IFERROR(VLOOKUP($IF209,Data!$B:$CP,Daily!JD$10,0)/VLOOKUP($IF206,Data!$B:$CP,Daily!JD$10,0),0)</f>
        <v>6.2785388127853878E-2</v>
      </c>
      <c r="JE209" s="12">
        <f>IFERROR(VLOOKUP($IF209,Data!$B:$CP,Daily!JE$10,0)/VLOOKUP($IF206,Data!$B:$CP,Daily!JE$10,0),0)</f>
        <v>6.2328767123287672E-2</v>
      </c>
      <c r="JF209" s="12">
        <f>IFERROR(VLOOKUP($IF209,Data!$B:$CP,Daily!JF$10,0)/VLOOKUP($IF206,Data!$B:$CP,Daily!JF$10,0),0)</f>
        <v>4.8816568047337278E-2</v>
      </c>
      <c r="JG209" s="12">
        <f>IFERROR(VLOOKUP($IF209,Data!$B:$CP,Daily!JG$10,0)/VLOOKUP($IF206,Data!$B:$CP,Daily!JG$10,0),0)</f>
        <v>5.2123552123552123E-2</v>
      </c>
      <c r="JH209" s="12">
        <f>IFERROR(VLOOKUP($IF209,Data!$B:$CP,Daily!JH$10,0)/VLOOKUP($IF206,Data!$B:$CP,Daily!JH$10,0),0)</f>
        <v>5.3615960099750622E-2</v>
      </c>
      <c r="JI209" s="12">
        <f>IFERROR(VLOOKUP($IF209,Data!$B:$CP,Daily!JI$10,0)/VLOOKUP($IF206,Data!$B:$CP,Daily!JI$10,0),0)</f>
        <v>5.7040998217468802E-2</v>
      </c>
      <c r="JJ209" s="12">
        <f>IFERROR(VLOOKUP($IF209,Data!$B:$CP,Daily!JJ$10,0)/VLOOKUP($IF206,Data!$B:$CP,Daily!JJ$10,0),0)</f>
        <v>4.9138481174218249E-2</v>
      </c>
      <c r="JK209" s="12">
        <f>IFERROR(VLOOKUP($IF209,Data!$B:$CP,Daily!JK$10,0)/VLOOKUP($IF206,Data!$B:$CP,Daily!JK$10,0),0)</f>
        <v>4.8212351029252434E-2</v>
      </c>
      <c r="JL209" s="12">
        <f>IFERROR(VLOOKUP($IF209,Data!$B:$CP,Daily!JL$10,0)/VLOOKUP($IF206,Data!$B:$CP,Daily!JL$10,0),0)</f>
        <v>5.2393272962483826E-2</v>
      </c>
      <c r="JM209" s="12">
        <f>IFERROR(VLOOKUP($IF209,Data!$B:$CP,Daily!JM$10,0)/VLOOKUP($IF206,Data!$B:$CP,Daily!JM$10,0),0)</f>
        <v>6.2046736502820304E-2</v>
      </c>
      <c r="JN209" s="12">
        <f>IFERROR(VLOOKUP($IF209,Data!$B:$CP,Daily!JN$10,0)/VLOOKUP($IF206,Data!$B:$CP,Daily!JN$10,0),0)</f>
        <v>5.3927315357561546E-2</v>
      </c>
      <c r="JO209" s="12">
        <f>IFERROR(VLOOKUP($IF209,Data!$B:$CP,Daily!JO$10,0)/VLOOKUP($IF206,Data!$B:$CP,Daily!JO$10,0),0)</f>
        <v>5.5331991951710263E-2</v>
      </c>
      <c r="JP209" s="12">
        <f>IFERROR(VLOOKUP($IF209,Data!$B:$CP,Daily!JP$10,0)/VLOOKUP($IF206,Data!$B:$CP,Daily!JP$10,0),0)</f>
        <v>3.9592760180995473E-2</v>
      </c>
      <c r="JQ209" s="12">
        <f>IFERROR(VLOOKUP($IF209,Data!$B:$CP,Daily!JQ$10,0)/VLOOKUP($IF206,Data!$B:$CP,Daily!JQ$10,0),0)</f>
        <v>4.8404840484048403E-2</v>
      </c>
      <c r="JR209" s="12">
        <f>IFERROR(VLOOKUP($IF209,Data!$B:$CP,Daily!JR$10,0)/VLOOKUP($IF206,Data!$B:$CP,Daily!JR$10,0),0)</f>
        <v>4.7878787878787882E-2</v>
      </c>
      <c r="JS209" s="12">
        <f>IFERROR(VLOOKUP($IF209,Data!$B:$CP,Daily!JS$10,0)/VLOOKUP($IF206,Data!$B:$CP,Daily!JS$10,0),0)</f>
        <v>4.8255382331106163E-2</v>
      </c>
      <c r="JT209" s="12">
        <f>IFERROR(VLOOKUP($IF209,Data!$B:$CP,Daily!JT$10,0)/VLOOKUP($IF206,Data!$B:$CP,Daily!JT$10,0),0)</f>
        <v>4.3927648578811367E-2</v>
      </c>
      <c r="JU209" s="12">
        <f>IFERROR(VLOOKUP($IF209,Data!$B:$CP,Daily!JU$10,0)/VLOOKUP($IF206,Data!$B:$CP,Daily!JU$10,0),0)</f>
        <v>5.1042415528396834E-2</v>
      </c>
      <c r="JV209" s="12">
        <f>IFERROR(VLOOKUP($IF209,Data!$B:$CP,Daily!JV$10,0)/VLOOKUP($IF206,Data!$B:$CP,Daily!JV$10,0),0)</f>
        <v>6.0181945416375088E-2</v>
      </c>
      <c r="JW209" s="12">
        <f>IFERROR(VLOOKUP($IF209,Data!$B:$CP,Daily!JW$10,0)/VLOOKUP($IF206,Data!$B:$CP,Daily!JW$10,0),0)</f>
        <v>4.9618320610687022E-2</v>
      </c>
      <c r="JX209" s="12">
        <f>IFERROR(VLOOKUP($IF209,Data!$B:$CP,Daily!JX$10,0)/VLOOKUP($IF206,Data!$B:$CP,Daily!JX$10,0),0)</f>
        <v>3.896103896103896E-2</v>
      </c>
      <c r="JY209" s="12">
        <f>IFERROR(VLOOKUP($IF209,Data!$B:$CP,Daily!JY$10,0)/VLOOKUP($IF206,Data!$B:$CP,Daily!JY$10,0),0)</f>
        <v>3.7350246652572236E-2</v>
      </c>
      <c r="JZ209" s="12">
        <f>IFERROR(VLOOKUP($IF209,Data!$B:$CP,Daily!JZ$10,0)/VLOOKUP($IF206,Data!$B:$CP,Daily!JZ$10,0),0)</f>
        <v>4.7894302229562348E-2</v>
      </c>
      <c r="KA209" s="12">
        <f>IFERROR(VLOOKUP($IF209,Data!$B:$CP,Daily!KA$10,0)/VLOOKUP($IF206,Data!$B:$CP,Daily!KA$10,0),0)</f>
        <v>3.6458333333333336E-2</v>
      </c>
      <c r="KB209" s="12">
        <f>IFERROR(VLOOKUP($IF209,Data!$B:$CP,Daily!KB$10,0)/VLOOKUP($IF206,Data!$B:$CP,Daily!KB$10,0),0)</f>
        <v>4.1606886657101862E-2</v>
      </c>
      <c r="KC209" s="12">
        <f>IFERROR(VLOOKUP($IF209,Data!$B:$CP,Daily!KC$10,0)/VLOOKUP($IF206,Data!$B:$CP,Daily!KC$10,0),0)</f>
        <v>4.6511627906976744E-2</v>
      </c>
      <c r="KD209" s="12">
        <f>IFERROR(VLOOKUP($IF209,Data!$B:$CP,Daily!KD$10,0)/VLOOKUP($IF206,Data!$B:$CP,Daily!KD$10,0),0)</f>
        <v>4.378040305767894E-2</v>
      </c>
      <c r="KE209" s="12">
        <f>IFERROR(VLOOKUP($IF209,Data!$B:$CP,Daily!KE$10,0)/VLOOKUP($IF206,Data!$B:$CP,Daily!KE$10,0),0)</f>
        <v>4.817618719889883E-2</v>
      </c>
      <c r="KF209" s="12">
        <f>IFERROR(VLOOKUP($IF209,Data!$B:$CP,Daily!KF$10,0)/VLOOKUP($IF206,Data!$B:$CP,Daily!KF$10,0),0)</f>
        <v>4.6816479400749067E-2</v>
      </c>
      <c r="KG209" s="12">
        <f>IFERROR(VLOOKUP($IF209,Data!$B:$CP,Daily!KG$10,0)/VLOOKUP($IF206,Data!$B:$CP,Daily!KG$10,0),0)</f>
        <v>4.7323506594259115E-2</v>
      </c>
      <c r="KH209" s="12">
        <f>IFERROR(VLOOKUP($IF209,Data!$B:$CP,Daily!KH$10,0)/VLOOKUP($IF206,Data!$B:$CP,Daily!KH$10,0),0)</f>
        <v>3.9898132427843805E-2</v>
      </c>
      <c r="KI209" s="12">
        <f>IFERROR(VLOOKUP($IF209,Data!$B:$CP,Daily!KI$10,0)/VLOOKUP($IF206,Data!$B:$CP,Daily!KI$10,0),0)</f>
        <v>5.3295932678821878E-2</v>
      </c>
      <c r="KJ209" s="12">
        <f>IFERROR(VLOOKUP($IF209,Data!$B:$CP,Daily!KJ$10,0)/VLOOKUP($IF206,Data!$B:$CP,Daily!KJ$10,0),0)</f>
        <v>4.8846675712347354E-2</v>
      </c>
      <c r="KK209" s="12">
        <f>IFERROR(VLOOKUP($IF209,Data!$B:$CP,Daily!KK$10,0)/VLOOKUP($IF206,Data!$B:$CP,Daily!KK$10,0),0)</f>
        <v>4.1087231352718079E-2</v>
      </c>
      <c r="KL209" s="12">
        <f>IFERROR(VLOOKUP($IF209,Data!$B:$CP,Daily!KL$10,0)/VLOOKUP($IF206,Data!$B:$CP,Daily!KL$10,0),0)</f>
        <v>0.15705765407554673</v>
      </c>
      <c r="KM209" s="12">
        <f>IFERROR(VLOOKUP($IF209,Data!$B:$CP,Daily!KM$10,0)/VLOOKUP($IF206,Data!$B:$CP,Daily!KM$10,0),0)</f>
        <v>0.14949688548155246</v>
      </c>
      <c r="KN209" s="12">
        <f>IFERROR(VLOOKUP($IF209,Data!$B:$CP,Daily!KN$10,0)/VLOOKUP($IF206,Data!$B:$CP,Daily!KN$10,0),0)</f>
        <v>0.14765906362545017</v>
      </c>
      <c r="KO209" s="12">
        <f>IFERROR(VLOOKUP($IF209,Data!$B:$CP,Daily!KO$10,0)/VLOOKUP($IF206,Data!$B:$CP,Daily!KO$10,0),0)</f>
        <v>0.15683732987686325</v>
      </c>
      <c r="KP209" s="12">
        <f>IFERROR(VLOOKUP($IF209,Data!$B:$CP,Daily!KP$10,0)/VLOOKUP($IF206,Data!$B:$CP,Daily!KP$10,0),0)</f>
        <v>0.14744693057946071</v>
      </c>
      <c r="KQ209" s="12">
        <f>IFERROR(VLOOKUP($IF209,Data!$B:$CP,Daily!KQ$10,0)/VLOOKUP($IF206,Data!$B:$CP,Daily!KQ$10,0),0)</f>
        <v>0.15822072072072071</v>
      </c>
      <c r="KR209" s="12">
        <f>IFERROR(VLOOKUP($IF209,Data!$B:$CP,Daily!KR$10,0)/VLOOKUP($IF206,Data!$B:$CP,Daily!KR$10,0),0)</f>
        <v>0.15300261096605744</v>
      </c>
      <c r="KS209" s="12">
        <f>IFERROR(VLOOKUP($IF209,Data!$B:$CP,Daily!KS$10,0)/VLOOKUP($IF206,Data!$B:$CP,Daily!KS$10,0),0)</f>
        <v>0.16434689507494646</v>
      </c>
      <c r="KT209" s="12">
        <f>IFERROR(VLOOKUP($IF209,Data!$B:$CP,Daily!KT$10,0)/VLOOKUP($IF206,Data!$B:$CP,Daily!KT$10,0),0)</f>
        <v>0.1464009760065067</v>
      </c>
      <c r="KU209" s="12">
        <f>IFERROR(VLOOKUP($IF209,Data!$B:$CP,Daily!KU$10,0)/VLOOKUP($IF206,Data!$B:$CP,Daily!KU$10,0),0)</f>
        <v>0.15883306320907617</v>
      </c>
      <c r="KV209" s="12">
        <f>IFERROR(VLOOKUP($IF209,Data!$B:$CP,Daily!KV$10,0)/VLOOKUP($IF206,Data!$B:$CP,Daily!KV$10,0),0)</f>
        <v>0.14131607335490831</v>
      </c>
      <c r="KW209" s="12">
        <f>IFERROR(VLOOKUP($IF209,Data!$B:$CP,Daily!KW$10,0)/VLOOKUP($IF206,Data!$B:$CP,Daily!KW$10,0),0)</f>
        <v>0.15184980673660961</v>
      </c>
      <c r="KX209" s="12">
        <f>IFERROR(VLOOKUP($IF209,Data!$B:$CP,Daily!KX$10,0)/VLOOKUP($IF206,Data!$B:$CP,Daily!KX$10,0),0)</f>
        <v>0.16158711903392756</v>
      </c>
      <c r="KY209" s="12">
        <f>IFERROR(VLOOKUP($IF209,Data!$B:$CP,Daily!KY$10,0)/VLOOKUP($IF206,Data!$B:$CP,Daily!KY$10,0),0)</f>
        <v>0.1492082825822168</v>
      </c>
      <c r="KZ209" s="12">
        <f>IFERROR(VLOOKUP($IF209,Data!$B:$CP,Daily!KZ$10,0)/VLOOKUP($IF206,Data!$B:$CP,Daily!KZ$10,0),0)</f>
        <v>0.14799999999999999</v>
      </c>
      <c r="LA209" s="12">
        <f>IFERROR(VLOOKUP($IF209,Data!$B:$CP,Daily!LA$10,0)/VLOOKUP($IF206,Data!$B:$CP,Daily!LA$10,0),0)</f>
        <v>0.15073529411764705</v>
      </c>
      <c r="LB209" s="12">
        <f>IFERROR(VLOOKUP($IF209,Data!$B:$CP,Daily!LB$10,0)/VLOOKUP($IF206,Data!$B:$CP,Daily!LB$10,0),0)</f>
        <v>0.14855072463768115</v>
      </c>
      <c r="LC209" s="12">
        <f>IFERROR(VLOOKUP($IF209,Data!$B:$CP,Daily!LC$10,0)/VLOOKUP($IF206,Data!$B:$CP,Daily!LC$10,0),0)</f>
        <v>0.15463165572574764</v>
      </c>
      <c r="LD209" s="12">
        <f>IFERROR(VLOOKUP($IF209,Data!$B:$CP,Daily!LD$10,0)/VLOOKUP($IF206,Data!$B:$CP,Daily!LD$10,0),0)</f>
        <v>0.15394242803504379</v>
      </c>
      <c r="LE209" s="12">
        <f>IFERROR(VLOOKUP($IF209,Data!$B:$CP,Daily!LE$10,0)/VLOOKUP($IF206,Data!$B:$CP,Daily!LE$10,0),0)</f>
        <v>0.15902140672782875</v>
      </c>
      <c r="LF209" s="12">
        <f>IFERROR(VLOOKUP($IF209,Data!$B:$CP,Daily!LF$10,0)/VLOOKUP($IF206,Data!$B:$CP,Daily!LF$10,0),0)</f>
        <v>0.14352120859965137</v>
      </c>
      <c r="LG209" s="12">
        <f>IFERROR(VLOOKUP($IF209,Data!$B:$CP,Daily!LG$10,0)/VLOOKUP($IF206,Data!$B:$CP,Daily!LG$10,0),0)</f>
        <v>0.15085995085995085</v>
      </c>
      <c r="LH209" s="12">
        <f>IFERROR(VLOOKUP($IF209,Data!$B:$CP,Daily!LH$10,0)/VLOOKUP($IF206,Data!$B:$CP,Daily!LH$10,0),0)</f>
        <v>0.12816455696202531</v>
      </c>
      <c r="LI209" s="12">
        <f>IFERROR(VLOOKUP($IF209,Data!$B:$CP,Daily!LI$10,0)/VLOOKUP($IF206,Data!$B:$CP,Daily!LI$10,0),0)</f>
        <v>0.14661406969099278</v>
      </c>
      <c r="LJ209" s="12">
        <f>IFERROR(VLOOKUP($IF209,Data!$B:$CP,Daily!LJ$10,0)/VLOOKUP($IF206,Data!$B:$CP,Daily!LJ$10,0),0)</f>
        <v>0.15280898876404495</v>
      </c>
      <c r="LK209" s="12">
        <f>IFERROR(VLOOKUP($IF209,Data!$B:$CP,Daily!LK$10,0)/VLOOKUP($IF206,Data!$B:$CP,Daily!LK$10,0),0)</f>
        <v>0.13725490196078433</v>
      </c>
      <c r="LL209" s="12">
        <f>IFERROR(VLOOKUP($IF209,Data!$B:$CP,Daily!LL$10,0)/VLOOKUP($IF206,Data!$B:$CP,Daily!LL$10,0),0)</f>
        <v>0.13784764207980654</v>
      </c>
      <c r="LM209" s="12">
        <f>IFERROR(VLOOKUP($IF209,Data!$B:$CP,Daily!LM$10,0)/VLOOKUP($IF206,Data!$B:$CP,Daily!LM$10,0),0)</f>
        <v>0.12756378189094547</v>
      </c>
      <c r="LN209" s="12">
        <f>IFERROR(VLOOKUP($IF209,Data!$B:$CP,Daily!LN$10,0)/VLOOKUP($IF206,Data!$B:$CP,Daily!LN$10,0),0)</f>
        <v>0.11827284105131414</v>
      </c>
      <c r="LO209" s="12">
        <f>IFERROR(VLOOKUP($IF209,Data!$B:$CP,Daily!LO$10,0)/VLOOKUP($IF206,Data!$B:$CP,Daily!LO$10,0),0)</f>
        <v>0.1489607390300231</v>
      </c>
      <c r="LP209" s="12">
        <f>IFERROR(VLOOKUP($IF209,Data!$B:$CP,Daily!LP$10,0)/VLOOKUP($IF206,Data!$B:$CP,Daily!LP$10,0),0)</f>
        <v>0.14276094276094276</v>
      </c>
      <c r="LQ209" s="12">
        <f>IFERROR(VLOOKUP($IF209,Data!$B:$CP,Daily!LQ$10,0)/VLOOKUP($IF206,Data!$B:$CP,Daily!LQ$10,0),0)</f>
        <v>0.13690476190476192</v>
      </c>
      <c r="LR209" s="12">
        <f>IFERROR(VLOOKUP($IF209,Data!$B:$CP,Daily!LR$10,0)/VLOOKUP($IF206,Data!$B:$CP,Daily!LR$10,0),0)</f>
        <v>0.12111801242236025</v>
      </c>
      <c r="LS209" s="12">
        <f>IFERROR(VLOOKUP($IF209,Data!$B:$CP,Daily!LS$10,0)/VLOOKUP($IF206,Data!$B:$CP,Daily!LS$10,0),0)</f>
        <v>0.13437703848662752</v>
      </c>
      <c r="LU209" s="40">
        <f t="shared" si="3075"/>
        <v>3.9592760180995473E-2</v>
      </c>
      <c r="LV209" s="40">
        <f t="shared" si="3076"/>
        <v>0.1464009760065067</v>
      </c>
      <c r="LW209" s="40">
        <f t="shared" si="3077"/>
        <v>0.10680821582551123</v>
      </c>
      <c r="LX209" s="40">
        <f t="shared" si="3078"/>
        <v>0.22650713787564011</v>
      </c>
      <c r="LY209" s="40">
        <f t="shared" si="3079"/>
        <v>-4.051340168813794E-2</v>
      </c>
      <c r="LZ209" s="41"/>
      <c r="MA209" s="12">
        <f t="shared" si="3080"/>
        <v>5.007059505698138E-2</v>
      </c>
      <c r="MB209" s="12">
        <f t="shared" si="3153"/>
        <v>0.13317993503309758</v>
      </c>
      <c r="MC209" s="12">
        <f t="shared" si="3154"/>
        <v>0.14674685801462642</v>
      </c>
    </row>
    <row r="210" spans="4:342" x14ac:dyDescent="0.35">
      <c r="D210" s="116" t="s">
        <v>948</v>
      </c>
      <c r="E210" s="53" t="str">
        <f>VLOOKUP($D210,'Metric Nature'!$C:$D,2,0)&amp;IF(($F210&lt;(EA210)),"Below",IF(($F210&gt;(DZ210)),"Above","Within"))</f>
        <v>NegativeWithin</v>
      </c>
      <c r="F210" s="48">
        <f t="shared" ref="F210" si="3165">DU210</f>
        <v>0.32777894958869436</v>
      </c>
      <c r="G210" s="77">
        <f t="shared" ref="G210" si="3166">ED210</f>
        <v>0.32685862879848288</v>
      </c>
      <c r="H210" s="48">
        <f t="shared" ref="H210" si="3167">IFERROR(((F210-G210)/G210),0)</f>
        <v>2.8156539528864152E-3</v>
      </c>
      <c r="I210" s="74">
        <f t="shared" ref="I210" si="3168">EE210</f>
        <v>0.32353386060970107</v>
      </c>
      <c r="J210" s="48">
        <f t="shared" ref="J210" si="3169">IFERROR(((F210-I210)/I210),0)</f>
        <v>1.3121003690288841E-2</v>
      </c>
      <c r="K210" s="48"/>
      <c r="L210" s="50"/>
      <c r="M210" s="53" t="str">
        <f>VLOOKUP($D210,'Metric Nature'!$C:$D,2,0)&amp;IF(($N210&lt;(HZ210)),"Below",IF(($N210&gt;(HY210)),"Above","Within"))</f>
        <v>NegativeWithin</v>
      </c>
      <c r="N210" s="48">
        <f t="shared" si="3135"/>
        <v>0.23129675810473815</v>
      </c>
      <c r="O210" s="49">
        <f t="shared" si="3136"/>
        <v>0.2316050363935189</v>
      </c>
      <c r="P210" s="55">
        <f t="shared" si="3137"/>
        <v>-1.331051749051564E-3</v>
      </c>
      <c r="Q210" s="49">
        <f t="shared" si="3138"/>
        <v>0.21635268547139225</v>
      </c>
      <c r="R210" s="55">
        <f t="shared" si="3139"/>
        <v>6.9072739267301217E-2</v>
      </c>
      <c r="S210" s="48"/>
      <c r="T210" s="50"/>
      <c r="U210" s="53" t="str">
        <f>VLOOKUP($D210,'Metric Nature'!$C:$D,2,0)&amp;IF(($V210&lt;(LY210)),"Below",IF(($V210&gt;(LX210)),"Above","Within"))</f>
        <v>NegativeWithin</v>
      </c>
      <c r="V210" s="48">
        <f t="shared" ref="V210" si="3170">LS210</f>
        <v>0.52968036529680362</v>
      </c>
      <c r="W210" s="49">
        <f t="shared" ref="W210" si="3171">MB210</f>
        <v>0.52458479460827057</v>
      </c>
      <c r="X210" s="48">
        <f t="shared" ref="X210" si="3172">IFERROR(((V210-W210)/W210),0)</f>
        <v>9.7135310457066026E-3</v>
      </c>
      <c r="Y210" s="49">
        <f t="shared" ref="Y210" si="3173">MC210</f>
        <v>0.52229794256029272</v>
      </c>
      <c r="Z210" s="48">
        <f t="shared" ref="Z210" si="3174">IFERROR(((V210-Y210)/Y210),0)</f>
        <v>1.4134504724109074E-2</v>
      </c>
      <c r="AA210" s="48"/>
      <c r="AB210" s="50"/>
      <c r="AC210" s="46"/>
      <c r="AI210" s="7" t="s">
        <v>948</v>
      </c>
      <c r="AJ210" s="12">
        <f>IFERROR(IFERROR(VLOOKUP($EG210,Data!$B:$CP,Daily!EI$10,0)+VLOOKUP($IF210,Data!$B:$CP,Daily!IH$10,0),0)/IFERROR(VLOOKUP($EG206,Data!$B:$CP,Daily!EI$10,0)+VLOOKUP($IF206,Data!$B:$CP,Daily!IH$10,0),0),0)</f>
        <v>0.37315634218289084</v>
      </c>
      <c r="AK210" s="12">
        <f>IFERROR(IFERROR(VLOOKUP($EG210,Data!$B:$CP,Daily!EJ$10,0)+VLOOKUP($IF210,Data!$B:$CP,Daily!II$10,0),0)/IFERROR(VLOOKUP($EG206,Data!$B:$CP,Daily!EJ$10,0)+VLOOKUP($IF206,Data!$B:$CP,Daily!II$10,0),0),0)</f>
        <v>0.36575481256332321</v>
      </c>
      <c r="AL210" s="12">
        <f>IFERROR(IFERROR(VLOOKUP($EG210,Data!$B:$CP,Daily!EK$10,0)+VLOOKUP($IF210,Data!$B:$CP,Daily!IJ$10,0),0)/IFERROR(VLOOKUP($EG206,Data!$B:$CP,Daily!EK$10,0)+VLOOKUP($IF206,Data!$B:$CP,Daily!IJ$10,0),0),0)</f>
        <v>0.37659574468085105</v>
      </c>
      <c r="AM210" s="12">
        <f>IFERROR(IFERROR(VLOOKUP($EG210,Data!$B:$CP,Daily!EL$10,0)+VLOOKUP($IF210,Data!$B:$CP,Daily!IK$10,0),0)/IFERROR(VLOOKUP($EG206,Data!$B:$CP,Daily!EL$10,0)+VLOOKUP($IF206,Data!$B:$CP,Daily!IK$10,0),0),0)</f>
        <v>0.36601138127263322</v>
      </c>
      <c r="AN210" s="12">
        <f>IFERROR(IFERROR(VLOOKUP($EG210,Data!$B:$CP,Daily!EM$10,0)+VLOOKUP($IF210,Data!$B:$CP,Daily!IL$10,0),0)/IFERROR(VLOOKUP($EG206,Data!$B:$CP,Daily!EM$10,0)+VLOOKUP($IF206,Data!$B:$CP,Daily!IL$10,0),0),0)</f>
        <v>0.353432987078794</v>
      </c>
      <c r="AO210" s="12">
        <f>IFERROR(IFERROR(VLOOKUP($EG210,Data!$B:$CP,Daily!EN$10,0)+VLOOKUP($IF210,Data!$B:$CP,Daily!IM$10,0),0)/IFERROR(VLOOKUP($EG206,Data!$B:$CP,Daily!EN$10,0)+VLOOKUP($IF206,Data!$B:$CP,Daily!IM$10,0),0),0)</f>
        <v>0.37045767039874289</v>
      </c>
      <c r="AP210" s="12">
        <f>IFERROR(IFERROR(VLOOKUP($EG210,Data!$B:$CP,Daily!EO$10,0)+VLOOKUP($IF210,Data!$B:$CP,Daily!IN$10,0),0)/IFERROR(VLOOKUP($EG206,Data!$B:$CP,Daily!EO$10,0)+VLOOKUP($IF206,Data!$B:$CP,Daily!IN$10,0),0),0)</f>
        <v>0.37220259128386335</v>
      </c>
      <c r="AQ210" s="12">
        <f>IFERROR(IFERROR(VLOOKUP($EG210,Data!$B:$CP,Daily!EP$10,0)+VLOOKUP($IF210,Data!$B:$CP,Daily!IO$10,0),0)/IFERROR(VLOOKUP($EG206,Data!$B:$CP,Daily!EP$10,0)+VLOOKUP($IF206,Data!$B:$CP,Daily!IO$10,0),0),0)</f>
        <v>0.35921306868083613</v>
      </c>
      <c r="AR210" s="12">
        <f>IFERROR(IFERROR(VLOOKUP($EG210,Data!$B:$CP,Daily!EQ$10,0)+VLOOKUP($IF210,Data!$B:$CP,Daily!IP$10,0),0)/IFERROR(VLOOKUP($EG206,Data!$B:$CP,Daily!EQ$10,0)+VLOOKUP($IF206,Data!$B:$CP,Daily!IP$10,0),0),0)</f>
        <v>0.3601179506081828</v>
      </c>
      <c r="AS210" s="12">
        <f>IFERROR(IFERROR(VLOOKUP($EG210,Data!$B:$CP,Daily!ER$10,0)+VLOOKUP($IF210,Data!$B:$CP,Daily!IQ$10,0),0)/IFERROR(VLOOKUP($EG206,Data!$B:$CP,Daily!ER$10,0)+VLOOKUP($IF206,Data!$B:$CP,Daily!IQ$10,0),0),0)</f>
        <v>0.37813370473537605</v>
      </c>
      <c r="AT210" s="12">
        <f>IFERROR(IFERROR(VLOOKUP($EG210,Data!$B:$CP,Daily!ES$10,0)+VLOOKUP($IF210,Data!$B:$CP,Daily!IR$10,0),0)/IFERROR(VLOOKUP($EG206,Data!$B:$CP,Daily!ES$10,0)+VLOOKUP($IF206,Data!$B:$CP,Daily!IR$10,0),0),0)</f>
        <v>0.35588842975206614</v>
      </c>
      <c r="AU210" s="12">
        <f>IFERROR(IFERROR(VLOOKUP($EG210,Data!$B:$CP,Daily!ET$10,0)+VLOOKUP($IF210,Data!$B:$CP,Daily!IS$10,0),0)/IFERROR(VLOOKUP($EG206,Data!$B:$CP,Daily!ET$10,0)+VLOOKUP($IF206,Data!$B:$CP,Daily!IS$10,0),0),0)</f>
        <v>0.36816143497757847</v>
      </c>
      <c r="AV210" s="12">
        <f>IFERROR(IFERROR(VLOOKUP($EG210,Data!$B:$CP,Daily!EU$10,0)+VLOOKUP($IF210,Data!$B:$CP,Daily!IT$10,0),0)/IFERROR(VLOOKUP($EG206,Data!$B:$CP,Daily!EU$10,0)+VLOOKUP($IF206,Data!$B:$CP,Daily!IT$10,0),0),0)</f>
        <v>0.36271981242672918</v>
      </c>
      <c r="AW210" s="12">
        <f>IFERROR(IFERROR(VLOOKUP($EG210,Data!$B:$CP,Daily!EV$10,0)+VLOOKUP($IF210,Data!$B:$CP,Daily!IU$10,0),0)/IFERROR(VLOOKUP($EG206,Data!$B:$CP,Daily!EV$10,0)+VLOOKUP($IF206,Data!$B:$CP,Daily!IU$10,0),0),0)</f>
        <v>0.35498296422487224</v>
      </c>
      <c r="AX210" s="12">
        <f>IFERROR(IFERROR(VLOOKUP($EG210,Data!$B:$CP,Daily!EW$10,0)+VLOOKUP($IF210,Data!$B:$CP,Daily!IV$10,0),0)/IFERROR(VLOOKUP($EG206,Data!$B:$CP,Daily!EW$10,0)+VLOOKUP($IF206,Data!$B:$CP,Daily!IV$10,0),0),0)</f>
        <v>0.3558791006266126</v>
      </c>
      <c r="AY210" s="12">
        <f>IFERROR(IFERROR(VLOOKUP($EG210,Data!$B:$CP,Daily!EX$10,0)+VLOOKUP($IF210,Data!$B:$CP,Daily!IW$10,0),0)/IFERROR(VLOOKUP($EG206,Data!$B:$CP,Daily!EX$10,0)+VLOOKUP($IF206,Data!$B:$CP,Daily!IW$10,0),0),0)</f>
        <v>0.35663606010016696</v>
      </c>
      <c r="AZ210" s="12">
        <f>IFERROR(IFERROR(VLOOKUP($EG210,Data!$B:$CP,Daily!EY$10,0)+VLOOKUP($IF210,Data!$B:$CP,Daily!IX$10,0),0)/IFERROR(VLOOKUP($EG206,Data!$B:$CP,Daily!EY$10,0)+VLOOKUP($IF206,Data!$B:$CP,Daily!IX$10,0),0),0)</f>
        <v>0.36298315163528244</v>
      </c>
      <c r="BA210" s="12">
        <f>IFERROR(IFERROR(VLOOKUP($EG210,Data!$B:$CP,Daily!EZ$10,0)+VLOOKUP($IF210,Data!$B:$CP,Daily!IY$10,0),0)/IFERROR(VLOOKUP($EG206,Data!$B:$CP,Daily!EZ$10,0)+VLOOKUP($IF206,Data!$B:$CP,Daily!IY$10,0),0),0)</f>
        <v>0.37603617181612659</v>
      </c>
      <c r="BB210" s="12">
        <f>IFERROR(IFERROR(VLOOKUP($EG210,Data!$B:$CP,Daily!FA$10,0)+VLOOKUP($IF210,Data!$B:$CP,Daily!IZ$10,0),0)/IFERROR(VLOOKUP($EG206,Data!$B:$CP,Daily!FA$10,0)+VLOOKUP($IF206,Data!$B:$CP,Daily!IZ$10,0),0),0)</f>
        <v>0.35558552483704203</v>
      </c>
      <c r="BC210" s="12">
        <f>IFERROR(IFERROR(VLOOKUP($EG210,Data!$B:$CP,Daily!FB$10,0)+VLOOKUP($IF210,Data!$B:$CP,Daily!JA$10,0),0)/IFERROR(VLOOKUP($EG206,Data!$B:$CP,Daily!FB$10,0)+VLOOKUP($IF206,Data!$B:$CP,Daily!JA$10,0),0),0)</f>
        <v>0.36387434554973824</v>
      </c>
      <c r="BD210" s="12">
        <f>IFERROR(IFERROR(VLOOKUP($EG210,Data!$B:$CP,Daily!FC$10,0)+VLOOKUP($IF210,Data!$B:$CP,Daily!JB$10,0),0)/IFERROR(VLOOKUP($EG206,Data!$B:$CP,Daily!FC$10,0)+VLOOKUP($IF206,Data!$B:$CP,Daily!JB$10,0),0),0)</f>
        <v>0.3649735692944151</v>
      </c>
      <c r="BE210" s="12">
        <f>IFERROR(IFERROR(VLOOKUP($EG210,Data!$B:$CP,Daily!FD$10,0)+VLOOKUP($IF210,Data!$B:$CP,Daily!JC$10,0),0)/IFERROR(VLOOKUP($EG206,Data!$B:$CP,Daily!FD$10,0)+VLOOKUP($IF206,Data!$B:$CP,Daily!JC$10,0),0),0)</f>
        <v>0.36084701815038894</v>
      </c>
      <c r="BF210" s="12">
        <f>IFERROR(IFERROR(VLOOKUP($EG210,Data!$B:$CP,Daily!FE$10,0)+VLOOKUP($IF210,Data!$B:$CP,Daily!JD$10,0),0)/IFERROR(VLOOKUP($EG206,Data!$B:$CP,Daily!FE$10,0)+VLOOKUP($IF206,Data!$B:$CP,Daily!JD$10,0),0),0)</f>
        <v>0.36706794531728221</v>
      </c>
      <c r="BG210" s="12">
        <f>IFERROR(IFERROR(VLOOKUP($EG210,Data!$B:$CP,Daily!FF$10,0)+VLOOKUP($IF210,Data!$B:$CP,Daily!JE$10,0),0)/IFERROR(VLOOKUP($EG206,Data!$B:$CP,Daily!FF$10,0)+VLOOKUP($IF206,Data!$B:$CP,Daily!JE$10,0),0),0)</f>
        <v>0.38321167883211676</v>
      </c>
      <c r="BH210" s="12">
        <f>IFERROR(IFERROR(VLOOKUP($EG210,Data!$B:$CP,Daily!FG$10,0)+VLOOKUP($IF210,Data!$B:$CP,Daily!JF$10,0),0)/IFERROR(VLOOKUP($EG206,Data!$B:$CP,Daily!FG$10,0)+VLOOKUP($IF206,Data!$B:$CP,Daily!JF$10,0),0),0)</f>
        <v>0.35970848516397708</v>
      </c>
      <c r="BI210" s="12">
        <f>IFERROR(IFERROR(VLOOKUP($EG210,Data!$B:$CP,Daily!FH$10,0)+VLOOKUP($IF210,Data!$B:$CP,Daily!JG$10,0),0)/IFERROR(VLOOKUP($EG206,Data!$B:$CP,Daily!FH$10,0)+VLOOKUP($IF206,Data!$B:$CP,Daily!JG$10,0),0),0)</f>
        <v>0.36216334574118675</v>
      </c>
      <c r="BJ210" s="12">
        <f>IFERROR(IFERROR(VLOOKUP($EG210,Data!$B:$CP,Daily!FI$10,0)+VLOOKUP($IF210,Data!$B:$CP,Daily!JH$10,0),0)/IFERROR(VLOOKUP($EG206,Data!$B:$CP,Daily!FI$10,0)+VLOOKUP($IF206,Data!$B:$CP,Daily!JH$10,0),0),0)</f>
        <v>0.35912531539108494</v>
      </c>
      <c r="BK210" s="12">
        <f>IFERROR(IFERROR(VLOOKUP($EG210,Data!$B:$CP,Daily!FJ$10,0)+VLOOKUP($IF210,Data!$B:$CP,Daily!JI$10,0),0)/IFERROR(VLOOKUP($EG206,Data!$B:$CP,Daily!FJ$10,0)+VLOOKUP($IF206,Data!$B:$CP,Daily!JI$10,0),0),0)</f>
        <v>0.36200417536534446</v>
      </c>
      <c r="BL210" s="12">
        <f>IFERROR(IFERROR(VLOOKUP($EG210,Data!$B:$CP,Daily!FK$10,0)+VLOOKUP($IF210,Data!$B:$CP,Daily!JJ$10,0),0)/IFERROR(VLOOKUP($EG206,Data!$B:$CP,Daily!FK$10,0)+VLOOKUP($IF206,Data!$B:$CP,Daily!JJ$10,0),0),0)</f>
        <v>0.37376130978026711</v>
      </c>
      <c r="BM210" s="12">
        <f>IFERROR(IFERROR(VLOOKUP($EG210,Data!$B:$CP,Daily!FL$10,0)+VLOOKUP($IF210,Data!$B:$CP,Daily!JK$10,0),0)/IFERROR(VLOOKUP($EG206,Data!$B:$CP,Daily!FL$10,0)+VLOOKUP($IF206,Data!$B:$CP,Daily!JK$10,0),0),0)</f>
        <v>0.35881261595547309</v>
      </c>
      <c r="BN210" s="12">
        <f>IFERROR(IFERROR(VLOOKUP($EG210,Data!$B:$CP,Daily!FM$10,0)+VLOOKUP($IF210,Data!$B:$CP,Daily!JL$10,0),0)/IFERROR(VLOOKUP($EG206,Data!$B:$CP,Daily!FM$10,0)+VLOOKUP($IF206,Data!$B:$CP,Daily!JL$10,0),0),0)</f>
        <v>0.36219618055555558</v>
      </c>
      <c r="BO210" s="12">
        <f>IFERROR(IFERROR(VLOOKUP($EG210,Data!$B:$CP,Daily!FN$10,0)+VLOOKUP($IF210,Data!$B:$CP,Daily!JM$10,0),0)/IFERROR(VLOOKUP($EG206,Data!$B:$CP,Daily!FN$10,0)+VLOOKUP($IF206,Data!$B:$CP,Daily!JM$10,0),0),0)</f>
        <v>0.34934383202099739</v>
      </c>
      <c r="BP210" s="12">
        <f>IFERROR(IFERROR(VLOOKUP($EG210,Data!$B:$CP,Daily!FO$10,0)+VLOOKUP($IF210,Data!$B:$CP,Daily!JN$10,0),0)/IFERROR(VLOOKUP($EG206,Data!$B:$CP,Daily!FO$10,0)+VLOOKUP($IF206,Data!$B:$CP,Daily!JN$10,0),0),0)</f>
        <v>0.36634050880626223</v>
      </c>
      <c r="BQ210" s="12">
        <f>IFERROR(IFERROR(VLOOKUP($EG210,Data!$B:$CP,Daily!FP$10,0)+VLOOKUP($IF210,Data!$B:$CP,Daily!JO$10,0),0)/IFERROR(VLOOKUP($EG206,Data!$B:$CP,Daily!FP$10,0)+VLOOKUP($IF206,Data!$B:$CP,Daily!JO$10,0),0),0)</f>
        <v>0.36230574629562701</v>
      </c>
      <c r="BR210" s="12">
        <f>IFERROR(IFERROR(VLOOKUP($EG210,Data!$B:$CP,Daily!FQ$10,0)+VLOOKUP($IF210,Data!$B:$CP,Daily!JP$10,0),0)/IFERROR(VLOOKUP($EG206,Data!$B:$CP,Daily!FQ$10,0)+VLOOKUP($IF206,Data!$B:$CP,Daily!JP$10,0),0),0)</f>
        <v>0.36236663433559652</v>
      </c>
      <c r="BS210" s="12">
        <f>IFERROR(IFERROR(VLOOKUP($EG210,Data!$B:$CP,Daily!FR$10,0)+VLOOKUP($IF210,Data!$B:$CP,Daily!JQ$10,0),0)/IFERROR(VLOOKUP($EG206,Data!$B:$CP,Daily!FR$10,0)+VLOOKUP($IF206,Data!$B:$CP,Daily!JQ$10,0),0),0)</f>
        <v>0.37538402457757297</v>
      </c>
      <c r="BT210" s="12">
        <f>IFERROR(IFERROR(VLOOKUP($EG210,Data!$B:$CP,Daily!FS$10,0)+VLOOKUP($IF210,Data!$B:$CP,Daily!JR$10,0),0)/IFERROR(VLOOKUP($EG206,Data!$B:$CP,Daily!FS$10,0)+VLOOKUP($IF206,Data!$B:$CP,Daily!JR$10,0),0),0)</f>
        <v>0.37424337299102484</v>
      </c>
      <c r="BU210" s="12">
        <f>IFERROR(IFERROR(VLOOKUP($EG210,Data!$B:$CP,Daily!FT$10,0)+VLOOKUP($IF210,Data!$B:$CP,Daily!JS$10,0),0)/IFERROR(VLOOKUP($EG206,Data!$B:$CP,Daily!FT$10,0)+VLOOKUP($IF206,Data!$B:$CP,Daily!JS$10,0),0),0)</f>
        <v>0.36135075178703474</v>
      </c>
      <c r="BV210" s="12">
        <f>IFERROR(IFERROR(VLOOKUP($EG210,Data!$B:$CP,Daily!FU$10,0)+VLOOKUP($IF210,Data!$B:$CP,Daily!JT$10,0),0)/IFERROR(VLOOKUP($EG206,Data!$B:$CP,Daily!FU$10,0)+VLOOKUP($IF206,Data!$B:$CP,Daily!JT$10,0),0),0)</f>
        <v>0.36316989737742306</v>
      </c>
      <c r="BW210" s="12">
        <f>IFERROR(IFERROR(VLOOKUP($EG210,Data!$B:$CP,Daily!FV$10,0)+VLOOKUP($IF210,Data!$B:$CP,Daily!JU$10,0),0)/IFERROR(VLOOKUP($EG206,Data!$B:$CP,Daily!FV$10,0)+VLOOKUP($IF206,Data!$B:$CP,Daily!JU$10,0),0),0)</f>
        <v>0.35879467414155569</v>
      </c>
      <c r="BX210" s="12">
        <f>IFERROR(IFERROR(VLOOKUP($EG210,Data!$B:$CP,Daily!FW$10,0)+VLOOKUP($IF210,Data!$B:$CP,Daily!JV$10,0),0)/IFERROR(VLOOKUP($EG206,Data!$B:$CP,Daily!FW$10,0)+VLOOKUP($IF206,Data!$B:$CP,Daily!JV$10,0),0),0)</f>
        <v>0.37003991547311577</v>
      </c>
      <c r="BY210" s="12">
        <f>IFERROR(IFERROR(VLOOKUP($EG210,Data!$B:$CP,Daily!FX$10,0)+VLOOKUP($IF210,Data!$B:$CP,Daily!JW$10,0),0)/IFERROR(VLOOKUP($EG206,Data!$B:$CP,Daily!FX$10,0)+VLOOKUP($IF206,Data!$B:$CP,Daily!JW$10,0),0),0)</f>
        <v>0.35433589462129528</v>
      </c>
      <c r="BZ210" s="12">
        <f>IFERROR(IFERROR(VLOOKUP($EG210,Data!$B:$CP,Daily!FY$10,0)+VLOOKUP($IF210,Data!$B:$CP,Daily!JX$10,0),0)/IFERROR(VLOOKUP($EG206,Data!$B:$CP,Daily!FY$10,0)+VLOOKUP($IF206,Data!$B:$CP,Daily!JX$10,0),0),0)</f>
        <v>0.35328665010164895</v>
      </c>
      <c r="CA210" s="12">
        <f>IFERROR(IFERROR(VLOOKUP($EG210,Data!$B:$CP,Daily!FZ$10,0)+VLOOKUP($IF210,Data!$B:$CP,Daily!JY$10,0),0)/IFERROR(VLOOKUP($EG206,Data!$B:$CP,Daily!FZ$10,0)+VLOOKUP($IF206,Data!$B:$CP,Daily!JY$10,0),0),0)</f>
        <v>0.36083429895712632</v>
      </c>
      <c r="CB210" s="12">
        <f>IFERROR(IFERROR(VLOOKUP($EG210,Data!$B:$CP,Daily!GA$10,0)+VLOOKUP($IF210,Data!$B:$CP,Daily!JZ$10,0),0)/IFERROR(VLOOKUP($EG206,Data!$B:$CP,Daily!GA$10,0)+VLOOKUP($IF206,Data!$B:$CP,Daily!JZ$10,0),0),0)</f>
        <v>0.38649624895804391</v>
      </c>
      <c r="CC210" s="12">
        <f>IFERROR(IFERROR(VLOOKUP($EG210,Data!$B:$CP,Daily!GB$10,0)+VLOOKUP($IF210,Data!$B:$CP,Daily!KA$10,0),0)/IFERROR(VLOOKUP($EG206,Data!$B:$CP,Daily!GB$10,0)+VLOOKUP($IF206,Data!$B:$CP,Daily!KA$10,0),0),0)</f>
        <v>0.36186237589866482</v>
      </c>
      <c r="CD210" s="12">
        <f>IFERROR(IFERROR(VLOOKUP($EG210,Data!$B:$CP,Daily!GC$10,0)+VLOOKUP($IF210,Data!$B:$CP,Daily!KB$10,0),0)/IFERROR(VLOOKUP($EG206,Data!$B:$CP,Daily!GC$10,0)+VLOOKUP($IF206,Data!$B:$CP,Daily!KB$10,0),0),0)</f>
        <v>0.37359813084112148</v>
      </c>
      <c r="CE210" s="12">
        <f>IFERROR(IFERROR(VLOOKUP($EG210,Data!$B:$CP,Daily!GD$10,0)+VLOOKUP($IF210,Data!$B:$CP,Daily!KC$10,0),0)/IFERROR(VLOOKUP($EG206,Data!$B:$CP,Daily!GD$10,0)+VLOOKUP($IF206,Data!$B:$CP,Daily!KC$10,0),0),0)</f>
        <v>0.36326156665139714</v>
      </c>
      <c r="CF210" s="12">
        <f>IFERROR(IFERROR(VLOOKUP($EG210,Data!$B:$CP,Daily!GE$10,0)+VLOOKUP($IF210,Data!$B:$CP,Daily!KD$10,0),0)/IFERROR(VLOOKUP($EG206,Data!$B:$CP,Daily!GE$10,0)+VLOOKUP($IF206,Data!$B:$CP,Daily!KD$10,0),0),0)</f>
        <v>0.35081093090424348</v>
      </c>
      <c r="CG210" s="12">
        <f>IFERROR(IFERROR(VLOOKUP($EG210,Data!$B:$CP,Daily!GF$10,0)+VLOOKUP($IF210,Data!$B:$CP,Daily!KE$10,0),0)/IFERROR(VLOOKUP($EG206,Data!$B:$CP,Daily!GF$10,0)+VLOOKUP($IF206,Data!$B:$CP,Daily!KE$10,0),0),0)</f>
        <v>0.35020613834173159</v>
      </c>
      <c r="CH210" s="12">
        <f>IFERROR(IFERROR(VLOOKUP($EG210,Data!$B:$CP,Daily!GG$10,0)+VLOOKUP($IF210,Data!$B:$CP,Daily!KF$10,0),0)/IFERROR(VLOOKUP($EG206,Data!$B:$CP,Daily!GG$10,0)+VLOOKUP($IF206,Data!$B:$CP,Daily!KF$10,0),0),0)</f>
        <v>0.36561264822134387</v>
      </c>
      <c r="CI210" s="12">
        <f>IFERROR(IFERROR(VLOOKUP($EG210,Data!$B:$CP,Daily!GH$10,0)+VLOOKUP($IF210,Data!$B:$CP,Daily!KG$10,0),0)/IFERROR(VLOOKUP($EG206,Data!$B:$CP,Daily!GH$10,0)+VLOOKUP($IF206,Data!$B:$CP,Daily!KG$10,0),0),0)</f>
        <v>0.37073938122705818</v>
      </c>
      <c r="CJ210" s="12">
        <f>IFERROR(IFERROR(VLOOKUP($EG210,Data!$B:$CP,Daily!GI$10,0)+VLOOKUP($IF210,Data!$B:$CP,Daily!KH$10,0),0)/IFERROR(VLOOKUP($EG206,Data!$B:$CP,Daily!GI$10,0)+VLOOKUP($IF206,Data!$B:$CP,Daily!KH$10,0),0),0)</f>
        <v>0.35839672322995902</v>
      </c>
      <c r="CK210" s="12">
        <f>IFERROR(IFERROR(VLOOKUP($EG210,Data!$B:$CP,Daily!GJ$10,0)+VLOOKUP($IF210,Data!$B:$CP,Daily!KI$10,0),0)/IFERROR(VLOOKUP($EG206,Data!$B:$CP,Daily!GJ$10,0)+VLOOKUP($IF206,Data!$B:$CP,Daily!KI$10,0),0),0)</f>
        <v>0.3666587508905248</v>
      </c>
      <c r="CL210" s="12">
        <f>IFERROR(IFERROR(VLOOKUP($EG210,Data!$B:$CP,Daily!GK$10,0)+VLOOKUP($IF210,Data!$B:$CP,Daily!KJ$10,0),0)/IFERROR(VLOOKUP($EG206,Data!$B:$CP,Daily!GK$10,0)+VLOOKUP($IF206,Data!$B:$CP,Daily!KJ$10,0),0),0)</f>
        <v>0.38072453861927547</v>
      </c>
      <c r="CM210" s="12">
        <f>IFERROR(IFERROR(VLOOKUP($EG210,Data!$B:$CP,Daily!GL$10,0)+VLOOKUP($IF210,Data!$B:$CP,Daily!KK$10,0),0)/IFERROR(VLOOKUP($EG206,Data!$B:$CP,Daily!GL$10,0)+VLOOKUP($IF206,Data!$B:$CP,Daily!KK$10,0),0),0)</f>
        <v>0.35791125056028689</v>
      </c>
      <c r="CN210" s="12">
        <f>IFERROR(IFERROR(VLOOKUP($EG210,Data!$B:$CP,Daily!GM$10,0)+VLOOKUP($IF210,Data!$B:$CP,Daily!KL$10,0),0)/IFERROR(VLOOKUP($EG206,Data!$B:$CP,Daily!GM$10,0)+VLOOKUP($IF206,Data!$B:$CP,Daily!KL$10,0),0),0)</f>
        <v>0.3116609129267357</v>
      </c>
      <c r="CO210" s="12">
        <f>IFERROR(IFERROR(VLOOKUP($EG210,Data!$B:$CP,Daily!GN$10,0)+VLOOKUP($IF210,Data!$B:$CP,Daily!KM$10,0),0)/IFERROR(VLOOKUP($EG206,Data!$B:$CP,Daily!GN$10,0)+VLOOKUP($IF206,Data!$B:$CP,Daily!KM$10,0),0),0)</f>
        <v>0.34249226006191952</v>
      </c>
      <c r="CP210" s="12">
        <f>IFERROR(IFERROR(VLOOKUP($EG210,Data!$B:$CP,Daily!GO$10,0)+VLOOKUP($IF210,Data!$B:$CP,Daily!KN$10,0),0)/IFERROR(VLOOKUP($EG206,Data!$B:$CP,Daily!GO$10,0)+VLOOKUP($IF206,Data!$B:$CP,Daily!KN$10,0),0),0)</f>
        <v>0.32733894832688371</v>
      </c>
      <c r="CQ210" s="12">
        <f>IFERROR(IFERROR(VLOOKUP($EG210,Data!$B:$CP,Daily!GP$10,0)+VLOOKUP($IF210,Data!$B:$CP,Daily!KO$10,0),0)/IFERROR(VLOOKUP($EG206,Data!$B:$CP,Daily!GP$10,0)+VLOOKUP($IF206,Data!$B:$CP,Daily!KO$10,0),0),0)</f>
        <v>0.31451817950673788</v>
      </c>
      <c r="CR210" s="12">
        <f>IFERROR(IFERROR(VLOOKUP($EG210,Data!$B:$CP,Daily!GQ$10,0)+VLOOKUP($IF210,Data!$B:$CP,Daily!KP$10,0),0)/IFERROR(VLOOKUP($EG206,Data!$B:$CP,Daily!GQ$10,0)+VLOOKUP($IF206,Data!$B:$CP,Daily!KP$10,0),0),0)</f>
        <v>0.32495401594114043</v>
      </c>
      <c r="CS210" s="12">
        <f>IFERROR(IFERROR(VLOOKUP($EG210,Data!$B:$CP,Daily!GR$10,0)+VLOOKUP($IF210,Data!$B:$CP,Daily!KQ$10,0),0)/IFERROR(VLOOKUP($EG206,Data!$B:$CP,Daily!GR$10,0)+VLOOKUP($IF206,Data!$B:$CP,Daily!KQ$10,0),0),0)</f>
        <v>0.34189104571070755</v>
      </c>
      <c r="CT210" s="12">
        <f>IFERROR(IFERROR(VLOOKUP($EG210,Data!$B:$CP,Daily!GS$10,0)+VLOOKUP($IF210,Data!$B:$CP,Daily!KR$10,0),0)/IFERROR(VLOOKUP($EG206,Data!$B:$CP,Daily!GS$10,0)+VLOOKUP($IF206,Data!$B:$CP,Daily!KR$10,0),0),0)</f>
        <v>0.33044703987112362</v>
      </c>
      <c r="CU210" s="12">
        <f>IFERROR(IFERROR(VLOOKUP($EG210,Data!$B:$CP,Daily!GT$10,0)+VLOOKUP($IF210,Data!$B:$CP,Daily!KS$10,0),0)/IFERROR(VLOOKUP($EG206,Data!$B:$CP,Daily!GT$10,0)+VLOOKUP($IF206,Data!$B:$CP,Daily!KS$10,0),0),0)</f>
        <v>0.31745396317053642</v>
      </c>
      <c r="CV210" s="12">
        <f>IFERROR(IFERROR(VLOOKUP($EG210,Data!$B:$CP,Daily!GU$10,0)+VLOOKUP($IF210,Data!$B:$CP,Daily!KT$10,0),0)/IFERROR(VLOOKUP($EG206,Data!$B:$CP,Daily!GU$10,0)+VLOOKUP($IF206,Data!$B:$CP,Daily!KT$10,0),0),0)</f>
        <v>0.3270997904239884</v>
      </c>
      <c r="CW210" s="12">
        <f>IFERROR(IFERROR(VLOOKUP($EG210,Data!$B:$CP,Daily!GV$10,0)+VLOOKUP($IF210,Data!$B:$CP,Daily!KU$10,0),0)/IFERROR(VLOOKUP($EG206,Data!$B:$CP,Daily!GV$10,0)+VLOOKUP($IF206,Data!$B:$CP,Daily!KU$10,0),0),0)</f>
        <v>0.32772098616957307</v>
      </c>
      <c r="CX210" s="12">
        <f>IFERROR(IFERROR(VLOOKUP($EG210,Data!$B:$CP,Daily!GW$10,0)+VLOOKUP($IF210,Data!$B:$CP,Daily!KV$10,0),0)/IFERROR(VLOOKUP($EG206,Data!$B:$CP,Daily!GW$10,0)+VLOOKUP($IF206,Data!$B:$CP,Daily!KV$10,0),0),0)</f>
        <v>0.31830708661417323</v>
      </c>
      <c r="CY210" s="12">
        <f>IFERROR(IFERROR(VLOOKUP($EG210,Data!$B:$CP,Daily!GX$10,0)+VLOOKUP($IF210,Data!$B:$CP,Daily!KW$10,0),0)/IFERROR(VLOOKUP($EG206,Data!$B:$CP,Daily!GX$10,0)+VLOOKUP($IF206,Data!$B:$CP,Daily!KW$10,0),0),0)</f>
        <v>0.31672932330827069</v>
      </c>
      <c r="CZ210" s="12">
        <f>IFERROR(IFERROR(VLOOKUP($EG210,Data!$B:$CP,Daily!GY$10,0)+VLOOKUP($IF210,Data!$B:$CP,Daily!KX$10,0),0)/IFERROR(VLOOKUP($EG206,Data!$B:$CP,Daily!GY$10,0)+VLOOKUP($IF206,Data!$B:$CP,Daily!KX$10,0),0),0)</f>
        <v>0.31266410826095736</v>
      </c>
      <c r="DA210" s="12">
        <f>IFERROR(IFERROR(VLOOKUP($EG210,Data!$B:$CP,Daily!GZ$10,0)+VLOOKUP($IF210,Data!$B:$CP,Daily!KY$10,0),0)/IFERROR(VLOOKUP($EG206,Data!$B:$CP,Daily!GZ$10,0)+VLOOKUP($IF206,Data!$B:$CP,Daily!KY$10,0),0),0)</f>
        <v>0.31846056248678367</v>
      </c>
      <c r="DB210" s="12">
        <f>IFERROR(IFERROR(VLOOKUP($EG210,Data!$B:$CP,Daily!HA$10,0)+VLOOKUP($IF210,Data!$B:$CP,Daily!KZ$10,0),0)/IFERROR(VLOOKUP($EG206,Data!$B:$CP,Daily!HA$10,0)+VLOOKUP($IF206,Data!$B:$CP,Daily!KZ$10,0),0),0)</f>
        <v>0.32031726662599147</v>
      </c>
      <c r="DC210" s="12">
        <f>IFERROR(IFERROR(VLOOKUP($EG210,Data!$B:$CP,Daily!HB$10,0)+VLOOKUP($IF210,Data!$B:$CP,Daily!LA$10,0),0)/IFERROR(VLOOKUP($EG206,Data!$B:$CP,Daily!HB$10,0)+VLOOKUP($IF206,Data!$B:$CP,Daily!LA$10,0),0),0)</f>
        <v>0.32774566473988437</v>
      </c>
      <c r="DD210" s="12">
        <f>IFERROR(IFERROR(VLOOKUP($EG210,Data!$B:$CP,Daily!HC$10,0)+VLOOKUP($IF210,Data!$B:$CP,Daily!LB$10,0),0)/IFERROR(VLOOKUP($EG206,Data!$B:$CP,Daily!HC$10,0)+VLOOKUP($IF206,Data!$B:$CP,Daily!LB$10,0),0),0)</f>
        <v>0.33078602620087338</v>
      </c>
      <c r="DE210" s="12">
        <f>IFERROR(IFERROR(VLOOKUP($EG210,Data!$B:$CP,Daily!HD$10,0)+VLOOKUP($IF210,Data!$B:$CP,Daily!LC$10,0),0)/IFERROR(VLOOKUP($EG206,Data!$B:$CP,Daily!HD$10,0)+VLOOKUP($IF206,Data!$B:$CP,Daily!LC$10,0),0),0)</f>
        <v>0.31719316416364579</v>
      </c>
      <c r="DF210" s="12">
        <f>IFERROR(IFERROR(VLOOKUP($EG210,Data!$B:$CP,Daily!HE$10,0)+VLOOKUP($IF210,Data!$B:$CP,Daily!LD$10,0),0)/IFERROR(VLOOKUP($EG206,Data!$B:$CP,Daily!HE$10,0)+VLOOKUP($IF206,Data!$B:$CP,Daily!LD$10,0),0),0)</f>
        <v>0.31861063464837047</v>
      </c>
      <c r="DG210" s="12">
        <f>IFERROR(IFERROR(VLOOKUP($EG210,Data!$B:$CP,Daily!HF$10,0)+VLOOKUP($IF210,Data!$B:$CP,Daily!LE$10,0),0)/IFERROR(VLOOKUP($EG206,Data!$B:$CP,Daily!HF$10,0)+VLOOKUP($IF206,Data!$B:$CP,Daily!LE$10,0),0),0)</f>
        <v>0.32124244319366269</v>
      </c>
      <c r="DH210" s="12">
        <f>IFERROR(IFERROR(VLOOKUP($EG210,Data!$B:$CP,Daily!HG$10,0)+VLOOKUP($IF210,Data!$B:$CP,Daily!LF$10,0),0)/IFERROR(VLOOKUP($EG206,Data!$B:$CP,Daily!HG$10,0)+VLOOKUP($IF206,Data!$B:$CP,Daily!LF$10,0),0),0)</f>
        <v>0.32446594115276101</v>
      </c>
      <c r="DI210" s="12">
        <f>IFERROR(IFERROR(VLOOKUP($EG210,Data!$B:$CP,Daily!HH$10,0)+VLOOKUP($IF210,Data!$B:$CP,Daily!LG$10,0),0)/IFERROR(VLOOKUP($EG206,Data!$B:$CP,Daily!HH$10,0)+VLOOKUP($IF206,Data!$B:$CP,Daily!LG$10,0),0),0)</f>
        <v>0.31827111984282908</v>
      </c>
      <c r="DJ210" s="12">
        <f>IFERROR(IFERROR(VLOOKUP($EG210,Data!$B:$CP,Daily!HI$10,0)+VLOOKUP($IF210,Data!$B:$CP,Daily!LH$10,0),0)/IFERROR(VLOOKUP($EG206,Data!$B:$CP,Daily!HI$10,0)+VLOOKUP($IF206,Data!$B:$CP,Daily!LH$10,0),0),0)</f>
        <v>0.32538203503540813</v>
      </c>
      <c r="DK210" s="12">
        <f>IFERROR(IFERROR(VLOOKUP($EG210,Data!$B:$CP,Daily!HJ$10,0)+VLOOKUP($IF210,Data!$B:$CP,Daily!LI$10,0),0)/IFERROR(VLOOKUP($EG206,Data!$B:$CP,Daily!HJ$10,0)+VLOOKUP($IF206,Data!$B:$CP,Daily!LI$10,0),0),0)</f>
        <v>0.32304299889746418</v>
      </c>
      <c r="DL210" s="12">
        <f>IFERROR(IFERROR(VLOOKUP($EG210,Data!$B:$CP,Daily!HK$10,0)+VLOOKUP($IF210,Data!$B:$CP,Daily!LJ$10,0),0)/IFERROR(VLOOKUP($EG206,Data!$B:$CP,Daily!HK$10,0)+VLOOKUP($IF206,Data!$B:$CP,Daily!LJ$10,0),0),0)</f>
        <v>0.31168831168831168</v>
      </c>
      <c r="DM210" s="12">
        <f>IFERROR(IFERROR(VLOOKUP($EG210,Data!$B:$CP,Daily!HL$10,0)+VLOOKUP($IF210,Data!$B:$CP,Daily!LK$10,0),0)/IFERROR(VLOOKUP($EG206,Data!$B:$CP,Daily!HL$10,0)+VLOOKUP($IF206,Data!$B:$CP,Daily!LK$10,0),0),0)</f>
        <v>0.31965668829809502</v>
      </c>
      <c r="DN210" s="12">
        <f>IFERROR(IFERROR(VLOOKUP($EG210,Data!$B:$CP,Daily!HM$10,0)+VLOOKUP($IF210,Data!$B:$CP,Daily!LL$10,0),0)/IFERROR(VLOOKUP($EG206,Data!$B:$CP,Daily!HM$10,0)+VLOOKUP($IF206,Data!$B:$CP,Daily!LL$10,0),0),0)</f>
        <v>0.32773109243697479</v>
      </c>
      <c r="DO210" s="12">
        <f>IFERROR(IFERROR(VLOOKUP($EG210,Data!$B:$CP,Daily!HN$10,0)+VLOOKUP($IF210,Data!$B:$CP,Daily!LM$10,0),0)/IFERROR(VLOOKUP($EG206,Data!$B:$CP,Daily!HN$10,0)+VLOOKUP($IF206,Data!$B:$CP,Daily!LM$10,0),0),0)</f>
        <v>0.32364054542467552</v>
      </c>
      <c r="DP210" s="12">
        <f>IFERROR(IFERROR(VLOOKUP($EG210,Data!$B:$CP,Daily!HO$10,0)+VLOOKUP($IF210,Data!$B:$CP,Daily!LN$10,0),0)/IFERROR(VLOOKUP($EG206,Data!$B:$CP,Daily!HO$10,0)+VLOOKUP($IF206,Data!$B:$CP,Daily!LN$10,0),0),0)</f>
        <v>0.32769853847508362</v>
      </c>
      <c r="DQ210" s="12">
        <f>IFERROR(IFERROR(VLOOKUP($EG210,Data!$B:$CP,Daily!HP$10,0)+VLOOKUP($IF210,Data!$B:$CP,Daily!LO$10,0),0)/IFERROR(VLOOKUP($EG206,Data!$B:$CP,Daily!HP$10,0)+VLOOKUP($IF206,Data!$B:$CP,Daily!LO$10,0),0),0)</f>
        <v>0.31622096427874291</v>
      </c>
      <c r="DR210" s="12">
        <f>IFERROR(IFERROR(VLOOKUP($EG210,Data!$B:$CP,Daily!HQ$10,0)+VLOOKUP($IF210,Data!$B:$CP,Daily!LP$10,0),0)/IFERROR(VLOOKUP($EG206,Data!$B:$CP,Daily!HQ$10,0)+VLOOKUP($IF206,Data!$B:$CP,Daily!LP$10,0),0),0)</f>
        <v>0.33128968688416904</v>
      </c>
      <c r="DS210" s="12">
        <f>IFERROR(IFERROR(VLOOKUP($EG210,Data!$B:$CP,Daily!HR$10,0)+VLOOKUP($IF210,Data!$B:$CP,Daily!LQ$10,0),0)/IFERROR(VLOOKUP($EG206,Data!$B:$CP,Daily!HR$10,0)+VLOOKUP($IF206,Data!$B:$CP,Daily!LQ$10,0),0),0)</f>
        <v>0.31536319919007844</v>
      </c>
      <c r="DT210" s="12">
        <f>IFERROR(IFERROR(VLOOKUP($EG210,Data!$B:$CP,Daily!HS$10,0)+VLOOKUP($IF210,Data!$B:$CP,Daily!LR$10,0),0)/IFERROR(VLOOKUP($EG206,Data!$B:$CP,Daily!HS$10,0)+VLOOKUP($IF206,Data!$B:$CP,Daily!LR$10,0),0),0)</f>
        <v>0.34632561916362159</v>
      </c>
      <c r="DU210" s="12">
        <f>IFERROR(IFERROR(VLOOKUP($EG210,Data!$B:$CP,Daily!HT$10,0)+VLOOKUP($IF210,Data!$B:$CP,Daily!LS$10,0),0)/IFERROR(VLOOKUP($EG206,Data!$B:$CP,Daily!HT$10,0)+VLOOKUP($IF206,Data!$B:$CP,Daily!LS$10,0),0),0)</f>
        <v>0.32777894958869436</v>
      </c>
      <c r="DV210" s="43"/>
      <c r="DW210" s="12">
        <f t="shared" si="3065"/>
        <v>0.32733894832688371</v>
      </c>
      <c r="DX210" s="12">
        <f t="shared" si="3066"/>
        <v>0.3649735692944151</v>
      </c>
      <c r="DY210" s="12">
        <f t="shared" si="3145"/>
        <v>3.7634620967531396E-2</v>
      </c>
      <c r="DZ210" s="12">
        <f t="shared" si="3146"/>
        <v>0.39319953502006366</v>
      </c>
      <c r="EA210" s="12">
        <f t="shared" si="3147"/>
        <v>0.29911298260123514</v>
      </c>
      <c r="EB210" s="14"/>
      <c r="EC210" s="12">
        <f t="shared" si="3148"/>
        <v>2.1361867934579483E-2</v>
      </c>
      <c r="ED210" s="12">
        <f t="shared" si="3149"/>
        <v>0.32685862879848288</v>
      </c>
      <c r="EE210" s="12">
        <f t="shared" si="3150"/>
        <v>0.32353386060970107</v>
      </c>
      <c r="EF210" s="1"/>
      <c r="EG210" s="7" t="s">
        <v>962</v>
      </c>
      <c r="EH210" s="7" t="s">
        <v>183</v>
      </c>
      <c r="EI210" s="12">
        <f>IFERROR(VLOOKUP($EG210,Data!$B:$CP,Daily!EI$10,0)/VLOOKUP($EG206,Data!$B:$CP,Daily!EI$10,0),0)</f>
        <v>0.27275541795665637</v>
      </c>
      <c r="EJ210" s="12">
        <f>IFERROR(VLOOKUP($EG210,Data!$B:$CP,Daily!EJ$10,0)/VLOOKUP($EG206,Data!$B:$CP,Daily!EJ$10,0),0)</f>
        <v>0.27280912364945981</v>
      </c>
      <c r="EK210" s="12">
        <f>IFERROR(VLOOKUP($EG210,Data!$B:$CP,Daily!EK$10,0)/VLOOKUP($EG206,Data!$B:$CP,Daily!EK$10,0),0)</f>
        <v>0.27244039270687237</v>
      </c>
      <c r="EL210" s="12">
        <f>IFERROR(VLOOKUP($EG210,Data!$B:$CP,Daily!EL$10,0)/VLOOKUP($EG206,Data!$B:$CP,Daily!EL$10,0),0)</f>
        <v>0.26138538078836587</v>
      </c>
      <c r="EM210" s="12">
        <f>IFERROR(VLOOKUP($EG210,Data!$B:$CP,Daily!EM$10,0)/VLOOKUP($EG206,Data!$B:$CP,Daily!EM$10,0),0)</f>
        <v>0.25414781297134237</v>
      </c>
      <c r="EN210" s="12">
        <f>IFERROR(VLOOKUP($EG210,Data!$B:$CP,Daily!EN$10,0)/VLOOKUP($EG206,Data!$B:$CP,Daily!EN$10,0),0)</f>
        <v>0.28246081041112098</v>
      </c>
      <c r="EO210" s="12">
        <f>IFERROR(VLOOKUP($EG210,Data!$B:$CP,Daily!EO$10,0)/VLOOKUP($EG206,Data!$B:$CP,Daily!EO$10,0),0)</f>
        <v>0.28691275167785235</v>
      </c>
      <c r="EP210" s="12">
        <f>IFERROR(VLOOKUP($EG210,Data!$B:$CP,Daily!EP$10,0)/VLOOKUP($EG206,Data!$B:$CP,Daily!EP$10,0),0)</f>
        <v>0.27175889841517276</v>
      </c>
      <c r="EQ210" s="12">
        <f>IFERROR(VLOOKUP($EG210,Data!$B:$CP,Daily!EQ$10,0)/VLOOKUP($EG206,Data!$B:$CP,Daily!EQ$10,0),0)</f>
        <v>0.27353896103896103</v>
      </c>
      <c r="ER210" s="12">
        <f>IFERROR(VLOOKUP($EG210,Data!$B:$CP,Daily!ER$10,0)/VLOOKUP($EG206,Data!$B:$CP,Daily!ER$10,0),0)</f>
        <v>0.29113067027758971</v>
      </c>
      <c r="ES210" s="12">
        <f>IFERROR(VLOOKUP($EG210,Data!$B:$CP,Daily!ES$10,0)/VLOOKUP($EG206,Data!$B:$CP,Daily!ES$10,0),0)</f>
        <v>0.25448987390141381</v>
      </c>
      <c r="ET210" s="12">
        <f>IFERROR(VLOOKUP($EG210,Data!$B:$CP,Daily!ET$10,0)/VLOOKUP($EG206,Data!$B:$CP,Daily!ET$10,0),0)</f>
        <v>0.27296587926509186</v>
      </c>
      <c r="EU210" s="12">
        <f>IFERROR(VLOOKUP($EG210,Data!$B:$CP,Daily!EU$10,0)/VLOOKUP($EG206,Data!$B:$CP,Daily!EU$10,0),0)</f>
        <v>0.2743091095189355</v>
      </c>
      <c r="EV210" s="12">
        <f>IFERROR(VLOOKUP($EG210,Data!$B:$CP,Daily!EV$10,0)/VLOOKUP($EG206,Data!$B:$CP,Daily!EV$10,0),0)</f>
        <v>0.24624720536569786</v>
      </c>
      <c r="EW210" s="12">
        <f>IFERROR(VLOOKUP($EG210,Data!$B:$CP,Daily!EW$10,0)/VLOOKUP($EG206,Data!$B:$CP,Daily!EW$10,0),0)</f>
        <v>0.25849611988225851</v>
      </c>
      <c r="EX210" s="12">
        <f>IFERROR(VLOOKUP($EG210,Data!$B:$CP,Daily!EX$10,0)/VLOOKUP($EG206,Data!$B:$CP,Daily!EX$10,0),0)</f>
        <v>0.25140537164272331</v>
      </c>
      <c r="EY210" s="12">
        <f>IFERROR(VLOOKUP($EG210,Data!$B:$CP,Daily!EY$10,0)/VLOOKUP($EG206,Data!$B:$CP,Daily!EY$10,0),0)</f>
        <v>0.27539341917024318</v>
      </c>
      <c r="EZ210" s="12">
        <f>IFERROR(VLOOKUP($EG210,Data!$B:$CP,Daily!EZ$10,0)/VLOOKUP($EG206,Data!$B:$CP,Daily!EZ$10,0),0)</f>
        <v>0.27898137590269861</v>
      </c>
      <c r="FA210" s="12">
        <f>IFERROR(VLOOKUP($EG210,Data!$B:$CP,Daily!FA$10,0)/VLOOKUP($EG206,Data!$B:$CP,Daily!FA$10,0),0)</f>
        <v>0.26091302899033658</v>
      </c>
      <c r="FB210" s="12">
        <f>IFERROR(VLOOKUP($EG210,Data!$B:$CP,Daily!FB$10,0)/VLOOKUP($EG206,Data!$B:$CP,Daily!FB$10,0),0)</f>
        <v>0.27629733520336608</v>
      </c>
      <c r="FC210" s="12">
        <f>IFERROR(VLOOKUP($EG210,Data!$B:$CP,Daily!FC$10,0)/VLOOKUP($EG206,Data!$B:$CP,Daily!FC$10,0),0)</f>
        <v>0.26882809861533263</v>
      </c>
      <c r="FD210" s="12">
        <f>IFERROR(VLOOKUP($EG210,Data!$B:$CP,Daily!FD$10,0)/VLOOKUP($EG206,Data!$B:$CP,Daily!FD$10,0),0)</f>
        <v>0.25424858380539822</v>
      </c>
      <c r="FE210" s="12">
        <f>IFERROR(VLOOKUP($EG210,Data!$B:$CP,Daily!FE$10,0)/VLOOKUP($EG206,Data!$B:$CP,Daily!FE$10,0),0)</f>
        <v>0.25976500476341696</v>
      </c>
      <c r="FF210" s="12">
        <f>IFERROR(VLOOKUP($EG210,Data!$B:$CP,Daily!FF$10,0)/VLOOKUP($EG206,Data!$B:$CP,Daily!FF$10,0),0)</f>
        <v>0.25584905660377361</v>
      </c>
      <c r="FG210" s="12">
        <f>IFERROR(VLOOKUP($EG210,Data!$B:$CP,Daily!FG$10,0)/VLOOKUP($EG206,Data!$B:$CP,Daily!FG$10,0),0)</f>
        <v>0.24497991967871485</v>
      </c>
      <c r="FH210" s="12">
        <f>IFERROR(VLOOKUP($EG210,Data!$B:$CP,Daily!FH$10,0)/VLOOKUP($EG206,Data!$B:$CP,Daily!FH$10,0),0)</f>
        <v>0.24858944573514768</v>
      </c>
      <c r="FI210" s="12">
        <f>IFERROR(VLOOKUP($EG210,Data!$B:$CP,Daily!FI$10,0)/VLOOKUP($EG206,Data!$B:$CP,Daily!FI$10,0),0)</f>
        <v>0.24524111675126903</v>
      </c>
      <c r="FJ210" s="12">
        <f>IFERROR(VLOOKUP($EG210,Data!$B:$CP,Daily!FJ$10,0)/VLOOKUP($EG206,Data!$B:$CP,Daily!FJ$10,0),0)</f>
        <v>0.25136787898294172</v>
      </c>
      <c r="FK210" s="12">
        <f>IFERROR(VLOOKUP($EG210,Data!$B:$CP,Daily!FK$10,0)/VLOOKUP($EG206,Data!$B:$CP,Daily!FK$10,0),0)</f>
        <v>0.26796747967479673</v>
      </c>
      <c r="FL210" s="12">
        <f>IFERROR(VLOOKUP($EG210,Data!$B:$CP,Daily!FL$10,0)/VLOOKUP($EG206,Data!$B:$CP,Daily!FL$10,0),0)</f>
        <v>0.25197516930022573</v>
      </c>
      <c r="FM210" s="12">
        <f>IFERROR(VLOOKUP($EG210,Data!$B:$CP,Daily!FM$10,0)/VLOOKUP($EG206,Data!$B:$CP,Daily!FM$10,0),0)</f>
        <v>0.25277596342259961</v>
      </c>
      <c r="FN210" s="12">
        <f>IFERROR(VLOOKUP($EG210,Data!$B:$CP,Daily!FN$10,0)/VLOOKUP($EG206,Data!$B:$CP,Daily!FN$10,0),0)</f>
        <v>0.25107045543012846</v>
      </c>
      <c r="FO210" s="12">
        <f>IFERROR(VLOOKUP($EG210,Data!$B:$CP,Daily!FO$10,0)/VLOOKUP($EG206,Data!$B:$CP,Daily!FO$10,0),0)</f>
        <v>0.25499412455934195</v>
      </c>
      <c r="FP210" s="12">
        <f>IFERROR(VLOOKUP($EG210,Data!$B:$CP,Daily!FP$10,0)/VLOOKUP($EG206,Data!$B:$CP,Daily!FP$10,0),0)</f>
        <v>0.24534686971235195</v>
      </c>
      <c r="FQ210" s="12">
        <f>IFERROR(VLOOKUP($EG210,Data!$B:$CP,Daily!FQ$10,0)/VLOOKUP($EG206,Data!$B:$CP,Daily!FQ$10,0),0)</f>
        <v>0.25125479775612636</v>
      </c>
      <c r="FR210" s="12">
        <f>IFERROR(VLOOKUP($EG210,Data!$B:$CP,Daily!FR$10,0)/VLOOKUP($EG206,Data!$B:$CP,Daily!FR$10,0),0)</f>
        <v>0.26283185840707962</v>
      </c>
      <c r="FS210" s="12">
        <f>IFERROR(VLOOKUP($EG210,Data!$B:$CP,Daily!FS$10,0)/VLOOKUP($EG206,Data!$B:$CP,Daily!FS$10,0),0)</f>
        <v>0.262336835402738</v>
      </c>
      <c r="FT210" s="12">
        <f>IFERROR(VLOOKUP($EG210,Data!$B:$CP,Daily!FT$10,0)/VLOOKUP($EG206,Data!$B:$CP,Daily!FT$10,0),0)</f>
        <v>0.24464944649446493</v>
      </c>
      <c r="FU210" s="12">
        <f>IFERROR(VLOOKUP($EG210,Data!$B:$CP,Daily!FU$10,0)/VLOOKUP($EG206,Data!$B:$CP,Daily!FU$10,0),0)</f>
        <v>0.24797613975287602</v>
      </c>
      <c r="FV210" s="12">
        <f>IFERROR(VLOOKUP($EG210,Data!$B:$CP,Daily!FV$10,0)/VLOOKUP($EG206,Data!$B:$CP,Daily!FV$10,0),0)</f>
        <v>0.25640138408304497</v>
      </c>
      <c r="FW210" s="12">
        <f>IFERROR(VLOOKUP($EG210,Data!$B:$CP,Daily!FW$10,0)/VLOOKUP($EG206,Data!$B:$CP,Daily!FW$10,0),0)</f>
        <v>0.26254416961130744</v>
      </c>
      <c r="FX210" s="12">
        <f>IFERROR(VLOOKUP($EG210,Data!$B:$CP,Daily!FX$10,0)/VLOOKUP($EG206,Data!$B:$CP,Daily!FX$10,0),0)</f>
        <v>0.23600402279584312</v>
      </c>
      <c r="FY210" s="12">
        <f>IFERROR(VLOOKUP($EG210,Data!$B:$CP,Daily!FY$10,0)/VLOOKUP($EG206,Data!$B:$CP,Daily!FY$10,0),0)</f>
        <v>0.2432523616734143</v>
      </c>
      <c r="FZ210" s="12">
        <f>IFERROR(VLOOKUP($EG210,Data!$B:$CP,Daily!FZ$10,0)/VLOOKUP($EG206,Data!$B:$CP,Daily!FZ$10,0),0)</f>
        <v>0.25034530386740333</v>
      </c>
      <c r="GA210" s="12">
        <f>IFERROR(VLOOKUP($EG210,Data!$B:$CP,Daily!GA$10,0)/VLOOKUP($EG206,Data!$B:$CP,Daily!GA$10,0),0)</f>
        <v>0.28224455611390287</v>
      </c>
      <c r="GB210" s="12">
        <f>IFERROR(VLOOKUP($EG210,Data!$B:$CP,Daily!GB$10,0)/VLOOKUP($EG206,Data!$B:$CP,Daily!GB$10,0),0)</f>
        <v>0.24426313105558389</v>
      </c>
      <c r="GC210" s="12">
        <f>IFERROR(VLOOKUP($EG210,Data!$B:$CP,Daily!GC$10,0)/VLOOKUP($EG206,Data!$B:$CP,Daily!GC$10,0),0)</f>
        <v>0.27269577269577272</v>
      </c>
      <c r="GD210" s="12">
        <f>IFERROR(VLOOKUP($EG210,Data!$B:$CP,Daily!GD$10,0)/VLOOKUP($EG206,Data!$B:$CP,Daily!GD$10,0),0)</f>
        <v>0.2565217391304348</v>
      </c>
      <c r="GE210" s="12">
        <f>IFERROR(VLOOKUP($EG210,Data!$B:$CP,Daily!GE$10,0)/VLOOKUP($EG206,Data!$B:$CP,Daily!GE$10,0),0)</f>
        <v>0.25048987589810584</v>
      </c>
      <c r="GF210" s="12">
        <f>IFERROR(VLOOKUP($EG210,Data!$B:$CP,Daily!GF$10,0)/VLOOKUP($EG206,Data!$B:$CP,Daily!GF$10,0),0)</f>
        <v>0.24751115688293854</v>
      </c>
      <c r="GG210" s="12">
        <f>IFERROR(VLOOKUP($EG210,Data!$B:$CP,Daily!GG$10,0)/VLOOKUP($EG206,Data!$B:$CP,Daily!GG$10,0),0)</f>
        <v>0.24796747967479674</v>
      </c>
      <c r="GH210" s="12">
        <f>IFERROR(VLOOKUP($EG210,Data!$B:$CP,Daily!GH$10,0)/VLOOKUP($EG206,Data!$B:$CP,Daily!GH$10,0),0)</f>
        <v>0.26217821782178219</v>
      </c>
      <c r="GI210" s="12">
        <f>IFERROR(VLOOKUP($EG210,Data!$B:$CP,Daily!GI$10,0)/VLOOKUP($EG206,Data!$B:$CP,Daily!GI$10,0),0)</f>
        <v>0.23616071428571428</v>
      </c>
      <c r="GJ210" s="12">
        <f>IFERROR(VLOOKUP($EG210,Data!$B:$CP,Daily!GJ$10,0)/VLOOKUP($EG206,Data!$B:$CP,Daily!GJ$10,0),0)</f>
        <v>0.26140035906642728</v>
      </c>
      <c r="GK210" s="12">
        <f>IFERROR(VLOOKUP($EG210,Data!$B:$CP,Daily!GK$10,0)/VLOOKUP($EG206,Data!$B:$CP,Daily!GK$10,0),0)</f>
        <v>0.26998284734133793</v>
      </c>
      <c r="GL210" s="12">
        <f>IFERROR(VLOOKUP($EG210,Data!$B:$CP,Daily!GL$10,0)/VLOOKUP($EG206,Data!$B:$CP,Daily!GL$10,0),0)</f>
        <v>0.24687500000000001</v>
      </c>
      <c r="GM210" s="12">
        <f>IFERROR(VLOOKUP($EG210,Data!$B:$CP,Daily!GM$10,0)/VLOOKUP($EG206,Data!$B:$CP,Daily!GM$10,0),0)</f>
        <v>0.20705808869456591</v>
      </c>
      <c r="GN210" s="12">
        <f>IFERROR(VLOOKUP($EG210,Data!$B:$CP,Daily!GN$10,0)/VLOOKUP($EG206,Data!$B:$CP,Daily!GN$10,0),0)</f>
        <v>0.23109380071405389</v>
      </c>
      <c r="GO210" s="12">
        <f>IFERROR(VLOOKUP($EG210,Data!$B:$CP,Daily!GO$10,0)/VLOOKUP($EG206,Data!$B:$CP,Daily!GO$10,0),0)</f>
        <v>0.20755408874220754</v>
      </c>
      <c r="GP210" s="12">
        <f>IFERROR(VLOOKUP($EG210,Data!$B:$CP,Daily!GP$10,0)/VLOOKUP($EG206,Data!$B:$CP,Daily!GP$10,0),0)</f>
        <v>0.19623430962343097</v>
      </c>
      <c r="GQ210" s="12">
        <f>IFERROR(VLOOKUP($EG210,Data!$B:$CP,Daily!GQ$10,0)/VLOOKUP($EG206,Data!$B:$CP,Daily!GQ$10,0),0)</f>
        <v>0.21523809523809523</v>
      </c>
      <c r="GR210" s="12">
        <f>IFERROR(VLOOKUP($EG210,Data!$B:$CP,Daily!GR$10,0)/VLOOKUP($EG206,Data!$B:$CP,Daily!GR$10,0),0)</f>
        <v>0.23184079601990049</v>
      </c>
      <c r="GS210" s="12">
        <f>IFERROR(VLOOKUP($EG210,Data!$B:$CP,Daily!GS$10,0)/VLOOKUP($EG206,Data!$B:$CP,Daily!GS$10,0),0)</f>
        <v>0.20648967551622419</v>
      </c>
      <c r="GT210" s="12">
        <f>IFERROR(VLOOKUP($EG210,Data!$B:$CP,Daily!GT$10,0)/VLOOKUP($EG206,Data!$B:$CP,Daily!GT$10,0),0)</f>
        <v>0.20204603580562661</v>
      </c>
      <c r="GU210" s="12">
        <f>IFERROR(VLOOKUP($EG210,Data!$B:$CP,Daily!GU$10,0)/VLOOKUP($EG206,Data!$B:$CP,Daily!GU$10,0),0)</f>
        <v>0.19818376068376067</v>
      </c>
      <c r="GV210" s="12">
        <f>IFERROR(VLOOKUP($EG210,Data!$B:$CP,Daily!GV$10,0)/VLOOKUP($EG206,Data!$B:$CP,Daily!GV$10,0),0)</f>
        <v>0.21765455704270237</v>
      </c>
      <c r="GW210" s="12">
        <f>IFERROR(VLOOKUP($EG210,Data!$B:$CP,Daily!GW$10,0)/VLOOKUP($EG206,Data!$B:$CP,Daily!GW$10,0),0)</f>
        <v>0.19869807811531309</v>
      </c>
      <c r="GX210" s="12">
        <f>IFERROR(VLOOKUP($EG210,Data!$B:$CP,Daily!GX$10,0)/VLOOKUP($EG206,Data!$B:$CP,Daily!GX$10,0),0)</f>
        <v>0.21829581077229981</v>
      </c>
      <c r="GY210" s="12">
        <f>IFERROR(VLOOKUP($EG210,Data!$B:$CP,Daily!GY$10,0)/VLOOKUP($EG206,Data!$B:$CP,Daily!GY$10,0),0)</f>
        <v>0.20330012453300125</v>
      </c>
      <c r="GZ210" s="12">
        <f>IFERROR(VLOOKUP($EG210,Data!$B:$CP,Daily!GZ$10,0)/VLOOKUP($EG206,Data!$B:$CP,Daily!GZ$10,0),0)</f>
        <v>0.21347586653709102</v>
      </c>
      <c r="HA210" s="12">
        <f>IFERROR(VLOOKUP($EG210,Data!$B:$CP,Daily!HA$10,0)/VLOOKUP($EG206,Data!$B:$CP,Daily!HA$10,0),0)</f>
        <v>0.21597726555099464</v>
      </c>
      <c r="HB210" s="12">
        <f>IFERROR(VLOOKUP($EG210,Data!$B:$CP,Daily!HB$10,0)/VLOOKUP($EG206,Data!$B:$CP,Daily!HB$10,0),0)</f>
        <v>0.21667681071211198</v>
      </c>
      <c r="HC210" s="12">
        <f>IFERROR(VLOOKUP($EG210,Data!$B:$CP,Daily!HC$10,0)/VLOOKUP($EG206,Data!$B:$CP,Daily!HC$10,0),0)</f>
        <v>0.2158002735978112</v>
      </c>
      <c r="HD210" s="12">
        <f>IFERROR(VLOOKUP($EG210,Data!$B:$CP,Daily!HD$10,0)/VLOOKUP($EG206,Data!$B:$CP,Daily!HD$10,0),0)</f>
        <v>0.20553994379767163</v>
      </c>
      <c r="HE210" s="12">
        <f>IFERROR(VLOOKUP($EG210,Data!$B:$CP,Daily!HE$10,0)/VLOOKUP($EG206,Data!$B:$CP,Daily!HE$10,0),0)</f>
        <v>0.21591650358773645</v>
      </c>
      <c r="HF210" s="12">
        <f>IFERROR(VLOOKUP($EG210,Data!$B:$CP,Daily!HF$10,0)/VLOOKUP($EG206,Data!$B:$CP,Daily!HF$10,0),0)</f>
        <v>0.21600253004427578</v>
      </c>
      <c r="HG210" s="12">
        <f>IFERROR(VLOOKUP($EG210,Data!$B:$CP,Daily!HG$10,0)/VLOOKUP($EG206,Data!$B:$CP,Daily!HG$10,0),0)</f>
        <v>0.21567417463745758</v>
      </c>
      <c r="HH210" s="12">
        <f>IFERROR(VLOOKUP($EG210,Data!$B:$CP,Daily!HH$10,0)/VLOOKUP($EG206,Data!$B:$CP,Daily!HH$10,0),0)</f>
        <v>0.20454545454545456</v>
      </c>
      <c r="HI210" s="12">
        <f>IFERROR(VLOOKUP($EG210,Data!$B:$CP,Daily!HI$10,0)/VLOOKUP($EG206,Data!$B:$CP,Daily!HI$10,0),0)</f>
        <v>0.21469740634005763</v>
      </c>
      <c r="HJ210" s="12">
        <f>IFERROR(VLOOKUP($EG210,Data!$B:$CP,Daily!HJ$10,0)/VLOOKUP($EG206,Data!$B:$CP,Daily!HJ$10,0),0)</f>
        <v>0.21765096217650962</v>
      </c>
      <c r="HK210" s="12">
        <f>IFERROR(VLOOKUP($EG210,Data!$B:$CP,Daily!HK$10,0)/VLOOKUP($EG206,Data!$B:$CP,Daily!HK$10,0),0)</f>
        <v>0.2013888888888889</v>
      </c>
      <c r="HL210" s="12">
        <f>IFERROR(VLOOKUP($EG210,Data!$B:$CP,Daily!HL$10,0)/VLOOKUP($EG206,Data!$B:$CP,Daily!HL$10,0),0)</f>
        <v>0.21081081081081082</v>
      </c>
      <c r="HM210" s="12">
        <f>IFERROR(VLOOKUP($EG210,Data!$B:$CP,Daily!HM$10,0)/VLOOKUP($EG206,Data!$B:$CP,Daily!HM$10,0),0)</f>
        <v>0.21736434108527131</v>
      </c>
      <c r="HN210" s="12">
        <f>IFERROR(VLOOKUP($EG210,Data!$B:$CP,Daily!HN$10,0)/VLOOKUP($EG206,Data!$B:$CP,Daily!HN$10,0),0)</f>
        <v>0.22773972602739725</v>
      </c>
      <c r="HO210" s="12">
        <f>IFERROR(VLOOKUP($EG210,Data!$B:$CP,Daily!HO$10,0)/VLOOKUP($EG206,Data!$B:$CP,Daily!HO$10,0),0)</f>
        <v>0.25998529772114676</v>
      </c>
      <c r="HP210" s="12">
        <f>IFERROR(VLOOKUP($EG210,Data!$B:$CP,Daily!HP$10,0)/VLOOKUP($EG206,Data!$B:$CP,Daily!HP$10,0),0)</f>
        <v>0.22294308463580065</v>
      </c>
      <c r="HQ210" s="12">
        <f>IFERROR(VLOOKUP($EG210,Data!$B:$CP,Daily!HQ$10,0)/VLOOKUP($EG206,Data!$B:$CP,Daily!HQ$10,0),0)</f>
        <v>0.2381570408825438</v>
      </c>
      <c r="HR210" s="12">
        <f>IFERROR(VLOOKUP($EG210,Data!$B:$CP,Daily!HR$10,0)/VLOOKUP($EG206,Data!$B:$CP,Daily!HR$10,0),0)</f>
        <v>0.2171077867280399</v>
      </c>
      <c r="HS210" s="12">
        <f>IFERROR(VLOOKUP($EG210,Data!$B:$CP,Daily!HS$10,0)/VLOOKUP($EG206,Data!$B:$CP,Daily!HS$10,0),0)</f>
        <v>0.23462002412545235</v>
      </c>
      <c r="HT210" s="12">
        <f>IFERROR(VLOOKUP($EG210,Data!$B:$CP,Daily!HT$10,0)/VLOOKUP($EG206,Data!$B:$CP,Daily!HT$10,0),0)</f>
        <v>0.23129675810473815</v>
      </c>
      <c r="HU210" s="13"/>
      <c r="HV210" s="40">
        <f t="shared" si="1902"/>
        <v>0.21736434108527131</v>
      </c>
      <c r="HW210" s="40">
        <f t="shared" si="1903"/>
        <v>0.26140035906642728</v>
      </c>
      <c r="HX210" s="40">
        <f t="shared" si="3071"/>
        <v>4.4036017981155973E-2</v>
      </c>
      <c r="HY210" s="40">
        <f t="shared" si="3072"/>
        <v>0.29442737255229423</v>
      </c>
      <c r="HZ210" s="40">
        <f t="shared" si="3073"/>
        <v>0.18433732759940433</v>
      </c>
      <c r="IA210" s="43"/>
      <c r="IB210" s="12">
        <f t="shared" si="3074"/>
        <v>2.2273733619934611E-2</v>
      </c>
      <c r="IC210" s="12">
        <f t="shared" si="3151"/>
        <v>0.2316050363935189</v>
      </c>
      <c r="ID210" s="12">
        <f t="shared" si="3152"/>
        <v>0.21635268547139225</v>
      </c>
      <c r="IE210" s="1"/>
      <c r="IF210" s="7" t="s">
        <v>963</v>
      </c>
      <c r="IG210" s="7" t="s">
        <v>183</v>
      </c>
      <c r="IH210" s="12">
        <f>IFERROR(VLOOKUP($IF210,Data!$B:$CP,Daily!IH$10,0)/VLOOKUP($IF206,Data!$B:$CP,Daily!IH$10,0),0)</f>
        <v>0.5870712401055409</v>
      </c>
      <c r="II210" s="12">
        <f>IFERROR(VLOOKUP($IF210,Data!$B:$CP,Daily!II$10,0)/VLOOKUP($IF206,Data!$B:$CP,Daily!II$10,0),0)</f>
        <v>0.55895196506550215</v>
      </c>
      <c r="IJ210" s="12">
        <f>IFERROR(VLOOKUP($IF210,Data!$B:$CP,Daily!IJ$10,0)/VLOOKUP($IF206,Data!$B:$CP,Daily!IJ$10,0),0)</f>
        <v>0.5921625544267054</v>
      </c>
      <c r="IK210" s="12">
        <f>IFERROR(VLOOKUP($IF210,Data!$B:$CP,Daily!IK$10,0)/VLOOKUP($IF206,Data!$B:$CP,Daily!IK$10,0),0)</f>
        <v>0.58419792498004786</v>
      </c>
      <c r="IL210" s="12">
        <f>IFERROR(VLOOKUP($IF210,Data!$B:$CP,Daily!IL$10,0)/VLOOKUP($IF206,Data!$B:$CP,Daily!IL$10,0),0)</f>
        <v>0.55675675675675673</v>
      </c>
      <c r="IM210" s="12">
        <f>IFERROR(VLOOKUP($IF210,Data!$B:$CP,Daily!IM$10,0)/VLOOKUP($IF206,Data!$B:$CP,Daily!IM$10,0),0)</f>
        <v>0.5444444444444444</v>
      </c>
      <c r="IN210" s="12">
        <f>IFERROR(VLOOKUP($IF210,Data!$B:$CP,Daily!IN$10,0)/VLOOKUP($IF206,Data!$B:$CP,Daily!IN$10,0),0)</f>
        <v>0.5731225296442688</v>
      </c>
      <c r="IO210" s="12">
        <f>IFERROR(VLOOKUP($IF210,Data!$B:$CP,Daily!IO$10,0)/VLOOKUP($IF206,Data!$B:$CP,Daily!IO$10,0),0)</f>
        <v>0.54175704989154017</v>
      </c>
      <c r="IP210" s="12">
        <f>IFERROR(VLOOKUP($IF210,Data!$B:$CP,Daily!IP$10,0)/VLOOKUP($IF206,Data!$B:$CP,Daily!IP$10,0),0)</f>
        <v>0.54508670520231217</v>
      </c>
      <c r="IQ210" s="12">
        <f>IFERROR(VLOOKUP($IF210,Data!$B:$CP,Daily!IQ$10,0)/VLOOKUP($IF206,Data!$B:$CP,Daily!IQ$10,0),0)</f>
        <v>0.56794682422451992</v>
      </c>
      <c r="IR210" s="12">
        <f>IFERROR(VLOOKUP($IF210,Data!$B:$CP,Daily!IR$10,0)/VLOOKUP($IF206,Data!$B:$CP,Daily!IR$10,0),0)</f>
        <v>0.56733067729083664</v>
      </c>
      <c r="IS210" s="12">
        <f>IFERROR(VLOOKUP($IF210,Data!$B:$CP,Daily!IS$10,0)/VLOOKUP($IF206,Data!$B:$CP,Daily!IS$10,0),0)</f>
        <v>0.57365439093484416</v>
      </c>
      <c r="IT210" s="12">
        <f>IFERROR(VLOOKUP($IF210,Data!$B:$CP,Daily!IT$10,0)/VLOOKUP($IF206,Data!$B:$CP,Daily!IT$10,0),0)</f>
        <v>0.55697151424287861</v>
      </c>
      <c r="IU210" s="12">
        <f>IFERROR(VLOOKUP($IF210,Data!$B:$CP,Daily!IU$10,0)/VLOOKUP($IF206,Data!$B:$CP,Daily!IU$10,0),0)</f>
        <v>0.5725239616613419</v>
      </c>
      <c r="IV210" s="12">
        <f>IFERROR(VLOOKUP($IF210,Data!$B:$CP,Daily!IV$10,0)/VLOOKUP($IF206,Data!$B:$CP,Daily!IV$10,0),0)</f>
        <v>0.57134399052693907</v>
      </c>
      <c r="IW210" s="12">
        <f>IFERROR(VLOOKUP($IF210,Data!$B:$CP,Daily!IW$10,0)/VLOOKUP($IF206,Data!$B:$CP,Daily!IW$10,0),0)</f>
        <v>0.56855345911949684</v>
      </c>
      <c r="IX210" s="12">
        <f>IFERROR(VLOOKUP($IF210,Data!$B:$CP,Daily!IX$10,0)/VLOOKUP($IF206,Data!$B:$CP,Daily!IX$10,0),0)</f>
        <v>0.56048387096774188</v>
      </c>
      <c r="IY210" s="12">
        <f>IFERROR(VLOOKUP($IF210,Data!$B:$CP,Daily!IY$10,0)/VLOOKUP($IF206,Data!$B:$CP,Daily!IY$10,0),0)</f>
        <v>0.56518518518518523</v>
      </c>
      <c r="IZ210" s="12">
        <f>IFERROR(VLOOKUP($IF210,Data!$B:$CP,Daily!IZ$10,0)/VLOOKUP($IF206,Data!$B:$CP,Daily!IZ$10,0),0)</f>
        <v>0.55179558011049723</v>
      </c>
      <c r="JA210" s="12">
        <f>IFERROR(VLOOKUP($IF210,Data!$B:$CP,Daily!JA$10,0)/VLOOKUP($IF206,Data!$B:$CP,Daily!JA$10,0),0)</f>
        <v>0.54888888888888887</v>
      </c>
      <c r="JB210" s="12">
        <f>IFERROR(VLOOKUP($IF210,Data!$B:$CP,Daily!JB$10,0)/VLOOKUP($IF206,Data!$B:$CP,Daily!JB$10,0),0)</f>
        <v>0.56978417266187054</v>
      </c>
      <c r="JC210" s="12">
        <f>IFERROR(VLOOKUP($IF210,Data!$B:$CP,Daily!JC$10,0)/VLOOKUP($IF206,Data!$B:$CP,Daily!JC$10,0),0)</f>
        <v>0.55746773202212663</v>
      </c>
      <c r="JD210" s="12">
        <f>IFERROR(VLOOKUP($IF210,Data!$B:$CP,Daily!JD$10,0)/VLOOKUP($IF206,Data!$B:$CP,Daily!JD$10,0),0)</f>
        <v>0.55993150684931503</v>
      </c>
      <c r="JE210" s="12">
        <f>IFERROR(VLOOKUP($IF210,Data!$B:$CP,Daily!JE$10,0)/VLOOKUP($IF206,Data!$B:$CP,Daily!JE$10,0),0)</f>
        <v>0.61438356164383556</v>
      </c>
      <c r="JF210" s="12">
        <f>IFERROR(VLOOKUP($IF210,Data!$B:$CP,Daily!JF$10,0)/VLOOKUP($IF206,Data!$B:$CP,Daily!JF$10,0),0)</f>
        <v>0.57100591715976334</v>
      </c>
      <c r="JG210" s="12">
        <f>IFERROR(VLOOKUP($IF210,Data!$B:$CP,Daily!JG$10,0)/VLOOKUP($IF206,Data!$B:$CP,Daily!JG$10,0),0)</f>
        <v>0.58236808236808235</v>
      </c>
      <c r="JH210" s="12">
        <f>IFERROR(VLOOKUP($IF210,Data!$B:$CP,Daily!JH$10,0)/VLOOKUP($IF206,Data!$B:$CP,Daily!JH$10,0),0)</f>
        <v>0.58291770573566082</v>
      </c>
      <c r="JI210" s="12">
        <f>IFERROR(VLOOKUP($IF210,Data!$B:$CP,Daily!JI$10,0)/VLOOKUP($IF206,Data!$B:$CP,Daily!JI$10,0),0)</f>
        <v>0.56625074272133091</v>
      </c>
      <c r="JJ210" s="12">
        <f>IFERROR(VLOOKUP($IF210,Data!$B:$CP,Daily!JJ$10,0)/VLOOKUP($IF206,Data!$B:$CP,Daily!JJ$10,0),0)</f>
        <v>0.5813656668793874</v>
      </c>
      <c r="JK210" s="12">
        <f>IFERROR(VLOOKUP($IF210,Data!$B:$CP,Daily!JK$10,0)/VLOOKUP($IF206,Data!$B:$CP,Daily!JK$10,0),0)</f>
        <v>0.56392199349945826</v>
      </c>
      <c r="JL210" s="12">
        <f>IFERROR(VLOOKUP($IF210,Data!$B:$CP,Daily!JL$10,0)/VLOOKUP($IF206,Data!$B:$CP,Daily!JL$10,0),0)</f>
        <v>0.57891332470892631</v>
      </c>
      <c r="JM210" s="12">
        <f>IFERROR(VLOOKUP($IF210,Data!$B:$CP,Daily!JM$10,0)/VLOOKUP($IF206,Data!$B:$CP,Daily!JM$10,0),0)</f>
        <v>0.55278001611603544</v>
      </c>
      <c r="JN210" s="12">
        <f>IFERROR(VLOOKUP($IF210,Data!$B:$CP,Daily!JN$10,0)/VLOOKUP($IF206,Data!$B:$CP,Daily!JN$10,0),0)</f>
        <v>0.58851113716295433</v>
      </c>
      <c r="JO210" s="12">
        <f>IFERROR(VLOOKUP($IF210,Data!$B:$CP,Daily!JO$10,0)/VLOOKUP($IF206,Data!$B:$CP,Daily!JO$10,0),0)</f>
        <v>0.57092555331991957</v>
      </c>
      <c r="JP210" s="12">
        <f>IFERROR(VLOOKUP($IF210,Data!$B:$CP,Daily!JP$10,0)/VLOOKUP($IF206,Data!$B:$CP,Daily!JP$10,0),0)</f>
        <v>0.57522624434389136</v>
      </c>
      <c r="JQ210" s="12">
        <f>IFERROR(VLOOKUP($IF210,Data!$B:$CP,Daily!JQ$10,0)/VLOOKUP($IF206,Data!$B:$CP,Daily!JQ$10,0),0)</f>
        <v>0.58525852585258531</v>
      </c>
      <c r="JR210" s="12">
        <f>IFERROR(VLOOKUP($IF210,Data!$B:$CP,Daily!JR$10,0)/VLOOKUP($IF206,Data!$B:$CP,Daily!JR$10,0),0)</f>
        <v>0.58727272727272728</v>
      </c>
      <c r="JS210" s="12">
        <f>IFERROR(VLOOKUP($IF210,Data!$B:$CP,Daily!JS$10,0)/VLOOKUP($IF206,Data!$B:$CP,Daily!JS$10,0),0)</f>
        <v>0.59613956941351154</v>
      </c>
      <c r="JT210" s="12">
        <f>IFERROR(VLOOKUP($IF210,Data!$B:$CP,Daily!JT$10,0)/VLOOKUP($IF206,Data!$B:$CP,Daily!JT$10,0),0)</f>
        <v>0.59603789836347976</v>
      </c>
      <c r="JU210" s="12">
        <f>IFERROR(VLOOKUP($IF210,Data!$B:$CP,Daily!JU$10,0)/VLOOKUP($IF206,Data!$B:$CP,Daily!JU$10,0),0)</f>
        <v>0.57153127246585189</v>
      </c>
      <c r="JV210" s="12">
        <f>IFERROR(VLOOKUP($IF210,Data!$B:$CP,Daily!JV$10,0)/VLOOKUP($IF206,Data!$B:$CP,Daily!JV$10,0),0)</f>
        <v>0.582925122463261</v>
      </c>
      <c r="JW210" s="12">
        <f>IFERROR(VLOOKUP($IF210,Data!$B:$CP,Daily!JW$10,0)/VLOOKUP($IF206,Data!$B:$CP,Daily!JW$10,0),0)</f>
        <v>0.57888040712468192</v>
      </c>
      <c r="JX210" s="12">
        <f>IFERROR(VLOOKUP($IF210,Data!$B:$CP,Daily!JX$10,0)/VLOOKUP($IF206,Data!$B:$CP,Daily!JX$10,0),0)</f>
        <v>0.57621326042378673</v>
      </c>
      <c r="JY210" s="12">
        <f>IFERROR(VLOOKUP($IF210,Data!$B:$CP,Daily!JY$10,0)/VLOOKUP($IF206,Data!$B:$CP,Daily!JY$10,0),0)</f>
        <v>0.58632840028188871</v>
      </c>
      <c r="JZ210" s="12">
        <f>IFERROR(VLOOKUP($IF210,Data!$B:$CP,Daily!JZ$10,0)/VLOOKUP($IF206,Data!$B:$CP,Daily!JZ$10,0),0)</f>
        <v>0.59207266721717589</v>
      </c>
      <c r="KA210" s="12">
        <f>IFERROR(VLOOKUP($IF210,Data!$B:$CP,Daily!KA$10,0)/VLOOKUP($IF206,Data!$B:$CP,Daily!KA$10,0),0)</f>
        <v>0.6020833333333333</v>
      </c>
      <c r="KB210" s="12">
        <f>IFERROR(VLOOKUP($IF210,Data!$B:$CP,Daily!KB$10,0)/VLOOKUP($IF206,Data!$B:$CP,Daily!KB$10,0),0)</f>
        <v>0.58249641319942613</v>
      </c>
      <c r="KC210" s="12">
        <f>IFERROR(VLOOKUP($IF210,Data!$B:$CP,Daily!KC$10,0)/VLOOKUP($IF206,Data!$B:$CP,Daily!KC$10,0),0)</f>
        <v>0.59520348837209303</v>
      </c>
      <c r="KD210" s="12">
        <f>IFERROR(VLOOKUP($IF210,Data!$B:$CP,Daily!KD$10,0)/VLOOKUP($IF206,Data!$B:$CP,Daily!KD$10,0),0)</f>
        <v>0.56428075052119531</v>
      </c>
      <c r="KE210" s="12">
        <f>IFERROR(VLOOKUP($IF210,Data!$B:$CP,Daily!KE$10,0)/VLOOKUP($IF206,Data!$B:$CP,Daily!KE$10,0),0)</f>
        <v>0.55609084652443219</v>
      </c>
      <c r="KF210" s="12">
        <f>IFERROR(VLOOKUP($IF210,Data!$B:$CP,Daily!KF$10,0)/VLOOKUP($IF206,Data!$B:$CP,Daily!KF$10,0),0)</f>
        <v>0.58239700374531833</v>
      </c>
      <c r="KG210" s="12">
        <f>IFERROR(VLOOKUP($IF210,Data!$B:$CP,Daily!KG$10,0)/VLOOKUP($IF206,Data!$B:$CP,Daily!KG$10,0),0)</f>
        <v>0.58339798293250578</v>
      </c>
      <c r="KH210" s="12">
        <f>IFERROR(VLOOKUP($IF210,Data!$B:$CP,Daily!KH$10,0)/VLOOKUP($IF206,Data!$B:$CP,Daily!KH$10,0),0)</f>
        <v>0.5908319185059423</v>
      </c>
      <c r="KI210" s="12">
        <f>IFERROR(VLOOKUP($IF210,Data!$B:$CP,Daily!KI$10,0)/VLOOKUP($IF206,Data!$B:$CP,Daily!KI$10,0),0)</f>
        <v>0.57223001402524543</v>
      </c>
      <c r="KJ210" s="12">
        <f>IFERROR(VLOOKUP($IF210,Data!$B:$CP,Daily!KJ$10,0)/VLOOKUP($IF206,Data!$B:$CP,Daily!KJ$10,0),0)</f>
        <v>0.59972862957937589</v>
      </c>
      <c r="KK210" s="12">
        <f>IFERROR(VLOOKUP($IF210,Data!$B:$CP,Daily!KK$10,0)/VLOOKUP($IF206,Data!$B:$CP,Daily!KK$10,0),0)</f>
        <v>0.56005056890012639</v>
      </c>
      <c r="KL210" s="12">
        <f>IFERROR(VLOOKUP($IF210,Data!$B:$CP,Daily!KL$10,0)/VLOOKUP($IF206,Data!$B:$CP,Daily!KL$10,0),0)</f>
        <v>0.47813121272365805</v>
      </c>
      <c r="KM210" s="12">
        <f>IFERROR(VLOOKUP($IF210,Data!$B:$CP,Daily!KM$10,0)/VLOOKUP($IF206,Data!$B:$CP,Daily!KM$10,0),0)</f>
        <v>0.50694777192141827</v>
      </c>
      <c r="KN210" s="12">
        <f>IFERROR(VLOOKUP($IF210,Data!$B:$CP,Daily!KN$10,0)/VLOOKUP($IF206,Data!$B:$CP,Daily!KN$10,0),0)</f>
        <v>0.52340936374549818</v>
      </c>
      <c r="KO210" s="12">
        <f>IFERROR(VLOOKUP($IF210,Data!$B:$CP,Daily!KO$10,0)/VLOOKUP($IF206,Data!$B:$CP,Daily!KO$10,0),0)</f>
        <v>0.49773169151004537</v>
      </c>
      <c r="KP210" s="12">
        <f>IFERROR(VLOOKUP($IF210,Data!$B:$CP,Daily!KP$10,0)/VLOOKUP($IF206,Data!$B:$CP,Daily!KP$10,0),0)</f>
        <v>0.52323580034423411</v>
      </c>
      <c r="KQ210" s="12">
        <f>IFERROR(VLOOKUP($IF210,Data!$B:$CP,Daily!KQ$10,0)/VLOOKUP($IF206,Data!$B:$CP,Daily!KQ$10,0),0)</f>
        <v>0.52871621621621623</v>
      </c>
      <c r="KR210" s="12">
        <f>IFERROR(VLOOKUP($IF210,Data!$B:$CP,Daily!KR$10,0)/VLOOKUP($IF206,Data!$B:$CP,Daily!KR$10,0),0)</f>
        <v>0.52793733681462141</v>
      </c>
      <c r="KS210" s="12">
        <f>IFERROR(VLOOKUP($IF210,Data!$B:$CP,Daily!KS$10,0)/VLOOKUP($IF206,Data!$B:$CP,Daily!KS$10,0),0)</f>
        <v>0.51070663811563166</v>
      </c>
      <c r="KT210" s="12">
        <f>IFERROR(VLOOKUP($IF210,Data!$B:$CP,Daily!KT$10,0)/VLOOKUP($IF206,Data!$B:$CP,Daily!KT$10,0),0)</f>
        <v>0.5233834892232615</v>
      </c>
      <c r="KU210" s="12">
        <f>IFERROR(VLOOKUP($IF210,Data!$B:$CP,Daily!KU$10,0)/VLOOKUP($IF206,Data!$B:$CP,Daily!KU$10,0),0)</f>
        <v>0.51431658562938953</v>
      </c>
      <c r="KV210" s="12">
        <f>IFERROR(VLOOKUP($IF210,Data!$B:$CP,Daily!KV$10,0)/VLOOKUP($IF206,Data!$B:$CP,Daily!KV$10,0),0)</f>
        <v>0.52642934196332258</v>
      </c>
      <c r="KW210" s="12">
        <f>IFERROR(VLOOKUP($IF210,Data!$B:$CP,Daily!KW$10,0)/VLOOKUP($IF206,Data!$B:$CP,Daily!KW$10,0),0)</f>
        <v>0.50745444505797899</v>
      </c>
      <c r="KX210" s="12">
        <f>IFERROR(VLOOKUP($IF210,Data!$B:$CP,Daily!KX$10,0)/VLOOKUP($IF206,Data!$B:$CP,Daily!KX$10,0),0)</f>
        <v>0.51466359976998277</v>
      </c>
      <c r="KY210" s="12">
        <f>IFERROR(VLOOKUP($IF210,Data!$B:$CP,Daily!KY$10,0)/VLOOKUP($IF206,Data!$B:$CP,Daily!KY$10,0),0)</f>
        <v>0.51583434835566377</v>
      </c>
      <c r="KZ210" s="12">
        <f>IFERROR(VLOOKUP($IF210,Data!$B:$CP,Daily!KZ$10,0)/VLOOKUP($IF206,Data!$B:$CP,Daily!KZ$10,0),0)</f>
        <v>0.50914285714285712</v>
      </c>
      <c r="LA210" s="12">
        <f>IFERROR(VLOOKUP($IF210,Data!$B:$CP,Daily!LA$10,0)/VLOOKUP($IF206,Data!$B:$CP,Daily!LA$10,0),0)</f>
        <v>0.51943277310924374</v>
      </c>
      <c r="LB210" s="12">
        <f>IFERROR(VLOOKUP($IF210,Data!$B:$CP,Daily!LB$10,0)/VLOOKUP($IF206,Data!$B:$CP,Daily!LB$10,0),0)</f>
        <v>0.53381642512077299</v>
      </c>
      <c r="LC210" s="12">
        <f>IFERROR(VLOOKUP($IF210,Data!$B:$CP,Daily!LC$10,0)/VLOOKUP($IF206,Data!$B:$CP,Daily!LC$10,0),0)</f>
        <v>0.52005835156819835</v>
      </c>
      <c r="LD210" s="12">
        <f>IFERROR(VLOOKUP($IF210,Data!$B:$CP,Daily!LD$10,0)/VLOOKUP($IF206,Data!$B:$CP,Daily!LD$10,0),0)</f>
        <v>0.51564455569461831</v>
      </c>
      <c r="LE210" s="12">
        <f>IFERROR(VLOOKUP($IF210,Data!$B:$CP,Daily!LE$10,0)/VLOOKUP($IF206,Data!$B:$CP,Daily!LE$10,0),0)</f>
        <v>0.52477064220183489</v>
      </c>
      <c r="LF210" s="12">
        <f>IFERROR(VLOOKUP($IF210,Data!$B:$CP,Daily!LF$10,0)/VLOOKUP($IF206,Data!$B:$CP,Daily!LF$10,0),0)</f>
        <v>0.52934340499709476</v>
      </c>
      <c r="LG210" s="12">
        <f>IFERROR(VLOOKUP($IF210,Data!$B:$CP,Daily!LG$10,0)/VLOOKUP($IF206,Data!$B:$CP,Daily!LG$10,0),0)</f>
        <v>0.51744471744471743</v>
      </c>
      <c r="LH210" s="12">
        <f>IFERROR(VLOOKUP($IF210,Data!$B:$CP,Daily!LH$10,0)/VLOOKUP($IF206,Data!$B:$CP,Daily!LH$10,0),0)</f>
        <v>0.52795358649789026</v>
      </c>
      <c r="LI210" s="12">
        <f>IFERROR(VLOOKUP($IF210,Data!$B:$CP,Daily!LI$10,0)/VLOOKUP($IF206,Data!$B:$CP,Daily!LI$10,0),0)</f>
        <v>0.53188691650230113</v>
      </c>
      <c r="LJ210" s="12">
        <f>IFERROR(VLOOKUP($IF210,Data!$B:$CP,Daily!LJ$10,0)/VLOOKUP($IF206,Data!$B:$CP,Daily!LJ$10,0),0)</f>
        <v>0.52584269662921346</v>
      </c>
      <c r="LK210" s="12">
        <f>IFERROR(VLOOKUP($IF210,Data!$B:$CP,Daily!LK$10,0)/VLOOKUP($IF206,Data!$B:$CP,Daily!LK$10,0),0)</f>
        <v>0.52941176470588236</v>
      </c>
      <c r="LL210" s="12">
        <f>IFERROR(VLOOKUP($IF210,Data!$B:$CP,Daily!LL$10,0)/VLOOKUP($IF206,Data!$B:$CP,Daily!LL$10,0),0)</f>
        <v>0.54292623941958884</v>
      </c>
      <c r="LM210" s="12">
        <f>IFERROR(VLOOKUP($IF210,Data!$B:$CP,Daily!LM$10,0)/VLOOKUP($IF206,Data!$B:$CP,Daily!LM$10,0),0)</f>
        <v>0.51975987993996997</v>
      </c>
      <c r="LN210" s="12">
        <f>IFERROR(VLOOKUP($IF210,Data!$B:$CP,Daily!LN$10,0)/VLOOKUP($IF206,Data!$B:$CP,Daily!LN$10,0),0)</f>
        <v>0.50062578222778475</v>
      </c>
      <c r="LO210" s="12">
        <f>IFERROR(VLOOKUP($IF210,Data!$B:$CP,Daily!LO$10,0)/VLOOKUP($IF206,Data!$B:$CP,Daily!LO$10,0),0)</f>
        <v>0.49884526558891457</v>
      </c>
      <c r="LP210" s="12">
        <f>IFERROR(VLOOKUP($IF210,Data!$B:$CP,Daily!LP$10,0)/VLOOKUP($IF206,Data!$B:$CP,Daily!LP$10,0),0)</f>
        <v>0.52457912457912459</v>
      </c>
      <c r="LQ210" s="12">
        <f>IFERROR(VLOOKUP($IF210,Data!$B:$CP,Daily!LQ$10,0)/VLOOKUP($IF206,Data!$B:$CP,Daily!LQ$10,0),0)</f>
        <v>0.50595238095238093</v>
      </c>
      <c r="LR210" s="12">
        <f>IFERROR(VLOOKUP($IF210,Data!$B:$CP,Daily!LR$10,0)/VLOOKUP($IF206,Data!$B:$CP,Daily!LR$10,0),0)</f>
        <v>0.57639751552795027</v>
      </c>
      <c r="LS210" s="12">
        <f>IFERROR(VLOOKUP($IF210,Data!$B:$CP,Daily!LS$10,0)/VLOOKUP($IF206,Data!$B:$CP,Daily!LS$10,0),0)</f>
        <v>0.52968036529680362</v>
      </c>
      <c r="LU210" s="40">
        <f t="shared" si="3075"/>
        <v>0.52584269662921346</v>
      </c>
      <c r="LV210" s="40">
        <f t="shared" si="3076"/>
        <v>0.57891332470892631</v>
      </c>
      <c r="LW210" s="40">
        <f t="shared" si="3077"/>
        <v>5.3070628079712856E-2</v>
      </c>
      <c r="LX210" s="40">
        <f t="shared" si="3078"/>
        <v>0.6187162957687109</v>
      </c>
      <c r="LY210" s="40">
        <f t="shared" si="3079"/>
        <v>0.48603972556942882</v>
      </c>
      <c r="LZ210" s="41"/>
      <c r="MA210" s="12">
        <f t="shared" si="3080"/>
        <v>3.3586681964918493E-2</v>
      </c>
      <c r="MB210" s="12">
        <f t="shared" si="3153"/>
        <v>0.52458479460827057</v>
      </c>
      <c r="MC210" s="12">
        <f t="shared" si="3154"/>
        <v>0.52229794256029272</v>
      </c>
    </row>
    <row r="211" spans="4:342" x14ac:dyDescent="0.35">
      <c r="D211" s="68" t="s">
        <v>964</v>
      </c>
      <c r="E211" s="66"/>
      <c r="F211" s="64"/>
      <c r="G211" s="64"/>
      <c r="H211" s="65"/>
      <c r="I211" s="64"/>
      <c r="J211" s="65"/>
      <c r="K211" s="64"/>
      <c r="L211" s="64"/>
      <c r="M211" s="66"/>
      <c r="N211" s="64"/>
      <c r="O211" s="64"/>
      <c r="P211" s="64"/>
      <c r="Q211" s="64"/>
      <c r="R211" s="64"/>
      <c r="S211" s="64"/>
      <c r="T211" s="64"/>
      <c r="U211" s="66"/>
      <c r="V211" s="64"/>
      <c r="W211" s="64"/>
      <c r="X211" s="64"/>
      <c r="Y211" s="64"/>
      <c r="Z211" s="64"/>
      <c r="AA211" s="64"/>
      <c r="AB211" s="62"/>
      <c r="AC211" s="46"/>
    </row>
    <row r="212" spans="4:342" x14ac:dyDescent="0.35">
      <c r="D212" s="59" t="s">
        <v>249</v>
      </c>
      <c r="E212" s="53" t="str">
        <f>VLOOKUP($D212,'Metric Nature'!$C:$D,2,0)&amp;IF(($F212&lt;(EA212)),"Below",IF(($F212&gt;(DZ212)),"Above","Within"))</f>
        <v>NegativeWithin</v>
      </c>
      <c r="F212" s="125">
        <f>DU212</f>
        <v>7042</v>
      </c>
      <c r="G212" s="125">
        <f t="shared" ref="G212:G215" si="3175">ED212</f>
        <v>6986</v>
      </c>
      <c r="H212" s="126">
        <f t="shared" ref="H212:H215" si="3176">IFERROR(((F212-G212)/G212),0)</f>
        <v>8.0160320641282558E-3</v>
      </c>
      <c r="I212" s="125">
        <f t="shared" ref="I212:I215" si="3177">EE212</f>
        <v>6713.7</v>
      </c>
      <c r="J212" s="126">
        <f t="shared" ref="J212:J215" si="3178">IFERROR(((F212-I212)/I212),0)</f>
        <v>4.8900010426441487E-2</v>
      </c>
      <c r="K212" s="125">
        <v>2.2429753382501561E-3</v>
      </c>
      <c r="L212" s="127"/>
      <c r="M212" s="53" t="str">
        <f>VLOOKUP($D212,'Metric Nature'!$C:$D,2,0)&amp;IF(($N212&lt;(HZ212)),"Below",IF(($N212&gt;(HY212)),"Above","Within"))</f>
        <v>NegativeAbove</v>
      </c>
      <c r="N212" s="125">
        <f t="shared" ref="N212:N215" si="3179">HT212</f>
        <v>5438</v>
      </c>
      <c r="O212" s="125">
        <f t="shared" ref="O212:O215" si="3180">IC212</f>
        <v>5347.1428571428569</v>
      </c>
      <c r="P212" s="126">
        <f t="shared" ref="P212:P215" si="3181">IFERROR(((N212-O212)/O212),0)</f>
        <v>1.6991717873363663E-2</v>
      </c>
      <c r="Q212" s="125">
        <f t="shared" ref="Q212:Q215" si="3182">ID212</f>
        <v>5136.6000000000004</v>
      </c>
      <c r="R212" s="126">
        <f t="shared" ref="R212:R215" si="3183">IFERROR(((N212-Q212)/Q212),0)</f>
        <v>5.8676945839660398E-2</v>
      </c>
      <c r="S212" s="125">
        <v>7.9280968468835172E-3</v>
      </c>
      <c r="T212" s="127"/>
      <c r="U212" s="53" t="str">
        <f>VLOOKUP($D212,'Metric Nature'!$C:$D,2,0)&amp;IF(($V212&lt;(LY212)),"Below",IF(($V212&gt;(LX212)),"Above","Within"))</f>
        <v>NegativeWithin</v>
      </c>
      <c r="V212" s="125">
        <f t="shared" ref="V212:V215" si="3184">LS212</f>
        <v>1604</v>
      </c>
      <c r="W212" s="125">
        <f t="shared" ref="W212:W215" si="3185">MB212</f>
        <v>1638.8571428571429</v>
      </c>
      <c r="X212" s="126">
        <f t="shared" ref="X212:X215" si="3186">IFERROR(((V212-W212)/W212),0)</f>
        <v>-2.1269177126917733E-2</v>
      </c>
      <c r="Y212" s="125">
        <f t="shared" ref="Y212:Y215" si="3187">MC212</f>
        <v>1577.1</v>
      </c>
      <c r="Z212" s="126">
        <f t="shared" ref="Z212:Z215" si="3188">IFERROR(((V212-Y212)/Y212),0)</f>
        <v>1.7056622915477833E-2</v>
      </c>
      <c r="AA212" s="125">
        <v>4.2186115430498175E-2</v>
      </c>
      <c r="AB212" s="127"/>
      <c r="AC212" s="1"/>
      <c r="AD212" s="1"/>
      <c r="AE212" s="1"/>
      <c r="AF212" s="1"/>
      <c r="AG212" s="1"/>
      <c r="AH212" s="1"/>
      <c r="AI212" s="7" t="s">
        <v>297</v>
      </c>
      <c r="AJ212" s="8">
        <f t="shared" ref="AJ212" si="3189">EI212+IH212</f>
        <v>7399</v>
      </c>
      <c r="AK212" s="8">
        <f t="shared" ref="AK212" si="3190">EJ212+II212</f>
        <v>7726</v>
      </c>
      <c r="AL212" s="8">
        <f t="shared" ref="AL212" si="3191">EK212+IJ212</f>
        <v>6782</v>
      </c>
      <c r="AM212" s="8">
        <f t="shared" ref="AM212" si="3192">EL212+IK212</f>
        <v>5923</v>
      </c>
      <c r="AN212" s="8">
        <f t="shared" ref="AN212" si="3193">EM212+IL212</f>
        <v>5917</v>
      </c>
      <c r="AO212" s="8">
        <f t="shared" ref="AO212" si="3194">EN212+IM212</f>
        <v>8284</v>
      </c>
      <c r="AP212" s="8">
        <f t="shared" ref="AP212" si="3195">EO212+IN212</f>
        <v>8271</v>
      </c>
      <c r="AQ212" s="8">
        <f t="shared" ref="AQ212" si="3196">EP212+IO212</f>
        <v>9391</v>
      </c>
      <c r="AR212" s="8">
        <f t="shared" ref="AR212" si="3197">EQ212+IP212</f>
        <v>8510</v>
      </c>
      <c r="AS212" s="8">
        <f t="shared" ref="AS212" si="3198">ER212+IQ212</f>
        <v>6878</v>
      </c>
      <c r="AT212" s="8">
        <f t="shared" ref="AT212" si="3199">ES212+IR212</f>
        <v>6112</v>
      </c>
      <c r="AU212" s="8">
        <f t="shared" ref="AU212" si="3200">ET212+IS212</f>
        <v>7351</v>
      </c>
      <c r="AV212" s="8">
        <f t="shared" ref="AV212" si="3201">EU212+IT212</f>
        <v>7323</v>
      </c>
      <c r="AW212" s="8">
        <f t="shared" ref="AW212" si="3202">EV212+IU212</f>
        <v>7136</v>
      </c>
      <c r="AX212" s="8">
        <f t="shared" ref="AX212" si="3203">EW212+IV212</f>
        <v>8253</v>
      </c>
      <c r="AY212" s="8">
        <f t="shared" ref="AY212" si="3204">EX212+IW212</f>
        <v>7559</v>
      </c>
      <c r="AZ212" s="8">
        <f t="shared" ref="AZ212" si="3205">EY212+IX212</f>
        <v>6605</v>
      </c>
      <c r="BA212" s="8">
        <f t="shared" ref="BA212" si="3206">EZ212+IY212</f>
        <v>6674</v>
      </c>
      <c r="BB212" s="8">
        <f t="shared" ref="BB212" si="3207">FA212+IZ212</f>
        <v>7313</v>
      </c>
      <c r="BC212" s="8">
        <f t="shared" ref="BC212" si="3208">FB212+JA212</f>
        <v>7101</v>
      </c>
      <c r="BD212" s="8">
        <f t="shared" ref="BD212" si="3209">FC212+JB212</f>
        <v>7027</v>
      </c>
      <c r="BE212" s="8">
        <f t="shared" ref="BE212" si="3210">FD212+JC212</f>
        <v>6716</v>
      </c>
      <c r="BF212" s="8">
        <f t="shared" ref="BF212" si="3211">FE212+JD212</f>
        <v>6910</v>
      </c>
      <c r="BG212" s="8">
        <f t="shared" ref="BG212" si="3212">FF212+JE212</f>
        <v>6246</v>
      </c>
      <c r="BH212" s="8">
        <f t="shared" ref="BH212" si="3213">FG212+JF212</f>
        <v>5724</v>
      </c>
      <c r="BI212" s="8">
        <f t="shared" ref="BI212" si="3214">FH212+JG212</f>
        <v>7132</v>
      </c>
      <c r="BJ212" s="8">
        <f t="shared" ref="BJ212" si="3215">FI212+JH212</f>
        <v>7334</v>
      </c>
      <c r="BK212" s="8">
        <f t="shared" ref="BK212" si="3216">FJ212+JI212</f>
        <v>7319</v>
      </c>
      <c r="BL212" s="8">
        <f t="shared" ref="BL212" si="3217">FK212+JJ212</f>
        <v>6876</v>
      </c>
      <c r="BM212" s="8">
        <f t="shared" ref="BM212" si="3218">FL212+JK212</f>
        <v>7880</v>
      </c>
      <c r="BN212" s="8">
        <f t="shared" ref="BN212" si="3219">FM212+JL212</f>
        <v>7157</v>
      </c>
      <c r="BO212" s="8">
        <f t="shared" ref="BO212" si="3220">FN212+JM212</f>
        <v>6123</v>
      </c>
      <c r="BP212" s="8">
        <f t="shared" ref="BP212" si="3221">FO212+JN212</f>
        <v>8006</v>
      </c>
      <c r="BQ212" s="8">
        <f t="shared" ref="BQ212" si="3222">FP212+JO212</f>
        <v>8027</v>
      </c>
      <c r="BR212" s="8">
        <f t="shared" ref="BR212" si="3223">FQ212+JP212</f>
        <v>8297</v>
      </c>
      <c r="BS212" s="8">
        <f t="shared" ref="BS212" si="3224">FR212+JQ212</f>
        <v>7485</v>
      </c>
      <c r="BT212" s="8">
        <f t="shared" ref="BT212" si="3225">FS212+JR212</f>
        <v>7144</v>
      </c>
      <c r="BU212" s="8">
        <f t="shared" ref="BU212" si="3226">FT212+JS212</f>
        <v>6366</v>
      </c>
      <c r="BV212" s="8">
        <f t="shared" ref="BV212" si="3227">FU212+JT212</f>
        <v>5675</v>
      </c>
      <c r="BW212" s="8">
        <f t="shared" ref="BW212" si="3228">FV212+JU212</f>
        <v>7041</v>
      </c>
      <c r="BX212" s="8">
        <f t="shared" ref="BX212" si="3229">FW212+JV212</f>
        <v>7226</v>
      </c>
      <c r="BY212" s="8">
        <f t="shared" ref="BY212" si="3230">FX212+JW212</f>
        <v>7031</v>
      </c>
      <c r="BZ212" s="8">
        <f t="shared" ref="BZ212" si="3231">FY212+JX212</f>
        <v>6748</v>
      </c>
      <c r="CA212" s="8">
        <f t="shared" ref="CA212" si="3232">FZ212+JY212</f>
        <v>6643</v>
      </c>
      <c r="CB212" s="8">
        <f t="shared" ref="CB212" si="3233">GA212+JZ212</f>
        <v>5995</v>
      </c>
      <c r="CC212" s="8">
        <f t="shared" ref="CC212" si="3234">GB212+KA212</f>
        <v>4966</v>
      </c>
      <c r="CD212" s="8">
        <f t="shared" ref="CD212" si="3235">GC212+KB212</f>
        <v>7000</v>
      </c>
      <c r="CE212" s="8">
        <f t="shared" ref="CE212" si="3236">GD212+KC212</f>
        <v>7226</v>
      </c>
      <c r="CF212" s="8">
        <f t="shared" ref="CF212" si="3237">GE212+KD212</f>
        <v>6968</v>
      </c>
      <c r="CG212" s="8">
        <f t="shared" ref="CG212" si="3238">GF212+KE212</f>
        <v>6647</v>
      </c>
      <c r="CH212" s="8">
        <f t="shared" ref="CH212" si="3239">GG212+KF212</f>
        <v>6924</v>
      </c>
      <c r="CI212" s="8">
        <f t="shared" ref="CI212" si="3240">GH212+KG212</f>
        <v>6024</v>
      </c>
      <c r="CJ212" s="8">
        <f t="shared" ref="CJ212" si="3241">GI212+KH212</f>
        <v>5274</v>
      </c>
      <c r="CK212" s="8">
        <f t="shared" ref="CK212" si="3242">GJ212+KI212</f>
        <v>6809</v>
      </c>
      <c r="CL212" s="8">
        <f t="shared" ref="CL212" si="3243">GK212+KJ212</f>
        <v>7046</v>
      </c>
      <c r="CM212" s="8">
        <f t="shared" ref="CM212" si="3244">GL212+KK212</f>
        <v>6573</v>
      </c>
      <c r="CN212" s="8">
        <f t="shared" ref="CN212" si="3245">GM212+KL212</f>
        <v>6419</v>
      </c>
      <c r="CO212" s="8">
        <f t="shared" ref="CO212" si="3246">GN212+KM212</f>
        <v>6436</v>
      </c>
      <c r="CP212" s="8">
        <f t="shared" ref="CP212" si="3247">GO212+KN212</f>
        <v>5512</v>
      </c>
      <c r="CQ212" s="8">
        <f t="shared" ref="CQ212" si="3248">GP212+KO212</f>
        <v>4812</v>
      </c>
      <c r="CR212" s="8">
        <f t="shared" ref="CR212" si="3249">GQ212+KP212</f>
        <v>6725</v>
      </c>
      <c r="CS212" s="8">
        <f t="shared" ref="CS212" si="3250">GR212+KQ212</f>
        <v>6496</v>
      </c>
      <c r="CT212" s="8">
        <f t="shared" ref="CT212" si="3251">GS212+KR212</f>
        <v>6532</v>
      </c>
      <c r="CU212" s="8">
        <f t="shared" ref="CU212" si="3252">GT212+KS212</f>
        <v>6364</v>
      </c>
      <c r="CV212" s="8">
        <f t="shared" ref="CV212" si="3253">GU212+KT212</f>
        <v>7167</v>
      </c>
      <c r="CW212" s="8">
        <f t="shared" ref="CW212" si="3254">GV212+KU212</f>
        <v>6528</v>
      </c>
      <c r="CX212" s="8">
        <f t="shared" ref="CX212" si="3255">GW212+KV212</f>
        <v>6466</v>
      </c>
      <c r="CY212" s="8">
        <f t="shared" ref="CY212" si="3256">GX212+KW212</f>
        <v>7311</v>
      </c>
      <c r="CZ212" s="8">
        <f t="shared" ref="CZ212" si="3257">GY212+KX212</f>
        <v>6482</v>
      </c>
      <c r="DA212" s="8">
        <f t="shared" ref="DA212" si="3258">GZ212+KY212</f>
        <v>6270</v>
      </c>
      <c r="DB212" s="8">
        <f t="shared" ref="DB212" si="3259">HA212+KZ212</f>
        <v>6708</v>
      </c>
      <c r="DC212" s="8">
        <f t="shared" ref="DC212" si="3260">HB212+LA212</f>
        <v>6966</v>
      </c>
      <c r="DD212" s="8">
        <f t="shared" ref="DD212" si="3261">HC212+LB212</f>
        <v>6591</v>
      </c>
      <c r="DE212" s="8">
        <f t="shared" ref="DE212" si="3262">HD212+LC212</f>
        <v>5524</v>
      </c>
      <c r="DF212" s="8">
        <f t="shared" ref="DF212" si="3263">HE212+LD212</f>
        <v>6842</v>
      </c>
      <c r="DG212" s="8">
        <f t="shared" ref="DG212" si="3264">HF212+LE212</f>
        <v>7092</v>
      </c>
      <c r="DH212" s="8">
        <f t="shared" ref="DH212" si="3265">HG212+LF212</f>
        <v>6725</v>
      </c>
      <c r="DI212" s="8">
        <f t="shared" ref="DI212" si="3266">HH212+LG212</f>
        <v>7418</v>
      </c>
      <c r="DJ212" s="8">
        <f t="shared" ref="DJ212" si="3267">HI212+LH212</f>
        <v>8151</v>
      </c>
      <c r="DK212" s="8">
        <f t="shared" ref="DK212" si="3268">HJ212+LI212</f>
        <v>6629</v>
      </c>
      <c r="DL212" s="8">
        <f t="shared" ref="DL212" si="3269">HK212+LJ212</f>
        <v>5638</v>
      </c>
      <c r="DM212" s="8">
        <f t="shared" ref="DM212" si="3270">HL212+LK212</f>
        <v>7072</v>
      </c>
      <c r="DN212" s="8">
        <f t="shared" ref="DN212" si="3271">HM212+LL212</f>
        <v>6987</v>
      </c>
      <c r="DO212" s="8">
        <f t="shared" ref="DO212" si="3272">HN212+LM212</f>
        <v>7270</v>
      </c>
      <c r="DP212" s="8">
        <f t="shared" ref="DP212" si="3273">HO212+LN212</f>
        <v>6962</v>
      </c>
      <c r="DQ212" s="8">
        <f t="shared" ref="DQ212" si="3274">HP212+LO212</f>
        <v>7241</v>
      </c>
      <c r="DR212" s="8">
        <f t="shared" ref="DR212" si="3275">HQ212+LP212</f>
        <v>6734</v>
      </c>
      <c r="DS212" s="8">
        <f t="shared" ref="DS212" si="3276">HR212+LQ212</f>
        <v>6094</v>
      </c>
      <c r="DT212" s="8">
        <f t="shared" ref="DT212" si="3277">HS212+LR212</f>
        <v>7614</v>
      </c>
      <c r="DU212" s="8">
        <f t="shared" ref="DU212" si="3278">HT212+LS212</f>
        <v>7042</v>
      </c>
      <c r="DV212" s="13"/>
      <c r="DW212" s="8">
        <f t="shared" si="1899"/>
        <v>6482</v>
      </c>
      <c r="DX212" s="8">
        <f t="shared" si="1900"/>
        <v>7270</v>
      </c>
      <c r="DY212" s="8">
        <f>DX212-DW212</f>
        <v>788</v>
      </c>
      <c r="DZ212" s="8">
        <f>DX212+(1.25*DY212)</f>
        <v>8255</v>
      </c>
      <c r="EA212" s="8">
        <f>DW212-(1.25*DY212)</f>
        <v>5497</v>
      </c>
      <c r="EB212" s="14"/>
      <c r="EC212" s="9">
        <f t="shared" ref="EC212" si="3279">_xlfn.STDEV.P(AJ212:DU212)</f>
        <v>772.72943222844742</v>
      </c>
      <c r="ED212" s="9">
        <f>AVERAGE(DN212:DT212)</f>
        <v>6986</v>
      </c>
      <c r="EE212" s="9">
        <f>AVERAGE(CQ212:DT212)</f>
        <v>6713.7</v>
      </c>
      <c r="EF212" s="1"/>
      <c r="EG212" s="7" t="s">
        <v>299</v>
      </c>
      <c r="EH212" s="7" t="s">
        <v>10</v>
      </c>
      <c r="EI212" s="8">
        <f>VLOOKUP($EG212,Data!$B:$CP,Daily!EI$10,0)</f>
        <v>5710</v>
      </c>
      <c r="EJ212" s="8">
        <f>VLOOKUP($EG212,Data!$B:$CP,Daily!EJ$10,0)</f>
        <v>5941</v>
      </c>
      <c r="EK212" s="8">
        <f>VLOOKUP($EG212,Data!$B:$CP,Daily!EK$10,0)</f>
        <v>5166</v>
      </c>
      <c r="EL212" s="8">
        <f>VLOOKUP($EG212,Data!$B:$CP,Daily!EL$10,0)</f>
        <v>4547</v>
      </c>
      <c r="EM212" s="8">
        <f>VLOOKUP($EG212,Data!$B:$CP,Daily!EM$10,0)</f>
        <v>4589</v>
      </c>
      <c r="EN212" s="8">
        <f>VLOOKUP($EG212,Data!$B:$CP,Daily!EN$10,0)</f>
        <v>6510</v>
      </c>
      <c r="EO212" s="8">
        <f>VLOOKUP($EG212,Data!$B:$CP,Daily!EO$10,0)</f>
        <v>6411</v>
      </c>
      <c r="EP212" s="8">
        <f>VLOOKUP($EG212,Data!$B:$CP,Daily!EP$10,0)</f>
        <v>7179</v>
      </c>
      <c r="EQ212" s="8">
        <f>VLOOKUP($EG212,Data!$B:$CP,Daily!EQ$10,0)</f>
        <v>6545</v>
      </c>
      <c r="ER212" s="8">
        <f>VLOOKUP($EG212,Data!$B:$CP,Daily!ER$10,0)</f>
        <v>5207</v>
      </c>
      <c r="ES212" s="8">
        <f>VLOOKUP($EG212,Data!$B:$CP,Daily!ES$10,0)</f>
        <v>4762</v>
      </c>
      <c r="ET212" s="8">
        <f>VLOOKUP($EG212,Data!$B:$CP,Daily!ET$10,0)</f>
        <v>5695</v>
      </c>
      <c r="EU212" s="8">
        <f>VLOOKUP($EG212,Data!$B:$CP,Daily!EU$10,0)</f>
        <v>5711</v>
      </c>
      <c r="EV212" s="8">
        <f>VLOOKUP($EG212,Data!$B:$CP,Daily!EV$10,0)</f>
        <v>5488</v>
      </c>
      <c r="EW212" s="8">
        <f>VLOOKUP($EG212,Data!$B:$CP,Daily!EW$10,0)</f>
        <v>6394</v>
      </c>
      <c r="EX212" s="8">
        <f>VLOOKUP($EG212,Data!$B:$CP,Daily!EX$10,0)</f>
        <v>5876</v>
      </c>
      <c r="EY212" s="8">
        <f>VLOOKUP($EG212,Data!$B:$CP,Daily!EY$10,0)</f>
        <v>5087</v>
      </c>
      <c r="EZ212" s="8">
        <f>VLOOKUP($EG212,Data!$B:$CP,Daily!EZ$10,0)</f>
        <v>5028</v>
      </c>
      <c r="FA212" s="8">
        <f>VLOOKUP($EG212,Data!$B:$CP,Daily!FA$10,0)</f>
        <v>5612</v>
      </c>
      <c r="FB212" s="8">
        <f>VLOOKUP($EG212,Data!$B:$CP,Daily!FB$10,0)</f>
        <v>5562</v>
      </c>
      <c r="FC212" s="8">
        <f>VLOOKUP($EG212,Data!$B:$CP,Daily!FC$10,0)</f>
        <v>5437</v>
      </c>
      <c r="FD212" s="8">
        <f>VLOOKUP($EG212,Data!$B:$CP,Daily!FD$10,0)</f>
        <v>5255</v>
      </c>
      <c r="FE212" s="8">
        <f>VLOOKUP($EG212,Data!$B:$CP,Daily!FE$10,0)</f>
        <v>5416</v>
      </c>
      <c r="FF212" s="8">
        <f>VLOOKUP($EG212,Data!$B:$CP,Daily!FF$10,0)</f>
        <v>4833</v>
      </c>
      <c r="FG212" s="8">
        <f>VLOOKUP($EG212,Data!$B:$CP,Daily!FG$10,0)</f>
        <v>4414</v>
      </c>
      <c r="FH212" s="8">
        <f>VLOOKUP($EG212,Data!$B:$CP,Daily!FH$10,0)</f>
        <v>5572</v>
      </c>
      <c r="FI212" s="8">
        <f>VLOOKUP($EG212,Data!$B:$CP,Daily!FI$10,0)</f>
        <v>5734</v>
      </c>
      <c r="FJ212" s="8">
        <f>VLOOKUP($EG212,Data!$B:$CP,Daily!FJ$10,0)</f>
        <v>5660</v>
      </c>
      <c r="FK212" s="8">
        <f>VLOOKUP($EG212,Data!$B:$CP,Daily!FK$10,0)</f>
        <v>5334</v>
      </c>
      <c r="FL212" s="8">
        <f>VLOOKUP($EG212,Data!$B:$CP,Daily!FL$10,0)</f>
        <v>6104</v>
      </c>
      <c r="FM212" s="8">
        <f>VLOOKUP($EG212,Data!$B:$CP,Daily!FM$10,0)</f>
        <v>5479</v>
      </c>
      <c r="FN212" s="8">
        <f>VLOOKUP($EG212,Data!$B:$CP,Daily!FN$10,0)</f>
        <v>4714</v>
      </c>
      <c r="FO212" s="8">
        <f>VLOOKUP($EG212,Data!$B:$CP,Daily!FO$10,0)</f>
        <v>6277</v>
      </c>
      <c r="FP212" s="8">
        <f>VLOOKUP($EG212,Data!$B:$CP,Daily!FP$10,0)</f>
        <v>6279</v>
      </c>
      <c r="FQ212" s="8">
        <f>VLOOKUP($EG212,Data!$B:$CP,Daily!FQ$10,0)</f>
        <v>6360</v>
      </c>
      <c r="FR212" s="8">
        <f>VLOOKUP($EG212,Data!$B:$CP,Daily!FR$10,0)</f>
        <v>5738</v>
      </c>
      <c r="FS212" s="8">
        <f>VLOOKUP($EG212,Data!$B:$CP,Daily!FS$10,0)</f>
        <v>5458</v>
      </c>
      <c r="FT212" s="8">
        <f>VLOOKUP($EG212,Data!$B:$CP,Daily!FT$10,0)</f>
        <v>4871</v>
      </c>
      <c r="FU212" s="8">
        <f>VLOOKUP($EG212,Data!$B:$CP,Daily!FU$10,0)</f>
        <v>4301</v>
      </c>
      <c r="FV212" s="8">
        <f>VLOOKUP($EG212,Data!$B:$CP,Daily!FV$10,0)</f>
        <v>5484</v>
      </c>
      <c r="FW212" s="8">
        <f>VLOOKUP($EG212,Data!$B:$CP,Daily!FW$10,0)</f>
        <v>5589</v>
      </c>
      <c r="FX212" s="8">
        <f>VLOOKUP($EG212,Data!$B:$CP,Daily!FX$10,0)</f>
        <v>5417</v>
      </c>
      <c r="FY212" s="8">
        <f>VLOOKUP($EG212,Data!$B:$CP,Daily!FY$10,0)</f>
        <v>5253</v>
      </c>
      <c r="FZ212" s="8">
        <f>VLOOKUP($EG212,Data!$B:$CP,Daily!FZ$10,0)</f>
        <v>5076</v>
      </c>
      <c r="GA212" s="8">
        <f>VLOOKUP($EG212,Data!$B:$CP,Daily!GA$10,0)</f>
        <v>4543</v>
      </c>
      <c r="GB212" s="8">
        <f>VLOOKUP($EG212,Data!$B:$CP,Daily!GB$10,0)</f>
        <v>3854</v>
      </c>
      <c r="GC212" s="8">
        <f>VLOOKUP($EG212,Data!$B:$CP,Daily!GC$10,0)</f>
        <v>5419</v>
      </c>
      <c r="GD212" s="8">
        <f>VLOOKUP($EG212,Data!$B:$CP,Daily!GD$10,0)</f>
        <v>5620</v>
      </c>
      <c r="GE212" s="8">
        <f>VLOOKUP($EG212,Data!$B:$CP,Daily!GE$10,0)</f>
        <v>5385</v>
      </c>
      <c r="GF212" s="8">
        <f>VLOOKUP($EG212,Data!$B:$CP,Daily!GF$10,0)</f>
        <v>5135</v>
      </c>
      <c r="GG212" s="8">
        <f>VLOOKUP($EG212,Data!$B:$CP,Daily!GG$10,0)</f>
        <v>5273</v>
      </c>
      <c r="GH212" s="8">
        <f>VLOOKUP($EG212,Data!$B:$CP,Daily!GH$10,0)</f>
        <v>4629</v>
      </c>
      <c r="GI212" s="8">
        <f>VLOOKUP($EG212,Data!$B:$CP,Daily!GI$10,0)</f>
        <v>4060</v>
      </c>
      <c r="GJ212" s="8">
        <f>VLOOKUP($EG212,Data!$B:$CP,Daily!GJ$10,0)</f>
        <v>5260</v>
      </c>
      <c r="GK212" s="8">
        <f>VLOOKUP($EG212,Data!$B:$CP,Daily!GK$10,0)</f>
        <v>5366</v>
      </c>
      <c r="GL212" s="8">
        <f>VLOOKUP($EG212,Data!$B:$CP,Daily!GL$10,0)</f>
        <v>5064</v>
      </c>
      <c r="GM212" s="8">
        <f>VLOOKUP($EG212,Data!$B:$CP,Daily!GM$10,0)</f>
        <v>5004</v>
      </c>
      <c r="GN212" s="8">
        <f>VLOOKUP($EG212,Data!$B:$CP,Daily!GN$10,0)</f>
        <v>4947</v>
      </c>
      <c r="GO212" s="8">
        <f>VLOOKUP($EG212,Data!$B:$CP,Daily!GO$10,0)</f>
        <v>4161</v>
      </c>
      <c r="GP212" s="8">
        <f>VLOOKUP($EG212,Data!$B:$CP,Daily!GP$10,0)</f>
        <v>3688</v>
      </c>
      <c r="GQ212" s="8">
        <f>VLOOKUP($EG212,Data!$B:$CP,Daily!GQ$10,0)</f>
        <v>5238</v>
      </c>
      <c r="GR212" s="8">
        <f>VLOOKUP($EG212,Data!$B:$CP,Daily!GR$10,0)</f>
        <v>4989</v>
      </c>
      <c r="GS212" s="8">
        <f>VLOOKUP($EG212,Data!$B:$CP,Daily!GS$10,0)</f>
        <v>5047</v>
      </c>
      <c r="GT212" s="8">
        <f>VLOOKUP($EG212,Data!$B:$CP,Daily!GT$10,0)</f>
        <v>4837</v>
      </c>
      <c r="GU212" s="8">
        <f>VLOOKUP($EG212,Data!$B:$CP,Daily!GU$10,0)</f>
        <v>5470</v>
      </c>
      <c r="GV212" s="8">
        <f>VLOOKUP($EG212,Data!$B:$CP,Daily!GV$10,0)</f>
        <v>4964</v>
      </c>
      <c r="GW212" s="8">
        <f>VLOOKUP($EG212,Data!$B:$CP,Daily!GW$10,0)</f>
        <v>4893</v>
      </c>
      <c r="GX212" s="8">
        <f>VLOOKUP($EG212,Data!$B:$CP,Daily!GX$10,0)</f>
        <v>5756</v>
      </c>
      <c r="GY212" s="8">
        <f>VLOOKUP($EG212,Data!$B:$CP,Daily!GY$10,0)</f>
        <v>4988</v>
      </c>
      <c r="GZ212" s="8">
        <f>VLOOKUP($EG212,Data!$B:$CP,Daily!GZ$10,0)</f>
        <v>4785</v>
      </c>
      <c r="HA212" s="8">
        <f>VLOOKUP($EG212,Data!$B:$CP,Daily!HA$10,0)</f>
        <v>5135</v>
      </c>
      <c r="HB212" s="8">
        <f>VLOOKUP($EG212,Data!$B:$CP,Daily!HB$10,0)</f>
        <v>5377</v>
      </c>
      <c r="HC212" s="8">
        <f>VLOOKUP($EG212,Data!$B:$CP,Daily!HC$10,0)</f>
        <v>4927</v>
      </c>
      <c r="HD212" s="8">
        <f>VLOOKUP($EG212,Data!$B:$CP,Daily!HD$10,0)</f>
        <v>4200</v>
      </c>
      <c r="HE212" s="8">
        <f>VLOOKUP($EG212,Data!$B:$CP,Daily!HE$10,0)</f>
        <v>5267</v>
      </c>
      <c r="HF212" s="8">
        <f>VLOOKUP($EG212,Data!$B:$CP,Daily!HF$10,0)</f>
        <v>5423</v>
      </c>
      <c r="HG212" s="8">
        <f>VLOOKUP($EG212,Data!$B:$CP,Daily!HG$10,0)</f>
        <v>5126</v>
      </c>
      <c r="HH212" s="8">
        <f>VLOOKUP($EG212,Data!$B:$CP,Daily!HH$10,0)</f>
        <v>5634</v>
      </c>
      <c r="HI212" s="8">
        <f>VLOOKUP($EG212,Data!$B:$CP,Daily!HI$10,0)</f>
        <v>6246</v>
      </c>
      <c r="HJ212" s="8">
        <f>VLOOKUP($EG212,Data!$B:$CP,Daily!HJ$10,0)</f>
        <v>5006</v>
      </c>
      <c r="HK212" s="8">
        <f>VLOOKUP($EG212,Data!$B:$CP,Daily!HK$10,0)</f>
        <v>4254</v>
      </c>
      <c r="HL212" s="8">
        <f>VLOOKUP($EG212,Data!$B:$CP,Daily!HL$10,0)</f>
        <v>5418</v>
      </c>
      <c r="HM212" s="8">
        <f>VLOOKUP($EG212,Data!$B:$CP,Daily!HM$10,0)</f>
        <v>5416</v>
      </c>
      <c r="HN212" s="8">
        <f>VLOOKUP($EG212,Data!$B:$CP,Daily!HN$10,0)</f>
        <v>5607</v>
      </c>
      <c r="HO212" s="8">
        <f>VLOOKUP($EG212,Data!$B:$CP,Daily!HO$10,0)</f>
        <v>5315</v>
      </c>
      <c r="HP212" s="8">
        <f>VLOOKUP($EG212,Data!$B:$CP,Daily!HP$10,0)</f>
        <v>5498</v>
      </c>
      <c r="HQ212" s="8">
        <f>VLOOKUP($EG212,Data!$B:$CP,Daily!HQ$10,0)</f>
        <v>5089</v>
      </c>
      <c r="HR212" s="8">
        <f>VLOOKUP($EG212,Data!$B:$CP,Daily!HR$10,0)</f>
        <v>4610</v>
      </c>
      <c r="HS212" s="8">
        <f>VLOOKUP($EG212,Data!$B:$CP,Daily!HS$10,0)</f>
        <v>5895</v>
      </c>
      <c r="HT212" s="8">
        <f>VLOOKUP($EG212,Data!$B:$CP,Daily!HT$10,0)</f>
        <v>5438</v>
      </c>
      <c r="HU212" s="13"/>
      <c r="HV212" s="8">
        <f>_xlfn.QUARTILE.INC($EI212:$HS212,1)</f>
        <v>4964</v>
      </c>
      <c r="HW212" s="8">
        <f t="shared" ref="HW212:HZ212" si="3280">_xlfn.QUARTILE.INC($EI212:$HS212,1)</f>
        <v>4964</v>
      </c>
      <c r="HX212" s="8">
        <f t="shared" si="3280"/>
        <v>4964</v>
      </c>
      <c r="HY212" s="8">
        <f t="shared" si="3280"/>
        <v>4964</v>
      </c>
      <c r="HZ212" s="8">
        <f t="shared" si="3280"/>
        <v>4964</v>
      </c>
      <c r="IA212" s="42"/>
      <c r="IB212" s="9">
        <f t="shared" ref="IB212:IB213" si="3281">_xlfn.STDEV.P(FM212:HT212)</f>
        <v>558.35412299603081</v>
      </c>
      <c r="IC212" s="9">
        <f>AVERAGE(HM212:HS212)</f>
        <v>5347.1428571428569</v>
      </c>
      <c r="ID212" s="9">
        <f>AVERAGE(GP212:HS212)</f>
        <v>5136.6000000000004</v>
      </c>
      <c r="IE212" s="1"/>
      <c r="IF212" s="7" t="s">
        <v>300</v>
      </c>
      <c r="IG212" s="7" t="s">
        <v>10</v>
      </c>
      <c r="IH212" s="8">
        <f>VLOOKUP($IF212,Data!$B:$CP,Daily!IH$10,0)</f>
        <v>1689</v>
      </c>
      <c r="II212" s="8">
        <f>VLOOKUP($IF212,Data!$B:$CP,Daily!II$10,0)</f>
        <v>1785</v>
      </c>
      <c r="IJ212" s="8">
        <f>VLOOKUP($IF212,Data!$B:$CP,Daily!IJ$10,0)</f>
        <v>1616</v>
      </c>
      <c r="IK212" s="8">
        <f>VLOOKUP($IF212,Data!$B:$CP,Daily!IK$10,0)</f>
        <v>1376</v>
      </c>
      <c r="IL212" s="8">
        <f>VLOOKUP($IF212,Data!$B:$CP,Daily!IL$10,0)</f>
        <v>1328</v>
      </c>
      <c r="IM212" s="8">
        <f>VLOOKUP($IF212,Data!$B:$CP,Daily!IM$10,0)</f>
        <v>1774</v>
      </c>
      <c r="IN212" s="8">
        <f>VLOOKUP($IF212,Data!$B:$CP,Daily!IN$10,0)</f>
        <v>1860</v>
      </c>
      <c r="IO212" s="8">
        <f>VLOOKUP($IF212,Data!$B:$CP,Daily!IO$10,0)</f>
        <v>2212</v>
      </c>
      <c r="IP212" s="8">
        <f>VLOOKUP($IF212,Data!$B:$CP,Daily!IP$10,0)</f>
        <v>1965</v>
      </c>
      <c r="IQ212" s="8">
        <f>VLOOKUP($IF212,Data!$B:$CP,Daily!IQ$10,0)</f>
        <v>1671</v>
      </c>
      <c r="IR212" s="8">
        <f>VLOOKUP($IF212,Data!$B:$CP,Daily!IR$10,0)</f>
        <v>1350</v>
      </c>
      <c r="IS212" s="8">
        <f>VLOOKUP($IF212,Data!$B:$CP,Daily!IS$10,0)</f>
        <v>1656</v>
      </c>
      <c r="IT212" s="8">
        <f>VLOOKUP($IF212,Data!$B:$CP,Daily!IT$10,0)</f>
        <v>1612</v>
      </c>
      <c r="IU212" s="8">
        <f>VLOOKUP($IF212,Data!$B:$CP,Daily!IU$10,0)</f>
        <v>1648</v>
      </c>
      <c r="IV212" s="8">
        <f>VLOOKUP($IF212,Data!$B:$CP,Daily!IV$10,0)</f>
        <v>1859</v>
      </c>
      <c r="IW212" s="8">
        <f>VLOOKUP($IF212,Data!$B:$CP,Daily!IW$10,0)</f>
        <v>1683</v>
      </c>
      <c r="IX212" s="8">
        <f>VLOOKUP($IF212,Data!$B:$CP,Daily!IX$10,0)</f>
        <v>1518</v>
      </c>
      <c r="IY212" s="8">
        <f>VLOOKUP($IF212,Data!$B:$CP,Daily!IY$10,0)</f>
        <v>1646</v>
      </c>
      <c r="IZ212" s="8">
        <f>VLOOKUP($IF212,Data!$B:$CP,Daily!IZ$10,0)</f>
        <v>1701</v>
      </c>
      <c r="JA212" s="8">
        <f>VLOOKUP($IF212,Data!$B:$CP,Daily!JA$10,0)</f>
        <v>1539</v>
      </c>
      <c r="JB212" s="8">
        <f>VLOOKUP($IF212,Data!$B:$CP,Daily!JB$10,0)</f>
        <v>1590</v>
      </c>
      <c r="JC212" s="8">
        <f>VLOOKUP($IF212,Data!$B:$CP,Daily!JC$10,0)</f>
        <v>1461</v>
      </c>
      <c r="JD212" s="8">
        <f>VLOOKUP($IF212,Data!$B:$CP,Daily!JD$10,0)</f>
        <v>1494</v>
      </c>
      <c r="JE212" s="8">
        <f>VLOOKUP($IF212,Data!$B:$CP,Daily!JE$10,0)</f>
        <v>1413</v>
      </c>
      <c r="JF212" s="8">
        <f>VLOOKUP($IF212,Data!$B:$CP,Daily!JF$10,0)</f>
        <v>1310</v>
      </c>
      <c r="JG212" s="8">
        <f>VLOOKUP($IF212,Data!$B:$CP,Daily!JG$10,0)</f>
        <v>1560</v>
      </c>
      <c r="JH212" s="8">
        <f>VLOOKUP($IF212,Data!$B:$CP,Daily!JH$10,0)</f>
        <v>1600</v>
      </c>
      <c r="JI212" s="8">
        <f>VLOOKUP($IF212,Data!$B:$CP,Daily!JI$10,0)</f>
        <v>1659</v>
      </c>
      <c r="JJ212" s="8">
        <f>VLOOKUP($IF212,Data!$B:$CP,Daily!JJ$10,0)</f>
        <v>1542</v>
      </c>
      <c r="JK212" s="8">
        <f>VLOOKUP($IF212,Data!$B:$CP,Daily!JK$10,0)</f>
        <v>1776</v>
      </c>
      <c r="JL212" s="8">
        <f>VLOOKUP($IF212,Data!$B:$CP,Daily!JL$10,0)</f>
        <v>1678</v>
      </c>
      <c r="JM212" s="8">
        <f>VLOOKUP($IF212,Data!$B:$CP,Daily!JM$10,0)</f>
        <v>1409</v>
      </c>
      <c r="JN212" s="8">
        <f>VLOOKUP($IF212,Data!$B:$CP,Daily!JN$10,0)</f>
        <v>1729</v>
      </c>
      <c r="JO212" s="8">
        <f>VLOOKUP($IF212,Data!$B:$CP,Daily!JO$10,0)</f>
        <v>1748</v>
      </c>
      <c r="JP212" s="8">
        <f>VLOOKUP($IF212,Data!$B:$CP,Daily!JP$10,0)</f>
        <v>1937</v>
      </c>
      <c r="JQ212" s="8">
        <f>VLOOKUP($IF212,Data!$B:$CP,Daily!JQ$10,0)</f>
        <v>1747</v>
      </c>
      <c r="JR212" s="8">
        <f>VLOOKUP($IF212,Data!$B:$CP,Daily!JR$10,0)</f>
        <v>1686</v>
      </c>
      <c r="JS212" s="8">
        <f>VLOOKUP($IF212,Data!$B:$CP,Daily!JS$10,0)</f>
        <v>1495</v>
      </c>
      <c r="JT212" s="8">
        <f>VLOOKUP($IF212,Data!$B:$CP,Daily!JT$10,0)</f>
        <v>1374</v>
      </c>
      <c r="JU212" s="8">
        <f>VLOOKUP($IF212,Data!$B:$CP,Daily!JU$10,0)</f>
        <v>1557</v>
      </c>
      <c r="JV212" s="8">
        <f>VLOOKUP($IF212,Data!$B:$CP,Daily!JV$10,0)</f>
        <v>1637</v>
      </c>
      <c r="JW212" s="8">
        <f>VLOOKUP($IF212,Data!$B:$CP,Daily!JW$10,0)</f>
        <v>1614</v>
      </c>
      <c r="JX212" s="8">
        <f>VLOOKUP($IF212,Data!$B:$CP,Daily!JX$10,0)</f>
        <v>1495</v>
      </c>
      <c r="JY212" s="8">
        <f>VLOOKUP($IF212,Data!$B:$CP,Daily!JY$10,0)</f>
        <v>1567</v>
      </c>
      <c r="JZ212" s="8">
        <f>VLOOKUP($IF212,Data!$B:$CP,Daily!JZ$10,0)</f>
        <v>1452</v>
      </c>
      <c r="KA212" s="8">
        <f>VLOOKUP($IF212,Data!$B:$CP,Daily!KA$10,0)</f>
        <v>1112</v>
      </c>
      <c r="KB212" s="8">
        <f>VLOOKUP($IF212,Data!$B:$CP,Daily!KB$10,0)</f>
        <v>1581</v>
      </c>
      <c r="KC212" s="8">
        <f>VLOOKUP($IF212,Data!$B:$CP,Daily!KC$10,0)</f>
        <v>1606</v>
      </c>
      <c r="KD212" s="8">
        <f>VLOOKUP($IF212,Data!$B:$CP,Daily!KD$10,0)</f>
        <v>1583</v>
      </c>
      <c r="KE212" s="8">
        <f>VLOOKUP($IF212,Data!$B:$CP,Daily!KE$10,0)</f>
        <v>1512</v>
      </c>
      <c r="KF212" s="8">
        <f>VLOOKUP($IF212,Data!$B:$CP,Daily!KF$10,0)</f>
        <v>1651</v>
      </c>
      <c r="KG212" s="8">
        <f>VLOOKUP($IF212,Data!$B:$CP,Daily!KG$10,0)</f>
        <v>1395</v>
      </c>
      <c r="KH212" s="8">
        <f>VLOOKUP($IF212,Data!$B:$CP,Daily!KH$10,0)</f>
        <v>1214</v>
      </c>
      <c r="KI212" s="8">
        <f>VLOOKUP($IF212,Data!$B:$CP,Daily!KI$10,0)</f>
        <v>1549</v>
      </c>
      <c r="KJ212" s="8">
        <f>VLOOKUP($IF212,Data!$B:$CP,Daily!KJ$10,0)</f>
        <v>1680</v>
      </c>
      <c r="KK212" s="8">
        <f>VLOOKUP($IF212,Data!$B:$CP,Daily!KK$10,0)</f>
        <v>1509</v>
      </c>
      <c r="KL212" s="8">
        <f>VLOOKUP($IF212,Data!$B:$CP,Daily!KL$10,0)</f>
        <v>1415</v>
      </c>
      <c r="KM212" s="8">
        <f>VLOOKUP($IF212,Data!$B:$CP,Daily!KM$10,0)</f>
        <v>1489</v>
      </c>
      <c r="KN212" s="8">
        <f>VLOOKUP($IF212,Data!$B:$CP,Daily!KN$10,0)</f>
        <v>1351</v>
      </c>
      <c r="KO212" s="8">
        <f>VLOOKUP($IF212,Data!$B:$CP,Daily!KO$10,0)</f>
        <v>1124</v>
      </c>
      <c r="KP212" s="8">
        <f>VLOOKUP($IF212,Data!$B:$CP,Daily!KP$10,0)</f>
        <v>1487</v>
      </c>
      <c r="KQ212" s="8">
        <f>VLOOKUP($IF212,Data!$B:$CP,Daily!KQ$10,0)</f>
        <v>1507</v>
      </c>
      <c r="KR212" s="8">
        <f>VLOOKUP($IF212,Data!$B:$CP,Daily!KR$10,0)</f>
        <v>1485</v>
      </c>
      <c r="KS212" s="8">
        <f>VLOOKUP($IF212,Data!$B:$CP,Daily!KS$10,0)</f>
        <v>1527</v>
      </c>
      <c r="KT212" s="8">
        <f>VLOOKUP($IF212,Data!$B:$CP,Daily!KT$10,0)</f>
        <v>1697</v>
      </c>
      <c r="KU212" s="8">
        <f>VLOOKUP($IF212,Data!$B:$CP,Daily!KU$10,0)</f>
        <v>1564</v>
      </c>
      <c r="KV212" s="8">
        <f>VLOOKUP($IF212,Data!$B:$CP,Daily!KV$10,0)</f>
        <v>1573</v>
      </c>
      <c r="KW212" s="8">
        <f>VLOOKUP($IF212,Data!$B:$CP,Daily!KW$10,0)</f>
        <v>1555</v>
      </c>
      <c r="KX212" s="8">
        <f>VLOOKUP($IF212,Data!$B:$CP,Daily!KX$10,0)</f>
        <v>1494</v>
      </c>
      <c r="KY212" s="8">
        <f>VLOOKUP($IF212,Data!$B:$CP,Daily!KY$10,0)</f>
        <v>1485</v>
      </c>
      <c r="KZ212" s="8">
        <f>VLOOKUP($IF212,Data!$B:$CP,Daily!KZ$10,0)</f>
        <v>1573</v>
      </c>
      <c r="LA212" s="8">
        <f>VLOOKUP($IF212,Data!$B:$CP,Daily!LA$10,0)</f>
        <v>1589</v>
      </c>
      <c r="LB212" s="8">
        <f>VLOOKUP($IF212,Data!$B:$CP,Daily!LB$10,0)</f>
        <v>1664</v>
      </c>
      <c r="LC212" s="8">
        <f>VLOOKUP($IF212,Data!$B:$CP,Daily!LC$10,0)</f>
        <v>1324</v>
      </c>
      <c r="LD212" s="8">
        <f>VLOOKUP($IF212,Data!$B:$CP,Daily!LD$10,0)</f>
        <v>1575</v>
      </c>
      <c r="LE212" s="8">
        <f>VLOOKUP($IF212,Data!$B:$CP,Daily!LE$10,0)</f>
        <v>1669</v>
      </c>
      <c r="LF212" s="8">
        <f>VLOOKUP($IF212,Data!$B:$CP,Daily!LF$10,0)</f>
        <v>1599</v>
      </c>
      <c r="LG212" s="8">
        <f>VLOOKUP($IF212,Data!$B:$CP,Daily!LG$10,0)</f>
        <v>1784</v>
      </c>
      <c r="LH212" s="8">
        <f>VLOOKUP($IF212,Data!$B:$CP,Daily!LH$10,0)</f>
        <v>1905</v>
      </c>
      <c r="LI212" s="8">
        <f>VLOOKUP($IF212,Data!$B:$CP,Daily!LI$10,0)</f>
        <v>1623</v>
      </c>
      <c r="LJ212" s="8">
        <f>VLOOKUP($IF212,Data!$B:$CP,Daily!LJ$10,0)</f>
        <v>1384</v>
      </c>
      <c r="LK212" s="8">
        <f>VLOOKUP($IF212,Data!$B:$CP,Daily!LK$10,0)</f>
        <v>1654</v>
      </c>
      <c r="LL212" s="8">
        <f>VLOOKUP($IF212,Data!$B:$CP,Daily!LL$10,0)</f>
        <v>1571</v>
      </c>
      <c r="LM212" s="8">
        <f>VLOOKUP($IF212,Data!$B:$CP,Daily!LM$10,0)</f>
        <v>1663</v>
      </c>
      <c r="LN212" s="8">
        <f>VLOOKUP($IF212,Data!$B:$CP,Daily!LN$10,0)</f>
        <v>1647</v>
      </c>
      <c r="LO212" s="8">
        <f>VLOOKUP($IF212,Data!$B:$CP,Daily!LO$10,0)</f>
        <v>1743</v>
      </c>
      <c r="LP212" s="8">
        <f>VLOOKUP($IF212,Data!$B:$CP,Daily!LP$10,0)</f>
        <v>1645</v>
      </c>
      <c r="LQ212" s="8">
        <f>VLOOKUP($IF212,Data!$B:$CP,Daily!LQ$10,0)</f>
        <v>1484</v>
      </c>
      <c r="LR212" s="8">
        <f>VLOOKUP($IF212,Data!$B:$CP,Daily!LR$10,0)</f>
        <v>1719</v>
      </c>
      <c r="LS212" s="8">
        <f>VLOOKUP($IF212,Data!$B:$CP,Daily!LS$10,0)</f>
        <v>1604</v>
      </c>
      <c r="LU212" s="8">
        <f t="shared" si="1906"/>
        <v>1494</v>
      </c>
      <c r="LV212" s="8">
        <f t="shared" si="1907"/>
        <v>1671</v>
      </c>
      <c r="LW212" s="8">
        <f t="shared" ref="LW212" si="3282">LV212-LU212</f>
        <v>177</v>
      </c>
      <c r="LX212" s="8">
        <f>LV212+(1.25*LW212)</f>
        <v>1892.25</v>
      </c>
      <c r="LY212" s="8">
        <f>LU212-(1.25*LW212)</f>
        <v>1272.75</v>
      </c>
      <c r="LZ212" s="45"/>
      <c r="MA212" s="9">
        <f>_xlfn.STDEV.P(JL212:LS212)</f>
        <v>154.12738148110549</v>
      </c>
      <c r="MB212" s="9">
        <f>AVERAGE(LL212:LR212)</f>
        <v>1638.8571428571429</v>
      </c>
      <c r="MC212" s="9">
        <f>AVERAGE(KO212:LR212)</f>
        <v>1577.1</v>
      </c>
      <c r="MD212" s="1"/>
    </row>
    <row r="213" spans="4:342" x14ac:dyDescent="0.35">
      <c r="D213" s="89" t="s">
        <v>965</v>
      </c>
      <c r="E213" s="87" t="str">
        <f>VLOOKUP($D213,'Metric Nature'!$C:$D,2,0)&amp;IF(($F213&lt;(EA213)),"Below",IF(($F213&gt;(DZ213)),"Above","Within"))</f>
        <v>NegativeWithin</v>
      </c>
      <c r="F213" s="78">
        <f t="shared" ref="F213" si="3283">DU213</f>
        <v>4.6860755281983031E-2</v>
      </c>
      <c r="G213" s="77">
        <f t="shared" ref="G213" si="3284">ED213</f>
        <v>4.6066730912526721E-2</v>
      </c>
      <c r="H213" s="78">
        <f t="shared" ref="H213" si="3285">IFERROR(((F213-G213)/G213),0)</f>
        <v>1.7236394980230614E-2</v>
      </c>
      <c r="I213" s="74">
        <f t="shared" ref="I213" si="3286">EE213</f>
        <v>4.3877290262249603E-2</v>
      </c>
      <c r="J213" s="78">
        <f t="shared" ref="J213" si="3287">IFERROR(((F213-I213)/I213),0)</f>
        <v>6.7995653375620843E-2</v>
      </c>
      <c r="K213" s="48"/>
      <c r="L213" s="50"/>
      <c r="M213" s="53" t="str">
        <f>VLOOKUP($D213,'Metric Nature'!$C:$D,2,0)&amp;IF(($N213&lt;(HZ213)),"Below",IF(($N213&gt;(HY213)),"Above","Within"))</f>
        <v>NegativeWithin</v>
      </c>
      <c r="N213" s="48">
        <f t="shared" ref="N213" si="3288">HT213</f>
        <v>4.7460703968440987E-2</v>
      </c>
      <c r="O213" s="49">
        <f t="shared" ref="O213" si="3289">IC213</f>
        <v>4.6289540270539671E-2</v>
      </c>
      <c r="P213" s="55">
        <f t="shared" ref="P213" si="3290">IFERROR(((N213-O213)/O213),0)</f>
        <v>2.5300828028458226E-2</v>
      </c>
      <c r="Q213" s="49">
        <f t="shared" ref="Q213" si="3291">ID213</f>
        <v>4.4185862051744552E-2</v>
      </c>
      <c r="R213" s="55">
        <f t="shared" ref="R213" si="3292">IFERROR(((N213-Q213)/Q213),0)</f>
        <v>7.4115152780348137E-2</v>
      </c>
      <c r="S213" s="48"/>
      <c r="T213" s="50"/>
      <c r="U213" s="53" t="str">
        <f>VLOOKUP($D213,'Metric Nature'!$C:$D,2,0)&amp;IF(($V213&lt;(LY213)),"Below",IF(($V213&gt;(LX213)),"Above","Within"))</f>
        <v>NegativeWithin</v>
      </c>
      <c r="V213" s="78">
        <f t="shared" ref="V213" si="3293">LS213</f>
        <v>4.4935006723442403E-2</v>
      </c>
      <c r="W213" s="49">
        <f t="shared" ref="W213" si="3294">MB213</f>
        <v>4.5354450247290873E-2</v>
      </c>
      <c r="X213" s="78">
        <f t="shared" ref="X213" si="3295">IFERROR(((V213-W213)/W213),0)</f>
        <v>-9.2481227654947571E-3</v>
      </c>
      <c r="Y213" s="49">
        <f t="shared" ref="Y213" si="3296">MC213</f>
        <v>4.2901660280970623E-2</v>
      </c>
      <c r="Z213" s="78">
        <f t="shared" ref="Z213" si="3297">IFERROR(((V213-Y213)/Y213),0)</f>
        <v>4.7395518708484276E-2</v>
      </c>
      <c r="AA213" s="48"/>
      <c r="AB213" s="50"/>
      <c r="AC213" s="1"/>
      <c r="AD213" s="1"/>
      <c r="AE213" s="1"/>
      <c r="AF213" s="1"/>
      <c r="AG213" s="1"/>
      <c r="AH213" s="1"/>
      <c r="AI213" s="7" t="s">
        <v>297</v>
      </c>
      <c r="AJ213" s="12">
        <f>(VLOOKUP($EG213,Data!$B:$CP,Daily!EI$10,0)+VLOOKUP($IF213,Data!$B:$CP,Daily!IH$10,0))/AJ$11</f>
        <v>4.361023682380262E-2</v>
      </c>
      <c r="AK213" s="12">
        <f>(VLOOKUP($EG213,Data!$B:$CP,Daily!EJ$10,0)+VLOOKUP($IF213,Data!$B:$CP,Daily!II$10,0))/AK$11</f>
        <v>4.3398399101249825E-2</v>
      </c>
      <c r="AL213" s="12">
        <f>(VLOOKUP($EG213,Data!$B:$CP,Daily!EK$10,0)+VLOOKUP($IF213,Data!$B:$CP,Daily!IJ$10,0))/AL$11</f>
        <v>4.739707454800858E-2</v>
      </c>
      <c r="AM213" s="12">
        <f>(VLOOKUP($EG213,Data!$B:$CP,Daily!EL$10,0)+VLOOKUP($IF213,Data!$B:$CP,Daily!IK$10,0))/AM$11</f>
        <v>4.3618823182855877E-2</v>
      </c>
      <c r="AN213" s="12">
        <f>(VLOOKUP($EG213,Data!$B:$CP,Daily!EM$10,0)+VLOOKUP($IF213,Data!$B:$CP,Daily!IL$10,0))/AN$11</f>
        <v>4.2550590401127589E-2</v>
      </c>
      <c r="AO213" s="12">
        <f>(VLOOKUP($EG213,Data!$B:$CP,Daily!EN$10,0)+VLOOKUP($IF213,Data!$B:$CP,Daily!IM$10,0))/AO$11</f>
        <v>4.9353295482302759E-2</v>
      </c>
      <c r="AP213" s="12">
        <f>(VLOOKUP($EG213,Data!$B:$CP,Daily!EO$10,0)+VLOOKUP($IF213,Data!$B:$CP,Daily!IN$10,0))/AP$11</f>
        <v>4.546703900787194E-2</v>
      </c>
      <c r="AQ213" s="12">
        <f>(VLOOKUP($EG213,Data!$B:$CP,Daily!EP$10,0)+VLOOKUP($IF213,Data!$B:$CP,Daily!IO$10,0))/AQ$11</f>
        <v>4.8576231734126472E-2</v>
      </c>
      <c r="AR213" s="12">
        <f>(VLOOKUP($EG213,Data!$B:$CP,Daily!EQ$10,0)+VLOOKUP($IF213,Data!$B:$CP,Daily!IP$10,0))/AR$11</f>
        <v>4.5524088715803442E-2</v>
      </c>
      <c r="AS213" s="12">
        <f>(VLOOKUP($EG213,Data!$B:$CP,Daily!ER$10,0)+VLOOKUP($IF213,Data!$B:$CP,Daily!IQ$10,0))/AS$11</f>
        <v>4.8201045594068424E-2</v>
      </c>
      <c r="AT213" s="12">
        <f>(VLOOKUP($EG213,Data!$B:$CP,Daily!ES$10,0)+VLOOKUP($IF213,Data!$B:$CP,Daily!IR$10,0))/AT$11</f>
        <v>4.5270050069623438E-2</v>
      </c>
      <c r="AU213" s="12">
        <f>(VLOOKUP($EG213,Data!$B:$CP,Daily!ET$10,0)+VLOOKUP($IF213,Data!$B:$CP,Daily!IS$10,0))/AU$11</f>
        <v>4.7339983642557683E-2</v>
      </c>
      <c r="AV213" s="12">
        <f>(VLOOKUP($EG213,Data!$B:$CP,Daily!EU$10,0)+VLOOKUP($IF213,Data!$B:$CP,Daily!IT$10,0))/AV$11</f>
        <v>4.5589526175223653E-2</v>
      </c>
      <c r="AW213" s="12">
        <f>(VLOOKUP($EG213,Data!$B:$CP,Daily!EV$10,0)+VLOOKUP($IF213,Data!$B:$CP,Daily!IU$10,0))/AW$11</f>
        <v>4.177619061557826E-2</v>
      </c>
      <c r="AX213" s="12">
        <f>(VLOOKUP($EG213,Data!$B:$CP,Daily!EW$10,0)+VLOOKUP($IF213,Data!$B:$CP,Daily!IV$10,0))/AX$11</f>
        <v>4.1599249973537374E-2</v>
      </c>
      <c r="AY213" s="12">
        <f>(VLOOKUP($EG213,Data!$B:$CP,Daily!EX$10,0)+VLOOKUP($IF213,Data!$B:$CP,Daily!IW$10,0))/AY$11</f>
        <v>4.0663177204090524E-2</v>
      </c>
      <c r="AZ213" s="12">
        <f>(VLOOKUP($EG213,Data!$B:$CP,Daily!EY$10,0)+VLOOKUP($IF213,Data!$B:$CP,Daily!IX$10,0))/AZ$11</f>
        <v>4.6708814211360035E-2</v>
      </c>
      <c r="BA213" s="12">
        <f>(VLOOKUP($EG213,Data!$B:$CP,Daily!EZ$10,0)+VLOOKUP($IF213,Data!$B:$CP,Daily!IY$10,0))/BA$11</f>
        <v>4.8746996223824238E-2</v>
      </c>
      <c r="BB213" s="12">
        <f>(VLOOKUP($EG213,Data!$B:$CP,Daily!FA$10,0)+VLOOKUP($IF213,Data!$B:$CP,Daily!IZ$10,0))/BB$11</f>
        <v>4.7572581851772343E-2</v>
      </c>
      <c r="BC213" s="12">
        <f>(VLOOKUP($EG213,Data!$B:$CP,Daily!FB$10,0)+VLOOKUP($IF213,Data!$B:$CP,Daily!JA$10,0))/BC$11</f>
        <v>4.5806697157159355E-2</v>
      </c>
      <c r="BD213" s="12">
        <f>(VLOOKUP($EG213,Data!$B:$CP,Daily!FC$10,0)+VLOOKUP($IF213,Data!$B:$CP,Daily!JB$10,0))/BD$11</f>
        <v>4.4636561707966232E-2</v>
      </c>
      <c r="BE213" s="12">
        <f>(VLOOKUP($EG213,Data!$B:$CP,Daily!FD$10,0)+VLOOKUP($IF213,Data!$B:$CP,Daily!JC$10,0))/BE$11</f>
        <v>4.0540132678992896E-2</v>
      </c>
      <c r="BF213" s="12">
        <f>(VLOOKUP($EG213,Data!$B:$CP,Daily!FE$10,0)+VLOOKUP($IF213,Data!$B:$CP,Daily!JD$10,0))/BF$11</f>
        <v>4.0707641372159743E-2</v>
      </c>
      <c r="BG213" s="12">
        <f>(VLOOKUP($EG213,Data!$B:$CP,Daily!FF$10,0)+VLOOKUP($IF213,Data!$B:$CP,Daily!JE$10,0))/BG$11</f>
        <v>4.6258785540241293E-2</v>
      </c>
      <c r="BH213" s="12">
        <f>(VLOOKUP($EG213,Data!$B:$CP,Daily!FG$10,0)+VLOOKUP($IF213,Data!$B:$CP,Daily!JF$10,0))/BH$11</f>
        <v>4.4168029877465355E-2</v>
      </c>
      <c r="BI213" s="12">
        <f>(VLOOKUP($EG213,Data!$B:$CP,Daily!FH$10,0)+VLOOKUP($IF213,Data!$B:$CP,Daily!JG$10,0))/BI$11</f>
        <v>4.7861595968137008E-2</v>
      </c>
      <c r="BJ213" s="12">
        <f>(VLOOKUP($EG213,Data!$B:$CP,Daily!FI$10,0)+VLOOKUP($IF213,Data!$B:$CP,Daily!JH$10,0))/BJ$11</f>
        <v>4.5516607914204858E-2</v>
      </c>
      <c r="BK213" s="12">
        <f>(VLOOKUP($EG213,Data!$B:$CP,Daily!FJ$10,0)+VLOOKUP($IF213,Data!$B:$CP,Daily!JI$10,0))/BK$11</f>
        <v>4.4552526814302586E-2</v>
      </c>
      <c r="BL213" s="12">
        <f>(VLOOKUP($EG213,Data!$B:$CP,Daily!FK$10,0)+VLOOKUP($IF213,Data!$B:$CP,Daily!JJ$10,0))/BL$11</f>
        <v>4.1652027477253731E-2</v>
      </c>
      <c r="BM213" s="12">
        <f>(VLOOKUP($EG213,Data!$B:$CP,Daily!FL$10,0)+VLOOKUP($IF213,Data!$B:$CP,Daily!JK$10,0))/BM$11</f>
        <v>4.2112013681060281E-2</v>
      </c>
      <c r="BN213" s="12">
        <f>(VLOOKUP($EG213,Data!$B:$CP,Daily!FM$10,0)+VLOOKUP($IF213,Data!$B:$CP,Daily!JL$10,0))/BN$11</f>
        <v>4.7727333351116327E-2</v>
      </c>
      <c r="BO213" s="12">
        <f>(VLOOKUP($EG213,Data!$B:$CP,Daily!FN$10,0)+VLOOKUP($IF213,Data!$B:$CP,Daily!JM$10,0))/BO$11</f>
        <v>4.5923992529757214E-2</v>
      </c>
      <c r="BP213" s="12">
        <f>(VLOOKUP($EG213,Data!$B:$CP,Daily!FO$10,0)+VLOOKUP($IF213,Data!$B:$CP,Daily!JN$10,0))/BP$11</f>
        <v>4.6505143680330867E-2</v>
      </c>
      <c r="BQ213" s="12">
        <f>(VLOOKUP($EG213,Data!$B:$CP,Daily!FP$10,0)+VLOOKUP($IF213,Data!$B:$CP,Daily!JO$10,0))/BQ$11</f>
        <v>4.3217487280264894E-2</v>
      </c>
      <c r="BR213" s="12">
        <f>(VLOOKUP($EG213,Data!$B:$CP,Daily!FQ$10,0)+VLOOKUP($IF213,Data!$B:$CP,Daily!JP$10,0))/BR$11</f>
        <v>4.6951571465758228E-2</v>
      </c>
      <c r="BS213" s="12">
        <f>(VLOOKUP($EG213,Data!$B:$CP,Daily!FR$10,0)+VLOOKUP($IF213,Data!$B:$CP,Daily!JQ$10,0))/BS$11</f>
        <v>4.2242551822609498E-2</v>
      </c>
      <c r="BT213" s="12">
        <f>(VLOOKUP($EG213,Data!$B:$CP,Daily!FS$10,0)+VLOOKUP($IF213,Data!$B:$CP,Daily!JR$10,0))/BT$11</f>
        <v>4.1141646126557782E-2</v>
      </c>
      <c r="BU213" s="12">
        <f>(VLOOKUP($EG213,Data!$B:$CP,Daily!FT$10,0)+VLOOKUP($IF213,Data!$B:$CP,Daily!JS$10,0))/BU$11</f>
        <v>4.5531269668707443E-2</v>
      </c>
      <c r="BV213" s="12">
        <f>(VLOOKUP($EG213,Data!$B:$CP,Daily!FU$10,0)+VLOOKUP($IF213,Data!$B:$CP,Daily!JT$10,0))/BV$11</f>
        <v>4.4617235225208933E-2</v>
      </c>
      <c r="BW213" s="12">
        <f>(VLOOKUP($EG213,Data!$B:$CP,Daily!FV$10,0)+VLOOKUP($IF213,Data!$B:$CP,Daily!JU$10,0))/BW$11</f>
        <v>4.7805600065180198E-2</v>
      </c>
      <c r="BX213" s="12">
        <f>(VLOOKUP($EG213,Data!$B:$CP,Daily!FW$10,0)+VLOOKUP($IF213,Data!$B:$CP,Daily!JV$10,0))/BX$11</f>
        <v>4.6890107394309072E-2</v>
      </c>
      <c r="BY213" s="12">
        <f>(VLOOKUP($EG213,Data!$B:$CP,Daily!FX$10,0)+VLOOKUP($IF213,Data!$B:$CP,Daily!JW$10,0))/BY$11</f>
        <v>4.3013318161518647E-2</v>
      </c>
      <c r="BZ213" s="12">
        <f>(VLOOKUP($EG213,Data!$B:$CP,Daily!FY$10,0)+VLOOKUP($IF213,Data!$B:$CP,Daily!JX$10,0))/BZ$11</f>
        <v>4.0225568391811822E-2</v>
      </c>
      <c r="CA213" s="12">
        <f>(VLOOKUP($EG213,Data!$B:$CP,Daily!FZ$10,0)+VLOOKUP($IF213,Data!$B:$CP,Daily!JY$10,0))/CA$11</f>
        <v>3.9446572251417712E-2</v>
      </c>
      <c r="CB213" s="12">
        <f>(VLOOKUP($EG213,Data!$B:$CP,Daily!GA$10,0)+VLOOKUP($IF213,Data!$B:$CP,Daily!JZ$10,0))/CB$11</f>
        <v>4.577558889779712E-2</v>
      </c>
      <c r="CC213" s="12">
        <f>(VLOOKUP($EG213,Data!$B:$CP,Daily!GB$10,0)+VLOOKUP($IF213,Data!$B:$CP,Daily!KA$10,0))/CC$11</f>
        <v>3.851164810621336E-2</v>
      </c>
      <c r="CD213" s="12">
        <f>(VLOOKUP($EG213,Data!$B:$CP,Daily!GC$10,0)+VLOOKUP($IF213,Data!$B:$CP,Daily!KB$10,0))/CD$11</f>
        <v>4.6436958511894492E-2</v>
      </c>
      <c r="CE213" s="12">
        <f>(VLOOKUP($EG213,Data!$B:$CP,Daily!GD$10,0)+VLOOKUP($IF213,Data!$B:$CP,Daily!KC$10,0))/CE$11</f>
        <v>4.4228450412843755E-2</v>
      </c>
      <c r="CF213" s="12">
        <f>(VLOOKUP($EG213,Data!$B:$CP,Daily!GE$10,0)+VLOOKUP($IF213,Data!$B:$CP,Daily!KD$10,0))/CF$11</f>
        <v>4.1939269914833426E-2</v>
      </c>
      <c r="CG213" s="12">
        <f>(VLOOKUP($EG213,Data!$B:$CP,Daily!GF$10,0)+VLOOKUP($IF213,Data!$B:$CP,Daily!KE$10,0))/CG$11</f>
        <v>4.0790652576800812E-2</v>
      </c>
      <c r="CH213" s="12">
        <f>(VLOOKUP($EG213,Data!$B:$CP,Daily!GG$10,0)+VLOOKUP($IF213,Data!$B:$CP,Daily!KF$10,0))/CH$11</f>
        <v>3.9470308910462139E-2</v>
      </c>
      <c r="CI213" s="12">
        <f>(VLOOKUP($EG213,Data!$B:$CP,Daily!GH$10,0)+VLOOKUP($IF213,Data!$B:$CP,Daily!KG$10,0))/CI$11</f>
        <v>4.4887892042533212E-2</v>
      </c>
      <c r="CJ213" s="12">
        <f>(VLOOKUP($EG213,Data!$B:$CP,Daily!GI$10,0)+VLOOKUP($IF213,Data!$B:$CP,Daily!KH$10,0))/CJ$11</f>
        <v>4.1413102370613498E-2</v>
      </c>
      <c r="CK213" s="12">
        <f>(VLOOKUP($EG213,Data!$B:$CP,Daily!GJ$10,0)+VLOOKUP($IF213,Data!$B:$CP,Daily!KI$10,0))/CK$11</f>
        <v>4.513994775990772E-2</v>
      </c>
      <c r="CL213" s="12">
        <f>(VLOOKUP($EG213,Data!$B:$CP,Daily!GK$10,0)+VLOOKUP($IF213,Data!$B:$CP,Daily!KJ$10,0))/CL$11</f>
        <v>4.4795666658189862E-2</v>
      </c>
      <c r="CM213" s="12">
        <f>(VLOOKUP($EG213,Data!$B:$CP,Daily!GL$10,0)+VLOOKUP($IF213,Data!$B:$CP,Daily!KK$10,0))/CM$11</f>
        <v>4.2567935134575033E-2</v>
      </c>
      <c r="CN213" s="12">
        <f>(VLOOKUP($EG213,Data!$B:$CP,Daily!GM$10,0)+VLOOKUP($IF213,Data!$B:$CP,Daily!KL$10,0))/CN$11</f>
        <v>4.0819051858446476E-2</v>
      </c>
      <c r="CO213" s="12">
        <f>(VLOOKUP($EG213,Data!$B:$CP,Daily!GN$10,0)+VLOOKUP($IF213,Data!$B:$CP,Daily!KM$10,0))/CO$11</f>
        <v>3.9015045889356337E-2</v>
      </c>
      <c r="CP213" s="12">
        <f>(VLOOKUP($EG213,Data!$B:$CP,Daily!GO$10,0)+VLOOKUP($IF213,Data!$B:$CP,Daily!KN$10,0))/CP$11</f>
        <v>4.373943611677604E-2</v>
      </c>
      <c r="CQ213" s="12">
        <f>(VLOOKUP($EG213,Data!$B:$CP,Daily!GP$10,0)+VLOOKUP($IF213,Data!$B:$CP,Daily!KO$10,0))/CQ$11</f>
        <v>4.1461313113906599E-2</v>
      </c>
      <c r="CR213" s="12">
        <f>(VLOOKUP($EG213,Data!$B:$CP,Daily!GQ$10,0)+VLOOKUP($IF213,Data!$B:$CP,Daily!KP$10,0))/CR$11</f>
        <v>4.754397375714043E-2</v>
      </c>
      <c r="CS213" s="12">
        <f>(VLOOKUP($EG213,Data!$B:$CP,Daily!GR$10,0)+VLOOKUP($IF213,Data!$B:$CP,Daily!KQ$10,0))/CS$11</f>
        <v>4.493822377796533E-2</v>
      </c>
      <c r="CT213" s="12">
        <f>(VLOOKUP($EG213,Data!$B:$CP,Daily!GS$10,0)+VLOOKUP($IF213,Data!$B:$CP,Daily!KR$10,0))/CT$11</f>
        <v>4.2536565035620789E-2</v>
      </c>
      <c r="CU213" s="12">
        <f>(VLOOKUP($EG213,Data!$B:$CP,Daily!GT$10,0)+VLOOKUP($IF213,Data!$B:$CP,Daily!KS$10,0))/CU$11</f>
        <v>4.0812661929559041E-2</v>
      </c>
      <c r="CV213" s="12">
        <f>(VLOOKUP($EG213,Data!$B:$CP,Daily!GU$10,0)+VLOOKUP($IF213,Data!$B:$CP,Daily!KT$10,0))/CV$11</f>
        <v>3.7822376788343506E-2</v>
      </c>
      <c r="CW213" s="12">
        <f>(VLOOKUP($EG213,Data!$B:$CP,Daily!GV$10,0)+VLOOKUP($IF213,Data!$B:$CP,Daily!KU$10,0))/CW$11</f>
        <v>4.464688743895933E-2</v>
      </c>
      <c r="CX213" s="12">
        <f>(VLOOKUP($EG213,Data!$B:$CP,Daily!GW$10,0)+VLOOKUP($IF213,Data!$B:$CP,Daily!KV$10,0))/CX$11</f>
        <v>4.2037512596300751E-2</v>
      </c>
      <c r="CY213" s="12">
        <f>(VLOOKUP($EG213,Data!$B:$CP,Daily!GX$10,0)+VLOOKUP($IF213,Data!$B:$CP,Daily!KW$10,0))/CY$11</f>
        <v>4.6019047139467105E-2</v>
      </c>
      <c r="CZ213" s="12">
        <f>(VLOOKUP($EG213,Data!$B:$CP,Daily!GY$10,0)+VLOOKUP($IF213,Data!$B:$CP,Daily!KX$10,0))/CZ$11</f>
        <v>4.1974525180182222E-2</v>
      </c>
      <c r="DA213" s="12">
        <f>(VLOOKUP($EG213,Data!$B:$CP,Daily!GZ$10,0)+VLOOKUP($IF213,Data!$B:$CP,Daily!KY$10,0))/DA$11</f>
        <v>4.1203916672143001E-2</v>
      </c>
      <c r="DB213" s="12">
        <f>(VLOOKUP($EG213,Data!$B:$CP,Daily!HA$10,0)+VLOOKUP($IF213,Data!$B:$CP,Daily!KZ$10,0))/DB$11</f>
        <v>4.0487687107677452E-2</v>
      </c>
      <c r="DC213" s="12">
        <f>(VLOOKUP($EG213,Data!$B:$CP,Daily!HB$10,0)+VLOOKUP($IF213,Data!$B:$CP,Daily!LA$10,0))/DC$11</f>
        <v>3.9732153042367276E-2</v>
      </c>
      <c r="DD213" s="12">
        <f>(VLOOKUP($EG213,Data!$B:$CP,Daily!HC$10,0)+VLOOKUP($IF213,Data!$B:$CP,Daily!LB$10,0))/DD$11</f>
        <v>4.8162925289372154E-2</v>
      </c>
      <c r="DE213" s="12">
        <f>(VLOOKUP($EG213,Data!$B:$CP,Daily!HD$10,0)+VLOOKUP($IF213,Data!$B:$CP,Daily!LC$10,0))/DE$11</f>
        <v>4.5798615429258387E-2</v>
      </c>
      <c r="DF213" s="12">
        <f>(VLOOKUP($EG213,Data!$B:$CP,Daily!HE$10,0)+VLOOKUP($IF213,Data!$B:$CP,Daily!LD$10,0))/DF$11</f>
        <v>4.7751319058652743E-2</v>
      </c>
      <c r="DG213" s="12">
        <f>(VLOOKUP($EG213,Data!$B:$CP,Daily!HF$10,0)+VLOOKUP($IF213,Data!$B:$CP,Daily!LE$10,0))/DG$11</f>
        <v>4.5941271352779992E-2</v>
      </c>
      <c r="DH213" s="12">
        <f>(VLOOKUP($EG213,Data!$B:$CP,Daily!HG$10,0)+VLOOKUP($IF213,Data!$B:$CP,Daily!LF$10,0))/DH$11</f>
        <v>4.2565446351714012E-2</v>
      </c>
      <c r="DI213" s="12">
        <f>(VLOOKUP($EG213,Data!$B:$CP,Daily!HH$10,0)+VLOOKUP($IF213,Data!$B:$CP,Daily!LG$10,0))/DI$11</f>
        <v>4.1128169303016694E-2</v>
      </c>
      <c r="DJ213" s="12">
        <f>(VLOOKUP($EG213,Data!$B:$CP,Daily!HI$10,0)+VLOOKUP($IF213,Data!$B:$CP,Daily!LH$10,0))/DJ$11</f>
        <v>3.8087005280127095E-2</v>
      </c>
      <c r="DK213" s="12">
        <f>(VLOOKUP($EG213,Data!$B:$CP,Daily!HJ$10,0)+VLOOKUP($IF213,Data!$B:$CP,Daily!LI$10,0))/DK$11</f>
        <v>4.7389604169198546E-2</v>
      </c>
      <c r="DL213" s="12">
        <f>(VLOOKUP($EG213,Data!$B:$CP,Daily!HK$10,0)+VLOOKUP($IF213,Data!$B:$CP,Daily!LJ$10,0))/DL$11</f>
        <v>4.4340282966190338E-2</v>
      </c>
      <c r="DM213" s="12">
        <f>(VLOOKUP($EG213,Data!$B:$CP,Daily!HL$10,0)+VLOOKUP($IF213,Data!$B:$CP,Daily!LK$10,0))/DM$11</f>
        <v>4.6191126235279517E-2</v>
      </c>
      <c r="DN213" s="12">
        <f>(VLOOKUP($EG213,Data!$B:$CP,Daily!HM$10,0)+VLOOKUP($IF213,Data!$B:$CP,Daily!LL$10,0))/DN$11</f>
        <v>4.5967710101448706E-2</v>
      </c>
      <c r="DO213" s="12">
        <f>(VLOOKUP($EG213,Data!$B:$CP,Daily!HN$10,0)+VLOOKUP($IF213,Data!$B:$CP,Daily!LM$10,0))/DO$11</f>
        <v>4.5088067477052837E-2</v>
      </c>
      <c r="DP213" s="12">
        <f>(VLOOKUP($EG213,Data!$B:$CP,Daily!HO$10,0)+VLOOKUP($IF213,Data!$B:$CP,Daily!LN$10,0))/DP$11</f>
        <v>4.3598061195095378E-2</v>
      </c>
      <c r="DQ213" s="12">
        <f>(VLOOKUP($EG213,Data!$B:$CP,Daily!HP$10,0)+VLOOKUP($IF213,Data!$B:$CP,Daily!LO$10,0))/DQ$11</f>
        <v>4.2749524742888852E-2</v>
      </c>
      <c r="DR213" s="12">
        <f>(VLOOKUP($EG213,Data!$B:$CP,Daily!HQ$10,0)+VLOOKUP($IF213,Data!$B:$CP,Daily!LP$10,0))/DR$11</f>
        <v>4.8322629256216137E-2</v>
      </c>
      <c r="DS213" s="12">
        <f>(VLOOKUP($EG213,Data!$B:$CP,Daily!HR$10,0)+VLOOKUP($IF213,Data!$B:$CP,Daily!LQ$10,0))/DS$11</f>
        <v>4.7757123601141031E-2</v>
      </c>
      <c r="DT213" s="12">
        <f>(VLOOKUP($EG213,Data!$B:$CP,Daily!HS$10,0)+VLOOKUP($IF213,Data!$B:$CP,Daily!LR$10,0))/DT$11</f>
        <v>4.9999343323570741E-2</v>
      </c>
      <c r="DU213" s="12">
        <f>(VLOOKUP($EG213,Data!$B:$CP,Daily!HT$10,0)+VLOOKUP($IF213,Data!$B:$CP,Daily!LS$10,0))/DU$11</f>
        <v>4.6860755281983031E-2</v>
      </c>
      <c r="DV213" s="13"/>
      <c r="DW213" s="12">
        <f>_xlfn.QUARTILE.INC($AJ213:$DT213,1)</f>
        <v>4.177619061557826E-2</v>
      </c>
      <c r="DX213" s="12">
        <f>_xlfn.QUARTILE.INC($AJ213:$DT213,3)</f>
        <v>4.6258785540241293E-2</v>
      </c>
      <c r="DY213" s="12">
        <f>DX213-DW213</f>
        <v>4.4825949246630331E-3</v>
      </c>
      <c r="DZ213" s="12">
        <f>DX213+(0.75*DY213)</f>
        <v>4.9620731733738571E-2</v>
      </c>
      <c r="EA213" s="12">
        <f>DW213-(0.75*DY213)</f>
        <v>3.8414244422080981E-2</v>
      </c>
      <c r="EB213" s="14"/>
      <c r="EC213" s="12">
        <f>_xlfn.STDEV.P(AJ213:DU213)</f>
        <v>2.8921245422834844E-3</v>
      </c>
      <c r="ED213" s="12">
        <f>SUMPRODUCT(DN213:DT213,DN$11:DT$11)/SUM(DN$11:DT$11)</f>
        <v>4.6066730912526721E-2</v>
      </c>
      <c r="EE213" s="12">
        <f>SUMPRODUCT(CR213:DT213,CR$11:DT$11)/SUM(CR$11:DT$11)</f>
        <v>4.3877290262249603E-2</v>
      </c>
      <c r="EF213" s="1"/>
      <c r="EG213" s="7" t="s">
        <v>299</v>
      </c>
      <c r="EH213" s="7" t="s">
        <v>10</v>
      </c>
      <c r="EI213" s="12">
        <f>VLOOKUP($EG213,Data!$B:$CP,Daily!EI$10,0)/EI$11</f>
        <v>4.4273175572992589E-2</v>
      </c>
      <c r="EJ213" s="12">
        <f>VLOOKUP($EG213,Data!$B:$CP,Daily!EJ$10,0)/EJ$11</f>
        <v>4.4156230257534651E-2</v>
      </c>
      <c r="EK213" s="12">
        <f>VLOOKUP($EG213,Data!$B:$CP,Daily!EK$10,0)/EK$11</f>
        <v>4.7672218889862963E-2</v>
      </c>
      <c r="EL213" s="12">
        <f>VLOOKUP($EG213,Data!$B:$CP,Daily!EL$10,0)/EL$11</f>
        <v>4.3973153843178216E-2</v>
      </c>
      <c r="EM213" s="12">
        <f>VLOOKUP($EG213,Data!$B:$CP,Daily!EM$10,0)/EM$11</f>
        <v>4.3363634645550243E-2</v>
      </c>
      <c r="EN213" s="12">
        <f>VLOOKUP($EG213,Data!$B:$CP,Daily!EN$10,0)/EN$11</f>
        <v>5.1175222073736343E-2</v>
      </c>
      <c r="EO213" s="12">
        <f>VLOOKUP($EG213,Data!$B:$CP,Daily!EO$10,0)/EO$11</f>
        <v>4.6699834645726648E-2</v>
      </c>
      <c r="EP213" s="12">
        <f>VLOOKUP($EG213,Data!$B:$CP,Daily!EP$10,0)/EP$11</f>
        <v>4.8979341211145375E-2</v>
      </c>
      <c r="EQ213" s="12">
        <f>VLOOKUP($EG213,Data!$B:$CP,Daily!EQ$10,0)/EQ$11</f>
        <v>4.6127606791224122E-2</v>
      </c>
      <c r="ER213" s="12">
        <f>VLOOKUP($EG213,Data!$B:$CP,Daily!ER$10,0)/ER$11</f>
        <v>4.8160343328585431E-2</v>
      </c>
      <c r="ES213" s="12">
        <f>VLOOKUP($EG213,Data!$B:$CP,Daily!ES$10,0)/ES$11</f>
        <v>4.6305840253602751E-2</v>
      </c>
      <c r="ET213" s="12">
        <f>VLOOKUP($EG213,Data!$B:$CP,Daily!ET$10,0)/ET$11</f>
        <v>4.8087883879792959E-2</v>
      </c>
      <c r="EU213" s="12">
        <f>VLOOKUP($EG213,Data!$B:$CP,Daily!EU$10,0)/EU$11</f>
        <v>4.6687867367543309E-2</v>
      </c>
      <c r="EV213" s="12">
        <f>VLOOKUP($EG213,Data!$B:$CP,Daily!EV$10,0)/EV$11</f>
        <v>4.2232927523740631E-2</v>
      </c>
      <c r="EW213" s="12">
        <f>VLOOKUP($EG213,Data!$B:$CP,Daily!EW$10,0)/EW$11</f>
        <v>4.1987890886644515E-2</v>
      </c>
      <c r="EX213" s="12">
        <f>VLOOKUP($EG213,Data!$B:$CP,Daily!EX$10,0)/EX$11</f>
        <v>4.1453847673335778E-2</v>
      </c>
      <c r="EY213" s="12">
        <f>VLOOKUP($EG213,Data!$B:$CP,Daily!EY$10,0)/EY$11</f>
        <v>4.7394998695635973E-2</v>
      </c>
      <c r="EZ213" s="12">
        <f>VLOOKUP($EG213,Data!$B:$CP,Daily!EZ$10,0)/EZ$11</f>
        <v>4.8902418860694241E-2</v>
      </c>
      <c r="FA213" s="12">
        <f>VLOOKUP($EG213,Data!$B:$CP,Daily!FA$10,0)/FA$11</f>
        <v>4.7714190975794317E-2</v>
      </c>
      <c r="FB213" s="12">
        <f>VLOOKUP($EG213,Data!$B:$CP,Daily!FB$10,0)/FB$11</f>
        <v>4.7098473237194412E-2</v>
      </c>
      <c r="FC213" s="12">
        <f>VLOOKUP($EG213,Data!$B:$CP,Daily!FC$10,0)/FC$11</f>
        <v>4.5353308697791979E-2</v>
      </c>
      <c r="FD213" s="12">
        <f>VLOOKUP($EG213,Data!$B:$CP,Daily!FD$10,0)/FD$11</f>
        <v>4.1677241291796209E-2</v>
      </c>
      <c r="FE213" s="12">
        <f>VLOOKUP($EG213,Data!$B:$CP,Daily!FE$10,0)/FE$11</f>
        <v>4.1852773441726041E-2</v>
      </c>
      <c r="FF213" s="12">
        <f>VLOOKUP($EG213,Data!$B:$CP,Daily!FF$10,0)/FF$11</f>
        <v>4.6928253080485885E-2</v>
      </c>
      <c r="FG213" s="12">
        <f>VLOOKUP($EG213,Data!$B:$CP,Daily!FG$10,0)/FG$11</f>
        <v>4.4631391621755528E-2</v>
      </c>
      <c r="FH213" s="12">
        <f>VLOOKUP($EG213,Data!$B:$CP,Daily!FH$10,0)/FH$11</f>
        <v>4.8718217745602067E-2</v>
      </c>
      <c r="FI213" s="12">
        <f>VLOOKUP($EG213,Data!$B:$CP,Daily!FI$10,0)/FI$11</f>
        <v>4.6464138987253559E-2</v>
      </c>
      <c r="FJ213" s="12">
        <f>VLOOKUP($EG213,Data!$B:$CP,Daily!FJ$10,0)/FJ$11</f>
        <v>4.5304283095739313E-2</v>
      </c>
      <c r="FK213" s="12">
        <f>VLOOKUP($EG213,Data!$B:$CP,Daily!FK$10,0)/FK$11</f>
        <v>4.2432342131640495E-2</v>
      </c>
      <c r="FL213" s="12">
        <f>VLOOKUP($EG213,Data!$B:$CP,Daily!FL$10,0)/FL$11</f>
        <v>4.2878718696217205E-2</v>
      </c>
      <c r="FM213" s="12">
        <f>VLOOKUP($EG213,Data!$B:$CP,Daily!FM$10,0)/FM$11</f>
        <v>4.79067571348629E-2</v>
      </c>
      <c r="FN213" s="12">
        <f>VLOOKUP($EG213,Data!$B:$CP,Daily!FN$10,0)/FN$11</f>
        <v>4.6325140773789047E-2</v>
      </c>
      <c r="FO213" s="12">
        <f>VLOOKUP($EG213,Data!$B:$CP,Daily!FO$10,0)/FO$11</f>
        <v>4.7504446210315208E-2</v>
      </c>
      <c r="FP213" s="12">
        <f>VLOOKUP($EG213,Data!$B:$CP,Daily!FP$10,0)/FP$11</f>
        <v>4.4497200765360359E-2</v>
      </c>
      <c r="FQ213" s="12">
        <f>VLOOKUP($EG213,Data!$B:$CP,Daily!FQ$10,0)/FQ$11</f>
        <v>4.7505228562892139E-2</v>
      </c>
      <c r="FR213" s="12">
        <f>VLOOKUP($EG213,Data!$B:$CP,Daily!FR$10,0)/FR$11</f>
        <v>4.3222803079379903E-2</v>
      </c>
      <c r="FS213" s="12">
        <f>VLOOKUP($EG213,Data!$B:$CP,Daily!FS$10,0)/FS$11</f>
        <v>4.1626308925479909E-2</v>
      </c>
      <c r="FT213" s="12">
        <f>VLOOKUP($EG213,Data!$B:$CP,Daily!FT$10,0)/FT$11</f>
        <v>4.6103318378859295E-2</v>
      </c>
      <c r="FU213" s="12">
        <f>VLOOKUP($EG213,Data!$B:$CP,Daily!FU$10,0)/FU$11</f>
        <v>4.4576415231225255E-2</v>
      </c>
      <c r="FV213" s="12">
        <f>VLOOKUP($EG213,Data!$B:$CP,Daily!FV$10,0)/FV$11</f>
        <v>4.888223339394588E-2</v>
      </c>
      <c r="FW213" s="12">
        <f>VLOOKUP($EG213,Data!$B:$CP,Daily!FW$10,0)/FW$11</f>
        <v>4.7737813575680965E-2</v>
      </c>
      <c r="FX213" s="12">
        <f>VLOOKUP($EG213,Data!$B:$CP,Daily!FX$10,0)/FX$11</f>
        <v>4.3700285580599879E-2</v>
      </c>
      <c r="FY213" s="12">
        <f>VLOOKUP($EG213,Data!$B:$CP,Daily!FY$10,0)/FY$11</f>
        <v>4.1354715287782527E-2</v>
      </c>
      <c r="FZ213" s="12">
        <f>VLOOKUP($EG213,Data!$B:$CP,Daily!FZ$10,0)/FZ$11</f>
        <v>3.9694704244737089E-2</v>
      </c>
      <c r="GA213" s="12">
        <f>VLOOKUP($EG213,Data!$B:$CP,Daily!GA$10,0)/GA$11</f>
        <v>4.5862020230571988E-2</v>
      </c>
      <c r="GB213" s="12">
        <f>VLOOKUP($EG213,Data!$B:$CP,Daily!GB$10,0)/GB$11</f>
        <v>3.9314896612226993E-2</v>
      </c>
      <c r="GC213" s="12">
        <f>VLOOKUP($EG213,Data!$B:$CP,Daily!GC$10,0)/GC$11</f>
        <v>4.6845554037932884E-2</v>
      </c>
      <c r="GD213" s="12">
        <f>VLOOKUP($EG213,Data!$B:$CP,Daily!GD$10,0)/GD$11</f>
        <v>4.4811584033680449E-2</v>
      </c>
      <c r="GE213" s="12">
        <f>VLOOKUP($EG213,Data!$B:$CP,Daily!GE$10,0)/GE$11</f>
        <v>4.249157664659791E-2</v>
      </c>
      <c r="GF213" s="12">
        <f>VLOOKUP($EG213,Data!$B:$CP,Daily!GF$10,0)/GF$11</f>
        <v>4.1428663633136478E-2</v>
      </c>
      <c r="GG213" s="12">
        <f>VLOOKUP($EG213,Data!$B:$CP,Daily!GG$10,0)/GG$11</f>
        <v>3.9588573144637561E-2</v>
      </c>
      <c r="GH213" s="12">
        <f>VLOOKUP($EG213,Data!$B:$CP,Daily!GH$10,0)/GH$11</f>
        <v>4.5529654765417531E-2</v>
      </c>
      <c r="GI213" s="12">
        <f>VLOOKUP($EG213,Data!$B:$CP,Daily!GI$10,0)/GI$11</f>
        <v>4.1841435387960799E-2</v>
      </c>
      <c r="GJ213" s="12">
        <f>VLOOKUP($EG213,Data!$B:$CP,Daily!GJ$10,0)/GJ$11</f>
        <v>4.6221441124780313E-2</v>
      </c>
      <c r="GK213" s="12">
        <f>VLOOKUP($EG213,Data!$B:$CP,Daily!GK$10,0)/GK$11</f>
        <v>4.4959070991093648E-2</v>
      </c>
      <c r="GL213" s="12">
        <f>VLOOKUP($EG213,Data!$B:$CP,Daily!GL$10,0)/GL$11</f>
        <v>4.3077341862601655E-2</v>
      </c>
      <c r="GM213" s="12">
        <f>VLOOKUP($EG213,Data!$B:$CP,Daily!GM$10,0)/GM$11</f>
        <v>4.1772056797976506E-2</v>
      </c>
      <c r="GN213" s="12">
        <f>VLOOKUP($EG213,Data!$B:$CP,Daily!GN$10,0)/GN$11</f>
        <v>3.9489123927359808E-2</v>
      </c>
      <c r="GO213" s="12">
        <f>VLOOKUP($EG213,Data!$B:$CP,Daily!GO$10,0)/GO$11</f>
        <v>4.3698343852721561E-2</v>
      </c>
      <c r="GP213" s="12">
        <f>VLOOKUP($EG213,Data!$B:$CP,Daily!GP$10,0)/GP$11</f>
        <v>4.1944362304665285E-2</v>
      </c>
      <c r="GQ213" s="12">
        <f>VLOOKUP($EG213,Data!$B:$CP,Daily!GQ$10,0)/GQ$11</f>
        <v>4.856475300400534E-2</v>
      </c>
      <c r="GR213" s="12">
        <f>VLOOKUP($EG213,Data!$B:$CP,Daily!GR$10,0)/GR$11</f>
        <v>4.5382187332284211E-2</v>
      </c>
      <c r="GS213" s="12">
        <f>VLOOKUP($EG213,Data!$B:$CP,Daily!GS$10,0)/GS$11</f>
        <v>4.3183626671686362E-2</v>
      </c>
      <c r="GT213" s="12">
        <f>VLOOKUP($EG213,Data!$B:$CP,Daily!GT$10,0)/GT$11</f>
        <v>4.0884809142238902E-2</v>
      </c>
      <c r="GU213" s="12">
        <f>VLOOKUP($EG213,Data!$B:$CP,Daily!GU$10,0)/GU$11</f>
        <v>3.8563220416651979E-2</v>
      </c>
      <c r="GV213" s="12">
        <f>VLOOKUP($EG213,Data!$B:$CP,Daily!GV$10,0)/GV$11</f>
        <v>4.5034746792952662E-2</v>
      </c>
      <c r="GW213" s="12">
        <f>VLOOKUP($EG213,Data!$B:$CP,Daily!GW$10,0)/GW$11</f>
        <v>4.2049087346602045E-2</v>
      </c>
      <c r="GX213" s="12">
        <f>VLOOKUP($EG213,Data!$B:$CP,Daily!GX$10,0)/GX$11</f>
        <v>4.7603294849316878E-2</v>
      </c>
      <c r="GY213" s="12">
        <f>VLOOKUP($EG213,Data!$B:$CP,Daily!GY$10,0)/GY$11</f>
        <v>4.2459375026600951E-2</v>
      </c>
      <c r="GZ213" s="12">
        <f>VLOOKUP($EG213,Data!$B:$CP,Daily!GZ$10,0)/GZ$11</f>
        <v>4.148388327293534E-2</v>
      </c>
      <c r="HA213" s="12">
        <f>VLOOKUP($EG213,Data!$B:$CP,Daily!HA$10,0)/HA$11</f>
        <v>4.0873995064873041E-2</v>
      </c>
      <c r="HB213" s="12">
        <f>VLOOKUP($EG213,Data!$B:$CP,Daily!HB$10,0)/HB$11</f>
        <v>4.0340913353690104E-2</v>
      </c>
      <c r="HC213" s="12">
        <f>VLOOKUP($EG213,Data!$B:$CP,Daily!HC$10,0)/HC$11</f>
        <v>4.7725599597039793E-2</v>
      </c>
      <c r="HD213" s="12">
        <f>VLOOKUP($EG213,Data!$B:$CP,Daily!HD$10,0)/HD$11</f>
        <v>4.5827513966480445E-2</v>
      </c>
      <c r="HE213" s="12">
        <f>VLOOKUP($EG213,Data!$B:$CP,Daily!HE$10,0)/HE$11</f>
        <v>4.8249832815749218E-2</v>
      </c>
      <c r="HF213" s="12">
        <f>VLOOKUP($EG213,Data!$B:$CP,Daily!HF$10,0)/HF$11</f>
        <v>4.613513007673592E-2</v>
      </c>
      <c r="HG213" s="12">
        <f>VLOOKUP($EG213,Data!$B:$CP,Daily!HG$10,0)/HG$11</f>
        <v>4.274159926623864E-2</v>
      </c>
      <c r="HH213" s="12">
        <f>VLOOKUP($EG213,Data!$B:$CP,Daily!HH$10,0)/HH$11</f>
        <v>4.1081506759417248E-2</v>
      </c>
      <c r="HI213" s="12">
        <f>VLOOKUP($EG213,Data!$B:$CP,Daily!HI$10,0)/HI$11</f>
        <v>3.8313612189691024E-2</v>
      </c>
      <c r="HJ213" s="12">
        <f>VLOOKUP($EG213,Data!$B:$CP,Daily!HJ$10,0)/HJ$11</f>
        <v>4.7366727854209638E-2</v>
      </c>
      <c r="HK213" s="12">
        <f>VLOOKUP($EG213,Data!$B:$CP,Daily!HK$10,0)/HK$11</f>
        <v>4.401585150082258E-2</v>
      </c>
      <c r="HL213" s="12">
        <f>VLOOKUP($EG213,Data!$B:$CP,Daily!HL$10,0)/HL$11</f>
        <v>4.6172725878202175E-2</v>
      </c>
      <c r="HM213" s="12">
        <f>VLOOKUP($EG213,Data!$B:$CP,Daily!HM$10,0)/HM$11</f>
        <v>4.6688850192238063E-2</v>
      </c>
      <c r="HN213" s="12">
        <f>VLOOKUP($EG213,Data!$B:$CP,Daily!HN$10,0)/HN$11</f>
        <v>4.5497699554516907E-2</v>
      </c>
      <c r="HO213" s="12">
        <f>VLOOKUP($EG213,Data!$B:$CP,Daily!HO$10,0)/HO$11</f>
        <v>4.3551651521235017E-2</v>
      </c>
      <c r="HP213" s="12">
        <f>VLOOKUP($EG213,Data!$B:$CP,Daily!HP$10,0)/HP$11</f>
        <v>4.2758706506353925E-2</v>
      </c>
      <c r="HQ213" s="12">
        <f>VLOOKUP($EG213,Data!$B:$CP,Daily!HQ$10,0)/HQ$11</f>
        <v>4.8318031199263221E-2</v>
      </c>
      <c r="HR213" s="12">
        <f>VLOOKUP($EG213,Data!$B:$CP,Daily!HR$10,0)/HR$11</f>
        <v>4.7544889182248536E-2</v>
      </c>
      <c r="HS213" s="12">
        <f>VLOOKUP($EG213,Data!$B:$CP,Daily!HS$10,0)/HS$11</f>
        <v>5.0617368755473888E-2</v>
      </c>
      <c r="HT213" s="12">
        <f>VLOOKUP($EG213,Data!$B:$CP,Daily!HT$10,0)/HT$11</f>
        <v>4.7460703968440987E-2</v>
      </c>
      <c r="HU213" s="13"/>
      <c r="HV213" s="40">
        <f t="shared" si="1902"/>
        <v>4.2232927523740631E-2</v>
      </c>
      <c r="HW213" s="40">
        <f t="shared" si="1903"/>
        <v>4.7098473237194412E-2</v>
      </c>
      <c r="HX213" s="40">
        <f t="shared" ref="HX213" si="3298">HW213-HV213</f>
        <v>4.8655457134537811E-3</v>
      </c>
      <c r="HY213" s="40">
        <f t="shared" ref="HY213" si="3299">HW213+(0.75*HX213)</f>
        <v>5.0747632522284744E-2</v>
      </c>
      <c r="HZ213" s="40">
        <f t="shared" ref="HZ213" si="3300">HV213-(0.75*HX213)</f>
        <v>3.8583768238650298E-2</v>
      </c>
      <c r="IA213" s="42"/>
      <c r="IB213" s="12">
        <f t="shared" si="3281"/>
        <v>2.9732728245201894E-3</v>
      </c>
      <c r="IC213" s="12">
        <f>SUMPRODUCT(HM213:HS213,HM$11:HS$11)/SUM(HM$11:HS$11)</f>
        <v>4.6289540270539671E-2</v>
      </c>
      <c r="ID213" s="12">
        <f>SUMPRODUCT(GQ213:HS213,GQ$11:HS$11)/SUM(GQ$11:HS$11)</f>
        <v>4.4185862051744552E-2</v>
      </c>
      <c r="IE213" s="1"/>
      <c r="IF213" s="7" t="s">
        <v>300</v>
      </c>
      <c r="IG213" s="7" t="s">
        <v>10</v>
      </c>
      <c r="IH213" s="12">
        <f>VLOOKUP($IF213,Data!$B:$CP,Daily!IH$10,0)/IH$11</f>
        <v>4.1508970262963872E-2</v>
      </c>
      <c r="II213" s="12">
        <f>VLOOKUP($IF213,Data!$B:$CP,Daily!II$10,0)/II$11</f>
        <v>4.1053357865685369E-2</v>
      </c>
      <c r="IJ213" s="12">
        <f>VLOOKUP($IF213,Data!$B:$CP,Daily!IJ$10,0)/IJ$11</f>
        <v>4.6538417233037671E-2</v>
      </c>
      <c r="IK213" s="12">
        <f>VLOOKUP($IF213,Data!$B:$CP,Daily!IK$10,0)/IK$11</f>
        <v>4.2487494596430558E-2</v>
      </c>
      <c r="IL213" s="12">
        <f>VLOOKUP($IF213,Data!$B:$CP,Daily!IL$10,0)/IL$11</f>
        <v>3.9961482908040441E-2</v>
      </c>
      <c r="IM213" s="12">
        <f>VLOOKUP($IF213,Data!$B:$CP,Daily!IM$10,0)/IM$11</f>
        <v>4.3650500725867965E-2</v>
      </c>
      <c r="IN213" s="12">
        <f>VLOOKUP($IF213,Data!$B:$CP,Daily!IN$10,0)/IN$11</f>
        <v>4.1675068898299389E-2</v>
      </c>
      <c r="IO213" s="12">
        <f>VLOOKUP($IF213,Data!$B:$CP,Daily!IO$10,0)/IO$11</f>
        <v>4.7312471926935169E-2</v>
      </c>
      <c r="IP213" s="12">
        <f>VLOOKUP($IF213,Data!$B:$CP,Daily!IP$10,0)/IP$11</f>
        <v>4.3623043623043624E-2</v>
      </c>
      <c r="IQ213" s="12">
        <f>VLOOKUP($IF213,Data!$B:$CP,Daily!IQ$10,0)/IQ$11</f>
        <v>4.8328320222119386E-2</v>
      </c>
      <c r="IR213" s="12">
        <f>VLOOKUP($IF213,Data!$B:$CP,Daily!IR$10,0)/IR$11</f>
        <v>4.1959346055821474E-2</v>
      </c>
      <c r="IS213" s="12">
        <f>VLOOKUP($IF213,Data!$B:$CP,Daily!IS$10,0)/IS$11</f>
        <v>4.4936502767828068E-2</v>
      </c>
      <c r="IT213" s="12">
        <f>VLOOKUP($IF213,Data!$B:$CP,Daily!IT$10,0)/IT$11</f>
        <v>4.2082180337283975E-2</v>
      </c>
      <c r="IU213" s="12">
        <f>VLOOKUP($IF213,Data!$B:$CP,Daily!IU$10,0)/IU$11</f>
        <v>4.0323961927133035E-2</v>
      </c>
      <c r="IV213" s="12">
        <f>VLOOKUP($IF213,Data!$B:$CP,Daily!IV$10,0)/IV$11</f>
        <v>4.0315759797011561E-2</v>
      </c>
      <c r="IW213" s="12">
        <f>VLOOKUP($IF213,Data!$B:$CP,Daily!IW$10,0)/IW$11</f>
        <v>3.81243628950051E-2</v>
      </c>
      <c r="IX213" s="12">
        <f>VLOOKUP($IF213,Data!$B:$CP,Daily!IX$10,0)/IX$11</f>
        <v>4.4547482098837889E-2</v>
      </c>
      <c r="IY213" s="12">
        <f>VLOOKUP($IF213,Data!$B:$CP,Daily!IY$10,0)/IY$11</f>
        <v>4.8278289435091215E-2</v>
      </c>
      <c r="IZ213" s="12">
        <f>VLOOKUP($IF213,Data!$B:$CP,Daily!IZ$10,0)/IZ$11</f>
        <v>4.711128344319504E-2</v>
      </c>
      <c r="JA213" s="12">
        <f>VLOOKUP($IF213,Data!$B:$CP,Daily!JA$10,0)/JA$11</f>
        <v>4.1675693240901215E-2</v>
      </c>
      <c r="JB213" s="12">
        <f>VLOOKUP($IF213,Data!$B:$CP,Daily!JB$10,0)/JB$11</f>
        <v>4.2348053054919302E-2</v>
      </c>
      <c r="JC213" s="12">
        <f>VLOOKUP($IF213,Data!$B:$CP,Daily!JC$10,0)/JC$11</f>
        <v>3.6917245735944411E-2</v>
      </c>
      <c r="JD213" s="12">
        <f>VLOOKUP($IF213,Data!$B:$CP,Daily!JD$10,0)/JD$11</f>
        <v>3.7034282739644528E-2</v>
      </c>
      <c r="JE213" s="12">
        <f>VLOOKUP($IF213,Data!$B:$CP,Daily!JE$10,0)/JE$11</f>
        <v>4.4106630041203645E-2</v>
      </c>
      <c r="JF213" s="12">
        <f>VLOOKUP($IF213,Data!$B:$CP,Daily!JF$10,0)/JF$11</f>
        <v>4.267517998501482E-2</v>
      </c>
      <c r="JG213" s="12">
        <f>VLOOKUP($IF213,Data!$B:$CP,Daily!JG$10,0)/JG$11</f>
        <v>4.5033341993591408E-2</v>
      </c>
      <c r="JH213" s="12">
        <f>VLOOKUP($IF213,Data!$B:$CP,Daily!JH$10,0)/JH$11</f>
        <v>4.2416690967895868E-2</v>
      </c>
      <c r="JI213" s="12">
        <f>VLOOKUP($IF213,Data!$B:$CP,Daily!JI$10,0)/JI$11</f>
        <v>4.2165459397636294E-2</v>
      </c>
      <c r="JJ213" s="12">
        <f>VLOOKUP($IF213,Data!$B:$CP,Daily!JJ$10,0)/JJ$11</f>
        <v>3.9160910199106051E-2</v>
      </c>
      <c r="JK213" s="12">
        <f>VLOOKUP($IF213,Data!$B:$CP,Daily!JK$10,0)/JK$11</f>
        <v>3.9673852339997769E-2</v>
      </c>
      <c r="JL213" s="12">
        <f>VLOOKUP($IF213,Data!$B:$CP,Daily!JL$10,0)/JL$11</f>
        <v>4.7150724963470836E-2</v>
      </c>
      <c r="JM213" s="12">
        <f>VLOOKUP($IF213,Data!$B:$CP,Daily!JM$10,0)/JM$11</f>
        <v>4.4630978777320238E-2</v>
      </c>
      <c r="JN213" s="12">
        <f>VLOOKUP($IF213,Data!$B:$CP,Daily!JN$10,0)/JN$11</f>
        <v>4.3205557499125392E-2</v>
      </c>
      <c r="JO213" s="12">
        <f>VLOOKUP($IF213,Data!$B:$CP,Daily!JO$10,0)/JO$11</f>
        <v>3.9170868347338933E-2</v>
      </c>
      <c r="JP213" s="12">
        <f>VLOOKUP($IF213,Data!$B:$CP,Daily!JP$10,0)/JP$11</f>
        <v>4.5221086053135358E-2</v>
      </c>
      <c r="JQ213" s="12">
        <f>VLOOKUP($IF213,Data!$B:$CP,Daily!JQ$10,0)/JQ$11</f>
        <v>3.9314085109255797E-2</v>
      </c>
      <c r="JR213" s="12">
        <f>VLOOKUP($IF213,Data!$B:$CP,Daily!JR$10,0)/JR$11</f>
        <v>3.9647266313932977E-2</v>
      </c>
      <c r="JS213" s="12">
        <f>VLOOKUP($IF213,Data!$B:$CP,Daily!JS$10,0)/JS$11</f>
        <v>4.3762074819975412E-2</v>
      </c>
      <c r="JT213" s="12">
        <f>VLOOKUP($IF213,Data!$B:$CP,Daily!JT$10,0)/JT$11</f>
        <v>4.4745497769238286E-2</v>
      </c>
      <c r="JU213" s="12">
        <f>VLOOKUP($IF213,Data!$B:$CP,Daily!JU$10,0)/JU$11</f>
        <v>4.4364030088899019E-2</v>
      </c>
      <c r="JV213" s="12">
        <f>VLOOKUP($IF213,Data!$B:$CP,Daily!JV$10,0)/JV$11</f>
        <v>4.420978718807389E-2</v>
      </c>
      <c r="JW213" s="12">
        <f>VLOOKUP($IF213,Data!$B:$CP,Daily!JW$10,0)/JW$11</f>
        <v>4.085765638052806E-2</v>
      </c>
      <c r="JX213" s="12">
        <f>VLOOKUP($IF213,Data!$B:$CP,Daily!JX$10,0)/JX$11</f>
        <v>3.6704230193218924E-2</v>
      </c>
      <c r="JY213" s="12">
        <f>VLOOKUP($IF213,Data!$B:$CP,Daily!JY$10,0)/JY$11</f>
        <v>3.8663672925559479E-2</v>
      </c>
      <c r="JZ213" s="12">
        <f>VLOOKUP($IF213,Data!$B:$CP,Daily!JZ$10,0)/JZ$11</f>
        <v>4.5507255461184067E-2</v>
      </c>
      <c r="KA213" s="12">
        <f>VLOOKUP($IF213,Data!$B:$CP,Daily!KA$10,0)/KA$11</f>
        <v>3.596494065137941E-2</v>
      </c>
      <c r="KB213" s="12">
        <f>VLOOKUP($IF213,Data!$B:$CP,Daily!KB$10,0)/KB$11</f>
        <v>4.5088980150581791E-2</v>
      </c>
      <c r="KC213" s="12">
        <f>VLOOKUP($IF213,Data!$B:$CP,Daily!KC$10,0)/KC$11</f>
        <v>4.2302120374028709E-2</v>
      </c>
      <c r="KD213" s="12">
        <f>VLOOKUP($IF213,Data!$B:$CP,Daily!KD$10,0)/KD$11</f>
        <v>4.0163393717968232E-2</v>
      </c>
      <c r="KE213" s="12">
        <f>VLOOKUP($IF213,Data!$B:$CP,Daily!KE$10,0)/KE$11</f>
        <v>3.876326718966313E-2</v>
      </c>
      <c r="KF213" s="12">
        <f>VLOOKUP($IF213,Data!$B:$CP,Daily!KF$10,0)/KF$11</f>
        <v>3.9097281424647155E-2</v>
      </c>
      <c r="KG213" s="12">
        <f>VLOOKUP($IF213,Data!$B:$CP,Daily!KG$10,0)/KG$11</f>
        <v>4.2882173926408654E-2</v>
      </c>
      <c r="KH213" s="12">
        <f>VLOOKUP($IF213,Data!$B:$CP,Daily!KH$10,0)/KH$11</f>
        <v>4.0042219143742994E-2</v>
      </c>
      <c r="KI213" s="12">
        <f>VLOOKUP($IF213,Data!$B:$CP,Daily!KI$10,0)/KI$11</f>
        <v>4.1817396468873169E-2</v>
      </c>
      <c r="KJ213" s="12">
        <f>VLOOKUP($IF213,Data!$B:$CP,Daily!KJ$10,0)/KJ$11</f>
        <v>4.4281609952818997E-2</v>
      </c>
      <c r="KK213" s="12">
        <f>VLOOKUP($IF213,Data!$B:$CP,Daily!KK$10,0)/KK$11</f>
        <v>4.0943130019535492E-2</v>
      </c>
      <c r="KL213" s="12">
        <f>VLOOKUP($IF213,Data!$B:$CP,Daily!KL$10,0)/KL$11</f>
        <v>3.7771608563344189E-2</v>
      </c>
      <c r="KM213" s="12">
        <f>VLOOKUP($IF213,Data!$B:$CP,Daily!KM$10,0)/KM$11</f>
        <v>3.7518582911280775E-2</v>
      </c>
      <c r="KN213" s="12">
        <f>VLOOKUP($IF213,Data!$B:$CP,Daily!KN$10,0)/KN$11</f>
        <v>4.3866484836677704E-2</v>
      </c>
      <c r="KO213" s="12">
        <f>VLOOKUP($IF213,Data!$B:$CP,Daily!KO$10,0)/KO$11</f>
        <v>3.9951659913272194E-2</v>
      </c>
      <c r="KP213" s="12">
        <f>VLOOKUP($IF213,Data!$B:$CP,Daily!KP$10,0)/KP$11</f>
        <v>4.4266492021909978E-2</v>
      </c>
      <c r="KQ213" s="12">
        <f>VLOOKUP($IF213,Data!$B:$CP,Daily!KQ$10,0)/KQ$11</f>
        <v>4.3528494266485661E-2</v>
      </c>
      <c r="KR213" s="12">
        <f>VLOOKUP($IF213,Data!$B:$CP,Daily!KR$10,0)/KR$11</f>
        <v>4.0475346834200988E-2</v>
      </c>
      <c r="KS213" s="12">
        <f>VLOOKUP($IF213,Data!$B:$CP,Daily!KS$10,0)/KS$11</f>
        <v>4.0585796300233894E-2</v>
      </c>
      <c r="KT213" s="12">
        <f>VLOOKUP($IF213,Data!$B:$CP,Daily!KT$10,0)/KT$11</f>
        <v>3.5616840868068676E-2</v>
      </c>
      <c r="KU213" s="12">
        <f>VLOOKUP($IF213,Data!$B:$CP,Daily!KU$10,0)/KU$11</f>
        <v>4.3458930754696007E-2</v>
      </c>
      <c r="KV213" s="12">
        <f>VLOOKUP($IF213,Data!$B:$CP,Daily!KV$10,0)/KV$11</f>
        <v>4.2001548690288645E-2</v>
      </c>
      <c r="KW213" s="12">
        <f>VLOOKUP($IF213,Data!$B:$CP,Daily!KW$10,0)/KW$11</f>
        <v>4.0971728190129897E-2</v>
      </c>
      <c r="KX213" s="12">
        <f>VLOOKUP($IF213,Data!$B:$CP,Daily!KX$10,0)/KX$11</f>
        <v>4.0433017591339646E-2</v>
      </c>
      <c r="KY213" s="12">
        <f>VLOOKUP($IF213,Data!$B:$CP,Daily!KY$10,0)/KY$11</f>
        <v>4.0326960677818817E-2</v>
      </c>
      <c r="KZ213" s="12">
        <f>VLOOKUP($IF213,Data!$B:$CP,Daily!KZ$10,0)/KZ$11</f>
        <v>3.9275905118601746E-2</v>
      </c>
      <c r="LA213" s="12">
        <f>VLOOKUP($IF213,Data!$B:$CP,Daily!LA$10,0)/LA$11</f>
        <v>3.780183180682764E-2</v>
      </c>
      <c r="LB213" s="12">
        <f>VLOOKUP($IF213,Data!$B:$CP,Daily!LB$10,0)/LB$11</f>
        <v>4.9506128763536834E-2</v>
      </c>
      <c r="LC213" s="12">
        <f>VLOOKUP($IF213,Data!$B:$CP,Daily!LC$10,0)/LC$11</f>
        <v>4.5707184037007631E-2</v>
      </c>
      <c r="LD213" s="12">
        <f>VLOOKUP($IF213,Data!$B:$CP,Daily!LD$10,0)/LD$11</f>
        <v>4.6156551299709872E-2</v>
      </c>
      <c r="LE213" s="12">
        <f>VLOOKUP($IF213,Data!$B:$CP,Daily!LE$10,0)/LE$11</f>
        <v>4.5322471147318397E-2</v>
      </c>
      <c r="LF213" s="12">
        <f>VLOOKUP($IF213,Data!$B:$CP,Daily!LF$10,0)/LF$11</f>
        <v>4.201040407755767E-2</v>
      </c>
      <c r="LG213" s="12">
        <f>VLOOKUP($IF213,Data!$B:$CP,Daily!LG$10,0)/LG$11</f>
        <v>4.1276231461558038E-2</v>
      </c>
      <c r="LH213" s="12">
        <f>VLOOKUP($IF213,Data!$B:$CP,Daily!LH$10,0)/LH$11</f>
        <v>3.7362464942044052E-2</v>
      </c>
      <c r="LI213" s="12">
        <f>VLOOKUP($IF213,Data!$B:$CP,Daily!LI$10,0)/LI$11</f>
        <v>4.7460303535397839E-2</v>
      </c>
      <c r="LJ213" s="12">
        <f>VLOOKUP($IF213,Data!$B:$CP,Daily!LJ$10,0)/LJ$11</f>
        <v>4.5368124303415719E-2</v>
      </c>
      <c r="LK213" s="12">
        <f>VLOOKUP($IF213,Data!$B:$CP,Daily!LK$10,0)/LK$11</f>
        <v>4.6251503034031485E-2</v>
      </c>
      <c r="LL213" s="12">
        <f>VLOOKUP($IF213,Data!$B:$CP,Daily!LL$10,0)/LL$11</f>
        <v>4.3643738193132567E-2</v>
      </c>
      <c r="LM213" s="12">
        <f>VLOOKUP($IF213,Data!$B:$CP,Daily!LM$10,0)/LM$11</f>
        <v>4.375970318132779E-2</v>
      </c>
      <c r="LN213" s="12">
        <f>VLOOKUP($IF213,Data!$B:$CP,Daily!LN$10,0)/LN$11</f>
        <v>4.3748505857040404E-2</v>
      </c>
      <c r="LO213" s="12">
        <f>VLOOKUP($IF213,Data!$B:$CP,Daily!LO$10,0)/LO$11</f>
        <v>4.2720588235294114E-2</v>
      </c>
      <c r="LP213" s="12">
        <f>VLOOKUP($IF213,Data!$B:$CP,Daily!LP$10,0)/LP$11</f>
        <v>4.8336859426422192E-2</v>
      </c>
      <c r="LQ213" s="12">
        <f>VLOOKUP($IF213,Data!$B:$CP,Daily!LQ$10,0)/LQ$11</f>
        <v>4.8428678654178769E-2</v>
      </c>
      <c r="LR213" s="12">
        <f>VLOOKUP($IF213,Data!$B:$CP,Daily!LR$10,0)/LR$11</f>
        <v>4.7989949748743717E-2</v>
      </c>
      <c r="LS213" s="12">
        <f>VLOOKUP($IF213,Data!$B:$CP,Daily!LS$10,0)/LS$11</f>
        <v>4.4935006723442403E-2</v>
      </c>
      <c r="LT213" s="12" t="e">
        <f>VLOOKUP($IF213,Data!$B:$CP,Daily!LT$10,0)/LT$11</f>
        <v>#VALUE!</v>
      </c>
      <c r="LU213" s="40">
        <f>_xlfn.QUARTILE.INC($IH213:$LR213,1)</f>
        <v>4.0163393717968232E-2</v>
      </c>
      <c r="LV213" s="40">
        <f>_xlfn.QUARTILE.INC($IH213:$LR213,3)</f>
        <v>4.4630978777320238E-2</v>
      </c>
      <c r="LW213" s="40">
        <f>LV213-LU213</f>
        <v>4.4675850593520056E-3</v>
      </c>
      <c r="LX213" s="40">
        <f>LV213+(0.75*LW213)</f>
        <v>4.7981667571834238E-2</v>
      </c>
      <c r="LY213" s="40">
        <f>LU213-(0.75*LW213)</f>
        <v>3.6812704923454231E-2</v>
      </c>
      <c r="LZ213" s="45"/>
      <c r="MA213" s="12">
        <f>_xlfn.STDEV.P(JL213:LS213)</f>
        <v>3.3024139155864141E-3</v>
      </c>
      <c r="MB213" s="12">
        <f>SUMPRODUCT(LL213:LR213,LL$11:LR$11)/SUM(LL$11:LR$11)</f>
        <v>4.5354450247290873E-2</v>
      </c>
      <c r="MC213" s="12">
        <f>SUMPRODUCT(KP213:LR213,KP$11:LR$11)/SUM(KP$11:LR$11)</f>
        <v>4.2901660280970623E-2</v>
      </c>
      <c r="MD213" s="1"/>
    </row>
    <row r="214" spans="4:342" hidden="1" x14ac:dyDescent="0.35">
      <c r="D214" s="196" t="s">
        <v>966</v>
      </c>
      <c r="E214" s="87" t="str">
        <f>VLOOKUP($D214,'Metric Nature'!$C:$D,2,0)&amp;IF(($F214&lt;(EA214)),"Below",IF(($F214&gt;(DZ214)),"Above","Within"))</f>
        <v>PositiveWithin</v>
      </c>
      <c r="F214" s="78">
        <f t="shared" ref="F214" si="3301">DU214</f>
        <v>0.88809997159897758</v>
      </c>
      <c r="G214" s="77">
        <f t="shared" ref="G214" si="3302">ED214</f>
        <v>0.89356352772618219</v>
      </c>
      <c r="H214" s="78">
        <f t="shared" ref="H214" si="3303">IFERROR(((F214-G214)/G214),0)</f>
        <v>-6.1143454915931093E-3</v>
      </c>
      <c r="I214" s="74">
        <f t="shared" ref="I214" si="3304">EE214</f>
        <v>0.89606266452889771</v>
      </c>
      <c r="J214" s="78">
        <f t="shared" ref="J214" si="3305">IFERROR(((F214-I214)/I214),0)</f>
        <v>-8.8863125818399065E-3</v>
      </c>
      <c r="K214" s="48"/>
      <c r="L214" s="50"/>
      <c r="M214" s="53" t="str">
        <f>VLOOKUP($D214,'Metric Nature'!$C:$D,2,0)&amp;IF(($N214&lt;(HZ214)),"Below",IF(($N214&gt;(HY214)),"Above","Within"))</f>
        <v>PositiveWithin</v>
      </c>
      <c r="N214" s="48">
        <f t="shared" ref="N214" si="3306">HT214</f>
        <v>0.85454211107024647</v>
      </c>
      <c r="O214" s="49">
        <f t="shared" ref="O214" si="3307">IC214</f>
        <v>0.85806016943294883</v>
      </c>
      <c r="P214" s="55">
        <f t="shared" ref="P214" si="3308">IFERROR(((N214-O214)/O214),0)</f>
        <v>-4.1000135981457764E-3</v>
      </c>
      <c r="Q214" s="49">
        <f t="shared" ref="Q214" si="3309">ID214</f>
        <v>0.86144924058288674</v>
      </c>
      <c r="R214" s="55">
        <f t="shared" ref="R214" si="3310">IFERROR(((N214-Q214)/Q214),0)</f>
        <v>-8.0180342465293371E-3</v>
      </c>
      <c r="S214" s="48"/>
      <c r="T214" s="50"/>
      <c r="U214" s="53" t="str">
        <f>VLOOKUP($D214,'Metric Nature'!$C:$D,2,0)&amp;IF(($V214&lt;(LY214)),"Below",IF(($V214&gt;(LX214)),"Above","Within"))</f>
        <v>PositiveBelow</v>
      </c>
      <c r="V214" s="78">
        <f t="shared" ref="V214" si="3311">LS214</f>
        <v>1.0018703241895262</v>
      </c>
      <c r="W214" s="49">
        <f t="shared" ref="W214" si="3312">MB214</f>
        <v>1.0091738752157617</v>
      </c>
      <c r="X214" s="78">
        <f t="shared" ref="X214" si="3313">IFERROR(((V214-W214)/W214),0)</f>
        <v>-7.2371582396285146E-3</v>
      </c>
      <c r="Y214" s="49">
        <f t="shared" ref="Y214" si="3314">MC214</f>
        <v>1.0086162410053534</v>
      </c>
      <c r="Z214" s="78">
        <f t="shared" ref="Z214" si="3315">IFERROR(((V214-Y214)/Y214),0)</f>
        <v>-6.6882889066937528E-3</v>
      </c>
      <c r="AA214" s="48"/>
      <c r="AB214" s="50"/>
      <c r="AC214" s="1"/>
      <c r="AD214" s="1"/>
      <c r="AE214" s="1"/>
      <c r="AF214" s="1"/>
      <c r="AG214" s="1"/>
      <c r="AH214" s="1"/>
      <c r="AI214" s="7" t="s">
        <v>967</v>
      </c>
      <c r="AJ214" s="12">
        <f>IFERROR(IFERROR(VLOOKUP($EG214,Data!$B:$CP,Daily!EI$10,0)+VLOOKUP($IF214,Data!$B:$CP,Daily!IH$10,0),0)/IFERROR(VLOOKUP($EG213,Data!$B:$CP,Daily!EI$10,0)+VLOOKUP($IF213,Data!$B:$CP,Daily!IH$10,0),0),0)</f>
        <v>0.88863359913501827</v>
      </c>
      <c r="AK214" s="12">
        <f>IFERROR(IFERROR(VLOOKUP($EG214,Data!$B:$CP,Daily!EJ$10,0)+VLOOKUP($IF214,Data!$B:$CP,Daily!II$10,0),0)/IFERROR(VLOOKUP($EG213,Data!$B:$CP,Daily!EJ$10,0)+VLOOKUP($IF213,Data!$B:$CP,Daily!II$10,0),0),0)</f>
        <v>0.88804038312192601</v>
      </c>
      <c r="AL214" s="12">
        <f>IFERROR(IFERROR(VLOOKUP($EG214,Data!$B:$CP,Daily!EK$10,0)+VLOOKUP($IF214,Data!$B:$CP,Daily!IJ$10,0),0)/IFERROR(VLOOKUP($EG213,Data!$B:$CP,Daily!EK$10,0)+VLOOKUP($IF213,Data!$B:$CP,Daily!IJ$10,0),0),0)</f>
        <v>0.88439988204069597</v>
      </c>
      <c r="AM214" s="12">
        <f>IFERROR(IFERROR(VLOOKUP($EG214,Data!$B:$CP,Daily!EL$10,0)+VLOOKUP($IF214,Data!$B:$CP,Daily!IK$10,0),0)/IFERROR(VLOOKUP($EG213,Data!$B:$CP,Daily!EL$10,0)+VLOOKUP($IF213,Data!$B:$CP,Daily!IK$10,0),0),0)</f>
        <v>0.89211548201924695</v>
      </c>
      <c r="AN214" s="12">
        <f>IFERROR(IFERROR(VLOOKUP($EG214,Data!$B:$CP,Daily!EM$10,0)+VLOOKUP($IF214,Data!$B:$CP,Daily!IL$10,0),0)/IFERROR(VLOOKUP($EG213,Data!$B:$CP,Daily!EM$10,0)+VLOOKUP($IF213,Data!$B:$CP,Daily!IL$10,0),0),0)</f>
        <v>0.88169680581375698</v>
      </c>
      <c r="AO214" s="12">
        <f>IFERROR(IFERROR(VLOOKUP($EG214,Data!$B:$CP,Daily!EN$10,0)+VLOOKUP($IF214,Data!$B:$CP,Daily!IM$10,0),0)/IFERROR(VLOOKUP($EG213,Data!$B:$CP,Daily!EN$10,0)+VLOOKUP($IF213,Data!$B:$CP,Daily!IM$10,0),0),0)</f>
        <v>0.8928054080154515</v>
      </c>
      <c r="AP214" s="12">
        <f>IFERROR(IFERROR(VLOOKUP($EG214,Data!$B:$CP,Daily!EO$10,0)+VLOOKUP($IF214,Data!$B:$CP,Daily!IN$10,0),0)/IFERROR(VLOOKUP($EG213,Data!$B:$CP,Daily!EO$10,0)+VLOOKUP($IF213,Data!$B:$CP,Daily!IN$10,0),0),0)</f>
        <v>0.88405271430298638</v>
      </c>
      <c r="AQ214" s="12">
        <f>IFERROR(IFERROR(VLOOKUP($EG214,Data!$B:$CP,Daily!EP$10,0)+VLOOKUP($IF214,Data!$B:$CP,Daily!IO$10,0),0)/IFERROR(VLOOKUP($EG213,Data!$B:$CP,Daily!EP$10,0)+VLOOKUP($IF213,Data!$B:$CP,Daily!IO$10,0),0),0)</f>
        <v>0.90309871153231813</v>
      </c>
      <c r="AR214" s="12">
        <f>IFERROR(IFERROR(VLOOKUP($EG214,Data!$B:$CP,Daily!EQ$10,0)+VLOOKUP($IF214,Data!$B:$CP,Daily!IP$10,0),0)/IFERROR(VLOOKUP($EG213,Data!$B:$CP,Daily!EQ$10,0)+VLOOKUP($IF213,Data!$B:$CP,Daily!IP$10,0),0),0)</f>
        <v>0.89917743830787311</v>
      </c>
      <c r="AS214" s="12">
        <f>IFERROR(IFERROR(VLOOKUP($EG214,Data!$B:$CP,Daily!ER$10,0)+VLOOKUP($IF214,Data!$B:$CP,Daily!IQ$10,0),0)/IFERROR(VLOOKUP($EG213,Data!$B:$CP,Daily!ER$10,0)+VLOOKUP($IF213,Data!$B:$CP,Daily!IQ$10,0),0),0)</f>
        <v>0.89037510904332651</v>
      </c>
      <c r="AT214" s="12">
        <f>IFERROR(IFERROR(VLOOKUP($EG214,Data!$B:$CP,Daily!ES$10,0)+VLOOKUP($IF214,Data!$B:$CP,Daily!IR$10,0),0)/IFERROR(VLOOKUP($EG213,Data!$B:$CP,Daily!ES$10,0)+VLOOKUP($IF213,Data!$B:$CP,Daily!IR$10,0),0),0)</f>
        <v>0.8913612565445026</v>
      </c>
      <c r="AU214" s="12">
        <f>IFERROR(IFERROR(VLOOKUP($EG214,Data!$B:$CP,Daily!ET$10,0)+VLOOKUP($IF214,Data!$B:$CP,Daily!IS$10,0),0)/IFERROR(VLOOKUP($EG213,Data!$B:$CP,Daily!ET$10,0)+VLOOKUP($IF213,Data!$B:$CP,Daily!IS$10,0),0),0)</f>
        <v>0.89185144878247857</v>
      </c>
      <c r="AV214" s="12">
        <f>IFERROR(IFERROR(VLOOKUP($EG214,Data!$B:$CP,Daily!EU$10,0)+VLOOKUP($IF214,Data!$B:$CP,Daily!IT$10,0),0)/IFERROR(VLOOKUP($EG213,Data!$B:$CP,Daily!EU$10,0)+VLOOKUP($IF213,Data!$B:$CP,Daily!IT$10,0),0),0)</f>
        <v>0.89048204287860167</v>
      </c>
      <c r="AW214" s="12">
        <f>IFERROR(IFERROR(VLOOKUP($EG214,Data!$B:$CP,Daily!EV$10,0)+VLOOKUP($IF214,Data!$B:$CP,Daily!IU$10,0),0)/IFERROR(VLOOKUP($EG213,Data!$B:$CP,Daily!EV$10,0)+VLOOKUP($IF213,Data!$B:$CP,Daily!IU$10,0),0),0)</f>
        <v>0.88565022421524664</v>
      </c>
      <c r="AX214" s="12">
        <f>IFERROR(IFERROR(VLOOKUP($EG214,Data!$B:$CP,Daily!EW$10,0)+VLOOKUP($IF214,Data!$B:$CP,Daily!IV$10,0),0)/IFERROR(VLOOKUP($EG213,Data!$B:$CP,Daily!EW$10,0)+VLOOKUP($IF213,Data!$B:$CP,Daily!IV$10,0),0),0)</f>
        <v>0.88913122500908759</v>
      </c>
      <c r="AY214" s="12">
        <f>IFERROR(IFERROR(VLOOKUP($EG214,Data!$B:$CP,Daily!EX$10,0)+VLOOKUP($IF214,Data!$B:$CP,Daily!IW$10,0),0)/IFERROR(VLOOKUP($EG213,Data!$B:$CP,Daily!EX$10,0)+VLOOKUP($IF213,Data!$B:$CP,Daily!IW$10,0),0),0)</f>
        <v>0.88490541076862017</v>
      </c>
      <c r="AZ214" s="12">
        <f>IFERROR(IFERROR(VLOOKUP($EG214,Data!$B:$CP,Daily!EY$10,0)+VLOOKUP($IF214,Data!$B:$CP,Daily!IX$10,0),0)/IFERROR(VLOOKUP($EG213,Data!$B:$CP,Daily!EY$10,0)+VLOOKUP($IF213,Data!$B:$CP,Daily!IX$10,0),0),0)</f>
        <v>0.87645722937168813</v>
      </c>
      <c r="BA214" s="12">
        <f>IFERROR(IFERROR(VLOOKUP($EG214,Data!$B:$CP,Daily!EZ$10,0)+VLOOKUP($IF214,Data!$B:$CP,Daily!IY$10,0),0)/IFERROR(VLOOKUP($EG213,Data!$B:$CP,Daily!EZ$10,0)+VLOOKUP($IF213,Data!$B:$CP,Daily!IY$10,0),0),0)</f>
        <v>0.88672460293676958</v>
      </c>
      <c r="BB214" s="12">
        <f>IFERROR(IFERROR(VLOOKUP($EG214,Data!$B:$CP,Daily!FA$10,0)+VLOOKUP($IF214,Data!$B:$CP,Daily!IZ$10,0),0)/IFERROR(VLOOKUP($EG213,Data!$B:$CP,Daily!FA$10,0)+VLOOKUP($IF213,Data!$B:$CP,Daily!IZ$10,0),0),0)</f>
        <v>0.88691371530151786</v>
      </c>
      <c r="BC214" s="12">
        <f>IFERROR(IFERROR(VLOOKUP($EG214,Data!$B:$CP,Daily!FB$10,0)+VLOOKUP($IF214,Data!$B:$CP,Daily!JA$10,0),0)/IFERROR(VLOOKUP($EG213,Data!$B:$CP,Daily!FB$10,0)+VLOOKUP($IF213,Data!$B:$CP,Daily!JA$10,0),0),0)</f>
        <v>0.88438248134065622</v>
      </c>
      <c r="BD214" s="12">
        <f>IFERROR(IFERROR(VLOOKUP($EG214,Data!$B:$CP,Daily!FC$10,0)+VLOOKUP($IF214,Data!$B:$CP,Daily!JB$10,0),0)/IFERROR(VLOOKUP($EG213,Data!$B:$CP,Daily!FC$10,0)+VLOOKUP($IF213,Data!$B:$CP,Daily!JB$10,0),0),0)</f>
        <v>0.88373416820833928</v>
      </c>
      <c r="BE214" s="12">
        <f>IFERROR(IFERROR(VLOOKUP($EG214,Data!$B:$CP,Daily!FD$10,0)+VLOOKUP($IF214,Data!$B:$CP,Daily!JC$10,0),0)/IFERROR(VLOOKUP($EG213,Data!$B:$CP,Daily!FD$10,0)+VLOOKUP($IF213,Data!$B:$CP,Daily!JC$10,0),0),0)</f>
        <v>0.88475282906491959</v>
      </c>
      <c r="BF214" s="12">
        <f>IFERROR(IFERROR(VLOOKUP($EG214,Data!$B:$CP,Daily!FE$10,0)+VLOOKUP($IF214,Data!$B:$CP,Daily!JD$10,0),0)/IFERROR(VLOOKUP($EG213,Data!$B:$CP,Daily!FE$10,0)+VLOOKUP($IF213,Data!$B:$CP,Daily!JD$10,0),0),0)</f>
        <v>0.88364688856729379</v>
      </c>
      <c r="BG214" s="12">
        <f>IFERROR(IFERROR(VLOOKUP($EG214,Data!$B:$CP,Daily!FF$10,0)+VLOOKUP($IF214,Data!$B:$CP,Daily!JE$10,0),0)/IFERROR(VLOOKUP($EG213,Data!$B:$CP,Daily!FF$10,0)+VLOOKUP($IF213,Data!$B:$CP,Daily!JE$10,0),0),0)</f>
        <v>0.87720140890169707</v>
      </c>
      <c r="BH214" s="12">
        <f>IFERROR(IFERROR(VLOOKUP($EG214,Data!$B:$CP,Daily!FG$10,0)+VLOOKUP($IF214,Data!$B:$CP,Daily!JF$10,0),0)/IFERROR(VLOOKUP($EG213,Data!$B:$CP,Daily!FG$10,0)+VLOOKUP($IF213,Data!$B:$CP,Daily!JF$10,0),0),0)</f>
        <v>0.87543675751222916</v>
      </c>
      <c r="BI214" s="12">
        <f>IFERROR(IFERROR(VLOOKUP($EG214,Data!$B:$CP,Daily!FH$10,0)+VLOOKUP($IF214,Data!$B:$CP,Daily!JG$10,0),0)/IFERROR(VLOOKUP($EG213,Data!$B:$CP,Daily!FH$10,0)+VLOOKUP($IF213,Data!$B:$CP,Daily!JG$10,0),0),0)</f>
        <v>0.87226584408300611</v>
      </c>
      <c r="BJ214" s="12">
        <f>IFERROR(IFERROR(VLOOKUP($EG214,Data!$B:$CP,Daily!FI$10,0)+VLOOKUP($IF214,Data!$B:$CP,Daily!JH$10,0),0)/IFERROR(VLOOKUP($EG213,Data!$B:$CP,Daily!FI$10,0)+VLOOKUP($IF213,Data!$B:$CP,Daily!JH$10,0),0),0)</f>
        <v>0.87932915189528227</v>
      </c>
      <c r="BK214" s="12">
        <f>IFERROR(IFERROR(VLOOKUP($EG214,Data!$B:$CP,Daily!FJ$10,0)+VLOOKUP($IF214,Data!$B:$CP,Daily!JI$10,0),0)/IFERROR(VLOOKUP($EG213,Data!$B:$CP,Daily!FJ$10,0)+VLOOKUP($IF213,Data!$B:$CP,Daily!JI$10,0),0),0)</f>
        <v>0.88345402377373961</v>
      </c>
      <c r="BL214" s="12">
        <f>IFERROR(IFERROR(VLOOKUP($EG214,Data!$B:$CP,Daily!FK$10,0)+VLOOKUP($IF214,Data!$B:$CP,Daily!JJ$10,0),0)/IFERROR(VLOOKUP($EG213,Data!$B:$CP,Daily!FK$10,0)+VLOOKUP($IF213,Data!$B:$CP,Daily!JJ$10,0),0),0)</f>
        <v>0.88438045375218155</v>
      </c>
      <c r="BM214" s="12">
        <f>IFERROR(IFERROR(VLOOKUP($EG214,Data!$B:$CP,Daily!FL$10,0)+VLOOKUP($IF214,Data!$B:$CP,Daily!JK$10,0),0)/IFERROR(VLOOKUP($EG213,Data!$B:$CP,Daily!FL$10,0)+VLOOKUP($IF213,Data!$B:$CP,Daily!JK$10,0),0),0)</f>
        <v>0.88502538071065995</v>
      </c>
      <c r="BN214" s="12">
        <f>IFERROR(IFERROR(VLOOKUP($EG214,Data!$B:$CP,Daily!FM$10,0)+VLOOKUP($IF214,Data!$B:$CP,Daily!JL$10,0),0)/IFERROR(VLOOKUP($EG213,Data!$B:$CP,Daily!FM$10,0)+VLOOKUP($IF213,Data!$B:$CP,Daily!JL$10,0),0),0)</f>
        <v>0.87983792091658519</v>
      </c>
      <c r="BO214" s="12">
        <f>IFERROR(IFERROR(VLOOKUP($EG214,Data!$B:$CP,Daily!FN$10,0)+VLOOKUP($IF214,Data!$B:$CP,Daily!JM$10,0),0)/IFERROR(VLOOKUP($EG213,Data!$B:$CP,Daily!FN$10,0)+VLOOKUP($IF213,Data!$B:$CP,Daily!JM$10,0),0),0)</f>
        <v>0.88780009799118076</v>
      </c>
      <c r="BP214" s="12">
        <f>IFERROR(IFERROR(VLOOKUP($EG214,Data!$B:$CP,Daily!FO$10,0)+VLOOKUP($IF214,Data!$B:$CP,Daily!JN$10,0),0)/IFERROR(VLOOKUP($EG213,Data!$B:$CP,Daily!FO$10,0)+VLOOKUP($IF213,Data!$B:$CP,Daily!JN$10,0),0),0)</f>
        <v>0.88346240319760183</v>
      </c>
      <c r="BQ214" s="12">
        <f>IFERROR(IFERROR(VLOOKUP($EG214,Data!$B:$CP,Daily!FP$10,0)+VLOOKUP($IF214,Data!$B:$CP,Daily!JO$10,0),0)/IFERROR(VLOOKUP($EG213,Data!$B:$CP,Daily!FP$10,0)+VLOOKUP($IF213,Data!$B:$CP,Daily!JO$10,0),0),0)</f>
        <v>0.88750467173290148</v>
      </c>
      <c r="BR214" s="12">
        <f>IFERROR(IFERROR(VLOOKUP($EG214,Data!$B:$CP,Daily!FQ$10,0)+VLOOKUP($IF214,Data!$B:$CP,Daily!JP$10,0),0)/IFERROR(VLOOKUP($EG213,Data!$B:$CP,Daily!FQ$10,0)+VLOOKUP($IF213,Data!$B:$CP,Daily!JP$10,0),0),0)</f>
        <v>0.88767024225623714</v>
      </c>
      <c r="BS214" s="12">
        <f>IFERROR(IFERROR(VLOOKUP($EG214,Data!$B:$CP,Daily!FR$10,0)+VLOOKUP($IF214,Data!$B:$CP,Daily!JQ$10,0),0)/IFERROR(VLOOKUP($EG213,Data!$B:$CP,Daily!FR$10,0)+VLOOKUP($IF213,Data!$B:$CP,Daily!JQ$10,0),0),0)</f>
        <v>0.88363393453573813</v>
      </c>
      <c r="BT214" s="12">
        <f>IFERROR(IFERROR(VLOOKUP($EG214,Data!$B:$CP,Daily!FS$10,0)+VLOOKUP($IF214,Data!$B:$CP,Daily!JR$10,0),0)/IFERROR(VLOOKUP($EG213,Data!$B:$CP,Daily!FS$10,0)+VLOOKUP($IF213,Data!$B:$CP,Daily!JR$10,0),0),0)</f>
        <v>0.87807950727883544</v>
      </c>
      <c r="BU214" s="12">
        <f>IFERROR(IFERROR(VLOOKUP($EG214,Data!$B:$CP,Daily!FT$10,0)+VLOOKUP($IF214,Data!$B:$CP,Daily!JS$10,0),0)/IFERROR(VLOOKUP($EG213,Data!$B:$CP,Daily!FT$10,0)+VLOOKUP($IF213,Data!$B:$CP,Daily!JS$10,0),0),0)</f>
        <v>0.88705623625510521</v>
      </c>
      <c r="BV214" s="12">
        <f>IFERROR(IFERROR(VLOOKUP($EG214,Data!$B:$CP,Daily!FU$10,0)+VLOOKUP($IF214,Data!$B:$CP,Daily!JT$10,0),0)/IFERROR(VLOOKUP($EG213,Data!$B:$CP,Daily!FU$10,0)+VLOOKUP($IF213,Data!$B:$CP,Daily!JT$10,0),0),0)</f>
        <v>0.87947136563876649</v>
      </c>
      <c r="BW214" s="12">
        <f>IFERROR(IFERROR(VLOOKUP($EG214,Data!$B:$CP,Daily!FV$10,0)+VLOOKUP($IF214,Data!$B:$CP,Daily!JU$10,0),0)/IFERROR(VLOOKUP($EG213,Data!$B:$CP,Daily!FV$10,0)+VLOOKUP($IF213,Data!$B:$CP,Daily!JU$10,0),0),0)</f>
        <v>0.88424939639255784</v>
      </c>
      <c r="BX214" s="12">
        <f>IFERROR(IFERROR(VLOOKUP($EG214,Data!$B:$CP,Daily!FW$10,0)+VLOOKUP($IF214,Data!$B:$CP,Daily!JV$10,0),0)/IFERROR(VLOOKUP($EG213,Data!$B:$CP,Daily!FW$10,0)+VLOOKUP($IF213,Data!$B:$CP,Daily!JV$10,0),0),0)</f>
        <v>0.8822308331026848</v>
      </c>
      <c r="BY214" s="12">
        <f>IFERROR(IFERROR(VLOOKUP($EG214,Data!$B:$CP,Daily!FX$10,0)+VLOOKUP($IF214,Data!$B:$CP,Daily!JW$10,0),0)/IFERROR(VLOOKUP($EG213,Data!$B:$CP,Daily!FX$10,0)+VLOOKUP($IF213,Data!$B:$CP,Daily!JW$10,0),0),0)</f>
        <v>0.88351585834162993</v>
      </c>
      <c r="BZ214" s="12">
        <f>IFERROR(IFERROR(VLOOKUP($EG214,Data!$B:$CP,Daily!FY$10,0)+VLOOKUP($IF214,Data!$B:$CP,Daily!JX$10,0),0)/IFERROR(VLOOKUP($EG213,Data!$B:$CP,Daily!FY$10,0)+VLOOKUP($IF213,Data!$B:$CP,Daily!JX$10,0),0),0)</f>
        <v>0.87566686425607587</v>
      </c>
      <c r="CA214" s="12">
        <f>IFERROR(IFERROR(VLOOKUP($EG214,Data!$B:$CP,Daily!FZ$10,0)+VLOOKUP($IF214,Data!$B:$CP,Daily!JY$10,0),0)/IFERROR(VLOOKUP($EG213,Data!$B:$CP,Daily!FZ$10,0)+VLOOKUP($IF213,Data!$B:$CP,Daily!JY$10,0),0),0)</f>
        <v>0.88378744543128107</v>
      </c>
      <c r="CB214" s="12">
        <f>IFERROR(IFERROR(VLOOKUP($EG214,Data!$B:$CP,Daily!GA$10,0)+VLOOKUP($IF214,Data!$B:$CP,Daily!JZ$10,0),0)/IFERROR(VLOOKUP($EG213,Data!$B:$CP,Daily!GA$10,0)+VLOOKUP($IF213,Data!$B:$CP,Daily!JZ$10,0),0),0)</f>
        <v>0.87823185988323604</v>
      </c>
      <c r="CC214" s="12">
        <f>IFERROR(IFERROR(VLOOKUP($EG214,Data!$B:$CP,Daily!GB$10,0)+VLOOKUP($IF214,Data!$B:$CP,Daily!KA$10,0),0)/IFERROR(VLOOKUP($EG213,Data!$B:$CP,Daily!GB$10,0)+VLOOKUP($IF213,Data!$B:$CP,Daily!KA$10,0),0),0)</f>
        <v>0.88058799838904556</v>
      </c>
      <c r="CD214" s="12">
        <f>IFERROR(IFERROR(VLOOKUP($EG214,Data!$B:$CP,Daily!GC$10,0)+VLOOKUP($IF214,Data!$B:$CP,Daily!KB$10,0),0)/IFERROR(VLOOKUP($EG213,Data!$B:$CP,Daily!GC$10,0)+VLOOKUP($IF213,Data!$B:$CP,Daily!KB$10,0),0),0)</f>
        <v>0.87842857142857145</v>
      </c>
      <c r="CE214" s="12">
        <f>IFERROR(IFERROR(VLOOKUP($EG214,Data!$B:$CP,Daily!GD$10,0)+VLOOKUP($IF214,Data!$B:$CP,Daily!KC$10,0),0)/IFERROR(VLOOKUP($EG213,Data!$B:$CP,Daily!GD$10,0)+VLOOKUP($IF213,Data!$B:$CP,Daily!KC$10,0),0),0)</f>
        <v>0.88776639911430943</v>
      </c>
      <c r="CF214" s="12">
        <f>IFERROR(IFERROR(VLOOKUP($EG214,Data!$B:$CP,Daily!GE$10,0)+VLOOKUP($IF214,Data!$B:$CP,Daily!KD$10,0),0)/IFERROR(VLOOKUP($EG213,Data!$B:$CP,Daily!GE$10,0)+VLOOKUP($IF213,Data!$B:$CP,Daily!KD$10,0),0),0)</f>
        <v>0.89552238805970152</v>
      </c>
      <c r="CG214" s="12">
        <f>IFERROR(IFERROR(VLOOKUP($EG214,Data!$B:$CP,Daily!GF$10,0)+VLOOKUP($IF214,Data!$B:$CP,Daily!KE$10,0),0)/IFERROR(VLOOKUP($EG213,Data!$B:$CP,Daily!GF$10,0)+VLOOKUP($IF213,Data!$B:$CP,Daily!KE$10,0),0),0)</f>
        <v>0.8990522040018053</v>
      </c>
      <c r="CH214" s="12">
        <f>IFERROR(IFERROR(VLOOKUP($EG214,Data!$B:$CP,Daily!GG$10,0)+VLOOKUP($IF214,Data!$B:$CP,Daily!KF$10,0),0)/IFERROR(VLOOKUP($EG213,Data!$B:$CP,Daily!GG$10,0)+VLOOKUP($IF213,Data!$B:$CP,Daily!KF$10,0),0),0)</f>
        <v>0.90554592720970539</v>
      </c>
      <c r="CI214" s="12">
        <f>IFERROR(IFERROR(VLOOKUP($EG214,Data!$B:$CP,Daily!GH$10,0)+VLOOKUP($IF214,Data!$B:$CP,Daily!KG$10,0),0)/IFERROR(VLOOKUP($EG213,Data!$B:$CP,Daily!GH$10,0)+VLOOKUP($IF213,Data!$B:$CP,Daily!KG$10,0),0),0)</f>
        <v>0.88379814077025232</v>
      </c>
      <c r="CJ214" s="12">
        <f>IFERROR(IFERROR(VLOOKUP($EG214,Data!$B:$CP,Daily!GI$10,0)+VLOOKUP($IF214,Data!$B:$CP,Daily!KH$10,0),0)/IFERROR(VLOOKUP($EG213,Data!$B:$CP,Daily!GI$10,0)+VLOOKUP($IF213,Data!$B:$CP,Daily!KH$10,0),0),0)</f>
        <v>0.89704209328782702</v>
      </c>
      <c r="CK214" s="12">
        <f>IFERROR(IFERROR(VLOOKUP($EG214,Data!$B:$CP,Daily!GJ$10,0)+VLOOKUP($IF214,Data!$B:$CP,Daily!KI$10,0),0)/IFERROR(VLOOKUP($EG213,Data!$B:$CP,Daily!GJ$10,0)+VLOOKUP($IF213,Data!$B:$CP,Daily!KI$10,0),0),0)</f>
        <v>0.89675429578499044</v>
      </c>
      <c r="CL214" s="12">
        <f>IFERROR(IFERROR(VLOOKUP($EG214,Data!$B:$CP,Daily!GK$10,0)+VLOOKUP($IF214,Data!$B:$CP,Daily!KJ$10,0),0)/IFERROR(VLOOKUP($EG213,Data!$B:$CP,Daily!GK$10,0)+VLOOKUP($IF213,Data!$B:$CP,Daily!KJ$10,0),0),0)</f>
        <v>0.90278172012489355</v>
      </c>
      <c r="CM214" s="12">
        <f>IFERROR(IFERROR(VLOOKUP($EG214,Data!$B:$CP,Daily!GL$10,0)+VLOOKUP($IF214,Data!$B:$CP,Daily!KK$10,0),0)/IFERROR(VLOOKUP($EG213,Data!$B:$CP,Daily!GL$10,0)+VLOOKUP($IF213,Data!$B:$CP,Daily!KK$10,0),0),0)</f>
        <v>0.89243876464323746</v>
      </c>
      <c r="CN214" s="12">
        <f>IFERROR(IFERROR(VLOOKUP($EG214,Data!$B:$CP,Daily!GM$10,0)+VLOOKUP($IF214,Data!$B:$CP,Daily!KL$10,0),0)/IFERROR(VLOOKUP($EG213,Data!$B:$CP,Daily!GM$10,0)+VLOOKUP($IF213,Data!$B:$CP,Daily!KL$10,0),0),0)</f>
        <v>0.90372332138962452</v>
      </c>
      <c r="CO214" s="12">
        <f>IFERROR(IFERROR(VLOOKUP($EG214,Data!$B:$CP,Daily!GN$10,0)+VLOOKUP($IF214,Data!$B:$CP,Daily!KM$10,0),0)/IFERROR(VLOOKUP($EG213,Data!$B:$CP,Daily!GN$10,0)+VLOOKUP($IF213,Data!$B:$CP,Daily!KM$10,0),0),0)</f>
        <v>0.88548788067122441</v>
      </c>
      <c r="CP214" s="12">
        <f>IFERROR(IFERROR(VLOOKUP($EG214,Data!$B:$CP,Daily!GO$10,0)+VLOOKUP($IF214,Data!$B:$CP,Daily!KN$10,0),0)/IFERROR(VLOOKUP($EG213,Data!$B:$CP,Daily!GO$10,0)+VLOOKUP($IF213,Data!$B:$CP,Daily!KN$10,0),0),0)</f>
        <v>0.90457184325108853</v>
      </c>
      <c r="CQ214" s="12">
        <f>IFERROR(IFERROR(VLOOKUP($EG214,Data!$B:$CP,Daily!GP$10,0)+VLOOKUP($IF214,Data!$B:$CP,Daily!KO$10,0),0)/IFERROR(VLOOKUP($EG213,Data!$B:$CP,Daily!GP$10,0)+VLOOKUP($IF213,Data!$B:$CP,Daily!KO$10,0),0),0)</f>
        <v>0.8948462177888612</v>
      </c>
      <c r="CR214" s="12">
        <f>IFERROR(IFERROR(VLOOKUP($EG214,Data!$B:$CP,Daily!GQ$10,0)+VLOOKUP($IF214,Data!$B:$CP,Daily!KP$10,0),0)/IFERROR(VLOOKUP($EG213,Data!$B:$CP,Daily!GQ$10,0)+VLOOKUP($IF213,Data!$B:$CP,Daily!KP$10,0),0),0)</f>
        <v>0.90289962825278813</v>
      </c>
      <c r="CS214" s="12">
        <f>IFERROR(IFERROR(VLOOKUP($EG214,Data!$B:$CP,Daily!GR$10,0)+VLOOKUP($IF214,Data!$B:$CP,Daily!KQ$10,0),0)/IFERROR(VLOOKUP($EG213,Data!$B:$CP,Daily!GR$10,0)+VLOOKUP($IF213,Data!$B:$CP,Daily!KQ$10,0),0),0)</f>
        <v>0.89639778325123154</v>
      </c>
      <c r="CT214" s="12">
        <f>IFERROR(IFERROR(VLOOKUP($EG214,Data!$B:$CP,Daily!GS$10,0)+VLOOKUP($IF214,Data!$B:$CP,Daily!KR$10,0),0)/IFERROR(VLOOKUP($EG213,Data!$B:$CP,Daily!GS$10,0)+VLOOKUP($IF213,Data!$B:$CP,Daily!KR$10,0),0),0)</f>
        <v>0.89849969381506434</v>
      </c>
      <c r="CU214" s="12">
        <f>IFERROR(IFERROR(VLOOKUP($EG214,Data!$B:$CP,Daily!GT$10,0)+VLOOKUP($IF214,Data!$B:$CP,Daily!KS$10,0),0)/IFERROR(VLOOKUP($EG213,Data!$B:$CP,Daily!GT$10,0)+VLOOKUP($IF213,Data!$B:$CP,Daily!KS$10,0),0),0)</f>
        <v>0.89283469516027658</v>
      </c>
      <c r="CV214" s="12">
        <f>IFERROR(IFERROR(VLOOKUP($EG214,Data!$B:$CP,Daily!GU$10,0)+VLOOKUP($IF214,Data!$B:$CP,Daily!KT$10,0),0)/IFERROR(VLOOKUP($EG213,Data!$B:$CP,Daily!GU$10,0)+VLOOKUP($IF213,Data!$B:$CP,Daily!KT$10,0),0),0)</f>
        <v>0.90512069206083434</v>
      </c>
      <c r="CW214" s="12">
        <f>IFERROR(IFERROR(VLOOKUP($EG214,Data!$B:$CP,Daily!GV$10,0)+VLOOKUP($IF214,Data!$B:$CP,Daily!KU$10,0),0)/IFERROR(VLOOKUP($EG213,Data!$B:$CP,Daily!GV$10,0)+VLOOKUP($IF213,Data!$B:$CP,Daily!KU$10,0),0),0)</f>
        <v>0.89460784313725494</v>
      </c>
      <c r="CX214" s="12">
        <f>IFERROR(IFERROR(VLOOKUP($EG214,Data!$B:$CP,Daily!GW$10,0)+VLOOKUP($IF214,Data!$B:$CP,Daily!KV$10,0),0)/IFERROR(VLOOKUP($EG213,Data!$B:$CP,Daily!GW$10,0)+VLOOKUP($IF213,Data!$B:$CP,Daily!KV$10,0),0),0)</f>
        <v>0.89699969068976182</v>
      </c>
      <c r="CY214" s="12">
        <f>IFERROR(IFERROR(VLOOKUP($EG214,Data!$B:$CP,Daily!GX$10,0)+VLOOKUP($IF214,Data!$B:$CP,Daily!KW$10,0),0)/IFERROR(VLOOKUP($EG213,Data!$B:$CP,Daily!GX$10,0)+VLOOKUP($IF213,Data!$B:$CP,Daily!KW$10,0),0),0)</f>
        <v>0.89372178908494049</v>
      </c>
      <c r="CZ214" s="12">
        <f>IFERROR(IFERROR(VLOOKUP($EG214,Data!$B:$CP,Daily!GY$10,0)+VLOOKUP($IF214,Data!$B:$CP,Daily!KX$10,0),0)/IFERROR(VLOOKUP($EG213,Data!$B:$CP,Daily!GY$10,0)+VLOOKUP($IF213,Data!$B:$CP,Daily!KX$10,0),0),0)</f>
        <v>0.89895094106757178</v>
      </c>
      <c r="DA214" s="12">
        <f>IFERROR(IFERROR(VLOOKUP($EG214,Data!$B:$CP,Daily!GZ$10,0)+VLOOKUP($IF214,Data!$B:$CP,Daily!KY$10,0),0)/IFERROR(VLOOKUP($EG213,Data!$B:$CP,Daily!GZ$10,0)+VLOOKUP($IF213,Data!$B:$CP,Daily!KY$10,0),0),0)</f>
        <v>0.89792663476874002</v>
      </c>
      <c r="DB214" s="12">
        <f>IFERROR(IFERROR(VLOOKUP($EG214,Data!$B:$CP,Daily!HA$10,0)+VLOOKUP($IF214,Data!$B:$CP,Daily!KZ$10,0),0)/IFERROR(VLOOKUP($EG213,Data!$B:$CP,Daily!HA$10,0)+VLOOKUP($IF213,Data!$B:$CP,Daily!KZ$10,0),0),0)</f>
        <v>0.89281454979129393</v>
      </c>
      <c r="DC214" s="12">
        <f>IFERROR(IFERROR(VLOOKUP($EG214,Data!$B:$CP,Daily!HB$10,0)+VLOOKUP($IF214,Data!$B:$CP,Daily!LA$10,0),0)/IFERROR(VLOOKUP($EG213,Data!$B:$CP,Daily!HB$10,0)+VLOOKUP($IF213,Data!$B:$CP,Daily!LA$10,0),0),0)</f>
        <v>0.90482342807924199</v>
      </c>
      <c r="DD214" s="12">
        <f>IFERROR(IFERROR(VLOOKUP($EG214,Data!$B:$CP,Daily!HC$10,0)+VLOOKUP($IF214,Data!$B:$CP,Daily!LB$10,0),0)/IFERROR(VLOOKUP($EG213,Data!$B:$CP,Daily!HC$10,0)+VLOOKUP($IF213,Data!$B:$CP,Daily!LB$10,0),0),0)</f>
        <v>0.89500834471248669</v>
      </c>
      <c r="DE214" s="12">
        <f>IFERROR(IFERROR(VLOOKUP($EG214,Data!$B:$CP,Daily!HD$10,0)+VLOOKUP($IF214,Data!$B:$CP,Daily!LC$10,0),0)/IFERROR(VLOOKUP($EG213,Data!$B:$CP,Daily!HD$10,0)+VLOOKUP($IF213,Data!$B:$CP,Daily!LC$10,0),0),0)</f>
        <v>0.90314989138305579</v>
      </c>
      <c r="DF214" s="12">
        <f>IFERROR(IFERROR(VLOOKUP($EG214,Data!$B:$CP,Daily!HE$10,0)+VLOOKUP($IF214,Data!$B:$CP,Daily!LD$10,0),0)/IFERROR(VLOOKUP($EG213,Data!$B:$CP,Daily!HE$10,0)+VLOOKUP($IF213,Data!$B:$CP,Daily!LD$10,0),0),0)</f>
        <v>0.89155217772581119</v>
      </c>
      <c r="DG214" s="12">
        <f>IFERROR(IFERROR(VLOOKUP($EG214,Data!$B:$CP,Daily!HF$10,0)+VLOOKUP($IF214,Data!$B:$CP,Daily!LE$10,0),0)/IFERROR(VLOOKUP($EG213,Data!$B:$CP,Daily!HF$10,0)+VLOOKUP($IF213,Data!$B:$CP,Daily!LE$10,0),0),0)</f>
        <v>0.89692611393119004</v>
      </c>
      <c r="DH214" s="12">
        <f>IFERROR(IFERROR(VLOOKUP($EG214,Data!$B:$CP,Daily!HG$10,0)+VLOOKUP($IF214,Data!$B:$CP,Daily!LF$10,0),0)/IFERROR(VLOOKUP($EG213,Data!$B:$CP,Daily!HG$10,0)+VLOOKUP($IF213,Data!$B:$CP,Daily!LF$10,0),0),0)</f>
        <v>0.90260223048327137</v>
      </c>
      <c r="DI214" s="12">
        <f>IFERROR(IFERROR(VLOOKUP($EG214,Data!$B:$CP,Daily!HH$10,0)+VLOOKUP($IF214,Data!$B:$CP,Daily!LG$10,0),0)/IFERROR(VLOOKUP($EG213,Data!$B:$CP,Daily!HH$10,0)+VLOOKUP($IF213,Data!$B:$CP,Daily!LG$10,0),0),0)</f>
        <v>0.89215421946616336</v>
      </c>
      <c r="DJ214" s="12">
        <f>IFERROR(IFERROR(VLOOKUP($EG214,Data!$B:$CP,Daily!HI$10,0)+VLOOKUP($IF214,Data!$B:$CP,Daily!LH$10,0),0)/IFERROR(VLOOKUP($EG213,Data!$B:$CP,Daily!HI$10,0)+VLOOKUP($IF213,Data!$B:$CP,Daily!LH$10,0),0),0)</f>
        <v>0.89485952643847377</v>
      </c>
      <c r="DK214" s="12">
        <f>IFERROR(IFERROR(VLOOKUP($EG214,Data!$B:$CP,Daily!HJ$10,0)+VLOOKUP($IF214,Data!$B:$CP,Daily!LI$10,0),0)/IFERROR(VLOOKUP($EG213,Data!$B:$CP,Daily!HJ$10,0)+VLOOKUP($IF213,Data!$B:$CP,Daily!LI$10,0),0),0)</f>
        <v>0.89048121888670995</v>
      </c>
      <c r="DL214" s="12">
        <f>IFERROR(IFERROR(VLOOKUP($EG214,Data!$B:$CP,Daily!HK$10,0)+VLOOKUP($IF214,Data!$B:$CP,Daily!LJ$10,0),0)/IFERROR(VLOOKUP($EG213,Data!$B:$CP,Daily!HK$10,0)+VLOOKUP($IF213,Data!$B:$CP,Daily!LJ$10,0),0),0)</f>
        <v>0.89251507626818016</v>
      </c>
      <c r="DM214" s="12">
        <f>IFERROR(IFERROR(VLOOKUP($EG214,Data!$B:$CP,Daily!HL$10,0)+VLOOKUP($IF214,Data!$B:$CP,Daily!LK$10,0),0)/IFERROR(VLOOKUP($EG213,Data!$B:$CP,Daily!HL$10,0)+VLOOKUP($IF213,Data!$B:$CP,Daily!LK$10,0),0),0)</f>
        <v>0.89875565610859731</v>
      </c>
      <c r="DN214" s="12">
        <f>IFERROR(IFERROR(VLOOKUP($EG214,Data!$B:$CP,Daily!HM$10,0)+VLOOKUP($IF214,Data!$B:$CP,Daily!LL$10,0),0)/IFERROR(VLOOKUP($EG213,Data!$B:$CP,Daily!HM$10,0)+VLOOKUP($IF213,Data!$B:$CP,Daily!LL$10,0),0),0)</f>
        <v>0.89680835837984829</v>
      </c>
      <c r="DO214" s="12">
        <f>IFERROR(IFERROR(VLOOKUP($EG214,Data!$B:$CP,Daily!HN$10,0)+VLOOKUP($IF214,Data!$B:$CP,Daily!LM$10,0),0)/IFERROR(VLOOKUP($EG213,Data!$B:$CP,Daily!HN$10,0)+VLOOKUP($IF213,Data!$B:$CP,Daily!LM$10,0),0),0)</f>
        <v>0.89477303988995871</v>
      </c>
      <c r="DP214" s="12">
        <f>IFERROR(IFERROR(VLOOKUP($EG214,Data!$B:$CP,Daily!HO$10,0)+VLOOKUP($IF214,Data!$B:$CP,Daily!LN$10,0),0)/IFERROR(VLOOKUP($EG213,Data!$B:$CP,Daily!HO$10,0)+VLOOKUP($IF213,Data!$B:$CP,Daily!LN$10,0),0),0)</f>
        <v>0.89442688882505028</v>
      </c>
      <c r="DQ214" s="12">
        <f>IFERROR(IFERROR(VLOOKUP($EG214,Data!$B:$CP,Daily!HP$10,0)+VLOOKUP($IF214,Data!$B:$CP,Daily!LO$10,0),0)/IFERROR(VLOOKUP($EG213,Data!$B:$CP,Daily!HP$10,0)+VLOOKUP($IF213,Data!$B:$CP,Daily!LO$10,0),0),0)</f>
        <v>0.89200386686921695</v>
      </c>
      <c r="DR214" s="12">
        <f>IFERROR(IFERROR(VLOOKUP($EG214,Data!$B:$CP,Daily!HQ$10,0)+VLOOKUP($IF214,Data!$B:$CP,Daily!LP$10,0),0)/IFERROR(VLOOKUP($EG213,Data!$B:$CP,Daily!HQ$10,0)+VLOOKUP($IF213,Data!$B:$CP,Daily!LP$10,0),0),0)</f>
        <v>0.89189189189189189</v>
      </c>
      <c r="DS214" s="12">
        <f>IFERROR(IFERROR(VLOOKUP($EG214,Data!$B:$CP,Daily!HR$10,0)+VLOOKUP($IF214,Data!$B:$CP,Daily!LQ$10,0),0)/IFERROR(VLOOKUP($EG213,Data!$B:$CP,Daily!HR$10,0)+VLOOKUP($IF213,Data!$B:$CP,Daily!LQ$10,0),0),0)</f>
        <v>0.88989169675090252</v>
      </c>
      <c r="DT214" s="12">
        <f>IFERROR(IFERROR(VLOOKUP($EG214,Data!$B:$CP,Daily!HS$10,0)+VLOOKUP($IF214,Data!$B:$CP,Daily!LR$10,0),0)/IFERROR(VLOOKUP($EG213,Data!$B:$CP,Daily!HS$10,0)+VLOOKUP($IF213,Data!$B:$CP,Daily!LR$10,0),0),0)</f>
        <v>0.89519306540583132</v>
      </c>
      <c r="DU214" s="12">
        <f>IFERROR(IFERROR(VLOOKUP($EG214,Data!$B:$CP,Daily!HT$10,0)+VLOOKUP($IF214,Data!$B:$CP,Daily!LS$10,0),0)/IFERROR(VLOOKUP($EG213,Data!$B:$CP,Daily!HT$10,0)+VLOOKUP($IF213,Data!$B:$CP,Daily!LS$10,0),0),0)</f>
        <v>0.88809997159897758</v>
      </c>
      <c r="DV214" s="43"/>
      <c r="DW214" s="12">
        <f>_xlfn.QUARTILE.INC($AJ214:$DT214,1)</f>
        <v>0.88405271430298638</v>
      </c>
      <c r="DX214" s="12">
        <f>_xlfn.QUARTILE.INC($AJ214:$DT214,3)</f>
        <v>0.89552238805970152</v>
      </c>
      <c r="DY214" s="12">
        <f>DX214-DW214</f>
        <v>1.1469673756715149E-2</v>
      </c>
      <c r="DZ214" s="12">
        <f>DX214+(0.75*DY214)</f>
        <v>0.90412464337723786</v>
      </c>
      <c r="EA214" s="12">
        <f>DW214-(0.75*DY214)</f>
        <v>0.87545045898545004</v>
      </c>
      <c r="EB214" s="14"/>
      <c r="EC214" s="12">
        <f>_xlfn.STDEV.P(AJ214:DU214)</f>
        <v>7.912043229337664E-3</v>
      </c>
      <c r="ED214" s="12">
        <f>SUMPRODUCT(DN214:DT214,DN$213:DT$213)/SUM(DN$213:DT$213)</f>
        <v>0.89356352772618219</v>
      </c>
      <c r="EE214" s="12">
        <f>SUMPRODUCT(CR214:DT214,CR$213:DT$213)/SUM(CR$213:DT$213)</f>
        <v>0.89606266452889771</v>
      </c>
      <c r="EF214" s="1"/>
      <c r="EG214" s="7" t="s">
        <v>968</v>
      </c>
      <c r="EH214" s="7" t="s">
        <v>11</v>
      </c>
      <c r="EI214" s="12">
        <f>IFERROR(VLOOKUP($EG214,Data!$B:$CP,Daily!EI$10,0)/VLOOKUP($EG213,Data!$B:$CP,Daily!EI$10,0),0)</f>
        <v>0.85464098073555161</v>
      </c>
      <c r="EJ214" s="12">
        <f>IFERROR(VLOOKUP($EG214,Data!$B:$CP,Daily!EJ$10,0)/VLOOKUP($EG213,Data!$B:$CP,Daily!EJ$10,0),0)</f>
        <v>0.85238175391348259</v>
      </c>
      <c r="EK214" s="12">
        <f>IFERROR(VLOOKUP($EG214,Data!$B:$CP,Daily!EK$10,0)/VLOOKUP($EG213,Data!$B:$CP,Daily!EK$10,0),0)</f>
        <v>0.84533488192024775</v>
      </c>
      <c r="EL214" s="12">
        <f>IFERROR(VLOOKUP($EG214,Data!$B:$CP,Daily!EL$10,0)/VLOOKUP($EG213,Data!$B:$CP,Daily!EL$10,0),0)</f>
        <v>0.85484935122058503</v>
      </c>
      <c r="EM214" s="12">
        <f>IFERROR(VLOOKUP($EG214,Data!$B:$CP,Daily!EM$10,0)/VLOOKUP($EG213,Data!$B:$CP,Daily!EM$10,0),0)</f>
        <v>0.84571802135541507</v>
      </c>
      <c r="EN214" s="12">
        <f>IFERROR(VLOOKUP($EG214,Data!$B:$CP,Daily!EN$10,0)/VLOOKUP($EG213,Data!$B:$CP,Daily!EN$10,0),0)</f>
        <v>0.86082949308755763</v>
      </c>
      <c r="EO214" s="12">
        <f>IFERROR(VLOOKUP($EG214,Data!$B:$CP,Daily!EO$10,0)/VLOOKUP($EG213,Data!$B:$CP,Daily!EO$10,0),0)</f>
        <v>0.8486975510840743</v>
      </c>
      <c r="EP214" s="12">
        <f>IFERROR(VLOOKUP($EG214,Data!$B:$CP,Daily!EP$10,0)/VLOOKUP($EG213,Data!$B:$CP,Daily!EP$10,0),0)</f>
        <v>0.8680874773645354</v>
      </c>
      <c r="EQ214" s="12">
        <f>IFERROR(VLOOKUP($EG214,Data!$B:$CP,Daily!EQ$10,0)/VLOOKUP($EG213,Data!$B:$CP,Daily!EQ$10,0),0)</f>
        <v>0.8643239113827349</v>
      </c>
      <c r="ER214" s="12">
        <f>IFERROR(VLOOKUP($EG214,Data!$B:$CP,Daily!ER$10,0)/VLOOKUP($EG213,Data!$B:$CP,Daily!ER$10,0),0)</f>
        <v>0.85212214326867675</v>
      </c>
      <c r="ES214" s="12">
        <f>IFERROR(VLOOKUP($EG214,Data!$B:$CP,Daily!ES$10,0)/VLOOKUP($EG213,Data!$B:$CP,Daily!ES$10,0),0)</f>
        <v>0.85846283074338514</v>
      </c>
      <c r="ET214" s="12">
        <f>IFERROR(VLOOKUP($EG214,Data!$B:$CP,Daily!ET$10,0)/VLOOKUP($EG213,Data!$B:$CP,Daily!ET$10,0),0)</f>
        <v>0.85776997366110619</v>
      </c>
      <c r="EU214" s="12">
        <f>IFERROR(VLOOKUP($EG214,Data!$B:$CP,Daily!EU$10,0)/VLOOKUP($EG213,Data!$B:$CP,Daily!EU$10,0),0)</f>
        <v>0.85589213797933816</v>
      </c>
      <c r="EV214" s="12">
        <f>IFERROR(VLOOKUP($EG214,Data!$B:$CP,Daily!EV$10,0)/VLOOKUP($EG213,Data!$B:$CP,Daily!EV$10,0),0)</f>
        <v>0.8491253644314869</v>
      </c>
      <c r="EW214" s="12">
        <f>IFERROR(VLOOKUP($EG214,Data!$B:$CP,Daily!EW$10,0)/VLOOKUP($EG213,Data!$B:$CP,Daily!EW$10,0),0)</f>
        <v>0.85470753831717239</v>
      </c>
      <c r="EX214" s="12">
        <f>IFERROR(VLOOKUP($EG214,Data!$B:$CP,Daily!EX$10,0)/VLOOKUP($EG213,Data!$B:$CP,Daily!EX$10,0),0)</f>
        <v>0.84870660313138191</v>
      </c>
      <c r="EY214" s="12">
        <f>IFERROR(VLOOKUP($EG214,Data!$B:$CP,Daily!EY$10,0)/VLOOKUP($EG213,Data!$B:$CP,Daily!EY$10,0),0)</f>
        <v>0.83782189895812853</v>
      </c>
      <c r="EZ214" s="12">
        <f>IFERROR(VLOOKUP($EG214,Data!$B:$CP,Daily!EZ$10,0)/VLOOKUP($EG213,Data!$B:$CP,Daily!EZ$10,0),0)</f>
        <v>0.84685759745425615</v>
      </c>
      <c r="FA214" s="12">
        <f>IFERROR(VLOOKUP($EG214,Data!$B:$CP,Daily!FA$10,0)/VLOOKUP($EG213,Data!$B:$CP,Daily!FA$10,0),0)</f>
        <v>0.85049893086243766</v>
      </c>
      <c r="FB214" s="12">
        <f>IFERROR(VLOOKUP($EG214,Data!$B:$CP,Daily!FB$10,0)/VLOOKUP($EG213,Data!$B:$CP,Daily!FB$10,0),0)</f>
        <v>0.85077310320028765</v>
      </c>
      <c r="FC214" s="12">
        <f>IFERROR(VLOOKUP($EG214,Data!$B:$CP,Daily!FC$10,0)/VLOOKUP($EG213,Data!$B:$CP,Daily!FC$10,0),0)</f>
        <v>0.84734228434798597</v>
      </c>
      <c r="FD214" s="12">
        <f>IFERROR(VLOOKUP($EG214,Data!$B:$CP,Daily!FD$10,0)/VLOOKUP($EG213,Data!$B:$CP,Daily!FD$10,0),0)</f>
        <v>0.84985727878211226</v>
      </c>
      <c r="FE214" s="12">
        <f>IFERROR(VLOOKUP($EG214,Data!$B:$CP,Daily!FE$10,0)/VLOOKUP($EG213,Data!$B:$CP,Daily!FE$10,0),0)</f>
        <v>0.84841211225997049</v>
      </c>
      <c r="FF214" s="12">
        <f>IFERROR(VLOOKUP($EG214,Data!$B:$CP,Daily!FF$10,0)/VLOOKUP($EG213,Data!$B:$CP,Daily!FF$10,0),0)</f>
        <v>0.83798882681564246</v>
      </c>
      <c r="FG214" s="12">
        <f>IFERROR(VLOOKUP($EG214,Data!$B:$CP,Daily!FG$10,0)/VLOOKUP($EG213,Data!$B:$CP,Daily!FG$10,0),0)</f>
        <v>0.83439057544177619</v>
      </c>
      <c r="FH214" s="12">
        <f>IFERROR(VLOOKUP($EG214,Data!$B:$CP,Daily!FH$10,0)/VLOOKUP($EG213,Data!$B:$CP,Daily!FH$10,0),0)</f>
        <v>0.83506819813352473</v>
      </c>
      <c r="FI214" s="12">
        <f>IFERROR(VLOOKUP($EG214,Data!$B:$CP,Daily!FI$10,0)/VLOOKUP($EG213,Data!$B:$CP,Daily!FI$10,0),0)</f>
        <v>0.84356470177886289</v>
      </c>
      <c r="FJ214" s="12">
        <f>IFERROR(VLOOKUP($EG214,Data!$B:$CP,Daily!FJ$10,0)/VLOOKUP($EG213,Data!$B:$CP,Daily!FJ$10,0),0)</f>
        <v>0.84840989399293287</v>
      </c>
      <c r="FK214" s="12">
        <f>IFERROR(VLOOKUP($EG214,Data!$B:$CP,Daily!FK$10,0)/VLOOKUP($EG213,Data!$B:$CP,Daily!FK$10,0),0)</f>
        <v>0.84983127109111356</v>
      </c>
      <c r="FL214" s="12">
        <f>IFERROR(VLOOKUP($EG214,Data!$B:$CP,Daily!FL$10,0)/VLOOKUP($EG213,Data!$B:$CP,Daily!FL$10,0),0)</f>
        <v>0.84878768020969853</v>
      </c>
      <c r="FM214" s="12">
        <f>IFERROR(VLOOKUP($EG214,Data!$B:$CP,Daily!FM$10,0)/VLOOKUP($EG213,Data!$B:$CP,Daily!FM$10,0),0)</f>
        <v>0.83956926446431834</v>
      </c>
      <c r="FN214" s="12">
        <f>IFERROR(VLOOKUP($EG214,Data!$B:$CP,Daily!FN$10,0)/VLOOKUP($EG213,Data!$B:$CP,Daily!FN$10,0),0)</f>
        <v>0.85193042002545605</v>
      </c>
      <c r="FO214" s="12">
        <f>IFERROR(VLOOKUP($EG214,Data!$B:$CP,Daily!FO$10,0)/VLOOKUP($EG213,Data!$B:$CP,Daily!FO$10,0),0)</f>
        <v>0.84992830970208699</v>
      </c>
      <c r="FP214" s="12">
        <f>IFERROR(VLOOKUP($EG214,Data!$B:$CP,Daily!FP$10,0)/VLOOKUP($EG213,Data!$B:$CP,Daily!FP$10,0),0)</f>
        <v>0.85427615862398476</v>
      </c>
      <c r="FQ214" s="12">
        <f>IFERROR(VLOOKUP($EG214,Data!$B:$CP,Daily!FQ$10,0)/VLOOKUP($EG213,Data!$B:$CP,Daily!FQ$10,0),0)</f>
        <v>0.85141509433962259</v>
      </c>
      <c r="FR214" s="12">
        <f>IFERROR(VLOOKUP($EG214,Data!$B:$CP,Daily!FR$10,0)/VLOOKUP($EG213,Data!$B:$CP,Daily!FR$10,0),0)</f>
        <v>0.84628790519344721</v>
      </c>
      <c r="FS214" s="12">
        <f>IFERROR(VLOOKUP($EG214,Data!$B:$CP,Daily!FS$10,0)/VLOOKUP($EG213,Data!$B:$CP,Daily!FS$10,0),0)</f>
        <v>0.83766947599853425</v>
      </c>
      <c r="FT214" s="12">
        <f>IFERROR(VLOOKUP($EG214,Data!$B:$CP,Daily!FT$10,0)/VLOOKUP($EG213,Data!$B:$CP,Daily!FT$10,0),0)</f>
        <v>0.84849106959556564</v>
      </c>
      <c r="FU214" s="12">
        <f>IFERROR(VLOOKUP($EG214,Data!$B:$CP,Daily!FU$10,0)/VLOOKUP($EG213,Data!$B:$CP,Daily!FU$10,0),0)</f>
        <v>0.83771215996279935</v>
      </c>
      <c r="FV214" s="12">
        <f>IFERROR(VLOOKUP($EG214,Data!$B:$CP,Daily!FV$10,0)/VLOOKUP($EG213,Data!$B:$CP,Daily!FV$10,0),0)</f>
        <v>0.84810357403355219</v>
      </c>
      <c r="FW214" s="12">
        <f>IFERROR(VLOOKUP($EG214,Data!$B:$CP,Daily!FW$10,0)/VLOOKUP($EG213,Data!$B:$CP,Daily!FW$10,0),0)</f>
        <v>0.84630524244050809</v>
      </c>
      <c r="FX214" s="12">
        <f>IFERROR(VLOOKUP($EG214,Data!$B:$CP,Daily!FX$10,0)/VLOOKUP($EG213,Data!$B:$CP,Daily!FX$10,0),0)</f>
        <v>0.84677865977478306</v>
      </c>
      <c r="FY214" s="12">
        <f>IFERROR(VLOOKUP($EG214,Data!$B:$CP,Daily!FY$10,0)/VLOOKUP($EG213,Data!$B:$CP,Daily!FY$10,0),0)</f>
        <v>0.83894917190177043</v>
      </c>
      <c r="FZ214" s="12">
        <f>IFERROR(VLOOKUP($EG214,Data!$B:$CP,Daily!FZ$10,0)/VLOOKUP($EG213,Data!$B:$CP,Daily!FZ$10,0),0)</f>
        <v>0.84535066981875495</v>
      </c>
      <c r="GA214" s="12">
        <f>IFERROR(VLOOKUP($EG214,Data!$B:$CP,Daily!GA$10,0)/VLOOKUP($EG213,Data!$B:$CP,Daily!GA$10,0),0)</f>
        <v>0.83755227823024436</v>
      </c>
      <c r="GB214" s="12">
        <f>IFERROR(VLOOKUP($EG214,Data!$B:$CP,Daily!GB$10,0)/VLOOKUP($EG213,Data!$B:$CP,Daily!GB$10,0),0)</f>
        <v>0.84353918007265183</v>
      </c>
      <c r="GC214" s="12">
        <f>IFERROR(VLOOKUP($EG214,Data!$B:$CP,Daily!GC$10,0)/VLOOKUP($EG213,Data!$B:$CP,Daily!GC$10,0),0)</f>
        <v>0.83982284554345821</v>
      </c>
      <c r="GD214" s="12">
        <f>IFERROR(VLOOKUP($EG214,Data!$B:$CP,Daily!GD$10,0)/VLOOKUP($EG213,Data!$B:$CP,Daily!GD$10,0),0)</f>
        <v>0.85284697508896801</v>
      </c>
      <c r="GE214" s="12">
        <f>IFERROR(VLOOKUP($EG214,Data!$B:$CP,Daily!GE$10,0)/VLOOKUP($EG213,Data!$B:$CP,Daily!GE$10,0),0)</f>
        <v>0.86295264623955437</v>
      </c>
      <c r="GF214" s="12">
        <f>IFERROR(VLOOKUP($EG214,Data!$B:$CP,Daily!GF$10,0)/VLOOKUP($EG213,Data!$B:$CP,Daily!GF$10,0),0)</f>
        <v>0.86504381694255117</v>
      </c>
      <c r="GG214" s="12">
        <f>IFERROR(VLOOKUP($EG214,Data!$B:$CP,Daily!GG$10,0)/VLOOKUP($EG213,Data!$B:$CP,Daily!GG$10,0),0)</f>
        <v>0.8723686705860042</v>
      </c>
      <c r="GH214" s="12">
        <f>IFERROR(VLOOKUP($EG214,Data!$B:$CP,Daily!GH$10,0)/VLOOKUP($EG213,Data!$B:$CP,Daily!GH$10,0),0)</f>
        <v>0.84402678764311945</v>
      </c>
      <c r="GI214" s="12">
        <f>IFERROR(VLOOKUP($EG214,Data!$B:$CP,Daily!GI$10,0)/VLOOKUP($EG213,Data!$B:$CP,Daily!GI$10,0),0)</f>
        <v>0.86403940886699504</v>
      </c>
      <c r="GJ214" s="12">
        <f>IFERROR(VLOOKUP($EG214,Data!$B:$CP,Daily!GJ$10,0)/VLOOKUP($EG213,Data!$B:$CP,Daily!GJ$10,0),0)</f>
        <v>0.86349809885931561</v>
      </c>
      <c r="GK214" s="12">
        <f>IFERROR(VLOOKUP($EG214,Data!$B:$CP,Daily!GK$10,0)/VLOOKUP($EG213,Data!$B:$CP,Daily!GK$10,0),0)</f>
        <v>0.86954901229966453</v>
      </c>
      <c r="GL214" s="12">
        <f>IFERROR(VLOOKUP($EG214,Data!$B:$CP,Daily!GL$10,0)/VLOOKUP($EG213,Data!$B:$CP,Daily!GL$10,0),0)</f>
        <v>0.8568325434439179</v>
      </c>
      <c r="GM214" s="12">
        <f>IFERROR(VLOOKUP($EG214,Data!$B:$CP,Daily!GM$10,0)/VLOOKUP($EG213,Data!$B:$CP,Daily!GM$10,0),0)</f>
        <v>0.87290167865707435</v>
      </c>
      <c r="GN214" s="12">
        <f>IFERROR(VLOOKUP($EG214,Data!$B:$CP,Daily!GN$10,0)/VLOOKUP($EG213,Data!$B:$CP,Daily!GN$10,0),0)</f>
        <v>0.84879725085910651</v>
      </c>
      <c r="GO214" s="12">
        <f>IFERROR(VLOOKUP($EG214,Data!$B:$CP,Daily!GO$10,0)/VLOOKUP($EG213,Data!$B:$CP,Daily!GO$10,0),0)</f>
        <v>0.87046383080990142</v>
      </c>
      <c r="GP214" s="12">
        <f>IFERROR(VLOOKUP($EG214,Data!$B:$CP,Daily!GP$10,0)/VLOOKUP($EG213,Data!$B:$CP,Daily!GP$10,0),0)</f>
        <v>0.8595444685466378</v>
      </c>
      <c r="GQ214" s="12">
        <f>IFERROR(VLOOKUP($EG214,Data!$B:$CP,Daily!GQ$10,0)/VLOOKUP($EG213,Data!$B:$CP,Daily!GQ$10,0),0)</f>
        <v>0.87285223367697595</v>
      </c>
      <c r="GR214" s="12">
        <f>IFERROR(VLOOKUP($EG214,Data!$B:$CP,Daily!GR$10,0)/VLOOKUP($EG213,Data!$B:$CP,Daily!GR$10,0),0)</f>
        <v>0.86069352575666469</v>
      </c>
      <c r="GS214" s="12">
        <f>IFERROR(VLOOKUP($EG214,Data!$B:$CP,Daily!GS$10,0)/VLOOKUP($EG213,Data!$B:$CP,Daily!GS$10,0),0)</f>
        <v>0.86407766990291257</v>
      </c>
      <c r="GT214" s="12">
        <f>IFERROR(VLOOKUP($EG214,Data!$B:$CP,Daily!GT$10,0)/VLOOKUP($EG213,Data!$B:$CP,Daily!GT$10,0),0)</f>
        <v>0.85569567913996281</v>
      </c>
      <c r="GU214" s="12">
        <f>IFERROR(VLOOKUP($EG214,Data!$B:$CP,Daily!GU$10,0)/VLOOKUP($EG213,Data!$B:$CP,Daily!GU$10,0),0)</f>
        <v>0.873491773308958</v>
      </c>
      <c r="GV214" s="12">
        <f>IFERROR(VLOOKUP($EG214,Data!$B:$CP,Daily!GV$10,0)/VLOOKUP($EG213,Data!$B:$CP,Daily!GV$10,0),0)</f>
        <v>0.85838033843674455</v>
      </c>
      <c r="GW214" s="12">
        <f>IFERROR(VLOOKUP($EG214,Data!$B:$CP,Daily!GW$10,0)/VLOOKUP($EG213,Data!$B:$CP,Daily!GW$10,0),0)</f>
        <v>0.86123032904148789</v>
      </c>
      <c r="GX214" s="12">
        <f>IFERROR(VLOOKUP($EG214,Data!$B:$CP,Daily!GX$10,0)/VLOOKUP($EG213,Data!$B:$CP,Daily!GX$10,0),0)</f>
        <v>0.86362056984016677</v>
      </c>
      <c r="GY214" s="12">
        <f>IFERROR(VLOOKUP($EG214,Data!$B:$CP,Daily!GY$10,0)/VLOOKUP($EG213,Data!$B:$CP,Daily!GY$10,0),0)</f>
        <v>0.86627906976744184</v>
      </c>
      <c r="GZ214" s="12">
        <f>IFERROR(VLOOKUP($EG214,Data!$B:$CP,Daily!GZ$10,0)/VLOOKUP($EG213,Data!$B:$CP,Daily!GZ$10,0),0)</f>
        <v>0.86541274817136882</v>
      </c>
      <c r="HA214" s="12">
        <f>IFERROR(VLOOKUP($EG214,Data!$B:$CP,Daily!HA$10,0)/VLOOKUP($EG213,Data!$B:$CP,Daily!HA$10,0),0)</f>
        <v>0.85783836416747805</v>
      </c>
      <c r="HB214" s="12">
        <f>IFERROR(VLOOKUP($EG214,Data!$B:$CP,Daily!HB$10,0)/VLOOKUP($EG213,Data!$B:$CP,Daily!HB$10,0),0)</f>
        <v>0.87390738329923745</v>
      </c>
      <c r="HC214" s="12">
        <f>IFERROR(VLOOKUP($EG214,Data!$B:$CP,Daily!HC$10,0)/VLOOKUP($EG213,Data!$B:$CP,Daily!HC$10,0),0)</f>
        <v>0.85569311954536231</v>
      </c>
      <c r="HD214" s="12">
        <f>IFERROR(VLOOKUP($EG214,Data!$B:$CP,Daily!HD$10,0)/VLOOKUP($EG213,Data!$B:$CP,Daily!HD$10,0),0)</f>
        <v>0.86809523809523814</v>
      </c>
      <c r="HE214" s="12">
        <f>IFERROR(VLOOKUP($EG214,Data!$B:$CP,Daily!HE$10,0)/VLOOKUP($EG213,Data!$B:$CP,Daily!HE$10,0),0)</f>
        <v>0.8577938105183216</v>
      </c>
      <c r="HF214" s="12">
        <f>IFERROR(VLOOKUP($EG214,Data!$B:$CP,Daily!HF$10,0)/VLOOKUP($EG213,Data!$B:$CP,Daily!HF$10,0),0)</f>
        <v>0.86317536418956298</v>
      </c>
      <c r="HG214" s="12">
        <f>IFERROR(VLOOKUP($EG214,Data!$B:$CP,Daily!HG$10,0)/VLOOKUP($EG213,Data!$B:$CP,Daily!HG$10,0),0)</f>
        <v>0.87104955130706208</v>
      </c>
      <c r="HH214" s="12">
        <f>IFERROR(VLOOKUP($EG214,Data!$B:$CP,Daily!HH$10,0)/VLOOKUP($EG213,Data!$B:$CP,Daily!HH$10,0),0)</f>
        <v>0.85552005679801202</v>
      </c>
      <c r="HI214" s="12">
        <f>IFERROR(VLOOKUP($EG214,Data!$B:$CP,Daily!HI$10,0)/VLOOKUP($EG213,Data!$B:$CP,Daily!HI$10,0),0)</f>
        <v>0.85910983029138643</v>
      </c>
      <c r="HJ214" s="12">
        <f>IFERROR(VLOOKUP($EG214,Data!$B:$CP,Daily!HJ$10,0)/VLOOKUP($EG213,Data!$B:$CP,Daily!HJ$10,0),0)</f>
        <v>0.85317618857371158</v>
      </c>
      <c r="HK214" s="12">
        <f>IFERROR(VLOOKUP($EG214,Data!$B:$CP,Daily!HK$10,0)/VLOOKUP($EG213,Data!$B:$CP,Daily!HK$10,0),0)</f>
        <v>0.85590032910202163</v>
      </c>
      <c r="HL214" s="12">
        <f>IFERROR(VLOOKUP($EG214,Data!$B:$CP,Daily!HL$10,0)/VLOOKUP($EG213,Data!$B:$CP,Daily!HL$10,0),0)</f>
        <v>0.86544850498338866</v>
      </c>
      <c r="HM214" s="12">
        <f>IFERROR(VLOOKUP($EG214,Data!$B:$CP,Daily!HM$10,0)/VLOOKUP($EG213,Data!$B:$CP,Daily!HM$10,0),0)</f>
        <v>0.86410635155096016</v>
      </c>
      <c r="HN214" s="12">
        <f>IFERROR(VLOOKUP($EG214,Data!$B:$CP,Daily!HN$10,0)/VLOOKUP($EG213,Data!$B:$CP,Daily!HN$10,0),0)</f>
        <v>0.86017478152309612</v>
      </c>
      <c r="HO214" s="12">
        <f>IFERROR(VLOOKUP($EG214,Data!$B:$CP,Daily!HO$10,0)/VLOOKUP($EG213,Data!$B:$CP,Daily!HO$10,0),0)</f>
        <v>0.8588899341486359</v>
      </c>
      <c r="HP214" s="12">
        <f>IFERROR(VLOOKUP($EG214,Data!$B:$CP,Daily!HP$10,0)/VLOOKUP($EG213,Data!$B:$CP,Daily!HP$10,0),0)</f>
        <v>0.85467442706438701</v>
      </c>
      <c r="HQ214" s="12">
        <f>IFERROR(VLOOKUP($EG214,Data!$B:$CP,Daily!HQ$10,0)/VLOOKUP($EG213,Data!$B:$CP,Daily!HQ$10,0),0)</f>
        <v>0.85458832776576932</v>
      </c>
      <c r="HR214" s="12">
        <f>IFERROR(VLOOKUP($EG214,Data!$B:$CP,Daily!HR$10,0)/VLOOKUP($EG213,Data!$B:$CP,Daily!HR$10,0),0)</f>
        <v>0.85054229934924075</v>
      </c>
      <c r="HS214" s="12">
        <f>IFERROR(VLOOKUP($EG214,Data!$B:$CP,Daily!HS$10,0)/VLOOKUP($EG213,Data!$B:$CP,Daily!HS$10,0),0)</f>
        <v>0.8631043256997456</v>
      </c>
      <c r="HT214" s="12">
        <f>IFERROR(VLOOKUP($EG214,Data!$B:$CP,Daily!HT$10,0)/VLOOKUP($EG213,Data!$B:$CP,Daily!HT$10,0),0)</f>
        <v>0.85454211107024647</v>
      </c>
      <c r="HU214" s="13"/>
      <c r="HV214" s="40">
        <f t="shared" si="1902"/>
        <v>0.84840989399293287</v>
      </c>
      <c r="HW214" s="40">
        <f t="shared" si="1903"/>
        <v>0.86295264623955437</v>
      </c>
      <c r="HX214" s="40">
        <f t="shared" ref="HX214" si="3316">HW214-HV214</f>
        <v>1.4542752246621493E-2</v>
      </c>
      <c r="HY214" s="40">
        <f t="shared" ref="HY214" si="3317">HW214+(0.75*HX214)</f>
        <v>0.87385971042452049</v>
      </c>
      <c r="HZ214" s="40">
        <f t="shared" ref="HZ214" si="3318">HV214-(0.75*HX214)</f>
        <v>0.83750282980796675</v>
      </c>
      <c r="IA214" s="42"/>
      <c r="IB214" s="12">
        <f t="shared" ref="IB214" si="3319">_xlfn.STDEV.P(FM214:HT214)</f>
        <v>9.9595741855727105E-3</v>
      </c>
      <c r="IC214" s="12">
        <f>SUMPRODUCT(HM214:HS214,HM$213:HS$213)/SUM(HM$213:HS$213)</f>
        <v>0.85806016943294883</v>
      </c>
      <c r="ID214" s="12">
        <f>SUMPRODUCT(GQ214:HS214,GQ$213:HS$213)/SUM(GQ$213:HS$213)</f>
        <v>0.86144924058288674</v>
      </c>
      <c r="IE214" s="1"/>
      <c r="IF214" s="7" t="s">
        <v>969</v>
      </c>
      <c r="IG214" s="7" t="s">
        <v>11</v>
      </c>
      <c r="IH214" s="12">
        <f>IFERROR(VLOOKUP($IF214,Data!$B:$CP,Daily!IH$10,0)/VLOOKUP($IF213,Data!$B:$CP,Daily!IH$10,0),0)</f>
        <v>1.0035523978685612</v>
      </c>
      <c r="II214" s="12">
        <f>IFERROR(VLOOKUP($IF214,Data!$B:$CP,Daily!II$10,0)/VLOOKUP($IF213,Data!$B:$CP,Daily!II$10,0),0)</f>
        <v>1.0067226890756302</v>
      </c>
      <c r="IJ214" s="12">
        <f>IFERROR(VLOOKUP($IF214,Data!$B:$CP,Daily!IJ$10,0)/VLOOKUP($IF213,Data!$B:$CP,Daily!IJ$10,0),0)</f>
        <v>1.0092821782178218</v>
      </c>
      <c r="IK214" s="12">
        <f>IFERROR(VLOOKUP($IF214,Data!$B:$CP,Daily!IK$10,0)/VLOOKUP($IF213,Data!$B:$CP,Daily!IK$10,0),0)</f>
        <v>1.0152616279069768</v>
      </c>
      <c r="IL214" s="12">
        <f>IFERROR(VLOOKUP($IF214,Data!$B:$CP,Daily!IL$10,0)/VLOOKUP($IF213,Data!$B:$CP,Daily!IL$10,0),0)</f>
        <v>1.0060240963855422</v>
      </c>
      <c r="IM214" s="12">
        <f>IFERROR(VLOOKUP($IF214,Data!$B:$CP,Daily!IM$10,0)/VLOOKUP($IF213,Data!$B:$CP,Daily!IM$10,0),0)</f>
        <v>1.0101465614430665</v>
      </c>
      <c r="IN214" s="12">
        <f>IFERROR(VLOOKUP($IF214,Data!$B:$CP,Daily!IN$10,0)/VLOOKUP($IF213,Data!$B:$CP,Daily!IN$10,0),0)</f>
        <v>1.0059139784946236</v>
      </c>
      <c r="IO214" s="12">
        <f>IFERROR(VLOOKUP($IF214,Data!$B:$CP,Daily!IO$10,0)/VLOOKUP($IF213,Data!$B:$CP,Daily!IO$10,0),0)</f>
        <v>1.0167269439421338</v>
      </c>
      <c r="IP214" s="12">
        <f>IFERROR(VLOOKUP($IF214,Data!$B:$CP,Daily!IP$10,0)/VLOOKUP($IF213,Data!$B:$CP,Daily!IP$10,0),0)</f>
        <v>1.0152671755725191</v>
      </c>
      <c r="IQ214" s="12">
        <f>IFERROR(VLOOKUP($IF214,Data!$B:$CP,Daily!IQ$10,0)/VLOOKUP($IF213,Data!$B:$CP,Daily!IQ$10,0),0)</f>
        <v>1.009575104727708</v>
      </c>
      <c r="IR214" s="12">
        <f>IFERROR(VLOOKUP($IF214,Data!$B:$CP,Daily!IR$10,0)/VLOOKUP($IF213,Data!$B:$CP,Daily!IR$10,0),0)</f>
        <v>1.0074074074074073</v>
      </c>
      <c r="IS214" s="12">
        <f>IFERROR(VLOOKUP($IF214,Data!$B:$CP,Daily!IS$10,0)/VLOOKUP($IF213,Data!$B:$CP,Daily!IS$10,0),0)</f>
        <v>1.0090579710144927</v>
      </c>
      <c r="IT214" s="12">
        <f>IFERROR(VLOOKUP($IF214,Data!$B:$CP,Daily!IT$10,0)/VLOOKUP($IF213,Data!$B:$CP,Daily!IT$10,0),0)</f>
        <v>1.0130272952853598</v>
      </c>
      <c r="IU214" s="12">
        <f>IFERROR(VLOOKUP($IF214,Data!$B:$CP,Daily!IU$10,0)/VLOOKUP($IF213,Data!$B:$CP,Daily!IU$10,0),0)</f>
        <v>1.0072815533980584</v>
      </c>
      <c r="IV214" s="12">
        <f>IFERROR(VLOOKUP($IF214,Data!$B:$CP,Daily!IV$10,0)/VLOOKUP($IF213,Data!$B:$CP,Daily!IV$10,0),0)</f>
        <v>1.0075309306078537</v>
      </c>
      <c r="IW214" s="12">
        <f>IFERROR(VLOOKUP($IF214,Data!$B:$CP,Daily!IW$10,0)/VLOOKUP($IF213,Data!$B:$CP,Daily!IW$10,0),0)</f>
        <v>1.0112893642305407</v>
      </c>
      <c r="IX214" s="12">
        <f>IFERROR(VLOOKUP($IF214,Data!$B:$CP,Daily!IX$10,0)/VLOOKUP($IF213,Data!$B:$CP,Daily!IX$10,0),0)</f>
        <v>1.0059288537549407</v>
      </c>
      <c r="IY214" s="12">
        <f>IFERROR(VLOOKUP($IF214,Data!$B:$CP,Daily!IY$10,0)/VLOOKUP($IF213,Data!$B:$CP,Daily!IY$10,0),0)</f>
        <v>1.008505467800729</v>
      </c>
      <c r="IZ214" s="12">
        <f>IFERROR(VLOOKUP($IF214,Data!$B:$CP,Daily!IZ$10,0)/VLOOKUP($IF213,Data!$B:$CP,Daily!IZ$10,0),0)</f>
        <v>1.0070546737213404</v>
      </c>
      <c r="JA214" s="12">
        <f>IFERROR(VLOOKUP($IF214,Data!$B:$CP,Daily!JA$10,0)/VLOOKUP($IF213,Data!$B:$CP,Daily!JA$10,0),0)</f>
        <v>1.0058479532163742</v>
      </c>
      <c r="JB214" s="12">
        <f>IFERROR(VLOOKUP($IF214,Data!$B:$CP,Daily!JB$10,0)/VLOOKUP($IF213,Data!$B:$CP,Daily!JB$10,0),0)</f>
        <v>1.0081761006289309</v>
      </c>
      <c r="JC214" s="12">
        <f>IFERROR(VLOOKUP($IF214,Data!$B:$CP,Daily!JC$10,0)/VLOOKUP($IF213,Data!$B:$CP,Daily!JC$10,0),0)</f>
        <v>1.0102669404517455</v>
      </c>
      <c r="JD214" s="12">
        <f>IFERROR(VLOOKUP($IF214,Data!$B:$CP,Daily!JD$10,0)/VLOOKUP($IF213,Data!$B:$CP,Daily!JD$10,0),0)</f>
        <v>1.0113788487282462</v>
      </c>
      <c r="JE214" s="12">
        <f>IFERROR(VLOOKUP($IF214,Data!$B:$CP,Daily!JE$10,0)/VLOOKUP($IF213,Data!$B:$CP,Daily!JE$10,0),0)</f>
        <v>1.0113234253361643</v>
      </c>
      <c r="JF214" s="12">
        <f>IFERROR(VLOOKUP($IF214,Data!$B:$CP,Daily!JF$10,0)/VLOOKUP($IF213,Data!$B:$CP,Daily!JF$10,0),0)</f>
        <v>1.0137404580152671</v>
      </c>
      <c r="JG214" s="12">
        <f>IFERROR(VLOOKUP($IF214,Data!$B:$CP,Daily!JG$10,0)/VLOOKUP($IF213,Data!$B:$CP,Daily!JG$10,0),0)</f>
        <v>1.0051282051282051</v>
      </c>
      <c r="JH214" s="12">
        <f>IFERROR(VLOOKUP($IF214,Data!$B:$CP,Daily!JH$10,0)/VLOOKUP($IF213,Data!$B:$CP,Daily!JH$10,0),0)</f>
        <v>1.0075000000000001</v>
      </c>
      <c r="JI214" s="12">
        <f>IFERROR(VLOOKUP($IF214,Data!$B:$CP,Daily!JI$10,0)/VLOOKUP($IF213,Data!$B:$CP,Daily!JI$10,0),0)</f>
        <v>1.0030138637733574</v>
      </c>
      <c r="JJ214" s="12">
        <f>IFERROR(VLOOKUP($IF214,Data!$B:$CP,Daily!JJ$10,0)/VLOOKUP($IF213,Data!$B:$CP,Daily!JJ$10,0),0)</f>
        <v>1.0038910505836576</v>
      </c>
      <c r="JK214" s="12">
        <f>IFERROR(VLOOKUP($IF214,Data!$B:$CP,Daily!JK$10,0)/VLOOKUP($IF213,Data!$B:$CP,Daily!JK$10,0),0)</f>
        <v>1.009572072072072</v>
      </c>
      <c r="JL214" s="12">
        <f>IFERROR(VLOOKUP($IF214,Data!$B:$CP,Daily!JL$10,0)/VLOOKUP($IF213,Data!$B:$CP,Daily!JL$10,0),0)</f>
        <v>1.0113230035756853</v>
      </c>
      <c r="JM214" s="12">
        <f>IFERROR(VLOOKUP($IF214,Data!$B:$CP,Daily!JM$10,0)/VLOOKUP($IF213,Data!$B:$CP,Daily!JM$10,0),0)</f>
        <v>1.0078069552874378</v>
      </c>
      <c r="JN214" s="12">
        <f>IFERROR(VLOOKUP($IF214,Data!$B:$CP,Daily!JN$10,0)/VLOOKUP($IF213,Data!$B:$CP,Daily!JN$10,0),0)</f>
        <v>1.0052053209947946</v>
      </c>
      <c r="JO214" s="12">
        <f>IFERROR(VLOOKUP($IF214,Data!$B:$CP,Daily!JO$10,0)/VLOOKUP($IF213,Data!$B:$CP,Daily!JO$10,0),0)</f>
        <v>1.0068649885583525</v>
      </c>
      <c r="JP214" s="12">
        <f>IFERROR(VLOOKUP($IF214,Data!$B:$CP,Daily!JP$10,0)/VLOOKUP($IF213,Data!$B:$CP,Daily!JP$10,0),0)</f>
        <v>1.0067114093959733</v>
      </c>
      <c r="JQ214" s="12">
        <f>IFERROR(VLOOKUP($IF214,Data!$B:$CP,Daily!JQ$10,0)/VLOOKUP($IF213,Data!$B:$CP,Daily!JQ$10,0),0)</f>
        <v>1.0062965082999427</v>
      </c>
      <c r="JR214" s="12">
        <f>IFERROR(VLOOKUP($IF214,Data!$B:$CP,Daily!JR$10,0)/VLOOKUP($IF213,Data!$B:$CP,Daily!JR$10,0),0)</f>
        <v>1.0088967971530249</v>
      </c>
      <c r="JS214" s="12">
        <f>IFERROR(VLOOKUP($IF214,Data!$B:$CP,Daily!JS$10,0)/VLOOKUP($IF213,Data!$B:$CP,Daily!JS$10,0),0)</f>
        <v>1.0127090301003345</v>
      </c>
      <c r="JT214" s="12">
        <f>IFERROR(VLOOKUP($IF214,Data!$B:$CP,Daily!JT$10,0)/VLOOKUP($IF213,Data!$B:$CP,Daily!JT$10,0),0)</f>
        <v>1.0101892285298399</v>
      </c>
      <c r="JU214" s="12">
        <f>IFERROR(VLOOKUP($IF214,Data!$B:$CP,Daily!JU$10,0)/VLOOKUP($IF213,Data!$B:$CP,Daily!JU$10,0),0)</f>
        <v>1.0115606936416186</v>
      </c>
      <c r="JV214" s="12">
        <f>IFERROR(VLOOKUP($IF214,Data!$B:$CP,Daily!JV$10,0)/VLOOKUP($IF213,Data!$B:$CP,Daily!JV$10,0),0)</f>
        <v>1.0048869883934026</v>
      </c>
      <c r="JW214" s="12">
        <f>IFERROR(VLOOKUP($IF214,Data!$B:$CP,Daily!JW$10,0)/VLOOKUP($IF213,Data!$B:$CP,Daily!JW$10,0),0)</f>
        <v>1.0068153655514249</v>
      </c>
      <c r="JX214" s="12">
        <f>IFERROR(VLOOKUP($IF214,Data!$B:$CP,Daily!JX$10,0)/VLOOKUP($IF213,Data!$B:$CP,Daily!JX$10,0),0)</f>
        <v>1.0046822742474917</v>
      </c>
      <c r="JY214" s="12">
        <f>IFERROR(VLOOKUP($IF214,Data!$B:$CP,Daily!JY$10,0)/VLOOKUP($IF213,Data!$B:$CP,Daily!JY$10,0),0)</f>
        <v>1.0082961072112318</v>
      </c>
      <c r="JZ214" s="12">
        <f>IFERROR(VLOOKUP($IF214,Data!$B:$CP,Daily!JZ$10,0)/VLOOKUP($IF213,Data!$B:$CP,Daily!JZ$10,0),0)</f>
        <v>1.0055096418732783</v>
      </c>
      <c r="KA214" s="12">
        <f>IFERROR(VLOOKUP($IF214,Data!$B:$CP,Daily!KA$10,0)/VLOOKUP($IF213,Data!$B:$CP,Daily!KA$10,0),0)</f>
        <v>1.0089928057553956</v>
      </c>
      <c r="KB214" s="12">
        <f>IFERROR(VLOOKUP($IF214,Data!$B:$CP,Daily!KB$10,0)/VLOOKUP($IF213,Data!$B:$CP,Daily!KB$10,0),0)</f>
        <v>1.010752688172043</v>
      </c>
      <c r="KC214" s="12">
        <f>IFERROR(VLOOKUP($IF214,Data!$B:$CP,Daily!KC$10,0)/VLOOKUP($IF213,Data!$B:$CP,Daily!KC$10,0),0)</f>
        <v>1.0099626400996264</v>
      </c>
      <c r="KD214" s="12">
        <f>IFERROR(VLOOKUP($IF214,Data!$B:$CP,Daily!KD$10,0)/VLOOKUP($IF213,Data!$B:$CP,Daily!KD$10,0),0)</f>
        <v>1.0063171193935565</v>
      </c>
      <c r="KE214" s="12">
        <f>IFERROR(VLOOKUP($IF214,Data!$B:$CP,Daily!KE$10,0)/VLOOKUP($IF213,Data!$B:$CP,Daily!KE$10,0),0)</f>
        <v>1.0145502645502646</v>
      </c>
      <c r="KF214" s="12">
        <f>IFERROR(VLOOKUP($IF214,Data!$B:$CP,Daily!KF$10,0)/VLOOKUP($IF213,Data!$B:$CP,Daily!KF$10,0),0)</f>
        <v>1.0115081768625076</v>
      </c>
      <c r="KG214" s="12">
        <f>IFERROR(VLOOKUP($IF214,Data!$B:$CP,Daily!KG$10,0)/VLOOKUP($IF213,Data!$B:$CP,Daily!KG$10,0),0)</f>
        <v>1.0157706093189964</v>
      </c>
      <c r="KH214" s="12">
        <f>IFERROR(VLOOKUP($IF214,Data!$B:$CP,Daily!KH$10,0)/VLOOKUP($IF213,Data!$B:$CP,Daily!KH$10,0),0)</f>
        <v>1.0074135090609555</v>
      </c>
      <c r="KI214" s="12">
        <f>IFERROR(VLOOKUP($IF214,Data!$B:$CP,Daily!KI$10,0)/VLOOKUP($IF213,Data!$B:$CP,Daily!KI$10,0),0)</f>
        <v>1.0096836668818592</v>
      </c>
      <c r="KJ214" s="12">
        <f>IFERROR(VLOOKUP($IF214,Data!$B:$CP,Daily!KJ$10,0)/VLOOKUP($IF213,Data!$B:$CP,Daily!KJ$10,0),0)</f>
        <v>1.0089285714285714</v>
      </c>
      <c r="KK214" s="12">
        <f>IFERROR(VLOOKUP($IF214,Data!$B:$CP,Daily!KK$10,0)/VLOOKUP($IF213,Data!$B:$CP,Daily!KK$10,0),0)</f>
        <v>1.0119284294234592</v>
      </c>
      <c r="KL214" s="12">
        <f>IFERROR(VLOOKUP($IF214,Data!$B:$CP,Daily!KL$10,0)/VLOOKUP($IF213,Data!$B:$CP,Daily!KL$10,0),0)</f>
        <v>1.0127208480565371</v>
      </c>
      <c r="KM214" s="12">
        <f>IFERROR(VLOOKUP($IF214,Data!$B:$CP,Daily!KM$10,0)/VLOOKUP($IF213,Data!$B:$CP,Daily!KM$10,0),0)</f>
        <v>1.007387508394896</v>
      </c>
      <c r="KN214" s="12">
        <f>IFERROR(VLOOKUP($IF214,Data!$B:$CP,Daily!KN$10,0)/VLOOKUP($IF213,Data!$B:$CP,Daily!KN$10,0),0)</f>
        <v>1.0096225018504812</v>
      </c>
      <c r="KO214" s="12">
        <f>IFERROR(VLOOKUP($IF214,Data!$B:$CP,Daily!KO$10,0)/VLOOKUP($IF213,Data!$B:$CP,Daily!KO$10,0),0)</f>
        <v>1.01067615658363</v>
      </c>
      <c r="KP214" s="12">
        <f>IFERROR(VLOOKUP($IF214,Data!$B:$CP,Daily!KP$10,0)/VLOOKUP($IF213,Data!$B:$CP,Daily!KP$10,0),0)</f>
        <v>1.0087424344317417</v>
      </c>
      <c r="KQ214" s="12">
        <f>IFERROR(VLOOKUP($IF214,Data!$B:$CP,Daily!KQ$10,0)/VLOOKUP($IF213,Data!$B:$CP,Daily!KQ$10,0),0)</f>
        <v>1.0145985401459854</v>
      </c>
      <c r="KR214" s="12">
        <f>IFERROR(VLOOKUP($IF214,Data!$B:$CP,Daily!KR$10,0)/VLOOKUP($IF213,Data!$B:$CP,Daily!KR$10,0),0)</f>
        <v>1.0154882154882154</v>
      </c>
      <c r="KS214" s="12">
        <f>IFERROR(VLOOKUP($IF214,Data!$B:$CP,Daily!KS$10,0)/VLOOKUP($IF213,Data!$B:$CP,Daily!KS$10,0),0)</f>
        <v>1.0104780615586118</v>
      </c>
      <c r="KT214" s="12">
        <f>IFERROR(VLOOKUP($IF214,Data!$B:$CP,Daily!KT$10,0)/VLOOKUP($IF213,Data!$B:$CP,Daily!KT$10,0),0)</f>
        <v>1.0070713022981732</v>
      </c>
      <c r="KU214" s="12">
        <f>IFERROR(VLOOKUP($IF214,Data!$B:$CP,Daily!KU$10,0)/VLOOKUP($IF213,Data!$B:$CP,Daily!KU$10,0),0)</f>
        <v>1.0095907928388748</v>
      </c>
      <c r="KV214" s="12">
        <f>IFERROR(VLOOKUP($IF214,Data!$B:$CP,Daily!KV$10,0)/VLOOKUP($IF213,Data!$B:$CP,Daily!KV$10,0),0)</f>
        <v>1.0082644628099173</v>
      </c>
      <c r="KW214" s="12">
        <f>IFERROR(VLOOKUP($IF214,Data!$B:$CP,Daily!KW$10,0)/VLOOKUP($IF213,Data!$B:$CP,Daily!KW$10,0),0)</f>
        <v>1.0051446945337621</v>
      </c>
      <c r="KX214" s="12">
        <f>IFERROR(VLOOKUP($IF214,Data!$B:$CP,Daily!KX$10,0)/VLOOKUP($IF213,Data!$B:$CP,Daily!KX$10,0),0)</f>
        <v>1.0080321285140563</v>
      </c>
      <c r="KY214" s="12">
        <f>IFERROR(VLOOKUP($IF214,Data!$B:$CP,Daily!KY$10,0)/VLOOKUP($IF213,Data!$B:$CP,Daily!KY$10,0),0)</f>
        <v>1.0026936026936026</v>
      </c>
      <c r="KZ214" s="12">
        <f>IFERROR(VLOOKUP($IF214,Data!$B:$CP,Daily!KZ$10,0)/VLOOKUP($IF213,Data!$B:$CP,Daily!KZ$10,0),0)</f>
        <v>1.0069930069930071</v>
      </c>
      <c r="LA214" s="12">
        <f>IFERROR(VLOOKUP($IF214,Data!$B:$CP,Daily!LA$10,0)/VLOOKUP($IF213,Data!$B:$CP,Daily!LA$10,0),0)</f>
        <v>1.0094398993077407</v>
      </c>
      <c r="LB214" s="12">
        <f>IFERROR(VLOOKUP($IF214,Data!$B:$CP,Daily!LB$10,0)/VLOOKUP($IF213,Data!$B:$CP,Daily!LB$10,0),0)</f>
        <v>1.0114182692307692</v>
      </c>
      <c r="LC214" s="12">
        <f>IFERROR(VLOOKUP($IF214,Data!$B:$CP,Daily!LC$10,0)/VLOOKUP($IF213,Data!$B:$CP,Daily!LC$10,0),0)</f>
        <v>1.0143504531722054</v>
      </c>
      <c r="LD214" s="12">
        <f>IFERROR(VLOOKUP($IF214,Data!$B:$CP,Daily!LD$10,0)/VLOOKUP($IF213,Data!$B:$CP,Daily!LD$10,0),0)</f>
        <v>1.0044444444444445</v>
      </c>
      <c r="LE214" s="12">
        <f>IFERROR(VLOOKUP($IF214,Data!$B:$CP,Daily!LE$10,0)/VLOOKUP($IF213,Data!$B:$CP,Daily!LE$10,0),0)</f>
        <v>1.0065907729179149</v>
      </c>
      <c r="LF214" s="12">
        <f>IFERROR(VLOOKUP($IF214,Data!$B:$CP,Daily!LF$10,0)/VLOOKUP($IF213,Data!$B:$CP,Daily!LF$10,0),0)</f>
        <v>1.00375234521576</v>
      </c>
      <c r="LG214" s="12">
        <f>IFERROR(VLOOKUP($IF214,Data!$B:$CP,Daily!LG$10,0)/VLOOKUP($IF213,Data!$B:$CP,Daily!LG$10,0),0)</f>
        <v>1.007847533632287</v>
      </c>
      <c r="LH214" s="12">
        <f>IFERROR(VLOOKUP($IF214,Data!$B:$CP,Daily!LH$10,0)/VLOOKUP($IF213,Data!$B:$CP,Daily!LH$10,0),0)</f>
        <v>1.0120734908136484</v>
      </c>
      <c r="LI214" s="12">
        <f>IFERROR(VLOOKUP($IF214,Data!$B:$CP,Daily!LI$10,0)/VLOOKUP($IF213,Data!$B:$CP,Daily!LI$10,0),0)</f>
        <v>1.0055452865064696</v>
      </c>
      <c r="LJ214" s="12">
        <f>IFERROR(VLOOKUP($IF214,Data!$B:$CP,Daily!LJ$10,0)/VLOOKUP($IF213,Data!$B:$CP,Daily!LJ$10,0),0)</f>
        <v>1.0050578034682081</v>
      </c>
      <c r="LK214" s="12">
        <f>IFERROR(VLOOKUP($IF214,Data!$B:$CP,Daily!LK$10,0)/VLOOKUP($IF213,Data!$B:$CP,Daily!LK$10,0),0)</f>
        <v>1.0078597339782345</v>
      </c>
      <c r="LL214" s="12">
        <f>IFERROR(VLOOKUP($IF214,Data!$B:$CP,Daily!LL$10,0)/VLOOKUP($IF213,Data!$B:$CP,Daily!LL$10,0),0)</f>
        <v>1.0095480585614258</v>
      </c>
      <c r="LM214" s="12">
        <f>IFERROR(VLOOKUP($IF214,Data!$B:$CP,Daily!LM$10,0)/VLOOKUP($IF213,Data!$B:$CP,Daily!LM$10,0),0)</f>
        <v>1.0114251352976549</v>
      </c>
      <c r="LN214" s="12">
        <f>IFERROR(VLOOKUP($IF214,Data!$B:$CP,Daily!LN$10,0)/VLOOKUP($IF213,Data!$B:$CP,Daily!LN$10,0),0)</f>
        <v>1.0091074681238617</v>
      </c>
      <c r="LO214" s="12">
        <f>IFERROR(VLOOKUP($IF214,Data!$B:$CP,Daily!LO$10,0)/VLOOKUP($IF213,Data!$B:$CP,Daily!LO$10,0),0)</f>
        <v>1.0097532989099254</v>
      </c>
      <c r="LP214" s="12">
        <f>IFERROR(VLOOKUP($IF214,Data!$B:$CP,Daily!LP$10,0)/VLOOKUP($IF213,Data!$B:$CP,Daily!LP$10,0),0)</f>
        <v>1.0072948328267477</v>
      </c>
      <c r="LQ214" s="12">
        <f>IFERROR(VLOOKUP($IF214,Data!$B:$CP,Daily!LQ$10,0)/VLOOKUP($IF213,Data!$B:$CP,Daily!LQ$10,0),0)</f>
        <v>1.0121293800539084</v>
      </c>
      <c r="LR214" s="12">
        <f>IFERROR(VLOOKUP($IF214,Data!$B:$CP,Daily!LR$10,0)/VLOOKUP($IF213,Data!$B:$CP,Daily!LR$10,0),0)</f>
        <v>1.0052356020942408</v>
      </c>
      <c r="LS214" s="12">
        <f>IFERROR(VLOOKUP($IF214,Data!$B:$CP,Daily!LS$10,0)/VLOOKUP($IF213,Data!$B:$CP,Daily!LS$10,0),0)</f>
        <v>1.0018703241895262</v>
      </c>
      <c r="LU214" s="40">
        <f>_xlfn.QUARTILE.INC($IH214:$LR214,1)</f>
        <v>1.0067114093959733</v>
      </c>
      <c r="LV214" s="40">
        <f>_xlfn.QUARTILE.INC($IH214:$LR214,3)</f>
        <v>1.0112893642305407</v>
      </c>
      <c r="LW214" s="40">
        <f>LV214-LU214</f>
        <v>4.5779548345674659E-3</v>
      </c>
      <c r="LX214" s="40">
        <f>LV214+(0.75*LW214)</f>
        <v>1.0147228303564664</v>
      </c>
      <c r="LY214" s="40">
        <f>LU214-(0.75*LW214)</f>
        <v>1.0032779432700476</v>
      </c>
      <c r="LZ214" s="45"/>
      <c r="MA214" s="12">
        <f>_xlfn.STDEV.P(JL214:LS214)</f>
        <v>3.129799058616991E-3</v>
      </c>
      <c r="MB214" s="12">
        <f>SUMPRODUCT(LL214:LR214,LL$213:LR$213)/SUM(LL$213:LR$213)</f>
        <v>1.0091738752157617</v>
      </c>
      <c r="MC214" s="12">
        <f>SUMPRODUCT(KP214:LR214,KP$213:LR$213)/SUM(KP$213:LR$213)</f>
        <v>1.0086162410053534</v>
      </c>
      <c r="MD214" s="1"/>
    </row>
    <row r="215" spans="4:342" x14ac:dyDescent="0.35">
      <c r="D215" s="89" t="s">
        <v>970</v>
      </c>
      <c r="E215" s="87" t="str">
        <f>VLOOKUP($D215,'Metric Nature'!$C:$D,2,0)&amp;IF(($F215&lt;(EA215)),"Below",IF(($F215&gt;(DZ215)),"Above","Within"))</f>
        <v>NegativeWithin</v>
      </c>
      <c r="F215" s="78">
        <f t="shared" ref="F215" si="3320">DU215</f>
        <v>3.3998598531052922E-2</v>
      </c>
      <c r="G215" s="77">
        <f t="shared" si="3175"/>
        <v>3.3049383021152748E-2</v>
      </c>
      <c r="H215" s="78">
        <f t="shared" si="3176"/>
        <v>2.8721126481926856E-2</v>
      </c>
      <c r="I215" s="74">
        <f t="shared" si="3177"/>
        <v>3.1983917748449463E-2</v>
      </c>
      <c r="J215" s="78">
        <f t="shared" si="3178"/>
        <v>6.2990431580294076E-2</v>
      </c>
      <c r="K215" s="48">
        <f t="shared" ref="K215" si="3321">EC215</f>
        <v>3.3059111531386636E-3</v>
      </c>
      <c r="L215" s="50"/>
      <c r="M215" s="53" t="str">
        <f>VLOOKUP($D215,'Metric Nature'!$C:$D,2,0)&amp;IF(($N215&lt;(HZ215)),"Below",IF(($N215&gt;(HY215)),"Above","Within"))</f>
        <v>NegativeWithin</v>
      </c>
      <c r="N215" s="78">
        <f t="shared" si="3179"/>
        <v>3.4511079078810632E-2</v>
      </c>
      <c r="O215" s="49">
        <f t="shared" si="3180"/>
        <v>3.3124852928427234E-2</v>
      </c>
      <c r="P215" s="55">
        <f t="shared" si="3181"/>
        <v>4.1848522418457587E-2</v>
      </c>
      <c r="Q215" s="49">
        <f t="shared" si="3182"/>
        <v>3.2070091595140619E-2</v>
      </c>
      <c r="R215" s="78">
        <f t="shared" si="3183"/>
        <v>7.6114141315389322E-2</v>
      </c>
      <c r="S215" s="48">
        <f t="shared" ref="S215" si="3322">IB215/S$36</f>
        <v>3.0209028120420311E-7</v>
      </c>
      <c r="T215" s="50"/>
      <c r="U215" s="53" t="str">
        <f>VLOOKUP($D215,'Metric Nature'!$C:$D,2,0)&amp;IF(($V215&lt;(LY215)),"Below",IF(($V215&gt;(LX215)),"Above","Within"))</f>
        <v>NegativeWithin</v>
      </c>
      <c r="V215" s="78">
        <f t="shared" si="3184"/>
        <v>3.2241379310344827E-2</v>
      </c>
      <c r="W215" s="49">
        <f t="shared" si="3185"/>
        <v>3.2800287779194873E-2</v>
      </c>
      <c r="X215" s="78">
        <f t="shared" si="3186"/>
        <v>-1.7039742840444221E-2</v>
      </c>
      <c r="Y215" s="49">
        <f t="shared" si="3187"/>
        <v>3.1699357578934974E-2</v>
      </c>
      <c r="Z215" s="78">
        <f t="shared" si="3188"/>
        <v>1.7098823850299105E-2</v>
      </c>
      <c r="AA215" s="48">
        <f t="shared" ref="AA215" si="3323">MA215/AA$36</f>
        <v>1.0494524658836387E-6</v>
      </c>
      <c r="AB215" s="50"/>
      <c r="AC215" s="46" t="s">
        <v>430</v>
      </c>
      <c r="AI215" s="7" t="s">
        <v>435</v>
      </c>
      <c r="AJ215" s="12">
        <f>(VLOOKUP($EG215,Data!$B:$CP,Daily!EI$10,0)+VLOOKUP($IF215,Data!$B:$CP,Daily!IH$10,0))/AJ$36</f>
        <v>3.0570360182240179E-2</v>
      </c>
      <c r="AK215" s="12">
        <f>(VLOOKUP($EG215,Data!$B:$CP,Daily!EJ$10,0)+VLOOKUP($IF215,Data!$B:$CP,Daily!II$10,0))/AK$36</f>
        <v>3.1156585414785835E-2</v>
      </c>
      <c r="AL215" s="12">
        <f>(VLOOKUP($EG215,Data!$B:$CP,Daily!EK$10,0)+VLOOKUP($IF215,Data!$B:$CP,Daily!IJ$10,0))/AL$36</f>
        <v>3.7249809445840276E-2</v>
      </c>
      <c r="AM215" s="12">
        <f>(VLOOKUP($EG215,Data!$B:$CP,Daily!EL$10,0)+VLOOKUP($IF215,Data!$B:$CP,Daily!IK$10,0))/AM$36</f>
        <v>3.2960453297505694E-2</v>
      </c>
      <c r="AN215" s="12">
        <f>(VLOOKUP($EG215,Data!$B:$CP,Daily!EM$10,0)+VLOOKUP($IF215,Data!$B:$CP,Daily!IL$10,0))/AN$36</f>
        <v>3.2411659154810181E-2</v>
      </c>
      <c r="AO215" s="12">
        <f>(VLOOKUP($EG215,Data!$B:$CP,Daily!EN$10,0)+VLOOKUP($IF215,Data!$B:$CP,Daily!IM$10,0))/AO$36</f>
        <v>3.7995908648848047E-2</v>
      </c>
      <c r="AP215" s="12">
        <f>(VLOOKUP($EG215,Data!$B:$CP,Daily!EO$10,0)+VLOOKUP($IF215,Data!$B:$CP,Daily!IN$10,0))/AP$36</f>
        <v>3.5447862782466651E-2</v>
      </c>
      <c r="AQ215" s="12">
        <f>(VLOOKUP($EG215,Data!$B:$CP,Daily!EP$10,0)+VLOOKUP($IF215,Data!$B:$CP,Daily!IO$10,0))/AQ$36</f>
        <v>4.0959011856556066E-2</v>
      </c>
      <c r="AR215" s="12">
        <f>(VLOOKUP($EG215,Data!$B:$CP,Daily!EQ$10,0)+VLOOKUP($IF215,Data!$B:$CP,Daily!IP$10,0))/AR$36</f>
        <v>3.7202424383932134E-2</v>
      </c>
      <c r="AS215" s="12">
        <f>(VLOOKUP($EG215,Data!$B:$CP,Daily!ER$10,0)+VLOOKUP($IF215,Data!$B:$CP,Daily!IQ$10,0))/AS$36</f>
        <v>4.1299922160349681E-2</v>
      </c>
      <c r="AT215" s="12">
        <f>(VLOOKUP($EG215,Data!$B:$CP,Daily!ES$10,0)+VLOOKUP($IF215,Data!$B:$CP,Daily!IR$10,0))/AT$36</f>
        <v>3.700040535062829E-2</v>
      </c>
      <c r="AU215" s="12">
        <f>(VLOOKUP($EG215,Data!$B:$CP,Daily!ET$10,0)+VLOOKUP($IF215,Data!$B:$CP,Daily!IS$10,0))/AU$36</f>
        <v>3.7886700968444945E-2</v>
      </c>
      <c r="AV215" s="12">
        <f>(VLOOKUP($EG215,Data!$B:$CP,Daily!EU$10,0)+VLOOKUP($IF215,Data!$B:$CP,Daily!IT$10,0))/AV$36</f>
        <v>3.6410890143070085E-2</v>
      </c>
      <c r="AW215" s="12">
        <f>(VLOOKUP($EG215,Data!$B:$CP,Daily!EV$10,0)+VLOOKUP($IF215,Data!$B:$CP,Daily!IU$10,0))/AW$36</f>
        <v>3.3134922919281121E-2</v>
      </c>
      <c r="AX215" s="12">
        <f>(VLOOKUP($EG215,Data!$B:$CP,Daily!EW$10,0)+VLOOKUP($IF215,Data!$B:$CP,Daily!IV$10,0))/AX$36</f>
        <v>3.0623084780388152E-2</v>
      </c>
      <c r="AY215" s="12">
        <f>(VLOOKUP($EG215,Data!$B:$CP,Daily!EX$10,0)+VLOOKUP($IF215,Data!$B:$CP,Daily!IW$10,0))/AY$36</f>
        <v>2.8484063531634352E-2</v>
      </c>
      <c r="AZ215" s="12">
        <f>(VLOOKUP($EG215,Data!$B:$CP,Daily!EY$10,0)+VLOOKUP($IF215,Data!$B:$CP,Daily!IX$10,0))/AZ$36</f>
        <v>3.5137075622371679E-2</v>
      </c>
      <c r="BA215" s="12">
        <f>(VLOOKUP($EG215,Data!$B:$CP,Daily!EZ$10,0)+VLOOKUP($IF215,Data!$B:$CP,Daily!IY$10,0))/BA$36</f>
        <v>3.7673894766897732E-2</v>
      </c>
      <c r="BB215" s="12">
        <f>(VLOOKUP($EG215,Data!$B:$CP,Daily!FA$10,0)+VLOOKUP($IF215,Data!$B:$CP,Daily!IZ$10,0))/BB$36</f>
        <v>3.7881805682270855E-2</v>
      </c>
      <c r="BC215" s="12">
        <f>(VLOOKUP($EG215,Data!$B:$CP,Daily!FB$10,0)+VLOOKUP($IF215,Data!$B:$CP,Daily!JA$10,0))/BC$36</f>
        <v>3.7670394253530325E-2</v>
      </c>
      <c r="BD215" s="12">
        <f>(VLOOKUP($EG215,Data!$B:$CP,Daily!FC$10,0)+VLOOKUP($IF215,Data!$B:$CP,Daily!JB$10,0))/BD$36</f>
        <v>3.4194638976092734E-2</v>
      </c>
      <c r="BE215" s="12">
        <f>(VLOOKUP($EG215,Data!$B:$CP,Daily!FD$10,0)+VLOOKUP($IF215,Data!$B:$CP,Daily!JC$10,0))/BE$36</f>
        <v>3.1439919605685027E-2</v>
      </c>
      <c r="BF215" s="12">
        <f>(VLOOKUP($EG215,Data!$B:$CP,Daily!FE$10,0)+VLOOKUP($IF215,Data!$B:$CP,Daily!JD$10,0))/BF$36</f>
        <v>2.9199035628181089E-2</v>
      </c>
      <c r="BG215" s="12">
        <f>(VLOOKUP($EG215,Data!$B:$CP,Daily!FF$10,0)+VLOOKUP($IF215,Data!$B:$CP,Daily!JE$10,0))/BG$36</f>
        <v>3.5758458190471715E-2</v>
      </c>
      <c r="BH215" s="12">
        <f>(VLOOKUP($EG215,Data!$B:$CP,Daily!FG$10,0)+VLOOKUP($IF215,Data!$B:$CP,Daily!JF$10,0))/BH$36</f>
        <v>3.6106672816221645E-2</v>
      </c>
      <c r="BI215" s="12">
        <f>(VLOOKUP($EG215,Data!$B:$CP,Daily!FH$10,0)+VLOOKUP($IF215,Data!$B:$CP,Daily!JG$10,0))/BI$36</f>
        <v>3.7609341198285476E-2</v>
      </c>
      <c r="BJ215" s="12">
        <f>(VLOOKUP($EG215,Data!$B:$CP,Daily!FI$10,0)+VLOOKUP($IF215,Data!$B:$CP,Daily!JH$10,0))/BJ$36</f>
        <v>3.6915628624741542E-2</v>
      </c>
      <c r="BK215" s="12">
        <f>(VLOOKUP($EG215,Data!$B:$CP,Daily!FJ$10,0)+VLOOKUP($IF215,Data!$B:$CP,Daily!JI$10,0))/BK$36</f>
        <v>3.4190243443932698E-2</v>
      </c>
      <c r="BL215" s="12">
        <f>(VLOOKUP($EG215,Data!$B:$CP,Daily!FK$10,0)+VLOOKUP($IF215,Data!$B:$CP,Daily!JJ$10,0))/BL$36</f>
        <v>3.06664930082764E-2</v>
      </c>
      <c r="BM215" s="12">
        <f>(VLOOKUP($EG215,Data!$B:$CP,Daily!FL$10,0)+VLOOKUP($IF215,Data!$B:$CP,Daily!JK$10,0))/BM$36</f>
        <v>3.0528582372305844E-2</v>
      </c>
      <c r="BN215" s="12">
        <f>(VLOOKUP($EG215,Data!$B:$CP,Daily!FM$10,0)+VLOOKUP($IF215,Data!$B:$CP,Daily!JL$10,0))/BN$36</f>
        <v>3.4512225376960609E-2</v>
      </c>
      <c r="BO215" s="12">
        <f>(VLOOKUP($EG215,Data!$B:$CP,Daily!FN$10,0)+VLOOKUP($IF215,Data!$B:$CP,Daily!JM$10,0))/BO$36</f>
        <v>3.494615215548369E-2</v>
      </c>
      <c r="BP215" s="12">
        <f>(VLOOKUP($EG215,Data!$B:$CP,Daily!FO$10,0)+VLOOKUP($IF215,Data!$B:$CP,Daily!JN$10,0))/BP$36</f>
        <v>3.4580549701833836E-2</v>
      </c>
      <c r="BQ215" s="12">
        <f>(VLOOKUP($EG215,Data!$B:$CP,Daily!FP$10,0)+VLOOKUP($IF215,Data!$B:$CP,Daily!JO$10,0))/BQ$36</f>
        <v>3.1295437236031294E-2</v>
      </c>
      <c r="BR215" s="12">
        <f>(VLOOKUP($EG215,Data!$B:$CP,Daily!FQ$10,0)+VLOOKUP($IF215,Data!$B:$CP,Daily!JP$10,0))/BR$36</f>
        <v>3.4251129095119098E-2</v>
      </c>
      <c r="BS215" s="12">
        <f>(VLOOKUP($EG215,Data!$B:$CP,Daily!FR$10,0)+VLOOKUP($IF215,Data!$B:$CP,Daily!JQ$10,0))/BS$36</f>
        <v>3.0012764871074803E-2</v>
      </c>
      <c r="BT215" s="12">
        <f>(VLOOKUP($EG215,Data!$B:$CP,Daily!FS$10,0)+VLOOKUP($IF215,Data!$B:$CP,Daily!JR$10,0))/BT$36</f>
        <v>2.9259986086450904E-2</v>
      </c>
      <c r="BU215" s="12">
        <f>(VLOOKUP($EG215,Data!$B:$CP,Daily!FT$10,0)+VLOOKUP($IF215,Data!$B:$CP,Daily!JS$10,0))/BU$36</f>
        <v>3.5037647902474003E-2</v>
      </c>
      <c r="BV215" s="12">
        <f>(VLOOKUP($EG215,Data!$B:$CP,Daily!FU$10,0)+VLOOKUP($IF215,Data!$B:$CP,Daily!JT$10,0))/BV$36</f>
        <v>3.4594051055824061E-2</v>
      </c>
      <c r="BW215" s="12">
        <f>(VLOOKUP($EG215,Data!$B:$CP,Daily!FV$10,0)+VLOOKUP($IF215,Data!$B:$CP,Daily!JU$10,0))/BW$36</f>
        <v>3.6836373902639045E-2</v>
      </c>
      <c r="BX215" s="12">
        <f>(VLOOKUP($EG215,Data!$B:$CP,Daily!FW$10,0)+VLOOKUP($IF215,Data!$B:$CP,Daily!JV$10,0))/BX$36</f>
        <v>3.7172967021443924E-2</v>
      </c>
      <c r="BY215" s="12">
        <f>(VLOOKUP($EG215,Data!$B:$CP,Daily!FX$10,0)+VLOOKUP($IF215,Data!$B:$CP,Daily!JW$10,0))/BY$36</f>
        <v>3.1705748201859542E-2</v>
      </c>
      <c r="BZ215" s="12">
        <f>(VLOOKUP($EG215,Data!$B:$CP,Daily!FY$10,0)+VLOOKUP($IF215,Data!$B:$CP,Daily!JX$10,0))/BZ$36</f>
        <v>2.9290469232018185E-2</v>
      </c>
      <c r="CA215" s="12">
        <f>(VLOOKUP($EG215,Data!$B:$CP,Daily!FZ$10,0)+VLOOKUP($IF215,Data!$B:$CP,Daily!JY$10,0))/CA$36</f>
        <v>2.7010474084685415E-2</v>
      </c>
      <c r="CB215" s="12">
        <f>(VLOOKUP($EG215,Data!$B:$CP,Daily!GA$10,0)+VLOOKUP($IF215,Data!$B:$CP,Daily!JZ$10,0))/CB$36</f>
        <v>3.4653691173116397E-2</v>
      </c>
      <c r="CC215" s="12">
        <f>(VLOOKUP($EG215,Data!$B:$CP,Daily!GB$10,0)+VLOOKUP($IF215,Data!$B:$CP,Daily!KA$10,0))/CC$36</f>
        <v>3.2598325983259832E-2</v>
      </c>
      <c r="CD215" s="12">
        <f>(VLOOKUP($EG215,Data!$B:$CP,Daily!GC$10,0)+VLOOKUP($IF215,Data!$B:$CP,Daily!KB$10,0))/CD$36</f>
        <v>3.604598298369812E-2</v>
      </c>
      <c r="CE215" s="12">
        <f>(VLOOKUP($EG215,Data!$B:$CP,Daily!GD$10,0)+VLOOKUP($IF215,Data!$B:$CP,Daily!KC$10,0))/CE$36</f>
        <v>3.4718862799092025E-2</v>
      </c>
      <c r="CF215" s="12">
        <f>(VLOOKUP($EG215,Data!$B:$CP,Daily!GE$10,0)+VLOOKUP($IF215,Data!$B:$CP,Daily!KD$10,0))/CF$36</f>
        <v>3.074668854764975E-2</v>
      </c>
      <c r="CG215" s="12">
        <f>(VLOOKUP($EG215,Data!$B:$CP,Daily!GF$10,0)+VLOOKUP($IF215,Data!$B:$CP,Daily!KE$10,0))/CG$36</f>
        <v>2.9725506182905287E-2</v>
      </c>
      <c r="CH215" s="12">
        <f>(VLOOKUP($EG215,Data!$B:$CP,Daily!GG$10,0)+VLOOKUP($IF215,Data!$B:$CP,Daily!KF$10,0))/CH$36</f>
        <v>2.7767008602533609E-2</v>
      </c>
      <c r="CI215" s="12">
        <f>(VLOOKUP($EG215,Data!$B:$CP,Daily!GH$10,0)+VLOOKUP($IF215,Data!$B:$CP,Daily!KG$10,0))/CI$36</f>
        <v>3.4758526263380635E-2</v>
      </c>
      <c r="CJ215" s="12">
        <f>(VLOOKUP($EG215,Data!$B:$CP,Daily!GI$10,0)+VLOOKUP($IF215,Data!$B:$CP,Daily!KH$10,0))/CJ$36</f>
        <v>3.2044912559618444E-2</v>
      </c>
      <c r="CK215" s="12">
        <f>(VLOOKUP($EG215,Data!$B:$CP,Daily!GJ$10,0)+VLOOKUP($IF215,Data!$B:$CP,Daily!KI$10,0))/CK$36</f>
        <v>3.4577401901560119E-2</v>
      </c>
      <c r="CL215" s="12">
        <f>(VLOOKUP($EG215,Data!$B:$CP,Daily!GK$10,0)+VLOOKUP($IF215,Data!$B:$CP,Daily!KJ$10,0))/CL$36</f>
        <v>3.4963974213120974E-2</v>
      </c>
      <c r="CM215" s="12">
        <f>(VLOOKUP($EG215,Data!$B:$CP,Daily!GL$10,0)+VLOOKUP($IF215,Data!$B:$CP,Daily!KK$10,0))/CM$36</f>
        <v>3.1430251617181534E-2</v>
      </c>
      <c r="CN215" s="12">
        <f>(VLOOKUP($EG215,Data!$B:$CP,Daily!GM$10,0)+VLOOKUP($IF215,Data!$B:$CP,Daily!KL$10,0))/CN$36</f>
        <v>2.9937320981292169E-2</v>
      </c>
      <c r="CO215" s="12">
        <f>(VLOOKUP($EG215,Data!$B:$CP,Daily!GN$10,0)+VLOOKUP($IF215,Data!$B:$CP,Daily!KM$10,0))/CO$36</f>
        <v>2.8258182280294367E-2</v>
      </c>
      <c r="CP215" s="12">
        <f>(VLOOKUP($EG215,Data!$B:$CP,Daily!GO$10,0)+VLOOKUP($IF215,Data!$B:$CP,Daily!KN$10,0))/CP$36</f>
        <v>3.3872820651439386E-2</v>
      </c>
      <c r="CQ215" s="12">
        <f>(VLOOKUP($EG215,Data!$B:$CP,Daily!GP$10,0)+VLOOKUP($IF215,Data!$B:$CP,Daily!KO$10,0))/CQ$36</f>
        <v>3.3061423953086234E-2</v>
      </c>
      <c r="CR215" s="12">
        <f>(VLOOKUP($EG215,Data!$B:$CP,Daily!GQ$10,0)+VLOOKUP($IF215,Data!$B:$CP,Daily!KP$10,0))/CR$36</f>
        <v>3.532573732290669E-2</v>
      </c>
      <c r="CS215" s="12">
        <f>(VLOOKUP($EG215,Data!$B:$CP,Daily!GR$10,0)+VLOOKUP($IF215,Data!$B:$CP,Daily!KQ$10,0))/CS$36</f>
        <v>3.5654495897726804E-2</v>
      </c>
      <c r="CT215" s="12">
        <f>(VLOOKUP($EG215,Data!$B:$CP,Daily!GS$10,0)+VLOOKUP($IF215,Data!$B:$CP,Daily!KR$10,0))/CT$36</f>
        <v>3.0911096513515857E-2</v>
      </c>
      <c r="CU215" s="12">
        <f>(VLOOKUP($EG215,Data!$B:$CP,Daily!GT$10,0)+VLOOKUP($IF215,Data!$B:$CP,Daily!KS$10,0))/CU$36</f>
        <v>2.8781369580017372E-2</v>
      </c>
      <c r="CV215" s="12">
        <f>(VLOOKUP($EG215,Data!$B:$CP,Daily!GU$10,0)+VLOOKUP($IF215,Data!$B:$CP,Daily!KT$10,0))/CV$36</f>
        <v>2.6060391557848853E-2</v>
      </c>
      <c r="CW215" s="12">
        <f>(VLOOKUP($EG215,Data!$B:$CP,Daily!GV$10,0)+VLOOKUP($IF215,Data!$B:$CP,Daily!KU$10,0))/CW$36</f>
        <v>3.364750363811933E-2</v>
      </c>
      <c r="CX215" s="12">
        <f>(VLOOKUP($EG215,Data!$B:$CP,Daily!GW$10,0)+VLOOKUP($IF215,Data!$B:$CP,Daily!KV$10,0))/CX$36</f>
        <v>3.2634994733995615E-2</v>
      </c>
      <c r="CY215" s="12">
        <f>(VLOOKUP($EG215,Data!$B:$CP,Daily!GX$10,0)+VLOOKUP($IF215,Data!$B:$CP,Daily!KW$10,0))/CY$36</f>
        <v>3.4734637584921083E-2</v>
      </c>
      <c r="CZ215" s="12">
        <f>(VLOOKUP($EG215,Data!$B:$CP,Daily!GY$10,0)+VLOOKUP($IF215,Data!$B:$CP,Daily!KX$10,0))/CZ$36</f>
        <v>3.0711233978386529E-2</v>
      </c>
      <c r="DA215" s="12">
        <f>(VLOOKUP($EG215,Data!$B:$CP,Daily!GZ$10,0)+VLOOKUP($IF215,Data!$B:$CP,Daily!KY$10,0))/DA$36</f>
        <v>3.1271091113610795E-2</v>
      </c>
      <c r="DB215" s="12">
        <f>(VLOOKUP($EG215,Data!$B:$CP,Daily!HA$10,0)+VLOOKUP($IF215,Data!$B:$CP,Daily!KZ$10,0))/DB$36</f>
        <v>2.8946267802505008E-2</v>
      </c>
      <c r="DC215" s="12">
        <f>(VLOOKUP($EG215,Data!$B:$CP,Daily!HB$10,0)+VLOOKUP($IF215,Data!$B:$CP,Daily!LA$10,0))/DC$36</f>
        <v>2.745191510528934E-2</v>
      </c>
      <c r="DD215" s="12">
        <f>(VLOOKUP($EG215,Data!$B:$CP,Daily!HC$10,0)+VLOOKUP($IF215,Data!$B:$CP,Daily!LB$10,0))/DD$36</f>
        <v>3.6148602486829523E-2</v>
      </c>
      <c r="DE215" s="12">
        <f>(VLOOKUP($EG215,Data!$B:$CP,Daily!HD$10,0)+VLOOKUP($IF215,Data!$B:$CP,Daily!LC$10,0))/DE$36</f>
        <v>3.5240667976424361E-2</v>
      </c>
      <c r="DF215" s="12">
        <f>(VLOOKUP($EG215,Data!$B:$CP,Daily!HE$10,0)+VLOOKUP($IF215,Data!$B:$CP,Daily!LD$10,0))/DF$36</f>
        <v>3.6234643648006319E-2</v>
      </c>
      <c r="DG215" s="12">
        <f>(VLOOKUP($EG215,Data!$B:$CP,Daily!HF$10,0)+VLOOKUP($IF215,Data!$B:$CP,Daily!LE$10,0))/DG$36</f>
        <v>3.6296889232382896E-2</v>
      </c>
      <c r="DH215" s="12">
        <f>(VLOOKUP($EG215,Data!$B:$CP,Daily!HG$10,0)+VLOOKUP($IF215,Data!$B:$CP,Daily!LF$10,0))/DH$36</f>
        <v>2.9748038982647967E-2</v>
      </c>
      <c r="DI215" s="12">
        <f>(VLOOKUP($EG215,Data!$B:$CP,Daily!HH$10,0)+VLOOKUP($IF215,Data!$B:$CP,Daily!LG$10,0))/DI$36</f>
        <v>2.9767709220804548E-2</v>
      </c>
      <c r="DJ215" s="12">
        <f>(VLOOKUP($EG215,Data!$B:$CP,Daily!HI$10,0)+VLOOKUP($IF215,Data!$B:$CP,Daily!LH$10,0))/DJ$36</f>
        <v>2.5814987894825742E-2</v>
      </c>
      <c r="DK215" s="12">
        <f>(VLOOKUP($EG215,Data!$B:$CP,Daily!HJ$10,0)+VLOOKUP($IF215,Data!$B:$CP,Daily!LI$10,0))/DK$36</f>
        <v>3.3472421039807514E-2</v>
      </c>
      <c r="DL215" s="12">
        <f>(VLOOKUP($EG215,Data!$B:$CP,Daily!HK$10,0)+VLOOKUP($IF215,Data!$B:$CP,Daily!LJ$10,0))/DL$36</f>
        <v>3.3057851239669422E-2</v>
      </c>
      <c r="DM215" s="12">
        <f>(VLOOKUP($EG215,Data!$B:$CP,Daily!HL$10,0)+VLOOKUP($IF215,Data!$B:$CP,Daily!LK$10,0))/DM$36</f>
        <v>3.5330528685120183E-2</v>
      </c>
      <c r="DN215" s="12">
        <f>(VLOOKUP($EG215,Data!$B:$CP,Daily!HM$10,0)+VLOOKUP($IF215,Data!$B:$CP,Daily!LL$10,0))/DN$36</f>
        <v>3.4419470674291797E-2</v>
      </c>
      <c r="DO215" s="12">
        <f>(VLOOKUP($EG215,Data!$B:$CP,Daily!HN$10,0)+VLOOKUP($IF215,Data!$B:$CP,Daily!LM$10,0))/DO$36</f>
        <v>3.2087010829218859E-2</v>
      </c>
      <c r="DP215" s="12">
        <f>(VLOOKUP($EG215,Data!$B:$CP,Daily!HO$10,0)+VLOOKUP($IF215,Data!$B:$CP,Daily!LN$10,0))/DP$36</f>
        <v>3.0118507312153302E-2</v>
      </c>
      <c r="DQ215" s="12">
        <f>(VLOOKUP($EG215,Data!$B:$CP,Daily!HP$10,0)+VLOOKUP($IF215,Data!$B:$CP,Daily!LO$10,0))/DQ$36</f>
        <v>2.8565487200253915E-2</v>
      </c>
      <c r="DR215" s="12">
        <f>(VLOOKUP($EG215,Data!$B:$CP,Daily!HQ$10,0)+VLOOKUP($IF215,Data!$B:$CP,Daily!LP$10,0))/DR$36</f>
        <v>3.5125663046223797E-2</v>
      </c>
      <c r="DS215" s="12">
        <f>(VLOOKUP($EG215,Data!$B:$CP,Daily!HR$10,0)+VLOOKUP($IF215,Data!$B:$CP,Daily!LQ$10,0))/DS$36</f>
        <v>3.667696195423277E-2</v>
      </c>
      <c r="DT215" s="12">
        <f>(VLOOKUP($EG215,Data!$B:$CP,Daily!HS$10,0)+VLOOKUP($IF215,Data!$B:$CP,Daily!LR$10,0))/DT$36</f>
        <v>3.6819145955897067E-2</v>
      </c>
      <c r="DU215" s="12">
        <f>(VLOOKUP($EG215,Data!$B:$CP,Daily!HT$10,0)+VLOOKUP($IF215,Data!$B:$CP,Daily!LS$10,0))/DU$36</f>
        <v>3.3998598531052922E-2</v>
      </c>
      <c r="DV215" s="14"/>
      <c r="DW215" s="12">
        <f t="shared" ref="DW215:DW221" si="3324">_xlfn.QUARTILE.INC($AJ215:$DT215,1)</f>
        <v>3.06664930082764E-2</v>
      </c>
      <c r="DX215" s="12">
        <f t="shared" ref="DX215:DX220" si="3325">_xlfn.QUARTILE.INC($AJ215:$DT215,3)</f>
        <v>3.5758458190471715E-2</v>
      </c>
      <c r="DY215" s="12">
        <f t="shared" ref="DY215:DY222" si="3326">DX215-DW215</f>
        <v>5.0919651821953148E-3</v>
      </c>
      <c r="DZ215" s="12">
        <f t="shared" ref="DZ215:DZ222" si="3327">DX215+(0.75*DY215)</f>
        <v>3.9577432077118203E-2</v>
      </c>
      <c r="EA215" s="12">
        <f t="shared" ref="EA215:EA222" si="3328">DW215-(0.75*DY215)</f>
        <v>2.6847519121629915E-2</v>
      </c>
      <c r="EB215" s="14"/>
      <c r="EC215" s="12">
        <f>_xlfn.STDEV.P(AJ215:DU215)</f>
        <v>3.3059111531386636E-3</v>
      </c>
      <c r="ED215" s="12">
        <f t="shared" ref="ED215" si="3329">SUMPRODUCT(DN215:DT215,DN$36:DT$36)/SUM(DN$36:DT$36)</f>
        <v>3.3049383021152748E-2</v>
      </c>
      <c r="EE215" s="12">
        <f t="shared" ref="EE215" si="3330">SUMPRODUCT(CR215:DT215,CR$36:DT$36)/SUM(CR$36:DT$36)</f>
        <v>3.1983917748449463E-2</v>
      </c>
      <c r="EF215" s="1"/>
      <c r="EG215" s="7" t="s">
        <v>436</v>
      </c>
      <c r="EH215" s="7" t="s">
        <v>43</v>
      </c>
      <c r="EI215" s="12">
        <f>VLOOKUP($EG215,Data!$B:$CP,Daily!EI$10,0)/EI$36</f>
        <v>3.1167238158958489E-2</v>
      </c>
      <c r="EJ215" s="12">
        <f>VLOOKUP($EG215,Data!$B:$CP,Daily!EJ$10,0)/EJ$36</f>
        <v>3.1677947426412716E-2</v>
      </c>
      <c r="EK215" s="12">
        <f>VLOOKUP($EG215,Data!$B:$CP,Daily!EK$10,0)/EK$36</f>
        <v>3.7002142909923888E-2</v>
      </c>
      <c r="EL215" s="12">
        <f>VLOOKUP($EG215,Data!$B:$CP,Daily!EL$10,0)/EL$36</f>
        <v>3.2569016655258957E-2</v>
      </c>
      <c r="EM215" s="12">
        <f>VLOOKUP($EG215,Data!$B:$CP,Daily!EM$10,0)/EM$36</f>
        <v>3.2563777618601575E-2</v>
      </c>
      <c r="EN215" s="12">
        <f>VLOOKUP($EG215,Data!$B:$CP,Daily!EN$10,0)/EN$36</f>
        <v>3.8647060543163678E-2</v>
      </c>
      <c r="EO215" s="12">
        <f>VLOOKUP($EG215,Data!$B:$CP,Daily!EO$10,0)/EO$36</f>
        <v>3.5505649918271626E-2</v>
      </c>
      <c r="EP215" s="12">
        <f>VLOOKUP($EG215,Data!$B:$CP,Daily!EP$10,0)/EP$36</f>
        <v>4.1176172755120123E-2</v>
      </c>
      <c r="EQ215" s="12">
        <f>VLOOKUP($EG215,Data!$B:$CP,Daily!EQ$10,0)/EQ$36</f>
        <v>3.7666963490650046E-2</v>
      </c>
      <c r="ER215" s="12">
        <f>VLOOKUP($EG215,Data!$B:$CP,Daily!ER$10,0)/ER$36</f>
        <v>4.1725601131541723E-2</v>
      </c>
      <c r="ES215" s="12">
        <f>VLOOKUP($EG215,Data!$B:$CP,Daily!ES$10,0)/ES$36</f>
        <v>3.7031578947368422E-2</v>
      </c>
      <c r="ET215" s="12">
        <f>VLOOKUP($EG215,Data!$B:$CP,Daily!ET$10,0)/ET$36</f>
        <v>3.783919178425315E-2</v>
      </c>
      <c r="EU215" s="12">
        <f>VLOOKUP($EG215,Data!$B:$CP,Daily!EU$10,0)/EU$36</f>
        <v>3.714582748890246E-2</v>
      </c>
      <c r="EV215" s="12">
        <f>VLOOKUP($EG215,Data!$B:$CP,Daily!EV$10,0)/EV$36</f>
        <v>3.3380193222265424E-2</v>
      </c>
      <c r="EW215" s="12">
        <f>VLOOKUP($EG215,Data!$B:$CP,Daily!EW$10,0)/EW$36</f>
        <v>3.0521474413884898E-2</v>
      </c>
      <c r="EX215" s="12">
        <f>VLOOKUP($EG215,Data!$B:$CP,Daily!EX$10,0)/EX$36</f>
        <v>2.9180070417183818E-2</v>
      </c>
      <c r="EY215" s="12">
        <f>VLOOKUP($EG215,Data!$B:$CP,Daily!EY$10,0)/EY$36</f>
        <v>3.537591687041565E-2</v>
      </c>
      <c r="EZ215" s="12">
        <f>VLOOKUP($EG215,Data!$B:$CP,Daily!EZ$10,0)/EZ$36</f>
        <v>3.7237461383757338E-2</v>
      </c>
      <c r="FA215" s="12">
        <f>VLOOKUP($EG215,Data!$B:$CP,Daily!FA$10,0)/FA$36</f>
        <v>3.7456099662050227E-2</v>
      </c>
      <c r="FB215" s="12">
        <f>VLOOKUP($EG215,Data!$B:$CP,Daily!FB$10,0)/FB$36</f>
        <v>3.8052631578947366E-2</v>
      </c>
      <c r="FC215" s="12">
        <f>VLOOKUP($EG215,Data!$B:$CP,Daily!FC$10,0)/FC$36</f>
        <v>3.4942492762694628E-2</v>
      </c>
      <c r="FD215" s="12">
        <f>VLOOKUP($EG215,Data!$B:$CP,Daily!FD$10,0)/FD$36</f>
        <v>3.1457364341085273E-2</v>
      </c>
      <c r="FE215" s="12">
        <f>VLOOKUP($EG215,Data!$B:$CP,Daily!FE$10,0)/FE$36</f>
        <v>2.9782726854626289E-2</v>
      </c>
      <c r="FF215" s="12">
        <f>VLOOKUP($EG215,Data!$B:$CP,Daily!FF$10,0)/FF$36</f>
        <v>3.5986314203087448E-2</v>
      </c>
      <c r="FG215" s="12">
        <f>VLOOKUP($EG215,Data!$B:$CP,Daily!FG$10,0)/FG$36</f>
        <v>3.6711721314970365E-2</v>
      </c>
      <c r="FH215" s="12">
        <f>VLOOKUP($EG215,Data!$B:$CP,Daily!FH$10,0)/FH$36</f>
        <v>3.7960954446854663E-2</v>
      </c>
      <c r="FI215" s="12">
        <f>VLOOKUP($EG215,Data!$B:$CP,Daily!FI$10,0)/FI$36</f>
        <v>3.724258799474222E-2</v>
      </c>
      <c r="FJ215" s="12">
        <f>VLOOKUP($EG215,Data!$B:$CP,Daily!FJ$10,0)/FJ$36</f>
        <v>3.4558722291064298E-2</v>
      </c>
      <c r="FK215" s="12">
        <f>VLOOKUP($EG215,Data!$B:$CP,Daily!FK$10,0)/FK$36</f>
        <v>3.0892730578410528E-2</v>
      </c>
      <c r="FL215" s="12">
        <f>VLOOKUP($EG215,Data!$B:$CP,Daily!FL$10,0)/FL$36</f>
        <v>3.0578857365990277E-2</v>
      </c>
      <c r="FM215" s="12">
        <f>VLOOKUP($EG215,Data!$B:$CP,Daily!FM$10,0)/FM$36</f>
        <v>3.4040198493449005E-2</v>
      </c>
      <c r="FN215" s="12">
        <f>VLOOKUP($EG215,Data!$B:$CP,Daily!FN$10,0)/FN$36</f>
        <v>3.4842993946510636E-2</v>
      </c>
      <c r="FO215" s="12">
        <f>VLOOKUP($EG215,Data!$B:$CP,Daily!FO$10,0)/FO$36</f>
        <v>3.4853824820892075E-2</v>
      </c>
      <c r="FP215" s="12">
        <f>VLOOKUP($EG215,Data!$B:$CP,Daily!FP$10,0)/FP$36</f>
        <v>3.1905656709648157E-2</v>
      </c>
      <c r="FQ215" s="12">
        <f>VLOOKUP($EG215,Data!$B:$CP,Daily!FQ$10,0)/FQ$36</f>
        <v>3.4370130648447801E-2</v>
      </c>
      <c r="FR215" s="12">
        <f>VLOOKUP($EG215,Data!$B:$CP,Daily!FR$10,0)/FR$36</f>
        <v>3.0653682652215838E-2</v>
      </c>
      <c r="FS215" s="12">
        <f>VLOOKUP($EG215,Data!$B:$CP,Daily!FS$10,0)/FS$36</f>
        <v>2.9297622301175184E-2</v>
      </c>
      <c r="FT215" s="12">
        <f>VLOOKUP($EG215,Data!$B:$CP,Daily!FT$10,0)/FT$36</f>
        <v>3.5234994071034649E-2</v>
      </c>
      <c r="FU215" s="12">
        <f>VLOOKUP($EG215,Data!$B:$CP,Daily!FU$10,0)/FU$36</f>
        <v>3.4207525655644243E-2</v>
      </c>
      <c r="FV215" s="12">
        <f>VLOOKUP($EG215,Data!$B:$CP,Daily!FV$10,0)/FV$36</f>
        <v>3.6703480472424485E-2</v>
      </c>
      <c r="FW215" s="12">
        <f>VLOOKUP($EG215,Data!$B:$CP,Daily!FW$10,0)/FW$36</f>
        <v>3.6874616067162649E-2</v>
      </c>
      <c r="FX215" s="12">
        <f>VLOOKUP($EG215,Data!$B:$CP,Daily!FX$10,0)/FX$36</f>
        <v>3.2220063338586048E-2</v>
      </c>
      <c r="FY215" s="12">
        <f>VLOOKUP($EG215,Data!$B:$CP,Daily!FY$10,0)/FY$36</f>
        <v>2.961056590966939E-2</v>
      </c>
      <c r="FZ215" s="12">
        <f>VLOOKUP($EG215,Data!$B:$CP,Daily!FZ$10,0)/FZ$36</f>
        <v>2.7068035873953452E-2</v>
      </c>
      <c r="GA215" s="12">
        <f>VLOOKUP($EG215,Data!$B:$CP,Daily!GA$10,0)/GA$36</f>
        <v>3.4168157423971376E-2</v>
      </c>
      <c r="GB215" s="12">
        <f>VLOOKUP($EG215,Data!$B:$CP,Daily!GB$10,0)/GB$36</f>
        <v>3.2703640725815844E-2</v>
      </c>
      <c r="GC215" s="12">
        <f>VLOOKUP($EG215,Data!$B:$CP,Daily!GC$10,0)/GC$36</f>
        <v>3.580236557335794E-2</v>
      </c>
      <c r="GD215" s="12">
        <f>VLOOKUP($EG215,Data!$B:$CP,Daily!GD$10,0)/GD$36</f>
        <v>3.4854011666211375E-2</v>
      </c>
      <c r="GE215" s="12">
        <f>VLOOKUP($EG215,Data!$B:$CP,Daily!GE$10,0)/GE$36</f>
        <v>3.0861094609209584E-2</v>
      </c>
      <c r="GF215" s="12">
        <f>VLOOKUP($EG215,Data!$B:$CP,Daily!GF$10,0)/GF$36</f>
        <v>2.9506937159236985E-2</v>
      </c>
      <c r="GG215" s="12">
        <f>VLOOKUP($EG215,Data!$B:$CP,Daily!GG$10,0)/GG$36</f>
        <v>2.7716367804798164E-2</v>
      </c>
      <c r="GH215" s="12">
        <f>VLOOKUP($EG215,Data!$B:$CP,Daily!GH$10,0)/GH$36</f>
        <v>3.5187217953408956E-2</v>
      </c>
      <c r="GI215" s="12">
        <f>VLOOKUP($EG215,Data!$B:$CP,Daily!GI$10,0)/GI$36</f>
        <v>3.2499892597843368E-2</v>
      </c>
      <c r="GJ215" s="12">
        <f>VLOOKUP($EG215,Data!$B:$CP,Daily!GJ$10,0)/GJ$36</f>
        <v>3.5009743922869159E-2</v>
      </c>
      <c r="GK215" s="12">
        <f>VLOOKUP($EG215,Data!$B:$CP,Daily!GK$10,0)/GK$36</f>
        <v>3.4610325550805655E-2</v>
      </c>
      <c r="GL215" s="12">
        <f>VLOOKUP($EG215,Data!$B:$CP,Daily!GL$10,0)/GL$36</f>
        <v>3.1498237463246641E-2</v>
      </c>
      <c r="GM215" s="12">
        <f>VLOOKUP($EG215,Data!$B:$CP,Daily!GM$10,0)/GM$36</f>
        <v>3.0683359578415628E-2</v>
      </c>
      <c r="GN215" s="12">
        <f>VLOOKUP($EG215,Data!$B:$CP,Daily!GN$10,0)/GN$36</f>
        <v>2.8203086262076842E-2</v>
      </c>
      <c r="GO215" s="12">
        <f>VLOOKUP($EG215,Data!$B:$CP,Daily!GO$10,0)/GO$36</f>
        <v>3.3115217967990093E-2</v>
      </c>
      <c r="GP215" s="12">
        <f>VLOOKUP($EG215,Data!$B:$CP,Daily!GP$10,0)/GP$36</f>
        <v>3.3616116177297511E-2</v>
      </c>
      <c r="GQ215" s="12">
        <f>VLOOKUP($EG215,Data!$B:$CP,Daily!GQ$10,0)/GQ$36</f>
        <v>3.6141445657826315E-2</v>
      </c>
      <c r="GR215" s="12">
        <f>VLOOKUP($EG215,Data!$B:$CP,Daily!GR$10,0)/GR$36</f>
        <v>3.5502320060429478E-2</v>
      </c>
      <c r="GS215" s="12">
        <f>VLOOKUP($EG215,Data!$B:$CP,Daily!GS$10,0)/GS$36</f>
        <v>3.0380520441313646E-2</v>
      </c>
      <c r="GT215" s="12">
        <f>VLOOKUP($EG215,Data!$B:$CP,Daily!GT$10,0)/GT$36</f>
        <v>2.8179799372080556E-2</v>
      </c>
      <c r="GU215" s="12">
        <f>VLOOKUP($EG215,Data!$B:$CP,Daily!GU$10,0)/GU$36</f>
        <v>2.6382747461772188E-2</v>
      </c>
      <c r="GV215" s="12">
        <f>VLOOKUP($EG215,Data!$B:$CP,Daily!GV$10,0)/GV$36</f>
        <v>3.3499158942056476E-2</v>
      </c>
      <c r="GW215" s="12">
        <f>VLOOKUP($EG215,Data!$B:$CP,Daily!GW$10,0)/GW$36</f>
        <v>3.3114918419245264E-2</v>
      </c>
      <c r="GX215" s="12">
        <f>VLOOKUP($EG215,Data!$B:$CP,Daily!GX$10,0)/GX$36</f>
        <v>3.5613481653660968E-2</v>
      </c>
      <c r="GY215" s="12">
        <f>VLOOKUP($EG215,Data!$B:$CP,Daily!GY$10,0)/GY$36</f>
        <v>3.0947206744987826E-2</v>
      </c>
      <c r="GZ215" s="12">
        <f>VLOOKUP($EG215,Data!$B:$CP,Daily!GZ$10,0)/GZ$36</f>
        <v>3.1018888870749189E-2</v>
      </c>
      <c r="HA215" s="12">
        <f>VLOOKUP($EG215,Data!$B:$CP,Daily!HA$10,0)/HA$36</f>
        <v>2.9061403003970764E-2</v>
      </c>
      <c r="HB215" s="12">
        <f>VLOOKUP($EG215,Data!$B:$CP,Daily!HB$10,0)/HB$36</f>
        <v>2.8081460560277841E-2</v>
      </c>
      <c r="HC215" s="12">
        <f>VLOOKUP($EG215,Data!$B:$CP,Daily!HC$10,0)/HC$36</f>
        <v>3.6562307187070833E-2</v>
      </c>
      <c r="HD215" s="12">
        <f>VLOOKUP($EG215,Data!$B:$CP,Daily!HD$10,0)/HD$36</f>
        <v>3.4838031708320005E-2</v>
      </c>
      <c r="HE215" s="12">
        <f>VLOOKUP($EG215,Data!$B:$CP,Daily!HE$10,0)/HE$36</f>
        <v>3.6473055530227047E-2</v>
      </c>
      <c r="HF215" s="12">
        <f>VLOOKUP($EG215,Data!$B:$CP,Daily!HF$10,0)/HF$36</f>
        <v>3.6581026261476052E-2</v>
      </c>
      <c r="HG215" s="12">
        <f>VLOOKUP($EG215,Data!$B:$CP,Daily!HG$10,0)/HG$36</f>
        <v>2.9855359129682284E-2</v>
      </c>
      <c r="HH215" s="12">
        <f>VLOOKUP($EG215,Data!$B:$CP,Daily!HH$10,0)/HH$36</f>
        <v>2.9321849163941836E-2</v>
      </c>
      <c r="HI215" s="12">
        <f>VLOOKUP($EG215,Data!$B:$CP,Daily!HI$10,0)/HI$36</f>
        <v>2.5821023074105727E-2</v>
      </c>
      <c r="HJ215" s="12">
        <f>VLOOKUP($EG215,Data!$B:$CP,Daily!HJ$10,0)/HJ$36</f>
        <v>3.3325365523285924E-2</v>
      </c>
      <c r="HK215" s="12">
        <f>VLOOKUP($EG215,Data!$B:$CP,Daily!HK$10,0)/HK$36</f>
        <v>3.3105221863830532E-2</v>
      </c>
      <c r="HL215" s="12">
        <f>VLOOKUP($EG215,Data!$B:$CP,Daily!HL$10,0)/HL$36</f>
        <v>3.5198977035129857E-2</v>
      </c>
      <c r="HM215" s="12">
        <f>VLOOKUP($EG215,Data!$B:$CP,Daily!HM$10,0)/HM$36</f>
        <v>3.4065141207998348E-2</v>
      </c>
      <c r="HN215" s="12">
        <f>VLOOKUP($EG215,Data!$B:$CP,Daily!HN$10,0)/HN$36</f>
        <v>3.2440380462252449E-2</v>
      </c>
      <c r="HO215" s="12">
        <f>VLOOKUP($EG215,Data!$B:$CP,Daily!HO$10,0)/HO$36</f>
        <v>3.062344139650873E-2</v>
      </c>
      <c r="HP215" s="12">
        <f>VLOOKUP($EG215,Data!$B:$CP,Daily!HP$10,0)/HP$36</f>
        <v>2.8169418521177315E-2</v>
      </c>
      <c r="HQ215" s="12">
        <f>VLOOKUP($EG215,Data!$B:$CP,Daily!HQ$10,0)/HQ$36</f>
        <v>3.5742340926944227E-2</v>
      </c>
      <c r="HR215" s="12">
        <f>VLOOKUP($EG215,Data!$B:$CP,Daily!HR$10,0)/HR$36</f>
        <v>3.5951730418943534E-2</v>
      </c>
      <c r="HS215" s="12">
        <f>VLOOKUP($EG215,Data!$B:$CP,Daily!HS$10,0)/HS$36</f>
        <v>3.7164487267721952E-2</v>
      </c>
      <c r="HT215" s="12">
        <f>VLOOKUP($EG215,Data!$B:$CP,Daily!HT$10,0)/HT$36</f>
        <v>3.4511079078810632E-2</v>
      </c>
      <c r="HU215" s="13"/>
      <c r="HV215" s="40">
        <f t="shared" ref="HV215:HV221" si="3331">_xlfn.QUARTILE.INC($EI215:$HS215,1)</f>
        <v>3.0861094609209584E-2</v>
      </c>
      <c r="HW215" s="40">
        <f t="shared" ref="HW215:HW221" si="3332">_xlfn.QUARTILE.INC($EI215:$HS215,3)</f>
        <v>3.5951730418943534E-2</v>
      </c>
      <c r="HX215" s="40">
        <f t="shared" ref="HX215:HX217" si="3333">HW215-HV215</f>
        <v>5.0906358097339496E-3</v>
      </c>
      <c r="HY215" s="40">
        <f t="shared" ref="HY215:HY217" si="3334">HW215+(0.75*HX215)</f>
        <v>3.9769707276243994E-2</v>
      </c>
      <c r="HZ215" s="40">
        <f t="shared" ref="HZ215:HZ217" si="3335">HV215-(0.75*HX215)</f>
        <v>2.7043117751909124E-2</v>
      </c>
      <c r="IA215" s="43"/>
      <c r="IB215" s="12">
        <f t="shared" ref="IB215:IB217" si="3336">_xlfn.STDEV.P(FM215:HT215)</f>
        <v>2.9943233289006664E-3</v>
      </c>
      <c r="IC215" s="12">
        <f t="shared" ref="IC215" si="3337">SUMPRODUCT(HM215:HS215,HM$36:HS$36)/SUM(HM$36:HS$36)</f>
        <v>3.3124852928427234E-2</v>
      </c>
      <c r="ID215" s="12">
        <f t="shared" ref="ID215" si="3338">SUMPRODUCT(GQ215:HS215,GQ$36:HS$36)/SUM(GQ$36:HS$36)</f>
        <v>3.2070091595140619E-2</v>
      </c>
      <c r="IE215" s="1"/>
      <c r="IF215" s="7" t="s">
        <v>437</v>
      </c>
      <c r="IG215" s="7" t="s">
        <v>43</v>
      </c>
      <c r="IH215" s="12">
        <f>VLOOKUP($IF215,Data!$B:$CP,Daily!IH$10,0)/IH$36</f>
        <v>2.8562048588312541E-2</v>
      </c>
      <c r="II215" s="12">
        <f>VLOOKUP($IF215,Data!$B:$CP,Daily!II$10,0)/II$36</f>
        <v>2.9461925471134989E-2</v>
      </c>
      <c r="IJ215" s="12">
        <f>VLOOKUP($IF215,Data!$B:$CP,Daily!IJ$10,0)/IJ$36</f>
        <v>3.8051932511666865E-2</v>
      </c>
      <c r="IK215" s="12">
        <f>VLOOKUP($IF215,Data!$B:$CP,Daily!IK$10,0)/IK$36</f>
        <v>3.425692695214106E-2</v>
      </c>
      <c r="IL215" s="12">
        <f>VLOOKUP($IF215,Data!$B:$CP,Daily!IL$10,0)/IL$36</f>
        <v>3.1904470300061237E-2</v>
      </c>
      <c r="IM215" s="12">
        <f>VLOOKUP($IF215,Data!$B:$CP,Daily!IM$10,0)/IM$36</f>
        <v>3.5878914603431067E-2</v>
      </c>
      <c r="IN215" s="12">
        <f>VLOOKUP($IF215,Data!$B:$CP,Daily!IN$10,0)/IN$36</f>
        <v>3.5258500232883093E-2</v>
      </c>
      <c r="IO215" s="12">
        <f>VLOOKUP($IF215,Data!$B:$CP,Daily!IO$10,0)/IO$36</f>
        <v>4.0243546436465237E-2</v>
      </c>
      <c r="IP215" s="12">
        <f>VLOOKUP($IF215,Data!$B:$CP,Daily!IP$10,0)/IP$36</f>
        <v>3.5692129533893051E-2</v>
      </c>
      <c r="IQ215" s="12">
        <f>VLOOKUP($IF215,Data!$B:$CP,Daily!IQ$10,0)/IQ$36</f>
        <v>3.9937106918238992E-2</v>
      </c>
      <c r="IR215" s="12">
        <f>VLOOKUP($IF215,Data!$B:$CP,Daily!IR$10,0)/IR$36</f>
        <v>3.689594356261023E-2</v>
      </c>
      <c r="IS215" s="12">
        <f>VLOOKUP($IF215,Data!$B:$CP,Daily!IS$10,0)/IS$36</f>
        <v>3.80477862076775E-2</v>
      </c>
      <c r="IT215" s="12">
        <f>VLOOKUP($IF215,Data!$B:$CP,Daily!IT$10,0)/IT$36</f>
        <v>3.3921985022912708E-2</v>
      </c>
      <c r="IU215" s="12">
        <f>VLOOKUP($IF215,Data!$B:$CP,Daily!IU$10,0)/IU$36</f>
        <v>3.2314541543694661E-2</v>
      </c>
      <c r="IV215" s="12">
        <f>VLOOKUP($IF215,Data!$B:$CP,Daily!IV$10,0)/IV$36</f>
        <v>3.0973250374676416E-2</v>
      </c>
      <c r="IW215" s="12">
        <f>VLOOKUP($IF215,Data!$B:$CP,Daily!IW$10,0)/IW$36</f>
        <v>2.6168303063503436E-2</v>
      </c>
      <c r="IX215" s="12">
        <f>VLOOKUP($IF215,Data!$B:$CP,Daily!IX$10,0)/IX$36</f>
        <v>3.4350424661843348E-2</v>
      </c>
      <c r="IY215" s="12">
        <f>VLOOKUP($IF215,Data!$B:$CP,Daily!IY$10,0)/IY$36</f>
        <v>3.9095205941931124E-2</v>
      </c>
      <c r="IZ215" s="12">
        <f>VLOOKUP($IF215,Data!$B:$CP,Daily!IZ$10,0)/IZ$36</f>
        <v>3.9353840866128198E-2</v>
      </c>
      <c r="JA215" s="12">
        <f>VLOOKUP($IF215,Data!$B:$CP,Daily!JA$10,0)/JA$36</f>
        <v>3.635041802980734E-2</v>
      </c>
      <c r="JB215" s="12">
        <f>VLOOKUP($IF215,Data!$B:$CP,Daily!JB$10,0)/JB$36</f>
        <v>3.1667988369019295E-2</v>
      </c>
      <c r="JC215" s="12">
        <f>VLOOKUP($IF215,Data!$B:$CP,Daily!JC$10,0)/JC$36</f>
        <v>3.138097233864208E-2</v>
      </c>
      <c r="JD215" s="12">
        <f>VLOOKUP($IF215,Data!$B:$CP,Daily!JD$10,0)/JD$36</f>
        <v>2.725755609122937E-2</v>
      </c>
      <c r="JE215" s="12">
        <f>VLOOKUP($IF215,Data!$B:$CP,Daily!JE$10,0)/JE$36</f>
        <v>3.5001015503351163E-2</v>
      </c>
      <c r="JF215" s="12">
        <f>VLOOKUP($IF215,Data!$B:$CP,Daily!JF$10,0)/JF$36</f>
        <v>3.405056871694559E-2</v>
      </c>
      <c r="JG215" s="12">
        <f>VLOOKUP($IF215,Data!$B:$CP,Daily!JG$10,0)/JG$36</f>
        <v>3.6359184672828546E-2</v>
      </c>
      <c r="JH215" s="12">
        <f>VLOOKUP($IF215,Data!$B:$CP,Daily!JH$10,0)/JH$36</f>
        <v>3.5776860905442832E-2</v>
      </c>
      <c r="JI215" s="12">
        <f>VLOOKUP($IF215,Data!$B:$CP,Daily!JI$10,0)/JI$36</f>
        <v>3.297037224613826E-2</v>
      </c>
      <c r="JJ215" s="12">
        <f>VLOOKUP($IF215,Data!$B:$CP,Daily!JJ$10,0)/JJ$36</f>
        <v>2.9915622602914856E-2</v>
      </c>
      <c r="JK215" s="12">
        <f>VLOOKUP($IF215,Data!$B:$CP,Daily!JK$10,0)/JK$36</f>
        <v>3.0361381039810131E-2</v>
      </c>
      <c r="JL215" s="12">
        <f>VLOOKUP($IF215,Data!$B:$CP,Daily!JL$10,0)/JL$36</f>
        <v>3.6111783208323249E-2</v>
      </c>
      <c r="JM215" s="12">
        <f>VLOOKUP($IF215,Data!$B:$CP,Daily!JM$10,0)/JM$36</f>
        <v>3.5302341838517999E-2</v>
      </c>
      <c r="JN215" s="12">
        <f>VLOOKUP($IF215,Data!$B:$CP,Daily!JN$10,0)/JN$36</f>
        <v>3.3633633633633635E-2</v>
      </c>
      <c r="JO215" s="12">
        <f>VLOOKUP($IF215,Data!$B:$CP,Daily!JO$10,0)/JO$36</f>
        <v>2.9328208556149732E-2</v>
      </c>
      <c r="JP215" s="12">
        <f>VLOOKUP($IF215,Data!$B:$CP,Daily!JP$10,0)/JP$36</f>
        <v>3.3863569825314729E-2</v>
      </c>
      <c r="JQ215" s="12">
        <f>VLOOKUP($IF215,Data!$B:$CP,Daily!JQ$10,0)/JQ$36</f>
        <v>2.807046427395456E-2</v>
      </c>
      <c r="JR215" s="12">
        <f>VLOOKUP($IF215,Data!$B:$CP,Daily!JR$10,0)/JR$36</f>
        <v>2.9140905356911238E-2</v>
      </c>
      <c r="JS215" s="12">
        <f>VLOOKUP($IF215,Data!$B:$CP,Daily!JS$10,0)/JS$36</f>
        <v>3.4405880935165098E-2</v>
      </c>
      <c r="JT215" s="12">
        <f>VLOOKUP($IF215,Data!$B:$CP,Daily!JT$10,0)/JT$36</f>
        <v>3.5874125874125876E-2</v>
      </c>
      <c r="JU215" s="12">
        <f>VLOOKUP($IF215,Data!$B:$CP,Daily!JU$10,0)/JU$36</f>
        <v>3.7285739529952289E-2</v>
      </c>
      <c r="JV215" s="12">
        <f>VLOOKUP($IF215,Data!$B:$CP,Daily!JV$10,0)/JV$36</f>
        <v>3.816146540027137E-2</v>
      </c>
      <c r="JW215" s="12">
        <f>VLOOKUP($IF215,Data!$B:$CP,Daily!JW$10,0)/JW$36</f>
        <v>3.0036739152020653E-2</v>
      </c>
      <c r="JX215" s="12">
        <f>VLOOKUP($IF215,Data!$B:$CP,Daily!JX$10,0)/JX$36</f>
        <v>2.8245719296626205E-2</v>
      </c>
      <c r="JY215" s="12">
        <f>VLOOKUP($IF215,Data!$B:$CP,Daily!JY$10,0)/JY$36</f>
        <v>2.6821794928726852E-2</v>
      </c>
      <c r="JZ215" s="12">
        <f>VLOOKUP($IF215,Data!$B:$CP,Daily!JZ$10,0)/JZ$36</f>
        <v>3.6234228405046913E-2</v>
      </c>
      <c r="KA215" s="12">
        <f>VLOOKUP($IF215,Data!$B:$CP,Daily!KA$10,0)/KA$36</f>
        <v>3.2240177439797214E-2</v>
      </c>
      <c r="KB215" s="12">
        <f>VLOOKUP($IF215,Data!$B:$CP,Daily!KB$10,0)/KB$36</f>
        <v>3.6881472957422327E-2</v>
      </c>
      <c r="KC215" s="12">
        <f>VLOOKUP($IF215,Data!$B:$CP,Daily!KC$10,0)/KC$36</f>
        <v>3.4261474874918423E-2</v>
      </c>
      <c r="KD215" s="12">
        <f>VLOOKUP($IF215,Data!$B:$CP,Daily!KD$10,0)/KD$36</f>
        <v>3.0364681348863231E-2</v>
      </c>
      <c r="KE215" s="12">
        <f>VLOOKUP($IF215,Data!$B:$CP,Daily!KE$10,0)/KE$36</f>
        <v>3.0442580832808184E-2</v>
      </c>
      <c r="KF215" s="12">
        <f>VLOOKUP($IF215,Data!$B:$CP,Daily!KF$10,0)/KF$36</f>
        <v>2.7934473577327496E-2</v>
      </c>
      <c r="KG215" s="12">
        <f>VLOOKUP($IF215,Data!$B:$CP,Daily!KG$10,0)/KG$36</f>
        <v>3.3359862050669847E-2</v>
      </c>
      <c r="KH215" s="12">
        <f>VLOOKUP($IF215,Data!$B:$CP,Daily!KH$10,0)/KH$36</f>
        <v>3.0513376717281271E-2</v>
      </c>
      <c r="KI215" s="12">
        <f>VLOOKUP($IF215,Data!$B:$CP,Daily!KI$10,0)/KI$36</f>
        <v>3.3144475920679886E-2</v>
      </c>
      <c r="KJ215" s="12">
        <f>VLOOKUP($IF215,Data!$B:$CP,Daily!KJ$10,0)/KJ$36</f>
        <v>3.6139967195188624E-2</v>
      </c>
      <c r="KK215" s="12">
        <f>VLOOKUP($IF215,Data!$B:$CP,Daily!KK$10,0)/KK$36</f>
        <v>3.120235242866478E-2</v>
      </c>
      <c r="KL215" s="12">
        <f>VLOOKUP($IF215,Data!$B:$CP,Daily!KL$10,0)/KL$36</f>
        <v>2.7458294477256243E-2</v>
      </c>
      <c r="KM215" s="12">
        <f>VLOOKUP($IF215,Data!$B:$CP,Daily!KM$10,0)/KM$36</f>
        <v>2.8441467559732082E-2</v>
      </c>
      <c r="KN215" s="12">
        <f>VLOOKUP($IF215,Data!$B:$CP,Daily!KN$10,0)/KN$36</f>
        <v>3.6328460877042133E-2</v>
      </c>
      <c r="KO215" s="12">
        <f>VLOOKUP($IF215,Data!$B:$CP,Daily!KO$10,0)/KO$36</f>
        <v>3.1216974229737418E-2</v>
      </c>
      <c r="KP215" s="12">
        <f>VLOOKUP($IF215,Data!$B:$CP,Daily!KP$10,0)/KP$36</f>
        <v>3.2598571872089414E-2</v>
      </c>
      <c r="KQ215" s="12">
        <f>VLOOKUP($IF215,Data!$B:$CP,Daily!KQ$10,0)/KQ$36</f>
        <v>3.6161919040479759E-2</v>
      </c>
      <c r="KR215" s="12">
        <f>VLOOKUP($IF215,Data!$B:$CP,Daily!KR$10,0)/KR$36</f>
        <v>3.2693866522561468E-2</v>
      </c>
      <c r="KS215" s="12">
        <f>VLOOKUP($IF215,Data!$B:$CP,Daily!KS$10,0)/KS$36</f>
        <v>3.0755314337403888E-2</v>
      </c>
      <c r="KT215" s="12">
        <f>VLOOKUP($IF215,Data!$B:$CP,Daily!KT$10,0)/KT$36</f>
        <v>2.5071958794122103E-2</v>
      </c>
      <c r="KU215" s="12">
        <f>VLOOKUP($IF215,Data!$B:$CP,Daily!KU$10,0)/KU$36</f>
        <v>3.4117313686596769E-2</v>
      </c>
      <c r="KV215" s="12">
        <f>VLOOKUP($IF215,Data!$B:$CP,Daily!KV$10,0)/KV$36</f>
        <v>3.1057416559887731E-2</v>
      </c>
      <c r="KW215" s="12">
        <f>VLOOKUP($IF215,Data!$B:$CP,Daily!KW$10,0)/KW$36</f>
        <v>3.1806615776081425E-2</v>
      </c>
      <c r="KX215" s="12">
        <f>VLOOKUP($IF215,Data!$B:$CP,Daily!KX$10,0)/KX$36</f>
        <v>2.9925458403612819E-2</v>
      </c>
      <c r="KY215" s="12">
        <f>VLOOKUP($IF215,Data!$B:$CP,Daily!KY$10,0)/KY$36</f>
        <v>3.2094684651063604E-2</v>
      </c>
      <c r="KZ215" s="12">
        <f>VLOOKUP($IF215,Data!$B:$CP,Daily!KZ$10,0)/KZ$36</f>
        <v>2.8571428571428571E-2</v>
      </c>
      <c r="LA215" s="12">
        <f>VLOOKUP($IF215,Data!$B:$CP,Daily!LA$10,0)/LA$36</f>
        <v>2.5381161932702137E-2</v>
      </c>
      <c r="LB215" s="12">
        <f>VLOOKUP($IF215,Data!$B:$CP,Daily!LB$10,0)/LB$36</f>
        <v>3.4818228366615467E-2</v>
      </c>
      <c r="LC215" s="12">
        <f>VLOOKUP($IF215,Data!$B:$CP,Daily!LC$10,0)/LC$36</f>
        <v>3.6572464863231069E-2</v>
      </c>
      <c r="LD215" s="12">
        <f>VLOOKUP($IF215,Data!$B:$CP,Daily!LD$10,0)/LD$36</f>
        <v>3.5420816733067732E-2</v>
      </c>
      <c r="LE215" s="12">
        <f>VLOOKUP($IF215,Data!$B:$CP,Daily!LE$10,0)/LE$36</f>
        <v>3.5314384151593457E-2</v>
      </c>
      <c r="LF215" s="12">
        <f>VLOOKUP($IF215,Data!$B:$CP,Daily!LF$10,0)/LF$36</f>
        <v>2.9390570310891498E-2</v>
      </c>
      <c r="LG215" s="12">
        <f>VLOOKUP($IF215,Data!$B:$CP,Daily!LG$10,0)/LG$36</f>
        <v>3.1279578131338172E-2</v>
      </c>
      <c r="LH215" s="12">
        <f>VLOOKUP($IF215,Data!$B:$CP,Daily!LH$10,0)/LH$36</f>
        <v>2.5794938351719664E-2</v>
      </c>
      <c r="LI215" s="12">
        <f>VLOOKUP($IF215,Data!$B:$CP,Daily!LI$10,0)/LI$36</f>
        <v>3.394981893429902E-2</v>
      </c>
      <c r="LJ215" s="12">
        <f>VLOOKUP($IF215,Data!$B:$CP,Daily!LJ$10,0)/LJ$36</f>
        <v>3.2899992737308446E-2</v>
      </c>
      <c r="LK215" s="12">
        <f>VLOOKUP($IF215,Data!$B:$CP,Daily!LK$10,0)/LK$36</f>
        <v>3.5784576847378777E-2</v>
      </c>
      <c r="LL215" s="12">
        <f>VLOOKUP($IF215,Data!$B:$CP,Daily!LL$10,0)/LL$36</f>
        <v>3.5634350335728593E-2</v>
      </c>
      <c r="LM215" s="12">
        <f>VLOOKUP($IF215,Data!$B:$CP,Daily!LM$10,0)/LM$36</f>
        <v>3.0908347808317155E-2</v>
      </c>
      <c r="LN215" s="12">
        <f>VLOOKUP($IF215,Data!$B:$CP,Daily!LN$10,0)/LN$36</f>
        <v>2.8534167970787689E-2</v>
      </c>
      <c r="LO215" s="12">
        <f>VLOOKUP($IF215,Data!$B:$CP,Daily!LO$10,0)/LO$36</f>
        <v>2.9835627791334775E-2</v>
      </c>
      <c r="LP215" s="12">
        <f>VLOOKUP($IF215,Data!$B:$CP,Daily!LP$10,0)/LP$36</f>
        <v>3.3132932531730129E-2</v>
      </c>
      <c r="LQ215" s="12">
        <f>VLOOKUP($IF215,Data!$B:$CP,Daily!LQ$10,0)/LQ$36</f>
        <v>3.9115125535823636E-2</v>
      </c>
      <c r="LR215" s="12">
        <f>VLOOKUP($IF215,Data!$B:$CP,Daily!LR$10,0)/LR$36</f>
        <v>3.562733804405914E-2</v>
      </c>
      <c r="LS215" s="12">
        <f>VLOOKUP($IF215,Data!$B:$CP,Daily!LS$10,0)/LS$36</f>
        <v>3.2241379310344827E-2</v>
      </c>
      <c r="LU215" s="40">
        <f t="shared" ref="LU215" si="3339">_xlfn.QUARTILE.INC($IH215:$LR215,1)</f>
        <v>3.0361381039810131E-2</v>
      </c>
      <c r="LV215" s="40">
        <f t="shared" ref="LV215" si="3340">_xlfn.QUARTILE.INC($IH215:$LR215,3)</f>
        <v>3.5776860905442832E-2</v>
      </c>
      <c r="LW215" s="40">
        <f t="shared" ref="LW215" si="3341">LV215-LU215</f>
        <v>5.4154798656327018E-3</v>
      </c>
      <c r="LX215" s="40">
        <f t="shared" ref="LX215" si="3342">LV215+(0.75*LW215)</f>
        <v>3.9838470804667361E-2</v>
      </c>
      <c r="LY215" s="40">
        <f t="shared" ref="LY215" si="3343">LU215-(0.75*LW215)</f>
        <v>2.6299771140585605E-2</v>
      </c>
      <c r="LZ215" s="45"/>
      <c r="MA215" s="12">
        <f t="shared" ref="MA215:MA217" si="3344">_xlfn.STDEV.P(JL215:LS215)</f>
        <v>3.3666327077778611E-3</v>
      </c>
      <c r="MB215" s="12">
        <f t="shared" ref="MB215" si="3345">SUMPRODUCT(LL215:LR215,LL$36:LR$36)/SUM(LL$36:LR$36)</f>
        <v>3.2800287779194873E-2</v>
      </c>
      <c r="MC215" s="12">
        <f t="shared" ref="MC215" si="3346">SUMPRODUCT(KP215:LR215,KP$36:LR$36)/SUM(KP$36:LR$36)</f>
        <v>3.1699357578934974E-2</v>
      </c>
    </row>
    <row r="216" spans="4:342" x14ac:dyDescent="0.35">
      <c r="D216" s="59" t="s">
        <v>971</v>
      </c>
      <c r="E216" s="53" t="str">
        <f>VLOOKUP($D216,'Metric Nature'!$C:$D,2,0)&amp;IF(($F216&lt;(EA216)),"Below",IF(($F216&gt;(DZ216)),"Above","Within"))</f>
        <v>NegativeWithin</v>
      </c>
      <c r="F216" s="48">
        <f t="shared" ref="F216:F222" si="3347">DU216</f>
        <v>0.34208059981255856</v>
      </c>
      <c r="G216" s="77">
        <f t="shared" ref="G216:G222" si="3348">ED216</f>
        <v>0.39742951828545042</v>
      </c>
      <c r="H216" s="48">
        <f t="shared" ref="H216:H222" si="3349">IFERROR(((F216-G216)/G216),0)</f>
        <v>-0.13926725601981574</v>
      </c>
      <c r="I216" s="74">
        <f t="shared" ref="I216:I222" si="3350">EE216</f>
        <v>0.41663352081037874</v>
      </c>
      <c r="J216" s="48">
        <f t="shared" ref="J216:J222" si="3351">IFERROR(((F216-I216)/I216),0)</f>
        <v>-0.17894124518068061</v>
      </c>
      <c r="K216" s="48">
        <v>1.488481681795824E-2</v>
      </c>
      <c r="L216" s="50"/>
      <c r="M216" s="53" t="str">
        <f>VLOOKUP($D216,'Metric Nature'!$C:$D,2,0)&amp;IF(($N216&lt;(HZ216)),"Below",IF(($N216&gt;(HY216)),"Above","Within"))</f>
        <v>NegativeWithin</v>
      </c>
      <c r="N216" s="48">
        <f t="shared" ref="N216:N222" si="3352">HT216</f>
        <v>0.34461152882205515</v>
      </c>
      <c r="O216" s="49">
        <f t="shared" ref="O216:O222" si="3353">IC216</f>
        <v>0.4017960034844793</v>
      </c>
      <c r="P216" s="55">
        <f t="shared" ref="P216:P222" si="3354">IFERROR(((N216-O216)/O216),0)</f>
        <v>-0.14232215892270092</v>
      </c>
      <c r="Q216" s="49">
        <f t="shared" ref="Q216:Q222" si="3355">ID216</f>
        <v>0.41656787222087999</v>
      </c>
      <c r="R216" s="48">
        <f t="shared" ref="R216:R222" si="3356">IFERROR(((N216-Q216)/Q216),0)</f>
        <v>-0.17273618105783942</v>
      </c>
      <c r="S216" s="48">
        <v>7.9280968468835172E-3</v>
      </c>
      <c r="T216" s="50"/>
      <c r="U216" s="53" t="str">
        <f>VLOOKUP($D216,'Metric Nature'!$C:$D,2,0)&amp;IF(($V216&lt;(LY216)),"Below",IF(($V216&gt;(LX216)),"Above","Within"))</f>
        <v>NegativeWithin</v>
      </c>
      <c r="V216" s="48">
        <f t="shared" ref="V216:V222" si="3357">LS216</f>
        <v>0.33457249070631973</v>
      </c>
      <c r="W216" s="49">
        <f t="shared" ref="W216:W222" si="3358">MB216</f>
        <v>0.38612566906681967</v>
      </c>
      <c r="X216" s="48">
        <f t="shared" ref="X216:X222" si="3359">IFERROR(((V216-W216)/W216),0)</f>
        <v>-0.13351398907276113</v>
      </c>
      <c r="Y216" s="49">
        <f t="shared" ref="Y216:Y222" si="3360">MC216</f>
        <v>0.41626225732231409</v>
      </c>
      <c r="Z216" s="48">
        <f t="shared" ref="Z216:Z222" si="3361">IFERROR(((V216-Y216)/Y216),0)</f>
        <v>-0.19624591271252714</v>
      </c>
      <c r="AA216" s="48">
        <v>4.2186115430498175E-2</v>
      </c>
      <c r="AB216" s="50"/>
      <c r="AC216" s="46" t="s">
        <v>972</v>
      </c>
      <c r="AI216" s="7" t="s">
        <v>481</v>
      </c>
      <c r="AJ216" s="12">
        <f>(VLOOKUP($EG216,Data!$B:$CP,Daily!EI$10,0)+VLOOKUP($IF216,Data!$B:$CP,Daily!IH$10,0))/(VLOOKUP($EG61,Data!$B:$CP,Daily!EI$10,0)+VLOOKUP($IF61,Data!$B:$CP,Daily!IH$10,0))</f>
        <v>0.4597222222222222</v>
      </c>
      <c r="AK216" s="12">
        <f>(VLOOKUP($EG216,Data!$B:$CP,Daily!EJ$10,0)+VLOOKUP($IF216,Data!$B:$CP,Daily!II$10,0))/(VLOOKUP($EG61,Data!$B:$CP,Daily!EJ$10,0)+VLOOKUP($IF61,Data!$B:$CP,Daily!II$10,0))</f>
        <v>0.44114411441144114</v>
      </c>
      <c r="AL216" s="12">
        <f>(VLOOKUP($EG216,Data!$B:$CP,Daily!EK$10,0)+VLOOKUP($IF216,Data!$B:$CP,Daily!IJ$10,0))/(VLOOKUP($EG61,Data!$B:$CP,Daily!EK$10,0)+VLOOKUP($IF61,Data!$B:$CP,Daily!IJ$10,0))</f>
        <v>0.34478935698447893</v>
      </c>
      <c r="AM216" s="12">
        <f>(VLOOKUP($EG216,Data!$B:$CP,Daily!EL$10,0)+VLOOKUP($IF216,Data!$B:$CP,Daily!IK$10,0))/(VLOOKUP($EG61,Data!$B:$CP,Daily!EL$10,0)+VLOOKUP($IF61,Data!$B:$CP,Daily!IK$10,0))</f>
        <v>0.37961595273264404</v>
      </c>
      <c r="AN216" s="12">
        <f>(VLOOKUP($EG216,Data!$B:$CP,Daily!EM$10,0)+VLOOKUP($IF216,Data!$B:$CP,Daily!IL$10,0))/(VLOOKUP($EG61,Data!$B:$CP,Daily!EM$10,0)+VLOOKUP($IF61,Data!$B:$CP,Daily!IL$10,0))</f>
        <v>0.30225988700564971</v>
      </c>
      <c r="AO216" s="12">
        <f>(VLOOKUP($EG216,Data!$B:$CP,Daily!EN$10,0)+VLOOKUP($IF216,Data!$B:$CP,Daily!IM$10,0))/(VLOOKUP($EG61,Data!$B:$CP,Daily!EN$10,0)+VLOOKUP($IF61,Data!$B:$CP,Daily!IM$10,0))</f>
        <v>0.39726027397260272</v>
      </c>
      <c r="AP216" s="12">
        <f>(VLOOKUP($EG216,Data!$B:$CP,Daily!EO$10,0)+VLOOKUP($IF216,Data!$B:$CP,Daily!IN$10,0))/(VLOOKUP($EG61,Data!$B:$CP,Daily!EO$10,0)+VLOOKUP($IF61,Data!$B:$CP,Daily!IN$10,0))</f>
        <v>0.3402854006586169</v>
      </c>
      <c r="AQ216" s="12">
        <f>(VLOOKUP($EG216,Data!$B:$CP,Daily!EP$10,0)+VLOOKUP($IF216,Data!$B:$CP,Daily!IO$10,0))/(VLOOKUP($EG61,Data!$B:$CP,Daily!EP$10,0)+VLOOKUP($IF61,Data!$B:$CP,Daily!IO$10,0))</f>
        <v>0.36711990111248455</v>
      </c>
      <c r="AR216" s="12">
        <f>(VLOOKUP($EG216,Data!$B:$CP,Daily!EQ$10,0)+VLOOKUP($IF216,Data!$B:$CP,Daily!IP$10,0))/(VLOOKUP($EG61,Data!$B:$CP,Daily!EQ$10,0)+VLOOKUP($IF61,Data!$B:$CP,Daily!IP$10,0))</f>
        <v>0.34468085106382979</v>
      </c>
      <c r="AS216" s="12">
        <f>(VLOOKUP($EG216,Data!$B:$CP,Daily!ER$10,0)+VLOOKUP($IF216,Data!$B:$CP,Daily!IQ$10,0))/(VLOOKUP($EG61,Data!$B:$CP,Daily!ER$10,0)+VLOOKUP($IF61,Data!$B:$CP,Daily!IQ$10,0))</f>
        <v>0.33067729083665337</v>
      </c>
      <c r="AT216" s="12">
        <f>(VLOOKUP($EG216,Data!$B:$CP,Daily!ES$10,0)+VLOOKUP($IF216,Data!$B:$CP,Daily!IR$10,0))/(VLOOKUP($EG61,Data!$B:$CP,Daily!ES$10,0)+VLOOKUP($IF61,Data!$B:$CP,Daily!IR$10,0))</f>
        <v>0.37155963302752293</v>
      </c>
      <c r="AU216" s="12">
        <f>(VLOOKUP($EG216,Data!$B:$CP,Daily!ET$10,0)+VLOOKUP($IF216,Data!$B:$CP,Daily!IS$10,0))/(VLOOKUP($EG61,Data!$B:$CP,Daily!ET$10,0)+VLOOKUP($IF61,Data!$B:$CP,Daily!IS$10,0))</f>
        <v>0.3538135593220339</v>
      </c>
      <c r="AV216" s="12">
        <f>(VLOOKUP($EG216,Data!$B:$CP,Daily!EU$10,0)+VLOOKUP($IF216,Data!$B:$CP,Daily!IT$10,0))/(VLOOKUP($EG61,Data!$B:$CP,Daily!EU$10,0)+VLOOKUP($IF61,Data!$B:$CP,Daily!IT$10,0))</f>
        <v>0.55349500713266764</v>
      </c>
      <c r="AW216" s="12">
        <f>(VLOOKUP($EG216,Data!$B:$CP,Daily!EV$10,0)+VLOOKUP($IF216,Data!$B:$CP,Daily!IU$10,0))/(VLOOKUP($EG61,Data!$B:$CP,Daily!EV$10,0)+VLOOKUP($IF61,Data!$B:$CP,Daily!IU$10,0))</f>
        <v>0.35901386748844377</v>
      </c>
      <c r="AX216" s="12">
        <f>(VLOOKUP($EG216,Data!$B:$CP,Daily!EW$10,0)+VLOOKUP($IF216,Data!$B:$CP,Daily!IV$10,0))/(VLOOKUP($EG61,Data!$B:$CP,Daily!EW$10,0)+VLOOKUP($IF61,Data!$B:$CP,Daily!IV$10,0))</f>
        <v>0.4</v>
      </c>
      <c r="AY216" s="12">
        <f>(VLOOKUP($EG216,Data!$B:$CP,Daily!EX$10,0)+VLOOKUP($IF216,Data!$B:$CP,Daily!IW$10,0))/(VLOOKUP($EG61,Data!$B:$CP,Daily!EX$10,0)+VLOOKUP($IF61,Data!$B:$CP,Daily!IW$10,0))</f>
        <v>0.3889845094664372</v>
      </c>
      <c r="AZ216" s="12">
        <f>(VLOOKUP($EG216,Data!$B:$CP,Daily!EY$10,0)+VLOOKUP($IF216,Data!$B:$CP,Daily!IX$10,0))/(VLOOKUP($EG61,Data!$B:$CP,Daily!EY$10,0)+VLOOKUP($IF61,Data!$B:$CP,Daily!IX$10,0))</f>
        <v>0.3457142857142857</v>
      </c>
      <c r="BA216" s="12">
        <f>(VLOOKUP($EG216,Data!$B:$CP,Daily!EZ$10,0)+VLOOKUP($IF216,Data!$B:$CP,Daily!IY$10,0))/(VLOOKUP($EG61,Data!$B:$CP,Daily!EZ$10,0)+VLOOKUP($IF61,Data!$B:$CP,Daily!IY$10,0))</f>
        <v>0.36768149882903983</v>
      </c>
      <c r="BB216" s="12">
        <f>(VLOOKUP($EG216,Data!$B:$CP,Daily!FA$10,0)+VLOOKUP($IF216,Data!$B:$CP,Daily!IZ$10,0))/(VLOOKUP($EG61,Data!$B:$CP,Daily!FA$10,0)+VLOOKUP($IF61,Data!$B:$CP,Daily!IZ$10,0))</f>
        <v>0.38742393509127787</v>
      </c>
      <c r="BC216" s="12">
        <f>(VLOOKUP($EG216,Data!$B:$CP,Daily!FB$10,0)+VLOOKUP($IF216,Data!$B:$CP,Daily!JA$10,0))/(VLOOKUP($EG61,Data!$B:$CP,Daily!FB$10,0)+VLOOKUP($IF61,Data!$B:$CP,Daily!JA$10,0))</f>
        <v>0.35789473684210527</v>
      </c>
      <c r="BD216" s="12">
        <f>(VLOOKUP($EG216,Data!$B:$CP,Daily!FC$10,0)+VLOOKUP($IF216,Data!$B:$CP,Daily!JB$10,0))/(VLOOKUP($EG61,Data!$B:$CP,Daily!FC$10,0)+VLOOKUP($IF61,Data!$B:$CP,Daily!JB$10,0))</f>
        <v>0.35162950257289882</v>
      </c>
      <c r="BE216" s="12">
        <f>(VLOOKUP($EG216,Data!$B:$CP,Daily!FD$10,0)+VLOOKUP($IF216,Data!$B:$CP,Daily!JC$10,0))/(VLOOKUP($EG61,Data!$B:$CP,Daily!FD$10,0)+VLOOKUP($IF61,Data!$B:$CP,Daily!JC$10,0))</f>
        <v>0.37407407407407406</v>
      </c>
      <c r="BF216" s="12">
        <f>(VLOOKUP($EG216,Data!$B:$CP,Daily!FE$10,0)+VLOOKUP($IF216,Data!$B:$CP,Daily!JD$10,0))/(VLOOKUP($EG61,Data!$B:$CP,Daily!FE$10,0)+VLOOKUP($IF61,Data!$B:$CP,Daily!JD$10,0))</f>
        <v>0.3741721854304636</v>
      </c>
      <c r="BG216" s="12">
        <f>(VLOOKUP($EG216,Data!$B:$CP,Daily!FF$10,0)+VLOOKUP($IF216,Data!$B:$CP,Daily!JE$10,0))/(VLOOKUP($EG61,Data!$B:$CP,Daily!FF$10,0)+VLOOKUP($IF61,Data!$B:$CP,Daily!JE$10,0))</f>
        <v>0.38451443569553806</v>
      </c>
      <c r="BH216" s="12">
        <f>(VLOOKUP($EG216,Data!$B:$CP,Daily!FG$10,0)+VLOOKUP($IF216,Data!$B:$CP,Daily!JF$10,0))/(VLOOKUP($EG61,Data!$B:$CP,Daily!FG$10,0)+VLOOKUP($IF61,Data!$B:$CP,Daily!JF$10,0))</f>
        <v>0.35224586288416077</v>
      </c>
      <c r="BI216" s="12">
        <f>(VLOOKUP($EG216,Data!$B:$CP,Daily!FH$10,0)+VLOOKUP($IF216,Data!$B:$CP,Daily!JG$10,0))/(VLOOKUP($EG61,Data!$B:$CP,Daily!FH$10,0)+VLOOKUP($IF61,Data!$B:$CP,Daily!JG$10,0))</f>
        <v>0.34811529933481156</v>
      </c>
      <c r="BJ216" s="12">
        <f>(VLOOKUP($EG216,Data!$B:$CP,Daily!FI$10,0)+VLOOKUP($IF216,Data!$B:$CP,Daily!JH$10,0))/(VLOOKUP($EG61,Data!$B:$CP,Daily!FI$10,0)+VLOOKUP($IF61,Data!$B:$CP,Daily!JH$10,0))</f>
        <v>0.39438943894389439</v>
      </c>
      <c r="BK216" s="12">
        <f>(VLOOKUP($EG216,Data!$B:$CP,Daily!FJ$10,0)+VLOOKUP($IF216,Data!$B:$CP,Daily!JI$10,0))/(VLOOKUP($EG61,Data!$B:$CP,Daily!FJ$10,0)+VLOOKUP($IF61,Data!$B:$CP,Daily!JI$10,0))</f>
        <v>0.35555555555555557</v>
      </c>
      <c r="BL216" s="12">
        <f>(VLOOKUP($EG216,Data!$B:$CP,Daily!FK$10,0)+VLOOKUP($IF216,Data!$B:$CP,Daily!JJ$10,0))/(VLOOKUP($EG61,Data!$B:$CP,Daily!FK$10,0)+VLOOKUP($IF61,Data!$B:$CP,Daily!JJ$10,0))</f>
        <v>0.38416988416988418</v>
      </c>
      <c r="BM216" s="12">
        <f>(VLOOKUP($EG216,Data!$B:$CP,Daily!FL$10,0)+VLOOKUP($IF216,Data!$B:$CP,Daily!JK$10,0))/(VLOOKUP($EG61,Data!$B:$CP,Daily!FL$10,0)+VLOOKUP($IF61,Data!$B:$CP,Daily!JK$10,0))</f>
        <v>0.37905604719764013</v>
      </c>
      <c r="BN216" s="12">
        <f>(VLOOKUP($EG216,Data!$B:$CP,Daily!FM$10,0)+VLOOKUP($IF216,Data!$B:$CP,Daily!JL$10,0))/(VLOOKUP($EG61,Data!$B:$CP,Daily!FM$10,0)+VLOOKUP($IF61,Data!$B:$CP,Daily!JL$10,0))</f>
        <v>0.36043360433604338</v>
      </c>
      <c r="BO216" s="12">
        <f>(VLOOKUP($EG216,Data!$B:$CP,Daily!FN$10,0)+VLOOKUP($IF216,Data!$B:$CP,Daily!JM$10,0))/(VLOOKUP($EG61,Data!$B:$CP,Daily!FN$10,0)+VLOOKUP($IF61,Data!$B:$CP,Daily!JM$10,0))</f>
        <v>0.36324786324786323</v>
      </c>
      <c r="BP216" s="12">
        <f>(VLOOKUP($EG216,Data!$B:$CP,Daily!FO$10,0)+VLOOKUP($IF216,Data!$B:$CP,Daily!JN$10,0))/(VLOOKUP($EG61,Data!$B:$CP,Daily!FO$10,0)+VLOOKUP($IF61,Data!$B:$CP,Daily!JN$10,0))</f>
        <v>0.38848920863309355</v>
      </c>
      <c r="BQ216" s="12">
        <f>(VLOOKUP($EG216,Data!$B:$CP,Daily!FP$10,0)+VLOOKUP($IF216,Data!$B:$CP,Daily!JO$10,0))/(VLOOKUP($EG61,Data!$B:$CP,Daily!FP$10,0)+VLOOKUP($IF61,Data!$B:$CP,Daily!JO$10,0))</f>
        <v>0.35916359163591638</v>
      </c>
      <c r="BR216" s="12">
        <f>(VLOOKUP($EG216,Data!$B:$CP,Daily!FQ$10,0)+VLOOKUP($IF216,Data!$B:$CP,Daily!JP$10,0))/(VLOOKUP($EG61,Data!$B:$CP,Daily!FQ$10,0)+VLOOKUP($IF61,Data!$B:$CP,Daily!JP$10,0))</f>
        <v>0.39218009478672988</v>
      </c>
      <c r="BS216" s="12">
        <f>(VLOOKUP($EG216,Data!$B:$CP,Daily!FR$10,0)+VLOOKUP($IF216,Data!$B:$CP,Daily!JQ$10,0))/(VLOOKUP($EG61,Data!$B:$CP,Daily!FR$10,0)+VLOOKUP($IF61,Data!$B:$CP,Daily!JQ$10,0))</f>
        <v>0.38005050505050503</v>
      </c>
      <c r="BT216" s="12">
        <f>(VLOOKUP($EG216,Data!$B:$CP,Daily!FS$10,0)+VLOOKUP($IF216,Data!$B:$CP,Daily!JR$10,0))/(VLOOKUP($EG61,Data!$B:$CP,Daily!FS$10,0)+VLOOKUP($IF61,Data!$B:$CP,Daily!JR$10,0))</f>
        <v>0.38911022576361221</v>
      </c>
      <c r="BU216" s="12">
        <f>(VLOOKUP($EG216,Data!$B:$CP,Daily!FT$10,0)+VLOOKUP($IF216,Data!$B:$CP,Daily!JS$10,0))/(VLOOKUP($EG61,Data!$B:$CP,Daily!FT$10,0)+VLOOKUP($IF61,Data!$B:$CP,Daily!JS$10,0))</f>
        <v>0.35049019607843135</v>
      </c>
      <c r="BV216" s="12">
        <f>(VLOOKUP($EG216,Data!$B:$CP,Daily!FU$10,0)+VLOOKUP($IF216,Data!$B:$CP,Daily!JT$10,0))/(VLOOKUP($EG61,Data!$B:$CP,Daily!FU$10,0)+VLOOKUP($IF61,Data!$B:$CP,Daily!JT$10,0))</f>
        <v>0.39826839826839827</v>
      </c>
      <c r="BW216" s="12">
        <f>(VLOOKUP($EG216,Data!$B:$CP,Daily!FV$10,0)+VLOOKUP($IF216,Data!$B:$CP,Daily!JU$10,0))/(VLOOKUP($EG61,Data!$B:$CP,Daily!FV$10,0)+VLOOKUP($IF61,Data!$B:$CP,Daily!JU$10,0))</f>
        <v>0.37044534412955465</v>
      </c>
      <c r="BX216" s="12">
        <f>(VLOOKUP($EG216,Data!$B:$CP,Daily!FW$10,0)+VLOOKUP($IF216,Data!$B:$CP,Daily!JV$10,0))/(VLOOKUP($EG61,Data!$B:$CP,Daily!FW$10,0)+VLOOKUP($IF61,Data!$B:$CP,Daily!JV$10,0))</f>
        <v>0.4128166915052161</v>
      </c>
      <c r="BY216" s="12">
        <f>(VLOOKUP($EG216,Data!$B:$CP,Daily!FX$10,0)+VLOOKUP($IF216,Data!$B:$CP,Daily!JW$10,0))/(VLOOKUP($EG61,Data!$B:$CP,Daily!FX$10,0)+VLOOKUP($IF61,Data!$B:$CP,Daily!JW$10,0))</f>
        <v>0.37577639751552794</v>
      </c>
      <c r="BZ216" s="12">
        <f>(VLOOKUP($EG216,Data!$B:$CP,Daily!FY$10,0)+VLOOKUP($IF216,Data!$B:$CP,Daily!JX$10,0))/(VLOOKUP($EG61,Data!$B:$CP,Daily!FY$10,0)+VLOOKUP($IF61,Data!$B:$CP,Daily!JX$10,0))</f>
        <v>0.34146341463414637</v>
      </c>
      <c r="CA216" s="12">
        <f>(VLOOKUP($EG216,Data!$B:$CP,Daily!FZ$10,0)+VLOOKUP($IF216,Data!$B:$CP,Daily!JY$10,0))/(VLOOKUP($EG61,Data!$B:$CP,Daily!FZ$10,0)+VLOOKUP($IF61,Data!$B:$CP,Daily!JY$10,0))</f>
        <v>0.36262203626220363</v>
      </c>
      <c r="CB216" s="12">
        <f>(VLOOKUP($EG216,Data!$B:$CP,Daily!GA$10,0)+VLOOKUP($IF216,Data!$B:$CP,Daily!JZ$10,0))/(VLOOKUP($EG61,Data!$B:$CP,Daily!GA$10,0)+VLOOKUP($IF61,Data!$B:$CP,Daily!JZ$10,0))</f>
        <v>0.35664335664335667</v>
      </c>
      <c r="CC216" s="12">
        <f>(VLOOKUP($EG216,Data!$B:$CP,Daily!GB$10,0)+VLOOKUP($IF216,Data!$B:$CP,Daily!KA$10,0))/(VLOOKUP($EG61,Data!$B:$CP,Daily!GB$10,0)+VLOOKUP($IF61,Data!$B:$CP,Daily!KA$10,0))</f>
        <v>0.34408602150537637</v>
      </c>
      <c r="CD216" s="12">
        <f>(VLOOKUP($EG216,Data!$B:$CP,Daily!GC$10,0)+VLOOKUP($IF216,Data!$B:$CP,Daily!KB$10,0))/(VLOOKUP($EG61,Data!$B:$CP,Daily!GC$10,0)+VLOOKUP($IF61,Data!$B:$CP,Daily!KB$10,0))</f>
        <v>0.33333333333333331</v>
      </c>
      <c r="CE216" s="12">
        <f>(VLOOKUP($EG216,Data!$B:$CP,Daily!GD$10,0)+VLOOKUP($IF216,Data!$B:$CP,Daily!KC$10,0))/(VLOOKUP($EG61,Data!$B:$CP,Daily!GD$10,0)+VLOOKUP($IF61,Data!$B:$CP,Daily!KC$10,0))</f>
        <v>0.3994413407821229</v>
      </c>
      <c r="CF216" s="12">
        <f>(VLOOKUP($EG216,Data!$B:$CP,Daily!GE$10,0)+VLOOKUP($IF216,Data!$B:$CP,Daily!KD$10,0))/(VLOOKUP($EG61,Data!$B:$CP,Daily!GE$10,0)+VLOOKUP($IF61,Data!$B:$CP,Daily!KD$10,0))</f>
        <v>0.33333333333333331</v>
      </c>
      <c r="CG216" s="12">
        <f>(VLOOKUP($EG216,Data!$B:$CP,Daily!GF$10,0)+VLOOKUP($IF216,Data!$B:$CP,Daily!KE$10,0))/(VLOOKUP($EG61,Data!$B:$CP,Daily!GF$10,0)+VLOOKUP($IF61,Data!$B:$CP,Daily!KE$10,0))</f>
        <v>0.33165829145728642</v>
      </c>
      <c r="CH216" s="12">
        <f>(VLOOKUP($EG216,Data!$B:$CP,Daily!GG$10,0)+VLOOKUP($IF216,Data!$B:$CP,Daily!KF$10,0))/(VLOOKUP($EG61,Data!$B:$CP,Daily!GG$10,0)+VLOOKUP($IF61,Data!$B:$CP,Daily!KF$10,0))</f>
        <v>0.35244755244755244</v>
      </c>
      <c r="CI216" s="12">
        <f>(VLOOKUP($EG216,Data!$B:$CP,Daily!GH$10,0)+VLOOKUP($IF216,Data!$B:$CP,Daily!KG$10,0))/(VLOOKUP($EG61,Data!$B:$CP,Daily!GH$10,0)+VLOOKUP($IF61,Data!$B:$CP,Daily!KG$10,0))</f>
        <v>0.37221494102228048</v>
      </c>
      <c r="CJ216" s="12">
        <f>(VLOOKUP($EG216,Data!$B:$CP,Daily!GI$10,0)+VLOOKUP($IF216,Data!$B:$CP,Daily!KH$10,0))/(VLOOKUP($EG61,Data!$B:$CP,Daily!GI$10,0)+VLOOKUP($IF61,Data!$B:$CP,Daily!KH$10,0))</f>
        <v>0.35030549898167007</v>
      </c>
      <c r="CK216" s="12">
        <f>(VLOOKUP($EG216,Data!$B:$CP,Daily!GJ$10,0)+VLOOKUP($IF216,Data!$B:$CP,Daily!KI$10,0))/(VLOOKUP($EG61,Data!$B:$CP,Daily!GJ$10,0)+VLOOKUP($IF61,Data!$B:$CP,Daily!KI$10,0))</f>
        <v>0.32734530938123751</v>
      </c>
      <c r="CL216" s="12">
        <f>(VLOOKUP($EG216,Data!$B:$CP,Daily!GK$10,0)+VLOOKUP($IF216,Data!$B:$CP,Daily!KJ$10,0))/(VLOOKUP($EG61,Data!$B:$CP,Daily!GK$10,0)+VLOOKUP($IF61,Data!$B:$CP,Daily!KJ$10,0))</f>
        <v>0.37577639751552794</v>
      </c>
      <c r="CM216" s="12">
        <f>(VLOOKUP($EG216,Data!$B:$CP,Daily!GL$10,0)+VLOOKUP($IF216,Data!$B:$CP,Daily!KK$10,0))/(VLOOKUP($EG61,Data!$B:$CP,Daily!GL$10,0)+VLOOKUP($IF61,Data!$B:$CP,Daily!KK$10,0))</f>
        <v>0.37217391304347824</v>
      </c>
      <c r="CN216" s="12">
        <f>(VLOOKUP($EG216,Data!$B:$CP,Daily!GM$10,0)+VLOOKUP($IF216,Data!$B:$CP,Daily!KL$10,0))/(VLOOKUP($EG61,Data!$B:$CP,Daily!GM$10,0)+VLOOKUP($IF61,Data!$B:$CP,Daily!KL$10,0))</f>
        <v>0.35751295336787564</v>
      </c>
      <c r="CO216" s="12">
        <f>(VLOOKUP($EG216,Data!$B:$CP,Daily!GN$10,0)+VLOOKUP($IF216,Data!$B:$CP,Daily!KM$10,0))/(VLOOKUP($EG61,Data!$B:$CP,Daily!GN$10,0)+VLOOKUP($IF61,Data!$B:$CP,Daily!KM$10,0))</f>
        <v>0.35416666666666669</v>
      </c>
      <c r="CP216" s="12">
        <f>(VLOOKUP($EG216,Data!$B:$CP,Daily!GO$10,0)+VLOOKUP($IF216,Data!$B:$CP,Daily!KN$10,0))/(VLOOKUP($EG61,Data!$B:$CP,Daily!GO$10,0)+VLOOKUP($IF61,Data!$B:$CP,Daily!KN$10,0))</f>
        <v>0.3808139534883721</v>
      </c>
      <c r="CQ216" s="12">
        <f>(VLOOKUP($EG216,Data!$B:$CP,Daily!GP$10,0)+VLOOKUP($IF216,Data!$B:$CP,Daily!KO$10,0))/(VLOOKUP($EG61,Data!$B:$CP,Daily!GP$10,0)+VLOOKUP($IF61,Data!$B:$CP,Daily!KO$10,0))</f>
        <v>0.35416666666666669</v>
      </c>
      <c r="CR216" s="12">
        <f>(VLOOKUP($EG216,Data!$B:$CP,Daily!GQ$10,0)+VLOOKUP($IF216,Data!$B:$CP,Daily!KP$10,0))/(VLOOKUP($EG61,Data!$B:$CP,Daily!GQ$10,0)+VLOOKUP($IF61,Data!$B:$CP,Daily!KP$10,0))</f>
        <v>0.36730360934182588</v>
      </c>
      <c r="CS216" s="12">
        <f>(VLOOKUP($EG216,Data!$B:$CP,Daily!GR$10,0)+VLOOKUP($IF216,Data!$B:$CP,Daily!KQ$10,0))/(VLOOKUP($EG61,Data!$B:$CP,Daily!GR$10,0)+VLOOKUP($IF61,Data!$B:$CP,Daily!KQ$10,0))</f>
        <v>0.36896551724137933</v>
      </c>
      <c r="CT216" s="12">
        <f>(VLOOKUP($EG216,Data!$B:$CP,Daily!GS$10,0)+VLOOKUP($IF216,Data!$B:$CP,Daily!KR$10,0))/(VLOOKUP($EG61,Data!$B:$CP,Daily!GS$10,0)+VLOOKUP($IF61,Data!$B:$CP,Daily!KR$10,0))</f>
        <v>0.3525535420098847</v>
      </c>
      <c r="CU216" s="12">
        <f>(VLOOKUP($EG216,Data!$B:$CP,Daily!GT$10,0)+VLOOKUP($IF216,Data!$B:$CP,Daily!KS$10,0))/(VLOOKUP($EG61,Data!$B:$CP,Daily!GT$10,0)+VLOOKUP($IF61,Data!$B:$CP,Daily!KS$10,0))</f>
        <v>0.38752052545155996</v>
      </c>
      <c r="CV216" s="12">
        <f>(VLOOKUP($EG216,Data!$B:$CP,Daily!GU$10,0)+VLOOKUP($IF216,Data!$B:$CP,Daily!KT$10,0))/(VLOOKUP($EG61,Data!$B:$CP,Daily!GU$10,0)+VLOOKUP($IF61,Data!$B:$CP,Daily!KT$10,0))</f>
        <v>0.35916359163591638</v>
      </c>
      <c r="CW216" s="12">
        <f>(VLOOKUP($EG216,Data!$B:$CP,Daily!GV$10,0)+VLOOKUP($IF216,Data!$B:$CP,Daily!KU$10,0))/(VLOOKUP($EG61,Data!$B:$CP,Daily!GV$10,0)+VLOOKUP($IF61,Data!$B:$CP,Daily!KU$10,0))</f>
        <v>0.38002296211251435</v>
      </c>
      <c r="CX216" s="12">
        <f>(VLOOKUP($EG216,Data!$B:$CP,Daily!GW$10,0)+VLOOKUP($IF216,Data!$B:$CP,Daily!KV$10,0))/(VLOOKUP($EG61,Data!$B:$CP,Daily!GW$10,0)+VLOOKUP($IF61,Data!$B:$CP,Daily!KV$10,0))</f>
        <v>0.35164835164835168</v>
      </c>
      <c r="CY216" s="12">
        <f>(VLOOKUP($EG216,Data!$B:$CP,Daily!GX$10,0)+VLOOKUP($IF216,Data!$B:$CP,Daily!KW$10,0))/(VLOOKUP($EG61,Data!$B:$CP,Daily!GX$10,0)+VLOOKUP($IF61,Data!$B:$CP,Daily!KW$10,0))</f>
        <v>0.34146341463414637</v>
      </c>
      <c r="CZ216" s="12">
        <f>(VLOOKUP($EG216,Data!$B:$CP,Daily!GY$10,0)+VLOOKUP($IF216,Data!$B:$CP,Daily!KX$10,0))/(VLOOKUP($EG61,Data!$B:$CP,Daily!GY$10,0)+VLOOKUP($IF61,Data!$B:$CP,Daily!KX$10,0))</f>
        <v>0.37866666666666665</v>
      </c>
      <c r="DA216" s="12">
        <f>(VLOOKUP($EG216,Data!$B:$CP,Daily!GZ$10,0)+VLOOKUP($IF216,Data!$B:$CP,Daily!KY$10,0))/(VLOOKUP($EG61,Data!$B:$CP,Daily!GZ$10,0)+VLOOKUP($IF61,Data!$B:$CP,Daily!KY$10,0))</f>
        <v>0.36726804123711343</v>
      </c>
      <c r="DB216" s="12">
        <f>(VLOOKUP($EG216,Data!$B:$CP,Daily!HA$10,0)+VLOOKUP($IF216,Data!$B:$CP,Daily!KZ$10,0))/(VLOOKUP($EG61,Data!$B:$CP,Daily!HA$10,0)+VLOOKUP($IF61,Data!$B:$CP,Daily!KZ$10,0))</f>
        <v>0.36098310291858676</v>
      </c>
      <c r="DC216" s="12">
        <f>(VLOOKUP($EG216,Data!$B:$CP,Daily!HB$10,0)+VLOOKUP($IF216,Data!$B:$CP,Daily!LA$10,0))/(VLOOKUP($EG61,Data!$B:$CP,Daily!HB$10,0)+VLOOKUP($IF61,Data!$B:$CP,Daily!LA$10,0))</f>
        <v>0.51242236024844723</v>
      </c>
      <c r="DD216" s="12">
        <f>(VLOOKUP($EG216,Data!$B:$CP,Daily!HC$10,0)+VLOOKUP($IF216,Data!$B:$CP,Daily!LB$10,0))/(VLOOKUP($EG61,Data!$B:$CP,Daily!HC$10,0)+VLOOKUP($IF61,Data!$B:$CP,Daily!LB$10,0))</f>
        <v>0.5338441890166028</v>
      </c>
      <c r="DE216" s="12">
        <f>(VLOOKUP($EG216,Data!$B:$CP,Daily!HD$10,0)+VLOOKUP($IF216,Data!$B:$CP,Daily!LC$10,0))/(VLOOKUP($EG61,Data!$B:$CP,Daily!HD$10,0)+VLOOKUP($IF61,Data!$B:$CP,Daily!LC$10,0))</f>
        <v>0.51292246520874751</v>
      </c>
      <c r="DF216" s="12">
        <f>(VLOOKUP($EG216,Data!$B:$CP,Daily!HE$10,0)+VLOOKUP($IF216,Data!$B:$CP,Daily!LD$10,0))/(VLOOKUP($EG61,Data!$B:$CP,Daily!HE$10,0)+VLOOKUP($IF61,Data!$B:$CP,Daily!LD$10,0))</f>
        <v>0.52317880794701987</v>
      </c>
      <c r="DG216" s="12">
        <f>(VLOOKUP($EG216,Data!$B:$CP,Daily!HF$10,0)+VLOOKUP($IF216,Data!$B:$CP,Daily!LE$10,0))/(VLOOKUP($EG61,Data!$B:$CP,Daily!HF$10,0)+VLOOKUP($IF61,Data!$B:$CP,Daily!LE$10,0))</f>
        <v>0.53296703296703296</v>
      </c>
      <c r="DH216" s="12">
        <f>(VLOOKUP($EG216,Data!$B:$CP,Daily!HG$10,0)+VLOOKUP($IF216,Data!$B:$CP,Daily!LF$10,0))/(VLOOKUP($EG61,Data!$B:$CP,Daily!HG$10,0)+VLOOKUP($IF61,Data!$B:$CP,Daily!LF$10,0))</f>
        <v>0.49850299401197606</v>
      </c>
      <c r="DI216" s="12">
        <f>(VLOOKUP($EG216,Data!$B:$CP,Daily!HH$10,0)+VLOOKUP($IF216,Data!$B:$CP,Daily!LG$10,0))/(VLOOKUP($EG61,Data!$B:$CP,Daily!HH$10,0)+VLOOKUP($IF61,Data!$B:$CP,Daily!LG$10,0))</f>
        <v>0.53061224489795922</v>
      </c>
      <c r="DJ216" s="12">
        <f>(VLOOKUP($EG216,Data!$B:$CP,Daily!HI$10,0)+VLOOKUP($IF216,Data!$B:$CP,Daily!LH$10,0))/(VLOOKUP($EG61,Data!$B:$CP,Daily!HI$10,0)+VLOOKUP($IF61,Data!$B:$CP,Daily!LH$10,0))</f>
        <v>0.4713193116634799</v>
      </c>
      <c r="DK216" s="12">
        <f>(VLOOKUP($EG216,Data!$B:$CP,Daily!HJ$10,0)+VLOOKUP($IF216,Data!$B:$CP,Daily!LI$10,0))/(VLOOKUP($EG61,Data!$B:$CP,Daily!HJ$10,0)+VLOOKUP($IF61,Data!$B:$CP,Daily!LI$10,0))</f>
        <v>0.39041533546325879</v>
      </c>
      <c r="DL216" s="12">
        <f>(VLOOKUP($EG216,Data!$B:$CP,Daily!HK$10,0)+VLOOKUP($IF216,Data!$B:$CP,Daily!LJ$10,0))/(VLOOKUP($EG61,Data!$B:$CP,Daily!HK$10,0)+VLOOKUP($IF61,Data!$B:$CP,Daily!LJ$10,0))</f>
        <v>0.39466666666666667</v>
      </c>
      <c r="DM216" s="12">
        <f>(VLOOKUP($EG216,Data!$B:$CP,Daily!HL$10,0)+VLOOKUP($IF216,Data!$B:$CP,Daily!LK$10,0))/(VLOOKUP($EG61,Data!$B:$CP,Daily!HL$10,0)+VLOOKUP($IF61,Data!$B:$CP,Daily!LK$10,0))</f>
        <v>0.44678492239467849</v>
      </c>
      <c r="DN216" s="12">
        <f>(VLOOKUP($EG216,Data!$B:$CP,Daily!HM$10,0)+VLOOKUP($IF216,Data!$B:$CP,Daily!LL$10,0))/(VLOOKUP($EG61,Data!$B:$CP,Daily!HM$10,0)+VLOOKUP($IF61,Data!$B:$CP,Daily!LL$10,0))</f>
        <v>0.41121495327102803</v>
      </c>
      <c r="DO216" s="12">
        <f>(VLOOKUP($EG216,Data!$B:$CP,Daily!HN$10,0)+VLOOKUP($IF216,Data!$B:$CP,Daily!LM$10,0))/(VLOOKUP($EG61,Data!$B:$CP,Daily!HN$10,0)+VLOOKUP($IF61,Data!$B:$CP,Daily!LM$10,0))</f>
        <v>0.43321917808219179</v>
      </c>
      <c r="DP216" s="12">
        <f>(VLOOKUP($EG216,Data!$B:$CP,Daily!HO$10,0)+VLOOKUP($IF216,Data!$B:$CP,Daily!LN$10,0))/(VLOOKUP($EG61,Data!$B:$CP,Daily!HO$10,0)+VLOOKUP($IF61,Data!$B:$CP,Daily!LN$10,0))</f>
        <v>0.38514173998044965</v>
      </c>
      <c r="DQ216" s="12">
        <f>(VLOOKUP($EG216,Data!$B:$CP,Daily!HP$10,0)+VLOOKUP($IF216,Data!$B:$CP,Daily!LO$10,0))/(VLOOKUP($EG61,Data!$B:$CP,Daily!HP$10,0)+VLOOKUP($IF61,Data!$B:$CP,Daily!LO$10,0))</f>
        <v>0.44485294117647056</v>
      </c>
      <c r="DR216" s="12">
        <f>(VLOOKUP($EG216,Data!$B:$CP,Daily!HQ$10,0)+VLOOKUP($IF216,Data!$B:$CP,Daily!LP$10,0))/(VLOOKUP($EG61,Data!$B:$CP,Daily!HQ$10,0)+VLOOKUP($IF61,Data!$B:$CP,Daily!LP$10,0))</f>
        <v>0.38605741066198007</v>
      </c>
      <c r="DS216" s="12">
        <f>(VLOOKUP($EG216,Data!$B:$CP,Daily!HR$10,0)+VLOOKUP($IF216,Data!$B:$CP,Daily!LQ$10,0))/(VLOOKUP($EG61,Data!$B:$CP,Daily!HR$10,0)+VLOOKUP($IF61,Data!$B:$CP,Daily!LQ$10,0))</f>
        <v>0.35524920466595972</v>
      </c>
      <c r="DT216" s="12">
        <f>(VLOOKUP($EG216,Data!$B:$CP,Daily!HS$10,0)+VLOOKUP($IF216,Data!$B:$CP,Daily!LR$10,0))/(VLOOKUP($EG61,Data!$B:$CP,Daily!HS$10,0)+VLOOKUP($IF61,Data!$B:$CP,Daily!LR$10,0))</f>
        <v>0.36305732484076431</v>
      </c>
      <c r="DU216" s="12">
        <f>(VLOOKUP($EG216,Data!$B:$CP,Daily!HT$10,0)+VLOOKUP($IF216,Data!$B:$CP,Daily!LS$10,0))/(VLOOKUP($EG61,Data!$B:$CP,Daily!HT$10,0)+VLOOKUP($IF61,Data!$B:$CP,Daily!LS$10,0))</f>
        <v>0.34208059981255856</v>
      </c>
      <c r="DV216" s="14"/>
      <c r="DW216" s="12">
        <f t="shared" si="3324"/>
        <v>0.35416666666666669</v>
      </c>
      <c r="DX216" s="12">
        <f t="shared" si="3325"/>
        <v>0.39218009478672988</v>
      </c>
      <c r="DY216" s="12">
        <f t="shared" si="3326"/>
        <v>3.8013428120063197E-2</v>
      </c>
      <c r="DZ216" s="12">
        <f t="shared" si="3327"/>
        <v>0.42069016587677727</v>
      </c>
      <c r="EA216" s="12">
        <f t="shared" si="3328"/>
        <v>0.3256565955766193</v>
      </c>
      <c r="EB216" s="14"/>
      <c r="EC216" s="12">
        <f t="shared" ref="EC216:EC222" si="3362">_xlfn.STDEV.P(AJ216:DU216)</f>
        <v>5.2234418062966553E-2</v>
      </c>
      <c r="ED216" s="12">
        <f>SUMPRODUCT(DN216:DT216,DN$61:DT$61)/SUM(DN$61:DT$61)</f>
        <v>0.39742951828545042</v>
      </c>
      <c r="EE216" s="12">
        <f>SUMPRODUCT(CR216:DT216,CR$61:DT$61)/SUM(CR$61:DT$61)</f>
        <v>0.41663352081037874</v>
      </c>
      <c r="EF216" s="1"/>
      <c r="EG216" s="7" t="s">
        <v>482</v>
      </c>
      <c r="EH216" s="7" t="s">
        <v>54</v>
      </c>
      <c r="EI216" s="12">
        <f>VLOOKUP($EG216,Data!$B:$CP,Daily!EI$10,0)/VLOOKUP($EG61,Data!$B:$CP,Daily!EI$10,0)</f>
        <v>0.47207207207207208</v>
      </c>
      <c r="EJ216" s="12">
        <f>VLOOKUP($EG216,Data!$B:$CP,Daily!EJ$10,0)/VLOOKUP($EG61,Data!$B:$CP,Daily!EJ$10,0)</f>
        <v>0.43913043478260871</v>
      </c>
      <c r="EK216" s="12">
        <f>VLOOKUP($EG216,Data!$B:$CP,Daily!EK$10,0)/VLOOKUP($EG61,Data!$B:$CP,Daily!EK$10,0)</f>
        <v>0.3396778916544656</v>
      </c>
      <c r="EL216" s="12">
        <f>VLOOKUP($EG216,Data!$B:$CP,Daily!EL$10,0)/VLOOKUP($EG61,Data!$B:$CP,Daily!EL$10,0)</f>
        <v>0.36059479553903345</v>
      </c>
      <c r="EM216" s="12">
        <f>VLOOKUP($EG216,Data!$B:$CP,Daily!EM$10,0)/VLOOKUP($EG61,Data!$B:$CP,Daily!EM$10,0)</f>
        <v>0.30952380952380953</v>
      </c>
      <c r="EN216" s="12">
        <f>VLOOKUP($EG216,Data!$B:$CP,Daily!EN$10,0)/VLOOKUP($EG61,Data!$B:$CP,Daily!EN$10,0)</f>
        <v>0.40804597701149425</v>
      </c>
      <c r="EO216" s="12">
        <f>VLOOKUP($EG216,Data!$B:$CP,Daily!EO$10,0)/VLOOKUP($EG61,Data!$B:$CP,Daily!EO$10,0)</f>
        <v>0.34191702432045779</v>
      </c>
      <c r="EP216" s="12">
        <f>VLOOKUP($EG216,Data!$B:$CP,Daily!EP$10,0)/VLOOKUP($EG61,Data!$B:$CP,Daily!EP$10,0)</f>
        <v>0.36939721792890262</v>
      </c>
      <c r="EQ216" s="12">
        <f>VLOOKUP($EG216,Data!$B:$CP,Daily!EQ$10,0)/VLOOKUP($EG61,Data!$B:$CP,Daily!EQ$10,0)</f>
        <v>0.33718689788053952</v>
      </c>
      <c r="ER216" s="12">
        <f>VLOOKUP($EG216,Data!$B:$CP,Daily!ER$10,0)/VLOOKUP($EG61,Data!$B:$CP,Daily!ER$10,0)</f>
        <v>0.32586206896551723</v>
      </c>
      <c r="ES216" s="12">
        <f>VLOOKUP($EG216,Data!$B:$CP,Daily!ES$10,0)/VLOOKUP($EG61,Data!$B:$CP,Daily!ES$10,0)</f>
        <v>0.37677053824362605</v>
      </c>
      <c r="ET216" s="12">
        <f>VLOOKUP($EG216,Data!$B:$CP,Daily!ET$10,0)/VLOOKUP($EG61,Data!$B:$CP,Daily!ET$10,0)</f>
        <v>0.35795454545454547</v>
      </c>
      <c r="EU216" s="12">
        <f>VLOOKUP($EG216,Data!$B:$CP,Daily!EU$10,0)/VLOOKUP($EG61,Data!$B:$CP,Daily!EU$10,0)</f>
        <v>0.58052434456928836</v>
      </c>
      <c r="EV216" s="12">
        <f>VLOOKUP($EG216,Data!$B:$CP,Daily!EV$10,0)/VLOOKUP($EG61,Data!$B:$CP,Daily!EV$10,0)</f>
        <v>0.36421052631578948</v>
      </c>
      <c r="EW216" s="12">
        <f>VLOOKUP($EG216,Data!$B:$CP,Daily!EW$10,0)/VLOOKUP($EG61,Data!$B:$CP,Daily!EW$10,0)</f>
        <v>0.4176904176904177</v>
      </c>
      <c r="EX216" s="12">
        <f>VLOOKUP($EG216,Data!$B:$CP,Daily!EX$10,0)/VLOOKUP($EG61,Data!$B:$CP,Daily!EX$10,0)</f>
        <v>0.39473684210526316</v>
      </c>
      <c r="EY216" s="12">
        <f>VLOOKUP($EG216,Data!$B:$CP,Daily!EY$10,0)/VLOOKUP($EG61,Data!$B:$CP,Daily!EY$10,0)</f>
        <v>0.32616487455197135</v>
      </c>
      <c r="EZ216" s="12">
        <f>VLOOKUP($EG216,Data!$B:$CP,Daily!EZ$10,0)/VLOOKUP($EG61,Data!$B:$CP,Daily!EZ$10,0)</f>
        <v>0.37735849056603776</v>
      </c>
      <c r="FA216" s="12">
        <f>VLOOKUP($EG216,Data!$B:$CP,Daily!FA$10,0)/VLOOKUP($EG61,Data!$B:$CP,Daily!FA$10,0)</f>
        <v>0.39119170984455959</v>
      </c>
      <c r="FB216" s="12">
        <f>VLOOKUP($EG216,Data!$B:$CP,Daily!FB$10,0)/VLOOKUP($EG61,Data!$B:$CP,Daily!FB$10,0)</f>
        <v>0.36310679611650487</v>
      </c>
      <c r="FC216" s="12">
        <f>VLOOKUP($EG216,Data!$B:$CP,Daily!FC$10,0)/VLOOKUP($EG61,Data!$B:$CP,Daily!FC$10,0)</f>
        <v>0.34633027522935778</v>
      </c>
      <c r="FD216" s="12">
        <f>VLOOKUP($EG216,Data!$B:$CP,Daily!FD$10,0)/VLOOKUP($EG61,Data!$B:$CP,Daily!FD$10,0)</f>
        <v>0.38516746411483255</v>
      </c>
      <c r="FE216" s="12">
        <f>VLOOKUP($EG216,Data!$B:$CP,Daily!FE$10,0)/VLOOKUP($EG61,Data!$B:$CP,Daily!FE$10,0)</f>
        <v>0.36580086580086579</v>
      </c>
      <c r="FF216" s="12">
        <f>VLOOKUP($EG216,Data!$B:$CP,Daily!FF$10,0)/VLOOKUP($EG61,Data!$B:$CP,Daily!FF$10,0)</f>
        <v>0.3993115318416523</v>
      </c>
      <c r="FG216" s="12">
        <f>VLOOKUP($EG216,Data!$B:$CP,Daily!FG$10,0)/VLOOKUP($EG61,Data!$B:$CP,Daily!FG$10,0)</f>
        <v>0.33750000000000002</v>
      </c>
      <c r="FH216" s="12">
        <f>VLOOKUP($EG216,Data!$B:$CP,Daily!FH$10,0)/VLOOKUP($EG61,Data!$B:$CP,Daily!FH$10,0)</f>
        <v>0.35028248587570621</v>
      </c>
      <c r="FI216" s="12">
        <f>VLOOKUP($EG216,Data!$B:$CP,Daily!FI$10,0)/VLOOKUP($EG61,Data!$B:$CP,Daily!FI$10,0)</f>
        <v>0.38297872340425532</v>
      </c>
      <c r="FJ216" s="12">
        <f>VLOOKUP($EG216,Data!$B:$CP,Daily!FJ$10,0)/VLOOKUP($EG61,Data!$B:$CP,Daily!FJ$10,0)</f>
        <v>0.36323851203501095</v>
      </c>
      <c r="FK216" s="12">
        <f>VLOOKUP($EG216,Data!$B:$CP,Daily!FK$10,0)/VLOOKUP($EG61,Data!$B:$CP,Daily!FK$10,0)</f>
        <v>0.375</v>
      </c>
      <c r="FL216" s="12">
        <f>VLOOKUP($EG216,Data!$B:$CP,Daily!FL$10,0)/VLOOKUP($EG61,Data!$B:$CP,Daily!FL$10,0)</f>
        <v>0.36450381679389315</v>
      </c>
      <c r="FM216" s="12">
        <f>VLOOKUP($EG216,Data!$B:$CP,Daily!FM$10,0)/VLOOKUP($EG61,Data!$B:$CP,Daily!FM$10,0)</f>
        <v>0.34956521739130436</v>
      </c>
      <c r="FN216" s="12">
        <f>VLOOKUP($EG216,Data!$B:$CP,Daily!FN$10,0)/VLOOKUP($EG61,Data!$B:$CP,Daily!FN$10,0)</f>
        <v>0.3687002652519894</v>
      </c>
      <c r="FO216" s="12">
        <f>VLOOKUP($EG216,Data!$B:$CP,Daily!FO$10,0)/VLOOKUP($EG61,Data!$B:$CP,Daily!FO$10,0)</f>
        <v>0.40509259259259262</v>
      </c>
      <c r="FP216" s="12">
        <f>VLOOKUP($EG216,Data!$B:$CP,Daily!FP$10,0)/VLOOKUP($EG61,Data!$B:$CP,Daily!FP$10,0)</f>
        <v>0.39067524115755625</v>
      </c>
      <c r="FQ216" s="12">
        <f>VLOOKUP($EG216,Data!$B:$CP,Daily!FQ$10,0)/VLOOKUP($EG61,Data!$B:$CP,Daily!FQ$10,0)</f>
        <v>0.40465116279069768</v>
      </c>
      <c r="FR216" s="12">
        <f>VLOOKUP($EG216,Data!$B:$CP,Daily!FR$10,0)/VLOOKUP($EG61,Data!$B:$CP,Daily!FR$10,0)</f>
        <v>0.38474025974025972</v>
      </c>
      <c r="FS216" s="12">
        <f>VLOOKUP($EG216,Data!$B:$CP,Daily!FS$10,0)/VLOOKUP($EG61,Data!$B:$CP,Daily!FS$10,0)</f>
        <v>0.4041095890410959</v>
      </c>
      <c r="FT216" s="12">
        <f>VLOOKUP($EG216,Data!$B:$CP,Daily!FT$10,0)/VLOOKUP($EG61,Data!$B:$CP,Daily!FT$10,0)</f>
        <v>0.35265700483091789</v>
      </c>
      <c r="FU216" s="12">
        <f>VLOOKUP($EG216,Data!$B:$CP,Daily!FU$10,0)/VLOOKUP($EG61,Data!$B:$CP,Daily!FU$10,0)</f>
        <v>0.37535014005602241</v>
      </c>
      <c r="FV216" s="12">
        <f>VLOOKUP($EG216,Data!$B:$CP,Daily!FV$10,0)/VLOOKUP($EG61,Data!$B:$CP,Daily!FV$10,0)</f>
        <v>0.37066666666666664</v>
      </c>
      <c r="FW216" s="12">
        <f>VLOOKUP($EG216,Data!$B:$CP,Daily!FW$10,0)/VLOOKUP($EG61,Data!$B:$CP,Daily!FW$10,0)</f>
        <v>0.42074363992172209</v>
      </c>
      <c r="FX216" s="12">
        <f>VLOOKUP($EG216,Data!$B:$CP,Daily!FX$10,0)/VLOOKUP($EG61,Data!$B:$CP,Daily!FX$10,0)</f>
        <v>0.36983471074380164</v>
      </c>
      <c r="FY216" s="12">
        <f>VLOOKUP($EG216,Data!$B:$CP,Daily!FY$10,0)/VLOOKUP($EG61,Data!$B:$CP,Daily!FY$10,0)</f>
        <v>0.3577981651376147</v>
      </c>
      <c r="FZ216" s="12">
        <f>VLOOKUP($EG216,Data!$B:$CP,Daily!FZ$10,0)/VLOOKUP($EG61,Data!$B:$CP,Daily!FZ$10,0)</f>
        <v>0.36637168141592918</v>
      </c>
      <c r="GA216" s="12">
        <f>VLOOKUP($EG216,Data!$B:$CP,Daily!GA$10,0)/VLOOKUP($EG61,Data!$B:$CP,Daily!GA$10,0)</f>
        <v>0.36007130124777181</v>
      </c>
      <c r="GB216" s="12">
        <f>VLOOKUP($EG216,Data!$B:$CP,Daily!GB$10,0)/VLOOKUP($EG61,Data!$B:$CP,Daily!GB$10,0)</f>
        <v>0.34459459459459457</v>
      </c>
      <c r="GC216" s="12">
        <f>VLOOKUP($EG216,Data!$B:$CP,Daily!GC$10,0)/VLOOKUP($EG61,Data!$B:$CP,Daily!GC$10,0)</f>
        <v>0.34052757793764987</v>
      </c>
      <c r="GD216" s="12">
        <f>VLOOKUP($EG216,Data!$B:$CP,Daily!GD$10,0)/VLOOKUP($EG61,Data!$B:$CP,Daily!GD$10,0)</f>
        <v>0.4098360655737705</v>
      </c>
      <c r="GE216" s="12">
        <f>VLOOKUP($EG216,Data!$B:$CP,Daily!GE$10,0)/VLOOKUP($EG61,Data!$B:$CP,Daily!GE$10,0)</f>
        <v>0.34246575342465752</v>
      </c>
      <c r="GF216" s="12">
        <f>VLOOKUP($EG216,Data!$B:$CP,Daily!GF$10,0)/VLOOKUP($EG61,Data!$B:$CP,Daily!GF$10,0)</f>
        <v>0.3235294117647059</v>
      </c>
      <c r="GG216" s="12">
        <f>VLOOKUP($EG216,Data!$B:$CP,Daily!GG$10,0)/VLOOKUP($EG61,Data!$B:$CP,Daily!GG$10,0)</f>
        <v>0.35766423357664234</v>
      </c>
      <c r="GH216" s="12">
        <f>VLOOKUP($EG216,Data!$B:$CP,Daily!GH$10,0)/VLOOKUP($EG61,Data!$B:$CP,Daily!GH$10,0)</f>
        <v>0.37478705281090291</v>
      </c>
      <c r="GI216" s="12">
        <f>VLOOKUP($EG216,Data!$B:$CP,Daily!GI$10,0)/VLOOKUP($EG61,Data!$B:$CP,Daily!GI$10,0)</f>
        <v>0.35869565217391303</v>
      </c>
      <c r="GJ216" s="12">
        <f>VLOOKUP($EG216,Data!$B:$CP,Daily!GJ$10,0)/VLOOKUP($EG61,Data!$B:$CP,Daily!GJ$10,0)</f>
        <v>0.33684210526315789</v>
      </c>
      <c r="GK216" s="12">
        <f>VLOOKUP($EG216,Data!$B:$CP,Daily!GK$10,0)/VLOOKUP($EG61,Data!$B:$CP,Daily!GK$10,0)</f>
        <v>0.38123752495009983</v>
      </c>
      <c r="GL216" s="12">
        <f>VLOOKUP($EG216,Data!$B:$CP,Daily!GL$10,0)/VLOOKUP($EG61,Data!$B:$CP,Daily!GL$10,0)</f>
        <v>0.38340807174887892</v>
      </c>
      <c r="GM216" s="12">
        <f>VLOOKUP($EG216,Data!$B:$CP,Daily!GM$10,0)/VLOOKUP($EG61,Data!$B:$CP,Daily!GM$10,0)</f>
        <v>0.35667396061269147</v>
      </c>
      <c r="GN216" s="12">
        <f>VLOOKUP($EG216,Data!$B:$CP,Daily!GN$10,0)/VLOOKUP($EG61,Data!$B:$CP,Daily!GN$10,0)</f>
        <v>0.35059760956175301</v>
      </c>
      <c r="GO216" s="12">
        <f>VLOOKUP($EG216,Data!$B:$CP,Daily!GO$10,0)/VLOOKUP($EG61,Data!$B:$CP,Daily!GO$10,0)</f>
        <v>0.37294332723948814</v>
      </c>
      <c r="GP216" s="12">
        <f>VLOOKUP($EG216,Data!$B:$CP,Daily!GP$10,0)/VLOOKUP($EG61,Data!$B:$CP,Daily!GP$10,0)</f>
        <v>0.3551912568306011</v>
      </c>
      <c r="GQ216" s="12">
        <f>VLOOKUP($EG216,Data!$B:$CP,Daily!GQ$10,0)/VLOOKUP($EG61,Data!$B:$CP,Daily!GQ$10,0)</f>
        <v>0.39215686274509803</v>
      </c>
      <c r="GR216" s="12">
        <f>VLOOKUP($EG216,Data!$B:$CP,Daily!GR$10,0)/VLOOKUP($EG61,Data!$B:$CP,Daily!GR$10,0)</f>
        <v>0.36629213483146067</v>
      </c>
      <c r="GS216" s="12">
        <f>VLOOKUP($EG216,Data!$B:$CP,Daily!GS$10,0)/VLOOKUP($EG61,Data!$B:$CP,Daily!GS$10,0)</f>
        <v>0.33702882483370289</v>
      </c>
      <c r="GT216" s="12">
        <f>VLOOKUP($EG216,Data!$B:$CP,Daily!GT$10,0)/VLOOKUP($EG61,Data!$B:$CP,Daily!GT$10,0)</f>
        <v>0.38853503184713378</v>
      </c>
      <c r="GU216" s="12">
        <f>VLOOKUP($EG216,Data!$B:$CP,Daily!GU$10,0)/VLOOKUP($EG61,Data!$B:$CP,Daily!GU$10,0)</f>
        <v>0.35598705501618122</v>
      </c>
      <c r="GV216" s="12">
        <f>VLOOKUP($EG216,Data!$B:$CP,Daily!GV$10,0)/VLOOKUP($EG61,Data!$B:$CP,Daily!GV$10,0)</f>
        <v>0.39060205580029367</v>
      </c>
      <c r="GW216" s="12">
        <f>VLOOKUP($EG216,Data!$B:$CP,Daily!GW$10,0)/VLOOKUP($EG61,Data!$B:$CP,Daily!GW$10,0)</f>
        <v>0.36231884057971014</v>
      </c>
      <c r="GX216" s="12">
        <f>VLOOKUP($EG216,Data!$B:$CP,Daily!GX$10,0)/VLOOKUP($EG61,Data!$B:$CP,Daily!GX$10,0)</f>
        <v>0.37044967880085655</v>
      </c>
      <c r="GY216" s="12">
        <f>VLOOKUP($EG216,Data!$B:$CP,Daily!GY$10,0)/VLOOKUP($EG61,Data!$B:$CP,Daily!GY$10,0)</f>
        <v>0.37789661319073081</v>
      </c>
      <c r="GZ216" s="12">
        <f>VLOOKUP($EG216,Data!$B:$CP,Daily!GZ$10,0)/VLOOKUP($EG61,Data!$B:$CP,Daily!GZ$10,0)</f>
        <v>0.3716216216216216</v>
      </c>
      <c r="HA216" s="12">
        <f>VLOOKUP($EG216,Data!$B:$CP,Daily!HA$10,0)/VLOOKUP($EG61,Data!$B:$CP,Daily!HA$10,0)</f>
        <v>0.37423312883435583</v>
      </c>
      <c r="HB216" s="12">
        <f>VLOOKUP($EG216,Data!$B:$CP,Daily!HB$10,0)/VLOOKUP($EG61,Data!$B:$CP,Daily!HB$10,0)</f>
        <v>0.49295774647887325</v>
      </c>
      <c r="HC216" s="12">
        <f>VLOOKUP($EG216,Data!$B:$CP,Daily!HC$10,0)/VLOOKUP($EG61,Data!$B:$CP,Daily!HC$10,0)</f>
        <v>0.51048951048951052</v>
      </c>
      <c r="HD216" s="12">
        <f>VLOOKUP($EG216,Data!$B:$CP,Daily!HD$10,0)/VLOOKUP($EG61,Data!$B:$CP,Daily!HD$10,0)</f>
        <v>0.48586118251928023</v>
      </c>
      <c r="HE216" s="12">
        <f>VLOOKUP($EG216,Data!$B:$CP,Daily!HE$10,0)/VLOOKUP($EG61,Data!$B:$CP,Daily!HE$10,0)</f>
        <v>0.49448123620309054</v>
      </c>
      <c r="HF216" s="12">
        <f>VLOOKUP($EG216,Data!$B:$CP,Daily!HF$10,0)/VLOOKUP($EG61,Data!$B:$CP,Daily!HF$10,0)</f>
        <v>0.50557620817843862</v>
      </c>
      <c r="HG216" s="12">
        <f>VLOOKUP($EG216,Data!$B:$CP,Daily!HG$10,0)/VLOOKUP($EG61,Data!$B:$CP,Daily!HG$10,0)</f>
        <v>0.47294589178356711</v>
      </c>
      <c r="HH216" s="12">
        <f>VLOOKUP($EG216,Data!$B:$CP,Daily!HH$10,0)/VLOOKUP($EG61,Data!$B:$CP,Daily!HH$10,0)</f>
        <v>0.52977412731006157</v>
      </c>
      <c r="HI216" s="12">
        <f>VLOOKUP($EG216,Data!$B:$CP,Daily!HI$10,0)/VLOOKUP($EG61,Data!$B:$CP,Daily!HI$10,0)</f>
        <v>0.48496240601503759</v>
      </c>
      <c r="HJ216" s="12">
        <f>VLOOKUP($EG216,Data!$B:$CP,Daily!HJ$10,0)/VLOOKUP($EG61,Data!$B:$CP,Daily!HJ$10,0)</f>
        <v>0.39491525423728813</v>
      </c>
      <c r="HK216" s="12">
        <f>VLOOKUP($EG216,Data!$B:$CP,Daily!HK$10,0)/VLOOKUP($EG61,Data!$B:$CP,Daily!HK$10,0)</f>
        <v>0.40280210157618213</v>
      </c>
      <c r="HL216" s="12">
        <f>VLOOKUP($EG216,Data!$B:$CP,Daily!HL$10,0)/VLOOKUP($EG61,Data!$B:$CP,Daily!HL$10,0)</f>
        <v>0.4556390977443609</v>
      </c>
      <c r="HM216" s="12">
        <f>VLOOKUP($EG216,Data!$B:$CP,Daily!HM$10,0)/VLOOKUP($EG61,Data!$B:$CP,Daily!HM$10,0)</f>
        <v>0.43085714285714288</v>
      </c>
      <c r="HN216" s="12">
        <f>VLOOKUP($EG216,Data!$B:$CP,Daily!HN$10,0)/VLOOKUP($EG61,Data!$B:$CP,Daily!HN$10,0)</f>
        <v>0.42890173410404625</v>
      </c>
      <c r="HO216" s="12">
        <f>VLOOKUP($EG216,Data!$B:$CP,Daily!HO$10,0)/VLOOKUP($EG61,Data!$B:$CP,Daily!HO$10,0)</f>
        <v>0.37086092715231789</v>
      </c>
      <c r="HP216" s="12">
        <f>VLOOKUP($EG216,Data!$B:$CP,Daily!HP$10,0)/VLOOKUP($EG61,Data!$B:$CP,Daily!HP$10,0)</f>
        <v>0.46940822467402205</v>
      </c>
      <c r="HQ216" s="12">
        <f>VLOOKUP($EG216,Data!$B:$CP,Daily!HQ$10,0)/VLOOKUP($EG61,Data!$B:$CP,Daily!HQ$10,0)</f>
        <v>0.39073923639317626</v>
      </c>
      <c r="HR216" s="12">
        <f>VLOOKUP($EG216,Data!$B:$CP,Daily!HR$10,0)/VLOOKUP($EG61,Data!$B:$CP,Daily!HR$10,0)</f>
        <v>0.35875706214689268</v>
      </c>
      <c r="HS216" s="12">
        <f>VLOOKUP($EG216,Data!$B:$CP,Daily!HS$10,0)/VLOOKUP($EG61,Data!$B:$CP,Daily!HS$10,0)</f>
        <v>0.35859269282814615</v>
      </c>
      <c r="HT216" s="12">
        <f>VLOOKUP($EG216,Data!$B:$CP,Daily!HT$10,0)/VLOOKUP($EG61,Data!$B:$CP,Daily!HT$10,0)</f>
        <v>0.34461152882205515</v>
      </c>
      <c r="HU216" s="13"/>
      <c r="HV216" s="40">
        <f t="shared" si="3331"/>
        <v>0.3577981651376147</v>
      </c>
      <c r="HW216" s="40">
        <f t="shared" si="3332"/>
        <v>0.40280210157618213</v>
      </c>
      <c r="HX216" s="40">
        <f t="shared" si="3333"/>
        <v>4.5003936438567427E-2</v>
      </c>
      <c r="HY216" s="40">
        <f t="shared" si="3334"/>
        <v>0.43655505390510768</v>
      </c>
      <c r="HZ216" s="40">
        <f t="shared" si="3335"/>
        <v>0.32404521280868914</v>
      </c>
      <c r="IA216" s="43"/>
      <c r="IB216" s="12">
        <f t="shared" si="3336"/>
        <v>4.9667098697779549E-2</v>
      </c>
      <c r="IC216" s="12">
        <f>SUMPRODUCT(HM216:HS216,HM$61:HS$61)/SUM(HM$61:HS$61)</f>
        <v>0.4017960034844793</v>
      </c>
      <c r="ID216" s="12">
        <f>SUMPRODUCT(GQ216:HS216,GQ$61:HS$61)/SUM(GQ$61:HS$61)</f>
        <v>0.41656787222087999</v>
      </c>
      <c r="IE216" s="1"/>
      <c r="IF216" s="7" t="s">
        <v>483</v>
      </c>
      <c r="IG216" s="7" t="s">
        <v>54</v>
      </c>
      <c r="IH216" s="12">
        <f>VLOOKUP($IF216,Data!$B:$CP,Daily!IH$10,0)/VLOOKUP($IF61,Data!$B:$CP,Daily!IH$10,0)</f>
        <v>0.41818181818181815</v>
      </c>
      <c r="II216" s="12">
        <f>VLOOKUP($IF216,Data!$B:$CP,Daily!II$10,0)/VLOOKUP($IF61,Data!$B:$CP,Daily!II$10,0)</f>
        <v>0.44748858447488582</v>
      </c>
      <c r="IJ216" s="12">
        <f>VLOOKUP($IF216,Data!$B:$CP,Daily!IJ$10,0)/VLOOKUP($IF61,Data!$B:$CP,Daily!IJ$10,0)</f>
        <v>0.36073059360730592</v>
      </c>
      <c r="IK216" s="12">
        <f>VLOOKUP($IF216,Data!$B:$CP,Daily!IK$10,0)/VLOOKUP($IF61,Data!$B:$CP,Daily!IK$10,0)</f>
        <v>0.45323741007194246</v>
      </c>
      <c r="IL216" s="12">
        <f>VLOOKUP($IF216,Data!$B:$CP,Daily!IL$10,0)/VLOOKUP($IF61,Data!$B:$CP,Daily!IL$10,0)</f>
        <v>0.26666666666666666</v>
      </c>
      <c r="IM216" s="12">
        <f>VLOOKUP($IF216,Data!$B:$CP,Daily!IM$10,0)/VLOOKUP($IF61,Data!$B:$CP,Daily!IM$10,0)</f>
        <v>0.35555555555555557</v>
      </c>
      <c r="IN216" s="12">
        <f>VLOOKUP($IF216,Data!$B:$CP,Daily!IN$10,0)/VLOOKUP($IF61,Data!$B:$CP,Daily!IN$10,0)</f>
        <v>0.33490566037735847</v>
      </c>
      <c r="IO216" s="12">
        <f>VLOOKUP($IF216,Data!$B:$CP,Daily!IO$10,0)/VLOOKUP($IF61,Data!$B:$CP,Daily!IO$10,0)</f>
        <v>0.35802469135802467</v>
      </c>
      <c r="IP216" s="12">
        <f>VLOOKUP($IF216,Data!$B:$CP,Daily!IP$10,0)/VLOOKUP($IF61,Data!$B:$CP,Daily!IP$10,0)</f>
        <v>0.36559139784946237</v>
      </c>
      <c r="IQ216" s="12">
        <f>VLOOKUP($IF216,Data!$B:$CP,Daily!IQ$10,0)/VLOOKUP($IF61,Data!$B:$CP,Daily!IQ$10,0)</f>
        <v>0.34682080924855491</v>
      </c>
      <c r="IR216" s="12">
        <f>VLOOKUP($IF216,Data!$B:$CP,Daily!IR$10,0)/VLOOKUP($IF61,Data!$B:$CP,Daily!IR$10,0)</f>
        <v>0.3493975903614458</v>
      </c>
      <c r="IS216" s="12">
        <f>VLOOKUP($IF216,Data!$B:$CP,Daily!IS$10,0)/VLOOKUP($IF61,Data!$B:$CP,Daily!IS$10,0)</f>
        <v>0.34166666666666667</v>
      </c>
      <c r="IT216" s="12">
        <f>VLOOKUP($IF216,Data!$B:$CP,Daily!IT$10,0)/VLOOKUP($IF61,Data!$B:$CP,Daily!IT$10,0)</f>
        <v>0.46706586826347307</v>
      </c>
      <c r="IU216" s="12">
        <f>VLOOKUP($IF216,Data!$B:$CP,Daily!IU$10,0)/VLOOKUP($IF61,Data!$B:$CP,Daily!IU$10,0)</f>
        <v>0.34482758620689657</v>
      </c>
      <c r="IV216" s="12">
        <f>VLOOKUP($IF216,Data!$B:$CP,Daily!IV$10,0)/VLOOKUP($IF61,Data!$B:$CP,Daily!IV$10,0)</f>
        <v>0.34782608695652173</v>
      </c>
      <c r="IW216" s="12">
        <f>VLOOKUP($IF216,Data!$B:$CP,Daily!IW$10,0)/VLOOKUP($IF61,Data!$B:$CP,Daily!IW$10,0)</f>
        <v>0.36799999999999999</v>
      </c>
      <c r="IX216" s="12">
        <f>VLOOKUP($IF216,Data!$B:$CP,Daily!IX$10,0)/VLOOKUP($IF61,Data!$B:$CP,Daily!IX$10,0)</f>
        <v>0.42253521126760563</v>
      </c>
      <c r="IY216" s="12">
        <f>VLOOKUP($IF216,Data!$B:$CP,Daily!IY$10,0)/VLOOKUP($IF61,Data!$B:$CP,Daily!IY$10,0)</f>
        <v>0.33944954128440369</v>
      </c>
      <c r="IZ216" s="12">
        <f>VLOOKUP($IF216,Data!$B:$CP,Daily!IZ$10,0)/VLOOKUP($IF61,Data!$B:$CP,Daily!IZ$10,0)</f>
        <v>0.37383177570093457</v>
      </c>
      <c r="JA216" s="12">
        <f>VLOOKUP($IF216,Data!$B:$CP,Daily!JA$10,0)/VLOOKUP($IF61,Data!$B:$CP,Daily!JA$10,0)</f>
        <v>0.34</v>
      </c>
      <c r="JB216" s="12">
        <f>VLOOKUP($IF216,Data!$B:$CP,Daily!JB$10,0)/VLOOKUP($IF61,Data!$B:$CP,Daily!JB$10,0)</f>
        <v>0.36734693877551022</v>
      </c>
      <c r="JC216" s="12">
        <f>VLOOKUP($IF216,Data!$B:$CP,Daily!JC$10,0)/VLOOKUP($IF61,Data!$B:$CP,Daily!JC$10,0)</f>
        <v>0.33606557377049179</v>
      </c>
      <c r="JD216" s="12">
        <f>VLOOKUP($IF216,Data!$B:$CP,Daily!JD$10,0)/VLOOKUP($IF61,Data!$B:$CP,Daily!JD$10,0)</f>
        <v>0.40140845070422537</v>
      </c>
      <c r="JE216" s="12">
        <f>VLOOKUP($IF216,Data!$B:$CP,Daily!JE$10,0)/VLOOKUP($IF61,Data!$B:$CP,Daily!JE$10,0)</f>
        <v>0.33701657458563539</v>
      </c>
      <c r="JF216" s="12">
        <f>VLOOKUP($IF216,Data!$B:$CP,Daily!JF$10,0)/VLOOKUP($IF61,Data!$B:$CP,Daily!JF$10,0)</f>
        <v>0.39805825242718446</v>
      </c>
      <c r="JG216" s="12">
        <f>VLOOKUP($IF216,Data!$B:$CP,Daily!JG$10,0)/VLOOKUP($IF61,Data!$B:$CP,Daily!JG$10,0)</f>
        <v>0.34020618556701032</v>
      </c>
      <c r="JH216" s="12">
        <f>VLOOKUP($IF216,Data!$B:$CP,Daily!JH$10,0)/VLOOKUP($IF61,Data!$B:$CP,Daily!JH$10,0)</f>
        <v>0.43382352941176472</v>
      </c>
      <c r="JI216" s="12">
        <f>VLOOKUP($IF216,Data!$B:$CP,Daily!JI$10,0)/VLOOKUP($IF61,Data!$B:$CP,Daily!JI$10,0)</f>
        <v>0.33526011560693642</v>
      </c>
      <c r="JJ216" s="12">
        <f>VLOOKUP($IF216,Data!$B:$CP,Daily!JJ$10,0)/VLOOKUP($IF61,Data!$B:$CP,Daily!JJ$10,0)</f>
        <v>0.41818181818181815</v>
      </c>
      <c r="JK216" s="12">
        <f>VLOOKUP($IF216,Data!$B:$CP,Daily!JK$10,0)/VLOOKUP($IF61,Data!$B:$CP,Daily!JK$10,0)</f>
        <v>0.42857142857142855</v>
      </c>
      <c r="JL216" s="12">
        <f>VLOOKUP($IF216,Data!$B:$CP,Daily!JL$10,0)/VLOOKUP($IF61,Data!$B:$CP,Daily!JL$10,0)</f>
        <v>0.3987730061349693</v>
      </c>
      <c r="JM216" s="12">
        <f>VLOOKUP($IF216,Data!$B:$CP,Daily!JM$10,0)/VLOOKUP($IF61,Data!$B:$CP,Daily!JM$10,0)</f>
        <v>0.34065934065934067</v>
      </c>
      <c r="JN216" s="12">
        <f>VLOOKUP($IF216,Data!$B:$CP,Daily!JN$10,0)/VLOOKUP($IF61,Data!$B:$CP,Daily!JN$10,0)</f>
        <v>0.33064516129032256</v>
      </c>
      <c r="JO216" s="12">
        <f>VLOOKUP($IF216,Data!$B:$CP,Daily!JO$10,0)/VLOOKUP($IF61,Data!$B:$CP,Daily!JO$10,0)</f>
        <v>0.25654450261780104</v>
      </c>
      <c r="JP216" s="12">
        <f>VLOOKUP($IF216,Data!$B:$CP,Daily!JP$10,0)/VLOOKUP($IF61,Data!$B:$CP,Daily!JP$10,0)</f>
        <v>0.35175879396984927</v>
      </c>
      <c r="JQ216" s="12">
        <f>VLOOKUP($IF216,Data!$B:$CP,Daily!JQ$10,0)/VLOOKUP($IF61,Data!$B:$CP,Daily!JQ$10,0)</f>
        <v>0.36363636363636365</v>
      </c>
      <c r="JR216" s="12">
        <f>VLOOKUP($IF216,Data!$B:$CP,Daily!JR$10,0)/VLOOKUP($IF61,Data!$B:$CP,Daily!JR$10,0)</f>
        <v>0.33727810650887574</v>
      </c>
      <c r="JS216" s="12">
        <f>VLOOKUP($IF216,Data!$B:$CP,Daily!JS$10,0)/VLOOKUP($IF61,Data!$B:$CP,Daily!JS$10,0)</f>
        <v>0.34358974358974359</v>
      </c>
      <c r="JT216" s="12">
        <f>VLOOKUP($IF216,Data!$B:$CP,Daily!JT$10,0)/VLOOKUP($IF61,Data!$B:$CP,Daily!JT$10,0)</f>
        <v>0.47619047619047616</v>
      </c>
      <c r="JU216" s="12">
        <f>VLOOKUP($IF216,Data!$B:$CP,Daily!JU$10,0)/VLOOKUP($IF61,Data!$B:$CP,Daily!JU$10,0)</f>
        <v>0.36974789915966388</v>
      </c>
      <c r="JV216" s="12">
        <f>VLOOKUP($IF216,Data!$B:$CP,Daily!JV$10,0)/VLOOKUP($IF61,Data!$B:$CP,Daily!JV$10,0)</f>
        <v>0.38750000000000001</v>
      </c>
      <c r="JW216" s="12">
        <f>VLOOKUP($IF216,Data!$B:$CP,Daily!JW$10,0)/VLOOKUP($IF61,Data!$B:$CP,Daily!JW$10,0)</f>
        <v>0.39374999999999999</v>
      </c>
      <c r="JX216" s="12">
        <f>VLOOKUP($IF216,Data!$B:$CP,Daily!JX$10,0)/VLOOKUP($IF61,Data!$B:$CP,Daily!JX$10,0)</f>
        <v>0.28985507246376813</v>
      </c>
      <c r="JY216" s="12">
        <f>VLOOKUP($IF216,Data!$B:$CP,Daily!JY$10,0)/VLOOKUP($IF61,Data!$B:$CP,Daily!JY$10,0)</f>
        <v>0.34868421052631576</v>
      </c>
      <c r="JZ216" s="12">
        <f>VLOOKUP($IF216,Data!$B:$CP,Daily!JZ$10,0)/VLOOKUP($IF61,Data!$B:$CP,Daily!JZ$10,0)</f>
        <v>0.34415584415584416</v>
      </c>
      <c r="KA216" s="12">
        <f>VLOOKUP($IF216,Data!$B:$CP,Daily!KA$10,0)/VLOOKUP($IF61,Data!$B:$CP,Daily!KA$10,0)</f>
        <v>0.34210526315789475</v>
      </c>
      <c r="KB216" s="12">
        <f>VLOOKUP($IF216,Data!$B:$CP,Daily!KB$10,0)/VLOOKUP($IF61,Data!$B:$CP,Daily!KB$10,0)</f>
        <v>0.30476190476190479</v>
      </c>
      <c r="KC216" s="12">
        <f>VLOOKUP($IF216,Data!$B:$CP,Daily!KC$10,0)/VLOOKUP($IF61,Data!$B:$CP,Daily!KC$10,0)</f>
        <v>0.3652694610778443</v>
      </c>
      <c r="KD216" s="12">
        <f>VLOOKUP($IF216,Data!$B:$CP,Daily!KD$10,0)/VLOOKUP($IF61,Data!$B:$CP,Daily!KD$10,0)</f>
        <v>0.296875</v>
      </c>
      <c r="KE216" s="12">
        <f>VLOOKUP($IF216,Data!$B:$CP,Daily!KE$10,0)/VLOOKUP($IF61,Data!$B:$CP,Daily!KE$10,0)</f>
        <v>0.36363636363636365</v>
      </c>
      <c r="KF216" s="12">
        <f>VLOOKUP($IF216,Data!$B:$CP,Daily!KF$10,0)/VLOOKUP($IF61,Data!$B:$CP,Daily!KF$10,0)</f>
        <v>0.33532934131736525</v>
      </c>
      <c r="KG216" s="12">
        <f>VLOOKUP($IF216,Data!$B:$CP,Daily!KG$10,0)/VLOOKUP($IF61,Data!$B:$CP,Daily!KG$10,0)</f>
        <v>0.36363636363636365</v>
      </c>
      <c r="KH216" s="12">
        <f>VLOOKUP($IF216,Data!$B:$CP,Daily!KH$10,0)/VLOOKUP($IF61,Data!$B:$CP,Daily!KH$10,0)</f>
        <v>0.32520325203252032</v>
      </c>
      <c r="KI216" s="12">
        <f>VLOOKUP($IF216,Data!$B:$CP,Daily!KI$10,0)/VLOOKUP($IF61,Data!$B:$CP,Daily!KI$10,0)</f>
        <v>0.2975206611570248</v>
      </c>
      <c r="KJ216" s="12">
        <f>VLOOKUP($IF216,Data!$B:$CP,Daily!KJ$10,0)/VLOOKUP($IF61,Data!$B:$CP,Daily!KJ$10,0)</f>
        <v>0.35664335664335667</v>
      </c>
      <c r="KK216" s="12">
        <f>VLOOKUP($IF216,Data!$B:$CP,Daily!KK$10,0)/VLOOKUP($IF61,Data!$B:$CP,Daily!KK$10,0)</f>
        <v>0.33333333333333331</v>
      </c>
      <c r="KL216" s="12">
        <f>VLOOKUP($IF216,Data!$B:$CP,Daily!KL$10,0)/VLOOKUP($IF61,Data!$B:$CP,Daily!KL$10,0)</f>
        <v>0.36065573770491804</v>
      </c>
      <c r="KM216" s="12">
        <f>VLOOKUP($IF216,Data!$B:$CP,Daily!KM$10,0)/VLOOKUP($IF61,Data!$B:$CP,Daily!KM$10,0)</f>
        <v>0.36470588235294116</v>
      </c>
      <c r="KN216" s="12">
        <f>VLOOKUP($IF216,Data!$B:$CP,Daily!KN$10,0)/VLOOKUP($IF61,Data!$B:$CP,Daily!KN$10,0)</f>
        <v>0.41134751773049644</v>
      </c>
      <c r="KO216" s="12">
        <f>VLOOKUP($IF216,Data!$B:$CP,Daily!KO$10,0)/VLOOKUP($IF61,Data!$B:$CP,Daily!KO$10,0)</f>
        <v>0.35087719298245612</v>
      </c>
      <c r="KP216" s="12">
        <f>VLOOKUP($IF216,Data!$B:$CP,Daily!KP$10,0)/VLOOKUP($IF61,Data!$B:$CP,Daily!KP$10,0)</f>
        <v>0.28947368421052633</v>
      </c>
      <c r="KQ216" s="12">
        <f>VLOOKUP($IF216,Data!$B:$CP,Daily!KQ$10,0)/VLOOKUP($IF61,Data!$B:$CP,Daily!KQ$10,0)</f>
        <v>0.37777777777777777</v>
      </c>
      <c r="KR216" s="12">
        <f>VLOOKUP($IF216,Data!$B:$CP,Daily!KR$10,0)/VLOOKUP($IF61,Data!$B:$CP,Daily!KR$10,0)</f>
        <v>0.39743589743589741</v>
      </c>
      <c r="KS216" s="12">
        <f>VLOOKUP($IF216,Data!$B:$CP,Daily!KS$10,0)/VLOOKUP($IF61,Data!$B:$CP,Daily!KS$10,0)</f>
        <v>0.38405797101449274</v>
      </c>
      <c r="KT216" s="12">
        <f>VLOOKUP($IF216,Data!$B:$CP,Daily!KT$10,0)/VLOOKUP($IF61,Data!$B:$CP,Daily!KT$10,0)</f>
        <v>0.36923076923076925</v>
      </c>
      <c r="KU216" s="12">
        <f>VLOOKUP($IF216,Data!$B:$CP,Daily!KU$10,0)/VLOOKUP($IF61,Data!$B:$CP,Daily!KU$10,0)</f>
        <v>0.34210526315789475</v>
      </c>
      <c r="KV216" s="12">
        <f>VLOOKUP($IF216,Data!$B:$CP,Daily!KV$10,0)/VLOOKUP($IF61,Data!$B:$CP,Daily!KV$10,0)</f>
        <v>0.31818181818181818</v>
      </c>
      <c r="KW216" s="12">
        <f>VLOOKUP($IF216,Data!$B:$CP,Daily!KW$10,0)/VLOOKUP($IF61,Data!$B:$CP,Daily!KW$10,0)</f>
        <v>0.21495327102803738</v>
      </c>
      <c r="KX216" s="12">
        <f>VLOOKUP($IF216,Data!$B:$CP,Daily!KX$10,0)/VLOOKUP($IF61,Data!$B:$CP,Daily!KX$10,0)</f>
        <v>0.38095238095238093</v>
      </c>
      <c r="KY216" s="12">
        <f>VLOOKUP($IF216,Data!$B:$CP,Daily!KY$10,0)/VLOOKUP($IF61,Data!$B:$CP,Daily!KY$10,0)</f>
        <v>0.35326086956521741</v>
      </c>
      <c r="KZ216" s="12">
        <f>VLOOKUP($IF216,Data!$B:$CP,Daily!KZ$10,0)/VLOOKUP($IF61,Data!$B:$CP,Daily!KZ$10,0)</f>
        <v>0.32098765432098764</v>
      </c>
      <c r="LA216" s="12">
        <f>VLOOKUP($IF216,Data!$B:$CP,Daily!LA$10,0)/VLOOKUP($IF61,Data!$B:$CP,Daily!LA$10,0)</f>
        <v>0.57823129251700678</v>
      </c>
      <c r="LB216" s="12">
        <f>VLOOKUP($IF216,Data!$B:$CP,Daily!LB$10,0)/VLOOKUP($IF61,Data!$B:$CP,Daily!LB$10,0)</f>
        <v>0.59715639810426535</v>
      </c>
      <c r="LC216" s="12">
        <f>VLOOKUP($IF216,Data!$B:$CP,Daily!LC$10,0)/VLOOKUP($IF61,Data!$B:$CP,Daily!LC$10,0)</f>
        <v>0.60526315789473684</v>
      </c>
      <c r="LD216" s="12">
        <f>VLOOKUP($IF216,Data!$B:$CP,Daily!LD$10,0)/VLOOKUP($IF61,Data!$B:$CP,Daily!LD$10,0)</f>
        <v>0.60927152317880795</v>
      </c>
      <c r="LE216" s="12">
        <f>VLOOKUP($IF216,Data!$B:$CP,Daily!LE$10,0)/VLOOKUP($IF61,Data!$B:$CP,Daily!LE$10,0)</f>
        <v>0.61052631578947369</v>
      </c>
      <c r="LF216" s="12">
        <f>VLOOKUP($IF216,Data!$B:$CP,Daily!LF$10,0)/VLOOKUP($IF61,Data!$B:$CP,Daily!LF$10,0)</f>
        <v>0.57396449704142016</v>
      </c>
      <c r="LG216" s="12">
        <f>VLOOKUP($IF216,Data!$B:$CP,Daily!LG$10,0)/VLOOKUP($IF61,Data!$B:$CP,Daily!LG$10,0)</f>
        <v>0.53333333333333333</v>
      </c>
      <c r="LH216" s="12">
        <f>VLOOKUP($IF216,Data!$B:$CP,Daily!LH$10,0)/VLOOKUP($IF61,Data!$B:$CP,Daily!LH$10,0)</f>
        <v>0.42741935483870969</v>
      </c>
      <c r="LI216" s="12">
        <f>VLOOKUP($IF216,Data!$B:$CP,Daily!LI$10,0)/VLOOKUP($IF61,Data!$B:$CP,Daily!LI$10,0)</f>
        <v>0.37662337662337664</v>
      </c>
      <c r="LJ216" s="12">
        <f>VLOOKUP($IF216,Data!$B:$CP,Daily!LJ$10,0)/VLOOKUP($IF61,Data!$B:$CP,Daily!LJ$10,0)</f>
        <v>0.36871508379888268</v>
      </c>
      <c r="LK216" s="12">
        <f>VLOOKUP($IF216,Data!$B:$CP,Daily!LK$10,0)/VLOOKUP($IF61,Data!$B:$CP,Daily!LK$10,0)</f>
        <v>0.4219409282700422</v>
      </c>
      <c r="LL216" s="12">
        <f>VLOOKUP($IF216,Data!$B:$CP,Daily!LL$10,0)/VLOOKUP($IF61,Data!$B:$CP,Daily!LL$10,0)</f>
        <v>0.35430463576158938</v>
      </c>
      <c r="LM216" s="12">
        <f>VLOOKUP($IF216,Data!$B:$CP,Daily!LM$10,0)/VLOOKUP($IF61,Data!$B:$CP,Daily!LM$10,0)</f>
        <v>0.44554455445544555</v>
      </c>
      <c r="LN216" s="12">
        <f>VLOOKUP($IF216,Data!$B:$CP,Daily!LN$10,0)/VLOOKUP($IF61,Data!$B:$CP,Daily!LN$10,0)</f>
        <v>0.42537313432835822</v>
      </c>
      <c r="LO216" s="12">
        <f>VLOOKUP($IF216,Data!$B:$CP,Daily!LO$10,0)/VLOOKUP($IF61,Data!$B:$CP,Daily!LO$10,0)</f>
        <v>0.37741046831955921</v>
      </c>
      <c r="LP216" s="12">
        <f>VLOOKUP($IF216,Data!$B:$CP,Daily!LP$10,0)/VLOOKUP($IF61,Data!$B:$CP,Daily!LP$10,0)</f>
        <v>0.37394957983193278</v>
      </c>
      <c r="LQ216" s="12">
        <f>VLOOKUP($IF216,Data!$B:$CP,Daily!LQ$10,0)/VLOOKUP($IF61,Data!$B:$CP,Daily!LQ$10,0)</f>
        <v>0.34468085106382979</v>
      </c>
      <c r="LR216" s="12">
        <f>VLOOKUP($IF216,Data!$B:$CP,Daily!LR$10,0)/VLOOKUP($IF61,Data!$B:$CP,Daily!LR$10,0)</f>
        <v>0.37931034482758619</v>
      </c>
      <c r="LS216" s="12">
        <f>VLOOKUP($IF216,Data!$B:$CP,Daily!LS$10,0)/VLOOKUP($IF61,Data!$B:$CP,Daily!LS$10,0)</f>
        <v>0.33457249070631973</v>
      </c>
      <c r="LU216" s="40">
        <f t="shared" ref="LU216:LU220" si="3363">_xlfn.QUARTILE.INC($IH216:$LR216,1)</f>
        <v>0.34065934065934067</v>
      </c>
      <c r="LV216" s="40">
        <f t="shared" ref="LV216:LV220" si="3364">_xlfn.QUARTILE.INC($IH216:$LR216,3)</f>
        <v>0.3987730061349693</v>
      </c>
      <c r="LW216" s="40">
        <f t="shared" ref="LW216:LW217" si="3365">LV216-LU216</f>
        <v>5.8113665475628629E-2</v>
      </c>
      <c r="LX216" s="40">
        <f t="shared" ref="LX216:LX217" si="3366">LV216+(0.75*LW216)</f>
        <v>0.44235825524169076</v>
      </c>
      <c r="LY216" s="40">
        <f t="shared" ref="LY216:LY217" si="3367">LU216-(0.75*LW216)</f>
        <v>0.29707409155261921</v>
      </c>
      <c r="LZ216" s="43"/>
      <c r="MA216" s="12">
        <f t="shared" si="3344"/>
        <v>8.5517114722464677E-2</v>
      </c>
      <c r="MB216" s="12">
        <f>SUMPRODUCT(LL216:LR216,LL$61:LR$61)/SUM(LL$61:LR$61)</f>
        <v>0.38612566906681967</v>
      </c>
      <c r="MC216" s="12">
        <f>SUMPRODUCT(KP216:LR216,KP$61:LR$61)/SUM(KP$61:LR$61)</f>
        <v>0.41626225732231409</v>
      </c>
      <c r="MD216" s="1"/>
    </row>
    <row r="217" spans="4:342" x14ac:dyDescent="0.35">
      <c r="D217" s="59" t="s">
        <v>973</v>
      </c>
      <c r="E217" s="53" t="str">
        <f>VLOOKUP($D217,'Metric Nature'!$C:$D,2,0)&amp;IF(($F217&lt;(EA217)),"Below",IF(($F217&gt;(DZ217)),"Above","Within"))</f>
        <v>NegativeWithin</v>
      </c>
      <c r="F217" s="48">
        <f t="shared" si="3347"/>
        <v>1.0470129336891809E-2</v>
      </c>
      <c r="G217" s="77">
        <f t="shared" si="3348"/>
        <v>1.4177243562802947E-2</v>
      </c>
      <c r="H217" s="48">
        <f t="shared" si="3349"/>
        <v>-0.26148342655532497</v>
      </c>
      <c r="I217" s="74">
        <f t="shared" si="3350"/>
        <v>1.2255323836604862E-2</v>
      </c>
      <c r="J217" s="48">
        <f t="shared" si="3351"/>
        <v>-0.14566685658529377</v>
      </c>
      <c r="K217" s="48">
        <v>3.9264901008747776E-3</v>
      </c>
      <c r="L217" s="50"/>
      <c r="M217" s="53" t="str">
        <f>VLOOKUP($D217,'Metric Nature'!$C:$D,2,0)&amp;IF(($N217&lt;(HZ217)),"Below",IF(($N217&gt;(HY217)),"Above","Within"))</f>
        <v>NegativeWithin</v>
      </c>
      <c r="N217" s="48">
        <f t="shared" si="3352"/>
        <v>1.1162790697674419E-2</v>
      </c>
      <c r="O217" s="49">
        <f t="shared" si="3353"/>
        <v>1.2870067535997962E-2</v>
      </c>
      <c r="P217" s="55">
        <f t="shared" si="3354"/>
        <v>-0.13265484688003687</v>
      </c>
      <c r="Q217" s="49">
        <f t="shared" si="3355"/>
        <v>1.2274605752821926E-2</v>
      </c>
      <c r="R217" s="48">
        <f t="shared" si="3356"/>
        <v>-9.0578473764169651E-2</v>
      </c>
      <c r="S217" s="48">
        <v>2.9749417753078683E-3</v>
      </c>
      <c r="T217" s="50"/>
      <c r="U217" s="53" t="str">
        <f>VLOOKUP($D217,'Metric Nature'!$C:$D,2,0)&amp;IF(($V217&lt;(LY217)),"Below",IF(($V217&gt;(LX217)),"Above","Within"))</f>
        <v>NegativeWithin</v>
      </c>
      <c r="V217" s="48">
        <f t="shared" si="3357"/>
        <v>9.113001215066828E-3</v>
      </c>
      <c r="W217" s="49">
        <f t="shared" si="3358"/>
        <v>1.6710569641093184E-2</v>
      </c>
      <c r="X217" s="48">
        <f t="shared" si="3359"/>
        <v>-0.45465645930723236</v>
      </c>
      <c r="Y217" s="49">
        <f t="shared" si="3360"/>
        <v>1.2216222977339531E-2</v>
      </c>
      <c r="Z217" s="48">
        <f t="shared" si="3361"/>
        <v>-0.25402464968337762</v>
      </c>
      <c r="AA217" s="48">
        <v>1.2236752096123335E-2</v>
      </c>
      <c r="AB217" s="50"/>
      <c r="AC217" s="46" t="s">
        <v>560</v>
      </c>
      <c r="AI217" s="7" t="s">
        <v>541</v>
      </c>
      <c r="AJ217" s="12">
        <f>(VLOOKUP($EG217,Data!$B:$CP,Daily!EI$10,0)+VLOOKUP($IF217,Data!$B:$CP,Daily!IH$10,0))/AJ$72</f>
        <v>8.555317907835893E-3</v>
      </c>
      <c r="AK217" s="12">
        <f>(VLOOKUP($EG217,Data!$B:$CP,Daily!EJ$10,0)+VLOOKUP($IF217,Data!$B:$CP,Daily!II$10,0))/AK$72</f>
        <v>1.1299435028248588E-2</v>
      </c>
      <c r="AL217" s="12">
        <f>(VLOOKUP($EG217,Data!$B:$CP,Daily!EK$10,0)+VLOOKUP($IF217,Data!$B:$CP,Daily!IJ$10,0))/AL$72</f>
        <v>1.214491560312886E-2</v>
      </c>
      <c r="AM217" s="12">
        <f>(VLOOKUP($EG217,Data!$B:$CP,Daily!EL$10,0)+VLOOKUP($IF217,Data!$B:$CP,Daily!IK$10,0))/AM$72</f>
        <v>1.2589928057553957E-2</v>
      </c>
      <c r="AN217" s="12">
        <f>(VLOOKUP($EG217,Data!$B:$CP,Daily!EM$10,0)+VLOOKUP($IF217,Data!$B:$CP,Daily!IL$10,0))/AN$72</f>
        <v>1.1809269162210338E-2</v>
      </c>
      <c r="AO217" s="12">
        <f>(VLOOKUP($EG217,Data!$B:$CP,Daily!EN$10,0)+VLOOKUP($IF217,Data!$B:$CP,Daily!IM$10,0))/AO$72</f>
        <v>1.157495256166983E-2</v>
      </c>
      <c r="AP217" s="12">
        <f>(VLOOKUP($EG217,Data!$B:$CP,Daily!EO$10,0)+VLOOKUP($IF217,Data!$B:$CP,Daily!IN$10,0))/AP$72</f>
        <v>1.0191530486733439E-2</v>
      </c>
      <c r="AQ217" s="12">
        <f>(VLOOKUP($EG217,Data!$B:$CP,Daily!EP$10,0)+VLOOKUP($IF217,Data!$B:$CP,Daily!IO$10,0))/AQ$72</f>
        <v>1.3230970271153218E-2</v>
      </c>
      <c r="AR217" s="12">
        <f>(VLOOKUP($EG217,Data!$B:$CP,Daily!EQ$10,0)+VLOOKUP($IF217,Data!$B:$CP,Daily!IP$10,0))/AR$72</f>
        <v>1.1796733212341199E-2</v>
      </c>
      <c r="AS217" s="12">
        <f>(VLOOKUP($EG217,Data!$B:$CP,Daily!ER$10,0)+VLOOKUP($IF217,Data!$B:$CP,Daily!IQ$10,0))/AS$72</f>
        <v>1.2072434607645875E-2</v>
      </c>
      <c r="AT217" s="12">
        <f>(VLOOKUP($EG217,Data!$B:$CP,Daily!ES$10,0)+VLOOKUP($IF217,Data!$B:$CP,Daily!IR$10,0))/AT$72</f>
        <v>1.5473887814313346E-2</v>
      </c>
      <c r="AU217" s="12">
        <f>(VLOOKUP($EG217,Data!$B:$CP,Daily!ET$10,0)+VLOOKUP($IF217,Data!$B:$CP,Daily!IS$10,0))/AU$72</f>
        <v>1.070399341292713E-2</v>
      </c>
      <c r="AV217" s="12">
        <f>(VLOOKUP($EG217,Data!$B:$CP,Daily!EU$10,0)+VLOOKUP($IF217,Data!$B:$CP,Daily!IT$10,0))/AV$72</f>
        <v>9.3512565751022788E-3</v>
      </c>
      <c r="AW217" s="12">
        <f>(VLOOKUP($EG217,Data!$B:$CP,Daily!EV$10,0)+VLOOKUP($IF217,Data!$B:$CP,Daily!IU$10,0))/AW$72</f>
        <v>1.1108782225948438E-2</v>
      </c>
      <c r="AX217" s="12">
        <f>(VLOOKUP($EG217,Data!$B:$CP,Daily!EW$10,0)+VLOOKUP($IF217,Data!$B:$CP,Daily!IV$10,0))/AX$72</f>
        <v>1.191720677399122E-2</v>
      </c>
      <c r="AY217" s="12">
        <f>(VLOOKUP($EG217,Data!$B:$CP,Daily!EX$10,0)+VLOOKUP($IF217,Data!$B:$CP,Daily!IW$10,0))/AY$72</f>
        <v>1.1754827875734676E-2</v>
      </c>
      <c r="AZ217" s="12">
        <f>(VLOOKUP($EG217,Data!$B:$CP,Daily!EY$10,0)+VLOOKUP($IF217,Data!$B:$CP,Daily!IX$10,0))/AZ$72</f>
        <v>1.1300639658848614E-2</v>
      </c>
      <c r="BA217" s="12">
        <f>(VLOOKUP($EG217,Data!$B:$CP,Daily!EZ$10,0)+VLOOKUP($IF217,Data!$B:$CP,Daily!IY$10,0))/BA$72</f>
        <v>4.3617824773413895E-2</v>
      </c>
      <c r="BB217" s="12">
        <f>(VLOOKUP($EG217,Data!$B:$CP,Daily!FA$10,0)+VLOOKUP($IF217,Data!$B:$CP,Daily!IZ$10,0))/BB$72</f>
        <v>2.8200446337999594E-2</v>
      </c>
      <c r="BC217" s="12">
        <f>(VLOOKUP($EG217,Data!$B:$CP,Daily!FB$10,0)+VLOOKUP($IF217,Data!$B:$CP,Daily!JA$10,0))/BC$72</f>
        <v>1.7329482337258388E-2</v>
      </c>
      <c r="BD217" s="12">
        <f>(VLOOKUP($EG217,Data!$B:$CP,Daily!FC$10,0)+VLOOKUP($IF217,Data!$B:$CP,Daily!JB$10,0))/BD$72</f>
        <v>1.4111204717775905E-2</v>
      </c>
      <c r="BE217" s="12">
        <f>(VLOOKUP($EG217,Data!$B:$CP,Daily!FD$10,0)+VLOOKUP($IF217,Data!$B:$CP,Daily!JC$10,0))/BE$72</f>
        <v>2.1200624860522203E-2</v>
      </c>
      <c r="BF217" s="12">
        <f>(VLOOKUP($EG217,Data!$B:$CP,Daily!FE$10,0)+VLOOKUP($IF217,Data!$B:$CP,Daily!JD$10,0))/BF$72</f>
        <v>2.0267356619232429E-2</v>
      </c>
      <c r="BG217" s="12">
        <f>(VLOOKUP($EG217,Data!$B:$CP,Daily!FF$10,0)+VLOOKUP($IF217,Data!$B:$CP,Daily!JE$10,0))/BG$72</f>
        <v>1.8053720827829151E-2</v>
      </c>
      <c r="BH217" s="12">
        <f>(VLOOKUP($EG217,Data!$B:$CP,Daily!FG$10,0)+VLOOKUP($IF217,Data!$B:$CP,Daily!JF$10,0))/BH$72</f>
        <v>2.0871143375680582E-2</v>
      </c>
      <c r="BI217" s="12">
        <f>(VLOOKUP($EG217,Data!$B:$CP,Daily!FH$10,0)+VLOOKUP($IF217,Data!$B:$CP,Daily!JG$10,0))/BI$72</f>
        <v>1.3596770766942851E-2</v>
      </c>
      <c r="BJ217" s="12">
        <f>(VLOOKUP($EG217,Data!$B:$CP,Daily!FI$10,0)+VLOOKUP($IF217,Data!$B:$CP,Daily!JH$10,0))/BJ$72</f>
        <v>1.883528733423025E-2</v>
      </c>
      <c r="BK217" s="12">
        <f>(VLOOKUP($EG217,Data!$B:$CP,Daily!FJ$10,0)+VLOOKUP($IF217,Data!$B:$CP,Daily!JI$10,0))/BK$72</f>
        <v>1.6888325944690731E-2</v>
      </c>
      <c r="BL217" s="12">
        <f>(VLOOKUP($EG217,Data!$B:$CP,Daily!FK$10,0)+VLOOKUP($IF217,Data!$B:$CP,Daily!JJ$10,0))/BL$72</f>
        <v>2.2260273972602738E-2</v>
      </c>
      <c r="BM217" s="12">
        <f>(VLOOKUP($EG217,Data!$B:$CP,Daily!FL$10,0)+VLOOKUP($IF217,Data!$B:$CP,Daily!JK$10,0))/BM$72</f>
        <v>1.6743407283382167E-2</v>
      </c>
      <c r="BN217" s="12">
        <f>(VLOOKUP($EG217,Data!$B:$CP,Daily!FM$10,0)+VLOOKUP($IF217,Data!$B:$CP,Daily!JL$10,0))/BN$72</f>
        <v>1.4931478830026591E-2</v>
      </c>
      <c r="BO217" s="12">
        <f>(VLOOKUP($EG217,Data!$B:$CP,Daily!FN$10,0)+VLOOKUP($IF217,Data!$B:$CP,Daily!JM$10,0))/BO$72</f>
        <v>2.6145251396648046E-2</v>
      </c>
      <c r="BP217" s="12">
        <f>(VLOOKUP($EG217,Data!$B:$CP,Daily!FO$10,0)+VLOOKUP($IF217,Data!$B:$CP,Daily!JN$10,0))/BP$72</f>
        <v>1.7702520685010582E-2</v>
      </c>
      <c r="BQ217" s="12">
        <f>(VLOOKUP($EG217,Data!$B:$CP,Daily!FP$10,0)+VLOOKUP($IF217,Data!$B:$CP,Daily!JO$10,0))/BQ$72</f>
        <v>1.5756302521008403E-2</v>
      </c>
      <c r="BR217" s="12">
        <f>(VLOOKUP($EG217,Data!$B:$CP,Daily!FQ$10,0)+VLOOKUP($IF217,Data!$B:$CP,Daily!JP$10,0))/BR$72</f>
        <v>3.142026879767526E-2</v>
      </c>
      <c r="BS217" s="12">
        <f>(VLOOKUP($EG217,Data!$B:$CP,Daily!FR$10,0)+VLOOKUP($IF217,Data!$B:$CP,Daily!JQ$10,0))/BS$72</f>
        <v>1.1823996898623764E-2</v>
      </c>
      <c r="BT217" s="12">
        <f>(VLOOKUP($EG217,Data!$B:$CP,Daily!FS$10,0)+VLOOKUP($IF217,Data!$B:$CP,Daily!JR$10,0))/BT$72</f>
        <v>1.13038394075229E-2</v>
      </c>
      <c r="BU217" s="12">
        <f>(VLOOKUP($EG217,Data!$B:$CP,Daily!FT$10,0)+VLOOKUP($IF217,Data!$B:$CP,Daily!JS$10,0))/BU$72</f>
        <v>1.2189995796553174E-2</v>
      </c>
      <c r="BV217" s="12">
        <f>(VLOOKUP($EG217,Data!$B:$CP,Daily!FU$10,0)+VLOOKUP($IF217,Data!$B:$CP,Daily!JT$10,0))/BV$72</f>
        <v>1.5120274914089347E-2</v>
      </c>
      <c r="BW217" s="12">
        <f>(VLOOKUP($EG217,Data!$B:$CP,Daily!FV$10,0)+VLOOKUP($IF217,Data!$B:$CP,Daily!JU$10,0))/BW$72</f>
        <v>1.1645460427000216E-2</v>
      </c>
      <c r="BX217" s="12">
        <f>(VLOOKUP($EG217,Data!$B:$CP,Daily!FW$10,0)+VLOOKUP($IF217,Data!$B:$CP,Daily!JV$10,0))/BX$72</f>
        <v>1.3635410111181035E-2</v>
      </c>
      <c r="BY217" s="12">
        <f>(VLOOKUP($EG217,Data!$B:$CP,Daily!FX$10,0)+VLOOKUP($IF217,Data!$B:$CP,Daily!JW$10,0))/BY$72</f>
        <v>1.1498810467882634E-2</v>
      </c>
      <c r="BZ217" s="12">
        <f>(VLOOKUP($EG217,Data!$B:$CP,Daily!FY$10,0)+VLOOKUP($IF217,Data!$B:$CP,Daily!JX$10,0))/BZ$72</f>
        <v>9.0805902383654935E-3</v>
      </c>
      <c r="CA217" s="12">
        <f>(VLOOKUP($EG217,Data!$B:$CP,Daily!FZ$10,0)+VLOOKUP($IF217,Data!$B:$CP,Daily!JY$10,0))/CA$72</f>
        <v>9.1683038637852005E-3</v>
      </c>
      <c r="CB217" s="12">
        <f>(VLOOKUP($EG217,Data!$B:$CP,Daily!GA$10,0)+VLOOKUP($IF217,Data!$B:$CP,Daily!JZ$10,0))/CB$72</f>
        <v>1.4911676990135353E-2</v>
      </c>
      <c r="CC217" s="12">
        <f>(VLOOKUP($EG217,Data!$B:$CP,Daily!GB$10,0)+VLOOKUP($IF217,Data!$B:$CP,Daily!KA$10,0))/CC$72</f>
        <v>1.2311901504787962E-2</v>
      </c>
      <c r="CD217" s="12">
        <f>(VLOOKUP($EG217,Data!$B:$CP,Daily!GC$10,0)+VLOOKUP($IF217,Data!$B:$CP,Daily!KB$10,0))/CD$72</f>
        <v>1.5205165590501979E-2</v>
      </c>
      <c r="CE217" s="12">
        <f>(VLOOKUP($EG217,Data!$B:$CP,Daily!GD$10,0)+VLOOKUP($IF217,Data!$B:$CP,Daily!KC$10,0))/CE$72</f>
        <v>1.4081632653061225E-2</v>
      </c>
      <c r="CF217" s="12">
        <f>(VLOOKUP($EG217,Data!$B:$CP,Daily!GE$10,0)+VLOOKUP($IF217,Data!$B:$CP,Daily!KD$10,0))/CF$72</f>
        <v>8.6433671552048098E-3</v>
      </c>
      <c r="CG217" s="12">
        <f>(VLOOKUP($EG217,Data!$B:$CP,Daily!GF$10,0)+VLOOKUP($IF217,Data!$B:$CP,Daily!KE$10,0))/CG$72</f>
        <v>9.2092092092092084E-3</v>
      </c>
      <c r="CH217" s="12">
        <f>(VLOOKUP($EG217,Data!$B:$CP,Daily!GG$10,0)+VLOOKUP($IF217,Data!$B:$CP,Daily!KF$10,0))/CH$72</f>
        <v>7.8398665554628849E-3</v>
      </c>
      <c r="CI217" s="12">
        <f>(VLOOKUP($EG217,Data!$B:$CP,Daily!GH$10,0)+VLOOKUP($IF217,Data!$B:$CP,Daily!KG$10,0))/CI$72</f>
        <v>1.4610689846495283E-2</v>
      </c>
      <c r="CJ217" s="12">
        <f>(VLOOKUP($EG217,Data!$B:$CP,Daily!GI$10,0)+VLOOKUP($IF217,Data!$B:$CP,Daily!KH$10,0))/CJ$72</f>
        <v>1.2195121951219513E-2</v>
      </c>
      <c r="CK217" s="12">
        <f>(VLOOKUP($EG217,Data!$B:$CP,Daily!GJ$10,0)+VLOOKUP($IF217,Data!$B:$CP,Daily!KI$10,0))/CK$72</f>
        <v>1.1636927851047323E-2</v>
      </c>
      <c r="CL217" s="12">
        <f>(VLOOKUP($EG217,Data!$B:$CP,Daily!GK$10,0)+VLOOKUP($IF217,Data!$B:$CP,Daily!KJ$10,0))/CL$72</f>
        <v>1.0120297880465916E-2</v>
      </c>
      <c r="CM217" s="12">
        <f>(VLOOKUP($EG217,Data!$B:$CP,Daily!GL$10,0)+VLOOKUP($IF217,Data!$B:$CP,Daily!KK$10,0))/CM$72</f>
        <v>1.3848697809011988E-2</v>
      </c>
      <c r="CN217" s="12">
        <f>(VLOOKUP($EG217,Data!$B:$CP,Daily!GM$10,0)+VLOOKUP($IF217,Data!$B:$CP,Daily!KL$10,0))/CN$72</f>
        <v>9.62128966223132E-3</v>
      </c>
      <c r="CO217" s="12">
        <f>(VLOOKUP($EG217,Data!$B:$CP,Daily!GN$10,0)+VLOOKUP($IF217,Data!$B:$CP,Daily!KM$10,0))/CO$72</f>
        <v>1.295387634936212E-2</v>
      </c>
      <c r="CP217" s="12">
        <f>(VLOOKUP($EG217,Data!$B:$CP,Daily!GO$10,0)+VLOOKUP($IF217,Data!$B:$CP,Daily!KN$10,0))/CP$72</f>
        <v>1.2570145903479237E-2</v>
      </c>
      <c r="CQ217" s="12">
        <f>(VLOOKUP($EG217,Data!$B:$CP,Daily!GP$10,0)+VLOOKUP($IF217,Data!$B:$CP,Daily!KO$10,0))/CQ$72</f>
        <v>1.1625030917635419E-2</v>
      </c>
      <c r="CR217" s="12">
        <f>(VLOOKUP($EG217,Data!$B:$CP,Daily!GQ$10,0)+VLOOKUP($IF217,Data!$B:$CP,Daily!KP$10,0))/CR$72</f>
        <v>1.3131313131313131E-2</v>
      </c>
      <c r="CS217" s="12">
        <f>(VLOOKUP($EG217,Data!$B:$CP,Daily!GR$10,0)+VLOOKUP($IF217,Data!$B:$CP,Daily!KQ$10,0))/CS$72</f>
        <v>1.0026067776218167E-2</v>
      </c>
      <c r="CT217" s="12">
        <f>(VLOOKUP($EG217,Data!$B:$CP,Daily!GS$10,0)+VLOOKUP($IF217,Data!$B:$CP,Daily!KR$10,0))/CT$72</f>
        <v>1.4834935227747597E-2</v>
      </c>
      <c r="CU217" s="12">
        <f>(VLOOKUP($EG217,Data!$B:$CP,Daily!GT$10,0)+VLOOKUP($IF217,Data!$B:$CP,Daily!KS$10,0))/CU$72</f>
        <v>1.2793672947197023E-2</v>
      </c>
      <c r="CV217" s="12">
        <f>(VLOOKUP($EG217,Data!$B:$CP,Daily!GU$10,0)+VLOOKUP($IF217,Data!$B:$CP,Daily!KT$10,0))/CV$72</f>
        <v>1.2360688956433637E-2</v>
      </c>
      <c r="CW217" s="12">
        <f>(VLOOKUP($EG217,Data!$B:$CP,Daily!GV$10,0)+VLOOKUP($IF217,Data!$B:$CP,Daily!KU$10,0))/CW$72</f>
        <v>1.1226780975709328E-2</v>
      </c>
      <c r="CX217" s="12">
        <f>(VLOOKUP($EG217,Data!$B:$CP,Daily!GW$10,0)+VLOOKUP($IF217,Data!$B:$CP,Daily!KV$10,0))/CX$72</f>
        <v>1.4022140221402213E-2</v>
      </c>
      <c r="CY217" s="12">
        <f>(VLOOKUP($EG217,Data!$B:$CP,Daily!GX$10,0)+VLOOKUP($IF217,Data!$B:$CP,Daily!KW$10,0))/CY$72</f>
        <v>1.2398373983739837E-2</v>
      </c>
      <c r="CZ217" s="12">
        <f>(VLOOKUP($EG217,Data!$B:$CP,Daily!GY$10,0)+VLOOKUP($IF217,Data!$B:$CP,Daily!KX$10,0))/CZ$72</f>
        <v>9.8743267504488325E-3</v>
      </c>
      <c r="DA217" s="12">
        <f>(VLOOKUP($EG217,Data!$B:$CP,Daily!GZ$10,0)+VLOOKUP($IF217,Data!$B:$CP,Daily!KY$10,0))/DA$72</f>
        <v>1.1238532110091744E-2</v>
      </c>
      <c r="DB217" s="12">
        <f>(VLOOKUP($EG217,Data!$B:$CP,Daily!HA$10,0)+VLOOKUP($IF217,Data!$B:$CP,Daily!KZ$10,0))/DB$72</f>
        <v>1.4712539610683566E-2</v>
      </c>
      <c r="DC217" s="12">
        <f>(VLOOKUP($EG217,Data!$B:$CP,Daily!HB$10,0)+VLOOKUP($IF217,Data!$B:$CP,Daily!LA$10,0))/DC$72</f>
        <v>8.2674335010783605E-3</v>
      </c>
      <c r="DD217" s="12">
        <f>(VLOOKUP($EG217,Data!$B:$CP,Daily!HC$10,0)+VLOOKUP($IF217,Data!$B:$CP,Daily!LB$10,0))/DD$72</f>
        <v>1.0999803574936162E-2</v>
      </c>
      <c r="DE217" s="12">
        <f>(VLOOKUP($EG217,Data!$B:$CP,Daily!HD$10,0)+VLOOKUP($IF217,Data!$B:$CP,Daily!LC$10,0))/DE$72</f>
        <v>1.3071895424836602E-2</v>
      </c>
      <c r="DF217" s="12">
        <f>(VLOOKUP($EG217,Data!$B:$CP,Daily!HE$10,0)+VLOOKUP($IF217,Data!$B:$CP,Daily!LD$10,0))/DF$72</f>
        <v>1.1384806458290209E-2</v>
      </c>
      <c r="DG217" s="12">
        <f>(VLOOKUP($EG217,Data!$B:$CP,Daily!HF$10,0)+VLOOKUP($IF217,Data!$B:$CP,Daily!LE$10,0))/DG$72</f>
        <v>1.3343799058084773E-2</v>
      </c>
      <c r="DH217" s="12">
        <f>(VLOOKUP($EG217,Data!$B:$CP,Daily!HG$10,0)+VLOOKUP($IF217,Data!$B:$CP,Daily!LF$10,0))/DH$72</f>
        <v>1.3849287169042769E-2</v>
      </c>
      <c r="DI217" s="12">
        <f>(VLOOKUP($EG217,Data!$B:$CP,Daily!HH$10,0)+VLOOKUP($IF217,Data!$B:$CP,Daily!LG$10,0))/DI$72</f>
        <v>1.1887608069164265E-2</v>
      </c>
      <c r="DJ217" s="12">
        <f>(VLOOKUP($EG217,Data!$B:$CP,Daily!HI$10,0)+VLOOKUP($IF217,Data!$B:$CP,Daily!LH$10,0))/DJ$72</f>
        <v>6.5398335315101069E-3</v>
      </c>
      <c r="DK217" s="12">
        <f>(VLOOKUP($EG217,Data!$B:$CP,Daily!HJ$10,0)+VLOOKUP($IF217,Data!$B:$CP,Daily!LI$10,0))/DK$72</f>
        <v>1.283987915407855E-2</v>
      </c>
      <c r="DL217" s="12">
        <f>(VLOOKUP($EG217,Data!$B:$CP,Daily!HK$10,0)+VLOOKUP($IF217,Data!$B:$CP,Daily!LJ$10,0))/DL$72</f>
        <v>1.1486917677089981E-2</v>
      </c>
      <c r="DM217" s="12">
        <f>(VLOOKUP($EG217,Data!$B:$CP,Daily!HL$10,0)+VLOOKUP($IF217,Data!$B:$CP,Daily!LK$10,0))/DM$72</f>
        <v>8.0883803511540737E-3</v>
      </c>
      <c r="DN217" s="12">
        <f>(VLOOKUP($EG217,Data!$B:$CP,Daily!HM$10,0)+VLOOKUP($IF217,Data!$B:$CP,Daily!LL$10,0))/DN$72</f>
        <v>1.2527783390583956E-2</v>
      </c>
      <c r="DO217" s="12">
        <f>(VLOOKUP($EG217,Data!$B:$CP,Daily!HN$10,0)+VLOOKUP($IF217,Data!$B:$CP,Daily!LM$10,0))/DO$72</f>
        <v>1.0575554199715273E-2</v>
      </c>
      <c r="DP217" s="12">
        <f>(VLOOKUP($EG217,Data!$B:$CP,Daily!HO$10,0)+VLOOKUP($IF217,Data!$B:$CP,Daily!LN$10,0))/DP$72</f>
        <v>1.2663085188027629E-2</v>
      </c>
      <c r="DQ217" s="12">
        <f>(VLOOKUP($EG217,Data!$B:$CP,Daily!HP$10,0)+VLOOKUP($IF217,Data!$B:$CP,Daily!LO$10,0))/DQ$72</f>
        <v>1.29302148697471E-2</v>
      </c>
      <c r="DR217" s="12">
        <f>(VLOOKUP($EG217,Data!$B:$CP,Daily!HQ$10,0)+VLOOKUP($IF217,Data!$B:$CP,Daily!LP$10,0))/DR$72</f>
        <v>1.5600924499229583E-2</v>
      </c>
      <c r="DS217" s="12">
        <f>(VLOOKUP($EG217,Data!$B:$CP,Daily!HR$10,0)+VLOOKUP($IF217,Data!$B:$CP,Daily!LQ$10,0))/DS$72</f>
        <v>1.5829046299960427E-2</v>
      </c>
      <c r="DT217" s="12">
        <f>(VLOOKUP($EG217,Data!$B:$CP,Daily!HS$10,0)+VLOOKUP($IF217,Data!$B:$CP,Daily!LR$10,0))/DT$72</f>
        <v>1.8989819890368052E-2</v>
      </c>
      <c r="DU217" s="12">
        <f>(VLOOKUP($EG217,Data!$B:$CP,Daily!HT$10,0)+VLOOKUP($IF217,Data!$B:$CP,Daily!LS$10,0))/DU$72</f>
        <v>1.0470129336891809E-2</v>
      </c>
      <c r="DV217" s="14"/>
      <c r="DW217" s="12">
        <f t="shared" si="3324"/>
        <v>1.1300639658848614E-2</v>
      </c>
      <c r="DX217" s="12">
        <f t="shared" si="3325"/>
        <v>1.4911676990135353E-2</v>
      </c>
      <c r="DY217" s="12">
        <f t="shared" si="3326"/>
        <v>3.6110373312867386E-3</v>
      </c>
      <c r="DZ217" s="12">
        <f t="shared" si="3327"/>
        <v>1.7619954988600407E-2</v>
      </c>
      <c r="EA217" s="12">
        <f t="shared" si="3328"/>
        <v>8.5923616603835601E-3</v>
      </c>
      <c r="EB217" s="14"/>
      <c r="EC217" s="12">
        <f t="shared" si="3362"/>
        <v>5.212602346962459E-3</v>
      </c>
      <c r="ED217" s="12">
        <f t="shared" ref="ED217" si="3368">SUMPRODUCT(DN217:DT217,DN$72:DT$72)/SUM(DN$72:DT$72)</f>
        <v>1.4177243562802947E-2</v>
      </c>
      <c r="EE217" s="12">
        <f t="shared" ref="EE217" si="3369">SUMPRODUCT(CR217:DT217,CR$72:DT$72)/SUM(CR$72:DT$72)</f>
        <v>1.2255323836604862E-2</v>
      </c>
      <c r="EF217" s="101"/>
      <c r="EG217" s="7" t="s">
        <v>561</v>
      </c>
      <c r="EH217" s="7" t="s">
        <v>76</v>
      </c>
      <c r="EI217" s="12">
        <f>VLOOKUP($EG217,Data!$B:$CP,Daily!EI$10,0)/EI$72</f>
        <v>7.5493612078977937E-3</v>
      </c>
      <c r="EJ217" s="12">
        <f>VLOOKUP($EG217,Data!$B:$CP,Daily!EJ$10,0)/EJ$72</f>
        <v>1.2747875354107648E-2</v>
      </c>
      <c r="EK217" s="12">
        <f>VLOOKUP($EG217,Data!$B:$CP,Daily!EK$10,0)/EK$72</f>
        <v>1.2534393151941303E-2</v>
      </c>
      <c r="EL217" s="12">
        <f>VLOOKUP($EG217,Data!$B:$CP,Daily!EL$10,0)/EL$72</f>
        <v>1.383399209486166E-2</v>
      </c>
      <c r="EM217" s="12">
        <f>VLOOKUP($EG217,Data!$B:$CP,Daily!EM$10,0)/EM$72</f>
        <v>1.1920103092783504E-2</v>
      </c>
      <c r="EN217" s="12">
        <f>VLOOKUP($EG217,Data!$B:$CP,Daily!EN$10,0)/EN$72</f>
        <v>1.0453920220082531E-2</v>
      </c>
      <c r="EO217" s="12">
        <f>VLOOKUP($EG217,Data!$B:$CP,Daily!EO$10,0)/EO$72</f>
        <v>1.134312967259603E-2</v>
      </c>
      <c r="EP217" s="12">
        <f>VLOOKUP($EG217,Data!$B:$CP,Daily!EP$10,0)/EP$72</f>
        <v>1.2265512265512266E-2</v>
      </c>
      <c r="EQ217" s="12">
        <f>VLOOKUP($EG217,Data!$B:$CP,Daily!EQ$10,0)/EQ$72</f>
        <v>1.1217948717948718E-2</v>
      </c>
      <c r="ER217" s="12">
        <f>VLOOKUP($EG217,Data!$B:$CP,Daily!ER$10,0)/ER$72</f>
        <v>1.171303074670571E-2</v>
      </c>
      <c r="ES217" s="12">
        <f>VLOOKUP($EG217,Data!$B:$CP,Daily!ES$10,0)/ES$72</f>
        <v>1.5878056525881232E-2</v>
      </c>
      <c r="ET217" s="12">
        <f>VLOOKUP($EG217,Data!$B:$CP,Daily!ET$10,0)/ET$72</f>
        <v>9.7501523461304088E-3</v>
      </c>
      <c r="EU217" s="12">
        <f>VLOOKUP($EG217,Data!$B:$CP,Daily!EU$10,0)/EU$72</f>
        <v>9.5486111111111119E-3</v>
      </c>
      <c r="EV217" s="12">
        <f>VLOOKUP($EG217,Data!$B:$CP,Daily!EV$10,0)/EV$72</f>
        <v>1.1426806670784434E-2</v>
      </c>
      <c r="EW217" s="12">
        <f>VLOOKUP($EG217,Data!$B:$CP,Daily!EW$10,0)/EW$72</f>
        <v>1.2801428996725216E-2</v>
      </c>
      <c r="EX217" s="12">
        <f>VLOOKUP($EG217,Data!$B:$CP,Daily!EX$10,0)/EX$72</f>
        <v>1.1218920557913887E-2</v>
      </c>
      <c r="EY217" s="12">
        <f>VLOOKUP($EG217,Data!$B:$CP,Daily!EY$10,0)/EY$72</f>
        <v>1.2469586374695864E-2</v>
      </c>
      <c r="EZ217" s="12">
        <f>VLOOKUP($EG217,Data!$B:$CP,Daily!EZ$10,0)/EZ$72</f>
        <v>4.2312276519666271E-2</v>
      </c>
      <c r="FA217" s="12">
        <f>VLOOKUP($EG217,Data!$B:$CP,Daily!FA$10,0)/FA$72</f>
        <v>2.7660853878532773E-2</v>
      </c>
      <c r="FB217" s="12">
        <f>VLOOKUP($EG217,Data!$B:$CP,Daily!FB$10,0)/FB$72</f>
        <v>1.8170019467878003E-2</v>
      </c>
      <c r="FC217" s="12">
        <f>VLOOKUP($EG217,Data!$B:$CP,Daily!FC$10,0)/FC$72</f>
        <v>1.4939309056956116E-2</v>
      </c>
      <c r="FD217" s="12">
        <f>VLOOKUP($EG217,Data!$B:$CP,Daily!FD$10,0)/FD$72</f>
        <v>2.4430505117200397E-2</v>
      </c>
      <c r="FE217" s="12">
        <f>VLOOKUP($EG217,Data!$B:$CP,Daily!FE$10,0)/FE$72</f>
        <v>2.0240354206198609E-2</v>
      </c>
      <c r="FF217" s="12">
        <f>VLOOKUP($EG217,Data!$B:$CP,Daily!FF$10,0)/FF$72</f>
        <v>1.7704918032786884E-2</v>
      </c>
      <c r="FG217" s="12">
        <f>VLOOKUP($EG217,Data!$B:$CP,Daily!FG$10,0)/FG$72</f>
        <v>1.9856213625470728E-2</v>
      </c>
      <c r="FH217" s="12">
        <f>VLOOKUP($EG217,Data!$B:$CP,Daily!FH$10,0)/FH$72</f>
        <v>1.4982467325470195E-2</v>
      </c>
      <c r="FI217" s="12">
        <f>VLOOKUP($EG217,Data!$B:$CP,Daily!FI$10,0)/FI$72</f>
        <v>2.0952927669345579E-2</v>
      </c>
      <c r="FJ217" s="12">
        <f>VLOOKUP($EG217,Data!$B:$CP,Daily!FJ$10,0)/FJ$72</f>
        <v>1.53125E-2</v>
      </c>
      <c r="FK217" s="12">
        <f>VLOOKUP($EG217,Data!$B:$CP,Daily!FK$10,0)/FK$72</f>
        <v>2.2257551669316374E-2</v>
      </c>
      <c r="FL217" s="12">
        <f>VLOOKUP($EG217,Data!$B:$CP,Daily!FL$10,0)/FL$72</f>
        <v>1.6578041914294652E-2</v>
      </c>
      <c r="FM217" s="12">
        <f>VLOOKUP($EG217,Data!$B:$CP,Daily!FM$10,0)/FM$72</f>
        <v>1.6799022602321318E-2</v>
      </c>
      <c r="FN217" s="12">
        <f>VLOOKUP($EG217,Data!$B:$CP,Daily!FN$10,0)/FN$72</f>
        <v>2.914572864321608E-2</v>
      </c>
      <c r="FO217" s="12">
        <f>VLOOKUP($EG217,Data!$B:$CP,Daily!FO$10,0)/FO$72</f>
        <v>2.0390824129141887E-2</v>
      </c>
      <c r="FP217" s="12">
        <f>VLOOKUP($EG217,Data!$B:$CP,Daily!FP$10,0)/FP$72</f>
        <v>1.6631467793030624E-2</v>
      </c>
      <c r="FQ217" s="12">
        <f>VLOOKUP($EG217,Data!$B:$CP,Daily!FQ$10,0)/FQ$72</f>
        <v>3.1561909900188832E-2</v>
      </c>
      <c r="FR217" s="12">
        <f>VLOOKUP($EG217,Data!$B:$CP,Daily!FR$10,0)/FR$72</f>
        <v>1.1560693641618497E-2</v>
      </c>
      <c r="FS217" s="12">
        <f>VLOOKUP($EG217,Data!$B:$CP,Daily!FS$10,0)/FS$72</f>
        <v>9.9328074788197496E-3</v>
      </c>
      <c r="FT217" s="12">
        <f>VLOOKUP($EG217,Data!$B:$CP,Daily!FT$10,0)/FT$72</f>
        <v>1.2330066392665191E-2</v>
      </c>
      <c r="FU217" s="12">
        <f>VLOOKUP($EG217,Data!$B:$CP,Daily!FU$10,0)/FU$72</f>
        <v>1.6011138183083886E-2</v>
      </c>
      <c r="FV217" s="12">
        <f>VLOOKUP($EG217,Data!$B:$CP,Daily!FV$10,0)/FV$72</f>
        <v>1.2670256572695597E-2</v>
      </c>
      <c r="FW217" s="12">
        <f>VLOOKUP($EG217,Data!$B:$CP,Daily!FW$10,0)/FW$72</f>
        <v>1.5567765567765568E-2</v>
      </c>
      <c r="FX217" s="12">
        <f>VLOOKUP($EG217,Data!$B:$CP,Daily!FX$10,0)/FX$72</f>
        <v>1.1535048802129548E-2</v>
      </c>
      <c r="FY217" s="12">
        <f>VLOOKUP($EG217,Data!$B:$CP,Daily!FY$10,0)/FY$72</f>
        <v>1.0441226002020883E-2</v>
      </c>
      <c r="FZ217" s="12">
        <f>VLOOKUP($EG217,Data!$B:$CP,Daily!FZ$10,0)/FZ$72</f>
        <v>8.8411746131986102E-3</v>
      </c>
      <c r="GA217" s="12">
        <f>VLOOKUP($EG217,Data!$B:$CP,Daily!GA$10,0)/GA$72</f>
        <v>1.3750429700928154E-2</v>
      </c>
      <c r="GB217" s="12">
        <f>VLOOKUP($EG217,Data!$B:$CP,Daily!GB$10,0)/GB$72</f>
        <v>1.1456628477905073E-2</v>
      </c>
      <c r="GC217" s="12">
        <f>VLOOKUP($EG217,Data!$B:$CP,Daily!GC$10,0)/GC$72</f>
        <v>1.6280525986224169E-2</v>
      </c>
      <c r="GD217" s="12">
        <f>VLOOKUP($EG217,Data!$B:$CP,Daily!GD$10,0)/GD$72</f>
        <v>1.5741015741015742E-2</v>
      </c>
      <c r="GE217" s="12">
        <f>VLOOKUP($EG217,Data!$B:$CP,Daily!GE$10,0)/GE$72</f>
        <v>9.9228224917309819E-3</v>
      </c>
      <c r="GF217" s="12">
        <f>VLOOKUP($EG217,Data!$B:$CP,Daily!GF$10,0)/GF$72</f>
        <v>1.06951871657754E-2</v>
      </c>
      <c r="GG217" s="12">
        <f>VLOOKUP($EG217,Data!$B:$CP,Daily!GG$10,0)/GG$72</f>
        <v>9.0202956652468049E-3</v>
      </c>
      <c r="GH217" s="12">
        <f>VLOOKUP($EG217,Data!$B:$CP,Daily!GH$10,0)/GH$72</f>
        <v>1.5816743932369783E-2</v>
      </c>
      <c r="GI217" s="12">
        <f>VLOOKUP($EG217,Data!$B:$CP,Daily!GI$10,0)/GI$72</f>
        <v>1.2868801004394225E-2</v>
      </c>
      <c r="GJ217" s="12">
        <f>VLOOKUP($EG217,Data!$B:$CP,Daily!GJ$10,0)/GJ$72</f>
        <v>1.3395457192778102E-2</v>
      </c>
      <c r="GK217" s="12">
        <f>VLOOKUP($EG217,Data!$B:$CP,Daily!GK$10,0)/GK$72</f>
        <v>1.2089810017271158E-2</v>
      </c>
      <c r="GL217" s="12">
        <f>VLOOKUP($EG217,Data!$B:$CP,Daily!GL$10,0)/GL$72</f>
        <v>1.3694366635543105E-2</v>
      </c>
      <c r="GM217" s="12">
        <f>VLOOKUP($EG217,Data!$B:$CP,Daily!GM$10,0)/GM$72</f>
        <v>1.0015174506828529E-2</v>
      </c>
      <c r="GN217" s="12">
        <f>VLOOKUP($EG217,Data!$B:$CP,Daily!GN$10,0)/GN$72</f>
        <v>1.4067995310668231E-2</v>
      </c>
      <c r="GO217" s="12">
        <f>VLOOKUP($EG217,Data!$B:$CP,Daily!GO$10,0)/GO$72</f>
        <v>1.2572205232755691E-2</v>
      </c>
      <c r="GP217" s="12">
        <f>VLOOKUP($EG217,Data!$B:$CP,Daily!GP$10,0)/GP$72</f>
        <v>1.2472487160674981E-2</v>
      </c>
      <c r="GQ217" s="12">
        <f>VLOOKUP($EG217,Data!$B:$CP,Daily!GQ$10,0)/GQ$72</f>
        <v>1.4167650531286895E-2</v>
      </c>
      <c r="GR217" s="12">
        <f>VLOOKUP($EG217,Data!$B:$CP,Daily!GR$10,0)/GR$72</f>
        <v>1.2264433143882741E-2</v>
      </c>
      <c r="GS217" s="12">
        <f>VLOOKUP($EG217,Data!$B:$CP,Daily!GS$10,0)/GS$72</f>
        <v>1.625507971241013E-2</v>
      </c>
      <c r="GT217" s="12">
        <f>VLOOKUP($EG217,Data!$B:$CP,Daily!GT$10,0)/GT$72</f>
        <v>1.4118457300275482E-2</v>
      </c>
      <c r="GU217" s="12">
        <f>VLOOKUP($EG217,Data!$B:$CP,Daily!GU$10,0)/GU$72</f>
        <v>1.1901219875037191E-2</v>
      </c>
      <c r="GV217" s="12">
        <f>VLOOKUP($EG217,Data!$B:$CP,Daily!GV$10,0)/GV$72</f>
        <v>1.2319063751154912E-2</v>
      </c>
      <c r="GW217" s="12">
        <f>VLOOKUP($EG217,Data!$B:$CP,Daily!GW$10,0)/GW$72</f>
        <v>1.4814814814814815E-2</v>
      </c>
      <c r="GX217" s="12">
        <f>VLOOKUP($EG217,Data!$B:$CP,Daily!GX$10,0)/GX$72</f>
        <v>1.1655011655011656E-2</v>
      </c>
      <c r="GY217" s="12">
        <f>VLOOKUP($EG217,Data!$B:$CP,Daily!GY$10,0)/GY$72</f>
        <v>1.0194015126603092E-2</v>
      </c>
      <c r="GZ217" s="12">
        <f>VLOOKUP($EG217,Data!$B:$CP,Daily!GZ$10,0)/GZ$72</f>
        <v>1.2710408794228788E-2</v>
      </c>
      <c r="HA217" s="12">
        <f>VLOOKUP($EG217,Data!$B:$CP,Daily!HA$10,0)/HA$72</f>
        <v>1.5192437542201216E-2</v>
      </c>
      <c r="HB217" s="12">
        <f>VLOOKUP($EG217,Data!$B:$CP,Daily!HB$10,0)/HB$72</f>
        <v>9.112838381131064E-3</v>
      </c>
      <c r="HC217" s="12">
        <f>VLOOKUP($EG217,Data!$B:$CP,Daily!HC$10,0)/HC$72</f>
        <v>1.0672991402312482E-2</v>
      </c>
      <c r="HD217" s="12">
        <f>VLOOKUP($EG217,Data!$B:$CP,Daily!HD$10,0)/HD$72</f>
        <v>1.3693940431359124E-2</v>
      </c>
      <c r="HE217" s="12">
        <f>VLOOKUP($EG217,Data!$B:$CP,Daily!HE$10,0)/HE$72</f>
        <v>1.4399509803921568E-2</v>
      </c>
      <c r="HF217" s="12">
        <f>VLOOKUP($EG217,Data!$B:$CP,Daily!HF$10,0)/HF$72</f>
        <v>1.1120866256950541E-2</v>
      </c>
      <c r="HG217" s="12">
        <f>VLOOKUP($EG217,Data!$B:$CP,Daily!HG$10,0)/HG$72</f>
        <v>1.4773776546629732E-2</v>
      </c>
      <c r="HH217" s="12">
        <f>VLOOKUP($EG217,Data!$B:$CP,Daily!HH$10,0)/HH$72</f>
        <v>1.2710693561757391E-2</v>
      </c>
      <c r="HI217" s="12">
        <f>VLOOKUP($EG217,Data!$B:$CP,Daily!HI$10,0)/HI$72</f>
        <v>5.5926005592600563E-3</v>
      </c>
      <c r="HJ217" s="12">
        <f>VLOOKUP($EG217,Data!$B:$CP,Daily!HJ$10,0)/HJ$72</f>
        <v>1.2994350282485875E-2</v>
      </c>
      <c r="HK217" s="12">
        <f>VLOOKUP($EG217,Data!$B:$CP,Daily!HK$10,0)/HK$72</f>
        <v>1.1428571428571429E-2</v>
      </c>
      <c r="HL217" s="12">
        <f>VLOOKUP($EG217,Data!$B:$CP,Daily!HL$10,0)/HL$72</f>
        <v>7.385524372230428E-3</v>
      </c>
      <c r="HM217" s="12">
        <f>VLOOKUP($EG217,Data!$B:$CP,Daily!HM$10,0)/HM$72</f>
        <v>1.088646967340591E-2</v>
      </c>
      <c r="HN217" s="12">
        <f>VLOOKUP($EG217,Data!$B:$CP,Daily!HN$10,0)/HN$72</f>
        <v>9.9255583126550868E-3</v>
      </c>
      <c r="HO217" s="12">
        <f>VLOOKUP($EG217,Data!$B:$CP,Daily!HO$10,0)/HO$72</f>
        <v>1.1399259048161869E-2</v>
      </c>
      <c r="HP217" s="12">
        <f>VLOOKUP($EG217,Data!$B:$CP,Daily!HP$10,0)/HP$72</f>
        <v>1.2540099154272382E-2</v>
      </c>
      <c r="HQ217" s="12">
        <f>VLOOKUP($EG217,Data!$B:$CP,Daily!HQ$10,0)/HQ$72</f>
        <v>1.2253436939629408E-2</v>
      </c>
      <c r="HR217" s="12">
        <f>VLOOKUP($EG217,Data!$B:$CP,Daily!HR$10,0)/HR$72</f>
        <v>1.5503875968992248E-2</v>
      </c>
      <c r="HS217" s="12">
        <f>VLOOKUP($EG217,Data!$B:$CP,Daily!HS$10,0)/HS$72</f>
        <v>1.7311021350259664E-2</v>
      </c>
      <c r="HT217" s="12">
        <f>VLOOKUP($EG217,Data!$B:$CP,Daily!HT$10,0)/HT$72</f>
        <v>1.1162790697674419E-2</v>
      </c>
      <c r="HU217" s="13"/>
      <c r="HV217" s="40">
        <f t="shared" si="3331"/>
        <v>1.1399259048161869E-2</v>
      </c>
      <c r="HW217" s="40">
        <f t="shared" si="3332"/>
        <v>1.5567765567765568E-2</v>
      </c>
      <c r="HX217" s="40">
        <f t="shared" si="3333"/>
        <v>4.1685065196036993E-3</v>
      </c>
      <c r="HY217" s="40">
        <f t="shared" si="3334"/>
        <v>1.8694145457468343E-2</v>
      </c>
      <c r="HZ217" s="40">
        <f t="shared" si="3335"/>
        <v>8.2728791584590934E-3</v>
      </c>
      <c r="IA217" s="43"/>
      <c r="IB217" s="12">
        <f t="shared" si="3336"/>
        <v>4.092757722967565E-3</v>
      </c>
      <c r="IC217" s="12">
        <f t="shared" ref="IC217" si="3370">SUMPRODUCT(HM217:HS217,HM$72:HS$72)/SUM(HM$72:HS$72)</f>
        <v>1.2870067535997962E-2</v>
      </c>
      <c r="ID217" s="12">
        <f t="shared" ref="ID217" si="3371">SUMPRODUCT(GQ217:HS217,GQ$72:HS$72)/SUM(GQ$72:HS$72)</f>
        <v>1.2274605752821926E-2</v>
      </c>
      <c r="IE217" s="13"/>
      <c r="IF217" s="7" t="s">
        <v>562</v>
      </c>
      <c r="IG217" s="7" t="s">
        <v>76</v>
      </c>
      <c r="IH217" s="12">
        <f>VLOOKUP($IF217,Data!$B:$CP,Daily!IH$10,0)/IH$72</f>
        <v>1.059446733372572E-2</v>
      </c>
      <c r="II217" s="12">
        <f>VLOOKUP($IF217,Data!$B:$CP,Daily!II$10,0)/II$72</f>
        <v>8.4269662921348312E-3</v>
      </c>
      <c r="IJ217" s="12">
        <f>VLOOKUP($IF217,Data!$B:$CP,Daily!IJ$10,0)/IJ$72</f>
        <v>1.1342155009451797E-2</v>
      </c>
      <c r="IK217" s="12">
        <f>VLOOKUP($IF217,Data!$B:$CP,Daily!IK$10,0)/IK$72</f>
        <v>9.9150141643059488E-3</v>
      </c>
      <c r="IL217" s="12">
        <f>VLOOKUP($IF217,Data!$B:$CP,Daily!IL$10,0)/IL$72</f>
        <v>1.1560693641618497E-2</v>
      </c>
      <c r="IM217" s="12">
        <f>VLOOKUP($IF217,Data!$B:$CP,Daily!IM$10,0)/IM$72</f>
        <v>1.4067278287461774E-2</v>
      </c>
      <c r="IN217" s="12">
        <f>VLOOKUP($IF217,Data!$B:$CP,Daily!IN$10,0)/IN$72</f>
        <v>7.7262693156732896E-3</v>
      </c>
      <c r="IO217" s="12">
        <f>VLOOKUP($IF217,Data!$B:$CP,Daily!IO$10,0)/IO$72</f>
        <v>1.5274949083503055E-2</v>
      </c>
      <c r="IP217" s="12">
        <f>VLOOKUP($IF217,Data!$B:$CP,Daily!IP$10,0)/IP$72</f>
        <v>1.3023782559456399E-2</v>
      </c>
      <c r="IQ217" s="12">
        <f>VLOOKUP($IF217,Data!$B:$CP,Daily!IQ$10,0)/IQ$72</f>
        <v>1.2861736334405145E-2</v>
      </c>
      <c r="IR217" s="12">
        <f>VLOOKUP($IF217,Data!$B:$CP,Daily!IR$10,0)/IR$72</f>
        <v>1.4627659574468085E-2</v>
      </c>
      <c r="IS217" s="12">
        <f>VLOOKUP($IF217,Data!$B:$CP,Daily!IS$10,0)/IS$72</f>
        <v>1.2690355329949238E-2</v>
      </c>
      <c r="IT217" s="12">
        <f>VLOOKUP($IF217,Data!$B:$CP,Daily!IT$10,0)/IT$72</f>
        <v>8.9445438282647581E-3</v>
      </c>
      <c r="IU217" s="12">
        <f>VLOOKUP($IF217,Data!$B:$CP,Daily!IU$10,0)/IU$72</f>
        <v>1.0437051532941943E-2</v>
      </c>
      <c r="IV217" s="12">
        <f>VLOOKUP($IF217,Data!$B:$CP,Daily!IV$10,0)/IV$72</f>
        <v>9.8314606741573031E-3</v>
      </c>
      <c r="IW217" s="12">
        <f>VLOOKUP($IF217,Data!$B:$CP,Daily!IW$10,0)/IW$72</f>
        <v>1.2960436562073669E-2</v>
      </c>
      <c r="IX217" s="12">
        <f>VLOOKUP($IF217,Data!$B:$CP,Daily!IX$10,0)/IX$72</f>
        <v>8.5592011412268191E-3</v>
      </c>
      <c r="IY217" s="12">
        <f>VLOOKUP($IF217,Data!$B:$CP,Daily!IY$10,0)/IY$72</f>
        <v>4.5876288659793811E-2</v>
      </c>
      <c r="IZ217" s="12">
        <f>VLOOKUP($IF217,Data!$B:$CP,Daily!IZ$10,0)/IZ$72</f>
        <v>2.9320024953212728E-2</v>
      </c>
      <c r="JA217" s="12">
        <f>VLOOKUP($IF217,Data!$B:$CP,Daily!JA$10,0)/JA$72</f>
        <v>1.5503875968992248E-2</v>
      </c>
      <c r="JB217" s="12">
        <f>VLOOKUP($IF217,Data!$B:$CP,Daily!JB$10,0)/JB$72</f>
        <v>1.2377850162866449E-2</v>
      </c>
      <c r="JC217" s="12">
        <f>VLOOKUP($IF217,Data!$B:$CP,Daily!JC$10,0)/JC$72</f>
        <v>1.4462809917355372E-2</v>
      </c>
      <c r="JD217" s="12">
        <f>VLOOKUP($IF217,Data!$B:$CP,Daily!JD$10,0)/JD$72</f>
        <v>2.032520325203252E-2</v>
      </c>
      <c r="JE217" s="12">
        <f>VLOOKUP($IF217,Data!$B:$CP,Daily!JE$10,0)/JE$72</f>
        <v>1.876675603217158E-2</v>
      </c>
      <c r="JF217" s="12">
        <f>VLOOKUP($IF217,Data!$B:$CP,Daily!JF$10,0)/JF$72</f>
        <v>2.2864828513786146E-2</v>
      </c>
      <c r="JG217" s="12">
        <f>VLOOKUP($IF217,Data!$B:$CP,Daily!JG$10,0)/JG$72</f>
        <v>1.0828025477707006E-2</v>
      </c>
      <c r="JH217" s="12">
        <f>VLOOKUP($IF217,Data!$B:$CP,Daily!JH$10,0)/JH$72</f>
        <v>1.4543339150668994E-2</v>
      </c>
      <c r="JI217" s="12">
        <f>VLOOKUP($IF217,Data!$B:$CP,Daily!JI$10,0)/JI$72</f>
        <v>2.0169160702667534E-2</v>
      </c>
      <c r="JJ217" s="12">
        <f>VLOOKUP($IF217,Data!$B:$CP,Daily!JJ$10,0)/JJ$72</f>
        <v>2.2265880812049769E-2</v>
      </c>
      <c r="JK217" s="12">
        <f>VLOOKUP($IF217,Data!$B:$CP,Daily!JK$10,0)/JK$72</f>
        <v>1.7077798861480076E-2</v>
      </c>
      <c r="JL217" s="12">
        <f>VLOOKUP($IF217,Data!$B:$CP,Daily!JL$10,0)/JL$72</f>
        <v>1.1145510835913313E-2</v>
      </c>
      <c r="JM217" s="12">
        <f>VLOOKUP($IF217,Data!$B:$CP,Daily!JM$10,0)/JM$72</f>
        <v>2.0134228187919462E-2</v>
      </c>
      <c r="JN217" s="12">
        <f>VLOOKUP($IF217,Data!$B:$CP,Daily!JN$10,0)/JN$72</f>
        <v>1.2004801920768308E-2</v>
      </c>
      <c r="JO217" s="12">
        <f>VLOOKUP($IF217,Data!$B:$CP,Daily!JO$10,0)/JO$72</f>
        <v>1.4033264033264034E-2</v>
      </c>
      <c r="JP217" s="12">
        <f>VLOOKUP($IF217,Data!$B:$CP,Daily!JP$10,0)/JP$72</f>
        <v>3.1128404669260701E-2</v>
      </c>
      <c r="JQ217" s="12">
        <f>VLOOKUP($IF217,Data!$B:$CP,Daily!JQ$10,0)/JQ$72</f>
        <v>1.2360211889346674E-2</v>
      </c>
      <c r="JR217" s="12">
        <f>VLOOKUP($IF217,Data!$B:$CP,Daily!JR$10,0)/JR$72</f>
        <v>1.405152224824356E-2</v>
      </c>
      <c r="JS217" s="12">
        <f>VLOOKUP($IF217,Data!$B:$CP,Daily!JS$10,0)/JS$72</f>
        <v>1.1912225705329153E-2</v>
      </c>
      <c r="JT217" s="12">
        <f>VLOOKUP($IF217,Data!$B:$CP,Daily!JT$10,0)/JT$72</f>
        <v>1.3404825737265416E-2</v>
      </c>
      <c r="JU217" s="12">
        <f>VLOOKUP($IF217,Data!$B:$CP,Daily!JU$10,0)/JU$72</f>
        <v>9.45945945945946E-3</v>
      </c>
      <c r="JV217" s="12">
        <f>VLOOKUP($IF217,Data!$B:$CP,Daily!JV$10,0)/JV$72</f>
        <v>9.3896713615023476E-3</v>
      </c>
      <c r="JW217" s="12">
        <f>VLOOKUP($IF217,Data!$B:$CP,Daily!JW$10,0)/JW$72</f>
        <v>1.1425135297654841E-2</v>
      </c>
      <c r="JX217" s="12">
        <f>VLOOKUP($IF217,Data!$B:$CP,Daily!JX$10,0)/JX$72</f>
        <v>6.267409470752089E-3</v>
      </c>
      <c r="JY217" s="12">
        <f>VLOOKUP($IF217,Data!$B:$CP,Daily!JY$10,0)/JY$72</f>
        <v>9.9009900990099011E-3</v>
      </c>
      <c r="JZ217" s="12">
        <f>VLOOKUP($IF217,Data!$B:$CP,Daily!JZ$10,0)/JZ$72</f>
        <v>1.7241379310344827E-2</v>
      </c>
      <c r="KA217" s="12">
        <f>VLOOKUP($IF217,Data!$B:$CP,Daily!KA$10,0)/KA$72</f>
        <v>1.4037985136251032E-2</v>
      </c>
      <c r="KB217" s="12">
        <f>VLOOKUP($IF217,Data!$B:$CP,Daily!KB$10,0)/KB$72</f>
        <v>1.3067828251400125E-2</v>
      </c>
      <c r="KC217" s="12">
        <f>VLOOKUP($IF217,Data!$B:$CP,Daily!KC$10,0)/KC$72</f>
        <v>1.0437051532941943E-2</v>
      </c>
      <c r="KD217" s="12">
        <f>VLOOKUP($IF217,Data!$B:$CP,Daily!KD$10,0)/KD$72</f>
        <v>5.9031877213695395E-3</v>
      </c>
      <c r="KE217" s="12">
        <f>VLOOKUP($IF217,Data!$B:$CP,Daily!KE$10,0)/KE$72</f>
        <v>6.1387354205033762E-3</v>
      </c>
      <c r="KF217" s="12">
        <f>VLOOKUP($IF217,Data!$B:$CP,Daily!KF$10,0)/KF$72</f>
        <v>5.4890219560878245E-3</v>
      </c>
      <c r="KG217" s="12">
        <f>VLOOKUP($IF217,Data!$B:$CP,Daily!KG$10,0)/KG$72</f>
        <v>1.2068965517241379E-2</v>
      </c>
      <c r="KH217" s="12">
        <f>VLOOKUP($IF217,Data!$B:$CP,Daily!KH$10,0)/KH$72</f>
        <v>1.0828025477707006E-2</v>
      </c>
      <c r="KI217" s="12">
        <f>VLOOKUP($IF217,Data!$B:$CP,Daily!KI$10,0)/KI$72</f>
        <v>8.130081300813009E-3</v>
      </c>
      <c r="KJ217" s="12">
        <f>VLOOKUP($IF217,Data!$B:$CP,Daily!KJ$10,0)/KJ$72</f>
        <v>6.239364719228588E-3</v>
      </c>
      <c r="KK217" s="12">
        <f>VLOOKUP($IF217,Data!$B:$CP,Daily!KK$10,0)/KK$72</f>
        <v>1.4153846153846154E-2</v>
      </c>
      <c r="KL217" s="12">
        <f>VLOOKUP($IF217,Data!$B:$CP,Daily!KL$10,0)/KL$72</f>
        <v>8.8050314465408803E-3</v>
      </c>
      <c r="KM217" s="12">
        <f>VLOOKUP($IF217,Data!$B:$CP,Daily!KM$10,0)/KM$72</f>
        <v>1.06951871657754E-2</v>
      </c>
      <c r="KN217" s="12">
        <f>VLOOKUP($IF217,Data!$B:$CP,Daily!KN$10,0)/KN$72</f>
        <v>1.2566137566137565E-2</v>
      </c>
      <c r="KO217" s="12">
        <f>VLOOKUP($IF217,Data!$B:$CP,Daily!KO$10,0)/KO$72</f>
        <v>9.8709187547456334E-3</v>
      </c>
      <c r="KP217" s="12">
        <f>VLOOKUP($IF217,Data!$B:$CP,Daily!KP$10,0)/KP$72</f>
        <v>1.088348271446863E-2</v>
      </c>
      <c r="KQ217" s="12">
        <f>VLOOKUP($IF217,Data!$B:$CP,Daily!KQ$10,0)/KQ$72</f>
        <v>5.4744525547445258E-3</v>
      </c>
      <c r="KR217" s="12">
        <f>VLOOKUP($IF217,Data!$B:$CP,Daily!KR$10,0)/KR$72</f>
        <v>1.1972274732199117E-2</v>
      </c>
      <c r="KS217" s="12">
        <f>VLOOKUP($IF217,Data!$B:$CP,Daily!KS$10,0)/KS$72</f>
        <v>1.003584229390681E-2</v>
      </c>
      <c r="KT217" s="12">
        <f>VLOOKUP($IF217,Data!$B:$CP,Daily!KT$10,0)/KT$72</f>
        <v>1.3341804320203304E-2</v>
      </c>
      <c r="KU217" s="12">
        <f>VLOOKUP($IF217,Data!$B:$CP,Daily!KU$10,0)/KU$72</f>
        <v>9.0799031476997572E-3</v>
      </c>
      <c r="KV217" s="12">
        <f>VLOOKUP($IF217,Data!$B:$CP,Daily!KV$10,0)/KV$72</f>
        <v>1.2394366197183098E-2</v>
      </c>
      <c r="KW217" s="12">
        <f>VLOOKUP($IF217,Data!$B:$CP,Daily!KW$10,0)/KW$72</f>
        <v>1.4112903225806451E-2</v>
      </c>
      <c r="KX217" s="12">
        <f>VLOOKUP($IF217,Data!$B:$CP,Daily!KX$10,0)/KX$72</f>
        <v>9.1872791519434626E-3</v>
      </c>
      <c r="KY217" s="12">
        <f>VLOOKUP($IF217,Data!$B:$CP,Daily!KY$10,0)/KY$72</f>
        <v>8.2815734989648039E-3</v>
      </c>
      <c r="KZ217" s="12">
        <f>VLOOKUP($IF217,Data!$B:$CP,Daily!KZ$10,0)/KZ$72</f>
        <v>1.3736263736263736E-2</v>
      </c>
      <c r="LA217" s="12">
        <f>VLOOKUP($IF217,Data!$B:$CP,Daily!LA$10,0)/LA$72</f>
        <v>6.5466448445171853E-3</v>
      </c>
      <c r="LB217" s="12">
        <f>VLOOKUP($IF217,Data!$B:$CP,Daily!LB$10,0)/LB$72</f>
        <v>1.1641443538998836E-2</v>
      </c>
      <c r="LC217" s="12">
        <f>VLOOKUP($IF217,Data!$B:$CP,Daily!LC$10,0)/LC$72</f>
        <v>1.173881144534116E-2</v>
      </c>
      <c r="LD217" s="12">
        <f>VLOOKUP($IF217,Data!$B:$CP,Daily!LD$10,0)/LD$72</f>
        <v>5.1052967453733252E-3</v>
      </c>
      <c r="LE217" s="12">
        <f>VLOOKUP($IF217,Data!$B:$CP,Daily!LE$10,0)/LE$72</f>
        <v>1.7867778439547351E-2</v>
      </c>
      <c r="LF217" s="12">
        <f>VLOOKUP($IF217,Data!$B:$CP,Daily!LF$10,0)/LF$72</f>
        <v>1.2040939193257074E-2</v>
      </c>
      <c r="LG217" s="12">
        <f>VLOOKUP($IF217,Data!$B:$CP,Daily!LG$10,0)/LG$72</f>
        <v>1.0346611484738748E-2</v>
      </c>
      <c r="LH217" s="12">
        <f>VLOOKUP($IF217,Data!$B:$CP,Daily!LH$10,0)/LH$72</f>
        <v>8.658008658008658E-3</v>
      </c>
      <c r="LI217" s="12">
        <f>VLOOKUP($IF217,Data!$B:$CP,Daily!LI$10,0)/LI$72</f>
        <v>1.2528473804100227E-2</v>
      </c>
      <c r="LJ217" s="12">
        <f>VLOOKUP($IF217,Data!$B:$CP,Daily!LJ$10,0)/LJ$72</f>
        <v>1.160541586073501E-2</v>
      </c>
      <c r="LK217" s="12">
        <f>VLOOKUP($IF217,Data!$B:$CP,Daily!LK$10,0)/LK$72</f>
        <v>9.5011876484560574E-3</v>
      </c>
      <c r="LL217" s="12">
        <f>VLOOKUP($IF217,Data!$B:$CP,Daily!LL$10,0)/LL$72</f>
        <v>1.5570934256055362E-2</v>
      </c>
      <c r="LM217" s="12">
        <f>VLOOKUP($IF217,Data!$B:$CP,Daily!LM$10,0)/LM$72</f>
        <v>1.1813349084465446E-2</v>
      </c>
      <c r="LN217" s="12">
        <f>VLOOKUP($IF217,Data!$B:$CP,Daily!LN$10,0)/LN$72</f>
        <v>1.5267175572519083E-2</v>
      </c>
      <c r="LO217" s="12">
        <f>VLOOKUP($IF217,Data!$B:$CP,Daily!LO$10,0)/LO$72</f>
        <v>1.3661202185792349E-2</v>
      </c>
      <c r="LP217" s="12">
        <f>VLOOKUP($IF217,Data!$B:$CP,Daily!LP$10,0)/LP$72</f>
        <v>2.1668472372697724E-2</v>
      </c>
      <c r="LQ217" s="12">
        <f>VLOOKUP($IF217,Data!$B:$CP,Daily!LQ$10,0)/LQ$72</f>
        <v>1.6470588235294119E-2</v>
      </c>
      <c r="LR217" s="12">
        <f>VLOOKUP($IF217,Data!$B:$CP,Daily!LR$10,0)/LR$72</f>
        <v>2.253349573690621E-2</v>
      </c>
      <c r="LS217" s="12">
        <f>VLOOKUP($IF217,Data!$B:$CP,Daily!LS$10,0)/LS$72</f>
        <v>9.113001215066828E-3</v>
      </c>
      <c r="LU217" s="40">
        <f t="shared" si="3363"/>
        <v>9.8709187547456334E-3</v>
      </c>
      <c r="LV217" s="40">
        <f t="shared" si="3364"/>
        <v>1.4153846153846154E-2</v>
      </c>
      <c r="LW217" s="40">
        <f t="shared" si="3365"/>
        <v>4.2829273991005206E-3</v>
      </c>
      <c r="LX217" s="40">
        <f t="shared" si="3366"/>
        <v>1.7366041703171544E-2</v>
      </c>
      <c r="LY217" s="40">
        <f t="shared" si="3367"/>
        <v>6.6587232054202434E-3</v>
      </c>
      <c r="LZ217" s="43"/>
      <c r="MA217" s="12">
        <f t="shared" si="3344"/>
        <v>4.4581804901609951E-3</v>
      </c>
      <c r="MB217" s="12">
        <f t="shared" ref="MB217" si="3372">SUMPRODUCT(LL217:LR217,LL$72:LR$72)/SUM(LL$72:LR$72)</f>
        <v>1.6710569641093184E-2</v>
      </c>
      <c r="MC217" s="12">
        <f t="shared" ref="MC217" si="3373">SUMPRODUCT(KP217:LR217,KP$72:LR$72)/SUM(KP$72:LR$72)</f>
        <v>1.2216222977339531E-2</v>
      </c>
    </row>
    <row r="218" spans="4:342" x14ac:dyDescent="0.35">
      <c r="D218" s="59" t="s">
        <v>974</v>
      </c>
      <c r="E218" s="53" t="str">
        <f>VLOOKUP($D218,'Metric Nature'!$C:$D,2,0)&amp;IF(($F218&lt;(EA218)),"Below",IF(($F218&gt;(DZ218)),"Above","Within"))</f>
        <v>NegativeAbove</v>
      </c>
      <c r="F218" s="48">
        <f t="shared" ref="F218" si="3374">DU218</f>
        <v>0.17206132879045996</v>
      </c>
      <c r="G218" s="77">
        <f t="shared" ref="G218" si="3375">ED218</f>
        <v>0.15590732866790344</v>
      </c>
      <c r="H218" s="48">
        <f t="shared" ref="H218" si="3376">IFERROR(((F218-G218)/G218),0)</f>
        <v>0.10361283373000373</v>
      </c>
      <c r="I218" s="74">
        <f t="shared" ref="I218" si="3377">EE218</f>
        <v>0.15088591238901305</v>
      </c>
      <c r="J218" s="48">
        <f t="shared" ref="J218" si="3378">IFERROR(((F218-I218)/I218),0)</f>
        <v>0.14034057962185753</v>
      </c>
      <c r="K218" s="48"/>
      <c r="L218" s="50"/>
      <c r="M218" s="53" t="str">
        <f>VLOOKUP($D218,'Metric Nature'!$C:$D,2,0)&amp;IF(($N218&lt;(HZ218)),"Below",IF(($N218&gt;(HY218)),"Above","Within"))</f>
        <v>NegativeAbove</v>
      </c>
      <c r="N218" s="48">
        <f t="shared" ref="N218" si="3379">HT218</f>
        <v>0.17745197168857432</v>
      </c>
      <c r="O218" s="49">
        <f t="shared" ref="O218" si="3380">IC218</f>
        <v>0.15375246507535006</v>
      </c>
      <c r="P218" s="55">
        <f t="shared" ref="P218" si="3381">IFERROR(((N218-O218)/O218),0)</f>
        <v>0.1541406611049114</v>
      </c>
      <c r="Q218" s="49">
        <f t="shared" ref="Q218" si="3382">ID218</f>
        <v>0.14744072651079404</v>
      </c>
      <c r="R218" s="48">
        <f t="shared" ref="R218" si="3383">IFERROR(((N218-Q218)/Q218),0)</f>
        <v>0.20354786555927054</v>
      </c>
      <c r="S218" s="48"/>
      <c r="T218" s="50"/>
      <c r="U218" s="53" t="str">
        <f>VLOOKUP($D218,'Metric Nature'!$C:$D,2,0)&amp;IF(($V218&lt;(LY218)),"Below",IF(($V218&gt;(LX218)),"Above","Within"))</f>
        <v>NegativeWithin</v>
      </c>
      <c r="V218" s="48">
        <f t="shared" ref="V218" si="3384">LS218</f>
        <v>0.16091954022988506</v>
      </c>
      <c r="W218" s="49">
        <f t="shared" ref="W218" si="3385">MB218</f>
        <v>0.1608243941958927</v>
      </c>
      <c r="X218" s="48">
        <f t="shared" ref="X218" si="3386">IFERROR(((V218-W218)/W218),0)</f>
        <v>5.9161444050870749E-4</v>
      </c>
      <c r="Y218" s="49">
        <f t="shared" ref="Y218" si="3387">MC218</f>
        <v>0.15854502504282178</v>
      </c>
      <c r="Z218" s="48">
        <f t="shared" ref="Z218" si="3388">IFERROR(((V218-Y218)/Y218),0)</f>
        <v>1.4976913885641869E-2</v>
      </c>
      <c r="AA218" s="48"/>
      <c r="AB218" s="50"/>
      <c r="AC218" s="46"/>
      <c r="AI218" s="7" t="s">
        <v>541</v>
      </c>
      <c r="AJ218" s="12">
        <f>(VLOOKUP($EG218,Data!$B:$CP,Daily!EI$10,0)+VLOOKUP($IF218,Data!$B:$CP,Daily!IH$10,0))/(VLOOKUP($EG79,Data!$B:$CP,Daily!EI$10,0)+VLOOKUP($IF79,Data!$B:$CP,Daily!IH$10,0))</f>
        <v>0.13645418326693226</v>
      </c>
      <c r="AK218" s="12">
        <f>(VLOOKUP($EG218,Data!$B:$CP,Daily!EJ$10,0)+VLOOKUP($IF218,Data!$B:$CP,Daily!II$10,0))/(VLOOKUP($EG79,Data!$B:$CP,Daily!EJ$10,0)+VLOOKUP($IF79,Data!$B:$CP,Daily!II$10,0))</f>
        <v>0.13457076566125289</v>
      </c>
      <c r="AL218" s="12">
        <f>(VLOOKUP($EG218,Data!$B:$CP,Daily!EK$10,0)+VLOOKUP($IF218,Data!$B:$CP,Daily!IJ$10,0))/(VLOOKUP($EG79,Data!$B:$CP,Daily!EK$10,0)+VLOOKUP($IF79,Data!$B:$CP,Daily!IJ$10,0))</f>
        <v>0.14020329477742727</v>
      </c>
      <c r="AM218" s="12">
        <f>(VLOOKUP($EG218,Data!$B:$CP,Daily!EL$10,0)+VLOOKUP($IF218,Data!$B:$CP,Daily!IK$10,0))/(VLOOKUP($EG79,Data!$B:$CP,Daily!EL$10,0)+VLOOKUP($IF79,Data!$B:$CP,Daily!IK$10,0))</f>
        <v>0.14386880357808424</v>
      </c>
      <c r="AN218" s="12">
        <f>(VLOOKUP($EG218,Data!$B:$CP,Daily!EM$10,0)+VLOOKUP($IF218,Data!$B:$CP,Daily!IL$10,0))/(VLOOKUP($EG79,Data!$B:$CP,Daily!EM$10,0)+VLOOKUP($IF79,Data!$B:$CP,Daily!IL$10,0))</f>
        <v>0.13323353293413173</v>
      </c>
      <c r="AO218" s="12">
        <f>(VLOOKUP($EG218,Data!$B:$CP,Daily!EN$10,0)+VLOOKUP($IF218,Data!$B:$CP,Daily!IM$10,0))/(VLOOKUP($EG79,Data!$B:$CP,Daily!EN$10,0)+VLOOKUP($IF79,Data!$B:$CP,Daily!IM$10,0))</f>
        <v>0.1329612606697308</v>
      </c>
      <c r="AP218" s="12">
        <f>(VLOOKUP($EG218,Data!$B:$CP,Daily!EO$10,0)+VLOOKUP($IF218,Data!$B:$CP,Daily!IN$10,0))/(VLOOKUP($EG79,Data!$B:$CP,Daily!EO$10,0)+VLOOKUP($IF79,Data!$B:$CP,Daily!IN$10,0))</f>
        <v>0.13506965475469412</v>
      </c>
      <c r="AQ218" s="12">
        <f>(VLOOKUP($EG218,Data!$B:$CP,Daily!EP$10,0)+VLOOKUP($IF218,Data!$B:$CP,Daily!IO$10,0))/(VLOOKUP($EG79,Data!$B:$CP,Daily!EP$10,0)+VLOOKUP($IF79,Data!$B:$CP,Daily!IO$10,0))</f>
        <v>0.15551743853630645</v>
      </c>
      <c r="AR218" s="12">
        <f>(VLOOKUP($EG218,Data!$B:$CP,Daily!EQ$10,0)+VLOOKUP($IF218,Data!$B:$CP,Daily!IP$10,0))/(VLOOKUP($EG79,Data!$B:$CP,Daily!EQ$10,0)+VLOOKUP($IF79,Data!$B:$CP,Daily!IP$10,0))</f>
        <v>0.13925645872715817</v>
      </c>
      <c r="AS218" s="12">
        <f>(VLOOKUP($EG218,Data!$B:$CP,Daily!ER$10,0)+VLOOKUP($IF218,Data!$B:$CP,Daily!IQ$10,0))/(VLOOKUP($EG79,Data!$B:$CP,Daily!ER$10,0)+VLOOKUP($IF79,Data!$B:$CP,Daily!IQ$10,0))</f>
        <v>0.14511784511784512</v>
      </c>
      <c r="AT218" s="12">
        <f>(VLOOKUP($EG218,Data!$B:$CP,Daily!ES$10,0)+VLOOKUP($IF218,Data!$B:$CP,Daily!IR$10,0))/(VLOOKUP($EG79,Data!$B:$CP,Daily!ES$10,0)+VLOOKUP($IF79,Data!$B:$CP,Daily!IR$10,0))</f>
        <v>0.1342560553633218</v>
      </c>
      <c r="AU218" s="12">
        <f>(VLOOKUP($EG218,Data!$B:$CP,Daily!ET$10,0)+VLOOKUP($IF218,Data!$B:$CP,Daily!IS$10,0))/(VLOOKUP($EG79,Data!$B:$CP,Daily!ET$10,0)+VLOOKUP($IF79,Data!$B:$CP,Daily!IS$10,0))</f>
        <v>0.14017341040462428</v>
      </c>
      <c r="AV218" s="12">
        <f>(VLOOKUP($EG218,Data!$B:$CP,Daily!EU$10,0)+VLOOKUP($IF218,Data!$B:$CP,Daily!IT$10,0))/(VLOOKUP($EG79,Data!$B:$CP,Daily!EU$10,0)+VLOOKUP($IF79,Data!$B:$CP,Daily!IT$10,0))</f>
        <v>0.13823331085637222</v>
      </c>
      <c r="AW218" s="12">
        <f>(VLOOKUP($EG218,Data!$B:$CP,Daily!EV$10,0)+VLOOKUP($IF218,Data!$B:$CP,Daily!IU$10,0))/(VLOOKUP($EG79,Data!$B:$CP,Daily!EV$10,0)+VLOOKUP($IF79,Data!$B:$CP,Daily!IU$10,0))</f>
        <v>0.14149947201689547</v>
      </c>
      <c r="AX218" s="12">
        <f>(VLOOKUP($EG218,Data!$B:$CP,Daily!EW$10,0)+VLOOKUP($IF218,Data!$B:$CP,Daily!IV$10,0))/(VLOOKUP($EG79,Data!$B:$CP,Daily!EW$10,0)+VLOOKUP($IF79,Data!$B:$CP,Daily!IV$10,0))</f>
        <v>0.13988522238163559</v>
      </c>
      <c r="AY218" s="12">
        <f>(VLOOKUP($EG218,Data!$B:$CP,Daily!EX$10,0)+VLOOKUP($IF218,Data!$B:$CP,Daily!IW$10,0))/(VLOOKUP($EG79,Data!$B:$CP,Daily!EX$10,0)+VLOOKUP($IF79,Data!$B:$CP,Daily!IW$10,0))</f>
        <v>0.14162162162162162</v>
      </c>
      <c r="AZ218" s="12">
        <f>(VLOOKUP($EG218,Data!$B:$CP,Daily!EY$10,0)+VLOOKUP($IF218,Data!$B:$CP,Daily!IX$10,0))/(VLOOKUP($EG79,Data!$B:$CP,Daily!EY$10,0)+VLOOKUP($IF79,Data!$B:$CP,Daily!IX$10,0))</f>
        <v>0.14751163623344074</v>
      </c>
      <c r="BA218" s="12">
        <f>(VLOOKUP($EG218,Data!$B:$CP,Daily!EZ$10,0)+VLOOKUP($IF218,Data!$B:$CP,Daily!IY$10,0))/(VLOOKUP($EG79,Data!$B:$CP,Daily!EZ$10,0)+VLOOKUP($IF79,Data!$B:$CP,Daily!IY$10,0))</f>
        <v>0.15299631737529293</v>
      </c>
      <c r="BB218" s="12">
        <f>(VLOOKUP($EG218,Data!$B:$CP,Daily!FA$10,0)+VLOOKUP($IF218,Data!$B:$CP,Daily!IZ$10,0))/(VLOOKUP($EG79,Data!$B:$CP,Daily!FA$10,0)+VLOOKUP($IF79,Data!$B:$CP,Daily!IZ$10,0))</f>
        <v>0.14114114114114115</v>
      </c>
      <c r="BC218" s="12">
        <f>(VLOOKUP($EG218,Data!$B:$CP,Daily!FB$10,0)+VLOOKUP($IF218,Data!$B:$CP,Daily!JA$10,0))/(VLOOKUP($EG79,Data!$B:$CP,Daily!FB$10,0)+VLOOKUP($IF79,Data!$B:$CP,Daily!JA$10,0))</f>
        <v>0.15552216378662659</v>
      </c>
      <c r="BD218" s="12">
        <f>(VLOOKUP($EG218,Data!$B:$CP,Daily!FC$10,0)+VLOOKUP($IF218,Data!$B:$CP,Daily!JB$10,0))/(VLOOKUP($EG79,Data!$B:$CP,Daily!FC$10,0)+VLOOKUP($IF79,Data!$B:$CP,Daily!JB$10,0))</f>
        <v>0.13941113870166727</v>
      </c>
      <c r="BE218" s="12">
        <f>(VLOOKUP($EG218,Data!$B:$CP,Daily!FD$10,0)+VLOOKUP($IF218,Data!$B:$CP,Daily!JC$10,0))/(VLOOKUP($EG79,Data!$B:$CP,Daily!FD$10,0)+VLOOKUP($IF79,Data!$B:$CP,Daily!JC$10,0))</f>
        <v>0.15167888846005403</v>
      </c>
      <c r="BF218" s="12">
        <f>(VLOOKUP($EG218,Data!$B:$CP,Daily!FE$10,0)+VLOOKUP($IF218,Data!$B:$CP,Daily!JD$10,0))/(VLOOKUP($EG79,Data!$B:$CP,Daily!FE$10,0)+VLOOKUP($IF79,Data!$B:$CP,Daily!JD$10,0))</f>
        <v>0.14517916512744736</v>
      </c>
      <c r="BG218" s="12">
        <f>(VLOOKUP($EG218,Data!$B:$CP,Daily!FF$10,0)+VLOOKUP($IF218,Data!$B:$CP,Daily!JE$10,0))/(VLOOKUP($EG79,Data!$B:$CP,Daily!FF$10,0)+VLOOKUP($IF79,Data!$B:$CP,Daily!JE$10,0))</f>
        <v>0.15345454545454545</v>
      </c>
      <c r="BH218" s="12">
        <f>(VLOOKUP($EG218,Data!$B:$CP,Daily!FG$10,0)+VLOOKUP($IF218,Data!$B:$CP,Daily!JF$10,0))/(VLOOKUP($EG79,Data!$B:$CP,Daily!FG$10,0)+VLOOKUP($IF79,Data!$B:$CP,Daily!JF$10,0))</f>
        <v>0.13362381989832969</v>
      </c>
      <c r="BI218" s="12">
        <f>(VLOOKUP($EG218,Data!$B:$CP,Daily!FH$10,0)+VLOOKUP($IF218,Data!$B:$CP,Daily!JG$10,0))/(VLOOKUP($EG79,Data!$B:$CP,Daily!FH$10,0)+VLOOKUP($IF79,Data!$B:$CP,Daily!JG$10,0))</f>
        <v>0.14113785557986872</v>
      </c>
      <c r="BJ218" s="12">
        <f>(VLOOKUP($EG218,Data!$B:$CP,Daily!FI$10,0)+VLOOKUP($IF218,Data!$B:$CP,Daily!JH$10,0))/(VLOOKUP($EG79,Data!$B:$CP,Daily!FI$10,0)+VLOOKUP($IF79,Data!$B:$CP,Daily!JH$10,0))</f>
        <v>0.13586251621271075</v>
      </c>
      <c r="BK218" s="12">
        <f>(VLOOKUP($EG218,Data!$B:$CP,Daily!FJ$10,0)+VLOOKUP($IF218,Data!$B:$CP,Daily!JI$10,0))/(VLOOKUP($EG79,Data!$B:$CP,Daily!FJ$10,0)+VLOOKUP($IF79,Data!$B:$CP,Daily!JI$10,0))</f>
        <v>0.14191900766143742</v>
      </c>
      <c r="BL218" s="12">
        <f>(VLOOKUP($EG218,Data!$B:$CP,Daily!FK$10,0)+VLOOKUP($IF218,Data!$B:$CP,Daily!JJ$10,0))/(VLOOKUP($EG79,Data!$B:$CP,Daily!FK$10,0)+VLOOKUP($IF79,Data!$B:$CP,Daily!JJ$10,0))</f>
        <v>0.13353338334583645</v>
      </c>
      <c r="BM218" s="12">
        <f>(VLOOKUP($EG218,Data!$B:$CP,Daily!FL$10,0)+VLOOKUP($IF218,Data!$B:$CP,Daily!JK$10,0))/(VLOOKUP($EG79,Data!$B:$CP,Daily!FL$10,0)+VLOOKUP($IF79,Data!$B:$CP,Daily!JK$10,0))</f>
        <v>0.14584787159804605</v>
      </c>
      <c r="BN218" s="12">
        <f>(VLOOKUP($EG218,Data!$B:$CP,Daily!FM$10,0)+VLOOKUP($IF218,Data!$B:$CP,Daily!JL$10,0))/(VLOOKUP($EG79,Data!$B:$CP,Daily!FM$10,0)+VLOOKUP($IF79,Data!$B:$CP,Daily!JL$10,0))</f>
        <v>0.14049865229110511</v>
      </c>
      <c r="BO218" s="12">
        <f>(VLOOKUP($EG218,Data!$B:$CP,Daily!FN$10,0)+VLOOKUP($IF218,Data!$B:$CP,Daily!JM$10,0))/(VLOOKUP($EG79,Data!$B:$CP,Daily!FN$10,0)+VLOOKUP($IF79,Data!$B:$CP,Daily!JM$10,0))</f>
        <v>0.14347202295552366</v>
      </c>
      <c r="BP218" s="12">
        <f>(VLOOKUP($EG218,Data!$B:$CP,Daily!FO$10,0)+VLOOKUP($IF218,Data!$B:$CP,Daily!JN$10,0))/(VLOOKUP($EG79,Data!$B:$CP,Daily!FO$10,0)+VLOOKUP($IF79,Data!$B:$CP,Daily!JN$10,0))</f>
        <v>0.12319084483338943</v>
      </c>
      <c r="BQ218" s="12">
        <f>(VLOOKUP($EG218,Data!$B:$CP,Daily!FP$10,0)+VLOOKUP($IF218,Data!$B:$CP,Daily!JO$10,0))/(VLOOKUP($EG79,Data!$B:$CP,Daily!FP$10,0)+VLOOKUP($IF79,Data!$B:$CP,Daily!JO$10,0))</f>
        <v>0.13462109955423476</v>
      </c>
      <c r="BR218" s="12">
        <f>(VLOOKUP($EG218,Data!$B:$CP,Daily!FQ$10,0)+VLOOKUP($IF218,Data!$B:$CP,Daily!JP$10,0))/(VLOOKUP($EG79,Data!$B:$CP,Daily!FQ$10,0)+VLOOKUP($IF79,Data!$B:$CP,Daily!JP$10,0))</f>
        <v>0.16164207825529187</v>
      </c>
      <c r="BS218" s="12">
        <f>(VLOOKUP($EG218,Data!$B:$CP,Daily!FR$10,0)+VLOOKUP($IF218,Data!$B:$CP,Daily!JQ$10,0))/(VLOOKUP($EG79,Data!$B:$CP,Daily!FR$10,0)+VLOOKUP($IF79,Data!$B:$CP,Daily!JQ$10,0))</f>
        <v>0.1537190082644628</v>
      </c>
      <c r="BT218" s="12">
        <f>(VLOOKUP($EG218,Data!$B:$CP,Daily!FS$10,0)+VLOOKUP($IF218,Data!$B:$CP,Daily!JR$10,0))/(VLOOKUP($EG79,Data!$B:$CP,Daily!FS$10,0)+VLOOKUP($IF79,Data!$B:$CP,Daily!JR$10,0))</f>
        <v>0.15983881799865682</v>
      </c>
      <c r="BU218" s="12">
        <f>(VLOOKUP($EG218,Data!$B:$CP,Daily!FT$10,0)+VLOOKUP($IF218,Data!$B:$CP,Daily!JS$10,0))/(VLOOKUP($EG79,Data!$B:$CP,Daily!FT$10,0)+VLOOKUP($IF79,Data!$B:$CP,Daily!JS$10,0))</f>
        <v>0.14663805436337626</v>
      </c>
      <c r="BV218" s="12">
        <f>(VLOOKUP($EG218,Data!$B:$CP,Daily!FU$10,0)+VLOOKUP($IF218,Data!$B:$CP,Daily!JT$10,0))/(VLOOKUP($EG79,Data!$B:$CP,Daily!FU$10,0)+VLOOKUP($IF79,Data!$B:$CP,Daily!JT$10,0))</f>
        <v>0.14043494286767416</v>
      </c>
      <c r="BW218" s="12">
        <f>(VLOOKUP($EG218,Data!$B:$CP,Daily!FV$10,0)+VLOOKUP($IF218,Data!$B:$CP,Daily!JU$10,0))/(VLOOKUP($EG79,Data!$B:$CP,Daily!FV$10,0)+VLOOKUP($IF79,Data!$B:$CP,Daily!JU$10,0))</f>
        <v>0.13757396449704143</v>
      </c>
      <c r="BX218" s="12">
        <f>(VLOOKUP($EG218,Data!$B:$CP,Daily!FW$10,0)+VLOOKUP($IF218,Data!$B:$CP,Daily!JV$10,0))/(VLOOKUP($EG79,Data!$B:$CP,Daily!FW$10,0)+VLOOKUP($IF79,Data!$B:$CP,Daily!JV$10,0))</f>
        <v>0.15541031227305738</v>
      </c>
      <c r="BY218" s="12">
        <f>(VLOOKUP($EG218,Data!$B:$CP,Daily!FX$10,0)+VLOOKUP($IF218,Data!$B:$CP,Daily!JW$10,0))/(VLOOKUP($EG79,Data!$B:$CP,Daily!FX$10,0)+VLOOKUP($IF79,Data!$B:$CP,Daily!JW$10,0))</f>
        <v>0.13811599061347637</v>
      </c>
      <c r="BZ218" s="12">
        <f>(VLOOKUP($EG218,Data!$B:$CP,Daily!FY$10,0)+VLOOKUP($IF218,Data!$B:$CP,Daily!JX$10,0))/(VLOOKUP($EG79,Data!$B:$CP,Daily!FY$10,0)+VLOOKUP($IF79,Data!$B:$CP,Daily!JX$10,0))</f>
        <v>0.14728385615914308</v>
      </c>
      <c r="CA218" s="12">
        <f>(VLOOKUP($EG218,Data!$B:$CP,Daily!FZ$10,0)+VLOOKUP($IF218,Data!$B:$CP,Daily!JY$10,0))/(VLOOKUP($EG79,Data!$B:$CP,Daily!FZ$10,0)+VLOOKUP($IF79,Data!$B:$CP,Daily!JY$10,0))</f>
        <v>0.1433783290769792</v>
      </c>
      <c r="CB218" s="12">
        <f>(VLOOKUP($EG218,Data!$B:$CP,Daily!GA$10,0)+VLOOKUP($IF218,Data!$B:$CP,Daily!JZ$10,0))/(VLOOKUP($EG79,Data!$B:$CP,Daily!GA$10,0)+VLOOKUP($IF79,Data!$B:$CP,Daily!JZ$10,0))</f>
        <v>0.14924812030075188</v>
      </c>
      <c r="CC218" s="12">
        <f>(VLOOKUP($EG218,Data!$B:$CP,Daily!GB$10,0)+VLOOKUP($IF218,Data!$B:$CP,Daily!KA$10,0))/(VLOOKUP($EG79,Data!$B:$CP,Daily!GB$10,0)+VLOOKUP($IF79,Data!$B:$CP,Daily!KA$10,0))</f>
        <v>0.15104398045313194</v>
      </c>
      <c r="CD218" s="12">
        <f>(VLOOKUP($EG218,Data!$B:$CP,Daily!GC$10,0)+VLOOKUP($IF218,Data!$B:$CP,Daily!KB$10,0))/(VLOOKUP($EG79,Data!$B:$CP,Daily!GC$10,0)+VLOOKUP($IF79,Data!$B:$CP,Daily!KB$10,0))</f>
        <v>0.1423994304022784</v>
      </c>
      <c r="CE218" s="12">
        <f>(VLOOKUP($EG218,Data!$B:$CP,Daily!GD$10,0)+VLOOKUP($IF218,Data!$B:$CP,Daily!KC$10,0))/(VLOOKUP($EG79,Data!$B:$CP,Daily!GD$10,0)+VLOOKUP($IF79,Data!$B:$CP,Daily!KC$10,0))</f>
        <v>0.1534189517528636</v>
      </c>
      <c r="CF218" s="12">
        <f>(VLOOKUP($EG218,Data!$B:$CP,Daily!GE$10,0)+VLOOKUP($IF218,Data!$B:$CP,Daily!KD$10,0))/(VLOOKUP($EG79,Data!$B:$CP,Daily!GE$10,0)+VLOOKUP($IF79,Data!$B:$CP,Daily!KD$10,0))</f>
        <v>0.13054187192118227</v>
      </c>
      <c r="CG218" s="12">
        <f>(VLOOKUP($EG218,Data!$B:$CP,Daily!GF$10,0)+VLOOKUP($IF218,Data!$B:$CP,Daily!KE$10,0))/(VLOOKUP($EG79,Data!$B:$CP,Daily!GF$10,0)+VLOOKUP($IF79,Data!$B:$CP,Daily!KE$10,0))</f>
        <v>0.13639432815665092</v>
      </c>
      <c r="CH218" s="12">
        <f>(VLOOKUP($EG218,Data!$B:$CP,Daily!GG$10,0)+VLOOKUP($IF218,Data!$B:$CP,Daily!KF$10,0))/(VLOOKUP($EG79,Data!$B:$CP,Daily!GG$10,0)+VLOOKUP($IF79,Data!$B:$CP,Daily!KF$10,0))</f>
        <v>0.13916666666666666</v>
      </c>
      <c r="CI218" s="12">
        <f>(VLOOKUP($EG218,Data!$B:$CP,Daily!GH$10,0)+VLOOKUP($IF218,Data!$B:$CP,Daily!KG$10,0))/(VLOOKUP($EG79,Data!$B:$CP,Daily!GH$10,0)+VLOOKUP($IF79,Data!$B:$CP,Daily!KG$10,0))</f>
        <v>0.13299462044231919</v>
      </c>
      <c r="CJ218" s="12">
        <f>(VLOOKUP($EG218,Data!$B:$CP,Daily!GI$10,0)+VLOOKUP($IF218,Data!$B:$CP,Daily!KH$10,0))/(VLOOKUP($EG79,Data!$B:$CP,Daily!GI$10,0)+VLOOKUP($IF79,Data!$B:$CP,Daily!KH$10,0))</f>
        <v>0.12584345479082321</v>
      </c>
      <c r="CK218" s="12">
        <f>(VLOOKUP($EG218,Data!$B:$CP,Daily!GJ$10,0)+VLOOKUP($IF218,Data!$B:$CP,Daily!KI$10,0))/(VLOOKUP($EG79,Data!$B:$CP,Daily!GJ$10,0)+VLOOKUP($IF79,Data!$B:$CP,Daily!KI$10,0))</f>
        <v>0.13234811165845647</v>
      </c>
      <c r="CL218" s="12">
        <f>(VLOOKUP($EG218,Data!$B:$CP,Daily!GK$10,0)+VLOOKUP($IF218,Data!$B:$CP,Daily!KJ$10,0))/(VLOOKUP($EG79,Data!$B:$CP,Daily!GK$10,0)+VLOOKUP($IF79,Data!$B:$CP,Daily!KJ$10,0))</f>
        <v>0.15203709837694601</v>
      </c>
      <c r="CM218" s="12">
        <f>(VLOOKUP($EG218,Data!$B:$CP,Daily!GL$10,0)+VLOOKUP($IF218,Data!$B:$CP,Daily!KK$10,0))/(VLOOKUP($EG79,Data!$B:$CP,Daily!GL$10,0)+VLOOKUP($IF79,Data!$B:$CP,Daily!KK$10,0))</f>
        <v>0.14468538926413083</v>
      </c>
      <c r="CN218" s="12">
        <f>(VLOOKUP($EG218,Data!$B:$CP,Daily!GM$10,0)+VLOOKUP($IF218,Data!$B:$CP,Daily!KL$10,0))/(VLOOKUP($EG79,Data!$B:$CP,Daily!GM$10,0)+VLOOKUP($IF79,Data!$B:$CP,Daily!KL$10,0))</f>
        <v>0.13939813213420962</v>
      </c>
      <c r="CO218" s="12">
        <f>(VLOOKUP($EG218,Data!$B:$CP,Daily!GN$10,0)+VLOOKUP($IF218,Data!$B:$CP,Daily!KM$10,0))/(VLOOKUP($EG79,Data!$B:$CP,Daily!GN$10,0)+VLOOKUP($IF79,Data!$B:$CP,Daily!KM$10,0))</f>
        <v>0.13428857047650783</v>
      </c>
      <c r="CP218" s="12">
        <f>(VLOOKUP($EG218,Data!$B:$CP,Daily!GO$10,0)+VLOOKUP($IF218,Data!$B:$CP,Daily!KN$10,0))/(VLOOKUP($EG79,Data!$B:$CP,Daily!GO$10,0)+VLOOKUP($IF79,Data!$B:$CP,Daily!KN$10,0))</f>
        <v>0.14408682634730538</v>
      </c>
      <c r="CQ218" s="12">
        <f>(VLOOKUP($EG218,Data!$B:$CP,Daily!GP$10,0)+VLOOKUP($IF218,Data!$B:$CP,Daily!KO$10,0))/(VLOOKUP($EG79,Data!$B:$CP,Daily!GP$10,0)+VLOOKUP($IF79,Data!$B:$CP,Daily!KO$10,0))</f>
        <v>0.15320910973084886</v>
      </c>
      <c r="CR218" s="12">
        <f>(VLOOKUP($EG218,Data!$B:$CP,Daily!GQ$10,0)+VLOOKUP($IF218,Data!$B:$CP,Daily!KP$10,0))/(VLOOKUP($EG79,Data!$B:$CP,Daily!GQ$10,0)+VLOOKUP($IF79,Data!$B:$CP,Daily!KP$10,0))</f>
        <v>0.13736078299021262</v>
      </c>
      <c r="CS218" s="12">
        <f>(VLOOKUP($EG218,Data!$B:$CP,Daily!GR$10,0)+VLOOKUP($IF218,Data!$B:$CP,Daily!KQ$10,0))/(VLOOKUP($EG79,Data!$B:$CP,Daily!GR$10,0)+VLOOKUP($IF79,Data!$B:$CP,Daily!KQ$10,0))</f>
        <v>0.13954293628808864</v>
      </c>
      <c r="CT218" s="12">
        <f>(VLOOKUP($EG218,Data!$B:$CP,Daily!GS$10,0)+VLOOKUP($IF218,Data!$B:$CP,Daily!KR$10,0))/(VLOOKUP($EG79,Data!$B:$CP,Daily!GS$10,0)+VLOOKUP($IF79,Data!$B:$CP,Daily!KR$10,0))</f>
        <v>0.14135021097046413</v>
      </c>
      <c r="CU218" s="12">
        <f>(VLOOKUP($EG218,Data!$B:$CP,Daily!GT$10,0)+VLOOKUP($IF218,Data!$B:$CP,Daily!KS$10,0))/(VLOOKUP($EG79,Data!$B:$CP,Daily!GT$10,0)+VLOOKUP($IF79,Data!$B:$CP,Daily!KS$10,0))</f>
        <v>0.15034260378879485</v>
      </c>
      <c r="CV218" s="12">
        <f>(VLOOKUP($EG218,Data!$B:$CP,Daily!GU$10,0)+VLOOKUP($IF218,Data!$B:$CP,Daily!KT$10,0))/(VLOOKUP($EG79,Data!$B:$CP,Daily!GU$10,0)+VLOOKUP($IF79,Data!$B:$CP,Daily!KT$10,0))</f>
        <v>0.17311988086373789</v>
      </c>
      <c r="CW218" s="12">
        <f>(VLOOKUP($EG218,Data!$B:$CP,Daily!GV$10,0)+VLOOKUP($IF218,Data!$B:$CP,Daily!KU$10,0))/(VLOOKUP($EG79,Data!$B:$CP,Daily!GV$10,0)+VLOOKUP($IF79,Data!$B:$CP,Daily!KU$10,0))</f>
        <v>0.14774330042313116</v>
      </c>
      <c r="CX218" s="12">
        <f>(VLOOKUP($EG218,Data!$B:$CP,Daily!GW$10,0)+VLOOKUP($IF218,Data!$B:$CP,Daily!KV$10,0))/(VLOOKUP($EG79,Data!$B:$CP,Daily!GW$10,0)+VLOOKUP($IF79,Data!$B:$CP,Daily!KV$10,0))</f>
        <v>0.14945321992709598</v>
      </c>
      <c r="CY218" s="12">
        <f>(VLOOKUP($EG218,Data!$B:$CP,Daily!GX$10,0)+VLOOKUP($IF218,Data!$B:$CP,Daily!KW$10,0))/(VLOOKUP($EG79,Data!$B:$CP,Daily!GX$10,0)+VLOOKUP($IF79,Data!$B:$CP,Daily!KW$10,0))</f>
        <v>0.14813499111900533</v>
      </c>
      <c r="CZ218" s="12">
        <f>(VLOOKUP($EG218,Data!$B:$CP,Daily!GY$10,0)+VLOOKUP($IF218,Data!$B:$CP,Daily!KX$10,0))/(VLOOKUP($EG79,Data!$B:$CP,Daily!GY$10,0)+VLOOKUP($IF79,Data!$B:$CP,Daily!KX$10,0))</f>
        <v>0.15838150289017341</v>
      </c>
      <c r="DA218" s="12">
        <f>(VLOOKUP($EG218,Data!$B:$CP,Daily!GZ$10,0)+VLOOKUP($IF218,Data!$B:$CP,Daily!KY$10,0))/(VLOOKUP($EG79,Data!$B:$CP,Daily!GZ$10,0)+VLOOKUP($IF79,Data!$B:$CP,Daily!KY$10,0))</f>
        <v>0.15022150624244865</v>
      </c>
      <c r="DB218" s="12">
        <f>(VLOOKUP($EG218,Data!$B:$CP,Daily!HA$10,0)+VLOOKUP($IF218,Data!$B:$CP,Daily!KZ$10,0))/(VLOOKUP($EG79,Data!$B:$CP,Daily!HA$10,0)+VLOOKUP($IF79,Data!$B:$CP,Daily!KZ$10,0))</f>
        <v>0.15405940594059406</v>
      </c>
      <c r="DC218" s="12">
        <f>(VLOOKUP($EG218,Data!$B:$CP,Daily!HB$10,0)+VLOOKUP($IF218,Data!$B:$CP,Daily!LA$10,0))/(VLOOKUP($EG79,Data!$B:$CP,Daily!HB$10,0)+VLOOKUP($IF79,Data!$B:$CP,Daily!LA$10,0))</f>
        <v>0.13540740740740742</v>
      </c>
      <c r="DD218" s="12">
        <f>(VLOOKUP($EG218,Data!$B:$CP,Daily!HC$10,0)+VLOOKUP($IF218,Data!$B:$CP,Daily!LB$10,0))/(VLOOKUP($EG79,Data!$B:$CP,Daily!HC$10,0)+VLOOKUP($IF79,Data!$B:$CP,Daily!LB$10,0))</f>
        <v>0.16984126984126985</v>
      </c>
      <c r="DE218" s="12">
        <f>(VLOOKUP($EG218,Data!$B:$CP,Daily!HD$10,0)+VLOOKUP($IF218,Data!$B:$CP,Daily!LC$10,0))/(VLOOKUP($EG79,Data!$B:$CP,Daily!HD$10,0)+VLOOKUP($IF79,Data!$B:$CP,Daily!LC$10,0))</f>
        <v>0.15249813571961224</v>
      </c>
      <c r="DF218" s="12">
        <f>(VLOOKUP($EG218,Data!$B:$CP,Daily!HE$10,0)+VLOOKUP($IF218,Data!$B:$CP,Daily!LD$10,0))/(VLOOKUP($EG79,Data!$B:$CP,Daily!HE$10,0)+VLOOKUP($IF79,Data!$B:$CP,Daily!LD$10,0))</f>
        <v>0.1540880503144654</v>
      </c>
      <c r="DG218" s="12">
        <f>(VLOOKUP($EG218,Data!$B:$CP,Daily!HF$10,0)+VLOOKUP($IF218,Data!$B:$CP,Daily!LE$10,0))/(VLOOKUP($EG79,Data!$B:$CP,Daily!HF$10,0)+VLOOKUP($IF79,Data!$B:$CP,Daily!LE$10,0))</f>
        <v>0.15330426031533043</v>
      </c>
      <c r="DH218" s="12">
        <f>(VLOOKUP($EG218,Data!$B:$CP,Daily!HG$10,0)+VLOOKUP($IF218,Data!$B:$CP,Daily!LF$10,0))/(VLOOKUP($EG79,Data!$B:$CP,Daily!HG$10,0)+VLOOKUP($IF79,Data!$B:$CP,Daily!LF$10,0))</f>
        <v>0.14442916093535077</v>
      </c>
      <c r="DI218" s="12">
        <f>(VLOOKUP($EG218,Data!$B:$CP,Daily!HH$10,0)+VLOOKUP($IF218,Data!$B:$CP,Daily!LG$10,0))/(VLOOKUP($EG79,Data!$B:$CP,Daily!HH$10,0)+VLOOKUP($IF79,Data!$B:$CP,Daily!LG$10,0))</f>
        <v>0.14116575591985428</v>
      </c>
      <c r="DJ218" s="12">
        <f>(VLOOKUP($EG218,Data!$B:$CP,Daily!HI$10,0)+VLOOKUP($IF218,Data!$B:$CP,Daily!LH$10,0))/(VLOOKUP($EG79,Data!$B:$CP,Daily!HI$10,0)+VLOOKUP($IF79,Data!$B:$CP,Daily!LH$10,0))</f>
        <v>0.12715033657442035</v>
      </c>
      <c r="DK218" s="12">
        <f>(VLOOKUP($EG218,Data!$B:$CP,Daily!HJ$10,0)+VLOOKUP($IF218,Data!$B:$CP,Daily!LI$10,0))/(VLOOKUP($EG79,Data!$B:$CP,Daily!HJ$10,0)+VLOOKUP($IF79,Data!$B:$CP,Daily!LI$10,0))</f>
        <v>0.1712014674411495</v>
      </c>
      <c r="DL218" s="12">
        <f>(VLOOKUP($EG218,Data!$B:$CP,Daily!HK$10,0)+VLOOKUP($IF218,Data!$B:$CP,Daily!LJ$10,0))/(VLOOKUP($EG79,Data!$B:$CP,Daily!HK$10,0)+VLOOKUP($IF79,Data!$B:$CP,Daily!LJ$10,0))</f>
        <v>0.15164909894593676</v>
      </c>
      <c r="DM218" s="12">
        <f>(VLOOKUP($EG218,Data!$B:$CP,Daily!HL$10,0)+VLOOKUP($IF218,Data!$B:$CP,Daily!LK$10,0))/(VLOOKUP($EG79,Data!$B:$CP,Daily!HL$10,0)+VLOOKUP($IF79,Data!$B:$CP,Daily!LK$10,0))</f>
        <v>0.13396349413298567</v>
      </c>
      <c r="DN218" s="12">
        <f>(VLOOKUP($EG218,Data!$B:$CP,Daily!HM$10,0)+VLOOKUP($IF218,Data!$B:$CP,Daily!LL$10,0))/(VLOOKUP($EG79,Data!$B:$CP,Daily!HM$10,0)+VLOOKUP($IF79,Data!$B:$CP,Daily!LL$10,0))</f>
        <v>0.14918256130790192</v>
      </c>
      <c r="DO218" s="12">
        <f>(VLOOKUP($EG218,Data!$B:$CP,Daily!HN$10,0)+VLOOKUP($IF218,Data!$B:$CP,Daily!LM$10,0))/(VLOOKUP($EG79,Data!$B:$CP,Daily!HN$10,0)+VLOOKUP($IF79,Data!$B:$CP,Daily!LM$10,0))</f>
        <v>0.17146729922060319</v>
      </c>
      <c r="DP218" s="12">
        <f>(VLOOKUP($EG218,Data!$B:$CP,Daily!HO$10,0)+VLOOKUP($IF218,Data!$B:$CP,Daily!LN$10,0))/(VLOOKUP($EG79,Data!$B:$CP,Daily!HO$10,0)+VLOOKUP($IF79,Data!$B:$CP,Daily!LN$10,0))</f>
        <v>0.15243312922977764</v>
      </c>
      <c r="DQ218" s="12">
        <f>(VLOOKUP($EG218,Data!$B:$CP,Daily!HP$10,0)+VLOOKUP($IF218,Data!$B:$CP,Daily!LO$10,0))/(VLOOKUP($EG79,Data!$B:$CP,Daily!HP$10,0)+VLOOKUP($IF79,Data!$B:$CP,Daily!LO$10,0))</f>
        <v>0.14832235810598934</v>
      </c>
      <c r="DR218" s="12">
        <f>(VLOOKUP($EG218,Data!$B:$CP,Daily!HQ$10,0)+VLOOKUP($IF218,Data!$B:$CP,Daily!LP$10,0))/(VLOOKUP($EG79,Data!$B:$CP,Daily!HQ$10,0)+VLOOKUP($IF79,Data!$B:$CP,Daily!LP$10,0))</f>
        <v>0.16898792943361188</v>
      </c>
      <c r="DS218" s="12">
        <f>(VLOOKUP($EG218,Data!$B:$CP,Daily!HR$10,0)+VLOOKUP($IF218,Data!$B:$CP,Daily!LQ$10,0))/(VLOOKUP($EG79,Data!$B:$CP,Daily!HR$10,0)+VLOOKUP($IF79,Data!$B:$CP,Daily!LQ$10,0))</f>
        <v>0.1420578178427106</v>
      </c>
      <c r="DT218" s="12">
        <f>(VLOOKUP($EG218,Data!$B:$CP,Daily!HS$10,0)+VLOOKUP($IF218,Data!$B:$CP,Daily!LR$10,0))/(VLOOKUP($EG79,Data!$B:$CP,Daily!HS$10,0)+VLOOKUP($IF79,Data!$B:$CP,Daily!LR$10,0))</f>
        <v>0.15929497838377121</v>
      </c>
      <c r="DU218" s="12">
        <f>(VLOOKUP($EG218,Data!$B:$CP,Daily!HT$10,0)+VLOOKUP($IF218,Data!$B:$CP,Daily!LS$10,0))/(VLOOKUP($EG79,Data!$B:$CP,Daily!HT$10,0)+VLOOKUP($IF79,Data!$B:$CP,Daily!LS$10,0))</f>
        <v>0.17206132879045996</v>
      </c>
      <c r="DV218" s="14"/>
      <c r="DW218" s="12">
        <f t="shared" si="3324"/>
        <v>0.13811599061347637</v>
      </c>
      <c r="DX218" s="12">
        <f t="shared" si="3325"/>
        <v>0.15203709837694601</v>
      </c>
      <c r="DY218" s="12">
        <f t="shared" ref="DY218" si="3389">DX218-DW218</f>
        <v>1.3921107763469637E-2</v>
      </c>
      <c r="DZ218" s="12">
        <f t="shared" ref="DZ218" si="3390">DX218+(0.75*DY218)</f>
        <v>0.16247792919954823</v>
      </c>
      <c r="EA218" s="12">
        <f t="shared" ref="EA218" si="3391">DW218-(0.75*DY218)</f>
        <v>0.12767515979087415</v>
      </c>
      <c r="EB218" s="14"/>
      <c r="EC218" s="12">
        <f t="shared" ref="EC218" si="3392">_xlfn.STDEV.P(AJ218:DU218)</f>
        <v>1.060647527515865E-2</v>
      </c>
      <c r="ED218" s="12">
        <f>SUMPRODUCT(DN218:DT218,DN$79:DT$79)/SUM(DN$79:DT$79)</f>
        <v>0.15590732866790344</v>
      </c>
      <c r="EE218" s="12">
        <f>SUMPRODUCT(CR218:DT218,CR$79:DT$79)/SUM(CR$79:DT$79)</f>
        <v>0.15088591238901305</v>
      </c>
      <c r="EF218" s="13"/>
      <c r="EG218" s="7" t="s">
        <v>542</v>
      </c>
      <c r="EH218" s="7" t="s">
        <v>71</v>
      </c>
      <c r="EI218" s="12">
        <f>VLOOKUP($EG218,Data!$B:$CP,Daily!EI$10,0)/VLOOKUP($EG79,Data!$B:$CP,Daily!EI$10,0)</f>
        <v>0.14229828850855747</v>
      </c>
      <c r="EJ218" s="12">
        <f>VLOOKUP($EG218,Data!$B:$CP,Daily!EJ$10,0)/VLOOKUP($EG79,Data!$B:$CP,Daily!EJ$10,0)</f>
        <v>0.13752455795677801</v>
      </c>
      <c r="EK218" s="12">
        <f>VLOOKUP($EG218,Data!$B:$CP,Daily!EK$10,0)/VLOOKUP($EG79,Data!$B:$CP,Daily!EK$10,0)</f>
        <v>0.14401212733703891</v>
      </c>
      <c r="EL218" s="12">
        <f>VLOOKUP($EG218,Data!$B:$CP,Daily!EL$10,0)/VLOOKUP($EG79,Data!$B:$CP,Daily!EL$10,0)</f>
        <v>0.14775160599571735</v>
      </c>
      <c r="EM218" s="12">
        <f>VLOOKUP($EG218,Data!$B:$CP,Daily!EM$10,0)/VLOOKUP($EG79,Data!$B:$CP,Daily!EM$10,0)</f>
        <v>0.12945492662473795</v>
      </c>
      <c r="EN218" s="12">
        <f>VLOOKUP($EG218,Data!$B:$CP,Daily!EN$10,0)/VLOOKUP($EG79,Data!$B:$CP,Daily!EN$10,0)</f>
        <v>0.13975011568718185</v>
      </c>
      <c r="EO218" s="12">
        <f>VLOOKUP($EG218,Data!$B:$CP,Daily!EO$10,0)/VLOOKUP($EG79,Data!$B:$CP,Daily!EO$10,0)</f>
        <v>0.13628546861564919</v>
      </c>
      <c r="EP218" s="12">
        <f>VLOOKUP($EG218,Data!$B:$CP,Daily!EP$10,0)/VLOOKUP($EG79,Data!$B:$CP,Daily!EP$10,0)</f>
        <v>0.15862068965517243</v>
      </c>
      <c r="EQ218" s="12">
        <f>VLOOKUP($EG218,Data!$B:$CP,Daily!EQ$10,0)/VLOOKUP($EG79,Data!$B:$CP,Daily!EQ$10,0)</f>
        <v>0.14095153401511784</v>
      </c>
      <c r="ER218" s="12">
        <f>VLOOKUP($EG218,Data!$B:$CP,Daily!ER$10,0)/VLOOKUP($EG79,Data!$B:$CP,Daily!ER$10,0)</f>
        <v>0.14098201263976665</v>
      </c>
      <c r="ES218" s="12">
        <f>VLOOKUP($EG218,Data!$B:$CP,Daily!ES$10,0)/VLOOKUP($EG79,Data!$B:$CP,Daily!ES$10,0)</f>
        <v>0.1376597836774828</v>
      </c>
      <c r="ET218" s="12">
        <f>VLOOKUP($EG218,Data!$B:$CP,Daily!ET$10,0)/VLOOKUP($EG79,Data!$B:$CP,Daily!ET$10,0)</f>
        <v>0.14263645726055613</v>
      </c>
      <c r="EU218" s="12">
        <f>VLOOKUP($EG218,Data!$B:$CP,Daily!EU$10,0)/VLOOKUP($EG79,Data!$B:$CP,Daily!EU$10,0)</f>
        <v>0.13715110683349374</v>
      </c>
      <c r="EV218" s="12">
        <f>VLOOKUP($EG218,Data!$B:$CP,Daily!EV$10,0)/VLOOKUP($EG79,Data!$B:$CP,Daily!EV$10,0)</f>
        <v>0.14846938775510204</v>
      </c>
      <c r="EW218" s="12">
        <f>VLOOKUP($EG218,Data!$B:$CP,Daily!EW$10,0)/VLOOKUP($EG79,Data!$B:$CP,Daily!EW$10,0)</f>
        <v>0.14108296075509191</v>
      </c>
      <c r="EX218" s="12">
        <f>VLOOKUP($EG218,Data!$B:$CP,Daily!EX$10,0)/VLOOKUP($EG79,Data!$B:$CP,Daily!EX$10,0)</f>
        <v>0.14357937310414559</v>
      </c>
      <c r="EY218" s="12">
        <f>VLOOKUP($EG218,Data!$B:$CP,Daily!EY$10,0)/VLOOKUP($EG79,Data!$B:$CP,Daily!EY$10,0)</f>
        <v>0.14777327935222673</v>
      </c>
      <c r="EZ218" s="12">
        <f>VLOOKUP($EG218,Data!$B:$CP,Daily!EZ$10,0)/VLOOKUP($EG79,Data!$B:$CP,Daily!EZ$10,0)</f>
        <v>0.15286298568507156</v>
      </c>
      <c r="FA218" s="12">
        <f>VLOOKUP($EG218,Data!$B:$CP,Daily!FA$10,0)/VLOOKUP($EG79,Data!$B:$CP,Daily!FA$10,0)</f>
        <v>0.13344138303619665</v>
      </c>
      <c r="FB218" s="12">
        <f>VLOOKUP($EG218,Data!$B:$CP,Daily!FB$10,0)/VLOOKUP($EG79,Data!$B:$CP,Daily!FB$10,0)</f>
        <v>0.1601078167115903</v>
      </c>
      <c r="FC218" s="12">
        <f>VLOOKUP($EG218,Data!$B:$CP,Daily!FC$10,0)/VLOOKUP($EG79,Data!$B:$CP,Daily!FC$10,0)</f>
        <v>0.14373716632443531</v>
      </c>
      <c r="FD218" s="12">
        <f>VLOOKUP($EG218,Data!$B:$CP,Daily!FD$10,0)/VLOOKUP($EG79,Data!$B:$CP,Daily!FD$10,0)</f>
        <v>0.16136363636363638</v>
      </c>
      <c r="FE218" s="12">
        <f>VLOOKUP($EG218,Data!$B:$CP,Daily!FE$10,0)/VLOOKUP($EG79,Data!$B:$CP,Daily!FE$10,0)</f>
        <v>0.15425531914893617</v>
      </c>
      <c r="FF218" s="12">
        <f>VLOOKUP($EG218,Data!$B:$CP,Daily!FF$10,0)/VLOOKUP($EG79,Data!$B:$CP,Daily!FF$10,0)</f>
        <v>0.15727948990435706</v>
      </c>
      <c r="FG218" s="12">
        <f>VLOOKUP($EG218,Data!$B:$CP,Daily!FG$10,0)/VLOOKUP($EG79,Data!$B:$CP,Daily!FG$10,0)</f>
        <v>0.1402116402116402</v>
      </c>
      <c r="FH218" s="12">
        <f>VLOOKUP($EG218,Data!$B:$CP,Daily!FH$10,0)/VLOOKUP($EG79,Data!$B:$CP,Daily!FH$10,0)</f>
        <v>0.15289699570815452</v>
      </c>
      <c r="FI218" s="12">
        <f>VLOOKUP($EG218,Data!$B:$CP,Daily!FI$10,0)/VLOOKUP($EG79,Data!$B:$CP,Daily!FI$10,0)</f>
        <v>0.1402609506057782</v>
      </c>
      <c r="FJ218" s="12">
        <f>VLOOKUP($EG218,Data!$B:$CP,Daily!FJ$10,0)/VLOOKUP($EG79,Data!$B:$CP,Daily!FJ$10,0)</f>
        <v>0.14763674986723313</v>
      </c>
      <c r="FK218" s="12">
        <f>VLOOKUP($EG218,Data!$B:$CP,Daily!FK$10,0)/VLOOKUP($EG79,Data!$B:$CP,Daily!FK$10,0)</f>
        <v>0.13036480686695279</v>
      </c>
      <c r="FL218" s="12">
        <f>VLOOKUP($EG218,Data!$B:$CP,Daily!FL$10,0)/VLOOKUP($EG79,Data!$B:$CP,Daily!FL$10,0)</f>
        <v>0.14792299898682879</v>
      </c>
      <c r="FM218" s="12">
        <f>VLOOKUP($EG218,Data!$B:$CP,Daily!FM$10,0)/VLOOKUP($EG79,Data!$B:$CP,Daily!FM$10,0)</f>
        <v>0.13395946613939694</v>
      </c>
      <c r="FN218" s="12">
        <f>VLOOKUP($EG218,Data!$B:$CP,Daily!FN$10,0)/VLOOKUP($EG79,Data!$B:$CP,Daily!FN$10,0)</f>
        <v>0.1501850872554204</v>
      </c>
      <c r="FO218" s="12">
        <f>VLOOKUP($EG218,Data!$B:$CP,Daily!FO$10,0)/VLOOKUP($EG79,Data!$B:$CP,Daily!FO$10,0)</f>
        <v>0.12319538017324351</v>
      </c>
      <c r="FP218" s="12">
        <f>VLOOKUP($EG218,Data!$B:$CP,Daily!FP$10,0)/VLOOKUP($EG79,Data!$B:$CP,Daily!FP$10,0)</f>
        <v>0.13287016934433349</v>
      </c>
      <c r="FQ218" s="12">
        <f>VLOOKUP($EG218,Data!$B:$CP,Daily!FQ$10,0)/VLOOKUP($EG79,Data!$B:$CP,Daily!FQ$10,0)</f>
        <v>0.15868544600938966</v>
      </c>
      <c r="FR218" s="12">
        <f>VLOOKUP($EG218,Data!$B:$CP,Daily!FR$10,0)/VLOOKUP($EG79,Data!$B:$CP,Daily!FR$10,0)</f>
        <v>0.14673654121010005</v>
      </c>
      <c r="FS218" s="12">
        <f>VLOOKUP($EG218,Data!$B:$CP,Daily!FS$10,0)/VLOOKUP($EG79,Data!$B:$CP,Daily!FS$10,0)</f>
        <v>0.1569007263922518</v>
      </c>
      <c r="FT218" s="12">
        <f>VLOOKUP($EG218,Data!$B:$CP,Daily!FT$10,0)/VLOOKUP($EG79,Data!$B:$CP,Daily!FT$10,0)</f>
        <v>0.15070643642072212</v>
      </c>
      <c r="FU218" s="12">
        <f>VLOOKUP($EG218,Data!$B:$CP,Daily!FU$10,0)/VLOOKUP($EG79,Data!$B:$CP,Daily!FU$10,0)</f>
        <v>0.12698412698412698</v>
      </c>
      <c r="FV218" s="12">
        <f>VLOOKUP($EG218,Data!$B:$CP,Daily!FV$10,0)/VLOOKUP($EG79,Data!$B:$CP,Daily!FV$10,0)</f>
        <v>0.13756613756613756</v>
      </c>
      <c r="FW218" s="12">
        <f>VLOOKUP($EG218,Data!$B:$CP,Daily!FW$10,0)/VLOOKUP($EG79,Data!$B:$CP,Daily!FW$10,0)</f>
        <v>0.15841073271413827</v>
      </c>
      <c r="FX218" s="12">
        <f>VLOOKUP($EG218,Data!$B:$CP,Daily!FX$10,0)/VLOOKUP($EG79,Data!$B:$CP,Daily!FX$10,0)</f>
        <v>0.1350418925579103</v>
      </c>
      <c r="FY218" s="12">
        <f>VLOOKUP($EG218,Data!$B:$CP,Daily!FY$10,0)/VLOOKUP($EG79,Data!$B:$CP,Daily!FY$10,0)</f>
        <v>0.15384615384615385</v>
      </c>
      <c r="FZ218" s="12">
        <f>VLOOKUP($EG218,Data!$B:$CP,Daily!FZ$10,0)/VLOOKUP($EG79,Data!$B:$CP,Daily!FZ$10,0)</f>
        <v>0.15205271160669032</v>
      </c>
      <c r="GA218" s="12">
        <f>VLOOKUP($EG218,Data!$B:$CP,Daily!GA$10,0)/VLOOKUP($EG79,Data!$B:$CP,Daily!GA$10,0)</f>
        <v>0.15405552531301034</v>
      </c>
      <c r="GB218" s="12">
        <f>VLOOKUP($EG218,Data!$B:$CP,Daily!GB$10,0)/VLOOKUP($EG79,Data!$B:$CP,Daily!GB$10,0)</f>
        <v>0.14741544352265476</v>
      </c>
      <c r="GC218" s="12">
        <f>VLOOKUP($EG218,Data!$B:$CP,Daily!GC$10,0)/VLOOKUP($EG79,Data!$B:$CP,Daily!GC$10,0)</f>
        <v>0.13157894736842105</v>
      </c>
      <c r="GD218" s="12">
        <f>VLOOKUP($EG218,Data!$B:$CP,Daily!GD$10,0)/VLOOKUP($EG79,Data!$B:$CP,Daily!GD$10,0)</f>
        <v>0.15637254901960784</v>
      </c>
      <c r="GE218" s="12">
        <f>VLOOKUP($EG218,Data!$B:$CP,Daily!GE$10,0)/VLOOKUP($EG79,Data!$B:$CP,Daily!GE$10,0)</f>
        <v>0.13531209079004802</v>
      </c>
      <c r="GF218" s="12">
        <f>VLOOKUP($EG218,Data!$B:$CP,Daily!GF$10,0)/VLOOKUP($EG79,Data!$B:$CP,Daily!GF$10,0)</f>
        <v>0.13788027477919529</v>
      </c>
      <c r="GG218" s="12">
        <f>VLOOKUP($EG218,Data!$B:$CP,Daily!GG$10,0)/VLOOKUP($EG79,Data!$B:$CP,Daily!GG$10,0)</f>
        <v>0.13618210862619809</v>
      </c>
      <c r="GH218" s="12">
        <f>VLOOKUP($EG218,Data!$B:$CP,Daily!GH$10,0)/VLOOKUP($EG79,Data!$B:$CP,Daily!GH$10,0)</f>
        <v>0.12799657534246575</v>
      </c>
      <c r="GI218" s="12">
        <f>VLOOKUP($EG218,Data!$B:$CP,Daily!GI$10,0)/VLOOKUP($EG79,Data!$B:$CP,Daily!GI$10,0)</f>
        <v>0.1223091976516634</v>
      </c>
      <c r="GJ218" s="12">
        <f>VLOOKUP($EG218,Data!$B:$CP,Daily!GJ$10,0)/VLOOKUP($EG79,Data!$B:$CP,Daily!GJ$10,0)</f>
        <v>0.1469035045607297</v>
      </c>
      <c r="GK218" s="12">
        <f>VLOOKUP($EG218,Data!$B:$CP,Daily!GK$10,0)/VLOOKUP($EG79,Data!$B:$CP,Daily!GK$10,0)</f>
        <v>0.14644970414201183</v>
      </c>
      <c r="GL218" s="12">
        <f>VLOOKUP($EG218,Data!$B:$CP,Daily!GL$10,0)/VLOOKUP($EG79,Data!$B:$CP,Daily!GL$10,0)</f>
        <v>0.14241001564945227</v>
      </c>
      <c r="GM218" s="12">
        <f>VLOOKUP($EG218,Data!$B:$CP,Daily!GM$10,0)/VLOOKUP($EG79,Data!$B:$CP,Daily!GM$10,0)</f>
        <v>0.1394088669950739</v>
      </c>
      <c r="GN218" s="12">
        <f>VLOOKUP($EG218,Data!$B:$CP,Daily!GN$10,0)/VLOOKUP($EG79,Data!$B:$CP,Daily!GN$10,0)</f>
        <v>0.13475521085797382</v>
      </c>
      <c r="GO218" s="12">
        <f>VLOOKUP($EG218,Data!$B:$CP,Daily!GO$10,0)/VLOOKUP($EG79,Data!$B:$CP,Daily!GO$10,0)</f>
        <v>0.14356984478935697</v>
      </c>
      <c r="GP218" s="12">
        <f>VLOOKUP($EG218,Data!$B:$CP,Daily!GP$10,0)/VLOOKUP($EG79,Data!$B:$CP,Daily!GP$10,0)</f>
        <v>0.14910179640718563</v>
      </c>
      <c r="GQ218" s="12">
        <f>VLOOKUP($EG218,Data!$B:$CP,Daily!GQ$10,0)/VLOOKUP($EG79,Data!$B:$CP,Daily!GQ$10,0)</f>
        <v>0.13534566699123662</v>
      </c>
      <c r="GR218" s="12">
        <f>VLOOKUP($EG218,Data!$B:$CP,Daily!GR$10,0)/VLOOKUP($EG79,Data!$B:$CP,Daily!GR$10,0)</f>
        <v>0.13293353323338331</v>
      </c>
      <c r="GS218" s="12">
        <f>VLOOKUP($EG218,Data!$B:$CP,Daily!GS$10,0)/VLOOKUP($EG79,Data!$B:$CP,Daily!GS$10,0)</f>
        <v>0.13025428126621691</v>
      </c>
      <c r="GT218" s="12">
        <f>VLOOKUP($EG218,Data!$B:$CP,Daily!GT$10,0)/VLOOKUP($EG79,Data!$B:$CP,Daily!GT$10,0)</f>
        <v>0.14098173515981735</v>
      </c>
      <c r="GU218" s="12">
        <f>VLOOKUP($EG218,Data!$B:$CP,Daily!GU$10,0)/VLOOKUP($EG79,Data!$B:$CP,Daily!GU$10,0)</f>
        <v>0.17319034852546916</v>
      </c>
      <c r="GV218" s="12">
        <f>VLOOKUP($EG218,Data!$B:$CP,Daily!GV$10,0)/VLOOKUP($EG79,Data!$B:$CP,Daily!GV$10,0)</f>
        <v>0.13402597402597402</v>
      </c>
      <c r="GW218" s="12">
        <f>VLOOKUP($EG218,Data!$B:$CP,Daily!GW$10,0)/VLOOKUP($EG79,Data!$B:$CP,Daily!GW$10,0)</f>
        <v>0.15354501957372771</v>
      </c>
      <c r="GX218" s="12">
        <f>VLOOKUP($EG218,Data!$B:$CP,Daily!GX$10,0)/VLOOKUP($EG79,Data!$B:$CP,Daily!GX$10,0)</f>
        <v>0.14763092269326683</v>
      </c>
      <c r="GY218" s="12">
        <f>VLOOKUP($EG218,Data!$B:$CP,Daily!GY$10,0)/VLOOKUP($EG79,Data!$B:$CP,Daily!GY$10,0)</f>
        <v>0.15958034235229154</v>
      </c>
      <c r="GZ218" s="12">
        <f>VLOOKUP($EG218,Data!$B:$CP,Daily!GZ$10,0)/VLOOKUP($EG79,Data!$B:$CP,Daily!GZ$10,0)</f>
        <v>0.15348564733450498</v>
      </c>
      <c r="HA218" s="12">
        <f>VLOOKUP($EG218,Data!$B:$CP,Daily!HA$10,0)/VLOOKUP($EG79,Data!$B:$CP,Daily!HA$10,0)</f>
        <v>0.14683691236215901</v>
      </c>
      <c r="HB218" s="12">
        <f>VLOOKUP($EG218,Data!$B:$CP,Daily!HB$10,0)/VLOOKUP($EG79,Data!$B:$CP,Daily!HB$10,0)</f>
        <v>0.13436029097133076</v>
      </c>
      <c r="HC218" s="12">
        <f>VLOOKUP($EG218,Data!$B:$CP,Daily!HC$10,0)/VLOOKUP($EG79,Data!$B:$CP,Daily!HC$10,0)</f>
        <v>0.16035530621785882</v>
      </c>
      <c r="HD218" s="12">
        <f>VLOOKUP($EG218,Data!$B:$CP,Daily!HD$10,0)/VLOOKUP($EG79,Data!$B:$CP,Daily!HD$10,0)</f>
        <v>0.14712153518123666</v>
      </c>
      <c r="HE218" s="12">
        <f>VLOOKUP($EG218,Data!$B:$CP,Daily!HE$10,0)/VLOOKUP($EG79,Data!$B:$CP,Daily!HE$10,0)</f>
        <v>0.1579739217652959</v>
      </c>
      <c r="HF218" s="12">
        <f>VLOOKUP($EG218,Data!$B:$CP,Daily!HF$10,0)/VLOOKUP($EG79,Data!$B:$CP,Daily!HF$10,0)</f>
        <v>0.14688995215311004</v>
      </c>
      <c r="HG218" s="12">
        <f>VLOOKUP($EG218,Data!$B:$CP,Daily!HG$10,0)/VLOOKUP($EG79,Data!$B:$CP,Daily!HG$10,0)</f>
        <v>0.14121181772658989</v>
      </c>
      <c r="HH218" s="12">
        <f>VLOOKUP($EG218,Data!$B:$CP,Daily!HH$10,0)/VLOOKUP($EG79,Data!$B:$CP,Daily!HH$10,0)</f>
        <v>0.13735267452402539</v>
      </c>
      <c r="HI218" s="12">
        <f>VLOOKUP($EG218,Data!$B:$CP,Daily!HI$10,0)/VLOOKUP($EG79,Data!$B:$CP,Daily!HI$10,0)</f>
        <v>0.12152777777777778</v>
      </c>
      <c r="HJ218" s="12">
        <f>VLOOKUP($EG218,Data!$B:$CP,Daily!HJ$10,0)/VLOOKUP($EG79,Data!$B:$CP,Daily!HJ$10,0)</f>
        <v>0.1668145519077196</v>
      </c>
      <c r="HK218" s="12">
        <f>VLOOKUP($EG218,Data!$B:$CP,Daily!HK$10,0)/VLOOKUP($EG79,Data!$B:$CP,Daily!HK$10,0)</f>
        <v>0.15</v>
      </c>
      <c r="HL218" s="12">
        <f>VLOOKUP($EG218,Data!$B:$CP,Daily!HL$10,0)/VLOOKUP($EG79,Data!$B:$CP,Daily!HL$10,0)</f>
        <v>0.1283653846153846</v>
      </c>
      <c r="HM218" s="12">
        <f>VLOOKUP($EG218,Data!$B:$CP,Daily!HM$10,0)/VLOOKUP($EG79,Data!$B:$CP,Daily!HM$10,0)</f>
        <v>0.1515768056968464</v>
      </c>
      <c r="HN218" s="12">
        <f>VLOOKUP($EG218,Data!$B:$CP,Daily!HN$10,0)/VLOOKUP($EG79,Data!$B:$CP,Daily!HN$10,0)</f>
        <v>0.17367088607594935</v>
      </c>
      <c r="HO218" s="12">
        <f>VLOOKUP($EG218,Data!$B:$CP,Daily!HO$10,0)/VLOOKUP($EG79,Data!$B:$CP,Daily!HO$10,0)</f>
        <v>0.14910630291627469</v>
      </c>
      <c r="HP218" s="12">
        <f>VLOOKUP($EG218,Data!$B:$CP,Daily!HP$10,0)/VLOOKUP($EG79,Data!$B:$CP,Daily!HP$10,0)</f>
        <v>0.14453308305959645</v>
      </c>
      <c r="HQ218" s="12">
        <f>VLOOKUP($EG218,Data!$B:$CP,Daily!HQ$10,0)/VLOOKUP($EG79,Data!$B:$CP,Daily!HQ$10,0)</f>
        <v>0.17207792207792208</v>
      </c>
      <c r="HR218" s="12">
        <f>VLOOKUP($EG218,Data!$B:$CP,Daily!HR$10,0)/VLOOKUP($EG79,Data!$B:$CP,Daily!HR$10,0)</f>
        <v>0.1367599816429555</v>
      </c>
      <c r="HS218" s="12">
        <f>VLOOKUP($EG218,Data!$B:$CP,Daily!HS$10,0)/VLOOKUP($EG79,Data!$B:$CP,Daily!HS$10,0)</f>
        <v>0.14857694163048721</v>
      </c>
      <c r="HT218" s="12">
        <f>VLOOKUP($EG218,Data!$B:$CP,Daily!HT$10,0)/VLOOKUP($EG79,Data!$B:$CP,Daily!HT$10,0)</f>
        <v>0.17745197168857432</v>
      </c>
      <c r="HU218" s="13"/>
      <c r="HV218" s="40">
        <f t="shared" si="3331"/>
        <v>0.1367599816429555</v>
      </c>
      <c r="HW218" s="40">
        <f t="shared" si="3332"/>
        <v>0.15205271160669032</v>
      </c>
      <c r="HX218" s="40">
        <f t="shared" ref="HX218" si="3393">HW218-HV218</f>
        <v>1.5292729963734819E-2</v>
      </c>
      <c r="HY218" s="40">
        <f t="shared" ref="HY218" si="3394">HW218+(0.75*HX218)</f>
        <v>0.16352225907949142</v>
      </c>
      <c r="HZ218" s="40">
        <f t="shared" ref="HZ218" si="3395">HV218-(0.75*HX218)</f>
        <v>0.1252904341701544</v>
      </c>
      <c r="IA218" s="43"/>
      <c r="IB218" s="12">
        <f t="shared" ref="IB218" si="3396">_xlfn.STDEV.P(FM218:HT218)</f>
        <v>1.2869217892097426E-2</v>
      </c>
      <c r="IC218" s="12">
        <f>SUMPRODUCT(HM218:HS218,HM$79:HS$79)/SUM(HM$79:HS$79)</f>
        <v>0.15375246507535006</v>
      </c>
      <c r="ID218" s="12">
        <f>SUMPRODUCT(GQ218:HS218,GQ$79:HS$79)/SUM(GQ$79:HS$79)</f>
        <v>0.14744072651079404</v>
      </c>
      <c r="IE218" s="13"/>
      <c r="IF218" s="7" t="s">
        <v>543</v>
      </c>
      <c r="IG218" s="7" t="s">
        <v>71</v>
      </c>
      <c r="IH218" s="12">
        <f>IFERROR(IFERROR(VLOOKUP($IF218,Data!$B:$CP,Daily!IH$10,0),0)/IFERROR(VLOOKUP($IF79,Data!$B:$CP,Daily!IH$10,0),0),0)</f>
        <v>0.12409513960703206</v>
      </c>
      <c r="II218" s="12">
        <f>IFERROR(IFERROR(VLOOKUP($IF218,Data!$B:$CP,Daily!II$10,0),0)/IFERROR(VLOOKUP($IF79,Data!$B:$CP,Daily!II$10,0),0),0)</f>
        <v>0.12844036697247707</v>
      </c>
      <c r="IJ218" s="12">
        <f>IFERROR(IFERROR(VLOOKUP($IF218,Data!$B:$CP,Daily!IJ$10,0),0)/IFERROR(VLOOKUP($IF79,Data!$B:$CP,Daily!IJ$10,0),0),0)</f>
        <v>0.13157894736842105</v>
      </c>
      <c r="IK218" s="12">
        <f>IFERROR(IFERROR(VLOOKUP($IF218,Data!$B:$CP,Daily!IK$10,0),0)/IFERROR(VLOOKUP($IF79,Data!$B:$CP,Daily!IK$10,0),0),0)</f>
        <v>0.13496932515337423</v>
      </c>
      <c r="IL218" s="12">
        <f>IFERROR(IFERROR(VLOOKUP($IF218,Data!$B:$CP,Daily!IL$10,0),0)/IFERROR(VLOOKUP($IF79,Data!$B:$CP,Daily!IL$10,0),0),0)</f>
        <v>0.14267015706806283</v>
      </c>
      <c r="IM218" s="12">
        <f>IFERROR(IFERROR(VLOOKUP($IF218,Data!$B:$CP,Daily!IM$10,0),0)/IFERROR(VLOOKUP($IF79,Data!$B:$CP,Daily!IM$10,0),0),0)</f>
        <v>0.11638418079096045</v>
      </c>
      <c r="IN218" s="12">
        <f>IFERROR(IFERROR(VLOOKUP($IF218,Data!$B:$CP,Daily!IN$10,0),0)/IFERROR(VLOOKUP($IF79,Data!$B:$CP,Daily!IN$10,0),0),0)</f>
        <v>0.13217213114754098</v>
      </c>
      <c r="IO218" s="12">
        <f>IFERROR(IFERROR(VLOOKUP($IF218,Data!$B:$CP,Daily!IO$10,0),0)/IFERROR(VLOOKUP($IF79,Data!$B:$CP,Daily!IO$10,0),0),0)</f>
        <v>0.14811229428848016</v>
      </c>
      <c r="IP218" s="12">
        <f>IFERROR(IFERROR(VLOOKUP($IF218,Data!$B:$CP,Daily!IP$10,0),0)/IFERROR(VLOOKUP($IF79,Data!$B:$CP,Daily!IP$10,0),0),0)</f>
        <v>0.13513513513513514</v>
      </c>
      <c r="IQ218" s="12">
        <f>IFERROR(IFERROR(VLOOKUP($IF218,Data!$B:$CP,Daily!IQ$10,0),0)/IFERROR(VLOOKUP($IF79,Data!$B:$CP,Daily!IQ$10,0),0),0)</f>
        <v>0.15443592552026286</v>
      </c>
      <c r="IR218" s="12">
        <f>IFERROR(IFERROR(VLOOKUP($IF218,Data!$B:$CP,Daily!IR$10,0),0)/IFERROR(VLOOKUP($IF79,Data!$B:$CP,Daily!IR$10,0),0),0)</f>
        <v>0.12616822429906541</v>
      </c>
      <c r="IS218" s="12">
        <f>IFERROR(IFERROR(VLOOKUP($IF218,Data!$B:$CP,Daily!IS$10,0),0)/IFERROR(VLOOKUP($IF79,Data!$B:$CP,Daily!IS$10,0),0),0)</f>
        <v>0.1343825665859564</v>
      </c>
      <c r="IT218" s="12">
        <f>IFERROR(IFERROR(VLOOKUP($IF218,Data!$B:$CP,Daily!IT$10,0),0)/IFERROR(VLOOKUP($IF79,Data!$B:$CP,Daily!IT$10,0),0),0)</f>
        <v>0.14076576576576577</v>
      </c>
      <c r="IU218" s="12">
        <f>IFERROR(IFERROR(VLOOKUP($IF218,Data!$B:$CP,Daily!IU$10,0),0)/IFERROR(VLOOKUP($IF79,Data!$B:$CP,Daily!IU$10,0),0),0)</f>
        <v>0.12599318955732122</v>
      </c>
      <c r="IV218" s="12">
        <f>IFERROR(IFERROR(VLOOKUP($IF218,Data!$B:$CP,Daily!IV$10,0),0)/IFERROR(VLOOKUP($IF79,Data!$B:$CP,Daily!IV$10,0),0),0)</f>
        <v>0.1367741935483871</v>
      </c>
      <c r="IW218" s="12">
        <f>IFERROR(IFERROR(VLOOKUP($IF218,Data!$B:$CP,Daily!IW$10,0),0)/IFERROR(VLOOKUP($IF79,Data!$B:$CP,Daily!IW$10,0),0),0)</f>
        <v>0.13676286072772897</v>
      </c>
      <c r="IX218" s="12">
        <f>IFERROR(IFERROR(VLOOKUP($IF218,Data!$B:$CP,Daily!IX$10,0),0)/IFERROR(VLOOKUP($IF79,Data!$B:$CP,Daily!IX$10,0),0),0)</f>
        <v>0.14687882496940025</v>
      </c>
      <c r="IY218" s="12">
        <f>IFERROR(IFERROR(VLOOKUP($IF218,Data!$B:$CP,Daily!IY$10,0),0)/IFERROR(VLOOKUP($IF79,Data!$B:$CP,Daily!IY$10,0),0),0)</f>
        <v>0.15324927255092144</v>
      </c>
      <c r="IZ218" s="12">
        <f>IFERROR(IFERROR(VLOOKUP($IF218,Data!$B:$CP,Daily!IZ$10,0),0)/IFERROR(VLOOKUP($IF79,Data!$B:$CP,Daily!IZ$10,0),0),0)</f>
        <v>0.15867158671586715</v>
      </c>
      <c r="JA218" s="12">
        <f>IFERROR(IFERROR(VLOOKUP($IF218,Data!$B:$CP,Daily!JA$10,0),0)/IFERROR(VLOOKUP($IF79,Data!$B:$CP,Daily!JA$10,0),0),0)</f>
        <v>0.1449814126394052</v>
      </c>
      <c r="JB218" s="12">
        <f>IFERROR(IFERROR(VLOOKUP($IF218,Data!$B:$CP,Daily!JB$10,0),0)/IFERROR(VLOOKUP($IF79,Data!$B:$CP,Daily!JB$10,0),0),0)</f>
        <v>0.12973593570608496</v>
      </c>
      <c r="JC218" s="12">
        <f>IFERROR(IFERROR(VLOOKUP($IF218,Data!$B:$CP,Daily!JC$10,0),0)/IFERROR(VLOOKUP($IF79,Data!$B:$CP,Daily!JC$10,0),0),0)</f>
        <v>0.13116726835138387</v>
      </c>
      <c r="JD218" s="12">
        <f>IFERROR(IFERROR(VLOOKUP($IF218,Data!$B:$CP,Daily!JD$10,0),0)/IFERROR(VLOOKUP($IF79,Data!$B:$CP,Daily!JD$10,0),0),0)</f>
        <v>0.12454655380894801</v>
      </c>
      <c r="JE218" s="12">
        <f>IFERROR(IFERROR(VLOOKUP($IF218,Data!$B:$CP,Daily!JE$10,0),0)/IFERROR(VLOOKUP($IF79,Data!$B:$CP,Daily!JE$10,0),0),0)</f>
        <v>0.14516129032258066</v>
      </c>
      <c r="JF218" s="12">
        <f>IFERROR(IFERROR(VLOOKUP($IF218,Data!$B:$CP,Daily!JF$10,0),0)/IFERROR(VLOOKUP($IF79,Data!$B:$CP,Daily!JF$10,0),0),0)</f>
        <v>0.11921296296296297</v>
      </c>
      <c r="JG218" s="12">
        <f>IFERROR(IFERROR(VLOOKUP($IF218,Data!$B:$CP,Daily!JG$10,0),0)/IFERROR(VLOOKUP($IF79,Data!$B:$CP,Daily!JG$10,0),0),0)</f>
        <v>0.11617312072892938</v>
      </c>
      <c r="JH218" s="12">
        <f>IFERROR(IFERROR(VLOOKUP($IF218,Data!$B:$CP,Daily!JH$10,0),0)/IFERROR(VLOOKUP($IF79,Data!$B:$CP,Daily!JH$10,0),0),0)</f>
        <v>0.1257995735607676</v>
      </c>
      <c r="JI218" s="12">
        <f>IFERROR(IFERROR(VLOOKUP($IF218,Data!$B:$CP,Daily!JI$10,0),0)/IFERROR(VLOOKUP($IF79,Data!$B:$CP,Daily!JI$10,0),0),0)</f>
        <v>0.12937062937062938</v>
      </c>
      <c r="JJ218" s="12">
        <f>IFERROR(IFERROR(VLOOKUP($IF218,Data!$B:$CP,Daily!JJ$10,0),0)/IFERROR(VLOOKUP($IF79,Data!$B:$CP,Daily!JJ$10,0),0),0)</f>
        <v>0.14089775561097256</v>
      </c>
      <c r="JK218" s="12">
        <f>IFERROR(IFERROR(VLOOKUP($IF218,Data!$B:$CP,Daily!JK$10,0),0)/IFERROR(VLOOKUP($IF79,Data!$B:$CP,Daily!JK$10,0),0),0)</f>
        <v>0.14125560538116591</v>
      </c>
      <c r="JL218" s="12">
        <f>IFERROR(IFERROR(VLOOKUP($IF218,Data!$B:$CP,Daily!JL$10,0),0)/IFERROR(VLOOKUP($IF79,Data!$B:$CP,Daily!JL$10,0),0),0)</f>
        <v>0.15449735449735449</v>
      </c>
      <c r="JM218" s="12">
        <f>IFERROR(IFERROR(VLOOKUP($IF218,Data!$B:$CP,Daily!JM$10,0),0)/IFERROR(VLOOKUP($IF79,Data!$B:$CP,Daily!JM$10,0),0),0)</f>
        <v>0.12931995540691194</v>
      </c>
      <c r="JN218" s="12">
        <f>IFERROR(IFERROR(VLOOKUP($IF218,Data!$B:$CP,Daily!JN$10,0),0)/IFERROR(VLOOKUP($IF79,Data!$B:$CP,Daily!JN$10,0),0),0)</f>
        <v>0.12318029115341546</v>
      </c>
      <c r="JO218" s="12">
        <f>IFERROR(IFERROR(VLOOKUP($IF218,Data!$B:$CP,Daily!JO$10,0),0)/IFERROR(VLOOKUP($IF79,Data!$B:$CP,Daily!JO$10,0),0),0)</f>
        <v>0.1384180790960452</v>
      </c>
      <c r="JP218" s="12">
        <f>IFERROR(IFERROR(VLOOKUP($IF218,Data!$B:$CP,Daily!JP$10,0),0)/IFERROR(VLOOKUP($IF79,Data!$B:$CP,Daily!JP$10,0),0),0)</f>
        <v>0.16801619433198381</v>
      </c>
      <c r="JQ218" s="12">
        <f>IFERROR(IFERROR(VLOOKUP($IF218,Data!$B:$CP,Daily!JQ$10,0),0)/IFERROR(VLOOKUP($IF79,Data!$B:$CP,Daily!JQ$10,0),0),0)</f>
        <v>0.16954643628509719</v>
      </c>
      <c r="JR218" s="12">
        <f>IFERROR(IFERROR(VLOOKUP($IF218,Data!$B:$CP,Daily!JR$10,0),0)/IFERROR(VLOOKUP($IF79,Data!$B:$CP,Daily!JR$10,0),0),0)</f>
        <v>0.16648411829134721</v>
      </c>
      <c r="JS218" s="12">
        <f>IFERROR(IFERROR(VLOOKUP($IF218,Data!$B:$CP,Daily!JS$10,0),0)/IFERROR(VLOOKUP($IF79,Data!$B:$CP,Daily!JS$10,0),0),0)</f>
        <v>0.13785310734463277</v>
      </c>
      <c r="JT218" s="12">
        <f>IFERROR(IFERROR(VLOOKUP($IF218,Data!$B:$CP,Daily!JT$10,0),0)/IFERROR(VLOOKUP($IF79,Data!$B:$CP,Daily!JT$10,0),0),0)</f>
        <v>0.16817155756207675</v>
      </c>
      <c r="JU218" s="12">
        <f>IFERROR(IFERROR(VLOOKUP($IF218,Data!$B:$CP,Daily!JU$10,0),0)/IFERROR(VLOOKUP($IF79,Data!$B:$CP,Daily!JU$10,0),0),0)</f>
        <v>0.13759213759213759</v>
      </c>
      <c r="JV218" s="12">
        <f>IFERROR(IFERROR(VLOOKUP($IF218,Data!$B:$CP,Daily!JV$10,0),0)/IFERROR(VLOOKUP($IF79,Data!$B:$CP,Daily!JV$10,0),0),0)</f>
        <v>0.1482843137254902</v>
      </c>
      <c r="JW218" s="12">
        <f>IFERROR(IFERROR(VLOOKUP($IF218,Data!$B:$CP,Daily!JW$10,0),0)/IFERROR(VLOOKUP($IF79,Data!$B:$CP,Daily!JW$10,0),0),0)</f>
        <v>0.14465408805031446</v>
      </c>
      <c r="JX218" s="12">
        <f>IFERROR(IFERROR(VLOOKUP($IF218,Data!$B:$CP,Daily!JX$10,0),0)/IFERROR(VLOOKUP($IF79,Data!$B:$CP,Daily!JX$10,0),0),0)</f>
        <v>0.13292682926829269</v>
      </c>
      <c r="JY218" s="12">
        <f>IFERROR(IFERROR(VLOOKUP($IF218,Data!$B:$CP,Daily!JY$10,0),0)/IFERROR(VLOOKUP($IF79,Data!$B:$CP,Daily!JY$10,0),0),0)</f>
        <v>0.12109375</v>
      </c>
      <c r="JZ218" s="12">
        <f>IFERROR(IFERROR(VLOOKUP($IF218,Data!$B:$CP,Daily!JZ$10,0),0)/IFERROR(VLOOKUP($IF79,Data!$B:$CP,Daily!JZ$10,0),0),0)</f>
        <v>0.13851761846901581</v>
      </c>
      <c r="KA218" s="12">
        <f>IFERROR(IFERROR(VLOOKUP($IF218,Data!$B:$CP,Daily!KA$10,0),0)/IFERROR(VLOOKUP($IF79,Data!$B:$CP,Daily!KA$10,0),0),0)</f>
        <v>0.15935672514619884</v>
      </c>
      <c r="KB218" s="12">
        <f>IFERROR(IFERROR(VLOOKUP($IF218,Data!$B:$CP,Daily!KB$10,0),0)/IFERROR(VLOOKUP($IF79,Data!$B:$CP,Daily!KB$10,0),0),0)</f>
        <v>0.16501650165016502</v>
      </c>
      <c r="KC218" s="12">
        <f>IFERROR(IFERROR(VLOOKUP($IF218,Data!$B:$CP,Daily!KC$10,0),0)/IFERROR(VLOOKUP($IF79,Data!$B:$CP,Daily!KC$10,0),0),0)</f>
        <v>0.14625445897740785</v>
      </c>
      <c r="KD218" s="12">
        <f>IFERROR(IFERROR(VLOOKUP($IF218,Data!$B:$CP,Daily!KD$10,0),0)/IFERROR(VLOOKUP($IF79,Data!$B:$CP,Daily!KD$10,0),0),0)</f>
        <v>0.11912225705329153</v>
      </c>
      <c r="KE218" s="12">
        <f>IFERROR(IFERROR(VLOOKUP($IF218,Data!$B:$CP,Daily!KE$10,0),0)/IFERROR(VLOOKUP($IF79,Data!$B:$CP,Daily!KE$10,0),0),0)</f>
        <v>0.13311688311688311</v>
      </c>
      <c r="KF218" s="12">
        <f>IFERROR(IFERROR(VLOOKUP($IF218,Data!$B:$CP,Daily!KF$10,0),0)/IFERROR(VLOOKUP($IF79,Data!$B:$CP,Daily!KF$10,0),0),0)</f>
        <v>0.145985401459854</v>
      </c>
      <c r="KG218" s="12">
        <f>IFERROR(IFERROR(VLOOKUP($IF218,Data!$B:$CP,Daily!KG$10,0),0)/IFERROR(VLOOKUP($IF79,Data!$B:$CP,Daily!KG$10,0),0),0)</f>
        <v>0.14455445544554454</v>
      </c>
      <c r="KH218" s="12">
        <f>IFERROR(IFERROR(VLOOKUP($IF218,Data!$B:$CP,Daily!KH$10,0),0)/IFERROR(VLOOKUP($IF79,Data!$B:$CP,Daily!KH$10,0),0),0)</f>
        <v>0.13369565217391305</v>
      </c>
      <c r="KI218" s="12">
        <f>IFERROR(IFERROR(VLOOKUP($IF218,Data!$B:$CP,Daily!KI$10,0),0)/IFERROR(VLOOKUP($IF79,Data!$B:$CP,Daily!KI$10,0),0),0)</f>
        <v>0.10083160083160084</v>
      </c>
      <c r="KJ218" s="12">
        <f>IFERROR(IFERROR(VLOOKUP($IF218,Data!$B:$CP,Daily!KJ$10,0),0)/IFERROR(VLOOKUP($IF79,Data!$B:$CP,Daily!KJ$10,0),0),0)</f>
        <v>0.16347124117053483</v>
      </c>
      <c r="KK218" s="12">
        <f>IFERROR(IFERROR(VLOOKUP($IF218,Data!$B:$CP,Daily!KK$10,0),0)/IFERROR(VLOOKUP($IF79,Data!$B:$CP,Daily!KK$10,0),0),0)</f>
        <v>0.14955357142857142</v>
      </c>
      <c r="KL218" s="12">
        <f>IFERROR(IFERROR(VLOOKUP($IF218,Data!$B:$CP,Daily!KL$10,0),0)/IFERROR(VLOOKUP($IF79,Data!$B:$CP,Daily!KL$10,0),0),0)</f>
        <v>0.13937282229965156</v>
      </c>
      <c r="KM218" s="12">
        <f>IFERROR(IFERROR(VLOOKUP($IF218,Data!$B:$CP,Daily!KM$10,0),0)/IFERROR(VLOOKUP($IF79,Data!$B:$CP,Daily!KM$10,0),0),0)</f>
        <v>0.13326226012793177</v>
      </c>
      <c r="KN218" s="12">
        <f>IFERROR(IFERROR(VLOOKUP($IF218,Data!$B:$CP,Daily!KN$10,0),0)/IFERROR(VLOOKUP($IF79,Data!$B:$CP,Daily!KN$10,0),0),0)</f>
        <v>0.14516129032258066</v>
      </c>
      <c r="KO218" s="12">
        <f>IFERROR(IFERROR(VLOOKUP($IF218,Data!$B:$CP,Daily!KO$10,0),0)/IFERROR(VLOOKUP($IF79,Data!$B:$CP,Daily!KO$10,0),0),0)</f>
        <v>0.16241610738255033</v>
      </c>
      <c r="KP218" s="12">
        <f>IFERROR(IFERROR(VLOOKUP($IF218,Data!$B:$CP,Daily!KP$10,0),0)/IFERROR(VLOOKUP($IF79,Data!$B:$CP,Daily!KP$10,0),0),0)</f>
        <v>0.14191419141914191</v>
      </c>
      <c r="KQ218" s="12">
        <f>IFERROR(IFERROR(VLOOKUP($IF218,Data!$B:$CP,Daily!KQ$10,0),0)/IFERROR(VLOOKUP($IF79,Data!$B:$CP,Daily!KQ$10,0),0),0)</f>
        <v>0.15445321307779031</v>
      </c>
      <c r="KR218" s="12">
        <f>IFERROR(IFERROR(VLOOKUP($IF218,Data!$B:$CP,Daily!KR$10,0),0)/IFERROR(VLOOKUP($IF79,Data!$B:$CP,Daily!KR$10,0),0),0)</f>
        <v>0.16466739367502725</v>
      </c>
      <c r="KS218" s="12">
        <f>IFERROR(IFERROR(VLOOKUP($IF218,Data!$B:$CP,Daily!KS$10,0),0)/IFERROR(VLOOKUP($IF79,Data!$B:$CP,Daily!KS$10,0),0),0)</f>
        <v>0.1728395061728395</v>
      </c>
      <c r="KT218" s="12">
        <f>IFERROR(IFERROR(VLOOKUP($IF218,Data!$B:$CP,Daily!KT$10,0),0)/IFERROR(VLOOKUP($IF79,Data!$B:$CP,Daily!KT$10,0),0),0)</f>
        <v>0.17295980511571254</v>
      </c>
      <c r="KU218" s="12">
        <f>IFERROR(IFERROR(VLOOKUP($IF218,Data!$B:$CP,Daily!KU$10,0),0)/IFERROR(VLOOKUP($IF79,Data!$B:$CP,Daily!KU$10,0),0),0)</f>
        <v>0.17672886937431395</v>
      </c>
      <c r="KV218" s="12">
        <f>IFERROR(IFERROR(VLOOKUP($IF218,Data!$B:$CP,Daily!KV$10,0),0)/IFERROR(VLOOKUP($IF79,Data!$B:$CP,Daily!KV$10,0),0),0)</f>
        <v>0.13997985901309165</v>
      </c>
      <c r="KW218" s="12">
        <f>IFERROR(IFERROR(VLOOKUP($IF218,Data!$B:$CP,Daily!KW$10,0),0)/IFERROR(VLOOKUP($IF79,Data!$B:$CP,Daily!KW$10,0),0),0)</f>
        <v>0.14938271604938272</v>
      </c>
      <c r="KX218" s="12">
        <f>IFERROR(IFERROR(VLOOKUP($IF218,Data!$B:$CP,Daily!KX$10,0),0)/IFERROR(VLOOKUP($IF79,Data!$B:$CP,Daily!KX$10,0),0),0)</f>
        <v>0.15561224489795919</v>
      </c>
      <c r="KY218" s="12">
        <f>IFERROR(IFERROR(VLOOKUP($IF218,Data!$B:$CP,Daily!KY$10,0),0)/IFERROR(VLOOKUP($IF79,Data!$B:$CP,Daily!KY$10,0),0),0)</f>
        <v>0.14304123711340205</v>
      </c>
      <c r="KZ218" s="12">
        <f>IFERROR(IFERROR(VLOOKUP($IF218,Data!$B:$CP,Daily!KZ$10,0),0)/IFERROR(VLOOKUP($IF79,Data!$B:$CP,Daily!KZ$10,0),0),0)</f>
        <v>0.16957605985037408</v>
      </c>
      <c r="LA218" s="12">
        <f>IFERROR(IFERROR(VLOOKUP($IF218,Data!$B:$CP,Daily!LA$10,0),0)/IFERROR(VLOOKUP($IF79,Data!$B:$CP,Daily!LA$10,0),0),0)</f>
        <v>0.13776493256262043</v>
      </c>
      <c r="LB218" s="12">
        <f>IFERROR(IFERROR(VLOOKUP($IF218,Data!$B:$CP,Daily!LB$10,0),0)/IFERROR(VLOOKUP($IF79,Data!$B:$CP,Daily!LB$10,0),0),0)</f>
        <v>0.18991097922848665</v>
      </c>
      <c r="LC218" s="12">
        <f>IFERROR(IFERROR(VLOOKUP($IF218,Data!$B:$CP,Daily!LC$10,0),0)/IFERROR(VLOOKUP($IF79,Data!$B:$CP,Daily!LC$10,0),0),0)</f>
        <v>0.16501240694789082</v>
      </c>
      <c r="LD218" s="12">
        <f>IFERROR(IFERROR(VLOOKUP($IF218,Data!$B:$CP,Daily!LD$10,0),0)/IFERROR(VLOOKUP($IF79,Data!$B:$CP,Daily!LD$10,0),0),0)</f>
        <v>0.14516129032258066</v>
      </c>
      <c r="LE218" s="12">
        <f>IFERROR(IFERROR(VLOOKUP($IF218,Data!$B:$CP,Daily!LE$10,0),0)/IFERROR(VLOOKUP($IF79,Data!$B:$CP,Daily!LE$10,0),0),0)</f>
        <v>0.16835016835016836</v>
      </c>
      <c r="LF218" s="12">
        <f>IFERROR(IFERROR(VLOOKUP($IF218,Data!$B:$CP,Daily!LF$10,0),0)/IFERROR(VLOOKUP($IF79,Data!$B:$CP,Daily!LF$10,0),0),0)</f>
        <v>0.15148188803512624</v>
      </c>
      <c r="LG218" s="12">
        <f>IFERROR(IFERROR(VLOOKUP($IF218,Data!$B:$CP,Daily!LG$10,0),0)/IFERROR(VLOOKUP($IF79,Data!$B:$CP,Daily!LG$10,0),0),0)</f>
        <v>0.14889705882352941</v>
      </c>
      <c r="LH218" s="12">
        <f>IFERROR(IFERROR(VLOOKUP($IF218,Data!$B:$CP,Daily!LH$10,0),0)/IFERROR(VLOOKUP($IF79,Data!$B:$CP,Daily!LH$10,0),0),0)</f>
        <v>0.14146772767462423</v>
      </c>
      <c r="LI218" s="12">
        <f>IFERROR(IFERROR(VLOOKUP($IF218,Data!$B:$CP,Daily!LI$10,0),0)/IFERROR(VLOOKUP($IF79,Data!$B:$CP,Daily!LI$10,0),0),0)</f>
        <v>0.18092428711897737</v>
      </c>
      <c r="LJ218" s="12">
        <f>IFERROR(IFERROR(VLOOKUP($IF218,Data!$B:$CP,Daily!LJ$10,0),0)/IFERROR(VLOOKUP($IF79,Data!$B:$CP,Daily!LJ$10,0),0),0)</f>
        <v>0.15538290788013318</v>
      </c>
      <c r="LK218" s="12">
        <f>IFERROR(IFERROR(VLOOKUP($IF218,Data!$B:$CP,Daily!LK$10,0),0)/IFERROR(VLOOKUP($IF79,Data!$B:$CP,Daily!LK$10,0),0),0)</f>
        <v>0.145748987854251</v>
      </c>
      <c r="LL218" s="12">
        <f>IFERROR(IFERROR(VLOOKUP($IF218,Data!$B:$CP,Daily!LL$10,0),0)/IFERROR(VLOOKUP($IF79,Data!$B:$CP,Daily!LL$10,0),0),0)</f>
        <v>0.14432989690721648</v>
      </c>
      <c r="LM218" s="12">
        <f>IFERROR(IFERROR(VLOOKUP($IF218,Data!$B:$CP,Daily!LM$10,0),0)/IFERROR(VLOOKUP($IF79,Data!$B:$CP,Daily!LM$10,0),0),0)</f>
        <v>0.16700819672131148</v>
      </c>
      <c r="LN218" s="12">
        <f>IFERROR(IFERROR(VLOOKUP($IF218,Data!$B:$CP,Daily!LN$10,0),0)/IFERROR(VLOOKUP($IF79,Data!$B:$CP,Daily!LN$10,0),0),0)</f>
        <v>0.15967246673490276</v>
      </c>
      <c r="LO218" s="12">
        <f>IFERROR(IFERROR(VLOOKUP($IF218,Data!$B:$CP,Daily!LO$10,0),0)/IFERROR(VLOOKUP($IF79,Data!$B:$CP,Daily!LO$10,0),0),0)</f>
        <v>0.15595463137996218</v>
      </c>
      <c r="LP218" s="12">
        <f>IFERROR(IFERROR(VLOOKUP($IF218,Data!$B:$CP,Daily!LP$10,0),0)/IFERROR(VLOOKUP($IF79,Data!$B:$CP,Daily!LP$10,0),0),0)</f>
        <v>0.16279069767441862</v>
      </c>
      <c r="LQ218" s="12">
        <f>IFERROR(IFERROR(VLOOKUP($IF218,Data!$B:$CP,Daily!LQ$10,0),0)/IFERROR(VLOOKUP($IF79,Data!$B:$CP,Daily!LQ$10,0),0),0)</f>
        <v>0.15317919075144509</v>
      </c>
      <c r="LR218" s="12">
        <f>IFERROR(IFERROR(VLOOKUP($IF218,Data!$B:$CP,Daily!LR$10,0),0)/IFERROR(VLOOKUP($IF79,Data!$B:$CP,Daily!LR$10,0),0),0)</f>
        <v>0.18308351177730192</v>
      </c>
      <c r="LS218" s="12">
        <f>IFERROR(IFERROR(VLOOKUP($IF218,Data!$B:$CP,Daily!LS$10,0),0)/IFERROR(VLOOKUP($IF79,Data!$B:$CP,Daily!LS$10,0),0),0)</f>
        <v>0.16091954022988506</v>
      </c>
      <c r="LU218" s="40">
        <f t="shared" si="3363"/>
        <v>0.13369565217391305</v>
      </c>
      <c r="LV218" s="40">
        <f t="shared" si="3364"/>
        <v>0.15595463137996218</v>
      </c>
      <c r="LW218" s="40">
        <f t="shared" ref="LW218" si="3397">LV218-LU218</f>
        <v>2.2258979206049134E-2</v>
      </c>
      <c r="LX218" s="40">
        <f t="shared" ref="LX218" si="3398">LV218+(0.75*LW218)</f>
        <v>0.17264886578449903</v>
      </c>
      <c r="LY218" s="40">
        <f t="shared" ref="LY218" si="3399">LU218-(0.75*LW218)</f>
        <v>0.1170014177693762</v>
      </c>
      <c r="LZ218" s="43"/>
      <c r="MA218" s="12">
        <f t="shared" ref="MA218" si="3400">_xlfn.STDEV.P(JL218:LS218)</f>
        <v>1.6842769223381873E-2</v>
      </c>
      <c r="MB218" s="12">
        <f>SUMPRODUCT(LL218:LR218,LL$79:LR$79)/SUM(LL$79:LR$79)</f>
        <v>0.1608243941958927</v>
      </c>
      <c r="MC218" s="12">
        <f>SUMPRODUCT(KP218:LR218,KP$79:LR$79)/SUM(KP$79:LR$79)</f>
        <v>0.15854502504282178</v>
      </c>
    </row>
    <row r="219" spans="4:342" x14ac:dyDescent="0.35">
      <c r="D219" s="59" t="s">
        <v>975</v>
      </c>
      <c r="E219" s="53" t="str">
        <f>VLOOKUP($D219,'Metric Nature'!$C:$D,2,0)&amp;IF(($F219&lt;(EA219)),"Below",IF(($F219&gt;(DZ219)),"Above","Within"))</f>
        <v>NegativeWithin</v>
      </c>
      <c r="F219" s="48">
        <f t="shared" si="3347"/>
        <v>0.15374376039933443</v>
      </c>
      <c r="G219" s="77">
        <f t="shared" si="3348"/>
        <v>0.15715449409700424</v>
      </c>
      <c r="H219" s="48">
        <f t="shared" si="3349"/>
        <v>-2.1703061800857702E-2</v>
      </c>
      <c r="I219" s="74">
        <f t="shared" si="3350"/>
        <v>0.14755227501425885</v>
      </c>
      <c r="J219" s="48">
        <f t="shared" si="3351"/>
        <v>4.1961300728689269E-2</v>
      </c>
      <c r="K219" s="48">
        <v>5.403953461958432E-3</v>
      </c>
      <c r="L219" s="50"/>
      <c r="M219" s="53" t="str">
        <f>VLOOKUP($D219,'Metric Nature'!$C:$D,2,0)&amp;IF(($N219&lt;(HZ219)),"Below",IF(($N219&gt;(HY219)),"Above","Within"))</f>
        <v>NegativeWithin</v>
      </c>
      <c r="N219" s="48">
        <f t="shared" si="3352"/>
        <v>0.1561229100768188</v>
      </c>
      <c r="O219" s="49">
        <f t="shared" si="3353"/>
        <v>0.15568303151955262</v>
      </c>
      <c r="P219" s="55">
        <f t="shared" si="3354"/>
        <v>2.8254752812347239E-3</v>
      </c>
      <c r="Q219" s="49">
        <f t="shared" si="3355"/>
        <v>0.14929786149820429</v>
      </c>
      <c r="R219" s="48">
        <f t="shared" si="3356"/>
        <v>4.5714309033800915E-2</v>
      </c>
      <c r="S219" s="48">
        <v>3.201884958077942E-3</v>
      </c>
      <c r="T219" s="50"/>
      <c r="U219" s="53" t="str">
        <f>VLOOKUP($D219,'Metric Nature'!$C:$D,2,0)&amp;IF(($V219&lt;(LY219)),"Below",IF(($V219&gt;(LX219)),"Above","Within"))</f>
        <v>NegativeWithin</v>
      </c>
      <c r="V219" s="48">
        <f t="shared" si="3357"/>
        <v>0.14709595959595959</v>
      </c>
      <c r="W219" s="49">
        <f t="shared" si="3358"/>
        <v>0.16112228024346334</v>
      </c>
      <c r="X219" s="48">
        <f t="shared" si="3359"/>
        <v>-8.7053886193202604E-2</v>
      </c>
      <c r="Y219" s="49">
        <f t="shared" si="3360"/>
        <v>0.14252953534694496</v>
      </c>
      <c r="Z219" s="48">
        <f t="shared" si="3361"/>
        <v>3.2038441982562081E-2</v>
      </c>
      <c r="AA219" s="48">
        <v>1.0395383576507012E-2</v>
      </c>
      <c r="AB219" s="50"/>
      <c r="AC219" s="46" t="s">
        <v>581</v>
      </c>
      <c r="AI219" s="7" t="s">
        <v>582</v>
      </c>
      <c r="AJ219" s="12">
        <f>(VLOOKUP($EG219,Data!$B:$CP,Daily!EI$10,0)+VLOOKUP($IF219,Data!$B:$CP,Daily!IH$10,0))/(VLOOKUP($EG92,Data!$B:$CP,Daily!EI$10,0)+VLOOKUP($IF92,Data!$B:$CP,Daily!IH$10,0))</f>
        <v>0.14120370370370369</v>
      </c>
      <c r="AK219" s="12">
        <f>(VLOOKUP($EG219,Data!$B:$CP,Daily!EJ$10,0)+VLOOKUP($IF219,Data!$B:$CP,Daily!II$10,0))/(VLOOKUP($EG92,Data!$B:$CP,Daily!EJ$10,0)+VLOOKUP($IF92,Data!$B:$CP,Daily!II$10,0))</f>
        <v>0.14630852340936373</v>
      </c>
      <c r="AL219" s="12">
        <f>(VLOOKUP($EG219,Data!$B:$CP,Daily!EK$10,0)+VLOOKUP($IF219,Data!$B:$CP,Daily!IJ$10,0))/(VLOOKUP($EG92,Data!$B:$CP,Daily!EK$10,0)+VLOOKUP($IF92,Data!$B:$CP,Daily!IJ$10,0))</f>
        <v>0.15166310649984743</v>
      </c>
      <c r="AM219" s="12">
        <f>(VLOOKUP($EG219,Data!$B:$CP,Daily!EL$10,0)+VLOOKUP($IF219,Data!$B:$CP,Daily!IK$10,0))/(VLOOKUP($EG92,Data!$B:$CP,Daily!EL$10,0)+VLOOKUP($IF92,Data!$B:$CP,Daily!IK$10,0))</f>
        <v>0.14698646986469865</v>
      </c>
      <c r="AN219" s="12">
        <f>(VLOOKUP($EG219,Data!$B:$CP,Daily!EM$10,0)+VLOOKUP($IF219,Data!$B:$CP,Daily!IL$10,0))/(VLOOKUP($EG92,Data!$B:$CP,Daily!EM$10,0)+VLOOKUP($IF92,Data!$B:$CP,Daily!IL$10,0))</f>
        <v>0.1351554287430545</v>
      </c>
      <c r="AO219" s="12">
        <f>(VLOOKUP($EG219,Data!$B:$CP,Daily!EN$10,0)+VLOOKUP($IF219,Data!$B:$CP,Daily!IM$10,0))/(VLOOKUP($EG92,Data!$B:$CP,Daily!EN$10,0)+VLOOKUP($IF92,Data!$B:$CP,Daily!IM$10,0))</f>
        <v>0.14401654996817315</v>
      </c>
      <c r="AP219" s="12">
        <f>(VLOOKUP($EG219,Data!$B:$CP,Daily!EO$10,0)+VLOOKUP($IF219,Data!$B:$CP,Daily!IN$10,0))/(VLOOKUP($EG92,Data!$B:$CP,Daily!EO$10,0)+VLOOKUP($IF92,Data!$B:$CP,Daily!IN$10,0))</f>
        <v>0.15956826137689614</v>
      </c>
      <c r="AQ219" s="12">
        <f>(VLOOKUP($EG219,Data!$B:$CP,Daily!EP$10,0)+VLOOKUP($IF219,Data!$B:$CP,Daily!IO$10,0))/(VLOOKUP($EG92,Data!$B:$CP,Daily!EP$10,0)+VLOOKUP($IF92,Data!$B:$CP,Daily!IO$10,0))</f>
        <v>0.16857934309457856</v>
      </c>
      <c r="AR219" s="12">
        <f>(VLOOKUP($EG219,Data!$B:$CP,Daily!EQ$10,0)+VLOOKUP($IF219,Data!$B:$CP,Daily!IP$10,0))/(VLOOKUP($EG92,Data!$B:$CP,Daily!EQ$10,0)+VLOOKUP($IF92,Data!$B:$CP,Daily!IP$10,0))</f>
        <v>0.16236515089444217</v>
      </c>
      <c r="AS219" s="12">
        <f>(VLOOKUP($EG219,Data!$B:$CP,Daily!ER$10,0)+VLOOKUP($IF219,Data!$B:$CP,Daily!IQ$10,0))/(VLOOKUP($EG92,Data!$B:$CP,Daily!ER$10,0)+VLOOKUP($IF92,Data!$B:$CP,Daily!IQ$10,0))</f>
        <v>0.14973806752037253</v>
      </c>
      <c r="AT219" s="12">
        <f>(VLOOKUP($EG219,Data!$B:$CP,Daily!ES$10,0)+VLOOKUP($IF219,Data!$B:$CP,Daily!IR$10,0))/(VLOOKUP($EG92,Data!$B:$CP,Daily!ES$10,0)+VLOOKUP($IF92,Data!$B:$CP,Daily!IR$10,0))</f>
        <v>0.14169129027719149</v>
      </c>
      <c r="AU219" s="12">
        <f>(VLOOKUP($EG219,Data!$B:$CP,Daily!ET$10,0)+VLOOKUP($IF219,Data!$B:$CP,Daily!IS$10,0))/(VLOOKUP($EG92,Data!$B:$CP,Daily!ET$10,0)+VLOOKUP($IF92,Data!$B:$CP,Daily!IS$10,0))</f>
        <v>0.13464192608495629</v>
      </c>
      <c r="AV219" s="12">
        <f>(VLOOKUP($EG219,Data!$B:$CP,Daily!EU$10,0)+VLOOKUP($IF219,Data!$B:$CP,Daily!IT$10,0))/(VLOOKUP($EG92,Data!$B:$CP,Daily!EU$10,0)+VLOOKUP($IF92,Data!$B:$CP,Daily!IT$10,0))</f>
        <v>0.14105720492396814</v>
      </c>
      <c r="AW219" s="12">
        <f>(VLOOKUP($EG219,Data!$B:$CP,Daily!EV$10,0)+VLOOKUP($IF219,Data!$B:$CP,Daily!IU$10,0))/(VLOOKUP($EG92,Data!$B:$CP,Daily!EV$10,0)+VLOOKUP($IF92,Data!$B:$CP,Daily!IU$10,0))</f>
        <v>0.15291547639052261</v>
      </c>
      <c r="AX219" s="12">
        <f>(VLOOKUP($EG219,Data!$B:$CP,Daily!EW$10,0)+VLOOKUP($IF219,Data!$B:$CP,Daily!IV$10,0))/(VLOOKUP($EG92,Data!$B:$CP,Daily!EW$10,0)+VLOOKUP($IF92,Data!$B:$CP,Daily!IV$10,0))</f>
        <v>0.14772338240328656</v>
      </c>
      <c r="AY219" s="12">
        <f>(VLOOKUP($EG219,Data!$B:$CP,Daily!EX$10,0)+VLOOKUP($IF219,Data!$B:$CP,Daily!IW$10,0))/(VLOOKUP($EG92,Data!$B:$CP,Daily!EX$10,0)+VLOOKUP($IF92,Data!$B:$CP,Daily!IW$10,0))</f>
        <v>0.14430928178636893</v>
      </c>
      <c r="AZ219" s="12">
        <f>(VLOOKUP($EG219,Data!$B:$CP,Daily!EY$10,0)+VLOOKUP($IF219,Data!$B:$CP,Daily!IX$10,0))/(VLOOKUP($EG92,Data!$B:$CP,Daily!EY$10,0)+VLOOKUP($IF92,Data!$B:$CP,Daily!IX$10,0))</f>
        <v>0.14582714582714582</v>
      </c>
      <c r="BA219" s="12">
        <f>(VLOOKUP($EG219,Data!$B:$CP,Daily!EZ$10,0)+VLOOKUP($IF219,Data!$B:$CP,Daily!IY$10,0))/(VLOOKUP($EG92,Data!$B:$CP,Daily!EZ$10,0)+VLOOKUP($IF92,Data!$B:$CP,Daily!IY$10,0))</f>
        <v>0.15663157894736843</v>
      </c>
      <c r="BB219" s="12">
        <f>(VLOOKUP($EG219,Data!$B:$CP,Daily!FA$10,0)+VLOOKUP($IF219,Data!$B:$CP,Daily!IZ$10,0))/(VLOOKUP($EG92,Data!$B:$CP,Daily!FA$10,0)+VLOOKUP($IF92,Data!$B:$CP,Daily!IZ$10,0))</f>
        <v>0.1465782235884161</v>
      </c>
      <c r="BC219" s="12">
        <f>(VLOOKUP($EG219,Data!$B:$CP,Daily!FB$10,0)+VLOOKUP($IF219,Data!$B:$CP,Daily!JA$10,0))/(VLOOKUP($EG92,Data!$B:$CP,Daily!FB$10,0)+VLOOKUP($IF92,Data!$B:$CP,Daily!JA$10,0))</f>
        <v>0.14138687362915472</v>
      </c>
      <c r="BD219" s="12">
        <f>(VLOOKUP($EG219,Data!$B:$CP,Daily!FC$10,0)+VLOOKUP($IF219,Data!$B:$CP,Daily!JB$10,0))/(VLOOKUP($EG92,Data!$B:$CP,Daily!FC$10,0)+VLOOKUP($IF92,Data!$B:$CP,Daily!JB$10,0))</f>
        <v>0.13649155722326453</v>
      </c>
      <c r="BE219" s="12">
        <f>(VLOOKUP($EG219,Data!$B:$CP,Daily!FD$10,0)+VLOOKUP($IF219,Data!$B:$CP,Daily!JC$10,0))/(VLOOKUP($EG92,Data!$B:$CP,Daily!FD$10,0)+VLOOKUP($IF92,Data!$B:$CP,Daily!JC$10,0))</f>
        <v>0.14602064602064602</v>
      </c>
      <c r="BF219" s="12">
        <f>(VLOOKUP($EG219,Data!$B:$CP,Daily!FE$10,0)+VLOOKUP($IF219,Data!$B:$CP,Daily!JD$10,0))/(VLOOKUP($EG92,Data!$B:$CP,Daily!FE$10,0)+VLOOKUP($IF92,Data!$B:$CP,Daily!JD$10,0))</f>
        <v>0.14810599902454885</v>
      </c>
      <c r="BG219" s="12">
        <f>(VLOOKUP($EG219,Data!$B:$CP,Daily!FF$10,0)+VLOOKUP($IF219,Data!$B:$CP,Daily!JE$10,0))/(VLOOKUP($EG92,Data!$B:$CP,Daily!FF$10,0)+VLOOKUP($IF92,Data!$B:$CP,Daily!JE$10,0))</f>
        <v>0.14956011730205279</v>
      </c>
      <c r="BH219" s="12">
        <f>(VLOOKUP($EG219,Data!$B:$CP,Daily!FG$10,0)+VLOOKUP($IF219,Data!$B:$CP,Daily!JF$10,0))/(VLOOKUP($EG92,Data!$B:$CP,Daily!FG$10,0)+VLOOKUP($IF92,Data!$B:$CP,Daily!JF$10,0))</f>
        <v>0.13365013365013365</v>
      </c>
      <c r="BI219" s="12">
        <f>(VLOOKUP($EG219,Data!$B:$CP,Daily!FH$10,0)+VLOOKUP($IF219,Data!$B:$CP,Daily!JG$10,0))/(VLOOKUP($EG92,Data!$B:$CP,Daily!FH$10,0)+VLOOKUP($IF92,Data!$B:$CP,Daily!JG$10,0))</f>
        <v>0.1418229680816058</v>
      </c>
      <c r="BJ219" s="12">
        <f>(VLOOKUP($EG219,Data!$B:$CP,Daily!FI$10,0)+VLOOKUP($IF219,Data!$B:$CP,Daily!JH$10,0))/(VLOOKUP($EG92,Data!$B:$CP,Daily!FI$10,0)+VLOOKUP($IF92,Data!$B:$CP,Daily!JH$10,0))</f>
        <v>0.14860388073828679</v>
      </c>
      <c r="BK219" s="12">
        <f>(VLOOKUP($EG219,Data!$B:$CP,Daily!FJ$10,0)+VLOOKUP($IF219,Data!$B:$CP,Daily!JI$10,0))/(VLOOKUP($EG92,Data!$B:$CP,Daily!FJ$10,0)+VLOOKUP($IF92,Data!$B:$CP,Daily!JI$10,0))</f>
        <v>0.14082687338501293</v>
      </c>
      <c r="BL219" s="12">
        <f>(VLOOKUP($EG219,Data!$B:$CP,Daily!FK$10,0)+VLOOKUP($IF219,Data!$B:$CP,Daily!JJ$10,0))/(VLOOKUP($EG92,Data!$B:$CP,Daily!FK$10,0)+VLOOKUP($IF92,Data!$B:$CP,Daily!JJ$10,0))</f>
        <v>0.14164396731293061</v>
      </c>
      <c r="BM219" s="12">
        <f>(VLOOKUP($EG219,Data!$B:$CP,Daily!FL$10,0)+VLOOKUP($IF219,Data!$B:$CP,Daily!JK$10,0))/(VLOOKUP($EG92,Data!$B:$CP,Daily!FL$10,0)+VLOOKUP($IF92,Data!$B:$CP,Daily!JK$10,0))</f>
        <v>0.14871016691957512</v>
      </c>
      <c r="BN219" s="12">
        <f>(VLOOKUP($EG219,Data!$B:$CP,Daily!FM$10,0)+VLOOKUP($IF219,Data!$B:$CP,Daily!JL$10,0))/(VLOOKUP($EG92,Data!$B:$CP,Daily!FM$10,0)+VLOOKUP($IF92,Data!$B:$CP,Daily!JL$10,0))</f>
        <v>0.14781931464174455</v>
      </c>
      <c r="BO219" s="12">
        <f>(VLOOKUP($EG219,Data!$B:$CP,Daily!FN$10,0)+VLOOKUP($IF219,Data!$B:$CP,Daily!JM$10,0))/(VLOOKUP($EG92,Data!$B:$CP,Daily!FN$10,0)+VLOOKUP($IF92,Data!$B:$CP,Daily!JM$10,0))</f>
        <v>0.13632365875109939</v>
      </c>
      <c r="BP219" s="12">
        <f>(VLOOKUP($EG219,Data!$B:$CP,Daily!FO$10,0)+VLOOKUP($IF219,Data!$B:$CP,Daily!JN$10,0))/(VLOOKUP($EG92,Data!$B:$CP,Daily!FO$10,0)+VLOOKUP($IF92,Data!$B:$CP,Daily!JN$10,0))</f>
        <v>0.12785326086956522</v>
      </c>
      <c r="BQ219" s="12">
        <f>(VLOOKUP($EG219,Data!$B:$CP,Daily!FP$10,0)+VLOOKUP($IF219,Data!$B:$CP,Daily!JO$10,0))/(VLOOKUP($EG92,Data!$B:$CP,Daily!FP$10,0)+VLOOKUP($IF92,Data!$B:$CP,Daily!JO$10,0))</f>
        <v>0.14444444444444443</v>
      </c>
      <c r="BR219" s="12">
        <f>(VLOOKUP($EG219,Data!$B:$CP,Daily!FQ$10,0)+VLOOKUP($IF219,Data!$B:$CP,Daily!JP$10,0))/(VLOOKUP($EG92,Data!$B:$CP,Daily!FQ$10,0)+VLOOKUP($IF92,Data!$B:$CP,Daily!JP$10,0))</f>
        <v>0.15807121187929107</v>
      </c>
      <c r="BS219" s="12">
        <f>(VLOOKUP($EG219,Data!$B:$CP,Daily!FR$10,0)+VLOOKUP($IF219,Data!$B:$CP,Daily!JQ$10,0))/(VLOOKUP($EG92,Data!$B:$CP,Daily!FR$10,0)+VLOOKUP($IF92,Data!$B:$CP,Daily!JQ$10,0))</f>
        <v>0.14136637860753301</v>
      </c>
      <c r="BT219" s="12">
        <f>(VLOOKUP($EG219,Data!$B:$CP,Daily!FS$10,0)+VLOOKUP($IF219,Data!$B:$CP,Daily!JR$10,0))/(VLOOKUP($EG92,Data!$B:$CP,Daily!FS$10,0)+VLOOKUP($IF92,Data!$B:$CP,Daily!JR$10,0))</f>
        <v>0.13811630847029077</v>
      </c>
      <c r="BU219" s="12">
        <f>(VLOOKUP($EG219,Data!$B:$CP,Daily!FT$10,0)+VLOOKUP($IF219,Data!$B:$CP,Daily!JS$10,0))/(VLOOKUP($EG92,Data!$B:$CP,Daily!FT$10,0)+VLOOKUP($IF92,Data!$B:$CP,Daily!JS$10,0))</f>
        <v>0.14274435496605084</v>
      </c>
      <c r="BV219" s="12">
        <f>(VLOOKUP($EG219,Data!$B:$CP,Daily!FU$10,0)+VLOOKUP($IF219,Data!$B:$CP,Daily!JT$10,0))/(VLOOKUP($EG92,Data!$B:$CP,Daily!FU$10,0)+VLOOKUP($IF92,Data!$B:$CP,Daily!JT$10,0))</f>
        <v>0.13662790697674418</v>
      </c>
      <c r="BW219" s="12">
        <f>(VLOOKUP($EG219,Data!$B:$CP,Daily!FV$10,0)+VLOOKUP($IF219,Data!$B:$CP,Daily!JU$10,0))/(VLOOKUP($EG92,Data!$B:$CP,Daily!FV$10,0)+VLOOKUP($IF92,Data!$B:$CP,Daily!JU$10,0))</f>
        <v>0.13933333333333334</v>
      </c>
      <c r="BX219" s="12">
        <f>(VLOOKUP($EG219,Data!$B:$CP,Daily!FW$10,0)+VLOOKUP($IF219,Data!$B:$CP,Daily!JV$10,0))/(VLOOKUP($EG92,Data!$B:$CP,Daily!FW$10,0)+VLOOKUP($IF92,Data!$B:$CP,Daily!JV$10,0))</f>
        <v>0.14606359462676416</v>
      </c>
      <c r="BY219" s="12">
        <f>(VLOOKUP($EG219,Data!$B:$CP,Daily!FX$10,0)+VLOOKUP($IF219,Data!$B:$CP,Daily!JW$10,0))/(VLOOKUP($EG92,Data!$B:$CP,Daily!FX$10,0)+VLOOKUP($IF92,Data!$B:$CP,Daily!JW$10,0))</f>
        <v>0.14690681284259985</v>
      </c>
      <c r="BZ219" s="12">
        <f>(VLOOKUP($EG219,Data!$B:$CP,Daily!FY$10,0)+VLOOKUP($IF219,Data!$B:$CP,Daily!JX$10,0))/(VLOOKUP($EG92,Data!$B:$CP,Daily!FY$10,0)+VLOOKUP($IF92,Data!$B:$CP,Daily!JX$10,0))</f>
        <v>0.13690579083837512</v>
      </c>
      <c r="CA219" s="12">
        <f>(VLOOKUP($EG219,Data!$B:$CP,Daily!FZ$10,0)+VLOOKUP($IF219,Data!$B:$CP,Daily!JY$10,0))/(VLOOKUP($EG92,Data!$B:$CP,Daily!FZ$10,0)+VLOOKUP($IF92,Data!$B:$CP,Daily!JY$10,0))</f>
        <v>0.1386997957794418</v>
      </c>
      <c r="CB219" s="12">
        <f>(VLOOKUP($EG219,Data!$B:$CP,Daily!GA$10,0)+VLOOKUP($IF219,Data!$B:$CP,Daily!JZ$10,0))/(VLOOKUP($EG92,Data!$B:$CP,Daily!GA$10,0)+VLOOKUP($IF92,Data!$B:$CP,Daily!JZ$10,0))</f>
        <v>0.14150787075393537</v>
      </c>
      <c r="CC219" s="12">
        <f>(VLOOKUP($EG219,Data!$B:$CP,Daily!GB$10,0)+VLOOKUP($IF219,Data!$B:$CP,Daily!KA$10,0))/(VLOOKUP($EG92,Data!$B:$CP,Daily!GB$10,0)+VLOOKUP($IF92,Data!$B:$CP,Daily!KA$10,0))</f>
        <v>0.13885279376276222</v>
      </c>
      <c r="CD219" s="12">
        <f>(VLOOKUP($EG219,Data!$B:$CP,Daily!GC$10,0)+VLOOKUP($IF219,Data!$B:$CP,Daily!KB$10,0))/(VLOOKUP($EG92,Data!$B:$CP,Daily!GC$10,0)+VLOOKUP($IF92,Data!$B:$CP,Daily!KB$10,0))</f>
        <v>0.13916928677809035</v>
      </c>
      <c r="CE219" s="12">
        <f>(VLOOKUP($EG219,Data!$B:$CP,Daily!GD$10,0)+VLOOKUP($IF219,Data!$B:$CP,Daily!KC$10,0))/(VLOOKUP($EG92,Data!$B:$CP,Daily!GD$10,0)+VLOOKUP($IF92,Data!$B:$CP,Daily!KC$10,0))</f>
        <v>0.14187948589550994</v>
      </c>
      <c r="CF219" s="12">
        <f>(VLOOKUP($EG219,Data!$B:$CP,Daily!GE$10,0)+VLOOKUP($IF219,Data!$B:$CP,Daily!KD$10,0))/(VLOOKUP($EG92,Data!$B:$CP,Daily!GE$10,0)+VLOOKUP($IF92,Data!$B:$CP,Daily!KD$10,0))</f>
        <v>0.13574297188755019</v>
      </c>
      <c r="CG219" s="12">
        <f>(VLOOKUP($EG219,Data!$B:$CP,Daily!GF$10,0)+VLOOKUP($IF219,Data!$B:$CP,Daily!KE$10,0))/(VLOOKUP($EG92,Data!$B:$CP,Daily!GF$10,0)+VLOOKUP($IF92,Data!$B:$CP,Daily!KE$10,0))</f>
        <v>0.13263263263263264</v>
      </c>
      <c r="CH219" s="12">
        <f>(VLOOKUP($EG219,Data!$B:$CP,Daily!GG$10,0)+VLOOKUP($IF219,Data!$B:$CP,Daily!KF$10,0))/(VLOOKUP($EG92,Data!$B:$CP,Daily!GG$10,0)+VLOOKUP($IF92,Data!$B:$CP,Daily!KF$10,0))</f>
        <v>0.13975434391851407</v>
      </c>
      <c r="CI219" s="12">
        <f>(VLOOKUP($EG219,Data!$B:$CP,Daily!GH$10,0)+VLOOKUP($IF219,Data!$B:$CP,Daily!KG$10,0))/(VLOOKUP($EG92,Data!$B:$CP,Daily!GH$10,0)+VLOOKUP($IF92,Data!$B:$CP,Daily!KG$10,0))</f>
        <v>0.13527294541091781</v>
      </c>
      <c r="CJ219" s="12">
        <f>(VLOOKUP($EG219,Data!$B:$CP,Daily!GI$10,0)+VLOOKUP($IF219,Data!$B:$CP,Daily!KH$10,0))/(VLOOKUP($EG92,Data!$B:$CP,Daily!GI$10,0)+VLOOKUP($IF92,Data!$B:$CP,Daily!KH$10,0))</f>
        <v>0.13563501849568435</v>
      </c>
      <c r="CK219" s="12">
        <f>(VLOOKUP($EG219,Data!$B:$CP,Daily!GJ$10,0)+VLOOKUP($IF219,Data!$B:$CP,Daily!KI$10,0))/(VLOOKUP($EG92,Data!$B:$CP,Daily!GJ$10,0)+VLOOKUP($IF92,Data!$B:$CP,Daily!KI$10,0))</f>
        <v>0.12908124525436598</v>
      </c>
      <c r="CL219" s="12">
        <f>(VLOOKUP($EG219,Data!$B:$CP,Daily!GK$10,0)+VLOOKUP($IF219,Data!$B:$CP,Daily!KJ$10,0))/(VLOOKUP($EG92,Data!$B:$CP,Daily!GK$10,0)+VLOOKUP($IF92,Data!$B:$CP,Daily!KJ$10,0))</f>
        <v>0.13744606041233817</v>
      </c>
      <c r="CM219" s="12">
        <f>(VLOOKUP($EG219,Data!$B:$CP,Daily!GL$10,0)+VLOOKUP($IF219,Data!$B:$CP,Daily!KK$10,0))/(VLOOKUP($EG92,Data!$B:$CP,Daily!GL$10,0)+VLOOKUP($IF92,Data!$B:$CP,Daily!KK$10,0))</f>
        <v>0.13256637168141594</v>
      </c>
      <c r="CN219" s="12">
        <f>(VLOOKUP($EG219,Data!$B:$CP,Daily!GM$10,0)+VLOOKUP($IF219,Data!$B:$CP,Daily!KL$10,0))/(VLOOKUP($EG92,Data!$B:$CP,Daily!GM$10,0)+VLOOKUP($IF92,Data!$B:$CP,Daily!KL$10,0))</f>
        <v>0.12821815718157181</v>
      </c>
      <c r="CO219" s="12">
        <f>(VLOOKUP($EG219,Data!$B:$CP,Daily!GN$10,0)+VLOOKUP($IF219,Data!$B:$CP,Daily!KM$10,0))/(VLOOKUP($EG92,Data!$B:$CP,Daily!GN$10,0)+VLOOKUP($IF92,Data!$B:$CP,Daily!KM$10,0))</f>
        <v>0.12974116881002767</v>
      </c>
      <c r="CP219" s="12">
        <f>(VLOOKUP($EG219,Data!$B:$CP,Daily!GO$10,0)+VLOOKUP($IF219,Data!$B:$CP,Daily!KN$10,0))/(VLOOKUP($EG92,Data!$B:$CP,Daily!GO$10,0)+VLOOKUP($IF92,Data!$B:$CP,Daily!KN$10,0))</f>
        <v>0.13608870967741934</v>
      </c>
      <c r="CQ219" s="12">
        <f>(VLOOKUP($EG219,Data!$B:$CP,Daily!GP$10,0)+VLOOKUP($IF219,Data!$B:$CP,Daily!KO$10,0))/(VLOOKUP($EG92,Data!$B:$CP,Daily!GP$10,0)+VLOOKUP($IF92,Data!$B:$CP,Daily!KO$10,0))</f>
        <v>0.1253419972640219</v>
      </c>
      <c r="CR219" s="12">
        <f>(VLOOKUP($EG219,Data!$B:$CP,Daily!GQ$10,0)+VLOOKUP($IF219,Data!$B:$CP,Daily!KP$10,0))/(VLOOKUP($EG92,Data!$B:$CP,Daily!GQ$10,0)+VLOOKUP($IF92,Data!$B:$CP,Daily!KP$10,0))</f>
        <v>0.14559001208215869</v>
      </c>
      <c r="CS219" s="12">
        <f>(VLOOKUP($EG219,Data!$B:$CP,Daily!GR$10,0)+VLOOKUP($IF219,Data!$B:$CP,Daily!KQ$10,0))/(VLOOKUP($EG92,Data!$B:$CP,Daily!GR$10,0)+VLOOKUP($IF92,Data!$B:$CP,Daily!KQ$10,0))</f>
        <v>0.13296661608497723</v>
      </c>
      <c r="CT219" s="12">
        <f>(VLOOKUP($EG219,Data!$B:$CP,Daily!GS$10,0)+VLOOKUP($IF219,Data!$B:$CP,Daily!KR$10,0))/(VLOOKUP($EG92,Data!$B:$CP,Daily!GS$10,0)+VLOOKUP($IF92,Data!$B:$CP,Daily!KR$10,0))</f>
        <v>0.13769941225860621</v>
      </c>
      <c r="CU219" s="12">
        <f>(VLOOKUP($EG219,Data!$B:$CP,Daily!GT$10,0)+VLOOKUP($IF219,Data!$B:$CP,Daily!KS$10,0))/(VLOOKUP($EG92,Data!$B:$CP,Daily!GT$10,0)+VLOOKUP($IF92,Data!$B:$CP,Daily!KS$10,0))</f>
        <v>0.14862513052558302</v>
      </c>
      <c r="CV219" s="12">
        <f>(VLOOKUP($EG219,Data!$B:$CP,Daily!GU$10,0)+VLOOKUP($IF219,Data!$B:$CP,Daily!KT$10,0))/(VLOOKUP($EG92,Data!$B:$CP,Daily!GU$10,0)+VLOOKUP($IF92,Data!$B:$CP,Daily!KT$10,0))</f>
        <v>0.15456674473067916</v>
      </c>
      <c r="CW219" s="12">
        <f>(VLOOKUP($EG219,Data!$B:$CP,Daily!GV$10,0)+VLOOKUP($IF219,Data!$B:$CP,Daily!KU$10,0))/(VLOOKUP($EG92,Data!$B:$CP,Daily!GV$10,0)+VLOOKUP($IF92,Data!$B:$CP,Daily!KU$10,0))</f>
        <v>0.14667062138514014</v>
      </c>
      <c r="CX219" s="12">
        <f>(VLOOKUP($EG219,Data!$B:$CP,Daily!GW$10,0)+VLOOKUP($IF219,Data!$B:$CP,Daily!KV$10,0))/(VLOOKUP($EG92,Data!$B:$CP,Daily!GW$10,0)+VLOOKUP($IF92,Data!$B:$CP,Daily!KV$10,0))</f>
        <v>0.14274073068042917</v>
      </c>
      <c r="CY219" s="12">
        <f>(VLOOKUP($EG219,Data!$B:$CP,Daily!GX$10,0)+VLOOKUP($IF219,Data!$B:$CP,Daily!KW$10,0))/(VLOOKUP($EG92,Data!$B:$CP,Daily!GX$10,0)+VLOOKUP($IF92,Data!$B:$CP,Daily!KW$10,0))</f>
        <v>0.13801492053194939</v>
      </c>
      <c r="CZ219" s="12">
        <f>(VLOOKUP($EG219,Data!$B:$CP,Daily!GY$10,0)+VLOOKUP($IF219,Data!$B:$CP,Daily!KX$10,0))/(VLOOKUP($EG92,Data!$B:$CP,Daily!GY$10,0)+VLOOKUP($IF92,Data!$B:$CP,Daily!KX$10,0))</f>
        <v>0.13423050379572118</v>
      </c>
      <c r="DA219" s="12">
        <f>(VLOOKUP($EG219,Data!$B:$CP,Daily!GZ$10,0)+VLOOKUP($IF219,Data!$B:$CP,Daily!KY$10,0))/(VLOOKUP($EG92,Data!$B:$CP,Daily!GZ$10,0)+VLOOKUP($IF92,Data!$B:$CP,Daily!KY$10,0))</f>
        <v>0.13113242345997786</v>
      </c>
      <c r="DB219" s="12">
        <f>(VLOOKUP($EG219,Data!$B:$CP,Daily!HA$10,0)+VLOOKUP($IF219,Data!$B:$CP,Daily!KZ$10,0))/(VLOOKUP($EG92,Data!$B:$CP,Daily!HA$10,0)+VLOOKUP($IF92,Data!$B:$CP,Daily!KZ$10,0))</f>
        <v>0.14484377821925229</v>
      </c>
      <c r="DC219" s="12">
        <f>(VLOOKUP($EG219,Data!$B:$CP,Daily!HB$10,0)+VLOOKUP($IF219,Data!$B:$CP,Daily!LA$10,0))/(VLOOKUP($EG92,Data!$B:$CP,Daily!HB$10,0)+VLOOKUP($IF92,Data!$B:$CP,Daily!LA$10,0))</f>
        <v>0.15862842493190193</v>
      </c>
      <c r="DD219" s="12">
        <f>(VLOOKUP($EG219,Data!$B:$CP,Daily!HC$10,0)+VLOOKUP($IF219,Data!$B:$CP,Daily!LB$10,0))/(VLOOKUP($EG92,Data!$B:$CP,Daily!HC$10,0)+VLOOKUP($IF92,Data!$B:$CP,Daily!LB$10,0))</f>
        <v>0.16767617077854927</v>
      </c>
      <c r="DE219" s="12">
        <f>(VLOOKUP($EG219,Data!$B:$CP,Daily!HD$10,0)+VLOOKUP($IF219,Data!$B:$CP,Daily!LC$10,0))/(VLOOKUP($EG92,Data!$B:$CP,Daily!HD$10,0)+VLOOKUP($IF92,Data!$B:$CP,Daily!LC$10,0))</f>
        <v>0.16142857142857142</v>
      </c>
      <c r="DF219" s="12">
        <f>(VLOOKUP($EG219,Data!$B:$CP,Daily!HE$10,0)+VLOOKUP($IF219,Data!$B:$CP,Daily!LD$10,0))/(VLOOKUP($EG92,Data!$B:$CP,Daily!HE$10,0)+VLOOKUP($IF92,Data!$B:$CP,Daily!LD$10,0))</f>
        <v>0.14538216560509554</v>
      </c>
      <c r="DG219" s="12">
        <f>(VLOOKUP($EG219,Data!$B:$CP,Daily!HF$10,0)+VLOOKUP($IF219,Data!$B:$CP,Daily!LE$10,0))/(VLOOKUP($EG92,Data!$B:$CP,Daily!HF$10,0)+VLOOKUP($IF92,Data!$B:$CP,Daily!LE$10,0))</f>
        <v>0.16006441223832529</v>
      </c>
      <c r="DH219" s="12">
        <f>(VLOOKUP($EG219,Data!$B:$CP,Daily!HG$10,0)+VLOOKUP($IF219,Data!$B:$CP,Daily!LF$10,0))/(VLOOKUP($EG92,Data!$B:$CP,Daily!HG$10,0)+VLOOKUP($IF92,Data!$B:$CP,Daily!LF$10,0))</f>
        <v>0.13877421403620196</v>
      </c>
      <c r="DI219" s="12">
        <f>(VLOOKUP($EG219,Data!$B:$CP,Daily!HH$10,0)+VLOOKUP($IF219,Data!$B:$CP,Daily!LG$10,0))/(VLOOKUP($EG92,Data!$B:$CP,Daily!HH$10,0)+VLOOKUP($IF92,Data!$B:$CP,Daily!LG$10,0))</f>
        <v>0.14490934449093446</v>
      </c>
      <c r="DJ219" s="12">
        <f>(VLOOKUP($EG219,Data!$B:$CP,Daily!HI$10,0)+VLOOKUP($IF219,Data!$B:$CP,Daily!LH$10,0))/(VLOOKUP($EG92,Data!$B:$CP,Daily!HI$10,0)+VLOOKUP($IF92,Data!$B:$CP,Daily!LH$10,0))</f>
        <v>0.11296231681786462</v>
      </c>
      <c r="DK219" s="12">
        <f>(VLOOKUP($EG219,Data!$B:$CP,Daily!HJ$10,0)+VLOOKUP($IF219,Data!$B:$CP,Daily!LI$10,0))/(VLOOKUP($EG92,Data!$B:$CP,Daily!HJ$10,0)+VLOOKUP($IF92,Data!$B:$CP,Daily!LI$10,0))</f>
        <v>0.15112719176175898</v>
      </c>
      <c r="DL219" s="12">
        <f>(VLOOKUP($EG219,Data!$B:$CP,Daily!HK$10,0)+VLOOKUP($IF219,Data!$B:$CP,Daily!LJ$10,0))/(VLOOKUP($EG92,Data!$B:$CP,Daily!HK$10,0)+VLOOKUP($IF92,Data!$B:$CP,Daily!LJ$10,0))</f>
        <v>0.13579511614055986</v>
      </c>
      <c r="DM219" s="12">
        <f>(VLOOKUP($EG219,Data!$B:$CP,Daily!HL$10,0)+VLOOKUP($IF219,Data!$B:$CP,Daily!LK$10,0))/(VLOOKUP($EG92,Data!$B:$CP,Daily!HL$10,0)+VLOOKUP($IF92,Data!$B:$CP,Daily!LK$10,0))</f>
        <v>0.1447347585114806</v>
      </c>
      <c r="DN219" s="12">
        <f>(VLOOKUP($EG219,Data!$B:$CP,Daily!HM$10,0)+VLOOKUP($IF219,Data!$B:$CP,Daily!LL$10,0))/(VLOOKUP($EG92,Data!$B:$CP,Daily!HM$10,0)+VLOOKUP($IF92,Data!$B:$CP,Daily!LL$10,0))</f>
        <v>0.14719894857893873</v>
      </c>
      <c r="DO219" s="12">
        <f>(VLOOKUP($EG219,Data!$B:$CP,Daily!HN$10,0)+VLOOKUP($IF219,Data!$B:$CP,Daily!LM$10,0))/(VLOOKUP($EG92,Data!$B:$CP,Daily!HN$10,0)+VLOOKUP($IF92,Data!$B:$CP,Daily!LM$10,0))</f>
        <v>0.15199729180771834</v>
      </c>
      <c r="DP219" s="12">
        <f>(VLOOKUP($EG219,Data!$B:$CP,Daily!HO$10,0)+VLOOKUP($IF219,Data!$B:$CP,Daily!LN$10,0))/(VLOOKUP($EG92,Data!$B:$CP,Daily!HO$10,0)+VLOOKUP($IF92,Data!$B:$CP,Daily!LN$10,0))</f>
        <v>0.15297174407275088</v>
      </c>
      <c r="DQ219" s="12">
        <f>(VLOOKUP($EG219,Data!$B:$CP,Daily!HP$10,0)+VLOOKUP($IF219,Data!$B:$CP,Daily!LO$10,0))/(VLOOKUP($EG92,Data!$B:$CP,Daily!HP$10,0)+VLOOKUP($IF92,Data!$B:$CP,Daily!LO$10,0))</f>
        <v>0.15437286025521318</v>
      </c>
      <c r="DR219" s="12">
        <f>(VLOOKUP($EG219,Data!$B:$CP,Daily!HQ$10,0)+VLOOKUP($IF219,Data!$B:$CP,Daily!LP$10,0))/(VLOOKUP($EG92,Data!$B:$CP,Daily!HQ$10,0)+VLOOKUP($IF92,Data!$B:$CP,Daily!LP$10,0))</f>
        <v>0.17736637802329053</v>
      </c>
      <c r="DS219" s="12">
        <f>(VLOOKUP($EG219,Data!$B:$CP,Daily!HR$10,0)+VLOOKUP($IF219,Data!$B:$CP,Daily!LQ$10,0))/(VLOOKUP($EG92,Data!$B:$CP,Daily!HR$10,0)+VLOOKUP($IF92,Data!$B:$CP,Daily!LQ$10,0))</f>
        <v>0.15933035069995671</v>
      </c>
      <c r="DT219" s="12">
        <f>(VLOOKUP($EG219,Data!$B:$CP,Daily!HS$10,0)+VLOOKUP($IF219,Data!$B:$CP,Daily!LR$10,0))/(VLOOKUP($EG92,Data!$B:$CP,Daily!HS$10,0)+VLOOKUP($IF92,Data!$B:$CP,Daily!LR$10,0))</f>
        <v>0.15676620076238881</v>
      </c>
      <c r="DU219" s="12">
        <f>(VLOOKUP($EG219,Data!$B:$CP,Daily!HT$10,0)+VLOOKUP($IF219,Data!$B:$CP,Daily!LS$10,0))/(VLOOKUP($EG92,Data!$B:$CP,Daily!HT$10,0)+VLOOKUP($IF92,Data!$B:$CP,Daily!LS$10,0))</f>
        <v>0.15374376039933443</v>
      </c>
      <c r="DV219" s="43"/>
      <c r="DW219" s="12">
        <f t="shared" si="3324"/>
        <v>0.13690579083837512</v>
      </c>
      <c r="DX219" s="12">
        <f t="shared" si="3325"/>
        <v>0.14862513052558302</v>
      </c>
      <c r="DY219" s="12">
        <f t="shared" si="3326"/>
        <v>1.1719339687207897E-2</v>
      </c>
      <c r="DZ219" s="12">
        <f t="shared" si="3327"/>
        <v>0.15741463529098892</v>
      </c>
      <c r="EA219" s="12">
        <f t="shared" si="3328"/>
        <v>0.12811628607296921</v>
      </c>
      <c r="EB219" s="14"/>
      <c r="EC219" s="12">
        <f t="shared" si="3362"/>
        <v>1.0203613048918642E-2</v>
      </c>
      <c r="ED219" s="12">
        <f>SUMPRODUCT(DN219:DT219,DN$92:DT$92)/SUM(DN$92:DT$92)</f>
        <v>0.15715449409700424</v>
      </c>
      <c r="EE219" s="12">
        <f>SUMPRODUCT(CR219:DT219,CR$92:DT$92)/SUM(CR$92:DT$92)</f>
        <v>0.14755227501425885</v>
      </c>
      <c r="EF219" s="1"/>
      <c r="EG219" s="7" t="s">
        <v>583</v>
      </c>
      <c r="EH219" s="7" t="s">
        <v>84</v>
      </c>
      <c r="EI219" s="12">
        <f>VLOOKUP($EG219,Data!$B:$CP,Daily!EI$10,0)/VLOOKUP($EG92,Data!$B:$CP,Daily!EI$10,0)</f>
        <v>0.14569125852448853</v>
      </c>
      <c r="EJ219" s="12">
        <f>VLOOKUP($EG219,Data!$B:$CP,Daily!EJ$10,0)/VLOOKUP($EG92,Data!$B:$CP,Daily!EJ$10,0)</f>
        <v>0.14736421725239618</v>
      </c>
      <c r="EK219" s="12">
        <f>VLOOKUP($EG219,Data!$B:$CP,Daily!EK$10,0)/VLOOKUP($EG92,Data!$B:$CP,Daily!EK$10,0)</f>
        <v>0.15537525354969575</v>
      </c>
      <c r="EL219" s="12">
        <f>VLOOKUP($EG219,Data!$B:$CP,Daily!EL$10,0)/VLOOKUP($EG92,Data!$B:$CP,Daily!EL$10,0)</f>
        <v>0.15314029363784665</v>
      </c>
      <c r="EM219" s="12">
        <f>VLOOKUP($EG219,Data!$B:$CP,Daily!EM$10,0)/VLOOKUP($EG92,Data!$B:$CP,Daily!EM$10,0)</f>
        <v>0.13700787401574804</v>
      </c>
      <c r="EN219" s="12">
        <f>VLOOKUP($EG219,Data!$B:$CP,Daily!EN$10,0)/VLOOKUP($EG92,Data!$B:$CP,Daily!EN$10,0)</f>
        <v>0.147083685545224</v>
      </c>
      <c r="EO219" s="12">
        <f>VLOOKUP($EG219,Data!$B:$CP,Daily!EO$10,0)/VLOOKUP($EG92,Data!$B:$CP,Daily!EO$10,0)</f>
        <v>0.1640502354788069</v>
      </c>
      <c r="EP219" s="12">
        <f>VLOOKUP($EG219,Data!$B:$CP,Daily!EP$10,0)/VLOOKUP($EG92,Data!$B:$CP,Daily!EP$10,0)</f>
        <v>0.1689770135111423</v>
      </c>
      <c r="EQ219" s="12">
        <f>VLOOKUP($EG219,Data!$B:$CP,Daily!EQ$10,0)/VLOOKUP($EG92,Data!$B:$CP,Daily!EQ$10,0)</f>
        <v>0.1644642857142857</v>
      </c>
      <c r="ER219" s="12">
        <f>VLOOKUP($EG219,Data!$B:$CP,Daily!ER$10,0)/VLOOKUP($EG92,Data!$B:$CP,Daily!ER$10,0)</f>
        <v>0.15325375433192145</v>
      </c>
      <c r="ES219" s="12">
        <f>VLOOKUP($EG219,Data!$B:$CP,Daily!ES$10,0)/VLOOKUP($EG92,Data!$B:$CP,Daily!ES$10,0)</f>
        <v>0.14682167635477217</v>
      </c>
      <c r="ET219" s="12">
        <f>VLOOKUP($EG219,Data!$B:$CP,Daily!ET$10,0)/VLOOKUP($EG92,Data!$B:$CP,Daily!ET$10,0)</f>
        <v>0.14115959844294201</v>
      </c>
      <c r="EU219" s="12">
        <f>VLOOKUP($EG219,Data!$B:$CP,Daily!EU$10,0)/VLOOKUP($EG92,Data!$B:$CP,Daily!EU$10,0)</f>
        <v>0.14669738863287252</v>
      </c>
      <c r="EV219" s="12">
        <f>VLOOKUP($EG219,Data!$B:$CP,Daily!EV$10,0)/VLOOKUP($EG92,Data!$B:$CP,Daily!EV$10,0)</f>
        <v>0.15882753919563736</v>
      </c>
      <c r="EW219" s="12">
        <f>VLOOKUP($EG219,Data!$B:$CP,Daily!EW$10,0)/VLOOKUP($EG92,Data!$B:$CP,Daily!EW$10,0)</f>
        <v>0.15032827711116142</v>
      </c>
      <c r="EX219" s="12">
        <f>VLOOKUP($EG219,Data!$B:$CP,Daily!EX$10,0)/VLOOKUP($EG92,Data!$B:$CP,Daily!EX$10,0)</f>
        <v>0.14955555555555555</v>
      </c>
      <c r="EY219" s="12">
        <f>VLOOKUP($EG219,Data!$B:$CP,Daily!EY$10,0)/VLOOKUP($EG92,Data!$B:$CP,Daily!EY$10,0)</f>
        <v>0.15186360031720855</v>
      </c>
      <c r="EZ219" s="12">
        <f>VLOOKUP($EG219,Data!$B:$CP,Daily!EZ$10,0)/VLOOKUP($EG92,Data!$B:$CP,Daily!EZ$10,0)</f>
        <v>0.15843660629170639</v>
      </c>
      <c r="FA219" s="12">
        <f>VLOOKUP($EG219,Data!$B:$CP,Daily!FA$10,0)/VLOOKUP($EG92,Data!$B:$CP,Daily!FA$10,0)</f>
        <v>0.15022663500971292</v>
      </c>
      <c r="FB219" s="12">
        <f>VLOOKUP($EG219,Data!$B:$CP,Daily!FB$10,0)/VLOOKUP($EG92,Data!$B:$CP,Daily!FB$10,0)</f>
        <v>0.14903096458008466</v>
      </c>
      <c r="FC219" s="12">
        <f>VLOOKUP($EG219,Data!$B:$CP,Daily!FC$10,0)/VLOOKUP($EG92,Data!$B:$CP,Daily!FC$10,0)</f>
        <v>0.13984278030616468</v>
      </c>
      <c r="FD219" s="12">
        <f>VLOOKUP($EG219,Data!$B:$CP,Daily!FD$10,0)/VLOOKUP($EG92,Data!$B:$CP,Daily!FD$10,0)</f>
        <v>0.1517736865738662</v>
      </c>
      <c r="FE219" s="12">
        <f>VLOOKUP($EG219,Data!$B:$CP,Daily!FE$10,0)/VLOOKUP($EG92,Data!$B:$CP,Daily!FE$10,0)</f>
        <v>0.15301257043779801</v>
      </c>
      <c r="FF219" s="12">
        <f>VLOOKUP($EG219,Data!$B:$CP,Daily!FF$10,0)/VLOOKUP($EG92,Data!$B:$CP,Daily!FF$10,0)</f>
        <v>0.15370408372665709</v>
      </c>
      <c r="FG219" s="12">
        <f>VLOOKUP($EG219,Data!$B:$CP,Daily!FG$10,0)/VLOOKUP($EG92,Data!$B:$CP,Daily!FG$10,0)</f>
        <v>0.13417521704814522</v>
      </c>
      <c r="FH219" s="12">
        <f>VLOOKUP($EG219,Data!$B:$CP,Daily!FH$10,0)/VLOOKUP($EG92,Data!$B:$CP,Daily!FH$10,0)</f>
        <v>0.14657687991021323</v>
      </c>
      <c r="FI219" s="12">
        <f>VLOOKUP($EG219,Data!$B:$CP,Daily!FI$10,0)/VLOOKUP($EG92,Data!$B:$CP,Daily!FI$10,0)</f>
        <v>0.15386212624584716</v>
      </c>
      <c r="FJ219" s="12">
        <f>VLOOKUP($EG219,Data!$B:$CP,Daily!FJ$10,0)/VLOOKUP($EG92,Data!$B:$CP,Daily!FJ$10,0)</f>
        <v>0.14264069264069265</v>
      </c>
      <c r="FK219" s="12">
        <f>VLOOKUP($EG219,Data!$B:$CP,Daily!FK$10,0)/VLOOKUP($EG92,Data!$B:$CP,Daily!FK$10,0)</f>
        <v>0.1464147702876771</v>
      </c>
      <c r="FL219" s="12">
        <f>VLOOKUP($EG219,Data!$B:$CP,Daily!FL$10,0)/VLOOKUP($EG92,Data!$B:$CP,Daily!FL$10,0)</f>
        <v>0.15522254529188101</v>
      </c>
      <c r="FM219" s="12">
        <f>VLOOKUP($EG219,Data!$B:$CP,Daily!FM$10,0)/VLOOKUP($EG92,Data!$B:$CP,Daily!FM$10,0)</f>
        <v>0.1480865224625624</v>
      </c>
      <c r="FN219" s="12">
        <f>VLOOKUP($EG219,Data!$B:$CP,Daily!FN$10,0)/VLOOKUP($EG92,Data!$B:$CP,Daily!FN$10,0)</f>
        <v>0.13875221413107655</v>
      </c>
      <c r="FO219" s="12">
        <f>VLOOKUP($EG219,Data!$B:$CP,Daily!FO$10,0)/VLOOKUP($EG92,Data!$B:$CP,Daily!FO$10,0)</f>
        <v>0.13361283266496538</v>
      </c>
      <c r="FP219" s="12">
        <f>VLOOKUP($EG219,Data!$B:$CP,Daily!FP$10,0)/VLOOKUP($EG92,Data!$B:$CP,Daily!FP$10,0)</f>
        <v>0.15012383311106878</v>
      </c>
      <c r="FQ219" s="12">
        <f>VLOOKUP($EG219,Data!$B:$CP,Daily!FQ$10,0)/VLOOKUP($EG92,Data!$B:$CP,Daily!FQ$10,0)</f>
        <v>0.16057441253263707</v>
      </c>
      <c r="FR219" s="12">
        <f>VLOOKUP($EG219,Data!$B:$CP,Daily!FR$10,0)/VLOOKUP($EG92,Data!$B:$CP,Daily!FR$10,0)</f>
        <v>0.14397496087636932</v>
      </c>
      <c r="FS219" s="12">
        <f>VLOOKUP($EG219,Data!$B:$CP,Daily!FS$10,0)/VLOOKUP($EG92,Data!$B:$CP,Daily!FS$10,0)</f>
        <v>0.13997021910231866</v>
      </c>
      <c r="FT219" s="12">
        <f>VLOOKUP($EG219,Data!$B:$CP,Daily!FT$10,0)/VLOOKUP($EG92,Data!$B:$CP,Daily!FT$10,0)</f>
        <v>0.14801366937206323</v>
      </c>
      <c r="FU219" s="12">
        <f>VLOOKUP($EG219,Data!$B:$CP,Daily!FU$10,0)/VLOOKUP($EG92,Data!$B:$CP,Daily!FU$10,0)</f>
        <v>0.1352298495155638</v>
      </c>
      <c r="FV219" s="12">
        <f>VLOOKUP($EG219,Data!$B:$CP,Daily!FV$10,0)/VLOOKUP($EG92,Data!$B:$CP,Daily!FV$10,0)</f>
        <v>0.14665153234960274</v>
      </c>
      <c r="FW219" s="12">
        <f>VLOOKUP($EG219,Data!$B:$CP,Daily!FW$10,0)/VLOOKUP($EG92,Data!$B:$CP,Daily!FW$10,0)</f>
        <v>0.14475188657672078</v>
      </c>
      <c r="FX219" s="12">
        <f>VLOOKUP($EG219,Data!$B:$CP,Daily!FX$10,0)/VLOOKUP($EG92,Data!$B:$CP,Daily!FX$10,0)</f>
        <v>0.14906962157641648</v>
      </c>
      <c r="FY219" s="12">
        <f>VLOOKUP($EG219,Data!$B:$CP,Daily!FY$10,0)/VLOOKUP($EG92,Data!$B:$CP,Daily!FY$10,0)</f>
        <v>0.14139057396173588</v>
      </c>
      <c r="FZ219" s="12">
        <f>VLOOKUP($EG219,Data!$B:$CP,Daily!FZ$10,0)/VLOOKUP($EG92,Data!$B:$CP,Daily!FZ$10,0)</f>
        <v>0.1407811080835604</v>
      </c>
      <c r="GA219" s="12">
        <f>VLOOKUP($EG219,Data!$B:$CP,Daily!GA$10,0)/VLOOKUP($EG92,Data!$B:$CP,Daily!GA$10,0)</f>
        <v>0.14533183352080989</v>
      </c>
      <c r="GB219" s="12">
        <f>VLOOKUP($EG219,Data!$B:$CP,Daily!GB$10,0)/VLOOKUP($EG92,Data!$B:$CP,Daily!GB$10,0)</f>
        <v>0.14306820980054175</v>
      </c>
      <c r="GC219" s="12">
        <f>VLOOKUP($EG219,Data!$B:$CP,Daily!GC$10,0)/VLOOKUP($EG92,Data!$B:$CP,Daily!GC$10,0)</f>
        <v>0.1395400759098013</v>
      </c>
      <c r="GD219" s="12">
        <f>VLOOKUP($EG219,Data!$B:$CP,Daily!GD$10,0)/VLOOKUP($EG92,Data!$B:$CP,Daily!GD$10,0)</f>
        <v>0.14635806671204901</v>
      </c>
      <c r="GE219" s="12">
        <f>VLOOKUP($EG219,Data!$B:$CP,Daily!GE$10,0)/VLOOKUP($EG92,Data!$B:$CP,Daily!GE$10,0)</f>
        <v>0.13695090439276486</v>
      </c>
      <c r="GF219" s="12">
        <f>VLOOKUP($EG219,Data!$B:$CP,Daily!GF$10,0)/VLOOKUP($EG92,Data!$B:$CP,Daily!GF$10,0)</f>
        <v>0.13216057735678846</v>
      </c>
      <c r="GG219" s="12">
        <f>VLOOKUP($EG219,Data!$B:$CP,Daily!GG$10,0)/VLOOKUP($EG92,Data!$B:$CP,Daily!GG$10,0)</f>
        <v>0.14147130153597412</v>
      </c>
      <c r="GH219" s="12">
        <f>VLOOKUP($EG219,Data!$B:$CP,Daily!GH$10,0)/VLOOKUP($EG92,Data!$B:$CP,Daily!GH$10,0)</f>
        <v>0.13739234928900459</v>
      </c>
      <c r="GI219" s="12">
        <f>VLOOKUP($EG219,Data!$B:$CP,Daily!GI$10,0)/VLOOKUP($EG92,Data!$B:$CP,Daily!GI$10,0)</f>
        <v>0.13901254552812625</v>
      </c>
      <c r="GJ219" s="12">
        <f>VLOOKUP($EG219,Data!$B:$CP,Daily!GJ$10,0)/VLOOKUP($EG92,Data!$B:$CP,Daily!GJ$10,0)</f>
        <v>0.13858165256994145</v>
      </c>
      <c r="GK219" s="12">
        <f>VLOOKUP($EG219,Data!$B:$CP,Daily!GK$10,0)/VLOOKUP($EG92,Data!$B:$CP,Daily!GK$10,0)</f>
        <v>0.13965251814383109</v>
      </c>
      <c r="GL219" s="12">
        <f>VLOOKUP($EG219,Data!$B:$CP,Daily!GL$10,0)/VLOOKUP($EG92,Data!$B:$CP,Daily!GL$10,0)</f>
        <v>0.13432122370936903</v>
      </c>
      <c r="GM219" s="12">
        <f>VLOOKUP($EG219,Data!$B:$CP,Daily!GM$10,0)/VLOOKUP($EG92,Data!$B:$CP,Daily!GM$10,0)</f>
        <v>0.1272397369017918</v>
      </c>
      <c r="GN219" s="12">
        <f>VLOOKUP($EG219,Data!$B:$CP,Daily!GN$10,0)/VLOOKUP($EG92,Data!$B:$CP,Daily!GN$10,0)</f>
        <v>0.13599294688119903</v>
      </c>
      <c r="GO219" s="12">
        <f>VLOOKUP($EG219,Data!$B:$CP,Daily!GO$10,0)/VLOOKUP($EG92,Data!$B:$CP,Daily!GO$10,0)</f>
        <v>0.13857505187917915</v>
      </c>
      <c r="GP219" s="12">
        <f>VLOOKUP($EG219,Data!$B:$CP,Daily!GP$10,0)/VLOOKUP($EG92,Data!$B:$CP,Daily!GP$10,0)</f>
        <v>0.12471500227998177</v>
      </c>
      <c r="GQ219" s="12">
        <f>VLOOKUP($EG219,Data!$B:$CP,Daily!GQ$10,0)/VLOOKUP($EG92,Data!$B:$CP,Daily!GQ$10,0)</f>
        <v>0.14546921215380479</v>
      </c>
      <c r="GR219" s="12">
        <f>VLOOKUP($EG219,Data!$B:$CP,Daily!GR$10,0)/VLOOKUP($EG92,Data!$B:$CP,Daily!GR$10,0)</f>
        <v>0.13363590519415028</v>
      </c>
      <c r="GS219" s="12">
        <f>VLOOKUP($EG219,Data!$B:$CP,Daily!GS$10,0)/VLOOKUP($EG92,Data!$B:$CP,Daily!GS$10,0)</f>
        <v>0.13762945914844649</v>
      </c>
      <c r="GT219" s="12">
        <f>VLOOKUP($EG219,Data!$B:$CP,Daily!GT$10,0)/VLOOKUP($EG92,Data!$B:$CP,Daily!GT$10,0)</f>
        <v>0.15496595444940126</v>
      </c>
      <c r="GU219" s="12">
        <f>VLOOKUP($EG219,Data!$B:$CP,Daily!GU$10,0)/VLOOKUP($EG92,Data!$B:$CP,Daily!GU$10,0)</f>
        <v>0.16198309344299749</v>
      </c>
      <c r="GV219" s="12">
        <f>VLOOKUP($EG219,Data!$B:$CP,Daily!GV$10,0)/VLOOKUP($EG92,Data!$B:$CP,Daily!GV$10,0)</f>
        <v>0.15052485640720936</v>
      </c>
      <c r="GW219" s="12">
        <f>VLOOKUP($EG219,Data!$B:$CP,Daily!GW$10,0)/VLOOKUP($EG92,Data!$B:$CP,Daily!GW$10,0)</f>
        <v>0.14738598442714126</v>
      </c>
      <c r="GX219" s="12">
        <f>VLOOKUP($EG219,Data!$B:$CP,Daily!GX$10,0)/VLOOKUP($EG92,Data!$B:$CP,Daily!GX$10,0)</f>
        <v>0.14291827128797605</v>
      </c>
      <c r="GY219" s="12">
        <f>VLOOKUP($EG219,Data!$B:$CP,Daily!GY$10,0)/VLOOKUP($EG92,Data!$B:$CP,Daily!GY$10,0)</f>
        <v>0.12968099861303745</v>
      </c>
      <c r="GZ219" s="12">
        <f>VLOOKUP($EG219,Data!$B:$CP,Daily!GZ$10,0)/VLOOKUP($EG92,Data!$B:$CP,Daily!GZ$10,0)</f>
        <v>0.13450881612090679</v>
      </c>
      <c r="HA219" s="12">
        <f>VLOOKUP($EG219,Data!$B:$CP,Daily!HA$10,0)/VLOOKUP($EG92,Data!$B:$CP,Daily!HA$10,0)</f>
        <v>0.14845869297163994</v>
      </c>
      <c r="HB219" s="12">
        <f>VLOOKUP($EG219,Data!$B:$CP,Daily!HB$10,0)/VLOOKUP($EG92,Data!$B:$CP,Daily!HB$10,0)</f>
        <v>0.16366789507912421</v>
      </c>
      <c r="HC219" s="12">
        <f>VLOOKUP($EG219,Data!$B:$CP,Daily!HC$10,0)/VLOOKUP($EG92,Data!$B:$CP,Daily!HC$10,0)</f>
        <v>0.16958006831424552</v>
      </c>
      <c r="HD219" s="12">
        <f>VLOOKUP($EG219,Data!$B:$CP,Daily!HD$10,0)/VLOOKUP($EG92,Data!$B:$CP,Daily!HD$10,0)</f>
        <v>0.16428270929743374</v>
      </c>
      <c r="HE219" s="12">
        <f>VLOOKUP($EG219,Data!$B:$CP,Daily!HE$10,0)/VLOOKUP($EG92,Data!$B:$CP,Daily!HE$10,0)</f>
        <v>0.14703982777179764</v>
      </c>
      <c r="HF219" s="12">
        <f>VLOOKUP($EG219,Data!$B:$CP,Daily!HF$10,0)/VLOOKUP($EG92,Data!$B:$CP,Daily!HF$10,0)</f>
        <v>0.16573396470081792</v>
      </c>
      <c r="HG219" s="12">
        <f>VLOOKUP($EG219,Data!$B:$CP,Daily!HG$10,0)/VLOOKUP($EG92,Data!$B:$CP,Daily!HG$10,0)</f>
        <v>0.14248592464270246</v>
      </c>
      <c r="HH219" s="12">
        <f>VLOOKUP($EG219,Data!$B:$CP,Daily!HH$10,0)/VLOOKUP($EG92,Data!$B:$CP,Daily!HH$10,0)</f>
        <v>0.14784589106092239</v>
      </c>
      <c r="HI219" s="12">
        <f>VLOOKUP($EG219,Data!$B:$CP,Daily!HI$10,0)/VLOOKUP($EG92,Data!$B:$CP,Daily!HI$10,0)</f>
        <v>0.11305882352941177</v>
      </c>
      <c r="HJ219" s="12">
        <f>VLOOKUP($EG219,Data!$B:$CP,Daily!HJ$10,0)/VLOOKUP($EG92,Data!$B:$CP,Daily!HJ$10,0)</f>
        <v>0.1519894399396568</v>
      </c>
      <c r="HK219" s="12">
        <f>VLOOKUP($EG219,Data!$B:$CP,Daily!HK$10,0)/VLOOKUP($EG92,Data!$B:$CP,Daily!HK$10,0)</f>
        <v>0.1368421052631579</v>
      </c>
      <c r="HL219" s="12">
        <f>VLOOKUP($EG219,Data!$B:$CP,Daily!HL$10,0)/VLOOKUP($EG92,Data!$B:$CP,Daily!HL$10,0)</f>
        <v>0.14945477870429763</v>
      </c>
      <c r="HM219" s="12">
        <f>VLOOKUP($EG219,Data!$B:$CP,Daily!HM$10,0)/VLOOKUP($EG92,Data!$B:$CP,Daily!HM$10,0)</f>
        <v>0.14980937429917021</v>
      </c>
      <c r="HN219" s="12">
        <f>VLOOKUP($EG219,Data!$B:$CP,Daily!HN$10,0)/VLOOKUP($EG92,Data!$B:$CP,Daily!HN$10,0)</f>
        <v>0.1482686497792238</v>
      </c>
      <c r="HO219" s="12">
        <f>VLOOKUP($EG219,Data!$B:$CP,Daily!HO$10,0)/VLOOKUP($EG92,Data!$B:$CP,Daily!HO$10,0)</f>
        <v>0.14703940127668941</v>
      </c>
      <c r="HP219" s="12">
        <f>VLOOKUP($EG219,Data!$B:$CP,Daily!HP$10,0)/VLOOKUP($EG92,Data!$B:$CP,Daily!HP$10,0)</f>
        <v>0.14848095849379547</v>
      </c>
      <c r="HQ219" s="12">
        <f>VLOOKUP($EG219,Data!$B:$CP,Daily!HQ$10,0)/VLOOKUP($EG92,Data!$B:$CP,Daily!HQ$10,0)</f>
        <v>0.1790135985386645</v>
      </c>
      <c r="HR219" s="12">
        <f>VLOOKUP($EG219,Data!$B:$CP,Daily!HR$10,0)/VLOOKUP($EG92,Data!$B:$CP,Daily!HR$10,0)</f>
        <v>0.16042884990253412</v>
      </c>
      <c r="HS219" s="12">
        <f>VLOOKUP($EG219,Data!$B:$CP,Daily!HS$10,0)/VLOOKUP($EG92,Data!$B:$CP,Daily!HS$10,0)</f>
        <v>0.15643648763853368</v>
      </c>
      <c r="HT219" s="12">
        <f>VLOOKUP($EG219,Data!$B:$CP,Daily!HT$10,0)/VLOOKUP($EG92,Data!$B:$CP,Daily!HT$10,0)</f>
        <v>0.1561229100768188</v>
      </c>
      <c r="HU219" s="13"/>
      <c r="HV219" s="40">
        <f t="shared" si="3331"/>
        <v>0.13965251814383109</v>
      </c>
      <c r="HW219" s="40">
        <f t="shared" si="3332"/>
        <v>0.1519894399396568</v>
      </c>
      <c r="HX219" s="40">
        <f>HW219-HV219</f>
        <v>1.2336921795825712E-2</v>
      </c>
      <c r="HY219" s="40">
        <f>HW219+(0.75*HX219)</f>
        <v>0.16124213128652609</v>
      </c>
      <c r="HZ219" s="40">
        <f>HV219-(0.75*HX219)</f>
        <v>0.1303998267969618</v>
      </c>
      <c r="IA219" s="43"/>
      <c r="IB219" s="12">
        <f>_xlfn.STDEV.P(FM219:HT219)</f>
        <v>1.1275834159958274E-2</v>
      </c>
      <c r="IC219" s="12">
        <f>SUMPRODUCT(HM219:HS219,HM$92:HS$92)/SUM(HM$92:HS$92)</f>
        <v>0.15568303151955262</v>
      </c>
      <c r="ID219" s="12">
        <f>SUMPRODUCT(GQ219:HS219,GQ$92:HS$92)/SUM(GQ$92:HS$92)</f>
        <v>0.14929786149820429</v>
      </c>
      <c r="IE219" s="1"/>
      <c r="IF219" s="7" t="s">
        <v>584</v>
      </c>
      <c r="IG219" s="7" t="s">
        <v>84</v>
      </c>
      <c r="IH219" s="12">
        <f>VLOOKUP($IF219,Data!$B:$CP,Daily!IH$10,0)/VLOOKUP($IF92,Data!$B:$CP,Daily!IH$10,0)</f>
        <v>0.12797074954296161</v>
      </c>
      <c r="II219" s="12">
        <f>VLOOKUP($IF219,Data!$B:$CP,Daily!II$10,0)/VLOOKUP($IF92,Data!$B:$CP,Daily!II$10,0)</f>
        <v>0.1431159420289855</v>
      </c>
      <c r="IJ219" s="12">
        <f>VLOOKUP($IF219,Data!$B:$CP,Daily!IJ$10,0)/VLOOKUP($IF92,Data!$B:$CP,Daily!IJ$10,0)</f>
        <v>0.14039408866995073</v>
      </c>
      <c r="IK219" s="12">
        <f>VLOOKUP($IF219,Data!$B:$CP,Daily!IK$10,0)/VLOOKUP($IF92,Data!$B:$CP,Daily!IK$10,0)</f>
        <v>0.12812499999999999</v>
      </c>
      <c r="IL219" s="12">
        <f>VLOOKUP($IF219,Data!$B:$CP,Daily!IL$10,0)/VLOOKUP($IF92,Data!$B:$CP,Daily!IL$10,0)</f>
        <v>0.12919569347688412</v>
      </c>
      <c r="IM219" s="12">
        <f>VLOOKUP($IF219,Data!$B:$CP,Daily!IM$10,0)/VLOOKUP($IF92,Data!$B:$CP,Daily!IM$10,0)</f>
        <v>0.13466494845360824</v>
      </c>
      <c r="IN219" s="12">
        <f>VLOOKUP($IF219,Data!$B:$CP,Daily!IN$10,0)/VLOOKUP($IF92,Data!$B:$CP,Daily!IN$10,0)</f>
        <v>0.14659090909090908</v>
      </c>
      <c r="IO219" s="12">
        <f>VLOOKUP($IF219,Data!$B:$CP,Daily!IO$10,0)/VLOOKUP($IF92,Data!$B:$CP,Daily!IO$10,0)</f>
        <v>0.16737513283740701</v>
      </c>
      <c r="IP219" s="12">
        <f>VLOOKUP($IF219,Data!$B:$CP,Daily!IP$10,0)/VLOOKUP($IF92,Data!$B:$CP,Daily!IP$10,0)</f>
        <v>0.1555426581543819</v>
      </c>
      <c r="IQ219" s="12">
        <f>VLOOKUP($IF219,Data!$B:$CP,Daily!IQ$10,0)/VLOOKUP($IF92,Data!$B:$CP,Daily!IQ$10,0)</f>
        <v>0.13885578069129917</v>
      </c>
      <c r="IR219" s="12">
        <f>VLOOKUP($IF219,Data!$B:$CP,Daily!IR$10,0)/VLOOKUP($IF92,Data!$B:$CP,Daily!IR$10,0)</f>
        <v>0.12626832018038331</v>
      </c>
      <c r="IS219" s="12">
        <f>VLOOKUP($IF219,Data!$B:$CP,Daily!IS$10,0)/VLOOKUP($IF92,Data!$B:$CP,Daily!IS$10,0)</f>
        <v>0.1152439024390244</v>
      </c>
      <c r="IT219" s="12">
        <f>VLOOKUP($IF219,Data!$B:$CP,Daily!IT$10,0)/VLOOKUP($IF92,Data!$B:$CP,Daily!IT$10,0)</f>
        <v>0.12374779021803183</v>
      </c>
      <c r="IU219" s="12">
        <f>VLOOKUP($IF219,Data!$B:$CP,Daily!IU$10,0)/VLOOKUP($IF92,Data!$B:$CP,Daily!IU$10,0)</f>
        <v>0.13612903225806453</v>
      </c>
      <c r="IV219" s="12">
        <f>VLOOKUP($IF219,Data!$B:$CP,Daily!IV$10,0)/VLOOKUP($IF92,Data!$B:$CP,Daily!IV$10,0)</f>
        <v>0.13964912280701755</v>
      </c>
      <c r="IW219" s="12">
        <f>VLOOKUP($IF219,Data!$B:$CP,Daily!IW$10,0)/VLOOKUP($IF92,Data!$B:$CP,Daily!IW$10,0)</f>
        <v>0.12858094603597603</v>
      </c>
      <c r="IX219" s="12">
        <f>VLOOKUP($IF219,Data!$B:$CP,Daily!IX$10,0)/VLOOKUP($IF92,Data!$B:$CP,Daily!IX$10,0)</f>
        <v>0.12781065088757396</v>
      </c>
      <c r="IY219" s="12">
        <f>VLOOKUP($IF219,Data!$B:$CP,Daily!IY$10,0)/VLOOKUP($IF92,Data!$B:$CP,Daily!IY$10,0)</f>
        <v>0.15159574468085107</v>
      </c>
      <c r="IZ219" s="12">
        <f>VLOOKUP($IF219,Data!$B:$CP,Daily!IZ$10,0)/VLOOKUP($IF92,Data!$B:$CP,Daily!IZ$10,0)</f>
        <v>0.13565891472868216</v>
      </c>
      <c r="JA219" s="12">
        <f>VLOOKUP($IF219,Data!$B:$CP,Daily!JA$10,0)/VLOOKUP($IF92,Data!$B:$CP,Daily!JA$10,0)</f>
        <v>0.11752433936022254</v>
      </c>
      <c r="JB219" s="12">
        <f>VLOOKUP($IF219,Data!$B:$CP,Daily!JB$10,0)/VLOOKUP($IF92,Data!$B:$CP,Daily!JB$10,0)</f>
        <v>0.12612035851472472</v>
      </c>
      <c r="JC219" s="12">
        <f>VLOOKUP($IF219,Data!$B:$CP,Daily!JC$10,0)/VLOOKUP($IF92,Data!$B:$CP,Daily!JC$10,0)</f>
        <v>0.12951030927835053</v>
      </c>
      <c r="JD219" s="12">
        <f>VLOOKUP($IF219,Data!$B:$CP,Daily!JD$10,0)/VLOOKUP($IF92,Data!$B:$CP,Daily!JD$10,0)</f>
        <v>0.13337670787247885</v>
      </c>
      <c r="JE219" s="12">
        <f>VLOOKUP($IF219,Data!$B:$CP,Daily!JE$10,0)/VLOOKUP($IF92,Data!$B:$CP,Daily!JE$10,0)</f>
        <v>0.13698630136986301</v>
      </c>
      <c r="JF219" s="12">
        <f>VLOOKUP($IF219,Data!$B:$CP,Daily!JF$10,0)/VLOOKUP($IF92,Data!$B:$CP,Daily!JF$10,0)</f>
        <v>0.13205282112845138</v>
      </c>
      <c r="JG219" s="12">
        <f>VLOOKUP($IF219,Data!$B:$CP,Daily!JG$10,0)/VLOOKUP($IF92,Data!$B:$CP,Daily!JG$10,0)</f>
        <v>0.12877387553912509</v>
      </c>
      <c r="JH219" s="12">
        <f>VLOOKUP($IF219,Data!$B:$CP,Daily!JH$10,0)/VLOOKUP($IF92,Data!$B:$CP,Daily!JH$10,0)</f>
        <v>0.1319763624425476</v>
      </c>
      <c r="JI219" s="12">
        <f>VLOOKUP($IF219,Data!$B:$CP,Daily!JI$10,0)/VLOOKUP($IF92,Data!$B:$CP,Daily!JI$10,0)</f>
        <v>0.13549618320610687</v>
      </c>
      <c r="JJ219" s="12">
        <f>VLOOKUP($IF219,Data!$B:$CP,Daily!JJ$10,0)/VLOOKUP($IF92,Data!$B:$CP,Daily!JJ$10,0)</f>
        <v>0.12760581174984206</v>
      </c>
      <c r="JK219" s="12">
        <f>VLOOKUP($IF219,Data!$B:$CP,Daily!JK$10,0)/VLOOKUP($IF92,Data!$B:$CP,Daily!JK$10,0)</f>
        <v>0.12876712328767123</v>
      </c>
      <c r="JL219" s="12">
        <f>VLOOKUP($IF219,Data!$B:$CP,Daily!JL$10,0)/VLOOKUP($IF92,Data!$B:$CP,Daily!JL$10,0)</f>
        <v>0.14702233250620347</v>
      </c>
      <c r="JM219" s="12">
        <f>VLOOKUP($IF219,Data!$B:$CP,Daily!JM$10,0)/VLOOKUP($IF92,Data!$B:$CP,Daily!JM$10,0)</f>
        <v>0.12923607122343481</v>
      </c>
      <c r="JN219" s="12">
        <f>VLOOKUP($IF219,Data!$B:$CP,Daily!JN$10,0)/VLOOKUP($IF92,Data!$B:$CP,Daily!JN$10,0)</f>
        <v>0.11099252934898612</v>
      </c>
      <c r="JO219" s="12">
        <f>VLOOKUP($IF219,Data!$B:$CP,Daily!JO$10,0)/VLOOKUP($IF92,Data!$B:$CP,Daily!JO$10,0)</f>
        <v>0.12761151891586675</v>
      </c>
      <c r="JP219" s="12">
        <f>VLOOKUP($IF219,Data!$B:$CP,Daily!JP$10,0)/VLOOKUP($IF92,Data!$B:$CP,Daily!JP$10,0)</f>
        <v>0.15116976604679064</v>
      </c>
      <c r="JQ219" s="12">
        <f>VLOOKUP($IF219,Data!$B:$CP,Daily!JQ$10,0)/VLOOKUP($IF92,Data!$B:$CP,Daily!JQ$10,0)</f>
        <v>0.13433734939759037</v>
      </c>
      <c r="JR219" s="12">
        <f>VLOOKUP($IF219,Data!$B:$CP,Daily!JR$10,0)/VLOOKUP($IF92,Data!$B:$CP,Daily!JR$10,0)</f>
        <v>0.13275968039336203</v>
      </c>
      <c r="JS219" s="12">
        <f>VLOOKUP($IF219,Data!$B:$CP,Daily!JS$10,0)/VLOOKUP($IF92,Data!$B:$CP,Daily!JS$10,0)</f>
        <v>0.12780133252574197</v>
      </c>
      <c r="JT219" s="12">
        <f>VLOOKUP($IF219,Data!$B:$CP,Daily!JT$10,0)/VLOOKUP($IF92,Data!$B:$CP,Daily!JT$10,0)</f>
        <v>0.14065281899109791</v>
      </c>
      <c r="JU219" s="12">
        <f>VLOOKUP($IF219,Data!$B:$CP,Daily!JU$10,0)/VLOOKUP($IF92,Data!$B:$CP,Daily!JU$10,0)</f>
        <v>0.11912225705329153</v>
      </c>
      <c r="JV219" s="12">
        <f>VLOOKUP($IF219,Data!$B:$CP,Daily!JV$10,0)/VLOOKUP($IF92,Data!$B:$CP,Daily!JV$10,0)</f>
        <v>0.14986737400530503</v>
      </c>
      <c r="JW219" s="12">
        <f>VLOOKUP($IF219,Data!$B:$CP,Daily!JW$10,0)/VLOOKUP($IF92,Data!$B:$CP,Daily!JW$10,0)</f>
        <v>0.1404494382022472</v>
      </c>
      <c r="JX219" s="12">
        <f>VLOOKUP($IF219,Data!$B:$CP,Daily!JX$10,0)/VLOOKUP($IF92,Data!$B:$CP,Daily!JX$10,0)</f>
        <v>0.12408272181454302</v>
      </c>
      <c r="JY219" s="12">
        <f>VLOOKUP($IF219,Data!$B:$CP,Daily!JY$10,0)/VLOOKUP($IF92,Data!$B:$CP,Daily!JY$10,0)</f>
        <v>0.13247282608695651</v>
      </c>
      <c r="JZ219" s="12">
        <f>VLOOKUP($IF219,Data!$B:$CP,Daily!JZ$10,0)/VLOOKUP($IF92,Data!$B:$CP,Daily!JZ$10,0)</f>
        <v>0.13081761006289308</v>
      </c>
      <c r="KA219" s="12">
        <f>VLOOKUP($IF219,Data!$B:$CP,Daily!KA$10,0)/VLOOKUP($IF92,Data!$B:$CP,Daily!KA$10,0)</f>
        <v>0.12594268476621417</v>
      </c>
      <c r="KB219" s="12">
        <f>VLOOKUP($IF219,Data!$B:$CP,Daily!KB$10,0)/VLOOKUP($IF92,Data!$B:$CP,Daily!KB$10,0)</f>
        <v>0.13810741687979539</v>
      </c>
      <c r="KC219" s="12">
        <f>VLOOKUP($IF219,Data!$B:$CP,Daily!KC$10,0)/VLOOKUP($IF92,Data!$B:$CP,Daily!KC$10,0)</f>
        <v>0.12941919191919191</v>
      </c>
      <c r="KD219" s="12">
        <f>VLOOKUP($IF219,Data!$B:$CP,Daily!KD$10,0)/VLOOKUP($IF92,Data!$B:$CP,Daily!KD$10,0)</f>
        <v>0.13219481340923467</v>
      </c>
      <c r="KE219" s="12">
        <f>VLOOKUP($IF219,Data!$B:$CP,Daily!KE$10,0)/VLOOKUP($IF92,Data!$B:$CP,Daily!KE$10,0)</f>
        <v>0.13397435897435897</v>
      </c>
      <c r="KF219" s="12">
        <f>VLOOKUP($IF219,Data!$B:$CP,Daily!KF$10,0)/VLOOKUP($IF92,Data!$B:$CP,Daily!KF$10,0)</f>
        <v>0.13483796296296297</v>
      </c>
      <c r="KG219" s="12">
        <f>VLOOKUP($IF219,Data!$B:$CP,Daily!KG$10,0)/VLOOKUP($IF92,Data!$B:$CP,Daily!KG$10,0)</f>
        <v>0.12895522388059702</v>
      </c>
      <c r="KH219" s="12">
        <f>VLOOKUP($IF219,Data!$B:$CP,Daily!KH$10,0)/VLOOKUP($IF92,Data!$B:$CP,Daily!KH$10,0)</f>
        <v>0.12483829236739974</v>
      </c>
      <c r="KI219" s="12">
        <f>VLOOKUP($IF219,Data!$B:$CP,Daily!KI$10,0)/VLOOKUP($IF92,Data!$B:$CP,Daily!KI$10,0)</f>
        <v>0.10688956433637285</v>
      </c>
      <c r="KJ219" s="12">
        <f>VLOOKUP($IF219,Data!$B:$CP,Daily!KJ$10,0)/VLOOKUP($IF92,Data!$B:$CP,Daily!KJ$10,0)</f>
        <v>0.13157894736842105</v>
      </c>
      <c r="KK219" s="12">
        <f>VLOOKUP($IF219,Data!$B:$CP,Daily!KK$10,0)/VLOOKUP($IF92,Data!$B:$CP,Daily!KK$10,0)</f>
        <v>0.12755798090040929</v>
      </c>
      <c r="KL219" s="12">
        <f>VLOOKUP($IF219,Data!$B:$CP,Daily!KL$10,0)/VLOOKUP($IF92,Data!$B:$CP,Daily!KL$10,0)</f>
        <v>0.13110367892976588</v>
      </c>
      <c r="KM219" s="12">
        <f>VLOOKUP($IF219,Data!$B:$CP,Daily!KM$10,0)/VLOOKUP($IF92,Data!$B:$CP,Daily!KM$10,0)</f>
        <v>0.11207970112079702</v>
      </c>
      <c r="KN219" s="12">
        <f>VLOOKUP($IF219,Data!$B:$CP,Daily!KN$10,0)/VLOOKUP($IF92,Data!$B:$CP,Daily!KN$10,0)</f>
        <v>0.12941176470588237</v>
      </c>
      <c r="KO219" s="12">
        <f>VLOOKUP($IF219,Data!$B:$CP,Daily!KO$10,0)/VLOOKUP($IF92,Data!$B:$CP,Daily!KO$10,0)</f>
        <v>0.12722298221614228</v>
      </c>
      <c r="KP219" s="12">
        <f>VLOOKUP($IF219,Data!$B:$CP,Daily!KP$10,0)/VLOOKUP($IF92,Data!$B:$CP,Daily!KP$10,0)</f>
        <v>0.14595028067361668</v>
      </c>
      <c r="KQ219" s="12">
        <f>VLOOKUP($IF219,Data!$B:$CP,Daily!KQ$10,0)/VLOOKUP($IF92,Data!$B:$CP,Daily!KQ$10,0)</f>
        <v>0.13093415007656967</v>
      </c>
      <c r="KR219" s="12">
        <f>VLOOKUP($IF219,Data!$B:$CP,Daily!KR$10,0)/VLOOKUP($IF92,Data!$B:$CP,Daily!KR$10,0)</f>
        <v>0.13788819875776398</v>
      </c>
      <c r="KS219" s="12">
        <f>VLOOKUP($IF219,Data!$B:$CP,Daily!KS$10,0)/VLOOKUP($IF92,Data!$B:$CP,Daily!KS$10,0)</f>
        <v>0.1304640215198386</v>
      </c>
      <c r="KT219" s="12">
        <f>VLOOKUP($IF219,Data!$B:$CP,Daily!KT$10,0)/VLOOKUP($IF92,Data!$B:$CP,Daily!KT$10,0)</f>
        <v>0.13429106808244848</v>
      </c>
      <c r="KU219" s="12">
        <f>VLOOKUP($IF219,Data!$B:$CP,Daily!KU$10,0)/VLOOKUP($IF92,Data!$B:$CP,Daily!KU$10,0)</f>
        <v>0.13518299881936247</v>
      </c>
      <c r="KV219" s="12">
        <f>VLOOKUP($IF219,Data!$B:$CP,Daily!KV$10,0)/VLOOKUP($IF92,Data!$B:$CP,Daily!KV$10,0)</f>
        <v>0.13001523616048755</v>
      </c>
      <c r="KW219" s="12">
        <f>VLOOKUP($IF219,Data!$B:$CP,Daily!KW$10,0)/VLOOKUP($IF92,Data!$B:$CP,Daily!KW$10,0)</f>
        <v>0.12265415549597855</v>
      </c>
      <c r="KX219" s="12">
        <f>VLOOKUP($IF219,Data!$B:$CP,Daily!KX$10,0)/VLOOKUP($IF92,Data!$B:$CP,Daily!KX$10,0)</f>
        <v>0.14761904761904762</v>
      </c>
      <c r="KY219" s="12">
        <f>VLOOKUP($IF219,Data!$B:$CP,Daily!KY$10,0)/VLOOKUP($IF92,Data!$B:$CP,Daily!KY$10,0)</f>
        <v>0.12190082644628099</v>
      </c>
      <c r="KZ219" s="12">
        <f>VLOOKUP($IF219,Data!$B:$CP,Daily!KZ$10,0)/VLOOKUP($IF92,Data!$B:$CP,Daily!KZ$10,0)</f>
        <v>0.1349527665317139</v>
      </c>
      <c r="LA219" s="12">
        <f>VLOOKUP($IF219,Data!$B:$CP,Daily!LA$10,0)/VLOOKUP($IF92,Data!$B:$CP,Daily!LA$10,0)</f>
        <v>0.14434889434889434</v>
      </c>
      <c r="LB219" s="12">
        <f>VLOOKUP($IF219,Data!$B:$CP,Daily!LB$10,0)/VLOOKUP($IF92,Data!$B:$CP,Daily!LB$10,0)</f>
        <v>0.16238839285714285</v>
      </c>
      <c r="LC219" s="12">
        <f>VLOOKUP($IF219,Data!$B:$CP,Daily!LC$10,0)/VLOOKUP($IF92,Data!$B:$CP,Daily!LC$10,0)</f>
        <v>0.15265200517464425</v>
      </c>
      <c r="LD219" s="12">
        <f>VLOOKUP($IF219,Data!$B:$CP,Daily!LD$10,0)/VLOOKUP($IF92,Data!$B:$CP,Daily!LD$10,0)</f>
        <v>0.14067278287461774</v>
      </c>
      <c r="LE219" s="12">
        <f>VLOOKUP($IF219,Data!$B:$CP,Daily!LE$10,0)/VLOOKUP($IF92,Data!$B:$CP,Daily!LE$10,0)</f>
        <v>0.14322250639386189</v>
      </c>
      <c r="LF219" s="12">
        <f>VLOOKUP($IF219,Data!$B:$CP,Daily!LF$10,0)/VLOOKUP($IF92,Data!$B:$CP,Daily!LF$10,0)</f>
        <v>0.12857142857142856</v>
      </c>
      <c r="LG219" s="12">
        <f>VLOOKUP($IF219,Data!$B:$CP,Daily!LG$10,0)/VLOOKUP($IF92,Data!$B:$CP,Daily!LG$10,0)</f>
        <v>0.13677012098895319</v>
      </c>
      <c r="LH219" s="12">
        <f>VLOOKUP($IF219,Data!$B:$CP,Daily!LH$10,0)/VLOOKUP($IF92,Data!$B:$CP,Daily!LH$10,0)</f>
        <v>0.1126855600539811</v>
      </c>
      <c r="LI219" s="12">
        <f>VLOOKUP($IF219,Data!$B:$CP,Daily!LI$10,0)/VLOOKUP($IF92,Data!$B:$CP,Daily!LI$10,0)</f>
        <v>0.14869888475836432</v>
      </c>
      <c r="LJ219" s="12">
        <f>VLOOKUP($IF219,Data!$B:$CP,Daily!LJ$10,0)/VLOOKUP($IF92,Data!$B:$CP,Daily!LJ$10,0)</f>
        <v>0.13265913146936348</v>
      </c>
      <c r="LK219" s="12">
        <f>VLOOKUP($IF219,Data!$B:$CP,Daily!LK$10,0)/VLOOKUP($IF92,Data!$B:$CP,Daily!LK$10,0)</f>
        <v>0.13125763125763126</v>
      </c>
      <c r="LL219" s="12">
        <f>VLOOKUP($IF219,Data!$B:$CP,Daily!LL$10,0)/VLOOKUP($IF92,Data!$B:$CP,Daily!LL$10,0)</f>
        <v>0.14004914004914004</v>
      </c>
      <c r="LM219" s="12">
        <f>VLOOKUP($IF219,Data!$B:$CP,Daily!LM$10,0)/VLOOKUP($IF92,Data!$B:$CP,Daily!LM$10,0)</f>
        <v>0.16199376947040497</v>
      </c>
      <c r="LN219" s="12">
        <f>VLOOKUP($IF219,Data!$B:$CP,Daily!LN$10,0)/VLOOKUP($IF92,Data!$B:$CP,Daily!LN$10,0)</f>
        <v>0.16965944272445821</v>
      </c>
      <c r="LO219" s="12">
        <f>VLOOKUP($IF219,Data!$B:$CP,Daily!LO$10,0)/VLOOKUP($IF92,Data!$B:$CP,Daily!LO$10,0)</f>
        <v>0.17009132420091325</v>
      </c>
      <c r="LP219" s="12">
        <f>VLOOKUP($IF219,Data!$B:$CP,Daily!LP$10,0)/VLOOKUP($IF92,Data!$B:$CP,Daily!LP$10,0)</f>
        <v>0.17278373800112931</v>
      </c>
      <c r="LQ219" s="12">
        <f>VLOOKUP($IF219,Data!$B:$CP,Daily!LQ$10,0)/VLOOKUP($IF92,Data!$B:$CP,Daily!LQ$10,0)</f>
        <v>0.15619788771539744</v>
      </c>
      <c r="LR219" s="12">
        <f>VLOOKUP($IF219,Data!$B:$CP,Daily!LR$10,0)/VLOOKUP($IF92,Data!$B:$CP,Daily!LR$10,0)</f>
        <v>0.15773067331670823</v>
      </c>
      <c r="LS219" s="12">
        <f>VLOOKUP($IF219,Data!$B:$CP,Daily!LS$10,0)/VLOOKUP($IF92,Data!$B:$CP,Daily!LS$10,0)</f>
        <v>0.14709595959595959</v>
      </c>
      <c r="LU219" s="40">
        <f t="shared" si="3363"/>
        <v>0.12812499999999999</v>
      </c>
      <c r="LV219" s="40">
        <f t="shared" si="3364"/>
        <v>0.14065281899109791</v>
      </c>
      <c r="LW219" s="40">
        <f>LV219-LU219</f>
        <v>1.2527818991097922E-2</v>
      </c>
      <c r="LX219" s="40">
        <f>LV219+(0.75*LW219)</f>
        <v>0.15004868323442136</v>
      </c>
      <c r="LY219" s="40">
        <f>LU219-(0.75*LW219)</f>
        <v>0.11872913575667654</v>
      </c>
      <c r="LZ219" s="43"/>
      <c r="MA219" s="12">
        <f>_xlfn.STDEV.P(JL219:LS219)</f>
        <v>1.4034901464045797E-2</v>
      </c>
      <c r="MB219" s="12">
        <f>SUMPRODUCT(LL219:LR219,LL$92:LR$92)/SUM(LL$92:LR$92)</f>
        <v>0.16112228024346334</v>
      </c>
      <c r="MC219" s="12">
        <f>SUMPRODUCT(KP219:LR219,KP$92:LR$92)/SUM(KP$92:LR$92)</f>
        <v>0.14252953534694496</v>
      </c>
      <c r="MD219" s="1"/>
    </row>
    <row r="220" spans="4:342" x14ac:dyDescent="0.35">
      <c r="D220" s="59" t="s">
        <v>976</v>
      </c>
      <c r="E220" s="53" t="str">
        <f>VLOOKUP($D220,'Metric Nature'!$C:$D,2,0)&amp;IF(($F220&lt;(EA220)),"Below",IF(($F220&gt;(DZ220)),"Above","Within"))</f>
        <v>NegativeWithin</v>
      </c>
      <c r="F220" s="48">
        <f t="shared" si="3347"/>
        <v>0.17385620915032679</v>
      </c>
      <c r="G220" s="77">
        <f t="shared" si="3348"/>
        <v>0.17591506910404994</v>
      </c>
      <c r="H220" s="48">
        <f t="shared" si="3349"/>
        <v>-1.1703715686263246E-2</v>
      </c>
      <c r="I220" s="74">
        <f t="shared" si="3350"/>
        <v>0.16877609909050384</v>
      </c>
      <c r="J220" s="48">
        <f t="shared" si="3351"/>
        <v>3.0099700651919987E-2</v>
      </c>
      <c r="K220" s="48">
        <v>7.9472983102569644E-3</v>
      </c>
      <c r="L220" s="50"/>
      <c r="M220" s="53" t="str">
        <f>VLOOKUP($D220,'Metric Nature'!$C:$D,2,0)&amp;IF(($N220&lt;(HZ220)),"Below",IF(($N220&gt;(HY220)),"Above","Within"))</f>
        <v>NegativeWithin</v>
      </c>
      <c r="N220" s="48">
        <f t="shared" si="3352"/>
        <v>0.18596491228070175</v>
      </c>
      <c r="O220" s="49">
        <f t="shared" si="3353"/>
        <v>0.18024812805166582</v>
      </c>
      <c r="P220" s="55">
        <f t="shared" si="3354"/>
        <v>3.1716191956219865E-2</v>
      </c>
      <c r="Q220" s="49">
        <f t="shared" si="3355"/>
        <v>0.17490022324384982</v>
      </c>
      <c r="R220" s="48">
        <f t="shared" si="3356"/>
        <v>6.3262864001181335E-2</v>
      </c>
      <c r="S220" s="48">
        <v>7.8714892528439096E-3</v>
      </c>
      <c r="T220" s="50"/>
      <c r="U220" s="53" t="str">
        <f>VLOOKUP($D220,'Metric Nature'!$C:$D,2,0)&amp;IF(($V220&lt;(LY220)),"Below",IF(($V220&gt;(LX220)),"Above","Within"))</f>
        <v>NegativeWithin</v>
      </c>
      <c r="V220" s="48">
        <f t="shared" si="3357"/>
        <v>0.13846153846153847</v>
      </c>
      <c r="W220" s="49">
        <f t="shared" si="3358"/>
        <v>0.16295812123508821</v>
      </c>
      <c r="X220" s="48">
        <f t="shared" si="3359"/>
        <v>-0.15032440597550978</v>
      </c>
      <c r="Y220" s="49">
        <f t="shared" si="3360"/>
        <v>0.15165675443608298</v>
      </c>
      <c r="Z220" s="48">
        <f t="shared" si="3361"/>
        <v>-8.7007110389572165E-2</v>
      </c>
      <c r="AA220" s="48">
        <v>1.8385056945105546E-2</v>
      </c>
      <c r="AB220" s="50"/>
      <c r="AC220" s="46" t="s">
        <v>615</v>
      </c>
      <c r="AI220" s="7" t="s">
        <v>616</v>
      </c>
      <c r="AJ220" s="12">
        <f>(VLOOKUP($EG220,Data!$B:$CP,Daily!EI$10,0)+VLOOKUP($IF220,Data!$B:$CP,Daily!IH$10,0))/(VLOOKUP($EG101,Data!$B:$CP,Daily!EI$10,0)+VLOOKUP($IF101,Data!$B:$CP,Daily!IH$10,0))</f>
        <v>0.16843345111896349</v>
      </c>
      <c r="AK220" s="12">
        <f>(VLOOKUP($EG220,Data!$B:$CP,Daily!EJ$10,0)+VLOOKUP($IF220,Data!$B:$CP,Daily!II$10,0))/(VLOOKUP($EG101,Data!$B:$CP,Daily!EJ$10,0)+VLOOKUP($IF101,Data!$B:$CP,Daily!II$10,0))</f>
        <v>0.19036427732079905</v>
      </c>
      <c r="AL220" s="12">
        <f>(VLOOKUP($EG220,Data!$B:$CP,Daily!EK$10,0)+VLOOKUP($IF220,Data!$B:$CP,Daily!IJ$10,0))/(VLOOKUP($EG101,Data!$B:$CP,Daily!EK$10,0)+VLOOKUP($IF101,Data!$B:$CP,Daily!IJ$10,0))</f>
        <v>0.2028688524590164</v>
      </c>
      <c r="AM220" s="12">
        <f>(VLOOKUP($EG220,Data!$B:$CP,Daily!EL$10,0)+VLOOKUP($IF220,Data!$B:$CP,Daily!IK$10,0))/(VLOOKUP($EG101,Data!$B:$CP,Daily!EL$10,0)+VLOOKUP($IF101,Data!$B:$CP,Daily!IK$10,0))</f>
        <v>0.1681087762669963</v>
      </c>
      <c r="AN220" s="12">
        <f>(VLOOKUP($EG220,Data!$B:$CP,Daily!EM$10,0)+VLOOKUP($IF220,Data!$B:$CP,Daily!IL$10,0))/(VLOOKUP($EG101,Data!$B:$CP,Daily!EM$10,0)+VLOOKUP($IF101,Data!$B:$CP,Daily!IL$10,0))</f>
        <v>0.18044237485448195</v>
      </c>
      <c r="AO220" s="12">
        <f>(VLOOKUP($EG220,Data!$B:$CP,Daily!EN$10,0)+VLOOKUP($IF220,Data!$B:$CP,Daily!IM$10,0))/(VLOOKUP($EG101,Data!$B:$CP,Daily!EN$10,0)+VLOOKUP($IF101,Data!$B:$CP,Daily!IM$10,0))</f>
        <v>0.19215686274509805</v>
      </c>
      <c r="AP220" s="12">
        <f>(VLOOKUP($EG220,Data!$B:$CP,Daily!EO$10,0)+VLOOKUP($IF220,Data!$B:$CP,Daily!IN$10,0))/(VLOOKUP($EG101,Data!$B:$CP,Daily!EO$10,0)+VLOOKUP($IF101,Data!$B:$CP,Daily!IN$10,0))</f>
        <v>0.15674362089914945</v>
      </c>
      <c r="AQ220" s="12">
        <f>(VLOOKUP($EG220,Data!$B:$CP,Daily!EP$10,0)+VLOOKUP($IF220,Data!$B:$CP,Daily!IO$10,0))/(VLOOKUP($EG101,Data!$B:$CP,Daily!EP$10,0)+VLOOKUP($IF101,Data!$B:$CP,Daily!IO$10,0))</f>
        <v>0.17801556420233464</v>
      </c>
      <c r="AR220" s="12">
        <f>(VLOOKUP($EG220,Data!$B:$CP,Daily!EQ$10,0)+VLOOKUP($IF220,Data!$B:$CP,Daily!IP$10,0))/(VLOOKUP($EG101,Data!$B:$CP,Daily!EQ$10,0)+VLOOKUP($IF101,Data!$B:$CP,Daily!IP$10,0))</f>
        <v>0.1761006289308176</v>
      </c>
      <c r="AS220" s="12">
        <f>(VLOOKUP($EG220,Data!$B:$CP,Daily!ER$10,0)+VLOOKUP($IF220,Data!$B:$CP,Daily!IQ$10,0))/(VLOOKUP($EG101,Data!$B:$CP,Daily!ER$10,0)+VLOOKUP($IF101,Data!$B:$CP,Daily!IQ$10,0))</f>
        <v>0.17867719644619942</v>
      </c>
      <c r="AT220" s="12">
        <f>(VLOOKUP($EG220,Data!$B:$CP,Daily!ES$10,0)+VLOOKUP($IF220,Data!$B:$CP,Daily!IR$10,0))/(VLOOKUP($EG101,Data!$B:$CP,Daily!ES$10,0)+VLOOKUP($IF101,Data!$B:$CP,Daily!IR$10,0))</f>
        <v>0.20018450184501846</v>
      </c>
      <c r="AU220" s="12">
        <f>(VLOOKUP($EG220,Data!$B:$CP,Daily!ET$10,0)+VLOOKUP($IF220,Data!$B:$CP,Daily!IS$10,0))/(VLOOKUP($EG101,Data!$B:$CP,Daily!ET$10,0)+VLOOKUP($IF101,Data!$B:$CP,Daily!IS$10,0))</f>
        <v>0.1798469387755102</v>
      </c>
      <c r="AV220" s="12">
        <f>(VLOOKUP($EG220,Data!$B:$CP,Daily!EU$10,0)+VLOOKUP($IF220,Data!$B:$CP,Daily!IT$10,0))/(VLOOKUP($EG101,Data!$B:$CP,Daily!EU$10,0)+VLOOKUP($IF101,Data!$B:$CP,Daily!IT$10,0))</f>
        <v>0.17940199335548174</v>
      </c>
      <c r="AW220" s="12">
        <f>(VLOOKUP($EG220,Data!$B:$CP,Daily!EV$10,0)+VLOOKUP($IF220,Data!$B:$CP,Daily!IU$10,0))/(VLOOKUP($EG101,Data!$B:$CP,Daily!EV$10,0)+VLOOKUP($IF101,Data!$B:$CP,Daily!IU$10,0))</f>
        <v>0.16085790884718498</v>
      </c>
      <c r="AX220" s="12">
        <f>(VLOOKUP($EG220,Data!$B:$CP,Daily!EW$10,0)+VLOOKUP($IF220,Data!$B:$CP,Daily!IV$10,0))/(VLOOKUP($EG101,Data!$B:$CP,Daily!EW$10,0)+VLOOKUP($IF101,Data!$B:$CP,Daily!IV$10,0))</f>
        <v>0.19337016574585636</v>
      </c>
      <c r="AY220" s="12">
        <f>(VLOOKUP($EG220,Data!$B:$CP,Daily!EX$10,0)+VLOOKUP($IF220,Data!$B:$CP,Daily!IW$10,0))/(VLOOKUP($EG101,Data!$B:$CP,Daily!EX$10,0)+VLOOKUP($IF101,Data!$B:$CP,Daily!IW$10,0))</f>
        <v>0.18469656992084432</v>
      </c>
      <c r="AZ220" s="12">
        <f>(VLOOKUP($EG220,Data!$B:$CP,Daily!EY$10,0)+VLOOKUP($IF220,Data!$B:$CP,Daily!IX$10,0))/(VLOOKUP($EG101,Data!$B:$CP,Daily!EY$10,0)+VLOOKUP($IF101,Data!$B:$CP,Daily!IX$10,0))</f>
        <v>0.17891373801916932</v>
      </c>
      <c r="BA220" s="12">
        <f>(VLOOKUP($EG220,Data!$B:$CP,Daily!EZ$10,0)+VLOOKUP($IF220,Data!$B:$CP,Daily!IY$10,0))/(VLOOKUP($EG101,Data!$B:$CP,Daily!EZ$10,0)+VLOOKUP($IF101,Data!$B:$CP,Daily!IY$10,0))</f>
        <v>0.22399716009939652</v>
      </c>
      <c r="BB220" s="12">
        <f>(VLOOKUP($EG220,Data!$B:$CP,Daily!FA$10,0)+VLOOKUP($IF220,Data!$B:$CP,Daily!IZ$10,0))/(VLOOKUP($EG101,Data!$B:$CP,Daily!FA$10,0)+VLOOKUP($IF101,Data!$B:$CP,Daily!IZ$10,0))</f>
        <v>0.14935822637106183</v>
      </c>
      <c r="BC220" s="12">
        <f>(VLOOKUP($EG220,Data!$B:$CP,Daily!FB$10,0)+VLOOKUP($IF220,Data!$B:$CP,Daily!JA$10,0))/(VLOOKUP($EG101,Data!$B:$CP,Daily!FB$10,0)+VLOOKUP($IF101,Data!$B:$CP,Daily!JA$10,0))</f>
        <v>0.13066666666666665</v>
      </c>
      <c r="BD220" s="12">
        <f>(VLOOKUP($EG220,Data!$B:$CP,Daily!FC$10,0)+VLOOKUP($IF220,Data!$B:$CP,Daily!JB$10,0))/(VLOOKUP($EG101,Data!$B:$CP,Daily!FC$10,0)+VLOOKUP($IF101,Data!$B:$CP,Daily!JB$10,0))</f>
        <v>0.18256130790190736</v>
      </c>
      <c r="BE220" s="12">
        <f>(VLOOKUP($EG220,Data!$B:$CP,Daily!FD$10,0)+VLOOKUP($IF220,Data!$B:$CP,Daily!JC$10,0))/(VLOOKUP($EG101,Data!$B:$CP,Daily!FD$10,0)+VLOOKUP($IF101,Data!$B:$CP,Daily!JC$10,0))</f>
        <v>0.16458852867830423</v>
      </c>
      <c r="BF220" s="12">
        <f>(VLOOKUP($EG220,Data!$B:$CP,Daily!FE$10,0)+VLOOKUP($IF220,Data!$B:$CP,Daily!JD$10,0))/(VLOOKUP($EG101,Data!$B:$CP,Daily!FE$10,0)+VLOOKUP($IF101,Data!$B:$CP,Daily!JD$10,0))</f>
        <v>0.16185567010309279</v>
      </c>
      <c r="BG220" s="12">
        <f>(VLOOKUP($EG220,Data!$B:$CP,Daily!FF$10,0)+VLOOKUP($IF220,Data!$B:$CP,Daily!JE$10,0))/(VLOOKUP($EG101,Data!$B:$CP,Daily!FF$10,0)+VLOOKUP($IF101,Data!$B:$CP,Daily!JE$10,0))</f>
        <v>0.17796610169491525</v>
      </c>
      <c r="BH220" s="12">
        <f>(VLOOKUP($EG220,Data!$B:$CP,Daily!FG$10,0)+VLOOKUP($IF220,Data!$B:$CP,Daily!JF$10,0))/(VLOOKUP($EG101,Data!$B:$CP,Daily!FG$10,0)+VLOOKUP($IF101,Data!$B:$CP,Daily!JF$10,0))</f>
        <v>0.18231441048034935</v>
      </c>
      <c r="BI220" s="12">
        <f>(VLOOKUP($EG220,Data!$B:$CP,Daily!FH$10,0)+VLOOKUP($IF220,Data!$B:$CP,Daily!JG$10,0))/(VLOOKUP($EG101,Data!$B:$CP,Daily!FH$10,0)+VLOOKUP($IF101,Data!$B:$CP,Daily!JG$10,0))</f>
        <v>0.16519546027742749</v>
      </c>
      <c r="BJ220" s="12">
        <f>(VLOOKUP($EG220,Data!$B:$CP,Daily!FI$10,0)+VLOOKUP($IF220,Data!$B:$CP,Daily!JH$10,0))/(VLOOKUP($EG101,Data!$B:$CP,Daily!FI$10,0)+VLOOKUP($IF101,Data!$B:$CP,Daily!JH$10,0))</f>
        <v>0.15384615384615385</v>
      </c>
      <c r="BK220" s="12">
        <f>(VLOOKUP($EG220,Data!$B:$CP,Daily!FJ$10,0)+VLOOKUP($IF220,Data!$B:$CP,Daily!JI$10,0))/(VLOOKUP($EG101,Data!$B:$CP,Daily!FJ$10,0)+VLOOKUP($IF101,Data!$B:$CP,Daily!JI$10,0))</f>
        <v>0.14175257731958762</v>
      </c>
      <c r="BL220" s="12">
        <f>(VLOOKUP($EG220,Data!$B:$CP,Daily!FK$10,0)+VLOOKUP($IF220,Data!$B:$CP,Daily!JJ$10,0))/(VLOOKUP($EG101,Data!$B:$CP,Daily!FK$10,0)+VLOOKUP($IF101,Data!$B:$CP,Daily!JJ$10,0))</f>
        <v>0.16379310344827586</v>
      </c>
      <c r="BM220" s="12">
        <f>(VLOOKUP($EG220,Data!$B:$CP,Daily!FL$10,0)+VLOOKUP($IF220,Data!$B:$CP,Daily!JK$10,0))/(VLOOKUP($EG101,Data!$B:$CP,Daily!FL$10,0)+VLOOKUP($IF101,Data!$B:$CP,Daily!JK$10,0))</f>
        <v>0.15762925598991173</v>
      </c>
      <c r="BN220" s="12">
        <f>(VLOOKUP($EG220,Data!$B:$CP,Daily!FM$10,0)+VLOOKUP($IF220,Data!$B:$CP,Daily!JL$10,0))/(VLOOKUP($EG101,Data!$B:$CP,Daily!FM$10,0)+VLOOKUP($IF101,Data!$B:$CP,Daily!JL$10,0))</f>
        <v>0.17067003792667509</v>
      </c>
      <c r="BO220" s="12">
        <f>(VLOOKUP($EG220,Data!$B:$CP,Daily!FN$10,0)+VLOOKUP($IF220,Data!$B:$CP,Daily!JM$10,0))/(VLOOKUP($EG101,Data!$B:$CP,Daily!FN$10,0)+VLOOKUP($IF101,Data!$B:$CP,Daily!JM$10,0))</f>
        <v>0.16648764769065522</v>
      </c>
      <c r="BP220" s="12">
        <f>(VLOOKUP($EG220,Data!$B:$CP,Daily!FO$10,0)+VLOOKUP($IF220,Data!$B:$CP,Daily!JN$10,0))/(VLOOKUP($EG101,Data!$B:$CP,Daily!FO$10,0)+VLOOKUP($IF101,Data!$B:$CP,Daily!JN$10,0))</f>
        <v>0.15960099750623441</v>
      </c>
      <c r="BQ220" s="12">
        <f>(VLOOKUP($EG220,Data!$B:$CP,Daily!FP$10,0)+VLOOKUP($IF220,Data!$B:$CP,Daily!JO$10,0))/(VLOOKUP($EG101,Data!$B:$CP,Daily!FP$10,0)+VLOOKUP($IF101,Data!$B:$CP,Daily!JO$10,0))</f>
        <v>0.15776986951364175</v>
      </c>
      <c r="BR220" s="12">
        <f>(VLOOKUP($EG220,Data!$B:$CP,Daily!FQ$10,0)+VLOOKUP($IF220,Data!$B:$CP,Daily!JP$10,0))/(VLOOKUP($EG101,Data!$B:$CP,Daily!FQ$10,0)+VLOOKUP($IF101,Data!$B:$CP,Daily!JP$10,0))</f>
        <v>0.20524412296564196</v>
      </c>
      <c r="BS220" s="12">
        <f>(VLOOKUP($EG220,Data!$B:$CP,Daily!FR$10,0)+VLOOKUP($IF220,Data!$B:$CP,Daily!JQ$10,0))/(VLOOKUP($EG101,Data!$B:$CP,Daily!FR$10,0)+VLOOKUP($IF101,Data!$B:$CP,Daily!JQ$10,0))</f>
        <v>0.17322834645669291</v>
      </c>
      <c r="BT220" s="12">
        <f>(VLOOKUP($EG220,Data!$B:$CP,Daily!FS$10,0)+VLOOKUP($IF220,Data!$B:$CP,Daily!JR$10,0))/(VLOOKUP($EG101,Data!$B:$CP,Daily!FS$10,0)+VLOOKUP($IF101,Data!$B:$CP,Daily!JR$10,0))</f>
        <v>0.12740141557128412</v>
      </c>
      <c r="BU220" s="12">
        <f>(VLOOKUP($EG220,Data!$B:$CP,Daily!FT$10,0)+VLOOKUP($IF220,Data!$B:$CP,Daily!JS$10,0))/(VLOOKUP($EG101,Data!$B:$CP,Daily!FT$10,0)+VLOOKUP($IF101,Data!$B:$CP,Daily!JS$10,0))</f>
        <v>0.15160349854227406</v>
      </c>
      <c r="BV220" s="12">
        <f>(VLOOKUP($EG220,Data!$B:$CP,Daily!FU$10,0)+VLOOKUP($IF220,Data!$B:$CP,Daily!JT$10,0))/(VLOOKUP($EG101,Data!$B:$CP,Daily!FU$10,0)+VLOOKUP($IF101,Data!$B:$CP,Daily!JT$10,0))</f>
        <v>0.15252784918594686</v>
      </c>
      <c r="BW220" s="12">
        <f>(VLOOKUP($EG220,Data!$B:$CP,Daily!FV$10,0)+VLOOKUP($IF220,Data!$B:$CP,Daily!JU$10,0))/(VLOOKUP($EG101,Data!$B:$CP,Daily!FV$10,0)+VLOOKUP($IF101,Data!$B:$CP,Daily!JU$10,0))</f>
        <v>0.14523281596452328</v>
      </c>
      <c r="BX220" s="12">
        <f>(VLOOKUP($EG220,Data!$B:$CP,Daily!FW$10,0)+VLOOKUP($IF220,Data!$B:$CP,Daily!JV$10,0))/(VLOOKUP($EG101,Data!$B:$CP,Daily!FW$10,0)+VLOOKUP($IF101,Data!$B:$CP,Daily!JV$10,0))</f>
        <v>0.17560975609756097</v>
      </c>
      <c r="BY220" s="12">
        <f>(VLOOKUP($EG220,Data!$B:$CP,Daily!FX$10,0)+VLOOKUP($IF220,Data!$B:$CP,Daily!JW$10,0))/(VLOOKUP($EG101,Data!$B:$CP,Daily!FX$10,0)+VLOOKUP($IF101,Data!$B:$CP,Daily!JW$10,0))</f>
        <v>0.14332965821389196</v>
      </c>
      <c r="BZ220" s="12">
        <f>(VLOOKUP($EG220,Data!$B:$CP,Daily!FY$10,0)+VLOOKUP($IF220,Data!$B:$CP,Daily!JX$10,0))/(VLOOKUP($EG101,Data!$B:$CP,Daily!FY$10,0)+VLOOKUP($IF101,Data!$B:$CP,Daily!JX$10,0))</f>
        <v>0.16455696202531644</v>
      </c>
      <c r="CA220" s="12">
        <f>(VLOOKUP($EG220,Data!$B:$CP,Daily!FZ$10,0)+VLOOKUP($IF220,Data!$B:$CP,Daily!JY$10,0))/(VLOOKUP($EG101,Data!$B:$CP,Daily!FZ$10,0)+VLOOKUP($IF101,Data!$B:$CP,Daily!JY$10,0))</f>
        <v>0.16971916971916973</v>
      </c>
      <c r="CB220" s="12">
        <f>(VLOOKUP($EG220,Data!$B:$CP,Daily!GA$10,0)+VLOOKUP($IF220,Data!$B:$CP,Daily!JZ$10,0))/(VLOOKUP($EG101,Data!$B:$CP,Daily!GA$10,0)+VLOOKUP($IF101,Data!$B:$CP,Daily!JZ$10,0))</f>
        <v>0.19688542825361513</v>
      </c>
      <c r="CC220" s="12">
        <f>(VLOOKUP($EG220,Data!$B:$CP,Daily!GB$10,0)+VLOOKUP($IF220,Data!$B:$CP,Daily!KA$10,0))/(VLOOKUP($EG101,Data!$B:$CP,Daily!GB$10,0)+VLOOKUP($IF101,Data!$B:$CP,Daily!KA$10,0))</f>
        <v>0.16545893719806765</v>
      </c>
      <c r="CD220" s="12">
        <f>(VLOOKUP($EG220,Data!$B:$CP,Daily!GC$10,0)+VLOOKUP($IF220,Data!$B:$CP,Daily!KB$10,0))/(VLOOKUP($EG101,Data!$B:$CP,Daily!GC$10,0)+VLOOKUP($IF101,Data!$B:$CP,Daily!KB$10,0))</f>
        <v>0.17191283292978207</v>
      </c>
      <c r="CE220" s="12">
        <f>(VLOOKUP($EG220,Data!$B:$CP,Daily!GD$10,0)+VLOOKUP($IF220,Data!$B:$CP,Daily!KC$10,0))/(VLOOKUP($EG101,Data!$B:$CP,Daily!GD$10,0)+VLOOKUP($IF101,Data!$B:$CP,Daily!KC$10,0))</f>
        <v>0.17682926829268292</v>
      </c>
      <c r="CF220" s="12">
        <f>(VLOOKUP($EG220,Data!$B:$CP,Daily!GE$10,0)+VLOOKUP($IF220,Data!$B:$CP,Daily!KD$10,0))/(VLOOKUP($EG101,Data!$B:$CP,Daily!GE$10,0)+VLOOKUP($IF101,Data!$B:$CP,Daily!KD$10,0))</f>
        <v>0.16176470588235295</v>
      </c>
      <c r="CG220" s="12">
        <f>(VLOOKUP($EG220,Data!$B:$CP,Daily!GF$10,0)+VLOOKUP($IF220,Data!$B:$CP,Daily!KE$10,0))/(VLOOKUP($EG101,Data!$B:$CP,Daily!GF$10,0)+VLOOKUP($IF101,Data!$B:$CP,Daily!KE$10,0))</f>
        <v>0.14267352185089974</v>
      </c>
      <c r="CH220" s="12">
        <f>(VLOOKUP($EG220,Data!$B:$CP,Daily!GG$10,0)+VLOOKUP($IF220,Data!$B:$CP,Daily!KF$10,0))/(VLOOKUP($EG101,Data!$B:$CP,Daily!GG$10,0)+VLOOKUP($IF101,Data!$B:$CP,Daily!KF$10,0))</f>
        <v>0.16037735849056603</v>
      </c>
      <c r="CI220" s="12">
        <f>(VLOOKUP($EG220,Data!$B:$CP,Daily!GH$10,0)+VLOOKUP($IF220,Data!$B:$CP,Daily!KG$10,0))/(VLOOKUP($EG101,Data!$B:$CP,Daily!GH$10,0)+VLOOKUP($IF101,Data!$B:$CP,Daily!KG$10,0))</f>
        <v>0.17497556207233628</v>
      </c>
      <c r="CJ220" s="12">
        <f>(VLOOKUP($EG220,Data!$B:$CP,Daily!GI$10,0)+VLOOKUP($IF220,Data!$B:$CP,Daily!KH$10,0))/(VLOOKUP($EG101,Data!$B:$CP,Daily!GI$10,0)+VLOOKUP($IF101,Data!$B:$CP,Daily!KH$10,0))</f>
        <v>0.16720257234726688</v>
      </c>
      <c r="CK220" s="12">
        <f>(VLOOKUP($EG220,Data!$B:$CP,Daily!GJ$10,0)+VLOOKUP($IF220,Data!$B:$CP,Daily!KI$10,0))/(VLOOKUP($EG101,Data!$B:$CP,Daily!GJ$10,0)+VLOOKUP($IF101,Data!$B:$CP,Daily!KI$10,0))</f>
        <v>0.17848410757946209</v>
      </c>
      <c r="CL220" s="12">
        <f>(VLOOKUP($EG220,Data!$B:$CP,Daily!GK$10,0)+VLOOKUP($IF220,Data!$B:$CP,Daily!KJ$10,0))/(VLOOKUP($EG101,Data!$B:$CP,Daily!GK$10,0)+VLOOKUP($IF101,Data!$B:$CP,Daily!KJ$10,0))</f>
        <v>0.13904982618771727</v>
      </c>
      <c r="CM220" s="12">
        <f>(VLOOKUP($EG220,Data!$B:$CP,Daily!GL$10,0)+VLOOKUP($IF220,Data!$B:$CP,Daily!KK$10,0))/(VLOOKUP($EG101,Data!$B:$CP,Daily!GL$10,0)+VLOOKUP($IF101,Data!$B:$CP,Daily!KK$10,0))</f>
        <v>0.15659679408138102</v>
      </c>
      <c r="CN220" s="12">
        <f>(VLOOKUP($EG220,Data!$B:$CP,Daily!GM$10,0)+VLOOKUP($IF220,Data!$B:$CP,Daily!KL$10,0))/(VLOOKUP($EG101,Data!$B:$CP,Daily!GM$10,0)+VLOOKUP($IF101,Data!$B:$CP,Daily!KL$10,0))</f>
        <v>0.15855181023720349</v>
      </c>
      <c r="CO220" s="12">
        <f>(VLOOKUP($EG220,Data!$B:$CP,Daily!GN$10,0)+VLOOKUP($IF220,Data!$B:$CP,Daily!KM$10,0))/(VLOOKUP($EG101,Data!$B:$CP,Daily!GN$10,0)+VLOOKUP($IF101,Data!$B:$CP,Daily!KM$10,0))</f>
        <v>0.1591160220994475</v>
      </c>
      <c r="CP220" s="12">
        <f>(VLOOKUP($EG220,Data!$B:$CP,Daily!GO$10,0)+VLOOKUP($IF220,Data!$B:$CP,Daily!KN$10,0))/(VLOOKUP($EG101,Data!$B:$CP,Daily!GO$10,0)+VLOOKUP($IF101,Data!$B:$CP,Daily!KN$10,0))</f>
        <v>0.19170403587443946</v>
      </c>
      <c r="CQ220" s="12">
        <f>(VLOOKUP($EG220,Data!$B:$CP,Daily!GP$10,0)+VLOOKUP($IF220,Data!$B:$CP,Daily!KO$10,0))/(VLOOKUP($EG101,Data!$B:$CP,Daily!GP$10,0)+VLOOKUP($IF101,Data!$B:$CP,Daily!KO$10,0))</f>
        <v>0.15569972196478221</v>
      </c>
      <c r="CR220" s="12">
        <f>(VLOOKUP($EG220,Data!$B:$CP,Daily!GQ$10,0)+VLOOKUP($IF220,Data!$B:$CP,Daily!KP$10,0))/(VLOOKUP($EG101,Data!$B:$CP,Daily!GQ$10,0)+VLOOKUP($IF101,Data!$B:$CP,Daily!KP$10,0))</f>
        <v>0.18354430379746836</v>
      </c>
      <c r="CS220" s="12">
        <f>(VLOOKUP($EG220,Data!$B:$CP,Daily!GR$10,0)+VLOOKUP($IF220,Data!$B:$CP,Daily!KQ$10,0))/(VLOOKUP($EG101,Data!$B:$CP,Daily!GR$10,0)+VLOOKUP($IF101,Data!$B:$CP,Daily!KQ$10,0))</f>
        <v>0.14800995024875621</v>
      </c>
      <c r="CT220" s="12">
        <f>(VLOOKUP($EG220,Data!$B:$CP,Daily!GS$10,0)+VLOOKUP($IF220,Data!$B:$CP,Daily!KR$10,0))/(VLOOKUP($EG101,Data!$B:$CP,Daily!GS$10,0)+VLOOKUP($IF101,Data!$B:$CP,Daily!KR$10,0))</f>
        <v>0.14623655913978495</v>
      </c>
      <c r="CU220" s="12">
        <f>(VLOOKUP($EG220,Data!$B:$CP,Daily!GT$10,0)+VLOOKUP($IF220,Data!$B:$CP,Daily!KS$10,0))/(VLOOKUP($EG101,Data!$B:$CP,Daily!GT$10,0)+VLOOKUP($IF101,Data!$B:$CP,Daily!KS$10,0))</f>
        <v>0.17564102564102563</v>
      </c>
      <c r="CV220" s="12">
        <f>(VLOOKUP($EG220,Data!$B:$CP,Daily!GU$10,0)+VLOOKUP($IF220,Data!$B:$CP,Daily!KT$10,0))/(VLOOKUP($EG101,Data!$B:$CP,Daily!GU$10,0)+VLOOKUP($IF101,Data!$B:$CP,Daily!KT$10,0))</f>
        <v>0.17980295566502463</v>
      </c>
      <c r="CW220" s="12">
        <f>(VLOOKUP($EG220,Data!$B:$CP,Daily!GV$10,0)+VLOOKUP($IF220,Data!$B:$CP,Daily!KU$10,0))/(VLOOKUP($EG101,Data!$B:$CP,Daily!GV$10,0)+VLOOKUP($IF101,Data!$B:$CP,Daily!KU$10,0))</f>
        <v>0.15840517241379309</v>
      </c>
      <c r="CX220" s="12">
        <f>(VLOOKUP($EG220,Data!$B:$CP,Daily!GW$10,0)+VLOOKUP($IF220,Data!$B:$CP,Daily!KV$10,0))/(VLOOKUP($EG101,Data!$B:$CP,Daily!GW$10,0)+VLOOKUP($IF101,Data!$B:$CP,Daily!KV$10,0))</f>
        <v>0.16734972677595628</v>
      </c>
      <c r="CY220" s="12">
        <f>(VLOOKUP($EG220,Data!$B:$CP,Daily!GX$10,0)+VLOOKUP($IF220,Data!$B:$CP,Daily!KW$10,0))/(VLOOKUP($EG101,Data!$B:$CP,Daily!GX$10,0)+VLOOKUP($IF101,Data!$B:$CP,Daily!KW$10,0))</f>
        <v>0.14313919052319843</v>
      </c>
      <c r="CZ220" s="12">
        <f>(VLOOKUP($EG220,Data!$B:$CP,Daily!GY$10,0)+VLOOKUP($IF220,Data!$B:$CP,Daily!KX$10,0))/(VLOOKUP($EG101,Data!$B:$CP,Daily!GY$10,0)+VLOOKUP($IF101,Data!$B:$CP,Daily!KX$10,0))</f>
        <v>0.15967365967365968</v>
      </c>
      <c r="DA220" s="12">
        <f>(VLOOKUP($EG220,Data!$B:$CP,Daily!GZ$10,0)+VLOOKUP($IF220,Data!$B:$CP,Daily!KY$10,0))/(VLOOKUP($EG101,Data!$B:$CP,Daily!GZ$10,0)+VLOOKUP($IF101,Data!$B:$CP,Daily!KY$10,0))</f>
        <v>0.14685314685314685</v>
      </c>
      <c r="DB220" s="12">
        <f>(VLOOKUP($EG220,Data!$B:$CP,Daily!HA$10,0)+VLOOKUP($IF220,Data!$B:$CP,Daily!KZ$10,0))/(VLOOKUP($EG101,Data!$B:$CP,Daily!HA$10,0)+VLOOKUP($IF101,Data!$B:$CP,Daily!KZ$10,0))</f>
        <v>0.1691919191919192</v>
      </c>
      <c r="DC220" s="12">
        <f>(VLOOKUP($EG220,Data!$B:$CP,Daily!HB$10,0)+VLOOKUP($IF220,Data!$B:$CP,Daily!LA$10,0))/(VLOOKUP($EG101,Data!$B:$CP,Daily!HB$10,0)+VLOOKUP($IF101,Data!$B:$CP,Daily!LA$10,0))</f>
        <v>0.17048346055979643</v>
      </c>
      <c r="DD220" s="12">
        <f>(VLOOKUP($EG220,Data!$B:$CP,Daily!HC$10,0)+VLOOKUP($IF220,Data!$B:$CP,Daily!LB$10,0))/(VLOOKUP($EG101,Data!$B:$CP,Daily!HC$10,0)+VLOOKUP($IF101,Data!$B:$CP,Daily!LB$10,0))</f>
        <v>0.16868798235942667</v>
      </c>
      <c r="DE220" s="12">
        <f>(VLOOKUP($EG220,Data!$B:$CP,Daily!HD$10,0)+VLOOKUP($IF220,Data!$B:$CP,Daily!LC$10,0))/(VLOOKUP($EG101,Data!$B:$CP,Daily!HD$10,0)+VLOOKUP($IF101,Data!$B:$CP,Daily!LC$10,0))</f>
        <v>0.17551462621885158</v>
      </c>
      <c r="DF220" s="12">
        <f>(VLOOKUP($EG220,Data!$B:$CP,Daily!HE$10,0)+VLOOKUP($IF220,Data!$B:$CP,Daily!LD$10,0))/(VLOOKUP($EG101,Data!$B:$CP,Daily!HE$10,0)+VLOOKUP($IF101,Data!$B:$CP,Daily!LD$10,0))</f>
        <v>0.17090069284064666</v>
      </c>
      <c r="DG220" s="12">
        <f>(VLOOKUP($EG220,Data!$B:$CP,Daily!HF$10,0)+VLOOKUP($IF220,Data!$B:$CP,Daily!LE$10,0))/(VLOOKUP($EG101,Data!$B:$CP,Daily!HF$10,0)+VLOOKUP($IF101,Data!$B:$CP,Daily!LE$10,0))</f>
        <v>0.20415224913494809</v>
      </c>
      <c r="DH220" s="12">
        <f>(VLOOKUP($EG220,Data!$B:$CP,Daily!HG$10,0)+VLOOKUP($IF220,Data!$B:$CP,Daily!LF$10,0))/(VLOOKUP($EG101,Data!$B:$CP,Daily!HG$10,0)+VLOOKUP($IF101,Data!$B:$CP,Daily!LF$10,0))</f>
        <v>0.16305732484076432</v>
      </c>
      <c r="DI220" s="12">
        <f>(VLOOKUP($EG220,Data!$B:$CP,Daily!HH$10,0)+VLOOKUP($IF220,Data!$B:$CP,Daily!LG$10,0))/(VLOOKUP($EG101,Data!$B:$CP,Daily!HH$10,0)+VLOOKUP($IF101,Data!$B:$CP,Daily!LG$10,0))</f>
        <v>0.19976218787158145</v>
      </c>
      <c r="DJ220" s="12">
        <f>(VLOOKUP($EG220,Data!$B:$CP,Daily!HI$10,0)+VLOOKUP($IF220,Data!$B:$CP,Daily!LH$10,0))/(VLOOKUP($EG101,Data!$B:$CP,Daily!HI$10,0)+VLOOKUP($IF101,Data!$B:$CP,Daily!LH$10,0))</f>
        <v>0.15286624203821655</v>
      </c>
      <c r="DK220" s="12">
        <f>(VLOOKUP($EG220,Data!$B:$CP,Daily!HJ$10,0)+VLOOKUP($IF220,Data!$B:$CP,Daily!LI$10,0))/(VLOOKUP($EG101,Data!$B:$CP,Daily!HJ$10,0)+VLOOKUP($IF101,Data!$B:$CP,Daily!LI$10,0))</f>
        <v>0.14623655913978495</v>
      </c>
      <c r="DL220" s="12">
        <f>(VLOOKUP($EG220,Data!$B:$CP,Daily!HK$10,0)+VLOOKUP($IF220,Data!$B:$CP,Daily!LJ$10,0))/(VLOOKUP($EG101,Data!$B:$CP,Daily!HK$10,0)+VLOOKUP($IF101,Data!$B:$CP,Daily!LJ$10,0))</f>
        <v>0.16451612903225807</v>
      </c>
      <c r="DM220" s="12">
        <f>(VLOOKUP($EG220,Data!$B:$CP,Daily!HL$10,0)+VLOOKUP($IF220,Data!$B:$CP,Daily!LK$10,0))/(VLOOKUP($EG101,Data!$B:$CP,Daily!HL$10,0)+VLOOKUP($IF101,Data!$B:$CP,Daily!LK$10,0))</f>
        <v>0.17097170971709716</v>
      </c>
      <c r="DN220" s="12">
        <f>(VLOOKUP($EG220,Data!$B:$CP,Daily!HM$10,0)+VLOOKUP($IF220,Data!$B:$CP,Daily!LL$10,0))/(VLOOKUP($EG101,Data!$B:$CP,Daily!HM$10,0)+VLOOKUP($IF101,Data!$B:$CP,Daily!LL$10,0))</f>
        <v>0.15049226441631505</v>
      </c>
      <c r="DO220" s="12">
        <f>(VLOOKUP($EG220,Data!$B:$CP,Daily!HN$10,0)+VLOOKUP($IF220,Data!$B:$CP,Daily!LM$10,0))/(VLOOKUP($EG101,Data!$B:$CP,Daily!HN$10,0)+VLOOKUP($IF101,Data!$B:$CP,Daily!LM$10,0))</f>
        <v>0.20871559633027523</v>
      </c>
      <c r="DP220" s="12">
        <f>(VLOOKUP($EG220,Data!$B:$CP,Daily!HO$10,0)+VLOOKUP($IF220,Data!$B:$CP,Daily!LN$10,0))/(VLOOKUP($EG101,Data!$B:$CP,Daily!HO$10,0)+VLOOKUP($IF101,Data!$B:$CP,Daily!LN$10,0))</f>
        <v>0.17253121452894438</v>
      </c>
      <c r="DQ220" s="12">
        <f>(VLOOKUP($EG220,Data!$B:$CP,Daily!HP$10,0)+VLOOKUP($IF220,Data!$B:$CP,Daily!LO$10,0))/(VLOOKUP($EG101,Data!$B:$CP,Daily!HP$10,0)+VLOOKUP($IF101,Data!$B:$CP,Daily!LO$10,0))</f>
        <v>0.16077537058152794</v>
      </c>
      <c r="DR220" s="12">
        <f>(VLOOKUP($EG220,Data!$B:$CP,Daily!HQ$10,0)+VLOOKUP($IF220,Data!$B:$CP,Daily!LP$10,0))/(VLOOKUP($EG101,Data!$B:$CP,Daily!HQ$10,0)+VLOOKUP($IF101,Data!$B:$CP,Daily!LP$10,0))</f>
        <v>0.17473684210526316</v>
      </c>
      <c r="DS220" s="12">
        <f>(VLOOKUP($EG220,Data!$B:$CP,Daily!HR$10,0)+VLOOKUP($IF220,Data!$B:$CP,Daily!LQ$10,0))/(VLOOKUP($EG101,Data!$B:$CP,Daily!HR$10,0)+VLOOKUP($IF101,Data!$B:$CP,Daily!LQ$10,0))</f>
        <v>0.18312387791741472</v>
      </c>
      <c r="DT220" s="12">
        <f>(VLOOKUP($EG220,Data!$B:$CP,Daily!HS$10,0)+VLOOKUP($IF220,Data!$B:$CP,Daily!LR$10,0))/(VLOOKUP($EG101,Data!$B:$CP,Daily!HS$10,0)+VLOOKUP($IF101,Data!$B:$CP,Daily!LR$10,0))</f>
        <v>0.17992424242424243</v>
      </c>
      <c r="DU220" s="12">
        <f>(VLOOKUP($EG220,Data!$B:$CP,Daily!HT$10,0)+VLOOKUP($IF220,Data!$B:$CP,Daily!LS$10,0))/(VLOOKUP($EG101,Data!$B:$CP,Daily!HT$10,0)+VLOOKUP($IF101,Data!$B:$CP,Daily!LS$10,0))</f>
        <v>0.17385620915032679</v>
      </c>
      <c r="DV220" s="14"/>
      <c r="DW220" s="12">
        <f t="shared" si="3324"/>
        <v>0.15776986951364175</v>
      </c>
      <c r="DX220" s="12">
        <f t="shared" si="3325"/>
        <v>0.17891373801916932</v>
      </c>
      <c r="DY220" s="12">
        <f t="shared" si="3326"/>
        <v>2.1143868505527574E-2</v>
      </c>
      <c r="DZ220" s="12">
        <f t="shared" si="3327"/>
        <v>0.19477163939831499</v>
      </c>
      <c r="EA220" s="12">
        <f t="shared" si="3328"/>
        <v>0.14191196813449608</v>
      </c>
      <c r="EB220" s="14"/>
      <c r="EC220" s="12">
        <f t="shared" si="3362"/>
        <v>1.7772343429185159E-2</v>
      </c>
      <c r="ED220" s="12">
        <f>SUMPRODUCT(DN220:DT220,DN$101:DT$101)/SUM(DN$101:DT$101)</f>
        <v>0.17591506910404994</v>
      </c>
      <c r="EE220" s="12">
        <f>SUMPRODUCT(CR220:DT220,CR$101:DT$101)/SUM(CR$101:DT$101)</f>
        <v>0.16877609909050384</v>
      </c>
      <c r="EF220" s="1"/>
      <c r="EG220" s="7" t="s">
        <v>617</v>
      </c>
      <c r="EH220" s="7" t="s">
        <v>92</v>
      </c>
      <c r="EI220" s="12">
        <f>VLOOKUP($EG220,Data!$B:$CP,Daily!EI$10,0)/VLOOKUP($EG101,Data!$B:$CP,Daily!EI$10,0)</f>
        <v>0.18314424635332252</v>
      </c>
      <c r="EJ220" s="12">
        <f>VLOOKUP($EG220,Data!$B:$CP,Daily!EJ$10,0)/VLOOKUP($EG101,Data!$B:$CP,Daily!EJ$10,0)</f>
        <v>0.20610687022900764</v>
      </c>
      <c r="EK220" s="12">
        <f>VLOOKUP($EG220,Data!$B:$CP,Daily!EK$10,0)/VLOOKUP($EG101,Data!$B:$CP,Daily!EK$10,0)</f>
        <v>0.2073170731707317</v>
      </c>
      <c r="EL220" s="12">
        <f>VLOOKUP($EG220,Data!$B:$CP,Daily!EL$10,0)/VLOOKUP($EG101,Data!$B:$CP,Daily!EL$10,0)</f>
        <v>0.17218543046357615</v>
      </c>
      <c r="EM220" s="12">
        <f>VLOOKUP($EG220,Data!$B:$CP,Daily!EM$10,0)/VLOOKUP($EG101,Data!$B:$CP,Daily!EM$10,0)</f>
        <v>0.18672839506172839</v>
      </c>
      <c r="EN220" s="12">
        <f>VLOOKUP($EG220,Data!$B:$CP,Daily!EN$10,0)/VLOOKUP($EG101,Data!$B:$CP,Daily!EN$10,0)</f>
        <v>0.20071684587813621</v>
      </c>
      <c r="EO220" s="12">
        <f>VLOOKUP($EG220,Data!$B:$CP,Daily!EO$10,0)/VLOOKUP($EG101,Data!$B:$CP,Daily!EO$10,0)</f>
        <v>0.17</v>
      </c>
      <c r="EP220" s="12">
        <f>VLOOKUP($EG220,Data!$B:$CP,Daily!EP$10,0)/VLOOKUP($EG101,Data!$B:$CP,Daily!EP$10,0)</f>
        <v>0.19099590723055934</v>
      </c>
      <c r="EQ220" s="12">
        <f>VLOOKUP($EG220,Data!$B:$CP,Daily!EQ$10,0)/VLOOKUP($EG101,Data!$B:$CP,Daily!EQ$10,0)</f>
        <v>0.17348377997179126</v>
      </c>
      <c r="ER220" s="12">
        <f>VLOOKUP($EG220,Data!$B:$CP,Daily!ER$10,0)/VLOOKUP($EG101,Data!$B:$CP,Daily!ER$10,0)</f>
        <v>0.18266666666666667</v>
      </c>
      <c r="ES220" s="12">
        <f>VLOOKUP($EG220,Data!$B:$CP,Daily!ES$10,0)/VLOOKUP($EG101,Data!$B:$CP,Daily!ES$10,0)</f>
        <v>0.20265379975874548</v>
      </c>
      <c r="ET220" s="12">
        <f>VLOOKUP($EG220,Data!$B:$CP,Daily!ET$10,0)/VLOOKUP($EG101,Data!$B:$CP,Daily!ET$10,0)</f>
        <v>0.18505338078291814</v>
      </c>
      <c r="EU220" s="12">
        <f>VLOOKUP($EG220,Data!$B:$CP,Daily!EU$10,0)/VLOOKUP($EG101,Data!$B:$CP,Daily!EU$10,0)</f>
        <v>0.17787742899850523</v>
      </c>
      <c r="EV220" s="12">
        <f>VLOOKUP($EG220,Data!$B:$CP,Daily!EV$10,0)/VLOOKUP($EG101,Data!$B:$CP,Daily!EV$10,0)</f>
        <v>0.15355086372360843</v>
      </c>
      <c r="EW220" s="12">
        <f>VLOOKUP($EG220,Data!$B:$CP,Daily!EW$10,0)/VLOOKUP($EG101,Data!$B:$CP,Daily!EW$10,0)</f>
        <v>0.20864661654135339</v>
      </c>
      <c r="EX220" s="12">
        <f>VLOOKUP($EG220,Data!$B:$CP,Daily!EX$10,0)/VLOOKUP($EG101,Data!$B:$CP,Daily!EX$10,0)</f>
        <v>0.18817204301075269</v>
      </c>
      <c r="EY220" s="12">
        <f>VLOOKUP($EG220,Data!$B:$CP,Daily!EY$10,0)/VLOOKUP($EG101,Data!$B:$CP,Daily!EY$10,0)</f>
        <v>0.1787709497206704</v>
      </c>
      <c r="EZ220" s="12">
        <f>VLOOKUP($EG220,Data!$B:$CP,Daily!EZ$10,0)/VLOOKUP($EG101,Data!$B:$CP,Daily!EZ$10,0)</f>
        <v>0.23247232472324722</v>
      </c>
      <c r="FA220" s="12">
        <f>VLOOKUP($EG220,Data!$B:$CP,Daily!FA$10,0)/VLOOKUP($EG101,Data!$B:$CP,Daily!FA$10,0)</f>
        <v>0.15094339622641509</v>
      </c>
      <c r="FB220" s="12">
        <f>VLOOKUP($EG220,Data!$B:$CP,Daily!FB$10,0)/VLOOKUP($EG101,Data!$B:$CP,Daily!FB$10,0)</f>
        <v>0.14259927797833935</v>
      </c>
      <c r="FC220" s="12">
        <f>VLOOKUP($EG220,Data!$B:$CP,Daily!FC$10,0)/VLOOKUP($EG101,Data!$B:$CP,Daily!FC$10,0)</f>
        <v>0.20321931589537223</v>
      </c>
      <c r="FD220" s="12">
        <f>VLOOKUP($EG220,Data!$B:$CP,Daily!FD$10,0)/VLOOKUP($EG101,Data!$B:$CP,Daily!FD$10,0)</f>
        <v>0.17052980132450332</v>
      </c>
      <c r="FE220" s="12">
        <f>VLOOKUP($EG220,Data!$B:$CP,Daily!FE$10,0)/VLOOKUP($EG101,Data!$B:$CP,Daily!FE$10,0)</f>
        <v>0.14820143884892087</v>
      </c>
      <c r="FF220" s="12">
        <f>VLOOKUP($EG220,Data!$B:$CP,Daily!FF$10,0)/VLOOKUP($EG101,Data!$B:$CP,Daily!FF$10,0)</f>
        <v>0.16786226685796271</v>
      </c>
      <c r="FG220" s="12">
        <f>VLOOKUP($EG220,Data!$B:$CP,Daily!FG$10,0)/VLOOKUP($EG101,Data!$B:$CP,Daily!FG$10,0)</f>
        <v>0.17877906976744187</v>
      </c>
      <c r="FH220" s="12">
        <f>VLOOKUP($EG220,Data!$B:$CP,Daily!FH$10,0)/VLOOKUP($EG101,Data!$B:$CP,Daily!FH$10,0)</f>
        <v>0.16695059625212946</v>
      </c>
      <c r="FI220" s="12">
        <f>VLOOKUP($EG220,Data!$B:$CP,Daily!FI$10,0)/VLOOKUP($EG101,Data!$B:$CP,Daily!FI$10,0)</f>
        <v>0.15692821368948248</v>
      </c>
      <c r="FJ220" s="12">
        <f>VLOOKUP($EG220,Data!$B:$CP,Daily!FJ$10,0)/VLOOKUP($EG101,Data!$B:$CP,Daily!FJ$10,0)</f>
        <v>0.13285457809694792</v>
      </c>
      <c r="FK220" s="12">
        <f>VLOOKUP($EG220,Data!$B:$CP,Daily!FK$10,0)/VLOOKUP($EG101,Data!$B:$CP,Daily!FK$10,0)</f>
        <v>0.15920398009950248</v>
      </c>
      <c r="FL220" s="12">
        <f>VLOOKUP($EG220,Data!$B:$CP,Daily!FL$10,0)/VLOOKUP($EG101,Data!$B:$CP,Daily!FL$10,0)</f>
        <v>0.16347826086956521</v>
      </c>
      <c r="FM220" s="12">
        <f>VLOOKUP($EG220,Data!$B:$CP,Daily!FM$10,0)/VLOOKUP($EG101,Data!$B:$CP,Daily!FM$10,0)</f>
        <v>0.16751269035532995</v>
      </c>
      <c r="FN220" s="12">
        <f>VLOOKUP($EG220,Data!$B:$CP,Daily!FN$10,0)/VLOOKUP($EG101,Data!$B:$CP,Daily!FN$10,0)</f>
        <v>0.1681159420289855</v>
      </c>
      <c r="FO220" s="12">
        <f>VLOOKUP($EG220,Data!$B:$CP,Daily!FO$10,0)/VLOOKUP($EG101,Data!$B:$CP,Daily!FO$10,0)</f>
        <v>0.1793103448275862</v>
      </c>
      <c r="FP220" s="12">
        <f>VLOOKUP($EG220,Data!$B:$CP,Daily!FP$10,0)/VLOOKUP($EG101,Data!$B:$CP,Daily!FP$10,0)</f>
        <v>0.1696</v>
      </c>
      <c r="FQ220" s="12">
        <f>VLOOKUP($EG220,Data!$B:$CP,Daily!FQ$10,0)/VLOOKUP($EG101,Data!$B:$CP,Daily!FQ$10,0)</f>
        <v>0.20434227330779056</v>
      </c>
      <c r="FR220" s="12">
        <f>VLOOKUP($EG220,Data!$B:$CP,Daily!FR$10,0)/VLOOKUP($EG101,Data!$B:$CP,Daily!FR$10,0)</f>
        <v>0.16572504708097929</v>
      </c>
      <c r="FS220" s="12">
        <f>VLOOKUP($EG220,Data!$B:$CP,Daily!FS$10,0)/VLOOKUP($EG101,Data!$B:$CP,Daily!FS$10,0)</f>
        <v>0.12784090909090909</v>
      </c>
      <c r="FT220" s="12">
        <f>VLOOKUP($EG220,Data!$B:$CP,Daily!FT$10,0)/VLOOKUP($EG101,Data!$B:$CP,Daily!FT$10,0)</f>
        <v>0.1487935656836461</v>
      </c>
      <c r="FU220" s="12">
        <f>VLOOKUP($EG220,Data!$B:$CP,Daily!FU$10,0)/VLOOKUP($EG101,Data!$B:$CP,Daily!FU$10,0)</f>
        <v>0.15393518518518517</v>
      </c>
      <c r="FV220" s="12">
        <f>VLOOKUP($EG220,Data!$B:$CP,Daily!FV$10,0)/VLOOKUP($EG101,Data!$B:$CP,Daily!FV$10,0)</f>
        <v>0.14501510574018128</v>
      </c>
      <c r="FW220" s="12">
        <f>VLOOKUP($EG220,Data!$B:$CP,Daily!FW$10,0)/VLOOKUP($EG101,Data!$B:$CP,Daily!FW$10,0)</f>
        <v>0.19063545150501673</v>
      </c>
      <c r="FX220" s="12">
        <f>VLOOKUP($EG220,Data!$B:$CP,Daily!FX$10,0)/VLOOKUP($EG101,Data!$B:$CP,Daily!FX$10,0)</f>
        <v>0.14940828402366865</v>
      </c>
      <c r="FY220" s="12">
        <f>VLOOKUP($EG220,Data!$B:$CP,Daily!FY$10,0)/VLOOKUP($EG101,Data!$B:$CP,Daily!FY$10,0)</f>
        <v>0.16443594646271512</v>
      </c>
      <c r="FZ220" s="12">
        <f>VLOOKUP($EG220,Data!$B:$CP,Daily!FZ$10,0)/VLOOKUP($EG101,Data!$B:$CP,Daily!FZ$10,0)</f>
        <v>0.18573797678275289</v>
      </c>
      <c r="GA220" s="12">
        <f>VLOOKUP($EG220,Data!$B:$CP,Daily!GA$10,0)/VLOOKUP($EG101,Data!$B:$CP,Daily!GA$10,0)</f>
        <v>0.19908814589665655</v>
      </c>
      <c r="GB220" s="12">
        <f>VLOOKUP($EG220,Data!$B:$CP,Daily!GB$10,0)/VLOOKUP($EG101,Data!$B:$CP,Daily!GB$10,0)</f>
        <v>0.17455138662316477</v>
      </c>
      <c r="GC220" s="12">
        <f>VLOOKUP($EG220,Data!$B:$CP,Daily!GC$10,0)/VLOOKUP($EG101,Data!$B:$CP,Daily!GC$10,0)</f>
        <v>0.16445182724252491</v>
      </c>
      <c r="GD220" s="12">
        <f>VLOOKUP($EG220,Data!$B:$CP,Daily!GD$10,0)/VLOOKUP($EG101,Data!$B:$CP,Daily!GD$10,0)</f>
        <v>0.19455782312925171</v>
      </c>
      <c r="GE220" s="12">
        <f>VLOOKUP($EG220,Data!$B:$CP,Daily!GE$10,0)/VLOOKUP($EG101,Data!$B:$CP,Daily!GE$10,0)</f>
        <v>0.16993464052287582</v>
      </c>
      <c r="GF220" s="12">
        <f>VLOOKUP($EG220,Data!$B:$CP,Daily!GF$10,0)/VLOOKUP($EG101,Data!$B:$CP,Daily!GF$10,0)</f>
        <v>0.14912280701754385</v>
      </c>
      <c r="GG220" s="12">
        <f>VLOOKUP($EG220,Data!$B:$CP,Daily!GG$10,0)/VLOOKUP($EG101,Data!$B:$CP,Daily!GG$10,0)</f>
        <v>0.1701534170153417</v>
      </c>
      <c r="GH220" s="12">
        <f>VLOOKUP($EG220,Data!$B:$CP,Daily!GH$10,0)/VLOOKUP($EG101,Data!$B:$CP,Daily!GH$10,0)</f>
        <v>0.19174434087882822</v>
      </c>
      <c r="GI220" s="12">
        <f>VLOOKUP($EG220,Data!$B:$CP,Daily!GI$10,0)/VLOOKUP($EG101,Data!$B:$CP,Daily!GI$10,0)</f>
        <v>0.17403314917127072</v>
      </c>
      <c r="GJ220" s="12">
        <f>VLOOKUP($EG220,Data!$B:$CP,Daily!GJ$10,0)/VLOOKUP($EG101,Data!$B:$CP,Daily!GJ$10,0)</f>
        <v>0.184640522875817</v>
      </c>
      <c r="GK220" s="12">
        <f>VLOOKUP($EG220,Data!$B:$CP,Daily!GK$10,0)/VLOOKUP($EG101,Data!$B:$CP,Daily!GK$10,0)</f>
        <v>0.15286624203821655</v>
      </c>
      <c r="GL220" s="12">
        <f>VLOOKUP($EG220,Data!$B:$CP,Daily!GL$10,0)/VLOOKUP($EG101,Data!$B:$CP,Daily!GL$10,0)</f>
        <v>0.1606837606837607</v>
      </c>
      <c r="GM220" s="12">
        <f>VLOOKUP($EG220,Data!$B:$CP,Daily!GM$10,0)/VLOOKUP($EG101,Data!$B:$CP,Daily!GM$10,0)</f>
        <v>0.17043478260869566</v>
      </c>
      <c r="GN220" s="12">
        <f>VLOOKUP($EG220,Data!$B:$CP,Daily!GN$10,0)/VLOOKUP($EG101,Data!$B:$CP,Daily!GN$10,0)</f>
        <v>0.16897081413210446</v>
      </c>
      <c r="GO220" s="12">
        <f>VLOOKUP($EG220,Data!$B:$CP,Daily!GO$10,0)/VLOOKUP($EG101,Data!$B:$CP,Daily!GO$10,0)</f>
        <v>0.18827160493827161</v>
      </c>
      <c r="GP220" s="12">
        <f>VLOOKUP($EG220,Data!$B:$CP,Daily!GP$10,0)/VLOOKUP($EG101,Data!$B:$CP,Daily!GP$10,0)</f>
        <v>0.16133004926108374</v>
      </c>
      <c r="GQ220" s="12">
        <f>VLOOKUP($EG220,Data!$B:$CP,Daily!GQ$10,0)/VLOOKUP($EG101,Data!$B:$CP,Daily!GQ$10,0)</f>
        <v>0.20903010033444816</v>
      </c>
      <c r="GR220" s="12">
        <f>VLOOKUP($EG220,Data!$B:$CP,Daily!GR$10,0)/VLOOKUP($EG101,Data!$B:$CP,Daily!GR$10,0)</f>
        <v>0.15881326352530542</v>
      </c>
      <c r="GS220" s="12">
        <f>VLOOKUP($EG220,Data!$B:$CP,Daily!GS$10,0)/VLOOKUP($EG101,Data!$B:$CP,Daily!GS$10,0)</f>
        <v>0.15088757396449703</v>
      </c>
      <c r="GT220" s="12">
        <f>VLOOKUP($EG220,Data!$B:$CP,Daily!GT$10,0)/VLOOKUP($EG101,Data!$B:$CP,Daily!GT$10,0)</f>
        <v>0.17482517482517482</v>
      </c>
      <c r="GU220" s="12">
        <f>VLOOKUP($EG220,Data!$B:$CP,Daily!GU$10,0)/VLOOKUP($EG101,Data!$B:$CP,Daily!GU$10,0)</f>
        <v>0.19458544839255498</v>
      </c>
      <c r="GV220" s="12">
        <f>VLOOKUP($EG220,Data!$B:$CP,Daily!GV$10,0)/VLOOKUP($EG101,Data!$B:$CP,Daily!GV$10,0)</f>
        <v>0.16790490341753342</v>
      </c>
      <c r="GW220" s="12">
        <f>VLOOKUP($EG220,Data!$B:$CP,Daily!GW$10,0)/VLOOKUP($EG101,Data!$B:$CP,Daily!GW$10,0)</f>
        <v>0.17113783533765031</v>
      </c>
      <c r="GX220" s="12">
        <f>VLOOKUP($EG220,Data!$B:$CP,Daily!GX$10,0)/VLOOKUP($EG101,Data!$B:$CP,Daily!GX$10,0)</f>
        <v>0.1487935656836461</v>
      </c>
      <c r="GY220" s="12">
        <f>VLOOKUP($EG220,Data!$B:$CP,Daily!GY$10,0)/VLOOKUP($EG101,Data!$B:$CP,Daily!GY$10,0)</f>
        <v>0.16057233704292528</v>
      </c>
      <c r="GZ220" s="12">
        <f>VLOOKUP($EG220,Data!$B:$CP,Daily!GZ$10,0)/VLOOKUP($EG101,Data!$B:$CP,Daily!GZ$10,0)</f>
        <v>0.14471544715447154</v>
      </c>
      <c r="HA220" s="12">
        <f>VLOOKUP($EG220,Data!$B:$CP,Daily!HA$10,0)/VLOOKUP($EG101,Data!$B:$CP,Daily!HA$10,0)</f>
        <v>0.16783216783216784</v>
      </c>
      <c r="HB220" s="12">
        <f>VLOOKUP($EG220,Data!$B:$CP,Daily!HB$10,0)/VLOOKUP($EG101,Data!$B:$CP,Daily!HB$10,0)</f>
        <v>0.17666666666666667</v>
      </c>
      <c r="HC220" s="12">
        <f>VLOOKUP($EG220,Data!$B:$CP,Daily!HC$10,0)/VLOOKUP($EG101,Data!$B:$CP,Daily!HC$10,0)</f>
        <v>0.17322834645669291</v>
      </c>
      <c r="HD220" s="12">
        <f>VLOOKUP($EG220,Data!$B:$CP,Daily!HD$10,0)/VLOOKUP($EG101,Data!$B:$CP,Daily!HD$10,0)</f>
        <v>0.17525773195876287</v>
      </c>
      <c r="HE220" s="12">
        <f>VLOOKUP($EG220,Data!$B:$CP,Daily!HE$10,0)/VLOOKUP($EG101,Data!$B:$CP,Daily!HE$10,0)</f>
        <v>0.17563291139240506</v>
      </c>
      <c r="HF220" s="12">
        <f>VLOOKUP($EG220,Data!$B:$CP,Daily!HF$10,0)/VLOOKUP($EG101,Data!$B:$CP,Daily!HF$10,0)</f>
        <v>0.22442244224422442</v>
      </c>
      <c r="HG220" s="12">
        <f>VLOOKUP($EG220,Data!$B:$CP,Daily!HG$10,0)/VLOOKUP($EG101,Data!$B:$CP,Daily!HG$10,0)</f>
        <v>0.17531305903398928</v>
      </c>
      <c r="HH220" s="12">
        <f>VLOOKUP($EG220,Data!$B:$CP,Daily!HH$10,0)/VLOOKUP($EG101,Data!$B:$CP,Daily!HH$10,0)</f>
        <v>0.20739549839228297</v>
      </c>
      <c r="HI220" s="12">
        <f>VLOOKUP($EG220,Data!$B:$CP,Daily!HI$10,0)/VLOOKUP($EG101,Data!$B:$CP,Daily!HI$10,0)</f>
        <v>0.16</v>
      </c>
      <c r="HJ220" s="12">
        <f>VLOOKUP($EG220,Data!$B:$CP,Daily!HJ$10,0)/VLOOKUP($EG101,Data!$B:$CP,Daily!HJ$10,0)</f>
        <v>0.15819209039548024</v>
      </c>
      <c r="HK220" s="12">
        <f>VLOOKUP($EG220,Data!$B:$CP,Daily!HK$10,0)/VLOOKUP($EG101,Data!$B:$CP,Daily!HK$10,0)</f>
        <v>0.16786226685796271</v>
      </c>
      <c r="HL220" s="12">
        <f>VLOOKUP($EG220,Data!$B:$CP,Daily!HL$10,0)/VLOOKUP($EG101,Data!$B:$CP,Daily!HL$10,0)</f>
        <v>0.17171717171717171</v>
      </c>
      <c r="HM220" s="12">
        <f>VLOOKUP($EG220,Data!$B:$CP,Daily!HM$10,0)/VLOOKUP($EG101,Data!$B:$CP,Daily!HM$10,0)</f>
        <v>0.16635859519408502</v>
      </c>
      <c r="HN220" s="12">
        <f>VLOOKUP($EG220,Data!$B:$CP,Daily!HN$10,0)/VLOOKUP($EG101,Data!$B:$CP,Daily!HN$10,0)</f>
        <v>0.21571648690292758</v>
      </c>
      <c r="HO220" s="12">
        <f>VLOOKUP($EG220,Data!$B:$CP,Daily!HO$10,0)/VLOOKUP($EG101,Data!$B:$CP,Daily!HO$10,0)</f>
        <v>0.16380655226209048</v>
      </c>
      <c r="HP220" s="12">
        <f>VLOOKUP($EG220,Data!$B:$CP,Daily!HP$10,0)/VLOOKUP($EG101,Data!$B:$CP,Daily!HP$10,0)</f>
        <v>0.15705128205128205</v>
      </c>
      <c r="HQ220" s="12">
        <f>VLOOKUP($EG220,Data!$B:$CP,Daily!HQ$10,0)/VLOOKUP($EG101,Data!$B:$CP,Daily!HQ$10,0)</f>
        <v>0.17723342939481268</v>
      </c>
      <c r="HR220" s="12">
        <f>VLOOKUP($EG220,Data!$B:$CP,Daily!HR$10,0)/VLOOKUP($EG101,Data!$B:$CP,Daily!HR$10,0)</f>
        <v>0.19076549210206561</v>
      </c>
      <c r="HS220" s="12">
        <f>VLOOKUP($EG220,Data!$B:$CP,Daily!HS$10,0)/VLOOKUP($EG101,Data!$B:$CP,Daily!HS$10,0)</f>
        <v>0.18915343915343916</v>
      </c>
      <c r="HT220" s="12">
        <f>VLOOKUP($EG220,Data!$B:$CP,Daily!HT$10,0)/VLOOKUP($EG101,Data!$B:$CP,Daily!HT$10,0)</f>
        <v>0.18596491228070175</v>
      </c>
      <c r="HU220" s="13"/>
      <c r="HV220" s="40">
        <f t="shared" si="3331"/>
        <v>0.1606837606837607</v>
      </c>
      <c r="HW220" s="40">
        <f t="shared" si="3332"/>
        <v>0.18672839506172839</v>
      </c>
      <c r="HX220" s="40">
        <f t="shared" ref="HX220:HX222" si="3401">HW220-HV220</f>
        <v>2.6044634377967696E-2</v>
      </c>
      <c r="HY220" s="40">
        <f t="shared" ref="HY220:HY222" si="3402">HW220+(0.75*HX220)</f>
        <v>0.20626187084520417</v>
      </c>
      <c r="HZ220" s="40">
        <f t="shared" ref="HZ220:HZ222" si="3403">HV220-(0.75*HX220)</f>
        <v>0.14115028490028492</v>
      </c>
      <c r="IA220" s="43"/>
      <c r="IB220" s="12">
        <f t="shared" ref="IB220:IB222" si="3404">_xlfn.STDEV.P(FM220:HT220)</f>
        <v>1.8507095040434945E-2</v>
      </c>
      <c r="IC220" s="12">
        <f>SUMPRODUCT(HM220:HS220,HM$101:HS$101)/SUM(HM$101:HS$101)</f>
        <v>0.18024812805166582</v>
      </c>
      <c r="ID220" s="12">
        <f>SUMPRODUCT(GQ220:HS220,GQ$101:HS$101)/SUM(GQ$101:HS$101)</f>
        <v>0.17490022324384982</v>
      </c>
      <c r="IE220" s="1"/>
      <c r="IF220" s="7" t="s">
        <v>618</v>
      </c>
      <c r="IG220" s="7" t="s">
        <v>92</v>
      </c>
      <c r="IH220" s="12">
        <f>VLOOKUP($IF220,Data!$B:$CP,Daily!IH$10,0)/VLOOKUP($IF101,Data!$B:$CP,Daily!IH$10,0)</f>
        <v>0.12931034482758622</v>
      </c>
      <c r="II220" s="12">
        <f>VLOOKUP($IF220,Data!$B:$CP,Daily!II$10,0)/VLOOKUP($IF101,Data!$B:$CP,Daily!II$10,0)</f>
        <v>0.13775510204081631</v>
      </c>
      <c r="IJ220" s="12">
        <f>VLOOKUP($IF220,Data!$B:$CP,Daily!IJ$10,0)/VLOOKUP($IF101,Data!$B:$CP,Daily!IJ$10,0)</f>
        <v>0.18907563025210083</v>
      </c>
      <c r="IK220" s="12">
        <f>VLOOKUP($IF220,Data!$B:$CP,Daily!IK$10,0)/VLOOKUP($IF101,Data!$B:$CP,Daily!IK$10,0)</f>
        <v>0.15609756097560976</v>
      </c>
      <c r="IL220" s="12">
        <f>VLOOKUP($IF220,Data!$B:$CP,Daily!IL$10,0)/VLOOKUP($IF101,Data!$B:$CP,Daily!IL$10,0)</f>
        <v>0.16113744075829384</v>
      </c>
      <c r="IM220" s="12">
        <f>VLOOKUP($IF220,Data!$B:$CP,Daily!IM$10,0)/VLOOKUP($IF101,Data!$B:$CP,Daily!IM$10,0)</f>
        <v>0.16908212560386474</v>
      </c>
      <c r="IN220" s="12">
        <f>VLOOKUP($IF220,Data!$B:$CP,Daily!IN$10,0)/VLOOKUP($IF101,Data!$B:$CP,Daily!IN$10,0)</f>
        <v>0.1210762331838565</v>
      </c>
      <c r="IO220" s="12">
        <f>VLOOKUP($IF220,Data!$B:$CP,Daily!IO$10,0)/VLOOKUP($IF101,Data!$B:$CP,Daily!IO$10,0)</f>
        <v>0.14576271186440679</v>
      </c>
      <c r="IP220" s="12">
        <f>VLOOKUP($IF220,Data!$B:$CP,Daily!IP$10,0)/VLOOKUP($IF101,Data!$B:$CP,Daily!IP$10,0)</f>
        <v>0.18367346938775511</v>
      </c>
      <c r="IQ220" s="12">
        <f>VLOOKUP($IF220,Data!$B:$CP,Daily!IQ$10,0)/VLOOKUP($IF101,Data!$B:$CP,Daily!IQ$10,0)</f>
        <v>0.16730038022813687</v>
      </c>
      <c r="IR220" s="12">
        <f>VLOOKUP($IF220,Data!$B:$CP,Daily!IR$10,0)/VLOOKUP($IF101,Data!$B:$CP,Daily!IR$10,0)</f>
        <v>0.19215686274509805</v>
      </c>
      <c r="IS220" s="12">
        <f>VLOOKUP($IF220,Data!$B:$CP,Daily!IS$10,0)/VLOOKUP($IF101,Data!$B:$CP,Daily!IS$10,0)</f>
        <v>0.16666666666666666</v>
      </c>
      <c r="IT220" s="12">
        <f>VLOOKUP($IF220,Data!$B:$CP,Daily!IT$10,0)/VLOOKUP($IF101,Data!$B:$CP,Daily!IT$10,0)</f>
        <v>0.18376068376068377</v>
      </c>
      <c r="IU220" s="12">
        <f>VLOOKUP($IF220,Data!$B:$CP,Daily!IU$10,0)/VLOOKUP($IF101,Data!$B:$CP,Daily!IU$10,0)</f>
        <v>0.17777777777777778</v>
      </c>
      <c r="IV220" s="12">
        <f>VLOOKUP($IF220,Data!$B:$CP,Daily!IV$10,0)/VLOOKUP($IF101,Data!$B:$CP,Daily!IV$10,0)</f>
        <v>0.15104166666666666</v>
      </c>
      <c r="IW220" s="12">
        <f>VLOOKUP($IF220,Data!$B:$CP,Daily!IW$10,0)/VLOOKUP($IF101,Data!$B:$CP,Daily!IW$10,0)</f>
        <v>0.17499999999999999</v>
      </c>
      <c r="IX220" s="12">
        <f>VLOOKUP($IF220,Data!$B:$CP,Daily!IX$10,0)/VLOOKUP($IF101,Data!$B:$CP,Daily!IX$10,0)</f>
        <v>0.17937219730941703</v>
      </c>
      <c r="IY220" s="12">
        <f>VLOOKUP($IF220,Data!$B:$CP,Daily!IY$10,0)/VLOOKUP($IF101,Data!$B:$CP,Daily!IY$10,0)</f>
        <v>0.20652173913043478</v>
      </c>
      <c r="IZ220" s="12">
        <f>VLOOKUP($IF220,Data!$B:$CP,Daily!IZ$10,0)/VLOOKUP($IF101,Data!$B:$CP,Daily!IZ$10,0)</f>
        <v>0.14479638009049775</v>
      </c>
      <c r="JA220" s="12">
        <f>VLOOKUP($IF220,Data!$B:$CP,Daily!JA$10,0)/VLOOKUP($IF101,Data!$B:$CP,Daily!JA$10,0)</f>
        <v>9.6938775510204078E-2</v>
      </c>
      <c r="JB220" s="12">
        <f>VLOOKUP($IF220,Data!$B:$CP,Daily!JB$10,0)/VLOOKUP($IF101,Data!$B:$CP,Daily!JB$10,0)</f>
        <v>0.13924050632911392</v>
      </c>
      <c r="JC220" s="12">
        <f>VLOOKUP($IF220,Data!$B:$CP,Daily!JC$10,0)/VLOOKUP($IF101,Data!$B:$CP,Daily!JC$10,0)</f>
        <v>0.14646464646464646</v>
      </c>
      <c r="JD220" s="12">
        <f>VLOOKUP($IF220,Data!$B:$CP,Daily!JD$10,0)/VLOOKUP($IF101,Data!$B:$CP,Daily!JD$10,0)</f>
        <v>0.19636363636363635</v>
      </c>
      <c r="JE220" s="12">
        <f>VLOOKUP($IF220,Data!$B:$CP,Daily!JE$10,0)/VLOOKUP($IF101,Data!$B:$CP,Daily!JE$10,0)</f>
        <v>0.20647773279352227</v>
      </c>
      <c r="JF220" s="12">
        <f>VLOOKUP($IF220,Data!$B:$CP,Daily!JF$10,0)/VLOOKUP($IF101,Data!$B:$CP,Daily!JF$10,0)</f>
        <v>0.19298245614035087</v>
      </c>
      <c r="JG220" s="12">
        <f>VLOOKUP($IF220,Data!$B:$CP,Daily!JG$10,0)/VLOOKUP($IF101,Data!$B:$CP,Daily!JG$10,0)</f>
        <v>0.16019417475728157</v>
      </c>
      <c r="JH220" s="12">
        <f>VLOOKUP($IF220,Data!$B:$CP,Daily!JH$10,0)/VLOOKUP($IF101,Data!$B:$CP,Daily!JH$10,0)</f>
        <v>0.14592274678111589</v>
      </c>
      <c r="JI220" s="12">
        <f>VLOOKUP($IF220,Data!$B:$CP,Daily!JI$10,0)/VLOOKUP($IF101,Data!$B:$CP,Daily!JI$10,0)</f>
        <v>0.16438356164383561</v>
      </c>
      <c r="JJ220" s="12">
        <f>VLOOKUP($IF220,Data!$B:$CP,Daily!JJ$10,0)/VLOOKUP($IF101,Data!$B:$CP,Daily!JJ$10,0)</f>
        <v>0.17703349282296652</v>
      </c>
      <c r="JK220" s="12">
        <f>VLOOKUP($IF220,Data!$B:$CP,Daily!JK$10,0)/VLOOKUP($IF101,Data!$B:$CP,Daily!JK$10,0)</f>
        <v>0.14220183486238533</v>
      </c>
      <c r="JL220" s="12">
        <f>VLOOKUP($IF220,Data!$B:$CP,Daily!JL$10,0)/VLOOKUP($IF101,Data!$B:$CP,Daily!JL$10,0)</f>
        <v>0.18</v>
      </c>
      <c r="JM220" s="12">
        <f>VLOOKUP($IF220,Data!$B:$CP,Daily!JM$10,0)/VLOOKUP($IF101,Data!$B:$CP,Daily!JM$10,0)</f>
        <v>0.16182572614107885</v>
      </c>
      <c r="JN220" s="12">
        <f>VLOOKUP($IF220,Data!$B:$CP,Daily!JN$10,0)/VLOOKUP($IF101,Data!$B:$CP,Daily!JN$10,0)</f>
        <v>0.10810810810810811</v>
      </c>
      <c r="JO220" s="12">
        <f>VLOOKUP($IF220,Data!$B:$CP,Daily!JO$10,0)/VLOOKUP($IF101,Data!$B:$CP,Daily!JO$10,0)</f>
        <v>0.12385321100917432</v>
      </c>
      <c r="JP220" s="12">
        <f>VLOOKUP($IF220,Data!$B:$CP,Daily!JP$10,0)/VLOOKUP($IF101,Data!$B:$CP,Daily!JP$10,0)</f>
        <v>0.20743034055727555</v>
      </c>
      <c r="JQ220" s="12">
        <f>VLOOKUP($IF220,Data!$B:$CP,Daily!JQ$10,0)/VLOOKUP($IF101,Data!$B:$CP,Daily!JQ$10,0)</f>
        <v>0.19047619047619047</v>
      </c>
      <c r="JR220" s="12">
        <f>VLOOKUP($IF220,Data!$B:$CP,Daily!JR$10,0)/VLOOKUP($IF101,Data!$B:$CP,Daily!JR$10,0)</f>
        <v>0.12631578947368421</v>
      </c>
      <c r="JS220" s="12">
        <f>VLOOKUP($IF220,Data!$B:$CP,Daily!JS$10,0)/VLOOKUP($IF101,Data!$B:$CP,Daily!JS$10,0)</f>
        <v>0.15901060070671377</v>
      </c>
      <c r="JT220" s="12">
        <f>VLOOKUP($IF220,Data!$B:$CP,Daily!JT$10,0)/VLOOKUP($IF101,Data!$B:$CP,Daily!JT$10,0)</f>
        <v>0.14851485148514851</v>
      </c>
      <c r="JU220" s="12">
        <f>VLOOKUP($IF220,Data!$B:$CP,Daily!JU$10,0)/VLOOKUP($IF101,Data!$B:$CP,Daily!JU$10,0)</f>
        <v>0.14583333333333334</v>
      </c>
      <c r="JV220" s="12">
        <f>VLOOKUP($IF220,Data!$B:$CP,Daily!JV$10,0)/VLOOKUP($IF101,Data!$B:$CP,Daily!JV$10,0)</f>
        <v>0.13513513513513514</v>
      </c>
      <c r="JW220" s="12">
        <f>VLOOKUP($IF220,Data!$B:$CP,Daily!JW$10,0)/VLOOKUP($IF101,Data!$B:$CP,Daily!JW$10,0)</f>
        <v>0.12554112554112554</v>
      </c>
      <c r="JX220" s="12">
        <f>VLOOKUP($IF220,Data!$B:$CP,Daily!JX$10,0)/VLOOKUP($IF101,Data!$B:$CP,Daily!JX$10,0)</f>
        <v>0.16489361702127658</v>
      </c>
      <c r="JY220" s="12">
        <f>VLOOKUP($IF220,Data!$B:$CP,Daily!JY$10,0)/VLOOKUP($IF101,Data!$B:$CP,Daily!JY$10,0)</f>
        <v>0.125</v>
      </c>
      <c r="JZ220" s="12">
        <f>VLOOKUP($IF220,Data!$B:$CP,Daily!JZ$10,0)/VLOOKUP($IF101,Data!$B:$CP,Daily!JZ$10,0)</f>
        <v>0.1908713692946058</v>
      </c>
      <c r="KA220" s="12">
        <f>VLOOKUP($IF220,Data!$B:$CP,Daily!KA$10,0)/VLOOKUP($IF101,Data!$B:$CP,Daily!KA$10,0)</f>
        <v>0.13953488372093023</v>
      </c>
      <c r="KB220" s="12">
        <f>VLOOKUP($IF220,Data!$B:$CP,Daily!KB$10,0)/VLOOKUP($IF101,Data!$B:$CP,Daily!KB$10,0)</f>
        <v>0.19196428571428573</v>
      </c>
      <c r="KC220" s="12">
        <f>VLOOKUP($IF220,Data!$B:$CP,Daily!KC$10,0)/VLOOKUP($IF101,Data!$B:$CP,Daily!KC$10,0)</f>
        <v>0.12449799196787148</v>
      </c>
      <c r="KD220" s="12">
        <f>VLOOKUP($IF220,Data!$B:$CP,Daily!KD$10,0)/VLOOKUP($IF101,Data!$B:$CP,Daily!KD$10,0)</f>
        <v>0.13725490196078433</v>
      </c>
      <c r="KE220" s="12">
        <f>VLOOKUP($IF220,Data!$B:$CP,Daily!KE$10,0)/VLOOKUP($IF101,Data!$B:$CP,Daily!KE$10,0)</f>
        <v>0.125</v>
      </c>
      <c r="KF220" s="12">
        <f>VLOOKUP($IF220,Data!$B:$CP,Daily!KF$10,0)/VLOOKUP($IF101,Data!$B:$CP,Daily!KF$10,0)</f>
        <v>0.13080168776371309</v>
      </c>
      <c r="KG220" s="12">
        <f>VLOOKUP($IF220,Data!$B:$CP,Daily!KG$10,0)/VLOOKUP($IF101,Data!$B:$CP,Daily!KG$10,0)</f>
        <v>0.12867647058823528</v>
      </c>
      <c r="KH220" s="12">
        <f>VLOOKUP($IF220,Data!$B:$CP,Daily!KH$10,0)/VLOOKUP($IF101,Data!$B:$CP,Daily!KH$10,0)</f>
        <v>0.14354066985645933</v>
      </c>
      <c r="KI220" s="12">
        <f>VLOOKUP($IF220,Data!$B:$CP,Daily!KI$10,0)/VLOOKUP($IF101,Data!$B:$CP,Daily!KI$10,0)</f>
        <v>0.16019417475728157</v>
      </c>
      <c r="KJ220" s="12">
        <f>VLOOKUP($IF220,Data!$B:$CP,Daily!KJ$10,0)/VLOOKUP($IF101,Data!$B:$CP,Daily!KJ$10,0)</f>
        <v>0.10212765957446808</v>
      </c>
      <c r="KK220" s="12">
        <f>VLOOKUP($IF220,Data!$B:$CP,Daily!KK$10,0)/VLOOKUP($IF101,Data!$B:$CP,Daily!KK$10,0)</f>
        <v>0.14601769911504425</v>
      </c>
      <c r="KL220" s="12">
        <f>VLOOKUP($IF220,Data!$B:$CP,Daily!KL$10,0)/VLOOKUP($IF101,Data!$B:$CP,Daily!KL$10,0)</f>
        <v>0.12831858407079647</v>
      </c>
      <c r="KM220" s="12">
        <f>VLOOKUP($IF220,Data!$B:$CP,Daily!KM$10,0)/VLOOKUP($IF101,Data!$B:$CP,Daily!KM$10,0)</f>
        <v>0.13385826771653545</v>
      </c>
      <c r="KN220" s="12">
        <f>VLOOKUP($IF220,Data!$B:$CP,Daily!KN$10,0)/VLOOKUP($IF101,Data!$B:$CP,Daily!KN$10,0)</f>
        <v>0.20081967213114754</v>
      </c>
      <c r="KO220" s="12">
        <f>VLOOKUP($IF220,Data!$B:$CP,Daily!KO$10,0)/VLOOKUP($IF101,Data!$B:$CP,Daily!KO$10,0)</f>
        <v>0.13857677902621723</v>
      </c>
      <c r="KP220" s="12">
        <f>VLOOKUP($IF220,Data!$B:$CP,Daily!KP$10,0)/VLOOKUP($IF101,Data!$B:$CP,Daily!KP$10,0)</f>
        <v>0.10416666666666667</v>
      </c>
      <c r="KQ220" s="12">
        <f>VLOOKUP($IF220,Data!$B:$CP,Daily!KQ$10,0)/VLOOKUP($IF101,Data!$B:$CP,Daily!KQ$10,0)</f>
        <v>0.12121212121212122</v>
      </c>
      <c r="KR220" s="12">
        <f>VLOOKUP($IF220,Data!$B:$CP,Daily!KR$10,0)/VLOOKUP($IF101,Data!$B:$CP,Daily!KR$10,0)</f>
        <v>0.13385826771653545</v>
      </c>
      <c r="KS220" s="12">
        <f>VLOOKUP($IF220,Data!$B:$CP,Daily!KS$10,0)/VLOOKUP($IF101,Data!$B:$CP,Daily!KS$10,0)</f>
        <v>0.17788461538461539</v>
      </c>
      <c r="KT220" s="12">
        <f>VLOOKUP($IF220,Data!$B:$CP,Daily!KT$10,0)/VLOOKUP($IF101,Data!$B:$CP,Daily!KT$10,0)</f>
        <v>0.14027149321266968</v>
      </c>
      <c r="KU220" s="12">
        <f>VLOOKUP($IF220,Data!$B:$CP,Daily!KU$10,0)/VLOOKUP($IF101,Data!$B:$CP,Daily!KU$10,0)</f>
        <v>0.13333333333333333</v>
      </c>
      <c r="KV220" s="12">
        <f>VLOOKUP($IF220,Data!$B:$CP,Daily!KV$10,0)/VLOOKUP($IF101,Data!$B:$CP,Daily!KV$10,0)</f>
        <v>0.1566579634464752</v>
      </c>
      <c r="KW220" s="12">
        <f>VLOOKUP($IF220,Data!$B:$CP,Daily!KW$10,0)/VLOOKUP($IF101,Data!$B:$CP,Daily!KW$10,0)</f>
        <v>0.12734082397003746</v>
      </c>
      <c r="KX220" s="12">
        <f>VLOOKUP($IF220,Data!$B:$CP,Daily!KX$10,0)/VLOOKUP($IF101,Data!$B:$CP,Daily!KX$10,0)</f>
        <v>0.15720524017467249</v>
      </c>
      <c r="KY220" s="12">
        <f>VLOOKUP($IF220,Data!$B:$CP,Daily!KY$10,0)/VLOOKUP($IF101,Data!$B:$CP,Daily!KY$10,0)</f>
        <v>0.15226337448559671</v>
      </c>
      <c r="KZ220" s="12">
        <f>VLOOKUP($IF220,Data!$B:$CP,Daily!KZ$10,0)/VLOOKUP($IF101,Data!$B:$CP,Daily!KZ$10,0)</f>
        <v>0.17272727272727273</v>
      </c>
      <c r="LA220" s="12">
        <f>VLOOKUP($IF220,Data!$B:$CP,Daily!LA$10,0)/VLOOKUP($IF101,Data!$B:$CP,Daily!LA$10,0)</f>
        <v>0.15053763440860216</v>
      </c>
      <c r="LB220" s="12">
        <f>VLOOKUP($IF220,Data!$B:$CP,Daily!LB$10,0)/VLOOKUP($IF101,Data!$B:$CP,Daily!LB$10,0)</f>
        <v>0.15808823529411764</v>
      </c>
      <c r="LC220" s="12">
        <f>VLOOKUP($IF220,Data!$B:$CP,Daily!LC$10,0)/VLOOKUP($IF101,Data!$B:$CP,Daily!LC$10,0)</f>
        <v>0.17622950819672131</v>
      </c>
      <c r="LD220" s="12">
        <f>VLOOKUP($IF220,Data!$B:$CP,Daily!LD$10,0)/VLOOKUP($IF101,Data!$B:$CP,Daily!LD$10,0)</f>
        <v>0.15811965811965811</v>
      </c>
      <c r="LE220" s="12">
        <f>VLOOKUP($IF220,Data!$B:$CP,Daily!LE$10,0)/VLOOKUP($IF101,Data!$B:$CP,Daily!LE$10,0)</f>
        <v>0.15708812260536398</v>
      </c>
      <c r="LF220" s="12">
        <f>VLOOKUP($IF220,Data!$B:$CP,Daily!LF$10,0)/VLOOKUP($IF101,Data!$B:$CP,Daily!LF$10,0)</f>
        <v>0.13274336283185842</v>
      </c>
      <c r="LG220" s="12">
        <f>VLOOKUP($IF220,Data!$B:$CP,Daily!LG$10,0)/VLOOKUP($IF101,Data!$B:$CP,Daily!LG$10,0)</f>
        <v>0.17808219178082191</v>
      </c>
      <c r="LH220" s="12">
        <f>VLOOKUP($IF220,Data!$B:$CP,Daily!LH$10,0)/VLOOKUP($IF101,Data!$B:$CP,Daily!LH$10,0)</f>
        <v>0.13138686131386862</v>
      </c>
      <c r="LI220" s="12">
        <f>VLOOKUP($IF220,Data!$B:$CP,Daily!LI$10,0)/VLOOKUP($IF101,Data!$B:$CP,Daily!LI$10,0)</f>
        <v>0.10810810810810811</v>
      </c>
      <c r="LJ220" s="12">
        <f>VLOOKUP($IF220,Data!$B:$CP,Daily!LJ$10,0)/VLOOKUP($IF101,Data!$B:$CP,Daily!LJ$10,0)</f>
        <v>0.15450643776824036</v>
      </c>
      <c r="LK220" s="12">
        <f>VLOOKUP($IF220,Data!$B:$CP,Daily!LK$10,0)/VLOOKUP($IF101,Data!$B:$CP,Daily!LK$10,0)</f>
        <v>0.16894977168949771</v>
      </c>
      <c r="LL220" s="12">
        <f>VLOOKUP($IF220,Data!$B:$CP,Daily!LL$10,0)/VLOOKUP($IF101,Data!$B:$CP,Daily!LL$10,0)</f>
        <v>0.1</v>
      </c>
      <c r="LM220" s="12">
        <f>VLOOKUP($IF220,Data!$B:$CP,Daily!LM$10,0)/VLOOKUP($IF101,Data!$B:$CP,Daily!LM$10,0)</f>
        <v>0.18834080717488788</v>
      </c>
      <c r="LN220" s="12">
        <f>VLOOKUP($IF220,Data!$B:$CP,Daily!LN$10,0)/VLOOKUP($IF101,Data!$B:$CP,Daily!LN$10,0)</f>
        <v>0.19583333333333333</v>
      </c>
      <c r="LO220" s="12">
        <f>VLOOKUP($IF220,Data!$B:$CP,Daily!LO$10,0)/VLOOKUP($IF101,Data!$B:$CP,Daily!LO$10,0)</f>
        <v>0.16996047430830039</v>
      </c>
      <c r="LP220" s="12">
        <f>VLOOKUP($IF220,Data!$B:$CP,Daily!LP$10,0)/VLOOKUP($IF101,Data!$B:$CP,Daily!LP$10,0)</f>
        <v>0.16796875</v>
      </c>
      <c r="LQ220" s="12">
        <f>VLOOKUP($IF220,Data!$B:$CP,Daily!LQ$10,0)/VLOOKUP($IF101,Data!$B:$CP,Daily!LQ$10,0)</f>
        <v>0.16151202749140894</v>
      </c>
      <c r="LR220" s="12">
        <f>VLOOKUP($IF220,Data!$B:$CP,Daily!LR$10,0)/VLOOKUP($IF101,Data!$B:$CP,Daily!LR$10,0)</f>
        <v>0.15666666666666668</v>
      </c>
      <c r="LS220" s="12">
        <f>VLOOKUP($IF220,Data!$B:$CP,Daily!LS$10,0)/VLOOKUP($IF101,Data!$B:$CP,Daily!LS$10,0)</f>
        <v>0.13846153846153847</v>
      </c>
      <c r="LU220" s="40">
        <f t="shared" si="3363"/>
        <v>0.13385826771653545</v>
      </c>
      <c r="LV220" s="40">
        <f t="shared" si="3364"/>
        <v>0.17499999999999999</v>
      </c>
      <c r="LW220" s="40">
        <f t="shared" ref="LW220:LW222" si="3405">LV220-LU220</f>
        <v>4.1141732283464544E-2</v>
      </c>
      <c r="LX220" s="40">
        <f t="shared" ref="LX220:LX222" si="3406">LV220+(0.75*LW220)</f>
        <v>0.2058562992125984</v>
      </c>
      <c r="LY220" s="40">
        <f t="shared" ref="LY220:LY222" si="3407">LU220-(0.75*LW220)</f>
        <v>0.10300196850393703</v>
      </c>
      <c r="LZ220" s="43"/>
      <c r="MA220" s="12">
        <f t="shared" ref="MA220:MA222" si="3408">_xlfn.STDEV.P(JL220:LS220)</f>
        <v>2.5630782504269742E-2</v>
      </c>
      <c r="MB220" s="12">
        <f>SUMPRODUCT(LL220:LR220,LL$101:LR$101)/SUM(LL$101:LR$101)</f>
        <v>0.16295812123508821</v>
      </c>
      <c r="MC220" s="12">
        <f>SUMPRODUCT(KP220:LR220,KP$101:LR$101)/SUM(KP$101:LR$101)</f>
        <v>0.15165675443608298</v>
      </c>
      <c r="MD220" s="1"/>
    </row>
    <row r="221" spans="4:342" x14ac:dyDescent="0.35">
      <c r="D221" s="59" t="s">
        <v>653</v>
      </c>
      <c r="E221" s="53" t="str">
        <f>VLOOKUP($D221,'Metric Nature'!$C:$D,2,0)&amp;IF(($F221&lt;(EA221)),"Below",IF(($F221&gt;(DZ221)),"Above","Within"))</f>
        <v>PositiveWithin</v>
      </c>
      <c r="F221" s="48">
        <f t="shared" si="3347"/>
        <v>2.5936149158897973E-2</v>
      </c>
      <c r="G221" s="77">
        <f t="shared" si="3348"/>
        <v>2.7655811211270229E-2</v>
      </c>
      <c r="H221" s="48">
        <f t="shared" si="3349"/>
        <v>-6.2180857369732973E-2</v>
      </c>
      <c r="I221" s="74">
        <f t="shared" si="3350"/>
        <v>2.7299215568539602E-2</v>
      </c>
      <c r="J221" s="48">
        <f t="shared" si="3351"/>
        <v>-4.9930607208086446E-2</v>
      </c>
      <c r="K221" s="48">
        <v>1.3232454843620891E-3</v>
      </c>
      <c r="L221" s="50"/>
      <c r="M221" s="53" t="str">
        <f>VLOOKUP($D221,'Metric Nature'!$C:$D,2,0)&amp;IF(($N221&lt;(HZ221)),"Below",IF(($N221&gt;(HY221)),"Above","Within"))</f>
        <v>PositiveWithin</v>
      </c>
      <c r="N221" s="48">
        <f t="shared" si="3352"/>
        <v>2.7032690695725062E-2</v>
      </c>
      <c r="O221" s="49">
        <f t="shared" si="3353"/>
        <v>2.8662153381819707E-2</v>
      </c>
      <c r="P221" s="55">
        <f t="shared" si="3354"/>
        <v>-5.6850672187394209E-2</v>
      </c>
      <c r="Q221" s="49">
        <f t="shared" si="3355"/>
        <v>2.1178698834656829E-2</v>
      </c>
      <c r="R221" s="48">
        <f t="shared" si="3356"/>
        <v>0.2764094199917872</v>
      </c>
      <c r="S221" s="48">
        <v>1.2628007856096545E-3</v>
      </c>
      <c r="T221" s="50"/>
      <c r="U221" s="53" t="str">
        <f>VLOOKUP($D221,'Metric Nature'!$C:$D,2,0)&amp;IF(($V221&lt;(LY221)),"Below",IF(($V221&gt;(LX221)),"Above","Within"))</f>
        <v>PositiveWithin</v>
      </c>
      <c r="V221" s="48">
        <f t="shared" si="3357"/>
        <v>2.2722620266120777E-2</v>
      </c>
      <c r="W221" s="49">
        <f t="shared" si="3358"/>
        <v>2.4787958427905866E-2</v>
      </c>
      <c r="X221" s="48">
        <f t="shared" si="3359"/>
        <v>-8.3320220493026398E-2</v>
      </c>
      <c r="Y221" s="49">
        <f t="shared" si="3360"/>
        <v>2.400833530385434E-2</v>
      </c>
      <c r="Z221" s="48">
        <f t="shared" si="3361"/>
        <v>-5.3552860765283948E-2</v>
      </c>
      <c r="AA221" s="48">
        <v>1.7182698216990529E-3</v>
      </c>
      <c r="AB221" s="50"/>
      <c r="AC221" s="46" t="s">
        <v>739</v>
      </c>
      <c r="AI221" s="7" t="s">
        <v>541</v>
      </c>
      <c r="AJ221" s="12">
        <f>(VLOOKUP($EG221,Data!$B:$CP,Daily!EI$10,0)+VLOOKUP($IF221,Data!$B:$CP,Daily!IH$10,0))/AJ$134</f>
        <v>2.8393497994511293E-2</v>
      </c>
      <c r="AK221" s="12">
        <f>(VLOOKUP($EG221,Data!$B:$CP,Daily!EJ$10,0)+VLOOKUP($IF221,Data!$B:$CP,Daily!II$10,0))/AK$134</f>
        <v>2.9181344970818656E-2</v>
      </c>
      <c r="AL221" s="12">
        <f>(VLOOKUP($EG221,Data!$B:$CP,Daily!EK$10,0)+VLOOKUP($IF221,Data!$B:$CP,Daily!IJ$10,0))/AL$134</f>
        <v>3.0752975197419642E-2</v>
      </c>
      <c r="AM221" s="12">
        <f>(VLOOKUP($EG221,Data!$B:$CP,Daily!EL$10,0)+VLOOKUP($IF221,Data!$B:$CP,Daily!IK$10,0))/AM$134</f>
        <v>2.6124427686506867E-2</v>
      </c>
      <c r="AN221" s="12">
        <f>(VLOOKUP($EG221,Data!$B:$CP,Daily!EM$10,0)+VLOOKUP($IF221,Data!$B:$CP,Daily!IL$10,0))/AN$134</f>
        <v>2.5970073548059854E-2</v>
      </c>
      <c r="AO221" s="12">
        <f>(VLOOKUP($EG221,Data!$B:$CP,Daily!EN$10,0)+VLOOKUP($IF221,Data!$B:$CP,Daily!IM$10,0))/AO$134</f>
        <v>2.7356210729821171E-2</v>
      </c>
      <c r="AP221" s="12">
        <f>(VLOOKUP($EG221,Data!$B:$CP,Daily!EO$10,0)+VLOOKUP($IF221,Data!$B:$CP,Daily!IN$10,0))/AP$134</f>
        <v>2.9164147169635796E-2</v>
      </c>
      <c r="AQ221" s="12">
        <f>(VLOOKUP($EG221,Data!$B:$CP,Daily!EP$10,0)+VLOOKUP($IF221,Data!$B:$CP,Daily!IO$10,0))/AQ$134</f>
        <v>3.2720502676285783E-2</v>
      </c>
      <c r="AR221" s="12">
        <f>(VLOOKUP($EG221,Data!$B:$CP,Daily!EQ$10,0)+VLOOKUP($IF221,Data!$B:$CP,Daily!IP$10,0))/AR$134</f>
        <v>2.9599227426364075E-2</v>
      </c>
      <c r="AS221" s="12">
        <f>(VLOOKUP($EG221,Data!$B:$CP,Daily!ER$10,0)+VLOOKUP($IF221,Data!$B:$CP,Daily!IQ$10,0))/AS$134</f>
        <v>3.0576364470264485E-2</v>
      </c>
      <c r="AT221" s="12">
        <f>(VLOOKUP($EG221,Data!$B:$CP,Daily!ES$10,0)+VLOOKUP($IF221,Data!$B:$CP,Daily!IR$10,0))/AT$134</f>
        <v>2.5580363743900637E-2</v>
      </c>
      <c r="AU221" s="12">
        <f>(VLOOKUP($EG221,Data!$B:$CP,Daily!ET$10,0)+VLOOKUP($IF221,Data!$B:$CP,Daily!IS$10,0))/AU$134</f>
        <v>2.5742284627760712E-2</v>
      </c>
      <c r="AV221" s="12">
        <f>(VLOOKUP($EG221,Data!$B:$CP,Daily!EU$10,0)+VLOOKUP($IF221,Data!$B:$CP,Daily!IT$10,0))/AV$134</f>
        <v>2.8705930512203857E-2</v>
      </c>
      <c r="AW221" s="12">
        <f>(VLOOKUP($EG221,Data!$B:$CP,Daily!EV$10,0)+VLOOKUP($IF221,Data!$B:$CP,Daily!IU$10,0))/AW$134</f>
        <v>2.7424544201011185E-2</v>
      </c>
      <c r="AX221" s="12">
        <f>(VLOOKUP($EG221,Data!$B:$CP,Daily!EW$10,0)+VLOOKUP($IF221,Data!$B:$CP,Daily!IV$10,0))/AX$134</f>
        <v>2.8849411878600125E-2</v>
      </c>
      <c r="AY221" s="12">
        <f>(VLOOKUP($EG221,Data!$B:$CP,Daily!EX$10,0)+VLOOKUP($IF221,Data!$B:$CP,Daily!IW$10,0))/AY$134</f>
        <v>2.6900400084228258E-2</v>
      </c>
      <c r="AZ221" s="12">
        <f>(VLOOKUP($EG221,Data!$B:$CP,Daily!EY$10,0)+VLOOKUP($IF221,Data!$B:$CP,Daily!IX$10,0))/AZ$134</f>
        <v>2.697851509382649E-2</v>
      </c>
      <c r="BA221" s="12">
        <f>(VLOOKUP($EG221,Data!$B:$CP,Daily!EZ$10,0)+VLOOKUP($IF221,Data!$B:$CP,Daily!IY$10,0))/BA$134</f>
        <v>2.9069767441860465E-2</v>
      </c>
      <c r="BB221" s="12">
        <f>(VLOOKUP($EG221,Data!$B:$CP,Daily!FA$10,0)+VLOOKUP($IF221,Data!$B:$CP,Daily!IZ$10,0))/BB$134</f>
        <v>2.8679129947531964E-2</v>
      </c>
      <c r="BC221" s="12">
        <f>(VLOOKUP($EG221,Data!$B:$CP,Daily!FB$10,0)+VLOOKUP($IF221,Data!$B:$CP,Daily!JA$10,0))/BC$134</f>
        <v>2.7084780169880869E-2</v>
      </c>
      <c r="BD221" s="12">
        <f>(VLOOKUP($EG221,Data!$B:$CP,Daily!FC$10,0)+VLOOKUP($IF221,Data!$B:$CP,Daily!JB$10,0))/BD$134</f>
        <v>2.7789342214820982E-2</v>
      </c>
      <c r="BE221" s="12">
        <f>(VLOOKUP($EG221,Data!$B:$CP,Daily!FD$10,0)+VLOOKUP($IF221,Data!$B:$CP,Daily!JC$10,0))/BE$134</f>
        <v>2.7693965517241379E-2</v>
      </c>
      <c r="BF221" s="12">
        <f>(VLOOKUP($EG221,Data!$B:$CP,Daily!FE$10,0)+VLOOKUP($IF221,Data!$B:$CP,Daily!JD$10,0))/BF$134</f>
        <v>2.7489212082467636E-2</v>
      </c>
      <c r="BG221" s="12">
        <f>(VLOOKUP($EG221,Data!$B:$CP,Daily!FF$10,0)+VLOOKUP($IF221,Data!$B:$CP,Daily!JE$10,0))/BG$134</f>
        <v>2.8676429645303189E-2</v>
      </c>
      <c r="BH221" s="12">
        <f>(VLOOKUP($EG221,Data!$B:$CP,Daily!FG$10,0)+VLOOKUP($IF221,Data!$B:$CP,Daily!JF$10,0))/BH$134</f>
        <v>2.6433861289799448E-2</v>
      </c>
      <c r="BI221" s="12">
        <f>(VLOOKUP($EG221,Data!$B:$CP,Daily!FH$10,0)+VLOOKUP($IF221,Data!$B:$CP,Daily!JG$10,0))/BI$134</f>
        <v>2.9714697703162013E-2</v>
      </c>
      <c r="BJ221" s="12">
        <f>(VLOOKUP($EG221,Data!$B:$CP,Daily!FI$10,0)+VLOOKUP($IF221,Data!$B:$CP,Daily!JH$10,0))/BJ$134</f>
        <v>2.7099448910460591E-2</v>
      </c>
      <c r="BK221" s="12">
        <f>(VLOOKUP($EG221,Data!$B:$CP,Daily!FJ$10,0)+VLOOKUP($IF221,Data!$B:$CP,Daily!JI$10,0))/BK$134</f>
        <v>2.9410255094184674E-2</v>
      </c>
      <c r="BL221" s="12">
        <f>(VLOOKUP($EG221,Data!$B:$CP,Daily!FK$10,0)+VLOOKUP($IF221,Data!$B:$CP,Daily!JJ$10,0))/BL$134</f>
        <v>2.2795180722891568E-2</v>
      </c>
      <c r="BM221" s="12">
        <f>(VLOOKUP($EG221,Data!$B:$CP,Daily!FL$10,0)+VLOOKUP($IF221,Data!$B:$CP,Daily!JK$10,0))/BM$134</f>
        <v>2.7617436305732483E-2</v>
      </c>
      <c r="BN221" s="12">
        <f>(VLOOKUP($EG221,Data!$B:$CP,Daily!FM$10,0)+VLOOKUP($IF221,Data!$B:$CP,Daily!JL$10,0))/BN$134</f>
        <v>3.1895378424758862E-2</v>
      </c>
      <c r="BO221" s="12">
        <f>(VLOOKUP($EG221,Data!$B:$CP,Daily!FN$10,0)+VLOOKUP($IF221,Data!$B:$CP,Daily!JM$10,0))/BO$134</f>
        <v>2.818920210224558E-2</v>
      </c>
      <c r="BP221" s="12">
        <f>(VLOOKUP($EG221,Data!$B:$CP,Daily!FO$10,0)+VLOOKUP($IF221,Data!$B:$CP,Daily!JN$10,0))/BP$134</f>
        <v>2.9884079549080081E-2</v>
      </c>
      <c r="BQ221" s="12">
        <f>(VLOOKUP($EG221,Data!$B:$CP,Daily!FP$10,0)+VLOOKUP($IF221,Data!$B:$CP,Daily!JO$10,0))/BQ$134</f>
        <v>2.8818143986683312E-2</v>
      </c>
      <c r="BR221" s="12">
        <f>(VLOOKUP($EG221,Data!$B:$CP,Daily!FQ$10,0)+VLOOKUP($IF221,Data!$B:$CP,Daily!JP$10,0))/BR$134</f>
        <v>3.0347528144884974E-2</v>
      </c>
      <c r="BS221" s="12">
        <f>(VLOOKUP($EG221,Data!$B:$CP,Daily!FR$10,0)+VLOOKUP($IF221,Data!$B:$CP,Daily!JQ$10,0))/BS$134</f>
        <v>2.9827831999122711E-2</v>
      </c>
      <c r="BT221" s="12">
        <f>(VLOOKUP($EG221,Data!$B:$CP,Daily!FS$10,0)+VLOOKUP($IF221,Data!$B:$CP,Daily!JR$10,0))/BT$134</f>
        <v>2.9279934804121312E-2</v>
      </c>
      <c r="BU221" s="12">
        <f>(VLOOKUP($EG221,Data!$B:$CP,Daily!FT$10,0)+VLOOKUP($IF221,Data!$B:$CP,Daily!JS$10,0))/BU$134</f>
        <v>2.8506897814674644E-2</v>
      </c>
      <c r="BV221" s="12">
        <f>(VLOOKUP($EG221,Data!$B:$CP,Daily!FU$10,0)+VLOOKUP($IF221,Data!$B:$CP,Daily!JT$10,0))/BV$134</f>
        <v>2.5808383233532933E-2</v>
      </c>
      <c r="BW221" s="12">
        <f>(VLOOKUP($EG221,Data!$B:$CP,Daily!FV$10,0)+VLOOKUP($IF221,Data!$B:$CP,Daily!JU$10,0))/BW$134</f>
        <v>2.7549484894084965E-2</v>
      </c>
      <c r="BX221" s="12">
        <f>(VLOOKUP($EG221,Data!$B:$CP,Daily!FW$10,0)+VLOOKUP($IF221,Data!$B:$CP,Daily!JV$10,0))/BX$134</f>
        <v>3.0784088851330958E-2</v>
      </c>
      <c r="BY221" s="12">
        <f>(VLOOKUP($EG221,Data!$B:$CP,Daily!FX$10,0)+VLOOKUP($IF221,Data!$B:$CP,Daily!JW$10,0))/BY$134</f>
        <v>3.1102949615517045E-2</v>
      </c>
      <c r="BZ221" s="12">
        <f>(VLOOKUP($EG221,Data!$B:$CP,Daily!FY$10,0)+VLOOKUP($IF221,Data!$B:$CP,Daily!JX$10,0))/BZ$134</f>
        <v>2.754261203296083E-2</v>
      </c>
      <c r="CA221" s="12">
        <f>(VLOOKUP($EG221,Data!$B:$CP,Daily!FZ$10,0)+VLOOKUP($IF221,Data!$B:$CP,Daily!JY$10,0))/CA$134</f>
        <v>2.4436413698158663E-2</v>
      </c>
      <c r="CB221" s="12">
        <f>(VLOOKUP($EG221,Data!$B:$CP,Daily!GA$10,0)+VLOOKUP($IF221,Data!$B:$CP,Daily!JZ$10,0))/CB$134</f>
        <v>3.007280785058563E-2</v>
      </c>
      <c r="CC221" s="12">
        <f>(VLOOKUP($EG221,Data!$B:$CP,Daily!GB$10,0)+VLOOKUP($IF221,Data!$B:$CP,Daily!KA$10,0))/CC$134</f>
        <v>2.6769149218128809E-2</v>
      </c>
      <c r="CD221" s="12">
        <f>(VLOOKUP($EG221,Data!$B:$CP,Daily!GC$10,0)+VLOOKUP($IF221,Data!$B:$CP,Daily!KB$10,0))/CD$134</f>
        <v>2.7572293207800941E-2</v>
      </c>
      <c r="CE221" s="12">
        <f>(VLOOKUP($EG221,Data!$B:$CP,Daily!GD$10,0)+VLOOKUP($IF221,Data!$B:$CP,Daily!KC$10,0))/CE$134</f>
        <v>2.7001604603552259E-2</v>
      </c>
      <c r="CF221" s="12">
        <f>(VLOOKUP($EG221,Data!$B:$CP,Daily!GE$10,0)+VLOOKUP($IF221,Data!$B:$CP,Daily!KD$10,0))/CF$134</f>
        <v>2.8339166760754205E-2</v>
      </c>
      <c r="CG221" s="12">
        <f>(VLOOKUP($EG221,Data!$B:$CP,Daily!GF$10,0)+VLOOKUP($IF221,Data!$B:$CP,Daily!KE$10,0))/CG$134</f>
        <v>2.5410798122065727E-2</v>
      </c>
      <c r="CH221" s="12">
        <f>(VLOOKUP($EG221,Data!$B:$CP,Daily!GG$10,0)+VLOOKUP($IF221,Data!$B:$CP,Daily!KF$10,0))/CH$134</f>
        <v>2.5683028140174341E-2</v>
      </c>
      <c r="CI221" s="12">
        <f>(VLOOKUP($EG221,Data!$B:$CP,Daily!GH$10,0)+VLOOKUP($IF221,Data!$B:$CP,Daily!KG$10,0))/CI$134</f>
        <v>2.8102305020524156E-2</v>
      </c>
      <c r="CJ221" s="12">
        <f>(VLOOKUP($EG221,Data!$B:$CP,Daily!GI$10,0)+VLOOKUP($IF221,Data!$B:$CP,Daily!KH$10,0))/CJ$134</f>
        <v>2.4700460829493089E-2</v>
      </c>
      <c r="CK221" s="12">
        <f>(VLOOKUP($EG221,Data!$B:$CP,Daily!GJ$10,0)+VLOOKUP($IF221,Data!$B:$CP,Daily!KI$10,0))/CK$134</f>
        <v>2.7358702994820985E-2</v>
      </c>
      <c r="CL221" s="12">
        <f>(VLOOKUP($EG221,Data!$B:$CP,Daily!GK$10,0)+VLOOKUP($IF221,Data!$B:$CP,Daily!KJ$10,0))/CL$134</f>
        <v>2.7470741222366708E-2</v>
      </c>
      <c r="CM221" s="12">
        <f>(VLOOKUP($EG221,Data!$B:$CP,Daily!GL$10,0)+VLOOKUP($IF221,Data!$B:$CP,Daily!KK$10,0))/CM$134</f>
        <v>2.7324243954440892E-2</v>
      </c>
      <c r="CN221" s="12">
        <f>(VLOOKUP($EG221,Data!$B:$CP,Daily!GM$10,0)+VLOOKUP($IF221,Data!$B:$CP,Daily!KL$10,0))/CN$134</f>
        <v>2.7138914443422264E-2</v>
      </c>
      <c r="CO221" s="12">
        <f>(VLOOKUP($EG221,Data!$B:$CP,Daily!GN$10,0)+VLOOKUP($IF221,Data!$B:$CP,Daily!KM$10,0))/CO$134</f>
        <v>2.6039886039886041E-2</v>
      </c>
      <c r="CP221" s="12">
        <f>(VLOOKUP($EG221,Data!$B:$CP,Daily!GO$10,0)+VLOOKUP($IF221,Data!$B:$CP,Daily!KN$10,0))/CP$134</f>
        <v>2.5283195141889526E-2</v>
      </c>
      <c r="CQ221" s="12">
        <f>(VLOOKUP($EG221,Data!$B:$CP,Daily!GP$10,0)+VLOOKUP($IF221,Data!$B:$CP,Daily!KO$10,0))/CQ$134</f>
        <v>2.5098039215686273E-2</v>
      </c>
      <c r="CR221" s="12">
        <f>(VLOOKUP($EG221,Data!$B:$CP,Daily!GQ$10,0)+VLOOKUP($IF221,Data!$B:$CP,Daily!KP$10,0))/CR$134</f>
        <v>2.7971603664826164E-2</v>
      </c>
      <c r="CS221" s="12">
        <f>(VLOOKUP($EG221,Data!$B:$CP,Daily!GR$10,0)+VLOOKUP($IF221,Data!$B:$CP,Daily!KQ$10,0))/CS$134</f>
        <v>2.6359962698165994E-2</v>
      </c>
      <c r="CT221" s="12">
        <f>(VLOOKUP($EG221,Data!$B:$CP,Daily!GS$10,0)+VLOOKUP($IF221,Data!$B:$CP,Daily!KR$10,0))/CT$134</f>
        <v>2.5713932500927184E-2</v>
      </c>
      <c r="CU221" s="12">
        <f>(VLOOKUP($EG221,Data!$B:$CP,Daily!GT$10,0)+VLOOKUP($IF221,Data!$B:$CP,Daily!KS$10,0))/CU$134</f>
        <v>2.3688885964335066E-2</v>
      </c>
      <c r="CV221" s="12">
        <f>(VLOOKUP($EG221,Data!$B:$CP,Daily!GU$10,0)+VLOOKUP($IF221,Data!$B:$CP,Daily!KT$10,0))/CV$134</f>
        <v>2.7257444764649377E-2</v>
      </c>
      <c r="CW221" s="12">
        <f>(VLOOKUP($EG221,Data!$B:$CP,Daily!GV$10,0)+VLOOKUP($IF221,Data!$B:$CP,Daily!KU$10,0))/CW$134</f>
        <v>2.9308183608905868E-2</v>
      </c>
      <c r="CX221" s="12">
        <f>(VLOOKUP($EG221,Data!$B:$CP,Daily!GW$10,0)+VLOOKUP($IF221,Data!$B:$CP,Daily!KV$10,0))/CX$134</f>
        <v>2.7382888317683471E-2</v>
      </c>
      <c r="CY221" s="12">
        <f>(VLOOKUP($EG221,Data!$B:$CP,Daily!GX$10,0)+VLOOKUP($IF221,Data!$B:$CP,Daily!KW$10,0))/CY$134</f>
        <v>2.5354253759704654E-2</v>
      </c>
      <c r="CZ221" s="12">
        <f>(VLOOKUP($EG221,Data!$B:$CP,Daily!GY$10,0)+VLOOKUP($IF221,Data!$B:$CP,Daily!KX$10,0))/CZ$134</f>
        <v>2.5854055310248664E-2</v>
      </c>
      <c r="DA221" s="12">
        <f>(VLOOKUP($EG221,Data!$B:$CP,Daily!GZ$10,0)+VLOOKUP($IF221,Data!$B:$CP,Daily!KY$10,0))/DA$134</f>
        <v>2.368421052631579E-2</v>
      </c>
      <c r="DB221" s="12">
        <f>(VLOOKUP($EG221,Data!$B:$CP,Daily!HA$10,0)+VLOOKUP($IF221,Data!$B:$CP,Daily!KZ$10,0))/DB$134</f>
        <v>2.6891701828410688E-2</v>
      </c>
      <c r="DC221" s="12">
        <f>(VLOOKUP($EG221,Data!$B:$CP,Daily!HB$10,0)+VLOOKUP($IF221,Data!$B:$CP,Daily!LA$10,0))/DC$134</f>
        <v>2.7365570163064942E-2</v>
      </c>
      <c r="DD221" s="12">
        <f>(VLOOKUP($EG221,Data!$B:$CP,Daily!HC$10,0)+VLOOKUP($IF221,Data!$B:$CP,Daily!LB$10,0))/DD$134</f>
        <v>3.3494231222039088E-2</v>
      </c>
      <c r="DE221" s="12">
        <f>(VLOOKUP($EG221,Data!$B:$CP,Daily!HD$10,0)+VLOOKUP($IF221,Data!$B:$CP,Daily!LC$10,0))/DE$134</f>
        <v>2.6268730344700005E-2</v>
      </c>
      <c r="DF221" s="12">
        <f>(VLOOKUP($EG221,Data!$B:$CP,Daily!HE$10,0)+VLOOKUP($IF221,Data!$B:$CP,Daily!LD$10,0))/DF$134</f>
        <v>2.8134169495426041E-2</v>
      </c>
      <c r="DG221" s="12">
        <f>(VLOOKUP($EG221,Data!$B:$CP,Daily!HF$10,0)+VLOOKUP($IF221,Data!$B:$CP,Daily!LE$10,0))/DG$134</f>
        <v>2.7469624933967249E-2</v>
      </c>
      <c r="DH221" s="12">
        <f>(VLOOKUP($EG221,Data!$B:$CP,Daily!HG$10,0)+VLOOKUP($IF221,Data!$B:$CP,Daily!LF$10,0))/DH$134</f>
        <v>2.6958904109589042E-2</v>
      </c>
      <c r="DI221" s="12">
        <f>(VLOOKUP($EG221,Data!$B:$CP,Daily!HH$10,0)+VLOOKUP($IF221,Data!$B:$CP,Daily!LG$10,0))/DI$134</f>
        <v>2.713471528723458E-2</v>
      </c>
      <c r="DJ221" s="12">
        <f>(VLOOKUP($EG221,Data!$B:$CP,Daily!HI$10,0)+VLOOKUP($IF221,Data!$B:$CP,Daily!LH$10,0))/DJ$134</f>
        <v>2.8535820189952297E-2</v>
      </c>
      <c r="DK221" s="12">
        <f>(VLOOKUP($EG221,Data!$B:$CP,Daily!HJ$10,0)+VLOOKUP($IF221,Data!$B:$CP,Daily!LI$10,0))/DK$134</f>
        <v>3.0082091164398358E-2</v>
      </c>
      <c r="DL221" s="12">
        <f>(VLOOKUP($EG221,Data!$B:$CP,Daily!HK$10,0)+VLOOKUP($IF221,Data!$B:$CP,Daily!LJ$10,0))/DL$134</f>
        <v>2.6302646911936074E-2</v>
      </c>
      <c r="DM221" s="12">
        <f>(VLOOKUP($EG221,Data!$B:$CP,Daily!HL$10,0)+VLOOKUP($IF221,Data!$B:$CP,Daily!LK$10,0))/DM$134</f>
        <v>2.5833552113415596E-2</v>
      </c>
      <c r="DN221" s="12">
        <f>(VLOOKUP($EG221,Data!$B:$CP,Daily!HM$10,0)+VLOOKUP($IF221,Data!$B:$CP,Daily!LL$10,0))/DN$134</f>
        <v>2.8633775081164513E-2</v>
      </c>
      <c r="DO221" s="12">
        <f>(VLOOKUP($EG221,Data!$B:$CP,Daily!HN$10,0)+VLOOKUP($IF221,Data!$B:$CP,Daily!LM$10,0))/DO$134</f>
        <v>2.6332520928261102E-2</v>
      </c>
      <c r="DP221" s="12">
        <f>(VLOOKUP($EG221,Data!$B:$CP,Daily!HO$10,0)+VLOOKUP($IF221,Data!$B:$CP,Daily!LN$10,0))/DP$134</f>
        <v>2.8483240374722479E-2</v>
      </c>
      <c r="DQ221" s="12">
        <f>(VLOOKUP($EG221,Data!$B:$CP,Daily!HP$10,0)+VLOOKUP($IF221,Data!$B:$CP,Daily!LO$10,0))/DQ$134</f>
        <v>2.6784264920729398E-2</v>
      </c>
      <c r="DR221" s="12">
        <f>(VLOOKUP($EG221,Data!$B:$CP,Daily!HQ$10,0)+VLOOKUP($IF221,Data!$B:$CP,Daily!LP$10,0))/DR$134</f>
        <v>2.9187602325975271E-2</v>
      </c>
      <c r="DS221" s="12">
        <f>(VLOOKUP($EG221,Data!$B:$CP,Daily!HR$10,0)+VLOOKUP($IF221,Data!$B:$CP,Daily!LQ$10,0))/DS$134</f>
        <v>2.5598496157461161E-2</v>
      </c>
      <c r="DT221" s="12">
        <f>(VLOOKUP($EG221,Data!$B:$CP,Daily!HS$10,0)+VLOOKUP($IF221,Data!$B:$CP,Daily!LR$10,0))/DT$134</f>
        <v>2.8602324952689915E-2</v>
      </c>
      <c r="DU221" s="12">
        <f>(VLOOKUP($EG221,Data!$B:$CP,Daily!HT$10,0)+VLOOKUP($IF221,Data!$B:$CP,Daily!LS$10,0))/DU$134</f>
        <v>2.5936149158897973E-2</v>
      </c>
      <c r="DV221" s="14"/>
      <c r="DW221" s="12">
        <f t="shared" si="3324"/>
        <v>2.6332520928261102E-2</v>
      </c>
      <c r="DX221" s="12">
        <f>_xlfn.QUARTILE.INC($AJ221:$DT221,3)</f>
        <v>2.8818143986683312E-2</v>
      </c>
      <c r="DY221" s="12">
        <f t="shared" si="3326"/>
        <v>2.4856230584222108E-3</v>
      </c>
      <c r="DZ221" s="12">
        <f t="shared" si="3327"/>
        <v>3.0682361280499969E-2</v>
      </c>
      <c r="EA221" s="12">
        <f t="shared" si="3328"/>
        <v>2.4468303634444445E-2</v>
      </c>
      <c r="EB221" s="14"/>
      <c r="EC221" s="12">
        <f t="shared" si="3362"/>
        <v>1.930658173106363E-3</v>
      </c>
      <c r="ED221" s="12">
        <f t="shared" ref="ED221" si="3409">SUMPRODUCT(DN221:DT221,DN$134:DT$134)/SUM(DN$134:DT$134)</f>
        <v>2.7655811211270229E-2</v>
      </c>
      <c r="EE221" s="12">
        <f t="shared" ref="EE221" si="3410">SUMPRODUCT(CR221:DT221,CR$134:DT$134)/SUM(CR$134:DT$134)</f>
        <v>2.7299215568539602E-2</v>
      </c>
      <c r="EF221" s="1"/>
      <c r="EG221" s="7" t="s">
        <v>740</v>
      </c>
      <c r="EH221" s="7" t="s">
        <v>119</v>
      </c>
      <c r="EI221" s="12">
        <f>VLOOKUP($EG221,Data!$B:$CP,Daily!EI$10,0)/EI$134</f>
        <v>3.0061129090255302E-2</v>
      </c>
      <c r="EJ221" s="12">
        <f>VLOOKUP($EG221,Data!$B:$CP,Daily!EJ$10,0)/EJ$134</f>
        <v>3.131198639841315E-2</v>
      </c>
      <c r="EK221" s="12">
        <f>VLOOKUP($EG221,Data!$B:$CP,Daily!EK$10,0)/EK$134</f>
        <v>3.2422695887120982E-2</v>
      </c>
      <c r="EL221" s="12">
        <f>VLOOKUP($EG221,Data!$B:$CP,Daily!EL$10,0)/EL$134</f>
        <v>2.7229357798165137E-2</v>
      </c>
      <c r="EM221" s="12">
        <f>VLOOKUP($EG221,Data!$B:$CP,Daily!EM$10,0)/EM$134</f>
        <v>2.6555959651410142E-2</v>
      </c>
      <c r="EN221" s="12">
        <f>VLOOKUP($EG221,Data!$B:$CP,Daily!EN$10,0)/EN$134</f>
        <v>3.0352374128834757E-2</v>
      </c>
      <c r="EO221" s="12">
        <f>VLOOKUP($EG221,Data!$B:$CP,Daily!EO$10,0)/EO$134</f>
        <v>3.0581424616159075E-2</v>
      </c>
      <c r="EP221" s="12">
        <f>VLOOKUP($EG221,Data!$B:$CP,Daily!EP$10,0)/EP$134</f>
        <v>3.4178403755868544E-2</v>
      </c>
      <c r="EQ221" s="12">
        <f>VLOOKUP($EG221,Data!$B:$CP,Daily!EQ$10,0)/EQ$134</f>
        <v>3.1026408221672953E-2</v>
      </c>
      <c r="ER221" s="12">
        <f>VLOOKUP($EG221,Data!$B:$CP,Daily!ER$10,0)/ER$134</f>
        <v>3.1784169698633902E-2</v>
      </c>
      <c r="ES221" s="12">
        <f>VLOOKUP($EG221,Data!$B:$CP,Daily!ES$10,0)/ES$134</f>
        <v>2.7463437231156112E-2</v>
      </c>
      <c r="ET221" s="12">
        <f>VLOOKUP($EG221,Data!$B:$CP,Daily!ET$10,0)/ET$134</f>
        <v>2.7169663799843629E-2</v>
      </c>
      <c r="EU221" s="12">
        <f>VLOOKUP($EG221,Data!$B:$CP,Daily!EU$10,0)/EU$134</f>
        <v>2.9565816678152997E-2</v>
      </c>
      <c r="EV221" s="12">
        <f>VLOOKUP($EG221,Data!$B:$CP,Daily!EV$10,0)/EV$134</f>
        <v>2.8671858846233373E-2</v>
      </c>
      <c r="EW221" s="12">
        <f>VLOOKUP($EG221,Data!$B:$CP,Daily!EW$10,0)/EW$134</f>
        <v>2.9562398703403565E-2</v>
      </c>
      <c r="EX221" s="12">
        <f>VLOOKUP($EG221,Data!$B:$CP,Daily!EX$10,0)/EX$134</f>
        <v>2.8374831524437823E-2</v>
      </c>
      <c r="EY221" s="12">
        <f>VLOOKUP($EG221,Data!$B:$CP,Daily!EY$10,0)/EY$134</f>
        <v>2.8738574040219379E-2</v>
      </c>
      <c r="EZ221" s="12">
        <f>VLOOKUP($EG221,Data!$B:$CP,Daily!EZ$10,0)/EZ$134</f>
        <v>3.0362891425226808E-2</v>
      </c>
      <c r="FA221" s="12">
        <f>VLOOKUP($EG221,Data!$B:$CP,Daily!FA$10,0)/FA$134</f>
        <v>3.0098740211099761E-2</v>
      </c>
      <c r="FB221" s="12">
        <f>VLOOKUP($EG221,Data!$B:$CP,Daily!FB$10,0)/FB$134</f>
        <v>2.8569387900864225E-2</v>
      </c>
      <c r="FC221" s="12">
        <f>VLOOKUP($EG221,Data!$B:$CP,Daily!FC$10,0)/FC$134</f>
        <v>3.0734997566233224E-2</v>
      </c>
      <c r="FD221" s="12">
        <f>VLOOKUP($EG221,Data!$B:$CP,Daily!FD$10,0)/FD$134</f>
        <v>3.0491779532121389E-2</v>
      </c>
      <c r="FE221" s="12">
        <f>VLOOKUP($EG221,Data!$B:$CP,Daily!FE$10,0)/FE$134</f>
        <v>2.9686601495112132E-2</v>
      </c>
      <c r="FF221" s="12">
        <f>VLOOKUP($EG221,Data!$B:$CP,Daily!FF$10,0)/FF$134</f>
        <v>3.0778425220379501E-2</v>
      </c>
      <c r="FG221" s="12">
        <f>VLOOKUP($EG221,Data!$B:$CP,Daily!FG$10,0)/FG$134</f>
        <v>2.8232554755148076E-2</v>
      </c>
      <c r="FH221" s="12">
        <f>VLOOKUP($EG221,Data!$B:$CP,Daily!FH$10,0)/FH$134</f>
        <v>3.1840591618734593E-2</v>
      </c>
      <c r="FI221" s="12">
        <f>VLOOKUP($EG221,Data!$B:$CP,Daily!FI$10,0)/FI$134</f>
        <v>2.803801307541956E-2</v>
      </c>
      <c r="FJ221" s="12">
        <f>VLOOKUP($EG221,Data!$B:$CP,Daily!FJ$10,0)/FJ$134</f>
        <v>3.125215116679287E-2</v>
      </c>
      <c r="FK221" s="12">
        <f>VLOOKUP($EG221,Data!$B:$CP,Daily!FK$10,0)/FK$134</f>
        <v>2.4304424317456181E-2</v>
      </c>
      <c r="FL221" s="12">
        <f>VLOOKUP($EG221,Data!$B:$CP,Daily!FL$10,0)/FL$134</f>
        <v>2.9658458028584848E-2</v>
      </c>
      <c r="FM221" s="12">
        <f>VLOOKUP($EG221,Data!$B:$CP,Daily!FM$10,0)/FM$134</f>
        <v>3.3378801251705045E-2</v>
      </c>
      <c r="FN221" s="12">
        <f>VLOOKUP($EG221,Data!$B:$CP,Daily!FN$10,0)/FN$134</f>
        <v>3.0054644808743168E-2</v>
      </c>
      <c r="FO221" s="12">
        <f>VLOOKUP($EG221,Data!$B:$CP,Daily!FO$10,0)/FO$134</f>
        <v>3.2080986668567762E-2</v>
      </c>
      <c r="FP221" s="12">
        <f>VLOOKUP($EG221,Data!$B:$CP,Daily!FP$10,0)/FP$134</f>
        <v>3.0396414063594342E-2</v>
      </c>
      <c r="FQ221" s="12">
        <f>VLOOKUP($EG221,Data!$B:$CP,Daily!FQ$10,0)/FQ$134</f>
        <v>3.1024318349299928E-2</v>
      </c>
      <c r="FR221" s="12">
        <f>VLOOKUP($EG221,Data!$B:$CP,Daily!FR$10,0)/FR$134</f>
        <v>3.0843195266272189E-2</v>
      </c>
      <c r="FS221" s="12">
        <f>VLOOKUP($EG221,Data!$B:$CP,Daily!FS$10,0)/FS$134</f>
        <v>3.091008686125675E-2</v>
      </c>
      <c r="FT221" s="12">
        <f>VLOOKUP($EG221,Data!$B:$CP,Daily!FT$10,0)/FT$134</f>
        <v>2.9646238166417538E-2</v>
      </c>
      <c r="FU221" s="12">
        <f>VLOOKUP($EG221,Data!$B:$CP,Daily!FU$10,0)/FU$134</f>
        <v>2.6198394030334981E-2</v>
      </c>
      <c r="FV221" s="12">
        <f>VLOOKUP($EG221,Data!$B:$CP,Daily!FV$10,0)/FV$134</f>
        <v>3.0127013630731104E-2</v>
      </c>
      <c r="FW221" s="12">
        <f>VLOOKUP($EG221,Data!$B:$CP,Daily!FW$10,0)/FW$134</f>
        <v>3.3507255829121146E-2</v>
      </c>
      <c r="FX221" s="12">
        <f>VLOOKUP($EG221,Data!$B:$CP,Daily!FX$10,0)/FX$134</f>
        <v>3.3023255813953489E-2</v>
      </c>
      <c r="FY221" s="12">
        <f>VLOOKUP($EG221,Data!$B:$CP,Daily!FY$10,0)/FY$134</f>
        <v>2.883144692566534E-2</v>
      </c>
      <c r="FZ221" s="12">
        <f>VLOOKUP($EG221,Data!$B:$CP,Daily!FZ$10,0)/FZ$134</f>
        <v>2.6328052190121156E-2</v>
      </c>
      <c r="GA221" s="12">
        <f>VLOOKUP($EG221,Data!$B:$CP,Daily!GA$10,0)/GA$134</f>
        <v>3.2873897782724079E-2</v>
      </c>
      <c r="GB221" s="12">
        <f>VLOOKUP($EG221,Data!$B:$CP,Daily!GB$10,0)/GB$134</f>
        <v>2.8026504297994269E-2</v>
      </c>
      <c r="GC221" s="12">
        <f>VLOOKUP($EG221,Data!$B:$CP,Daily!GC$10,0)/GC$134</f>
        <v>2.9868758485442751E-2</v>
      </c>
      <c r="GD221" s="12">
        <f>VLOOKUP($EG221,Data!$B:$CP,Daily!GD$10,0)/GD$134</f>
        <v>2.8215272075837874E-2</v>
      </c>
      <c r="GE221" s="12">
        <f>VLOOKUP($EG221,Data!$B:$CP,Daily!GE$10,0)/GE$134</f>
        <v>3.0003045994517211E-2</v>
      </c>
      <c r="GF221" s="12">
        <f>VLOOKUP($EG221,Data!$B:$CP,Daily!GF$10,0)/GF$134</f>
        <v>2.6692087702573881E-2</v>
      </c>
      <c r="GG221" s="12">
        <f>VLOOKUP($EG221,Data!$B:$CP,Daily!GG$10,0)/GG$134</f>
        <v>2.699887838487422E-2</v>
      </c>
      <c r="GH221" s="12">
        <f>VLOOKUP($EG221,Data!$B:$CP,Daily!GH$10,0)/GH$134</f>
        <v>2.8453181583031558E-2</v>
      </c>
      <c r="GI221" s="12">
        <f>VLOOKUP($EG221,Data!$B:$CP,Daily!GI$10,0)/GI$134</f>
        <v>2.5341780593531177E-2</v>
      </c>
      <c r="GJ221" s="12">
        <f>VLOOKUP($EG221,Data!$B:$CP,Daily!GJ$10,0)/GJ$134</f>
        <v>2.8644224830142062E-2</v>
      </c>
      <c r="GK221" s="12">
        <f>VLOOKUP($EG221,Data!$B:$CP,Daily!GK$10,0)/GK$134</f>
        <v>2.7931722456218132E-2</v>
      </c>
      <c r="GL221" s="12">
        <f>VLOOKUP($EG221,Data!$B:$CP,Daily!GL$10,0)/GL$134</f>
        <v>2.9098329680296273E-2</v>
      </c>
      <c r="GM221" s="12">
        <f>VLOOKUP($EG221,Data!$B:$CP,Daily!GM$10,0)/GM$134</f>
        <v>2.8445202294217951E-2</v>
      </c>
      <c r="GN221" s="12">
        <f>VLOOKUP($EG221,Data!$B:$CP,Daily!GN$10,0)/GN$134</f>
        <v>2.7271322620519161E-2</v>
      </c>
      <c r="GO221" s="12">
        <f>VLOOKUP($EG221,Data!$B:$CP,Daily!GO$10,0)/GO$134</f>
        <v>2.5023756731073803E-2</v>
      </c>
      <c r="GP221" s="12">
        <f>VLOOKUP($EG221,Data!$B:$CP,Daily!GP$10,0)/GP$134</f>
        <v>2.6292335115864526E-2</v>
      </c>
      <c r="GQ221" s="12">
        <f>VLOOKUP($EG221,Data!$B:$CP,Daily!GQ$10,0)/GQ$134</f>
        <v>2.9078765170644293E-2</v>
      </c>
      <c r="GR221" s="12">
        <f>VLOOKUP($EG221,Data!$B:$CP,Daily!GR$10,0)/GR$134</f>
        <v>2.7631248430042703E-2</v>
      </c>
      <c r="GS221" s="12">
        <f>VLOOKUP($EG221,Data!$B:$CP,Daily!GS$10,0)/GS$134</f>
        <v>2.7435187515731187E-2</v>
      </c>
      <c r="GT221" s="12">
        <f>VLOOKUP($EG221,Data!$B:$CP,Daily!GT$10,0)/GT$134</f>
        <v>2.3456457266109464E-2</v>
      </c>
      <c r="GU221" s="12">
        <f>VLOOKUP($EG221,Data!$B:$CP,Daily!GU$10,0)/GU$134</f>
        <v>2.9987709954936503E-2</v>
      </c>
      <c r="GV221" s="12">
        <f>VLOOKUP($EG221,Data!$B:$CP,Daily!GV$10,0)/GV$134</f>
        <v>3.0686799805163176E-2</v>
      </c>
      <c r="GW221" s="12">
        <f>VLOOKUP($EG221,Data!$B:$CP,Daily!GW$10,0)/GW$134</f>
        <v>2.8742174160500854E-2</v>
      </c>
      <c r="GX221" s="12">
        <f>VLOOKUP($EG221,Data!$B:$CP,Daily!GX$10,0)/GX$134</f>
        <v>2.7575669383003494E-2</v>
      </c>
      <c r="GY221" s="12">
        <f>VLOOKUP($EG221,Data!$B:$CP,Daily!GY$10,0)/GY$134</f>
        <v>2.7850720140049336E-2</v>
      </c>
      <c r="GZ221" s="12">
        <f>VLOOKUP($EG221,Data!$B:$CP,Daily!GZ$10,0)/GZ$134</f>
        <v>2.4862325882734047E-2</v>
      </c>
      <c r="HA221" s="12">
        <f>VLOOKUP($EG221,Data!$B:$CP,Daily!HA$10,0)/HA$134</f>
        <v>2.8234398782343989E-2</v>
      </c>
      <c r="HB221" s="12">
        <f>VLOOKUP($EG221,Data!$B:$CP,Daily!HB$10,0)/HB$134</f>
        <v>2.9762815608263198E-2</v>
      </c>
      <c r="HC221" s="12">
        <f>VLOOKUP($EG221,Data!$B:$CP,Daily!HC$10,0)/HC$134</f>
        <v>3.4122002253339771E-2</v>
      </c>
      <c r="HD221" s="12">
        <f>VLOOKUP($EG221,Data!$B:$CP,Daily!HD$10,0)/HD$134</f>
        <v>2.6474027058627024E-2</v>
      </c>
      <c r="HE221" s="12">
        <f>VLOOKUP($EG221,Data!$B:$CP,Daily!HE$10,0)/HE$134</f>
        <v>2.883416458852868E-2</v>
      </c>
      <c r="HF221" s="12">
        <f>VLOOKUP($EG221,Data!$B:$CP,Daily!HF$10,0)/HF$134</f>
        <v>2.8809218950064022E-2</v>
      </c>
      <c r="HG221" s="12">
        <f>VLOOKUP($EG221,Data!$B:$CP,Daily!HG$10,0)/HG$134</f>
        <v>2.8020109418896939E-2</v>
      </c>
      <c r="HH221" s="12">
        <f>VLOOKUP($EG221,Data!$B:$CP,Daily!HH$10,0)/HH$134</f>
        <v>2.7994835904056534E-2</v>
      </c>
      <c r="HI221" s="12">
        <f>VLOOKUP($EG221,Data!$B:$CP,Daily!HI$10,0)/HI$134</f>
        <v>2.884338044418806E-2</v>
      </c>
      <c r="HJ221" s="12">
        <f>VLOOKUP($EG221,Data!$B:$CP,Daily!HJ$10,0)/HJ$134</f>
        <v>3.096498970285378E-2</v>
      </c>
      <c r="HK221" s="12">
        <f>VLOOKUP($EG221,Data!$B:$CP,Daily!HK$10,0)/HK$134</f>
        <v>2.7025020417254436E-2</v>
      </c>
      <c r="HL221" s="12">
        <f>VLOOKUP($EG221,Data!$B:$CP,Daily!HL$10,0)/HL$134</f>
        <v>2.7435807245867042E-2</v>
      </c>
      <c r="HM221" s="12">
        <f>VLOOKUP($EG221,Data!$B:$CP,Daily!HM$10,0)/HM$134</f>
        <v>2.9997857295907437E-2</v>
      </c>
      <c r="HN221" s="12">
        <f>VLOOKUP($EG221,Data!$B:$CP,Daily!HN$10,0)/HN$134</f>
        <v>2.7509133892112615E-2</v>
      </c>
      <c r="HO221" s="12">
        <f>VLOOKUP($EG221,Data!$B:$CP,Daily!HO$10,0)/HO$134</f>
        <v>3.0338389731621937E-2</v>
      </c>
      <c r="HP221" s="12">
        <f>VLOOKUP($EG221,Data!$B:$CP,Daily!HP$10,0)/HP$134</f>
        <v>2.8003217079768956E-2</v>
      </c>
      <c r="HQ221" s="12">
        <f>VLOOKUP($EG221,Data!$B:$CP,Daily!HQ$10,0)/HQ$134</f>
        <v>2.9542664211172499E-2</v>
      </c>
      <c r="HR221" s="12">
        <f>VLOOKUP($EG221,Data!$B:$CP,Daily!HR$10,0)/HR$134</f>
        <v>2.5863357751532368E-2</v>
      </c>
      <c r="HS221" s="12">
        <f>VLOOKUP($EG221,Data!$B:$CP,Daily!HS$10,0)/HS$134</f>
        <v>2.9349337627168265E-2</v>
      </c>
      <c r="HT221" s="12">
        <f>VLOOKUP($EG221,Data!$B:$CP,Daily!HT$10,0)/HT$134</f>
        <v>2.7032690695725062E-2</v>
      </c>
      <c r="HU221" s="13"/>
      <c r="HV221" s="40">
        <f t="shared" si="3331"/>
        <v>2.7631248430042703E-2</v>
      </c>
      <c r="HW221" s="40">
        <f t="shared" si="3332"/>
        <v>3.0396414063594342E-2</v>
      </c>
      <c r="HX221" s="40">
        <f t="shared" si="3401"/>
        <v>2.7651656335516382E-3</v>
      </c>
      <c r="HY221" s="40">
        <f t="shared" si="3402"/>
        <v>3.2470288288758073E-2</v>
      </c>
      <c r="HZ221" s="40">
        <f t="shared" si="3403"/>
        <v>2.5557374204878976E-2</v>
      </c>
      <c r="IA221" s="43"/>
      <c r="IB221" s="12">
        <f t="shared" si="3404"/>
        <v>2.1905679061075115E-3</v>
      </c>
      <c r="IC221" s="12">
        <f t="shared" ref="IC221" si="3411">SUMPRODUCT(HM221:HS221,HM$134:HS$134)/SUM(HM$134:HS$134)</f>
        <v>2.8662153381819707E-2</v>
      </c>
      <c r="ID221" s="12">
        <f>SUMPRODUCT(GQ221:HS221,GQ$134:HS$134)/SUM(GQ$121:HS$134)</f>
        <v>2.1178698834656829E-2</v>
      </c>
      <c r="IE221" s="1"/>
      <c r="IF221" s="7" t="s">
        <v>741</v>
      </c>
      <c r="IG221" s="7" t="s">
        <v>119</v>
      </c>
      <c r="IH221" s="12">
        <f>VLOOKUP($IF221,Data!$B:$CP,Daily!IH$10,0)/IH$134</f>
        <v>2.3795359904818559E-2</v>
      </c>
      <c r="II221" s="12">
        <f>VLOOKUP($IF221,Data!$B:$CP,Daily!II$10,0)/II$134</f>
        <v>2.3047114011829493E-2</v>
      </c>
      <c r="IJ221" s="12">
        <f>VLOOKUP($IF221,Data!$B:$CP,Daily!IJ$10,0)/IJ$134</f>
        <v>2.5976814083297554E-2</v>
      </c>
      <c r="IK221" s="12">
        <f>VLOOKUP($IF221,Data!$B:$CP,Daily!IK$10,0)/IK$134</f>
        <v>2.3076923076923078E-2</v>
      </c>
      <c r="IL221" s="12">
        <f>VLOOKUP($IF221,Data!$B:$CP,Daily!IL$10,0)/IL$134</f>
        <v>2.4309607156748347E-2</v>
      </c>
      <c r="IM221" s="12">
        <f>VLOOKUP($IF221,Data!$B:$CP,Daily!IM$10,0)/IM$134</f>
        <v>1.873711823121604E-2</v>
      </c>
      <c r="IN221" s="12">
        <f>VLOOKUP($IF221,Data!$B:$CP,Daily!IN$10,0)/IN$134</f>
        <v>2.514713750668807E-2</v>
      </c>
      <c r="IO221" s="12">
        <f>VLOOKUP($IF221,Data!$B:$CP,Daily!IO$10,0)/IO$134</f>
        <v>2.8493647912885663E-2</v>
      </c>
      <c r="IP221" s="12">
        <f>VLOOKUP($IF221,Data!$B:$CP,Daily!IP$10,0)/IP$134</f>
        <v>2.5487256371814093E-2</v>
      </c>
      <c r="IQ221" s="12">
        <f>VLOOKUP($IF221,Data!$B:$CP,Daily!IQ$10,0)/IQ$134</f>
        <v>2.7096518987341771E-2</v>
      </c>
      <c r="IR221" s="12">
        <f>VLOOKUP($IF221,Data!$B:$CP,Daily!IR$10,0)/IR$134</f>
        <v>2.0084974893781384E-2</v>
      </c>
      <c r="IS221" s="12">
        <f>VLOOKUP($IF221,Data!$B:$CP,Daily!IS$10,0)/IS$134</f>
        <v>2.1499128413712959E-2</v>
      </c>
      <c r="IT221" s="12">
        <f>VLOOKUP($IF221,Data!$B:$CP,Daily!IT$10,0)/IT$134</f>
        <v>2.6226902443870454E-2</v>
      </c>
      <c r="IU221" s="12">
        <f>VLOOKUP($IF221,Data!$B:$CP,Daily!IU$10,0)/IU$134</f>
        <v>2.385646687697161E-2</v>
      </c>
      <c r="IV221" s="12">
        <f>VLOOKUP($IF221,Data!$B:$CP,Daily!IV$10,0)/IV$134</f>
        <v>2.6748184944593044E-2</v>
      </c>
      <c r="IW221" s="12">
        <f>VLOOKUP($IF221,Data!$B:$CP,Daily!IW$10,0)/IW$134</f>
        <v>2.2657685241886098E-2</v>
      </c>
      <c r="IX221" s="12">
        <f>VLOOKUP($IF221,Data!$B:$CP,Daily!IX$10,0)/IX$134</f>
        <v>2.186836518046709E-2</v>
      </c>
      <c r="IY221" s="12">
        <f>VLOOKUP($IF221,Data!$B:$CP,Daily!IY$10,0)/IY$134</f>
        <v>2.5468622656886715E-2</v>
      </c>
      <c r="IZ221" s="12">
        <f>VLOOKUP($IF221,Data!$B:$CP,Daily!IZ$10,0)/IZ$134</f>
        <v>2.4464213505863325E-2</v>
      </c>
      <c r="JA221" s="12">
        <f>VLOOKUP($IF221,Data!$B:$CP,Daily!JA$10,0)/JA$134</f>
        <v>2.267910131411615E-2</v>
      </c>
      <c r="JB221" s="12">
        <f>VLOOKUP($IF221,Data!$B:$CP,Daily!JB$10,0)/JB$134</f>
        <v>1.9027921406411581E-2</v>
      </c>
      <c r="JC221" s="12">
        <f>VLOOKUP($IF221,Data!$B:$CP,Daily!JC$10,0)/JC$134</f>
        <v>1.9566589522406901E-2</v>
      </c>
      <c r="JD221" s="12">
        <f>VLOOKUP($IF221,Data!$B:$CP,Daily!JD$10,0)/JD$134</f>
        <v>2.1197777320436303E-2</v>
      </c>
      <c r="JE221" s="12">
        <f>VLOOKUP($IF221,Data!$B:$CP,Daily!JE$10,0)/JE$134</f>
        <v>2.2523507544281653E-2</v>
      </c>
      <c r="JF221" s="12">
        <f>VLOOKUP($IF221,Data!$B:$CP,Daily!JF$10,0)/JF$134</f>
        <v>2.1236333052985702E-2</v>
      </c>
      <c r="JG221" s="12">
        <f>VLOOKUP($IF221,Data!$B:$CP,Daily!JG$10,0)/JG$134</f>
        <v>2.3265475695886995E-2</v>
      </c>
      <c r="JH221" s="12">
        <f>VLOOKUP($IF221,Data!$B:$CP,Daily!JH$10,0)/JH$134</f>
        <v>2.4281667341157425E-2</v>
      </c>
      <c r="JI221" s="12">
        <f>VLOOKUP($IF221,Data!$B:$CP,Daily!JI$10,0)/JI$134</f>
        <v>2.4011299435028249E-2</v>
      </c>
      <c r="JJ221" s="12">
        <f>VLOOKUP($IF221,Data!$B:$CP,Daily!JJ$10,0)/JJ$134</f>
        <v>1.8508236165093468E-2</v>
      </c>
      <c r="JK221" s="12">
        <f>VLOOKUP($IF221,Data!$B:$CP,Daily!JK$10,0)/JK$134</f>
        <v>2.1760061621413442E-2</v>
      </c>
      <c r="JL221" s="12">
        <f>VLOOKUP($IF221,Data!$B:$CP,Daily!JL$10,0)/JL$134</f>
        <v>2.7727682596934176E-2</v>
      </c>
      <c r="JM221" s="12">
        <f>VLOOKUP($IF221,Data!$B:$CP,Daily!JM$10,0)/JM$134</f>
        <v>2.2790697674418603E-2</v>
      </c>
      <c r="JN221" s="12">
        <f>VLOOKUP($IF221,Data!$B:$CP,Daily!JN$10,0)/JN$134</f>
        <v>2.3435865243774848E-2</v>
      </c>
      <c r="JO221" s="12">
        <f>VLOOKUP($IF221,Data!$B:$CP,Daily!JO$10,0)/JO$134</f>
        <v>2.4262029923170239E-2</v>
      </c>
      <c r="JP221" s="12">
        <f>VLOOKUP($IF221,Data!$B:$CP,Daily!JP$10,0)/JP$134</f>
        <v>2.844093834336724E-2</v>
      </c>
      <c r="JQ221" s="12">
        <f>VLOOKUP($IF221,Data!$B:$CP,Daily!JQ$10,0)/JQ$134</f>
        <v>2.691818567189487E-2</v>
      </c>
      <c r="JR221" s="12">
        <f>VLOOKUP($IF221,Data!$B:$CP,Daily!JR$10,0)/JR$134</f>
        <v>2.4545454545454544E-2</v>
      </c>
      <c r="JS221" s="12">
        <f>VLOOKUP($IF221,Data!$B:$CP,Daily!JS$10,0)/JS$134</f>
        <v>2.5345622119815669E-2</v>
      </c>
      <c r="JT221" s="12">
        <f>VLOOKUP($IF221,Data!$B:$CP,Daily!JT$10,0)/JT$134</f>
        <v>2.4708304735758406E-2</v>
      </c>
      <c r="JU221" s="12">
        <f>VLOOKUP($IF221,Data!$B:$CP,Daily!JU$10,0)/JU$134</f>
        <v>1.9926706367384334E-2</v>
      </c>
      <c r="JV221" s="12">
        <f>VLOOKUP($IF221,Data!$B:$CP,Daily!JV$10,0)/JV$134</f>
        <v>2.3017902813299233E-2</v>
      </c>
      <c r="JW221" s="12">
        <f>VLOOKUP($IF221,Data!$B:$CP,Daily!JW$10,0)/JW$134</f>
        <v>2.5629695095006629E-2</v>
      </c>
      <c r="JX221" s="12">
        <f>VLOOKUP($IF221,Data!$B:$CP,Daily!JX$10,0)/JX$134</f>
        <v>2.3912106850495475E-2</v>
      </c>
      <c r="JY221" s="12">
        <f>VLOOKUP($IF221,Data!$B:$CP,Daily!JY$10,0)/JY$134</f>
        <v>1.9091507570770244E-2</v>
      </c>
      <c r="JZ221" s="12">
        <f>VLOOKUP($IF221,Data!$B:$CP,Daily!JZ$10,0)/JZ$134</f>
        <v>2.2119591638308216E-2</v>
      </c>
      <c r="KA221" s="12">
        <f>VLOOKUP($IF221,Data!$B:$CP,Daily!KA$10,0)/KA$134</f>
        <v>2.3190621814475027E-2</v>
      </c>
      <c r="KB221" s="12">
        <f>VLOOKUP($IF221,Data!$B:$CP,Daily!KB$10,0)/KB$134</f>
        <v>2.0933275185346708E-2</v>
      </c>
      <c r="KC221" s="12">
        <f>VLOOKUP($IF221,Data!$B:$CP,Daily!KC$10,0)/KC$134</f>
        <v>2.3524379811804962E-2</v>
      </c>
      <c r="KD221" s="12">
        <f>VLOOKUP($IF221,Data!$B:$CP,Daily!KD$10,0)/KD$134</f>
        <v>2.3570493234395459E-2</v>
      </c>
      <c r="KE221" s="12">
        <f>VLOOKUP($IF221,Data!$B:$CP,Daily!KE$10,0)/KE$134</f>
        <v>2.1787960467205752E-2</v>
      </c>
      <c r="KF221" s="12">
        <f>VLOOKUP($IF221,Data!$B:$CP,Daily!KF$10,0)/KF$134</f>
        <v>2.2121014964216004E-2</v>
      </c>
      <c r="KG221" s="12">
        <f>VLOOKUP($IF221,Data!$B:$CP,Daily!KG$10,0)/KG$134</f>
        <v>2.7141845645503895E-2</v>
      </c>
      <c r="KH221" s="12">
        <f>VLOOKUP($IF221,Data!$B:$CP,Daily!KH$10,0)/KH$134</f>
        <v>2.2902547324141154E-2</v>
      </c>
      <c r="KI221" s="12">
        <f>VLOOKUP($IF221,Data!$B:$CP,Daily!KI$10,0)/KI$134</f>
        <v>2.3898586866167915E-2</v>
      </c>
      <c r="KJ221" s="12">
        <f>VLOOKUP($IF221,Data!$B:$CP,Daily!KJ$10,0)/KJ$134</f>
        <v>2.6203534430225474E-2</v>
      </c>
      <c r="KK221" s="12">
        <f>VLOOKUP($IF221,Data!$B:$CP,Daily!KK$10,0)/KK$134</f>
        <v>2.221254355400697E-2</v>
      </c>
      <c r="KL221" s="12">
        <f>VLOOKUP($IF221,Data!$B:$CP,Daily!KL$10,0)/KL$134</f>
        <v>2.3385300668151449E-2</v>
      </c>
      <c r="KM221" s="12">
        <f>VLOOKUP($IF221,Data!$B:$CP,Daily!KM$10,0)/KM$134</f>
        <v>2.2579244463742945E-2</v>
      </c>
      <c r="KN221" s="12">
        <f>VLOOKUP($IF221,Data!$B:$CP,Daily!KN$10,0)/KN$134</f>
        <v>2.6011560693641619E-2</v>
      </c>
      <c r="KO221" s="12">
        <f>VLOOKUP($IF221,Data!$B:$CP,Daily!KO$10,0)/KO$134</f>
        <v>2.1813725490196077E-2</v>
      </c>
      <c r="KP221" s="12">
        <f>VLOOKUP($IF221,Data!$B:$CP,Daily!KP$10,0)/KP$134</f>
        <v>2.4738344433872503E-2</v>
      </c>
      <c r="KQ221" s="12">
        <f>VLOOKUP($IF221,Data!$B:$CP,Daily!KQ$10,0)/KQ$134</f>
        <v>2.2694350555287301E-2</v>
      </c>
      <c r="KR221" s="12">
        <f>VLOOKUP($IF221,Data!$B:$CP,Daily!KR$10,0)/KR$134</f>
        <v>2.0896924160601082E-2</v>
      </c>
      <c r="KS221" s="12">
        <f>VLOOKUP($IF221,Data!$B:$CP,Daily!KS$10,0)/KS$134</f>
        <v>2.4324324324324326E-2</v>
      </c>
      <c r="KT221" s="12">
        <f>VLOOKUP($IF221,Data!$B:$CP,Daily!KT$10,0)/KT$134</f>
        <v>1.9770838013929454E-2</v>
      </c>
      <c r="KU221" s="12">
        <f>VLOOKUP($IF221,Data!$B:$CP,Daily!KU$10,0)/KU$134</f>
        <v>2.5479143179255918E-2</v>
      </c>
      <c r="KV221" s="12">
        <f>VLOOKUP($IF221,Data!$B:$CP,Daily!KV$10,0)/KV$134</f>
        <v>2.3567006191332136E-2</v>
      </c>
      <c r="KW221" s="12">
        <f>VLOOKUP($IF221,Data!$B:$CP,Daily!KW$10,0)/KW$134</f>
        <v>1.8823529411764704E-2</v>
      </c>
      <c r="KX221" s="12">
        <f>VLOOKUP($IF221,Data!$B:$CP,Daily!KX$10,0)/KX$134</f>
        <v>2.0452099031216361E-2</v>
      </c>
      <c r="KY221" s="12">
        <f>VLOOKUP($IF221,Data!$B:$CP,Daily!KY$10,0)/KY$134</f>
        <v>2.0356816102470265E-2</v>
      </c>
      <c r="KZ221" s="12">
        <f>VLOOKUP($IF221,Data!$B:$CP,Daily!KZ$10,0)/KZ$134</f>
        <v>2.3085221143473569E-2</v>
      </c>
      <c r="LA221" s="12">
        <f>VLOOKUP($IF221,Data!$B:$CP,Daily!LA$10,0)/LA$134</f>
        <v>2.0631850419084462E-2</v>
      </c>
      <c r="LB221" s="12">
        <f>VLOOKUP($IF221,Data!$B:$CP,Daily!LB$10,0)/LB$134</f>
        <v>3.1784305129329241E-2</v>
      </c>
      <c r="LC221" s="12">
        <f>VLOOKUP($IF221,Data!$B:$CP,Daily!LC$10,0)/LC$134</f>
        <v>2.5689370728258307E-2</v>
      </c>
      <c r="LD221" s="12">
        <f>VLOOKUP($IF221,Data!$B:$CP,Daily!LD$10,0)/LD$134</f>
        <v>2.6159595515497912E-2</v>
      </c>
      <c r="LE221" s="12">
        <f>VLOOKUP($IF221,Data!$B:$CP,Daily!LE$10,0)/LE$134</f>
        <v>2.3604269293924465E-2</v>
      </c>
      <c r="LF221" s="12">
        <f>VLOOKUP($IF221,Data!$B:$CP,Daily!LF$10,0)/LF$134</f>
        <v>2.3920406435224386E-2</v>
      </c>
      <c r="LG221" s="12">
        <f>VLOOKUP($IF221,Data!$B:$CP,Daily!LG$10,0)/LG$134</f>
        <v>2.4657534246575342E-2</v>
      </c>
      <c r="LH221" s="12">
        <f>VLOOKUP($IF221,Data!$B:$CP,Daily!LH$10,0)/LH$134</f>
        <v>2.7637344118638354E-2</v>
      </c>
      <c r="LI221" s="12">
        <f>VLOOKUP($IF221,Data!$B:$CP,Daily!LI$10,0)/LI$134</f>
        <v>2.7642276422764227E-2</v>
      </c>
      <c r="LJ221" s="12">
        <f>VLOOKUP($IF221,Data!$B:$CP,Daily!LJ$10,0)/LJ$134</f>
        <v>2.4165202108963092E-2</v>
      </c>
      <c r="LK221" s="12">
        <f>VLOOKUP($IF221,Data!$B:$CP,Daily!LK$10,0)/LK$134</f>
        <v>2.1118012422360249E-2</v>
      </c>
      <c r="LL221" s="12">
        <f>VLOOKUP($IF221,Data!$B:$CP,Daily!LL$10,0)/LL$134</f>
        <v>2.4644945697577275E-2</v>
      </c>
      <c r="LM221" s="12">
        <f>VLOOKUP($IF221,Data!$B:$CP,Daily!LM$10,0)/LM$134</f>
        <v>2.2990844354018311E-2</v>
      </c>
      <c r="LN221" s="12">
        <f>VLOOKUP($IF221,Data!$B:$CP,Daily!LN$10,0)/LN$134</f>
        <v>2.3133543638275498E-2</v>
      </c>
      <c r="LO221" s="12">
        <f>VLOOKUP($IF221,Data!$B:$CP,Daily!LO$10,0)/LO$134</f>
        <v>2.331390507910075E-2</v>
      </c>
      <c r="LP221" s="12">
        <f>VLOOKUP($IF221,Data!$B:$CP,Daily!LP$10,0)/LP$134</f>
        <v>2.8199102755821406E-2</v>
      </c>
      <c r="LQ221" s="12">
        <f>VLOOKUP($IF221,Data!$B:$CP,Daily!LQ$10,0)/LQ$134</f>
        <v>2.4846039498832025E-2</v>
      </c>
      <c r="LR221" s="12">
        <f>VLOOKUP($IF221,Data!$B:$CP,Daily!LR$10,0)/LR$134</f>
        <v>2.6490066225165563E-2</v>
      </c>
      <c r="LS221" s="12">
        <f>VLOOKUP($IF221,Data!$B:$CP,Daily!LS$10,0)/LS$134</f>
        <v>2.2722620266120777E-2</v>
      </c>
      <c r="LU221" s="40">
        <f>_xlfn.QUARTILE.INC($IH221:$LR221,1)</f>
        <v>2.2119591638308216E-2</v>
      </c>
      <c r="LV221" s="40">
        <f>_xlfn.QUARTILE.INC($IH221:$LR221,3)</f>
        <v>2.5345622119815669E-2</v>
      </c>
      <c r="LW221" s="40">
        <f t="shared" si="3405"/>
        <v>3.2260304815074532E-3</v>
      </c>
      <c r="LX221" s="40">
        <f t="shared" si="3406"/>
        <v>2.776514498094626E-2</v>
      </c>
      <c r="LY221" s="40">
        <f t="shared" si="3407"/>
        <v>1.9700068777177625E-2</v>
      </c>
      <c r="LZ221" s="43"/>
      <c r="MA221" s="12">
        <f t="shared" si="3408"/>
        <v>2.4889995221495194E-3</v>
      </c>
      <c r="MB221" s="12">
        <f t="shared" ref="MB221" si="3412">SUMPRODUCT(LL221:LR221,LL$134:LR$134)/SUM(LL$134:LR$134)</f>
        <v>2.4787958427905866E-2</v>
      </c>
      <c r="MC221" s="12">
        <f t="shared" ref="MC221" si="3413">SUMPRODUCT(KP221:LR221,KP$134:LR$134)/SUM(KP$134:LR$134)</f>
        <v>2.400833530385434E-2</v>
      </c>
    </row>
    <row r="222" spans="4:342" x14ac:dyDescent="0.35">
      <c r="D222" s="60" t="s">
        <v>977</v>
      </c>
      <c r="E222" s="117" t="str">
        <f>VLOOKUP($D222,'Metric Nature'!$C:$D,2,0)&amp;IF(($F222&lt;(EA222)),"Below",IF(($F222&gt;(DZ222)),"Above","Within"))</f>
        <v>NegativeWithin</v>
      </c>
      <c r="F222" s="118">
        <f t="shared" si="3347"/>
        <v>0.28834491939062268</v>
      </c>
      <c r="G222" s="119">
        <f t="shared" si="3348"/>
        <v>0.28372138292005061</v>
      </c>
      <c r="H222" s="118">
        <f t="shared" si="3349"/>
        <v>1.6296045165812983E-2</v>
      </c>
      <c r="I222" s="119">
        <f t="shared" si="3350"/>
        <v>0.28314865857414762</v>
      </c>
      <c r="J222" s="118">
        <f t="shared" si="3351"/>
        <v>1.8351705576292981E-2</v>
      </c>
      <c r="K222" s="118">
        <v>1.3225920056585462E-2</v>
      </c>
      <c r="L222" s="120"/>
      <c r="M222" s="117" t="str">
        <f>VLOOKUP($D222,'Metric Nature'!$C:$D,2,0)&amp;IF(($N222&lt;(HZ222)),"Below",IF(($N222&gt;(HY222)),"Above","Within"))</f>
        <v>NegativeWithin</v>
      </c>
      <c r="N222" s="118">
        <f t="shared" si="3352"/>
        <v>0.27990384615384617</v>
      </c>
      <c r="O222" s="119">
        <f t="shared" si="3353"/>
        <v>0.27264152271543413</v>
      </c>
      <c r="P222" s="118">
        <f t="shared" si="3354"/>
        <v>2.6636894358868422E-2</v>
      </c>
      <c r="Q222" s="119">
        <f t="shared" si="3355"/>
        <v>0.27201974705098803</v>
      </c>
      <c r="R222" s="118">
        <f t="shared" si="3356"/>
        <v>2.8983554276228077E-2</v>
      </c>
      <c r="S222" s="118">
        <v>9.1734229743236674E-3</v>
      </c>
      <c r="T222" s="120"/>
      <c r="U222" s="117" t="str">
        <f>VLOOKUP($D222,'Metric Nature'!$C:$D,2,0)&amp;IF(($V222&lt;(LY222)),"Below",IF(($V222&gt;(LX222)),"Above","Within"))</f>
        <v>NegativeWithin</v>
      </c>
      <c r="V222" s="118">
        <f t="shared" si="3357"/>
        <v>0.31646380525304291</v>
      </c>
      <c r="W222" s="119">
        <f t="shared" si="3358"/>
        <v>0.32042910447761191</v>
      </c>
      <c r="X222" s="118">
        <f t="shared" si="3359"/>
        <v>-1.2374965847854372E-2</v>
      </c>
      <c r="Y222" s="119">
        <f t="shared" si="3360"/>
        <v>0.31974755286599754</v>
      </c>
      <c r="Z222" s="118">
        <f t="shared" si="3361"/>
        <v>-1.0269813118259627E-2</v>
      </c>
      <c r="AA222" s="118">
        <v>1.4283789529725279E-2</v>
      </c>
      <c r="AB222" s="120"/>
      <c r="AC222" s="46" t="s">
        <v>782</v>
      </c>
      <c r="AI222" s="7" t="s">
        <v>541</v>
      </c>
      <c r="AJ222" s="12">
        <f>(VLOOKUP($EG222,Data!$B:$CP,Daily!EI$10,0)+VLOOKUP($IF222,Data!$B:$CP,Daily!IH$10,0))/AJ$142</f>
        <v>0.27961470146194833</v>
      </c>
      <c r="AK222" s="12">
        <f>(VLOOKUP($EG222,Data!$B:$CP,Daily!EJ$10,0)+VLOOKUP($IF222,Data!$B:$CP,Daily!II$10,0))/AK$142</f>
        <v>0.28030106410589151</v>
      </c>
      <c r="AL222" s="12">
        <f>(VLOOKUP($EG222,Data!$B:$CP,Daily!EK$10,0)+VLOOKUP($IF222,Data!$B:$CP,Daily!IJ$10,0))/AL$142</f>
        <v>0.27847530260882641</v>
      </c>
      <c r="AM222" s="12">
        <f>(VLOOKUP($EG222,Data!$B:$CP,Daily!EL$10,0)+VLOOKUP($IF222,Data!$B:$CP,Daily!IK$10,0))/AM$142</f>
        <v>0.26381250528809547</v>
      </c>
      <c r="AN222" s="12">
        <f>(VLOOKUP($EG222,Data!$B:$CP,Daily!EM$10,0)+VLOOKUP($IF222,Data!$B:$CP,Daily!IL$10,0))/AN$142</f>
        <v>0.25775676124108182</v>
      </c>
      <c r="AO222" s="12">
        <f>(VLOOKUP($EG222,Data!$B:$CP,Daily!EN$10,0)+VLOOKUP($IF222,Data!$B:$CP,Daily!IM$10,0))/AO$142</f>
        <v>0.30125444673282159</v>
      </c>
      <c r="AP222" s="12">
        <f>(VLOOKUP($EG222,Data!$B:$CP,Daily!EO$10,0)+VLOOKUP($IF222,Data!$B:$CP,Daily!IN$10,0))/AP$142</f>
        <v>0.286501210653753</v>
      </c>
      <c r="AQ222" s="12">
        <f>(VLOOKUP($EG222,Data!$B:$CP,Daily!EP$10,0)+VLOOKUP($IF222,Data!$B:$CP,Daily!IO$10,0))/AQ$142</f>
        <v>0.3126200801449196</v>
      </c>
      <c r="AR222" s="12">
        <f>(VLOOKUP($EG222,Data!$B:$CP,Daily!EQ$10,0)+VLOOKUP($IF222,Data!$B:$CP,Daily!IP$10,0))/AR$142</f>
        <v>0.29873722188815394</v>
      </c>
      <c r="AS222" s="12">
        <f>(VLOOKUP($EG222,Data!$B:$CP,Daily!ER$10,0)+VLOOKUP($IF222,Data!$B:$CP,Daily!IQ$10,0))/AS$142</f>
        <v>0.28002085816448152</v>
      </c>
      <c r="AT222" s="12">
        <f>(VLOOKUP($EG222,Data!$B:$CP,Daily!ES$10,0)+VLOOKUP($IF222,Data!$B:$CP,Daily!IR$10,0))/AT$142</f>
        <v>0.27585625105449635</v>
      </c>
      <c r="AU222" s="12">
        <f>(VLOOKUP($EG222,Data!$B:$CP,Daily!ET$10,0)+VLOOKUP($IF222,Data!$B:$CP,Daily!IS$10,0))/AU$142</f>
        <v>0.29663168004390478</v>
      </c>
      <c r="AV222" s="12">
        <f>(VLOOKUP($EG222,Data!$B:$CP,Daily!EU$10,0)+VLOOKUP($IF222,Data!$B:$CP,Daily!IT$10,0))/AV$142</f>
        <v>0.28506530380465644</v>
      </c>
      <c r="AW222" s="12">
        <f>(VLOOKUP($EG222,Data!$B:$CP,Daily!EV$10,0)+VLOOKUP($IF222,Data!$B:$CP,Daily!IU$10,0))/AW$142</f>
        <v>0.27706941914592187</v>
      </c>
      <c r="AX222" s="12">
        <f>(VLOOKUP($EG222,Data!$B:$CP,Daily!EW$10,0)+VLOOKUP($IF222,Data!$B:$CP,Daily!IV$10,0))/AX$142</f>
        <v>0.27211112978210944</v>
      </c>
      <c r="AY222" s="12">
        <f>(VLOOKUP($EG222,Data!$B:$CP,Daily!EX$10,0)+VLOOKUP($IF222,Data!$B:$CP,Daily!IW$10,0))/AY$142</f>
        <v>0.27977571539056456</v>
      </c>
      <c r="AZ222" s="12">
        <f>(VLOOKUP($EG222,Data!$B:$CP,Daily!EY$10,0)+VLOOKUP($IF222,Data!$B:$CP,Daily!IX$10,0))/AZ$142</f>
        <v>0.27136258660508084</v>
      </c>
      <c r="BA222" s="12">
        <f>(VLOOKUP($EG222,Data!$B:$CP,Daily!EZ$10,0)+VLOOKUP($IF222,Data!$B:$CP,Daily!IY$10,0))/BA$142</f>
        <v>0.27975460122699386</v>
      </c>
      <c r="BB222" s="12">
        <f>(VLOOKUP($EG222,Data!$B:$CP,Daily!FA$10,0)+VLOOKUP($IF222,Data!$B:$CP,Daily!IZ$10,0))/BB$142</f>
        <v>0.29051562173822282</v>
      </c>
      <c r="BC222" s="12">
        <f>(VLOOKUP($EG222,Data!$B:$CP,Daily!FB$10,0)+VLOOKUP($IF222,Data!$B:$CP,Daily!JA$10,0))/BC$142</f>
        <v>0.28974451241453758</v>
      </c>
      <c r="BD222" s="12">
        <f>(VLOOKUP($EG222,Data!$B:$CP,Daily!FC$10,0)+VLOOKUP($IF222,Data!$B:$CP,Daily!JB$10,0))/BD$142</f>
        <v>0.28618800461361016</v>
      </c>
      <c r="BE222" s="12">
        <f>(VLOOKUP($EG222,Data!$B:$CP,Daily!FD$10,0)+VLOOKUP($IF222,Data!$B:$CP,Daily!JC$10,0))/BE$142</f>
        <v>0.2809005741915987</v>
      </c>
      <c r="BF222" s="12">
        <f>(VLOOKUP($EG222,Data!$B:$CP,Daily!FE$10,0)+VLOOKUP($IF222,Data!$B:$CP,Daily!JD$10,0))/BF$142</f>
        <v>0.27267516836222955</v>
      </c>
      <c r="BG222" s="12">
        <f>(VLOOKUP($EG222,Data!$B:$CP,Daily!FF$10,0)+VLOOKUP($IF222,Data!$B:$CP,Daily!JE$10,0))/BG$142</f>
        <v>0.26313209705089452</v>
      </c>
      <c r="BH222" s="12">
        <f>(VLOOKUP($EG222,Data!$B:$CP,Daily!FG$10,0)+VLOOKUP($IF222,Data!$B:$CP,Daily!JF$10,0))/BH$142</f>
        <v>0.26646841488690637</v>
      </c>
      <c r="BI222" s="12">
        <f>(VLOOKUP($EG222,Data!$B:$CP,Daily!FH$10,0)+VLOOKUP($IF222,Data!$B:$CP,Daily!JG$10,0))/BI$142</f>
        <v>0.28530751708428248</v>
      </c>
      <c r="BJ222" s="12">
        <f>(VLOOKUP($EG222,Data!$B:$CP,Daily!FI$10,0)+VLOOKUP($IF222,Data!$B:$CP,Daily!JH$10,0))/BJ$142</f>
        <v>0.28348867269882305</v>
      </c>
      <c r="BK222" s="12">
        <f>(VLOOKUP($EG222,Data!$B:$CP,Daily!FJ$10,0)+VLOOKUP($IF222,Data!$B:$CP,Daily!JI$10,0))/BK$142</f>
        <v>0.29356831905631231</v>
      </c>
      <c r="BL222" s="12">
        <f>(VLOOKUP($EG222,Data!$B:$CP,Daily!FK$10,0)+VLOOKUP($IF222,Data!$B:$CP,Daily!JJ$10,0))/BL$142</f>
        <v>0.2787269927403388</v>
      </c>
      <c r="BM222" s="12">
        <f>(VLOOKUP($EG222,Data!$B:$CP,Daily!FL$10,0)+VLOOKUP($IF222,Data!$B:$CP,Daily!JK$10,0))/BM$142</f>
        <v>0.27511130084771607</v>
      </c>
      <c r="BN222" s="12">
        <f>(VLOOKUP($EG222,Data!$B:$CP,Daily!FM$10,0)+VLOOKUP($IF222,Data!$B:$CP,Daily!JL$10,0))/BN$142</f>
        <v>0.28371005455962589</v>
      </c>
      <c r="BO222" s="12">
        <f>(VLOOKUP($EG222,Data!$B:$CP,Daily!FN$10,0)+VLOOKUP($IF222,Data!$B:$CP,Daily!JM$10,0))/BO$142</f>
        <v>0.28882252559726962</v>
      </c>
      <c r="BP222" s="12">
        <f>(VLOOKUP($EG222,Data!$B:$CP,Daily!FO$10,0)+VLOOKUP($IF222,Data!$B:$CP,Daily!JN$10,0))/BP$142</f>
        <v>0.2865515502898916</v>
      </c>
      <c r="BQ222" s="12">
        <f>(VLOOKUP($EG222,Data!$B:$CP,Daily!FP$10,0)+VLOOKUP($IF222,Data!$B:$CP,Daily!JO$10,0))/BQ$142</f>
        <v>0.27878371628371629</v>
      </c>
      <c r="BR222" s="12">
        <f>(VLOOKUP($EG222,Data!$B:$CP,Daily!FQ$10,0)+VLOOKUP($IF222,Data!$B:$CP,Daily!JP$10,0))/BR$142</f>
        <v>0.29611492001305911</v>
      </c>
      <c r="BS222" s="12">
        <f>(VLOOKUP($EG222,Data!$B:$CP,Daily!FR$10,0)+VLOOKUP($IF222,Data!$B:$CP,Daily!JQ$10,0))/BS$142</f>
        <v>0.28974323955203496</v>
      </c>
      <c r="BT222" s="12">
        <f>(VLOOKUP($EG222,Data!$B:$CP,Daily!FS$10,0)+VLOOKUP($IF222,Data!$B:$CP,Daily!JR$10,0))/BT$142</f>
        <v>0.27602567680714485</v>
      </c>
      <c r="BU222" s="12">
        <f>(VLOOKUP($EG222,Data!$B:$CP,Daily!FT$10,0)+VLOOKUP($IF222,Data!$B:$CP,Daily!JS$10,0))/BU$142</f>
        <v>0.28001638001638002</v>
      </c>
      <c r="BV222" s="12">
        <f>(VLOOKUP($EG222,Data!$B:$CP,Daily!FU$10,0)+VLOOKUP($IF222,Data!$B:$CP,Daily!JT$10,0))/BV$142</f>
        <v>0.27150910267073286</v>
      </c>
      <c r="BW222" s="12">
        <f>(VLOOKUP($EG222,Data!$B:$CP,Daily!FV$10,0)+VLOOKUP($IF222,Data!$B:$CP,Daily!JU$10,0))/BW$142</f>
        <v>0.29203081025033328</v>
      </c>
      <c r="BX222" s="12">
        <f>(VLOOKUP($EG222,Data!$B:$CP,Daily!FW$10,0)+VLOOKUP($IF222,Data!$B:$CP,Daily!JV$10,0))/BX$142</f>
        <v>0.29971675611210497</v>
      </c>
      <c r="BY222" s="12">
        <f>(VLOOKUP($EG222,Data!$B:$CP,Daily!FX$10,0)+VLOOKUP($IF222,Data!$B:$CP,Daily!JW$10,0))/BY$142</f>
        <v>0.28661726242371405</v>
      </c>
      <c r="BZ222" s="12">
        <f>(VLOOKUP($EG222,Data!$B:$CP,Daily!FY$10,0)+VLOOKUP($IF222,Data!$B:$CP,Daily!JX$10,0))/BZ$142</f>
        <v>0.27776967930029156</v>
      </c>
      <c r="CA222" s="12">
        <f>(VLOOKUP($EG222,Data!$B:$CP,Daily!FZ$10,0)+VLOOKUP($IF222,Data!$B:$CP,Daily!JY$10,0))/CA$142</f>
        <v>0.27807445834604821</v>
      </c>
      <c r="CB222" s="12">
        <f>(VLOOKUP($EG222,Data!$B:$CP,Daily!GA$10,0)+VLOOKUP($IF222,Data!$B:$CP,Daily!JZ$10,0))/CB$142</f>
        <v>0.28346037936536073</v>
      </c>
      <c r="CC222" s="12">
        <f>(VLOOKUP($EG222,Data!$B:$CP,Daily!GB$10,0)+VLOOKUP($IF222,Data!$B:$CP,Daily!KA$10,0))/CC$142</f>
        <v>0.2732664725547288</v>
      </c>
      <c r="CD222" s="12">
        <f>(VLOOKUP($EG222,Data!$B:$CP,Daily!GC$10,0)+VLOOKUP($IF222,Data!$B:$CP,Daily!KB$10,0))/CD$142</f>
        <v>0.28525193085693268</v>
      </c>
      <c r="CE222" s="12">
        <f>(VLOOKUP($EG222,Data!$B:$CP,Daily!GD$10,0)+VLOOKUP($IF222,Data!$B:$CP,Daily!KC$10,0))/CE$142</f>
        <v>0.29154539646482575</v>
      </c>
      <c r="CF222" s="12">
        <f>(VLOOKUP($EG222,Data!$B:$CP,Daily!GE$10,0)+VLOOKUP($IF222,Data!$B:$CP,Daily!KD$10,0))/CF$142</f>
        <v>0.28706258167562071</v>
      </c>
      <c r="CG222" s="12">
        <f>(VLOOKUP($EG222,Data!$B:$CP,Daily!GF$10,0)+VLOOKUP($IF222,Data!$B:$CP,Daily!KE$10,0))/CG$142</f>
        <v>0.29233551887858922</v>
      </c>
      <c r="CH222" s="12">
        <f>(VLOOKUP($EG222,Data!$B:$CP,Daily!GG$10,0)+VLOOKUP($IF222,Data!$B:$CP,Daily!KF$10,0))/CH$142</f>
        <v>0.28136524694482606</v>
      </c>
      <c r="CI222" s="12">
        <f>(VLOOKUP($EG222,Data!$B:$CP,Daily!GH$10,0)+VLOOKUP($IF222,Data!$B:$CP,Daily!KG$10,0))/CI$142</f>
        <v>0.28006533138485346</v>
      </c>
      <c r="CJ222" s="12">
        <f>(VLOOKUP($EG222,Data!$B:$CP,Daily!GI$10,0)+VLOOKUP($IF222,Data!$B:$CP,Daily!KH$10,0))/CJ$142</f>
        <v>0.26033254156769597</v>
      </c>
      <c r="CK222" s="12">
        <f>(VLOOKUP($EG222,Data!$B:$CP,Daily!GJ$10,0)+VLOOKUP($IF222,Data!$B:$CP,Daily!KI$10,0))/CK$142</f>
        <v>0.2914674237895995</v>
      </c>
      <c r="CL222" s="12">
        <f>(VLOOKUP($EG222,Data!$B:$CP,Daily!GK$10,0)+VLOOKUP($IF222,Data!$B:$CP,Daily!KJ$10,0))/CL$142</f>
        <v>0.29662419923702582</v>
      </c>
      <c r="CM222" s="12">
        <f>(VLOOKUP($EG222,Data!$B:$CP,Daily!GL$10,0)+VLOOKUP($IF222,Data!$B:$CP,Daily!KK$10,0))/CM$142</f>
        <v>0.29056162246489858</v>
      </c>
      <c r="CN222" s="12">
        <f>(VLOOKUP($EG222,Data!$B:$CP,Daily!GM$10,0)+VLOOKUP($IF222,Data!$B:$CP,Daily!KL$10,0))/CN$142</f>
        <v>0.2870104691740985</v>
      </c>
      <c r="CO222" s="12">
        <f>(VLOOKUP($EG222,Data!$B:$CP,Daily!GN$10,0)+VLOOKUP($IF222,Data!$B:$CP,Daily!KM$10,0))/CO$142</f>
        <v>0.27244913568915402</v>
      </c>
      <c r="CP222" s="12">
        <f>(VLOOKUP($EG222,Data!$B:$CP,Daily!GO$10,0)+VLOOKUP($IF222,Data!$B:$CP,Daily!KN$10,0))/CP$142</f>
        <v>0.27340086287750892</v>
      </c>
      <c r="CQ222" s="12">
        <f>(VLOOKUP($EG222,Data!$B:$CP,Daily!GP$10,0)+VLOOKUP($IF222,Data!$B:$CP,Daily!KO$10,0))/CQ$142</f>
        <v>0.26805881099509909</v>
      </c>
      <c r="CR222" s="12">
        <f>(VLOOKUP($EG222,Data!$B:$CP,Daily!GQ$10,0)+VLOOKUP($IF222,Data!$B:$CP,Daily!KP$10,0))/CR$142</f>
        <v>0.29648007443014424</v>
      </c>
      <c r="CS222" s="12">
        <f>(VLOOKUP($EG222,Data!$B:$CP,Daily!GR$10,0)+VLOOKUP($IF222,Data!$B:$CP,Daily!KQ$10,0))/CS$142</f>
        <v>0.28920963260265514</v>
      </c>
      <c r="CT222" s="12">
        <f>(VLOOKUP($EG222,Data!$B:$CP,Daily!GS$10,0)+VLOOKUP($IF222,Data!$B:$CP,Daily!KR$10,0))/CT$142</f>
        <v>0.28441437237517497</v>
      </c>
      <c r="CU222" s="12">
        <f>(VLOOKUP($EG222,Data!$B:$CP,Daily!GT$10,0)+VLOOKUP($IF222,Data!$B:$CP,Daily!KS$10,0))/CU$142</f>
        <v>0.29272953884503533</v>
      </c>
      <c r="CV222" s="12">
        <f>(VLOOKUP($EG222,Data!$B:$CP,Daily!GU$10,0)+VLOOKUP($IF222,Data!$B:$CP,Daily!KT$10,0))/CV$142</f>
        <v>0.27089793494754899</v>
      </c>
      <c r="CW222" s="12">
        <f>(VLOOKUP($EG222,Data!$B:$CP,Daily!GV$10,0)+VLOOKUP($IF222,Data!$B:$CP,Daily!KU$10,0))/CW$142</f>
        <v>0.27944300212414447</v>
      </c>
      <c r="CX222" s="12">
        <f>(VLOOKUP($EG222,Data!$B:$CP,Daily!GW$10,0)+VLOOKUP($IF222,Data!$B:$CP,Daily!KV$10,0))/CX$142</f>
        <v>0.27783946700507617</v>
      </c>
      <c r="CY222" s="12">
        <f>(VLOOKUP($EG222,Data!$B:$CP,Daily!GX$10,0)+VLOOKUP($IF222,Data!$B:$CP,Daily!KW$10,0))/CY$142</f>
        <v>0.28543594739405748</v>
      </c>
      <c r="CZ222" s="12">
        <f>(VLOOKUP($EG222,Data!$B:$CP,Daily!GY$10,0)+VLOOKUP($IF222,Data!$B:$CP,Daily!KX$10,0))/CZ$142</f>
        <v>0.28043595887763778</v>
      </c>
      <c r="DA222" s="12">
        <f>(VLOOKUP($EG222,Data!$B:$CP,Daily!GZ$10,0)+VLOOKUP($IF222,Data!$B:$CP,Daily!KY$10,0))/DA$142</f>
        <v>0.28364885374231169</v>
      </c>
      <c r="DB222" s="12">
        <f>(VLOOKUP($EG222,Data!$B:$CP,Daily!HA$10,0)+VLOOKUP($IF222,Data!$B:$CP,Daily!KZ$10,0))/DB$142</f>
        <v>0.2856270513701244</v>
      </c>
      <c r="DC222" s="12">
        <f>(VLOOKUP($EG222,Data!$B:$CP,Daily!HB$10,0)+VLOOKUP($IF222,Data!$B:$CP,Daily!LA$10,0))/DC$142</f>
        <v>0.27181688125894132</v>
      </c>
      <c r="DD222" s="12">
        <f>(VLOOKUP($EG222,Data!$B:$CP,Daily!HC$10,0)+VLOOKUP($IF222,Data!$B:$CP,Daily!LB$10,0))/DD$142</f>
        <v>0.29235519946586547</v>
      </c>
      <c r="DE222" s="12">
        <f>(VLOOKUP($EG222,Data!$B:$CP,Daily!HD$10,0)+VLOOKUP($IF222,Data!$B:$CP,Daily!LC$10,0))/DE$142</f>
        <v>0.28224463813534423</v>
      </c>
      <c r="DF222" s="12">
        <f>(VLOOKUP($EG222,Data!$B:$CP,Daily!HE$10,0)+VLOOKUP($IF222,Data!$B:$CP,Daily!LD$10,0))/DF$142</f>
        <v>0.28821028218013145</v>
      </c>
      <c r="DG222" s="12">
        <f>(VLOOKUP($EG222,Data!$B:$CP,Daily!HF$10,0)+VLOOKUP($IF222,Data!$B:$CP,Daily!LE$10,0))/DG$142</f>
        <v>0.29374718848403059</v>
      </c>
      <c r="DH222" s="12">
        <f>(VLOOKUP($EG222,Data!$B:$CP,Daily!HG$10,0)+VLOOKUP($IF222,Data!$B:$CP,Daily!LF$10,0))/DH$142</f>
        <v>0.28366521705958647</v>
      </c>
      <c r="DI222" s="12">
        <f>(VLOOKUP($EG222,Data!$B:$CP,Daily!HH$10,0)+VLOOKUP($IF222,Data!$B:$CP,Daily!LG$10,0))/DI$142</f>
        <v>0.27719580983078163</v>
      </c>
      <c r="DJ222" s="12">
        <f>(VLOOKUP($EG222,Data!$B:$CP,Daily!HI$10,0)+VLOOKUP($IF222,Data!$B:$CP,Daily!LH$10,0))/DJ$142</f>
        <v>0.26983735830458355</v>
      </c>
      <c r="DK222" s="12">
        <f>(VLOOKUP($EG222,Data!$B:$CP,Daily!HJ$10,0)+VLOOKUP($IF222,Data!$B:$CP,Daily!LI$10,0))/DK$142</f>
        <v>0.27548053626231628</v>
      </c>
      <c r="DL222" s="12">
        <f>(VLOOKUP($EG222,Data!$B:$CP,Daily!HK$10,0)+VLOOKUP($IF222,Data!$B:$CP,Daily!LJ$10,0))/DL$142</f>
        <v>0.28146886238879426</v>
      </c>
      <c r="DM222" s="12">
        <f>(VLOOKUP($EG222,Data!$B:$CP,Daily!HL$10,0)+VLOOKUP($IF222,Data!$B:$CP,Daily!LK$10,0))/DM$142</f>
        <v>0.28971344599559146</v>
      </c>
      <c r="DN222" s="12">
        <f>(VLOOKUP($EG222,Data!$B:$CP,Daily!HM$10,0)+VLOOKUP($IF222,Data!$B:$CP,Daily!LL$10,0))/DN$142</f>
        <v>0.29116038882138517</v>
      </c>
      <c r="DO222" s="12">
        <f>(VLOOKUP($EG222,Data!$B:$CP,Daily!HN$10,0)+VLOOKUP($IF222,Data!$B:$CP,Daily!LM$10,0))/DO$142</f>
        <v>0.2883595962529954</v>
      </c>
      <c r="DP222" s="12">
        <f>(VLOOKUP($EG222,Data!$B:$CP,Daily!HO$10,0)+VLOOKUP($IF222,Data!$B:$CP,Daily!LN$10,0))/DP$142</f>
        <v>0.2597304877214584</v>
      </c>
      <c r="DQ222" s="12">
        <f>(VLOOKUP($EG222,Data!$B:$CP,Daily!HP$10,0)+VLOOKUP($IF222,Data!$B:$CP,Daily!LO$10,0))/DQ$142</f>
        <v>0.28140185539684875</v>
      </c>
      <c r="DR222" s="12">
        <f>(VLOOKUP($EG222,Data!$B:$CP,Daily!HQ$10,0)+VLOOKUP($IF222,Data!$B:$CP,Daily!LP$10,0))/DR$142</f>
        <v>0.27988576091391271</v>
      </c>
      <c r="DS222" s="12">
        <f>(VLOOKUP($EG222,Data!$B:$CP,Daily!HR$10,0)+VLOOKUP($IF222,Data!$B:$CP,Daily!LQ$10,0))/DS$142</f>
        <v>0.28159625258985677</v>
      </c>
      <c r="DT222" s="12">
        <f>(VLOOKUP($EG222,Data!$B:$CP,Daily!HS$10,0)+VLOOKUP($IF222,Data!$B:$CP,Daily!LR$10,0))/DT$142</f>
        <v>0.30454382826475851</v>
      </c>
      <c r="DU222" s="12">
        <f>(VLOOKUP($EG222,Data!$B:$CP,Daily!HT$10,0)+VLOOKUP($IF222,Data!$B:$CP,Daily!LS$10,0))/DU$142</f>
        <v>0.28834491939062268</v>
      </c>
      <c r="DV222" s="14"/>
      <c r="DW222" s="12">
        <f t="shared" si="1899"/>
        <v>0.27719580983078163</v>
      </c>
      <c r="DX222" s="12">
        <f t="shared" si="1900"/>
        <v>0.28971344599559146</v>
      </c>
      <c r="DY222" s="12">
        <f t="shared" si="3326"/>
        <v>1.2517636164809831E-2</v>
      </c>
      <c r="DZ222" s="12">
        <f t="shared" si="3327"/>
        <v>0.29910167311919883</v>
      </c>
      <c r="EA222" s="12">
        <f t="shared" si="3328"/>
        <v>0.26780758270717425</v>
      </c>
      <c r="EB222" s="14"/>
      <c r="EC222" s="12">
        <f t="shared" si="3362"/>
        <v>9.9718017341959547E-3</v>
      </c>
      <c r="ED222" s="12">
        <f t="shared" ref="ED222" si="3414">SUMPRODUCT(DN222:DT222,DN$142:DT$142)/SUM(DN$142:DT$142)</f>
        <v>0.28372138292005061</v>
      </c>
      <c r="EE222" s="12">
        <f t="shared" ref="EE222" si="3415">SUMPRODUCT(CR222:DT222,CR$142:DT$142)/SUM(CR$142:DT$142)</f>
        <v>0.28314865857414762</v>
      </c>
      <c r="EF222" s="1"/>
      <c r="EG222" s="7" t="s">
        <v>783</v>
      </c>
      <c r="EH222" s="7" t="s">
        <v>132</v>
      </c>
      <c r="EI222" s="12">
        <f>VLOOKUP($EG222,Data!$B:$CP,Daily!EI$10,0)/EI$142</f>
        <v>0.27023185573420982</v>
      </c>
      <c r="EJ222" s="12">
        <f>VLOOKUP($EG222,Data!$B:$CP,Daily!EJ$10,0)/EJ$142</f>
        <v>0.27101302215457468</v>
      </c>
      <c r="EK222" s="12">
        <f>VLOOKUP($EG222,Data!$B:$CP,Daily!EK$10,0)/EK$142</f>
        <v>0.26711185308848079</v>
      </c>
      <c r="EL222" s="12">
        <f>VLOOKUP($EG222,Data!$B:$CP,Daily!EL$10,0)/EL$142</f>
        <v>0.25627696051321758</v>
      </c>
      <c r="EM222" s="12">
        <f>VLOOKUP($EG222,Data!$B:$CP,Daily!EM$10,0)/EM$142</f>
        <v>0.24755244755244754</v>
      </c>
      <c r="EN222" s="12">
        <f>VLOOKUP($EG222,Data!$B:$CP,Daily!EN$10,0)/EN$142</f>
        <v>0.29811902059348144</v>
      </c>
      <c r="EO222" s="12">
        <f>VLOOKUP($EG222,Data!$B:$CP,Daily!EO$10,0)/EO$142</f>
        <v>0.27952167414050821</v>
      </c>
      <c r="EP222" s="12">
        <f>VLOOKUP($EG222,Data!$B:$CP,Daily!EP$10,0)/EP$142</f>
        <v>0.29901470798229329</v>
      </c>
      <c r="EQ222" s="12">
        <f>VLOOKUP($EG222,Data!$B:$CP,Daily!EQ$10,0)/EQ$142</f>
        <v>0.28855955461460048</v>
      </c>
      <c r="ER222" s="12">
        <f>VLOOKUP($EG222,Data!$B:$CP,Daily!ER$10,0)/ER$142</f>
        <v>0.2673481423235699</v>
      </c>
      <c r="ES222" s="12">
        <f>VLOOKUP($EG222,Data!$B:$CP,Daily!ES$10,0)/ES$142</f>
        <v>0.27055966442212165</v>
      </c>
      <c r="ET222" s="12">
        <f>VLOOKUP($EG222,Data!$B:$CP,Daily!ET$10,0)/ET$142</f>
        <v>0.28810853950518756</v>
      </c>
      <c r="EU222" s="12">
        <f>VLOOKUP($EG222,Data!$B:$CP,Daily!EU$10,0)/EU$142</f>
        <v>0.27594448019119405</v>
      </c>
      <c r="EV222" s="12">
        <f>VLOOKUP($EG222,Data!$B:$CP,Daily!EV$10,0)/EV$142</f>
        <v>0.26900482244629548</v>
      </c>
      <c r="EW222" s="12">
        <f>VLOOKUP($EG222,Data!$B:$CP,Daily!EW$10,0)/EW$142</f>
        <v>0.26189613963931341</v>
      </c>
      <c r="EX222" s="12">
        <f>VLOOKUP($EG222,Data!$B:$CP,Daily!EX$10,0)/EX$142</f>
        <v>0.26995500749875023</v>
      </c>
      <c r="EY222" s="12">
        <f>VLOOKUP($EG222,Data!$B:$CP,Daily!EY$10,0)/EY$142</f>
        <v>0.26135105204872644</v>
      </c>
      <c r="EZ222" s="12">
        <f>VLOOKUP($EG222,Data!$B:$CP,Daily!EZ$10,0)/EZ$142</f>
        <v>0.26798323036187116</v>
      </c>
      <c r="FA222" s="12">
        <f>VLOOKUP($EG222,Data!$B:$CP,Daily!FA$10,0)/FA$142</f>
        <v>0.27620602103735947</v>
      </c>
      <c r="FB222" s="12">
        <f>VLOOKUP($EG222,Data!$B:$CP,Daily!FB$10,0)/FB$142</f>
        <v>0.2825355272999252</v>
      </c>
      <c r="FC222" s="12">
        <f>VLOOKUP($EG222,Data!$B:$CP,Daily!FC$10,0)/FC$142</f>
        <v>0.27840432472737442</v>
      </c>
      <c r="FD222" s="12">
        <f>VLOOKUP($EG222,Data!$B:$CP,Daily!FD$10,0)/FD$142</f>
        <v>0.27406535178098324</v>
      </c>
      <c r="FE222" s="12">
        <f>VLOOKUP($EG222,Data!$B:$CP,Daily!FE$10,0)/FE$142</f>
        <v>0.26310913470446545</v>
      </c>
      <c r="FF222" s="12">
        <f>VLOOKUP($EG222,Data!$B:$CP,Daily!FF$10,0)/FF$142</f>
        <v>0.25507153534059362</v>
      </c>
      <c r="FG222" s="12">
        <f>VLOOKUP($EG222,Data!$B:$CP,Daily!FG$10,0)/FG$142</f>
        <v>0.25871408384361755</v>
      </c>
      <c r="FH222" s="12">
        <f>VLOOKUP($EG222,Data!$B:$CP,Daily!FH$10,0)/FH$142</f>
        <v>0.2779112754158965</v>
      </c>
      <c r="FI222" s="12">
        <f>VLOOKUP($EG222,Data!$B:$CP,Daily!FI$10,0)/FI$142</f>
        <v>0.27637614678899081</v>
      </c>
      <c r="FJ222" s="12">
        <f>VLOOKUP($EG222,Data!$B:$CP,Daily!FJ$10,0)/FJ$142</f>
        <v>0.28369247626004385</v>
      </c>
      <c r="FK222" s="12">
        <f>VLOOKUP($EG222,Data!$B:$CP,Daily!FK$10,0)/FK$142</f>
        <v>0.2693835098335855</v>
      </c>
      <c r="FL222" s="12">
        <f>VLOOKUP($EG222,Data!$B:$CP,Daily!FL$10,0)/FL$142</f>
        <v>0.26689081011847582</v>
      </c>
      <c r="FM222" s="12">
        <f>VLOOKUP($EG222,Data!$B:$CP,Daily!FM$10,0)/FM$142</f>
        <v>0.27173710668404394</v>
      </c>
      <c r="FN222" s="12">
        <f>VLOOKUP($EG222,Data!$B:$CP,Daily!FN$10,0)/FN$142</f>
        <v>0.27775280898876403</v>
      </c>
      <c r="FO222" s="12">
        <f>VLOOKUP($EG222,Data!$B:$CP,Daily!FO$10,0)/FO$142</f>
        <v>0.27880221932114885</v>
      </c>
      <c r="FP222" s="12">
        <f>VLOOKUP($EG222,Data!$B:$CP,Daily!FP$10,0)/FP$142</f>
        <v>0.26970483295491404</v>
      </c>
      <c r="FQ222" s="12">
        <f>VLOOKUP($EG222,Data!$B:$CP,Daily!FQ$10,0)/FQ$142</f>
        <v>0.28802533595822993</v>
      </c>
      <c r="FR222" s="12">
        <f>VLOOKUP($EG222,Data!$B:$CP,Daily!FR$10,0)/FR$142</f>
        <v>0.28037467351166351</v>
      </c>
      <c r="FS222" s="12">
        <f>VLOOKUP($EG222,Data!$B:$CP,Daily!FS$10,0)/FS$142</f>
        <v>0.2634079488350845</v>
      </c>
      <c r="FT222" s="12">
        <f>VLOOKUP($EG222,Data!$B:$CP,Daily!FT$10,0)/FT$142</f>
        <v>0.2699545749513303</v>
      </c>
      <c r="FU222" s="12">
        <f>VLOOKUP($EG222,Data!$B:$CP,Daily!FU$10,0)/FU$142</f>
        <v>0.25946142649199416</v>
      </c>
      <c r="FV222" s="12">
        <f>VLOOKUP($EG222,Data!$B:$CP,Daily!FV$10,0)/FV$142</f>
        <v>0.28228516562650025</v>
      </c>
      <c r="FW222" s="12">
        <f>VLOOKUP($EG222,Data!$B:$CP,Daily!FW$10,0)/FW$142</f>
        <v>0.2904799063597347</v>
      </c>
      <c r="FX222" s="12">
        <f>VLOOKUP($EG222,Data!$B:$CP,Daily!FX$10,0)/FX$142</f>
        <v>0.27744510978043913</v>
      </c>
      <c r="FY222" s="12">
        <f>VLOOKUP($EG222,Data!$B:$CP,Daily!FY$10,0)/FY$142</f>
        <v>0.26893795203654358</v>
      </c>
      <c r="FZ222" s="12">
        <f>VLOOKUP($EG222,Data!$B:$CP,Daily!FZ$10,0)/FZ$142</f>
        <v>0.2628809689268341</v>
      </c>
      <c r="GA222" s="12">
        <f>VLOOKUP($EG222,Data!$B:$CP,Daily!GA$10,0)/GA$142</f>
        <v>0.27031176192725553</v>
      </c>
      <c r="GB222" s="12">
        <f>VLOOKUP($EG222,Data!$B:$CP,Daily!GB$10,0)/GB$142</f>
        <v>0.2608695652173913</v>
      </c>
      <c r="GC222" s="12">
        <f>VLOOKUP($EG222,Data!$B:$CP,Daily!GC$10,0)/GC$142</f>
        <v>0.27350999713001051</v>
      </c>
      <c r="GD222" s="12">
        <f>VLOOKUP($EG222,Data!$B:$CP,Daily!GD$10,0)/GD$142</f>
        <v>0.28448115834416188</v>
      </c>
      <c r="GE222" s="12">
        <f>VLOOKUP($EG222,Data!$B:$CP,Daily!GE$10,0)/GE$142</f>
        <v>0.27658970476911432</v>
      </c>
      <c r="GF222" s="12">
        <f>VLOOKUP($EG222,Data!$B:$CP,Daily!GF$10,0)/GF$142</f>
        <v>0.28371501272264632</v>
      </c>
      <c r="GG222" s="12">
        <f>VLOOKUP($EG222,Data!$B:$CP,Daily!GG$10,0)/GG$142</f>
        <v>0.27122485598262347</v>
      </c>
      <c r="GH222" s="12">
        <f>VLOOKUP($EG222,Data!$B:$CP,Daily!GH$10,0)/GH$142</f>
        <v>0.26649432392941441</v>
      </c>
      <c r="GI222" s="12">
        <f>VLOOKUP($EG222,Data!$B:$CP,Daily!GI$10,0)/GI$142</f>
        <v>0.25451151213441192</v>
      </c>
      <c r="GJ222" s="12">
        <f>VLOOKUP($EG222,Data!$B:$CP,Daily!GJ$10,0)/GJ$142</f>
        <v>0.28553237339602311</v>
      </c>
      <c r="GK222" s="12">
        <f>VLOOKUP($EG222,Data!$B:$CP,Daily!GK$10,0)/GK$142</f>
        <v>0.28560548362528559</v>
      </c>
      <c r="GL222" s="12">
        <f>VLOOKUP($EG222,Data!$B:$CP,Daily!GL$10,0)/GL$142</f>
        <v>0.28001221871499848</v>
      </c>
      <c r="GM222" s="12">
        <f>VLOOKUP($EG222,Data!$B:$CP,Daily!GM$10,0)/GM$142</f>
        <v>0.27923771313941825</v>
      </c>
      <c r="GN222" s="12">
        <f>VLOOKUP($EG222,Data!$B:$CP,Daily!GN$10,0)/GN$142</f>
        <v>0.25824066719618743</v>
      </c>
      <c r="GO222" s="12">
        <f>VLOOKUP($EG222,Data!$B:$CP,Daily!GO$10,0)/GO$142</f>
        <v>0.26062322946175637</v>
      </c>
      <c r="GP222" s="12">
        <f>VLOOKUP($EG222,Data!$B:$CP,Daily!GP$10,0)/GP$142</f>
        <v>0.25549068668334723</v>
      </c>
      <c r="GQ222" s="12">
        <f>VLOOKUP($EG222,Data!$B:$CP,Daily!GQ$10,0)/GQ$142</f>
        <v>0.28769323429030313</v>
      </c>
      <c r="GR222" s="12">
        <f>VLOOKUP($EG222,Data!$B:$CP,Daily!GR$10,0)/GR$142</f>
        <v>0.27714457108578283</v>
      </c>
      <c r="GS222" s="12">
        <f>VLOOKUP($EG222,Data!$B:$CP,Daily!GS$10,0)/GS$142</f>
        <v>0.274589332792537</v>
      </c>
      <c r="GT222" s="12">
        <f>VLOOKUP($EG222,Data!$B:$CP,Daily!GT$10,0)/GT$142</f>
        <v>0.27867247007616974</v>
      </c>
      <c r="GU222" s="12">
        <f>VLOOKUP($EG222,Data!$B:$CP,Daily!GU$10,0)/GU$142</f>
        <v>0.2611603265589717</v>
      </c>
      <c r="GV222" s="12">
        <f>VLOOKUP($EG222,Data!$B:$CP,Daily!GV$10,0)/GV$142</f>
        <v>0.26519451037044678</v>
      </c>
      <c r="GW222" s="12">
        <f>VLOOKUP($EG222,Data!$B:$CP,Daily!GW$10,0)/GW$142</f>
        <v>0.26363447127393841</v>
      </c>
      <c r="GX222" s="12">
        <f>VLOOKUP($EG222,Data!$B:$CP,Daily!GX$10,0)/GX$142</f>
        <v>0.27572971525484247</v>
      </c>
      <c r="GY222" s="12">
        <f>VLOOKUP($EG222,Data!$B:$CP,Daily!GY$10,0)/GY$142</f>
        <v>0.271669341894061</v>
      </c>
      <c r="GZ222" s="12">
        <f>VLOOKUP($EG222,Data!$B:$CP,Daily!GZ$10,0)/GZ$142</f>
        <v>0.26963486944762299</v>
      </c>
      <c r="HA222" s="12">
        <f>VLOOKUP($EG222,Data!$B:$CP,Daily!HA$10,0)/HA$142</f>
        <v>0.27548399841959698</v>
      </c>
      <c r="HB222" s="12">
        <f>VLOOKUP($EG222,Data!$B:$CP,Daily!HB$10,0)/HB$142</f>
        <v>0.26163813049514112</v>
      </c>
      <c r="HC222" s="12">
        <f>VLOOKUP($EG222,Data!$B:$CP,Daily!HC$10,0)/HC$142</f>
        <v>0.28223035140228359</v>
      </c>
      <c r="HD222" s="12">
        <f>VLOOKUP($EG222,Data!$B:$CP,Daily!HD$10,0)/HD$142</f>
        <v>0.26954732510288065</v>
      </c>
      <c r="HE222" s="12">
        <f>VLOOKUP($EG222,Data!$B:$CP,Daily!HE$10,0)/HE$142</f>
        <v>0.28055750526421336</v>
      </c>
      <c r="HF222" s="12">
        <f>VLOOKUP($EG222,Data!$B:$CP,Daily!HF$10,0)/HF$142</f>
        <v>0.28510223953261926</v>
      </c>
      <c r="HG222" s="12">
        <f>VLOOKUP($EG222,Data!$B:$CP,Daily!HG$10,0)/HG$142</f>
        <v>0.27065951529598731</v>
      </c>
      <c r="HH222" s="12">
        <f>VLOOKUP($EG222,Data!$B:$CP,Daily!HH$10,0)/HH$142</f>
        <v>0.26167732889317324</v>
      </c>
      <c r="HI222" s="12">
        <f>VLOOKUP($EG222,Data!$B:$CP,Daily!HI$10,0)/HI$142</f>
        <v>0.26251735685697952</v>
      </c>
      <c r="HJ222" s="12">
        <f>VLOOKUP($EG222,Data!$B:$CP,Daily!HJ$10,0)/HJ$142</f>
        <v>0.26316348195329087</v>
      </c>
      <c r="HK222" s="12">
        <f>VLOOKUP($EG222,Data!$B:$CP,Daily!HK$10,0)/HK$142</f>
        <v>0.26680672268907563</v>
      </c>
      <c r="HL222" s="12">
        <f>VLOOKUP($EG222,Data!$B:$CP,Daily!HL$10,0)/HL$142</f>
        <v>0.27939062949123311</v>
      </c>
      <c r="HM222" s="12">
        <f>VLOOKUP($EG222,Data!$B:$CP,Daily!HM$10,0)/HM$142</f>
        <v>0.28410438908659547</v>
      </c>
      <c r="HN222" s="12">
        <f>VLOOKUP($EG222,Data!$B:$CP,Daily!HN$10,0)/HN$142</f>
        <v>0.27931688804554078</v>
      </c>
      <c r="HO222" s="12">
        <f>VLOOKUP($EG222,Data!$B:$CP,Daily!HO$10,0)/HO$142</f>
        <v>0.24823437091289563</v>
      </c>
      <c r="HP222" s="12">
        <f>VLOOKUP($EG222,Data!$B:$CP,Daily!HP$10,0)/HP$142</f>
        <v>0.27059961315280462</v>
      </c>
      <c r="HQ222" s="12">
        <f>VLOOKUP($EG222,Data!$B:$CP,Daily!HQ$10,0)/HQ$142</f>
        <v>0.26741573033707866</v>
      </c>
      <c r="HR222" s="12">
        <f>VLOOKUP($EG222,Data!$B:$CP,Daily!HR$10,0)/HR$142</f>
        <v>0.26523340064140632</v>
      </c>
      <c r="HS222" s="12">
        <f>VLOOKUP($EG222,Data!$B:$CP,Daily!HS$10,0)/HS$142</f>
        <v>0.29355674875023141</v>
      </c>
      <c r="HT222" s="12">
        <f>VLOOKUP($EG222,Data!$B:$CP,Daily!HT$10,0)/HT$142</f>
        <v>0.27990384615384617</v>
      </c>
      <c r="HU222" s="13"/>
      <c r="HV222" s="40">
        <f t="shared" si="1902"/>
        <v>0.26519451037044678</v>
      </c>
      <c r="HW222" s="40">
        <f t="shared" si="1903"/>
        <v>0.27939062949123311</v>
      </c>
      <c r="HX222" s="40">
        <f t="shared" si="3401"/>
        <v>1.4196119120786332E-2</v>
      </c>
      <c r="HY222" s="40">
        <f t="shared" si="3402"/>
        <v>0.29003771883182283</v>
      </c>
      <c r="HZ222" s="40">
        <f t="shared" si="3403"/>
        <v>0.25454742102985706</v>
      </c>
      <c r="IA222" s="43"/>
      <c r="IB222" s="12">
        <f t="shared" si="3404"/>
        <v>9.8462445617159937E-3</v>
      </c>
      <c r="IC222" s="12">
        <f t="shared" ref="IC222" si="3416">SUMPRODUCT(HM222:HS222,HM$142:HS$142)/SUM(HM$142:HS$142)</f>
        <v>0.27264152271543413</v>
      </c>
      <c r="ID222" s="12">
        <f t="shared" ref="ID222" si="3417">SUMPRODUCT(GQ222:HS222,GQ$142:HS$142)/SUM(GQ$142:HS$142)</f>
        <v>0.27201974705098803</v>
      </c>
      <c r="IE222" s="1"/>
      <c r="IF222" s="7" t="s">
        <v>784</v>
      </c>
      <c r="IG222" s="7" t="s">
        <v>132</v>
      </c>
      <c r="IH222" s="12">
        <f>VLOOKUP($IF222,Data!$B:$CP,Daily!IH$10,0)/IH$142</f>
        <v>0.31085477669328598</v>
      </c>
      <c r="II222" s="12">
        <f>VLOOKUP($IF222,Data!$B:$CP,Daily!II$10,0)/II$142</f>
        <v>0.31093139988845508</v>
      </c>
      <c r="IJ222" s="12">
        <f>VLOOKUP($IF222,Data!$B:$CP,Daily!IJ$10,0)/IJ$142</f>
        <v>0.31558691468890315</v>
      </c>
      <c r="IK222" s="12">
        <f>VLOOKUP($IF222,Data!$B:$CP,Daily!IK$10,0)/IK$142</f>
        <v>0.28833693304535635</v>
      </c>
      <c r="IL222" s="12">
        <f>VLOOKUP($IF222,Data!$B:$CP,Daily!IL$10,0)/IL$142</f>
        <v>0.29213483146067415</v>
      </c>
      <c r="IM222" s="12">
        <f>VLOOKUP($IF222,Data!$B:$CP,Daily!IM$10,0)/IM$142</f>
        <v>0.31173759826511249</v>
      </c>
      <c r="IN222" s="12">
        <f>VLOOKUP($IF222,Data!$B:$CP,Daily!IN$10,0)/IN$142</f>
        <v>0.30979259648201629</v>
      </c>
      <c r="IO222" s="12">
        <f>VLOOKUP($IF222,Data!$B:$CP,Daily!IO$10,0)/IO$142</f>
        <v>0.35787223937307056</v>
      </c>
      <c r="IP222" s="12">
        <f>VLOOKUP($IF222,Data!$B:$CP,Daily!IP$10,0)/IP$142</f>
        <v>0.33221563064224918</v>
      </c>
      <c r="IQ222" s="12">
        <f>VLOOKUP($IF222,Data!$B:$CP,Daily!IQ$10,0)/IQ$142</f>
        <v>0.31969230769230772</v>
      </c>
      <c r="IR222" s="12">
        <f>VLOOKUP($IF222,Data!$B:$CP,Daily!IR$10,0)/IR$142</f>
        <v>0.2930232558139535</v>
      </c>
      <c r="IS222" s="12">
        <f>VLOOKUP($IF222,Data!$B:$CP,Daily!IS$10,0)/IS$142</f>
        <v>0.32575757575757575</v>
      </c>
      <c r="IT222" s="12">
        <f>VLOOKUP($IF222,Data!$B:$CP,Daily!IT$10,0)/IT$142</f>
        <v>0.31598628856341537</v>
      </c>
      <c r="IU222" s="12">
        <f>VLOOKUP($IF222,Data!$B:$CP,Daily!IU$10,0)/IU$142</f>
        <v>0.30397893504973666</v>
      </c>
      <c r="IV222" s="12">
        <f>VLOOKUP($IF222,Data!$B:$CP,Daily!IV$10,0)/IV$142</f>
        <v>0.30696984676223432</v>
      </c>
      <c r="IW222" s="12">
        <f>VLOOKUP($IF222,Data!$B:$CP,Daily!IW$10,0)/IW$142</f>
        <v>0.31331815594763801</v>
      </c>
      <c r="IX222" s="12">
        <f>VLOOKUP($IF222,Data!$B:$CP,Daily!IX$10,0)/IX$142</f>
        <v>0.30389270526660123</v>
      </c>
      <c r="IY222" s="12">
        <f>VLOOKUP($IF222,Data!$B:$CP,Daily!IY$10,0)/IY$142</f>
        <v>0.31350838342296744</v>
      </c>
      <c r="IZ222" s="12">
        <f>VLOOKUP($IF222,Data!$B:$CP,Daily!IZ$10,0)/IZ$142</f>
        <v>0.33772061023033206</v>
      </c>
      <c r="JA222" s="12">
        <f>VLOOKUP($IF222,Data!$B:$CP,Daily!JA$10,0)/JA$142</f>
        <v>0.31384807752422633</v>
      </c>
      <c r="JB222" s="12">
        <f>VLOOKUP($IF222,Data!$B:$CP,Daily!JB$10,0)/JB$142</f>
        <v>0.31275851097677376</v>
      </c>
      <c r="JC222" s="12">
        <f>VLOOKUP($IF222,Data!$B:$CP,Daily!JC$10,0)/JC$142</f>
        <v>0.30377668308702793</v>
      </c>
      <c r="JD222" s="12">
        <f>VLOOKUP($IF222,Data!$B:$CP,Daily!JD$10,0)/JD$142</f>
        <v>0.30530973451327431</v>
      </c>
      <c r="JE222" s="12">
        <f>VLOOKUP($IF222,Data!$B:$CP,Daily!JE$10,0)/JE$142</f>
        <v>0.28939130434782606</v>
      </c>
      <c r="JF222" s="12">
        <f>VLOOKUP($IF222,Data!$B:$CP,Daily!JF$10,0)/JF$142</f>
        <v>0.29174664107485604</v>
      </c>
      <c r="JG222" s="12">
        <f>VLOOKUP($IF222,Data!$B:$CP,Daily!JG$10,0)/JG$142</f>
        <v>0.3100991325898389</v>
      </c>
      <c r="JH222" s="12">
        <f>VLOOKUP($IF222,Data!$B:$CP,Daily!JH$10,0)/JH$142</f>
        <v>0.30746357418971154</v>
      </c>
      <c r="JI222" s="12">
        <f>VLOOKUP($IF222,Data!$B:$CP,Daily!JI$10,0)/JI$142</f>
        <v>0.32644376899696048</v>
      </c>
      <c r="JJ222" s="12">
        <f>VLOOKUP($IF222,Data!$B:$CP,Daily!JJ$10,0)/JJ$142</f>
        <v>0.31100947402809537</v>
      </c>
      <c r="JK222" s="12">
        <f>VLOOKUP($IF222,Data!$B:$CP,Daily!JK$10,0)/JK$142</f>
        <v>0.30140845070422534</v>
      </c>
      <c r="JL222" s="12">
        <f>VLOOKUP($IF222,Data!$B:$CP,Daily!JL$10,0)/JL$142</f>
        <v>0.32186294867991694</v>
      </c>
      <c r="JM222" s="12">
        <f>VLOOKUP($IF222,Data!$B:$CP,Daily!JM$10,0)/JM$142</f>
        <v>0.32375886524822695</v>
      </c>
      <c r="JN222" s="12">
        <f>VLOOKUP($IF222,Data!$B:$CP,Daily!JN$10,0)/JN$142</f>
        <v>0.31284606866002213</v>
      </c>
      <c r="JO222" s="12">
        <f>VLOOKUP($IF222,Data!$B:$CP,Daily!JO$10,0)/JO$142</f>
        <v>0.30917480998914226</v>
      </c>
      <c r="JP222" s="12">
        <f>VLOOKUP($IF222,Data!$B:$CP,Daily!JP$10,0)/JP$142</f>
        <v>0.32213656387665196</v>
      </c>
      <c r="JQ222" s="12">
        <f>VLOOKUP($IF222,Data!$B:$CP,Daily!JQ$10,0)/JQ$142</f>
        <v>0.3191188929680881</v>
      </c>
      <c r="JR222" s="12">
        <f>VLOOKUP($IF222,Data!$B:$CP,Daily!JR$10,0)/JR$142</f>
        <v>0.31679952760555063</v>
      </c>
      <c r="JS222" s="12">
        <f>VLOOKUP($IF222,Data!$B:$CP,Daily!JS$10,0)/JS$142</f>
        <v>0.31140350877192985</v>
      </c>
      <c r="JT222" s="12">
        <f>VLOOKUP($IF222,Data!$B:$CP,Daily!JT$10,0)/JT$142</f>
        <v>0.31005044625533568</v>
      </c>
      <c r="JU222" s="12">
        <f>VLOOKUP($IF222,Data!$B:$CP,Daily!JU$10,0)/JU$142</f>
        <v>0.32491091674765143</v>
      </c>
      <c r="JV222" s="12">
        <f>VLOOKUP($IF222,Data!$B:$CP,Daily!JV$10,0)/JV$142</f>
        <v>0.32964601769911506</v>
      </c>
      <c r="JW222" s="12">
        <f>VLOOKUP($IF222,Data!$B:$CP,Daily!JW$10,0)/JW$142</f>
        <v>0.31637372802960223</v>
      </c>
      <c r="JX222" s="12">
        <f>VLOOKUP($IF222,Data!$B:$CP,Daily!JX$10,0)/JX$142</f>
        <v>0.30666251556662516</v>
      </c>
      <c r="JY222" s="12">
        <f>VLOOKUP($IF222,Data!$B:$CP,Daily!JY$10,0)/JY$142</f>
        <v>0.32850082372322897</v>
      </c>
      <c r="JZ222" s="12">
        <f>VLOOKUP($IF222,Data!$B:$CP,Daily!JZ$10,0)/JZ$142</f>
        <v>0.32302771855010659</v>
      </c>
      <c r="KA222" s="12">
        <f>VLOOKUP($IF222,Data!$B:$CP,Daily!KA$10,0)/KA$142</f>
        <v>0.31394275161588181</v>
      </c>
      <c r="KB222" s="12">
        <f>VLOOKUP($IF222,Data!$B:$CP,Daily!KB$10,0)/KB$142</f>
        <v>0.32431572246976448</v>
      </c>
      <c r="KC222" s="12">
        <f>VLOOKUP($IF222,Data!$B:$CP,Daily!KC$10,0)/KC$142</f>
        <v>0.31451856323573801</v>
      </c>
      <c r="KD222" s="12">
        <f>VLOOKUP($IF222,Data!$B:$CP,Daily!KD$10,0)/KD$142</f>
        <v>0.3215845290081098</v>
      </c>
      <c r="KE222" s="12">
        <f>VLOOKUP($IF222,Data!$B:$CP,Daily!KE$10,0)/KE$142</f>
        <v>0.32120616191412654</v>
      </c>
      <c r="KF222" s="12">
        <f>VLOOKUP($IF222,Data!$B:$CP,Daily!KF$10,0)/KF$142</f>
        <v>0.31450617283950616</v>
      </c>
      <c r="KG222" s="12">
        <f>VLOOKUP($IF222,Data!$B:$CP,Daily!KG$10,0)/KG$142</f>
        <v>0.32419590643274854</v>
      </c>
      <c r="KH222" s="12">
        <f>VLOOKUP($IF222,Data!$B:$CP,Daily!KH$10,0)/KH$142</f>
        <v>0.27911646586345379</v>
      </c>
      <c r="KI222" s="12">
        <f>VLOOKUP($IF222,Data!$B:$CP,Daily!KI$10,0)/KI$142</f>
        <v>0.31055118110236218</v>
      </c>
      <c r="KJ222" s="12">
        <f>VLOOKUP($IF222,Data!$B:$CP,Daily!KJ$10,0)/KJ$142</f>
        <v>0.33077604012983181</v>
      </c>
      <c r="KK222" s="12">
        <f>VLOOKUP($IF222,Data!$B:$CP,Daily!KK$10,0)/KK$142</f>
        <v>0.32510836945648547</v>
      </c>
      <c r="KL222" s="12">
        <f>VLOOKUP($IF222,Data!$B:$CP,Daily!KL$10,0)/KL$142</f>
        <v>0.31350427350427351</v>
      </c>
      <c r="KM222" s="12">
        <f>VLOOKUP($IF222,Data!$B:$CP,Daily!KM$10,0)/KM$142</f>
        <v>0.32011992005329781</v>
      </c>
      <c r="KN222" s="12">
        <f>VLOOKUP($IF222,Data!$B:$CP,Daily!KN$10,0)/KN$142</f>
        <v>0.3141958316948486</v>
      </c>
      <c r="KO222" s="12">
        <f>VLOOKUP($IF222,Data!$B:$CP,Daily!KO$10,0)/KO$142</f>
        <v>0.30930656934306572</v>
      </c>
      <c r="KP222" s="12">
        <f>VLOOKUP($IF222,Data!$B:$CP,Daily!KP$10,0)/KP$142</f>
        <v>0.32629427792915533</v>
      </c>
      <c r="KQ222" s="12">
        <f>VLOOKUP($IF222,Data!$B:$CP,Daily!KQ$10,0)/KQ$142</f>
        <v>0.33006093432633715</v>
      </c>
      <c r="KR222" s="12">
        <f>VLOOKUP($IF222,Data!$B:$CP,Daily!KR$10,0)/KR$142</f>
        <v>0.31675567423230977</v>
      </c>
      <c r="KS222" s="12">
        <f>VLOOKUP($IF222,Data!$B:$CP,Daily!KS$10,0)/KS$142</f>
        <v>0.33813708260105446</v>
      </c>
      <c r="KT222" s="12">
        <f>VLOOKUP($IF222,Data!$B:$CP,Daily!KT$10,0)/KT$142</f>
        <v>0.3016744441394455</v>
      </c>
      <c r="KU222" s="12">
        <f>VLOOKUP($IF222,Data!$B:$CP,Daily!KU$10,0)/KU$142</f>
        <v>0.3251655629139073</v>
      </c>
      <c r="KV222" s="12">
        <f>VLOOKUP($IF222,Data!$B:$CP,Daily!KV$10,0)/KV$142</f>
        <v>0.32333333333333331</v>
      </c>
      <c r="KW222" s="12">
        <f>VLOOKUP($IF222,Data!$B:$CP,Daily!KW$10,0)/KW$142</f>
        <v>0.31976010101010099</v>
      </c>
      <c r="KX222" s="12">
        <f>VLOOKUP($IF222,Data!$B:$CP,Daily!KX$10,0)/KX$142</f>
        <v>0.30986864264061975</v>
      </c>
      <c r="KY222" s="12">
        <f>VLOOKUP($IF222,Data!$B:$CP,Daily!KY$10,0)/KY$142</f>
        <v>0.33000688231245701</v>
      </c>
      <c r="KZ222" s="12">
        <f>VLOOKUP($IF222,Data!$B:$CP,Daily!KZ$10,0)/KZ$142</f>
        <v>0.32012092710782669</v>
      </c>
      <c r="LA222" s="12">
        <f>VLOOKUP($IF222,Data!$B:$CP,Daily!LA$10,0)/LA$142</f>
        <v>0.30645669291338584</v>
      </c>
      <c r="LB222" s="12">
        <f>VLOOKUP($IF222,Data!$B:$CP,Daily!LB$10,0)/LB$142</f>
        <v>0.3232016210739615</v>
      </c>
      <c r="LC222" s="12">
        <f>VLOOKUP($IF222,Data!$B:$CP,Daily!LC$10,0)/LC$142</f>
        <v>0.32279260780287472</v>
      </c>
      <c r="LD222" s="12">
        <f>VLOOKUP($IF222,Data!$B:$CP,Daily!LD$10,0)/LD$142</f>
        <v>0.31397704253882514</v>
      </c>
      <c r="LE222" s="12">
        <f>VLOOKUP($IF222,Data!$B:$CP,Daily!LE$10,0)/LE$142</f>
        <v>0.32268578878748372</v>
      </c>
      <c r="LF222" s="12">
        <f>VLOOKUP($IF222,Data!$B:$CP,Daily!LF$10,0)/LF$142</f>
        <v>0.32675222112537017</v>
      </c>
      <c r="LG222" s="12">
        <f>VLOOKUP($IF222,Data!$B:$CP,Daily!LG$10,0)/LG$142</f>
        <v>0.32806664751508186</v>
      </c>
      <c r="LH222" s="12">
        <f>VLOOKUP($IF222,Data!$B:$CP,Daily!LH$10,0)/LH$142</f>
        <v>0.29230383554775635</v>
      </c>
      <c r="LI222" s="12">
        <f>VLOOKUP($IF222,Data!$B:$CP,Daily!LI$10,0)/LI$142</f>
        <v>0.31465226198514518</v>
      </c>
      <c r="LJ222" s="12">
        <f>VLOOKUP($IF222,Data!$B:$CP,Daily!LJ$10,0)/LJ$142</f>
        <v>0.32942603071948262</v>
      </c>
      <c r="LK222" s="12">
        <f>VLOOKUP($IF222,Data!$B:$CP,Daily!LK$10,0)/LK$142</f>
        <v>0.32366845256854709</v>
      </c>
      <c r="LL222" s="12">
        <f>VLOOKUP($IF222,Data!$B:$CP,Daily!LL$10,0)/LL$142</f>
        <v>0.31454783748361731</v>
      </c>
      <c r="LM222" s="12">
        <f>VLOOKUP($IF222,Data!$B:$CP,Daily!LM$10,0)/LM$142</f>
        <v>0.31785824822036524</v>
      </c>
      <c r="LN222" s="12">
        <f>VLOOKUP($IF222,Data!$B:$CP,Daily!LN$10,0)/LN$142</f>
        <v>0.30158730158730157</v>
      </c>
      <c r="LO222" s="12">
        <f>VLOOKUP($IF222,Data!$B:$CP,Daily!LO$10,0)/LO$142</f>
        <v>0.31585441085749538</v>
      </c>
      <c r="LP222" s="12">
        <f>VLOOKUP($IF222,Data!$B:$CP,Daily!LP$10,0)/LP$142</f>
        <v>0.3199312714776632</v>
      </c>
      <c r="LQ222" s="12">
        <f>VLOOKUP($IF222,Data!$B:$CP,Daily!LQ$10,0)/LQ$142</f>
        <v>0.33296047725577926</v>
      </c>
      <c r="LR222" s="12">
        <f>VLOOKUP($IF222,Data!$B:$CP,Daily!LR$10,0)/LR$142</f>
        <v>0.341947683580208</v>
      </c>
      <c r="LS222" s="12">
        <f>VLOOKUP($IF222,Data!$B:$CP,Daily!LS$10,0)/LS$142</f>
        <v>0.31646380525304291</v>
      </c>
      <c r="LU222" s="40">
        <f t="shared" si="1906"/>
        <v>0.31005044625533568</v>
      </c>
      <c r="LV222" s="40">
        <f t="shared" si="1907"/>
        <v>0.32375886524822695</v>
      </c>
      <c r="LW222" s="40">
        <f t="shared" si="3405"/>
        <v>1.3708418992891269E-2</v>
      </c>
      <c r="LX222" s="40">
        <f t="shared" si="3406"/>
        <v>0.33404017949289538</v>
      </c>
      <c r="LY222" s="40">
        <f t="shared" si="3407"/>
        <v>0.29976913201066724</v>
      </c>
      <c r="LZ222" s="43"/>
      <c r="MA222" s="12">
        <f t="shared" si="3408"/>
        <v>1.0205876460232119E-2</v>
      </c>
      <c r="MB222" s="12">
        <f t="shared" ref="MB222" si="3418">SUMPRODUCT(LL222:LR222,LL$142:LR$142)/SUM(LL$142:LR$142)</f>
        <v>0.32042910447761191</v>
      </c>
      <c r="MC222" s="12">
        <f t="shared" ref="MC222" si="3419">SUMPRODUCT(KP222:LR222,KP$142:LR$142)/SUM(KP$142:LR$142)</f>
        <v>0.31974755286599754</v>
      </c>
    </row>
    <row r="223" spans="4:342" x14ac:dyDescent="0.35">
      <c r="D223" s="68" t="s">
        <v>978</v>
      </c>
      <c r="E223" s="66"/>
      <c r="F223" s="64"/>
      <c r="G223" s="64"/>
      <c r="H223" s="65"/>
      <c r="I223" s="64"/>
      <c r="J223" s="65"/>
      <c r="K223" s="64"/>
      <c r="L223" s="64"/>
      <c r="M223" s="66"/>
      <c r="N223" s="64"/>
      <c r="O223" s="64"/>
      <c r="P223" s="64"/>
      <c r="Q223" s="64"/>
      <c r="R223" s="64"/>
      <c r="S223" s="64"/>
      <c r="T223" s="64"/>
      <c r="U223" s="66"/>
      <c r="V223" s="64"/>
      <c r="W223" s="64"/>
      <c r="X223" s="64"/>
      <c r="Y223" s="64"/>
      <c r="Z223" s="64"/>
      <c r="AA223" s="64"/>
      <c r="AB223" s="62"/>
      <c r="AC223" s="46"/>
    </row>
    <row r="224" spans="4:342" x14ac:dyDescent="0.35">
      <c r="D224" s="59" t="str">
        <f>Data!C439</f>
        <v>server:error:CC-CLIENT_ERROR</v>
      </c>
      <c r="E224" s="53" t="s">
        <v>979</v>
      </c>
      <c r="F224" s="48"/>
      <c r="G224" s="77"/>
      <c r="H224" s="48"/>
      <c r="I224" s="74"/>
      <c r="J224" s="48"/>
      <c r="K224" s="77"/>
      <c r="L224" s="50"/>
      <c r="M224" s="53" t="str">
        <f>VLOOKUP($D224,'Metric Nature'!$C:$D,2,0)&amp;IF(($N224&lt;(HZ224)),"Below",IF(($N224&gt;(HY224)),"Above","Within"))</f>
        <v>NegativeWithin</v>
      </c>
      <c r="N224" s="192">
        <f t="shared" ref="N224:N228" si="3420">HT224</f>
        <v>84280</v>
      </c>
      <c r="O224" s="192">
        <f t="shared" ref="O224:O228" si="3421">IC224</f>
        <v>85748.142857142855</v>
      </c>
      <c r="P224" s="55">
        <f t="shared" ref="P224:P228" si="3422">IFERROR(((N224-O224)/O224),0)</f>
        <v>-1.712157031305965E-2</v>
      </c>
      <c r="Q224" s="192">
        <f t="shared" ref="Q224:Q228" si="3423">ID224</f>
        <v>85835.7</v>
      </c>
      <c r="R224" s="48">
        <f t="shared" ref="R224:R228" si="3424">IFERROR(((N224-Q224)/Q224),0)</f>
        <v>-1.8124160460041651E-2</v>
      </c>
      <c r="S224" s="48">
        <v>7.9280968468835172E-3</v>
      </c>
      <c r="T224" s="50"/>
      <c r="U224" s="53"/>
      <c r="V224" s="48"/>
      <c r="W224" s="49"/>
      <c r="X224" s="48"/>
      <c r="Y224" s="49"/>
      <c r="Z224" s="48"/>
      <c r="AA224" s="48">
        <v>4.2186115430498175E-2</v>
      </c>
      <c r="AB224" s="50"/>
      <c r="AC224" s="1"/>
      <c r="AD224" s="1"/>
      <c r="AE224" s="1"/>
      <c r="AF224" s="1"/>
      <c r="AG224" s="1"/>
      <c r="AH224" s="1"/>
      <c r="AI224" s="7"/>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3"/>
      <c r="DW224" s="12"/>
      <c r="DX224" s="12"/>
      <c r="DY224" s="12"/>
      <c r="DZ224" s="12"/>
      <c r="EA224" s="12"/>
      <c r="EB224" s="14"/>
      <c r="EC224" s="12"/>
      <c r="ED224" s="12"/>
      <c r="EE224" s="12"/>
      <c r="EF224" s="1"/>
      <c r="EG224" s="7" t="str">
        <f>Data!B439</f>
        <v>server:error:CC-CLIENT_ERRORApple iOS</v>
      </c>
      <c r="EH224" s="7" t="str">
        <f>Data!C439</f>
        <v>server:error:CC-CLIENT_ERROR</v>
      </c>
      <c r="EI224" s="8">
        <f>VLOOKUP($EG224,Data!$B:$CP,Daily!EI$10,0)</f>
        <v>96657</v>
      </c>
      <c r="EJ224" s="8">
        <f>VLOOKUP($EG224,Data!$B:$CP,Daily!EJ$10,0)</f>
        <v>101177</v>
      </c>
      <c r="EK224" s="8">
        <f>VLOOKUP($EG224,Data!$B:$CP,Daily!EK$10,0)</f>
        <v>79178</v>
      </c>
      <c r="EL224" s="8">
        <f>VLOOKUP($EG224,Data!$B:$CP,Daily!EL$10,0)</f>
        <v>77078</v>
      </c>
      <c r="EM224" s="8">
        <f>VLOOKUP($EG224,Data!$B:$CP,Daily!EM$10,0)</f>
        <v>78664</v>
      </c>
      <c r="EN224" s="8">
        <f>VLOOKUP($EG224,Data!$B:$CP,Daily!EN$10,0)</f>
        <v>94384</v>
      </c>
      <c r="EO224" s="8">
        <f>VLOOKUP($EG224,Data!$B:$CP,Daily!EO$10,0)</f>
        <v>101593</v>
      </c>
      <c r="EP224" s="8">
        <f>VLOOKUP($EG224,Data!$B:$CP,Daily!EP$10,0)</f>
        <v>108725</v>
      </c>
      <c r="EQ224" s="8">
        <f>VLOOKUP($EG224,Data!$B:$CP,Daily!EQ$10,0)</f>
        <v>105509</v>
      </c>
      <c r="ER224" s="8">
        <f>VLOOKUP($EG224,Data!$B:$CP,Daily!ER$10,0)</f>
        <v>78076</v>
      </c>
      <c r="ES224" s="8">
        <f>VLOOKUP($EG224,Data!$B:$CP,Daily!ES$10,0)</f>
        <v>75864</v>
      </c>
      <c r="ET224" s="8">
        <f>VLOOKUP($EG224,Data!$B:$CP,Daily!ET$10,0)</f>
        <v>87486</v>
      </c>
      <c r="EU224" s="8">
        <f>VLOOKUP($EG224,Data!$B:$CP,Daily!EU$10,0)</f>
        <v>90579</v>
      </c>
      <c r="EV224" s="8">
        <f>VLOOKUP($EG224,Data!$B:$CP,Daily!EV$10,0)</f>
        <v>97499</v>
      </c>
      <c r="EW224" s="8">
        <f>VLOOKUP($EG224,Data!$B:$CP,Daily!EW$10,0)</f>
        <v>112025</v>
      </c>
      <c r="EX224" s="8">
        <f>VLOOKUP($EG224,Data!$B:$CP,Daily!EX$10,0)</f>
        <v>106291</v>
      </c>
      <c r="EY224" s="8">
        <f>VLOOKUP($EG224,Data!$B:$CP,Daily!EY$10,0)</f>
        <v>78179</v>
      </c>
      <c r="EZ224" s="8">
        <f>VLOOKUP($EG224,Data!$B:$CP,Daily!EZ$10,0)</f>
        <v>75824</v>
      </c>
      <c r="FA224" s="8">
        <f>VLOOKUP($EG224,Data!$B:$CP,Daily!FA$10,0)</f>
        <v>87315</v>
      </c>
      <c r="FB224" s="8">
        <f>VLOOKUP($EG224,Data!$B:$CP,Daily!FB$10,0)</f>
        <v>88179</v>
      </c>
      <c r="FC224" s="8">
        <f>VLOOKUP($EG224,Data!$B:$CP,Daily!FC$10,0)</f>
        <v>89653</v>
      </c>
      <c r="FD224" s="8">
        <f>VLOOKUP($EG224,Data!$B:$CP,Daily!FD$10,0)</f>
        <v>95005</v>
      </c>
      <c r="FE224" s="8">
        <f>VLOOKUP($EG224,Data!$B:$CP,Daily!FE$10,0)</f>
        <v>96395</v>
      </c>
      <c r="FF224" s="8">
        <f>VLOOKUP($EG224,Data!$B:$CP,Daily!FF$10,0)</f>
        <v>73575</v>
      </c>
      <c r="FG224" s="8">
        <f>VLOOKUP($EG224,Data!$B:$CP,Daily!FG$10,0)</f>
        <v>72196</v>
      </c>
      <c r="FH224" s="8">
        <f>VLOOKUP($EG224,Data!$B:$CP,Daily!FH$10,0)</f>
        <v>83827</v>
      </c>
      <c r="FI224" s="8">
        <f>VLOOKUP($EG224,Data!$B:$CP,Daily!FI$10,0)</f>
        <v>90664</v>
      </c>
      <c r="FJ224" s="8">
        <f>VLOOKUP($EG224,Data!$B:$CP,Daily!FJ$10,0)</f>
        <v>91705</v>
      </c>
      <c r="FK224" s="8">
        <f>VLOOKUP($EG224,Data!$B:$CP,Daily!FK$10,0)</f>
        <v>92414</v>
      </c>
      <c r="FL224" s="8">
        <f>VLOOKUP($EG224,Data!$B:$CP,Daily!FL$10,0)</f>
        <v>104457</v>
      </c>
      <c r="FM224" s="8">
        <f>VLOOKUP($EG224,Data!$B:$CP,Daily!FM$10,0)</f>
        <v>81927</v>
      </c>
      <c r="FN224" s="8">
        <f>VLOOKUP($EG224,Data!$B:$CP,Daily!FN$10,0)</f>
        <v>74152</v>
      </c>
      <c r="FO224" s="8">
        <f>VLOOKUP($EG224,Data!$B:$CP,Daily!FO$10,0)</f>
        <v>97920</v>
      </c>
      <c r="FP224" s="8">
        <f>VLOOKUP($EG224,Data!$B:$CP,Daily!FP$10,0)</f>
        <v>105825</v>
      </c>
      <c r="FQ224" s="8">
        <f>VLOOKUP($EG224,Data!$B:$CP,Daily!FQ$10,0)</f>
        <v>99326</v>
      </c>
      <c r="FR224" s="8">
        <f>VLOOKUP($EG224,Data!$B:$CP,Daily!FR$10,0)</f>
        <v>98285</v>
      </c>
      <c r="FS224" s="8">
        <f>VLOOKUP($EG224,Data!$B:$CP,Daily!FS$10,0)</f>
        <v>96907</v>
      </c>
      <c r="FT224" s="8">
        <f>VLOOKUP($EG224,Data!$B:$CP,Daily!FT$10,0)</f>
        <v>76613</v>
      </c>
      <c r="FU224" s="8">
        <f>VLOOKUP($EG224,Data!$B:$CP,Daily!FU$10,0)</f>
        <v>70575</v>
      </c>
      <c r="FV224" s="8">
        <f>VLOOKUP($EG224,Data!$B:$CP,Daily!FV$10,0)</f>
        <v>82076</v>
      </c>
      <c r="FW224" s="8">
        <f>VLOOKUP($EG224,Data!$B:$CP,Daily!FW$10,0)</f>
        <v>86333</v>
      </c>
      <c r="FX224" s="8">
        <f>VLOOKUP($EG224,Data!$B:$CP,Daily!FX$10,0)</f>
        <v>91978</v>
      </c>
      <c r="FY224" s="8">
        <f>VLOOKUP($EG224,Data!$B:$CP,Daily!FY$10,0)</f>
        <v>94113</v>
      </c>
      <c r="FZ224" s="8">
        <f>VLOOKUP($EG224,Data!$B:$CP,Daily!FZ$10,0)</f>
        <v>95488</v>
      </c>
      <c r="GA224" s="8">
        <f>VLOOKUP($EG224,Data!$B:$CP,Daily!GA$10,0)</f>
        <v>71750</v>
      </c>
      <c r="GB224" s="8">
        <f>VLOOKUP($EG224,Data!$B:$CP,Daily!GB$10,0)</f>
        <v>72748</v>
      </c>
      <c r="GC224" s="8">
        <f>VLOOKUP($EG224,Data!$B:$CP,Daily!GC$10,0)</f>
        <v>84763</v>
      </c>
      <c r="GD224" s="8">
        <f>VLOOKUP($EG224,Data!$B:$CP,Daily!GD$10,0)</f>
        <v>93130</v>
      </c>
      <c r="GE224" s="8">
        <f>VLOOKUP($EG224,Data!$B:$CP,Daily!GE$10,0)</f>
        <v>94548</v>
      </c>
      <c r="GF224" s="8">
        <f>VLOOKUP($EG224,Data!$B:$CP,Daily!GF$10,0)</f>
        <v>93033</v>
      </c>
      <c r="GG224" s="8">
        <f>VLOOKUP($EG224,Data!$B:$CP,Daily!GG$10,0)</f>
        <v>99888</v>
      </c>
      <c r="GH224" s="8">
        <f>VLOOKUP($EG224,Data!$B:$CP,Daily!GH$10,0)</f>
        <v>73543</v>
      </c>
      <c r="GI224" s="8">
        <f>VLOOKUP($EG224,Data!$B:$CP,Daily!GI$10,0)</f>
        <v>71075</v>
      </c>
      <c r="GJ224" s="8">
        <f>VLOOKUP($EG224,Data!$B:$CP,Daily!GJ$10,0)</f>
        <v>83870</v>
      </c>
      <c r="GK224" s="8">
        <f>VLOOKUP($EG224,Data!$B:$CP,Daily!GK$10,0)</f>
        <v>87418</v>
      </c>
      <c r="GL224" s="8">
        <f>VLOOKUP($EG224,Data!$B:$CP,Daily!GL$10,0)</f>
        <v>86052</v>
      </c>
      <c r="GM224" s="8">
        <f>VLOOKUP($EG224,Data!$B:$CP,Daily!GM$10,0)</f>
        <v>88406</v>
      </c>
      <c r="GN224" s="8">
        <f>VLOOKUP($EG224,Data!$B:$CP,Daily!GN$10,0)</f>
        <v>92762</v>
      </c>
      <c r="GO224" s="8">
        <f>VLOOKUP($EG224,Data!$B:$CP,Daily!GO$10,0)</f>
        <v>68531</v>
      </c>
      <c r="GP224" s="8">
        <f>VLOOKUP($EG224,Data!$B:$CP,Daily!GP$10,0)</f>
        <v>64028</v>
      </c>
      <c r="GQ224" s="8">
        <f>VLOOKUP($EG224,Data!$B:$CP,Daily!GQ$10,0)</f>
        <v>79124</v>
      </c>
      <c r="GR224" s="8">
        <f>VLOOKUP($EG224,Data!$B:$CP,Daily!GR$10,0)</f>
        <v>81140</v>
      </c>
      <c r="GS224" s="8">
        <f>VLOOKUP($EG224,Data!$B:$CP,Daily!GS$10,0)</f>
        <v>86346</v>
      </c>
      <c r="GT224" s="8">
        <f>VLOOKUP($EG224,Data!$B:$CP,Daily!GT$10,0)</f>
        <v>87577</v>
      </c>
      <c r="GU224" s="8">
        <f>VLOOKUP($EG224,Data!$B:$CP,Daily!GU$10,0)</f>
        <v>106178</v>
      </c>
      <c r="GV224" s="8">
        <f>VLOOKUP($EG224,Data!$B:$CP,Daily!GV$10,0)</f>
        <v>79963</v>
      </c>
      <c r="GW224" s="8">
        <f>VLOOKUP($EG224,Data!$B:$CP,Daily!GW$10,0)</f>
        <v>84359</v>
      </c>
      <c r="GX224" s="8">
        <f>VLOOKUP($EG224,Data!$B:$CP,Daily!GX$10,0)</f>
        <v>87968</v>
      </c>
      <c r="GY224" s="8">
        <f>VLOOKUP($EG224,Data!$B:$CP,Daily!GY$10,0)</f>
        <v>85933</v>
      </c>
      <c r="GZ224" s="8">
        <f>VLOOKUP($EG224,Data!$B:$CP,Daily!GZ$10,0)</f>
        <v>84877</v>
      </c>
      <c r="HA224" s="8">
        <f>VLOOKUP($EG224,Data!$B:$CP,Daily!HA$10,0)</f>
        <v>93317</v>
      </c>
      <c r="HB224" s="8">
        <f>VLOOKUP($EG224,Data!$B:$CP,Daily!HB$10,0)</f>
        <v>99232</v>
      </c>
      <c r="HC224" s="8">
        <f>VLOOKUP($EG224,Data!$B:$CP,Daily!HC$10,0)</f>
        <v>74514</v>
      </c>
      <c r="HD224" s="8">
        <f>VLOOKUP($EG224,Data!$B:$CP,Daily!HD$10,0)</f>
        <v>66667</v>
      </c>
      <c r="HE224" s="8">
        <f>VLOOKUP($EG224,Data!$B:$CP,Daily!HE$10,0)</f>
        <v>79848</v>
      </c>
      <c r="HF224" s="8">
        <f>VLOOKUP($EG224,Data!$B:$CP,Daily!HF$10,0)</f>
        <v>86906</v>
      </c>
      <c r="HG224" s="8">
        <f>VLOOKUP($EG224,Data!$B:$CP,Daily!HG$10,0)</f>
        <v>88770</v>
      </c>
      <c r="HH224" s="8">
        <f>VLOOKUP($EG224,Data!$B:$CP,Daily!HH$10,0)</f>
        <v>102530</v>
      </c>
      <c r="HI224" s="8">
        <f>VLOOKUP($EG224,Data!$B:$CP,Daily!HI$10,0)</f>
        <v>124183</v>
      </c>
      <c r="HJ224" s="8">
        <f>VLOOKUP($EG224,Data!$B:$CP,Daily!HJ$10,0)</f>
        <v>75516</v>
      </c>
      <c r="HK224" s="8">
        <f>VLOOKUP($EG224,Data!$B:$CP,Daily!HK$10,0)</f>
        <v>70490</v>
      </c>
      <c r="HL224" s="8">
        <f>VLOOKUP($EG224,Data!$B:$CP,Daily!HL$10,0)</f>
        <v>85368</v>
      </c>
      <c r="HM224" s="8">
        <f>VLOOKUP($EG224,Data!$B:$CP,Daily!HM$10,0)</f>
        <v>85947</v>
      </c>
      <c r="HN224" s="8">
        <f>VLOOKUP($EG224,Data!$B:$CP,Daily!HN$10,0)</f>
        <v>92305</v>
      </c>
      <c r="HO224" s="8">
        <f>VLOOKUP($EG224,Data!$B:$CP,Daily!HO$10,0)</f>
        <v>91102</v>
      </c>
      <c r="HP224" s="8">
        <f>VLOOKUP($EG224,Data!$B:$CP,Daily!HP$10,0)</f>
        <v>97240</v>
      </c>
      <c r="HQ224" s="8">
        <f>VLOOKUP($EG224,Data!$B:$CP,Daily!HQ$10,0)</f>
        <v>77118</v>
      </c>
      <c r="HR224" s="8">
        <f>VLOOKUP($EG224,Data!$B:$CP,Daily!HR$10,0)</f>
        <v>71154</v>
      </c>
      <c r="HS224" s="8">
        <f>VLOOKUP($EG224,Data!$B:$CP,Daily!HS$10,0)</f>
        <v>85371</v>
      </c>
      <c r="HT224" s="8">
        <f>VLOOKUP($EG224,Data!$B:$CP,Daily!HT$10,0)</f>
        <v>84280</v>
      </c>
      <c r="HU224" s="13"/>
      <c r="HV224" s="8">
        <f t="shared" ref="HV224:HV228" si="3425">_xlfn.QUARTILE.INC($EI224:$HS224,1)</f>
        <v>78664</v>
      </c>
      <c r="HW224" s="8">
        <f t="shared" ref="HW224:HW228" si="3426">_xlfn.QUARTILE.INC($EI224:$HS224,3)</f>
        <v>95005</v>
      </c>
      <c r="HX224" s="8">
        <f t="shared" ref="HX224:HX228" si="3427">HW224-HV224</f>
        <v>16341</v>
      </c>
      <c r="HY224" s="8">
        <f t="shared" ref="HY224:HY228" si="3428">HW224+(0.75*HX224)</f>
        <v>107260.75</v>
      </c>
      <c r="HZ224" s="8">
        <f t="shared" ref="HZ224:HZ228" si="3429">HV224-(0.75*HX224)</f>
        <v>66408.25</v>
      </c>
      <c r="IA224" s="42"/>
      <c r="IB224" s="9">
        <f t="shared" ref="IB224:IB228" si="3430">_xlfn.STDEV.P(FM224:HT224)</f>
        <v>11197.417366468435</v>
      </c>
      <c r="IC224" s="9">
        <f>AVERAGE(HM224:HS224)</f>
        <v>85748.142857142855</v>
      </c>
      <c r="ID224" s="9">
        <f>AVERAGE(GP224:HS224)</f>
        <v>85835.7</v>
      </c>
      <c r="IE224" s="1"/>
      <c r="IF224" s="7"/>
      <c r="IG224" s="7"/>
      <c r="IH224" s="193"/>
      <c r="II224" s="193"/>
      <c r="IJ224" s="193"/>
      <c r="IK224" s="193"/>
      <c r="IL224" s="193"/>
      <c r="IM224" s="193"/>
      <c r="IN224" s="193"/>
      <c r="IO224" s="193"/>
      <c r="IP224" s="193"/>
      <c r="IQ224" s="193"/>
      <c r="IR224" s="193"/>
      <c r="IS224" s="193"/>
      <c r="IT224" s="193"/>
      <c r="IU224" s="193"/>
      <c r="IV224" s="193"/>
      <c r="IW224" s="193"/>
      <c r="IX224" s="193"/>
      <c r="IY224" s="193"/>
      <c r="IZ224" s="193"/>
      <c r="JA224" s="193"/>
      <c r="JB224" s="193"/>
      <c r="JC224" s="193"/>
      <c r="JD224" s="193"/>
      <c r="JE224" s="193"/>
      <c r="JF224" s="193"/>
      <c r="JG224" s="193"/>
      <c r="JH224" s="193"/>
      <c r="JI224" s="193"/>
      <c r="JJ224" s="193"/>
      <c r="JK224" s="193"/>
      <c r="JL224" s="193"/>
      <c r="JM224" s="193"/>
      <c r="JN224" s="193"/>
      <c r="JO224" s="193"/>
      <c r="JP224" s="193"/>
      <c r="JQ224" s="193"/>
      <c r="JR224" s="193"/>
      <c r="JS224" s="193"/>
      <c r="JT224" s="193"/>
      <c r="JU224" s="193"/>
      <c r="JV224" s="193"/>
      <c r="JW224" s="193"/>
      <c r="JX224" s="193"/>
      <c r="JY224" s="193"/>
      <c r="JZ224" s="193"/>
      <c r="KA224" s="193"/>
      <c r="KB224" s="193"/>
      <c r="KC224" s="193"/>
      <c r="KD224" s="193"/>
      <c r="KE224" s="193"/>
      <c r="KF224" s="193"/>
      <c r="KG224" s="193"/>
      <c r="KH224" s="193"/>
      <c r="KI224" s="193"/>
      <c r="KJ224" s="193"/>
      <c r="KK224" s="193"/>
      <c r="KL224" s="193"/>
      <c r="KM224" s="193"/>
      <c r="KN224" s="193"/>
      <c r="KO224" s="193"/>
      <c r="KP224" s="193"/>
      <c r="KQ224" s="193"/>
      <c r="KR224" s="193"/>
      <c r="KS224" s="193"/>
      <c r="KT224" s="193"/>
      <c r="KU224" s="193"/>
      <c r="KV224" s="193"/>
      <c r="KW224" s="193"/>
      <c r="KX224" s="193"/>
      <c r="KY224" s="193"/>
      <c r="KZ224" s="193"/>
      <c r="LA224" s="193"/>
      <c r="LB224" s="193"/>
      <c r="LC224" s="193"/>
      <c r="LD224" s="193"/>
      <c r="LE224" s="193"/>
      <c r="LF224" s="193"/>
      <c r="LG224" s="193"/>
      <c r="LH224" s="193"/>
      <c r="LI224" s="193"/>
      <c r="LJ224" s="193"/>
      <c r="LK224" s="193"/>
      <c r="LL224" s="193"/>
      <c r="LM224" s="193"/>
      <c r="LN224" s="193"/>
      <c r="LO224" s="193"/>
      <c r="LP224" s="193"/>
      <c r="LQ224" s="193"/>
      <c r="LR224" s="193"/>
      <c r="LS224" s="193"/>
      <c r="LU224" s="40"/>
      <c r="LV224" s="40"/>
      <c r="LW224" s="40"/>
      <c r="LX224" s="40"/>
      <c r="LY224" s="40"/>
      <c r="LZ224" s="45"/>
      <c r="MA224" s="12"/>
      <c r="MB224" s="12"/>
      <c r="MC224" s="12"/>
      <c r="MD224" s="1"/>
    </row>
    <row r="225" spans="4:342" x14ac:dyDescent="0.35">
      <c r="D225" s="59" t="str">
        <f>Data!C440</f>
        <v>server:error:CC-NO-INTERNET</v>
      </c>
      <c r="E225" s="53" t="s">
        <v>979</v>
      </c>
      <c r="F225" s="78"/>
      <c r="G225" s="77"/>
      <c r="H225" s="78"/>
      <c r="I225" s="74"/>
      <c r="J225" s="78"/>
      <c r="K225" s="48"/>
      <c r="L225" s="50"/>
      <c r="M225" s="53" t="str">
        <f>VLOOKUP($D225,'Metric Nature'!$C:$D,2,0)&amp;IF(($N225&lt;(HZ225)),"Below",IF(($N225&gt;(HY225)),"Above","Within"))</f>
        <v>NegativeWithin</v>
      </c>
      <c r="N225" s="192">
        <f t="shared" si="3420"/>
        <v>2153</v>
      </c>
      <c r="O225" s="192">
        <f t="shared" si="3421"/>
        <v>2322.4285714285716</v>
      </c>
      <c r="P225" s="55">
        <f t="shared" si="3422"/>
        <v>-7.2953189395337445E-2</v>
      </c>
      <c r="Q225" s="192">
        <f t="shared" si="3423"/>
        <v>2495.9666666666667</v>
      </c>
      <c r="R225" s="78">
        <f t="shared" si="3424"/>
        <v>-0.13740835214145489</v>
      </c>
      <c r="S225" s="48">
        <f t="shared" ref="S225" si="3431">IB225/S$36</f>
        <v>3.5717581450051251E-2</v>
      </c>
      <c r="T225" s="50"/>
      <c r="U225" s="53"/>
      <c r="V225" s="78"/>
      <c r="W225" s="49"/>
      <c r="X225" s="78"/>
      <c r="Y225" s="49"/>
      <c r="Z225" s="78"/>
      <c r="AA225" s="48">
        <f t="shared" ref="AA225" si="3432">MA225/AA$36</f>
        <v>0</v>
      </c>
      <c r="AB225" s="50"/>
      <c r="AC225" s="46"/>
      <c r="AI225" s="7"/>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c r="BW225" s="12"/>
      <c r="BX225" s="12"/>
      <c r="BY225" s="12"/>
      <c r="BZ225" s="12"/>
      <c r="CA225" s="12"/>
      <c r="CB225" s="12"/>
      <c r="CC225" s="12"/>
      <c r="CD225" s="12"/>
      <c r="CE225" s="12"/>
      <c r="CF225" s="12"/>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4"/>
      <c r="DW225" s="12"/>
      <c r="DX225" s="12"/>
      <c r="DY225" s="12"/>
      <c r="DZ225" s="12"/>
      <c r="EA225" s="12"/>
      <c r="EB225" s="14"/>
      <c r="EC225" s="12"/>
      <c r="ED225" s="12"/>
      <c r="EE225" s="12"/>
      <c r="EF225" s="1"/>
      <c r="EG225" s="7" t="str">
        <f>Data!B440</f>
        <v>server:error:CC-NO-INTERNETApple iOS</v>
      </c>
      <c r="EH225" s="7" t="str">
        <f>Data!C440</f>
        <v>server:error:CC-NO-INTERNET</v>
      </c>
      <c r="EI225" s="8">
        <f>VLOOKUP($EG225,Data!$B:$CP,Daily!EI$10,0)</f>
        <v>2399</v>
      </c>
      <c r="EJ225" s="8">
        <f>VLOOKUP($EG225,Data!$B:$CP,Daily!EJ$10,0)</f>
        <v>2446</v>
      </c>
      <c r="EK225" s="8">
        <f>VLOOKUP($EG225,Data!$B:$CP,Daily!EK$10,0)</f>
        <v>2155</v>
      </c>
      <c r="EL225" s="8">
        <f>VLOOKUP($EG225,Data!$B:$CP,Daily!EL$10,0)</f>
        <v>1977</v>
      </c>
      <c r="EM225" s="8">
        <f>VLOOKUP($EG225,Data!$B:$CP,Daily!EM$10,0)</f>
        <v>1968</v>
      </c>
      <c r="EN225" s="8">
        <f>VLOOKUP($EG225,Data!$B:$CP,Daily!EN$10,0)</f>
        <v>2246</v>
      </c>
      <c r="EO225" s="8">
        <f>VLOOKUP($EG225,Data!$B:$CP,Daily!EO$10,0)</f>
        <v>2819</v>
      </c>
      <c r="EP225" s="8">
        <f>VLOOKUP($EG225,Data!$B:$CP,Daily!EP$10,0)</f>
        <v>2815</v>
      </c>
      <c r="EQ225" s="8">
        <f>VLOOKUP($EG225,Data!$B:$CP,Daily!EQ$10,0)</f>
        <v>2761</v>
      </c>
      <c r="ER225" s="8">
        <f>VLOOKUP($EG225,Data!$B:$CP,Daily!ER$10,0)</f>
        <v>2259</v>
      </c>
      <c r="ES225" s="8">
        <f>VLOOKUP($EG225,Data!$B:$CP,Daily!ES$10,0)</f>
        <v>2086</v>
      </c>
      <c r="ET225" s="8">
        <f>VLOOKUP($EG225,Data!$B:$CP,Daily!ET$10,0)</f>
        <v>2370</v>
      </c>
      <c r="EU225" s="8">
        <f>VLOOKUP($EG225,Data!$B:$CP,Daily!EU$10,0)</f>
        <v>2475</v>
      </c>
      <c r="EV225" s="8">
        <f>VLOOKUP($EG225,Data!$B:$CP,Daily!EV$10,0)</f>
        <v>2640</v>
      </c>
      <c r="EW225" s="8">
        <f>VLOOKUP($EG225,Data!$B:$CP,Daily!EW$10,0)</f>
        <v>3213</v>
      </c>
      <c r="EX225" s="8">
        <f>VLOOKUP($EG225,Data!$B:$CP,Daily!EX$10,0)</f>
        <v>2643</v>
      </c>
      <c r="EY225" s="8">
        <f>VLOOKUP($EG225,Data!$B:$CP,Daily!EY$10,0)</f>
        <v>2185</v>
      </c>
      <c r="EZ225" s="8">
        <f>VLOOKUP($EG225,Data!$B:$CP,Daily!EZ$10,0)</f>
        <v>2251</v>
      </c>
      <c r="FA225" s="8">
        <f>VLOOKUP($EG225,Data!$B:$CP,Daily!FA$10,0)</f>
        <v>2271</v>
      </c>
      <c r="FB225" s="8">
        <f>VLOOKUP($EG225,Data!$B:$CP,Daily!FB$10,0)</f>
        <v>2490</v>
      </c>
      <c r="FC225" s="8">
        <f>VLOOKUP($EG225,Data!$B:$CP,Daily!FC$10,0)</f>
        <v>2247</v>
      </c>
      <c r="FD225" s="8">
        <f>VLOOKUP($EG225,Data!$B:$CP,Daily!FD$10,0)</f>
        <v>2308</v>
      </c>
      <c r="FE225" s="8">
        <f>VLOOKUP($EG225,Data!$B:$CP,Daily!FE$10,0)</f>
        <v>2315</v>
      </c>
      <c r="FF225" s="8">
        <f>VLOOKUP($EG225,Data!$B:$CP,Daily!FF$10,0)</f>
        <v>2040</v>
      </c>
      <c r="FG225" s="8">
        <f>VLOOKUP($EG225,Data!$B:$CP,Daily!FG$10,0)</f>
        <v>1893</v>
      </c>
      <c r="FH225" s="8">
        <f>VLOOKUP($EG225,Data!$B:$CP,Daily!FH$10,0)</f>
        <v>2136</v>
      </c>
      <c r="FI225" s="8">
        <f>VLOOKUP($EG225,Data!$B:$CP,Daily!FI$10,0)</f>
        <v>2549</v>
      </c>
      <c r="FJ225" s="8">
        <f>VLOOKUP($EG225,Data!$B:$CP,Daily!FJ$10,0)</f>
        <v>2480</v>
      </c>
      <c r="FK225" s="8">
        <f>VLOOKUP($EG225,Data!$B:$CP,Daily!FK$10,0)</f>
        <v>2619</v>
      </c>
      <c r="FL225" s="8">
        <f>VLOOKUP($EG225,Data!$B:$CP,Daily!FL$10,0)</f>
        <v>3094</v>
      </c>
      <c r="FM225" s="8">
        <f>VLOOKUP($EG225,Data!$B:$CP,Daily!FM$10,0)</f>
        <v>2526</v>
      </c>
      <c r="FN225" s="8">
        <f>VLOOKUP($EG225,Data!$B:$CP,Daily!FN$10,0)</f>
        <v>2165</v>
      </c>
      <c r="FO225" s="8">
        <f>VLOOKUP($EG225,Data!$B:$CP,Daily!FO$10,0)</f>
        <v>2562</v>
      </c>
      <c r="FP225" s="8">
        <f>VLOOKUP($EG225,Data!$B:$CP,Daily!FP$10,0)</f>
        <v>2631</v>
      </c>
      <c r="FQ225" s="8">
        <f>VLOOKUP($EG225,Data!$B:$CP,Daily!FQ$10,0)</f>
        <v>3306</v>
      </c>
      <c r="FR225" s="8">
        <f>VLOOKUP($EG225,Data!$B:$CP,Daily!FR$10,0)</f>
        <v>2766</v>
      </c>
      <c r="FS225" s="8">
        <f>VLOOKUP($EG225,Data!$B:$CP,Daily!FS$10,0)</f>
        <v>2808</v>
      </c>
      <c r="FT225" s="8">
        <f>VLOOKUP($EG225,Data!$B:$CP,Daily!FT$10,0)</f>
        <v>2421</v>
      </c>
      <c r="FU225" s="8">
        <f>VLOOKUP($EG225,Data!$B:$CP,Daily!FU$10,0)</f>
        <v>2120</v>
      </c>
      <c r="FV225" s="8">
        <f>VLOOKUP($EG225,Data!$B:$CP,Daily!FV$10,0)</f>
        <v>2380</v>
      </c>
      <c r="FW225" s="8">
        <f>VLOOKUP($EG225,Data!$B:$CP,Daily!FW$10,0)</f>
        <v>2653</v>
      </c>
      <c r="FX225" s="8">
        <f>VLOOKUP($EG225,Data!$B:$CP,Daily!FX$10,0)</f>
        <v>2648</v>
      </c>
      <c r="FY225" s="8">
        <f>VLOOKUP($EG225,Data!$B:$CP,Daily!FY$10,0)</f>
        <v>2460</v>
      </c>
      <c r="FZ225" s="8">
        <f>VLOOKUP($EG225,Data!$B:$CP,Daily!FZ$10,0)</f>
        <v>2418</v>
      </c>
      <c r="GA225" s="8">
        <f>VLOOKUP($EG225,Data!$B:$CP,Daily!GA$10,0)</f>
        <v>2137</v>
      </c>
      <c r="GB225" s="8">
        <f>VLOOKUP($EG225,Data!$B:$CP,Daily!GB$10,0)</f>
        <v>2398</v>
      </c>
      <c r="GC225" s="8">
        <f>VLOOKUP($EG225,Data!$B:$CP,Daily!GC$10,0)</f>
        <v>2457</v>
      </c>
      <c r="GD225" s="8">
        <f>VLOOKUP($EG225,Data!$B:$CP,Daily!GD$10,0)</f>
        <v>3326</v>
      </c>
      <c r="GE225" s="8">
        <f>VLOOKUP($EG225,Data!$B:$CP,Daily!GE$10,0)</f>
        <v>2989</v>
      </c>
      <c r="GF225" s="8">
        <f>VLOOKUP($EG225,Data!$B:$CP,Daily!GF$10,0)</f>
        <v>2593</v>
      </c>
      <c r="GG225" s="8">
        <f>VLOOKUP($EG225,Data!$B:$CP,Daily!GG$10,0)</f>
        <v>3206</v>
      </c>
      <c r="GH225" s="8">
        <f>VLOOKUP($EG225,Data!$B:$CP,Daily!GH$10,0)</f>
        <v>2614</v>
      </c>
      <c r="GI225" s="8">
        <f>VLOOKUP($EG225,Data!$B:$CP,Daily!GI$10,0)</f>
        <v>2251</v>
      </c>
      <c r="GJ225" s="8">
        <f>VLOOKUP($EG225,Data!$B:$CP,Daily!GJ$10,0)</f>
        <v>2434</v>
      </c>
      <c r="GK225" s="8">
        <f>VLOOKUP($EG225,Data!$B:$CP,Daily!GK$10,0)</f>
        <v>2664</v>
      </c>
      <c r="GL225" s="8">
        <f>VLOOKUP($EG225,Data!$B:$CP,Daily!GL$10,0)</f>
        <v>2529</v>
      </c>
      <c r="GM225" s="8">
        <f>VLOOKUP($EG225,Data!$B:$CP,Daily!GM$10,0)</f>
        <v>2509</v>
      </c>
      <c r="GN225" s="8">
        <f>VLOOKUP($EG225,Data!$B:$CP,Daily!GN$10,0)</f>
        <v>2800</v>
      </c>
      <c r="GO225" s="8">
        <f>VLOOKUP($EG225,Data!$B:$CP,Daily!GO$10,0)</f>
        <v>2230</v>
      </c>
      <c r="GP225" s="8">
        <f>VLOOKUP($EG225,Data!$B:$CP,Daily!GP$10,0)</f>
        <v>2000</v>
      </c>
      <c r="GQ225" s="8">
        <f>VLOOKUP($EG225,Data!$B:$CP,Daily!GQ$10,0)</f>
        <v>2466</v>
      </c>
      <c r="GR225" s="8">
        <f>VLOOKUP($EG225,Data!$B:$CP,Daily!GR$10,0)</f>
        <v>2605</v>
      </c>
      <c r="GS225" s="8">
        <f>VLOOKUP($EG225,Data!$B:$CP,Daily!GS$10,0)</f>
        <v>2402</v>
      </c>
      <c r="GT225" s="8">
        <f>VLOOKUP($EG225,Data!$B:$CP,Daily!GT$10,0)</f>
        <v>2330</v>
      </c>
      <c r="GU225" s="8">
        <f>VLOOKUP($EG225,Data!$B:$CP,Daily!GU$10,0)</f>
        <v>2760</v>
      </c>
      <c r="GV225" s="8">
        <f>VLOOKUP($EG225,Data!$B:$CP,Daily!GV$10,0)</f>
        <v>2444</v>
      </c>
      <c r="GW225" s="8">
        <f>VLOOKUP($EG225,Data!$B:$CP,Daily!GW$10,0)</f>
        <v>2713</v>
      </c>
      <c r="GX225" s="8">
        <f>VLOOKUP($EG225,Data!$B:$CP,Daily!GX$10,0)</f>
        <v>2635</v>
      </c>
      <c r="GY225" s="8">
        <f>VLOOKUP($EG225,Data!$B:$CP,Daily!GY$10,0)</f>
        <v>2533</v>
      </c>
      <c r="GZ225" s="8">
        <f>VLOOKUP($EG225,Data!$B:$CP,Daily!GZ$10,0)</f>
        <v>2590</v>
      </c>
      <c r="HA225" s="8">
        <f>VLOOKUP($EG225,Data!$B:$CP,Daily!HA$10,0)</f>
        <v>2544</v>
      </c>
      <c r="HB225" s="8">
        <f>VLOOKUP($EG225,Data!$B:$CP,Daily!HB$10,0)</f>
        <v>3081</v>
      </c>
      <c r="HC225" s="8">
        <f>VLOOKUP($EG225,Data!$B:$CP,Daily!HC$10,0)</f>
        <v>2442</v>
      </c>
      <c r="HD225" s="8">
        <f>VLOOKUP($EG225,Data!$B:$CP,Daily!HD$10,0)</f>
        <v>1969</v>
      </c>
      <c r="HE225" s="8">
        <f>VLOOKUP($EG225,Data!$B:$CP,Daily!HE$10,0)</f>
        <v>2224</v>
      </c>
      <c r="HF225" s="8">
        <f>VLOOKUP($EG225,Data!$B:$CP,Daily!HF$10,0)</f>
        <v>2564</v>
      </c>
      <c r="HG225" s="8">
        <f>VLOOKUP($EG225,Data!$B:$CP,Daily!HG$10,0)</f>
        <v>2291</v>
      </c>
      <c r="HH225" s="8">
        <f>VLOOKUP($EG225,Data!$B:$CP,Daily!HH$10,0)</f>
        <v>2572</v>
      </c>
      <c r="HI225" s="8">
        <f>VLOOKUP($EG225,Data!$B:$CP,Daily!HI$10,0)</f>
        <v>4152</v>
      </c>
      <c r="HJ225" s="8">
        <f>VLOOKUP($EG225,Data!$B:$CP,Daily!HJ$10,0)</f>
        <v>2701</v>
      </c>
      <c r="HK225" s="8">
        <f>VLOOKUP($EG225,Data!$B:$CP,Daily!HK$10,0)</f>
        <v>2140</v>
      </c>
      <c r="HL225" s="8">
        <f>VLOOKUP($EG225,Data!$B:$CP,Daily!HL$10,0)</f>
        <v>2464</v>
      </c>
      <c r="HM225" s="8">
        <f>VLOOKUP($EG225,Data!$B:$CP,Daily!HM$10,0)</f>
        <v>2239</v>
      </c>
      <c r="HN225" s="8">
        <f>VLOOKUP($EG225,Data!$B:$CP,Daily!HN$10,0)</f>
        <v>2342</v>
      </c>
      <c r="HO225" s="8">
        <f>VLOOKUP($EG225,Data!$B:$CP,Daily!HO$10,0)</f>
        <v>2605</v>
      </c>
      <c r="HP225" s="8">
        <f>VLOOKUP($EG225,Data!$B:$CP,Daily!HP$10,0)</f>
        <v>2386</v>
      </c>
      <c r="HQ225" s="8">
        <f>VLOOKUP($EG225,Data!$B:$CP,Daily!HQ$10,0)</f>
        <v>2206</v>
      </c>
      <c r="HR225" s="8">
        <f>VLOOKUP($EG225,Data!$B:$CP,Daily!HR$10,0)</f>
        <v>2138</v>
      </c>
      <c r="HS225" s="8">
        <f>VLOOKUP($EG225,Data!$B:$CP,Daily!HS$10,0)</f>
        <v>2341</v>
      </c>
      <c r="HT225" s="8">
        <f>VLOOKUP($EG225,Data!$B:$CP,Daily!HT$10,0)</f>
        <v>2153</v>
      </c>
      <c r="HU225" s="13"/>
      <c r="HV225" s="8">
        <f t="shared" si="3425"/>
        <v>2251</v>
      </c>
      <c r="HW225" s="8">
        <f t="shared" si="3426"/>
        <v>2635</v>
      </c>
      <c r="HX225" s="8">
        <f t="shared" si="3427"/>
        <v>384</v>
      </c>
      <c r="HY225" s="8">
        <f t="shared" si="3428"/>
        <v>2923</v>
      </c>
      <c r="HZ225" s="8">
        <f t="shared" si="3429"/>
        <v>1963</v>
      </c>
      <c r="IA225" s="43"/>
      <c r="IB225" s="9">
        <f t="shared" si="3430"/>
        <v>354.03319484979875</v>
      </c>
      <c r="IC225" s="9">
        <f t="shared" ref="IC225:IC228" si="3433">AVERAGE(HM225:HS225)</f>
        <v>2322.4285714285716</v>
      </c>
      <c r="ID225" s="9">
        <f t="shared" ref="ID225:ID228" si="3434">AVERAGE(GP225:HS225)</f>
        <v>2495.9666666666667</v>
      </c>
      <c r="IE225" s="1"/>
      <c r="IF225" s="7"/>
      <c r="IG225" s="7"/>
      <c r="IH225" s="193"/>
      <c r="II225" s="193"/>
      <c r="IJ225" s="193"/>
      <c r="IK225" s="193"/>
      <c r="IL225" s="193"/>
      <c r="IM225" s="193"/>
      <c r="IN225" s="193"/>
      <c r="IO225" s="193"/>
      <c r="IP225" s="193"/>
      <c r="IQ225" s="193"/>
      <c r="IR225" s="193"/>
      <c r="IS225" s="193"/>
      <c r="IT225" s="193"/>
      <c r="IU225" s="193"/>
      <c r="IV225" s="193"/>
      <c r="IW225" s="193"/>
      <c r="IX225" s="193"/>
      <c r="IY225" s="193"/>
      <c r="IZ225" s="193"/>
      <c r="JA225" s="193"/>
      <c r="JB225" s="193"/>
      <c r="JC225" s="193"/>
      <c r="JD225" s="193"/>
      <c r="JE225" s="193"/>
      <c r="JF225" s="193"/>
      <c r="JG225" s="193"/>
      <c r="JH225" s="193"/>
      <c r="JI225" s="193"/>
      <c r="JJ225" s="193"/>
      <c r="JK225" s="193"/>
      <c r="JL225" s="193"/>
      <c r="JM225" s="193"/>
      <c r="JN225" s="193"/>
      <c r="JO225" s="193"/>
      <c r="JP225" s="193"/>
      <c r="JQ225" s="193"/>
      <c r="JR225" s="193"/>
      <c r="JS225" s="193"/>
      <c r="JT225" s="193"/>
      <c r="JU225" s="193"/>
      <c r="JV225" s="193"/>
      <c r="JW225" s="193"/>
      <c r="JX225" s="193"/>
      <c r="JY225" s="193"/>
      <c r="JZ225" s="193"/>
      <c r="KA225" s="193"/>
      <c r="KB225" s="193"/>
      <c r="KC225" s="193"/>
      <c r="KD225" s="193"/>
      <c r="KE225" s="193"/>
      <c r="KF225" s="193"/>
      <c r="KG225" s="193"/>
      <c r="KH225" s="193"/>
      <c r="KI225" s="193"/>
      <c r="KJ225" s="193"/>
      <c r="KK225" s="193"/>
      <c r="KL225" s="193"/>
      <c r="KM225" s="193"/>
      <c r="KN225" s="193"/>
      <c r="KO225" s="193"/>
      <c r="KP225" s="193"/>
      <c r="KQ225" s="193"/>
      <c r="KR225" s="193"/>
      <c r="KS225" s="193"/>
      <c r="KT225" s="193"/>
      <c r="KU225" s="193"/>
      <c r="KV225" s="193"/>
      <c r="KW225" s="193"/>
      <c r="KX225" s="193"/>
      <c r="KY225" s="193"/>
      <c r="KZ225" s="193"/>
      <c r="LA225" s="193"/>
      <c r="LB225" s="193"/>
      <c r="LC225" s="193"/>
      <c r="LD225" s="193"/>
      <c r="LE225" s="193"/>
      <c r="LF225" s="193"/>
      <c r="LG225" s="193"/>
      <c r="LH225" s="193"/>
      <c r="LI225" s="193"/>
      <c r="LJ225" s="193"/>
      <c r="LK225" s="193"/>
      <c r="LL225" s="193"/>
      <c r="LM225" s="193"/>
      <c r="LN225" s="193"/>
      <c r="LO225" s="193"/>
      <c r="LP225" s="193"/>
      <c r="LQ225" s="193"/>
      <c r="LR225" s="193"/>
      <c r="LS225" s="193"/>
      <c r="LU225" s="40"/>
      <c r="LV225" s="40"/>
      <c r="LW225" s="40"/>
      <c r="LX225" s="40"/>
      <c r="LY225" s="40"/>
      <c r="LZ225" s="45"/>
      <c r="MA225" s="12"/>
      <c r="MB225" s="12"/>
      <c r="MC225" s="12"/>
    </row>
    <row r="226" spans="4:342" x14ac:dyDescent="0.35">
      <c r="D226" s="59" t="str">
        <f>Data!C441</f>
        <v>server:error:CC-INTERNAL_ERROR</v>
      </c>
      <c r="E226" s="53" t="s">
        <v>979</v>
      </c>
      <c r="F226" s="48"/>
      <c r="G226" s="77"/>
      <c r="H226" s="48"/>
      <c r="I226" s="74"/>
      <c r="J226" s="48"/>
      <c r="K226" s="48"/>
      <c r="L226" s="50"/>
      <c r="M226" s="53" t="str">
        <f>VLOOKUP($D226,'Metric Nature'!$C:$D,2,0)&amp;IF(($N226&lt;(HZ226)),"Below",IF(($N226&gt;(HY226)),"Above","Within"))</f>
        <v>NegativeWithin</v>
      </c>
      <c r="N226" s="192">
        <f t="shared" si="3420"/>
        <v>1559</v>
      </c>
      <c r="O226" s="192">
        <f t="shared" si="3421"/>
        <v>2848.5714285714284</v>
      </c>
      <c r="P226" s="55">
        <f t="shared" si="3422"/>
        <v>-0.45270812437311936</v>
      </c>
      <c r="Q226" s="192">
        <f t="shared" si="3423"/>
        <v>3954.7</v>
      </c>
      <c r="R226" s="48">
        <f t="shared" si="3424"/>
        <v>-0.60578552102561511</v>
      </c>
      <c r="S226" s="48">
        <v>7.9280968468835172E-3</v>
      </c>
      <c r="T226" s="50"/>
      <c r="U226" s="53"/>
      <c r="V226" s="48"/>
      <c r="W226" s="49"/>
      <c r="X226" s="48"/>
      <c r="Y226" s="49"/>
      <c r="Z226" s="48"/>
      <c r="AA226" s="48">
        <v>4.2186115430498175E-2</v>
      </c>
      <c r="AB226" s="50"/>
      <c r="AC226" s="46"/>
      <c r="AI226" s="7"/>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4"/>
      <c r="DW226" s="12"/>
      <c r="DX226" s="12"/>
      <c r="DY226" s="12"/>
      <c r="DZ226" s="12"/>
      <c r="EA226" s="12"/>
      <c r="EB226" s="14"/>
      <c r="EC226" s="12"/>
      <c r="ED226" s="12"/>
      <c r="EE226" s="12"/>
      <c r="EF226" s="1"/>
      <c r="EG226" s="7" t="str">
        <f>Data!B441</f>
        <v>server:error:CC-INTERNAL_ERRORApple iOS</v>
      </c>
      <c r="EH226" s="7" t="str">
        <f>Data!C441</f>
        <v>server:error:CC-INTERNAL_ERROR</v>
      </c>
      <c r="EI226" s="8">
        <f>VLOOKUP($EG226,Data!$B:$CP,Daily!EI$10,0)</f>
        <v>798</v>
      </c>
      <c r="EJ226" s="8">
        <f>VLOOKUP($EG226,Data!$B:$CP,Daily!EJ$10,0)</f>
        <v>606</v>
      </c>
      <c r="EK226" s="8">
        <f>VLOOKUP($EG226,Data!$B:$CP,Daily!EK$10,0)</f>
        <v>427</v>
      </c>
      <c r="EL226" s="8">
        <f>VLOOKUP($EG226,Data!$B:$CP,Daily!EL$10,0)</f>
        <v>398</v>
      </c>
      <c r="EM226" s="8">
        <f>VLOOKUP($EG226,Data!$B:$CP,Daily!EM$10,0)</f>
        <v>425</v>
      </c>
      <c r="EN226" s="8">
        <f>VLOOKUP($EG226,Data!$B:$CP,Daily!EN$10,0)</f>
        <v>1561</v>
      </c>
      <c r="EO226" s="8">
        <f>VLOOKUP($EG226,Data!$B:$CP,Daily!EO$10,0)</f>
        <v>1090</v>
      </c>
      <c r="EP226" s="8">
        <f>VLOOKUP($EG226,Data!$B:$CP,Daily!EP$10,0)</f>
        <v>1029</v>
      </c>
      <c r="EQ226" s="8">
        <f>VLOOKUP($EG226,Data!$B:$CP,Daily!EQ$10,0)</f>
        <v>1134</v>
      </c>
      <c r="ER226" s="8">
        <f>VLOOKUP($EG226,Data!$B:$CP,Daily!ER$10,0)</f>
        <v>535</v>
      </c>
      <c r="ES226" s="8">
        <f>VLOOKUP($EG226,Data!$B:$CP,Daily!ES$10,0)</f>
        <v>422</v>
      </c>
      <c r="ET226" s="8">
        <f>VLOOKUP($EG226,Data!$B:$CP,Daily!ET$10,0)</f>
        <v>738</v>
      </c>
      <c r="EU226" s="8">
        <f>VLOOKUP($EG226,Data!$B:$CP,Daily!EU$10,0)</f>
        <v>4152</v>
      </c>
      <c r="EV226" s="8">
        <f>VLOOKUP($EG226,Data!$B:$CP,Daily!EV$10,0)</f>
        <v>2444</v>
      </c>
      <c r="EW226" s="8">
        <f>VLOOKUP($EG226,Data!$B:$CP,Daily!EW$10,0)</f>
        <v>930</v>
      </c>
      <c r="EX226" s="8">
        <f>VLOOKUP($EG226,Data!$B:$CP,Daily!EX$10,0)</f>
        <v>1067</v>
      </c>
      <c r="EY226" s="8">
        <f>VLOOKUP($EG226,Data!$B:$CP,Daily!EY$10,0)</f>
        <v>801</v>
      </c>
      <c r="EZ226" s="8">
        <f>VLOOKUP($EG226,Data!$B:$CP,Daily!EZ$10,0)</f>
        <v>657</v>
      </c>
      <c r="FA226" s="8">
        <f>VLOOKUP($EG226,Data!$B:$CP,Daily!FA$10,0)</f>
        <v>890</v>
      </c>
      <c r="FB226" s="8">
        <f>VLOOKUP($EG226,Data!$B:$CP,Daily!FB$10,0)</f>
        <v>10850</v>
      </c>
      <c r="FC226" s="8">
        <f>VLOOKUP($EG226,Data!$B:$CP,Daily!FC$10,0)</f>
        <v>879</v>
      </c>
      <c r="FD226" s="8">
        <f>VLOOKUP($EG226,Data!$B:$CP,Daily!FD$10,0)</f>
        <v>9965</v>
      </c>
      <c r="FE226" s="8">
        <f>VLOOKUP($EG226,Data!$B:$CP,Daily!FE$10,0)</f>
        <v>1785</v>
      </c>
      <c r="FF226" s="8">
        <f>VLOOKUP($EG226,Data!$B:$CP,Daily!FF$10,0)</f>
        <v>736</v>
      </c>
      <c r="FG226" s="8">
        <f>VLOOKUP($EG226,Data!$B:$CP,Daily!FG$10,0)</f>
        <v>1052</v>
      </c>
      <c r="FH226" s="8">
        <f>VLOOKUP($EG226,Data!$B:$CP,Daily!FH$10,0)</f>
        <v>1065</v>
      </c>
      <c r="FI226" s="8">
        <f>VLOOKUP($EG226,Data!$B:$CP,Daily!FI$10,0)</f>
        <v>4262</v>
      </c>
      <c r="FJ226" s="8">
        <f>VLOOKUP($EG226,Data!$B:$CP,Daily!FJ$10,0)</f>
        <v>1146</v>
      </c>
      <c r="FK226" s="8">
        <f>VLOOKUP($EG226,Data!$B:$CP,Daily!FK$10,0)</f>
        <v>1982</v>
      </c>
      <c r="FL226" s="8">
        <f>VLOOKUP($EG226,Data!$B:$CP,Daily!FL$10,0)</f>
        <v>582</v>
      </c>
      <c r="FM226" s="8">
        <f>VLOOKUP($EG226,Data!$B:$CP,Daily!FM$10,0)</f>
        <v>507</v>
      </c>
      <c r="FN226" s="8">
        <f>VLOOKUP($EG226,Data!$B:$CP,Daily!FN$10,0)</f>
        <v>568</v>
      </c>
      <c r="FO226" s="8">
        <f>VLOOKUP($EG226,Data!$B:$CP,Daily!FO$10,0)</f>
        <v>653</v>
      </c>
      <c r="FP226" s="8">
        <f>VLOOKUP($EG226,Data!$B:$CP,Daily!FP$10,0)</f>
        <v>883</v>
      </c>
      <c r="FQ226" s="8">
        <f>VLOOKUP($EG226,Data!$B:$CP,Daily!FQ$10,0)</f>
        <v>7590</v>
      </c>
      <c r="FR226" s="8">
        <f>VLOOKUP($EG226,Data!$B:$CP,Daily!FR$10,0)</f>
        <v>550</v>
      </c>
      <c r="FS226" s="8">
        <f>VLOOKUP($EG226,Data!$B:$CP,Daily!FS$10,0)</f>
        <v>633</v>
      </c>
      <c r="FT226" s="8">
        <f>VLOOKUP($EG226,Data!$B:$CP,Daily!FT$10,0)</f>
        <v>469</v>
      </c>
      <c r="FU226" s="8">
        <f>VLOOKUP($EG226,Data!$B:$CP,Daily!FU$10,0)</f>
        <v>527</v>
      </c>
      <c r="FV226" s="8">
        <f>VLOOKUP($EG226,Data!$B:$CP,Daily!FV$10,0)</f>
        <v>561</v>
      </c>
      <c r="FW226" s="8">
        <f>VLOOKUP($EG226,Data!$B:$CP,Daily!FW$10,0)</f>
        <v>8291</v>
      </c>
      <c r="FX226" s="8">
        <f>VLOOKUP($EG226,Data!$B:$CP,Daily!FX$10,0)</f>
        <v>834</v>
      </c>
      <c r="FY226" s="8">
        <f>VLOOKUP($EG226,Data!$B:$CP,Daily!FY$10,0)</f>
        <v>758</v>
      </c>
      <c r="FZ226" s="8">
        <f>VLOOKUP($EG226,Data!$B:$CP,Daily!FZ$10,0)</f>
        <v>682</v>
      </c>
      <c r="GA226" s="8">
        <f>VLOOKUP($EG226,Data!$B:$CP,Daily!GA$10,0)</f>
        <v>3168</v>
      </c>
      <c r="GB226" s="8">
        <f>VLOOKUP($EG226,Data!$B:$CP,Daily!GB$10,0)</f>
        <v>14737</v>
      </c>
      <c r="GC226" s="8">
        <f>VLOOKUP($EG226,Data!$B:$CP,Daily!GC$10,0)</f>
        <v>522</v>
      </c>
      <c r="GD226" s="8">
        <f>VLOOKUP($EG226,Data!$B:$CP,Daily!GD$10,0)</f>
        <v>5928</v>
      </c>
      <c r="GE226" s="8">
        <f>VLOOKUP($EG226,Data!$B:$CP,Daily!GE$10,0)</f>
        <v>2642</v>
      </c>
      <c r="GF226" s="8">
        <f>VLOOKUP($EG226,Data!$B:$CP,Daily!GF$10,0)</f>
        <v>1750</v>
      </c>
      <c r="GG226" s="8">
        <f>VLOOKUP($EG226,Data!$B:$CP,Daily!GG$10,0)</f>
        <v>2402</v>
      </c>
      <c r="GH226" s="8">
        <f>VLOOKUP($EG226,Data!$B:$CP,Daily!GH$10,0)</f>
        <v>1851</v>
      </c>
      <c r="GI226" s="8">
        <f>VLOOKUP($EG226,Data!$B:$CP,Daily!GI$10,0)</f>
        <v>1583</v>
      </c>
      <c r="GJ226" s="8">
        <f>VLOOKUP($EG226,Data!$B:$CP,Daily!GJ$10,0)</f>
        <v>1879</v>
      </c>
      <c r="GK226" s="8">
        <f>VLOOKUP($EG226,Data!$B:$CP,Daily!GK$10,0)</f>
        <v>1615</v>
      </c>
      <c r="GL226" s="8">
        <f>VLOOKUP($EG226,Data!$B:$CP,Daily!GL$10,0)</f>
        <v>1687</v>
      </c>
      <c r="GM226" s="8">
        <f>VLOOKUP($EG226,Data!$B:$CP,Daily!GM$10,0)</f>
        <v>1688</v>
      </c>
      <c r="GN226" s="8">
        <f>VLOOKUP($EG226,Data!$B:$CP,Daily!GN$10,0)</f>
        <v>3286</v>
      </c>
      <c r="GO226" s="8">
        <f>VLOOKUP($EG226,Data!$B:$CP,Daily!GO$10,0)</f>
        <v>1523</v>
      </c>
      <c r="GP226" s="8">
        <f>VLOOKUP($EG226,Data!$B:$CP,Daily!GP$10,0)</f>
        <v>1295</v>
      </c>
      <c r="GQ226" s="8">
        <f>VLOOKUP($EG226,Data!$B:$CP,Daily!GQ$10,0)</f>
        <v>6500</v>
      </c>
      <c r="GR226" s="8">
        <f>VLOOKUP($EG226,Data!$B:$CP,Daily!GR$10,0)</f>
        <v>8130</v>
      </c>
      <c r="GS226" s="8">
        <f>VLOOKUP($EG226,Data!$B:$CP,Daily!GS$10,0)</f>
        <v>1705</v>
      </c>
      <c r="GT226" s="8">
        <f>VLOOKUP($EG226,Data!$B:$CP,Daily!GT$10,0)</f>
        <v>1869</v>
      </c>
      <c r="GU226" s="8">
        <f>VLOOKUP($EG226,Data!$B:$CP,Daily!GU$10,0)</f>
        <v>6735</v>
      </c>
      <c r="GV226" s="8">
        <f>VLOOKUP($EG226,Data!$B:$CP,Daily!GV$10,0)</f>
        <v>1728</v>
      </c>
      <c r="GW226" s="8">
        <f>VLOOKUP($EG226,Data!$B:$CP,Daily!GW$10,0)</f>
        <v>1512</v>
      </c>
      <c r="GX226" s="8">
        <f>VLOOKUP($EG226,Data!$B:$CP,Daily!GX$10,0)</f>
        <v>1702</v>
      </c>
      <c r="GY226" s="8">
        <f>VLOOKUP($EG226,Data!$B:$CP,Daily!GY$10,0)</f>
        <v>1386</v>
      </c>
      <c r="GZ226" s="8">
        <f>VLOOKUP($EG226,Data!$B:$CP,Daily!GZ$10,0)</f>
        <v>1465</v>
      </c>
      <c r="HA226" s="8">
        <f>VLOOKUP($EG226,Data!$B:$CP,Daily!HA$10,0)</f>
        <v>4463</v>
      </c>
      <c r="HB226" s="8">
        <f>VLOOKUP($EG226,Data!$B:$CP,Daily!HB$10,0)</f>
        <v>8737</v>
      </c>
      <c r="HC226" s="8">
        <f>VLOOKUP($EG226,Data!$B:$CP,Daily!HC$10,0)</f>
        <v>1561</v>
      </c>
      <c r="HD226" s="8">
        <f>VLOOKUP($EG226,Data!$B:$CP,Daily!HD$10,0)</f>
        <v>1233</v>
      </c>
      <c r="HE226" s="8">
        <f>VLOOKUP($EG226,Data!$B:$CP,Daily!HE$10,0)</f>
        <v>1606</v>
      </c>
      <c r="HF226" s="8">
        <f>VLOOKUP($EG226,Data!$B:$CP,Daily!HF$10,0)</f>
        <v>10586</v>
      </c>
      <c r="HG226" s="8">
        <f>VLOOKUP($EG226,Data!$B:$CP,Daily!HG$10,0)</f>
        <v>2297</v>
      </c>
      <c r="HH226" s="8">
        <f>VLOOKUP($EG226,Data!$B:$CP,Daily!HH$10,0)</f>
        <v>2003</v>
      </c>
      <c r="HI226" s="8">
        <f>VLOOKUP($EG226,Data!$B:$CP,Daily!HI$10,0)</f>
        <v>26492</v>
      </c>
      <c r="HJ226" s="8">
        <f>VLOOKUP($EG226,Data!$B:$CP,Daily!HJ$10,0)</f>
        <v>1708</v>
      </c>
      <c r="HK226" s="8">
        <f>VLOOKUP($EG226,Data!$B:$CP,Daily!HK$10,0)</f>
        <v>1523</v>
      </c>
      <c r="HL226" s="8">
        <f>VLOOKUP($EG226,Data!$B:$CP,Daily!HL$10,0)</f>
        <v>2465</v>
      </c>
      <c r="HM226" s="8">
        <f>VLOOKUP($EG226,Data!$B:$CP,Daily!HM$10,0)</f>
        <v>1755</v>
      </c>
      <c r="HN226" s="8">
        <f>VLOOKUP($EG226,Data!$B:$CP,Daily!HN$10,0)</f>
        <v>2320</v>
      </c>
      <c r="HO226" s="8">
        <f>VLOOKUP($EG226,Data!$B:$CP,Daily!HO$10,0)</f>
        <v>8938</v>
      </c>
      <c r="HP226" s="8">
        <f>VLOOKUP($EG226,Data!$B:$CP,Daily!HP$10,0)</f>
        <v>1826</v>
      </c>
      <c r="HQ226" s="8">
        <f>VLOOKUP($EG226,Data!$B:$CP,Daily!HQ$10,0)</f>
        <v>2003</v>
      </c>
      <c r="HR226" s="8">
        <f>VLOOKUP($EG226,Data!$B:$CP,Daily!HR$10,0)</f>
        <v>1361</v>
      </c>
      <c r="HS226" s="8">
        <f>VLOOKUP($EG226,Data!$B:$CP,Daily!HS$10,0)</f>
        <v>1737</v>
      </c>
      <c r="HT226" s="8">
        <f>VLOOKUP($EG226,Data!$B:$CP,Daily!HT$10,0)</f>
        <v>1559</v>
      </c>
      <c r="HU226" s="13"/>
      <c r="HV226" s="8">
        <f t="shared" si="3425"/>
        <v>801</v>
      </c>
      <c r="HW226" s="8">
        <f t="shared" si="3426"/>
        <v>2320</v>
      </c>
      <c r="HX226" s="8">
        <f t="shared" si="3427"/>
        <v>1519</v>
      </c>
      <c r="HY226" s="8">
        <f t="shared" si="3428"/>
        <v>3459.25</v>
      </c>
      <c r="HZ226" s="8">
        <f t="shared" si="3429"/>
        <v>-338.25</v>
      </c>
      <c r="IA226" s="43"/>
      <c r="IB226" s="9">
        <f t="shared" si="3430"/>
        <v>4190.3661896134508</v>
      </c>
      <c r="IC226" s="9">
        <f t="shared" si="3433"/>
        <v>2848.5714285714284</v>
      </c>
      <c r="ID226" s="9">
        <f t="shared" si="3434"/>
        <v>3954.7</v>
      </c>
      <c r="IE226" s="1"/>
      <c r="IF226" s="7"/>
      <c r="IG226" s="7"/>
      <c r="IH226" s="193"/>
      <c r="II226" s="193"/>
      <c r="IJ226" s="193"/>
      <c r="IK226" s="193"/>
      <c r="IL226" s="193"/>
      <c r="IM226" s="193"/>
      <c r="IN226" s="193"/>
      <c r="IO226" s="193"/>
      <c r="IP226" s="193"/>
      <c r="IQ226" s="193"/>
      <c r="IR226" s="193"/>
      <c r="IS226" s="193"/>
      <c r="IT226" s="193"/>
      <c r="IU226" s="193"/>
      <c r="IV226" s="193"/>
      <c r="IW226" s="193"/>
      <c r="IX226" s="193"/>
      <c r="IY226" s="193"/>
      <c r="IZ226" s="193"/>
      <c r="JA226" s="193"/>
      <c r="JB226" s="193"/>
      <c r="JC226" s="193"/>
      <c r="JD226" s="193"/>
      <c r="JE226" s="193"/>
      <c r="JF226" s="193"/>
      <c r="JG226" s="193"/>
      <c r="JH226" s="193"/>
      <c r="JI226" s="193"/>
      <c r="JJ226" s="193"/>
      <c r="JK226" s="193"/>
      <c r="JL226" s="193"/>
      <c r="JM226" s="193"/>
      <c r="JN226" s="193"/>
      <c r="JO226" s="193"/>
      <c r="JP226" s="193"/>
      <c r="JQ226" s="193"/>
      <c r="JR226" s="193"/>
      <c r="JS226" s="193"/>
      <c r="JT226" s="193"/>
      <c r="JU226" s="193"/>
      <c r="JV226" s="193"/>
      <c r="JW226" s="193"/>
      <c r="JX226" s="193"/>
      <c r="JY226" s="193"/>
      <c r="JZ226" s="193"/>
      <c r="KA226" s="193"/>
      <c r="KB226" s="193"/>
      <c r="KC226" s="193"/>
      <c r="KD226" s="193"/>
      <c r="KE226" s="193"/>
      <c r="KF226" s="193"/>
      <c r="KG226" s="193"/>
      <c r="KH226" s="193"/>
      <c r="KI226" s="193"/>
      <c r="KJ226" s="193"/>
      <c r="KK226" s="193"/>
      <c r="KL226" s="193"/>
      <c r="KM226" s="193"/>
      <c r="KN226" s="193"/>
      <c r="KO226" s="193"/>
      <c r="KP226" s="193"/>
      <c r="KQ226" s="193"/>
      <c r="KR226" s="193"/>
      <c r="KS226" s="193"/>
      <c r="KT226" s="193"/>
      <c r="KU226" s="193"/>
      <c r="KV226" s="193"/>
      <c r="KW226" s="193"/>
      <c r="KX226" s="193"/>
      <c r="KY226" s="193"/>
      <c r="KZ226" s="193"/>
      <c r="LA226" s="193"/>
      <c r="LB226" s="193"/>
      <c r="LC226" s="193"/>
      <c r="LD226" s="193"/>
      <c r="LE226" s="193"/>
      <c r="LF226" s="193"/>
      <c r="LG226" s="193"/>
      <c r="LH226" s="193"/>
      <c r="LI226" s="193"/>
      <c r="LJ226" s="193"/>
      <c r="LK226" s="193"/>
      <c r="LL226" s="193"/>
      <c r="LM226" s="193"/>
      <c r="LN226" s="193"/>
      <c r="LO226" s="193"/>
      <c r="LP226" s="193"/>
      <c r="LQ226" s="193"/>
      <c r="LR226" s="193"/>
      <c r="LS226" s="193"/>
      <c r="LU226" s="40"/>
      <c r="LV226" s="40"/>
      <c r="LW226" s="40"/>
      <c r="LX226" s="40"/>
      <c r="LY226" s="40"/>
      <c r="LZ226" s="43"/>
      <c r="MA226" s="12"/>
      <c r="MB226" s="12"/>
      <c r="MC226" s="12"/>
      <c r="MD226" s="1"/>
    </row>
    <row r="227" spans="4:342" x14ac:dyDescent="0.35">
      <c r="D227" s="59" t="str">
        <f>Data!C442</f>
        <v>server:error:CC-PAYMENT_AUTH_FAILED</v>
      </c>
      <c r="E227" s="53" t="s">
        <v>979</v>
      </c>
      <c r="F227" s="48"/>
      <c r="G227" s="77"/>
      <c r="H227" s="48"/>
      <c r="I227" s="74"/>
      <c r="J227" s="48"/>
      <c r="K227" s="48"/>
      <c r="L227" s="50"/>
      <c r="M227" s="53" t="str">
        <f>VLOOKUP($D227,'Metric Nature'!$C:$D,2,0)&amp;IF(($N227&lt;(HZ227)),"Below",IF(($N227&gt;(HY227)),"Above","Within"))</f>
        <v>NegativeWithin</v>
      </c>
      <c r="N227" s="192">
        <f t="shared" si="3420"/>
        <v>872</v>
      </c>
      <c r="O227" s="192">
        <f t="shared" si="3421"/>
        <v>920.28571428571433</v>
      </c>
      <c r="P227" s="55">
        <f t="shared" si="3422"/>
        <v>-5.2468177584601108E-2</v>
      </c>
      <c r="Q227" s="192">
        <f t="shared" si="3423"/>
        <v>927.8</v>
      </c>
      <c r="R227" s="48">
        <f t="shared" si="3424"/>
        <v>-6.0142272041388181E-2</v>
      </c>
      <c r="S227" s="48">
        <v>2.9749417753078683E-3</v>
      </c>
      <c r="T227" s="50"/>
      <c r="U227" s="53"/>
      <c r="V227" s="48"/>
      <c r="W227" s="49"/>
      <c r="X227" s="48"/>
      <c r="Y227" s="49"/>
      <c r="Z227" s="48"/>
      <c r="AA227" s="48">
        <v>1.2236752096123335E-2</v>
      </c>
      <c r="AB227" s="50"/>
      <c r="AC227" s="46"/>
      <c r="AI227" s="7"/>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4"/>
      <c r="DW227" s="12"/>
      <c r="DX227" s="12"/>
      <c r="DY227" s="12"/>
      <c r="DZ227" s="12"/>
      <c r="EA227" s="12"/>
      <c r="EB227" s="14"/>
      <c r="EC227" s="12"/>
      <c r="ED227" s="12"/>
      <c r="EE227" s="12"/>
      <c r="EF227" s="101"/>
      <c r="EG227" s="7" t="str">
        <f>Data!B442</f>
        <v>server:error:CC-PAYMENT_AUTH_FAILEDApple iOS</v>
      </c>
      <c r="EH227" s="7" t="str">
        <f>Data!C442</f>
        <v>server:error:CC-PAYMENT_AUTH_FAILED</v>
      </c>
      <c r="EI227" s="8">
        <f>VLOOKUP($EG227,Data!$B:$CP,Daily!EI$10,0)</f>
        <v>1017</v>
      </c>
      <c r="EJ227" s="8">
        <f>VLOOKUP($EG227,Data!$B:$CP,Daily!EJ$10,0)</f>
        <v>1148</v>
      </c>
      <c r="EK227" s="8">
        <f>VLOOKUP($EG227,Data!$B:$CP,Daily!EK$10,0)</f>
        <v>823</v>
      </c>
      <c r="EL227" s="8">
        <f>VLOOKUP($EG227,Data!$B:$CP,Daily!EL$10,0)</f>
        <v>717</v>
      </c>
      <c r="EM227" s="8">
        <f>VLOOKUP($EG227,Data!$B:$CP,Daily!EM$10,0)</f>
        <v>720</v>
      </c>
      <c r="EN227" s="8">
        <f>VLOOKUP($EG227,Data!$B:$CP,Daily!EN$10,0)</f>
        <v>826</v>
      </c>
      <c r="EO227" s="8">
        <f>VLOOKUP($EG227,Data!$B:$CP,Daily!EO$10,0)</f>
        <v>1097</v>
      </c>
      <c r="EP227" s="8">
        <f>VLOOKUP($EG227,Data!$B:$CP,Daily!EP$10,0)</f>
        <v>1430</v>
      </c>
      <c r="EQ227" s="8">
        <f>VLOOKUP($EG227,Data!$B:$CP,Daily!EQ$10,0)</f>
        <v>1432</v>
      </c>
      <c r="ER227" s="8">
        <f>VLOOKUP($EG227,Data!$B:$CP,Daily!ER$10,0)</f>
        <v>822</v>
      </c>
      <c r="ES227" s="8">
        <f>VLOOKUP($EG227,Data!$B:$CP,Daily!ES$10,0)</f>
        <v>706</v>
      </c>
      <c r="ET227" s="8">
        <f>VLOOKUP($EG227,Data!$B:$CP,Daily!ET$10,0)</f>
        <v>815</v>
      </c>
      <c r="EU227" s="8">
        <f>VLOOKUP($EG227,Data!$B:$CP,Daily!EU$10,0)</f>
        <v>842</v>
      </c>
      <c r="EV227" s="8">
        <f>VLOOKUP($EG227,Data!$B:$CP,Daily!EV$10,0)</f>
        <v>989</v>
      </c>
      <c r="EW227" s="8">
        <f>VLOOKUP($EG227,Data!$B:$CP,Daily!EW$10,0)</f>
        <v>1138</v>
      </c>
      <c r="EX227" s="8">
        <f>VLOOKUP($EG227,Data!$B:$CP,Daily!EX$10,0)</f>
        <v>1168</v>
      </c>
      <c r="EY227" s="8">
        <f>VLOOKUP($EG227,Data!$B:$CP,Daily!EY$10,0)</f>
        <v>753</v>
      </c>
      <c r="EZ227" s="8">
        <f>VLOOKUP($EG227,Data!$B:$CP,Daily!EZ$10,0)</f>
        <v>663</v>
      </c>
      <c r="FA227" s="8">
        <f>VLOOKUP($EG227,Data!$B:$CP,Daily!FA$10,0)</f>
        <v>837</v>
      </c>
      <c r="FB227" s="8">
        <f>VLOOKUP($EG227,Data!$B:$CP,Daily!FB$10,0)</f>
        <v>838</v>
      </c>
      <c r="FC227" s="8">
        <f>VLOOKUP($EG227,Data!$B:$CP,Daily!FC$10,0)</f>
        <v>963</v>
      </c>
      <c r="FD227" s="8">
        <f>VLOOKUP($EG227,Data!$B:$CP,Daily!FD$10,0)</f>
        <v>985</v>
      </c>
      <c r="FE227" s="8">
        <f>VLOOKUP($EG227,Data!$B:$CP,Daily!FE$10,0)</f>
        <v>1185</v>
      </c>
      <c r="FF227" s="8">
        <f>VLOOKUP($EG227,Data!$B:$CP,Daily!FF$10,0)</f>
        <v>731</v>
      </c>
      <c r="FG227" s="8">
        <f>VLOOKUP($EG227,Data!$B:$CP,Daily!FG$10,0)</f>
        <v>677</v>
      </c>
      <c r="FH227" s="8">
        <f>VLOOKUP($EG227,Data!$B:$CP,Daily!FH$10,0)</f>
        <v>737</v>
      </c>
      <c r="FI227" s="8">
        <f>VLOOKUP($EG227,Data!$B:$CP,Daily!FI$10,0)</f>
        <v>884</v>
      </c>
      <c r="FJ227" s="8">
        <f>VLOOKUP($EG227,Data!$B:$CP,Daily!FJ$10,0)</f>
        <v>963</v>
      </c>
      <c r="FK227" s="8">
        <f>VLOOKUP($EG227,Data!$B:$CP,Daily!FK$10,0)</f>
        <v>959</v>
      </c>
      <c r="FL227" s="8">
        <f>VLOOKUP($EG227,Data!$B:$CP,Daily!FL$10,0)</f>
        <v>1088</v>
      </c>
      <c r="FM227" s="8">
        <f>VLOOKUP($EG227,Data!$B:$CP,Daily!FM$10,0)</f>
        <v>830</v>
      </c>
      <c r="FN227" s="8">
        <f>VLOOKUP($EG227,Data!$B:$CP,Daily!FN$10,0)</f>
        <v>673</v>
      </c>
      <c r="FO227" s="8">
        <f>VLOOKUP($EG227,Data!$B:$CP,Daily!FO$10,0)</f>
        <v>885</v>
      </c>
      <c r="FP227" s="8">
        <f>VLOOKUP($EG227,Data!$B:$CP,Daily!FP$10,0)</f>
        <v>982</v>
      </c>
      <c r="FQ227" s="8">
        <f>VLOOKUP($EG227,Data!$B:$CP,Daily!FQ$10,0)</f>
        <v>909</v>
      </c>
      <c r="FR227" s="8">
        <f>VLOOKUP($EG227,Data!$B:$CP,Daily!FR$10,0)</f>
        <v>1130</v>
      </c>
      <c r="FS227" s="8">
        <f>VLOOKUP($EG227,Data!$B:$CP,Daily!FS$10,0)</f>
        <v>1201</v>
      </c>
      <c r="FT227" s="8">
        <f>VLOOKUP($EG227,Data!$B:$CP,Daily!FT$10,0)</f>
        <v>808</v>
      </c>
      <c r="FU227" s="8">
        <f>VLOOKUP($EG227,Data!$B:$CP,Daily!FU$10,0)</f>
        <v>727</v>
      </c>
      <c r="FV227" s="8">
        <f>VLOOKUP($EG227,Data!$B:$CP,Daily!FV$10,0)</f>
        <v>793</v>
      </c>
      <c r="FW227" s="8">
        <f>VLOOKUP($EG227,Data!$B:$CP,Daily!FW$10,0)</f>
        <v>844</v>
      </c>
      <c r="FX227" s="8">
        <f>VLOOKUP($EG227,Data!$B:$CP,Daily!FX$10,0)</f>
        <v>1037</v>
      </c>
      <c r="FY227" s="8">
        <f>VLOOKUP($EG227,Data!$B:$CP,Daily!FY$10,0)</f>
        <v>1127</v>
      </c>
      <c r="FZ227" s="8">
        <f>VLOOKUP($EG227,Data!$B:$CP,Daily!FZ$10,0)</f>
        <v>1233</v>
      </c>
      <c r="GA227" s="8">
        <f>VLOOKUP($EG227,Data!$B:$CP,Daily!GA$10,0)</f>
        <v>743</v>
      </c>
      <c r="GB227" s="8">
        <f>VLOOKUP($EG227,Data!$B:$CP,Daily!GB$10,0)</f>
        <v>640</v>
      </c>
      <c r="GC227" s="8">
        <f>VLOOKUP($EG227,Data!$B:$CP,Daily!GC$10,0)</f>
        <v>868</v>
      </c>
      <c r="GD227" s="8">
        <f>VLOOKUP($EG227,Data!$B:$CP,Daily!GD$10,0)</f>
        <v>885</v>
      </c>
      <c r="GE227" s="8">
        <f>VLOOKUP($EG227,Data!$B:$CP,Daily!GE$10,0)</f>
        <v>992</v>
      </c>
      <c r="GF227" s="8">
        <f>VLOOKUP($EG227,Data!$B:$CP,Daily!GF$10,0)</f>
        <v>1124</v>
      </c>
      <c r="GG227" s="8">
        <f>VLOOKUP($EG227,Data!$B:$CP,Daily!GG$10,0)</f>
        <v>1239</v>
      </c>
      <c r="GH227" s="8">
        <f>VLOOKUP($EG227,Data!$B:$CP,Daily!GH$10,0)</f>
        <v>815</v>
      </c>
      <c r="GI227" s="8">
        <f>VLOOKUP($EG227,Data!$B:$CP,Daily!GI$10,0)</f>
        <v>753</v>
      </c>
      <c r="GJ227" s="8">
        <f>VLOOKUP($EG227,Data!$B:$CP,Daily!GJ$10,0)</f>
        <v>819</v>
      </c>
      <c r="GK227" s="8">
        <f>VLOOKUP($EG227,Data!$B:$CP,Daily!GK$10,0)</f>
        <v>837</v>
      </c>
      <c r="GL227" s="8">
        <f>VLOOKUP($EG227,Data!$B:$CP,Daily!GL$10,0)</f>
        <v>949</v>
      </c>
      <c r="GM227" s="8">
        <f>VLOOKUP($EG227,Data!$B:$CP,Daily!GM$10,0)</f>
        <v>1006</v>
      </c>
      <c r="GN227" s="8">
        <f>VLOOKUP($EG227,Data!$B:$CP,Daily!GN$10,0)</f>
        <v>1120</v>
      </c>
      <c r="GO227" s="8">
        <f>VLOOKUP($EG227,Data!$B:$CP,Daily!GO$10,0)</f>
        <v>726</v>
      </c>
      <c r="GP227" s="8">
        <f>VLOOKUP($EG227,Data!$B:$CP,Daily!GP$10,0)</f>
        <v>594</v>
      </c>
      <c r="GQ227" s="8">
        <f>VLOOKUP($EG227,Data!$B:$CP,Daily!GQ$10,0)</f>
        <v>800</v>
      </c>
      <c r="GR227" s="8">
        <f>VLOOKUP($EG227,Data!$B:$CP,Daily!GR$10,0)</f>
        <v>799</v>
      </c>
      <c r="GS227" s="8">
        <f>VLOOKUP($EG227,Data!$B:$CP,Daily!GS$10,0)</f>
        <v>967</v>
      </c>
      <c r="GT227" s="8">
        <f>VLOOKUP($EG227,Data!$B:$CP,Daily!GT$10,0)</f>
        <v>1042</v>
      </c>
      <c r="GU227" s="8">
        <f>VLOOKUP($EG227,Data!$B:$CP,Daily!GU$10,0)</f>
        <v>1293</v>
      </c>
      <c r="GV227" s="8">
        <f>VLOOKUP($EG227,Data!$B:$CP,Daily!GV$10,0)</f>
        <v>847</v>
      </c>
      <c r="GW227" s="8">
        <f>VLOOKUP($EG227,Data!$B:$CP,Daily!GW$10,0)</f>
        <v>847</v>
      </c>
      <c r="GX227" s="8">
        <f>VLOOKUP($EG227,Data!$B:$CP,Daily!GX$10,0)</f>
        <v>920</v>
      </c>
      <c r="GY227" s="8">
        <f>VLOOKUP($EG227,Data!$B:$CP,Daily!GY$10,0)</f>
        <v>863</v>
      </c>
      <c r="GZ227" s="8">
        <f>VLOOKUP($EG227,Data!$B:$CP,Daily!GZ$10,0)</f>
        <v>1009</v>
      </c>
      <c r="HA227" s="8">
        <f>VLOOKUP($EG227,Data!$B:$CP,Daily!HA$10,0)</f>
        <v>1222</v>
      </c>
      <c r="HB227" s="8">
        <f>VLOOKUP($EG227,Data!$B:$CP,Daily!HB$10,0)</f>
        <v>1264</v>
      </c>
      <c r="HC227" s="8">
        <f>VLOOKUP($EG227,Data!$B:$CP,Daily!HC$10,0)</f>
        <v>793</v>
      </c>
      <c r="HD227" s="8">
        <f>VLOOKUP($EG227,Data!$B:$CP,Daily!HD$10,0)</f>
        <v>710</v>
      </c>
      <c r="HE227" s="8">
        <f>VLOOKUP($EG227,Data!$B:$CP,Daily!HE$10,0)</f>
        <v>797</v>
      </c>
      <c r="HF227" s="8">
        <f>VLOOKUP($EG227,Data!$B:$CP,Daily!HF$10,0)</f>
        <v>851</v>
      </c>
      <c r="HG227" s="8">
        <f>VLOOKUP($EG227,Data!$B:$CP,Daily!HG$10,0)</f>
        <v>1031</v>
      </c>
      <c r="HH227" s="8">
        <f>VLOOKUP($EG227,Data!$B:$CP,Daily!HH$10,0)</f>
        <v>1178</v>
      </c>
      <c r="HI227" s="8">
        <f>VLOOKUP($EG227,Data!$B:$CP,Daily!HI$10,0)</f>
        <v>1304</v>
      </c>
      <c r="HJ227" s="8">
        <f>VLOOKUP($EG227,Data!$B:$CP,Daily!HJ$10,0)</f>
        <v>766</v>
      </c>
      <c r="HK227" s="8">
        <f>VLOOKUP($EG227,Data!$B:$CP,Daily!HK$10,0)</f>
        <v>674</v>
      </c>
      <c r="HL227" s="8">
        <f>VLOOKUP($EG227,Data!$B:$CP,Daily!HL$10,0)</f>
        <v>821</v>
      </c>
      <c r="HM227" s="8">
        <f>VLOOKUP($EG227,Data!$B:$CP,Daily!HM$10,0)</f>
        <v>894</v>
      </c>
      <c r="HN227" s="8">
        <f>VLOOKUP($EG227,Data!$B:$CP,Daily!HN$10,0)</f>
        <v>996</v>
      </c>
      <c r="HO227" s="8">
        <f>VLOOKUP($EG227,Data!$B:$CP,Daily!HO$10,0)</f>
        <v>944</v>
      </c>
      <c r="HP227" s="8">
        <f>VLOOKUP($EG227,Data!$B:$CP,Daily!HP$10,0)</f>
        <v>1190</v>
      </c>
      <c r="HQ227" s="8">
        <f>VLOOKUP($EG227,Data!$B:$CP,Daily!HQ$10,0)</f>
        <v>827</v>
      </c>
      <c r="HR227" s="8">
        <f>VLOOKUP($EG227,Data!$B:$CP,Daily!HR$10,0)</f>
        <v>790</v>
      </c>
      <c r="HS227" s="8">
        <f>VLOOKUP($EG227,Data!$B:$CP,Daily!HS$10,0)</f>
        <v>801</v>
      </c>
      <c r="HT227" s="8">
        <f>VLOOKUP($EG227,Data!$B:$CP,Daily!HT$10,0)</f>
        <v>872</v>
      </c>
      <c r="HU227" s="13"/>
      <c r="HV227" s="8">
        <f t="shared" si="3425"/>
        <v>799</v>
      </c>
      <c r="HW227" s="8">
        <f t="shared" si="3426"/>
        <v>1037</v>
      </c>
      <c r="HX227" s="8">
        <f t="shared" si="3427"/>
        <v>238</v>
      </c>
      <c r="HY227" s="8">
        <f t="shared" si="3428"/>
        <v>1215.5</v>
      </c>
      <c r="HZ227" s="8">
        <f t="shared" si="3429"/>
        <v>620.5</v>
      </c>
      <c r="IA227" s="43"/>
      <c r="IB227" s="9">
        <f t="shared" si="3430"/>
        <v>176.65076893879254</v>
      </c>
      <c r="IC227" s="9">
        <f t="shared" si="3433"/>
        <v>920.28571428571433</v>
      </c>
      <c r="ID227" s="9">
        <f t="shared" si="3434"/>
        <v>927.8</v>
      </c>
      <c r="IE227" s="13"/>
      <c r="IF227" s="7"/>
      <c r="IG227" s="7"/>
      <c r="IH227" s="193"/>
      <c r="II227" s="193"/>
      <c r="IJ227" s="193"/>
      <c r="IK227" s="193"/>
      <c r="IL227" s="193"/>
      <c r="IM227" s="193"/>
      <c r="IN227" s="193"/>
      <c r="IO227" s="193"/>
      <c r="IP227" s="193"/>
      <c r="IQ227" s="193"/>
      <c r="IR227" s="193"/>
      <c r="IS227" s="193"/>
      <c r="IT227" s="193"/>
      <c r="IU227" s="193"/>
      <c r="IV227" s="193"/>
      <c r="IW227" s="193"/>
      <c r="IX227" s="193"/>
      <c r="IY227" s="193"/>
      <c r="IZ227" s="193"/>
      <c r="JA227" s="193"/>
      <c r="JB227" s="193"/>
      <c r="JC227" s="193"/>
      <c r="JD227" s="193"/>
      <c r="JE227" s="193"/>
      <c r="JF227" s="193"/>
      <c r="JG227" s="193"/>
      <c r="JH227" s="193"/>
      <c r="JI227" s="193"/>
      <c r="JJ227" s="193"/>
      <c r="JK227" s="193"/>
      <c r="JL227" s="193"/>
      <c r="JM227" s="193"/>
      <c r="JN227" s="193"/>
      <c r="JO227" s="193"/>
      <c r="JP227" s="193"/>
      <c r="JQ227" s="193"/>
      <c r="JR227" s="193"/>
      <c r="JS227" s="193"/>
      <c r="JT227" s="193"/>
      <c r="JU227" s="193"/>
      <c r="JV227" s="193"/>
      <c r="JW227" s="193"/>
      <c r="JX227" s="193"/>
      <c r="JY227" s="193"/>
      <c r="JZ227" s="193"/>
      <c r="KA227" s="193"/>
      <c r="KB227" s="193"/>
      <c r="KC227" s="193"/>
      <c r="KD227" s="193"/>
      <c r="KE227" s="193"/>
      <c r="KF227" s="193"/>
      <c r="KG227" s="193"/>
      <c r="KH227" s="193"/>
      <c r="KI227" s="193"/>
      <c r="KJ227" s="193"/>
      <c r="KK227" s="193"/>
      <c r="KL227" s="193"/>
      <c r="KM227" s="193"/>
      <c r="KN227" s="193"/>
      <c r="KO227" s="193"/>
      <c r="KP227" s="193"/>
      <c r="KQ227" s="193"/>
      <c r="KR227" s="193"/>
      <c r="KS227" s="193"/>
      <c r="KT227" s="193"/>
      <c r="KU227" s="193"/>
      <c r="KV227" s="193"/>
      <c r="KW227" s="193"/>
      <c r="KX227" s="193"/>
      <c r="KY227" s="193"/>
      <c r="KZ227" s="193"/>
      <c r="LA227" s="193"/>
      <c r="LB227" s="193"/>
      <c r="LC227" s="193"/>
      <c r="LD227" s="193"/>
      <c r="LE227" s="193"/>
      <c r="LF227" s="193"/>
      <c r="LG227" s="193"/>
      <c r="LH227" s="193"/>
      <c r="LI227" s="193"/>
      <c r="LJ227" s="193"/>
      <c r="LK227" s="193"/>
      <c r="LL227" s="193"/>
      <c r="LM227" s="193"/>
      <c r="LN227" s="193"/>
      <c r="LO227" s="193"/>
      <c r="LP227" s="193"/>
      <c r="LQ227" s="193"/>
      <c r="LR227" s="193"/>
      <c r="LS227" s="193"/>
      <c r="LU227" s="40"/>
      <c r="LV227" s="40"/>
      <c r="LW227" s="40"/>
      <c r="LX227" s="40"/>
      <c r="LY227" s="40"/>
      <c r="LZ227" s="43"/>
      <c r="MA227" s="12"/>
      <c r="MB227" s="12"/>
      <c r="MC227" s="12"/>
    </row>
    <row r="228" spans="4:342" x14ac:dyDescent="0.35">
      <c r="D228" s="59" t="str">
        <f>Data!C443</f>
        <v>server:error:unable_to_retrieve_data_usage_information_at_this_time.</v>
      </c>
      <c r="E228" s="53" t="s">
        <v>979</v>
      </c>
      <c r="F228" s="48"/>
      <c r="G228" s="77"/>
      <c r="H228" s="48"/>
      <c r="I228" s="74"/>
      <c r="J228" s="48"/>
      <c r="K228" s="48"/>
      <c r="L228" s="50"/>
      <c r="M228" s="53" t="str">
        <f>VLOOKUP($D228,'Metric Nature'!$C:$D,2,0)&amp;IF(($N228&lt;(HZ228)),"Below",IF(($N228&gt;(HY228)),"Above","Within"))</f>
        <v>NegativeWithin</v>
      </c>
      <c r="N228" s="192">
        <f t="shared" si="3420"/>
        <v>485</v>
      </c>
      <c r="O228" s="192">
        <f t="shared" si="3421"/>
        <v>424.28571428571428</v>
      </c>
      <c r="P228" s="55">
        <f t="shared" si="3422"/>
        <v>0.14309764309764311</v>
      </c>
      <c r="Q228" s="192">
        <f t="shared" si="3423"/>
        <v>409.06666666666666</v>
      </c>
      <c r="R228" s="48">
        <f t="shared" si="3424"/>
        <v>0.18562581486310301</v>
      </c>
      <c r="S228" s="48"/>
      <c r="T228" s="50"/>
      <c r="U228" s="53"/>
      <c r="V228" s="48"/>
      <c r="W228" s="49"/>
      <c r="X228" s="48"/>
      <c r="Y228" s="49"/>
      <c r="Z228" s="48"/>
      <c r="AA228" s="48"/>
      <c r="AB228" s="50"/>
      <c r="AC228" s="46"/>
      <c r="AI228" s="7"/>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4"/>
      <c r="DW228" s="12"/>
      <c r="DX228" s="12"/>
      <c r="DY228" s="12"/>
      <c r="DZ228" s="12"/>
      <c r="EA228" s="12"/>
      <c r="EB228" s="14"/>
      <c r="EC228" s="12"/>
      <c r="ED228" s="12"/>
      <c r="EE228" s="12"/>
      <c r="EF228" s="13"/>
      <c r="EG228" s="7" t="str">
        <f>Data!B443</f>
        <v>server:error:unable_to_retrieve_data_usage_information_at_this_time.Apple iOS</v>
      </c>
      <c r="EH228" s="7" t="str">
        <f>Data!C443</f>
        <v>server:error:unable_to_retrieve_data_usage_information_at_this_time.</v>
      </c>
      <c r="EI228" s="8">
        <f>VLOOKUP($EG228,Data!$B:$CP,Daily!EI$10,0)</f>
        <v>643</v>
      </c>
      <c r="EJ228" s="8">
        <f>VLOOKUP($EG228,Data!$B:$CP,Daily!EJ$10,0)</f>
        <v>653</v>
      </c>
      <c r="EK228" s="8">
        <f>VLOOKUP($EG228,Data!$B:$CP,Daily!EK$10,0)</f>
        <v>637</v>
      </c>
      <c r="EL228" s="8">
        <f>VLOOKUP($EG228,Data!$B:$CP,Daily!EL$10,0)</f>
        <v>471</v>
      </c>
      <c r="EM228" s="8">
        <f>VLOOKUP($EG228,Data!$B:$CP,Daily!EM$10,0)</f>
        <v>568</v>
      </c>
      <c r="EN228" s="8">
        <f>VLOOKUP($EG228,Data!$B:$CP,Daily!EN$10,0)</f>
        <v>692</v>
      </c>
      <c r="EO228" s="8">
        <f>VLOOKUP($EG228,Data!$B:$CP,Daily!EO$10,0)</f>
        <v>734</v>
      </c>
      <c r="EP228" s="8">
        <f>VLOOKUP($EG228,Data!$B:$CP,Daily!EP$10,0)</f>
        <v>708</v>
      </c>
      <c r="EQ228" s="8">
        <f>VLOOKUP($EG228,Data!$B:$CP,Daily!EQ$10,0)</f>
        <v>627</v>
      </c>
      <c r="ER228" s="8">
        <f>VLOOKUP($EG228,Data!$B:$CP,Daily!ER$10,0)</f>
        <v>700</v>
      </c>
      <c r="ES228" s="8">
        <f>VLOOKUP($EG228,Data!$B:$CP,Daily!ES$10,0)</f>
        <v>467</v>
      </c>
      <c r="ET228" s="8">
        <f>VLOOKUP($EG228,Data!$B:$CP,Daily!ET$10,0)</f>
        <v>602</v>
      </c>
      <c r="EU228" s="8">
        <f>VLOOKUP($EG228,Data!$B:$CP,Daily!EU$10,0)</f>
        <v>608</v>
      </c>
      <c r="EV228" s="8">
        <f>VLOOKUP($EG228,Data!$B:$CP,Daily!EV$10,0)</f>
        <v>592</v>
      </c>
      <c r="EW228" s="8">
        <f>VLOOKUP($EG228,Data!$B:$CP,Daily!EW$10,0)</f>
        <v>551</v>
      </c>
      <c r="EX228" s="8">
        <f>VLOOKUP($EG228,Data!$B:$CP,Daily!EX$10,0)</f>
        <v>595</v>
      </c>
      <c r="EY228" s="8">
        <f>VLOOKUP($EG228,Data!$B:$CP,Daily!EY$10,0)</f>
        <v>672</v>
      </c>
      <c r="EZ228" s="8">
        <f>VLOOKUP($EG228,Data!$B:$CP,Daily!EZ$10,0)</f>
        <v>403</v>
      </c>
      <c r="FA228" s="8">
        <f>VLOOKUP($EG228,Data!$B:$CP,Daily!FA$10,0)</f>
        <v>606</v>
      </c>
      <c r="FB228" s="8">
        <f>VLOOKUP($EG228,Data!$B:$CP,Daily!FB$10,0)</f>
        <v>614</v>
      </c>
      <c r="FC228" s="8">
        <f>VLOOKUP($EG228,Data!$B:$CP,Daily!FC$10,0)</f>
        <v>638</v>
      </c>
      <c r="FD228" s="8">
        <f>VLOOKUP($EG228,Data!$B:$CP,Daily!FD$10,0)</f>
        <v>606</v>
      </c>
      <c r="FE228" s="8">
        <f>VLOOKUP($EG228,Data!$B:$CP,Daily!FE$10,0)</f>
        <v>607</v>
      </c>
      <c r="FF228" s="8">
        <f>VLOOKUP($EG228,Data!$B:$CP,Daily!FF$10,0)</f>
        <v>628</v>
      </c>
      <c r="FG228" s="8">
        <f>VLOOKUP($EG228,Data!$B:$CP,Daily!FG$10,0)</f>
        <v>394</v>
      </c>
      <c r="FH228" s="8">
        <f>VLOOKUP($EG228,Data!$B:$CP,Daily!FH$10,0)</f>
        <v>626</v>
      </c>
      <c r="FI228" s="8">
        <f>VLOOKUP($EG228,Data!$B:$CP,Daily!FI$10,0)</f>
        <v>609</v>
      </c>
      <c r="FJ228" s="8">
        <f>VLOOKUP($EG228,Data!$B:$CP,Daily!FJ$10,0)</f>
        <v>583</v>
      </c>
      <c r="FK228" s="8">
        <f>VLOOKUP($EG228,Data!$B:$CP,Daily!FK$10,0)</f>
        <v>572</v>
      </c>
      <c r="FL228" s="8">
        <f>VLOOKUP($EG228,Data!$B:$CP,Daily!FL$10,0)</f>
        <v>569</v>
      </c>
      <c r="FM228" s="8">
        <f>VLOOKUP($EG228,Data!$B:$CP,Daily!FM$10,0)</f>
        <v>570</v>
      </c>
      <c r="FN228" s="8">
        <f>VLOOKUP($EG228,Data!$B:$CP,Daily!FN$10,0)</f>
        <v>413</v>
      </c>
      <c r="FO228" s="8">
        <f>VLOOKUP($EG228,Data!$B:$CP,Daily!FO$10,0)</f>
        <v>585</v>
      </c>
      <c r="FP228" s="8">
        <f>VLOOKUP($EG228,Data!$B:$CP,Daily!FP$10,0)</f>
        <v>631</v>
      </c>
      <c r="FQ228" s="8">
        <f>VLOOKUP($EG228,Data!$B:$CP,Daily!FQ$10,0)</f>
        <v>627</v>
      </c>
      <c r="FR228" s="8">
        <f>VLOOKUP($EG228,Data!$B:$CP,Daily!FR$10,0)</f>
        <v>626</v>
      </c>
      <c r="FS228" s="8">
        <f>VLOOKUP($EG228,Data!$B:$CP,Daily!FS$10,0)</f>
        <v>589</v>
      </c>
      <c r="FT228" s="8">
        <f>VLOOKUP($EG228,Data!$B:$CP,Daily!FT$10,0)</f>
        <v>570</v>
      </c>
      <c r="FU228" s="8">
        <f>VLOOKUP($EG228,Data!$B:$CP,Daily!FU$10,0)</f>
        <v>394</v>
      </c>
      <c r="FV228" s="8">
        <f>VLOOKUP($EG228,Data!$B:$CP,Daily!FV$10,0)</f>
        <v>548</v>
      </c>
      <c r="FW228" s="8">
        <f>VLOOKUP($EG228,Data!$B:$CP,Daily!FW$10,0)</f>
        <v>572</v>
      </c>
      <c r="FX228" s="8">
        <f>VLOOKUP($EG228,Data!$B:$CP,Daily!FX$10,0)</f>
        <v>588</v>
      </c>
      <c r="FY228" s="8">
        <f>VLOOKUP($EG228,Data!$B:$CP,Daily!FY$10,0)</f>
        <v>555</v>
      </c>
      <c r="FZ228" s="8">
        <f>VLOOKUP($EG228,Data!$B:$CP,Daily!FZ$10,0)</f>
        <v>474</v>
      </c>
      <c r="GA228" s="8">
        <f>VLOOKUP($EG228,Data!$B:$CP,Daily!GA$10,0)</f>
        <v>458</v>
      </c>
      <c r="GB228" s="8">
        <f>VLOOKUP($EG228,Data!$B:$CP,Daily!GB$10,0)</f>
        <v>239</v>
      </c>
      <c r="GC228" s="8">
        <f>VLOOKUP($EG228,Data!$B:$CP,Daily!GC$10,0)</f>
        <v>429</v>
      </c>
      <c r="GD228" s="8">
        <f>VLOOKUP($EG228,Data!$B:$CP,Daily!GD$10,0)</f>
        <v>458</v>
      </c>
      <c r="GE228" s="8">
        <f>VLOOKUP($EG228,Data!$B:$CP,Daily!GE$10,0)</f>
        <v>433</v>
      </c>
      <c r="GF228" s="8">
        <f>VLOOKUP($EG228,Data!$B:$CP,Daily!GF$10,0)</f>
        <v>390</v>
      </c>
      <c r="GG228" s="8">
        <f>VLOOKUP($EG228,Data!$B:$CP,Daily!GG$10,0)</f>
        <v>439</v>
      </c>
      <c r="GH228" s="8">
        <f>VLOOKUP($EG228,Data!$B:$CP,Daily!GH$10,0)</f>
        <v>436</v>
      </c>
      <c r="GI228" s="8">
        <f>VLOOKUP($EG228,Data!$B:$CP,Daily!GI$10,0)</f>
        <v>244</v>
      </c>
      <c r="GJ228" s="8">
        <f>VLOOKUP($EG228,Data!$B:$CP,Daily!GJ$10,0)</f>
        <v>383</v>
      </c>
      <c r="GK228" s="8">
        <f>VLOOKUP($EG228,Data!$B:$CP,Daily!GK$10,0)</f>
        <v>368</v>
      </c>
      <c r="GL228" s="8">
        <f>VLOOKUP($EG228,Data!$B:$CP,Daily!GL$10,0)</f>
        <v>377</v>
      </c>
      <c r="GM228" s="8">
        <f>VLOOKUP($EG228,Data!$B:$CP,Daily!GM$10,0)</f>
        <v>366</v>
      </c>
      <c r="GN228" s="8">
        <f>VLOOKUP($EG228,Data!$B:$CP,Daily!GN$10,0)</f>
        <v>396</v>
      </c>
      <c r="GO228" s="8">
        <f>VLOOKUP($EG228,Data!$B:$CP,Daily!GO$10,0)</f>
        <v>407</v>
      </c>
      <c r="GP228" s="8">
        <f>VLOOKUP($EG228,Data!$B:$CP,Daily!GP$10,0)</f>
        <v>263</v>
      </c>
      <c r="GQ228" s="8">
        <f>VLOOKUP($EG228,Data!$B:$CP,Daily!GQ$10,0)</f>
        <v>386</v>
      </c>
      <c r="GR228" s="8">
        <f>VLOOKUP($EG228,Data!$B:$CP,Daily!GR$10,0)</f>
        <v>422</v>
      </c>
      <c r="GS228" s="8">
        <f>VLOOKUP($EG228,Data!$B:$CP,Daily!GS$10,0)</f>
        <v>394</v>
      </c>
      <c r="GT228" s="8">
        <f>VLOOKUP($EG228,Data!$B:$CP,Daily!GT$10,0)</f>
        <v>384</v>
      </c>
      <c r="GU228" s="8">
        <f>VLOOKUP($EG228,Data!$B:$CP,Daily!GU$10,0)</f>
        <v>432</v>
      </c>
      <c r="GV228" s="8">
        <f>VLOOKUP($EG228,Data!$B:$CP,Daily!GV$10,0)</f>
        <v>436</v>
      </c>
      <c r="GW228" s="8">
        <f>VLOOKUP($EG228,Data!$B:$CP,Daily!GW$10,0)</f>
        <v>305</v>
      </c>
      <c r="GX228" s="8">
        <f>VLOOKUP($EG228,Data!$B:$CP,Daily!GX$10,0)</f>
        <v>469</v>
      </c>
      <c r="GY228" s="8">
        <f>VLOOKUP($EG228,Data!$B:$CP,Daily!GY$10,0)</f>
        <v>392</v>
      </c>
      <c r="GZ228" s="8">
        <f>VLOOKUP($EG228,Data!$B:$CP,Daily!GZ$10,0)</f>
        <v>393</v>
      </c>
      <c r="HA228" s="8">
        <f>VLOOKUP($EG228,Data!$B:$CP,Daily!HA$10,0)</f>
        <v>442</v>
      </c>
      <c r="HB228" s="8">
        <f>VLOOKUP($EG228,Data!$B:$CP,Daily!HB$10,0)</f>
        <v>439</v>
      </c>
      <c r="HC228" s="8">
        <f>VLOOKUP($EG228,Data!$B:$CP,Daily!HC$10,0)</f>
        <v>451</v>
      </c>
      <c r="HD228" s="8">
        <f>VLOOKUP($EG228,Data!$B:$CP,Daily!HD$10,0)</f>
        <v>268</v>
      </c>
      <c r="HE228" s="8">
        <f>VLOOKUP($EG228,Data!$B:$CP,Daily!HE$10,0)</f>
        <v>399</v>
      </c>
      <c r="HF228" s="8">
        <f>VLOOKUP($EG228,Data!$B:$CP,Daily!HF$10,0)</f>
        <v>441</v>
      </c>
      <c r="HG228" s="8">
        <f>VLOOKUP($EG228,Data!$B:$CP,Daily!HG$10,0)</f>
        <v>425</v>
      </c>
      <c r="HH228" s="8">
        <f>VLOOKUP($EG228,Data!$B:$CP,Daily!HH$10,0)</f>
        <v>413</v>
      </c>
      <c r="HI228" s="8">
        <f>VLOOKUP($EG228,Data!$B:$CP,Daily!HI$10,0)</f>
        <v>503</v>
      </c>
      <c r="HJ228" s="8">
        <f>VLOOKUP($EG228,Data!$B:$CP,Daily!HJ$10,0)</f>
        <v>510</v>
      </c>
      <c r="HK228" s="8">
        <f>VLOOKUP($EG228,Data!$B:$CP,Daily!HK$10,0)</f>
        <v>322</v>
      </c>
      <c r="HL228" s="8">
        <f>VLOOKUP($EG228,Data!$B:$CP,Daily!HL$10,0)</f>
        <v>413</v>
      </c>
      <c r="HM228" s="8">
        <f>VLOOKUP($EG228,Data!$B:$CP,Daily!HM$10,0)</f>
        <v>451</v>
      </c>
      <c r="HN228" s="8">
        <f>VLOOKUP($EG228,Data!$B:$CP,Daily!HN$10,0)</f>
        <v>448</v>
      </c>
      <c r="HO228" s="8">
        <f>VLOOKUP($EG228,Data!$B:$CP,Daily!HO$10,0)</f>
        <v>414</v>
      </c>
      <c r="HP228" s="8">
        <f>VLOOKUP($EG228,Data!$B:$CP,Daily!HP$10,0)</f>
        <v>446</v>
      </c>
      <c r="HQ228" s="8">
        <f>VLOOKUP($EG228,Data!$B:$CP,Daily!HQ$10,0)</f>
        <v>500</v>
      </c>
      <c r="HR228" s="8">
        <f>VLOOKUP($EG228,Data!$B:$CP,Daily!HR$10,0)</f>
        <v>293</v>
      </c>
      <c r="HS228" s="8">
        <f>VLOOKUP($EG228,Data!$B:$CP,Daily!HS$10,0)</f>
        <v>418</v>
      </c>
      <c r="HT228" s="8">
        <f>VLOOKUP($EG228,Data!$B:$CP,Daily!HT$10,0)</f>
        <v>485</v>
      </c>
      <c r="HU228" s="13"/>
      <c r="HV228" s="8">
        <f t="shared" si="3425"/>
        <v>407</v>
      </c>
      <c r="HW228" s="8">
        <f t="shared" si="3426"/>
        <v>595</v>
      </c>
      <c r="HX228" s="8">
        <f t="shared" si="3427"/>
        <v>188</v>
      </c>
      <c r="HY228" s="8">
        <f t="shared" si="3428"/>
        <v>736</v>
      </c>
      <c r="HZ228" s="8">
        <f t="shared" si="3429"/>
        <v>266</v>
      </c>
      <c r="IA228" s="43"/>
      <c r="IB228" s="9">
        <f t="shared" si="3430"/>
        <v>91.488305263569075</v>
      </c>
      <c r="IC228" s="9">
        <f t="shared" si="3433"/>
        <v>424.28571428571428</v>
      </c>
      <c r="ID228" s="9">
        <f t="shared" si="3434"/>
        <v>409.06666666666666</v>
      </c>
      <c r="IE228" s="13"/>
      <c r="IF228" s="7"/>
      <c r="IG228" s="7"/>
      <c r="IH228" s="193"/>
      <c r="II228" s="193"/>
      <c r="IJ228" s="193"/>
      <c r="IK228" s="193"/>
      <c r="IL228" s="193"/>
      <c r="IM228" s="193"/>
      <c r="IN228" s="193"/>
      <c r="IO228" s="193"/>
      <c r="IP228" s="193"/>
      <c r="IQ228" s="193"/>
      <c r="IR228" s="193"/>
      <c r="IS228" s="193"/>
      <c r="IT228" s="193"/>
      <c r="IU228" s="193"/>
      <c r="IV228" s="193"/>
      <c r="IW228" s="193"/>
      <c r="IX228" s="193"/>
      <c r="IY228" s="193"/>
      <c r="IZ228" s="193"/>
      <c r="JA228" s="193"/>
      <c r="JB228" s="193"/>
      <c r="JC228" s="193"/>
      <c r="JD228" s="193"/>
      <c r="JE228" s="193"/>
      <c r="JF228" s="193"/>
      <c r="JG228" s="193"/>
      <c r="JH228" s="193"/>
      <c r="JI228" s="193"/>
      <c r="JJ228" s="193"/>
      <c r="JK228" s="193"/>
      <c r="JL228" s="193"/>
      <c r="JM228" s="193"/>
      <c r="JN228" s="193"/>
      <c r="JO228" s="193"/>
      <c r="JP228" s="193"/>
      <c r="JQ228" s="193"/>
      <c r="JR228" s="193"/>
      <c r="JS228" s="193"/>
      <c r="JT228" s="193"/>
      <c r="JU228" s="193"/>
      <c r="JV228" s="193"/>
      <c r="JW228" s="193"/>
      <c r="JX228" s="193"/>
      <c r="JY228" s="193"/>
      <c r="JZ228" s="193"/>
      <c r="KA228" s="193"/>
      <c r="KB228" s="193"/>
      <c r="KC228" s="193"/>
      <c r="KD228" s="193"/>
      <c r="KE228" s="193"/>
      <c r="KF228" s="193"/>
      <c r="KG228" s="193"/>
      <c r="KH228" s="193"/>
      <c r="KI228" s="193"/>
      <c r="KJ228" s="193"/>
      <c r="KK228" s="193"/>
      <c r="KL228" s="193"/>
      <c r="KM228" s="193"/>
      <c r="KN228" s="193"/>
      <c r="KO228" s="193"/>
      <c r="KP228" s="193"/>
      <c r="KQ228" s="193"/>
      <c r="KR228" s="193"/>
      <c r="KS228" s="193"/>
      <c r="KT228" s="193"/>
      <c r="KU228" s="193"/>
      <c r="KV228" s="193"/>
      <c r="KW228" s="193"/>
      <c r="KX228" s="193"/>
      <c r="KY228" s="193"/>
      <c r="KZ228" s="193"/>
      <c r="LA228" s="193"/>
      <c r="LB228" s="193"/>
      <c r="LC228" s="193"/>
      <c r="LD228" s="193"/>
      <c r="LE228" s="193"/>
      <c r="LF228" s="193"/>
      <c r="LG228" s="193"/>
      <c r="LH228" s="193"/>
      <c r="LI228" s="193"/>
      <c r="LJ228" s="193"/>
      <c r="LK228" s="193"/>
      <c r="LL228" s="193"/>
      <c r="LM228" s="193"/>
      <c r="LN228" s="193"/>
      <c r="LO228" s="193"/>
      <c r="LP228" s="193"/>
      <c r="LQ228" s="193"/>
      <c r="LR228" s="193"/>
      <c r="LS228" s="193"/>
      <c r="LU228" s="40"/>
      <c r="LV228" s="40"/>
      <c r="LW228" s="40"/>
      <c r="LX228" s="40"/>
      <c r="LY228" s="40"/>
      <c r="LZ228" s="43"/>
      <c r="MA228" s="12"/>
      <c r="MB228" s="12"/>
      <c r="MC228" s="12"/>
    </row>
    <row r="229" spans="4:342" x14ac:dyDescent="0.35">
      <c r="D229" s="68" t="s">
        <v>980</v>
      </c>
      <c r="E229" s="66"/>
      <c r="F229" s="64"/>
      <c r="G229" s="64"/>
      <c r="H229" s="65"/>
      <c r="I229" s="64"/>
      <c r="J229" s="65"/>
      <c r="K229" s="64"/>
      <c r="L229" s="64"/>
      <c r="M229" s="66"/>
      <c r="N229" s="64"/>
      <c r="O229" s="64"/>
      <c r="P229" s="64"/>
      <c r="Q229" s="64"/>
      <c r="R229" s="64"/>
      <c r="S229" s="64"/>
      <c r="T229" s="64"/>
      <c r="U229" s="66"/>
      <c r="V229" s="64"/>
      <c r="W229" s="64"/>
      <c r="X229" s="64"/>
      <c r="Y229" s="64"/>
      <c r="Z229" s="64"/>
      <c r="AA229" s="64"/>
      <c r="AB229" s="62"/>
      <c r="AC229" s="46"/>
    </row>
    <row r="230" spans="4:342" x14ac:dyDescent="0.35">
      <c r="D230" s="59" t="str">
        <f>Data!C489</f>
        <v>server:error:CC-EACCES</v>
      </c>
      <c r="E230" s="53" t="s">
        <v>979</v>
      </c>
      <c r="F230" s="48"/>
      <c r="G230" s="77"/>
      <c r="H230" s="48"/>
      <c r="I230" s="74"/>
      <c r="J230" s="48"/>
      <c r="K230" s="77"/>
      <c r="L230" s="50"/>
      <c r="M230" s="53"/>
      <c r="N230" s="192"/>
      <c r="O230" s="192"/>
      <c r="P230" s="55"/>
      <c r="Q230" s="192"/>
      <c r="R230" s="48"/>
      <c r="S230" s="48"/>
      <c r="T230" s="50"/>
      <c r="U230" s="53" t="str">
        <f>VLOOKUP($D230,'Metric Nature'!$C:$D,2,0)&amp;IF(($V230&lt;(LY230)),"Below",IF(($V230&gt;(LX230)),"Above","Within"))</f>
        <v>NegativeWithin</v>
      </c>
      <c r="V230" s="192">
        <f>LS230</f>
        <v>3130</v>
      </c>
      <c r="W230" s="192">
        <f t="shared" ref="W230:W234" si="3435">MB230</f>
        <v>3343.4285714285716</v>
      </c>
      <c r="X230" s="55">
        <f t="shared" ref="X230:X234" si="3436">IFERROR(((V230-W230)/W230),0)</f>
        <v>-6.3835241839001911E-2</v>
      </c>
      <c r="Y230" s="192">
        <f t="shared" ref="Y230:Y234" si="3437">MC230</f>
        <v>3353.1666666666665</v>
      </c>
      <c r="Z230" s="48">
        <f t="shared" ref="Z230:Z234" si="3438">IFERROR(((V230-Y230)/Y230),0)</f>
        <v>-6.6554003678115176E-2</v>
      </c>
      <c r="AA230" s="125">
        <v>4.2186115430498175E-2</v>
      </c>
      <c r="AB230" s="127"/>
      <c r="AC230" s="1"/>
      <c r="AD230" s="1"/>
      <c r="AE230" s="1"/>
      <c r="AF230" s="1"/>
      <c r="AG230" s="1"/>
      <c r="AH230" s="1"/>
      <c r="AI230" s="7"/>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3"/>
      <c r="DW230" s="12"/>
      <c r="DX230" s="12"/>
      <c r="DY230" s="12"/>
      <c r="DZ230" s="12"/>
      <c r="EA230" s="12"/>
      <c r="EB230" s="14"/>
      <c r="EC230" s="12"/>
      <c r="ED230" s="12"/>
      <c r="EE230" s="12"/>
      <c r="EF230" s="1"/>
      <c r="EG230" s="7"/>
      <c r="EH230" s="7"/>
      <c r="EI230" s="8"/>
      <c r="EJ230" s="8"/>
      <c r="EK230" s="8"/>
      <c r="EL230" s="8"/>
      <c r="EM230" s="8"/>
      <c r="EN230" s="8"/>
      <c r="EO230" s="8"/>
      <c r="EP230" s="8"/>
      <c r="EQ230" s="8"/>
      <c r="ER230" s="8"/>
      <c r="ES230" s="8"/>
      <c r="ET230" s="8"/>
      <c r="EU230" s="8"/>
      <c r="EV230" s="8"/>
      <c r="EW230" s="8"/>
      <c r="EX230" s="8"/>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13"/>
      <c r="HV230" s="40"/>
      <c r="HW230" s="40"/>
      <c r="HX230" s="40"/>
      <c r="HY230" s="40"/>
      <c r="HZ230" s="40"/>
      <c r="IA230" s="42"/>
      <c r="IB230" s="12"/>
      <c r="IC230" s="12"/>
      <c r="ID230" s="12"/>
      <c r="IE230" s="1"/>
      <c r="IF230" s="7" t="str">
        <f>Data!B489</f>
        <v>server:error:CC-EACCESGoogle Android</v>
      </c>
      <c r="IG230" s="7" t="str">
        <f>Data!C489</f>
        <v>server:error:CC-EACCES</v>
      </c>
      <c r="IH230" s="8">
        <f>VLOOKUP($IF230,Data!$B:$CP,Daily!IH$10,0)</f>
        <v>3598</v>
      </c>
      <c r="II230" s="8">
        <f>VLOOKUP($IF230,Data!$B:$CP,Daily!II$10,0)</f>
        <v>3729</v>
      </c>
      <c r="IJ230" s="8">
        <f>VLOOKUP($IF230,Data!$B:$CP,Daily!IJ$10,0)</f>
        <v>3359</v>
      </c>
      <c r="IK230" s="8">
        <f>VLOOKUP($IF230,Data!$B:$CP,Daily!IK$10,0)</f>
        <v>3211</v>
      </c>
      <c r="IL230" s="8">
        <f>VLOOKUP($IF230,Data!$B:$CP,Daily!IL$10,0)</f>
        <v>3291</v>
      </c>
      <c r="IM230" s="8">
        <f>VLOOKUP($IF230,Data!$B:$CP,Daily!IM$10,0)</f>
        <v>3638</v>
      </c>
      <c r="IN230" s="8">
        <f>VLOOKUP($IF230,Data!$B:$CP,Daily!IN$10,0)</f>
        <v>3780</v>
      </c>
      <c r="IO230" s="8">
        <f>VLOOKUP($IF230,Data!$B:$CP,Daily!IO$10,0)</f>
        <v>3831</v>
      </c>
      <c r="IP230" s="8">
        <f>VLOOKUP($IF230,Data!$B:$CP,Daily!IP$10,0)</f>
        <v>3651</v>
      </c>
      <c r="IQ230" s="8">
        <f>VLOOKUP($IF230,Data!$B:$CP,Daily!IQ$10,0)</f>
        <v>3356</v>
      </c>
      <c r="IR230" s="8">
        <f>VLOOKUP($IF230,Data!$B:$CP,Daily!IR$10,0)</f>
        <v>2938</v>
      </c>
      <c r="IS230" s="8">
        <f>VLOOKUP($IF230,Data!$B:$CP,Daily!IS$10,0)</f>
        <v>3239</v>
      </c>
      <c r="IT230" s="8">
        <f>VLOOKUP($IF230,Data!$B:$CP,Daily!IT$10,0)</f>
        <v>3328</v>
      </c>
      <c r="IU230" s="8">
        <f>VLOOKUP($IF230,Data!$B:$CP,Daily!IU$10,0)</f>
        <v>3599</v>
      </c>
      <c r="IV230" s="8">
        <f>VLOOKUP($IF230,Data!$B:$CP,Daily!IV$10,0)</f>
        <v>4217</v>
      </c>
      <c r="IW230" s="8">
        <f>VLOOKUP($IF230,Data!$B:$CP,Daily!IW$10,0)</f>
        <v>3656</v>
      </c>
      <c r="IX230" s="8">
        <f>VLOOKUP($IF230,Data!$B:$CP,Daily!IX$10,0)</f>
        <v>3263</v>
      </c>
      <c r="IY230" s="8">
        <f>VLOOKUP($IF230,Data!$B:$CP,Daily!IY$10,0)</f>
        <v>3276</v>
      </c>
      <c r="IZ230" s="8">
        <f>VLOOKUP($IF230,Data!$B:$CP,Daily!IZ$10,0)</f>
        <v>3315</v>
      </c>
      <c r="JA230" s="8">
        <f>VLOOKUP($IF230,Data!$B:$CP,Daily!JA$10,0)</f>
        <v>3406</v>
      </c>
      <c r="JB230" s="8">
        <f>VLOOKUP($IF230,Data!$B:$CP,Daily!JB$10,0)</f>
        <v>3178</v>
      </c>
      <c r="JC230" s="8">
        <f>VLOOKUP($IF230,Data!$B:$CP,Daily!JC$10,0)</f>
        <v>3580</v>
      </c>
      <c r="JD230" s="8">
        <f>VLOOKUP($IF230,Data!$B:$CP,Daily!JD$10,0)</f>
        <v>3359</v>
      </c>
      <c r="JE230" s="8">
        <f>VLOOKUP($IF230,Data!$B:$CP,Daily!JE$10,0)</f>
        <v>3145</v>
      </c>
      <c r="JF230" s="8">
        <f>VLOOKUP($IF230,Data!$B:$CP,Daily!JF$10,0)</f>
        <v>3033</v>
      </c>
      <c r="JG230" s="8">
        <f>VLOOKUP($IF230,Data!$B:$CP,Daily!JG$10,0)</f>
        <v>3209</v>
      </c>
      <c r="JH230" s="8">
        <f>VLOOKUP($IF230,Data!$B:$CP,Daily!JH$10,0)</f>
        <v>3472</v>
      </c>
      <c r="JI230" s="8">
        <f>VLOOKUP($IF230,Data!$B:$CP,Daily!JI$10,0)</f>
        <v>3425</v>
      </c>
      <c r="JJ230" s="8">
        <f>VLOOKUP($IF230,Data!$B:$CP,Daily!JJ$10,0)</f>
        <v>3469</v>
      </c>
      <c r="JK230" s="8">
        <f>VLOOKUP($IF230,Data!$B:$CP,Daily!JK$10,0)</f>
        <v>4055</v>
      </c>
      <c r="JL230" s="8">
        <f>VLOOKUP($IF230,Data!$B:$CP,Daily!JL$10,0)</f>
        <v>3681</v>
      </c>
      <c r="JM230" s="8">
        <f>VLOOKUP($IF230,Data!$B:$CP,Daily!JM$10,0)</f>
        <v>3093</v>
      </c>
      <c r="JN230" s="8">
        <f>VLOOKUP($IF230,Data!$B:$CP,Daily!JN$10,0)</f>
        <v>3471</v>
      </c>
      <c r="JO230" s="8">
        <f>VLOOKUP($IF230,Data!$B:$CP,Daily!JO$10,0)</f>
        <v>3969</v>
      </c>
      <c r="JP230" s="8">
        <f>VLOOKUP($IF230,Data!$B:$CP,Daily!JP$10,0)</f>
        <v>4070</v>
      </c>
      <c r="JQ230" s="8">
        <f>VLOOKUP($IF230,Data!$B:$CP,Daily!JQ$10,0)</f>
        <v>3897</v>
      </c>
      <c r="JR230" s="8">
        <f>VLOOKUP($IF230,Data!$B:$CP,Daily!JR$10,0)</f>
        <v>3628</v>
      </c>
      <c r="JS230" s="8">
        <f>VLOOKUP($IF230,Data!$B:$CP,Daily!JS$10,0)</f>
        <v>3328</v>
      </c>
      <c r="JT230" s="8">
        <f>VLOOKUP($IF230,Data!$B:$CP,Daily!JT$10,0)</f>
        <v>3180</v>
      </c>
      <c r="JU230" s="8">
        <f>VLOOKUP($IF230,Data!$B:$CP,Daily!JU$10,0)</f>
        <v>3362</v>
      </c>
      <c r="JV230" s="8">
        <f>VLOOKUP($IF230,Data!$B:$CP,Daily!JV$10,0)</f>
        <v>3430</v>
      </c>
      <c r="JW230" s="8">
        <f>VLOOKUP($IF230,Data!$B:$CP,Daily!JW$10,0)</f>
        <v>3383</v>
      </c>
      <c r="JX230" s="8">
        <f>VLOOKUP($IF230,Data!$B:$CP,Daily!JX$10,0)</f>
        <v>3618</v>
      </c>
      <c r="JY230" s="8">
        <f>VLOOKUP($IF230,Data!$B:$CP,Daily!JY$10,0)</f>
        <v>3402</v>
      </c>
      <c r="JZ230" s="8">
        <f>VLOOKUP($IF230,Data!$B:$CP,Daily!JZ$10,0)</f>
        <v>3244</v>
      </c>
      <c r="KA230" s="8">
        <f>VLOOKUP($IF230,Data!$B:$CP,Daily!KA$10,0)</f>
        <v>3353</v>
      </c>
      <c r="KB230" s="8">
        <f>VLOOKUP($IF230,Data!$B:$CP,Daily!KB$10,0)</f>
        <v>3229</v>
      </c>
      <c r="KC230" s="8">
        <f>VLOOKUP($IF230,Data!$B:$CP,Daily!KC$10,0)</f>
        <v>5485</v>
      </c>
      <c r="KD230" s="8">
        <f>VLOOKUP($IF230,Data!$B:$CP,Daily!KD$10,0)</f>
        <v>3774</v>
      </c>
      <c r="KE230" s="8">
        <f>VLOOKUP($IF230,Data!$B:$CP,Daily!KE$10,0)</f>
        <v>3631</v>
      </c>
      <c r="KF230" s="8">
        <f>VLOOKUP($IF230,Data!$B:$CP,Daily!KF$10,0)</f>
        <v>3653</v>
      </c>
      <c r="KG230" s="8">
        <f>VLOOKUP($IF230,Data!$B:$CP,Daily!KG$10,0)</f>
        <v>3236</v>
      </c>
      <c r="KH230" s="8">
        <f>VLOOKUP($IF230,Data!$B:$CP,Daily!KH$10,0)</f>
        <v>3094</v>
      </c>
      <c r="KI230" s="8">
        <f>VLOOKUP($IF230,Data!$B:$CP,Daily!KI$10,0)</f>
        <v>3486</v>
      </c>
      <c r="KJ230" s="8">
        <f>VLOOKUP($IF230,Data!$B:$CP,Daily!KJ$10,0)</f>
        <v>3520</v>
      </c>
      <c r="KK230" s="8">
        <f>VLOOKUP($IF230,Data!$B:$CP,Daily!KK$10,0)</f>
        <v>3321</v>
      </c>
      <c r="KL230" s="8">
        <f>VLOOKUP($IF230,Data!$B:$CP,Daily!KL$10,0)</f>
        <v>3358</v>
      </c>
      <c r="KM230" s="8">
        <f>VLOOKUP($IF230,Data!$B:$CP,Daily!KM$10,0)</f>
        <v>3396</v>
      </c>
      <c r="KN230" s="8">
        <f>VLOOKUP($IF230,Data!$B:$CP,Daily!KN$10,0)</f>
        <v>3052</v>
      </c>
      <c r="KO230" s="8">
        <f>VLOOKUP($IF230,Data!$B:$CP,Daily!KO$10,0)</f>
        <v>2851</v>
      </c>
      <c r="KP230" s="8">
        <f>VLOOKUP($IF230,Data!$B:$CP,Daily!KP$10,0)</f>
        <v>3296</v>
      </c>
      <c r="KQ230" s="8">
        <f>VLOOKUP($IF230,Data!$B:$CP,Daily!KQ$10,0)</f>
        <v>3296</v>
      </c>
      <c r="KR230" s="8">
        <f>VLOOKUP($IF230,Data!$B:$CP,Daily!KR$10,0)</f>
        <v>3470</v>
      </c>
      <c r="KS230" s="8">
        <f>VLOOKUP($IF230,Data!$B:$CP,Daily!KS$10,0)</f>
        <v>3516</v>
      </c>
      <c r="KT230" s="8">
        <f>VLOOKUP($IF230,Data!$B:$CP,Daily!KT$10,0)</f>
        <v>3749</v>
      </c>
      <c r="KU230" s="8">
        <f>VLOOKUP($IF230,Data!$B:$CP,Daily!KU$10,0)</f>
        <v>3382</v>
      </c>
      <c r="KV230" s="8">
        <f>VLOOKUP($IF230,Data!$B:$CP,Daily!KV$10,0)</f>
        <v>3624</v>
      </c>
      <c r="KW230" s="8">
        <f>VLOOKUP($IF230,Data!$B:$CP,Daily!KW$10,0)</f>
        <v>3470</v>
      </c>
      <c r="KX230" s="8">
        <f>VLOOKUP($IF230,Data!$B:$CP,Daily!KX$10,0)</f>
        <v>3491</v>
      </c>
      <c r="KY230" s="8">
        <f>VLOOKUP($IF230,Data!$B:$CP,Daily!KY$10,0)</f>
        <v>3410</v>
      </c>
      <c r="KZ230" s="8">
        <f>VLOOKUP($IF230,Data!$B:$CP,Daily!KZ$10,0)</f>
        <v>3390</v>
      </c>
      <c r="LA230" s="8">
        <f>VLOOKUP($IF230,Data!$B:$CP,Daily!LA$10,0)</f>
        <v>3501</v>
      </c>
      <c r="LB230" s="8">
        <f>VLOOKUP($IF230,Data!$B:$CP,Daily!LB$10,0)</f>
        <v>3306</v>
      </c>
      <c r="LC230" s="8">
        <f>VLOOKUP($IF230,Data!$B:$CP,Daily!LC$10,0)</f>
        <v>2422</v>
      </c>
      <c r="LD230" s="8">
        <f>VLOOKUP($IF230,Data!$B:$CP,Daily!LD$10,0)</f>
        <v>3288</v>
      </c>
      <c r="LE230" s="8">
        <f>VLOOKUP($IF230,Data!$B:$CP,Daily!LE$10,0)</f>
        <v>3388</v>
      </c>
      <c r="LF230" s="8">
        <f>VLOOKUP($IF230,Data!$B:$CP,Daily!LF$10,0)</f>
        <v>3405</v>
      </c>
      <c r="LG230" s="8">
        <f>VLOOKUP($IF230,Data!$B:$CP,Daily!LG$10,0)</f>
        <v>3625</v>
      </c>
      <c r="LH230" s="8">
        <f>VLOOKUP($IF230,Data!$B:$CP,Daily!LH$10,0)</f>
        <v>3836</v>
      </c>
      <c r="LI230" s="8">
        <f>VLOOKUP($IF230,Data!$B:$CP,Daily!LI$10,0)</f>
        <v>3175</v>
      </c>
      <c r="LJ230" s="8">
        <f>VLOOKUP($IF230,Data!$B:$CP,Daily!LJ$10,0)</f>
        <v>2892</v>
      </c>
      <c r="LK230" s="8">
        <f>VLOOKUP($IF230,Data!$B:$CP,Daily!LK$10,0)</f>
        <v>3408</v>
      </c>
      <c r="LL230" s="8">
        <f>VLOOKUP($IF230,Data!$B:$CP,Daily!LL$10,0)</f>
        <v>3596</v>
      </c>
      <c r="LM230" s="8">
        <f>VLOOKUP($IF230,Data!$B:$CP,Daily!LM$10,0)</f>
        <v>3281</v>
      </c>
      <c r="LN230" s="8">
        <f>VLOOKUP($IF230,Data!$B:$CP,Daily!LN$10,0)</f>
        <v>3308</v>
      </c>
      <c r="LO230" s="8">
        <f>VLOOKUP($IF230,Data!$B:$CP,Daily!LO$10,0)</f>
        <v>3446</v>
      </c>
      <c r="LP230" s="8">
        <f>VLOOKUP($IF230,Data!$B:$CP,Daily!LP$10,0)</f>
        <v>3338</v>
      </c>
      <c r="LQ230" s="8">
        <f>VLOOKUP($IF230,Data!$B:$CP,Daily!LQ$10,0)</f>
        <v>3131</v>
      </c>
      <c r="LR230" s="8">
        <f>VLOOKUP($IF230,Data!$B:$CP,Daily!LR$10,0)</f>
        <v>3304</v>
      </c>
      <c r="LS230" s="8">
        <f>VLOOKUP($IF230,Data!$B:$CP,Daily!LS$10,0)</f>
        <v>3130</v>
      </c>
      <c r="LU230" s="8">
        <f t="shared" ref="LU230:LU246" si="3439">_xlfn.QUARTILE.INC($IH230:$LR230,1)</f>
        <v>3288</v>
      </c>
      <c r="LV230" s="8">
        <f t="shared" ref="LV230:LV246" si="3440">_xlfn.QUARTILE.INC($IH230:$LR230,3)</f>
        <v>3599</v>
      </c>
      <c r="LW230" s="8">
        <f t="shared" ref="LW230" si="3441">LV230-LU230</f>
        <v>311</v>
      </c>
      <c r="LX230" s="8">
        <f>LV230+(1.25*LW230)</f>
        <v>3987.75</v>
      </c>
      <c r="LY230" s="8">
        <f>LU230-(1.25*LW230)</f>
        <v>2899.25</v>
      </c>
      <c r="LZ230" s="45"/>
      <c r="MA230" s="9">
        <f>_xlfn.STDEV.P(JL230:LS230)</f>
        <v>376.39232597856665</v>
      </c>
      <c r="MB230" s="9">
        <f>AVERAGE(LL230:LR230)</f>
        <v>3343.4285714285716</v>
      </c>
      <c r="MC230" s="9">
        <f>AVERAGE(KO230:LR230)</f>
        <v>3353.1666666666665</v>
      </c>
      <c r="MD230" s="1"/>
    </row>
    <row r="231" spans="4:342" x14ac:dyDescent="0.35">
      <c r="D231" s="59" t="str">
        <f>Data!C490</f>
        <v>server:error:CC-INVALID_CREDS</v>
      </c>
      <c r="E231" s="53" t="s">
        <v>979</v>
      </c>
      <c r="F231" s="78"/>
      <c r="G231" s="77"/>
      <c r="H231" s="78"/>
      <c r="I231" s="74"/>
      <c r="J231" s="78"/>
      <c r="K231" s="48"/>
      <c r="L231" s="50"/>
      <c r="M231" s="53"/>
      <c r="N231" s="192"/>
      <c r="O231" s="192"/>
      <c r="P231" s="55"/>
      <c r="Q231" s="192"/>
      <c r="R231" s="78"/>
      <c r="S231" s="48"/>
      <c r="T231" s="50"/>
      <c r="U231" s="53" t="str">
        <f>VLOOKUP($D231,'Metric Nature'!$C:$D,2,0)&amp;IF(($V231&lt;(LY231)),"Below",IF(($V231&gt;(LX231)),"Above","Within"))</f>
        <v>NegativeWithin</v>
      </c>
      <c r="V231" s="192">
        <f>LS231</f>
        <v>2166</v>
      </c>
      <c r="W231" s="192">
        <f t="shared" si="3435"/>
        <v>2251.2857142857142</v>
      </c>
      <c r="X231" s="55">
        <f t="shared" si="3436"/>
        <v>-3.7883114410812845E-2</v>
      </c>
      <c r="Y231" s="192">
        <f t="shared" si="3437"/>
        <v>2275.3333333333335</v>
      </c>
      <c r="Z231" s="78">
        <f t="shared" si="3438"/>
        <v>-4.8051567535892244E-2</v>
      </c>
      <c r="AA231" s="48"/>
      <c r="AB231" s="50"/>
      <c r="AC231" s="46"/>
      <c r="AI231" s="7"/>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4"/>
      <c r="DW231" s="12"/>
      <c r="DX231" s="12"/>
      <c r="DY231" s="12"/>
      <c r="DZ231" s="12"/>
      <c r="EA231" s="12"/>
      <c r="EB231" s="14"/>
      <c r="EC231" s="12"/>
      <c r="ED231" s="12"/>
      <c r="EE231" s="12"/>
      <c r="EF231" s="1"/>
      <c r="EG231" s="7"/>
      <c r="EH231" s="7"/>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13"/>
      <c r="HV231" s="40"/>
      <c r="HW231" s="40"/>
      <c r="HX231" s="40"/>
      <c r="HY231" s="40"/>
      <c r="HZ231" s="40"/>
      <c r="IA231" s="43"/>
      <c r="IB231" s="12"/>
      <c r="IC231" s="12"/>
      <c r="ID231" s="12"/>
      <c r="IE231" s="1"/>
      <c r="IF231" s="7" t="str">
        <f>Data!B490</f>
        <v>server:error:CC-INVALID_CREDSGoogle Android</v>
      </c>
      <c r="IG231" s="7" t="str">
        <f>Data!C490</f>
        <v>server:error:CC-INVALID_CREDS</v>
      </c>
      <c r="IH231" s="8">
        <f>VLOOKUP($IF231,Data!$B:$CP,Daily!IH$10,0)</f>
        <v>2328</v>
      </c>
      <c r="II231" s="8">
        <f>VLOOKUP($IF231,Data!$B:$CP,Daily!II$10,0)</f>
        <v>2694</v>
      </c>
      <c r="IJ231" s="8">
        <f>VLOOKUP($IF231,Data!$B:$CP,Daily!IJ$10,0)</f>
        <v>2201</v>
      </c>
      <c r="IK231" s="8">
        <f>VLOOKUP($IF231,Data!$B:$CP,Daily!IK$10,0)</f>
        <v>1975</v>
      </c>
      <c r="IL231" s="8">
        <f>VLOOKUP($IF231,Data!$B:$CP,Daily!IL$10,0)</f>
        <v>2069</v>
      </c>
      <c r="IM231" s="8">
        <f>VLOOKUP($IF231,Data!$B:$CP,Daily!IM$10,0)</f>
        <v>2484</v>
      </c>
      <c r="IN231" s="8">
        <f>VLOOKUP($IF231,Data!$B:$CP,Daily!IN$10,0)</f>
        <v>2763</v>
      </c>
      <c r="IO231" s="8">
        <f>VLOOKUP($IF231,Data!$B:$CP,Daily!IO$10,0)</f>
        <v>2861</v>
      </c>
      <c r="IP231" s="8">
        <f>VLOOKUP($IF231,Data!$B:$CP,Daily!IP$10,0)</f>
        <v>2789</v>
      </c>
      <c r="IQ231" s="8">
        <f>VLOOKUP($IF231,Data!$B:$CP,Daily!IQ$10,0)</f>
        <v>2236</v>
      </c>
      <c r="IR231" s="8">
        <f>VLOOKUP($IF231,Data!$B:$CP,Daily!IR$10,0)</f>
        <v>2044</v>
      </c>
      <c r="IS231" s="8">
        <f>VLOOKUP($IF231,Data!$B:$CP,Daily!IS$10,0)</f>
        <v>2298</v>
      </c>
      <c r="IT231" s="8">
        <f>VLOOKUP($IF231,Data!$B:$CP,Daily!IT$10,0)</f>
        <v>2249</v>
      </c>
      <c r="IU231" s="8">
        <f>VLOOKUP($IF231,Data!$B:$CP,Daily!IU$10,0)</f>
        <v>2348</v>
      </c>
      <c r="IV231" s="8">
        <f>VLOOKUP($IF231,Data!$B:$CP,Daily!IV$10,0)</f>
        <v>2673</v>
      </c>
      <c r="IW231" s="8">
        <f>VLOOKUP($IF231,Data!$B:$CP,Daily!IW$10,0)</f>
        <v>2520</v>
      </c>
      <c r="IX231" s="8">
        <f>VLOOKUP($IF231,Data!$B:$CP,Daily!IX$10,0)</f>
        <v>2078</v>
      </c>
      <c r="IY231" s="8">
        <f>VLOOKUP($IF231,Data!$B:$CP,Daily!IY$10,0)</f>
        <v>2062</v>
      </c>
      <c r="IZ231" s="8">
        <f>VLOOKUP($IF231,Data!$B:$CP,Daily!IZ$10,0)</f>
        <v>2216</v>
      </c>
      <c r="JA231" s="8">
        <f>VLOOKUP($IF231,Data!$B:$CP,Daily!JA$10,0)</f>
        <v>2271</v>
      </c>
      <c r="JB231" s="8">
        <f>VLOOKUP($IF231,Data!$B:$CP,Daily!JB$10,0)</f>
        <v>2187</v>
      </c>
      <c r="JC231" s="8">
        <f>VLOOKUP($IF231,Data!$B:$CP,Daily!JC$10,0)</f>
        <v>2407</v>
      </c>
      <c r="JD231" s="8">
        <f>VLOOKUP($IF231,Data!$B:$CP,Daily!JD$10,0)</f>
        <v>2328</v>
      </c>
      <c r="JE231" s="8">
        <f>VLOOKUP($IF231,Data!$B:$CP,Daily!JE$10,0)</f>
        <v>2003</v>
      </c>
      <c r="JF231" s="8">
        <f>VLOOKUP($IF231,Data!$B:$CP,Daily!JF$10,0)</f>
        <v>1879</v>
      </c>
      <c r="JG231" s="8">
        <f>VLOOKUP($IF231,Data!$B:$CP,Daily!JG$10,0)</f>
        <v>2095</v>
      </c>
      <c r="JH231" s="8">
        <f>VLOOKUP($IF231,Data!$B:$CP,Daily!JH$10,0)</f>
        <v>2262</v>
      </c>
      <c r="JI231" s="8">
        <f>VLOOKUP($IF231,Data!$B:$CP,Daily!JI$10,0)</f>
        <v>2425</v>
      </c>
      <c r="JJ231" s="8">
        <f>VLOOKUP($IF231,Data!$B:$CP,Daily!JJ$10,0)</f>
        <v>2240</v>
      </c>
      <c r="JK231" s="8">
        <f>VLOOKUP($IF231,Data!$B:$CP,Daily!JK$10,0)</f>
        <v>2589</v>
      </c>
      <c r="JL231" s="8">
        <f>VLOOKUP($IF231,Data!$B:$CP,Daily!JL$10,0)</f>
        <v>2121</v>
      </c>
      <c r="JM231" s="8">
        <f>VLOOKUP($IF231,Data!$B:$CP,Daily!JM$10,0)</f>
        <v>1892</v>
      </c>
      <c r="JN231" s="8">
        <f>VLOOKUP($IF231,Data!$B:$CP,Daily!JN$10,0)</f>
        <v>2550</v>
      </c>
      <c r="JO231" s="8">
        <f>VLOOKUP($IF231,Data!$B:$CP,Daily!JO$10,0)</f>
        <v>2742</v>
      </c>
      <c r="JP231" s="8">
        <f>VLOOKUP($IF231,Data!$B:$CP,Daily!JP$10,0)</f>
        <v>2725</v>
      </c>
      <c r="JQ231" s="8">
        <f>VLOOKUP($IF231,Data!$B:$CP,Daily!JQ$10,0)</f>
        <v>2835</v>
      </c>
      <c r="JR231" s="8">
        <f>VLOOKUP($IF231,Data!$B:$CP,Daily!JR$10,0)</f>
        <v>2554</v>
      </c>
      <c r="JS231" s="8">
        <f>VLOOKUP($IF231,Data!$B:$CP,Daily!JS$10,0)</f>
        <v>2128</v>
      </c>
      <c r="JT231" s="8">
        <f>VLOOKUP($IF231,Data!$B:$CP,Daily!JT$10,0)</f>
        <v>1927</v>
      </c>
      <c r="JU231" s="8">
        <f>VLOOKUP($IF231,Data!$B:$CP,Daily!JU$10,0)</f>
        <v>2129</v>
      </c>
      <c r="JV231" s="8">
        <f>VLOOKUP($IF231,Data!$B:$CP,Daily!JV$10,0)</f>
        <v>2301</v>
      </c>
      <c r="JW231" s="8">
        <f>VLOOKUP($IF231,Data!$B:$CP,Daily!JW$10,0)</f>
        <v>2259</v>
      </c>
      <c r="JX231" s="8">
        <f>VLOOKUP($IF231,Data!$B:$CP,Daily!JX$10,0)</f>
        <v>2397</v>
      </c>
      <c r="JY231" s="8">
        <f>VLOOKUP($IF231,Data!$B:$CP,Daily!JY$10,0)</f>
        <v>2238</v>
      </c>
      <c r="JZ231" s="8">
        <f>VLOOKUP($IF231,Data!$B:$CP,Daily!JZ$10,0)</f>
        <v>2021</v>
      </c>
      <c r="KA231" s="8">
        <f>VLOOKUP($IF231,Data!$B:$CP,Daily!KA$10,0)</f>
        <v>2020</v>
      </c>
      <c r="KB231" s="8">
        <f>VLOOKUP($IF231,Data!$B:$CP,Daily!KB$10,0)</f>
        <v>2210</v>
      </c>
      <c r="KC231" s="8">
        <f>VLOOKUP($IF231,Data!$B:$CP,Daily!KC$10,0)</f>
        <v>2355</v>
      </c>
      <c r="KD231" s="8">
        <f>VLOOKUP($IF231,Data!$B:$CP,Daily!KD$10,0)</f>
        <v>2329</v>
      </c>
      <c r="KE231" s="8">
        <f>VLOOKUP($IF231,Data!$B:$CP,Daily!KE$10,0)</f>
        <v>2198</v>
      </c>
      <c r="KF231" s="8">
        <f>VLOOKUP($IF231,Data!$B:$CP,Daily!KF$10,0)</f>
        <v>2510</v>
      </c>
      <c r="KG231" s="8">
        <f>VLOOKUP($IF231,Data!$B:$CP,Daily!KG$10,0)</f>
        <v>2031</v>
      </c>
      <c r="KH231" s="8">
        <f>VLOOKUP($IF231,Data!$B:$CP,Daily!KH$10,0)</f>
        <v>1915</v>
      </c>
      <c r="KI231" s="8">
        <f>VLOOKUP($IF231,Data!$B:$CP,Daily!KI$10,0)</f>
        <v>2252</v>
      </c>
      <c r="KJ231" s="8">
        <f>VLOOKUP($IF231,Data!$B:$CP,Daily!KJ$10,0)</f>
        <v>2241</v>
      </c>
      <c r="KK231" s="8">
        <f>VLOOKUP($IF231,Data!$B:$CP,Daily!KK$10,0)</f>
        <v>2157</v>
      </c>
      <c r="KL231" s="8">
        <f>VLOOKUP($IF231,Data!$B:$CP,Daily!KL$10,0)</f>
        <v>2244</v>
      </c>
      <c r="KM231" s="8">
        <f>VLOOKUP($IF231,Data!$B:$CP,Daily!KM$10,0)</f>
        <v>2328</v>
      </c>
      <c r="KN231" s="8">
        <f>VLOOKUP($IF231,Data!$B:$CP,Daily!KN$10,0)</f>
        <v>1921</v>
      </c>
      <c r="KO231" s="8">
        <f>VLOOKUP($IF231,Data!$B:$CP,Daily!KO$10,0)</f>
        <v>1723</v>
      </c>
      <c r="KP231" s="8">
        <f>VLOOKUP($IF231,Data!$B:$CP,Daily!KP$10,0)</f>
        <v>2069</v>
      </c>
      <c r="KQ231" s="8">
        <f>VLOOKUP($IF231,Data!$B:$CP,Daily!KQ$10,0)</f>
        <v>2123</v>
      </c>
      <c r="KR231" s="8">
        <f>VLOOKUP($IF231,Data!$B:$CP,Daily!KR$10,0)</f>
        <v>2315</v>
      </c>
      <c r="KS231" s="8">
        <f>VLOOKUP($IF231,Data!$B:$CP,Daily!KS$10,0)</f>
        <v>2299</v>
      </c>
      <c r="KT231" s="8">
        <f>VLOOKUP($IF231,Data!$B:$CP,Daily!KT$10,0)</f>
        <v>2990</v>
      </c>
      <c r="KU231" s="8">
        <f>VLOOKUP($IF231,Data!$B:$CP,Daily!KU$10,0)</f>
        <v>2349</v>
      </c>
      <c r="KV231" s="8">
        <f>VLOOKUP($IF231,Data!$B:$CP,Daily!KV$10,0)</f>
        <v>2306</v>
      </c>
      <c r="KW231" s="8">
        <f>VLOOKUP($IF231,Data!$B:$CP,Daily!KW$10,0)</f>
        <v>2367</v>
      </c>
      <c r="KX231" s="8">
        <f>VLOOKUP($IF231,Data!$B:$CP,Daily!KX$10,0)</f>
        <v>2231</v>
      </c>
      <c r="KY231" s="8">
        <f>VLOOKUP($IF231,Data!$B:$CP,Daily!KY$10,0)</f>
        <v>2180</v>
      </c>
      <c r="KZ231" s="8">
        <f>VLOOKUP($IF231,Data!$B:$CP,Daily!KZ$10,0)</f>
        <v>2478</v>
      </c>
      <c r="LA231" s="8">
        <f>VLOOKUP($IF231,Data!$B:$CP,Daily!LA$10,0)</f>
        <v>2522</v>
      </c>
      <c r="LB231" s="8">
        <f>VLOOKUP($IF231,Data!$B:$CP,Daily!LB$10,0)</f>
        <v>2198</v>
      </c>
      <c r="LC231" s="8">
        <f>VLOOKUP($IF231,Data!$B:$CP,Daily!LC$10,0)</f>
        <v>1753</v>
      </c>
      <c r="LD231" s="8">
        <f>VLOOKUP($IF231,Data!$B:$CP,Daily!LD$10,0)</f>
        <v>2114</v>
      </c>
      <c r="LE231" s="8">
        <f>VLOOKUP($IF231,Data!$B:$CP,Daily!LE$10,0)</f>
        <v>2309</v>
      </c>
      <c r="LF231" s="8">
        <f>VLOOKUP($IF231,Data!$B:$CP,Daily!LF$10,0)</f>
        <v>2262</v>
      </c>
      <c r="LG231" s="8">
        <f>VLOOKUP($IF231,Data!$B:$CP,Daily!LG$10,0)</f>
        <v>2497</v>
      </c>
      <c r="LH231" s="8">
        <f>VLOOKUP($IF231,Data!$B:$CP,Daily!LH$10,0)</f>
        <v>3048</v>
      </c>
      <c r="LI231" s="8">
        <f>VLOOKUP($IF231,Data!$B:$CP,Daily!LI$10,0)</f>
        <v>2189</v>
      </c>
      <c r="LJ231" s="8">
        <f>VLOOKUP($IF231,Data!$B:$CP,Daily!LJ$10,0)</f>
        <v>1928</v>
      </c>
      <c r="LK231" s="8">
        <f>VLOOKUP($IF231,Data!$B:$CP,Daily!LK$10,0)</f>
        <v>2251</v>
      </c>
      <c r="LL231" s="8">
        <f>VLOOKUP($IF231,Data!$B:$CP,Daily!LL$10,0)</f>
        <v>2204</v>
      </c>
      <c r="LM231" s="8">
        <f>VLOOKUP($IF231,Data!$B:$CP,Daily!LM$10,0)</f>
        <v>2388</v>
      </c>
      <c r="LN231" s="8">
        <f>VLOOKUP($IF231,Data!$B:$CP,Daily!LN$10,0)</f>
        <v>2344</v>
      </c>
      <c r="LO231" s="8">
        <f>VLOOKUP($IF231,Data!$B:$CP,Daily!LO$10,0)</f>
        <v>2439</v>
      </c>
      <c r="LP231" s="8">
        <f>VLOOKUP($IF231,Data!$B:$CP,Daily!LP$10,0)</f>
        <v>2236</v>
      </c>
      <c r="LQ231" s="8">
        <f>VLOOKUP($IF231,Data!$B:$CP,Daily!LQ$10,0)</f>
        <v>1965</v>
      </c>
      <c r="LR231" s="8">
        <f>VLOOKUP($IF231,Data!$B:$CP,Daily!LR$10,0)</f>
        <v>2183</v>
      </c>
      <c r="LS231" s="8">
        <f>VLOOKUP($IF231,Data!$B:$CP,Daily!LS$10,0)</f>
        <v>2166</v>
      </c>
      <c r="LU231" s="8">
        <f t="shared" si="3439"/>
        <v>2123</v>
      </c>
      <c r="LV231" s="8">
        <f t="shared" si="3440"/>
        <v>2397</v>
      </c>
      <c r="LW231" s="8">
        <f t="shared" ref="LW231:LW234" si="3442">LV231-LU231</f>
        <v>274</v>
      </c>
      <c r="LX231" s="8">
        <f t="shared" ref="LX231:LX234" si="3443">LV231+(1.25*LW231)</f>
        <v>2739.5</v>
      </c>
      <c r="LY231" s="8">
        <f t="shared" ref="LY231:LY234" si="3444">LU231-(1.25*LW231)</f>
        <v>1780.5</v>
      </c>
      <c r="LZ231" s="45"/>
      <c r="MA231" s="9">
        <f t="shared" ref="MA231:MA234" si="3445">_xlfn.STDEV.P(JL231:LS231)</f>
        <v>259.24312055588967</v>
      </c>
      <c r="MB231" s="9">
        <f t="shared" ref="MB231:MB234" si="3446">AVERAGE(LL231:LR231)</f>
        <v>2251.2857142857142</v>
      </c>
      <c r="MC231" s="9">
        <f t="shared" ref="MC231:MC234" si="3447">AVERAGE(KO231:LR231)</f>
        <v>2275.3333333333335</v>
      </c>
    </row>
    <row r="232" spans="4:342" x14ac:dyDescent="0.35">
      <c r="D232" s="59" t="str">
        <f>Data!C491</f>
        <v>server:error:CC-INTERNAL_ERROR</v>
      </c>
      <c r="E232" s="53" t="s">
        <v>979</v>
      </c>
      <c r="F232" s="48"/>
      <c r="G232" s="77"/>
      <c r="H232" s="48"/>
      <c r="I232" s="74"/>
      <c r="J232" s="48"/>
      <c r="K232" s="48"/>
      <c r="L232" s="50"/>
      <c r="M232" s="53"/>
      <c r="N232" s="192"/>
      <c r="O232" s="192"/>
      <c r="P232" s="55"/>
      <c r="Q232" s="192"/>
      <c r="R232" s="48"/>
      <c r="S232" s="48"/>
      <c r="T232" s="50"/>
      <c r="U232" s="53" t="str">
        <f>VLOOKUP($D232,'Metric Nature'!$C:$D,2,0)&amp;IF(($V232&lt;(LY232)),"Below",IF(($V232&gt;(LX232)),"Above","Within"))</f>
        <v>NegativeWithin</v>
      </c>
      <c r="V232" s="192">
        <f>LS232</f>
        <v>2109</v>
      </c>
      <c r="W232" s="192">
        <f t="shared" si="3435"/>
        <v>2697.2857142857142</v>
      </c>
      <c r="X232" s="55">
        <f t="shared" si="3436"/>
        <v>-0.21810285472167787</v>
      </c>
      <c r="Y232" s="192">
        <f t="shared" si="3437"/>
        <v>3052.1</v>
      </c>
      <c r="Z232" s="48">
        <f t="shared" si="3438"/>
        <v>-0.30900036040758821</v>
      </c>
      <c r="AA232" s="48"/>
      <c r="AB232" s="50"/>
      <c r="AC232" s="46"/>
      <c r="AI232" s="7"/>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4"/>
      <c r="DW232" s="12"/>
      <c r="DX232" s="12"/>
      <c r="DY232" s="12"/>
      <c r="DZ232" s="12"/>
      <c r="EA232" s="12"/>
      <c r="EB232" s="14"/>
      <c r="EC232" s="12"/>
      <c r="ED232" s="12"/>
      <c r="EE232" s="12"/>
      <c r="EF232" s="1"/>
      <c r="EG232" s="7"/>
      <c r="EH232" s="7"/>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13"/>
      <c r="HV232" s="40"/>
      <c r="HW232" s="40"/>
      <c r="HX232" s="40"/>
      <c r="HY232" s="40"/>
      <c r="HZ232" s="40"/>
      <c r="IA232" s="43"/>
      <c r="IB232" s="12"/>
      <c r="IC232" s="12"/>
      <c r="ID232" s="12"/>
      <c r="IE232" s="1"/>
      <c r="IF232" s="7" t="str">
        <f>Data!B491</f>
        <v>server:error:CC-INTERNAL_ERRORGoogle Android</v>
      </c>
      <c r="IG232" s="7" t="str">
        <f>Data!C491</f>
        <v>server:error:CC-INTERNAL_ERROR</v>
      </c>
      <c r="IH232" s="8">
        <f>VLOOKUP($IF232,Data!$B:$CP,Daily!IH$10,0)</f>
        <v>2053</v>
      </c>
      <c r="II232" s="8">
        <f>VLOOKUP($IF232,Data!$B:$CP,Daily!II$10,0)</f>
        <v>1936</v>
      </c>
      <c r="IJ232" s="8">
        <f>VLOOKUP($IF232,Data!$B:$CP,Daily!IJ$10,0)</f>
        <v>1891</v>
      </c>
      <c r="IK232" s="8">
        <f>VLOOKUP($IF232,Data!$B:$CP,Daily!IK$10,0)</f>
        <v>1844</v>
      </c>
      <c r="IL232" s="8">
        <f>VLOOKUP($IF232,Data!$B:$CP,Daily!IL$10,0)</f>
        <v>1825</v>
      </c>
      <c r="IM232" s="8">
        <f>VLOOKUP($IF232,Data!$B:$CP,Daily!IM$10,0)</f>
        <v>2190</v>
      </c>
      <c r="IN232" s="8">
        <f>VLOOKUP($IF232,Data!$B:$CP,Daily!IN$10,0)</f>
        <v>2256</v>
      </c>
      <c r="IO232" s="8">
        <f>VLOOKUP($IF232,Data!$B:$CP,Daily!IO$10,0)</f>
        <v>2448</v>
      </c>
      <c r="IP232" s="8">
        <f>VLOOKUP($IF232,Data!$B:$CP,Daily!IP$10,0)</f>
        <v>2246</v>
      </c>
      <c r="IQ232" s="8">
        <f>VLOOKUP($IF232,Data!$B:$CP,Daily!IQ$10,0)</f>
        <v>2032</v>
      </c>
      <c r="IR232" s="8">
        <f>VLOOKUP($IF232,Data!$B:$CP,Daily!IR$10,0)</f>
        <v>2085</v>
      </c>
      <c r="IS232" s="8">
        <f>VLOOKUP($IF232,Data!$B:$CP,Daily!IS$10,0)</f>
        <v>1979</v>
      </c>
      <c r="IT232" s="8">
        <f>VLOOKUP($IF232,Data!$B:$CP,Daily!IT$10,0)</f>
        <v>3524</v>
      </c>
      <c r="IU232" s="8">
        <f>VLOOKUP($IF232,Data!$B:$CP,Daily!IU$10,0)</f>
        <v>2533</v>
      </c>
      <c r="IV232" s="8">
        <f>VLOOKUP($IF232,Data!$B:$CP,Daily!IV$10,0)</f>
        <v>1834</v>
      </c>
      <c r="IW232" s="8">
        <f>VLOOKUP($IF232,Data!$B:$CP,Daily!IW$10,0)</f>
        <v>1980</v>
      </c>
      <c r="IX232" s="8">
        <f>VLOOKUP($IF232,Data!$B:$CP,Daily!IX$10,0)</f>
        <v>2137</v>
      </c>
      <c r="IY232" s="8">
        <f>VLOOKUP($IF232,Data!$B:$CP,Daily!IY$10,0)</f>
        <v>2834</v>
      </c>
      <c r="IZ232" s="8">
        <f>VLOOKUP($IF232,Data!$B:$CP,Daily!IZ$10,0)</f>
        <v>2003</v>
      </c>
      <c r="JA232" s="8">
        <f>VLOOKUP($IF232,Data!$B:$CP,Daily!JA$10,0)</f>
        <v>5602</v>
      </c>
      <c r="JB232" s="8">
        <f>VLOOKUP($IF232,Data!$B:$CP,Daily!JB$10,0)</f>
        <v>2045</v>
      </c>
      <c r="JC232" s="8">
        <f>VLOOKUP($IF232,Data!$B:$CP,Daily!JC$10,0)</f>
        <v>4887</v>
      </c>
      <c r="JD232" s="8">
        <f>VLOOKUP($IF232,Data!$B:$CP,Daily!JD$10,0)</f>
        <v>2485</v>
      </c>
      <c r="JE232" s="8">
        <f>VLOOKUP($IF232,Data!$B:$CP,Daily!JE$10,0)</f>
        <v>2010</v>
      </c>
      <c r="JF232" s="8">
        <f>VLOOKUP($IF232,Data!$B:$CP,Daily!JF$10,0)</f>
        <v>2100</v>
      </c>
      <c r="JG232" s="8">
        <f>VLOOKUP($IF232,Data!$B:$CP,Daily!JG$10,0)</f>
        <v>2085</v>
      </c>
      <c r="JH232" s="8">
        <f>VLOOKUP($IF232,Data!$B:$CP,Daily!JH$10,0)</f>
        <v>2902</v>
      </c>
      <c r="JI232" s="8">
        <f>VLOOKUP($IF232,Data!$B:$CP,Daily!JI$10,0)</f>
        <v>2080</v>
      </c>
      <c r="JJ232" s="8">
        <f>VLOOKUP($IF232,Data!$B:$CP,Daily!JJ$10,0)</f>
        <v>2349</v>
      </c>
      <c r="JK232" s="8">
        <f>VLOOKUP($IF232,Data!$B:$CP,Daily!JK$10,0)</f>
        <v>1750</v>
      </c>
      <c r="JL232" s="8">
        <f>VLOOKUP($IF232,Data!$B:$CP,Daily!JL$10,0)</f>
        <v>1928</v>
      </c>
      <c r="JM232" s="8">
        <f>VLOOKUP($IF232,Data!$B:$CP,Daily!JM$10,0)</f>
        <v>2062</v>
      </c>
      <c r="JN232" s="8">
        <f>VLOOKUP($IF232,Data!$B:$CP,Daily!JN$10,0)</f>
        <v>2253</v>
      </c>
      <c r="JO232" s="8">
        <f>VLOOKUP($IF232,Data!$B:$CP,Daily!JO$10,0)</f>
        <v>2249</v>
      </c>
      <c r="JP232" s="8">
        <f>VLOOKUP($IF232,Data!$B:$CP,Daily!JP$10,0)</f>
        <v>4602</v>
      </c>
      <c r="JQ232" s="8">
        <f>VLOOKUP($IF232,Data!$B:$CP,Daily!JQ$10,0)</f>
        <v>2042</v>
      </c>
      <c r="JR232" s="8">
        <f>VLOOKUP($IF232,Data!$B:$CP,Daily!JR$10,0)</f>
        <v>2014</v>
      </c>
      <c r="JS232" s="8">
        <f>VLOOKUP($IF232,Data!$B:$CP,Daily!JS$10,0)</f>
        <v>1990</v>
      </c>
      <c r="JT232" s="8">
        <f>VLOOKUP($IF232,Data!$B:$CP,Daily!JT$10,0)</f>
        <v>2030</v>
      </c>
      <c r="JU232" s="8">
        <f>VLOOKUP($IF232,Data!$B:$CP,Daily!JU$10,0)</f>
        <v>1937</v>
      </c>
      <c r="JV232" s="8">
        <f>VLOOKUP($IF232,Data!$B:$CP,Daily!JV$10,0)</f>
        <v>4722</v>
      </c>
      <c r="JW232" s="8">
        <f>VLOOKUP($IF232,Data!$B:$CP,Daily!JW$10,0)</f>
        <v>2035</v>
      </c>
      <c r="JX232" s="8">
        <f>VLOOKUP($IF232,Data!$B:$CP,Daily!JX$10,0)</f>
        <v>1878</v>
      </c>
      <c r="JY232" s="8">
        <f>VLOOKUP($IF232,Data!$B:$CP,Daily!JY$10,0)</f>
        <v>1844</v>
      </c>
      <c r="JZ232" s="8">
        <f>VLOOKUP($IF232,Data!$B:$CP,Daily!JZ$10,0)</f>
        <v>2629</v>
      </c>
      <c r="KA232" s="8">
        <f>VLOOKUP($IF232,Data!$B:$CP,Daily!KA$10,0)</f>
        <v>6961</v>
      </c>
      <c r="KB232" s="8">
        <f>VLOOKUP($IF232,Data!$B:$CP,Daily!KB$10,0)</f>
        <v>1884</v>
      </c>
      <c r="KC232" s="8">
        <f>VLOOKUP($IF232,Data!$B:$CP,Daily!KC$10,0)</f>
        <v>3856</v>
      </c>
      <c r="KD232" s="8">
        <f>VLOOKUP($IF232,Data!$B:$CP,Daily!KD$10,0)</f>
        <v>2627</v>
      </c>
      <c r="KE232" s="8">
        <f>VLOOKUP($IF232,Data!$B:$CP,Daily!KE$10,0)</f>
        <v>2140</v>
      </c>
      <c r="KF232" s="8">
        <f>VLOOKUP($IF232,Data!$B:$CP,Daily!KF$10,0)</f>
        <v>2647</v>
      </c>
      <c r="KG232" s="8">
        <f>VLOOKUP($IF232,Data!$B:$CP,Daily!KG$10,0)</f>
        <v>2270</v>
      </c>
      <c r="KH232" s="8">
        <f>VLOOKUP($IF232,Data!$B:$CP,Daily!KH$10,0)</f>
        <v>2103</v>
      </c>
      <c r="KI232" s="8">
        <f>VLOOKUP($IF232,Data!$B:$CP,Daily!KI$10,0)</f>
        <v>2617</v>
      </c>
      <c r="KJ232" s="8">
        <f>VLOOKUP($IF232,Data!$B:$CP,Daily!KJ$10,0)</f>
        <v>2341</v>
      </c>
      <c r="KK232" s="8">
        <f>VLOOKUP($IF232,Data!$B:$CP,Daily!KK$10,0)</f>
        <v>2112</v>
      </c>
      <c r="KL232" s="8">
        <f>VLOOKUP($IF232,Data!$B:$CP,Daily!KL$10,0)</f>
        <v>2128</v>
      </c>
      <c r="KM232" s="8">
        <f>VLOOKUP($IF232,Data!$B:$CP,Daily!KM$10,0)</f>
        <v>2869</v>
      </c>
      <c r="KN232" s="8">
        <f>VLOOKUP($IF232,Data!$B:$CP,Daily!KN$10,0)</f>
        <v>2190</v>
      </c>
      <c r="KO232" s="8">
        <f>VLOOKUP($IF232,Data!$B:$CP,Daily!KO$10,0)</f>
        <v>1978</v>
      </c>
      <c r="KP232" s="8">
        <f>VLOOKUP($IF232,Data!$B:$CP,Daily!KP$10,0)</f>
        <v>3640</v>
      </c>
      <c r="KQ232" s="8">
        <f>VLOOKUP($IF232,Data!$B:$CP,Daily!KQ$10,0)</f>
        <v>4308</v>
      </c>
      <c r="KR232" s="8">
        <f>VLOOKUP($IF232,Data!$B:$CP,Daily!KR$10,0)</f>
        <v>2235</v>
      </c>
      <c r="KS232" s="8">
        <f>VLOOKUP($IF232,Data!$B:$CP,Daily!KS$10,0)</f>
        <v>2158</v>
      </c>
      <c r="KT232" s="8">
        <f>VLOOKUP($IF232,Data!$B:$CP,Daily!KT$10,0)</f>
        <v>4554</v>
      </c>
      <c r="KU232" s="8">
        <f>VLOOKUP($IF232,Data!$B:$CP,Daily!KU$10,0)</f>
        <v>2266</v>
      </c>
      <c r="KV232" s="8">
        <f>VLOOKUP($IF232,Data!$B:$CP,Daily!KV$10,0)</f>
        <v>2608</v>
      </c>
      <c r="KW232" s="8">
        <f>VLOOKUP($IF232,Data!$B:$CP,Daily!KW$10,0)</f>
        <v>2072</v>
      </c>
      <c r="KX232" s="8">
        <f>VLOOKUP($IF232,Data!$B:$CP,Daily!KX$10,0)</f>
        <v>1997</v>
      </c>
      <c r="KY232" s="8">
        <f>VLOOKUP($IF232,Data!$B:$CP,Daily!KY$10,0)</f>
        <v>1976</v>
      </c>
      <c r="KZ232" s="8">
        <f>VLOOKUP($IF232,Data!$B:$CP,Daily!KZ$10,0)</f>
        <v>3140</v>
      </c>
      <c r="LA232" s="8">
        <f>VLOOKUP($IF232,Data!$B:$CP,Daily!LA$10,0)</f>
        <v>4888</v>
      </c>
      <c r="LB232" s="8">
        <f>VLOOKUP($IF232,Data!$B:$CP,Daily!LB$10,0)</f>
        <v>2370</v>
      </c>
      <c r="LC232" s="8">
        <f>VLOOKUP($IF232,Data!$B:$CP,Daily!LC$10,0)</f>
        <v>2029</v>
      </c>
      <c r="LD232" s="8">
        <f>VLOOKUP($IF232,Data!$B:$CP,Daily!LD$10,0)</f>
        <v>2206</v>
      </c>
      <c r="LE232" s="8">
        <f>VLOOKUP($IF232,Data!$B:$CP,Daily!LE$10,0)</f>
        <v>5573</v>
      </c>
      <c r="LF232" s="8">
        <f>VLOOKUP($IF232,Data!$B:$CP,Daily!LF$10,0)</f>
        <v>2487</v>
      </c>
      <c r="LG232" s="8">
        <f>VLOOKUP($IF232,Data!$B:$CP,Daily!LG$10,0)</f>
        <v>2614</v>
      </c>
      <c r="LH232" s="8">
        <f>VLOOKUP($IF232,Data!$B:$CP,Daily!LH$10,0)</f>
        <v>10222</v>
      </c>
      <c r="LI232" s="8">
        <f>VLOOKUP($IF232,Data!$B:$CP,Daily!LI$10,0)</f>
        <v>2500</v>
      </c>
      <c r="LJ232" s="8">
        <f>VLOOKUP($IF232,Data!$B:$CP,Daily!LJ$10,0)</f>
        <v>2289</v>
      </c>
      <c r="LK232" s="8">
        <f>VLOOKUP($IF232,Data!$B:$CP,Daily!LK$10,0)</f>
        <v>2572</v>
      </c>
      <c r="LL232" s="8">
        <f>VLOOKUP($IF232,Data!$B:$CP,Daily!LL$10,0)</f>
        <v>2256</v>
      </c>
      <c r="LM232" s="8">
        <f>VLOOKUP($IF232,Data!$B:$CP,Daily!LM$10,0)</f>
        <v>2410</v>
      </c>
      <c r="LN232" s="8">
        <f>VLOOKUP($IF232,Data!$B:$CP,Daily!LN$10,0)</f>
        <v>4638</v>
      </c>
      <c r="LO232" s="8">
        <f>VLOOKUP($IF232,Data!$B:$CP,Daily!LO$10,0)</f>
        <v>2468</v>
      </c>
      <c r="LP232" s="8">
        <f>VLOOKUP($IF232,Data!$B:$CP,Daily!LP$10,0)</f>
        <v>2526</v>
      </c>
      <c r="LQ232" s="8">
        <f>VLOOKUP($IF232,Data!$B:$CP,Daily!LQ$10,0)</f>
        <v>2316</v>
      </c>
      <c r="LR232" s="8">
        <f>VLOOKUP($IF232,Data!$B:$CP,Daily!LR$10,0)</f>
        <v>2267</v>
      </c>
      <c r="LS232" s="8">
        <f>VLOOKUP($IF232,Data!$B:$CP,Daily!LS$10,0)</f>
        <v>2109</v>
      </c>
      <c r="LU232" s="8">
        <f t="shared" si="3439"/>
        <v>2032</v>
      </c>
      <c r="LV232" s="8">
        <f t="shared" si="3440"/>
        <v>2614</v>
      </c>
      <c r="LW232" s="8">
        <f t="shared" si="3442"/>
        <v>582</v>
      </c>
      <c r="LX232" s="8">
        <f t="shared" si="3443"/>
        <v>3341.5</v>
      </c>
      <c r="LY232" s="8">
        <f t="shared" si="3444"/>
        <v>1304.5</v>
      </c>
      <c r="LZ232" s="43"/>
      <c r="MA232" s="9">
        <f t="shared" si="3445"/>
        <v>1414.4613517362557</v>
      </c>
      <c r="MB232" s="9">
        <f t="shared" si="3446"/>
        <v>2697.2857142857142</v>
      </c>
      <c r="MC232" s="9">
        <f t="shared" si="3447"/>
        <v>3052.1</v>
      </c>
      <c r="MD232" s="1"/>
    </row>
    <row r="233" spans="4:342" x14ac:dyDescent="0.35">
      <c r="D233" s="59" t="str">
        <f>Data!C492</f>
        <v>server:error:CC-TOKEN_EXPIRED</v>
      </c>
      <c r="E233" s="53" t="s">
        <v>979</v>
      </c>
      <c r="F233" s="48"/>
      <c r="G233" s="77"/>
      <c r="H233" s="48"/>
      <c r="I233" s="74"/>
      <c r="J233" s="48"/>
      <c r="K233" s="48"/>
      <c r="L233" s="50"/>
      <c r="M233" s="53"/>
      <c r="N233" s="192"/>
      <c r="O233" s="192"/>
      <c r="P233" s="55"/>
      <c r="Q233" s="192"/>
      <c r="R233" s="48"/>
      <c r="S233" s="48"/>
      <c r="T233" s="50"/>
      <c r="U233" s="53" t="str">
        <f>VLOOKUP($D233,'Metric Nature'!$C:$D,2,0)&amp;IF(($V233&lt;(LY233)),"Below",IF(($V233&gt;(LX233)),"Above","Within"))</f>
        <v>NegativeWithin</v>
      </c>
      <c r="V233" s="192">
        <f>LS233</f>
        <v>910</v>
      </c>
      <c r="W233" s="192">
        <f t="shared" si="3435"/>
        <v>963.85714285714289</v>
      </c>
      <c r="X233" s="55">
        <f t="shared" si="3436"/>
        <v>-5.5876685934489433E-2</v>
      </c>
      <c r="Y233" s="192">
        <f t="shared" si="3437"/>
        <v>922.9</v>
      </c>
      <c r="Z233" s="48">
        <f t="shared" si="3438"/>
        <v>-1.3977679055152212E-2</v>
      </c>
      <c r="AA233" s="48">
        <f t="shared" ref="AA233" si="3448">MA233/AA$36</f>
        <v>3.6866219948940279E-2</v>
      </c>
      <c r="AB233" s="50"/>
      <c r="AC233" s="46"/>
      <c r="AI233" s="7"/>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4"/>
      <c r="DW233" s="12"/>
      <c r="DX233" s="12"/>
      <c r="DY233" s="12"/>
      <c r="DZ233" s="12"/>
      <c r="EA233" s="12"/>
      <c r="EB233" s="14"/>
      <c r="EC233" s="12"/>
      <c r="ED233" s="12"/>
      <c r="EE233" s="12"/>
      <c r="EF233" s="101"/>
      <c r="EG233" s="7"/>
      <c r="EH233" s="7"/>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13"/>
      <c r="HV233" s="40"/>
      <c r="HW233" s="40"/>
      <c r="HX233" s="40"/>
      <c r="HY233" s="40"/>
      <c r="HZ233" s="40"/>
      <c r="IA233" s="43"/>
      <c r="IB233" s="12"/>
      <c r="IC233" s="12"/>
      <c r="ID233" s="12"/>
      <c r="IE233" s="13"/>
      <c r="IF233" s="7" t="str">
        <f>Data!B492</f>
        <v>server:error:CC-TOKEN_EXPIREDGoogle Android</v>
      </c>
      <c r="IG233" s="7" t="str">
        <f>Data!C492</f>
        <v>server:error:CC-TOKEN_EXPIRED</v>
      </c>
      <c r="IH233" s="8">
        <f>VLOOKUP($IF233,Data!$B:$CP,Daily!IH$10,0)</f>
        <v>969</v>
      </c>
      <c r="II233" s="8">
        <f>VLOOKUP($IF233,Data!$B:$CP,Daily!II$10,0)</f>
        <v>1010</v>
      </c>
      <c r="IJ233" s="8">
        <f>VLOOKUP($IF233,Data!$B:$CP,Daily!IJ$10,0)</f>
        <v>815</v>
      </c>
      <c r="IK233" s="8">
        <f>VLOOKUP($IF233,Data!$B:$CP,Daily!IK$10,0)</f>
        <v>727</v>
      </c>
      <c r="IL233" s="8">
        <f>VLOOKUP($IF233,Data!$B:$CP,Daily!IL$10,0)</f>
        <v>785</v>
      </c>
      <c r="IM233" s="8">
        <f>VLOOKUP($IF233,Data!$B:$CP,Daily!IM$10,0)</f>
        <v>943</v>
      </c>
      <c r="IN233" s="8">
        <f>VLOOKUP($IF233,Data!$B:$CP,Daily!IN$10,0)</f>
        <v>1148</v>
      </c>
      <c r="IO233" s="8">
        <f>VLOOKUP($IF233,Data!$B:$CP,Daily!IO$10,0)</f>
        <v>1237</v>
      </c>
      <c r="IP233" s="8">
        <f>VLOOKUP($IF233,Data!$B:$CP,Daily!IP$10,0)</f>
        <v>1102</v>
      </c>
      <c r="IQ233" s="8">
        <f>VLOOKUP($IF233,Data!$B:$CP,Daily!IQ$10,0)</f>
        <v>870</v>
      </c>
      <c r="IR233" s="8">
        <f>VLOOKUP($IF233,Data!$B:$CP,Daily!IR$10,0)</f>
        <v>829</v>
      </c>
      <c r="IS233" s="8">
        <f>VLOOKUP($IF233,Data!$B:$CP,Daily!IS$10,0)</f>
        <v>906</v>
      </c>
      <c r="IT233" s="8">
        <f>VLOOKUP($IF233,Data!$B:$CP,Daily!IT$10,0)</f>
        <v>947</v>
      </c>
      <c r="IU233" s="8">
        <f>VLOOKUP($IF233,Data!$B:$CP,Daily!IU$10,0)</f>
        <v>1038</v>
      </c>
      <c r="IV233" s="8">
        <f>VLOOKUP($IF233,Data!$B:$CP,Daily!IV$10,0)</f>
        <v>1251</v>
      </c>
      <c r="IW233" s="8">
        <f>VLOOKUP($IF233,Data!$B:$CP,Daily!IW$10,0)</f>
        <v>1165</v>
      </c>
      <c r="IX233" s="8">
        <f>VLOOKUP($IF233,Data!$B:$CP,Daily!IX$10,0)</f>
        <v>845</v>
      </c>
      <c r="IY233" s="8">
        <f>VLOOKUP($IF233,Data!$B:$CP,Daily!IY$10,0)</f>
        <v>865</v>
      </c>
      <c r="IZ233" s="8">
        <f>VLOOKUP($IF233,Data!$B:$CP,Daily!IZ$10,0)</f>
        <v>907</v>
      </c>
      <c r="JA233" s="8">
        <f>VLOOKUP($IF233,Data!$B:$CP,Daily!JA$10,0)</f>
        <v>966</v>
      </c>
      <c r="JB233" s="8">
        <f>VLOOKUP($IF233,Data!$B:$CP,Daily!JB$10,0)</f>
        <v>947</v>
      </c>
      <c r="JC233" s="8">
        <f>VLOOKUP($IF233,Data!$B:$CP,Daily!JC$10,0)</f>
        <v>887</v>
      </c>
      <c r="JD233" s="8">
        <f>VLOOKUP($IF233,Data!$B:$CP,Daily!JD$10,0)</f>
        <v>951</v>
      </c>
      <c r="JE233" s="8">
        <f>VLOOKUP($IF233,Data!$B:$CP,Daily!JE$10,0)</f>
        <v>841</v>
      </c>
      <c r="JF233" s="8">
        <f>VLOOKUP($IF233,Data!$B:$CP,Daily!JF$10,0)</f>
        <v>705</v>
      </c>
      <c r="JG233" s="8">
        <f>VLOOKUP($IF233,Data!$B:$CP,Daily!JG$10,0)</f>
        <v>840</v>
      </c>
      <c r="JH233" s="8">
        <f>VLOOKUP($IF233,Data!$B:$CP,Daily!JH$10,0)</f>
        <v>953</v>
      </c>
      <c r="JI233" s="8">
        <f>VLOOKUP($IF233,Data!$B:$CP,Daily!JI$10,0)</f>
        <v>1030</v>
      </c>
      <c r="JJ233" s="8">
        <f>VLOOKUP($IF233,Data!$B:$CP,Daily!JJ$10,0)</f>
        <v>1048</v>
      </c>
      <c r="JK233" s="8">
        <f>VLOOKUP($IF233,Data!$B:$CP,Daily!JK$10,0)</f>
        <v>1168</v>
      </c>
      <c r="JL233" s="8">
        <f>VLOOKUP($IF233,Data!$B:$CP,Daily!JL$10,0)</f>
        <v>1122</v>
      </c>
      <c r="JM233" s="8">
        <f>VLOOKUP($IF233,Data!$B:$CP,Daily!JM$10,0)</f>
        <v>793</v>
      </c>
      <c r="JN233" s="8">
        <f>VLOOKUP($IF233,Data!$B:$CP,Daily!JN$10,0)</f>
        <v>890</v>
      </c>
      <c r="JO233" s="8">
        <f>VLOOKUP($IF233,Data!$B:$CP,Daily!JO$10,0)</f>
        <v>976</v>
      </c>
      <c r="JP233" s="8">
        <f>VLOOKUP($IF233,Data!$B:$CP,Daily!JP$10,0)</f>
        <v>1027</v>
      </c>
      <c r="JQ233" s="8">
        <f>VLOOKUP($IF233,Data!$B:$CP,Daily!JQ$10,0)</f>
        <v>1039</v>
      </c>
      <c r="JR233" s="8">
        <f>VLOOKUP($IF233,Data!$B:$CP,Daily!JR$10,0)</f>
        <v>964</v>
      </c>
      <c r="JS233" s="8">
        <f>VLOOKUP($IF233,Data!$B:$CP,Daily!JS$10,0)</f>
        <v>850</v>
      </c>
      <c r="JT233" s="8">
        <f>VLOOKUP($IF233,Data!$B:$CP,Daily!JT$10,0)</f>
        <v>678</v>
      </c>
      <c r="JU233" s="8">
        <f>VLOOKUP($IF233,Data!$B:$CP,Daily!JU$10,0)</f>
        <v>852</v>
      </c>
      <c r="JV233" s="8">
        <f>VLOOKUP($IF233,Data!$B:$CP,Daily!JV$10,0)</f>
        <v>840</v>
      </c>
      <c r="JW233" s="8">
        <f>VLOOKUP($IF233,Data!$B:$CP,Daily!JW$10,0)</f>
        <v>968</v>
      </c>
      <c r="JX233" s="8">
        <f>VLOOKUP($IF233,Data!$B:$CP,Daily!JX$10,0)</f>
        <v>902</v>
      </c>
      <c r="JY233" s="8">
        <f>VLOOKUP($IF233,Data!$B:$CP,Daily!JY$10,0)</f>
        <v>935</v>
      </c>
      <c r="JZ233" s="8">
        <f>VLOOKUP($IF233,Data!$B:$CP,Daily!JZ$10,0)</f>
        <v>749</v>
      </c>
      <c r="KA233" s="8">
        <f>VLOOKUP($IF233,Data!$B:$CP,Daily!KA$10,0)</f>
        <v>598</v>
      </c>
      <c r="KB233" s="8">
        <f>VLOOKUP($IF233,Data!$B:$CP,Daily!KB$10,0)</f>
        <v>824</v>
      </c>
      <c r="KC233" s="8">
        <f>VLOOKUP($IF233,Data!$B:$CP,Daily!KC$10,0)</f>
        <v>924</v>
      </c>
      <c r="KD233" s="8">
        <f>VLOOKUP($IF233,Data!$B:$CP,Daily!KD$10,0)</f>
        <v>1003</v>
      </c>
      <c r="KE233" s="8">
        <f>VLOOKUP($IF233,Data!$B:$CP,Daily!KE$10,0)</f>
        <v>907</v>
      </c>
      <c r="KF233" s="8">
        <f>VLOOKUP($IF233,Data!$B:$CP,Daily!KF$10,0)</f>
        <v>1005</v>
      </c>
      <c r="KG233" s="8">
        <f>VLOOKUP($IF233,Data!$B:$CP,Daily!KG$10,0)</f>
        <v>813</v>
      </c>
      <c r="KH233" s="8">
        <f>VLOOKUP($IF233,Data!$B:$CP,Daily!KH$10,0)</f>
        <v>721</v>
      </c>
      <c r="KI233" s="8">
        <f>VLOOKUP($IF233,Data!$B:$CP,Daily!KI$10,0)</f>
        <v>913</v>
      </c>
      <c r="KJ233" s="8">
        <f>VLOOKUP($IF233,Data!$B:$CP,Daily!KJ$10,0)</f>
        <v>1061</v>
      </c>
      <c r="KK233" s="8">
        <f>VLOOKUP($IF233,Data!$B:$CP,Daily!KK$10,0)</f>
        <v>917</v>
      </c>
      <c r="KL233" s="8">
        <f>VLOOKUP($IF233,Data!$B:$CP,Daily!KL$10,0)</f>
        <v>875</v>
      </c>
      <c r="KM233" s="8">
        <f>VLOOKUP($IF233,Data!$B:$CP,Daily!KM$10,0)</f>
        <v>997</v>
      </c>
      <c r="KN233" s="8">
        <f>VLOOKUP($IF233,Data!$B:$CP,Daily!KN$10,0)</f>
        <v>755</v>
      </c>
      <c r="KO233" s="8">
        <f>VLOOKUP($IF233,Data!$B:$CP,Daily!KO$10,0)</f>
        <v>682</v>
      </c>
      <c r="KP233" s="8">
        <f>VLOOKUP($IF233,Data!$B:$CP,Daily!KP$10,0)</f>
        <v>807</v>
      </c>
      <c r="KQ233" s="8">
        <f>VLOOKUP($IF233,Data!$B:$CP,Daily!KQ$10,0)</f>
        <v>895</v>
      </c>
      <c r="KR233" s="8">
        <f>VLOOKUP($IF233,Data!$B:$CP,Daily!KR$10,0)</f>
        <v>922</v>
      </c>
      <c r="KS233" s="8">
        <f>VLOOKUP($IF233,Data!$B:$CP,Daily!KS$10,0)</f>
        <v>871</v>
      </c>
      <c r="KT233" s="8">
        <f>VLOOKUP($IF233,Data!$B:$CP,Daily!KT$10,0)</f>
        <v>1139</v>
      </c>
      <c r="KU233" s="8">
        <f>VLOOKUP($IF233,Data!$B:$CP,Daily!KU$10,0)</f>
        <v>951</v>
      </c>
      <c r="KV233" s="8">
        <f>VLOOKUP($IF233,Data!$B:$CP,Daily!KV$10,0)</f>
        <v>1054</v>
      </c>
      <c r="KW233" s="8">
        <f>VLOOKUP($IF233,Data!$B:$CP,Daily!KW$10,0)</f>
        <v>939</v>
      </c>
      <c r="KX233" s="8">
        <f>VLOOKUP($IF233,Data!$B:$CP,Daily!KX$10,0)</f>
        <v>880</v>
      </c>
      <c r="KY233" s="8">
        <f>VLOOKUP($IF233,Data!$B:$CP,Daily!KY$10,0)</f>
        <v>812</v>
      </c>
      <c r="KZ233" s="8">
        <f>VLOOKUP($IF233,Data!$B:$CP,Daily!KZ$10,0)</f>
        <v>948</v>
      </c>
      <c r="LA233" s="8">
        <f>VLOOKUP($IF233,Data!$B:$CP,Daily!LA$10,0)</f>
        <v>995</v>
      </c>
      <c r="LB233" s="8">
        <f>VLOOKUP($IF233,Data!$B:$CP,Daily!LB$10,0)</f>
        <v>957</v>
      </c>
      <c r="LC233" s="8">
        <f>VLOOKUP($IF233,Data!$B:$CP,Daily!LC$10,0)</f>
        <v>682</v>
      </c>
      <c r="LD233" s="8">
        <f>VLOOKUP($IF233,Data!$B:$CP,Daily!LD$10,0)</f>
        <v>812</v>
      </c>
      <c r="LE233" s="8">
        <f>VLOOKUP($IF233,Data!$B:$CP,Daily!LE$10,0)</f>
        <v>833</v>
      </c>
      <c r="LF233" s="8">
        <f>VLOOKUP($IF233,Data!$B:$CP,Daily!LF$10,0)</f>
        <v>939</v>
      </c>
      <c r="LG233" s="8">
        <f>VLOOKUP($IF233,Data!$B:$CP,Daily!LG$10,0)</f>
        <v>1131</v>
      </c>
      <c r="LH233" s="8">
        <f>VLOOKUP($IF233,Data!$B:$CP,Daily!LH$10,0)</f>
        <v>1136</v>
      </c>
      <c r="LI233" s="8">
        <f>VLOOKUP($IF233,Data!$B:$CP,Daily!LI$10,0)</f>
        <v>879</v>
      </c>
      <c r="LJ233" s="8">
        <f>VLOOKUP($IF233,Data!$B:$CP,Daily!LJ$10,0)</f>
        <v>717</v>
      </c>
      <c r="LK233" s="8">
        <f>VLOOKUP($IF233,Data!$B:$CP,Daily!LK$10,0)</f>
        <v>959</v>
      </c>
      <c r="LL233" s="8">
        <f>VLOOKUP($IF233,Data!$B:$CP,Daily!LL$10,0)</f>
        <v>881</v>
      </c>
      <c r="LM233" s="8">
        <f>VLOOKUP($IF233,Data!$B:$CP,Daily!LM$10,0)</f>
        <v>1000</v>
      </c>
      <c r="LN233" s="8">
        <f>VLOOKUP($IF233,Data!$B:$CP,Daily!LN$10,0)</f>
        <v>959</v>
      </c>
      <c r="LO233" s="8">
        <f>VLOOKUP($IF233,Data!$B:$CP,Daily!LO$10,0)</f>
        <v>1098</v>
      </c>
      <c r="LP233" s="8">
        <f>VLOOKUP($IF233,Data!$B:$CP,Daily!LP$10,0)</f>
        <v>986</v>
      </c>
      <c r="LQ233" s="8">
        <f>VLOOKUP($IF233,Data!$B:$CP,Daily!LQ$10,0)</f>
        <v>892</v>
      </c>
      <c r="LR233" s="8">
        <f>VLOOKUP($IF233,Data!$B:$CP,Daily!LR$10,0)</f>
        <v>931</v>
      </c>
      <c r="LS233" s="8">
        <f>VLOOKUP($IF233,Data!$B:$CP,Daily!LS$10,0)</f>
        <v>910</v>
      </c>
      <c r="LU233" s="8">
        <f t="shared" si="3439"/>
        <v>841</v>
      </c>
      <c r="LV233" s="8">
        <f t="shared" si="3440"/>
        <v>997</v>
      </c>
      <c r="LW233" s="8">
        <f t="shared" si="3442"/>
        <v>156</v>
      </c>
      <c r="LX233" s="8">
        <f t="shared" si="3443"/>
        <v>1192</v>
      </c>
      <c r="LY233" s="8">
        <f t="shared" si="3444"/>
        <v>646</v>
      </c>
      <c r="LZ233" s="43"/>
      <c r="MA233" s="9">
        <f t="shared" si="3445"/>
        <v>118.26645410540839</v>
      </c>
      <c r="MB233" s="9">
        <f t="shared" si="3446"/>
        <v>963.85714285714289</v>
      </c>
      <c r="MC233" s="9">
        <f t="shared" si="3447"/>
        <v>922.9</v>
      </c>
    </row>
    <row r="234" spans="4:342" x14ac:dyDescent="0.35">
      <c r="D234" s="59" t="str">
        <f>Data!C493</f>
        <v>server:error:null</v>
      </c>
      <c r="E234" s="53" t="s">
        <v>979</v>
      </c>
      <c r="F234" s="48"/>
      <c r="G234" s="77"/>
      <c r="H234" s="48"/>
      <c r="I234" s="74"/>
      <c r="J234" s="48"/>
      <c r="K234" s="48"/>
      <c r="L234" s="50"/>
      <c r="M234" s="53"/>
      <c r="N234" s="192"/>
      <c r="O234" s="192"/>
      <c r="P234" s="55"/>
      <c r="Q234" s="192"/>
      <c r="R234" s="48"/>
      <c r="S234" s="48"/>
      <c r="T234" s="50"/>
      <c r="U234" s="53" t="str">
        <f>VLOOKUP($D234,'Metric Nature'!$C:$D,2,0)&amp;IF(($V234&lt;(LY234)),"Below",IF(($V234&gt;(LX234)),"Above","Within"))</f>
        <v>NegativeWithin</v>
      </c>
      <c r="V234" s="192">
        <f>LS234</f>
        <v>720</v>
      </c>
      <c r="W234" s="192">
        <f t="shared" si="3435"/>
        <v>764.28571428571433</v>
      </c>
      <c r="X234" s="55">
        <f t="shared" si="3436"/>
        <v>-5.7943925233644923E-2</v>
      </c>
      <c r="Y234" s="192">
        <f t="shared" si="3437"/>
        <v>761.6</v>
      </c>
      <c r="Z234" s="48">
        <f t="shared" si="3438"/>
        <v>-5.4621848739495826E-2</v>
      </c>
      <c r="AA234" s="48">
        <v>4.2186115430498175E-2</v>
      </c>
      <c r="AB234" s="50"/>
      <c r="AC234" s="46"/>
      <c r="AI234" s="7"/>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4"/>
      <c r="DW234" s="12"/>
      <c r="DX234" s="12"/>
      <c r="DY234" s="12"/>
      <c r="DZ234" s="12"/>
      <c r="EA234" s="12"/>
      <c r="EB234" s="14"/>
      <c r="EC234" s="12"/>
      <c r="ED234" s="12"/>
      <c r="EE234" s="12"/>
      <c r="EF234" s="13"/>
      <c r="EG234" s="7"/>
      <c r="EH234" s="7"/>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13"/>
      <c r="HV234" s="40"/>
      <c r="HW234" s="40"/>
      <c r="HX234" s="40"/>
      <c r="HY234" s="40"/>
      <c r="HZ234" s="40"/>
      <c r="IA234" s="43"/>
      <c r="IB234" s="12"/>
      <c r="IC234" s="12"/>
      <c r="ID234" s="12"/>
      <c r="IE234" s="13"/>
      <c r="IF234" s="7" t="str">
        <f>Data!B493</f>
        <v>server:error:nullGoogle Android</v>
      </c>
      <c r="IG234" s="7" t="str">
        <f>Data!C493</f>
        <v>server:error:null</v>
      </c>
      <c r="IH234" s="8">
        <f>VLOOKUP($IF234,Data!$B:$CP,Daily!IH$10,0)</f>
        <v>780</v>
      </c>
      <c r="II234" s="8">
        <f>VLOOKUP($IF234,Data!$B:$CP,Daily!II$10,0)</f>
        <v>756</v>
      </c>
      <c r="IJ234" s="8">
        <f>VLOOKUP($IF234,Data!$B:$CP,Daily!IJ$10,0)</f>
        <v>674</v>
      </c>
      <c r="IK234" s="8">
        <f>VLOOKUP($IF234,Data!$B:$CP,Daily!IK$10,0)</f>
        <v>566</v>
      </c>
      <c r="IL234" s="8">
        <f>VLOOKUP($IF234,Data!$B:$CP,Daily!IL$10,0)</f>
        <v>652</v>
      </c>
      <c r="IM234" s="8">
        <f>VLOOKUP($IF234,Data!$B:$CP,Daily!IM$10,0)</f>
        <v>716</v>
      </c>
      <c r="IN234" s="8">
        <f>VLOOKUP($IF234,Data!$B:$CP,Daily!IN$10,0)</f>
        <v>969</v>
      </c>
      <c r="IO234" s="8">
        <f>VLOOKUP($IF234,Data!$B:$CP,Daily!IO$10,0)</f>
        <v>837</v>
      </c>
      <c r="IP234" s="8">
        <f>VLOOKUP($IF234,Data!$B:$CP,Daily!IP$10,0)</f>
        <v>796</v>
      </c>
      <c r="IQ234" s="8">
        <f>VLOOKUP($IF234,Data!$B:$CP,Daily!IQ$10,0)</f>
        <v>696</v>
      </c>
      <c r="IR234" s="8">
        <f>VLOOKUP($IF234,Data!$B:$CP,Daily!IR$10,0)</f>
        <v>653</v>
      </c>
      <c r="IS234" s="8">
        <f>VLOOKUP($IF234,Data!$B:$CP,Daily!IS$10,0)</f>
        <v>786</v>
      </c>
      <c r="IT234" s="8">
        <f>VLOOKUP($IF234,Data!$B:$CP,Daily!IT$10,0)</f>
        <v>716</v>
      </c>
      <c r="IU234" s="8">
        <f>VLOOKUP($IF234,Data!$B:$CP,Daily!IU$10,0)</f>
        <v>776</v>
      </c>
      <c r="IV234" s="8">
        <f>VLOOKUP($IF234,Data!$B:$CP,Daily!IV$10,0)</f>
        <v>848</v>
      </c>
      <c r="IW234" s="8">
        <f>VLOOKUP($IF234,Data!$B:$CP,Daily!IW$10,0)</f>
        <v>722</v>
      </c>
      <c r="IX234" s="8">
        <f>VLOOKUP($IF234,Data!$B:$CP,Daily!IX$10,0)</f>
        <v>643</v>
      </c>
      <c r="IY234" s="8">
        <f>VLOOKUP($IF234,Data!$B:$CP,Daily!IY$10,0)</f>
        <v>781</v>
      </c>
      <c r="IZ234" s="8">
        <f>VLOOKUP($IF234,Data!$B:$CP,Daily!IZ$10,0)</f>
        <v>678</v>
      </c>
      <c r="JA234" s="8">
        <f>VLOOKUP($IF234,Data!$B:$CP,Daily!JA$10,0)</f>
        <v>735</v>
      </c>
      <c r="JB234" s="8">
        <f>VLOOKUP($IF234,Data!$B:$CP,Daily!JB$10,0)</f>
        <v>813</v>
      </c>
      <c r="JC234" s="8">
        <f>VLOOKUP($IF234,Data!$B:$CP,Daily!JC$10,0)</f>
        <v>714</v>
      </c>
      <c r="JD234" s="8">
        <f>VLOOKUP($IF234,Data!$B:$CP,Daily!JD$10,0)</f>
        <v>662</v>
      </c>
      <c r="JE234" s="8">
        <f>VLOOKUP($IF234,Data!$B:$CP,Daily!JE$10,0)</f>
        <v>631</v>
      </c>
      <c r="JF234" s="8">
        <f>VLOOKUP($IF234,Data!$B:$CP,Daily!JF$10,0)</f>
        <v>631</v>
      </c>
      <c r="JG234" s="8">
        <f>VLOOKUP($IF234,Data!$B:$CP,Daily!JG$10,0)</f>
        <v>667</v>
      </c>
      <c r="JH234" s="8">
        <f>VLOOKUP($IF234,Data!$B:$CP,Daily!JH$10,0)</f>
        <v>765</v>
      </c>
      <c r="JI234" s="8">
        <f>VLOOKUP($IF234,Data!$B:$CP,Daily!JI$10,0)</f>
        <v>747</v>
      </c>
      <c r="JJ234" s="8">
        <f>VLOOKUP($IF234,Data!$B:$CP,Daily!JJ$10,0)</f>
        <v>768</v>
      </c>
      <c r="JK234" s="8">
        <f>VLOOKUP($IF234,Data!$B:$CP,Daily!JK$10,0)</f>
        <v>862</v>
      </c>
      <c r="JL234" s="8">
        <f>VLOOKUP($IF234,Data!$B:$CP,Daily!JL$10,0)</f>
        <v>747</v>
      </c>
      <c r="JM234" s="8">
        <f>VLOOKUP($IF234,Data!$B:$CP,Daily!JM$10,0)</f>
        <v>642</v>
      </c>
      <c r="JN234" s="8">
        <f>VLOOKUP($IF234,Data!$B:$CP,Daily!JN$10,0)</f>
        <v>802</v>
      </c>
      <c r="JO234" s="8">
        <f>VLOOKUP($IF234,Data!$B:$CP,Daily!JO$10,0)</f>
        <v>893</v>
      </c>
      <c r="JP234" s="8">
        <f>VLOOKUP($IF234,Data!$B:$CP,Daily!JP$10,0)</f>
        <v>993</v>
      </c>
      <c r="JQ234" s="8">
        <f>VLOOKUP($IF234,Data!$B:$CP,Daily!JQ$10,0)</f>
        <v>852</v>
      </c>
      <c r="JR234" s="8">
        <f>VLOOKUP($IF234,Data!$B:$CP,Daily!JR$10,0)</f>
        <v>823</v>
      </c>
      <c r="JS234" s="8">
        <f>VLOOKUP($IF234,Data!$B:$CP,Daily!JS$10,0)</f>
        <v>745</v>
      </c>
      <c r="JT234" s="8">
        <f>VLOOKUP($IF234,Data!$B:$CP,Daily!JT$10,0)</f>
        <v>684</v>
      </c>
      <c r="JU234" s="8">
        <f>VLOOKUP($IF234,Data!$B:$CP,Daily!JU$10,0)</f>
        <v>671</v>
      </c>
      <c r="JV234" s="8">
        <f>VLOOKUP($IF234,Data!$B:$CP,Daily!JV$10,0)</f>
        <v>745</v>
      </c>
      <c r="JW234" s="8">
        <f>VLOOKUP($IF234,Data!$B:$CP,Daily!JW$10,0)</f>
        <v>1617</v>
      </c>
      <c r="JX234" s="8">
        <f>VLOOKUP($IF234,Data!$B:$CP,Daily!JX$10,0)</f>
        <v>789</v>
      </c>
      <c r="JY234" s="8">
        <f>VLOOKUP($IF234,Data!$B:$CP,Daily!JY$10,0)</f>
        <v>680</v>
      </c>
      <c r="JZ234" s="8">
        <f>VLOOKUP($IF234,Data!$B:$CP,Daily!JZ$10,0)</f>
        <v>662</v>
      </c>
      <c r="KA234" s="8">
        <f>VLOOKUP($IF234,Data!$B:$CP,Daily!KA$10,0)</f>
        <v>652</v>
      </c>
      <c r="KB234" s="8">
        <f>VLOOKUP($IF234,Data!$B:$CP,Daily!KB$10,0)</f>
        <v>730</v>
      </c>
      <c r="KC234" s="8">
        <f>VLOOKUP($IF234,Data!$B:$CP,Daily!KC$10,0)</f>
        <v>946</v>
      </c>
      <c r="KD234" s="8">
        <f>VLOOKUP($IF234,Data!$B:$CP,Daily!KD$10,0)</f>
        <v>890</v>
      </c>
      <c r="KE234" s="8">
        <f>VLOOKUP($IF234,Data!$B:$CP,Daily!KE$10,0)</f>
        <v>767</v>
      </c>
      <c r="KF234" s="8">
        <f>VLOOKUP($IF234,Data!$B:$CP,Daily!KF$10,0)</f>
        <v>955</v>
      </c>
      <c r="KG234" s="8">
        <f>VLOOKUP($IF234,Data!$B:$CP,Daily!KG$10,0)</f>
        <v>770</v>
      </c>
      <c r="KH234" s="8">
        <f>VLOOKUP($IF234,Data!$B:$CP,Daily!KH$10,0)</f>
        <v>716</v>
      </c>
      <c r="KI234" s="8">
        <f>VLOOKUP($IF234,Data!$B:$CP,Daily!KI$10,0)</f>
        <v>849</v>
      </c>
      <c r="KJ234" s="8">
        <f>VLOOKUP($IF234,Data!$B:$CP,Daily!KJ$10,0)</f>
        <v>795</v>
      </c>
      <c r="KK234" s="8">
        <f>VLOOKUP($IF234,Data!$B:$CP,Daily!KK$10,0)</f>
        <v>717</v>
      </c>
      <c r="KL234" s="8">
        <f>VLOOKUP($IF234,Data!$B:$CP,Daily!KL$10,0)</f>
        <v>740</v>
      </c>
      <c r="KM234" s="8">
        <f>VLOOKUP($IF234,Data!$B:$CP,Daily!KM$10,0)</f>
        <v>814</v>
      </c>
      <c r="KN234" s="8">
        <f>VLOOKUP($IF234,Data!$B:$CP,Daily!KN$10,0)</f>
        <v>710</v>
      </c>
      <c r="KO234" s="8">
        <f>VLOOKUP($IF234,Data!$B:$CP,Daily!KO$10,0)</f>
        <v>580</v>
      </c>
      <c r="KP234" s="8">
        <f>VLOOKUP($IF234,Data!$B:$CP,Daily!KP$10,0)</f>
        <v>655</v>
      </c>
      <c r="KQ234" s="8">
        <f>VLOOKUP($IF234,Data!$B:$CP,Daily!KQ$10,0)</f>
        <v>752</v>
      </c>
      <c r="KR234" s="8">
        <f>VLOOKUP($IF234,Data!$B:$CP,Daily!KR$10,0)</f>
        <v>706</v>
      </c>
      <c r="KS234" s="8">
        <f>VLOOKUP($IF234,Data!$B:$CP,Daily!KS$10,0)</f>
        <v>681</v>
      </c>
      <c r="KT234" s="8">
        <f>VLOOKUP($IF234,Data!$B:$CP,Daily!KT$10,0)</f>
        <v>841</v>
      </c>
      <c r="KU234" s="8">
        <f>VLOOKUP($IF234,Data!$B:$CP,Daily!KU$10,0)</f>
        <v>759</v>
      </c>
      <c r="KV234" s="8">
        <f>VLOOKUP($IF234,Data!$B:$CP,Daily!KV$10,0)</f>
        <v>829</v>
      </c>
      <c r="KW234" s="8">
        <f>VLOOKUP($IF234,Data!$B:$CP,Daily!KW$10,0)</f>
        <v>734</v>
      </c>
      <c r="KX234" s="8">
        <f>VLOOKUP($IF234,Data!$B:$CP,Daily!KX$10,0)</f>
        <v>717</v>
      </c>
      <c r="KY234" s="8">
        <f>VLOOKUP($IF234,Data!$B:$CP,Daily!KY$10,0)</f>
        <v>747</v>
      </c>
      <c r="KZ234" s="8">
        <f>VLOOKUP($IF234,Data!$B:$CP,Daily!KZ$10,0)</f>
        <v>751</v>
      </c>
      <c r="LA234" s="8">
        <f>VLOOKUP($IF234,Data!$B:$CP,Daily!LA$10,0)</f>
        <v>829</v>
      </c>
      <c r="LB234" s="8">
        <f>VLOOKUP($IF234,Data!$B:$CP,Daily!LB$10,0)</f>
        <v>713</v>
      </c>
      <c r="LC234" s="8">
        <f>VLOOKUP($IF234,Data!$B:$CP,Daily!LC$10,0)</f>
        <v>564</v>
      </c>
      <c r="LD234" s="8">
        <f>VLOOKUP($IF234,Data!$B:$CP,Daily!LD$10,0)</f>
        <v>713</v>
      </c>
      <c r="LE234" s="8">
        <f>VLOOKUP($IF234,Data!$B:$CP,Daily!LE$10,0)</f>
        <v>849</v>
      </c>
      <c r="LF234" s="8">
        <f>VLOOKUP($IF234,Data!$B:$CP,Daily!LF$10,0)</f>
        <v>702</v>
      </c>
      <c r="LG234" s="8">
        <f>VLOOKUP($IF234,Data!$B:$CP,Daily!LG$10,0)</f>
        <v>835</v>
      </c>
      <c r="LH234" s="8">
        <f>VLOOKUP($IF234,Data!$B:$CP,Daily!LH$10,0)</f>
        <v>1272</v>
      </c>
      <c r="LI234" s="8">
        <f>VLOOKUP($IF234,Data!$B:$CP,Daily!LI$10,0)</f>
        <v>833</v>
      </c>
      <c r="LJ234" s="8">
        <f>VLOOKUP($IF234,Data!$B:$CP,Daily!LJ$10,0)</f>
        <v>704</v>
      </c>
      <c r="LK234" s="8">
        <f>VLOOKUP($IF234,Data!$B:$CP,Daily!LK$10,0)</f>
        <v>732</v>
      </c>
      <c r="LL234" s="8">
        <f>VLOOKUP($IF234,Data!$B:$CP,Daily!LL$10,0)</f>
        <v>710</v>
      </c>
      <c r="LM234" s="8">
        <f>VLOOKUP($IF234,Data!$B:$CP,Daily!LM$10,0)</f>
        <v>783</v>
      </c>
      <c r="LN234" s="8">
        <f>VLOOKUP($IF234,Data!$B:$CP,Daily!LN$10,0)</f>
        <v>749</v>
      </c>
      <c r="LO234" s="8">
        <f>VLOOKUP($IF234,Data!$B:$CP,Daily!LO$10,0)</f>
        <v>838</v>
      </c>
      <c r="LP234" s="8">
        <f>VLOOKUP($IF234,Data!$B:$CP,Daily!LP$10,0)</f>
        <v>826</v>
      </c>
      <c r="LQ234" s="8">
        <f>VLOOKUP($IF234,Data!$B:$CP,Daily!LQ$10,0)</f>
        <v>722</v>
      </c>
      <c r="LR234" s="8">
        <f>VLOOKUP($IF234,Data!$B:$CP,Daily!LR$10,0)</f>
        <v>722</v>
      </c>
      <c r="LS234" s="8">
        <f>VLOOKUP($IF234,Data!$B:$CP,Daily!LS$10,0)</f>
        <v>720</v>
      </c>
      <c r="LU234" s="8">
        <f t="shared" si="3439"/>
        <v>704</v>
      </c>
      <c r="LV234" s="8">
        <f t="shared" si="3440"/>
        <v>814</v>
      </c>
      <c r="LW234" s="8">
        <f t="shared" si="3442"/>
        <v>110</v>
      </c>
      <c r="LX234" s="8">
        <f t="shared" si="3443"/>
        <v>951.5</v>
      </c>
      <c r="LY234" s="8">
        <f t="shared" si="3444"/>
        <v>566.5</v>
      </c>
      <c r="LZ234" s="43"/>
      <c r="MA234" s="9">
        <f t="shared" si="3445"/>
        <v>151.45966092953228</v>
      </c>
      <c r="MB234" s="9">
        <f t="shared" si="3446"/>
        <v>764.28571428571433</v>
      </c>
      <c r="MC234" s="9">
        <f t="shared" si="3447"/>
        <v>761.6</v>
      </c>
    </row>
    <row r="235" spans="4:342" x14ac:dyDescent="0.35">
      <c r="D235" s="68" t="s">
        <v>981</v>
      </c>
      <c r="E235" s="66"/>
      <c r="F235" s="64"/>
      <c r="G235" s="64"/>
      <c r="H235" s="65"/>
      <c r="I235" s="64"/>
      <c r="J235" s="65"/>
      <c r="K235" s="64"/>
      <c r="L235" s="64"/>
      <c r="M235" s="66"/>
      <c r="N235" s="64"/>
      <c r="O235" s="64"/>
      <c r="P235" s="64"/>
      <c r="Q235" s="64"/>
      <c r="R235" s="64"/>
      <c r="S235" s="64"/>
      <c r="T235" s="64"/>
      <c r="U235" s="66"/>
      <c r="V235" s="64"/>
      <c r="W235" s="64"/>
      <c r="X235" s="64"/>
      <c r="Y235" s="64"/>
      <c r="Z235" s="64"/>
      <c r="AA235" s="64"/>
      <c r="AB235" s="62"/>
      <c r="AC235" s="46"/>
    </row>
    <row r="236" spans="4:342" x14ac:dyDescent="0.35">
      <c r="D236" s="59" t="str">
        <f>Data!C543</f>
        <v>cancel</v>
      </c>
      <c r="E236" s="53"/>
      <c r="F236" s="192"/>
      <c r="G236" s="192"/>
      <c r="H236" s="55"/>
      <c r="I236" s="192"/>
      <c r="J236" s="48"/>
      <c r="K236" s="77"/>
      <c r="L236" s="50"/>
      <c r="M236" s="53" t="str">
        <f>VLOOKUP($D236,'Metric Nature'!$C:$D,2,0)&amp;IF(($N236&lt;(HZ236)),"Below",IF(($N236&gt;(HY236)),"Above","Within"))</f>
        <v>PositiveWithin</v>
      </c>
      <c r="N236" s="192">
        <f t="shared" ref="N236:N240" si="3449">HT236</f>
        <v>89</v>
      </c>
      <c r="O236" s="192">
        <f t="shared" ref="O236:O240" si="3450">IC236</f>
        <v>81.428571428571431</v>
      </c>
      <c r="P236" s="55">
        <f t="shared" ref="P236:P240" si="3451">IFERROR(((N236-O236)/O236),0)</f>
        <v>9.2982456140350847E-2</v>
      </c>
      <c r="Q236" s="192">
        <f t="shared" ref="Q236:Q240" si="3452">ID236</f>
        <v>82.766666666666666</v>
      </c>
      <c r="R236" s="48">
        <f t="shared" ref="R236:R240" si="3453">IFERROR(((N236-Q236)/Q236),0)</f>
        <v>7.531212243254129E-2</v>
      </c>
      <c r="S236" s="48">
        <v>7.9280968468835172E-3</v>
      </c>
      <c r="T236" s="50"/>
      <c r="U236" s="53"/>
      <c r="V236" s="48"/>
      <c r="W236" s="49"/>
      <c r="X236" s="48"/>
      <c r="Y236" s="49"/>
      <c r="Z236" s="48"/>
      <c r="AA236" s="48">
        <v>4.2186115430498175E-2</v>
      </c>
      <c r="AB236" s="50"/>
      <c r="AC236" s="1"/>
      <c r="AD236" s="1"/>
      <c r="AE236" s="1"/>
      <c r="AF236" s="1"/>
      <c r="AG236" s="1"/>
      <c r="AH236" s="1"/>
      <c r="AI236" s="7"/>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13"/>
      <c r="DW236" s="8"/>
      <c r="DX236" s="8"/>
      <c r="DY236" s="8"/>
      <c r="DZ236" s="8"/>
      <c r="EA236" s="8"/>
      <c r="EB236" s="14"/>
      <c r="EC236" s="9"/>
      <c r="ED236" s="9"/>
      <c r="EE236" s="9"/>
      <c r="EF236" s="1"/>
      <c r="EG236" s="7" t="str">
        <f>Data!B543</f>
        <v>cancelApple iOS</v>
      </c>
      <c r="EH236" s="7" t="str">
        <f>Data!C543</f>
        <v>cancel</v>
      </c>
      <c r="EI236" s="8">
        <f>VLOOKUP($EG236,Data!$B:$CP,Daily!EI$10,0)</f>
        <v>94</v>
      </c>
      <c r="EJ236" s="8">
        <f>VLOOKUP($EG236,Data!$B:$CP,Daily!EJ$10,0)</f>
        <v>123</v>
      </c>
      <c r="EK236" s="8">
        <f>VLOOKUP($EG236,Data!$B:$CP,Daily!EK$10,0)</f>
        <v>101</v>
      </c>
      <c r="EL236" s="8">
        <f>VLOOKUP($EG236,Data!$B:$CP,Daily!EL$10,0)</f>
        <v>75</v>
      </c>
      <c r="EM236" s="8">
        <f>VLOOKUP($EG236,Data!$B:$CP,Daily!EM$10,0)</f>
        <v>77</v>
      </c>
      <c r="EN236" s="8">
        <f>VLOOKUP($EG236,Data!$B:$CP,Daily!EN$10,0)</f>
        <v>133</v>
      </c>
      <c r="EO236" s="8">
        <f>VLOOKUP($EG236,Data!$B:$CP,Daily!EO$10,0)</f>
        <v>114</v>
      </c>
      <c r="EP236" s="8">
        <f>VLOOKUP($EG236,Data!$B:$CP,Daily!EP$10,0)</f>
        <v>111</v>
      </c>
      <c r="EQ236" s="8">
        <f>VLOOKUP($EG236,Data!$B:$CP,Daily!EQ$10,0)</f>
        <v>97</v>
      </c>
      <c r="ER236" s="8">
        <f>VLOOKUP($EG236,Data!$B:$CP,Daily!ER$10,0)</f>
        <v>66</v>
      </c>
      <c r="ES236" s="8">
        <f>VLOOKUP($EG236,Data!$B:$CP,Daily!ES$10,0)</f>
        <v>62</v>
      </c>
      <c r="ET236" s="8">
        <f>VLOOKUP($EG236,Data!$B:$CP,Daily!ET$10,0)</f>
        <v>109</v>
      </c>
      <c r="EU236" s="8">
        <f>VLOOKUP($EG236,Data!$B:$CP,Daily!EU$10,0)</f>
        <v>107</v>
      </c>
      <c r="EV236" s="8">
        <f>VLOOKUP($EG236,Data!$B:$CP,Daily!EV$10,0)</f>
        <v>104</v>
      </c>
      <c r="EW236" s="8">
        <f>VLOOKUP($EG236,Data!$B:$CP,Daily!EW$10,0)</f>
        <v>93</v>
      </c>
      <c r="EX236" s="8">
        <f>VLOOKUP($EG236,Data!$B:$CP,Daily!EX$10,0)</f>
        <v>83</v>
      </c>
      <c r="EY236" s="8">
        <f>VLOOKUP($EG236,Data!$B:$CP,Daily!EY$10,0)</f>
        <v>61</v>
      </c>
      <c r="EZ236" s="8">
        <f>VLOOKUP($EG236,Data!$B:$CP,Daily!EZ$10,0)</f>
        <v>46</v>
      </c>
      <c r="FA236" s="8">
        <f>VLOOKUP($EG236,Data!$B:$CP,Daily!FA$10,0)</f>
        <v>112</v>
      </c>
      <c r="FB236" s="8">
        <f>VLOOKUP($EG236,Data!$B:$CP,Daily!FB$10,0)</f>
        <v>86</v>
      </c>
      <c r="FC236" s="8">
        <f>VLOOKUP($EG236,Data!$B:$CP,Daily!FC$10,0)</f>
        <v>84</v>
      </c>
      <c r="FD236" s="8">
        <f>VLOOKUP($EG236,Data!$B:$CP,Daily!FD$10,0)</f>
        <v>89</v>
      </c>
      <c r="FE236" s="8">
        <f>VLOOKUP($EG236,Data!$B:$CP,Daily!FE$10,0)</f>
        <v>101</v>
      </c>
      <c r="FF236" s="8">
        <f>VLOOKUP($EG236,Data!$B:$CP,Daily!FF$10,0)</f>
        <v>82</v>
      </c>
      <c r="FG236" s="8">
        <f>VLOOKUP($EG236,Data!$B:$CP,Daily!FG$10,0)</f>
        <v>73</v>
      </c>
      <c r="FH236" s="8">
        <f>VLOOKUP($EG236,Data!$B:$CP,Daily!FH$10,0)</f>
        <v>110</v>
      </c>
      <c r="FI236" s="8">
        <f>VLOOKUP($EG236,Data!$B:$CP,Daily!FI$10,0)</f>
        <v>80</v>
      </c>
      <c r="FJ236" s="8">
        <f>VLOOKUP($EG236,Data!$B:$CP,Daily!FJ$10,0)</f>
        <v>90</v>
      </c>
      <c r="FK236" s="8">
        <f>VLOOKUP($EG236,Data!$B:$CP,Daily!FK$10,0)</f>
        <v>94</v>
      </c>
      <c r="FL236" s="8">
        <f>VLOOKUP($EG236,Data!$B:$CP,Daily!FL$10,0)</f>
        <v>106</v>
      </c>
      <c r="FM236" s="8">
        <f>VLOOKUP($EG236,Data!$B:$CP,Daily!FM$10,0)</f>
        <v>87</v>
      </c>
      <c r="FN236" s="8">
        <f>VLOOKUP($EG236,Data!$B:$CP,Daily!FN$10,0)</f>
        <v>77</v>
      </c>
      <c r="FO236" s="8">
        <f>VLOOKUP($EG236,Data!$B:$CP,Daily!FO$10,0)</f>
        <v>141</v>
      </c>
      <c r="FP236" s="8">
        <f>VLOOKUP($EG236,Data!$B:$CP,Daily!FP$10,0)</f>
        <v>110</v>
      </c>
      <c r="FQ236" s="8">
        <f>VLOOKUP($EG236,Data!$B:$CP,Daily!FQ$10,0)</f>
        <v>84</v>
      </c>
      <c r="FR236" s="8">
        <f>VLOOKUP($EG236,Data!$B:$CP,Daily!FR$10,0)</f>
        <v>78</v>
      </c>
      <c r="FS236" s="8">
        <f>VLOOKUP($EG236,Data!$B:$CP,Daily!FS$10,0)</f>
        <v>72</v>
      </c>
      <c r="FT236" s="8">
        <f>VLOOKUP($EG236,Data!$B:$CP,Daily!FT$10,0)</f>
        <v>60</v>
      </c>
      <c r="FU236" s="8">
        <f>VLOOKUP($EG236,Data!$B:$CP,Daily!FU$10,0)</f>
        <v>49</v>
      </c>
      <c r="FV236" s="8">
        <f>VLOOKUP($EG236,Data!$B:$CP,Daily!FV$10,0)</f>
        <v>89</v>
      </c>
      <c r="FW236" s="8">
        <f>VLOOKUP($EG236,Data!$B:$CP,Daily!FW$10,0)</f>
        <v>108</v>
      </c>
      <c r="FX236" s="8">
        <f>VLOOKUP($EG236,Data!$B:$CP,Daily!FX$10,0)</f>
        <v>79</v>
      </c>
      <c r="FY236" s="8">
        <f>VLOOKUP($EG236,Data!$B:$CP,Daily!FY$10,0)</f>
        <v>76</v>
      </c>
      <c r="FZ236" s="8">
        <f>VLOOKUP($EG236,Data!$B:$CP,Daily!FZ$10,0)</f>
        <v>73</v>
      </c>
      <c r="GA236" s="8">
        <f>VLOOKUP($EG236,Data!$B:$CP,Daily!GA$10,0)</f>
        <v>79</v>
      </c>
      <c r="GB236" s="8">
        <f>VLOOKUP($EG236,Data!$B:$CP,Daily!GB$10,0)</f>
        <v>57</v>
      </c>
      <c r="GC236" s="8">
        <f>VLOOKUP($EG236,Data!$B:$CP,Daily!GC$10,0)</f>
        <v>84</v>
      </c>
      <c r="GD236" s="8">
        <f>VLOOKUP($EG236,Data!$B:$CP,Daily!GD$10,0)</f>
        <v>80</v>
      </c>
      <c r="GE236" s="8">
        <f>VLOOKUP($EG236,Data!$B:$CP,Daily!GE$10,0)</f>
        <v>68</v>
      </c>
      <c r="GF236" s="8">
        <f>VLOOKUP($EG236,Data!$B:$CP,Daily!GF$10,0)</f>
        <v>71</v>
      </c>
      <c r="GG236" s="8">
        <f>VLOOKUP($EG236,Data!$B:$CP,Daily!GG$10,0)</f>
        <v>73</v>
      </c>
      <c r="GH236" s="8">
        <f>VLOOKUP($EG236,Data!$B:$CP,Daily!GH$10,0)</f>
        <v>62</v>
      </c>
      <c r="GI236" s="8">
        <f>VLOOKUP($EG236,Data!$B:$CP,Daily!GI$10,0)</f>
        <v>44</v>
      </c>
      <c r="GJ236" s="8">
        <f>VLOOKUP($EG236,Data!$B:$CP,Daily!GJ$10,0)</f>
        <v>95</v>
      </c>
      <c r="GK236" s="8">
        <f>VLOOKUP($EG236,Data!$B:$CP,Daily!GK$10,0)</f>
        <v>84</v>
      </c>
      <c r="GL236" s="8">
        <f>VLOOKUP($EG236,Data!$B:$CP,Daily!GL$10,0)</f>
        <v>78</v>
      </c>
      <c r="GM236" s="8">
        <f>VLOOKUP($EG236,Data!$B:$CP,Daily!GM$10,0)</f>
        <v>106</v>
      </c>
      <c r="GN236" s="8">
        <f>VLOOKUP($EG236,Data!$B:$CP,Daily!GN$10,0)</f>
        <v>77</v>
      </c>
      <c r="GO236" s="8">
        <f>VLOOKUP($EG236,Data!$B:$CP,Daily!GO$10,0)</f>
        <v>87</v>
      </c>
      <c r="GP236" s="8">
        <f>VLOOKUP($EG236,Data!$B:$CP,Daily!GP$10,0)</f>
        <v>58</v>
      </c>
      <c r="GQ236" s="8">
        <f>VLOOKUP($EG236,Data!$B:$CP,Daily!GQ$10,0)</f>
        <v>93</v>
      </c>
      <c r="GR236" s="8">
        <f>VLOOKUP($EG236,Data!$B:$CP,Daily!GR$10,0)</f>
        <v>88</v>
      </c>
      <c r="GS236" s="8">
        <f>VLOOKUP($EG236,Data!$B:$CP,Daily!GS$10,0)</f>
        <v>101</v>
      </c>
      <c r="GT236" s="8">
        <f>VLOOKUP($EG236,Data!$B:$CP,Daily!GT$10,0)</f>
        <v>98</v>
      </c>
      <c r="GU236" s="8">
        <f>VLOOKUP($EG236,Data!$B:$CP,Daily!GU$10,0)</f>
        <v>99</v>
      </c>
      <c r="GV236" s="8">
        <f>VLOOKUP($EG236,Data!$B:$CP,Daily!GV$10,0)</f>
        <v>80</v>
      </c>
      <c r="GW236" s="8">
        <f>VLOOKUP($EG236,Data!$B:$CP,Daily!GW$10,0)</f>
        <v>49</v>
      </c>
      <c r="GX236" s="8">
        <f>VLOOKUP($EG236,Data!$B:$CP,Daily!GX$10,0)</f>
        <v>115</v>
      </c>
      <c r="GY236" s="8">
        <f>VLOOKUP($EG236,Data!$B:$CP,Daily!GY$10,0)</f>
        <v>96</v>
      </c>
      <c r="GZ236" s="8">
        <f>VLOOKUP($EG236,Data!$B:$CP,Daily!GZ$10,0)</f>
        <v>67</v>
      </c>
      <c r="HA236" s="8">
        <f>VLOOKUP($EG236,Data!$B:$CP,Daily!HA$10,0)</f>
        <v>87</v>
      </c>
      <c r="HB236" s="8">
        <f>VLOOKUP($EG236,Data!$B:$CP,Daily!HB$10,0)</f>
        <v>60</v>
      </c>
      <c r="HC236" s="8">
        <f>VLOOKUP($EG236,Data!$B:$CP,Daily!HC$10,0)</f>
        <v>73</v>
      </c>
      <c r="HD236" s="8">
        <f>VLOOKUP($EG236,Data!$B:$CP,Daily!HD$10,0)</f>
        <v>61</v>
      </c>
      <c r="HE236" s="8">
        <f>VLOOKUP($EG236,Data!$B:$CP,Daily!HE$10,0)</f>
        <v>90</v>
      </c>
      <c r="HF236" s="8">
        <f>VLOOKUP($EG236,Data!$B:$CP,Daily!HF$10,0)</f>
        <v>107</v>
      </c>
      <c r="HG236" s="8">
        <f>VLOOKUP($EG236,Data!$B:$CP,Daily!HG$10,0)</f>
        <v>100</v>
      </c>
      <c r="HH236" s="8">
        <f>VLOOKUP($EG236,Data!$B:$CP,Daily!HH$10,0)</f>
        <v>94</v>
      </c>
      <c r="HI236" s="8">
        <f>VLOOKUP($EG236,Data!$B:$CP,Daily!HI$10,0)</f>
        <v>77</v>
      </c>
      <c r="HJ236" s="8">
        <f>VLOOKUP($EG236,Data!$B:$CP,Daily!HJ$10,0)</f>
        <v>63</v>
      </c>
      <c r="HK236" s="8">
        <f>VLOOKUP($EG236,Data!$B:$CP,Daily!HK$10,0)</f>
        <v>60</v>
      </c>
      <c r="HL236" s="8">
        <f>VLOOKUP($EG236,Data!$B:$CP,Daily!HL$10,0)</f>
        <v>97</v>
      </c>
      <c r="HM236" s="8">
        <f>VLOOKUP($EG236,Data!$B:$CP,Daily!HM$10,0)</f>
        <v>105</v>
      </c>
      <c r="HN236" s="8">
        <f>VLOOKUP($EG236,Data!$B:$CP,Daily!HN$10,0)</f>
        <v>69</v>
      </c>
      <c r="HO236" s="8">
        <f>VLOOKUP($EG236,Data!$B:$CP,Daily!HO$10,0)</f>
        <v>83</v>
      </c>
      <c r="HP236" s="8">
        <f>VLOOKUP($EG236,Data!$B:$CP,Daily!HP$10,0)</f>
        <v>89</v>
      </c>
      <c r="HQ236" s="8">
        <f>VLOOKUP($EG236,Data!$B:$CP,Daily!HQ$10,0)</f>
        <v>64</v>
      </c>
      <c r="HR236" s="8">
        <f>VLOOKUP($EG236,Data!$B:$CP,Daily!HR$10,0)</f>
        <v>53</v>
      </c>
      <c r="HS236" s="8">
        <f>VLOOKUP($EG236,Data!$B:$CP,Daily!HS$10,0)</f>
        <v>107</v>
      </c>
      <c r="HT236" s="8">
        <f>VLOOKUP($EG236,Data!$B:$CP,Daily!HT$10,0)</f>
        <v>89</v>
      </c>
      <c r="HU236" s="13"/>
      <c r="HV236" s="8">
        <f t="shared" ref="HV236:HV240" si="3454">_xlfn.QUARTILE.INC($EI236:$HS236,1)</f>
        <v>73</v>
      </c>
      <c r="HW236" s="8">
        <f t="shared" ref="HW236:HW240" si="3455">_xlfn.QUARTILE.INC($EI236:$HS236,3)</f>
        <v>99</v>
      </c>
      <c r="HX236" s="8">
        <f t="shared" ref="HX236" si="3456">HW236-HV236</f>
        <v>26</v>
      </c>
      <c r="HY236" s="8">
        <f t="shared" ref="HY236" si="3457">HW236+(0.75*HX236)</f>
        <v>118.5</v>
      </c>
      <c r="HZ236" s="8">
        <f t="shared" ref="HZ236" si="3458">HV236-(0.75*HX236)</f>
        <v>53.5</v>
      </c>
      <c r="IA236" s="42"/>
      <c r="IB236" s="9">
        <f t="shared" ref="IB236:IB240" si="3459">_xlfn.STDEV.P(FM236:HT236)</f>
        <v>18.557717771560405</v>
      </c>
      <c r="IC236" s="9">
        <f>AVERAGE(HM236:HS236)</f>
        <v>81.428571428571431</v>
      </c>
      <c r="ID236" s="9">
        <f>AVERAGE(GP236:HS236)</f>
        <v>82.766666666666666</v>
      </c>
      <c r="IE236" s="1"/>
      <c r="IF236" s="7"/>
      <c r="IG236" s="7"/>
      <c r="IH236" s="12"/>
      <c r="II236" s="12"/>
      <c r="IJ236" s="12"/>
      <c r="IK236" s="12"/>
      <c r="IL236" s="12"/>
      <c r="IM236" s="12"/>
      <c r="IN236" s="12"/>
      <c r="IO236" s="12"/>
      <c r="IP236" s="12"/>
      <c r="IQ236" s="12"/>
      <c r="IR236" s="12"/>
      <c r="IS236" s="12"/>
      <c r="IT236" s="12"/>
      <c r="IU236" s="12"/>
      <c r="IV236" s="12"/>
      <c r="IW236" s="12"/>
      <c r="IX236" s="12"/>
      <c r="IY236" s="12"/>
      <c r="IZ236" s="12"/>
      <c r="JA236" s="12"/>
      <c r="JB236" s="12"/>
      <c r="JC236" s="12"/>
      <c r="JD236" s="12"/>
      <c r="JE236" s="12"/>
      <c r="JF236" s="12"/>
      <c r="JG236" s="12"/>
      <c r="JH236" s="12"/>
      <c r="JI236" s="12"/>
      <c r="JJ236" s="12"/>
      <c r="JK236" s="12"/>
      <c r="JL236" s="12"/>
      <c r="JM236" s="12"/>
      <c r="JN236" s="12"/>
      <c r="JO236" s="12"/>
      <c r="JP236" s="12"/>
      <c r="JQ236" s="12"/>
      <c r="JR236" s="12"/>
      <c r="JS236" s="12"/>
      <c r="JT236" s="12"/>
      <c r="JU236" s="12"/>
      <c r="JV236" s="12"/>
      <c r="JW236" s="12"/>
      <c r="JX236" s="12"/>
      <c r="JY236" s="12"/>
      <c r="JZ236" s="12"/>
      <c r="KA236" s="12"/>
      <c r="KB236" s="12"/>
      <c r="KC236" s="12"/>
      <c r="KD236" s="12"/>
      <c r="KE236" s="12"/>
      <c r="KF236" s="12"/>
      <c r="KG236" s="12"/>
      <c r="KH236" s="12"/>
      <c r="KI236" s="12"/>
      <c r="KJ236" s="12"/>
      <c r="KK236" s="12"/>
      <c r="KL236" s="12"/>
      <c r="KM236" s="12"/>
      <c r="KN236" s="12"/>
      <c r="KO236" s="12"/>
      <c r="KP236" s="12"/>
      <c r="KQ236" s="12"/>
      <c r="KR236" s="12"/>
      <c r="KS236" s="12"/>
      <c r="KT236" s="12"/>
      <c r="KU236" s="12"/>
      <c r="KV236" s="12"/>
      <c r="KW236" s="12"/>
      <c r="KX236" s="12"/>
      <c r="KY236" s="12"/>
      <c r="KZ236" s="12"/>
      <c r="LA236" s="12"/>
      <c r="LB236" s="12"/>
      <c r="LC236" s="12"/>
      <c r="LD236" s="12"/>
      <c r="LE236" s="12"/>
      <c r="LF236" s="12"/>
      <c r="LG236" s="12"/>
      <c r="LH236" s="12"/>
      <c r="LI236" s="12"/>
      <c r="LJ236" s="12"/>
      <c r="LK236" s="12"/>
      <c r="LL236" s="12"/>
      <c r="LM236" s="12"/>
      <c r="LN236" s="12"/>
      <c r="LO236" s="12"/>
      <c r="LP236" s="12"/>
      <c r="LQ236" s="12"/>
      <c r="LR236" s="12"/>
      <c r="LS236" s="12"/>
      <c r="LU236" s="40"/>
      <c r="LV236" s="40"/>
      <c r="LW236" s="40"/>
      <c r="LX236" s="40"/>
      <c r="LY236" s="40"/>
      <c r="LZ236" s="45"/>
      <c r="MA236" s="12"/>
      <c r="MB236" s="12"/>
      <c r="MC236" s="12"/>
      <c r="MD236" s="1"/>
    </row>
    <row r="237" spans="4:342" x14ac:dyDescent="0.35">
      <c r="D237" s="59" t="str">
        <f>Data!C544</f>
        <v>cancel service</v>
      </c>
      <c r="E237" s="53"/>
      <c r="F237" s="192"/>
      <c r="G237" s="192"/>
      <c r="H237" s="55"/>
      <c r="I237" s="192"/>
      <c r="J237" s="78"/>
      <c r="K237" s="48"/>
      <c r="L237" s="50"/>
      <c r="M237" s="53" t="str">
        <f>VLOOKUP($D237,'Metric Nature'!$C:$D,2,0)&amp;IF(($N237&lt;(HZ237)),"Below",IF(($N237&gt;(HY237)),"Above","Within"))</f>
        <v>PositiveWithin</v>
      </c>
      <c r="N237" s="192">
        <f t="shared" si="3449"/>
        <v>49</v>
      </c>
      <c r="O237" s="192">
        <f t="shared" si="3450"/>
        <v>41.428571428571431</v>
      </c>
      <c r="P237" s="55">
        <f t="shared" si="3451"/>
        <v>0.18275862068965512</v>
      </c>
      <c r="Q237" s="192">
        <f t="shared" si="3452"/>
        <v>46.766666666666666</v>
      </c>
      <c r="R237" s="78">
        <f t="shared" si="3453"/>
        <v>4.7754811119030668E-2</v>
      </c>
      <c r="S237" s="48">
        <f t="shared" ref="S237" si="3460">IB237/S$36</f>
        <v>1.1768918072843932E-3</v>
      </c>
      <c r="T237" s="50"/>
      <c r="U237" s="53"/>
      <c r="V237" s="78"/>
      <c r="W237" s="49"/>
      <c r="X237" s="78"/>
      <c r="Y237" s="49"/>
      <c r="Z237" s="78"/>
      <c r="AA237" s="48">
        <f t="shared" ref="AA237" si="3461">MA237/AA$36</f>
        <v>0</v>
      </c>
      <c r="AB237" s="50"/>
      <c r="AC237" s="46"/>
      <c r="AI237" s="7"/>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c r="CG237" s="8"/>
      <c r="CH237" s="8"/>
      <c r="CI237" s="8"/>
      <c r="CJ237" s="8"/>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14"/>
      <c r="DW237" s="8"/>
      <c r="DX237" s="8"/>
      <c r="DY237" s="8"/>
      <c r="DZ237" s="8"/>
      <c r="EA237" s="8"/>
      <c r="EB237" s="14"/>
      <c r="EC237" s="9"/>
      <c r="ED237" s="9"/>
      <c r="EE237" s="9"/>
      <c r="EF237" s="1"/>
      <c r="EG237" s="7" t="str">
        <f>Data!B544</f>
        <v>cancel serviceApple iOS</v>
      </c>
      <c r="EH237" s="7" t="str">
        <f>Data!C544</f>
        <v>cancel service</v>
      </c>
      <c r="EI237" s="8">
        <f>VLOOKUP($EG237,Data!$B:$CP,Daily!EI$10,0)</f>
        <v>61</v>
      </c>
      <c r="EJ237" s="8">
        <f>VLOOKUP($EG237,Data!$B:$CP,Daily!EJ$10,0)</f>
        <v>65</v>
      </c>
      <c r="EK237" s="8">
        <f>VLOOKUP($EG237,Data!$B:$CP,Daily!EK$10,0)</f>
        <v>50</v>
      </c>
      <c r="EL237" s="8">
        <f>VLOOKUP($EG237,Data!$B:$CP,Daily!EL$10,0)</f>
        <v>34</v>
      </c>
      <c r="EM237" s="8">
        <f>VLOOKUP($EG237,Data!$B:$CP,Daily!EM$10,0)</f>
        <v>45</v>
      </c>
      <c r="EN237" s="8">
        <f>VLOOKUP($EG237,Data!$B:$CP,Daily!EN$10,0)</f>
        <v>86</v>
      </c>
      <c r="EO237" s="8">
        <f>VLOOKUP($EG237,Data!$B:$CP,Daily!EO$10,0)</f>
        <v>52</v>
      </c>
      <c r="EP237" s="8">
        <f>VLOOKUP($EG237,Data!$B:$CP,Daily!EP$10,0)</f>
        <v>57</v>
      </c>
      <c r="EQ237" s="8">
        <f>VLOOKUP($EG237,Data!$B:$CP,Daily!EQ$10,0)</f>
        <v>56</v>
      </c>
      <c r="ER237" s="8">
        <f>VLOOKUP($EG237,Data!$B:$CP,Daily!ER$10,0)</f>
        <v>32</v>
      </c>
      <c r="ES237" s="8">
        <f>VLOOKUP($EG237,Data!$B:$CP,Daily!ES$10,0)</f>
        <v>35</v>
      </c>
      <c r="ET237" s="8">
        <f>VLOOKUP($EG237,Data!$B:$CP,Daily!ET$10,0)</f>
        <v>53</v>
      </c>
      <c r="EU237" s="8">
        <f>VLOOKUP($EG237,Data!$B:$CP,Daily!EU$10,0)</f>
        <v>57</v>
      </c>
      <c r="EV237" s="8">
        <f>VLOOKUP($EG237,Data!$B:$CP,Daily!EV$10,0)</f>
        <v>33</v>
      </c>
      <c r="EW237" s="8">
        <f>VLOOKUP($EG237,Data!$B:$CP,Daily!EW$10,0)</f>
        <v>39</v>
      </c>
      <c r="EX237" s="8">
        <f>VLOOKUP($EG237,Data!$B:$CP,Daily!EX$10,0)</f>
        <v>37</v>
      </c>
      <c r="EY237" s="8">
        <f>VLOOKUP($EG237,Data!$B:$CP,Daily!EY$10,0)</f>
        <v>43</v>
      </c>
      <c r="EZ237" s="8">
        <f>VLOOKUP($EG237,Data!$B:$CP,Daily!EZ$10,0)</f>
        <v>30</v>
      </c>
      <c r="FA237" s="8">
        <f>VLOOKUP($EG237,Data!$B:$CP,Daily!FA$10,0)</f>
        <v>48</v>
      </c>
      <c r="FB237" s="8">
        <f>VLOOKUP($EG237,Data!$B:$CP,Daily!FB$10,0)</f>
        <v>45</v>
      </c>
      <c r="FC237" s="8">
        <f>VLOOKUP($EG237,Data!$B:$CP,Daily!FC$10,0)</f>
        <v>50</v>
      </c>
      <c r="FD237" s="8">
        <f>VLOOKUP($EG237,Data!$B:$CP,Daily!FD$10,0)</f>
        <v>48</v>
      </c>
      <c r="FE237" s="8">
        <f>VLOOKUP($EG237,Data!$B:$CP,Daily!FE$10,0)</f>
        <v>47</v>
      </c>
      <c r="FF237" s="8">
        <f>VLOOKUP($EG237,Data!$B:$CP,Daily!FF$10,0)</f>
        <v>43</v>
      </c>
      <c r="FG237" s="8">
        <f>VLOOKUP($EG237,Data!$B:$CP,Daily!FG$10,0)</f>
        <v>40</v>
      </c>
      <c r="FH237" s="8">
        <f>VLOOKUP($EG237,Data!$B:$CP,Daily!FH$10,0)</f>
        <v>73</v>
      </c>
      <c r="FI237" s="8">
        <f>VLOOKUP($EG237,Data!$B:$CP,Daily!FI$10,0)</f>
        <v>49</v>
      </c>
      <c r="FJ237" s="8">
        <f>VLOOKUP($EG237,Data!$B:$CP,Daily!FJ$10,0)</f>
        <v>49</v>
      </c>
      <c r="FK237" s="8">
        <f>VLOOKUP($EG237,Data!$B:$CP,Daily!FK$10,0)</f>
        <v>49</v>
      </c>
      <c r="FL237" s="8">
        <f>VLOOKUP($EG237,Data!$B:$CP,Daily!FL$10,0)</f>
        <v>52</v>
      </c>
      <c r="FM237" s="8">
        <f>VLOOKUP($EG237,Data!$B:$CP,Daily!FM$10,0)</f>
        <v>41</v>
      </c>
      <c r="FN237" s="8">
        <f>VLOOKUP($EG237,Data!$B:$CP,Daily!FN$10,0)</f>
        <v>44</v>
      </c>
      <c r="FO237" s="8">
        <f>VLOOKUP($EG237,Data!$B:$CP,Daily!FO$10,0)</f>
        <v>75</v>
      </c>
      <c r="FP237" s="8">
        <f>VLOOKUP($EG237,Data!$B:$CP,Daily!FP$10,0)</f>
        <v>76</v>
      </c>
      <c r="FQ237" s="8">
        <f>VLOOKUP($EG237,Data!$B:$CP,Daily!FQ$10,0)</f>
        <v>61</v>
      </c>
      <c r="FR237" s="8">
        <f>VLOOKUP($EG237,Data!$B:$CP,Daily!FR$10,0)</f>
        <v>47</v>
      </c>
      <c r="FS237" s="8">
        <f>VLOOKUP($EG237,Data!$B:$CP,Daily!FS$10,0)</f>
        <v>57</v>
      </c>
      <c r="FT237" s="8">
        <f>VLOOKUP($EG237,Data!$B:$CP,Daily!FT$10,0)</f>
        <v>37</v>
      </c>
      <c r="FU237" s="8">
        <f>VLOOKUP($EG237,Data!$B:$CP,Daily!FU$10,0)</f>
        <v>33</v>
      </c>
      <c r="FV237" s="8">
        <f>VLOOKUP($EG237,Data!$B:$CP,Daily!FV$10,0)</f>
        <v>56</v>
      </c>
      <c r="FW237" s="8">
        <f>VLOOKUP($EG237,Data!$B:$CP,Daily!FW$10,0)</f>
        <v>46</v>
      </c>
      <c r="FX237" s="8">
        <f>VLOOKUP($EG237,Data!$B:$CP,Daily!FX$10,0)</f>
        <v>41</v>
      </c>
      <c r="FY237" s="8">
        <f>VLOOKUP($EG237,Data!$B:$CP,Daily!FY$10,0)</f>
        <v>49</v>
      </c>
      <c r="FZ237" s="8">
        <f>VLOOKUP($EG237,Data!$B:$CP,Daily!FZ$10,0)</f>
        <v>61</v>
      </c>
      <c r="GA237" s="8">
        <f>VLOOKUP($EG237,Data!$B:$CP,Daily!GA$10,0)</f>
        <v>46</v>
      </c>
      <c r="GB237" s="8">
        <f>VLOOKUP($EG237,Data!$B:$CP,Daily!GB$10,0)</f>
        <v>25</v>
      </c>
      <c r="GC237" s="8">
        <f>VLOOKUP($EG237,Data!$B:$CP,Daily!GC$10,0)</f>
        <v>58</v>
      </c>
      <c r="GD237" s="8">
        <f>VLOOKUP($EG237,Data!$B:$CP,Daily!GD$10,0)</f>
        <v>44</v>
      </c>
      <c r="GE237" s="8">
        <f>VLOOKUP($EG237,Data!$B:$CP,Daily!GE$10,0)</f>
        <v>36</v>
      </c>
      <c r="GF237" s="8">
        <f>VLOOKUP($EG237,Data!$B:$CP,Daily!GF$10,0)</f>
        <v>38</v>
      </c>
      <c r="GG237" s="8">
        <f>VLOOKUP($EG237,Data!$B:$CP,Daily!GG$10,0)</f>
        <v>54</v>
      </c>
      <c r="GH237" s="8">
        <f>VLOOKUP($EG237,Data!$B:$CP,Daily!GH$10,0)</f>
        <v>40</v>
      </c>
      <c r="GI237" s="8">
        <f>VLOOKUP($EG237,Data!$B:$CP,Daily!GI$10,0)</f>
        <v>28</v>
      </c>
      <c r="GJ237" s="8">
        <f>VLOOKUP($EG237,Data!$B:$CP,Daily!GJ$10,0)</f>
        <v>59</v>
      </c>
      <c r="GK237" s="8">
        <f>VLOOKUP($EG237,Data!$B:$CP,Daily!GK$10,0)</f>
        <v>38</v>
      </c>
      <c r="GL237" s="8">
        <f>VLOOKUP($EG237,Data!$B:$CP,Daily!GL$10,0)</f>
        <v>47</v>
      </c>
      <c r="GM237" s="8">
        <f>VLOOKUP($EG237,Data!$B:$CP,Daily!GM$10,0)</f>
        <v>61</v>
      </c>
      <c r="GN237" s="8">
        <f>VLOOKUP($EG237,Data!$B:$CP,Daily!GN$10,0)</f>
        <v>38</v>
      </c>
      <c r="GO237" s="8">
        <f>VLOOKUP($EG237,Data!$B:$CP,Daily!GO$10,0)</f>
        <v>35</v>
      </c>
      <c r="GP237" s="8">
        <f>VLOOKUP($EG237,Data!$B:$CP,Daily!GP$10,0)</f>
        <v>38</v>
      </c>
      <c r="GQ237" s="8">
        <f>VLOOKUP($EG237,Data!$B:$CP,Daily!GQ$10,0)</f>
        <v>56</v>
      </c>
      <c r="GR237" s="8">
        <f>VLOOKUP($EG237,Data!$B:$CP,Daily!GR$10,0)</f>
        <v>60</v>
      </c>
      <c r="GS237" s="8">
        <f>VLOOKUP($EG237,Data!$B:$CP,Daily!GS$10,0)</f>
        <v>62</v>
      </c>
      <c r="GT237" s="8">
        <f>VLOOKUP($EG237,Data!$B:$CP,Daily!GT$10,0)</f>
        <v>54</v>
      </c>
      <c r="GU237" s="8">
        <f>VLOOKUP($EG237,Data!$B:$CP,Daily!GU$10,0)</f>
        <v>43</v>
      </c>
      <c r="GV237" s="8">
        <f>VLOOKUP($EG237,Data!$B:$CP,Daily!GV$10,0)</f>
        <v>53</v>
      </c>
      <c r="GW237" s="8">
        <f>VLOOKUP($EG237,Data!$B:$CP,Daily!GW$10,0)</f>
        <v>36</v>
      </c>
      <c r="GX237" s="8">
        <f>VLOOKUP($EG237,Data!$B:$CP,Daily!GX$10,0)</f>
        <v>71</v>
      </c>
      <c r="GY237" s="8">
        <f>VLOOKUP($EG237,Data!$B:$CP,Daily!GY$10,0)</f>
        <v>47</v>
      </c>
      <c r="GZ237" s="8">
        <f>VLOOKUP($EG237,Data!$B:$CP,Daily!GZ$10,0)</f>
        <v>49</v>
      </c>
      <c r="HA237" s="8">
        <f>VLOOKUP($EG237,Data!$B:$CP,Daily!HA$10,0)</f>
        <v>53</v>
      </c>
      <c r="HB237" s="8">
        <f>VLOOKUP($EG237,Data!$B:$CP,Daily!HB$10,0)</f>
        <v>54</v>
      </c>
      <c r="HC237" s="8">
        <f>VLOOKUP($EG237,Data!$B:$CP,Daily!HC$10,0)</f>
        <v>35</v>
      </c>
      <c r="HD237" s="8">
        <f>VLOOKUP($EG237,Data!$B:$CP,Daily!HD$10,0)</f>
        <v>25</v>
      </c>
      <c r="HE237" s="8">
        <f>VLOOKUP($EG237,Data!$B:$CP,Daily!HE$10,0)</f>
        <v>64</v>
      </c>
      <c r="HF237" s="8">
        <f>VLOOKUP($EG237,Data!$B:$CP,Daily!HF$10,0)</f>
        <v>48</v>
      </c>
      <c r="HG237" s="8">
        <f>VLOOKUP($EG237,Data!$B:$CP,Daily!HG$10,0)</f>
        <v>47</v>
      </c>
      <c r="HH237" s="8">
        <f>VLOOKUP($EG237,Data!$B:$CP,Daily!HH$10,0)</f>
        <v>49</v>
      </c>
      <c r="HI237" s="8">
        <f>VLOOKUP($EG237,Data!$B:$CP,Daily!HI$10,0)</f>
        <v>56</v>
      </c>
      <c r="HJ237" s="8">
        <f>VLOOKUP($EG237,Data!$B:$CP,Daily!HJ$10,0)</f>
        <v>32</v>
      </c>
      <c r="HK237" s="8">
        <f>VLOOKUP($EG237,Data!$B:$CP,Daily!HK$10,0)</f>
        <v>30</v>
      </c>
      <c r="HL237" s="8">
        <f>VLOOKUP($EG237,Data!$B:$CP,Daily!HL$10,0)</f>
        <v>51</v>
      </c>
      <c r="HM237" s="8">
        <f>VLOOKUP($EG237,Data!$B:$CP,Daily!HM$10,0)</f>
        <v>42</v>
      </c>
      <c r="HN237" s="8">
        <f>VLOOKUP($EG237,Data!$B:$CP,Daily!HN$10,0)</f>
        <v>38</v>
      </c>
      <c r="HO237" s="8">
        <f>VLOOKUP($EG237,Data!$B:$CP,Daily!HO$10,0)</f>
        <v>49</v>
      </c>
      <c r="HP237" s="8">
        <f>VLOOKUP($EG237,Data!$B:$CP,Daily!HP$10,0)</f>
        <v>49</v>
      </c>
      <c r="HQ237" s="8">
        <f>VLOOKUP($EG237,Data!$B:$CP,Daily!HQ$10,0)</f>
        <v>38</v>
      </c>
      <c r="HR237" s="8">
        <f>VLOOKUP($EG237,Data!$B:$CP,Daily!HR$10,0)</f>
        <v>25</v>
      </c>
      <c r="HS237" s="8">
        <f>VLOOKUP($EG237,Data!$B:$CP,Daily!HS$10,0)</f>
        <v>49</v>
      </c>
      <c r="HT237" s="8">
        <f>VLOOKUP($EG237,Data!$B:$CP,Daily!HT$10,0)</f>
        <v>49</v>
      </c>
      <c r="HU237" s="13"/>
      <c r="HV237" s="8">
        <f t="shared" si="3454"/>
        <v>38</v>
      </c>
      <c r="HW237" s="8">
        <f t="shared" si="3455"/>
        <v>54</v>
      </c>
      <c r="HX237" s="8">
        <f t="shared" ref="HX237:HX240" si="3462">HW237-HV237</f>
        <v>16</v>
      </c>
      <c r="HY237" s="8">
        <f t="shared" ref="HY237:HY240" si="3463">HW237+(0.75*HX237)</f>
        <v>66</v>
      </c>
      <c r="HZ237" s="8">
        <f t="shared" ref="HZ237:HZ240" si="3464">HV237-(0.75*HX237)</f>
        <v>26</v>
      </c>
      <c r="IA237" s="43"/>
      <c r="IB237" s="9">
        <f t="shared" si="3459"/>
        <v>11.665368975447512</v>
      </c>
      <c r="IC237" s="9">
        <f t="shared" ref="IC237:IC240" si="3465">AVERAGE(HM237:HS237)</f>
        <v>41.428571428571431</v>
      </c>
      <c r="ID237" s="9">
        <f t="shared" ref="ID237:ID240" si="3466">AVERAGE(GP237:HS237)</f>
        <v>46.766666666666666</v>
      </c>
      <c r="IE237" s="1"/>
      <c r="IF237" s="7"/>
      <c r="IG237" s="7"/>
      <c r="IH237" s="12"/>
      <c r="II237" s="12"/>
      <c r="IJ237" s="12"/>
      <c r="IK237" s="12"/>
      <c r="IL237" s="12"/>
      <c r="IM237" s="12"/>
      <c r="IN237" s="12"/>
      <c r="IO237" s="12"/>
      <c r="IP237" s="12"/>
      <c r="IQ237" s="12"/>
      <c r="IR237" s="12"/>
      <c r="IS237" s="12"/>
      <c r="IT237" s="12"/>
      <c r="IU237" s="12"/>
      <c r="IV237" s="12"/>
      <c r="IW237" s="12"/>
      <c r="IX237" s="12"/>
      <c r="IY237" s="12"/>
      <c r="IZ237" s="12"/>
      <c r="JA237" s="12"/>
      <c r="JB237" s="12"/>
      <c r="JC237" s="12"/>
      <c r="JD237" s="12"/>
      <c r="JE237" s="12"/>
      <c r="JF237" s="12"/>
      <c r="JG237" s="12"/>
      <c r="JH237" s="12"/>
      <c r="JI237" s="12"/>
      <c r="JJ237" s="12"/>
      <c r="JK237" s="12"/>
      <c r="JL237" s="12"/>
      <c r="JM237" s="12"/>
      <c r="JN237" s="12"/>
      <c r="JO237" s="12"/>
      <c r="JP237" s="12"/>
      <c r="JQ237" s="12"/>
      <c r="JR237" s="12"/>
      <c r="JS237" s="12"/>
      <c r="JT237" s="12"/>
      <c r="JU237" s="12"/>
      <c r="JV237" s="12"/>
      <c r="JW237" s="12"/>
      <c r="JX237" s="12"/>
      <c r="JY237" s="12"/>
      <c r="JZ237" s="12"/>
      <c r="KA237" s="12"/>
      <c r="KB237" s="12"/>
      <c r="KC237" s="12"/>
      <c r="KD237" s="12"/>
      <c r="KE237" s="12"/>
      <c r="KF237" s="12"/>
      <c r="KG237" s="12"/>
      <c r="KH237" s="12"/>
      <c r="KI237" s="12"/>
      <c r="KJ237" s="12"/>
      <c r="KK237" s="12"/>
      <c r="KL237" s="12"/>
      <c r="KM237" s="12"/>
      <c r="KN237" s="12"/>
      <c r="KO237" s="12"/>
      <c r="KP237" s="12"/>
      <c r="KQ237" s="12"/>
      <c r="KR237" s="12"/>
      <c r="KS237" s="12"/>
      <c r="KT237" s="12"/>
      <c r="KU237" s="12"/>
      <c r="KV237" s="12"/>
      <c r="KW237" s="12"/>
      <c r="KX237" s="12"/>
      <c r="KY237" s="12"/>
      <c r="KZ237" s="12"/>
      <c r="LA237" s="12"/>
      <c r="LB237" s="12"/>
      <c r="LC237" s="12"/>
      <c r="LD237" s="12"/>
      <c r="LE237" s="12"/>
      <c r="LF237" s="12"/>
      <c r="LG237" s="12"/>
      <c r="LH237" s="12"/>
      <c r="LI237" s="12"/>
      <c r="LJ237" s="12"/>
      <c r="LK237" s="12"/>
      <c r="LL237" s="12"/>
      <c r="LM237" s="12"/>
      <c r="LN237" s="12"/>
      <c r="LO237" s="12"/>
      <c r="LP237" s="12"/>
      <c r="LQ237" s="12"/>
      <c r="LR237" s="12"/>
      <c r="LS237" s="12"/>
      <c r="LU237" s="40"/>
      <c r="LV237" s="40"/>
      <c r="LW237" s="40"/>
      <c r="LX237" s="40"/>
      <c r="LY237" s="40"/>
      <c r="LZ237" s="45"/>
      <c r="MA237" s="12"/>
      <c r="MB237" s="12"/>
      <c r="MC237" s="12"/>
    </row>
    <row r="238" spans="4:342" x14ac:dyDescent="0.35">
      <c r="D238" s="59" t="str">
        <f>Data!C545</f>
        <v>outage</v>
      </c>
      <c r="E238" s="53"/>
      <c r="F238" s="192"/>
      <c r="G238" s="192"/>
      <c r="H238" s="55"/>
      <c r="I238" s="192"/>
      <c r="J238" s="48"/>
      <c r="K238" s="48"/>
      <c r="L238" s="50"/>
      <c r="M238" s="53" t="str">
        <f>VLOOKUP($D238,'Metric Nature'!$C:$D,2,0)&amp;IF(($N238&lt;(HZ238)),"Below",IF(($N238&gt;(HY238)),"Above","Within"))</f>
        <v>NegativeWithin</v>
      </c>
      <c r="N238" s="192">
        <f t="shared" si="3449"/>
        <v>35</v>
      </c>
      <c r="O238" s="192">
        <f t="shared" si="3450"/>
        <v>40.714285714285715</v>
      </c>
      <c r="P238" s="55">
        <f t="shared" si="3451"/>
        <v>-0.14035087719298248</v>
      </c>
      <c r="Q238" s="192">
        <f t="shared" si="3452"/>
        <v>40.5</v>
      </c>
      <c r="R238" s="48">
        <f t="shared" si="3453"/>
        <v>-0.13580246913580246</v>
      </c>
      <c r="S238" s="48">
        <v>7.9280968468835172E-3</v>
      </c>
      <c r="T238" s="50"/>
      <c r="U238" s="53"/>
      <c r="V238" s="48"/>
      <c r="W238" s="49"/>
      <c r="X238" s="48"/>
      <c r="Y238" s="49"/>
      <c r="Z238" s="48"/>
      <c r="AA238" s="48">
        <v>4.2186115430498175E-2</v>
      </c>
      <c r="AB238" s="50"/>
      <c r="AC238" s="46"/>
      <c r="AI238" s="7"/>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14"/>
      <c r="DW238" s="8"/>
      <c r="DX238" s="8"/>
      <c r="DY238" s="8"/>
      <c r="DZ238" s="8"/>
      <c r="EA238" s="8"/>
      <c r="EB238" s="14"/>
      <c r="EC238" s="9"/>
      <c r="ED238" s="9"/>
      <c r="EE238" s="9"/>
      <c r="EF238" s="1"/>
      <c r="EG238" s="7" t="str">
        <f>Data!B545</f>
        <v>outageApple iOS</v>
      </c>
      <c r="EH238" s="7" t="str">
        <f>Data!C545</f>
        <v>outage</v>
      </c>
      <c r="EI238" s="8">
        <f>VLOOKUP($EG238,Data!$B:$CP,Daily!EI$10,0)</f>
        <v>48</v>
      </c>
      <c r="EJ238" s="8">
        <f>VLOOKUP($EG238,Data!$B:$CP,Daily!EJ$10,0)</f>
        <v>48</v>
      </c>
      <c r="EK238" s="8">
        <f>VLOOKUP($EG238,Data!$B:$CP,Daily!EK$10,0)</f>
        <v>35</v>
      </c>
      <c r="EL238" s="8">
        <f>VLOOKUP($EG238,Data!$B:$CP,Daily!EL$10,0)</f>
        <v>35</v>
      </c>
      <c r="EM238" s="8">
        <f>VLOOKUP($EG238,Data!$B:$CP,Daily!EM$10,0)</f>
        <v>22</v>
      </c>
      <c r="EN238" s="8">
        <f>VLOOKUP($EG238,Data!$B:$CP,Daily!EN$10,0)</f>
        <v>35</v>
      </c>
      <c r="EO238" s="8">
        <f>VLOOKUP($EG238,Data!$B:$CP,Daily!EO$10,0)</f>
        <v>55</v>
      </c>
      <c r="EP238" s="8">
        <f>VLOOKUP($EG238,Data!$B:$CP,Daily!EP$10,0)</f>
        <v>55</v>
      </c>
      <c r="EQ238" s="8">
        <f>VLOOKUP($EG238,Data!$B:$CP,Daily!EQ$10,0)</f>
        <v>54</v>
      </c>
      <c r="ER238" s="8">
        <f>VLOOKUP($EG238,Data!$B:$CP,Daily!ER$10,0)</f>
        <v>36</v>
      </c>
      <c r="ES238" s="8">
        <f>VLOOKUP($EG238,Data!$B:$CP,Daily!ES$10,0)</f>
        <v>33</v>
      </c>
      <c r="ET238" s="8">
        <f>VLOOKUP($EG238,Data!$B:$CP,Daily!ET$10,0)</f>
        <v>42</v>
      </c>
      <c r="EU238" s="8">
        <f>VLOOKUP($EG238,Data!$B:$CP,Daily!EU$10,0)</f>
        <v>49</v>
      </c>
      <c r="EV238" s="8">
        <f>VLOOKUP($EG238,Data!$B:$CP,Daily!EV$10,0)</f>
        <v>56</v>
      </c>
      <c r="EW238" s="8">
        <f>VLOOKUP($EG238,Data!$B:$CP,Daily!EW$10,0)</f>
        <v>136</v>
      </c>
      <c r="EX238" s="8">
        <f>VLOOKUP($EG238,Data!$B:$CP,Daily!EX$10,0)</f>
        <v>65</v>
      </c>
      <c r="EY238" s="8">
        <f>VLOOKUP($EG238,Data!$B:$CP,Daily!EY$10,0)</f>
        <v>38</v>
      </c>
      <c r="EZ238" s="8">
        <f>VLOOKUP($EG238,Data!$B:$CP,Daily!EZ$10,0)</f>
        <v>41</v>
      </c>
      <c r="FA238" s="8">
        <f>VLOOKUP($EG238,Data!$B:$CP,Daily!FA$10,0)</f>
        <v>55</v>
      </c>
      <c r="FB238" s="8">
        <f>VLOOKUP($EG238,Data!$B:$CP,Daily!FB$10,0)</f>
        <v>46</v>
      </c>
      <c r="FC238" s="8">
        <f>VLOOKUP($EG238,Data!$B:$CP,Daily!FC$10,0)</f>
        <v>39</v>
      </c>
      <c r="FD238" s="8">
        <f>VLOOKUP($EG238,Data!$B:$CP,Daily!FD$10,0)</f>
        <v>41</v>
      </c>
      <c r="FE238" s="8">
        <f>VLOOKUP($EG238,Data!$B:$CP,Daily!FE$10,0)</f>
        <v>34</v>
      </c>
      <c r="FF238" s="8">
        <f>VLOOKUP($EG238,Data!$B:$CP,Daily!FF$10,0)</f>
        <v>32</v>
      </c>
      <c r="FG238" s="8">
        <f>VLOOKUP($EG238,Data!$B:$CP,Daily!FG$10,0)</f>
        <v>32</v>
      </c>
      <c r="FH238" s="8">
        <f>VLOOKUP($EG238,Data!$B:$CP,Daily!FH$10,0)</f>
        <v>35</v>
      </c>
      <c r="FI238" s="8">
        <f>VLOOKUP($EG238,Data!$B:$CP,Daily!FI$10,0)</f>
        <v>63</v>
      </c>
      <c r="FJ238" s="8">
        <f>VLOOKUP($EG238,Data!$B:$CP,Daily!FJ$10,0)</f>
        <v>40</v>
      </c>
      <c r="FK238" s="8">
        <f>VLOOKUP($EG238,Data!$B:$CP,Daily!FK$10,0)</f>
        <v>57</v>
      </c>
      <c r="FL238" s="8">
        <f>VLOOKUP($EG238,Data!$B:$CP,Daily!FL$10,0)</f>
        <v>103</v>
      </c>
      <c r="FM238" s="8">
        <f>VLOOKUP($EG238,Data!$B:$CP,Daily!FM$10,0)</f>
        <v>62</v>
      </c>
      <c r="FN238" s="8">
        <f>VLOOKUP($EG238,Data!$B:$CP,Daily!FN$10,0)</f>
        <v>46</v>
      </c>
      <c r="FO238" s="8">
        <f>VLOOKUP($EG238,Data!$B:$CP,Daily!FO$10,0)</f>
        <v>49</v>
      </c>
      <c r="FP238" s="8">
        <f>VLOOKUP($EG238,Data!$B:$CP,Daily!FP$10,0)</f>
        <v>54</v>
      </c>
      <c r="FQ238" s="8">
        <f>VLOOKUP($EG238,Data!$B:$CP,Daily!FQ$10,0)</f>
        <v>43</v>
      </c>
      <c r="FR238" s="8">
        <f>VLOOKUP($EG238,Data!$B:$CP,Daily!FR$10,0)</f>
        <v>39</v>
      </c>
      <c r="FS238" s="8">
        <f>VLOOKUP($EG238,Data!$B:$CP,Daily!FS$10,0)</f>
        <v>42</v>
      </c>
      <c r="FT238" s="8">
        <f>VLOOKUP($EG238,Data!$B:$CP,Daily!FT$10,0)</f>
        <v>31</v>
      </c>
      <c r="FU238" s="8">
        <f>VLOOKUP($EG238,Data!$B:$CP,Daily!FU$10,0)</f>
        <v>30</v>
      </c>
      <c r="FV238" s="8">
        <f>VLOOKUP($EG238,Data!$B:$CP,Daily!FV$10,0)</f>
        <v>33</v>
      </c>
      <c r="FW238" s="8">
        <f>VLOOKUP($EG238,Data!$B:$CP,Daily!FW$10,0)</f>
        <v>21</v>
      </c>
      <c r="FX238" s="8">
        <f>VLOOKUP($EG238,Data!$B:$CP,Daily!FX$10,0)</f>
        <v>31</v>
      </c>
      <c r="FY238" s="8">
        <f>VLOOKUP($EG238,Data!$B:$CP,Daily!FY$10,0)</f>
        <v>53</v>
      </c>
      <c r="FZ238" s="8">
        <f>VLOOKUP($EG238,Data!$B:$CP,Daily!FZ$10,0)</f>
        <v>29</v>
      </c>
      <c r="GA238" s="8">
        <f>VLOOKUP($EG238,Data!$B:$CP,Daily!GA$10,0)</f>
        <v>29</v>
      </c>
      <c r="GB238" s="8">
        <f>VLOOKUP($EG238,Data!$B:$CP,Daily!GB$10,0)</f>
        <v>33</v>
      </c>
      <c r="GC238" s="8">
        <f>VLOOKUP($EG238,Data!$B:$CP,Daily!GC$10,0)</f>
        <v>39</v>
      </c>
      <c r="GD238" s="8">
        <f>VLOOKUP($EG238,Data!$B:$CP,Daily!GD$10,0)</f>
        <v>36</v>
      </c>
      <c r="GE238" s="8">
        <f>VLOOKUP($EG238,Data!$B:$CP,Daily!GE$10,0)</f>
        <v>58</v>
      </c>
      <c r="GF238" s="8">
        <f>VLOOKUP($EG238,Data!$B:$CP,Daily!GF$10,0)</f>
        <v>41</v>
      </c>
      <c r="GG238" s="8">
        <f>VLOOKUP($EG238,Data!$B:$CP,Daily!GG$10,0)</f>
        <v>69</v>
      </c>
      <c r="GH238" s="8">
        <f>VLOOKUP($EG238,Data!$B:$CP,Daily!GH$10,0)</f>
        <v>44</v>
      </c>
      <c r="GI238" s="8">
        <f>VLOOKUP($EG238,Data!$B:$CP,Daily!GI$10,0)</f>
        <v>44</v>
      </c>
      <c r="GJ238" s="8">
        <f>VLOOKUP($EG238,Data!$B:$CP,Daily!GJ$10,0)</f>
        <v>37</v>
      </c>
      <c r="GK238" s="8">
        <f>VLOOKUP($EG238,Data!$B:$CP,Daily!GK$10,0)</f>
        <v>40</v>
      </c>
      <c r="GL238" s="8">
        <f>VLOOKUP($EG238,Data!$B:$CP,Daily!GL$10,0)</f>
        <v>39</v>
      </c>
      <c r="GM238" s="8">
        <f>VLOOKUP($EG238,Data!$B:$CP,Daily!GM$10,0)</f>
        <v>49</v>
      </c>
      <c r="GN238" s="8">
        <f>VLOOKUP($EG238,Data!$B:$CP,Daily!GN$10,0)</f>
        <v>40</v>
      </c>
      <c r="GO238" s="8">
        <f>VLOOKUP($EG238,Data!$B:$CP,Daily!GO$10,0)</f>
        <v>28</v>
      </c>
      <c r="GP238" s="8">
        <f>VLOOKUP($EG238,Data!$B:$CP,Daily!GP$10,0)</f>
        <v>29</v>
      </c>
      <c r="GQ238" s="8">
        <f>VLOOKUP($EG238,Data!$B:$CP,Daily!GQ$10,0)</f>
        <v>46</v>
      </c>
      <c r="GR238" s="8">
        <f>VLOOKUP($EG238,Data!$B:$CP,Daily!GR$10,0)</f>
        <v>42</v>
      </c>
      <c r="GS238" s="8">
        <f>VLOOKUP($EG238,Data!$B:$CP,Daily!GS$10,0)</f>
        <v>48</v>
      </c>
      <c r="GT238" s="8">
        <f>VLOOKUP($EG238,Data!$B:$CP,Daily!GT$10,0)</f>
        <v>37</v>
      </c>
      <c r="GU238" s="8">
        <f>VLOOKUP($EG238,Data!$B:$CP,Daily!GU$10,0)</f>
        <v>43</v>
      </c>
      <c r="GV238" s="8">
        <f>VLOOKUP($EG238,Data!$B:$CP,Daily!GV$10,0)</f>
        <v>37</v>
      </c>
      <c r="GW238" s="8">
        <f>VLOOKUP($EG238,Data!$B:$CP,Daily!GW$10,0)</f>
        <v>53</v>
      </c>
      <c r="GX238" s="8">
        <f>VLOOKUP($EG238,Data!$B:$CP,Daily!GX$10,0)</f>
        <v>45</v>
      </c>
      <c r="GY238" s="8">
        <f>VLOOKUP($EG238,Data!$B:$CP,Daily!GY$10,0)</f>
        <v>39</v>
      </c>
      <c r="GZ238" s="8">
        <f>VLOOKUP($EG238,Data!$B:$CP,Daily!GZ$10,0)</f>
        <v>34</v>
      </c>
      <c r="HA238" s="8">
        <f>VLOOKUP($EG238,Data!$B:$CP,Daily!HA$10,0)</f>
        <v>36</v>
      </c>
      <c r="HB238" s="8">
        <f>VLOOKUP($EG238,Data!$B:$CP,Daily!HB$10,0)</f>
        <v>56</v>
      </c>
      <c r="HC238" s="8">
        <f>VLOOKUP($EG238,Data!$B:$CP,Daily!HC$10,0)</f>
        <v>37</v>
      </c>
      <c r="HD238" s="8">
        <f>VLOOKUP($EG238,Data!$B:$CP,Daily!HD$10,0)</f>
        <v>34</v>
      </c>
      <c r="HE238" s="8">
        <f>VLOOKUP($EG238,Data!$B:$CP,Daily!HE$10,0)</f>
        <v>34</v>
      </c>
      <c r="HF238" s="8">
        <f>VLOOKUP($EG238,Data!$B:$CP,Daily!HF$10,0)</f>
        <v>38</v>
      </c>
      <c r="HG238" s="8">
        <f>VLOOKUP($EG238,Data!$B:$CP,Daily!HG$10,0)</f>
        <v>29</v>
      </c>
      <c r="HH238" s="8">
        <f>VLOOKUP($EG238,Data!$B:$CP,Daily!HH$10,0)</f>
        <v>53</v>
      </c>
      <c r="HI238" s="8">
        <f>VLOOKUP($EG238,Data!$B:$CP,Daily!HI$10,0)</f>
        <v>54</v>
      </c>
      <c r="HJ238" s="8">
        <f>VLOOKUP($EG238,Data!$B:$CP,Daily!HJ$10,0)</f>
        <v>32</v>
      </c>
      <c r="HK238" s="8">
        <f>VLOOKUP($EG238,Data!$B:$CP,Daily!HK$10,0)</f>
        <v>35</v>
      </c>
      <c r="HL238" s="8">
        <f>VLOOKUP($EG238,Data!$B:$CP,Daily!HL$10,0)</f>
        <v>39</v>
      </c>
      <c r="HM238" s="8">
        <f>VLOOKUP($EG238,Data!$B:$CP,Daily!HM$10,0)</f>
        <v>45</v>
      </c>
      <c r="HN238" s="8">
        <f>VLOOKUP($EG238,Data!$B:$CP,Daily!HN$10,0)</f>
        <v>34</v>
      </c>
      <c r="HO238" s="8">
        <f>VLOOKUP($EG238,Data!$B:$CP,Daily!HO$10,0)</f>
        <v>61</v>
      </c>
      <c r="HP238" s="8">
        <f>VLOOKUP($EG238,Data!$B:$CP,Daily!HP$10,0)</f>
        <v>32</v>
      </c>
      <c r="HQ238" s="8">
        <f>VLOOKUP($EG238,Data!$B:$CP,Daily!HQ$10,0)</f>
        <v>34</v>
      </c>
      <c r="HR238" s="8">
        <f>VLOOKUP($EG238,Data!$B:$CP,Daily!HR$10,0)</f>
        <v>40</v>
      </c>
      <c r="HS238" s="8">
        <f>VLOOKUP($EG238,Data!$B:$CP,Daily!HS$10,0)</f>
        <v>39</v>
      </c>
      <c r="HT238" s="8">
        <f>VLOOKUP($EG238,Data!$B:$CP,Daily!HT$10,0)</f>
        <v>35</v>
      </c>
      <c r="HU238" s="13"/>
      <c r="HV238" s="8">
        <f t="shared" si="3454"/>
        <v>34</v>
      </c>
      <c r="HW238" s="8">
        <f t="shared" si="3455"/>
        <v>49</v>
      </c>
      <c r="HX238" s="8">
        <f t="shared" si="3462"/>
        <v>15</v>
      </c>
      <c r="HY238" s="8">
        <f t="shared" si="3463"/>
        <v>60.25</v>
      </c>
      <c r="HZ238" s="8">
        <f t="shared" si="3464"/>
        <v>22.75</v>
      </c>
      <c r="IA238" s="43"/>
      <c r="IB238" s="9">
        <f t="shared" si="3459"/>
        <v>9.4970609488760598</v>
      </c>
      <c r="IC238" s="9">
        <f t="shared" si="3465"/>
        <v>40.714285714285715</v>
      </c>
      <c r="ID238" s="9">
        <f t="shared" si="3466"/>
        <v>40.5</v>
      </c>
      <c r="IE238" s="1"/>
      <c r="IF238" s="7"/>
      <c r="IG238" s="7"/>
      <c r="IH238" s="12"/>
      <c r="II238" s="12"/>
      <c r="IJ238" s="12"/>
      <c r="IK238" s="12"/>
      <c r="IL238" s="12"/>
      <c r="IM238" s="12"/>
      <c r="IN238" s="12"/>
      <c r="IO238" s="12"/>
      <c r="IP238" s="12"/>
      <c r="IQ238" s="12"/>
      <c r="IR238" s="12"/>
      <c r="IS238" s="12"/>
      <c r="IT238" s="12"/>
      <c r="IU238" s="12"/>
      <c r="IV238" s="12"/>
      <c r="IW238" s="12"/>
      <c r="IX238" s="12"/>
      <c r="IY238" s="12"/>
      <c r="IZ238" s="12"/>
      <c r="JA238" s="12"/>
      <c r="JB238" s="12"/>
      <c r="JC238" s="12"/>
      <c r="JD238" s="12"/>
      <c r="JE238" s="12"/>
      <c r="JF238" s="12"/>
      <c r="JG238" s="12"/>
      <c r="JH238" s="12"/>
      <c r="JI238" s="12"/>
      <c r="JJ238" s="12"/>
      <c r="JK238" s="12"/>
      <c r="JL238" s="12"/>
      <c r="JM238" s="12"/>
      <c r="JN238" s="12"/>
      <c r="JO238" s="12"/>
      <c r="JP238" s="12"/>
      <c r="JQ238" s="12"/>
      <c r="JR238" s="12"/>
      <c r="JS238" s="12"/>
      <c r="JT238" s="12"/>
      <c r="JU238" s="12"/>
      <c r="JV238" s="12"/>
      <c r="JW238" s="12"/>
      <c r="JX238" s="12"/>
      <c r="JY238" s="12"/>
      <c r="JZ238" s="12"/>
      <c r="KA238" s="12"/>
      <c r="KB238" s="12"/>
      <c r="KC238" s="12"/>
      <c r="KD238" s="12"/>
      <c r="KE238" s="12"/>
      <c r="KF238" s="12"/>
      <c r="KG238" s="12"/>
      <c r="KH238" s="12"/>
      <c r="KI238" s="12"/>
      <c r="KJ238" s="12"/>
      <c r="KK238" s="12"/>
      <c r="KL238" s="12"/>
      <c r="KM238" s="12"/>
      <c r="KN238" s="12"/>
      <c r="KO238" s="12"/>
      <c r="KP238" s="12"/>
      <c r="KQ238" s="12"/>
      <c r="KR238" s="12"/>
      <c r="KS238" s="12"/>
      <c r="KT238" s="12"/>
      <c r="KU238" s="12"/>
      <c r="KV238" s="12"/>
      <c r="KW238" s="12"/>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U238" s="40"/>
      <c r="LV238" s="40"/>
      <c r="LW238" s="40"/>
      <c r="LX238" s="40"/>
      <c r="LY238" s="40"/>
      <c r="LZ238" s="43"/>
      <c r="MA238" s="12"/>
      <c r="MB238" s="12"/>
      <c r="MC238" s="12"/>
      <c r="MD238" s="1"/>
    </row>
    <row r="239" spans="4:342" x14ac:dyDescent="0.35">
      <c r="D239" s="59" t="str">
        <f>Data!C546</f>
        <v>bill</v>
      </c>
      <c r="E239" s="53"/>
      <c r="F239" s="192"/>
      <c r="G239" s="192"/>
      <c r="H239" s="55"/>
      <c r="I239" s="192"/>
      <c r="J239" s="48"/>
      <c r="K239" s="48"/>
      <c r="L239" s="50"/>
      <c r="M239" s="53" t="str">
        <f>VLOOKUP($D239,'Metric Nature'!$C:$D,2,0)&amp;IF(($N239&lt;(HZ239)),"Below",IF(($N239&gt;(HY239)),"Above","Within"))</f>
        <v>PositiveWithin</v>
      </c>
      <c r="N239" s="192">
        <f t="shared" si="3449"/>
        <v>30</v>
      </c>
      <c r="O239" s="192">
        <f t="shared" si="3450"/>
        <v>27.428571428571427</v>
      </c>
      <c r="P239" s="55">
        <f t="shared" si="3451"/>
        <v>9.3750000000000056E-2</v>
      </c>
      <c r="Q239" s="192">
        <f t="shared" si="3452"/>
        <v>23.966666666666665</v>
      </c>
      <c r="R239" s="48">
        <f t="shared" si="3453"/>
        <v>0.25173852573018091</v>
      </c>
      <c r="S239" s="48">
        <v>2.9749417753078683E-3</v>
      </c>
      <c r="T239" s="50"/>
      <c r="U239" s="53"/>
      <c r="V239" s="48"/>
      <c r="W239" s="49"/>
      <c r="X239" s="48"/>
      <c r="Y239" s="49"/>
      <c r="Z239" s="48"/>
      <c r="AA239" s="48">
        <v>1.2236752096123335E-2</v>
      </c>
      <c r="AB239" s="50"/>
      <c r="AC239" s="46"/>
      <c r="AI239" s="7"/>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14"/>
      <c r="DW239" s="8"/>
      <c r="DX239" s="8"/>
      <c r="DY239" s="8"/>
      <c r="DZ239" s="8"/>
      <c r="EA239" s="8"/>
      <c r="EB239" s="14"/>
      <c r="EC239" s="9"/>
      <c r="ED239" s="9"/>
      <c r="EE239" s="9"/>
      <c r="EF239" s="101"/>
      <c r="EG239" s="7" t="str">
        <f>Data!B546</f>
        <v>billApple iOS</v>
      </c>
      <c r="EH239" s="7" t="str">
        <f>Data!C546</f>
        <v>bill</v>
      </c>
      <c r="EI239" s="8">
        <f>VLOOKUP($EG239,Data!$B:$CP,Daily!EI$10,0)</f>
        <v>33</v>
      </c>
      <c r="EJ239" s="8">
        <f>VLOOKUP($EG239,Data!$B:$CP,Daily!EJ$10,0)</f>
        <v>21</v>
      </c>
      <c r="EK239" s="8">
        <f>VLOOKUP($EG239,Data!$B:$CP,Daily!EK$10,0)</f>
        <v>16</v>
      </c>
      <c r="EL239" s="8">
        <f>VLOOKUP($EG239,Data!$B:$CP,Daily!EL$10,0)</f>
        <v>17</v>
      </c>
      <c r="EM239" s="8">
        <f>VLOOKUP($EG239,Data!$B:$CP,Daily!EM$10,0)</f>
        <v>14</v>
      </c>
      <c r="EN239" s="8">
        <f>VLOOKUP($EG239,Data!$B:$CP,Daily!EN$10,0)</f>
        <v>36</v>
      </c>
      <c r="EO239" s="8">
        <f>VLOOKUP($EG239,Data!$B:$CP,Daily!EO$10,0)</f>
        <v>34</v>
      </c>
      <c r="EP239" s="8">
        <f>VLOOKUP($EG239,Data!$B:$CP,Daily!EP$10,0)</f>
        <v>29</v>
      </c>
      <c r="EQ239" s="8">
        <f>VLOOKUP($EG239,Data!$B:$CP,Daily!EQ$10,0)</f>
        <v>21</v>
      </c>
      <c r="ER239" s="8">
        <f>VLOOKUP($EG239,Data!$B:$CP,Daily!ER$10,0)</f>
        <v>22</v>
      </c>
      <c r="ES239" s="8">
        <f>VLOOKUP($EG239,Data!$B:$CP,Daily!ES$10,0)</f>
        <v>14</v>
      </c>
      <c r="ET239" s="8">
        <f>VLOOKUP($EG239,Data!$B:$CP,Daily!ET$10,0)</f>
        <v>21</v>
      </c>
      <c r="EU239" s="8">
        <f>VLOOKUP($EG239,Data!$B:$CP,Daily!EU$10,0)</f>
        <v>16</v>
      </c>
      <c r="EV239" s="8">
        <f>VLOOKUP($EG239,Data!$B:$CP,Daily!EV$10,0)</f>
        <v>22</v>
      </c>
      <c r="EW239" s="8">
        <f>VLOOKUP($EG239,Data!$B:$CP,Daily!EW$10,0)</f>
        <v>24</v>
      </c>
      <c r="EX239" s="8">
        <f>VLOOKUP($EG239,Data!$B:$CP,Daily!EX$10,0)</f>
        <v>18</v>
      </c>
      <c r="EY239" s="8">
        <f>VLOOKUP($EG239,Data!$B:$CP,Daily!EY$10,0)</f>
        <v>19</v>
      </c>
      <c r="EZ239" s="8">
        <f>VLOOKUP($EG239,Data!$B:$CP,Daily!EZ$10,0)</f>
        <v>17</v>
      </c>
      <c r="FA239" s="8">
        <f>VLOOKUP($EG239,Data!$B:$CP,Daily!FA$10,0)</f>
        <v>19</v>
      </c>
      <c r="FB239" s="8">
        <f>VLOOKUP($EG239,Data!$B:$CP,Daily!FB$10,0)</f>
        <v>20</v>
      </c>
      <c r="FC239" s="8">
        <f>VLOOKUP($EG239,Data!$B:$CP,Daily!FC$10,0)</f>
        <v>14</v>
      </c>
      <c r="FD239" s="8">
        <f>VLOOKUP($EG239,Data!$B:$CP,Daily!FD$10,0)</f>
        <v>17</v>
      </c>
      <c r="FE239" s="8">
        <f>VLOOKUP($EG239,Data!$B:$CP,Daily!FE$10,0)</f>
        <v>25</v>
      </c>
      <c r="FF239" s="8">
        <f>VLOOKUP($EG239,Data!$B:$CP,Daily!FF$10,0)</f>
        <v>12</v>
      </c>
      <c r="FG239" s="8">
        <f>VLOOKUP($EG239,Data!$B:$CP,Daily!FG$10,0)</f>
        <v>20</v>
      </c>
      <c r="FH239" s="8">
        <f>VLOOKUP($EG239,Data!$B:$CP,Daily!FH$10,0)</f>
        <v>19</v>
      </c>
      <c r="FI239" s="8">
        <f>VLOOKUP($EG239,Data!$B:$CP,Daily!FI$10,0)</f>
        <v>25</v>
      </c>
      <c r="FJ239" s="8">
        <f>VLOOKUP($EG239,Data!$B:$CP,Daily!FJ$10,0)</f>
        <v>29</v>
      </c>
      <c r="FK239" s="8">
        <f>VLOOKUP($EG239,Data!$B:$CP,Daily!FK$10,0)</f>
        <v>18</v>
      </c>
      <c r="FL239" s="8">
        <f>VLOOKUP($EG239,Data!$B:$CP,Daily!FL$10,0)</f>
        <v>21</v>
      </c>
      <c r="FM239" s="8">
        <f>VLOOKUP($EG239,Data!$B:$CP,Daily!FM$10,0)</f>
        <v>17</v>
      </c>
      <c r="FN239" s="8">
        <f>VLOOKUP($EG239,Data!$B:$CP,Daily!FN$10,0)</f>
        <v>18</v>
      </c>
      <c r="FO239" s="8">
        <f>VLOOKUP($EG239,Data!$B:$CP,Daily!FO$10,0)</f>
        <v>32</v>
      </c>
      <c r="FP239" s="8">
        <f>VLOOKUP($EG239,Data!$B:$CP,Daily!FP$10,0)</f>
        <v>38</v>
      </c>
      <c r="FQ239" s="8">
        <f>VLOOKUP($EG239,Data!$B:$CP,Daily!FQ$10,0)</f>
        <v>21</v>
      </c>
      <c r="FR239" s="8">
        <f>VLOOKUP($EG239,Data!$B:$CP,Daily!FR$10,0)</f>
        <v>31</v>
      </c>
      <c r="FS239" s="8">
        <f>VLOOKUP($EG239,Data!$B:$CP,Daily!FS$10,0)</f>
        <v>25</v>
      </c>
      <c r="FT239" s="8">
        <f>VLOOKUP($EG239,Data!$B:$CP,Daily!FT$10,0)</f>
        <v>21</v>
      </c>
      <c r="FU239" s="8">
        <f>VLOOKUP($EG239,Data!$B:$CP,Daily!FU$10,0)</f>
        <v>25</v>
      </c>
      <c r="FV239" s="8">
        <f>VLOOKUP($EG239,Data!$B:$CP,Daily!FV$10,0)</f>
        <v>22</v>
      </c>
      <c r="FW239" s="8">
        <f>VLOOKUP($EG239,Data!$B:$CP,Daily!FW$10,0)</f>
        <v>21</v>
      </c>
      <c r="FX239" s="8">
        <f>VLOOKUP($EG239,Data!$B:$CP,Daily!FX$10,0)</f>
        <v>30</v>
      </c>
      <c r="FY239" s="8">
        <f>VLOOKUP($EG239,Data!$B:$CP,Daily!FY$10,0)</f>
        <v>19</v>
      </c>
      <c r="FZ239" s="8">
        <f>VLOOKUP($EG239,Data!$B:$CP,Daily!FZ$10,0)</f>
        <v>20</v>
      </c>
      <c r="GA239" s="8">
        <f>VLOOKUP($EG239,Data!$B:$CP,Daily!GA$10,0)</f>
        <v>17</v>
      </c>
      <c r="GB239" s="8">
        <f>VLOOKUP($EG239,Data!$B:$CP,Daily!GB$10,0)</f>
        <v>20</v>
      </c>
      <c r="GC239" s="8">
        <f>VLOOKUP($EG239,Data!$B:$CP,Daily!GC$10,0)</f>
        <v>21</v>
      </c>
      <c r="GD239" s="8">
        <f>VLOOKUP($EG239,Data!$B:$CP,Daily!GD$10,0)</f>
        <v>23</v>
      </c>
      <c r="GE239" s="8">
        <f>VLOOKUP($EG239,Data!$B:$CP,Daily!GE$10,0)</f>
        <v>20</v>
      </c>
      <c r="GF239" s="8">
        <f>VLOOKUP($EG239,Data!$B:$CP,Daily!GF$10,0)</f>
        <v>25</v>
      </c>
      <c r="GG239" s="8">
        <f>VLOOKUP($EG239,Data!$B:$CP,Daily!GG$10,0)</f>
        <v>27</v>
      </c>
      <c r="GH239" s="8">
        <f>VLOOKUP($EG239,Data!$B:$CP,Daily!GH$10,0)</f>
        <v>19</v>
      </c>
      <c r="GI239" s="8">
        <f>VLOOKUP($EG239,Data!$B:$CP,Daily!GI$10,0)</f>
        <v>20</v>
      </c>
      <c r="GJ239" s="8">
        <f>VLOOKUP($EG239,Data!$B:$CP,Daily!GJ$10,0)</f>
        <v>20</v>
      </c>
      <c r="GK239" s="8">
        <f>VLOOKUP($EG239,Data!$B:$CP,Daily!GK$10,0)</f>
        <v>25</v>
      </c>
      <c r="GL239" s="8">
        <f>VLOOKUP($EG239,Data!$B:$CP,Daily!GL$10,0)</f>
        <v>23</v>
      </c>
      <c r="GM239" s="8">
        <f>VLOOKUP($EG239,Data!$B:$CP,Daily!GM$10,0)</f>
        <v>33</v>
      </c>
      <c r="GN239" s="8">
        <f>VLOOKUP($EG239,Data!$B:$CP,Daily!GN$10,0)</f>
        <v>27</v>
      </c>
      <c r="GO239" s="8">
        <f>VLOOKUP($EG239,Data!$B:$CP,Daily!GO$10,0)</f>
        <v>17</v>
      </c>
      <c r="GP239" s="8">
        <f>VLOOKUP($EG239,Data!$B:$CP,Daily!GP$10,0)</f>
        <v>17</v>
      </c>
      <c r="GQ239" s="8">
        <f>VLOOKUP($EG239,Data!$B:$CP,Daily!GQ$10,0)</f>
        <v>29</v>
      </c>
      <c r="GR239" s="8">
        <f>VLOOKUP($EG239,Data!$B:$CP,Daily!GR$10,0)</f>
        <v>26</v>
      </c>
      <c r="GS239" s="8">
        <f>VLOOKUP($EG239,Data!$B:$CP,Daily!GS$10,0)</f>
        <v>28</v>
      </c>
      <c r="GT239" s="8">
        <f>VLOOKUP($EG239,Data!$B:$CP,Daily!GT$10,0)</f>
        <v>30</v>
      </c>
      <c r="GU239" s="8">
        <f>VLOOKUP($EG239,Data!$B:$CP,Daily!GU$10,0)</f>
        <v>32</v>
      </c>
      <c r="GV239" s="8">
        <f>VLOOKUP($EG239,Data!$B:$CP,Daily!GV$10,0)</f>
        <v>18</v>
      </c>
      <c r="GW239" s="8">
        <f>VLOOKUP($EG239,Data!$B:$CP,Daily!GW$10,0)</f>
        <v>19</v>
      </c>
      <c r="GX239" s="8">
        <f>VLOOKUP($EG239,Data!$B:$CP,Daily!GX$10,0)</f>
        <v>29</v>
      </c>
      <c r="GY239" s="8">
        <f>VLOOKUP($EG239,Data!$B:$CP,Daily!GY$10,0)</f>
        <v>25</v>
      </c>
      <c r="GZ239" s="8">
        <f>VLOOKUP($EG239,Data!$B:$CP,Daily!GZ$10,0)</f>
        <v>19</v>
      </c>
      <c r="HA239" s="8">
        <f>VLOOKUP($EG239,Data!$B:$CP,Daily!HA$10,0)</f>
        <v>34</v>
      </c>
      <c r="HB239" s="8">
        <f>VLOOKUP($EG239,Data!$B:$CP,Daily!HB$10,0)</f>
        <v>20</v>
      </c>
      <c r="HC239" s="8">
        <f>VLOOKUP($EG239,Data!$B:$CP,Daily!HC$10,0)</f>
        <v>22</v>
      </c>
      <c r="HD239" s="8">
        <f>VLOOKUP($EG239,Data!$B:$CP,Daily!HD$10,0)</f>
        <v>14</v>
      </c>
      <c r="HE239" s="8">
        <f>VLOOKUP($EG239,Data!$B:$CP,Daily!HE$10,0)</f>
        <v>24</v>
      </c>
      <c r="HF239" s="8">
        <f>VLOOKUP($EG239,Data!$B:$CP,Daily!HF$10,0)</f>
        <v>16</v>
      </c>
      <c r="HG239" s="8">
        <f>VLOOKUP($EG239,Data!$B:$CP,Daily!HG$10,0)</f>
        <v>22</v>
      </c>
      <c r="HH239" s="8">
        <f>VLOOKUP($EG239,Data!$B:$CP,Daily!HH$10,0)</f>
        <v>20</v>
      </c>
      <c r="HI239" s="8">
        <f>VLOOKUP($EG239,Data!$B:$CP,Daily!HI$10,0)</f>
        <v>24</v>
      </c>
      <c r="HJ239" s="8">
        <f>VLOOKUP($EG239,Data!$B:$CP,Daily!HJ$10,0)</f>
        <v>16</v>
      </c>
      <c r="HK239" s="8">
        <f>VLOOKUP($EG239,Data!$B:$CP,Daily!HK$10,0)</f>
        <v>18</v>
      </c>
      <c r="HL239" s="8">
        <f>VLOOKUP($EG239,Data!$B:$CP,Daily!HL$10,0)</f>
        <v>25</v>
      </c>
      <c r="HM239" s="8">
        <f>VLOOKUP($EG239,Data!$B:$CP,Daily!HM$10,0)</f>
        <v>24</v>
      </c>
      <c r="HN239" s="8">
        <f>VLOOKUP($EG239,Data!$B:$CP,Daily!HN$10,0)</f>
        <v>38</v>
      </c>
      <c r="HO239" s="8">
        <f>VLOOKUP($EG239,Data!$B:$CP,Daily!HO$10,0)</f>
        <v>34</v>
      </c>
      <c r="HP239" s="8">
        <f>VLOOKUP($EG239,Data!$B:$CP,Daily!HP$10,0)</f>
        <v>25</v>
      </c>
      <c r="HQ239" s="8">
        <f>VLOOKUP($EG239,Data!$B:$CP,Daily!HQ$10,0)</f>
        <v>27</v>
      </c>
      <c r="HR239" s="8">
        <f>VLOOKUP($EG239,Data!$B:$CP,Daily!HR$10,0)</f>
        <v>16</v>
      </c>
      <c r="HS239" s="8">
        <f>VLOOKUP($EG239,Data!$B:$CP,Daily!HS$10,0)</f>
        <v>28</v>
      </c>
      <c r="HT239" s="8">
        <f>VLOOKUP($EG239,Data!$B:$CP,Daily!HT$10,0)</f>
        <v>30</v>
      </c>
      <c r="HU239" s="13"/>
      <c r="HV239" s="8">
        <f t="shared" si="3454"/>
        <v>19</v>
      </c>
      <c r="HW239" s="8">
        <f t="shared" si="3455"/>
        <v>26</v>
      </c>
      <c r="HX239" s="8">
        <f t="shared" si="3462"/>
        <v>7</v>
      </c>
      <c r="HY239" s="8">
        <f t="shared" si="3463"/>
        <v>31.25</v>
      </c>
      <c r="HZ239" s="8">
        <f t="shared" si="3464"/>
        <v>13.75</v>
      </c>
      <c r="IA239" s="43"/>
      <c r="IB239" s="9">
        <f t="shared" si="3459"/>
        <v>5.6755812232953042</v>
      </c>
      <c r="IC239" s="9">
        <f t="shared" si="3465"/>
        <v>27.428571428571427</v>
      </c>
      <c r="ID239" s="9">
        <f t="shared" si="3466"/>
        <v>23.966666666666665</v>
      </c>
      <c r="IE239" s="13"/>
      <c r="IF239" s="7"/>
      <c r="IG239" s="7"/>
      <c r="IH239" s="12"/>
      <c r="II239" s="12"/>
      <c r="IJ239" s="12"/>
      <c r="IK239" s="12"/>
      <c r="IL239" s="12"/>
      <c r="IM239" s="12"/>
      <c r="IN239" s="12"/>
      <c r="IO239" s="12"/>
      <c r="IP239" s="12"/>
      <c r="IQ239" s="12"/>
      <c r="IR239" s="12"/>
      <c r="IS239" s="12"/>
      <c r="IT239" s="12"/>
      <c r="IU239" s="12"/>
      <c r="IV239" s="12"/>
      <c r="IW239" s="12"/>
      <c r="IX239" s="12"/>
      <c r="IY239" s="12"/>
      <c r="IZ239" s="12"/>
      <c r="JA239" s="12"/>
      <c r="JB239" s="12"/>
      <c r="JC239" s="12"/>
      <c r="JD239" s="12"/>
      <c r="JE239" s="12"/>
      <c r="JF239" s="12"/>
      <c r="JG239" s="12"/>
      <c r="JH239" s="12"/>
      <c r="JI239" s="12"/>
      <c r="JJ239" s="12"/>
      <c r="JK239" s="12"/>
      <c r="JL239" s="12"/>
      <c r="JM239" s="12"/>
      <c r="JN239" s="12"/>
      <c r="JO239" s="12"/>
      <c r="JP239" s="12"/>
      <c r="JQ239" s="12"/>
      <c r="JR239" s="12"/>
      <c r="JS239" s="12"/>
      <c r="JT239" s="12"/>
      <c r="JU239" s="12"/>
      <c r="JV239" s="12"/>
      <c r="JW239" s="12"/>
      <c r="JX239" s="12"/>
      <c r="JY239" s="12"/>
      <c r="JZ239" s="12"/>
      <c r="KA239" s="12"/>
      <c r="KB239" s="12"/>
      <c r="KC239" s="12"/>
      <c r="KD239" s="12"/>
      <c r="KE239" s="12"/>
      <c r="KF239" s="12"/>
      <c r="KG239" s="12"/>
      <c r="KH239" s="12"/>
      <c r="KI239" s="12"/>
      <c r="KJ239" s="12"/>
      <c r="KK239" s="12"/>
      <c r="KL239" s="12"/>
      <c r="KM239" s="12"/>
      <c r="KN239" s="12"/>
      <c r="KO239" s="12"/>
      <c r="KP239" s="12"/>
      <c r="KQ239" s="12"/>
      <c r="KR239" s="12"/>
      <c r="KS239" s="12"/>
      <c r="KT239" s="12"/>
      <c r="KU239" s="12"/>
      <c r="KV239" s="12"/>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U239" s="40"/>
      <c r="LV239" s="40"/>
      <c r="LW239" s="40"/>
      <c r="LX239" s="40"/>
      <c r="LY239" s="40"/>
      <c r="LZ239" s="43"/>
      <c r="MA239" s="12"/>
      <c r="MB239" s="12"/>
      <c r="MC239" s="12"/>
    </row>
    <row r="240" spans="4:342" x14ac:dyDescent="0.35">
      <c r="D240" s="59" t="str">
        <f>Data!C547</f>
        <v>pay bill</v>
      </c>
      <c r="E240" s="53"/>
      <c r="F240" s="194"/>
      <c r="G240" s="194"/>
      <c r="H240" s="118"/>
      <c r="I240" s="194"/>
      <c r="J240" s="118"/>
      <c r="K240" s="118"/>
      <c r="L240" s="120"/>
      <c r="M240" s="53" t="str">
        <f>VLOOKUP($D240,'Metric Nature'!$C:$D,2,0)&amp;IF(($N240&lt;(HZ240)),"Below",IF(($N240&gt;(HY240)),"Above","Within"))</f>
        <v>PositiveWithin</v>
      </c>
      <c r="N240" s="192">
        <f t="shared" si="3449"/>
        <v>22</v>
      </c>
      <c r="O240" s="192">
        <f t="shared" si="3450"/>
        <v>23.857142857142858</v>
      </c>
      <c r="P240" s="55">
        <f t="shared" si="3451"/>
        <v>-7.7844311377245526E-2</v>
      </c>
      <c r="Q240" s="192">
        <f t="shared" si="3452"/>
        <v>20.100000000000001</v>
      </c>
      <c r="R240" s="48">
        <f t="shared" si="3453"/>
        <v>9.4527363184079519E-2</v>
      </c>
      <c r="S240" s="48"/>
      <c r="T240" s="50"/>
      <c r="U240" s="53"/>
      <c r="V240" s="118"/>
      <c r="W240" s="119"/>
      <c r="X240" s="118"/>
      <c r="Y240" s="119"/>
      <c r="Z240" s="118"/>
      <c r="AA240" s="118">
        <v>1.4283789529725279E-2</v>
      </c>
      <c r="AB240" s="120"/>
      <c r="AC240" s="46"/>
      <c r="AI240" s="7"/>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14"/>
      <c r="DW240" s="8"/>
      <c r="DX240" s="8"/>
      <c r="DY240" s="8"/>
      <c r="DZ240" s="8"/>
      <c r="EA240" s="8"/>
      <c r="EB240" s="14"/>
      <c r="EC240" s="9"/>
      <c r="ED240" s="9"/>
      <c r="EE240" s="9"/>
      <c r="EF240" s="1"/>
      <c r="EG240" s="7" t="str">
        <f>Data!B547</f>
        <v>pay billApple iOS</v>
      </c>
      <c r="EH240" s="7" t="str">
        <f>Data!C547</f>
        <v>pay bill</v>
      </c>
      <c r="EI240" s="8">
        <f>VLOOKUP($EG240,Data!$B:$CP,Daily!EI$10,0)</f>
        <v>30</v>
      </c>
      <c r="EJ240" s="8">
        <f>VLOOKUP($EG240,Data!$B:$CP,Daily!EJ$10,0)</f>
        <v>19</v>
      </c>
      <c r="EK240" s="8">
        <f>VLOOKUP($EG240,Data!$B:$CP,Daily!EK$10,0)</f>
        <v>23</v>
      </c>
      <c r="EL240" s="8">
        <f>VLOOKUP($EG240,Data!$B:$CP,Daily!EL$10,0)</f>
        <v>17</v>
      </c>
      <c r="EM240" s="8">
        <f>VLOOKUP($EG240,Data!$B:$CP,Daily!EM$10,0)</f>
        <v>16</v>
      </c>
      <c r="EN240" s="8">
        <f>VLOOKUP($EG240,Data!$B:$CP,Daily!EN$10,0)</f>
        <v>21</v>
      </c>
      <c r="EO240" s="8">
        <f>VLOOKUP($EG240,Data!$B:$CP,Daily!EO$10,0)</f>
        <v>24</v>
      </c>
      <c r="EP240" s="8">
        <f>VLOOKUP($EG240,Data!$B:$CP,Daily!EP$10,0)</f>
        <v>20</v>
      </c>
      <c r="EQ240" s="8">
        <f>VLOOKUP($EG240,Data!$B:$CP,Daily!EQ$10,0)</f>
        <v>10</v>
      </c>
      <c r="ER240" s="8">
        <f>VLOOKUP($EG240,Data!$B:$CP,Daily!ER$10,0)</f>
        <v>16</v>
      </c>
      <c r="ES240" s="8">
        <f>VLOOKUP($EG240,Data!$B:$CP,Daily!ES$10,0)</f>
        <v>14</v>
      </c>
      <c r="ET240" s="8">
        <f>VLOOKUP($EG240,Data!$B:$CP,Daily!ET$10,0)</f>
        <v>21</v>
      </c>
      <c r="EU240" s="8">
        <f>VLOOKUP($EG240,Data!$B:$CP,Daily!EU$10,0)</f>
        <v>12</v>
      </c>
      <c r="EV240" s="8">
        <f>VLOOKUP($EG240,Data!$B:$CP,Daily!EV$10,0)</f>
        <v>19</v>
      </c>
      <c r="EW240" s="8">
        <f>VLOOKUP($EG240,Data!$B:$CP,Daily!EW$10,0)</f>
        <v>20</v>
      </c>
      <c r="EX240" s="8">
        <f>VLOOKUP($EG240,Data!$B:$CP,Daily!EX$10,0)</f>
        <v>23</v>
      </c>
      <c r="EY240" s="8">
        <f>VLOOKUP($EG240,Data!$B:$CP,Daily!EY$10,0)</f>
        <v>13</v>
      </c>
      <c r="EZ240" s="8">
        <f>VLOOKUP($EG240,Data!$B:$CP,Daily!EZ$10,0)</f>
        <v>12</v>
      </c>
      <c r="FA240" s="8">
        <f>VLOOKUP($EG240,Data!$B:$CP,Daily!FA$10,0)</f>
        <v>19</v>
      </c>
      <c r="FB240" s="8">
        <f>VLOOKUP($EG240,Data!$B:$CP,Daily!FB$10,0)</f>
        <v>20</v>
      </c>
      <c r="FC240" s="8">
        <f>VLOOKUP($EG240,Data!$B:$CP,Daily!FC$10,0)</f>
        <v>11</v>
      </c>
      <c r="FD240" s="8">
        <f>VLOOKUP($EG240,Data!$B:$CP,Daily!FD$10,0)</f>
        <v>14</v>
      </c>
      <c r="FE240" s="8">
        <f>VLOOKUP($EG240,Data!$B:$CP,Daily!FE$10,0)</f>
        <v>14</v>
      </c>
      <c r="FF240" s="8">
        <f>VLOOKUP($EG240,Data!$B:$CP,Daily!FF$10,0)</f>
        <v>12</v>
      </c>
      <c r="FG240" s="8">
        <f>VLOOKUP($EG240,Data!$B:$CP,Daily!FG$10,0)</f>
        <v>19</v>
      </c>
      <c r="FH240" s="8">
        <f>VLOOKUP($EG240,Data!$B:$CP,Daily!FH$10,0)</f>
        <v>17</v>
      </c>
      <c r="FI240" s="8">
        <f>VLOOKUP($EG240,Data!$B:$CP,Daily!FI$10,0)</f>
        <v>14</v>
      </c>
      <c r="FJ240" s="8">
        <f>VLOOKUP($EG240,Data!$B:$CP,Daily!FJ$10,0)</f>
        <v>22</v>
      </c>
      <c r="FK240" s="8">
        <f>VLOOKUP($EG240,Data!$B:$CP,Daily!FK$10,0)</f>
        <v>13</v>
      </c>
      <c r="FL240" s="8">
        <f>VLOOKUP($EG240,Data!$B:$CP,Daily!FL$10,0)</f>
        <v>20</v>
      </c>
      <c r="FM240" s="8">
        <f>VLOOKUP($EG240,Data!$B:$CP,Daily!FM$10,0)</f>
        <v>16</v>
      </c>
      <c r="FN240" s="8">
        <f>VLOOKUP($EG240,Data!$B:$CP,Daily!FN$10,0)</f>
        <v>15</v>
      </c>
      <c r="FO240" s="8">
        <f>VLOOKUP($EG240,Data!$B:$CP,Daily!FO$10,0)</f>
        <v>30</v>
      </c>
      <c r="FP240" s="8">
        <f>VLOOKUP($EG240,Data!$B:$CP,Daily!FP$10,0)</f>
        <v>39</v>
      </c>
      <c r="FQ240" s="8">
        <f>VLOOKUP($EG240,Data!$B:$CP,Daily!FQ$10,0)</f>
        <v>27</v>
      </c>
      <c r="FR240" s="8">
        <f>VLOOKUP($EG240,Data!$B:$CP,Daily!FR$10,0)</f>
        <v>28</v>
      </c>
      <c r="FS240" s="8">
        <f>VLOOKUP($EG240,Data!$B:$CP,Daily!FS$10,0)</f>
        <v>30</v>
      </c>
      <c r="FT240" s="8">
        <f>VLOOKUP($EG240,Data!$B:$CP,Daily!FT$10,0)</f>
        <v>12</v>
      </c>
      <c r="FU240" s="8">
        <f>VLOOKUP($EG240,Data!$B:$CP,Daily!FU$10,0)</f>
        <v>15</v>
      </c>
      <c r="FV240" s="8">
        <f>VLOOKUP($EG240,Data!$B:$CP,Daily!FV$10,0)</f>
        <v>25</v>
      </c>
      <c r="FW240" s="8">
        <f>VLOOKUP($EG240,Data!$B:$CP,Daily!FW$10,0)</f>
        <v>22</v>
      </c>
      <c r="FX240" s="8">
        <f>VLOOKUP($EG240,Data!$B:$CP,Daily!FX$10,0)</f>
        <v>27</v>
      </c>
      <c r="FY240" s="8">
        <f>VLOOKUP($EG240,Data!$B:$CP,Daily!FY$10,0)</f>
        <v>21</v>
      </c>
      <c r="FZ240" s="8">
        <f>VLOOKUP($EG240,Data!$B:$CP,Daily!FZ$10,0)</f>
        <v>19</v>
      </c>
      <c r="GA240" s="8">
        <f>VLOOKUP($EG240,Data!$B:$CP,Daily!GA$10,0)</f>
        <v>17</v>
      </c>
      <c r="GB240" s="8">
        <f>VLOOKUP($EG240,Data!$B:$CP,Daily!GB$10,0)</f>
        <v>12</v>
      </c>
      <c r="GC240" s="8">
        <f>VLOOKUP($EG240,Data!$B:$CP,Daily!GC$10,0)</f>
        <v>27</v>
      </c>
      <c r="GD240" s="8">
        <f>VLOOKUP($EG240,Data!$B:$CP,Daily!GD$10,0)</f>
        <v>14</v>
      </c>
      <c r="GE240" s="8">
        <f>VLOOKUP($EG240,Data!$B:$CP,Daily!GE$10,0)</f>
        <v>22</v>
      </c>
      <c r="GF240" s="8">
        <f>VLOOKUP($EG240,Data!$B:$CP,Daily!GF$10,0)</f>
        <v>19</v>
      </c>
      <c r="GG240" s="8">
        <f>VLOOKUP($EG240,Data!$B:$CP,Daily!GG$10,0)</f>
        <v>18</v>
      </c>
      <c r="GH240" s="8">
        <f>VLOOKUP($EG240,Data!$B:$CP,Daily!GH$10,0)</f>
        <v>20</v>
      </c>
      <c r="GI240" s="8">
        <f>VLOOKUP($EG240,Data!$B:$CP,Daily!GI$10,0)</f>
        <v>19</v>
      </c>
      <c r="GJ240" s="8">
        <f>VLOOKUP($EG240,Data!$B:$CP,Daily!GJ$10,0)</f>
        <v>15</v>
      </c>
      <c r="GK240" s="8">
        <f>VLOOKUP($EG240,Data!$B:$CP,Daily!GK$10,0)</f>
        <v>19</v>
      </c>
      <c r="GL240" s="8">
        <f>VLOOKUP($EG240,Data!$B:$CP,Daily!GL$10,0)</f>
        <v>25</v>
      </c>
      <c r="GM240" s="8">
        <f>VLOOKUP($EG240,Data!$B:$CP,Daily!GM$10,0)</f>
        <v>18</v>
      </c>
      <c r="GN240" s="8">
        <f>VLOOKUP($EG240,Data!$B:$CP,Daily!GN$10,0)</f>
        <v>21</v>
      </c>
      <c r="GO240" s="8">
        <f>VLOOKUP($EG240,Data!$B:$CP,Daily!GO$10,0)</f>
        <v>13</v>
      </c>
      <c r="GP240" s="8">
        <f>VLOOKUP($EG240,Data!$B:$CP,Daily!GP$10,0)</f>
        <v>11</v>
      </c>
      <c r="GQ240" s="8">
        <f>VLOOKUP($EG240,Data!$B:$CP,Daily!GQ$10,0)</f>
        <v>15</v>
      </c>
      <c r="GR240" s="8">
        <f>VLOOKUP($EG240,Data!$B:$CP,Daily!GR$10,0)</f>
        <v>22</v>
      </c>
      <c r="GS240" s="8">
        <f>VLOOKUP($EG240,Data!$B:$CP,Daily!GS$10,0)</f>
        <v>23</v>
      </c>
      <c r="GT240" s="8">
        <f>VLOOKUP($EG240,Data!$B:$CP,Daily!GT$10,0)</f>
        <v>23</v>
      </c>
      <c r="GU240" s="8">
        <f>VLOOKUP($EG240,Data!$B:$CP,Daily!GU$10,0)</f>
        <v>31</v>
      </c>
      <c r="GV240" s="8">
        <f>VLOOKUP($EG240,Data!$B:$CP,Daily!GV$10,0)</f>
        <v>16</v>
      </c>
      <c r="GW240" s="8">
        <f>VLOOKUP($EG240,Data!$B:$CP,Daily!GW$10,0)</f>
        <v>15</v>
      </c>
      <c r="GX240" s="8">
        <f>VLOOKUP($EG240,Data!$B:$CP,Daily!GX$10,0)</f>
        <v>21</v>
      </c>
      <c r="GY240" s="8">
        <f>VLOOKUP($EG240,Data!$B:$CP,Daily!GY$10,0)</f>
        <v>16</v>
      </c>
      <c r="GZ240" s="8">
        <f>VLOOKUP($EG240,Data!$B:$CP,Daily!GZ$10,0)</f>
        <v>26</v>
      </c>
      <c r="HA240" s="8">
        <f>VLOOKUP($EG240,Data!$B:$CP,Daily!HA$10,0)</f>
        <v>26</v>
      </c>
      <c r="HB240" s="8">
        <f>VLOOKUP($EG240,Data!$B:$CP,Daily!HB$10,0)</f>
        <v>30</v>
      </c>
      <c r="HC240" s="8">
        <f>VLOOKUP($EG240,Data!$B:$CP,Daily!HC$10,0)</f>
        <v>14</v>
      </c>
      <c r="HD240" s="8">
        <f>VLOOKUP($EG240,Data!$B:$CP,Daily!HD$10,0)</f>
        <v>18</v>
      </c>
      <c r="HE240" s="8">
        <f>VLOOKUP($EG240,Data!$B:$CP,Daily!HE$10,0)</f>
        <v>15</v>
      </c>
      <c r="HF240" s="8">
        <f>VLOOKUP($EG240,Data!$B:$CP,Daily!HF$10,0)</f>
        <v>15</v>
      </c>
      <c r="HG240" s="8">
        <f>VLOOKUP($EG240,Data!$B:$CP,Daily!HG$10,0)</f>
        <v>19</v>
      </c>
      <c r="HH240" s="8">
        <f>VLOOKUP($EG240,Data!$B:$CP,Daily!HH$10,0)</f>
        <v>14</v>
      </c>
      <c r="HI240" s="8">
        <f>VLOOKUP($EG240,Data!$B:$CP,Daily!HI$10,0)</f>
        <v>20</v>
      </c>
      <c r="HJ240" s="8">
        <f>VLOOKUP($EG240,Data!$B:$CP,Daily!HJ$10,0)</f>
        <v>11</v>
      </c>
      <c r="HK240" s="8">
        <f>VLOOKUP($EG240,Data!$B:$CP,Daily!HK$10,0)</f>
        <v>17</v>
      </c>
      <c r="HL240" s="8">
        <f>VLOOKUP($EG240,Data!$B:$CP,Daily!HL$10,0)</f>
        <v>18</v>
      </c>
      <c r="HM240" s="8">
        <f>VLOOKUP($EG240,Data!$B:$CP,Daily!HM$10,0)</f>
        <v>20</v>
      </c>
      <c r="HN240" s="8">
        <f>VLOOKUP($EG240,Data!$B:$CP,Daily!HN$10,0)</f>
        <v>31</v>
      </c>
      <c r="HO240" s="8">
        <f>VLOOKUP($EG240,Data!$B:$CP,Daily!HO$10,0)</f>
        <v>32</v>
      </c>
      <c r="HP240" s="8">
        <f>VLOOKUP($EG240,Data!$B:$CP,Daily!HP$10,0)</f>
        <v>28</v>
      </c>
      <c r="HQ240" s="8">
        <f>VLOOKUP($EG240,Data!$B:$CP,Daily!HQ$10,0)</f>
        <v>24</v>
      </c>
      <c r="HR240" s="8">
        <f>VLOOKUP($EG240,Data!$B:$CP,Daily!HR$10,0)</f>
        <v>12</v>
      </c>
      <c r="HS240" s="8">
        <f>VLOOKUP($EG240,Data!$B:$CP,Daily!HS$10,0)</f>
        <v>20</v>
      </c>
      <c r="HT240" s="8">
        <f>VLOOKUP($EG240,Data!$B:$CP,Daily!HT$10,0)</f>
        <v>22</v>
      </c>
      <c r="HU240" s="13"/>
      <c r="HV240" s="8">
        <f t="shared" si="3454"/>
        <v>15</v>
      </c>
      <c r="HW240" s="8">
        <f t="shared" si="3455"/>
        <v>23</v>
      </c>
      <c r="HX240" s="8">
        <f t="shared" si="3462"/>
        <v>8</v>
      </c>
      <c r="HY240" s="8">
        <f t="shared" si="3463"/>
        <v>29</v>
      </c>
      <c r="HZ240" s="8">
        <f t="shared" si="3464"/>
        <v>9</v>
      </c>
      <c r="IA240" s="43"/>
      <c r="IB240" s="9">
        <f t="shared" si="3459"/>
        <v>6.1305247192498404</v>
      </c>
      <c r="IC240" s="9">
        <f t="shared" si="3465"/>
        <v>23.857142857142858</v>
      </c>
      <c r="ID240" s="9">
        <f t="shared" si="3466"/>
        <v>20.100000000000001</v>
      </c>
      <c r="IE240" s="1"/>
      <c r="IF240" s="7"/>
      <c r="IG240" s="7"/>
      <c r="IH240" s="12"/>
      <c r="II240" s="12"/>
      <c r="IJ240" s="12"/>
      <c r="IK240" s="12"/>
      <c r="IL240" s="12"/>
      <c r="IM240" s="12"/>
      <c r="IN240" s="12"/>
      <c r="IO240" s="12"/>
      <c r="IP240" s="12"/>
      <c r="IQ240" s="12"/>
      <c r="IR240" s="12"/>
      <c r="IS240" s="12"/>
      <c r="IT240" s="12"/>
      <c r="IU240" s="12"/>
      <c r="IV240" s="12"/>
      <c r="IW240" s="12"/>
      <c r="IX240" s="12"/>
      <c r="IY240" s="12"/>
      <c r="IZ240" s="12"/>
      <c r="JA240" s="12"/>
      <c r="JB240" s="12"/>
      <c r="JC240" s="12"/>
      <c r="JD240" s="12"/>
      <c r="JE240" s="12"/>
      <c r="JF240" s="12"/>
      <c r="JG240" s="12"/>
      <c r="JH240" s="12"/>
      <c r="JI240" s="12"/>
      <c r="JJ240" s="12"/>
      <c r="JK240" s="12"/>
      <c r="JL240" s="12"/>
      <c r="JM240" s="12"/>
      <c r="JN240" s="12"/>
      <c r="JO240" s="12"/>
      <c r="JP240" s="12"/>
      <c r="JQ240" s="12"/>
      <c r="JR240" s="12"/>
      <c r="JS240" s="12"/>
      <c r="JT240" s="12"/>
      <c r="JU240" s="12"/>
      <c r="JV240" s="12"/>
      <c r="JW240" s="12"/>
      <c r="JX240" s="12"/>
      <c r="JY240" s="12"/>
      <c r="JZ240" s="12"/>
      <c r="KA240" s="12"/>
      <c r="KB240" s="12"/>
      <c r="KC240" s="12"/>
      <c r="KD240" s="12"/>
      <c r="KE240" s="12"/>
      <c r="KF240" s="12"/>
      <c r="KG240" s="12"/>
      <c r="KH240" s="12"/>
      <c r="KI240" s="12"/>
      <c r="KJ240" s="12"/>
      <c r="KK240" s="12"/>
      <c r="KL240" s="12"/>
      <c r="KM240" s="12"/>
      <c r="KN240" s="12"/>
      <c r="KO240" s="12"/>
      <c r="KP240" s="12"/>
      <c r="KQ240" s="12"/>
      <c r="KR240" s="12"/>
      <c r="KS240" s="12"/>
      <c r="KT240" s="12"/>
      <c r="KU240" s="12"/>
      <c r="KV240" s="12"/>
      <c r="KW240" s="12"/>
      <c r="KX240" s="12"/>
      <c r="KY240" s="12"/>
      <c r="KZ240" s="12"/>
      <c r="LA240" s="12"/>
      <c r="LB240" s="12"/>
      <c r="LC240" s="12"/>
      <c r="LD240" s="12"/>
      <c r="LE240" s="12"/>
      <c r="LF240" s="12"/>
      <c r="LG240" s="12"/>
      <c r="LH240" s="12"/>
      <c r="LI240" s="12"/>
      <c r="LJ240" s="12"/>
      <c r="LK240" s="12"/>
      <c r="LL240" s="12"/>
      <c r="LM240" s="12"/>
      <c r="LN240" s="12"/>
      <c r="LO240" s="12"/>
      <c r="LP240" s="12"/>
      <c r="LQ240" s="12"/>
      <c r="LR240" s="12"/>
      <c r="LS240" s="12"/>
      <c r="LU240" s="40"/>
      <c r="LV240" s="40"/>
      <c r="LW240" s="40"/>
      <c r="LX240" s="40"/>
      <c r="LY240" s="40"/>
      <c r="LZ240" s="43"/>
      <c r="MA240" s="12"/>
      <c r="MB240" s="12"/>
      <c r="MC240" s="12"/>
    </row>
    <row r="241" spans="4:342" x14ac:dyDescent="0.35">
      <c r="D241" s="68" t="s">
        <v>982</v>
      </c>
      <c r="E241" s="66"/>
      <c r="F241" s="64"/>
      <c r="G241" s="64"/>
      <c r="H241" s="65"/>
      <c r="I241" s="64"/>
      <c r="J241" s="65"/>
      <c r="K241" s="64"/>
      <c r="L241" s="64"/>
      <c r="M241" s="66"/>
      <c r="N241" s="64"/>
      <c r="O241" s="64"/>
      <c r="P241" s="64"/>
      <c r="Q241" s="64"/>
      <c r="R241" s="64"/>
      <c r="S241" s="64"/>
      <c r="T241" s="64"/>
      <c r="U241" s="66"/>
      <c r="V241" s="64"/>
      <c r="W241" s="64"/>
      <c r="X241" s="64"/>
      <c r="Y241" s="64"/>
      <c r="Z241" s="64"/>
      <c r="AA241" s="64"/>
      <c r="AB241" s="62"/>
      <c r="AC241" s="46"/>
    </row>
    <row r="242" spans="4:342" x14ac:dyDescent="0.35">
      <c r="D242" s="59" t="str">
        <f>Data!C594</f>
        <v>cancel</v>
      </c>
      <c r="E242" s="53"/>
      <c r="F242" s="192"/>
      <c r="G242" s="192"/>
      <c r="H242" s="55"/>
      <c r="I242" s="192"/>
      <c r="J242" s="48"/>
      <c r="K242" s="77"/>
      <c r="L242" s="50"/>
      <c r="M242" s="53" t="str">
        <f>VLOOKUP($D242,'Metric Nature'!$C:$D,2,0)&amp;IF(($N242&lt;(HZ242)),"Below",IF(($N242&gt;(HY242)),"Above","Within"))</f>
        <v>PositiveWithin</v>
      </c>
      <c r="N242" s="192"/>
      <c r="O242" s="192"/>
      <c r="P242" s="55"/>
      <c r="Q242" s="192"/>
      <c r="R242" s="48"/>
      <c r="S242" s="48">
        <v>7.9280968468835172E-3</v>
      </c>
      <c r="T242" s="50"/>
      <c r="U242" s="53" t="str">
        <f>VLOOKUP($D242,'Metric Nature'!$C:$D,2,0)&amp;IF(($V242&lt;(LY242)),"Below",IF(($V242&gt;(LX242)),"Above","Within"))</f>
        <v>PositiveWithin</v>
      </c>
      <c r="V242" s="192">
        <f>LS242</f>
        <v>26</v>
      </c>
      <c r="W242" s="192">
        <f t="shared" ref="W242:W246" si="3467">MB242</f>
        <v>22.142857142857142</v>
      </c>
      <c r="X242" s="55">
        <f t="shared" ref="X242:X246" si="3468">IFERROR(((V242-W242)/W242),0)</f>
        <v>0.1741935483870968</v>
      </c>
      <c r="Y242" s="192">
        <f t="shared" ref="Y242:Y246" si="3469">MC242</f>
        <v>21.166666666666668</v>
      </c>
      <c r="Z242" s="48">
        <f t="shared" ref="Z242:Z246" si="3470">IFERROR(((V242-Y242)/Y242),0)</f>
        <v>0.22834645669291331</v>
      </c>
      <c r="AA242" s="48">
        <v>4.2186115430498175E-2</v>
      </c>
      <c r="AB242" s="127"/>
      <c r="AC242" s="1"/>
      <c r="AD242" s="1"/>
      <c r="AE242" s="1"/>
      <c r="AF242" s="1"/>
      <c r="AG242" s="1"/>
      <c r="AH242" s="1"/>
      <c r="AI242" s="7"/>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13"/>
      <c r="DW242" s="8"/>
      <c r="DX242" s="8"/>
      <c r="DY242" s="8"/>
      <c r="DZ242" s="8"/>
      <c r="EA242" s="8"/>
      <c r="EB242" s="14"/>
      <c r="EC242" s="9"/>
      <c r="ED242" s="9"/>
      <c r="EE242" s="9"/>
      <c r="EF242" s="1"/>
      <c r="EG242" s="7"/>
      <c r="EH242" s="7"/>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13"/>
      <c r="HV242" s="40"/>
      <c r="HW242" s="40"/>
      <c r="HX242" s="40"/>
      <c r="HY242" s="40"/>
      <c r="HZ242" s="40"/>
      <c r="IA242" s="42"/>
      <c r="IB242" s="12"/>
      <c r="IC242" s="12"/>
      <c r="ID242" s="12"/>
      <c r="IE242" s="1"/>
      <c r="IF242" s="7" t="str">
        <f>Data!B594</f>
        <v>cancelGoogle Android</v>
      </c>
      <c r="IG242" s="7" t="str">
        <f>Data!C594</f>
        <v>cancel</v>
      </c>
      <c r="IH242" s="8">
        <f>VLOOKUP($IF242,Data!$B:$CP,Daily!IH$10,0)</f>
        <v>25</v>
      </c>
      <c r="II242" s="8">
        <f>VLOOKUP($IF242,Data!$B:$CP,Daily!II$10,0)</f>
        <v>25</v>
      </c>
      <c r="IJ242" s="8">
        <f>VLOOKUP($IF242,Data!$B:$CP,Daily!IJ$10,0)</f>
        <v>23</v>
      </c>
      <c r="IK242" s="8">
        <f>VLOOKUP($IF242,Data!$B:$CP,Daily!IK$10,0)</f>
        <v>14</v>
      </c>
      <c r="IL242" s="8">
        <f>VLOOKUP($IF242,Data!$B:$CP,Daily!IL$10,0)</f>
        <v>16</v>
      </c>
      <c r="IM242" s="8">
        <f>VLOOKUP($IF242,Data!$B:$CP,Daily!IM$10,0)</f>
        <v>29</v>
      </c>
      <c r="IN242" s="8">
        <f>VLOOKUP($IF242,Data!$B:$CP,Daily!IN$10,0)</f>
        <v>34</v>
      </c>
      <c r="IO242" s="8">
        <f>VLOOKUP($IF242,Data!$B:$CP,Daily!IO$10,0)</f>
        <v>16</v>
      </c>
      <c r="IP242" s="8">
        <f>VLOOKUP($IF242,Data!$B:$CP,Daily!IP$10,0)</f>
        <v>23</v>
      </c>
      <c r="IQ242" s="8">
        <f>VLOOKUP($IF242,Data!$B:$CP,Daily!IQ$10,0)</f>
        <v>22</v>
      </c>
      <c r="IR242" s="8">
        <f>VLOOKUP($IF242,Data!$B:$CP,Daily!IR$10,0)</f>
        <v>11</v>
      </c>
      <c r="IS242" s="8">
        <f>VLOOKUP($IF242,Data!$B:$CP,Daily!IS$10,0)</f>
        <v>20</v>
      </c>
      <c r="IT242" s="8">
        <f>VLOOKUP($IF242,Data!$B:$CP,Daily!IT$10,0)</f>
        <v>22</v>
      </c>
      <c r="IU242" s="8">
        <f>VLOOKUP($IF242,Data!$B:$CP,Daily!IU$10,0)</f>
        <v>22</v>
      </c>
      <c r="IV242" s="8">
        <f>VLOOKUP($IF242,Data!$B:$CP,Daily!IV$10,0)</f>
        <v>18</v>
      </c>
      <c r="IW242" s="8">
        <f>VLOOKUP($IF242,Data!$B:$CP,Daily!IW$10,0)</f>
        <v>12</v>
      </c>
      <c r="IX242" s="8">
        <f>VLOOKUP($IF242,Data!$B:$CP,Daily!IX$10,0)</f>
        <v>23</v>
      </c>
      <c r="IY242" s="8">
        <f>VLOOKUP($IF242,Data!$B:$CP,Daily!IY$10,0)</f>
        <v>20</v>
      </c>
      <c r="IZ242" s="8">
        <f>VLOOKUP($IF242,Data!$B:$CP,Daily!IZ$10,0)</f>
        <v>32</v>
      </c>
      <c r="JA242" s="8">
        <f>VLOOKUP($IF242,Data!$B:$CP,Daily!JA$10,0)</f>
        <v>29</v>
      </c>
      <c r="JB242" s="8">
        <f>VLOOKUP($IF242,Data!$B:$CP,Daily!JB$10,0)</f>
        <v>22</v>
      </c>
      <c r="JC242" s="8">
        <f>VLOOKUP($IF242,Data!$B:$CP,Daily!JC$10,0)</f>
        <v>16</v>
      </c>
      <c r="JD242" s="8">
        <f>VLOOKUP($IF242,Data!$B:$CP,Daily!JD$10,0)</f>
        <v>25</v>
      </c>
      <c r="JE242" s="8">
        <f>VLOOKUP($IF242,Data!$B:$CP,Daily!JE$10,0)</f>
        <v>17</v>
      </c>
      <c r="JF242" s="8">
        <f>VLOOKUP($IF242,Data!$B:$CP,Daily!JF$10,0)</f>
        <v>18</v>
      </c>
      <c r="JG242" s="8">
        <f>VLOOKUP($IF242,Data!$B:$CP,Daily!JG$10,0)</f>
        <v>20</v>
      </c>
      <c r="JH242" s="8">
        <f>VLOOKUP($IF242,Data!$B:$CP,Daily!JH$10,0)</f>
        <v>21</v>
      </c>
      <c r="JI242" s="8">
        <f>VLOOKUP($IF242,Data!$B:$CP,Daily!JI$10,0)</f>
        <v>17</v>
      </c>
      <c r="JJ242" s="8">
        <f>VLOOKUP($IF242,Data!$B:$CP,Daily!JJ$10,0)</f>
        <v>16</v>
      </c>
      <c r="JK242" s="8">
        <f>VLOOKUP($IF242,Data!$B:$CP,Daily!JK$10,0)</f>
        <v>21</v>
      </c>
      <c r="JL242" s="8">
        <f>VLOOKUP($IF242,Data!$B:$CP,Daily!JL$10,0)</f>
        <v>22</v>
      </c>
      <c r="JM242" s="8">
        <f>VLOOKUP($IF242,Data!$B:$CP,Daily!JM$10,0)</f>
        <v>24</v>
      </c>
      <c r="JN242" s="8">
        <f>VLOOKUP($IF242,Data!$B:$CP,Daily!JN$10,0)</f>
        <v>29</v>
      </c>
      <c r="JO242" s="8">
        <f>VLOOKUP($IF242,Data!$B:$CP,Daily!JO$10,0)</f>
        <v>32</v>
      </c>
      <c r="JP242" s="8">
        <f>VLOOKUP($IF242,Data!$B:$CP,Daily!JP$10,0)</f>
        <v>24</v>
      </c>
      <c r="JQ242" s="8">
        <f>VLOOKUP($IF242,Data!$B:$CP,Daily!JQ$10,0)</f>
        <v>24</v>
      </c>
      <c r="JR242" s="8">
        <f>VLOOKUP($IF242,Data!$B:$CP,Daily!JR$10,0)</f>
        <v>21</v>
      </c>
      <c r="JS242" s="8">
        <f>VLOOKUP($IF242,Data!$B:$CP,Daily!JS$10,0)</f>
        <v>30</v>
      </c>
      <c r="JT242" s="8">
        <f>VLOOKUP($IF242,Data!$B:$CP,Daily!JT$10,0)</f>
        <v>18</v>
      </c>
      <c r="JU242" s="8">
        <f>VLOOKUP($IF242,Data!$B:$CP,Daily!JU$10,0)</f>
        <v>16</v>
      </c>
      <c r="JV242" s="8">
        <f>VLOOKUP($IF242,Data!$B:$CP,Daily!JV$10,0)</f>
        <v>28</v>
      </c>
      <c r="JW242" s="8">
        <f>VLOOKUP($IF242,Data!$B:$CP,Daily!JW$10,0)</f>
        <v>18</v>
      </c>
      <c r="JX242" s="8">
        <f>VLOOKUP($IF242,Data!$B:$CP,Daily!JX$10,0)</f>
        <v>19</v>
      </c>
      <c r="JY242" s="8">
        <f>VLOOKUP($IF242,Data!$B:$CP,Daily!JY$10,0)</f>
        <v>25</v>
      </c>
      <c r="JZ242" s="8">
        <f>VLOOKUP($IF242,Data!$B:$CP,Daily!JZ$10,0)</f>
        <v>11</v>
      </c>
      <c r="KA242" s="8">
        <f>VLOOKUP($IF242,Data!$B:$CP,Daily!KA$10,0)</f>
        <v>6</v>
      </c>
      <c r="KB242" s="8">
        <f>VLOOKUP($IF242,Data!$B:$CP,Daily!KB$10,0)</f>
        <v>22</v>
      </c>
      <c r="KC242" s="8">
        <f>VLOOKUP($IF242,Data!$B:$CP,Daily!KC$10,0)</f>
        <v>31</v>
      </c>
      <c r="KD242" s="8">
        <f>VLOOKUP($IF242,Data!$B:$CP,Daily!KD$10,0)</f>
        <v>30</v>
      </c>
      <c r="KE242" s="8">
        <f>VLOOKUP($IF242,Data!$B:$CP,Daily!KE$10,0)</f>
        <v>26</v>
      </c>
      <c r="KF242" s="8">
        <f>VLOOKUP($IF242,Data!$B:$CP,Daily!KF$10,0)</f>
        <v>16</v>
      </c>
      <c r="KG242" s="8">
        <f>VLOOKUP($IF242,Data!$B:$CP,Daily!KG$10,0)</f>
        <v>15</v>
      </c>
      <c r="KH242" s="8">
        <f>VLOOKUP($IF242,Data!$B:$CP,Daily!KH$10,0)</f>
        <v>19</v>
      </c>
      <c r="KI242" s="8">
        <f>VLOOKUP($IF242,Data!$B:$CP,Daily!KI$10,0)</f>
        <v>21</v>
      </c>
      <c r="KJ242" s="8">
        <f>VLOOKUP($IF242,Data!$B:$CP,Daily!KJ$10,0)</f>
        <v>26</v>
      </c>
      <c r="KK242" s="8">
        <f>VLOOKUP($IF242,Data!$B:$CP,Daily!KK$10,0)</f>
        <v>19</v>
      </c>
      <c r="KL242" s="8">
        <f>VLOOKUP($IF242,Data!$B:$CP,Daily!KL$10,0)</f>
        <v>25</v>
      </c>
      <c r="KM242" s="8">
        <f>VLOOKUP($IF242,Data!$B:$CP,Daily!KM$10,0)</f>
        <v>20</v>
      </c>
      <c r="KN242" s="8">
        <f>VLOOKUP($IF242,Data!$B:$CP,Daily!KN$10,0)</f>
        <v>19</v>
      </c>
      <c r="KO242" s="8">
        <f>VLOOKUP($IF242,Data!$B:$CP,Daily!KO$10,0)</f>
        <v>8</v>
      </c>
      <c r="KP242" s="8">
        <f>VLOOKUP($IF242,Data!$B:$CP,Daily!KP$10,0)</f>
        <v>28</v>
      </c>
      <c r="KQ242" s="8">
        <f>VLOOKUP($IF242,Data!$B:$CP,Daily!KQ$10,0)</f>
        <v>24</v>
      </c>
      <c r="KR242" s="8">
        <f>VLOOKUP($IF242,Data!$B:$CP,Daily!KR$10,0)</f>
        <v>26</v>
      </c>
      <c r="KS242" s="8">
        <f>VLOOKUP($IF242,Data!$B:$CP,Daily!KS$10,0)</f>
        <v>25</v>
      </c>
      <c r="KT242" s="8">
        <f>VLOOKUP($IF242,Data!$B:$CP,Daily!KT$10,0)</f>
        <v>20</v>
      </c>
      <c r="KU242" s="8">
        <f>VLOOKUP($IF242,Data!$B:$CP,Daily!KU$10,0)</f>
        <v>15</v>
      </c>
      <c r="KV242" s="8">
        <f>VLOOKUP($IF242,Data!$B:$CP,Daily!KV$10,0)</f>
        <v>15</v>
      </c>
      <c r="KW242" s="8">
        <f>VLOOKUP($IF242,Data!$B:$CP,Daily!KW$10,0)</f>
        <v>20</v>
      </c>
      <c r="KX242" s="8">
        <f>VLOOKUP($IF242,Data!$B:$CP,Daily!KX$10,0)</f>
        <v>24</v>
      </c>
      <c r="KY242" s="8">
        <f>VLOOKUP($IF242,Data!$B:$CP,Daily!KY$10,0)</f>
        <v>15</v>
      </c>
      <c r="KZ242" s="8">
        <f>VLOOKUP($IF242,Data!$B:$CP,Daily!KZ$10,0)</f>
        <v>22</v>
      </c>
      <c r="LA242" s="8">
        <f>VLOOKUP($IF242,Data!$B:$CP,Daily!LA$10,0)</f>
        <v>22</v>
      </c>
      <c r="LB242" s="8">
        <f>VLOOKUP($IF242,Data!$B:$CP,Daily!LB$10,0)</f>
        <v>28</v>
      </c>
      <c r="LC242" s="8">
        <f>VLOOKUP($IF242,Data!$B:$CP,Daily!LC$10,0)</f>
        <v>12</v>
      </c>
      <c r="LD242" s="8">
        <f>VLOOKUP($IF242,Data!$B:$CP,Daily!LD$10,0)</f>
        <v>30</v>
      </c>
      <c r="LE242" s="8">
        <f>VLOOKUP($IF242,Data!$B:$CP,Daily!LE$10,0)</f>
        <v>27</v>
      </c>
      <c r="LF242" s="8">
        <f>VLOOKUP($IF242,Data!$B:$CP,Daily!LF$10,0)</f>
        <v>15</v>
      </c>
      <c r="LG242" s="8">
        <f>VLOOKUP($IF242,Data!$B:$CP,Daily!LG$10,0)</f>
        <v>17</v>
      </c>
      <c r="LH242" s="8">
        <f>VLOOKUP($IF242,Data!$B:$CP,Daily!LH$10,0)</f>
        <v>23</v>
      </c>
      <c r="LI242" s="8">
        <f>VLOOKUP($IF242,Data!$B:$CP,Daily!LI$10,0)</f>
        <v>15</v>
      </c>
      <c r="LJ242" s="8">
        <f>VLOOKUP($IF242,Data!$B:$CP,Daily!LJ$10,0)</f>
        <v>19</v>
      </c>
      <c r="LK242" s="8">
        <f>VLOOKUP($IF242,Data!$B:$CP,Daily!LK$10,0)</f>
        <v>30</v>
      </c>
      <c r="LL242" s="8">
        <f>VLOOKUP($IF242,Data!$B:$CP,Daily!LL$10,0)</f>
        <v>22</v>
      </c>
      <c r="LM242" s="8">
        <f>VLOOKUP($IF242,Data!$B:$CP,Daily!LM$10,0)</f>
        <v>30</v>
      </c>
      <c r="LN242" s="8">
        <f>VLOOKUP($IF242,Data!$B:$CP,Daily!LN$10,0)</f>
        <v>25</v>
      </c>
      <c r="LO242" s="8">
        <f>VLOOKUP($IF242,Data!$B:$CP,Daily!LO$10,0)</f>
        <v>21</v>
      </c>
      <c r="LP242" s="8">
        <f>VLOOKUP($IF242,Data!$B:$CP,Daily!LP$10,0)</f>
        <v>9</v>
      </c>
      <c r="LQ242" s="8">
        <f>VLOOKUP($IF242,Data!$B:$CP,Daily!LQ$10,0)</f>
        <v>24</v>
      </c>
      <c r="LR242" s="8">
        <f>VLOOKUP($IF242,Data!$B:$CP,Daily!LR$10,0)</f>
        <v>24</v>
      </c>
      <c r="LS242" s="8">
        <f>VLOOKUP($IF242,Data!$B:$CP,Daily!LS$10,0)</f>
        <v>26</v>
      </c>
      <c r="LU242" s="8">
        <f t="shared" si="3439"/>
        <v>17</v>
      </c>
      <c r="LV242" s="8">
        <f t="shared" si="3440"/>
        <v>25</v>
      </c>
      <c r="LW242" s="8">
        <f t="shared" ref="LW242:LW246" si="3471">LV242-LU242</f>
        <v>8</v>
      </c>
      <c r="LX242" s="8">
        <f>LV242+(1.25*LW242)</f>
        <v>35</v>
      </c>
      <c r="LY242" s="8">
        <f>LU242-(1.25*LW242)</f>
        <v>7</v>
      </c>
      <c r="LZ242" s="45"/>
      <c r="MA242" s="9">
        <f>_xlfn.STDEV.P(JL242:LS242)</f>
        <v>5.9556462472365013</v>
      </c>
      <c r="MB242" s="9">
        <f>AVERAGE(LL242:LR242)</f>
        <v>22.142857142857142</v>
      </c>
      <c r="MC242" s="9">
        <f>AVERAGE(KO242:LR242)</f>
        <v>21.166666666666668</v>
      </c>
      <c r="MD242" s="1"/>
    </row>
    <row r="243" spans="4:342" x14ac:dyDescent="0.35">
      <c r="D243" s="59" t="str">
        <f>Data!C595</f>
        <v>cancel service</v>
      </c>
      <c r="E243" s="53"/>
      <c r="F243" s="192"/>
      <c r="G243" s="192"/>
      <c r="H243" s="55"/>
      <c r="I243" s="192"/>
      <c r="J243" s="78"/>
      <c r="K243" s="48"/>
      <c r="L243" s="50"/>
      <c r="M243" s="53" t="str">
        <f>VLOOKUP($D243,'Metric Nature'!$C:$D,2,0)&amp;IF(($N243&lt;(HZ243)),"Below",IF(($N243&gt;(HY243)),"Above","Within"))</f>
        <v>PositiveWithin</v>
      </c>
      <c r="N243" s="192"/>
      <c r="O243" s="192"/>
      <c r="P243" s="55"/>
      <c r="Q243" s="192"/>
      <c r="R243" s="78"/>
      <c r="S243" s="48">
        <f t="shared" ref="S243" si="3472">IB243/S$36</f>
        <v>0</v>
      </c>
      <c r="T243" s="50"/>
      <c r="U243" s="53" t="str">
        <f>VLOOKUP($D243,'Metric Nature'!$C:$D,2,0)&amp;IF(($V243&lt;(LY243)),"Below",IF(($V243&gt;(LX243)),"Above","Within"))</f>
        <v>PositiveWithin</v>
      </c>
      <c r="V243" s="192">
        <f>LS243</f>
        <v>16</v>
      </c>
      <c r="W243" s="192">
        <f t="shared" si="3467"/>
        <v>16</v>
      </c>
      <c r="X243" s="55">
        <f t="shared" si="3468"/>
        <v>0</v>
      </c>
      <c r="Y243" s="192">
        <f t="shared" si="3469"/>
        <v>15.966666666666667</v>
      </c>
      <c r="Z243" s="78">
        <f t="shared" si="3470"/>
        <v>2.0876826722338129E-3</v>
      </c>
      <c r="AA243" s="48">
        <f t="shared" ref="AA243" si="3473">MA243/AA$36</f>
        <v>1.2037553141768804E-3</v>
      </c>
      <c r="AB243" s="50"/>
      <c r="AC243" s="46"/>
      <c r="AI243" s="7"/>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14"/>
      <c r="DW243" s="8"/>
      <c r="DX243" s="8"/>
      <c r="DY243" s="8"/>
      <c r="DZ243" s="8"/>
      <c r="EA243" s="8"/>
      <c r="EB243" s="14"/>
      <c r="EC243" s="9"/>
      <c r="ED243" s="9"/>
      <c r="EE243" s="9"/>
      <c r="EF243" s="1"/>
      <c r="EG243" s="7"/>
      <c r="EH243" s="7"/>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c r="FK243" s="12"/>
      <c r="FL243" s="12"/>
      <c r="FM243" s="12"/>
      <c r="FN243" s="12"/>
      <c r="FO243" s="12"/>
      <c r="FP243" s="12"/>
      <c r="FQ243" s="12"/>
      <c r="FR243" s="12"/>
      <c r="FS243" s="12"/>
      <c r="FT243" s="12"/>
      <c r="FU243" s="12"/>
      <c r="FV243" s="12"/>
      <c r="FW243" s="12"/>
      <c r="FX243" s="12"/>
      <c r="FY243" s="12"/>
      <c r="FZ243" s="12"/>
      <c r="GA243" s="12"/>
      <c r="GB243" s="12"/>
      <c r="GC243" s="12"/>
      <c r="GD243" s="12"/>
      <c r="GE243" s="12"/>
      <c r="GF243" s="12"/>
      <c r="GG243" s="12"/>
      <c r="GH243" s="12"/>
      <c r="GI243" s="12"/>
      <c r="GJ243" s="12"/>
      <c r="GK243" s="12"/>
      <c r="GL243" s="12"/>
      <c r="GM243" s="12"/>
      <c r="GN243" s="12"/>
      <c r="GO243" s="12"/>
      <c r="GP243" s="12"/>
      <c r="GQ243" s="12"/>
      <c r="GR243" s="12"/>
      <c r="GS243" s="12"/>
      <c r="GT243" s="12"/>
      <c r="GU243" s="12"/>
      <c r="GV243" s="12"/>
      <c r="GW243" s="12"/>
      <c r="GX243" s="12"/>
      <c r="GY243" s="12"/>
      <c r="GZ243" s="12"/>
      <c r="HA243" s="12"/>
      <c r="HB243" s="12"/>
      <c r="HC243" s="12"/>
      <c r="HD243" s="12"/>
      <c r="HE243" s="12"/>
      <c r="HF243" s="12"/>
      <c r="HG243" s="12"/>
      <c r="HH243" s="12"/>
      <c r="HI243" s="12"/>
      <c r="HJ243" s="12"/>
      <c r="HK243" s="12"/>
      <c r="HL243" s="12"/>
      <c r="HM243" s="12"/>
      <c r="HN243" s="12"/>
      <c r="HO243" s="12"/>
      <c r="HP243" s="12"/>
      <c r="HQ243" s="12"/>
      <c r="HR243" s="12"/>
      <c r="HS243" s="12"/>
      <c r="HT243" s="12"/>
      <c r="HU243" s="13"/>
      <c r="HV243" s="40"/>
      <c r="HW243" s="40"/>
      <c r="HX243" s="40"/>
      <c r="HY243" s="40"/>
      <c r="HZ243" s="40"/>
      <c r="IA243" s="43"/>
      <c r="IB243" s="12"/>
      <c r="IC243" s="12"/>
      <c r="ID243" s="12"/>
      <c r="IE243" s="1"/>
      <c r="IF243" s="7" t="str">
        <f>Data!B595</f>
        <v>cancel serviceGoogle Android</v>
      </c>
      <c r="IG243" s="7" t="str">
        <f>Data!C595</f>
        <v>cancel service</v>
      </c>
      <c r="IH243" s="8">
        <f>VLOOKUP($IF243,Data!$B:$CP,Daily!IH$10,0)</f>
        <v>22</v>
      </c>
      <c r="II243" s="8">
        <f>VLOOKUP($IF243,Data!$B:$CP,Daily!II$10,0)</f>
        <v>23</v>
      </c>
      <c r="IJ243" s="8">
        <f>VLOOKUP($IF243,Data!$B:$CP,Daily!IJ$10,0)</f>
        <v>12</v>
      </c>
      <c r="IK243" s="8">
        <f>VLOOKUP($IF243,Data!$B:$CP,Daily!IK$10,0)</f>
        <v>9</v>
      </c>
      <c r="IL243" s="8">
        <f>VLOOKUP($IF243,Data!$B:$CP,Daily!IL$10,0)</f>
        <v>16</v>
      </c>
      <c r="IM243" s="8">
        <f>VLOOKUP($IF243,Data!$B:$CP,Daily!IM$10,0)</f>
        <v>34</v>
      </c>
      <c r="IN243" s="8">
        <f>VLOOKUP($IF243,Data!$B:$CP,Daily!IN$10,0)</f>
        <v>21</v>
      </c>
      <c r="IO243" s="8">
        <f>VLOOKUP($IF243,Data!$B:$CP,Daily!IO$10,0)</f>
        <v>26</v>
      </c>
      <c r="IP243" s="8">
        <f>VLOOKUP($IF243,Data!$B:$CP,Daily!IP$10,0)</f>
        <v>19</v>
      </c>
      <c r="IQ243" s="8">
        <f>VLOOKUP($IF243,Data!$B:$CP,Daily!IQ$10,0)</f>
        <v>11</v>
      </c>
      <c r="IR243" s="8">
        <f>VLOOKUP($IF243,Data!$B:$CP,Daily!IR$10,0)</f>
        <v>11</v>
      </c>
      <c r="IS243" s="8">
        <f>VLOOKUP($IF243,Data!$B:$CP,Daily!IS$10,0)</f>
        <v>25</v>
      </c>
      <c r="IT243" s="8">
        <f>VLOOKUP($IF243,Data!$B:$CP,Daily!IT$10,0)</f>
        <v>8</v>
      </c>
      <c r="IU243" s="8">
        <f>VLOOKUP($IF243,Data!$B:$CP,Daily!IU$10,0)</f>
        <v>14</v>
      </c>
      <c r="IV243" s="8">
        <f>VLOOKUP($IF243,Data!$B:$CP,Daily!IV$10,0)</f>
        <v>19</v>
      </c>
      <c r="IW243" s="8">
        <f>VLOOKUP($IF243,Data!$B:$CP,Daily!IW$10,0)</f>
        <v>16</v>
      </c>
      <c r="IX243" s="8">
        <f>VLOOKUP($IF243,Data!$B:$CP,Daily!IX$10,0)</f>
        <v>15</v>
      </c>
      <c r="IY243" s="8">
        <f>VLOOKUP($IF243,Data!$B:$CP,Daily!IY$10,0)</f>
        <v>11</v>
      </c>
      <c r="IZ243" s="8">
        <f>VLOOKUP($IF243,Data!$B:$CP,Daily!IZ$10,0)</f>
        <v>11</v>
      </c>
      <c r="JA243" s="8">
        <f>VLOOKUP($IF243,Data!$B:$CP,Daily!JA$10,0)</f>
        <v>18</v>
      </c>
      <c r="JB243" s="8">
        <f>VLOOKUP($IF243,Data!$B:$CP,Daily!JB$10,0)</f>
        <v>10</v>
      </c>
      <c r="JC243" s="8">
        <f>VLOOKUP($IF243,Data!$B:$CP,Daily!JC$10,0)</f>
        <v>20</v>
      </c>
      <c r="JD243" s="8">
        <f>VLOOKUP($IF243,Data!$B:$CP,Daily!JD$10,0)</f>
        <v>16</v>
      </c>
      <c r="JE243" s="8">
        <f>VLOOKUP($IF243,Data!$B:$CP,Daily!JE$10,0)</f>
        <v>15</v>
      </c>
      <c r="JF243" s="8">
        <f>VLOOKUP($IF243,Data!$B:$CP,Daily!JF$10,0)</f>
        <v>12</v>
      </c>
      <c r="JG243" s="8">
        <f>VLOOKUP($IF243,Data!$B:$CP,Daily!JG$10,0)</f>
        <v>29</v>
      </c>
      <c r="JH243" s="8">
        <f>VLOOKUP($IF243,Data!$B:$CP,Daily!JH$10,0)</f>
        <v>16</v>
      </c>
      <c r="JI243" s="8">
        <f>VLOOKUP($IF243,Data!$B:$CP,Daily!JI$10,0)</f>
        <v>23</v>
      </c>
      <c r="JJ243" s="8">
        <f>VLOOKUP($IF243,Data!$B:$CP,Daily!JJ$10,0)</f>
        <v>21</v>
      </c>
      <c r="JK243" s="8">
        <f>VLOOKUP($IF243,Data!$B:$CP,Daily!JK$10,0)</f>
        <v>22</v>
      </c>
      <c r="JL243" s="8">
        <f>VLOOKUP($IF243,Data!$B:$CP,Daily!JL$10,0)</f>
        <v>15</v>
      </c>
      <c r="JM243" s="8">
        <f>VLOOKUP($IF243,Data!$B:$CP,Daily!JM$10,0)</f>
        <v>12</v>
      </c>
      <c r="JN243" s="8">
        <f>VLOOKUP($IF243,Data!$B:$CP,Daily!JN$10,0)</f>
        <v>27</v>
      </c>
      <c r="JO243" s="8">
        <f>VLOOKUP($IF243,Data!$B:$CP,Daily!JO$10,0)</f>
        <v>19</v>
      </c>
      <c r="JP243" s="8">
        <f>VLOOKUP($IF243,Data!$B:$CP,Daily!JP$10,0)</f>
        <v>21</v>
      </c>
      <c r="JQ243" s="8">
        <f>VLOOKUP($IF243,Data!$B:$CP,Daily!JQ$10,0)</f>
        <v>15</v>
      </c>
      <c r="JR243" s="8">
        <f>VLOOKUP($IF243,Data!$B:$CP,Daily!JR$10,0)</f>
        <v>19</v>
      </c>
      <c r="JS243" s="8">
        <f>VLOOKUP($IF243,Data!$B:$CP,Daily!JS$10,0)</f>
        <v>15</v>
      </c>
      <c r="JT243" s="8">
        <f>VLOOKUP($IF243,Data!$B:$CP,Daily!JT$10,0)</f>
        <v>14</v>
      </c>
      <c r="JU243" s="8">
        <f>VLOOKUP($IF243,Data!$B:$CP,Daily!JU$10,0)</f>
        <v>15</v>
      </c>
      <c r="JV243" s="8">
        <f>VLOOKUP($IF243,Data!$B:$CP,Daily!JV$10,0)</f>
        <v>10</v>
      </c>
      <c r="JW243" s="8">
        <f>VLOOKUP($IF243,Data!$B:$CP,Daily!JW$10,0)</f>
        <v>18</v>
      </c>
      <c r="JX243" s="8">
        <f>VLOOKUP($IF243,Data!$B:$CP,Daily!JX$10,0)</f>
        <v>19</v>
      </c>
      <c r="JY243" s="8">
        <f>VLOOKUP($IF243,Data!$B:$CP,Daily!JY$10,0)</f>
        <v>18</v>
      </c>
      <c r="JZ243" s="8">
        <f>VLOOKUP($IF243,Data!$B:$CP,Daily!JZ$10,0)</f>
        <v>14</v>
      </c>
      <c r="KA243" s="8">
        <f>VLOOKUP($IF243,Data!$B:$CP,Daily!KA$10,0)</f>
        <v>12</v>
      </c>
      <c r="KB243" s="8">
        <f>VLOOKUP($IF243,Data!$B:$CP,Daily!KB$10,0)</f>
        <v>16</v>
      </c>
      <c r="KC243" s="8">
        <f>VLOOKUP($IF243,Data!$B:$CP,Daily!KC$10,0)</f>
        <v>26</v>
      </c>
      <c r="KD243" s="8">
        <f>VLOOKUP($IF243,Data!$B:$CP,Daily!KD$10,0)</f>
        <v>12</v>
      </c>
      <c r="KE243" s="8">
        <f>VLOOKUP($IF243,Data!$B:$CP,Daily!KE$10,0)</f>
        <v>16</v>
      </c>
      <c r="KF243" s="8">
        <f>VLOOKUP($IF243,Data!$B:$CP,Daily!KF$10,0)</f>
        <v>17</v>
      </c>
      <c r="KG243" s="8">
        <f>VLOOKUP($IF243,Data!$B:$CP,Daily!KG$10,0)</f>
        <v>18</v>
      </c>
      <c r="KH243" s="8">
        <f>VLOOKUP($IF243,Data!$B:$CP,Daily!KH$10,0)</f>
        <v>18</v>
      </c>
      <c r="KI243" s="8">
        <f>VLOOKUP($IF243,Data!$B:$CP,Daily!KI$10,0)</f>
        <v>17</v>
      </c>
      <c r="KJ243" s="8">
        <f>VLOOKUP($IF243,Data!$B:$CP,Daily!KJ$10,0)</f>
        <v>24</v>
      </c>
      <c r="KK243" s="8">
        <f>VLOOKUP($IF243,Data!$B:$CP,Daily!KK$10,0)</f>
        <v>13</v>
      </c>
      <c r="KL243" s="8">
        <f>VLOOKUP($IF243,Data!$B:$CP,Daily!KL$10,0)</f>
        <v>22</v>
      </c>
      <c r="KM243" s="8">
        <f>VLOOKUP($IF243,Data!$B:$CP,Daily!KM$10,0)</f>
        <v>13</v>
      </c>
      <c r="KN243" s="8">
        <f>VLOOKUP($IF243,Data!$B:$CP,Daily!KN$10,0)</f>
        <v>16</v>
      </c>
      <c r="KO243" s="8">
        <f>VLOOKUP($IF243,Data!$B:$CP,Daily!KO$10,0)</f>
        <v>6</v>
      </c>
      <c r="KP243" s="8">
        <f>VLOOKUP($IF243,Data!$B:$CP,Daily!KP$10,0)</f>
        <v>18</v>
      </c>
      <c r="KQ243" s="8">
        <f>VLOOKUP($IF243,Data!$B:$CP,Daily!KQ$10,0)</f>
        <v>19</v>
      </c>
      <c r="KR243" s="8">
        <f>VLOOKUP($IF243,Data!$B:$CP,Daily!KR$10,0)</f>
        <v>15</v>
      </c>
      <c r="KS243" s="8">
        <f>VLOOKUP($IF243,Data!$B:$CP,Daily!KS$10,0)</f>
        <v>23</v>
      </c>
      <c r="KT243" s="8">
        <f>VLOOKUP($IF243,Data!$B:$CP,Daily!KT$10,0)</f>
        <v>21</v>
      </c>
      <c r="KU243" s="8">
        <f>VLOOKUP($IF243,Data!$B:$CP,Daily!KU$10,0)</f>
        <v>18</v>
      </c>
      <c r="KV243" s="8">
        <f>VLOOKUP($IF243,Data!$B:$CP,Daily!KV$10,0)</f>
        <v>9</v>
      </c>
      <c r="KW243" s="8">
        <f>VLOOKUP($IF243,Data!$B:$CP,Daily!KW$10,0)</f>
        <v>16</v>
      </c>
      <c r="KX243" s="8">
        <f>VLOOKUP($IF243,Data!$B:$CP,Daily!KX$10,0)</f>
        <v>18</v>
      </c>
      <c r="KY243" s="8">
        <f>VLOOKUP($IF243,Data!$B:$CP,Daily!KY$10,0)</f>
        <v>13</v>
      </c>
      <c r="KZ243" s="8">
        <f>VLOOKUP($IF243,Data!$B:$CP,Daily!KZ$10,0)</f>
        <v>11</v>
      </c>
      <c r="LA243" s="8">
        <f>VLOOKUP($IF243,Data!$B:$CP,Daily!LA$10,0)</f>
        <v>14</v>
      </c>
      <c r="LB243" s="8">
        <f>VLOOKUP($IF243,Data!$B:$CP,Daily!LB$10,0)</f>
        <v>17</v>
      </c>
      <c r="LC243" s="8">
        <f>VLOOKUP($IF243,Data!$B:$CP,Daily!LC$10,0)</f>
        <v>10</v>
      </c>
      <c r="LD243" s="8">
        <f>VLOOKUP($IF243,Data!$B:$CP,Daily!LD$10,0)</f>
        <v>15</v>
      </c>
      <c r="LE243" s="8">
        <f>VLOOKUP($IF243,Data!$B:$CP,Daily!LE$10,0)</f>
        <v>17</v>
      </c>
      <c r="LF243" s="8">
        <f>VLOOKUP($IF243,Data!$B:$CP,Daily!LF$10,0)</f>
        <v>16</v>
      </c>
      <c r="LG243" s="8">
        <f>VLOOKUP($IF243,Data!$B:$CP,Daily!LG$10,0)</f>
        <v>16</v>
      </c>
      <c r="LH243" s="8">
        <f>VLOOKUP($IF243,Data!$B:$CP,Daily!LH$10,0)</f>
        <v>17</v>
      </c>
      <c r="LI243" s="8">
        <f>VLOOKUP($IF243,Data!$B:$CP,Daily!LI$10,0)</f>
        <v>18</v>
      </c>
      <c r="LJ243" s="8">
        <f>VLOOKUP($IF243,Data!$B:$CP,Daily!LJ$10,0)</f>
        <v>19</v>
      </c>
      <c r="LK243" s="8">
        <f>VLOOKUP($IF243,Data!$B:$CP,Daily!LK$10,0)</f>
        <v>21</v>
      </c>
      <c r="LL243" s="8">
        <f>VLOOKUP($IF243,Data!$B:$CP,Daily!LL$10,0)</f>
        <v>13</v>
      </c>
      <c r="LM243" s="8">
        <f>VLOOKUP($IF243,Data!$B:$CP,Daily!LM$10,0)</f>
        <v>18</v>
      </c>
      <c r="LN243" s="8">
        <f>VLOOKUP($IF243,Data!$B:$CP,Daily!LN$10,0)</f>
        <v>17</v>
      </c>
      <c r="LO243" s="8">
        <f>VLOOKUP($IF243,Data!$B:$CP,Daily!LO$10,0)</f>
        <v>19</v>
      </c>
      <c r="LP243" s="8">
        <f>VLOOKUP($IF243,Data!$B:$CP,Daily!LP$10,0)</f>
        <v>16</v>
      </c>
      <c r="LQ243" s="8">
        <f>VLOOKUP($IF243,Data!$B:$CP,Daily!LQ$10,0)</f>
        <v>12</v>
      </c>
      <c r="LR243" s="8">
        <f>VLOOKUP($IF243,Data!$B:$CP,Daily!LR$10,0)</f>
        <v>17</v>
      </c>
      <c r="LS243" s="8">
        <f>VLOOKUP($IF243,Data!$B:$CP,Daily!LS$10,0)</f>
        <v>16</v>
      </c>
      <c r="LU243" s="8">
        <f t="shared" si="3439"/>
        <v>14</v>
      </c>
      <c r="LV243" s="8">
        <f t="shared" si="3440"/>
        <v>19</v>
      </c>
      <c r="LW243" s="8">
        <f t="shared" si="3471"/>
        <v>5</v>
      </c>
      <c r="LX243" s="8">
        <f t="shared" ref="LX243:LX246" si="3474">LV243+(1.25*LW243)</f>
        <v>25.25</v>
      </c>
      <c r="LY243" s="8">
        <f t="shared" ref="LY243:LY246" si="3475">LU243-(1.25*LW243)</f>
        <v>7.75</v>
      </c>
      <c r="LZ243" s="45"/>
      <c r="MA243" s="9">
        <f t="shared" ref="MA243:MA246" si="3476">_xlfn.STDEV.P(JL243:LS243)</f>
        <v>3.8616346567512343</v>
      </c>
      <c r="MB243" s="9">
        <f t="shared" ref="MB243:MB246" si="3477">AVERAGE(LL243:LR243)</f>
        <v>16</v>
      </c>
      <c r="MC243" s="9">
        <f t="shared" ref="MC243:MC246" si="3478">AVERAGE(KO243:LR243)</f>
        <v>15.966666666666667</v>
      </c>
    </row>
    <row r="244" spans="4:342" x14ac:dyDescent="0.35">
      <c r="D244" s="59" t="str">
        <f>Data!C596</f>
        <v>modem</v>
      </c>
      <c r="E244" s="53"/>
      <c r="F244" s="192"/>
      <c r="G244" s="192"/>
      <c r="H244" s="55"/>
      <c r="I244" s="192"/>
      <c r="J244" s="48"/>
      <c r="K244" s="48"/>
      <c r="L244" s="50"/>
      <c r="M244" s="53" t="str">
        <f>VLOOKUP($D244,'Metric Nature'!$C:$D,2,0)&amp;IF(($N244&lt;(HZ244)),"Below",IF(($N244&gt;(HY244)),"Above","Within"))</f>
        <v>PositiveWithin</v>
      </c>
      <c r="N244" s="192"/>
      <c r="O244" s="192"/>
      <c r="P244" s="55"/>
      <c r="Q244" s="192"/>
      <c r="R244" s="48"/>
      <c r="S244" s="48">
        <v>7.9280968468835172E-3</v>
      </c>
      <c r="T244" s="50"/>
      <c r="U244" s="53" t="str">
        <f>VLOOKUP($D244,'Metric Nature'!$C:$D,2,0)&amp;IF(($V244&lt;(LY244)),"Below",IF(($V244&gt;(LX244)),"Above","Within"))</f>
        <v>PositiveAbove</v>
      </c>
      <c r="V244" s="192">
        <f>LS244</f>
        <v>13</v>
      </c>
      <c r="W244" s="192">
        <f t="shared" si="3467"/>
        <v>7.5714285714285712</v>
      </c>
      <c r="X244" s="55">
        <f t="shared" si="3468"/>
        <v>0.71698113207547176</v>
      </c>
      <c r="Y244" s="192">
        <f t="shared" si="3469"/>
        <v>3.9</v>
      </c>
      <c r="Z244" s="48">
        <f t="shared" si="3470"/>
        <v>2.3333333333333335</v>
      </c>
      <c r="AA244" s="48">
        <v>4.2186115430498175E-2</v>
      </c>
      <c r="AB244" s="50"/>
      <c r="AC244" s="46"/>
      <c r="AI244" s="7"/>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14"/>
      <c r="DW244" s="8"/>
      <c r="DX244" s="8"/>
      <c r="DY244" s="8"/>
      <c r="DZ244" s="8"/>
      <c r="EA244" s="8"/>
      <c r="EB244" s="14"/>
      <c r="EC244" s="9"/>
      <c r="ED244" s="9"/>
      <c r="EE244" s="9"/>
      <c r="EF244" s="1"/>
      <c r="EG244" s="7"/>
      <c r="EH244" s="7"/>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c r="FK244" s="12"/>
      <c r="FL244" s="12"/>
      <c r="FM244" s="12"/>
      <c r="FN244" s="12"/>
      <c r="FO244" s="12"/>
      <c r="FP244" s="12"/>
      <c r="FQ244" s="12"/>
      <c r="FR244" s="12"/>
      <c r="FS244" s="12"/>
      <c r="FT244" s="12"/>
      <c r="FU244" s="12"/>
      <c r="FV244" s="12"/>
      <c r="FW244" s="12"/>
      <c r="FX244" s="12"/>
      <c r="FY244" s="12"/>
      <c r="FZ244" s="12"/>
      <c r="GA244" s="12"/>
      <c r="GB244" s="12"/>
      <c r="GC244" s="12"/>
      <c r="GD244" s="12"/>
      <c r="GE244" s="12"/>
      <c r="GF244" s="12"/>
      <c r="GG244" s="12"/>
      <c r="GH244" s="12"/>
      <c r="GI244" s="12"/>
      <c r="GJ244" s="12"/>
      <c r="GK244" s="12"/>
      <c r="GL244" s="12"/>
      <c r="GM244" s="12"/>
      <c r="GN244" s="12"/>
      <c r="GO244" s="12"/>
      <c r="GP244" s="12"/>
      <c r="GQ244" s="12"/>
      <c r="GR244" s="12"/>
      <c r="GS244" s="12"/>
      <c r="GT244" s="12"/>
      <c r="GU244" s="12"/>
      <c r="GV244" s="12"/>
      <c r="GW244" s="12"/>
      <c r="GX244" s="12"/>
      <c r="GY244" s="12"/>
      <c r="GZ244" s="12"/>
      <c r="HA244" s="12"/>
      <c r="HB244" s="12"/>
      <c r="HC244" s="12"/>
      <c r="HD244" s="12"/>
      <c r="HE244" s="12"/>
      <c r="HF244" s="12"/>
      <c r="HG244" s="12"/>
      <c r="HH244" s="12"/>
      <c r="HI244" s="12"/>
      <c r="HJ244" s="12"/>
      <c r="HK244" s="12"/>
      <c r="HL244" s="12"/>
      <c r="HM244" s="12"/>
      <c r="HN244" s="12"/>
      <c r="HO244" s="12"/>
      <c r="HP244" s="12"/>
      <c r="HQ244" s="12"/>
      <c r="HR244" s="12"/>
      <c r="HS244" s="12"/>
      <c r="HT244" s="12"/>
      <c r="HU244" s="13"/>
      <c r="HV244" s="40"/>
      <c r="HW244" s="40"/>
      <c r="HX244" s="40"/>
      <c r="HY244" s="40"/>
      <c r="HZ244" s="40"/>
      <c r="IA244" s="43"/>
      <c r="IB244" s="12"/>
      <c r="IC244" s="12"/>
      <c r="ID244" s="12"/>
      <c r="IE244" s="1"/>
      <c r="IF244" s="7" t="str">
        <f>Data!B596</f>
        <v>modemGoogle Android</v>
      </c>
      <c r="IG244" s="7" t="str">
        <f>Data!C596</f>
        <v>modem</v>
      </c>
      <c r="IH244" s="8">
        <f>VLOOKUP($IF244,Data!$B:$CP,Daily!IH$10,0)</f>
        <v>3</v>
      </c>
      <c r="II244" s="8">
        <f>VLOOKUP($IF244,Data!$B:$CP,Daily!II$10,0)</f>
        <v>4</v>
      </c>
      <c r="IJ244" s="8">
        <f>VLOOKUP($IF244,Data!$B:$CP,Daily!IJ$10,0)</f>
        <v>2</v>
      </c>
      <c r="IK244" s="8">
        <f>VLOOKUP($IF244,Data!$B:$CP,Daily!IK$10,0)</f>
        <v>2</v>
      </c>
      <c r="IL244" s="8">
        <f>VLOOKUP($IF244,Data!$B:$CP,Daily!IL$10,0)</f>
        <v>1</v>
      </c>
      <c r="IM244" s="8">
        <f>VLOOKUP($IF244,Data!$B:$CP,Daily!IM$10,0)</f>
        <v>2</v>
      </c>
      <c r="IN244" s="8">
        <f>VLOOKUP($IF244,Data!$B:$CP,Daily!IN$10,0)</f>
        <v>3</v>
      </c>
      <c r="IO244" s="8">
        <f>VLOOKUP($IF244,Data!$B:$CP,Daily!IO$10,0)</f>
        <v>5</v>
      </c>
      <c r="IP244" s="8">
        <f>VLOOKUP($IF244,Data!$B:$CP,Daily!IP$10,0)</f>
        <v>3</v>
      </c>
      <c r="IQ244" s="8">
        <f>VLOOKUP($IF244,Data!$B:$CP,Daily!IQ$10,0)</f>
        <v>0</v>
      </c>
      <c r="IR244" s="8">
        <f>VLOOKUP($IF244,Data!$B:$CP,Daily!IR$10,0)</f>
        <v>2</v>
      </c>
      <c r="IS244" s="8">
        <f>VLOOKUP($IF244,Data!$B:$CP,Daily!IS$10,0)</f>
        <v>2</v>
      </c>
      <c r="IT244" s="8">
        <f>VLOOKUP($IF244,Data!$B:$CP,Daily!IT$10,0)</f>
        <v>2</v>
      </c>
      <c r="IU244" s="8">
        <f>VLOOKUP($IF244,Data!$B:$CP,Daily!IU$10,0)</f>
        <v>3</v>
      </c>
      <c r="IV244" s="8">
        <f>VLOOKUP($IF244,Data!$B:$CP,Daily!IV$10,0)</f>
        <v>4</v>
      </c>
      <c r="IW244" s="8">
        <f>VLOOKUP($IF244,Data!$B:$CP,Daily!IW$10,0)</f>
        <v>3</v>
      </c>
      <c r="IX244" s="8">
        <f>VLOOKUP($IF244,Data!$B:$CP,Daily!IX$10,0)</f>
        <v>3</v>
      </c>
      <c r="IY244" s="8">
        <f>VLOOKUP($IF244,Data!$B:$CP,Daily!IY$10,0)</f>
        <v>3</v>
      </c>
      <c r="IZ244" s="8">
        <f>VLOOKUP($IF244,Data!$B:$CP,Daily!IZ$10,0)</f>
        <v>1</v>
      </c>
      <c r="JA244" s="8">
        <f>VLOOKUP($IF244,Data!$B:$CP,Daily!JA$10,0)</f>
        <v>3</v>
      </c>
      <c r="JB244" s="8">
        <f>VLOOKUP($IF244,Data!$B:$CP,Daily!JB$10,0)</f>
        <v>4</v>
      </c>
      <c r="JC244" s="8">
        <f>VLOOKUP($IF244,Data!$B:$CP,Daily!JC$10,0)</f>
        <v>1</v>
      </c>
      <c r="JD244" s="8">
        <f>VLOOKUP($IF244,Data!$B:$CP,Daily!JD$10,0)</f>
        <v>2</v>
      </c>
      <c r="JE244" s="8">
        <f>VLOOKUP($IF244,Data!$B:$CP,Daily!JE$10,0)</f>
        <v>1</v>
      </c>
      <c r="JF244" s="8">
        <f>VLOOKUP($IF244,Data!$B:$CP,Daily!JF$10,0)</f>
        <v>0</v>
      </c>
      <c r="JG244" s="8">
        <f>VLOOKUP($IF244,Data!$B:$CP,Daily!JG$10,0)</f>
        <v>1</v>
      </c>
      <c r="JH244" s="8">
        <f>VLOOKUP($IF244,Data!$B:$CP,Daily!JH$10,0)</f>
        <v>3</v>
      </c>
      <c r="JI244" s="8">
        <f>VLOOKUP($IF244,Data!$B:$CP,Daily!JI$10,0)</f>
        <v>5</v>
      </c>
      <c r="JJ244" s="8">
        <f>VLOOKUP($IF244,Data!$B:$CP,Daily!JJ$10,0)</f>
        <v>1</v>
      </c>
      <c r="JK244" s="8">
        <f>VLOOKUP($IF244,Data!$B:$CP,Daily!JK$10,0)</f>
        <v>5</v>
      </c>
      <c r="JL244" s="8">
        <f>VLOOKUP($IF244,Data!$B:$CP,Daily!JL$10,0)</f>
        <v>4</v>
      </c>
      <c r="JM244" s="8">
        <f>VLOOKUP($IF244,Data!$B:$CP,Daily!JM$10,0)</f>
        <v>2</v>
      </c>
      <c r="JN244" s="8">
        <f>VLOOKUP($IF244,Data!$B:$CP,Daily!JN$10,0)</f>
        <v>1</v>
      </c>
      <c r="JO244" s="8">
        <f>VLOOKUP($IF244,Data!$B:$CP,Daily!JO$10,0)</f>
        <v>4</v>
      </c>
      <c r="JP244" s="8">
        <f>VLOOKUP($IF244,Data!$B:$CP,Daily!JP$10,0)</f>
        <v>5</v>
      </c>
      <c r="JQ244" s="8">
        <f>VLOOKUP($IF244,Data!$B:$CP,Daily!JQ$10,0)</f>
        <v>2</v>
      </c>
      <c r="JR244" s="8">
        <f>VLOOKUP($IF244,Data!$B:$CP,Daily!JR$10,0)</f>
        <v>5</v>
      </c>
      <c r="JS244" s="8">
        <f>VLOOKUP($IF244,Data!$B:$CP,Daily!JS$10,0)</f>
        <v>0</v>
      </c>
      <c r="JT244" s="8">
        <f>VLOOKUP($IF244,Data!$B:$CP,Daily!JT$10,0)</f>
        <v>3</v>
      </c>
      <c r="JU244" s="8">
        <f>VLOOKUP($IF244,Data!$B:$CP,Daily!JU$10,0)</f>
        <v>1</v>
      </c>
      <c r="JV244" s="8">
        <f>VLOOKUP($IF244,Data!$B:$CP,Daily!JV$10,0)</f>
        <v>5</v>
      </c>
      <c r="JW244" s="8">
        <f>VLOOKUP($IF244,Data!$B:$CP,Daily!JW$10,0)</f>
        <v>1</v>
      </c>
      <c r="JX244" s="8">
        <f>VLOOKUP($IF244,Data!$B:$CP,Daily!JX$10,0)</f>
        <v>1</v>
      </c>
      <c r="JY244" s="8">
        <f>VLOOKUP($IF244,Data!$B:$CP,Daily!JY$10,0)</f>
        <v>0</v>
      </c>
      <c r="JZ244" s="8">
        <f>VLOOKUP($IF244,Data!$B:$CP,Daily!JZ$10,0)</f>
        <v>2</v>
      </c>
      <c r="KA244" s="8">
        <f>VLOOKUP($IF244,Data!$B:$CP,Daily!KA$10,0)</f>
        <v>3</v>
      </c>
      <c r="KB244" s="8">
        <f>VLOOKUP($IF244,Data!$B:$CP,Daily!KB$10,0)</f>
        <v>3</v>
      </c>
      <c r="KC244" s="8">
        <f>VLOOKUP($IF244,Data!$B:$CP,Daily!KC$10,0)</f>
        <v>3</v>
      </c>
      <c r="KD244" s="8">
        <f>VLOOKUP($IF244,Data!$B:$CP,Daily!KD$10,0)</f>
        <v>2</v>
      </c>
      <c r="KE244" s="8">
        <f>VLOOKUP($IF244,Data!$B:$CP,Daily!KE$10,0)</f>
        <v>0</v>
      </c>
      <c r="KF244" s="8">
        <f>VLOOKUP($IF244,Data!$B:$CP,Daily!KF$10,0)</f>
        <v>2</v>
      </c>
      <c r="KG244" s="8">
        <f>VLOOKUP($IF244,Data!$B:$CP,Daily!KG$10,0)</f>
        <v>1</v>
      </c>
      <c r="KH244" s="8">
        <f>VLOOKUP($IF244,Data!$B:$CP,Daily!KH$10,0)</f>
        <v>2</v>
      </c>
      <c r="KI244" s="8">
        <f>VLOOKUP($IF244,Data!$B:$CP,Daily!KI$10,0)</f>
        <v>0</v>
      </c>
      <c r="KJ244" s="8">
        <f>VLOOKUP($IF244,Data!$B:$CP,Daily!KJ$10,0)</f>
        <v>1</v>
      </c>
      <c r="KK244" s="8">
        <f>VLOOKUP($IF244,Data!$B:$CP,Daily!KK$10,0)</f>
        <v>3</v>
      </c>
      <c r="KL244" s="8">
        <f>VLOOKUP($IF244,Data!$B:$CP,Daily!KL$10,0)</f>
        <v>3</v>
      </c>
      <c r="KM244" s="8">
        <f>VLOOKUP($IF244,Data!$B:$CP,Daily!KM$10,0)</f>
        <v>6</v>
      </c>
      <c r="KN244" s="8">
        <f>VLOOKUP($IF244,Data!$B:$CP,Daily!KN$10,0)</f>
        <v>1</v>
      </c>
      <c r="KO244" s="8">
        <f>VLOOKUP($IF244,Data!$B:$CP,Daily!KO$10,0)</f>
        <v>2</v>
      </c>
      <c r="KP244" s="8">
        <f>VLOOKUP($IF244,Data!$B:$CP,Daily!KP$10,0)</f>
        <v>2</v>
      </c>
      <c r="KQ244" s="8">
        <f>VLOOKUP($IF244,Data!$B:$CP,Daily!KQ$10,0)</f>
        <v>2</v>
      </c>
      <c r="KR244" s="8">
        <f>VLOOKUP($IF244,Data!$B:$CP,Daily!KR$10,0)</f>
        <v>0</v>
      </c>
      <c r="KS244" s="8">
        <f>VLOOKUP($IF244,Data!$B:$CP,Daily!KS$10,0)</f>
        <v>4</v>
      </c>
      <c r="KT244" s="8">
        <f>VLOOKUP($IF244,Data!$B:$CP,Daily!KT$10,0)</f>
        <v>3</v>
      </c>
      <c r="KU244" s="8">
        <f>VLOOKUP($IF244,Data!$B:$CP,Daily!KU$10,0)</f>
        <v>2</v>
      </c>
      <c r="KV244" s="8">
        <f>VLOOKUP($IF244,Data!$B:$CP,Daily!KV$10,0)</f>
        <v>1</v>
      </c>
      <c r="KW244" s="8">
        <f>VLOOKUP($IF244,Data!$B:$CP,Daily!KW$10,0)</f>
        <v>2</v>
      </c>
      <c r="KX244" s="8">
        <f>VLOOKUP($IF244,Data!$B:$CP,Daily!KX$10,0)</f>
        <v>1</v>
      </c>
      <c r="KY244" s="8">
        <f>VLOOKUP($IF244,Data!$B:$CP,Daily!KY$10,0)</f>
        <v>2</v>
      </c>
      <c r="KZ244" s="8">
        <f>VLOOKUP($IF244,Data!$B:$CP,Daily!KZ$10,0)</f>
        <v>2</v>
      </c>
      <c r="LA244" s="8">
        <f>VLOOKUP($IF244,Data!$B:$CP,Daily!LA$10,0)</f>
        <v>4</v>
      </c>
      <c r="LB244" s="8">
        <f>VLOOKUP($IF244,Data!$B:$CP,Daily!LB$10,0)</f>
        <v>1</v>
      </c>
      <c r="LC244" s="8">
        <f>VLOOKUP($IF244,Data!$B:$CP,Daily!LC$10,0)</f>
        <v>5</v>
      </c>
      <c r="LD244" s="8">
        <f>VLOOKUP($IF244,Data!$B:$CP,Daily!LD$10,0)</f>
        <v>1</v>
      </c>
      <c r="LE244" s="8">
        <f>VLOOKUP($IF244,Data!$B:$CP,Daily!LE$10,0)</f>
        <v>5</v>
      </c>
      <c r="LF244" s="8">
        <f>VLOOKUP($IF244,Data!$B:$CP,Daily!LF$10,0)</f>
        <v>2</v>
      </c>
      <c r="LG244" s="8">
        <f>VLOOKUP($IF244,Data!$B:$CP,Daily!LG$10,0)</f>
        <v>6</v>
      </c>
      <c r="LH244" s="8">
        <f>VLOOKUP($IF244,Data!$B:$CP,Daily!LH$10,0)</f>
        <v>4</v>
      </c>
      <c r="LI244" s="8">
        <f>VLOOKUP($IF244,Data!$B:$CP,Daily!LI$10,0)</f>
        <v>6</v>
      </c>
      <c r="LJ244" s="8">
        <f>VLOOKUP($IF244,Data!$B:$CP,Daily!LJ$10,0)</f>
        <v>3</v>
      </c>
      <c r="LK244" s="8">
        <f>VLOOKUP($IF244,Data!$B:$CP,Daily!LK$10,0)</f>
        <v>4</v>
      </c>
      <c r="LL244" s="8">
        <f>VLOOKUP($IF244,Data!$B:$CP,Daily!LL$10,0)</f>
        <v>11</v>
      </c>
      <c r="LM244" s="8">
        <f>VLOOKUP($IF244,Data!$B:$CP,Daily!LM$10,0)</f>
        <v>10</v>
      </c>
      <c r="LN244" s="8">
        <f>VLOOKUP($IF244,Data!$B:$CP,Daily!LN$10,0)</f>
        <v>7</v>
      </c>
      <c r="LO244" s="8">
        <f>VLOOKUP($IF244,Data!$B:$CP,Daily!LO$10,0)</f>
        <v>5</v>
      </c>
      <c r="LP244" s="8">
        <f>VLOOKUP($IF244,Data!$B:$CP,Daily!LP$10,0)</f>
        <v>11</v>
      </c>
      <c r="LQ244" s="8">
        <f>VLOOKUP($IF244,Data!$B:$CP,Daily!LQ$10,0)</f>
        <v>6</v>
      </c>
      <c r="LR244" s="8">
        <f>VLOOKUP($IF244,Data!$B:$CP,Daily!LR$10,0)</f>
        <v>3</v>
      </c>
      <c r="LS244" s="8">
        <f>VLOOKUP($IF244,Data!$B:$CP,Daily!LS$10,0)</f>
        <v>13</v>
      </c>
      <c r="LU244" s="8">
        <f t="shared" si="3439"/>
        <v>1</v>
      </c>
      <c r="LV244" s="8">
        <f t="shared" si="3440"/>
        <v>4</v>
      </c>
      <c r="LW244" s="8">
        <f t="shared" si="3471"/>
        <v>3</v>
      </c>
      <c r="LX244" s="8">
        <f t="shared" si="3474"/>
        <v>7.75</v>
      </c>
      <c r="LY244" s="8">
        <f t="shared" si="3475"/>
        <v>-2.75</v>
      </c>
      <c r="LZ244" s="43"/>
      <c r="MA244" s="9">
        <f t="shared" si="3476"/>
        <v>2.7620443314488798</v>
      </c>
      <c r="MB244" s="9">
        <f t="shared" si="3477"/>
        <v>7.5714285714285712</v>
      </c>
      <c r="MC244" s="9">
        <f t="shared" si="3478"/>
        <v>3.9</v>
      </c>
      <c r="MD244" s="1"/>
    </row>
    <row r="245" spans="4:342" x14ac:dyDescent="0.35">
      <c r="D245" s="59" t="str">
        <f>Data!C597</f>
        <v>speed test</v>
      </c>
      <c r="E245" s="53"/>
      <c r="F245" s="192"/>
      <c r="G245" s="192"/>
      <c r="H245" s="55"/>
      <c r="I245" s="192"/>
      <c r="J245" s="48"/>
      <c r="K245" s="48"/>
      <c r="L245" s="50"/>
      <c r="M245" s="53" t="str">
        <f>VLOOKUP($D245,'Metric Nature'!$C:$D,2,0)&amp;IF(($N245&lt;(HZ245)),"Below",IF(($N245&gt;(HY245)),"Above","Within"))</f>
        <v>PositiveWithin</v>
      </c>
      <c r="N245" s="192"/>
      <c r="O245" s="192"/>
      <c r="P245" s="55"/>
      <c r="Q245" s="192"/>
      <c r="R245" s="48"/>
      <c r="S245" s="48">
        <v>2.9749417753078683E-3</v>
      </c>
      <c r="T245" s="50"/>
      <c r="U245" s="53" t="str">
        <f>VLOOKUP($D245,'Metric Nature'!$C:$D,2,0)&amp;IF(($V245&lt;(LY245)),"Below",IF(($V245&gt;(LX245)),"Above","Within"))</f>
        <v>PositiveWithin</v>
      </c>
      <c r="V245" s="192">
        <f>LS245</f>
        <v>9</v>
      </c>
      <c r="W245" s="192">
        <f t="shared" si="3467"/>
        <v>7.8571428571428568</v>
      </c>
      <c r="X245" s="55">
        <f t="shared" si="3468"/>
        <v>0.1454545454545455</v>
      </c>
      <c r="Y245" s="192">
        <f t="shared" si="3469"/>
        <v>7.7</v>
      </c>
      <c r="Z245" s="48">
        <f t="shared" si="3470"/>
        <v>0.1688311688311688</v>
      </c>
      <c r="AA245" s="48">
        <v>1.2236752096123335E-2</v>
      </c>
      <c r="AB245" s="50"/>
      <c r="AC245" s="46"/>
      <c r="AI245" s="7"/>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14"/>
      <c r="DW245" s="8"/>
      <c r="DX245" s="8"/>
      <c r="DY245" s="8"/>
      <c r="DZ245" s="8"/>
      <c r="EA245" s="8"/>
      <c r="EB245" s="14"/>
      <c r="EC245" s="9"/>
      <c r="ED245" s="9"/>
      <c r="EE245" s="9"/>
      <c r="EF245" s="101"/>
      <c r="EG245" s="7"/>
      <c r="EH245" s="7"/>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c r="FK245" s="12"/>
      <c r="FL245" s="12"/>
      <c r="FM245" s="12"/>
      <c r="FN245" s="12"/>
      <c r="FO245" s="12"/>
      <c r="FP245" s="12"/>
      <c r="FQ245" s="12"/>
      <c r="FR245" s="12"/>
      <c r="FS245" s="12"/>
      <c r="FT245" s="12"/>
      <c r="FU245" s="12"/>
      <c r="FV245" s="12"/>
      <c r="FW245" s="12"/>
      <c r="FX245" s="12"/>
      <c r="FY245" s="12"/>
      <c r="FZ245" s="12"/>
      <c r="GA245" s="12"/>
      <c r="GB245" s="12"/>
      <c r="GC245" s="12"/>
      <c r="GD245" s="12"/>
      <c r="GE245" s="12"/>
      <c r="GF245" s="12"/>
      <c r="GG245" s="12"/>
      <c r="GH245" s="12"/>
      <c r="GI245" s="12"/>
      <c r="GJ245" s="12"/>
      <c r="GK245" s="12"/>
      <c r="GL245" s="12"/>
      <c r="GM245" s="12"/>
      <c r="GN245" s="12"/>
      <c r="GO245" s="12"/>
      <c r="GP245" s="12"/>
      <c r="GQ245" s="12"/>
      <c r="GR245" s="12"/>
      <c r="GS245" s="12"/>
      <c r="GT245" s="12"/>
      <c r="GU245" s="12"/>
      <c r="GV245" s="12"/>
      <c r="GW245" s="12"/>
      <c r="GX245" s="12"/>
      <c r="GY245" s="12"/>
      <c r="GZ245" s="12"/>
      <c r="HA245" s="12"/>
      <c r="HB245" s="12"/>
      <c r="HC245" s="12"/>
      <c r="HD245" s="12"/>
      <c r="HE245" s="12"/>
      <c r="HF245" s="12"/>
      <c r="HG245" s="12"/>
      <c r="HH245" s="12"/>
      <c r="HI245" s="12"/>
      <c r="HJ245" s="12"/>
      <c r="HK245" s="12"/>
      <c r="HL245" s="12"/>
      <c r="HM245" s="12"/>
      <c r="HN245" s="12"/>
      <c r="HO245" s="12"/>
      <c r="HP245" s="12"/>
      <c r="HQ245" s="12"/>
      <c r="HR245" s="12"/>
      <c r="HS245" s="12"/>
      <c r="HT245" s="12"/>
      <c r="HU245" s="13"/>
      <c r="HV245" s="40"/>
      <c r="HW245" s="40"/>
      <c r="HX245" s="40"/>
      <c r="HY245" s="40"/>
      <c r="HZ245" s="40"/>
      <c r="IA245" s="43"/>
      <c r="IB245" s="12"/>
      <c r="IC245" s="12"/>
      <c r="ID245" s="12"/>
      <c r="IE245" s="13"/>
      <c r="IF245" s="7" t="str">
        <f>Data!B597</f>
        <v>speed testGoogle Android</v>
      </c>
      <c r="IG245" s="7" t="str">
        <f>Data!C597</f>
        <v>speed test</v>
      </c>
      <c r="IH245" s="8">
        <f>VLOOKUP($IF245,Data!$B:$CP,Daily!IH$10,0)</f>
        <v>9</v>
      </c>
      <c r="II245" s="8">
        <f>VLOOKUP($IF245,Data!$B:$CP,Daily!II$10,0)</f>
        <v>8</v>
      </c>
      <c r="IJ245" s="8">
        <f>VLOOKUP($IF245,Data!$B:$CP,Daily!IJ$10,0)</f>
        <v>14</v>
      </c>
      <c r="IK245" s="8">
        <f>VLOOKUP($IF245,Data!$B:$CP,Daily!IK$10,0)</f>
        <v>8</v>
      </c>
      <c r="IL245" s="8">
        <f>VLOOKUP($IF245,Data!$B:$CP,Daily!IL$10,0)</f>
        <v>3</v>
      </c>
      <c r="IM245" s="8">
        <f>VLOOKUP($IF245,Data!$B:$CP,Daily!IM$10,0)</f>
        <v>8</v>
      </c>
      <c r="IN245" s="8">
        <f>VLOOKUP($IF245,Data!$B:$CP,Daily!IN$10,0)</f>
        <v>9</v>
      </c>
      <c r="IO245" s="8">
        <f>VLOOKUP($IF245,Data!$B:$CP,Daily!IO$10,0)</f>
        <v>14</v>
      </c>
      <c r="IP245" s="8">
        <f>VLOOKUP($IF245,Data!$B:$CP,Daily!IP$10,0)</f>
        <v>7</v>
      </c>
      <c r="IQ245" s="8">
        <f>VLOOKUP($IF245,Data!$B:$CP,Daily!IQ$10,0)</f>
        <v>8</v>
      </c>
      <c r="IR245" s="8">
        <f>VLOOKUP($IF245,Data!$B:$CP,Daily!IR$10,0)</f>
        <v>7</v>
      </c>
      <c r="IS245" s="8">
        <f>VLOOKUP($IF245,Data!$B:$CP,Daily!IS$10,0)</f>
        <v>9</v>
      </c>
      <c r="IT245" s="8">
        <f>VLOOKUP($IF245,Data!$B:$CP,Daily!IT$10,0)</f>
        <v>7</v>
      </c>
      <c r="IU245" s="8">
        <f>VLOOKUP($IF245,Data!$B:$CP,Daily!IU$10,0)</f>
        <v>9</v>
      </c>
      <c r="IV245" s="8">
        <f>VLOOKUP($IF245,Data!$B:$CP,Daily!IV$10,0)</f>
        <v>13</v>
      </c>
      <c r="IW245" s="8">
        <f>VLOOKUP($IF245,Data!$B:$CP,Daily!IW$10,0)</f>
        <v>10</v>
      </c>
      <c r="IX245" s="8">
        <f>VLOOKUP($IF245,Data!$B:$CP,Daily!IX$10,0)</f>
        <v>9</v>
      </c>
      <c r="IY245" s="8">
        <f>VLOOKUP($IF245,Data!$B:$CP,Daily!IY$10,0)</f>
        <v>6</v>
      </c>
      <c r="IZ245" s="8">
        <f>VLOOKUP($IF245,Data!$B:$CP,Daily!IZ$10,0)</f>
        <v>5</v>
      </c>
      <c r="JA245" s="8">
        <f>VLOOKUP($IF245,Data!$B:$CP,Daily!JA$10,0)</f>
        <v>4</v>
      </c>
      <c r="JB245" s="8">
        <f>VLOOKUP($IF245,Data!$B:$CP,Daily!JB$10,0)</f>
        <v>10</v>
      </c>
      <c r="JC245" s="8">
        <f>VLOOKUP($IF245,Data!$B:$CP,Daily!JC$10,0)</f>
        <v>9</v>
      </c>
      <c r="JD245" s="8">
        <f>VLOOKUP($IF245,Data!$B:$CP,Daily!JD$10,0)</f>
        <v>8</v>
      </c>
      <c r="JE245" s="8">
        <f>VLOOKUP($IF245,Data!$B:$CP,Daily!JE$10,0)</f>
        <v>12</v>
      </c>
      <c r="JF245" s="8">
        <f>VLOOKUP($IF245,Data!$B:$CP,Daily!JF$10,0)</f>
        <v>9</v>
      </c>
      <c r="JG245" s="8">
        <f>VLOOKUP($IF245,Data!$B:$CP,Daily!JG$10,0)</f>
        <v>9</v>
      </c>
      <c r="JH245" s="8">
        <f>VLOOKUP($IF245,Data!$B:$CP,Daily!JH$10,0)</f>
        <v>9</v>
      </c>
      <c r="JI245" s="8">
        <f>VLOOKUP($IF245,Data!$B:$CP,Daily!JI$10,0)</f>
        <v>10</v>
      </c>
      <c r="JJ245" s="8">
        <f>VLOOKUP($IF245,Data!$B:$CP,Daily!JJ$10,0)</f>
        <v>9</v>
      </c>
      <c r="JK245" s="8">
        <f>VLOOKUP($IF245,Data!$B:$CP,Daily!JK$10,0)</f>
        <v>8</v>
      </c>
      <c r="JL245" s="8">
        <f>VLOOKUP($IF245,Data!$B:$CP,Daily!JL$10,0)</f>
        <v>11</v>
      </c>
      <c r="JM245" s="8">
        <f>VLOOKUP($IF245,Data!$B:$CP,Daily!JM$10,0)</f>
        <v>4</v>
      </c>
      <c r="JN245" s="8">
        <f>VLOOKUP($IF245,Data!$B:$CP,Daily!JN$10,0)</f>
        <v>10</v>
      </c>
      <c r="JO245" s="8">
        <f>VLOOKUP($IF245,Data!$B:$CP,Daily!JO$10,0)</f>
        <v>5</v>
      </c>
      <c r="JP245" s="8">
        <f>VLOOKUP($IF245,Data!$B:$CP,Daily!JP$10,0)</f>
        <v>9</v>
      </c>
      <c r="JQ245" s="8">
        <f>VLOOKUP($IF245,Data!$B:$CP,Daily!JQ$10,0)</f>
        <v>12</v>
      </c>
      <c r="JR245" s="8">
        <f>VLOOKUP($IF245,Data!$B:$CP,Daily!JR$10,0)</f>
        <v>13</v>
      </c>
      <c r="JS245" s="8">
        <f>VLOOKUP($IF245,Data!$B:$CP,Daily!JS$10,0)</f>
        <v>2</v>
      </c>
      <c r="JT245" s="8">
        <f>VLOOKUP($IF245,Data!$B:$CP,Daily!JT$10,0)</f>
        <v>8</v>
      </c>
      <c r="JU245" s="8">
        <f>VLOOKUP($IF245,Data!$B:$CP,Daily!JU$10,0)</f>
        <v>5</v>
      </c>
      <c r="JV245" s="8">
        <f>VLOOKUP($IF245,Data!$B:$CP,Daily!JV$10,0)</f>
        <v>7</v>
      </c>
      <c r="JW245" s="8">
        <f>VLOOKUP($IF245,Data!$B:$CP,Daily!JW$10,0)</f>
        <v>6</v>
      </c>
      <c r="JX245" s="8">
        <f>VLOOKUP($IF245,Data!$B:$CP,Daily!JX$10,0)</f>
        <v>14</v>
      </c>
      <c r="JY245" s="8">
        <f>VLOOKUP($IF245,Data!$B:$CP,Daily!JY$10,0)</f>
        <v>5</v>
      </c>
      <c r="JZ245" s="8">
        <f>VLOOKUP($IF245,Data!$B:$CP,Daily!JZ$10,0)</f>
        <v>12</v>
      </c>
      <c r="KA245" s="8">
        <f>VLOOKUP($IF245,Data!$B:$CP,Daily!KA$10,0)</f>
        <v>3</v>
      </c>
      <c r="KB245" s="8">
        <f>VLOOKUP($IF245,Data!$B:$CP,Daily!KB$10,0)</f>
        <v>6</v>
      </c>
      <c r="KC245" s="8">
        <f>VLOOKUP($IF245,Data!$B:$CP,Daily!KC$10,0)</f>
        <v>7</v>
      </c>
      <c r="KD245" s="8">
        <f>VLOOKUP($IF245,Data!$B:$CP,Daily!KD$10,0)</f>
        <v>9</v>
      </c>
      <c r="KE245" s="8">
        <f>VLOOKUP($IF245,Data!$B:$CP,Daily!KE$10,0)</f>
        <v>7</v>
      </c>
      <c r="KF245" s="8">
        <f>VLOOKUP($IF245,Data!$B:$CP,Daily!KF$10,0)</f>
        <v>14</v>
      </c>
      <c r="KG245" s="8">
        <f>VLOOKUP($IF245,Data!$B:$CP,Daily!KG$10,0)</f>
        <v>4</v>
      </c>
      <c r="KH245" s="8">
        <f>VLOOKUP($IF245,Data!$B:$CP,Daily!KH$10,0)</f>
        <v>16</v>
      </c>
      <c r="KI245" s="8">
        <f>VLOOKUP($IF245,Data!$B:$CP,Daily!KI$10,0)</f>
        <v>6</v>
      </c>
      <c r="KJ245" s="8">
        <f>VLOOKUP($IF245,Data!$B:$CP,Daily!KJ$10,0)</f>
        <v>15</v>
      </c>
      <c r="KK245" s="8">
        <f>VLOOKUP($IF245,Data!$B:$CP,Daily!KK$10,0)</f>
        <v>6</v>
      </c>
      <c r="KL245" s="8">
        <f>VLOOKUP($IF245,Data!$B:$CP,Daily!KL$10,0)</f>
        <v>9</v>
      </c>
      <c r="KM245" s="8">
        <f>VLOOKUP($IF245,Data!$B:$CP,Daily!KM$10,0)</f>
        <v>7</v>
      </c>
      <c r="KN245" s="8">
        <f>VLOOKUP($IF245,Data!$B:$CP,Daily!KN$10,0)</f>
        <v>5</v>
      </c>
      <c r="KO245" s="8">
        <f>VLOOKUP($IF245,Data!$B:$CP,Daily!KO$10,0)</f>
        <v>9</v>
      </c>
      <c r="KP245" s="8">
        <f>VLOOKUP($IF245,Data!$B:$CP,Daily!KP$10,0)</f>
        <v>6</v>
      </c>
      <c r="KQ245" s="8">
        <f>VLOOKUP($IF245,Data!$B:$CP,Daily!KQ$10,0)</f>
        <v>9</v>
      </c>
      <c r="KR245" s="8">
        <f>VLOOKUP($IF245,Data!$B:$CP,Daily!KR$10,0)</f>
        <v>6</v>
      </c>
      <c r="KS245" s="8">
        <f>VLOOKUP($IF245,Data!$B:$CP,Daily!KS$10,0)</f>
        <v>9</v>
      </c>
      <c r="KT245" s="8">
        <f>VLOOKUP($IF245,Data!$B:$CP,Daily!KT$10,0)</f>
        <v>9</v>
      </c>
      <c r="KU245" s="8">
        <f>VLOOKUP($IF245,Data!$B:$CP,Daily!KU$10,0)</f>
        <v>6</v>
      </c>
      <c r="KV245" s="8">
        <f>VLOOKUP($IF245,Data!$B:$CP,Daily!KV$10,0)</f>
        <v>10</v>
      </c>
      <c r="KW245" s="8">
        <f>VLOOKUP($IF245,Data!$B:$CP,Daily!KW$10,0)</f>
        <v>6</v>
      </c>
      <c r="KX245" s="8">
        <f>VLOOKUP($IF245,Data!$B:$CP,Daily!KX$10,0)</f>
        <v>11</v>
      </c>
      <c r="KY245" s="8">
        <f>VLOOKUP($IF245,Data!$B:$CP,Daily!KY$10,0)</f>
        <v>4</v>
      </c>
      <c r="KZ245" s="8">
        <f>VLOOKUP($IF245,Data!$B:$CP,Daily!KZ$10,0)</f>
        <v>7</v>
      </c>
      <c r="LA245" s="8">
        <f>VLOOKUP($IF245,Data!$B:$CP,Daily!LA$10,0)</f>
        <v>5</v>
      </c>
      <c r="LB245" s="8">
        <f>VLOOKUP($IF245,Data!$B:$CP,Daily!LB$10,0)</f>
        <v>5</v>
      </c>
      <c r="LC245" s="8">
        <f>VLOOKUP($IF245,Data!$B:$CP,Daily!LC$10,0)</f>
        <v>7</v>
      </c>
      <c r="LD245" s="8">
        <f>VLOOKUP($IF245,Data!$B:$CP,Daily!LD$10,0)</f>
        <v>8</v>
      </c>
      <c r="LE245" s="8">
        <f>VLOOKUP($IF245,Data!$B:$CP,Daily!LE$10,0)</f>
        <v>10</v>
      </c>
      <c r="LF245" s="8">
        <f>VLOOKUP($IF245,Data!$B:$CP,Daily!LF$10,0)</f>
        <v>2</v>
      </c>
      <c r="LG245" s="8">
        <f>VLOOKUP($IF245,Data!$B:$CP,Daily!LG$10,0)</f>
        <v>6</v>
      </c>
      <c r="LH245" s="8">
        <f>VLOOKUP($IF245,Data!$B:$CP,Daily!LH$10,0)</f>
        <v>17</v>
      </c>
      <c r="LI245" s="8">
        <f>VLOOKUP($IF245,Data!$B:$CP,Daily!LI$10,0)</f>
        <v>11</v>
      </c>
      <c r="LJ245" s="8">
        <f>VLOOKUP($IF245,Data!$B:$CP,Daily!LJ$10,0)</f>
        <v>10</v>
      </c>
      <c r="LK245" s="8">
        <f>VLOOKUP($IF245,Data!$B:$CP,Daily!LK$10,0)</f>
        <v>3</v>
      </c>
      <c r="LL245" s="8">
        <f>VLOOKUP($IF245,Data!$B:$CP,Daily!LL$10,0)</f>
        <v>7</v>
      </c>
      <c r="LM245" s="8">
        <f>VLOOKUP($IF245,Data!$B:$CP,Daily!LM$10,0)</f>
        <v>8</v>
      </c>
      <c r="LN245" s="8">
        <f>VLOOKUP($IF245,Data!$B:$CP,Daily!LN$10,0)</f>
        <v>12</v>
      </c>
      <c r="LO245" s="8">
        <f>VLOOKUP($IF245,Data!$B:$CP,Daily!LO$10,0)</f>
        <v>6</v>
      </c>
      <c r="LP245" s="8">
        <f>VLOOKUP($IF245,Data!$B:$CP,Daily!LP$10,0)</f>
        <v>11</v>
      </c>
      <c r="LQ245" s="8">
        <f>VLOOKUP($IF245,Data!$B:$CP,Daily!LQ$10,0)</f>
        <v>3</v>
      </c>
      <c r="LR245" s="8">
        <f>VLOOKUP($IF245,Data!$B:$CP,Daily!LR$10,0)</f>
        <v>8</v>
      </c>
      <c r="LS245" s="8">
        <f>VLOOKUP($IF245,Data!$B:$CP,Daily!LS$10,0)</f>
        <v>9</v>
      </c>
      <c r="LU245" s="8">
        <f t="shared" si="3439"/>
        <v>6</v>
      </c>
      <c r="LV245" s="8">
        <f t="shared" si="3440"/>
        <v>10</v>
      </c>
      <c r="LW245" s="8">
        <f t="shared" si="3471"/>
        <v>4</v>
      </c>
      <c r="LX245" s="8">
        <f t="shared" si="3474"/>
        <v>15</v>
      </c>
      <c r="LY245" s="8">
        <f t="shared" si="3475"/>
        <v>1</v>
      </c>
      <c r="LZ245" s="43"/>
      <c r="MA245" s="9">
        <f t="shared" si="3476"/>
        <v>3.4030623463776464</v>
      </c>
      <c r="MB245" s="9">
        <f t="shared" si="3477"/>
        <v>7.8571428571428568</v>
      </c>
      <c r="MC245" s="9">
        <f t="shared" si="3478"/>
        <v>7.7</v>
      </c>
    </row>
    <row r="246" spans="4:342" x14ac:dyDescent="0.35">
      <c r="D246" s="195" t="str">
        <f>Data!C598</f>
        <v>outage</v>
      </c>
      <c r="E246" s="117"/>
      <c r="F246" s="194"/>
      <c r="G246" s="194"/>
      <c r="H246" s="118"/>
      <c r="I246" s="194"/>
      <c r="J246" s="118"/>
      <c r="K246" s="118"/>
      <c r="L246" s="120"/>
      <c r="M246" s="117"/>
      <c r="N246" s="194"/>
      <c r="O246" s="194"/>
      <c r="P246" s="118"/>
      <c r="Q246" s="194"/>
      <c r="R246" s="118"/>
      <c r="S246" s="118"/>
      <c r="T246" s="120"/>
      <c r="U246" s="117" t="str">
        <f>VLOOKUP($D246,'Metric Nature'!$C:$D,2,0)&amp;IF(($V246&lt;(LY246)),"Below",IF(($V246&gt;(LX246)),"Above","Within"))</f>
        <v>NegativeWithin</v>
      </c>
      <c r="V246" s="194">
        <f>LS246</f>
        <v>9</v>
      </c>
      <c r="W246" s="194">
        <f t="shared" si="3467"/>
        <v>19.285714285714285</v>
      </c>
      <c r="X246" s="118">
        <f t="shared" si="3468"/>
        <v>-0.53333333333333333</v>
      </c>
      <c r="Y246" s="194">
        <f t="shared" si="3469"/>
        <v>20.133333333333333</v>
      </c>
      <c r="Z246" s="118">
        <f t="shared" si="3470"/>
        <v>-0.55298013245033106</v>
      </c>
      <c r="AA246" s="118">
        <v>1.4283789529725279E-2</v>
      </c>
      <c r="AB246" s="120"/>
      <c r="AC246" s="46"/>
      <c r="AI246" s="7"/>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14"/>
      <c r="DW246" s="8"/>
      <c r="DX246" s="8"/>
      <c r="DY246" s="8"/>
      <c r="DZ246" s="8"/>
      <c r="EA246" s="8"/>
      <c r="EB246" s="14"/>
      <c r="EC246" s="9"/>
      <c r="ED246" s="9"/>
      <c r="EE246" s="9"/>
      <c r="EF246" s="1"/>
      <c r="EG246" s="7"/>
      <c r="EH246" s="7"/>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3"/>
      <c r="HV246" s="40"/>
      <c r="HW246" s="40"/>
      <c r="HX246" s="40"/>
      <c r="HY246" s="40"/>
      <c r="HZ246" s="40"/>
      <c r="IA246" s="43"/>
      <c r="IB246" s="12"/>
      <c r="IC246" s="12"/>
      <c r="ID246" s="12"/>
      <c r="IE246" s="1"/>
      <c r="IF246" s="7" t="str">
        <f>Data!B598</f>
        <v>outageGoogle Android</v>
      </c>
      <c r="IG246" s="7" t="str">
        <f>Data!C598</f>
        <v>outage</v>
      </c>
      <c r="IH246" s="8">
        <f>VLOOKUP($IF246,Data!$B:$CP,Daily!IH$10,0)</f>
        <v>17</v>
      </c>
      <c r="II246" s="8">
        <f>VLOOKUP($IF246,Data!$B:$CP,Daily!II$10,0)</f>
        <v>29</v>
      </c>
      <c r="IJ246" s="8">
        <f>VLOOKUP($IF246,Data!$B:$CP,Daily!IJ$10,0)</f>
        <v>10</v>
      </c>
      <c r="IK246" s="8">
        <f>VLOOKUP($IF246,Data!$B:$CP,Daily!IK$10,0)</f>
        <v>15</v>
      </c>
      <c r="IL246" s="8">
        <f>VLOOKUP($IF246,Data!$B:$CP,Daily!IL$10,0)</f>
        <v>10</v>
      </c>
      <c r="IM246" s="8">
        <f>VLOOKUP($IF246,Data!$B:$CP,Daily!IM$10,0)</f>
        <v>13</v>
      </c>
      <c r="IN246" s="8">
        <f>VLOOKUP($IF246,Data!$B:$CP,Daily!IN$10,0)</f>
        <v>27</v>
      </c>
      <c r="IO246" s="8">
        <f>VLOOKUP($IF246,Data!$B:$CP,Daily!IO$10,0)</f>
        <v>41</v>
      </c>
      <c r="IP246" s="8">
        <f>VLOOKUP($IF246,Data!$B:$CP,Daily!IP$10,0)</f>
        <v>16</v>
      </c>
      <c r="IQ246" s="8">
        <f>VLOOKUP($IF246,Data!$B:$CP,Daily!IQ$10,0)</f>
        <v>20</v>
      </c>
      <c r="IR246" s="8">
        <f>VLOOKUP($IF246,Data!$B:$CP,Daily!IR$10,0)</f>
        <v>15</v>
      </c>
      <c r="IS246" s="8">
        <f>VLOOKUP($IF246,Data!$B:$CP,Daily!IS$10,0)</f>
        <v>18</v>
      </c>
      <c r="IT246" s="8">
        <f>VLOOKUP($IF246,Data!$B:$CP,Daily!IT$10,0)</f>
        <v>23</v>
      </c>
      <c r="IU246" s="8">
        <f>VLOOKUP($IF246,Data!$B:$CP,Daily!IU$10,0)</f>
        <v>34</v>
      </c>
      <c r="IV246" s="8">
        <f>VLOOKUP($IF246,Data!$B:$CP,Daily!IV$10,0)</f>
        <v>55</v>
      </c>
      <c r="IW246" s="8">
        <f>VLOOKUP($IF246,Data!$B:$CP,Daily!IW$10,0)</f>
        <v>22</v>
      </c>
      <c r="IX246" s="8">
        <f>VLOOKUP($IF246,Data!$B:$CP,Daily!IX$10,0)</f>
        <v>9</v>
      </c>
      <c r="IY246" s="8">
        <f>VLOOKUP($IF246,Data!$B:$CP,Daily!IY$10,0)</f>
        <v>28</v>
      </c>
      <c r="IZ246" s="8">
        <f>VLOOKUP($IF246,Data!$B:$CP,Daily!IZ$10,0)</f>
        <v>16</v>
      </c>
      <c r="JA246" s="8">
        <f>VLOOKUP($IF246,Data!$B:$CP,Daily!JA$10,0)</f>
        <v>17</v>
      </c>
      <c r="JB246" s="8">
        <f>VLOOKUP($IF246,Data!$B:$CP,Daily!JB$10,0)</f>
        <v>18</v>
      </c>
      <c r="JC246" s="8">
        <f>VLOOKUP($IF246,Data!$B:$CP,Daily!JC$10,0)</f>
        <v>10</v>
      </c>
      <c r="JD246" s="8">
        <f>VLOOKUP($IF246,Data!$B:$CP,Daily!JD$10,0)</f>
        <v>18</v>
      </c>
      <c r="JE246" s="8">
        <f>VLOOKUP($IF246,Data!$B:$CP,Daily!JE$10,0)</f>
        <v>12</v>
      </c>
      <c r="JF246" s="8">
        <f>VLOOKUP($IF246,Data!$B:$CP,Daily!JF$10,0)</f>
        <v>13</v>
      </c>
      <c r="JG246" s="8">
        <f>VLOOKUP($IF246,Data!$B:$CP,Daily!JG$10,0)</f>
        <v>14</v>
      </c>
      <c r="JH246" s="8">
        <f>VLOOKUP($IF246,Data!$B:$CP,Daily!JH$10,0)</f>
        <v>23</v>
      </c>
      <c r="JI246" s="8">
        <f>VLOOKUP($IF246,Data!$B:$CP,Daily!JI$10,0)</f>
        <v>27</v>
      </c>
      <c r="JJ246" s="8">
        <f>VLOOKUP($IF246,Data!$B:$CP,Daily!JJ$10,0)</f>
        <v>29</v>
      </c>
      <c r="JK246" s="8">
        <f>VLOOKUP($IF246,Data!$B:$CP,Daily!JK$10,0)</f>
        <v>46</v>
      </c>
      <c r="JL246" s="8">
        <f>VLOOKUP($IF246,Data!$B:$CP,Daily!JL$10,0)</f>
        <v>33</v>
      </c>
      <c r="JM246" s="8">
        <f>VLOOKUP($IF246,Data!$B:$CP,Daily!JM$10,0)</f>
        <v>22</v>
      </c>
      <c r="JN246" s="8">
        <f>VLOOKUP($IF246,Data!$B:$CP,Daily!JN$10,0)</f>
        <v>23</v>
      </c>
      <c r="JO246" s="8">
        <f>VLOOKUP($IF246,Data!$B:$CP,Daily!JO$10,0)</f>
        <v>18</v>
      </c>
      <c r="JP246" s="8">
        <f>VLOOKUP($IF246,Data!$B:$CP,Daily!JP$10,0)</f>
        <v>22</v>
      </c>
      <c r="JQ246" s="8">
        <f>VLOOKUP($IF246,Data!$B:$CP,Daily!JQ$10,0)</f>
        <v>20</v>
      </c>
      <c r="JR246" s="8">
        <f>VLOOKUP($IF246,Data!$B:$CP,Daily!JR$10,0)</f>
        <v>27</v>
      </c>
      <c r="JS246" s="8">
        <f>VLOOKUP($IF246,Data!$B:$CP,Daily!JS$10,0)</f>
        <v>10</v>
      </c>
      <c r="JT246" s="8">
        <f>VLOOKUP($IF246,Data!$B:$CP,Daily!JT$10,0)</f>
        <v>14</v>
      </c>
      <c r="JU246" s="8">
        <f>VLOOKUP($IF246,Data!$B:$CP,Daily!JU$10,0)</f>
        <v>13</v>
      </c>
      <c r="JV246" s="8">
        <f>VLOOKUP($IF246,Data!$B:$CP,Daily!JV$10,0)</f>
        <v>20</v>
      </c>
      <c r="JW246" s="8">
        <f>VLOOKUP($IF246,Data!$B:$CP,Daily!JW$10,0)</f>
        <v>15</v>
      </c>
      <c r="JX246" s="8">
        <f>VLOOKUP($IF246,Data!$B:$CP,Daily!JX$10,0)</f>
        <v>20</v>
      </c>
      <c r="JY246" s="8">
        <f>VLOOKUP($IF246,Data!$B:$CP,Daily!JY$10,0)</f>
        <v>18</v>
      </c>
      <c r="JZ246" s="8">
        <f>VLOOKUP($IF246,Data!$B:$CP,Daily!JZ$10,0)</f>
        <v>23</v>
      </c>
      <c r="KA246" s="8">
        <f>VLOOKUP($IF246,Data!$B:$CP,Daily!KA$10,0)</f>
        <v>8</v>
      </c>
      <c r="KB246" s="8">
        <f>VLOOKUP($IF246,Data!$B:$CP,Daily!KB$10,0)</f>
        <v>15</v>
      </c>
      <c r="KC246" s="8">
        <f>VLOOKUP($IF246,Data!$B:$CP,Daily!KC$10,0)</f>
        <v>23</v>
      </c>
      <c r="KD246" s="8">
        <f>VLOOKUP($IF246,Data!$B:$CP,Daily!KD$10,0)</f>
        <v>26</v>
      </c>
      <c r="KE246" s="8">
        <f>VLOOKUP($IF246,Data!$B:$CP,Daily!KE$10,0)</f>
        <v>15</v>
      </c>
      <c r="KF246" s="8">
        <f>VLOOKUP($IF246,Data!$B:$CP,Daily!KF$10,0)</f>
        <v>19</v>
      </c>
      <c r="KG246" s="8">
        <f>VLOOKUP($IF246,Data!$B:$CP,Daily!KG$10,0)</f>
        <v>33</v>
      </c>
      <c r="KH246" s="8">
        <f>VLOOKUP($IF246,Data!$B:$CP,Daily!KH$10,0)</f>
        <v>25</v>
      </c>
      <c r="KI246" s="8">
        <f>VLOOKUP($IF246,Data!$B:$CP,Daily!KI$10,0)</f>
        <v>12</v>
      </c>
      <c r="KJ246" s="8">
        <f>VLOOKUP($IF246,Data!$B:$CP,Daily!KJ$10,0)</f>
        <v>24</v>
      </c>
      <c r="KK246" s="8">
        <f>VLOOKUP($IF246,Data!$B:$CP,Daily!KK$10,0)</f>
        <v>20</v>
      </c>
      <c r="KL246" s="8">
        <f>VLOOKUP($IF246,Data!$B:$CP,Daily!KL$10,0)</f>
        <v>20</v>
      </c>
      <c r="KM246" s="8">
        <f>VLOOKUP($IF246,Data!$B:$CP,Daily!KM$10,0)</f>
        <v>16</v>
      </c>
      <c r="KN246" s="8">
        <f>VLOOKUP($IF246,Data!$B:$CP,Daily!KN$10,0)</f>
        <v>13</v>
      </c>
      <c r="KO246" s="8">
        <f>VLOOKUP($IF246,Data!$B:$CP,Daily!KO$10,0)</f>
        <v>13</v>
      </c>
      <c r="KP246" s="8">
        <f>VLOOKUP($IF246,Data!$B:$CP,Daily!KP$10,0)</f>
        <v>13</v>
      </c>
      <c r="KQ246" s="8">
        <f>VLOOKUP($IF246,Data!$B:$CP,Daily!KQ$10,0)</f>
        <v>20</v>
      </c>
      <c r="KR246" s="8">
        <f>VLOOKUP($IF246,Data!$B:$CP,Daily!KR$10,0)</f>
        <v>22</v>
      </c>
      <c r="KS246" s="8">
        <f>VLOOKUP($IF246,Data!$B:$CP,Daily!KS$10,0)</f>
        <v>14</v>
      </c>
      <c r="KT246" s="8">
        <f>VLOOKUP($IF246,Data!$B:$CP,Daily!KT$10,0)</f>
        <v>20</v>
      </c>
      <c r="KU246" s="8">
        <f>VLOOKUP($IF246,Data!$B:$CP,Daily!KU$10,0)</f>
        <v>25</v>
      </c>
      <c r="KV246" s="8">
        <f>VLOOKUP($IF246,Data!$B:$CP,Daily!KV$10,0)</f>
        <v>31</v>
      </c>
      <c r="KW246" s="8">
        <f>VLOOKUP($IF246,Data!$B:$CP,Daily!KW$10,0)</f>
        <v>23</v>
      </c>
      <c r="KX246" s="8">
        <f>VLOOKUP($IF246,Data!$B:$CP,Daily!KX$10,0)</f>
        <v>16</v>
      </c>
      <c r="KY246" s="8">
        <f>VLOOKUP($IF246,Data!$B:$CP,Daily!KY$10,0)</f>
        <v>17</v>
      </c>
      <c r="KZ246" s="8">
        <f>VLOOKUP($IF246,Data!$B:$CP,Daily!KZ$10,0)</f>
        <v>20</v>
      </c>
      <c r="LA246" s="8">
        <f>VLOOKUP($IF246,Data!$B:$CP,Daily!LA$10,0)</f>
        <v>23</v>
      </c>
      <c r="LB246" s="8">
        <f>VLOOKUP($IF246,Data!$B:$CP,Daily!LB$10,0)</f>
        <v>25</v>
      </c>
      <c r="LC246" s="8">
        <f>VLOOKUP($IF246,Data!$B:$CP,Daily!LC$10,0)</f>
        <v>10</v>
      </c>
      <c r="LD246" s="8">
        <f>VLOOKUP($IF246,Data!$B:$CP,Daily!LD$10,0)</f>
        <v>26</v>
      </c>
      <c r="LE246" s="8">
        <f>VLOOKUP($IF246,Data!$B:$CP,Daily!LE$10,0)</f>
        <v>19</v>
      </c>
      <c r="LF246" s="8">
        <f>VLOOKUP($IF246,Data!$B:$CP,Daily!LF$10,0)</f>
        <v>22</v>
      </c>
      <c r="LG246" s="8">
        <f>VLOOKUP($IF246,Data!$B:$CP,Daily!LG$10,0)</f>
        <v>35</v>
      </c>
      <c r="LH246" s="8">
        <f>VLOOKUP($IF246,Data!$B:$CP,Daily!LH$10,0)</f>
        <v>34</v>
      </c>
      <c r="LI246" s="8">
        <f>VLOOKUP($IF246,Data!$B:$CP,Daily!LI$10,0)</f>
        <v>7</v>
      </c>
      <c r="LJ246" s="8">
        <f>VLOOKUP($IF246,Data!$B:$CP,Daily!LJ$10,0)</f>
        <v>13</v>
      </c>
      <c r="LK246" s="8">
        <f>VLOOKUP($IF246,Data!$B:$CP,Daily!LK$10,0)</f>
        <v>21</v>
      </c>
      <c r="LL246" s="8">
        <f>VLOOKUP($IF246,Data!$B:$CP,Daily!LL$10,0)</f>
        <v>24</v>
      </c>
      <c r="LM246" s="8">
        <f>VLOOKUP($IF246,Data!$B:$CP,Daily!LM$10,0)</f>
        <v>21</v>
      </c>
      <c r="LN246" s="8">
        <f>VLOOKUP($IF246,Data!$B:$CP,Daily!LN$10,0)</f>
        <v>26</v>
      </c>
      <c r="LO246" s="8">
        <f>VLOOKUP($IF246,Data!$B:$CP,Daily!LO$10,0)</f>
        <v>18</v>
      </c>
      <c r="LP246" s="8">
        <f>VLOOKUP($IF246,Data!$B:$CP,Daily!LP$10,0)</f>
        <v>22</v>
      </c>
      <c r="LQ246" s="8">
        <f>VLOOKUP($IF246,Data!$B:$CP,Daily!LQ$10,0)</f>
        <v>15</v>
      </c>
      <c r="LR246" s="8">
        <f>VLOOKUP($IF246,Data!$B:$CP,Daily!LR$10,0)</f>
        <v>9</v>
      </c>
      <c r="LS246" s="8">
        <f>VLOOKUP($IF246,Data!$B:$CP,Daily!LS$10,0)</f>
        <v>9</v>
      </c>
      <c r="LU246" s="8">
        <f t="shared" si="3439"/>
        <v>15</v>
      </c>
      <c r="LV246" s="8">
        <f t="shared" si="3440"/>
        <v>24</v>
      </c>
      <c r="LW246" s="8">
        <f t="shared" si="3471"/>
        <v>9</v>
      </c>
      <c r="LX246" s="8">
        <f t="shared" si="3474"/>
        <v>35.25</v>
      </c>
      <c r="LY246" s="8">
        <f t="shared" si="3475"/>
        <v>3.75</v>
      </c>
      <c r="LZ246" s="43"/>
      <c r="MA246" s="9">
        <f t="shared" si="3476"/>
        <v>6.4489447887921081</v>
      </c>
      <c r="MB246" s="9">
        <f t="shared" si="3477"/>
        <v>19.285714285714285</v>
      </c>
      <c r="MC246" s="9">
        <f t="shared" si="3478"/>
        <v>20.133333333333333</v>
      </c>
    </row>
    <row r="247" spans="4:342" x14ac:dyDescent="0.35">
      <c r="D247" s="68" t="s">
        <v>983</v>
      </c>
      <c r="E247" s="66"/>
      <c r="F247" s="64"/>
      <c r="G247" s="64"/>
      <c r="H247" s="65"/>
      <c r="I247" s="64"/>
      <c r="J247" s="65"/>
      <c r="K247" s="64"/>
      <c r="L247" s="64"/>
      <c r="M247" s="66"/>
      <c r="N247" s="64"/>
      <c r="O247" s="64"/>
      <c r="P247" s="64"/>
      <c r="Q247" s="64"/>
      <c r="R247" s="64"/>
      <c r="S247" s="64"/>
      <c r="T247" s="64"/>
      <c r="U247" s="66"/>
      <c r="V247" s="64"/>
      <c r="W247" s="64"/>
      <c r="X247" s="64"/>
      <c r="Y247" s="64"/>
      <c r="Z247" s="64"/>
      <c r="AA247" s="64"/>
      <c r="AB247" s="62"/>
      <c r="AC247" s="46"/>
    </row>
    <row r="248" spans="4:342" x14ac:dyDescent="0.35">
      <c r="D248" s="89" t="str">
        <f>MID(LEFT(Data!C644,FIND("sc",Data!C644)-2),13,50)</f>
        <v>residential/mobile/deals.html</v>
      </c>
      <c r="E248" s="53" t="s">
        <v>979</v>
      </c>
      <c r="F248" s="192"/>
      <c r="G248" s="192"/>
      <c r="H248" s="55"/>
      <c r="I248" s="192"/>
      <c r="J248" s="48"/>
      <c r="K248" s="77"/>
      <c r="L248" s="50"/>
      <c r="M248" s="53" t="str">
        <f>VLOOKUP($D248,'Metric Nature'!$C:$D,2,0)&amp;IF(($N248&lt;(HZ248)),"Below",IF(($N248&gt;(HY248)),"Above","Within"))</f>
        <v>PositiveAbove</v>
      </c>
      <c r="N248" s="192">
        <f t="shared" ref="N248:N252" si="3479">HT248</f>
        <v>1010</v>
      </c>
      <c r="O248" s="192">
        <f t="shared" ref="O248:O252" si="3480">IC248</f>
        <v>917.28571428571433</v>
      </c>
      <c r="P248" s="55">
        <f t="shared" ref="P248:P252" si="3481">IFERROR(((N248-O248)/O248),0)</f>
        <v>0.10107459897212266</v>
      </c>
      <c r="Q248" s="192">
        <f t="shared" ref="Q248:Q252" si="3482">ID248</f>
        <v>221.2</v>
      </c>
      <c r="R248" s="48">
        <f t="shared" ref="R248:R252" si="3483">IFERROR(((N248-Q248)/Q248),0)</f>
        <v>3.5660036166365279</v>
      </c>
      <c r="S248" s="48">
        <v>7.9280968468835172E-3</v>
      </c>
      <c r="T248" s="50"/>
      <c r="U248" s="53"/>
      <c r="V248" s="192"/>
      <c r="W248" s="192"/>
      <c r="X248" s="55"/>
      <c r="Y248" s="192"/>
      <c r="Z248" s="48"/>
      <c r="AA248" s="48">
        <v>4.2186115430498175E-2</v>
      </c>
      <c r="AB248" s="127"/>
      <c r="AC248" s="1"/>
      <c r="AD248" s="1"/>
      <c r="AE248" s="1"/>
      <c r="AF248" s="1"/>
      <c r="AG248" s="1"/>
      <c r="AH248" s="1"/>
      <c r="AI248" s="7"/>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13"/>
      <c r="DW248" s="8"/>
      <c r="DX248" s="8"/>
      <c r="DY248" s="8"/>
      <c r="DZ248" s="8"/>
      <c r="EA248" s="8"/>
      <c r="EB248" s="14"/>
      <c r="EC248" s="9"/>
      <c r="ED248" s="9"/>
      <c r="EE248" s="9"/>
      <c r="EF248" s="1"/>
      <c r="EG248" s="7" t="str">
        <f>Data!B644</f>
        <v>www.cox.com/residential/mobile/deals.html?sc_id=cr_mobile_app_z_coxapp_z_swrve_emb_mobile_holidays_bApple iOS</v>
      </c>
      <c r="EH248" s="7" t="str">
        <f>Data!C644</f>
        <v>www.cox.com/residential/mobile/deals.html?sc_id=cr_mobile_app_z_coxapp_z_swrve_emb_mobile_holidays_b</v>
      </c>
      <c r="EI248" s="8">
        <f>VLOOKUP($EG248,Data!$B:$CP,Daily!EI$10,0)</f>
        <v>0</v>
      </c>
      <c r="EJ248" s="8">
        <f>VLOOKUP($EG248,Data!$B:$CP,Daily!EJ$10,0)</f>
        <v>0</v>
      </c>
      <c r="EK248" s="8">
        <f>VLOOKUP($EG248,Data!$B:$CP,Daily!EK$10,0)</f>
        <v>0</v>
      </c>
      <c r="EL248" s="8">
        <f>VLOOKUP($EG248,Data!$B:$CP,Daily!EL$10,0)</f>
        <v>0</v>
      </c>
      <c r="EM248" s="8">
        <f>VLOOKUP($EG248,Data!$B:$CP,Daily!EM$10,0)</f>
        <v>0</v>
      </c>
      <c r="EN248" s="8">
        <f>VLOOKUP($EG248,Data!$B:$CP,Daily!EN$10,0)</f>
        <v>0</v>
      </c>
      <c r="EO248" s="8">
        <f>VLOOKUP($EG248,Data!$B:$CP,Daily!EO$10,0)</f>
        <v>0</v>
      </c>
      <c r="EP248" s="8">
        <f>VLOOKUP($EG248,Data!$B:$CP,Daily!EP$10,0)</f>
        <v>0</v>
      </c>
      <c r="EQ248" s="8">
        <f>VLOOKUP($EG248,Data!$B:$CP,Daily!EQ$10,0)</f>
        <v>0</v>
      </c>
      <c r="ER248" s="8">
        <f>VLOOKUP($EG248,Data!$B:$CP,Daily!ER$10,0)</f>
        <v>0</v>
      </c>
      <c r="ES248" s="8">
        <f>VLOOKUP($EG248,Data!$B:$CP,Daily!ES$10,0)</f>
        <v>0</v>
      </c>
      <c r="ET248" s="8">
        <f>VLOOKUP($EG248,Data!$B:$CP,Daily!ET$10,0)</f>
        <v>0</v>
      </c>
      <c r="EU248" s="8">
        <f>VLOOKUP($EG248,Data!$B:$CP,Daily!EU$10,0)</f>
        <v>0</v>
      </c>
      <c r="EV248" s="8">
        <f>VLOOKUP($EG248,Data!$B:$CP,Daily!EV$10,0)</f>
        <v>0</v>
      </c>
      <c r="EW248" s="8">
        <f>VLOOKUP($EG248,Data!$B:$CP,Daily!EW$10,0)</f>
        <v>0</v>
      </c>
      <c r="EX248" s="8">
        <f>VLOOKUP($EG248,Data!$B:$CP,Daily!EX$10,0)</f>
        <v>0</v>
      </c>
      <c r="EY248" s="8">
        <f>VLOOKUP($EG248,Data!$B:$CP,Daily!EY$10,0)</f>
        <v>0</v>
      </c>
      <c r="EZ248" s="8">
        <f>VLOOKUP($EG248,Data!$B:$CP,Daily!EZ$10,0)</f>
        <v>0</v>
      </c>
      <c r="FA248" s="8">
        <f>VLOOKUP($EG248,Data!$B:$CP,Daily!FA$10,0)</f>
        <v>0</v>
      </c>
      <c r="FB248" s="8">
        <f>VLOOKUP($EG248,Data!$B:$CP,Daily!FB$10,0)</f>
        <v>0</v>
      </c>
      <c r="FC248" s="8">
        <f>VLOOKUP($EG248,Data!$B:$CP,Daily!FC$10,0)</f>
        <v>0</v>
      </c>
      <c r="FD248" s="8">
        <f>VLOOKUP($EG248,Data!$B:$CP,Daily!FD$10,0)</f>
        <v>0</v>
      </c>
      <c r="FE248" s="8">
        <f>VLOOKUP($EG248,Data!$B:$CP,Daily!FE$10,0)</f>
        <v>0</v>
      </c>
      <c r="FF248" s="8">
        <f>VLOOKUP($EG248,Data!$B:$CP,Daily!FF$10,0)</f>
        <v>0</v>
      </c>
      <c r="FG248" s="8">
        <f>VLOOKUP($EG248,Data!$B:$CP,Daily!FG$10,0)</f>
        <v>0</v>
      </c>
      <c r="FH248" s="8">
        <f>VLOOKUP($EG248,Data!$B:$CP,Daily!FH$10,0)</f>
        <v>0</v>
      </c>
      <c r="FI248" s="8">
        <f>VLOOKUP($EG248,Data!$B:$CP,Daily!FI$10,0)</f>
        <v>0</v>
      </c>
      <c r="FJ248" s="8">
        <f>VLOOKUP($EG248,Data!$B:$CP,Daily!FJ$10,0)</f>
        <v>0</v>
      </c>
      <c r="FK248" s="8">
        <f>VLOOKUP($EG248,Data!$B:$CP,Daily!FK$10,0)</f>
        <v>0</v>
      </c>
      <c r="FL248" s="8">
        <f>VLOOKUP($EG248,Data!$B:$CP,Daily!FL$10,0)</f>
        <v>0</v>
      </c>
      <c r="FM248" s="8">
        <f>VLOOKUP($EG248,Data!$B:$CP,Daily!FM$10,0)</f>
        <v>0</v>
      </c>
      <c r="FN248" s="8">
        <f>VLOOKUP($EG248,Data!$B:$CP,Daily!FN$10,0)</f>
        <v>0</v>
      </c>
      <c r="FO248" s="8">
        <f>VLOOKUP($EG248,Data!$B:$CP,Daily!FO$10,0)</f>
        <v>0</v>
      </c>
      <c r="FP248" s="8">
        <f>VLOOKUP($EG248,Data!$B:$CP,Daily!FP$10,0)</f>
        <v>0</v>
      </c>
      <c r="FQ248" s="8">
        <f>VLOOKUP($EG248,Data!$B:$CP,Daily!FQ$10,0)</f>
        <v>0</v>
      </c>
      <c r="FR248" s="8">
        <f>VLOOKUP($EG248,Data!$B:$CP,Daily!FR$10,0)</f>
        <v>0</v>
      </c>
      <c r="FS248" s="8">
        <f>VLOOKUP($EG248,Data!$B:$CP,Daily!FS$10,0)</f>
        <v>0</v>
      </c>
      <c r="FT248" s="8">
        <f>VLOOKUP($EG248,Data!$B:$CP,Daily!FT$10,0)</f>
        <v>0</v>
      </c>
      <c r="FU248" s="8">
        <f>VLOOKUP($EG248,Data!$B:$CP,Daily!FU$10,0)</f>
        <v>0</v>
      </c>
      <c r="FV248" s="8">
        <f>VLOOKUP($EG248,Data!$B:$CP,Daily!FV$10,0)</f>
        <v>0</v>
      </c>
      <c r="FW248" s="8">
        <f>VLOOKUP($EG248,Data!$B:$CP,Daily!FW$10,0)</f>
        <v>0</v>
      </c>
      <c r="FX248" s="8">
        <f>VLOOKUP($EG248,Data!$B:$CP,Daily!FX$10,0)</f>
        <v>0</v>
      </c>
      <c r="FY248" s="8">
        <f>VLOOKUP($EG248,Data!$B:$CP,Daily!FY$10,0)</f>
        <v>0</v>
      </c>
      <c r="FZ248" s="8">
        <f>VLOOKUP($EG248,Data!$B:$CP,Daily!FZ$10,0)</f>
        <v>0</v>
      </c>
      <c r="GA248" s="8">
        <f>VLOOKUP($EG248,Data!$B:$CP,Daily!GA$10,0)</f>
        <v>0</v>
      </c>
      <c r="GB248" s="8">
        <f>VLOOKUP($EG248,Data!$B:$CP,Daily!GB$10,0)</f>
        <v>0</v>
      </c>
      <c r="GC248" s="8">
        <f>VLOOKUP($EG248,Data!$B:$CP,Daily!GC$10,0)</f>
        <v>0</v>
      </c>
      <c r="GD248" s="8">
        <f>VLOOKUP($EG248,Data!$B:$CP,Daily!GD$10,0)</f>
        <v>0</v>
      </c>
      <c r="GE248" s="8">
        <f>VLOOKUP($EG248,Data!$B:$CP,Daily!GE$10,0)</f>
        <v>0</v>
      </c>
      <c r="GF248" s="8">
        <f>VLOOKUP($EG248,Data!$B:$CP,Daily!GF$10,0)</f>
        <v>0</v>
      </c>
      <c r="GG248" s="8">
        <f>VLOOKUP($EG248,Data!$B:$CP,Daily!GG$10,0)</f>
        <v>0</v>
      </c>
      <c r="GH248" s="8">
        <f>VLOOKUP($EG248,Data!$B:$CP,Daily!GH$10,0)</f>
        <v>0</v>
      </c>
      <c r="GI248" s="8">
        <f>VLOOKUP($EG248,Data!$B:$CP,Daily!GI$10,0)</f>
        <v>0</v>
      </c>
      <c r="GJ248" s="8">
        <f>VLOOKUP($EG248,Data!$B:$CP,Daily!GJ$10,0)</f>
        <v>0</v>
      </c>
      <c r="GK248" s="8">
        <f>VLOOKUP($EG248,Data!$B:$CP,Daily!GK$10,0)</f>
        <v>0</v>
      </c>
      <c r="GL248" s="8">
        <f>VLOOKUP($EG248,Data!$B:$CP,Daily!GL$10,0)</f>
        <v>0</v>
      </c>
      <c r="GM248" s="8">
        <f>VLOOKUP($EG248,Data!$B:$CP,Daily!GM$10,0)</f>
        <v>0</v>
      </c>
      <c r="GN248" s="8">
        <f>VLOOKUP($EG248,Data!$B:$CP,Daily!GN$10,0)</f>
        <v>0</v>
      </c>
      <c r="GO248" s="8">
        <f>VLOOKUP($EG248,Data!$B:$CP,Daily!GO$10,0)</f>
        <v>0</v>
      </c>
      <c r="GP248" s="8">
        <f>VLOOKUP($EG248,Data!$B:$CP,Daily!GP$10,0)</f>
        <v>0</v>
      </c>
      <c r="GQ248" s="8">
        <f>VLOOKUP($EG248,Data!$B:$CP,Daily!GQ$10,0)</f>
        <v>0</v>
      </c>
      <c r="GR248" s="8">
        <f>VLOOKUP($EG248,Data!$B:$CP,Daily!GR$10,0)</f>
        <v>0</v>
      </c>
      <c r="GS248" s="8">
        <f>VLOOKUP($EG248,Data!$B:$CP,Daily!GS$10,0)</f>
        <v>0</v>
      </c>
      <c r="GT248" s="8">
        <f>VLOOKUP($EG248,Data!$B:$CP,Daily!GT$10,0)</f>
        <v>0</v>
      </c>
      <c r="GU248" s="8">
        <f>VLOOKUP($EG248,Data!$B:$CP,Daily!GU$10,0)</f>
        <v>0</v>
      </c>
      <c r="GV248" s="8">
        <f>VLOOKUP($EG248,Data!$B:$CP,Daily!GV$10,0)</f>
        <v>0</v>
      </c>
      <c r="GW248" s="8">
        <f>VLOOKUP($EG248,Data!$B:$CP,Daily!GW$10,0)</f>
        <v>0</v>
      </c>
      <c r="GX248" s="8">
        <f>VLOOKUP($EG248,Data!$B:$CP,Daily!GX$10,0)</f>
        <v>0</v>
      </c>
      <c r="GY248" s="8">
        <f>VLOOKUP($EG248,Data!$B:$CP,Daily!GY$10,0)</f>
        <v>0</v>
      </c>
      <c r="GZ248" s="8">
        <f>VLOOKUP($EG248,Data!$B:$CP,Daily!GZ$10,0)</f>
        <v>0</v>
      </c>
      <c r="HA248" s="8">
        <f>VLOOKUP($EG248,Data!$B:$CP,Daily!HA$10,0)</f>
        <v>0</v>
      </c>
      <c r="HB248" s="8">
        <f>VLOOKUP($EG248,Data!$B:$CP,Daily!HB$10,0)</f>
        <v>0</v>
      </c>
      <c r="HC248" s="8">
        <f>VLOOKUP($EG248,Data!$B:$CP,Daily!HC$10,0)</f>
        <v>0</v>
      </c>
      <c r="HD248" s="8">
        <f>VLOOKUP($EG248,Data!$B:$CP,Daily!HD$10,0)</f>
        <v>0</v>
      </c>
      <c r="HE248" s="8">
        <f>VLOOKUP($EG248,Data!$B:$CP,Daily!HE$10,0)</f>
        <v>0</v>
      </c>
      <c r="HF248" s="8">
        <f>VLOOKUP($EG248,Data!$B:$CP,Daily!HF$10,0)</f>
        <v>0</v>
      </c>
      <c r="HG248" s="8">
        <f>VLOOKUP($EG248,Data!$B:$CP,Daily!HG$10,0)</f>
        <v>0</v>
      </c>
      <c r="HH248" s="8">
        <f>VLOOKUP($EG248,Data!$B:$CP,Daily!HH$10,0)</f>
        <v>0</v>
      </c>
      <c r="HI248" s="8">
        <f>VLOOKUP($EG248,Data!$B:$CP,Daily!HI$10,0)</f>
        <v>0</v>
      </c>
      <c r="HJ248" s="8">
        <f>VLOOKUP($EG248,Data!$B:$CP,Daily!HJ$10,0)</f>
        <v>0</v>
      </c>
      <c r="HK248" s="8">
        <f>VLOOKUP($EG248,Data!$B:$CP,Daily!HK$10,0)</f>
        <v>0</v>
      </c>
      <c r="HL248" s="8">
        <f>VLOOKUP($EG248,Data!$B:$CP,Daily!HL$10,0)</f>
        <v>215</v>
      </c>
      <c r="HM248" s="8">
        <f>VLOOKUP($EG248,Data!$B:$CP,Daily!HM$10,0)</f>
        <v>574</v>
      </c>
      <c r="HN248" s="8">
        <f>VLOOKUP($EG248,Data!$B:$CP,Daily!HN$10,0)</f>
        <v>939</v>
      </c>
      <c r="HO248" s="8">
        <f>VLOOKUP($EG248,Data!$B:$CP,Daily!HO$10,0)</f>
        <v>1026</v>
      </c>
      <c r="HP248" s="8">
        <f>VLOOKUP($EG248,Data!$B:$CP,Daily!HP$10,0)</f>
        <v>983</v>
      </c>
      <c r="HQ248" s="8">
        <f>VLOOKUP($EG248,Data!$B:$CP,Daily!HQ$10,0)</f>
        <v>968</v>
      </c>
      <c r="HR248" s="8">
        <f>VLOOKUP($EG248,Data!$B:$CP,Daily!HR$10,0)</f>
        <v>907</v>
      </c>
      <c r="HS248" s="8">
        <f>VLOOKUP($EG248,Data!$B:$CP,Daily!HS$10,0)</f>
        <v>1024</v>
      </c>
      <c r="HT248" s="8">
        <f>VLOOKUP($EG248,Data!$B:$CP,Daily!HT$10,0)</f>
        <v>1010</v>
      </c>
      <c r="HU248" s="13"/>
      <c r="HV248" s="8">
        <f t="shared" ref="HV248:HV252" si="3484">_xlfn.QUARTILE.INC($EI248:$HS248,1)</f>
        <v>0</v>
      </c>
      <c r="HW248" s="8">
        <f t="shared" ref="HW248:HW252" si="3485">_xlfn.QUARTILE.INC($EI248:$HS248,3)</f>
        <v>0</v>
      </c>
      <c r="HX248" s="8">
        <f t="shared" ref="HX248:HX252" si="3486">HW248-HV248</f>
        <v>0</v>
      </c>
      <c r="HY248" s="8">
        <f t="shared" ref="HY248:HY252" si="3487">HW248+(0.75*HX248)</f>
        <v>0</v>
      </c>
      <c r="HZ248" s="8">
        <f t="shared" ref="HZ248:HZ252" si="3488">HV248-(0.75*HX248)</f>
        <v>0</v>
      </c>
      <c r="IA248" s="42"/>
      <c r="IB248" s="9">
        <f t="shared" ref="IB248:IB252" si="3489">_xlfn.STDEV.P(FM248:HT248)</f>
        <v>319.64513483271134</v>
      </c>
      <c r="IC248" s="9">
        <f>AVERAGE(HM248:HS248)</f>
        <v>917.28571428571433</v>
      </c>
      <c r="ID248" s="9">
        <f>AVERAGE(GP248:HS248)</f>
        <v>221.2</v>
      </c>
      <c r="IE248" s="1"/>
      <c r="IF248" s="7"/>
      <c r="IG248" s="7"/>
      <c r="IH248" s="8"/>
      <c r="II248" s="8"/>
      <c r="IJ248" s="8"/>
      <c r="IK248" s="8"/>
      <c r="IL248" s="8"/>
      <c r="IM248" s="8"/>
      <c r="IN248" s="8"/>
      <c r="IO248" s="8"/>
      <c r="IP248" s="8"/>
      <c r="IQ248" s="8"/>
      <c r="IR248" s="8"/>
      <c r="IS248" s="8"/>
      <c r="IT248" s="8"/>
      <c r="IU248" s="8"/>
      <c r="IV248" s="8"/>
      <c r="IW248" s="8"/>
      <c r="IX248" s="8"/>
      <c r="IY248" s="8"/>
      <c r="IZ248" s="8"/>
      <c r="JA248" s="8"/>
      <c r="JB248" s="8"/>
      <c r="JC248" s="8"/>
      <c r="JD248" s="8"/>
      <c r="JE248" s="8"/>
      <c r="JF248" s="8"/>
      <c r="JG248" s="8"/>
      <c r="JH248" s="8"/>
      <c r="JI248" s="8"/>
      <c r="JJ248" s="8"/>
      <c r="JK248" s="8"/>
      <c r="JL248" s="8"/>
      <c r="JM248" s="8"/>
      <c r="JN248" s="8"/>
      <c r="JO248" s="8"/>
      <c r="JP248" s="8"/>
      <c r="JQ248" s="8"/>
      <c r="JR248" s="8"/>
      <c r="JS248" s="8"/>
      <c r="JT248" s="8"/>
      <c r="JU248" s="8"/>
      <c r="JV248" s="8"/>
      <c r="JW248" s="8"/>
      <c r="JX248" s="8"/>
      <c r="JY248" s="8"/>
      <c r="JZ248" s="8"/>
      <c r="KA248" s="8"/>
      <c r="KB248" s="8"/>
      <c r="KC248" s="8"/>
      <c r="KD248" s="8"/>
      <c r="KE248" s="8"/>
      <c r="KF248" s="8"/>
      <c r="KG248" s="8"/>
      <c r="KH248" s="8"/>
      <c r="KI248" s="8"/>
      <c r="KJ248" s="8"/>
      <c r="KK248" s="8"/>
      <c r="KL248" s="8"/>
      <c r="KM248" s="8"/>
      <c r="KN248" s="8"/>
      <c r="KO248" s="8"/>
      <c r="KP248" s="8"/>
      <c r="KQ248" s="8"/>
      <c r="KR248" s="8"/>
      <c r="KS248" s="8"/>
      <c r="KT248" s="8"/>
      <c r="KU248" s="8"/>
      <c r="KV248" s="8"/>
      <c r="KW248" s="8"/>
      <c r="KX248" s="8"/>
      <c r="KY248" s="8"/>
      <c r="KZ248" s="8"/>
      <c r="LA248" s="8"/>
      <c r="LB248" s="8"/>
      <c r="LC248" s="8"/>
      <c r="LD248" s="8"/>
      <c r="LE248" s="8"/>
      <c r="LF248" s="8"/>
      <c r="LG248" s="8"/>
      <c r="LH248" s="8"/>
      <c r="LI248" s="8"/>
      <c r="LJ248" s="8"/>
      <c r="LK248" s="8"/>
      <c r="LL248" s="8"/>
      <c r="LM248" s="8"/>
      <c r="LN248" s="8"/>
      <c r="LO248" s="8"/>
      <c r="LP248" s="8"/>
      <c r="LQ248" s="8"/>
      <c r="LR248" s="8"/>
      <c r="LS248" s="8"/>
      <c r="LU248" s="8"/>
      <c r="LV248" s="8"/>
      <c r="LW248" s="8"/>
      <c r="LX248" s="8"/>
      <c r="LY248" s="8"/>
      <c r="LZ248" s="45"/>
      <c r="MA248" s="9"/>
      <c r="MB248" s="9"/>
      <c r="MC248" s="9"/>
      <c r="MD248" s="1"/>
    </row>
    <row r="249" spans="4:342" x14ac:dyDescent="0.35">
      <c r="D249" s="89" t="str">
        <f>MID(LEFT(Data!C645,FIND("sc",Data!C645)-2),13,50)</f>
        <v>residential/mobile/deals.html</v>
      </c>
      <c r="E249" s="53" t="s">
        <v>979</v>
      </c>
      <c r="F249" s="192"/>
      <c r="G249" s="192"/>
      <c r="H249" s="55"/>
      <c r="I249" s="192"/>
      <c r="J249" s="78"/>
      <c r="K249" s="48"/>
      <c r="L249" s="50"/>
      <c r="M249" s="53" t="str">
        <f>VLOOKUP($D249,'Metric Nature'!$C:$D,2,0)&amp;IF(($N249&lt;(HZ249)),"Below",IF(($N249&gt;(HY249)),"Above","Within"))</f>
        <v>PositiveWithin</v>
      </c>
      <c r="N249" s="192">
        <f t="shared" si="3479"/>
        <v>100</v>
      </c>
      <c r="O249" s="192">
        <f t="shared" si="3480"/>
        <v>140.14285714285714</v>
      </c>
      <c r="P249" s="55">
        <f t="shared" si="3481"/>
        <v>-0.28644240570846075</v>
      </c>
      <c r="Q249" s="192">
        <f t="shared" si="3482"/>
        <v>237</v>
      </c>
      <c r="R249" s="78">
        <f t="shared" si="3483"/>
        <v>-0.57805907172995785</v>
      </c>
      <c r="S249" s="48">
        <f t="shared" ref="S249" si="3490">IB249/S$36</f>
        <v>1.4918964320022403E-2</v>
      </c>
      <c r="T249" s="50"/>
      <c r="U249" s="53"/>
      <c r="V249" s="192"/>
      <c r="W249" s="192"/>
      <c r="X249" s="55"/>
      <c r="Y249" s="192"/>
      <c r="Z249" s="78"/>
      <c r="AA249" s="48">
        <f t="shared" ref="AA249" si="3491">MA249/AA$36</f>
        <v>0</v>
      </c>
      <c r="AB249" s="50"/>
      <c r="AC249" s="46"/>
      <c r="AI249" s="7"/>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14"/>
      <c r="DW249" s="8"/>
      <c r="DX249" s="8"/>
      <c r="DY249" s="8"/>
      <c r="DZ249" s="8"/>
      <c r="EA249" s="8"/>
      <c r="EB249" s="14"/>
      <c r="EC249" s="9"/>
      <c r="ED249" s="9"/>
      <c r="EE249" s="9"/>
      <c r="EF249" s="1"/>
      <c r="EG249" s="7" t="str">
        <f>Data!B645</f>
        <v>www.cox.com/residential/mobile/deals.html?sc_id=cr_mobile_app_z_coxapp_z_swrve_emb_mobile_holidays_2Apple iOS</v>
      </c>
      <c r="EH249" s="7" t="str">
        <f>Data!C645</f>
        <v>www.cox.com/residential/mobile/deals.html?sc_id=cr_mobile_app_z_coxapp_z_swrve_emb_mobile_holidays_2</v>
      </c>
      <c r="EI249" s="8">
        <f>VLOOKUP($EG249,Data!$B:$CP,Daily!EI$10,0)</f>
        <v>0</v>
      </c>
      <c r="EJ249" s="8">
        <f>VLOOKUP($EG249,Data!$B:$CP,Daily!EJ$10,0)</f>
        <v>0</v>
      </c>
      <c r="EK249" s="8">
        <f>VLOOKUP($EG249,Data!$B:$CP,Daily!EK$10,0)</f>
        <v>0</v>
      </c>
      <c r="EL249" s="8">
        <f>VLOOKUP($EG249,Data!$B:$CP,Daily!EL$10,0)</f>
        <v>0</v>
      </c>
      <c r="EM249" s="8">
        <f>VLOOKUP($EG249,Data!$B:$CP,Daily!EM$10,0)</f>
        <v>0</v>
      </c>
      <c r="EN249" s="8">
        <f>VLOOKUP($EG249,Data!$B:$CP,Daily!EN$10,0)</f>
        <v>0</v>
      </c>
      <c r="EO249" s="8">
        <f>VLOOKUP($EG249,Data!$B:$CP,Daily!EO$10,0)</f>
        <v>0</v>
      </c>
      <c r="EP249" s="8">
        <f>VLOOKUP($EG249,Data!$B:$CP,Daily!EP$10,0)</f>
        <v>0</v>
      </c>
      <c r="EQ249" s="8">
        <f>VLOOKUP($EG249,Data!$B:$CP,Daily!EQ$10,0)</f>
        <v>0</v>
      </c>
      <c r="ER249" s="8">
        <f>VLOOKUP($EG249,Data!$B:$CP,Daily!ER$10,0)</f>
        <v>0</v>
      </c>
      <c r="ES249" s="8">
        <f>VLOOKUP($EG249,Data!$B:$CP,Daily!ES$10,0)</f>
        <v>0</v>
      </c>
      <c r="ET249" s="8">
        <f>VLOOKUP($EG249,Data!$B:$CP,Daily!ET$10,0)</f>
        <v>0</v>
      </c>
      <c r="EU249" s="8">
        <f>VLOOKUP($EG249,Data!$B:$CP,Daily!EU$10,0)</f>
        <v>0</v>
      </c>
      <c r="EV249" s="8">
        <f>VLOOKUP($EG249,Data!$B:$CP,Daily!EV$10,0)</f>
        <v>0</v>
      </c>
      <c r="EW249" s="8">
        <f>VLOOKUP($EG249,Data!$B:$CP,Daily!EW$10,0)</f>
        <v>0</v>
      </c>
      <c r="EX249" s="8">
        <f>VLOOKUP($EG249,Data!$B:$CP,Daily!EX$10,0)</f>
        <v>0</v>
      </c>
      <c r="EY249" s="8">
        <f>VLOOKUP($EG249,Data!$B:$CP,Daily!EY$10,0)</f>
        <v>0</v>
      </c>
      <c r="EZ249" s="8">
        <f>VLOOKUP($EG249,Data!$B:$CP,Daily!EZ$10,0)</f>
        <v>0</v>
      </c>
      <c r="FA249" s="8">
        <f>VLOOKUP($EG249,Data!$B:$CP,Daily!FA$10,0)</f>
        <v>0</v>
      </c>
      <c r="FB249" s="8">
        <f>VLOOKUP($EG249,Data!$B:$CP,Daily!FB$10,0)</f>
        <v>0</v>
      </c>
      <c r="FC249" s="8">
        <f>VLOOKUP($EG249,Data!$B:$CP,Daily!FC$10,0)</f>
        <v>0</v>
      </c>
      <c r="FD249" s="8">
        <f>VLOOKUP($EG249,Data!$B:$CP,Daily!FD$10,0)</f>
        <v>0</v>
      </c>
      <c r="FE249" s="8">
        <f>VLOOKUP($EG249,Data!$B:$CP,Daily!FE$10,0)</f>
        <v>0</v>
      </c>
      <c r="FF249" s="8">
        <f>VLOOKUP($EG249,Data!$B:$CP,Daily!FF$10,0)</f>
        <v>0</v>
      </c>
      <c r="FG249" s="8">
        <f>VLOOKUP($EG249,Data!$B:$CP,Daily!FG$10,0)</f>
        <v>0</v>
      </c>
      <c r="FH249" s="8">
        <f>VLOOKUP($EG249,Data!$B:$CP,Daily!FH$10,0)</f>
        <v>0</v>
      </c>
      <c r="FI249" s="8">
        <f>VLOOKUP($EG249,Data!$B:$CP,Daily!FI$10,0)</f>
        <v>0</v>
      </c>
      <c r="FJ249" s="8">
        <f>VLOOKUP($EG249,Data!$B:$CP,Daily!FJ$10,0)</f>
        <v>0</v>
      </c>
      <c r="FK249" s="8">
        <f>VLOOKUP($EG249,Data!$B:$CP,Daily!FK$10,0)</f>
        <v>0</v>
      </c>
      <c r="FL249" s="8">
        <f>VLOOKUP($EG249,Data!$B:$CP,Daily!FL$10,0)</f>
        <v>0</v>
      </c>
      <c r="FM249" s="8">
        <f>VLOOKUP($EG249,Data!$B:$CP,Daily!FM$10,0)</f>
        <v>0</v>
      </c>
      <c r="FN249" s="8">
        <f>VLOOKUP($EG249,Data!$B:$CP,Daily!FN$10,0)</f>
        <v>0</v>
      </c>
      <c r="FO249" s="8">
        <f>VLOOKUP($EG249,Data!$B:$CP,Daily!FO$10,0)</f>
        <v>0</v>
      </c>
      <c r="FP249" s="8">
        <f>VLOOKUP($EG249,Data!$B:$CP,Daily!FP$10,0)</f>
        <v>0</v>
      </c>
      <c r="FQ249" s="8">
        <f>VLOOKUP($EG249,Data!$B:$CP,Daily!FQ$10,0)</f>
        <v>0</v>
      </c>
      <c r="FR249" s="8">
        <f>VLOOKUP($EG249,Data!$B:$CP,Daily!FR$10,0)</f>
        <v>0</v>
      </c>
      <c r="FS249" s="8">
        <f>VLOOKUP($EG249,Data!$B:$CP,Daily!FS$10,0)</f>
        <v>0</v>
      </c>
      <c r="FT249" s="8">
        <f>VLOOKUP($EG249,Data!$B:$CP,Daily!FT$10,0)</f>
        <v>0</v>
      </c>
      <c r="FU249" s="8">
        <f>VLOOKUP($EG249,Data!$B:$CP,Daily!FU$10,0)</f>
        <v>0</v>
      </c>
      <c r="FV249" s="8">
        <f>VLOOKUP($EG249,Data!$B:$CP,Daily!FV$10,0)</f>
        <v>0</v>
      </c>
      <c r="FW249" s="8">
        <f>VLOOKUP($EG249,Data!$B:$CP,Daily!FW$10,0)</f>
        <v>0</v>
      </c>
      <c r="FX249" s="8">
        <f>VLOOKUP($EG249,Data!$B:$CP,Daily!FX$10,0)</f>
        <v>0</v>
      </c>
      <c r="FY249" s="8">
        <f>VLOOKUP($EG249,Data!$B:$CP,Daily!FY$10,0)</f>
        <v>0</v>
      </c>
      <c r="FZ249" s="8">
        <f>VLOOKUP($EG249,Data!$B:$CP,Daily!FZ$10,0)</f>
        <v>0</v>
      </c>
      <c r="GA249" s="8">
        <f>VLOOKUP($EG249,Data!$B:$CP,Daily!GA$10,0)</f>
        <v>0</v>
      </c>
      <c r="GB249" s="8">
        <f>VLOOKUP($EG249,Data!$B:$CP,Daily!GB$10,0)</f>
        <v>0</v>
      </c>
      <c r="GC249" s="8">
        <f>VLOOKUP($EG249,Data!$B:$CP,Daily!GC$10,0)</f>
        <v>0</v>
      </c>
      <c r="GD249" s="8">
        <f>VLOOKUP($EG249,Data!$B:$CP,Daily!GD$10,0)</f>
        <v>0</v>
      </c>
      <c r="GE249" s="8">
        <f>VLOOKUP($EG249,Data!$B:$CP,Daily!GE$10,0)</f>
        <v>0</v>
      </c>
      <c r="GF249" s="8">
        <f>VLOOKUP($EG249,Data!$B:$CP,Daily!GF$10,0)</f>
        <v>0</v>
      </c>
      <c r="GG249" s="8">
        <f>VLOOKUP($EG249,Data!$B:$CP,Daily!GG$10,0)</f>
        <v>0</v>
      </c>
      <c r="GH249" s="8">
        <f>VLOOKUP($EG249,Data!$B:$CP,Daily!GH$10,0)</f>
        <v>0</v>
      </c>
      <c r="GI249" s="8">
        <f>VLOOKUP($EG249,Data!$B:$CP,Daily!GI$10,0)</f>
        <v>0</v>
      </c>
      <c r="GJ249" s="8">
        <f>VLOOKUP($EG249,Data!$B:$CP,Daily!GJ$10,0)</f>
        <v>0</v>
      </c>
      <c r="GK249" s="8">
        <f>VLOOKUP($EG249,Data!$B:$CP,Daily!GK$10,0)</f>
        <v>0</v>
      </c>
      <c r="GL249" s="8">
        <f>VLOOKUP($EG249,Data!$B:$CP,Daily!GL$10,0)</f>
        <v>0</v>
      </c>
      <c r="GM249" s="8">
        <f>VLOOKUP($EG249,Data!$B:$CP,Daily!GM$10,0)</f>
        <v>0</v>
      </c>
      <c r="GN249" s="8">
        <f>VLOOKUP($EG249,Data!$B:$CP,Daily!GN$10,0)</f>
        <v>0</v>
      </c>
      <c r="GO249" s="8">
        <f>VLOOKUP($EG249,Data!$B:$CP,Daily!GO$10,0)</f>
        <v>0</v>
      </c>
      <c r="GP249" s="8">
        <f>VLOOKUP($EG249,Data!$B:$CP,Daily!GP$10,0)</f>
        <v>0</v>
      </c>
      <c r="GQ249" s="8">
        <f>VLOOKUP($EG249,Data!$B:$CP,Daily!GQ$10,0)</f>
        <v>0</v>
      </c>
      <c r="GR249" s="8">
        <f>VLOOKUP($EG249,Data!$B:$CP,Daily!GR$10,0)</f>
        <v>0</v>
      </c>
      <c r="GS249" s="8">
        <f>VLOOKUP($EG249,Data!$B:$CP,Daily!GS$10,0)</f>
        <v>100</v>
      </c>
      <c r="GT249" s="8">
        <f>VLOOKUP($EG249,Data!$B:$CP,Daily!GT$10,0)</f>
        <v>238</v>
      </c>
      <c r="GU249" s="8">
        <f>VLOOKUP($EG249,Data!$B:$CP,Daily!GU$10,0)</f>
        <v>168</v>
      </c>
      <c r="GV249" s="8">
        <f>VLOOKUP($EG249,Data!$B:$CP,Daily!GV$10,0)</f>
        <v>212</v>
      </c>
      <c r="GW249" s="8">
        <f>VLOOKUP($EG249,Data!$B:$CP,Daily!GW$10,0)</f>
        <v>236</v>
      </c>
      <c r="GX249" s="8">
        <f>VLOOKUP($EG249,Data!$B:$CP,Daily!GX$10,0)</f>
        <v>277</v>
      </c>
      <c r="GY249" s="8">
        <f>VLOOKUP($EG249,Data!$B:$CP,Daily!GY$10,0)</f>
        <v>296</v>
      </c>
      <c r="GZ249" s="8">
        <f>VLOOKUP($EG249,Data!$B:$CP,Daily!GZ$10,0)</f>
        <v>340</v>
      </c>
      <c r="HA249" s="8">
        <f>VLOOKUP($EG249,Data!$B:$CP,Daily!HA$10,0)</f>
        <v>349</v>
      </c>
      <c r="HB249" s="8">
        <f>VLOOKUP($EG249,Data!$B:$CP,Daily!HB$10,0)</f>
        <v>350</v>
      </c>
      <c r="HC249" s="8">
        <f>VLOOKUP($EG249,Data!$B:$CP,Daily!HC$10,0)</f>
        <v>343</v>
      </c>
      <c r="HD249" s="8">
        <f>VLOOKUP($EG249,Data!$B:$CP,Daily!HD$10,0)</f>
        <v>302</v>
      </c>
      <c r="HE249" s="8">
        <f>VLOOKUP($EG249,Data!$B:$CP,Daily!HE$10,0)</f>
        <v>382</v>
      </c>
      <c r="HF249" s="8">
        <f>VLOOKUP($EG249,Data!$B:$CP,Daily!HF$10,0)</f>
        <v>374</v>
      </c>
      <c r="HG249" s="8">
        <f>VLOOKUP($EG249,Data!$B:$CP,Daily!HG$10,0)</f>
        <v>392</v>
      </c>
      <c r="HH249" s="8">
        <f>VLOOKUP($EG249,Data!$B:$CP,Daily!HH$10,0)</f>
        <v>477</v>
      </c>
      <c r="HI249" s="8">
        <f>VLOOKUP($EG249,Data!$B:$CP,Daily!HI$10,0)</f>
        <v>361</v>
      </c>
      <c r="HJ249" s="8">
        <f>VLOOKUP($EG249,Data!$B:$CP,Daily!HJ$10,0)</f>
        <v>385</v>
      </c>
      <c r="HK249" s="8">
        <f>VLOOKUP($EG249,Data!$B:$CP,Daily!HK$10,0)</f>
        <v>282</v>
      </c>
      <c r="HL249" s="8">
        <f>VLOOKUP($EG249,Data!$B:$CP,Daily!HL$10,0)</f>
        <v>265</v>
      </c>
      <c r="HM249" s="8">
        <f>VLOOKUP($EG249,Data!$B:$CP,Daily!HM$10,0)</f>
        <v>196</v>
      </c>
      <c r="HN249" s="8">
        <f>VLOOKUP($EG249,Data!$B:$CP,Daily!HN$10,0)</f>
        <v>146</v>
      </c>
      <c r="HO249" s="8">
        <f>VLOOKUP($EG249,Data!$B:$CP,Daily!HO$10,0)</f>
        <v>165</v>
      </c>
      <c r="HP249" s="8">
        <f>VLOOKUP($EG249,Data!$B:$CP,Daily!HP$10,0)</f>
        <v>151</v>
      </c>
      <c r="HQ249" s="8">
        <f>VLOOKUP($EG249,Data!$B:$CP,Daily!HQ$10,0)</f>
        <v>112</v>
      </c>
      <c r="HR249" s="8">
        <f>VLOOKUP($EG249,Data!$B:$CP,Daily!HR$10,0)</f>
        <v>105</v>
      </c>
      <c r="HS249" s="8">
        <f>VLOOKUP($EG249,Data!$B:$CP,Daily!HS$10,0)</f>
        <v>106</v>
      </c>
      <c r="HT249" s="8">
        <f>VLOOKUP($EG249,Data!$B:$CP,Daily!HT$10,0)</f>
        <v>100</v>
      </c>
      <c r="HU249" s="13"/>
      <c r="HV249" s="8">
        <f t="shared" si="3484"/>
        <v>0</v>
      </c>
      <c r="HW249" s="8">
        <f t="shared" si="3485"/>
        <v>146</v>
      </c>
      <c r="HX249" s="8">
        <f t="shared" si="3486"/>
        <v>146</v>
      </c>
      <c r="HY249" s="8">
        <f t="shared" si="3487"/>
        <v>255.5</v>
      </c>
      <c r="HZ249" s="8">
        <f t="shared" si="3488"/>
        <v>-109.5</v>
      </c>
      <c r="IA249" s="43"/>
      <c r="IB249" s="9">
        <f t="shared" si="3489"/>
        <v>147.87699467988776</v>
      </c>
      <c r="IC249" s="9">
        <f t="shared" ref="IC249:IC252" si="3492">AVERAGE(HM249:HS249)</f>
        <v>140.14285714285714</v>
      </c>
      <c r="ID249" s="9">
        <f t="shared" ref="ID249:ID252" si="3493">AVERAGE(GP249:HS249)</f>
        <v>237</v>
      </c>
      <c r="IE249" s="1"/>
      <c r="IF249" s="7"/>
      <c r="IG249" s="7"/>
      <c r="IH249" s="8"/>
      <c r="II249" s="8"/>
      <c r="IJ249" s="8"/>
      <c r="IK249" s="8"/>
      <c r="IL249" s="8"/>
      <c r="IM249" s="8"/>
      <c r="IN249" s="8"/>
      <c r="IO249" s="8"/>
      <c r="IP249" s="8"/>
      <c r="IQ249" s="8"/>
      <c r="IR249" s="8"/>
      <c r="IS249" s="8"/>
      <c r="IT249" s="8"/>
      <c r="IU249" s="8"/>
      <c r="IV249" s="8"/>
      <c r="IW249" s="8"/>
      <c r="IX249" s="8"/>
      <c r="IY249" s="8"/>
      <c r="IZ249" s="8"/>
      <c r="JA249" s="8"/>
      <c r="JB249" s="8"/>
      <c r="JC249" s="8"/>
      <c r="JD249" s="8"/>
      <c r="JE249" s="8"/>
      <c r="JF249" s="8"/>
      <c r="JG249" s="8"/>
      <c r="JH249" s="8"/>
      <c r="JI249" s="8"/>
      <c r="JJ249" s="8"/>
      <c r="JK249" s="8"/>
      <c r="JL249" s="8"/>
      <c r="JM249" s="8"/>
      <c r="JN249" s="8"/>
      <c r="JO249" s="8"/>
      <c r="JP249" s="8"/>
      <c r="JQ249" s="8"/>
      <c r="JR249" s="8"/>
      <c r="JS249" s="8"/>
      <c r="JT249" s="8"/>
      <c r="JU249" s="8"/>
      <c r="JV249" s="8"/>
      <c r="JW249" s="8"/>
      <c r="JX249" s="8"/>
      <c r="JY249" s="8"/>
      <c r="JZ249" s="8"/>
      <c r="KA249" s="8"/>
      <c r="KB249" s="8"/>
      <c r="KC249" s="8"/>
      <c r="KD249" s="8"/>
      <c r="KE249" s="8"/>
      <c r="KF249" s="8"/>
      <c r="KG249" s="8"/>
      <c r="KH249" s="8"/>
      <c r="KI249" s="8"/>
      <c r="KJ249" s="8"/>
      <c r="KK249" s="8"/>
      <c r="KL249" s="8"/>
      <c r="KM249" s="8"/>
      <c r="KN249" s="8"/>
      <c r="KO249" s="8"/>
      <c r="KP249" s="8"/>
      <c r="KQ249" s="8"/>
      <c r="KR249" s="8"/>
      <c r="KS249" s="8"/>
      <c r="KT249" s="8"/>
      <c r="KU249" s="8"/>
      <c r="KV249" s="8"/>
      <c r="KW249" s="8"/>
      <c r="KX249" s="8"/>
      <c r="KY249" s="8"/>
      <c r="KZ249" s="8"/>
      <c r="LA249" s="8"/>
      <c r="LB249" s="8"/>
      <c r="LC249" s="8"/>
      <c r="LD249" s="8"/>
      <c r="LE249" s="8"/>
      <c r="LF249" s="8"/>
      <c r="LG249" s="8"/>
      <c r="LH249" s="8"/>
      <c r="LI249" s="8"/>
      <c r="LJ249" s="8"/>
      <c r="LK249" s="8"/>
      <c r="LL249" s="8"/>
      <c r="LM249" s="8"/>
      <c r="LN249" s="8"/>
      <c r="LO249" s="8"/>
      <c r="LP249" s="8"/>
      <c r="LQ249" s="8"/>
      <c r="LR249" s="8"/>
      <c r="LS249" s="8"/>
      <c r="LU249" s="8"/>
      <c r="LV249" s="8"/>
      <c r="LW249" s="8"/>
      <c r="LX249" s="8"/>
      <c r="LY249" s="8"/>
      <c r="LZ249" s="45"/>
      <c r="MA249" s="9"/>
      <c r="MB249" s="9"/>
      <c r="MC249" s="9"/>
    </row>
    <row r="250" spans="4:342" x14ac:dyDescent="0.35">
      <c r="D250" s="89" t="str">
        <f>MID(LEFT(Data!C646,FIND("sc",Data!C646)-2),13,50)</f>
        <v>mobile-shop/devices/apple</v>
      </c>
      <c r="E250" s="53" t="s">
        <v>979</v>
      </c>
      <c r="F250" s="192"/>
      <c r="G250" s="192"/>
      <c r="H250" s="55"/>
      <c r="I250" s="192"/>
      <c r="J250" s="48"/>
      <c r="K250" s="48"/>
      <c r="L250" s="50"/>
      <c r="M250" s="53" t="str">
        <f>VLOOKUP($D250,'Metric Nature'!$C:$D,2,0)&amp;IF(($N250&lt;(HZ250)),"Below",IF(($N250&gt;(HY250)),"Above","Within"))</f>
        <v>PositiveWithin</v>
      </c>
      <c r="N250" s="192">
        <f t="shared" si="3479"/>
        <v>70</v>
      </c>
      <c r="O250" s="192">
        <f t="shared" si="3480"/>
        <v>87.571428571428569</v>
      </c>
      <c r="P250" s="55">
        <f t="shared" si="3481"/>
        <v>-0.20065252854812396</v>
      </c>
      <c r="Q250" s="192">
        <f t="shared" si="3482"/>
        <v>253.33333333333334</v>
      </c>
      <c r="R250" s="48">
        <f t="shared" si="3483"/>
        <v>-0.72368421052631582</v>
      </c>
      <c r="S250" s="48">
        <v>7.9280968468835172E-3</v>
      </c>
      <c r="T250" s="50"/>
      <c r="U250" s="53"/>
      <c r="V250" s="192"/>
      <c r="W250" s="192"/>
      <c r="X250" s="55"/>
      <c r="Y250" s="192"/>
      <c r="Z250" s="48"/>
      <c r="AA250" s="48">
        <v>4.2186115430498175E-2</v>
      </c>
      <c r="AB250" s="50"/>
      <c r="AC250" s="46"/>
      <c r="AI250" s="7"/>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14"/>
      <c r="DW250" s="8"/>
      <c r="DX250" s="8"/>
      <c r="DY250" s="8"/>
      <c r="DZ250" s="8"/>
      <c r="EA250" s="8"/>
      <c r="EB250" s="14"/>
      <c r="EC250" s="9"/>
      <c r="ED250" s="9"/>
      <c r="EE250" s="9"/>
      <c r="EF250" s="1"/>
      <c r="EG250" s="7" t="str">
        <f>Data!B646</f>
        <v>www.cox.com/mobile-shop/devices/apple?sc_id=cr_mobile_app_z_coxapp_z_swrve_emb_mobile_iphone16_gaApple iOS</v>
      </c>
      <c r="EH250" s="7" t="str">
        <f>Data!C646</f>
        <v>www.cox.com/mobile-shop/devices/apple?sc_id=cr_mobile_app_z_coxapp_z_swrve_emb_mobile_iphone16_ga</v>
      </c>
      <c r="EI250" s="8">
        <f>VLOOKUP($EG250,Data!$B:$CP,Daily!EI$10,0)</f>
        <v>0</v>
      </c>
      <c r="EJ250" s="8">
        <f>VLOOKUP($EG250,Data!$B:$CP,Daily!EJ$10,0)</f>
        <v>0</v>
      </c>
      <c r="EK250" s="8">
        <f>VLOOKUP($EG250,Data!$B:$CP,Daily!EK$10,0)</f>
        <v>0</v>
      </c>
      <c r="EL250" s="8">
        <f>VLOOKUP($EG250,Data!$B:$CP,Daily!EL$10,0)</f>
        <v>0</v>
      </c>
      <c r="EM250" s="8">
        <f>VLOOKUP($EG250,Data!$B:$CP,Daily!EM$10,0)</f>
        <v>0</v>
      </c>
      <c r="EN250" s="8">
        <f>VLOOKUP($EG250,Data!$B:$CP,Daily!EN$10,0)</f>
        <v>0</v>
      </c>
      <c r="EO250" s="8">
        <f>VLOOKUP($EG250,Data!$B:$CP,Daily!EO$10,0)</f>
        <v>0</v>
      </c>
      <c r="EP250" s="8">
        <f>VLOOKUP($EG250,Data!$B:$CP,Daily!EP$10,0)</f>
        <v>0</v>
      </c>
      <c r="EQ250" s="8">
        <f>VLOOKUP($EG250,Data!$B:$CP,Daily!EQ$10,0)</f>
        <v>0</v>
      </c>
      <c r="ER250" s="8">
        <f>VLOOKUP($EG250,Data!$B:$CP,Daily!ER$10,0)</f>
        <v>0</v>
      </c>
      <c r="ES250" s="8">
        <f>VLOOKUP($EG250,Data!$B:$CP,Daily!ES$10,0)</f>
        <v>0</v>
      </c>
      <c r="ET250" s="8">
        <f>VLOOKUP($EG250,Data!$B:$CP,Daily!ET$10,0)</f>
        <v>0</v>
      </c>
      <c r="EU250" s="8">
        <f>VLOOKUP($EG250,Data!$B:$CP,Daily!EU$10,0)</f>
        <v>0</v>
      </c>
      <c r="EV250" s="8">
        <f>VLOOKUP($EG250,Data!$B:$CP,Daily!EV$10,0)</f>
        <v>0</v>
      </c>
      <c r="EW250" s="8">
        <f>VLOOKUP($EG250,Data!$B:$CP,Daily!EW$10,0)</f>
        <v>0</v>
      </c>
      <c r="EX250" s="8">
        <f>VLOOKUP($EG250,Data!$B:$CP,Daily!EX$10,0)</f>
        <v>0</v>
      </c>
      <c r="EY250" s="8">
        <f>VLOOKUP($EG250,Data!$B:$CP,Daily!EY$10,0)</f>
        <v>0</v>
      </c>
      <c r="EZ250" s="8">
        <f>VLOOKUP($EG250,Data!$B:$CP,Daily!EZ$10,0)</f>
        <v>0</v>
      </c>
      <c r="FA250" s="8">
        <f>VLOOKUP($EG250,Data!$B:$CP,Daily!FA$10,0)</f>
        <v>0</v>
      </c>
      <c r="FB250" s="8">
        <f>VLOOKUP($EG250,Data!$B:$CP,Daily!FB$10,0)</f>
        <v>0</v>
      </c>
      <c r="FC250" s="8">
        <f>VLOOKUP($EG250,Data!$B:$CP,Daily!FC$10,0)</f>
        <v>0</v>
      </c>
      <c r="FD250" s="8">
        <f>VLOOKUP($EG250,Data!$B:$CP,Daily!FD$10,0)</f>
        <v>0</v>
      </c>
      <c r="FE250" s="8">
        <f>VLOOKUP($EG250,Data!$B:$CP,Daily!FE$10,0)</f>
        <v>0</v>
      </c>
      <c r="FF250" s="8">
        <f>VLOOKUP($EG250,Data!$B:$CP,Daily!FF$10,0)</f>
        <v>0</v>
      </c>
      <c r="FG250" s="8">
        <f>VLOOKUP($EG250,Data!$B:$CP,Daily!FG$10,0)</f>
        <v>0</v>
      </c>
      <c r="FH250" s="8">
        <f>VLOOKUP($EG250,Data!$B:$CP,Daily!FH$10,0)</f>
        <v>0</v>
      </c>
      <c r="FI250" s="8">
        <f>VLOOKUP($EG250,Data!$B:$CP,Daily!FI$10,0)</f>
        <v>0</v>
      </c>
      <c r="FJ250" s="8">
        <f>VLOOKUP($EG250,Data!$B:$CP,Daily!FJ$10,0)</f>
        <v>0</v>
      </c>
      <c r="FK250" s="8">
        <f>VLOOKUP($EG250,Data!$B:$CP,Daily!FK$10,0)</f>
        <v>0</v>
      </c>
      <c r="FL250" s="8">
        <f>VLOOKUP($EG250,Data!$B:$CP,Daily!FL$10,0)</f>
        <v>134</v>
      </c>
      <c r="FM250" s="8">
        <f>VLOOKUP($EG250,Data!$B:$CP,Daily!FM$10,0)</f>
        <v>357</v>
      </c>
      <c r="FN250" s="8">
        <f>VLOOKUP($EG250,Data!$B:$CP,Daily!FN$10,0)</f>
        <v>349</v>
      </c>
      <c r="FO250" s="8">
        <f>VLOOKUP($EG250,Data!$B:$CP,Daily!FO$10,0)</f>
        <v>492</v>
      </c>
      <c r="FP250" s="8">
        <f>VLOOKUP($EG250,Data!$B:$CP,Daily!FP$10,0)</f>
        <v>586</v>
      </c>
      <c r="FQ250" s="8">
        <f>VLOOKUP($EG250,Data!$B:$CP,Daily!FQ$10,0)</f>
        <v>632</v>
      </c>
      <c r="FR250" s="8">
        <f>VLOOKUP($EG250,Data!$B:$CP,Daily!FR$10,0)</f>
        <v>613</v>
      </c>
      <c r="FS250" s="8">
        <f>VLOOKUP($EG250,Data!$B:$CP,Daily!FS$10,0)</f>
        <v>660</v>
      </c>
      <c r="FT250" s="8">
        <f>VLOOKUP($EG250,Data!$B:$CP,Daily!FT$10,0)</f>
        <v>642</v>
      </c>
      <c r="FU250" s="8">
        <f>VLOOKUP($EG250,Data!$B:$CP,Daily!FU$10,0)</f>
        <v>546</v>
      </c>
      <c r="FV250" s="8">
        <f>VLOOKUP($EG250,Data!$B:$CP,Daily!FV$10,0)</f>
        <v>575</v>
      </c>
      <c r="FW250" s="8">
        <f>VLOOKUP($EG250,Data!$B:$CP,Daily!FW$10,0)</f>
        <v>661</v>
      </c>
      <c r="FX250" s="8">
        <f>VLOOKUP($EG250,Data!$B:$CP,Daily!FX$10,0)</f>
        <v>697</v>
      </c>
      <c r="FY250" s="8">
        <f>VLOOKUP($EG250,Data!$B:$CP,Daily!FY$10,0)</f>
        <v>730</v>
      </c>
      <c r="FZ250" s="8">
        <f>VLOOKUP($EG250,Data!$B:$CP,Daily!FZ$10,0)</f>
        <v>722</v>
      </c>
      <c r="GA250" s="8">
        <f>VLOOKUP($EG250,Data!$B:$CP,Daily!GA$10,0)</f>
        <v>633</v>
      </c>
      <c r="GB250" s="8">
        <f>VLOOKUP($EG250,Data!$B:$CP,Daily!GB$10,0)</f>
        <v>512</v>
      </c>
      <c r="GC250" s="8">
        <f>VLOOKUP($EG250,Data!$B:$CP,Daily!GC$10,0)</f>
        <v>710</v>
      </c>
      <c r="GD250" s="8">
        <f>VLOOKUP($EG250,Data!$B:$CP,Daily!GD$10,0)</f>
        <v>744</v>
      </c>
      <c r="GE250" s="8">
        <f>VLOOKUP($EG250,Data!$B:$CP,Daily!GE$10,0)</f>
        <v>845</v>
      </c>
      <c r="GF250" s="8">
        <f>VLOOKUP($EG250,Data!$B:$CP,Daily!GF$10,0)</f>
        <v>785</v>
      </c>
      <c r="GG250" s="8">
        <f>VLOOKUP($EG250,Data!$B:$CP,Daily!GG$10,0)</f>
        <v>833</v>
      </c>
      <c r="GH250" s="8">
        <f>VLOOKUP($EG250,Data!$B:$CP,Daily!GH$10,0)</f>
        <v>690</v>
      </c>
      <c r="GI250" s="8">
        <f>VLOOKUP($EG250,Data!$B:$CP,Daily!GI$10,0)</f>
        <v>670</v>
      </c>
      <c r="GJ250" s="8">
        <f>VLOOKUP($EG250,Data!$B:$CP,Daily!GJ$10,0)</f>
        <v>745</v>
      </c>
      <c r="GK250" s="8">
        <f>VLOOKUP($EG250,Data!$B:$CP,Daily!GK$10,0)</f>
        <v>785</v>
      </c>
      <c r="GL250" s="8">
        <f>VLOOKUP($EG250,Data!$B:$CP,Daily!GL$10,0)</f>
        <v>777</v>
      </c>
      <c r="GM250" s="8">
        <f>VLOOKUP($EG250,Data!$B:$CP,Daily!GM$10,0)</f>
        <v>710</v>
      </c>
      <c r="GN250" s="8">
        <f>VLOOKUP($EG250,Data!$B:$CP,Daily!GN$10,0)</f>
        <v>712</v>
      </c>
      <c r="GO250" s="8">
        <f>VLOOKUP($EG250,Data!$B:$CP,Daily!GO$10,0)</f>
        <v>630</v>
      </c>
      <c r="GP250" s="8">
        <f>VLOOKUP($EG250,Data!$B:$CP,Daily!GP$10,0)</f>
        <v>614</v>
      </c>
      <c r="GQ250" s="8">
        <f>VLOOKUP($EG250,Data!$B:$CP,Daily!GQ$10,0)</f>
        <v>706</v>
      </c>
      <c r="GR250" s="8">
        <f>VLOOKUP($EG250,Data!$B:$CP,Daily!GR$10,0)</f>
        <v>660</v>
      </c>
      <c r="GS250" s="8">
        <f>VLOOKUP($EG250,Data!$B:$CP,Daily!GS$10,0)</f>
        <v>608</v>
      </c>
      <c r="GT250" s="8">
        <f>VLOOKUP($EG250,Data!$B:$CP,Daily!GT$10,0)</f>
        <v>434</v>
      </c>
      <c r="GU250" s="8">
        <f>VLOOKUP($EG250,Data!$B:$CP,Daily!GU$10,0)</f>
        <v>435</v>
      </c>
      <c r="GV250" s="8">
        <f>VLOOKUP($EG250,Data!$B:$CP,Daily!GV$10,0)</f>
        <v>340</v>
      </c>
      <c r="GW250" s="8">
        <f>VLOOKUP($EG250,Data!$B:$CP,Daily!GW$10,0)</f>
        <v>315</v>
      </c>
      <c r="GX250" s="8">
        <f>VLOOKUP($EG250,Data!$B:$CP,Daily!GX$10,0)</f>
        <v>279</v>
      </c>
      <c r="GY250" s="8">
        <f>VLOOKUP($EG250,Data!$B:$CP,Daily!GY$10,0)</f>
        <v>255</v>
      </c>
      <c r="GZ250" s="8">
        <f>VLOOKUP($EG250,Data!$B:$CP,Daily!GZ$10,0)</f>
        <v>221</v>
      </c>
      <c r="HA250" s="8">
        <f>VLOOKUP($EG250,Data!$B:$CP,Daily!HA$10,0)</f>
        <v>235</v>
      </c>
      <c r="HB250" s="8">
        <f>VLOOKUP($EG250,Data!$B:$CP,Daily!HB$10,0)</f>
        <v>235</v>
      </c>
      <c r="HC250" s="8">
        <f>VLOOKUP($EG250,Data!$B:$CP,Daily!HC$10,0)</f>
        <v>208</v>
      </c>
      <c r="HD250" s="8">
        <f>VLOOKUP($EG250,Data!$B:$CP,Daily!HD$10,0)</f>
        <v>171</v>
      </c>
      <c r="HE250" s="8">
        <f>VLOOKUP($EG250,Data!$B:$CP,Daily!HE$10,0)</f>
        <v>177</v>
      </c>
      <c r="HF250" s="8">
        <f>VLOOKUP($EG250,Data!$B:$CP,Daily!HF$10,0)</f>
        <v>154</v>
      </c>
      <c r="HG250" s="8">
        <f>VLOOKUP($EG250,Data!$B:$CP,Daily!HG$10,0)</f>
        <v>163</v>
      </c>
      <c r="HH250" s="8">
        <f>VLOOKUP($EG250,Data!$B:$CP,Daily!HH$10,0)</f>
        <v>169</v>
      </c>
      <c r="HI250" s="8">
        <f>VLOOKUP($EG250,Data!$B:$CP,Daily!HI$10,0)</f>
        <v>212</v>
      </c>
      <c r="HJ250" s="8">
        <f>VLOOKUP($EG250,Data!$B:$CP,Daily!HJ$10,0)</f>
        <v>160</v>
      </c>
      <c r="HK250" s="8">
        <f>VLOOKUP($EG250,Data!$B:$CP,Daily!HK$10,0)</f>
        <v>112</v>
      </c>
      <c r="HL250" s="8">
        <f>VLOOKUP($EG250,Data!$B:$CP,Daily!HL$10,0)</f>
        <v>124</v>
      </c>
      <c r="HM250" s="8">
        <f>VLOOKUP($EG250,Data!$B:$CP,Daily!HM$10,0)</f>
        <v>110</v>
      </c>
      <c r="HN250" s="8">
        <f>VLOOKUP($EG250,Data!$B:$CP,Daily!HN$10,0)</f>
        <v>95</v>
      </c>
      <c r="HO250" s="8">
        <f>VLOOKUP($EG250,Data!$B:$CP,Daily!HO$10,0)</f>
        <v>118</v>
      </c>
      <c r="HP250" s="8">
        <f>VLOOKUP($EG250,Data!$B:$CP,Daily!HP$10,0)</f>
        <v>79</v>
      </c>
      <c r="HQ250" s="8">
        <f>VLOOKUP($EG250,Data!$B:$CP,Daily!HQ$10,0)</f>
        <v>77</v>
      </c>
      <c r="HR250" s="8">
        <f>VLOOKUP($EG250,Data!$B:$CP,Daily!HR$10,0)</f>
        <v>65</v>
      </c>
      <c r="HS250" s="8">
        <f>VLOOKUP($EG250,Data!$B:$CP,Daily!HS$10,0)</f>
        <v>69</v>
      </c>
      <c r="HT250" s="8">
        <f>VLOOKUP($EG250,Data!$B:$CP,Daily!HT$10,0)</f>
        <v>70</v>
      </c>
      <c r="HU250" s="13"/>
      <c r="HV250" s="8">
        <f t="shared" si="3484"/>
        <v>0</v>
      </c>
      <c r="HW250" s="8">
        <f t="shared" si="3485"/>
        <v>630</v>
      </c>
      <c r="HX250" s="8">
        <f t="shared" si="3486"/>
        <v>630</v>
      </c>
      <c r="HY250" s="8">
        <f t="shared" si="3487"/>
        <v>1102.5</v>
      </c>
      <c r="HZ250" s="8">
        <f t="shared" si="3488"/>
        <v>-472.5</v>
      </c>
      <c r="IA250" s="43"/>
      <c r="IB250" s="9">
        <f t="shared" si="3489"/>
        <v>256.26445270895886</v>
      </c>
      <c r="IC250" s="9">
        <f t="shared" si="3492"/>
        <v>87.571428571428569</v>
      </c>
      <c r="ID250" s="9">
        <f t="shared" si="3493"/>
        <v>253.33333333333334</v>
      </c>
      <c r="IE250" s="1"/>
      <c r="IF250" s="7"/>
      <c r="IG250" s="7"/>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8"/>
      <c r="JG250" s="8"/>
      <c r="JH250" s="8"/>
      <c r="JI250" s="8"/>
      <c r="JJ250" s="8"/>
      <c r="JK250" s="8"/>
      <c r="JL250" s="8"/>
      <c r="JM250" s="8"/>
      <c r="JN250" s="8"/>
      <c r="JO250" s="8"/>
      <c r="JP250" s="8"/>
      <c r="JQ250" s="8"/>
      <c r="JR250" s="8"/>
      <c r="JS250" s="8"/>
      <c r="JT250" s="8"/>
      <c r="JU250" s="8"/>
      <c r="JV250" s="8"/>
      <c r="JW250" s="8"/>
      <c r="JX250" s="8"/>
      <c r="JY250" s="8"/>
      <c r="JZ250" s="8"/>
      <c r="KA250" s="8"/>
      <c r="KB250" s="8"/>
      <c r="KC250" s="8"/>
      <c r="KD250" s="8"/>
      <c r="KE250" s="8"/>
      <c r="KF250" s="8"/>
      <c r="KG250" s="8"/>
      <c r="KH250" s="8"/>
      <c r="KI250" s="8"/>
      <c r="KJ250" s="8"/>
      <c r="KK250" s="8"/>
      <c r="KL250" s="8"/>
      <c r="KM250" s="8"/>
      <c r="KN250" s="8"/>
      <c r="KO250" s="8"/>
      <c r="KP250" s="8"/>
      <c r="KQ250" s="8"/>
      <c r="KR250" s="8"/>
      <c r="KS250" s="8"/>
      <c r="KT250" s="8"/>
      <c r="KU250" s="8"/>
      <c r="KV250" s="8"/>
      <c r="KW250" s="8"/>
      <c r="KX250" s="8"/>
      <c r="KY250" s="8"/>
      <c r="KZ250" s="8"/>
      <c r="LA250" s="8"/>
      <c r="LB250" s="8"/>
      <c r="LC250" s="8"/>
      <c r="LD250" s="8"/>
      <c r="LE250" s="8"/>
      <c r="LF250" s="8"/>
      <c r="LG250" s="8"/>
      <c r="LH250" s="8"/>
      <c r="LI250" s="8"/>
      <c r="LJ250" s="8"/>
      <c r="LK250" s="8"/>
      <c r="LL250" s="8"/>
      <c r="LM250" s="8"/>
      <c r="LN250" s="8"/>
      <c r="LO250" s="8"/>
      <c r="LP250" s="8"/>
      <c r="LQ250" s="8"/>
      <c r="LR250" s="8"/>
      <c r="LS250" s="8"/>
      <c r="LU250" s="8"/>
      <c r="LV250" s="8"/>
      <c r="LW250" s="8"/>
      <c r="LX250" s="8"/>
      <c r="LY250" s="8"/>
      <c r="LZ250" s="43"/>
      <c r="MA250" s="9"/>
      <c r="MB250" s="9"/>
      <c r="MC250" s="9"/>
      <c r="MD250" s="1"/>
    </row>
    <row r="251" spans="4:342" x14ac:dyDescent="0.35">
      <c r="D251" s="89" t="str">
        <f>MID(LEFT(Data!C647,FIND("sc",Data!C647)-2),13,50)</f>
        <v>mobile-shop/check-device-compatibility.html</v>
      </c>
      <c r="E251" s="53" t="s">
        <v>979</v>
      </c>
      <c r="F251" s="192"/>
      <c r="G251" s="192"/>
      <c r="H251" s="55"/>
      <c r="I251" s="192"/>
      <c r="J251" s="48"/>
      <c r="K251" s="48"/>
      <c r="L251" s="50"/>
      <c r="M251" s="53" t="str">
        <f>VLOOKUP(residential_shop_repackage_landing.html?sc_id_cr_mobile,'Metric Nature'!$C:$D,2,0)&amp;IF(($N251&lt;(HZ251)),"Below",IF(($N251&gt;(HY251)),"Above","Within"))</f>
        <v>PositiveWithin</v>
      </c>
      <c r="N251" s="192">
        <f t="shared" si="3479"/>
        <v>54</v>
      </c>
      <c r="O251" s="192">
        <f t="shared" si="3480"/>
        <v>96.142857142857139</v>
      </c>
      <c r="P251" s="55">
        <f t="shared" si="3481"/>
        <v>-0.43833580980683506</v>
      </c>
      <c r="Q251" s="192">
        <f t="shared" si="3482"/>
        <v>76.900000000000006</v>
      </c>
      <c r="R251" s="48">
        <f t="shared" si="3483"/>
        <v>-0.29778933680104036</v>
      </c>
      <c r="S251" s="48">
        <v>2.9749417753078683E-3</v>
      </c>
      <c r="T251" s="50"/>
      <c r="U251" s="53"/>
      <c r="V251" s="192"/>
      <c r="W251" s="192"/>
      <c r="X251" s="55"/>
      <c r="Y251" s="192"/>
      <c r="Z251" s="48"/>
      <c r="AA251" s="48">
        <v>1.2236752096123335E-2</v>
      </c>
      <c r="AB251" s="50"/>
      <c r="AC251" s="46"/>
      <c r="AI251" s="7"/>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14"/>
      <c r="DW251" s="8"/>
      <c r="DX251" s="8"/>
      <c r="DY251" s="8"/>
      <c r="DZ251" s="8"/>
      <c r="EA251" s="8"/>
      <c r="EB251" s="14"/>
      <c r="EC251" s="9"/>
      <c r="ED251" s="9"/>
      <c r="EE251" s="9"/>
      <c r="EF251" s="101"/>
      <c r="EG251" s="7" t="str">
        <f>Data!B647</f>
        <v>www.cox.com/mobile-shop/check-device-compatibility.html&amp;sc_id=cr_mobile_app_z_coxapp_z_swrve_emb_mobApple iOS</v>
      </c>
      <c r="EH251" s="7" t="str">
        <f>Data!C647</f>
        <v>www.cox.com/mobile-shop/check-device-compatibility.html&amp;sc_id=cr_mobile_app_z_coxapp_z_swrve_emb_mob</v>
      </c>
      <c r="EI251" s="8">
        <f>VLOOKUP($EG251,Data!$B:$CP,Daily!EI$10,0)</f>
        <v>166</v>
      </c>
      <c r="EJ251" s="8">
        <f>VLOOKUP($EG251,Data!$B:$CP,Daily!EJ$10,0)</f>
        <v>128</v>
      </c>
      <c r="EK251" s="8">
        <f>VLOOKUP($EG251,Data!$B:$CP,Daily!EK$10,0)</f>
        <v>125</v>
      </c>
      <c r="EL251" s="8">
        <f>VLOOKUP($EG251,Data!$B:$CP,Daily!EL$10,0)</f>
        <v>111</v>
      </c>
      <c r="EM251" s="8">
        <f>VLOOKUP($EG251,Data!$B:$CP,Daily!EM$10,0)</f>
        <v>103</v>
      </c>
      <c r="EN251" s="8">
        <f>VLOOKUP($EG251,Data!$B:$CP,Daily!EN$10,0)</f>
        <v>126</v>
      </c>
      <c r="EO251" s="8">
        <f>VLOOKUP($EG251,Data!$B:$CP,Daily!EO$10,0)</f>
        <v>164</v>
      </c>
      <c r="EP251" s="8">
        <f>VLOOKUP($EG251,Data!$B:$CP,Daily!EP$10,0)</f>
        <v>171</v>
      </c>
      <c r="EQ251" s="8">
        <f>VLOOKUP($EG251,Data!$B:$CP,Daily!EQ$10,0)</f>
        <v>148</v>
      </c>
      <c r="ER251" s="8">
        <f>VLOOKUP($EG251,Data!$B:$CP,Daily!ER$10,0)</f>
        <v>145</v>
      </c>
      <c r="ES251" s="8">
        <f>VLOOKUP($EG251,Data!$B:$CP,Daily!ES$10,0)</f>
        <v>109</v>
      </c>
      <c r="ET251" s="8">
        <f>VLOOKUP($EG251,Data!$B:$CP,Daily!ET$10,0)</f>
        <v>135</v>
      </c>
      <c r="EU251" s="8">
        <f>VLOOKUP($EG251,Data!$B:$CP,Daily!EU$10,0)</f>
        <v>143</v>
      </c>
      <c r="EV251" s="8">
        <f>VLOOKUP($EG251,Data!$B:$CP,Daily!EV$10,0)</f>
        <v>119</v>
      </c>
      <c r="EW251" s="8">
        <f>VLOOKUP($EG251,Data!$B:$CP,Daily!EW$10,0)</f>
        <v>173</v>
      </c>
      <c r="EX251" s="8">
        <f>VLOOKUP($EG251,Data!$B:$CP,Daily!EX$10,0)</f>
        <v>214</v>
      </c>
      <c r="EY251" s="8">
        <f>VLOOKUP($EG251,Data!$B:$CP,Daily!EY$10,0)</f>
        <v>188</v>
      </c>
      <c r="EZ251" s="8">
        <f>VLOOKUP($EG251,Data!$B:$CP,Daily!EZ$10,0)</f>
        <v>130</v>
      </c>
      <c r="FA251" s="8">
        <f>VLOOKUP($EG251,Data!$B:$CP,Daily!FA$10,0)</f>
        <v>154</v>
      </c>
      <c r="FB251" s="8">
        <f>VLOOKUP($EG251,Data!$B:$CP,Daily!FB$10,0)</f>
        <v>130</v>
      </c>
      <c r="FC251" s="8">
        <f>VLOOKUP($EG251,Data!$B:$CP,Daily!FC$10,0)</f>
        <v>154</v>
      </c>
      <c r="FD251" s="8">
        <f>VLOOKUP($EG251,Data!$B:$CP,Daily!FD$10,0)</f>
        <v>133</v>
      </c>
      <c r="FE251" s="8">
        <f>VLOOKUP($EG251,Data!$B:$CP,Daily!FE$10,0)</f>
        <v>189</v>
      </c>
      <c r="FF251" s="8">
        <f>VLOOKUP($EG251,Data!$B:$CP,Daily!FF$10,0)</f>
        <v>157</v>
      </c>
      <c r="FG251" s="8">
        <f>VLOOKUP($EG251,Data!$B:$CP,Daily!FG$10,0)</f>
        <v>143</v>
      </c>
      <c r="FH251" s="8">
        <f>VLOOKUP($EG251,Data!$B:$CP,Daily!FH$10,0)</f>
        <v>171</v>
      </c>
      <c r="FI251" s="8">
        <f>VLOOKUP($EG251,Data!$B:$CP,Daily!FI$10,0)</f>
        <v>191</v>
      </c>
      <c r="FJ251" s="8">
        <f>VLOOKUP($EG251,Data!$B:$CP,Daily!FJ$10,0)</f>
        <v>168</v>
      </c>
      <c r="FK251" s="8">
        <f>VLOOKUP($EG251,Data!$B:$CP,Daily!FK$10,0)</f>
        <v>145</v>
      </c>
      <c r="FL251" s="8">
        <f>VLOOKUP($EG251,Data!$B:$CP,Daily!FL$10,0)</f>
        <v>152</v>
      </c>
      <c r="FM251" s="8">
        <f>VLOOKUP($EG251,Data!$B:$CP,Daily!FM$10,0)</f>
        <v>166</v>
      </c>
      <c r="FN251" s="8">
        <f>VLOOKUP($EG251,Data!$B:$CP,Daily!FN$10,0)</f>
        <v>115</v>
      </c>
      <c r="FO251" s="8">
        <f>VLOOKUP($EG251,Data!$B:$CP,Daily!FO$10,0)</f>
        <v>170</v>
      </c>
      <c r="FP251" s="8">
        <f>VLOOKUP($EG251,Data!$B:$CP,Daily!FP$10,0)</f>
        <v>131</v>
      </c>
      <c r="FQ251" s="8">
        <f>VLOOKUP($EG251,Data!$B:$CP,Daily!FQ$10,0)</f>
        <v>132</v>
      </c>
      <c r="FR251" s="8">
        <f>VLOOKUP($EG251,Data!$B:$CP,Daily!FR$10,0)</f>
        <v>130</v>
      </c>
      <c r="FS251" s="8">
        <f>VLOOKUP($EG251,Data!$B:$CP,Daily!FS$10,0)</f>
        <v>130</v>
      </c>
      <c r="FT251" s="8">
        <f>VLOOKUP($EG251,Data!$B:$CP,Daily!FT$10,0)</f>
        <v>119</v>
      </c>
      <c r="FU251" s="8">
        <f>VLOOKUP($EG251,Data!$B:$CP,Daily!FU$10,0)</f>
        <v>108</v>
      </c>
      <c r="FV251" s="8">
        <f>VLOOKUP($EG251,Data!$B:$CP,Daily!FV$10,0)</f>
        <v>110</v>
      </c>
      <c r="FW251" s="8">
        <f>VLOOKUP($EG251,Data!$B:$CP,Daily!FW$10,0)</f>
        <v>103</v>
      </c>
      <c r="FX251" s="8">
        <f>VLOOKUP($EG251,Data!$B:$CP,Daily!FX$10,0)</f>
        <v>121</v>
      </c>
      <c r="FY251" s="8">
        <f>VLOOKUP($EG251,Data!$B:$CP,Daily!FY$10,0)</f>
        <v>120</v>
      </c>
      <c r="FZ251" s="8">
        <f>VLOOKUP($EG251,Data!$B:$CP,Daily!FZ$10,0)</f>
        <v>101</v>
      </c>
      <c r="GA251" s="8">
        <f>VLOOKUP($EG251,Data!$B:$CP,Daily!GA$10,0)</f>
        <v>83</v>
      </c>
      <c r="GB251" s="8">
        <f>VLOOKUP($EG251,Data!$B:$CP,Daily!GB$10,0)</f>
        <v>100</v>
      </c>
      <c r="GC251" s="8">
        <f>VLOOKUP($EG251,Data!$B:$CP,Daily!GC$10,0)</f>
        <v>119</v>
      </c>
      <c r="GD251" s="8">
        <f>VLOOKUP($EG251,Data!$B:$CP,Daily!GD$10,0)</f>
        <v>109</v>
      </c>
      <c r="GE251" s="8">
        <f>VLOOKUP($EG251,Data!$B:$CP,Daily!GE$10,0)</f>
        <v>108</v>
      </c>
      <c r="GF251" s="8">
        <f>VLOOKUP($EG251,Data!$B:$CP,Daily!GF$10,0)</f>
        <v>107</v>
      </c>
      <c r="GG251" s="8">
        <f>VLOOKUP($EG251,Data!$B:$CP,Daily!GG$10,0)</f>
        <v>127</v>
      </c>
      <c r="GH251" s="8">
        <f>VLOOKUP($EG251,Data!$B:$CP,Daily!GH$10,0)</f>
        <v>91</v>
      </c>
      <c r="GI251" s="8">
        <f>VLOOKUP($EG251,Data!$B:$CP,Daily!GI$10,0)</f>
        <v>83</v>
      </c>
      <c r="GJ251" s="8">
        <f>VLOOKUP($EG251,Data!$B:$CP,Daily!GJ$10,0)</f>
        <v>105</v>
      </c>
      <c r="GK251" s="8">
        <f>VLOOKUP($EG251,Data!$B:$CP,Daily!GK$10,0)</f>
        <v>119</v>
      </c>
      <c r="GL251" s="8">
        <f>VLOOKUP($EG251,Data!$B:$CP,Daily!GL$10,0)</f>
        <v>103</v>
      </c>
      <c r="GM251" s="8">
        <f>VLOOKUP($EG251,Data!$B:$CP,Daily!GM$10,0)</f>
        <v>104</v>
      </c>
      <c r="GN251" s="8">
        <f>VLOOKUP($EG251,Data!$B:$CP,Daily!GN$10,0)</f>
        <v>93</v>
      </c>
      <c r="GO251" s="8">
        <f>VLOOKUP($EG251,Data!$B:$CP,Daily!GO$10,0)</f>
        <v>83</v>
      </c>
      <c r="GP251" s="8">
        <f>VLOOKUP($EG251,Data!$B:$CP,Daily!GP$10,0)</f>
        <v>92</v>
      </c>
      <c r="GQ251" s="8">
        <f>VLOOKUP($EG251,Data!$B:$CP,Daily!GQ$10,0)</f>
        <v>68</v>
      </c>
      <c r="GR251" s="8">
        <f>VLOOKUP($EG251,Data!$B:$CP,Daily!GR$10,0)</f>
        <v>71</v>
      </c>
      <c r="GS251" s="8">
        <f>VLOOKUP($EG251,Data!$B:$CP,Daily!GS$10,0)</f>
        <v>78</v>
      </c>
      <c r="GT251" s="8">
        <f>VLOOKUP($EG251,Data!$B:$CP,Daily!GT$10,0)</f>
        <v>53</v>
      </c>
      <c r="GU251" s="8">
        <f>VLOOKUP($EG251,Data!$B:$CP,Daily!GU$10,0)</f>
        <v>46</v>
      </c>
      <c r="GV251" s="8">
        <f>VLOOKUP($EG251,Data!$B:$CP,Daily!GV$10,0)</f>
        <v>51</v>
      </c>
      <c r="GW251" s="8">
        <f>VLOOKUP($EG251,Data!$B:$CP,Daily!GW$10,0)</f>
        <v>41</v>
      </c>
      <c r="GX251" s="8">
        <f>VLOOKUP($EG251,Data!$B:$CP,Daily!GX$10,0)</f>
        <v>62</v>
      </c>
      <c r="GY251" s="8">
        <f>VLOOKUP($EG251,Data!$B:$CP,Daily!GY$10,0)</f>
        <v>44</v>
      </c>
      <c r="GZ251" s="8">
        <f>VLOOKUP($EG251,Data!$B:$CP,Daily!GZ$10,0)</f>
        <v>41</v>
      </c>
      <c r="HA251" s="8">
        <f>VLOOKUP($EG251,Data!$B:$CP,Daily!HA$10,0)</f>
        <v>46</v>
      </c>
      <c r="HB251" s="8">
        <f>VLOOKUP($EG251,Data!$B:$CP,Daily!HB$10,0)</f>
        <v>40</v>
      </c>
      <c r="HC251" s="8">
        <f>VLOOKUP($EG251,Data!$B:$CP,Daily!HC$10,0)</f>
        <v>47</v>
      </c>
      <c r="HD251" s="8">
        <f>VLOOKUP($EG251,Data!$B:$CP,Daily!HD$10,0)</f>
        <v>41</v>
      </c>
      <c r="HE251" s="8">
        <f>VLOOKUP($EG251,Data!$B:$CP,Daily!HE$10,0)</f>
        <v>31</v>
      </c>
      <c r="HF251" s="8">
        <f>VLOOKUP($EG251,Data!$B:$CP,Daily!HF$10,0)</f>
        <v>28</v>
      </c>
      <c r="HG251" s="8">
        <f>VLOOKUP($EG251,Data!$B:$CP,Daily!HG$10,0)</f>
        <v>27</v>
      </c>
      <c r="HH251" s="8">
        <f>VLOOKUP($EG251,Data!$B:$CP,Daily!HH$10,0)</f>
        <v>28</v>
      </c>
      <c r="HI251" s="8">
        <f>VLOOKUP($EG251,Data!$B:$CP,Daily!HI$10,0)</f>
        <v>186</v>
      </c>
      <c r="HJ251" s="8">
        <f>VLOOKUP($EG251,Data!$B:$CP,Daily!HJ$10,0)</f>
        <v>219</v>
      </c>
      <c r="HK251" s="8">
        <f>VLOOKUP($EG251,Data!$B:$CP,Daily!HK$10,0)</f>
        <v>134</v>
      </c>
      <c r="HL251" s="8">
        <f>VLOOKUP($EG251,Data!$B:$CP,Daily!HL$10,0)</f>
        <v>160</v>
      </c>
      <c r="HM251" s="8">
        <f>VLOOKUP($EG251,Data!$B:$CP,Daily!HM$10,0)</f>
        <v>126</v>
      </c>
      <c r="HN251" s="8">
        <f>VLOOKUP($EG251,Data!$B:$CP,Daily!HN$10,0)</f>
        <v>102</v>
      </c>
      <c r="HO251" s="8">
        <f>VLOOKUP($EG251,Data!$B:$CP,Daily!HO$10,0)</f>
        <v>146</v>
      </c>
      <c r="HP251" s="8">
        <f>VLOOKUP($EG251,Data!$B:$CP,Daily!HP$10,0)</f>
        <v>100</v>
      </c>
      <c r="HQ251" s="8">
        <f>VLOOKUP($EG251,Data!$B:$CP,Daily!HQ$10,0)</f>
        <v>82</v>
      </c>
      <c r="HR251" s="8">
        <f>VLOOKUP($EG251,Data!$B:$CP,Daily!HR$10,0)</f>
        <v>60</v>
      </c>
      <c r="HS251" s="8">
        <f>VLOOKUP($EG251,Data!$B:$CP,Daily!HS$10,0)</f>
        <v>57</v>
      </c>
      <c r="HT251" s="8">
        <f>VLOOKUP($EG251,Data!$B:$CP,Daily!HT$10,0)</f>
        <v>54</v>
      </c>
      <c r="HU251" s="13"/>
      <c r="HV251" s="8">
        <f t="shared" si="3484"/>
        <v>83</v>
      </c>
      <c r="HW251" s="8">
        <f t="shared" si="3485"/>
        <v>145</v>
      </c>
      <c r="HX251" s="8">
        <f t="shared" si="3486"/>
        <v>62</v>
      </c>
      <c r="HY251" s="8">
        <f t="shared" si="3487"/>
        <v>191.5</v>
      </c>
      <c r="HZ251" s="8">
        <f t="shared" si="3488"/>
        <v>36.5</v>
      </c>
      <c r="IA251" s="43"/>
      <c r="IB251" s="9">
        <f t="shared" si="3489"/>
        <v>41.842359583985647</v>
      </c>
      <c r="IC251" s="9">
        <f t="shared" si="3492"/>
        <v>96.142857142857139</v>
      </c>
      <c r="ID251" s="9">
        <f t="shared" si="3493"/>
        <v>76.900000000000006</v>
      </c>
      <c r="IE251" s="13"/>
      <c r="IF251" s="7"/>
      <c r="IG251" s="7"/>
      <c r="IH251" s="8"/>
      <c r="II251" s="8"/>
      <c r="IJ251" s="8"/>
      <c r="IK251" s="8"/>
      <c r="IL251" s="8"/>
      <c r="IM251" s="8"/>
      <c r="IN251" s="8"/>
      <c r="IO251" s="8"/>
      <c r="IP251" s="8"/>
      <c r="IQ251" s="8"/>
      <c r="IR251" s="8"/>
      <c r="IS251" s="8"/>
      <c r="IT251" s="8"/>
      <c r="IU251" s="8"/>
      <c r="IV251" s="8"/>
      <c r="IW251" s="8"/>
      <c r="IX251" s="8"/>
      <c r="IY251" s="8"/>
      <c r="IZ251" s="8"/>
      <c r="JA251" s="8"/>
      <c r="JB251" s="8"/>
      <c r="JC251" s="8"/>
      <c r="JD251" s="8"/>
      <c r="JE251" s="8"/>
      <c r="JF251" s="8"/>
      <c r="JG251" s="8"/>
      <c r="JH251" s="8"/>
      <c r="JI251" s="8"/>
      <c r="JJ251" s="8"/>
      <c r="JK251" s="8"/>
      <c r="JL251" s="8"/>
      <c r="JM251" s="8"/>
      <c r="JN251" s="8"/>
      <c r="JO251" s="8"/>
      <c r="JP251" s="8"/>
      <c r="JQ251" s="8"/>
      <c r="JR251" s="8"/>
      <c r="JS251" s="8"/>
      <c r="JT251" s="8"/>
      <c r="JU251" s="8"/>
      <c r="JV251" s="8"/>
      <c r="JW251" s="8"/>
      <c r="JX251" s="8"/>
      <c r="JY251" s="8"/>
      <c r="JZ251" s="8"/>
      <c r="KA251" s="8"/>
      <c r="KB251" s="8"/>
      <c r="KC251" s="8"/>
      <c r="KD251" s="8"/>
      <c r="KE251" s="8"/>
      <c r="KF251" s="8"/>
      <c r="KG251" s="8"/>
      <c r="KH251" s="8"/>
      <c r="KI251" s="8"/>
      <c r="KJ251" s="8"/>
      <c r="KK251" s="8"/>
      <c r="KL251" s="8"/>
      <c r="KM251" s="8"/>
      <c r="KN251" s="8"/>
      <c r="KO251" s="8"/>
      <c r="KP251" s="8"/>
      <c r="KQ251" s="8"/>
      <c r="KR251" s="8"/>
      <c r="KS251" s="8"/>
      <c r="KT251" s="8"/>
      <c r="KU251" s="8"/>
      <c r="KV251" s="8"/>
      <c r="KW251" s="8"/>
      <c r="KX251" s="8"/>
      <c r="KY251" s="8"/>
      <c r="KZ251" s="8"/>
      <c r="LA251" s="8"/>
      <c r="LB251" s="8"/>
      <c r="LC251" s="8"/>
      <c r="LD251" s="8"/>
      <c r="LE251" s="8"/>
      <c r="LF251" s="8"/>
      <c r="LG251" s="8"/>
      <c r="LH251" s="8"/>
      <c r="LI251" s="8"/>
      <c r="LJ251" s="8"/>
      <c r="LK251" s="8"/>
      <c r="LL251" s="8"/>
      <c r="LM251" s="8"/>
      <c r="LN251" s="8"/>
      <c r="LO251" s="8"/>
      <c r="LP251" s="8"/>
      <c r="LQ251" s="8"/>
      <c r="LR251" s="8"/>
      <c r="LS251" s="8"/>
      <c r="LU251" s="8"/>
      <c r="LV251" s="8"/>
      <c r="LW251" s="8"/>
      <c r="LX251" s="8"/>
      <c r="LY251" s="8"/>
      <c r="LZ251" s="43"/>
      <c r="MA251" s="9"/>
      <c r="MB251" s="9"/>
      <c r="MC251" s="9"/>
    </row>
    <row r="252" spans="4:342" x14ac:dyDescent="0.35">
      <c r="D252" s="195" t="str">
        <f>MID(LEFT(Data!C648,FIND("sc",Data!C648)-2),13,50)</f>
        <v>mobile-shop/device/motorola-moto-g-play-2024_sapph</v>
      </c>
      <c r="E252" s="53" t="s">
        <v>979</v>
      </c>
      <c r="F252" s="194"/>
      <c r="G252" s="194"/>
      <c r="H252" s="118"/>
      <c r="I252" s="194"/>
      <c r="J252" s="118"/>
      <c r="K252" s="118"/>
      <c r="L252" s="120"/>
      <c r="M252" s="117"/>
      <c r="N252" s="192">
        <f t="shared" si="3479"/>
        <v>24</v>
      </c>
      <c r="O252" s="192">
        <f t="shared" si="3480"/>
        <v>34.571428571428569</v>
      </c>
      <c r="P252" s="55">
        <f t="shared" si="3481"/>
        <v>-0.30578512396694213</v>
      </c>
      <c r="Q252" s="192">
        <f t="shared" si="3482"/>
        <v>44.033333333333331</v>
      </c>
      <c r="R252" s="48">
        <f t="shared" si="3483"/>
        <v>-0.45495836487509461</v>
      </c>
      <c r="S252" s="48"/>
      <c r="T252" s="50"/>
      <c r="U252" s="117"/>
      <c r="V252" s="194"/>
      <c r="W252" s="194"/>
      <c r="X252" s="118"/>
      <c r="Y252" s="194"/>
      <c r="Z252" s="118"/>
      <c r="AA252" s="118">
        <v>1.4283789529725279E-2</v>
      </c>
      <c r="AB252" s="120"/>
      <c r="AC252" s="46"/>
      <c r="AI252" s="7"/>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14"/>
      <c r="DW252" s="8"/>
      <c r="DX252" s="8"/>
      <c r="DY252" s="8"/>
      <c r="DZ252" s="8"/>
      <c r="EA252" s="8"/>
      <c r="EB252" s="14"/>
      <c r="EC252" s="9"/>
      <c r="ED252" s="9"/>
      <c r="EE252" s="9"/>
      <c r="EF252" s="1"/>
      <c r="EG252" s="7" t="str">
        <f>Data!B648</f>
        <v>www.cox.com/mobile-shop/device/motorola-moto-g-play-2024_sapphire-blue?storage=64gb&amp;sc_id=cr_mobile_Apple iOS</v>
      </c>
      <c r="EH252" s="7" t="str">
        <f>Data!C648</f>
        <v>www.cox.com/mobile-shop/device/motorola-moto-g-play-2024_sapphire-blue?storage=64gb&amp;sc_id=cr_mobile_</v>
      </c>
      <c r="EI252" s="8">
        <f>VLOOKUP($EG252,Data!$B:$CP,Daily!EI$10,0)</f>
        <v>410</v>
      </c>
      <c r="EJ252" s="8">
        <f>VLOOKUP($EG252,Data!$B:$CP,Daily!EJ$10,0)</f>
        <v>409</v>
      </c>
      <c r="EK252" s="8">
        <f>VLOOKUP($EG252,Data!$B:$CP,Daily!EK$10,0)</f>
        <v>409</v>
      </c>
      <c r="EL252" s="8">
        <f>VLOOKUP($EG252,Data!$B:$CP,Daily!EL$10,0)</f>
        <v>327</v>
      </c>
      <c r="EM252" s="8">
        <f>VLOOKUP($EG252,Data!$B:$CP,Daily!EM$10,0)</f>
        <v>361</v>
      </c>
      <c r="EN252" s="8">
        <f>VLOOKUP($EG252,Data!$B:$CP,Daily!EN$10,0)</f>
        <v>447</v>
      </c>
      <c r="EO252" s="8">
        <f>VLOOKUP($EG252,Data!$B:$CP,Daily!EO$10,0)</f>
        <v>475</v>
      </c>
      <c r="EP252" s="8">
        <f>VLOOKUP($EG252,Data!$B:$CP,Daily!EP$10,0)</f>
        <v>535</v>
      </c>
      <c r="EQ252" s="8">
        <f>VLOOKUP($EG252,Data!$B:$CP,Daily!EQ$10,0)</f>
        <v>494</v>
      </c>
      <c r="ER252" s="8">
        <f>VLOOKUP($EG252,Data!$B:$CP,Daily!ER$10,0)</f>
        <v>438</v>
      </c>
      <c r="ES252" s="8">
        <f>VLOOKUP($EG252,Data!$B:$CP,Daily!ES$10,0)</f>
        <v>401</v>
      </c>
      <c r="ET252" s="8">
        <f>VLOOKUP($EG252,Data!$B:$CP,Daily!ET$10,0)</f>
        <v>497</v>
      </c>
      <c r="EU252" s="8">
        <f>VLOOKUP($EG252,Data!$B:$CP,Daily!EU$10,0)</f>
        <v>526</v>
      </c>
      <c r="EV252" s="8">
        <f>VLOOKUP($EG252,Data!$B:$CP,Daily!EV$10,0)</f>
        <v>496</v>
      </c>
      <c r="EW252" s="8">
        <f>VLOOKUP($EG252,Data!$B:$CP,Daily!EW$10,0)</f>
        <v>571</v>
      </c>
      <c r="EX252" s="8">
        <f>VLOOKUP($EG252,Data!$B:$CP,Daily!EX$10,0)</f>
        <v>602</v>
      </c>
      <c r="EY252" s="8">
        <f>VLOOKUP($EG252,Data!$B:$CP,Daily!EY$10,0)</f>
        <v>439</v>
      </c>
      <c r="EZ252" s="8">
        <f>VLOOKUP($EG252,Data!$B:$CP,Daily!EZ$10,0)</f>
        <v>293</v>
      </c>
      <c r="FA252" s="8">
        <f>VLOOKUP($EG252,Data!$B:$CP,Daily!FA$10,0)</f>
        <v>289</v>
      </c>
      <c r="FB252" s="8">
        <f>VLOOKUP($EG252,Data!$B:$CP,Daily!FB$10,0)</f>
        <v>284</v>
      </c>
      <c r="FC252" s="8">
        <f>VLOOKUP($EG252,Data!$B:$CP,Daily!FC$10,0)</f>
        <v>276</v>
      </c>
      <c r="FD252" s="8">
        <f>VLOOKUP($EG252,Data!$B:$CP,Daily!FD$10,0)</f>
        <v>242</v>
      </c>
      <c r="FE252" s="8">
        <f>VLOOKUP($EG252,Data!$B:$CP,Daily!FE$10,0)</f>
        <v>261</v>
      </c>
      <c r="FF252" s="8">
        <f>VLOOKUP($EG252,Data!$B:$CP,Daily!FF$10,0)</f>
        <v>248</v>
      </c>
      <c r="FG252" s="8">
        <f>VLOOKUP($EG252,Data!$B:$CP,Daily!FG$10,0)</f>
        <v>191</v>
      </c>
      <c r="FH252" s="8">
        <f>VLOOKUP($EG252,Data!$B:$CP,Daily!FH$10,0)</f>
        <v>208</v>
      </c>
      <c r="FI252" s="8">
        <f>VLOOKUP($EG252,Data!$B:$CP,Daily!FI$10,0)</f>
        <v>204</v>
      </c>
      <c r="FJ252" s="8">
        <f>VLOOKUP($EG252,Data!$B:$CP,Daily!FJ$10,0)</f>
        <v>217</v>
      </c>
      <c r="FK252" s="8">
        <f>VLOOKUP($EG252,Data!$B:$CP,Daily!FK$10,0)</f>
        <v>188</v>
      </c>
      <c r="FL252" s="8">
        <f>VLOOKUP($EG252,Data!$B:$CP,Daily!FL$10,0)</f>
        <v>188</v>
      </c>
      <c r="FM252" s="8">
        <f>VLOOKUP($EG252,Data!$B:$CP,Daily!FM$10,0)</f>
        <v>171</v>
      </c>
      <c r="FN252" s="8">
        <f>VLOOKUP($EG252,Data!$B:$CP,Daily!FN$10,0)</f>
        <v>133</v>
      </c>
      <c r="FO252" s="8">
        <f>VLOOKUP($EG252,Data!$B:$CP,Daily!FO$10,0)</f>
        <v>145</v>
      </c>
      <c r="FP252" s="8">
        <f>VLOOKUP($EG252,Data!$B:$CP,Daily!FP$10,0)</f>
        <v>123</v>
      </c>
      <c r="FQ252" s="8">
        <f>VLOOKUP($EG252,Data!$B:$CP,Daily!FQ$10,0)</f>
        <v>144</v>
      </c>
      <c r="FR252" s="8">
        <f>VLOOKUP($EG252,Data!$B:$CP,Daily!FR$10,0)</f>
        <v>121</v>
      </c>
      <c r="FS252" s="8">
        <f>VLOOKUP($EG252,Data!$B:$CP,Daily!FS$10,0)</f>
        <v>102</v>
      </c>
      <c r="FT252" s="8">
        <f>VLOOKUP($EG252,Data!$B:$CP,Daily!FT$10,0)</f>
        <v>110</v>
      </c>
      <c r="FU252" s="8">
        <f>VLOOKUP($EG252,Data!$B:$CP,Daily!FU$10,0)</f>
        <v>111</v>
      </c>
      <c r="FV252" s="8">
        <f>VLOOKUP($EG252,Data!$B:$CP,Daily!FV$10,0)</f>
        <v>73</v>
      </c>
      <c r="FW252" s="8">
        <f>VLOOKUP($EG252,Data!$B:$CP,Daily!FW$10,0)</f>
        <v>78</v>
      </c>
      <c r="FX252" s="8">
        <f>VLOOKUP($EG252,Data!$B:$CP,Daily!FX$10,0)</f>
        <v>95</v>
      </c>
      <c r="FY252" s="8">
        <f>VLOOKUP($EG252,Data!$B:$CP,Daily!FY$10,0)</f>
        <v>77</v>
      </c>
      <c r="FZ252" s="8">
        <f>VLOOKUP($EG252,Data!$B:$CP,Daily!FZ$10,0)</f>
        <v>82</v>
      </c>
      <c r="GA252" s="8">
        <f>VLOOKUP($EG252,Data!$B:$CP,Daily!GA$10,0)</f>
        <v>72</v>
      </c>
      <c r="GB252" s="8">
        <f>VLOOKUP($EG252,Data!$B:$CP,Daily!GB$10,0)</f>
        <v>52</v>
      </c>
      <c r="GC252" s="8">
        <f>VLOOKUP($EG252,Data!$B:$CP,Daily!GC$10,0)</f>
        <v>78</v>
      </c>
      <c r="GD252" s="8">
        <f>VLOOKUP($EG252,Data!$B:$CP,Daily!GD$10,0)</f>
        <v>89</v>
      </c>
      <c r="GE252" s="8">
        <f>VLOOKUP($EG252,Data!$B:$CP,Daily!GE$10,0)</f>
        <v>87</v>
      </c>
      <c r="GF252" s="8">
        <f>VLOOKUP($EG252,Data!$B:$CP,Daily!GF$10,0)</f>
        <v>75</v>
      </c>
      <c r="GG252" s="8">
        <f>VLOOKUP($EG252,Data!$B:$CP,Daily!GG$10,0)</f>
        <v>92</v>
      </c>
      <c r="GH252" s="8">
        <f>VLOOKUP($EG252,Data!$B:$CP,Daily!GH$10,0)</f>
        <v>78</v>
      </c>
      <c r="GI252" s="8">
        <f>VLOOKUP($EG252,Data!$B:$CP,Daily!GI$10,0)</f>
        <v>60</v>
      </c>
      <c r="GJ252" s="8">
        <f>VLOOKUP($EG252,Data!$B:$CP,Daily!GJ$10,0)</f>
        <v>68</v>
      </c>
      <c r="GK252" s="8">
        <f>VLOOKUP($EG252,Data!$B:$CP,Daily!GK$10,0)</f>
        <v>79</v>
      </c>
      <c r="GL252" s="8">
        <f>VLOOKUP($EG252,Data!$B:$CP,Daily!GL$10,0)</f>
        <v>78</v>
      </c>
      <c r="GM252" s="8">
        <f>VLOOKUP($EG252,Data!$B:$CP,Daily!GM$10,0)</f>
        <v>56</v>
      </c>
      <c r="GN252" s="8">
        <f>VLOOKUP($EG252,Data!$B:$CP,Daily!GN$10,0)</f>
        <v>70</v>
      </c>
      <c r="GO252" s="8">
        <f>VLOOKUP($EG252,Data!$B:$CP,Daily!GO$10,0)</f>
        <v>68</v>
      </c>
      <c r="GP252" s="8">
        <f>VLOOKUP($EG252,Data!$B:$CP,Daily!GP$10,0)</f>
        <v>48</v>
      </c>
      <c r="GQ252" s="8">
        <f>VLOOKUP($EG252,Data!$B:$CP,Daily!GQ$10,0)</f>
        <v>79</v>
      </c>
      <c r="GR252" s="8">
        <f>VLOOKUP($EG252,Data!$B:$CP,Daily!GR$10,0)</f>
        <v>66</v>
      </c>
      <c r="GS252" s="8">
        <f>VLOOKUP($EG252,Data!$B:$CP,Daily!GS$10,0)</f>
        <v>50</v>
      </c>
      <c r="GT252" s="8">
        <f>VLOOKUP($EG252,Data!$B:$CP,Daily!GT$10,0)</f>
        <v>40</v>
      </c>
      <c r="GU252" s="8">
        <f>VLOOKUP($EG252,Data!$B:$CP,Daily!GU$10,0)</f>
        <v>79</v>
      </c>
      <c r="GV252" s="8">
        <f>VLOOKUP($EG252,Data!$B:$CP,Daily!GV$10,0)</f>
        <v>67</v>
      </c>
      <c r="GW252" s="8">
        <f>VLOOKUP($EG252,Data!$B:$CP,Daily!GW$10,0)</f>
        <v>76</v>
      </c>
      <c r="GX252" s="8">
        <f>VLOOKUP($EG252,Data!$B:$CP,Daily!GX$10,0)</f>
        <v>61</v>
      </c>
      <c r="GY252" s="8">
        <f>VLOOKUP($EG252,Data!$B:$CP,Daily!GY$10,0)</f>
        <v>44</v>
      </c>
      <c r="GZ252" s="8">
        <f>VLOOKUP($EG252,Data!$B:$CP,Daily!GZ$10,0)</f>
        <v>36</v>
      </c>
      <c r="HA252" s="8">
        <f>VLOOKUP($EG252,Data!$B:$CP,Daily!HA$10,0)</f>
        <v>27</v>
      </c>
      <c r="HB252" s="8">
        <f>VLOOKUP($EG252,Data!$B:$CP,Daily!HB$10,0)</f>
        <v>36</v>
      </c>
      <c r="HC252" s="8">
        <f>VLOOKUP($EG252,Data!$B:$CP,Daily!HC$10,0)</f>
        <v>29</v>
      </c>
      <c r="HD252" s="8">
        <f>VLOOKUP($EG252,Data!$B:$CP,Daily!HD$10,0)</f>
        <v>27</v>
      </c>
      <c r="HE252" s="8">
        <f>VLOOKUP($EG252,Data!$B:$CP,Daily!HE$10,0)</f>
        <v>32</v>
      </c>
      <c r="HF252" s="8">
        <f>VLOOKUP($EG252,Data!$B:$CP,Daily!HF$10,0)</f>
        <v>26</v>
      </c>
      <c r="HG252" s="8">
        <f>VLOOKUP($EG252,Data!$B:$CP,Daily!HG$10,0)</f>
        <v>25</v>
      </c>
      <c r="HH252" s="8">
        <f>VLOOKUP($EG252,Data!$B:$CP,Daily!HH$10,0)</f>
        <v>29</v>
      </c>
      <c r="HI252" s="8">
        <f>VLOOKUP($EG252,Data!$B:$CP,Daily!HI$10,0)</f>
        <v>67</v>
      </c>
      <c r="HJ252" s="8">
        <f>VLOOKUP($EG252,Data!$B:$CP,Daily!HJ$10,0)</f>
        <v>50</v>
      </c>
      <c r="HK252" s="8">
        <f>VLOOKUP($EG252,Data!$B:$CP,Daily!HK$10,0)</f>
        <v>46</v>
      </c>
      <c r="HL252" s="8">
        <f>VLOOKUP($EG252,Data!$B:$CP,Daily!HL$10,0)</f>
        <v>39</v>
      </c>
      <c r="HM252" s="8">
        <f>VLOOKUP($EG252,Data!$B:$CP,Daily!HM$10,0)</f>
        <v>37</v>
      </c>
      <c r="HN252" s="8">
        <f>VLOOKUP($EG252,Data!$B:$CP,Daily!HN$10,0)</f>
        <v>34</v>
      </c>
      <c r="HO252" s="8">
        <f>VLOOKUP($EG252,Data!$B:$CP,Daily!HO$10,0)</f>
        <v>60</v>
      </c>
      <c r="HP252" s="8">
        <f>VLOOKUP($EG252,Data!$B:$CP,Daily!HP$10,0)</f>
        <v>38</v>
      </c>
      <c r="HQ252" s="8">
        <f>VLOOKUP($EG252,Data!$B:$CP,Daily!HQ$10,0)</f>
        <v>28</v>
      </c>
      <c r="HR252" s="8">
        <f>VLOOKUP($EG252,Data!$B:$CP,Daily!HR$10,0)</f>
        <v>19</v>
      </c>
      <c r="HS252" s="8">
        <f>VLOOKUP($EG252,Data!$B:$CP,Daily!HS$10,0)</f>
        <v>26</v>
      </c>
      <c r="HT252" s="8">
        <f>VLOOKUP($EG252,Data!$B:$CP,Daily!HT$10,0)</f>
        <v>24</v>
      </c>
      <c r="HU252" s="13"/>
      <c r="HV252" s="8">
        <f t="shared" si="3484"/>
        <v>52</v>
      </c>
      <c r="HW252" s="8">
        <f t="shared" si="3485"/>
        <v>248</v>
      </c>
      <c r="HX252" s="8">
        <f t="shared" si="3486"/>
        <v>196</v>
      </c>
      <c r="HY252" s="8">
        <f t="shared" si="3487"/>
        <v>395</v>
      </c>
      <c r="HZ252" s="8">
        <f t="shared" si="3488"/>
        <v>-95</v>
      </c>
      <c r="IA252" s="43"/>
      <c r="IB252" s="9">
        <f t="shared" si="3489"/>
        <v>33.853836152232766</v>
      </c>
      <c r="IC252" s="9">
        <f t="shared" si="3492"/>
        <v>34.571428571428569</v>
      </c>
      <c r="ID252" s="9">
        <f t="shared" si="3493"/>
        <v>44.033333333333331</v>
      </c>
      <c r="IE252" s="1"/>
      <c r="IF252" s="7"/>
      <c r="IG252" s="7"/>
      <c r="IH252" s="8"/>
      <c r="II252" s="8"/>
      <c r="IJ252" s="8"/>
      <c r="IK252" s="8"/>
      <c r="IL252" s="8"/>
      <c r="IM252" s="8"/>
      <c r="IN252" s="8"/>
      <c r="IO252" s="8"/>
      <c r="IP252" s="8"/>
      <c r="IQ252" s="8"/>
      <c r="IR252" s="8"/>
      <c r="IS252" s="8"/>
      <c r="IT252" s="8"/>
      <c r="IU252" s="8"/>
      <c r="IV252" s="8"/>
      <c r="IW252" s="8"/>
      <c r="IX252" s="8"/>
      <c r="IY252" s="8"/>
      <c r="IZ252" s="8"/>
      <c r="JA252" s="8"/>
      <c r="JB252" s="8"/>
      <c r="JC252" s="8"/>
      <c r="JD252" s="8"/>
      <c r="JE252" s="8"/>
      <c r="JF252" s="8"/>
      <c r="JG252" s="8"/>
      <c r="JH252" s="8"/>
      <c r="JI252" s="8"/>
      <c r="JJ252" s="8"/>
      <c r="JK252" s="8"/>
      <c r="JL252" s="8"/>
      <c r="JM252" s="8"/>
      <c r="JN252" s="8"/>
      <c r="JO252" s="8"/>
      <c r="JP252" s="8"/>
      <c r="JQ252" s="8"/>
      <c r="JR252" s="8"/>
      <c r="JS252" s="8"/>
      <c r="JT252" s="8"/>
      <c r="JU252" s="8"/>
      <c r="JV252" s="8"/>
      <c r="JW252" s="8"/>
      <c r="JX252" s="8"/>
      <c r="JY252" s="8"/>
      <c r="JZ252" s="8"/>
      <c r="KA252" s="8"/>
      <c r="KB252" s="8"/>
      <c r="KC252" s="8"/>
      <c r="KD252" s="8"/>
      <c r="KE252" s="8"/>
      <c r="KF252" s="8"/>
      <c r="KG252" s="8"/>
      <c r="KH252" s="8"/>
      <c r="KI252" s="8"/>
      <c r="KJ252" s="8"/>
      <c r="KK252" s="8"/>
      <c r="KL252" s="8"/>
      <c r="KM252" s="8"/>
      <c r="KN252" s="8"/>
      <c r="KO252" s="8"/>
      <c r="KP252" s="8"/>
      <c r="KQ252" s="8"/>
      <c r="KR252" s="8"/>
      <c r="KS252" s="8"/>
      <c r="KT252" s="8"/>
      <c r="KU252" s="8"/>
      <c r="KV252" s="8"/>
      <c r="KW252" s="8"/>
      <c r="KX252" s="8"/>
      <c r="KY252" s="8"/>
      <c r="KZ252" s="8"/>
      <c r="LA252" s="8"/>
      <c r="LB252" s="8"/>
      <c r="LC252" s="8"/>
      <c r="LD252" s="8"/>
      <c r="LE252" s="8"/>
      <c r="LF252" s="8"/>
      <c r="LG252" s="8"/>
      <c r="LH252" s="8"/>
      <c r="LI252" s="8"/>
      <c r="LJ252" s="8"/>
      <c r="LK252" s="8"/>
      <c r="LL252" s="8"/>
      <c r="LM252" s="8"/>
      <c r="LN252" s="8"/>
      <c r="LO252" s="8"/>
      <c r="LP252" s="8"/>
      <c r="LQ252" s="8"/>
      <c r="LR252" s="8"/>
      <c r="LS252" s="8"/>
      <c r="LU252" s="8"/>
      <c r="LV252" s="8"/>
      <c r="LW252" s="8"/>
      <c r="LX252" s="8"/>
      <c r="LY252" s="8"/>
      <c r="LZ252" s="43"/>
      <c r="MA252" s="9"/>
      <c r="MB252" s="9"/>
      <c r="MC252" s="9"/>
    </row>
    <row r="253" spans="4:342" x14ac:dyDescent="0.35">
      <c r="D253" s="197" t="s">
        <v>984</v>
      </c>
      <c r="E253" s="66"/>
      <c r="F253" s="64"/>
      <c r="G253" s="64"/>
      <c r="H253" s="65"/>
      <c r="I253" s="64"/>
      <c r="J253" s="65"/>
      <c r="K253" s="64"/>
      <c r="L253" s="64"/>
      <c r="M253" s="66"/>
      <c r="N253" s="64"/>
      <c r="O253" s="64"/>
      <c r="P253" s="64"/>
      <c r="Q253" s="64"/>
      <c r="R253" s="64"/>
      <c r="S253" s="64"/>
      <c r="T253" s="64"/>
      <c r="U253" s="66"/>
      <c r="V253" s="64"/>
      <c r="W253" s="64"/>
      <c r="X253" s="64"/>
      <c r="Y253" s="64"/>
      <c r="Z253" s="64"/>
      <c r="AA253" s="64"/>
      <c r="AB253" s="62"/>
      <c r="AC253" s="46"/>
    </row>
    <row r="254" spans="4:342" x14ac:dyDescent="0.35">
      <c r="D254" s="89" t="str">
        <f>IFERROR(MID(LEFT(Data!C682,FIND("sc",Data!C682)-2),13,50),0)</f>
        <v>residential/mobile/deals.html</v>
      </c>
      <c r="E254" s="53" t="s">
        <v>979</v>
      </c>
      <c r="F254" s="192"/>
      <c r="G254" s="192"/>
      <c r="H254" s="55"/>
      <c r="I254" s="192"/>
      <c r="J254" s="48"/>
      <c r="K254" s="77"/>
      <c r="L254" s="50"/>
      <c r="M254" s="53"/>
      <c r="N254" s="192"/>
      <c r="O254" s="192"/>
      <c r="P254" s="55"/>
      <c r="Q254" s="192"/>
      <c r="R254" s="48"/>
      <c r="S254" s="48"/>
      <c r="T254" s="50"/>
      <c r="U254" s="53" t="str">
        <f>VLOOKUP($D254,'Metric Nature'!$C:$D,2,0)&amp;IF(($V254&lt;(LY254)),"Below",IF(($V254&gt;(LX254)),"Above","Within"))</f>
        <v>PositiveAbove</v>
      </c>
      <c r="V254" s="192">
        <f>LS254</f>
        <v>460</v>
      </c>
      <c r="W254" s="192">
        <f t="shared" ref="W254:W258" si="3494">MB254</f>
        <v>505.28571428571428</v>
      </c>
      <c r="X254" s="55">
        <f t="shared" ref="X254:X258" si="3495">IFERROR(((V254-W254)/W254),0)</f>
        <v>-8.9623975120158308E-2</v>
      </c>
      <c r="Y254" s="192">
        <f t="shared" ref="Y254:Y258" si="3496">MC254</f>
        <v>126.36666666666666</v>
      </c>
      <c r="Z254" s="48">
        <f t="shared" ref="Z254:Z258" si="3497">IFERROR(((V254-Y254)/Y254),0)</f>
        <v>2.6402004748087577</v>
      </c>
      <c r="AA254" s="48">
        <v>4.2186115430498175E-2</v>
      </c>
      <c r="AB254" s="127"/>
      <c r="AC254" s="1"/>
      <c r="AD254" s="1"/>
      <c r="AE254" s="1"/>
      <c r="AF254" s="1"/>
      <c r="AG254" s="1"/>
      <c r="AH254" s="1"/>
      <c r="AI254" s="7"/>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13"/>
      <c r="DW254" s="8"/>
      <c r="DX254" s="8"/>
      <c r="DY254" s="8"/>
      <c r="DZ254" s="8"/>
      <c r="EA254" s="8"/>
      <c r="EB254" s="14"/>
      <c r="EC254" s="9"/>
      <c r="ED254" s="9"/>
      <c r="EE254" s="9"/>
      <c r="EF254" s="1"/>
      <c r="EG254" s="7"/>
      <c r="EH254" s="7"/>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8"/>
      <c r="HU254" s="13"/>
      <c r="HV254" s="8"/>
      <c r="HW254" s="8"/>
      <c r="HX254" s="8"/>
      <c r="HY254" s="8"/>
      <c r="HZ254" s="8"/>
      <c r="IA254" s="42"/>
      <c r="IB254" s="9"/>
      <c r="IC254" s="9"/>
      <c r="ID254" s="9"/>
      <c r="IE254" s="1"/>
      <c r="IF254" s="7" t="str">
        <f>Data!B682</f>
        <v>www.cox.com/residential/mobile/deals.html?sc_id=cr_mobile_app_z_coxapp_z_swrve_emb_mobile_holidays_bGoogle Android</v>
      </c>
      <c r="IG254" s="7" t="str">
        <f>Data!C682</f>
        <v>www.cox.com/residential/mobile/deals.html?sc_id=cr_mobile_app_z_coxapp_z_swrve_emb_mobile_holidays_b</v>
      </c>
      <c r="IH254" s="8">
        <f>VLOOKUP($IF254,Data!$B:$CP,Daily!IH$10,0)</f>
        <v>0</v>
      </c>
      <c r="II254" s="8">
        <f>VLOOKUP($IF254,Data!$B:$CP,Daily!II$10,0)</f>
        <v>0</v>
      </c>
      <c r="IJ254" s="8">
        <f>VLOOKUP($IF254,Data!$B:$CP,Daily!IJ$10,0)</f>
        <v>0</v>
      </c>
      <c r="IK254" s="8">
        <f>VLOOKUP($IF254,Data!$B:$CP,Daily!IK$10,0)</f>
        <v>0</v>
      </c>
      <c r="IL254" s="8">
        <f>VLOOKUP($IF254,Data!$B:$CP,Daily!IL$10,0)</f>
        <v>0</v>
      </c>
      <c r="IM254" s="8">
        <f>VLOOKUP($IF254,Data!$B:$CP,Daily!IM$10,0)</f>
        <v>0</v>
      </c>
      <c r="IN254" s="8">
        <f>VLOOKUP($IF254,Data!$B:$CP,Daily!IN$10,0)</f>
        <v>0</v>
      </c>
      <c r="IO254" s="8">
        <f>VLOOKUP($IF254,Data!$B:$CP,Daily!IO$10,0)</f>
        <v>0</v>
      </c>
      <c r="IP254" s="8">
        <f>VLOOKUP($IF254,Data!$B:$CP,Daily!IP$10,0)</f>
        <v>0</v>
      </c>
      <c r="IQ254" s="8">
        <f>VLOOKUP($IF254,Data!$B:$CP,Daily!IQ$10,0)</f>
        <v>0</v>
      </c>
      <c r="IR254" s="8">
        <f>VLOOKUP($IF254,Data!$B:$CP,Daily!IR$10,0)</f>
        <v>0</v>
      </c>
      <c r="IS254" s="8">
        <f>VLOOKUP($IF254,Data!$B:$CP,Daily!IS$10,0)</f>
        <v>0</v>
      </c>
      <c r="IT254" s="8">
        <f>VLOOKUP($IF254,Data!$B:$CP,Daily!IT$10,0)</f>
        <v>0</v>
      </c>
      <c r="IU254" s="8">
        <f>VLOOKUP($IF254,Data!$B:$CP,Daily!IU$10,0)</f>
        <v>0</v>
      </c>
      <c r="IV254" s="8">
        <f>VLOOKUP($IF254,Data!$B:$CP,Daily!IV$10,0)</f>
        <v>0</v>
      </c>
      <c r="IW254" s="8">
        <f>VLOOKUP($IF254,Data!$B:$CP,Daily!IW$10,0)</f>
        <v>0</v>
      </c>
      <c r="IX254" s="8">
        <f>VLOOKUP($IF254,Data!$B:$CP,Daily!IX$10,0)</f>
        <v>0</v>
      </c>
      <c r="IY254" s="8">
        <f>VLOOKUP($IF254,Data!$B:$CP,Daily!IY$10,0)</f>
        <v>0</v>
      </c>
      <c r="IZ254" s="8">
        <f>VLOOKUP($IF254,Data!$B:$CP,Daily!IZ$10,0)</f>
        <v>0</v>
      </c>
      <c r="JA254" s="8">
        <f>VLOOKUP($IF254,Data!$B:$CP,Daily!JA$10,0)</f>
        <v>0</v>
      </c>
      <c r="JB254" s="8">
        <f>VLOOKUP($IF254,Data!$B:$CP,Daily!JB$10,0)</f>
        <v>0</v>
      </c>
      <c r="JC254" s="8">
        <f>VLOOKUP($IF254,Data!$B:$CP,Daily!JC$10,0)</f>
        <v>0</v>
      </c>
      <c r="JD254" s="8">
        <f>VLOOKUP($IF254,Data!$B:$CP,Daily!JD$10,0)</f>
        <v>0</v>
      </c>
      <c r="JE254" s="8">
        <f>VLOOKUP($IF254,Data!$B:$CP,Daily!JE$10,0)</f>
        <v>0</v>
      </c>
      <c r="JF254" s="8">
        <f>VLOOKUP($IF254,Data!$B:$CP,Daily!JF$10,0)</f>
        <v>0</v>
      </c>
      <c r="JG254" s="8">
        <f>VLOOKUP($IF254,Data!$B:$CP,Daily!JG$10,0)</f>
        <v>0</v>
      </c>
      <c r="JH254" s="8">
        <f>VLOOKUP($IF254,Data!$B:$CP,Daily!JH$10,0)</f>
        <v>0</v>
      </c>
      <c r="JI254" s="8">
        <f>VLOOKUP($IF254,Data!$B:$CP,Daily!JI$10,0)</f>
        <v>0</v>
      </c>
      <c r="JJ254" s="8">
        <f>VLOOKUP($IF254,Data!$B:$CP,Daily!JJ$10,0)</f>
        <v>0</v>
      </c>
      <c r="JK254" s="8">
        <f>VLOOKUP($IF254,Data!$B:$CP,Daily!JK$10,0)</f>
        <v>0</v>
      </c>
      <c r="JL254" s="8">
        <f>VLOOKUP($IF254,Data!$B:$CP,Daily!JL$10,0)</f>
        <v>0</v>
      </c>
      <c r="JM254" s="8">
        <f>VLOOKUP($IF254,Data!$B:$CP,Daily!JM$10,0)</f>
        <v>0</v>
      </c>
      <c r="JN254" s="8">
        <f>VLOOKUP($IF254,Data!$B:$CP,Daily!JN$10,0)</f>
        <v>0</v>
      </c>
      <c r="JO254" s="8">
        <f>VLOOKUP($IF254,Data!$B:$CP,Daily!JO$10,0)</f>
        <v>0</v>
      </c>
      <c r="JP254" s="8">
        <f>VLOOKUP($IF254,Data!$B:$CP,Daily!JP$10,0)</f>
        <v>0</v>
      </c>
      <c r="JQ254" s="8">
        <f>VLOOKUP($IF254,Data!$B:$CP,Daily!JQ$10,0)</f>
        <v>0</v>
      </c>
      <c r="JR254" s="8">
        <f>VLOOKUP($IF254,Data!$B:$CP,Daily!JR$10,0)</f>
        <v>0</v>
      </c>
      <c r="JS254" s="8">
        <f>VLOOKUP($IF254,Data!$B:$CP,Daily!JS$10,0)</f>
        <v>0</v>
      </c>
      <c r="JT254" s="8">
        <f>VLOOKUP($IF254,Data!$B:$CP,Daily!JT$10,0)</f>
        <v>0</v>
      </c>
      <c r="JU254" s="8">
        <f>VLOOKUP($IF254,Data!$B:$CP,Daily!JU$10,0)</f>
        <v>0</v>
      </c>
      <c r="JV254" s="8">
        <f>VLOOKUP($IF254,Data!$B:$CP,Daily!JV$10,0)</f>
        <v>0</v>
      </c>
      <c r="JW254" s="8">
        <f>VLOOKUP($IF254,Data!$B:$CP,Daily!JW$10,0)</f>
        <v>0</v>
      </c>
      <c r="JX254" s="8">
        <f>VLOOKUP($IF254,Data!$B:$CP,Daily!JX$10,0)</f>
        <v>0</v>
      </c>
      <c r="JY254" s="8">
        <f>VLOOKUP($IF254,Data!$B:$CP,Daily!JY$10,0)</f>
        <v>0</v>
      </c>
      <c r="JZ254" s="8">
        <f>VLOOKUP($IF254,Data!$B:$CP,Daily!JZ$10,0)</f>
        <v>0</v>
      </c>
      <c r="KA254" s="8">
        <f>VLOOKUP($IF254,Data!$B:$CP,Daily!KA$10,0)</f>
        <v>0</v>
      </c>
      <c r="KB254" s="8">
        <f>VLOOKUP($IF254,Data!$B:$CP,Daily!KB$10,0)</f>
        <v>0</v>
      </c>
      <c r="KC254" s="8">
        <f>VLOOKUP($IF254,Data!$B:$CP,Daily!KC$10,0)</f>
        <v>0</v>
      </c>
      <c r="KD254" s="8">
        <f>VLOOKUP($IF254,Data!$B:$CP,Daily!KD$10,0)</f>
        <v>0</v>
      </c>
      <c r="KE254" s="8">
        <f>VLOOKUP($IF254,Data!$B:$CP,Daily!KE$10,0)</f>
        <v>0</v>
      </c>
      <c r="KF254" s="8">
        <f>VLOOKUP($IF254,Data!$B:$CP,Daily!KF$10,0)</f>
        <v>0</v>
      </c>
      <c r="KG254" s="8">
        <f>VLOOKUP($IF254,Data!$B:$CP,Daily!KG$10,0)</f>
        <v>0</v>
      </c>
      <c r="KH254" s="8">
        <f>VLOOKUP($IF254,Data!$B:$CP,Daily!KH$10,0)</f>
        <v>0</v>
      </c>
      <c r="KI254" s="8">
        <f>VLOOKUP($IF254,Data!$B:$CP,Daily!KI$10,0)</f>
        <v>0</v>
      </c>
      <c r="KJ254" s="8">
        <f>VLOOKUP($IF254,Data!$B:$CP,Daily!KJ$10,0)</f>
        <v>0</v>
      </c>
      <c r="KK254" s="8">
        <f>VLOOKUP($IF254,Data!$B:$CP,Daily!KK$10,0)</f>
        <v>0</v>
      </c>
      <c r="KL254" s="8">
        <f>VLOOKUP($IF254,Data!$B:$CP,Daily!KL$10,0)</f>
        <v>0</v>
      </c>
      <c r="KM254" s="8">
        <f>VLOOKUP($IF254,Data!$B:$CP,Daily!KM$10,0)</f>
        <v>0</v>
      </c>
      <c r="KN254" s="8">
        <f>VLOOKUP($IF254,Data!$B:$CP,Daily!KN$10,0)</f>
        <v>0</v>
      </c>
      <c r="KO254" s="8">
        <f>VLOOKUP($IF254,Data!$B:$CP,Daily!KO$10,0)</f>
        <v>0</v>
      </c>
      <c r="KP254" s="8">
        <f>VLOOKUP($IF254,Data!$B:$CP,Daily!KP$10,0)</f>
        <v>0</v>
      </c>
      <c r="KQ254" s="8">
        <f>VLOOKUP($IF254,Data!$B:$CP,Daily!KQ$10,0)</f>
        <v>0</v>
      </c>
      <c r="KR254" s="8">
        <f>VLOOKUP($IF254,Data!$B:$CP,Daily!KR$10,0)</f>
        <v>0</v>
      </c>
      <c r="KS254" s="8">
        <f>VLOOKUP($IF254,Data!$B:$CP,Daily!KS$10,0)</f>
        <v>0</v>
      </c>
      <c r="KT254" s="8">
        <f>VLOOKUP($IF254,Data!$B:$CP,Daily!KT$10,0)</f>
        <v>0</v>
      </c>
      <c r="KU254" s="8">
        <f>VLOOKUP($IF254,Data!$B:$CP,Daily!KU$10,0)</f>
        <v>0</v>
      </c>
      <c r="KV254" s="8">
        <f>VLOOKUP($IF254,Data!$B:$CP,Daily!KV$10,0)</f>
        <v>0</v>
      </c>
      <c r="KW254" s="8">
        <f>VLOOKUP($IF254,Data!$B:$CP,Daily!KW$10,0)</f>
        <v>0</v>
      </c>
      <c r="KX254" s="8">
        <f>VLOOKUP($IF254,Data!$B:$CP,Daily!KX$10,0)</f>
        <v>0</v>
      </c>
      <c r="KY254" s="8">
        <f>VLOOKUP($IF254,Data!$B:$CP,Daily!KY$10,0)</f>
        <v>0</v>
      </c>
      <c r="KZ254" s="8">
        <f>VLOOKUP($IF254,Data!$B:$CP,Daily!KZ$10,0)</f>
        <v>0</v>
      </c>
      <c r="LA254" s="8">
        <f>VLOOKUP($IF254,Data!$B:$CP,Daily!LA$10,0)</f>
        <v>0</v>
      </c>
      <c r="LB254" s="8">
        <f>VLOOKUP($IF254,Data!$B:$CP,Daily!LB$10,0)</f>
        <v>0</v>
      </c>
      <c r="LC254" s="8">
        <f>VLOOKUP($IF254,Data!$B:$CP,Daily!LC$10,0)</f>
        <v>0</v>
      </c>
      <c r="LD254" s="8">
        <f>VLOOKUP($IF254,Data!$B:$CP,Daily!LD$10,0)</f>
        <v>0</v>
      </c>
      <c r="LE254" s="8">
        <f>VLOOKUP($IF254,Data!$B:$CP,Daily!LE$10,0)</f>
        <v>0</v>
      </c>
      <c r="LF254" s="8">
        <f>VLOOKUP($IF254,Data!$B:$CP,Daily!LF$10,0)</f>
        <v>0</v>
      </c>
      <c r="LG254" s="8">
        <f>VLOOKUP($IF254,Data!$B:$CP,Daily!LG$10,0)</f>
        <v>0</v>
      </c>
      <c r="LH254" s="8">
        <f>VLOOKUP($IF254,Data!$B:$CP,Daily!LH$10,0)</f>
        <v>0</v>
      </c>
      <c r="LI254" s="8">
        <f>VLOOKUP($IF254,Data!$B:$CP,Daily!LI$10,0)</f>
        <v>0</v>
      </c>
      <c r="LJ254" s="8">
        <f>VLOOKUP($IF254,Data!$B:$CP,Daily!LJ$10,0)</f>
        <v>0</v>
      </c>
      <c r="LK254" s="8">
        <f>VLOOKUP($IF254,Data!$B:$CP,Daily!LK$10,0)</f>
        <v>254</v>
      </c>
      <c r="LL254" s="8">
        <f>VLOOKUP($IF254,Data!$B:$CP,Daily!LL$10,0)</f>
        <v>498</v>
      </c>
      <c r="LM254" s="8">
        <f>VLOOKUP($IF254,Data!$B:$CP,Daily!LM$10,0)</f>
        <v>559</v>
      </c>
      <c r="LN254" s="8">
        <f>VLOOKUP($IF254,Data!$B:$CP,Daily!LN$10,0)</f>
        <v>540</v>
      </c>
      <c r="LO254" s="8">
        <f>VLOOKUP($IF254,Data!$B:$CP,Daily!LO$10,0)</f>
        <v>519</v>
      </c>
      <c r="LP254" s="8">
        <f>VLOOKUP($IF254,Data!$B:$CP,Daily!LP$10,0)</f>
        <v>493</v>
      </c>
      <c r="LQ254" s="8">
        <f>VLOOKUP($IF254,Data!$B:$CP,Daily!LQ$10,0)</f>
        <v>442</v>
      </c>
      <c r="LR254" s="8">
        <f>VLOOKUP($IF254,Data!$B:$CP,Daily!LR$10,0)</f>
        <v>486</v>
      </c>
      <c r="LS254" s="8">
        <f>VLOOKUP($IF254,Data!$B:$CP,Daily!LS$10,0)</f>
        <v>460</v>
      </c>
      <c r="LU254" s="8">
        <f t="shared" ref="LU254:LU258" si="3498">_xlfn.QUARTILE.INC($IH254:$LR254,1)</f>
        <v>0</v>
      </c>
      <c r="LV254" s="8">
        <f t="shared" ref="LV254:LV258" si="3499">_xlfn.QUARTILE.INC($IH254:$LR254,3)</f>
        <v>0</v>
      </c>
      <c r="LW254" s="8">
        <f t="shared" ref="LW254:LW258" si="3500">LV254-LU254</f>
        <v>0</v>
      </c>
      <c r="LX254" s="8">
        <f>LV254+(1.25*LW254)</f>
        <v>0</v>
      </c>
      <c r="LY254" s="8">
        <f>LU254-(1.25*LW254)</f>
        <v>0</v>
      </c>
      <c r="LZ254" s="45"/>
      <c r="MA254" s="9">
        <f>_xlfn.STDEV.P(JL254:LS254)</f>
        <v>171.8035530288397</v>
      </c>
      <c r="MB254" s="9">
        <f>AVERAGE(LL254:LR254)</f>
        <v>505.28571428571428</v>
      </c>
      <c r="MC254" s="9">
        <f>AVERAGE(KO254:LR254)</f>
        <v>126.36666666666666</v>
      </c>
      <c r="MD254" s="1"/>
    </row>
    <row r="255" spans="4:342" x14ac:dyDescent="0.35">
      <c r="D255" s="89" t="str">
        <f>IFERROR(MID(LEFT(Data!C683,FIND("sc",Data!C683)-2),13,50),0)</f>
        <v>residential/mobile/deals.html</v>
      </c>
      <c r="E255" s="53" t="s">
        <v>979</v>
      </c>
      <c r="F255" s="192"/>
      <c r="G255" s="192"/>
      <c r="H255" s="55"/>
      <c r="I255" s="192"/>
      <c r="J255" s="78"/>
      <c r="K255" s="48"/>
      <c r="L255" s="50"/>
      <c r="M255" s="53"/>
      <c r="N255" s="192"/>
      <c r="O255" s="192"/>
      <c r="P255" s="55"/>
      <c r="Q255" s="192"/>
      <c r="R255" s="78"/>
      <c r="S255" s="48"/>
      <c r="T255" s="50"/>
      <c r="U255" s="53" t="str">
        <f>VLOOKUP($D255,'Metric Nature'!$C:$D,2,0)&amp;IF(($V255&lt;(LY255)),"Below",IF(($V255&gt;(LX255)),"Above","Within"))</f>
        <v>PositiveWithin</v>
      </c>
      <c r="V255" s="192">
        <f>LS255</f>
        <v>32</v>
      </c>
      <c r="W255" s="192">
        <f t="shared" si="3494"/>
        <v>34.857142857142854</v>
      </c>
      <c r="X255" s="55">
        <f t="shared" si="3495"/>
        <v>-8.1967213114754023E-2</v>
      </c>
      <c r="Y255" s="192">
        <f t="shared" si="3496"/>
        <v>213.43333333333334</v>
      </c>
      <c r="Z255" s="78">
        <f t="shared" si="3497"/>
        <v>-0.85007027955645786</v>
      </c>
      <c r="AA255" s="48">
        <f t="shared" ref="AA255" si="3501">MA255/AA$36</f>
        <v>4.5984766323803127E-2</v>
      </c>
      <c r="AB255" s="50"/>
      <c r="AC255" s="46"/>
      <c r="AI255" s="7"/>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14"/>
      <c r="DW255" s="8"/>
      <c r="DX255" s="8"/>
      <c r="DY255" s="8"/>
      <c r="DZ255" s="8"/>
      <c r="EA255" s="8"/>
      <c r="EB255" s="14"/>
      <c r="EC255" s="9"/>
      <c r="ED255" s="9"/>
      <c r="EE255" s="9"/>
      <c r="EF255" s="1"/>
      <c r="EG255" s="7"/>
      <c r="EH255" s="7"/>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13"/>
      <c r="HV255" s="8"/>
      <c r="HW255" s="8"/>
      <c r="HX255" s="8"/>
      <c r="HY255" s="8"/>
      <c r="HZ255" s="8"/>
      <c r="IA255" s="43"/>
      <c r="IB255" s="9"/>
      <c r="IC255" s="9"/>
      <c r="ID255" s="9"/>
      <c r="IE255" s="1"/>
      <c r="IF255" s="7" t="str">
        <f>Data!B683</f>
        <v>www.cox.com/residential/mobile/deals.html?sc_id=cr_mobile_app_z_coxapp_z_swrve_emb_mobile_holidays_2Google Android</v>
      </c>
      <c r="IG255" s="7" t="str">
        <f>Data!C683</f>
        <v>www.cox.com/residential/mobile/deals.html?sc_id=cr_mobile_app_z_coxapp_z_swrve_emb_mobile_holidays_2</v>
      </c>
      <c r="IH255" s="8">
        <f>VLOOKUP($IF255,Data!$B:$CP,Daily!IH$10,0)</f>
        <v>0</v>
      </c>
      <c r="II255" s="8">
        <f>VLOOKUP($IF255,Data!$B:$CP,Daily!II$10,0)</f>
        <v>0</v>
      </c>
      <c r="IJ255" s="8">
        <f>VLOOKUP($IF255,Data!$B:$CP,Daily!IJ$10,0)</f>
        <v>0</v>
      </c>
      <c r="IK255" s="8">
        <f>VLOOKUP($IF255,Data!$B:$CP,Daily!IK$10,0)</f>
        <v>0</v>
      </c>
      <c r="IL255" s="8">
        <f>VLOOKUP($IF255,Data!$B:$CP,Daily!IL$10,0)</f>
        <v>0</v>
      </c>
      <c r="IM255" s="8">
        <f>VLOOKUP($IF255,Data!$B:$CP,Daily!IM$10,0)</f>
        <v>0</v>
      </c>
      <c r="IN255" s="8">
        <f>VLOOKUP($IF255,Data!$B:$CP,Daily!IN$10,0)</f>
        <v>0</v>
      </c>
      <c r="IO255" s="8">
        <f>VLOOKUP($IF255,Data!$B:$CP,Daily!IO$10,0)</f>
        <v>0</v>
      </c>
      <c r="IP255" s="8">
        <f>VLOOKUP($IF255,Data!$B:$CP,Daily!IP$10,0)</f>
        <v>0</v>
      </c>
      <c r="IQ255" s="8">
        <f>VLOOKUP($IF255,Data!$B:$CP,Daily!IQ$10,0)</f>
        <v>0</v>
      </c>
      <c r="IR255" s="8">
        <f>VLOOKUP($IF255,Data!$B:$CP,Daily!IR$10,0)</f>
        <v>0</v>
      </c>
      <c r="IS255" s="8">
        <f>VLOOKUP($IF255,Data!$B:$CP,Daily!IS$10,0)</f>
        <v>0</v>
      </c>
      <c r="IT255" s="8">
        <f>VLOOKUP($IF255,Data!$B:$CP,Daily!IT$10,0)</f>
        <v>0</v>
      </c>
      <c r="IU255" s="8">
        <f>VLOOKUP($IF255,Data!$B:$CP,Daily!IU$10,0)</f>
        <v>0</v>
      </c>
      <c r="IV255" s="8">
        <f>VLOOKUP($IF255,Data!$B:$CP,Daily!IV$10,0)</f>
        <v>0</v>
      </c>
      <c r="IW255" s="8">
        <f>VLOOKUP($IF255,Data!$B:$CP,Daily!IW$10,0)</f>
        <v>0</v>
      </c>
      <c r="IX255" s="8">
        <f>VLOOKUP($IF255,Data!$B:$CP,Daily!IX$10,0)</f>
        <v>0</v>
      </c>
      <c r="IY255" s="8">
        <f>VLOOKUP($IF255,Data!$B:$CP,Daily!IY$10,0)</f>
        <v>0</v>
      </c>
      <c r="IZ255" s="8">
        <f>VLOOKUP($IF255,Data!$B:$CP,Daily!IZ$10,0)</f>
        <v>0</v>
      </c>
      <c r="JA255" s="8">
        <f>VLOOKUP($IF255,Data!$B:$CP,Daily!JA$10,0)</f>
        <v>0</v>
      </c>
      <c r="JB255" s="8">
        <f>VLOOKUP($IF255,Data!$B:$CP,Daily!JB$10,0)</f>
        <v>0</v>
      </c>
      <c r="JC255" s="8">
        <f>VLOOKUP($IF255,Data!$B:$CP,Daily!JC$10,0)</f>
        <v>0</v>
      </c>
      <c r="JD255" s="8">
        <f>VLOOKUP($IF255,Data!$B:$CP,Daily!JD$10,0)</f>
        <v>0</v>
      </c>
      <c r="JE255" s="8">
        <f>VLOOKUP($IF255,Data!$B:$CP,Daily!JE$10,0)</f>
        <v>0</v>
      </c>
      <c r="JF255" s="8">
        <f>VLOOKUP($IF255,Data!$B:$CP,Daily!JF$10,0)</f>
        <v>0</v>
      </c>
      <c r="JG255" s="8">
        <f>VLOOKUP($IF255,Data!$B:$CP,Daily!JG$10,0)</f>
        <v>0</v>
      </c>
      <c r="JH255" s="8">
        <f>VLOOKUP($IF255,Data!$B:$CP,Daily!JH$10,0)</f>
        <v>0</v>
      </c>
      <c r="JI255" s="8">
        <f>VLOOKUP($IF255,Data!$B:$CP,Daily!JI$10,0)</f>
        <v>0</v>
      </c>
      <c r="JJ255" s="8">
        <f>VLOOKUP($IF255,Data!$B:$CP,Daily!JJ$10,0)</f>
        <v>0</v>
      </c>
      <c r="JK255" s="8">
        <f>VLOOKUP($IF255,Data!$B:$CP,Daily!JK$10,0)</f>
        <v>0</v>
      </c>
      <c r="JL255" s="8">
        <f>VLOOKUP($IF255,Data!$B:$CP,Daily!JL$10,0)</f>
        <v>0</v>
      </c>
      <c r="JM255" s="8">
        <f>VLOOKUP($IF255,Data!$B:$CP,Daily!JM$10,0)</f>
        <v>0</v>
      </c>
      <c r="JN255" s="8">
        <f>VLOOKUP($IF255,Data!$B:$CP,Daily!JN$10,0)</f>
        <v>0</v>
      </c>
      <c r="JO255" s="8">
        <f>VLOOKUP($IF255,Data!$B:$CP,Daily!JO$10,0)</f>
        <v>0</v>
      </c>
      <c r="JP255" s="8">
        <f>VLOOKUP($IF255,Data!$B:$CP,Daily!JP$10,0)</f>
        <v>0</v>
      </c>
      <c r="JQ255" s="8">
        <f>VLOOKUP($IF255,Data!$B:$CP,Daily!JQ$10,0)</f>
        <v>0</v>
      </c>
      <c r="JR255" s="8">
        <f>VLOOKUP($IF255,Data!$B:$CP,Daily!JR$10,0)</f>
        <v>0</v>
      </c>
      <c r="JS255" s="8">
        <f>VLOOKUP($IF255,Data!$B:$CP,Daily!JS$10,0)</f>
        <v>0</v>
      </c>
      <c r="JT255" s="8">
        <f>VLOOKUP($IF255,Data!$B:$CP,Daily!JT$10,0)</f>
        <v>0</v>
      </c>
      <c r="JU255" s="8">
        <f>VLOOKUP($IF255,Data!$B:$CP,Daily!JU$10,0)</f>
        <v>0</v>
      </c>
      <c r="JV255" s="8">
        <f>VLOOKUP($IF255,Data!$B:$CP,Daily!JV$10,0)</f>
        <v>0</v>
      </c>
      <c r="JW255" s="8">
        <f>VLOOKUP($IF255,Data!$B:$CP,Daily!JW$10,0)</f>
        <v>0</v>
      </c>
      <c r="JX255" s="8">
        <f>VLOOKUP($IF255,Data!$B:$CP,Daily!JX$10,0)</f>
        <v>0</v>
      </c>
      <c r="JY255" s="8">
        <f>VLOOKUP($IF255,Data!$B:$CP,Daily!JY$10,0)</f>
        <v>0</v>
      </c>
      <c r="JZ255" s="8">
        <f>VLOOKUP($IF255,Data!$B:$CP,Daily!JZ$10,0)</f>
        <v>0</v>
      </c>
      <c r="KA255" s="8">
        <f>VLOOKUP($IF255,Data!$B:$CP,Daily!KA$10,0)</f>
        <v>0</v>
      </c>
      <c r="KB255" s="8">
        <f>VLOOKUP($IF255,Data!$B:$CP,Daily!KB$10,0)</f>
        <v>0</v>
      </c>
      <c r="KC255" s="8">
        <f>VLOOKUP($IF255,Data!$B:$CP,Daily!KC$10,0)</f>
        <v>0</v>
      </c>
      <c r="KD255" s="8">
        <f>VLOOKUP($IF255,Data!$B:$CP,Daily!KD$10,0)</f>
        <v>0</v>
      </c>
      <c r="KE255" s="8">
        <f>VLOOKUP($IF255,Data!$B:$CP,Daily!KE$10,0)</f>
        <v>0</v>
      </c>
      <c r="KF255" s="8">
        <f>VLOOKUP($IF255,Data!$B:$CP,Daily!KF$10,0)</f>
        <v>0</v>
      </c>
      <c r="KG255" s="8">
        <f>VLOOKUP($IF255,Data!$B:$CP,Daily!KG$10,0)</f>
        <v>0</v>
      </c>
      <c r="KH255" s="8">
        <f>VLOOKUP($IF255,Data!$B:$CP,Daily!KH$10,0)</f>
        <v>0</v>
      </c>
      <c r="KI255" s="8">
        <f>VLOOKUP($IF255,Data!$B:$CP,Daily!KI$10,0)</f>
        <v>0</v>
      </c>
      <c r="KJ255" s="8">
        <f>VLOOKUP($IF255,Data!$B:$CP,Daily!KJ$10,0)</f>
        <v>0</v>
      </c>
      <c r="KK255" s="8">
        <f>VLOOKUP($IF255,Data!$B:$CP,Daily!KK$10,0)</f>
        <v>0</v>
      </c>
      <c r="KL255" s="8">
        <f>VLOOKUP($IF255,Data!$B:$CP,Daily!KL$10,0)</f>
        <v>0</v>
      </c>
      <c r="KM255" s="8">
        <f>VLOOKUP($IF255,Data!$B:$CP,Daily!KM$10,0)</f>
        <v>0</v>
      </c>
      <c r="KN255" s="8">
        <f>VLOOKUP($IF255,Data!$B:$CP,Daily!KN$10,0)</f>
        <v>0</v>
      </c>
      <c r="KO255" s="8">
        <f>VLOOKUP($IF255,Data!$B:$CP,Daily!KO$10,0)</f>
        <v>0</v>
      </c>
      <c r="KP255" s="8">
        <f>VLOOKUP($IF255,Data!$B:$CP,Daily!KP$10,0)</f>
        <v>0</v>
      </c>
      <c r="KQ255" s="8">
        <f>VLOOKUP($IF255,Data!$B:$CP,Daily!KQ$10,0)</f>
        <v>0</v>
      </c>
      <c r="KR255" s="8">
        <f>VLOOKUP($IF255,Data!$B:$CP,Daily!KR$10,0)</f>
        <v>132</v>
      </c>
      <c r="KS255" s="8">
        <f>VLOOKUP($IF255,Data!$B:$CP,Daily!KS$10,0)</f>
        <v>288</v>
      </c>
      <c r="KT255" s="8">
        <f>VLOOKUP($IF255,Data!$B:$CP,Daily!KT$10,0)</f>
        <v>359</v>
      </c>
      <c r="KU255" s="8">
        <f>VLOOKUP($IF255,Data!$B:$CP,Daily!KU$10,0)</f>
        <v>335</v>
      </c>
      <c r="KV255" s="8">
        <f>VLOOKUP($IF255,Data!$B:$CP,Daily!KV$10,0)</f>
        <v>364</v>
      </c>
      <c r="KW255" s="8">
        <f>VLOOKUP($IF255,Data!$B:$CP,Daily!KW$10,0)</f>
        <v>318</v>
      </c>
      <c r="KX255" s="8">
        <f>VLOOKUP($IF255,Data!$B:$CP,Daily!KX$10,0)</f>
        <v>341</v>
      </c>
      <c r="KY255" s="8">
        <f>VLOOKUP($IF255,Data!$B:$CP,Daily!KY$10,0)</f>
        <v>348</v>
      </c>
      <c r="KZ255" s="8">
        <f>VLOOKUP($IF255,Data!$B:$CP,Daily!KZ$10,0)</f>
        <v>342</v>
      </c>
      <c r="LA255" s="8">
        <f>VLOOKUP($IF255,Data!$B:$CP,Daily!LA$10,0)</f>
        <v>348</v>
      </c>
      <c r="LB255" s="8">
        <f>VLOOKUP($IF255,Data!$B:$CP,Daily!LB$10,0)</f>
        <v>331</v>
      </c>
      <c r="LC255" s="8">
        <f>VLOOKUP($IF255,Data!$B:$CP,Daily!LC$10,0)</f>
        <v>269</v>
      </c>
      <c r="LD255" s="8">
        <f>VLOOKUP($IF255,Data!$B:$CP,Daily!LD$10,0)</f>
        <v>335</v>
      </c>
      <c r="LE255" s="8">
        <f>VLOOKUP($IF255,Data!$B:$CP,Daily!LE$10,0)</f>
        <v>320</v>
      </c>
      <c r="LF255" s="8">
        <f>VLOOKUP($IF255,Data!$B:$CP,Daily!LF$10,0)</f>
        <v>322</v>
      </c>
      <c r="LG255" s="8">
        <f>VLOOKUP($IF255,Data!$B:$CP,Daily!LG$10,0)</f>
        <v>409</v>
      </c>
      <c r="LH255" s="8">
        <f>VLOOKUP($IF255,Data!$B:$CP,Daily!LH$10,0)</f>
        <v>335</v>
      </c>
      <c r="LI255" s="8">
        <f>VLOOKUP($IF255,Data!$B:$CP,Daily!LI$10,0)</f>
        <v>279</v>
      </c>
      <c r="LJ255" s="8">
        <f>VLOOKUP($IF255,Data!$B:$CP,Daily!LJ$10,0)</f>
        <v>238</v>
      </c>
      <c r="LK255" s="8">
        <f>VLOOKUP($IF255,Data!$B:$CP,Daily!LK$10,0)</f>
        <v>146</v>
      </c>
      <c r="LL255" s="8">
        <f>VLOOKUP($IF255,Data!$B:$CP,Daily!LL$10,0)</f>
        <v>34</v>
      </c>
      <c r="LM255" s="8">
        <f>VLOOKUP($IF255,Data!$B:$CP,Daily!LM$10,0)</f>
        <v>35</v>
      </c>
      <c r="LN255" s="8">
        <f>VLOOKUP($IF255,Data!$B:$CP,Daily!LN$10,0)</f>
        <v>38</v>
      </c>
      <c r="LO255" s="8">
        <f>VLOOKUP($IF255,Data!$B:$CP,Daily!LO$10,0)</f>
        <v>30</v>
      </c>
      <c r="LP255" s="8">
        <f>VLOOKUP($IF255,Data!$B:$CP,Daily!LP$10,0)</f>
        <v>43</v>
      </c>
      <c r="LQ255" s="8">
        <f>VLOOKUP($IF255,Data!$B:$CP,Daily!LQ$10,0)</f>
        <v>40</v>
      </c>
      <c r="LR255" s="8">
        <f>VLOOKUP($IF255,Data!$B:$CP,Daily!LR$10,0)</f>
        <v>24</v>
      </c>
      <c r="LS255" s="8">
        <f>VLOOKUP($IF255,Data!$B:$CP,Daily!LS$10,0)</f>
        <v>32</v>
      </c>
      <c r="LU255" s="8">
        <f t="shared" si="3498"/>
        <v>0</v>
      </c>
      <c r="LV255" s="8">
        <f t="shared" si="3499"/>
        <v>38</v>
      </c>
      <c r="LW255" s="8">
        <f t="shared" si="3500"/>
        <v>38</v>
      </c>
      <c r="LX255" s="8">
        <f t="shared" ref="LX255:LX258" si="3502">LV255+(1.25*LW255)</f>
        <v>85.5</v>
      </c>
      <c r="LY255" s="8">
        <f t="shared" ref="LY255:LY258" si="3503">LU255-(1.25*LW255)</f>
        <v>-47.5</v>
      </c>
      <c r="LZ255" s="45"/>
      <c r="MA255" s="9">
        <f t="shared" ref="MA255:MA258" si="3504">_xlfn.STDEV.P(JL255:LS255)</f>
        <v>147.51865701214427</v>
      </c>
      <c r="MB255" s="9">
        <f t="shared" ref="MB255:MB258" si="3505">AVERAGE(LL255:LR255)</f>
        <v>34.857142857142854</v>
      </c>
      <c r="MC255" s="9">
        <f t="shared" ref="MC255:MC258" si="3506">AVERAGE(KO255:LR255)</f>
        <v>213.43333333333334</v>
      </c>
    </row>
    <row r="256" spans="4:342" x14ac:dyDescent="0.35">
      <c r="D256" s="89" t="str">
        <f>IFERROR(MID(LEFT(Data!C684,FIND("sc",Data!C684)-2),13,50),0)</f>
        <v>residential/refer-a-friend.html?</v>
      </c>
      <c r="E256" s="53" t="s">
        <v>979</v>
      </c>
      <c r="F256" s="192"/>
      <c r="G256" s="192"/>
      <c r="H256" s="55"/>
      <c r="I256" s="192"/>
      <c r="J256" s="48"/>
      <c r="K256" s="48"/>
      <c r="L256" s="50"/>
      <c r="M256" s="53"/>
      <c r="N256" s="192"/>
      <c r="O256" s="192"/>
      <c r="P256" s="55"/>
      <c r="Q256" s="192"/>
      <c r="R256" s="48"/>
      <c r="S256" s="48"/>
      <c r="T256" s="50"/>
      <c r="U256" s="53" t="str">
        <f>VLOOKUP($D256,'Metric Nature'!$C:$D,2,0)&amp;IF(($V256&lt;(LY256)),"Below",IF(($V256&gt;(LX256)),"Above","Within"))</f>
        <v>PositiveAbove</v>
      </c>
      <c r="V256" s="192">
        <f>LS256</f>
        <v>7</v>
      </c>
      <c r="W256" s="192">
        <f t="shared" si="3494"/>
        <v>10.714285714285714</v>
      </c>
      <c r="X256" s="55">
        <f t="shared" si="3495"/>
        <v>-0.34666666666666662</v>
      </c>
      <c r="Y256" s="192">
        <f t="shared" si="3496"/>
        <v>3.5666666666666669</v>
      </c>
      <c r="Z256" s="48">
        <f t="shared" si="3497"/>
        <v>0.96261682242990643</v>
      </c>
      <c r="AA256" s="48">
        <v>4.2186115430498175E-2</v>
      </c>
      <c r="AB256" s="50"/>
      <c r="AC256" s="46"/>
      <c r="AI256" s="7"/>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14"/>
      <c r="DW256" s="8"/>
      <c r="DX256" s="8"/>
      <c r="DY256" s="8"/>
      <c r="DZ256" s="8"/>
      <c r="EA256" s="8"/>
      <c r="EB256" s="14"/>
      <c r="EC256" s="9"/>
      <c r="ED256" s="9"/>
      <c r="EE256" s="9"/>
      <c r="EF256" s="1"/>
      <c r="EG256" s="7"/>
      <c r="EH256" s="7"/>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13"/>
      <c r="HV256" s="8"/>
      <c r="HW256" s="8"/>
      <c r="HX256" s="8"/>
      <c r="HY256" s="8"/>
      <c r="HZ256" s="8"/>
      <c r="IA256" s="43"/>
      <c r="IB256" s="9"/>
      <c r="IC256" s="9"/>
      <c r="ID256" s="9"/>
      <c r="IE256" s="1"/>
      <c r="IF256" s="7" t="str">
        <f>Data!B684</f>
        <v>www.cox.com/residential/refer-a-friend.html?&amp;sc_id=cr_mobile_app_z_coxapp_z_swrve_emb_extoleGoogle Android</v>
      </c>
      <c r="IG256" s="7" t="str">
        <f>Data!C684</f>
        <v>www.cox.com/residential/refer-a-friend.html?&amp;sc_id=cr_mobile_app_z_coxapp_z_swrve_emb_extole</v>
      </c>
      <c r="IH256" s="8">
        <f>VLOOKUP($IF256,Data!$B:$CP,Daily!IH$10,0)</f>
        <v>0</v>
      </c>
      <c r="II256" s="8">
        <f>VLOOKUP($IF256,Data!$B:$CP,Daily!II$10,0)</f>
        <v>0</v>
      </c>
      <c r="IJ256" s="8">
        <f>VLOOKUP($IF256,Data!$B:$CP,Daily!IJ$10,0)</f>
        <v>0</v>
      </c>
      <c r="IK256" s="8">
        <f>VLOOKUP($IF256,Data!$B:$CP,Daily!IK$10,0)</f>
        <v>0</v>
      </c>
      <c r="IL256" s="8">
        <f>VLOOKUP($IF256,Data!$B:$CP,Daily!IL$10,0)</f>
        <v>0</v>
      </c>
      <c r="IM256" s="8">
        <f>VLOOKUP($IF256,Data!$B:$CP,Daily!IM$10,0)</f>
        <v>0</v>
      </c>
      <c r="IN256" s="8">
        <f>VLOOKUP($IF256,Data!$B:$CP,Daily!IN$10,0)</f>
        <v>0</v>
      </c>
      <c r="IO256" s="8">
        <f>VLOOKUP($IF256,Data!$B:$CP,Daily!IO$10,0)</f>
        <v>0</v>
      </c>
      <c r="IP256" s="8">
        <f>VLOOKUP($IF256,Data!$B:$CP,Daily!IP$10,0)</f>
        <v>0</v>
      </c>
      <c r="IQ256" s="8">
        <f>VLOOKUP($IF256,Data!$B:$CP,Daily!IQ$10,0)</f>
        <v>0</v>
      </c>
      <c r="IR256" s="8">
        <f>VLOOKUP($IF256,Data!$B:$CP,Daily!IR$10,0)</f>
        <v>0</v>
      </c>
      <c r="IS256" s="8">
        <f>VLOOKUP($IF256,Data!$B:$CP,Daily!IS$10,0)</f>
        <v>1</v>
      </c>
      <c r="IT256" s="8">
        <f>VLOOKUP($IF256,Data!$B:$CP,Daily!IT$10,0)</f>
        <v>0</v>
      </c>
      <c r="IU256" s="8">
        <f>VLOOKUP($IF256,Data!$B:$CP,Daily!IU$10,0)</f>
        <v>0</v>
      </c>
      <c r="IV256" s="8">
        <f>VLOOKUP($IF256,Data!$B:$CP,Daily!IV$10,0)</f>
        <v>0</v>
      </c>
      <c r="IW256" s="8">
        <f>VLOOKUP($IF256,Data!$B:$CP,Daily!IW$10,0)</f>
        <v>0</v>
      </c>
      <c r="IX256" s="8">
        <f>VLOOKUP($IF256,Data!$B:$CP,Daily!IX$10,0)</f>
        <v>0</v>
      </c>
      <c r="IY256" s="8">
        <f>VLOOKUP($IF256,Data!$B:$CP,Daily!IY$10,0)</f>
        <v>0</v>
      </c>
      <c r="IZ256" s="8">
        <f>VLOOKUP($IF256,Data!$B:$CP,Daily!IZ$10,0)</f>
        <v>0</v>
      </c>
      <c r="JA256" s="8">
        <f>VLOOKUP($IF256,Data!$B:$CP,Daily!JA$10,0)</f>
        <v>0</v>
      </c>
      <c r="JB256" s="8">
        <f>VLOOKUP($IF256,Data!$B:$CP,Daily!JB$10,0)</f>
        <v>0</v>
      </c>
      <c r="JC256" s="8">
        <f>VLOOKUP($IF256,Data!$B:$CP,Daily!JC$10,0)</f>
        <v>0</v>
      </c>
      <c r="JD256" s="8">
        <f>VLOOKUP($IF256,Data!$B:$CP,Daily!JD$10,0)</f>
        <v>0</v>
      </c>
      <c r="JE256" s="8">
        <f>VLOOKUP($IF256,Data!$B:$CP,Daily!JE$10,0)</f>
        <v>0</v>
      </c>
      <c r="JF256" s="8">
        <f>VLOOKUP($IF256,Data!$B:$CP,Daily!JF$10,0)</f>
        <v>0</v>
      </c>
      <c r="JG256" s="8">
        <f>VLOOKUP($IF256,Data!$B:$CP,Daily!JG$10,0)</f>
        <v>0</v>
      </c>
      <c r="JH256" s="8">
        <f>VLOOKUP($IF256,Data!$B:$CP,Daily!JH$10,0)</f>
        <v>0</v>
      </c>
      <c r="JI256" s="8">
        <f>VLOOKUP($IF256,Data!$B:$CP,Daily!JI$10,0)</f>
        <v>0</v>
      </c>
      <c r="JJ256" s="8">
        <f>VLOOKUP($IF256,Data!$B:$CP,Daily!JJ$10,0)</f>
        <v>0</v>
      </c>
      <c r="JK256" s="8">
        <f>VLOOKUP($IF256,Data!$B:$CP,Daily!JK$10,0)</f>
        <v>0</v>
      </c>
      <c r="JL256" s="8">
        <f>VLOOKUP($IF256,Data!$B:$CP,Daily!JL$10,0)</f>
        <v>0</v>
      </c>
      <c r="JM256" s="8">
        <f>VLOOKUP($IF256,Data!$B:$CP,Daily!JM$10,0)</f>
        <v>0</v>
      </c>
      <c r="JN256" s="8">
        <f>VLOOKUP($IF256,Data!$B:$CP,Daily!JN$10,0)</f>
        <v>0</v>
      </c>
      <c r="JO256" s="8">
        <f>VLOOKUP($IF256,Data!$B:$CP,Daily!JO$10,0)</f>
        <v>0</v>
      </c>
      <c r="JP256" s="8">
        <f>VLOOKUP($IF256,Data!$B:$CP,Daily!JP$10,0)</f>
        <v>0</v>
      </c>
      <c r="JQ256" s="8">
        <f>VLOOKUP($IF256,Data!$B:$CP,Daily!JQ$10,0)</f>
        <v>0</v>
      </c>
      <c r="JR256" s="8">
        <f>VLOOKUP($IF256,Data!$B:$CP,Daily!JR$10,0)</f>
        <v>0</v>
      </c>
      <c r="JS256" s="8">
        <f>VLOOKUP($IF256,Data!$B:$CP,Daily!JS$10,0)</f>
        <v>0</v>
      </c>
      <c r="JT256" s="8">
        <f>VLOOKUP($IF256,Data!$B:$CP,Daily!JT$10,0)</f>
        <v>0</v>
      </c>
      <c r="JU256" s="8">
        <f>VLOOKUP($IF256,Data!$B:$CP,Daily!JU$10,0)</f>
        <v>0</v>
      </c>
      <c r="JV256" s="8">
        <f>VLOOKUP($IF256,Data!$B:$CP,Daily!JV$10,0)</f>
        <v>0</v>
      </c>
      <c r="JW256" s="8">
        <f>VLOOKUP($IF256,Data!$B:$CP,Daily!JW$10,0)</f>
        <v>0</v>
      </c>
      <c r="JX256" s="8">
        <f>VLOOKUP($IF256,Data!$B:$CP,Daily!JX$10,0)</f>
        <v>0</v>
      </c>
      <c r="JY256" s="8">
        <f>VLOOKUP($IF256,Data!$B:$CP,Daily!JY$10,0)</f>
        <v>0</v>
      </c>
      <c r="JZ256" s="8">
        <f>VLOOKUP($IF256,Data!$B:$CP,Daily!JZ$10,0)</f>
        <v>0</v>
      </c>
      <c r="KA256" s="8">
        <f>VLOOKUP($IF256,Data!$B:$CP,Daily!KA$10,0)</f>
        <v>0</v>
      </c>
      <c r="KB256" s="8">
        <f>VLOOKUP($IF256,Data!$B:$CP,Daily!KB$10,0)</f>
        <v>0</v>
      </c>
      <c r="KC256" s="8">
        <f>VLOOKUP($IF256,Data!$B:$CP,Daily!KC$10,0)</f>
        <v>0</v>
      </c>
      <c r="KD256" s="8">
        <f>VLOOKUP($IF256,Data!$B:$CP,Daily!KD$10,0)</f>
        <v>0</v>
      </c>
      <c r="KE256" s="8">
        <f>VLOOKUP($IF256,Data!$B:$CP,Daily!KE$10,0)</f>
        <v>0</v>
      </c>
      <c r="KF256" s="8">
        <f>VLOOKUP($IF256,Data!$B:$CP,Daily!KF$10,0)</f>
        <v>0</v>
      </c>
      <c r="KG256" s="8">
        <f>VLOOKUP($IF256,Data!$B:$CP,Daily!KG$10,0)</f>
        <v>0</v>
      </c>
      <c r="KH256" s="8">
        <f>VLOOKUP($IF256,Data!$B:$CP,Daily!KH$10,0)</f>
        <v>0</v>
      </c>
      <c r="KI256" s="8">
        <f>VLOOKUP($IF256,Data!$B:$CP,Daily!KI$10,0)</f>
        <v>0</v>
      </c>
      <c r="KJ256" s="8">
        <f>VLOOKUP($IF256,Data!$B:$CP,Daily!KJ$10,0)</f>
        <v>0</v>
      </c>
      <c r="KK256" s="8">
        <f>VLOOKUP($IF256,Data!$B:$CP,Daily!KK$10,0)</f>
        <v>0</v>
      </c>
      <c r="KL256" s="8">
        <f>VLOOKUP($IF256,Data!$B:$CP,Daily!KL$10,0)</f>
        <v>0</v>
      </c>
      <c r="KM256" s="8">
        <f>VLOOKUP($IF256,Data!$B:$CP,Daily!KM$10,0)</f>
        <v>0</v>
      </c>
      <c r="KN256" s="8">
        <f>VLOOKUP($IF256,Data!$B:$CP,Daily!KN$10,0)</f>
        <v>0</v>
      </c>
      <c r="KO256" s="8">
        <f>VLOOKUP($IF256,Data!$B:$CP,Daily!KO$10,0)</f>
        <v>0</v>
      </c>
      <c r="KP256" s="8">
        <f>VLOOKUP($IF256,Data!$B:$CP,Daily!KP$10,0)</f>
        <v>0</v>
      </c>
      <c r="KQ256" s="8">
        <f>VLOOKUP($IF256,Data!$B:$CP,Daily!KQ$10,0)</f>
        <v>0</v>
      </c>
      <c r="KR256" s="8">
        <f>VLOOKUP($IF256,Data!$B:$CP,Daily!KR$10,0)</f>
        <v>0</v>
      </c>
      <c r="KS256" s="8">
        <f>VLOOKUP($IF256,Data!$B:$CP,Daily!KS$10,0)</f>
        <v>0</v>
      </c>
      <c r="KT256" s="8">
        <f>VLOOKUP($IF256,Data!$B:$CP,Daily!KT$10,0)</f>
        <v>0</v>
      </c>
      <c r="KU256" s="8">
        <f>VLOOKUP($IF256,Data!$B:$CP,Daily!KU$10,0)</f>
        <v>0</v>
      </c>
      <c r="KV256" s="8">
        <f>VLOOKUP($IF256,Data!$B:$CP,Daily!KV$10,0)</f>
        <v>0</v>
      </c>
      <c r="KW256" s="8">
        <f>VLOOKUP($IF256,Data!$B:$CP,Daily!KW$10,0)</f>
        <v>0</v>
      </c>
      <c r="KX256" s="8">
        <f>VLOOKUP($IF256,Data!$B:$CP,Daily!KX$10,0)</f>
        <v>0</v>
      </c>
      <c r="KY256" s="8">
        <f>VLOOKUP($IF256,Data!$B:$CP,Daily!KY$10,0)</f>
        <v>0</v>
      </c>
      <c r="KZ256" s="8">
        <f>VLOOKUP($IF256,Data!$B:$CP,Daily!KZ$10,0)</f>
        <v>0</v>
      </c>
      <c r="LA256" s="8">
        <f>VLOOKUP($IF256,Data!$B:$CP,Daily!LA$10,0)</f>
        <v>0</v>
      </c>
      <c r="LB256" s="8">
        <f>VLOOKUP($IF256,Data!$B:$CP,Daily!LB$10,0)</f>
        <v>0</v>
      </c>
      <c r="LC256" s="8">
        <f>VLOOKUP($IF256,Data!$B:$CP,Daily!LC$10,0)</f>
        <v>0</v>
      </c>
      <c r="LD256" s="8">
        <f>VLOOKUP($IF256,Data!$B:$CP,Daily!LD$10,0)</f>
        <v>0</v>
      </c>
      <c r="LE256" s="8">
        <f>VLOOKUP($IF256,Data!$B:$CP,Daily!LE$10,0)</f>
        <v>0</v>
      </c>
      <c r="LF256" s="8">
        <f>VLOOKUP($IF256,Data!$B:$CP,Daily!LF$10,0)</f>
        <v>0</v>
      </c>
      <c r="LG256" s="8">
        <f>VLOOKUP($IF256,Data!$B:$CP,Daily!LG$10,0)</f>
        <v>0</v>
      </c>
      <c r="LH256" s="8">
        <f>VLOOKUP($IF256,Data!$B:$CP,Daily!LH$10,0)</f>
        <v>8</v>
      </c>
      <c r="LI256" s="8">
        <f>VLOOKUP($IF256,Data!$B:$CP,Daily!LI$10,0)</f>
        <v>9</v>
      </c>
      <c r="LJ256" s="8">
        <f>VLOOKUP($IF256,Data!$B:$CP,Daily!LJ$10,0)</f>
        <v>7</v>
      </c>
      <c r="LK256" s="8">
        <f>VLOOKUP($IF256,Data!$B:$CP,Daily!LK$10,0)</f>
        <v>8</v>
      </c>
      <c r="LL256" s="8">
        <f>VLOOKUP($IF256,Data!$B:$CP,Daily!LL$10,0)</f>
        <v>6</v>
      </c>
      <c r="LM256" s="8">
        <f>VLOOKUP($IF256,Data!$B:$CP,Daily!LM$10,0)</f>
        <v>10</v>
      </c>
      <c r="LN256" s="8">
        <f>VLOOKUP($IF256,Data!$B:$CP,Daily!LN$10,0)</f>
        <v>14</v>
      </c>
      <c r="LO256" s="8">
        <f>VLOOKUP($IF256,Data!$B:$CP,Daily!LO$10,0)</f>
        <v>9</v>
      </c>
      <c r="LP256" s="8">
        <f>VLOOKUP($IF256,Data!$B:$CP,Daily!LP$10,0)</f>
        <v>9</v>
      </c>
      <c r="LQ256" s="8">
        <f>VLOOKUP($IF256,Data!$B:$CP,Daily!LQ$10,0)</f>
        <v>15</v>
      </c>
      <c r="LR256" s="8">
        <f>VLOOKUP($IF256,Data!$B:$CP,Daily!LR$10,0)</f>
        <v>12</v>
      </c>
      <c r="LS256" s="8">
        <f>VLOOKUP($IF256,Data!$B:$CP,Daily!LS$10,0)</f>
        <v>7</v>
      </c>
      <c r="LU256" s="8">
        <f t="shared" si="3498"/>
        <v>0</v>
      </c>
      <c r="LV256" s="8">
        <f t="shared" si="3499"/>
        <v>0</v>
      </c>
      <c r="LW256" s="8">
        <f t="shared" si="3500"/>
        <v>0</v>
      </c>
      <c r="LX256" s="8">
        <f t="shared" si="3502"/>
        <v>0</v>
      </c>
      <c r="LY256" s="8">
        <f t="shared" si="3503"/>
        <v>0</v>
      </c>
      <c r="LZ256" s="43"/>
      <c r="MA256" s="9">
        <f t="shared" si="3504"/>
        <v>3.9862262855989496</v>
      </c>
      <c r="MB256" s="9">
        <f t="shared" si="3505"/>
        <v>10.714285714285714</v>
      </c>
      <c r="MC256" s="9">
        <f t="shared" si="3506"/>
        <v>3.5666666666666669</v>
      </c>
      <c r="MD256" s="1"/>
    </row>
    <row r="257" spans="4:342" x14ac:dyDescent="0.35">
      <c r="D257" s="89" t="str">
        <f>IFERROR(MID(LEFT(Data!C685,FIND("sc",Data!C685)-2),13,50),0)</f>
        <v>mobile-shop/check-device-compatibility.html</v>
      </c>
      <c r="E257" s="53" t="s">
        <v>979</v>
      </c>
      <c r="F257" s="192"/>
      <c r="G257" s="192"/>
      <c r="H257" s="55"/>
      <c r="I257" s="192"/>
      <c r="J257" s="48"/>
      <c r="K257" s="48"/>
      <c r="L257" s="50"/>
      <c r="M257" s="53"/>
      <c r="N257" s="192"/>
      <c r="O257" s="192"/>
      <c r="P257" s="55"/>
      <c r="Q257" s="192"/>
      <c r="R257" s="48"/>
      <c r="S257" s="48"/>
      <c r="T257" s="50"/>
      <c r="U257" s="53" t="str">
        <f>VLOOKUP($D257,'Metric Nature'!$C:$D,2,0)&amp;IF(($V257&lt;(LY257)),"Below",IF(($V257&gt;(LX257)),"Above","Within"))</f>
        <v>PositiveWithin</v>
      </c>
      <c r="V257" s="192">
        <f>LS257</f>
        <v>3</v>
      </c>
      <c r="W257" s="192">
        <f t="shared" si="3494"/>
        <v>2</v>
      </c>
      <c r="X257" s="55">
        <f t="shared" si="3495"/>
        <v>0.5</v>
      </c>
      <c r="Y257" s="192">
        <f t="shared" si="3496"/>
        <v>17.233333333333334</v>
      </c>
      <c r="Z257" s="48">
        <f t="shared" si="3497"/>
        <v>-0.82591876208897486</v>
      </c>
      <c r="AA257" s="48">
        <v>1.2236752096123335E-2</v>
      </c>
      <c r="AB257" s="50"/>
      <c r="AC257" s="46"/>
      <c r="AI257" s="7"/>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14"/>
      <c r="DW257" s="8"/>
      <c r="DX257" s="8"/>
      <c r="DY257" s="8"/>
      <c r="DZ257" s="8"/>
      <c r="EA257" s="8"/>
      <c r="EB257" s="14"/>
      <c r="EC257" s="9"/>
      <c r="ED257" s="9"/>
      <c r="EE257" s="9"/>
      <c r="EF257" s="101"/>
      <c r="EG257" s="7"/>
      <c r="EH257" s="7"/>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13"/>
      <c r="HV257" s="8"/>
      <c r="HW257" s="8"/>
      <c r="HX257" s="8"/>
      <c r="HY257" s="8"/>
      <c r="HZ257" s="8"/>
      <c r="IA257" s="43"/>
      <c r="IB257" s="9"/>
      <c r="IC257" s="9"/>
      <c r="ID257" s="9"/>
      <c r="IE257" s="13"/>
      <c r="IF257" s="7" t="str">
        <f>Data!B685</f>
        <v>www.cox.com/mobile-shop/check-device-compatibility.html&amp;sc_id=cr_mobile_app_z_coxapp_z_swrve_emb_mobGoogle Android</v>
      </c>
      <c r="IG257" s="7" t="str">
        <f>Data!C685</f>
        <v>www.cox.com/mobile-shop/check-device-compatibility.html&amp;sc_id=cr_mobile_app_z_coxapp_z_swrve_emb_mob</v>
      </c>
      <c r="IH257" s="8">
        <f>VLOOKUP($IF257,Data!$B:$CP,Daily!IH$10,0)</f>
        <v>73</v>
      </c>
      <c r="II257" s="8">
        <f>VLOOKUP($IF257,Data!$B:$CP,Daily!II$10,0)</f>
        <v>84</v>
      </c>
      <c r="IJ257" s="8">
        <f>VLOOKUP($IF257,Data!$B:$CP,Daily!IJ$10,0)</f>
        <v>70</v>
      </c>
      <c r="IK257" s="8">
        <f>VLOOKUP($IF257,Data!$B:$CP,Daily!IK$10,0)</f>
        <v>66</v>
      </c>
      <c r="IL257" s="8">
        <f>VLOOKUP($IF257,Data!$B:$CP,Daily!IL$10,0)</f>
        <v>51</v>
      </c>
      <c r="IM257" s="8">
        <f>VLOOKUP($IF257,Data!$B:$CP,Daily!IM$10,0)</f>
        <v>58</v>
      </c>
      <c r="IN257" s="8">
        <f>VLOOKUP($IF257,Data!$B:$CP,Daily!IN$10,0)</f>
        <v>92</v>
      </c>
      <c r="IO257" s="8">
        <f>VLOOKUP($IF257,Data!$B:$CP,Daily!IO$10,0)</f>
        <v>71</v>
      </c>
      <c r="IP257" s="8">
        <f>VLOOKUP($IF257,Data!$B:$CP,Daily!IP$10,0)</f>
        <v>87</v>
      </c>
      <c r="IQ257" s="8">
        <f>VLOOKUP($IF257,Data!$B:$CP,Daily!IQ$10,0)</f>
        <v>66</v>
      </c>
      <c r="IR257" s="8">
        <f>VLOOKUP($IF257,Data!$B:$CP,Daily!IR$10,0)</f>
        <v>51</v>
      </c>
      <c r="IS257" s="8">
        <f>VLOOKUP($IF257,Data!$B:$CP,Daily!IS$10,0)</f>
        <v>64</v>
      </c>
      <c r="IT257" s="8">
        <f>VLOOKUP($IF257,Data!$B:$CP,Daily!IT$10,0)</f>
        <v>64</v>
      </c>
      <c r="IU257" s="8">
        <f>VLOOKUP($IF257,Data!$B:$CP,Daily!IU$10,0)</f>
        <v>64</v>
      </c>
      <c r="IV257" s="8">
        <f>VLOOKUP($IF257,Data!$B:$CP,Daily!IV$10,0)</f>
        <v>80</v>
      </c>
      <c r="IW257" s="8">
        <f>VLOOKUP($IF257,Data!$B:$CP,Daily!IW$10,0)</f>
        <v>71</v>
      </c>
      <c r="IX257" s="8">
        <f>VLOOKUP($IF257,Data!$B:$CP,Daily!IX$10,0)</f>
        <v>76</v>
      </c>
      <c r="IY257" s="8">
        <f>VLOOKUP($IF257,Data!$B:$CP,Daily!IY$10,0)</f>
        <v>84</v>
      </c>
      <c r="IZ257" s="8">
        <f>VLOOKUP($IF257,Data!$B:$CP,Daily!IZ$10,0)</f>
        <v>58</v>
      </c>
      <c r="JA257" s="8">
        <f>VLOOKUP($IF257,Data!$B:$CP,Daily!JA$10,0)</f>
        <v>83</v>
      </c>
      <c r="JB257" s="8">
        <f>VLOOKUP($IF257,Data!$B:$CP,Daily!JB$10,0)</f>
        <v>70</v>
      </c>
      <c r="JC257" s="8">
        <f>VLOOKUP($IF257,Data!$B:$CP,Daily!JC$10,0)</f>
        <v>78</v>
      </c>
      <c r="JD257" s="8">
        <f>VLOOKUP($IF257,Data!$B:$CP,Daily!JD$10,0)</f>
        <v>77</v>
      </c>
      <c r="JE257" s="8">
        <f>VLOOKUP($IF257,Data!$B:$CP,Daily!JE$10,0)</f>
        <v>74</v>
      </c>
      <c r="JF257" s="8">
        <f>VLOOKUP($IF257,Data!$B:$CP,Daily!JF$10,0)</f>
        <v>64</v>
      </c>
      <c r="JG257" s="8">
        <f>VLOOKUP($IF257,Data!$B:$CP,Daily!JG$10,0)</f>
        <v>69</v>
      </c>
      <c r="JH257" s="8">
        <f>VLOOKUP($IF257,Data!$B:$CP,Daily!JH$10,0)</f>
        <v>72</v>
      </c>
      <c r="JI257" s="8">
        <f>VLOOKUP($IF257,Data!$B:$CP,Daily!JI$10,0)</f>
        <v>86</v>
      </c>
      <c r="JJ257" s="8">
        <f>VLOOKUP($IF257,Data!$B:$CP,Daily!JJ$10,0)</f>
        <v>79</v>
      </c>
      <c r="JK257" s="8">
        <f>VLOOKUP($IF257,Data!$B:$CP,Daily!JK$10,0)</f>
        <v>70</v>
      </c>
      <c r="JL257" s="8">
        <f>VLOOKUP($IF257,Data!$B:$CP,Daily!JL$10,0)</f>
        <v>66</v>
      </c>
      <c r="JM257" s="8">
        <f>VLOOKUP($IF257,Data!$B:$CP,Daily!JM$10,0)</f>
        <v>65</v>
      </c>
      <c r="JN257" s="8">
        <f>VLOOKUP($IF257,Data!$B:$CP,Daily!JN$10,0)</f>
        <v>82</v>
      </c>
      <c r="JO257" s="8">
        <f>VLOOKUP($IF257,Data!$B:$CP,Daily!JO$10,0)</f>
        <v>81</v>
      </c>
      <c r="JP257" s="8">
        <f>VLOOKUP($IF257,Data!$B:$CP,Daily!JP$10,0)</f>
        <v>60</v>
      </c>
      <c r="JQ257" s="8">
        <f>VLOOKUP($IF257,Data!$B:$CP,Daily!JQ$10,0)</f>
        <v>59</v>
      </c>
      <c r="JR257" s="8">
        <f>VLOOKUP($IF257,Data!$B:$CP,Daily!JR$10,0)</f>
        <v>72</v>
      </c>
      <c r="JS257" s="8">
        <f>VLOOKUP($IF257,Data!$B:$CP,Daily!JS$10,0)</f>
        <v>69</v>
      </c>
      <c r="JT257" s="8">
        <f>VLOOKUP($IF257,Data!$B:$CP,Daily!JT$10,0)</f>
        <v>58</v>
      </c>
      <c r="JU257" s="8">
        <f>VLOOKUP($IF257,Data!$B:$CP,Daily!JU$10,0)</f>
        <v>41</v>
      </c>
      <c r="JV257" s="8">
        <f>VLOOKUP($IF257,Data!$B:$CP,Daily!JV$10,0)</f>
        <v>60</v>
      </c>
      <c r="JW257" s="8">
        <f>VLOOKUP($IF257,Data!$B:$CP,Daily!JW$10,0)</f>
        <v>82</v>
      </c>
      <c r="JX257" s="8">
        <f>VLOOKUP($IF257,Data!$B:$CP,Daily!JX$10,0)</f>
        <v>64</v>
      </c>
      <c r="JY257" s="8">
        <f>VLOOKUP($IF257,Data!$B:$CP,Daily!JY$10,0)</f>
        <v>59</v>
      </c>
      <c r="JZ257" s="8">
        <f>VLOOKUP($IF257,Data!$B:$CP,Daily!JZ$10,0)</f>
        <v>53</v>
      </c>
      <c r="KA257" s="8">
        <f>VLOOKUP($IF257,Data!$B:$CP,Daily!KA$10,0)</f>
        <v>51</v>
      </c>
      <c r="KB257" s="8">
        <f>VLOOKUP($IF257,Data!$B:$CP,Daily!KB$10,0)</f>
        <v>44</v>
      </c>
      <c r="KC257" s="8">
        <f>VLOOKUP($IF257,Data!$B:$CP,Daily!KC$10,0)</f>
        <v>54</v>
      </c>
      <c r="KD257" s="8">
        <f>VLOOKUP($IF257,Data!$B:$CP,Daily!KD$10,0)</f>
        <v>44</v>
      </c>
      <c r="KE257" s="8">
        <f>VLOOKUP($IF257,Data!$B:$CP,Daily!KE$10,0)</f>
        <v>45</v>
      </c>
      <c r="KF257" s="8">
        <f>VLOOKUP($IF257,Data!$B:$CP,Daily!KF$10,0)</f>
        <v>60</v>
      </c>
      <c r="KG257" s="8">
        <f>VLOOKUP($IF257,Data!$B:$CP,Daily!KG$10,0)</f>
        <v>55</v>
      </c>
      <c r="KH257" s="8">
        <f>VLOOKUP($IF257,Data!$B:$CP,Daily!KH$10,0)</f>
        <v>45</v>
      </c>
      <c r="KI257" s="8">
        <f>VLOOKUP($IF257,Data!$B:$CP,Daily!KI$10,0)</f>
        <v>58</v>
      </c>
      <c r="KJ257" s="8">
        <f>VLOOKUP($IF257,Data!$B:$CP,Daily!KJ$10,0)</f>
        <v>55</v>
      </c>
      <c r="KK257" s="8">
        <f>VLOOKUP($IF257,Data!$B:$CP,Daily!KK$10,0)</f>
        <v>58</v>
      </c>
      <c r="KL257" s="8">
        <f>VLOOKUP($IF257,Data!$B:$CP,Daily!KL$10,0)</f>
        <v>63</v>
      </c>
      <c r="KM257" s="8">
        <f>VLOOKUP($IF257,Data!$B:$CP,Daily!KM$10,0)</f>
        <v>56</v>
      </c>
      <c r="KN257" s="8">
        <f>VLOOKUP($IF257,Data!$B:$CP,Daily!KN$10,0)</f>
        <v>53</v>
      </c>
      <c r="KO257" s="8">
        <f>VLOOKUP($IF257,Data!$B:$CP,Daily!KO$10,0)</f>
        <v>49</v>
      </c>
      <c r="KP257" s="8">
        <f>VLOOKUP($IF257,Data!$B:$CP,Daily!KP$10,0)</f>
        <v>55</v>
      </c>
      <c r="KQ257" s="8">
        <f>VLOOKUP($IF257,Data!$B:$CP,Daily!KQ$10,0)</f>
        <v>51</v>
      </c>
      <c r="KR257" s="8">
        <f>VLOOKUP($IF257,Data!$B:$CP,Daily!KR$10,0)</f>
        <v>31</v>
      </c>
      <c r="KS257" s="8">
        <f>VLOOKUP($IF257,Data!$B:$CP,Daily!KS$10,0)</f>
        <v>0</v>
      </c>
      <c r="KT257" s="8">
        <f>VLOOKUP($IF257,Data!$B:$CP,Daily!KT$10,0)</f>
        <v>0</v>
      </c>
      <c r="KU257" s="8">
        <f>VLOOKUP($IF257,Data!$B:$CP,Daily!KU$10,0)</f>
        <v>0</v>
      </c>
      <c r="KV257" s="8">
        <f>VLOOKUP($IF257,Data!$B:$CP,Daily!KV$10,0)</f>
        <v>0</v>
      </c>
      <c r="KW257" s="8">
        <f>VLOOKUP($IF257,Data!$B:$CP,Daily!KW$10,0)</f>
        <v>30</v>
      </c>
      <c r="KX257" s="8">
        <f>VLOOKUP($IF257,Data!$B:$CP,Daily!KX$10,0)</f>
        <v>3</v>
      </c>
      <c r="KY257" s="8">
        <f>VLOOKUP($IF257,Data!$B:$CP,Daily!KY$10,0)</f>
        <v>0</v>
      </c>
      <c r="KZ257" s="8">
        <f>VLOOKUP($IF257,Data!$B:$CP,Daily!KZ$10,0)</f>
        <v>0</v>
      </c>
      <c r="LA257" s="8">
        <f>VLOOKUP($IF257,Data!$B:$CP,Daily!LA$10,0)</f>
        <v>0</v>
      </c>
      <c r="LB257" s="8">
        <f>VLOOKUP($IF257,Data!$B:$CP,Daily!LB$10,0)</f>
        <v>0</v>
      </c>
      <c r="LC257" s="8">
        <f>VLOOKUP($IF257,Data!$B:$CP,Daily!LC$10,0)</f>
        <v>0</v>
      </c>
      <c r="LD257" s="8">
        <f>VLOOKUP($IF257,Data!$B:$CP,Daily!LD$10,0)</f>
        <v>0</v>
      </c>
      <c r="LE257" s="8">
        <f>VLOOKUP($IF257,Data!$B:$CP,Daily!LE$10,0)</f>
        <v>0</v>
      </c>
      <c r="LF257" s="8">
        <f>VLOOKUP($IF257,Data!$B:$CP,Daily!LF$10,0)</f>
        <v>0</v>
      </c>
      <c r="LG257" s="8">
        <f>VLOOKUP($IF257,Data!$B:$CP,Daily!LG$10,0)</f>
        <v>1</v>
      </c>
      <c r="LH257" s="8">
        <f>VLOOKUP($IF257,Data!$B:$CP,Daily!LH$10,0)</f>
        <v>92</v>
      </c>
      <c r="LI257" s="8">
        <f>VLOOKUP($IF257,Data!$B:$CP,Daily!LI$10,0)</f>
        <v>82</v>
      </c>
      <c r="LJ257" s="8">
        <f>VLOOKUP($IF257,Data!$B:$CP,Daily!LJ$10,0)</f>
        <v>74</v>
      </c>
      <c r="LK257" s="8">
        <f>VLOOKUP($IF257,Data!$B:$CP,Daily!LK$10,0)</f>
        <v>35</v>
      </c>
      <c r="LL257" s="8">
        <f>VLOOKUP($IF257,Data!$B:$CP,Daily!LL$10,0)</f>
        <v>2</v>
      </c>
      <c r="LM257" s="8">
        <f>VLOOKUP($IF257,Data!$B:$CP,Daily!LM$10,0)</f>
        <v>2</v>
      </c>
      <c r="LN257" s="8">
        <f>VLOOKUP($IF257,Data!$B:$CP,Daily!LN$10,0)</f>
        <v>1</v>
      </c>
      <c r="LO257" s="8">
        <f>VLOOKUP($IF257,Data!$B:$CP,Daily!LO$10,0)</f>
        <v>2</v>
      </c>
      <c r="LP257" s="8">
        <f>VLOOKUP($IF257,Data!$B:$CP,Daily!LP$10,0)</f>
        <v>2</v>
      </c>
      <c r="LQ257" s="8">
        <f>VLOOKUP($IF257,Data!$B:$CP,Daily!LQ$10,0)</f>
        <v>3</v>
      </c>
      <c r="LR257" s="8">
        <f>VLOOKUP($IF257,Data!$B:$CP,Daily!LR$10,0)</f>
        <v>2</v>
      </c>
      <c r="LS257" s="8">
        <f>VLOOKUP($IF257,Data!$B:$CP,Daily!LS$10,0)</f>
        <v>3</v>
      </c>
      <c r="LU257" s="8">
        <f t="shared" si="3498"/>
        <v>31</v>
      </c>
      <c r="LV257" s="8">
        <f t="shared" si="3499"/>
        <v>71</v>
      </c>
      <c r="LW257" s="8">
        <f t="shared" si="3500"/>
        <v>40</v>
      </c>
      <c r="LX257" s="8">
        <f t="shared" si="3502"/>
        <v>121</v>
      </c>
      <c r="LY257" s="8">
        <f t="shared" si="3503"/>
        <v>-19</v>
      </c>
      <c r="LZ257" s="43"/>
      <c r="MA257" s="9">
        <f t="shared" si="3504"/>
        <v>29.769559396582721</v>
      </c>
      <c r="MB257" s="9">
        <f t="shared" si="3505"/>
        <v>2</v>
      </c>
      <c r="MC257" s="9">
        <f t="shared" si="3506"/>
        <v>17.233333333333334</v>
      </c>
    </row>
    <row r="258" spans="4:342" x14ac:dyDescent="0.35">
      <c r="D258" s="195" t="str">
        <f>IFERROR(MID(LEFT(Data!C686,FIND("sc",Data!C686)-2),13,50),0)</f>
        <v>residential/move.html</v>
      </c>
      <c r="E258" s="53" t="s">
        <v>979</v>
      </c>
      <c r="F258" s="194"/>
      <c r="G258" s="194"/>
      <c r="H258" s="118"/>
      <c r="I258" s="194"/>
      <c r="J258" s="118"/>
      <c r="K258" s="118"/>
      <c r="L258" s="120"/>
      <c r="M258" s="117"/>
      <c r="N258" s="194"/>
      <c r="O258" s="194"/>
      <c r="P258" s="118"/>
      <c r="Q258" s="194"/>
      <c r="R258" s="118"/>
      <c r="S258" s="118"/>
      <c r="T258" s="120"/>
      <c r="U258" s="117" t="str">
        <f>VLOOKUP($D258,'Metric Nature'!$C:$D,2,0)&amp;IF(($V258&lt;(LY258)),"Below",IF(($V258&gt;(LX258)),"Above","Within"))</f>
        <v>PositiveWithin</v>
      </c>
      <c r="V258" s="194">
        <f>LS258</f>
        <v>2</v>
      </c>
      <c r="W258" s="194">
        <f t="shared" si="3494"/>
        <v>0.8571428571428571</v>
      </c>
      <c r="X258" s="118">
        <f t="shared" si="3495"/>
        <v>1.3333333333333333</v>
      </c>
      <c r="Y258" s="194">
        <f t="shared" si="3496"/>
        <v>1.1000000000000001</v>
      </c>
      <c r="Z258" s="118">
        <f t="shared" si="3497"/>
        <v>0.81818181818181801</v>
      </c>
      <c r="AA258" s="118">
        <v>1.4283789529725279E-2</v>
      </c>
      <c r="AB258" s="120"/>
      <c r="AC258" s="46"/>
      <c r="AI258" s="7"/>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14"/>
      <c r="DW258" s="8"/>
      <c r="DX258" s="8"/>
      <c r="DY258" s="8"/>
      <c r="DZ258" s="8"/>
      <c r="EA258" s="8"/>
      <c r="EB258" s="14"/>
      <c r="EC258" s="9"/>
      <c r="ED258" s="9"/>
      <c r="EE258" s="9"/>
      <c r="EF258" s="1"/>
      <c r="EG258" s="7"/>
      <c r="EH258" s="7"/>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13"/>
      <c r="HV258" s="8"/>
      <c r="HW258" s="8"/>
      <c r="HX258" s="8"/>
      <c r="HY258" s="8"/>
      <c r="HZ258" s="8"/>
      <c r="IA258" s="43"/>
      <c r="IB258" s="9"/>
      <c r="IC258" s="9"/>
      <c r="ID258" s="9"/>
      <c r="IE258" s="1"/>
      <c r="IF258" s="7" t="str">
        <f>Data!B686</f>
        <v>www.cox.com/residential/move.html?sc_id=cr_mobile_app_z_coxapp_z_swrve_inappGoogle Android</v>
      </c>
      <c r="IG258" s="7" t="str">
        <f>Data!C686</f>
        <v>www.cox.com/residential/move.html?sc_id=cr_mobile_app_z_coxapp_z_swrve_inapp</v>
      </c>
      <c r="IH258" s="8">
        <f>VLOOKUP($IF258,Data!$B:$CP,Daily!IH$10,0)</f>
        <v>2</v>
      </c>
      <c r="II258" s="8">
        <f>VLOOKUP($IF258,Data!$B:$CP,Daily!II$10,0)</f>
        <v>2</v>
      </c>
      <c r="IJ258" s="8">
        <f>VLOOKUP($IF258,Data!$B:$CP,Daily!IJ$10,0)</f>
        <v>0</v>
      </c>
      <c r="IK258" s="8">
        <f>VLOOKUP($IF258,Data!$B:$CP,Daily!IK$10,0)</f>
        <v>2</v>
      </c>
      <c r="IL258" s="8">
        <f>VLOOKUP($IF258,Data!$B:$CP,Daily!IL$10,0)</f>
        <v>1</v>
      </c>
      <c r="IM258" s="8">
        <f>VLOOKUP($IF258,Data!$B:$CP,Daily!IM$10,0)</f>
        <v>0</v>
      </c>
      <c r="IN258" s="8">
        <f>VLOOKUP($IF258,Data!$B:$CP,Daily!IN$10,0)</f>
        <v>1</v>
      </c>
      <c r="IO258" s="8">
        <f>VLOOKUP($IF258,Data!$B:$CP,Daily!IO$10,0)</f>
        <v>1</v>
      </c>
      <c r="IP258" s="8">
        <f>VLOOKUP($IF258,Data!$B:$CP,Daily!IP$10,0)</f>
        <v>1</v>
      </c>
      <c r="IQ258" s="8">
        <f>VLOOKUP($IF258,Data!$B:$CP,Daily!IQ$10,0)</f>
        <v>0</v>
      </c>
      <c r="IR258" s="8">
        <f>VLOOKUP($IF258,Data!$B:$CP,Daily!IR$10,0)</f>
        <v>0</v>
      </c>
      <c r="IS258" s="8">
        <f>VLOOKUP($IF258,Data!$B:$CP,Daily!IS$10,0)</f>
        <v>1</v>
      </c>
      <c r="IT258" s="8">
        <f>VLOOKUP($IF258,Data!$B:$CP,Daily!IT$10,0)</f>
        <v>3</v>
      </c>
      <c r="IU258" s="8">
        <f>VLOOKUP($IF258,Data!$B:$CP,Daily!IU$10,0)</f>
        <v>3</v>
      </c>
      <c r="IV258" s="8">
        <f>VLOOKUP($IF258,Data!$B:$CP,Daily!IV$10,0)</f>
        <v>2</v>
      </c>
      <c r="IW258" s="8">
        <f>VLOOKUP($IF258,Data!$B:$CP,Daily!IW$10,0)</f>
        <v>2</v>
      </c>
      <c r="IX258" s="8">
        <f>VLOOKUP($IF258,Data!$B:$CP,Daily!IX$10,0)</f>
        <v>1</v>
      </c>
      <c r="IY258" s="8">
        <f>VLOOKUP($IF258,Data!$B:$CP,Daily!IY$10,0)</f>
        <v>0</v>
      </c>
      <c r="IZ258" s="8">
        <f>VLOOKUP($IF258,Data!$B:$CP,Daily!IZ$10,0)</f>
        <v>1</v>
      </c>
      <c r="JA258" s="8">
        <f>VLOOKUP($IF258,Data!$B:$CP,Daily!JA$10,0)</f>
        <v>1</v>
      </c>
      <c r="JB258" s="8">
        <f>VLOOKUP($IF258,Data!$B:$CP,Daily!JB$10,0)</f>
        <v>0</v>
      </c>
      <c r="JC258" s="8">
        <f>VLOOKUP($IF258,Data!$B:$CP,Daily!JC$10,0)</f>
        <v>0</v>
      </c>
      <c r="JD258" s="8">
        <f>VLOOKUP($IF258,Data!$B:$CP,Daily!JD$10,0)</f>
        <v>0</v>
      </c>
      <c r="JE258" s="8">
        <f>VLOOKUP($IF258,Data!$B:$CP,Daily!JE$10,0)</f>
        <v>0</v>
      </c>
      <c r="JF258" s="8">
        <f>VLOOKUP($IF258,Data!$B:$CP,Daily!JF$10,0)</f>
        <v>0</v>
      </c>
      <c r="JG258" s="8">
        <f>VLOOKUP($IF258,Data!$B:$CP,Daily!JG$10,0)</f>
        <v>2</v>
      </c>
      <c r="JH258" s="8">
        <f>VLOOKUP($IF258,Data!$B:$CP,Daily!JH$10,0)</f>
        <v>1</v>
      </c>
      <c r="JI258" s="8">
        <f>VLOOKUP($IF258,Data!$B:$CP,Daily!JI$10,0)</f>
        <v>0</v>
      </c>
      <c r="JJ258" s="8">
        <f>VLOOKUP($IF258,Data!$B:$CP,Daily!JJ$10,0)</f>
        <v>3</v>
      </c>
      <c r="JK258" s="8">
        <f>VLOOKUP($IF258,Data!$B:$CP,Daily!JK$10,0)</f>
        <v>4</v>
      </c>
      <c r="JL258" s="8">
        <f>VLOOKUP($IF258,Data!$B:$CP,Daily!JL$10,0)</f>
        <v>2</v>
      </c>
      <c r="JM258" s="8">
        <f>VLOOKUP($IF258,Data!$B:$CP,Daily!JM$10,0)</f>
        <v>1</v>
      </c>
      <c r="JN258" s="8">
        <f>VLOOKUP($IF258,Data!$B:$CP,Daily!JN$10,0)</f>
        <v>2</v>
      </c>
      <c r="JO258" s="8">
        <f>VLOOKUP($IF258,Data!$B:$CP,Daily!JO$10,0)</f>
        <v>0</v>
      </c>
      <c r="JP258" s="8">
        <f>VLOOKUP($IF258,Data!$B:$CP,Daily!JP$10,0)</f>
        <v>3</v>
      </c>
      <c r="JQ258" s="8">
        <f>VLOOKUP($IF258,Data!$B:$CP,Daily!JQ$10,0)</f>
        <v>1</v>
      </c>
      <c r="JR258" s="8">
        <f>VLOOKUP($IF258,Data!$B:$CP,Daily!JR$10,0)</f>
        <v>0</v>
      </c>
      <c r="JS258" s="8">
        <f>VLOOKUP($IF258,Data!$B:$CP,Daily!JS$10,0)</f>
        <v>0</v>
      </c>
      <c r="JT258" s="8">
        <f>VLOOKUP($IF258,Data!$B:$CP,Daily!JT$10,0)</f>
        <v>2</v>
      </c>
      <c r="JU258" s="8">
        <f>VLOOKUP($IF258,Data!$B:$CP,Daily!JU$10,0)</f>
        <v>0</v>
      </c>
      <c r="JV258" s="8">
        <f>VLOOKUP($IF258,Data!$B:$CP,Daily!JV$10,0)</f>
        <v>4</v>
      </c>
      <c r="JW258" s="8">
        <f>VLOOKUP($IF258,Data!$B:$CP,Daily!JW$10,0)</f>
        <v>0</v>
      </c>
      <c r="JX258" s="8">
        <f>VLOOKUP($IF258,Data!$B:$CP,Daily!JX$10,0)</f>
        <v>3</v>
      </c>
      <c r="JY258" s="8">
        <f>VLOOKUP($IF258,Data!$B:$CP,Daily!JY$10,0)</f>
        <v>2</v>
      </c>
      <c r="JZ258" s="8">
        <f>VLOOKUP($IF258,Data!$B:$CP,Daily!JZ$10,0)</f>
        <v>0</v>
      </c>
      <c r="KA258" s="8">
        <f>VLOOKUP($IF258,Data!$B:$CP,Daily!KA$10,0)</f>
        <v>0</v>
      </c>
      <c r="KB258" s="8">
        <f>VLOOKUP($IF258,Data!$B:$CP,Daily!KB$10,0)</f>
        <v>0</v>
      </c>
      <c r="KC258" s="8">
        <f>VLOOKUP($IF258,Data!$B:$CP,Daily!KC$10,0)</f>
        <v>1</v>
      </c>
      <c r="KD258" s="8">
        <f>VLOOKUP($IF258,Data!$B:$CP,Daily!KD$10,0)</f>
        <v>1</v>
      </c>
      <c r="KE258" s="8">
        <f>VLOOKUP($IF258,Data!$B:$CP,Daily!KE$10,0)</f>
        <v>1</v>
      </c>
      <c r="KF258" s="8">
        <f>VLOOKUP($IF258,Data!$B:$CP,Daily!KF$10,0)</f>
        <v>3</v>
      </c>
      <c r="KG258" s="8">
        <f>VLOOKUP($IF258,Data!$B:$CP,Daily!KG$10,0)</f>
        <v>0</v>
      </c>
      <c r="KH258" s="8">
        <f>VLOOKUP($IF258,Data!$B:$CP,Daily!KH$10,0)</f>
        <v>1</v>
      </c>
      <c r="KI258" s="8">
        <f>VLOOKUP($IF258,Data!$B:$CP,Daily!KI$10,0)</f>
        <v>0</v>
      </c>
      <c r="KJ258" s="8">
        <f>VLOOKUP($IF258,Data!$B:$CP,Daily!KJ$10,0)</f>
        <v>2</v>
      </c>
      <c r="KK258" s="8">
        <f>VLOOKUP($IF258,Data!$B:$CP,Daily!KK$10,0)</f>
        <v>1</v>
      </c>
      <c r="KL258" s="8">
        <f>VLOOKUP($IF258,Data!$B:$CP,Daily!KL$10,0)</f>
        <v>0</v>
      </c>
      <c r="KM258" s="8">
        <f>VLOOKUP($IF258,Data!$B:$CP,Daily!KM$10,0)</f>
        <v>3</v>
      </c>
      <c r="KN258" s="8">
        <f>VLOOKUP($IF258,Data!$B:$CP,Daily!KN$10,0)</f>
        <v>1</v>
      </c>
      <c r="KO258" s="8">
        <f>VLOOKUP($IF258,Data!$B:$CP,Daily!KO$10,0)</f>
        <v>0</v>
      </c>
      <c r="KP258" s="8">
        <f>VLOOKUP($IF258,Data!$B:$CP,Daily!KP$10,0)</f>
        <v>2</v>
      </c>
      <c r="KQ258" s="8">
        <f>VLOOKUP($IF258,Data!$B:$CP,Daily!KQ$10,0)</f>
        <v>2</v>
      </c>
      <c r="KR258" s="8">
        <f>VLOOKUP($IF258,Data!$B:$CP,Daily!KR$10,0)</f>
        <v>2</v>
      </c>
      <c r="KS258" s="8">
        <f>VLOOKUP($IF258,Data!$B:$CP,Daily!KS$10,0)</f>
        <v>4</v>
      </c>
      <c r="KT258" s="8">
        <f>VLOOKUP($IF258,Data!$B:$CP,Daily!KT$10,0)</f>
        <v>1</v>
      </c>
      <c r="KU258" s="8">
        <f>VLOOKUP($IF258,Data!$B:$CP,Daily!KU$10,0)</f>
        <v>1</v>
      </c>
      <c r="KV258" s="8">
        <f>VLOOKUP($IF258,Data!$B:$CP,Daily!KV$10,0)</f>
        <v>1</v>
      </c>
      <c r="KW258" s="8">
        <f>VLOOKUP($IF258,Data!$B:$CP,Daily!KW$10,0)</f>
        <v>2</v>
      </c>
      <c r="KX258" s="8">
        <f>VLOOKUP($IF258,Data!$B:$CP,Daily!KX$10,0)</f>
        <v>1</v>
      </c>
      <c r="KY258" s="8">
        <f>VLOOKUP($IF258,Data!$B:$CP,Daily!KY$10,0)</f>
        <v>0</v>
      </c>
      <c r="KZ258" s="8">
        <f>VLOOKUP($IF258,Data!$B:$CP,Daily!KZ$10,0)</f>
        <v>2</v>
      </c>
      <c r="LA258" s="8">
        <f>VLOOKUP($IF258,Data!$B:$CP,Daily!LA$10,0)</f>
        <v>3</v>
      </c>
      <c r="LB258" s="8">
        <f>VLOOKUP($IF258,Data!$B:$CP,Daily!LB$10,0)</f>
        <v>0</v>
      </c>
      <c r="LC258" s="8">
        <f>VLOOKUP($IF258,Data!$B:$CP,Daily!LC$10,0)</f>
        <v>0</v>
      </c>
      <c r="LD258" s="8">
        <f>VLOOKUP($IF258,Data!$B:$CP,Daily!LD$10,0)</f>
        <v>1</v>
      </c>
      <c r="LE258" s="8">
        <f>VLOOKUP($IF258,Data!$B:$CP,Daily!LE$10,0)</f>
        <v>0</v>
      </c>
      <c r="LF258" s="8">
        <f>VLOOKUP($IF258,Data!$B:$CP,Daily!LF$10,0)</f>
        <v>2</v>
      </c>
      <c r="LG258" s="8">
        <f>VLOOKUP($IF258,Data!$B:$CP,Daily!LG$10,0)</f>
        <v>0</v>
      </c>
      <c r="LH258" s="8">
        <f>VLOOKUP($IF258,Data!$B:$CP,Daily!LH$10,0)</f>
        <v>2</v>
      </c>
      <c r="LI258" s="8">
        <f>VLOOKUP($IF258,Data!$B:$CP,Daily!LI$10,0)</f>
        <v>1</v>
      </c>
      <c r="LJ258" s="8">
        <f>VLOOKUP($IF258,Data!$B:$CP,Daily!LJ$10,0)</f>
        <v>0</v>
      </c>
      <c r="LK258" s="8">
        <f>VLOOKUP($IF258,Data!$B:$CP,Daily!LK$10,0)</f>
        <v>0</v>
      </c>
      <c r="LL258" s="8">
        <f>VLOOKUP($IF258,Data!$B:$CP,Daily!LL$10,0)</f>
        <v>0</v>
      </c>
      <c r="LM258" s="8">
        <f>VLOOKUP($IF258,Data!$B:$CP,Daily!LM$10,0)</f>
        <v>0</v>
      </c>
      <c r="LN258" s="8">
        <f>VLOOKUP($IF258,Data!$B:$CP,Daily!LN$10,0)</f>
        <v>1</v>
      </c>
      <c r="LO258" s="8">
        <f>VLOOKUP($IF258,Data!$B:$CP,Daily!LO$10,0)</f>
        <v>3</v>
      </c>
      <c r="LP258" s="8">
        <f>VLOOKUP($IF258,Data!$B:$CP,Daily!LP$10,0)</f>
        <v>0</v>
      </c>
      <c r="LQ258" s="8">
        <f>VLOOKUP($IF258,Data!$B:$CP,Daily!LQ$10,0)</f>
        <v>2</v>
      </c>
      <c r="LR258" s="8">
        <f>VLOOKUP($IF258,Data!$B:$CP,Daily!LR$10,0)</f>
        <v>0</v>
      </c>
      <c r="LS258" s="8">
        <f>VLOOKUP($IF258,Data!$B:$CP,Daily!LS$10,0)</f>
        <v>2</v>
      </c>
      <c r="LU258" s="8">
        <f t="shared" si="3498"/>
        <v>0</v>
      </c>
      <c r="LV258" s="8">
        <f t="shared" si="3499"/>
        <v>2</v>
      </c>
      <c r="LW258" s="8">
        <f t="shared" si="3500"/>
        <v>2</v>
      </c>
      <c r="LX258" s="8">
        <f t="shared" si="3502"/>
        <v>4.5</v>
      </c>
      <c r="LY258" s="8">
        <f t="shared" si="3503"/>
        <v>-2.5</v>
      </c>
      <c r="LZ258" s="43"/>
      <c r="MA258" s="9">
        <f t="shared" si="3504"/>
        <v>1.1376144631054348</v>
      </c>
      <c r="MB258" s="9">
        <f t="shared" si="3505"/>
        <v>0.8571428571428571</v>
      </c>
      <c r="MC258" s="9">
        <f t="shared" si="3506"/>
        <v>1.1000000000000001</v>
      </c>
    </row>
    <row r="259" spans="4:342" x14ac:dyDescent="0.35">
      <c r="D259" s="185"/>
    </row>
    <row r="260" spans="4:342" x14ac:dyDescent="0.35">
      <c r="D260" s="185"/>
    </row>
    <row r="261" spans="4:342" x14ac:dyDescent="0.35">
      <c r="D261" s="185"/>
    </row>
    <row r="262" spans="4:342" x14ac:dyDescent="0.35">
      <c r="D262" s="121" t="s">
        <v>985</v>
      </c>
      <c r="S262"/>
      <c r="T262" s="32"/>
      <c r="ID262"/>
      <c r="IE262" s="13"/>
      <c r="IH262"/>
      <c r="LU262" s="13"/>
      <c r="MA262"/>
      <c r="MD262" s="13"/>
    </row>
    <row r="263" spans="4:342" x14ac:dyDescent="0.35">
      <c r="D263" s="68" t="s">
        <v>986</v>
      </c>
      <c r="E263" s="66"/>
      <c r="F263" s="64"/>
      <c r="G263" s="64"/>
      <c r="H263" s="65"/>
      <c r="I263" s="64"/>
      <c r="J263" s="65"/>
      <c r="K263" s="64"/>
      <c r="L263" s="64"/>
      <c r="M263" s="66"/>
      <c r="N263" s="64"/>
      <c r="O263" s="64"/>
      <c r="P263" s="64"/>
      <c r="Q263" s="64"/>
      <c r="R263" s="64"/>
      <c r="S263" s="64"/>
      <c r="T263" s="64"/>
      <c r="U263" s="66"/>
      <c r="V263" s="64"/>
      <c r="W263" s="64"/>
      <c r="X263" s="64"/>
      <c r="Y263" s="64"/>
      <c r="Z263" s="64"/>
      <c r="AA263" s="64"/>
      <c r="AB263" s="62"/>
    </row>
    <row r="265" spans="4:342" x14ac:dyDescent="0.35">
      <c r="D265" s="68" t="s">
        <v>987</v>
      </c>
      <c r="E265" s="66"/>
      <c r="F265" s="64"/>
      <c r="G265" s="64"/>
      <c r="H265" s="65"/>
      <c r="I265" s="64"/>
      <c r="J265" s="65"/>
      <c r="K265" s="64"/>
      <c r="L265" s="64"/>
      <c r="M265" s="66"/>
      <c r="N265" s="64"/>
      <c r="O265" s="64"/>
      <c r="P265" s="64"/>
      <c r="Q265" s="64"/>
      <c r="R265" s="64"/>
      <c r="S265" s="64"/>
      <c r="T265" s="64"/>
      <c r="U265" s="66"/>
      <c r="V265" s="64"/>
      <c r="W265" s="64"/>
      <c r="X265" s="64"/>
      <c r="Y265" s="64"/>
      <c r="Z265" s="64"/>
      <c r="AA265" s="64"/>
      <c r="AB265" s="62"/>
    </row>
    <row r="267" spans="4:342" x14ac:dyDescent="0.35">
      <c r="D267" s="68" t="s">
        <v>988</v>
      </c>
      <c r="E267" s="66"/>
      <c r="F267" s="64"/>
      <c r="G267" s="64"/>
      <c r="H267" s="65"/>
      <c r="I267" s="64"/>
      <c r="J267" s="65"/>
      <c r="K267" s="64"/>
      <c r="L267" s="64"/>
      <c r="M267" s="66"/>
      <c r="N267" s="64"/>
      <c r="O267" s="64"/>
      <c r="P267" s="64"/>
      <c r="Q267" s="64"/>
      <c r="R267" s="64"/>
      <c r="S267" s="64"/>
      <c r="T267" s="64"/>
      <c r="U267" s="66"/>
      <c r="V267" s="64"/>
      <c r="W267" s="64"/>
      <c r="X267" s="64"/>
      <c r="Y267" s="64"/>
      <c r="Z267" s="64"/>
      <c r="AA267" s="64"/>
      <c r="AB267" s="62"/>
    </row>
    <row r="269" spans="4:342" x14ac:dyDescent="0.35">
      <c r="D269" s="68" t="s">
        <v>989</v>
      </c>
      <c r="E269" s="66"/>
      <c r="F269" s="64"/>
      <c r="G269" s="64"/>
      <c r="H269" s="65"/>
      <c r="I269" s="64"/>
      <c r="J269" s="65"/>
      <c r="K269" s="64"/>
      <c r="L269" s="64"/>
      <c r="M269" s="66"/>
      <c r="N269" s="64"/>
      <c r="O269" s="64"/>
      <c r="P269" s="64"/>
      <c r="Q269" s="64"/>
      <c r="R269" s="64"/>
      <c r="S269" s="64"/>
      <c r="T269" s="64"/>
      <c r="U269" s="66"/>
      <c r="V269" s="64"/>
      <c r="W269" s="64"/>
      <c r="X269" s="64"/>
      <c r="Y269" s="64"/>
      <c r="Z269" s="64"/>
      <c r="AA269" s="64"/>
      <c r="AB269" s="62"/>
    </row>
  </sheetData>
  <mergeCells count="4">
    <mergeCell ref="D7:D9"/>
    <mergeCell ref="E7:L7"/>
    <mergeCell ref="M7:T7"/>
    <mergeCell ref="U7:AB7"/>
  </mergeCells>
  <phoneticPr fontId="6" type="noConversion"/>
  <conditionalFormatting sqref="E112:E133 M133 U133 F262 N262 V262 E263:E268 M263:M268 U263:U268 E281:E311 M281:M311">
    <cfRule type="containsText" dxfId="400" priority="2048" operator="containsText" text="PositiveAbove">
      <formula>NOT(ISERROR(SEARCH("PositiveAbove",E112)))</formula>
    </cfRule>
    <cfRule type="containsText" dxfId="399" priority="2047" operator="containsText" text="NegativeBelow">
      <formula>NOT(ISERROR(SEARCH("NegativeBelow",E112)))</formula>
    </cfRule>
    <cfRule type="containsText" dxfId="398" priority="2046" operator="containsText" text="NegativeAbove">
      <formula>NOT(ISERROR(SEARCH("NegativeAbove",E112)))</formula>
    </cfRule>
    <cfRule type="containsText" dxfId="397" priority="2045" operator="containsText" text="PositiveBelow">
      <formula>NOT(ISERROR(SEARCH("PositiveBelow",E112)))</formula>
    </cfRule>
  </conditionalFormatting>
  <conditionalFormatting sqref="E133:E154">
    <cfRule type="containsText" dxfId="396" priority="1600" operator="containsText" text="PositiveBelow">
      <formula>NOT(ISERROR(SEARCH("PositiveBelow",E133)))</formula>
    </cfRule>
    <cfRule type="containsText" dxfId="395" priority="1601" operator="containsText" text="NegativeAbove">
      <formula>NOT(ISERROR(SEARCH("NegativeAbove",E133)))</formula>
    </cfRule>
    <cfRule type="containsText" dxfId="394" priority="1599" operator="containsText" text="Within">
      <formula>NOT(ISERROR(SEARCH("Within",E133)))</formula>
    </cfRule>
    <cfRule type="containsText" dxfId="393" priority="1603" operator="containsText" text="PositiveAbove">
      <formula>NOT(ISERROR(SEARCH("PositiveAbove",E133)))</formula>
    </cfRule>
    <cfRule type="containsText" dxfId="392" priority="1602" operator="containsText" text="NegativeBelow">
      <formula>NOT(ISERROR(SEARCH("NegativeBelow",E133)))</formula>
    </cfRule>
  </conditionalFormatting>
  <conditionalFormatting sqref="E154:E261">
    <cfRule type="containsText" dxfId="391" priority="1" operator="containsText" text="Within">
      <formula>NOT(ISERROR(SEARCH("Within",E154)))</formula>
    </cfRule>
    <cfRule type="containsText" dxfId="390" priority="2" operator="containsText" text="PositiveBelow">
      <formula>NOT(ISERROR(SEARCH("PositiveBelow",E154)))</formula>
    </cfRule>
    <cfRule type="containsText" dxfId="389" priority="3" operator="containsText" text="NegativeAbove">
      <formula>NOT(ISERROR(SEARCH("NegativeAbove",E154)))</formula>
    </cfRule>
    <cfRule type="containsText" dxfId="388" priority="4" operator="containsText" text="NegativeBelow">
      <formula>NOT(ISERROR(SEARCH("NegativeBelow",E154)))</formula>
    </cfRule>
    <cfRule type="containsText" dxfId="387" priority="5" operator="containsText" text="PositiveAbove">
      <formula>NOT(ISERROR(SEARCH("PositiveAbove",E154)))</formula>
    </cfRule>
  </conditionalFormatting>
  <conditionalFormatting sqref="E263 M263 U263">
    <cfRule type="containsText" dxfId="386" priority="1999" operator="containsText" text="PositiveAbove">
      <formula>NOT(ISERROR(SEARCH("PositiveAbove",E263)))</formula>
    </cfRule>
    <cfRule type="containsText" dxfId="385" priority="1995" operator="containsText" text="Within">
      <formula>NOT(ISERROR(SEARCH("Within",E263)))</formula>
    </cfRule>
    <cfRule type="containsText" dxfId="384" priority="1998" operator="containsText" text="NegativeBelow">
      <formula>NOT(ISERROR(SEARCH("NegativeBelow",E263)))</formula>
    </cfRule>
    <cfRule type="containsText" dxfId="383" priority="1997" operator="containsText" text="NegativeAbove">
      <formula>NOT(ISERROR(SEARCH("NegativeAbove",E263)))</formula>
    </cfRule>
    <cfRule type="containsText" dxfId="382" priority="1996" operator="containsText" text="PositiveBelow">
      <formula>NOT(ISERROR(SEARCH("PositiveBelow",E263)))</formula>
    </cfRule>
  </conditionalFormatting>
  <conditionalFormatting sqref="E263:E268 M263:M268 U263:U268 M133 U133 E112:E133 F262 N262 V262 E281:E311 M281:M311">
    <cfRule type="containsText" dxfId="381" priority="2044" operator="containsText" text="Within">
      <formula>NOT(ISERROR(SEARCH("Within",E112)))</formula>
    </cfRule>
  </conditionalFormatting>
  <conditionalFormatting sqref="E265 M265 U265">
    <cfRule type="containsText" dxfId="380" priority="1991" operator="containsText" text="NegativeBelow">
      <formula>NOT(ISERROR(SEARCH("NegativeBelow",E265)))</formula>
    </cfRule>
    <cfRule type="containsText" dxfId="379" priority="1989" operator="containsText" text="PositiveBelow">
      <formula>NOT(ISERROR(SEARCH("PositiveBelow",E265)))</formula>
    </cfRule>
    <cfRule type="containsText" dxfId="378" priority="1988" operator="containsText" text="Within">
      <formula>NOT(ISERROR(SEARCH("Within",E265)))</formula>
    </cfRule>
    <cfRule type="containsText" dxfId="377" priority="1990" operator="containsText" text="NegativeAbove">
      <formula>NOT(ISERROR(SEARCH("NegativeAbove",E265)))</formula>
    </cfRule>
    <cfRule type="containsText" dxfId="376" priority="1992" operator="containsText" text="PositiveAbove">
      <formula>NOT(ISERROR(SEARCH("PositiveAbove",E265)))</formula>
    </cfRule>
  </conditionalFormatting>
  <conditionalFormatting sqref="E267 M267 U267">
    <cfRule type="containsText" dxfId="375" priority="1978" operator="containsText" text="PositiveAbove">
      <formula>NOT(ISERROR(SEARCH("PositiveAbove",E267)))</formula>
    </cfRule>
    <cfRule type="containsText" dxfId="374" priority="1975" operator="containsText" text="PositiveBelow">
      <formula>NOT(ISERROR(SEARCH("PositiveBelow",E267)))</formula>
    </cfRule>
    <cfRule type="containsText" dxfId="373" priority="1974" operator="containsText" text="Within">
      <formula>NOT(ISERROR(SEARCH("Within",E267)))</formula>
    </cfRule>
    <cfRule type="containsText" dxfId="372" priority="1976" operator="containsText" text="NegativeAbove">
      <formula>NOT(ISERROR(SEARCH("NegativeAbove",E267)))</formula>
    </cfRule>
    <cfRule type="containsText" dxfId="371" priority="1977" operator="containsText" text="NegativeBelow">
      <formula>NOT(ISERROR(SEARCH("NegativeBelow",E267)))</formula>
    </cfRule>
  </conditionalFormatting>
  <conditionalFormatting sqref="E269 M269 U269">
    <cfRule type="containsText" dxfId="370" priority="1805" operator="containsText" text="PositiveAbove">
      <formula>NOT(ISERROR(SEARCH("PositiveAbove",E269)))</formula>
    </cfRule>
    <cfRule type="containsText" dxfId="369" priority="1804" operator="containsText" text="NegativeBelow">
      <formula>NOT(ISERROR(SEARCH("NegativeBelow",E269)))</formula>
    </cfRule>
    <cfRule type="containsText" dxfId="368" priority="1803" operator="containsText" text="NegativeAbove">
      <formula>NOT(ISERROR(SEARCH("NegativeAbove",E269)))</formula>
    </cfRule>
    <cfRule type="containsText" dxfId="367" priority="1802" operator="containsText" text="PositiveBelow">
      <formula>NOT(ISERROR(SEARCH("PositiveBelow",E269)))</formula>
    </cfRule>
    <cfRule type="containsText" dxfId="366" priority="1801" operator="containsText" text="Within">
      <formula>NOT(ISERROR(SEARCH("Within",E269)))</formula>
    </cfRule>
  </conditionalFormatting>
  <conditionalFormatting sqref="E269:E276 M269:M276 U269:U311">
    <cfRule type="containsText" dxfId="365" priority="1806" operator="containsText" text="Within">
      <formula>NOT(ISERROR(SEARCH("Within",E269)))</formula>
    </cfRule>
    <cfRule type="containsText" dxfId="364" priority="1807" operator="containsText" text="PositiveBelow">
      <formula>NOT(ISERROR(SEARCH("PositiveBelow",E269)))</formula>
    </cfRule>
    <cfRule type="containsText" dxfId="363" priority="1808" operator="containsText" text="NegativeAbove">
      <formula>NOT(ISERROR(SEARCH("NegativeAbove",E269)))</formula>
    </cfRule>
    <cfRule type="containsText" dxfId="362" priority="1809" operator="containsText" text="NegativeBelow">
      <formula>NOT(ISERROR(SEARCH("NegativeBelow",E269)))</formula>
    </cfRule>
    <cfRule type="containsText" dxfId="361" priority="1810" operator="containsText" text="PositiveAbove">
      <formula>NOT(ISERROR(SEARCH("PositiveAbove",E269)))</formula>
    </cfRule>
  </conditionalFormatting>
  <conditionalFormatting sqref="H11:H261">
    <cfRule type="cellIs" dxfId="360" priority="64" operator="greaterThanOrEqual">
      <formula>0.3</formula>
    </cfRule>
    <cfRule type="cellIs" dxfId="359" priority="63" operator="lessThanOrEqual">
      <formula>-0.3</formula>
    </cfRule>
  </conditionalFormatting>
  <conditionalFormatting sqref="H263:H276 J263:J276 P263:P311 R263:R311 X263:X311 Z263:Z311">
    <cfRule type="cellIs" dxfId="358" priority="1800" operator="greaterThanOrEqual">
      <formula>0.3</formula>
    </cfRule>
    <cfRule type="cellIs" dxfId="357" priority="1799" operator="lessThanOrEqual">
      <formula>-0.3</formula>
    </cfRule>
  </conditionalFormatting>
  <conditionalFormatting sqref="I262 K262 Q262 S262 Y262 AA262 H281:H311 J281:J311">
    <cfRule type="cellIs" dxfId="356" priority="2055" operator="greaterThanOrEqual">
      <formula>0.3</formula>
    </cfRule>
    <cfRule type="cellIs" dxfId="355" priority="2054" operator="lessThanOrEqual">
      <formula>-0.3</formula>
    </cfRule>
  </conditionalFormatting>
  <conditionalFormatting sqref="J11:J261">
    <cfRule type="cellIs" dxfId="354" priority="66" operator="greaterThanOrEqual">
      <formula>0.3</formula>
    </cfRule>
    <cfRule type="cellIs" dxfId="353" priority="65" operator="lessThanOrEqual">
      <formula>-0.3</formula>
    </cfRule>
  </conditionalFormatting>
  <conditionalFormatting sqref="L154">
    <cfRule type="cellIs" dxfId="352" priority="1597" operator="lessThanOrEqual">
      <formula>-0.3</formula>
    </cfRule>
    <cfRule type="cellIs" dxfId="351" priority="1598" operator="greaterThanOrEqual">
      <formula>0.3</formula>
    </cfRule>
  </conditionalFormatting>
  <conditionalFormatting sqref="M10:M84 U10:U84 E10:E111">
    <cfRule type="containsText" dxfId="350" priority="563" operator="containsText" text="NegativeBelow">
      <formula>NOT(ISERROR(SEARCH("NegativeBelow",E10)))</formula>
    </cfRule>
    <cfRule type="containsText" dxfId="349" priority="564" operator="containsText" text="PositiveAbove">
      <formula>NOT(ISERROR(SEARCH("PositiveAbove",E10)))</formula>
    </cfRule>
    <cfRule type="containsText" dxfId="348" priority="560" operator="containsText" text="Within">
      <formula>NOT(ISERROR(SEARCH("Within",E10)))</formula>
    </cfRule>
    <cfRule type="containsText" dxfId="347" priority="561" operator="containsText" text="PositiveBelow">
      <formula>NOT(ISERROR(SEARCH("PositiveBelow",E10)))</formula>
    </cfRule>
    <cfRule type="containsText" dxfId="346" priority="562" operator="containsText" text="NegativeAbove">
      <formula>NOT(ISERROR(SEARCH("NegativeAbove",E10)))</formula>
    </cfRule>
  </conditionalFormatting>
  <conditionalFormatting sqref="M85:M110 U85:U110 M112:M120 U112:U120">
    <cfRule type="containsText" dxfId="345" priority="1794" operator="containsText" text="PositiveAbove">
      <formula>NOT(ISERROR(SEARCH("PositiveAbove",M85)))</formula>
    </cfRule>
    <cfRule type="containsText" dxfId="344" priority="1790" operator="containsText" text="Within">
      <formula>NOT(ISERROR(SEARCH("Within",M85)))</formula>
    </cfRule>
    <cfRule type="containsText" dxfId="343" priority="1791" operator="containsText" text="PositiveBelow">
      <formula>NOT(ISERROR(SEARCH("PositiveBelow",M85)))</formula>
    </cfRule>
    <cfRule type="containsText" dxfId="342" priority="1792" operator="containsText" text="NegativeAbove">
      <formula>NOT(ISERROR(SEARCH("NegativeAbove",M85)))</formula>
    </cfRule>
    <cfRule type="containsText" dxfId="341" priority="1793" operator="containsText" text="NegativeBelow">
      <formula>NOT(ISERROR(SEARCH("NegativeBelow",M85)))</formula>
    </cfRule>
  </conditionalFormatting>
  <conditionalFormatting sqref="M109:M119 U109:U119">
    <cfRule type="containsText" dxfId="340" priority="1509" operator="containsText" text="PositiveAbove">
      <formula>NOT(ISERROR(SEARCH("PositiveAbove",M109)))</formula>
    </cfRule>
    <cfRule type="containsText" dxfId="339" priority="1508" operator="containsText" text="NegativeBelow">
      <formula>NOT(ISERROR(SEARCH("NegativeBelow",M109)))</formula>
    </cfRule>
    <cfRule type="containsText" dxfId="338" priority="1507" operator="containsText" text="NegativeAbove">
      <formula>NOT(ISERROR(SEARCH("NegativeAbove",M109)))</formula>
    </cfRule>
    <cfRule type="containsText" dxfId="337" priority="1506" operator="containsText" text="PositiveBelow">
      <formula>NOT(ISERROR(SEARCH("PositiveBelow",M109)))</formula>
    </cfRule>
    <cfRule type="containsText" dxfId="336" priority="1505" operator="containsText" text="Within">
      <formula>NOT(ISERROR(SEARCH("Within",M109)))</formula>
    </cfRule>
  </conditionalFormatting>
  <conditionalFormatting sqref="M111 U111">
    <cfRule type="containsText" dxfId="335" priority="1504" operator="containsText" text="PositiveAbove">
      <formula>NOT(ISERROR(SEARCH("PositiveAbove",M111)))</formula>
    </cfRule>
    <cfRule type="containsText" dxfId="334" priority="1502" operator="containsText" text="NegativeAbove">
      <formula>NOT(ISERROR(SEARCH("NegativeAbove",M111)))</formula>
    </cfRule>
    <cfRule type="containsText" dxfId="333" priority="1501" operator="containsText" text="PositiveBelow">
      <formula>NOT(ISERROR(SEARCH("PositiveBelow",M111)))</formula>
    </cfRule>
    <cfRule type="containsText" dxfId="332" priority="1500" operator="containsText" text="Within">
      <formula>NOT(ISERROR(SEARCH("Within",M111)))</formula>
    </cfRule>
    <cfRule type="containsText" dxfId="331" priority="1503" operator="containsText" text="NegativeBelow">
      <formula>NOT(ISERROR(SEARCH("NegativeBelow",M111)))</formula>
    </cfRule>
  </conditionalFormatting>
  <conditionalFormatting sqref="M121:M132">
    <cfRule type="containsText" dxfId="330" priority="1494" operator="containsText" text="NegativeBelow">
      <formula>NOT(ISERROR(SEARCH("NegativeBelow",M121)))</formula>
    </cfRule>
    <cfRule type="containsText" dxfId="329" priority="1486" operator="containsText" text="Within">
      <formula>NOT(ISERROR(SEARCH("Within",M121)))</formula>
    </cfRule>
    <cfRule type="containsText" dxfId="328" priority="1495" operator="containsText" text="PositiveAbove">
      <formula>NOT(ISERROR(SEARCH("PositiveAbove",M121)))</formula>
    </cfRule>
    <cfRule type="containsText" dxfId="327" priority="1493" operator="containsText" text="NegativeAbove">
      <formula>NOT(ISERROR(SEARCH("NegativeAbove",M121)))</formula>
    </cfRule>
    <cfRule type="containsText" dxfId="326" priority="1492" operator="containsText" text="PositiveBelow">
      <formula>NOT(ISERROR(SEARCH("PositiveBelow",M121)))</formula>
    </cfRule>
    <cfRule type="containsText" dxfId="325" priority="1491" operator="containsText" text="Within">
      <formula>NOT(ISERROR(SEARCH("Within",M121)))</formula>
    </cfRule>
    <cfRule type="containsText" dxfId="324" priority="1490" operator="containsText" text="PositiveAbove">
      <formula>NOT(ISERROR(SEARCH("PositiveAbove",M121)))</formula>
    </cfRule>
    <cfRule type="containsText" dxfId="323" priority="1487" operator="containsText" text="PositiveBelow">
      <formula>NOT(ISERROR(SEARCH("PositiveBelow",M121)))</formula>
    </cfRule>
    <cfRule type="containsText" dxfId="322" priority="1488" operator="containsText" text="NegativeAbove">
      <formula>NOT(ISERROR(SEARCH("NegativeAbove",M121)))</formula>
    </cfRule>
    <cfRule type="containsText" dxfId="321" priority="1489" operator="containsText" text="NegativeBelow">
      <formula>NOT(ISERROR(SEARCH("NegativeBelow",M121)))</formula>
    </cfRule>
  </conditionalFormatting>
  <conditionalFormatting sqref="M133:M154 U133:U154">
    <cfRule type="containsText" dxfId="320" priority="1647" operator="containsText" text="PositiveAbove">
      <formula>NOT(ISERROR(SEARCH("PositiveAbove",M133)))</formula>
    </cfRule>
    <cfRule type="containsText" dxfId="319" priority="1644" operator="containsText" text="PositiveBelow">
      <formula>NOT(ISERROR(SEARCH("PositiveBelow",M133)))</formula>
    </cfRule>
    <cfRule type="containsText" dxfId="318" priority="1643" operator="containsText" text="Within">
      <formula>NOT(ISERROR(SEARCH("Within",M133)))</formula>
    </cfRule>
    <cfRule type="containsText" dxfId="317" priority="1645" operator="containsText" text="NegativeAbove">
      <formula>NOT(ISERROR(SEARCH("NegativeAbove",M133)))</formula>
    </cfRule>
    <cfRule type="containsText" dxfId="316" priority="1646" operator="containsText" text="NegativeBelow">
      <formula>NOT(ISERROR(SEARCH("NegativeBelow",M133)))</formula>
    </cfRule>
  </conditionalFormatting>
  <conditionalFormatting sqref="M134:M140 U134:U140">
    <cfRule type="containsText" dxfId="315" priority="1640" operator="containsText" text="NegativeAbove">
      <formula>NOT(ISERROR(SEARCH("NegativeAbove",M134)))</formula>
    </cfRule>
    <cfRule type="containsText" dxfId="314" priority="1639" operator="containsText" text="PositiveBelow">
      <formula>NOT(ISERROR(SEARCH("PositiveBelow",M134)))</formula>
    </cfRule>
    <cfRule type="containsText" dxfId="313" priority="1638" operator="containsText" text="Within">
      <formula>NOT(ISERROR(SEARCH("Within",M134)))</formula>
    </cfRule>
    <cfRule type="containsText" dxfId="312" priority="1642" operator="containsText" text="PositiveAbove">
      <formula>NOT(ISERROR(SEARCH("PositiveAbove",M134)))</formula>
    </cfRule>
    <cfRule type="containsText" dxfId="311" priority="1641" operator="containsText" text="NegativeBelow">
      <formula>NOT(ISERROR(SEARCH("NegativeBelow",M134)))</formula>
    </cfRule>
  </conditionalFormatting>
  <conditionalFormatting sqref="M155:M261">
    <cfRule type="containsText" dxfId="310" priority="62" operator="containsText" text="PositiveAbove">
      <formula>NOT(ISERROR(SEARCH("PositiveAbove",M155)))</formula>
    </cfRule>
    <cfRule type="containsText" dxfId="309" priority="60" operator="containsText" text="NegativeAbove">
      <formula>NOT(ISERROR(SEARCH("NegativeAbove",M155)))</formula>
    </cfRule>
    <cfRule type="containsText" dxfId="308" priority="58" operator="containsText" text="Within">
      <formula>NOT(ISERROR(SEARCH("Within",M155)))</formula>
    </cfRule>
    <cfRule type="containsText" dxfId="307" priority="59" operator="containsText" text="PositiveBelow">
      <formula>NOT(ISERROR(SEARCH("PositiveBelow",M155)))</formula>
    </cfRule>
    <cfRule type="containsText" dxfId="306" priority="61" operator="containsText" text="NegativeBelow">
      <formula>NOT(ISERROR(SEARCH("NegativeBelow",M155)))</formula>
    </cfRule>
  </conditionalFormatting>
  <conditionalFormatting sqref="P11:P261">
    <cfRule type="cellIs" dxfId="305" priority="33" operator="lessThanOrEqual">
      <formula>-0.3</formula>
    </cfRule>
    <cfRule type="cellIs" dxfId="304" priority="34" operator="greaterThanOrEqual">
      <formula>0.3</formula>
    </cfRule>
  </conditionalFormatting>
  <conditionalFormatting sqref="R11:R261">
    <cfRule type="cellIs" dxfId="303" priority="35" operator="lessThanOrEqual">
      <formula>-0.3</formula>
    </cfRule>
    <cfRule type="cellIs" dxfId="302" priority="36" operator="greaterThanOrEqual">
      <formula>0.3</formula>
    </cfRule>
  </conditionalFormatting>
  <conditionalFormatting sqref="U121:U132">
    <cfRule type="containsText" dxfId="301" priority="1132" operator="containsText" text="NegativeBelow">
      <formula>NOT(ISERROR(SEARCH("NegativeBelow",U121)))</formula>
    </cfRule>
    <cfRule type="containsText" dxfId="300" priority="1131" operator="containsText" text="NegativeAbove">
      <formula>NOT(ISERROR(SEARCH("NegativeAbove",U121)))</formula>
    </cfRule>
    <cfRule type="containsText" dxfId="299" priority="1130" operator="containsText" text="PositiveBelow">
      <formula>NOT(ISERROR(SEARCH("PositiveBelow",U121)))</formula>
    </cfRule>
    <cfRule type="containsText" dxfId="298" priority="1129" operator="containsText" text="Within">
      <formula>NOT(ISERROR(SEARCH("Within",U121)))</formula>
    </cfRule>
    <cfRule type="containsText" dxfId="297" priority="1133" operator="containsText" text="PositiveAbove">
      <formula>NOT(ISERROR(SEARCH("PositiveAbove",U121)))</formula>
    </cfRule>
    <cfRule type="containsText" dxfId="296" priority="1128" operator="containsText" text="PositiveAbove">
      <formula>NOT(ISERROR(SEARCH("PositiveAbove",U121)))</formula>
    </cfRule>
    <cfRule type="containsText" dxfId="295" priority="1124" operator="containsText" text="Within">
      <formula>NOT(ISERROR(SEARCH("Within",U121)))</formula>
    </cfRule>
    <cfRule type="containsText" dxfId="294" priority="1125" operator="containsText" text="PositiveBelow">
      <formula>NOT(ISERROR(SEARCH("PositiveBelow",U121)))</formula>
    </cfRule>
    <cfRule type="containsText" dxfId="293" priority="1126" operator="containsText" text="NegativeAbove">
      <formula>NOT(ISERROR(SEARCH("NegativeAbove",U121)))</formula>
    </cfRule>
    <cfRule type="containsText" dxfId="292" priority="1127" operator="containsText" text="NegativeBelow">
      <formula>NOT(ISERROR(SEARCH("NegativeBelow",U121)))</formula>
    </cfRule>
  </conditionalFormatting>
  <conditionalFormatting sqref="U155:U190">
    <cfRule type="containsText" dxfId="291" priority="827" operator="containsText" text="PositiveAbove">
      <formula>NOT(ISERROR(SEARCH("PositiveAbove",U155)))</formula>
    </cfRule>
    <cfRule type="containsText" dxfId="290" priority="826" operator="containsText" text="NegativeBelow">
      <formula>NOT(ISERROR(SEARCH("NegativeBelow",U155)))</formula>
    </cfRule>
    <cfRule type="containsText" dxfId="289" priority="825" operator="containsText" text="NegativeAbove">
      <formula>NOT(ISERROR(SEARCH("NegativeAbove",U155)))</formula>
    </cfRule>
    <cfRule type="containsText" dxfId="288" priority="824" operator="containsText" text="PositiveBelow">
      <formula>NOT(ISERROR(SEARCH("PositiveBelow",U155)))</formula>
    </cfRule>
    <cfRule type="containsText" dxfId="287" priority="823" operator="containsText" text="Within">
      <formula>NOT(ISERROR(SEARCH("Within",U155)))</formula>
    </cfRule>
  </conditionalFormatting>
  <conditionalFormatting sqref="U156">
    <cfRule type="containsText" dxfId="286" priority="821" operator="containsText" text="NegativeBelow">
      <formula>NOT(ISERROR(SEARCH("NegativeBelow",U156)))</formula>
    </cfRule>
    <cfRule type="containsText" dxfId="285" priority="822" operator="containsText" text="PositiveAbove">
      <formula>NOT(ISERROR(SEARCH("PositiveAbove",U156)))</formula>
    </cfRule>
    <cfRule type="containsText" dxfId="284" priority="820" operator="containsText" text="NegativeAbove">
      <formula>NOT(ISERROR(SEARCH("NegativeAbove",U156)))</formula>
    </cfRule>
    <cfRule type="containsText" dxfId="283" priority="819" operator="containsText" text="PositiveBelow">
      <formula>NOT(ISERROR(SEARCH("PositiveBelow",U156)))</formula>
    </cfRule>
    <cfRule type="containsText" dxfId="282" priority="818" operator="containsText" text="Within">
      <formula>NOT(ISERROR(SEARCH("Within",U156)))</formula>
    </cfRule>
  </conditionalFormatting>
  <conditionalFormatting sqref="U157:U166">
    <cfRule type="containsText" dxfId="281" priority="1121" operator="containsText" text="NegativeAbove">
      <formula>NOT(ISERROR(SEARCH("NegativeAbove",U157)))</formula>
    </cfRule>
    <cfRule type="containsText" dxfId="280" priority="1119" operator="containsText" text="Within">
      <formula>NOT(ISERROR(SEARCH("Within",U157)))</formula>
    </cfRule>
    <cfRule type="containsText" dxfId="279" priority="1120" operator="containsText" text="PositiveBelow">
      <formula>NOT(ISERROR(SEARCH("PositiveBelow",U157)))</formula>
    </cfRule>
    <cfRule type="containsText" dxfId="278" priority="1123" operator="containsText" text="PositiveAbove">
      <formula>NOT(ISERROR(SEARCH("PositiveAbove",U157)))</formula>
    </cfRule>
    <cfRule type="containsText" dxfId="277" priority="1122" operator="containsText" text="NegativeBelow">
      <formula>NOT(ISERROR(SEARCH("NegativeBelow",U157)))</formula>
    </cfRule>
  </conditionalFormatting>
  <conditionalFormatting sqref="U191:U196">
    <cfRule type="containsText" dxfId="276" priority="620" operator="containsText" text="Within">
      <formula>NOT(ISERROR(SEARCH("Within",U191)))</formula>
    </cfRule>
    <cfRule type="containsText" dxfId="275" priority="621" operator="containsText" text="PositiveBelow">
      <formula>NOT(ISERROR(SEARCH("PositiveBelow",U191)))</formula>
    </cfRule>
    <cfRule type="containsText" dxfId="274" priority="622" operator="containsText" text="NegativeAbove">
      <formula>NOT(ISERROR(SEARCH("NegativeAbove",U191)))</formula>
    </cfRule>
    <cfRule type="containsText" dxfId="273" priority="623" operator="containsText" text="NegativeBelow">
      <formula>NOT(ISERROR(SEARCH("NegativeBelow",U191)))</formula>
    </cfRule>
    <cfRule type="containsText" dxfId="272" priority="624" operator="containsText" text="PositiveAbove">
      <formula>NOT(ISERROR(SEARCH("PositiveAbove",U191)))</formula>
    </cfRule>
  </conditionalFormatting>
  <conditionalFormatting sqref="U191:U211">
    <cfRule type="containsText" dxfId="271" priority="629" operator="containsText" text="PositiveAbove">
      <formula>NOT(ISERROR(SEARCH("PositiveAbove",U191)))</formula>
    </cfRule>
    <cfRule type="containsText" dxfId="270" priority="628" operator="containsText" text="NegativeBelow">
      <formula>NOT(ISERROR(SEARCH("NegativeBelow",U191)))</formula>
    </cfRule>
    <cfRule type="containsText" dxfId="269" priority="627" operator="containsText" text="NegativeAbove">
      <formula>NOT(ISERROR(SEARCH("NegativeAbove",U191)))</formula>
    </cfRule>
    <cfRule type="containsText" dxfId="268" priority="626" operator="containsText" text="PositiveBelow">
      <formula>NOT(ISERROR(SEARCH("PositiveBelow",U191)))</formula>
    </cfRule>
    <cfRule type="containsText" dxfId="267" priority="625" operator="containsText" text="Within">
      <formula>NOT(ISERROR(SEARCH("Within",U191)))</formula>
    </cfRule>
  </conditionalFormatting>
  <conditionalFormatting sqref="U212">
    <cfRule type="containsText" dxfId="266" priority="366" operator="containsText" text="NegativeAbove">
      <formula>NOT(ISERROR(SEARCH("NegativeAbove",U212)))</formula>
    </cfRule>
    <cfRule type="containsText" dxfId="265" priority="367" operator="containsText" text="NegativeBelow">
      <formula>NOT(ISERROR(SEARCH("NegativeBelow",U212)))</formula>
    </cfRule>
    <cfRule type="containsText" dxfId="264" priority="368" operator="containsText" text="PositiveAbove">
      <formula>NOT(ISERROR(SEARCH("PositiveAbove",U212)))</formula>
    </cfRule>
    <cfRule type="containsText" dxfId="263" priority="365" operator="containsText" text="PositiveBelow">
      <formula>NOT(ISERROR(SEARCH("PositiveBelow",U212)))</formula>
    </cfRule>
    <cfRule type="containsText" dxfId="262" priority="364" operator="containsText" text="Within">
      <formula>NOT(ISERROR(SEARCH("Within",U212)))</formula>
    </cfRule>
  </conditionalFormatting>
  <conditionalFormatting sqref="U213:U221">
    <cfRule type="containsText" dxfId="261" priority="761" operator="containsText" text="PositiveAbove">
      <formula>NOT(ISERROR(SEARCH("PositiveAbove",U213)))</formula>
    </cfRule>
    <cfRule type="containsText" dxfId="260" priority="760" operator="containsText" text="NegativeBelow">
      <formula>NOT(ISERROR(SEARCH("NegativeBelow",U213)))</formula>
    </cfRule>
    <cfRule type="containsText" dxfId="259" priority="759" operator="containsText" text="NegativeAbove">
      <formula>NOT(ISERROR(SEARCH("NegativeAbove",U213)))</formula>
    </cfRule>
    <cfRule type="containsText" dxfId="258" priority="758" operator="containsText" text="PositiveBelow">
      <formula>NOT(ISERROR(SEARCH("PositiveBelow",U213)))</formula>
    </cfRule>
    <cfRule type="containsText" dxfId="257" priority="757" operator="containsText" text="Within">
      <formula>NOT(ISERROR(SEARCH("Within",U213)))</formula>
    </cfRule>
  </conditionalFormatting>
  <conditionalFormatting sqref="U216:U228">
    <cfRule type="containsText" dxfId="256" priority="519" operator="containsText" text="PositiveAbove">
      <formula>NOT(ISERROR(SEARCH("PositiveAbove",U216)))</formula>
    </cfRule>
    <cfRule type="containsText" dxfId="255" priority="515" operator="containsText" text="Within">
      <formula>NOT(ISERROR(SEARCH("Within",U216)))</formula>
    </cfRule>
    <cfRule type="containsText" dxfId="254" priority="516" operator="containsText" text="PositiveBelow">
      <formula>NOT(ISERROR(SEARCH("PositiveBelow",U216)))</formula>
    </cfRule>
    <cfRule type="containsText" dxfId="253" priority="517" operator="containsText" text="NegativeAbove">
      <formula>NOT(ISERROR(SEARCH("NegativeAbove",U216)))</formula>
    </cfRule>
    <cfRule type="containsText" dxfId="252" priority="518" operator="containsText" text="NegativeBelow">
      <formula>NOT(ISERROR(SEARCH("NegativeBelow",U216)))</formula>
    </cfRule>
  </conditionalFormatting>
  <conditionalFormatting sqref="U224:U240">
    <cfRule type="containsText" dxfId="251" priority="258" operator="containsText" text="NegativeAbove">
      <formula>NOT(ISERROR(SEARCH("NegativeAbove",U224)))</formula>
    </cfRule>
    <cfRule type="containsText" dxfId="250" priority="257" operator="containsText" text="PositiveBelow">
      <formula>NOT(ISERROR(SEARCH("PositiveBelow",U224)))</formula>
    </cfRule>
    <cfRule type="containsText" dxfId="249" priority="256" operator="containsText" text="Within">
      <formula>NOT(ISERROR(SEARCH("Within",U224)))</formula>
    </cfRule>
    <cfRule type="containsText" dxfId="248" priority="260" operator="containsText" text="PositiveAbove">
      <formula>NOT(ISERROR(SEARCH("PositiveAbove",U224)))</formula>
    </cfRule>
    <cfRule type="containsText" dxfId="247" priority="259" operator="containsText" text="NegativeBelow">
      <formula>NOT(ISERROR(SEARCH("NegativeBelow",U224)))</formula>
    </cfRule>
  </conditionalFormatting>
  <conditionalFormatting sqref="U236:U261">
    <cfRule type="containsText" dxfId="246" priority="21" operator="containsText" text="PositiveBelow">
      <formula>NOT(ISERROR(SEARCH("PositiveBelow",U236)))</formula>
    </cfRule>
    <cfRule type="containsText" dxfId="245" priority="20" operator="containsText" text="Within">
      <formula>NOT(ISERROR(SEARCH("Within",U236)))</formula>
    </cfRule>
    <cfRule type="containsText" dxfId="244" priority="24" operator="containsText" text="PositiveAbove">
      <formula>NOT(ISERROR(SEARCH("PositiveAbove",U236)))</formula>
    </cfRule>
    <cfRule type="containsText" dxfId="243" priority="23" operator="containsText" text="NegativeBelow">
      <formula>NOT(ISERROR(SEARCH("NegativeBelow",U236)))</formula>
    </cfRule>
    <cfRule type="containsText" dxfId="242" priority="22" operator="containsText" text="NegativeAbove">
      <formula>NOT(ISERROR(SEARCH("NegativeAbove",U236)))</formula>
    </cfRule>
  </conditionalFormatting>
  <conditionalFormatting sqref="X11:X261">
    <cfRule type="cellIs" dxfId="241" priority="17" operator="greaterThanOrEqual">
      <formula>0.3</formula>
    </cfRule>
    <cfRule type="cellIs" dxfId="240" priority="16" operator="lessThanOrEqual">
      <formula>-0.3</formula>
    </cfRule>
  </conditionalFormatting>
  <conditionalFormatting sqref="Z11:Z261">
    <cfRule type="cellIs" dxfId="239" priority="18" operator="lessThanOrEqual">
      <formula>-0.3</formula>
    </cfRule>
    <cfRule type="cellIs" dxfId="238" priority="19" operator="greaterThanOrEqual">
      <formula>0.3</formula>
    </cfRule>
  </conditionalFormatting>
  <hyperlinks>
    <hyperlink ref="D197" r:id="rId1" display="Cox Mobile"/>
  </hyperlinks>
  <pageMargins left="0.7" right="0.7" top="0.75" bottom="0.75" header="0.3" footer="0.3"/>
  <pageSetup orientation="portrait" r:id="rId2"/>
  <headerFooter>
    <oddFooter>&amp;C_x000D_&amp;1#&amp;"Calibri"&amp;10&amp;K000000 Internal</oddFooter>
  </headerFooter>
  <customProperties>
    <customPr name="ORB_SHEETNAME" r:id="rId3"/>
  </customProperties>
  <drawing r:id="rId4"/>
  <extLst>
    <ext xmlns:x14="http://schemas.microsoft.com/office/spreadsheetml/2009/9/main" uri="{05C60535-1F16-4fd2-B633-F4F36F0B64E0}">
      <x14:sparklineGroups xmlns:xm="http://schemas.microsoft.com/office/excel/2006/main">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Daily!FM82:HT82</xm:f>
              <xm:sqref>T82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Daily!FM248:HT248</xm:f>
              <xm:sqref>T248</xm:sqref>
            </x14:sparkline>
            <x14:sparkline>
              <xm:f>Daily!FM249:HT249</xm:f>
              <xm:sqref>T249</xm:sqref>
            </x14:sparkline>
            <x14:sparkline>
              <xm:f>Daily!FM250:HT250</xm:f>
              <xm:sqref>T250</xm:sqref>
            </x14:sparkline>
            <x14:sparkline>
              <xm:f>Daily!FM251:HT251</xm:f>
              <xm:sqref>T251</xm:sqref>
            </x14:sparkline>
            <x14:sparkline>
              <xm:f>Daily!FM252:HT252</xm:f>
              <xm:sqref>T252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Daily!JL248:LS248</xm:f>
              <xm:sqref>AB248</xm:sqref>
            </x14:sparkline>
            <x14:sparkline>
              <xm:f>Daily!JL249:LS249</xm:f>
              <xm:sqref>AB249</xm:sqref>
            </x14:sparkline>
            <x14:sparkline>
              <xm:f>Daily!JL250:LS250</xm:f>
              <xm:sqref>AB250</xm:sqref>
            </x14:sparkline>
            <x14:sparkline>
              <xm:f>Daily!JL251:LS251</xm:f>
              <xm:sqref>AB251</xm:sqref>
            </x14:sparkline>
            <x14:sparkline>
              <xm:f>Daily!JL252:LS252</xm:f>
              <xm:sqref>AB252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Daily!BN266:DU266</xm:f>
              <xm:sqref>L267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Daily!BN302:DU302</xm:f>
              <xm:sqref>L190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Daily!FM266:HT266</xm:f>
              <xm:sqref>T267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Daily!JL266:LS266</xm:f>
              <xm:sqref>AB267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Daily!FM268:HT268</xm:f>
              <xm:sqref>T269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AB120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Daily!FM309:HT309</xm:f>
              <xm:sqref>T197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Daily!JL309:LS309</xm:f>
              <xm:sqref>AB197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Daily!JL268:LS268</xm:f>
              <xm:sqref>AB269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Daily!BN212:DU212</xm:f>
              <xm:sqref>L212</xm:sqref>
            </x14:sparkline>
            <x14:sparkline>
              <xm:f>Daily!BN213:DU213</xm:f>
              <xm:sqref>L213</xm:sqref>
            </x14:sparkline>
            <x14:sparkline>
              <xm:f>Daily!BN214:DU214</xm:f>
              <xm:sqref>L214</xm:sqref>
            </x14:sparkline>
            <x14:sparkline>
              <xm:f>Daily!BN215:DU215</xm:f>
              <xm:sqref>L215</xm:sqref>
            </x14:sparkline>
            <x14:sparkline>
              <xm:f>Daily!BN216:DU216</xm:f>
              <xm:sqref>L216</xm:sqref>
            </x14:sparkline>
            <x14:sparkline>
              <xm:f>Daily!BN217:DU217</xm:f>
              <xm:sqref>L217</xm:sqref>
            </x14:sparkline>
            <x14:sparkline>
              <xm:f>Daily!BN218:DU218</xm:f>
              <xm:sqref>L218</xm:sqref>
            </x14:sparkline>
            <x14:sparkline>
              <xm:f>Daily!BN219:DU219</xm:f>
              <xm:sqref>L219</xm:sqref>
            </x14:sparkline>
            <x14:sparkline>
              <xm:f>Daily!BN220:DU220</xm:f>
              <xm:sqref>L220</xm:sqref>
            </x14:sparkline>
            <x14:sparkline>
              <xm:f>Daily!BN221:DU221</xm:f>
              <xm:sqref>L221</xm:sqref>
            </x14:sparkline>
            <x14:sparkline>
              <xm:f>Daily!BN222:DU222</xm:f>
              <xm:sqref>L222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Daily!JL212:LS212</xm:f>
              <xm:sqref>AB212</xm:sqref>
            </x14:sparkline>
            <x14:sparkline>
              <xm:f>Daily!JL213:LS213</xm:f>
              <xm:sqref>AB213</xm:sqref>
            </x14:sparkline>
            <x14:sparkline>
              <xm:f>Daily!JL214:LS214</xm:f>
              <xm:sqref>AB214</xm:sqref>
            </x14:sparkline>
            <x14:sparkline>
              <xm:f>Daily!JL215:LS215</xm:f>
              <xm:sqref>AB215</xm:sqref>
            </x14:sparkline>
            <x14:sparkline>
              <xm:f>Daily!JL216:LS216</xm:f>
              <xm:sqref>AB216</xm:sqref>
            </x14:sparkline>
            <x14:sparkline>
              <xm:f>Daily!JL217:LS217</xm:f>
              <xm:sqref>AB217</xm:sqref>
            </x14:sparkline>
            <x14:sparkline>
              <xm:f>Daily!JL218:LS218</xm:f>
              <xm:sqref>AB218</xm:sqref>
            </x14:sparkline>
            <x14:sparkline>
              <xm:f>Daily!JL219:LS219</xm:f>
              <xm:sqref>AB219</xm:sqref>
            </x14:sparkline>
            <x14:sparkline>
              <xm:f>Daily!JL220:LS220</xm:f>
              <xm:sqref>AB220</xm:sqref>
            </x14:sparkline>
            <x14:sparkline>
              <xm:f>Daily!JL221:LS221</xm:f>
              <xm:sqref>AB221</xm:sqref>
            </x14:sparkline>
            <x14:sparkline>
              <xm:f>Daily!JL222:LS222</xm:f>
              <xm:sqref>AB222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Daily!BN264:DU264</xm:f>
              <xm:sqref>L265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Daily!BN268:DU268</xm:f>
              <xm:sqref>L269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Daily!FM134:HT134</xm:f>
              <xm:sqref>T134</xm:sqref>
            </x14:sparkline>
            <x14:sparkline>
              <xm:f>Daily!FM135:HT135</xm:f>
              <xm:sqref>T135</xm:sqref>
            </x14:sparkline>
            <x14:sparkline>
              <xm:f>Daily!FM136:HT136</xm:f>
              <xm:sqref>T136</xm:sqref>
            </x14:sparkline>
            <x14:sparkline>
              <xm:f>Daily!FM137:HT137</xm:f>
              <xm:sqref>T137</xm:sqref>
            </x14:sparkline>
            <x14:sparkline>
              <xm:f>Daily!FM138:HT138</xm:f>
              <xm:sqref>T138</xm:sqref>
            </x14:sparkline>
            <x14:sparkline>
              <xm:f>Daily!FM139:HT139</xm:f>
              <xm:sqref>T139</xm:sqref>
            </x14:sparkline>
            <x14:sparkline>
              <xm:f>Daily!FM140:HT140</xm:f>
              <xm:sqref>T140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Daily!FM264:HT264</xm:f>
              <xm:sqref>T265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Daily!BN134:DU134</xm:f>
              <xm:sqref>L134</xm:sqref>
            </x14:sparkline>
            <x14:sparkline>
              <xm:f>Daily!BN135:DU135</xm:f>
              <xm:sqref>L135</xm:sqref>
            </x14:sparkline>
            <x14:sparkline>
              <xm:f>Daily!BN136:DU136</xm:f>
              <xm:sqref>L136</xm:sqref>
            </x14:sparkline>
            <x14:sparkline>
              <xm:f>Daily!BN137:DU137</xm:f>
              <xm:sqref>L137</xm:sqref>
            </x14:sparkline>
            <x14:sparkline>
              <xm:f>Daily!BN138:DU138</xm:f>
              <xm:sqref>L138</xm:sqref>
            </x14:sparkline>
            <x14:sparkline>
              <xm:f>Daily!BN139:DU139</xm:f>
              <xm:sqref>L139</xm:sqref>
            </x14:sparkline>
            <x14:sparkline>
              <xm:f>Daily!BN140:DU140</xm:f>
              <xm:sqref>L140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Daily!JL134:LS134</xm:f>
              <xm:sqref>AB134</xm:sqref>
            </x14:sparkline>
            <x14:sparkline>
              <xm:f>Daily!JL135:LS135</xm:f>
              <xm:sqref>AB135</xm:sqref>
            </x14:sparkline>
            <x14:sparkline>
              <xm:f>Daily!JL136:LS136</xm:f>
              <xm:sqref>AB136</xm:sqref>
            </x14:sparkline>
            <x14:sparkline>
              <xm:f>Daily!JL137:LS137</xm:f>
              <xm:sqref>AB137</xm:sqref>
            </x14:sparkline>
            <x14:sparkline>
              <xm:f>Daily!JL138:LS138</xm:f>
              <xm:sqref>AB138</xm:sqref>
            </x14:sparkline>
            <x14:sparkline>
              <xm:f>Daily!JL139:LS139</xm:f>
              <xm:sqref>AB139</xm:sqref>
            </x14:sparkline>
            <x14:sparkline>
              <xm:f>Daily!JL140:LS140</xm:f>
              <xm:sqref>AB140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AB263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L263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Daily!FM91:HT91</xm:f>
              <xm:sqref>T91</xm:sqref>
            </x14:sparkline>
            <x14:sparkline>
              <xm:f>Daily!FM92:HT92</xm:f>
              <xm:sqref>T92</xm:sqref>
            </x14:sparkline>
            <x14:sparkline>
              <xm:f>Daily!FM93:HT93</xm:f>
              <xm:sqref>T93</xm:sqref>
            </x14:sparkline>
            <x14:sparkline>
              <xm:f>Daily!FM94:HT94</xm:f>
              <xm:sqref>T94</xm:sqref>
            </x14:sparkline>
            <x14:sparkline>
              <xm:f>Daily!FM95:HT95</xm:f>
              <xm:sqref>T95</xm:sqref>
            </x14:sparkline>
            <x14:sparkline>
              <xm:f>Daily!FM96:HT96</xm:f>
              <xm:sqref>T96</xm:sqref>
            </x14:sparkline>
            <x14:sparkline>
              <xm:f>Daily!FM97:HT97</xm:f>
              <xm:sqref>T97</xm:sqref>
            </x14:sparkline>
            <x14:sparkline>
              <xm:f>Daily!FM98:HT98</xm:f>
              <xm:sqref>T98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Daily!BN100:DU100</xm:f>
              <xm:sqref>L100</xm:sqref>
            </x14:sparkline>
            <x14:sparkline>
              <xm:f>Daily!BN101:DU101</xm:f>
              <xm:sqref>L101</xm:sqref>
            </x14:sparkline>
            <x14:sparkline>
              <xm:f>Daily!BN102:DU102</xm:f>
              <xm:sqref>L102</xm:sqref>
            </x14:sparkline>
            <x14:sparkline>
              <xm:f>Daily!BN103:DU103</xm:f>
              <xm:sqref>L103</xm:sqref>
            </x14:sparkline>
            <x14:sparkline>
              <xm:f>Daily!BN104:DU104</xm:f>
              <xm:sqref>L104</xm:sqref>
            </x14:sparkline>
            <x14:sparkline>
              <xm:f>Daily!BN105:DU105</xm:f>
              <xm:sqref>L105</xm:sqref>
            </x14:sparkline>
            <x14:sparkline>
              <xm:f>Daily!BN106:DU106</xm:f>
              <xm:sqref>L106</xm:sqref>
            </x14:sparkline>
            <x14:sparkline>
              <xm:f>Daily!BN107:DU107</xm:f>
              <xm:sqref>L107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Daily!JL100:LS100</xm:f>
              <xm:sqref>AB100</xm:sqref>
            </x14:sparkline>
            <x14:sparkline>
              <xm:f>Daily!JL101:LS101</xm:f>
              <xm:sqref>AB101</xm:sqref>
            </x14:sparkline>
            <x14:sparkline>
              <xm:f>Daily!JL102:LS102</xm:f>
              <xm:sqref>AB102</xm:sqref>
            </x14:sparkline>
            <x14:sparkline>
              <xm:f>Daily!JL103:LS103</xm:f>
              <xm:sqref>AB103</xm:sqref>
            </x14:sparkline>
            <x14:sparkline>
              <xm:f>Daily!JL104:LS104</xm:f>
              <xm:sqref>AB104</xm:sqref>
            </x14:sparkline>
            <x14:sparkline>
              <xm:f>Daily!JL105:LS105</xm:f>
              <xm:sqref>AB105</xm:sqref>
            </x14:sparkline>
            <x14:sparkline>
              <xm:f>Daily!JL106:LS106</xm:f>
              <xm:sqref>AB106</xm:sqref>
            </x14:sparkline>
            <x14:sparkline>
              <xm:f>Daily!JL107:LS107</xm:f>
              <xm:sqref>AB107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Daily!FM100:HT100</xm:f>
              <xm:sqref>T100</xm:sqref>
            </x14:sparkline>
            <x14:sparkline>
              <xm:f>Daily!FM101:HT101</xm:f>
              <xm:sqref>T101</xm:sqref>
            </x14:sparkline>
            <x14:sparkline>
              <xm:f>Daily!FM102:HT102</xm:f>
              <xm:sqref>T102</xm:sqref>
            </x14:sparkline>
            <x14:sparkline>
              <xm:f>Daily!FM103:HT103</xm:f>
              <xm:sqref>T103</xm:sqref>
            </x14:sparkline>
            <x14:sparkline>
              <xm:f>Daily!FM104:HT104</xm:f>
              <xm:sqref>T104</xm:sqref>
            </x14:sparkline>
            <x14:sparkline>
              <xm:f>Daily!FM105:HT105</xm:f>
              <xm:sqref>T105</xm:sqref>
            </x14:sparkline>
            <x14:sparkline>
              <xm:f>Daily!FM106:HT106</xm:f>
              <xm:sqref>T106</xm:sqref>
            </x14:sparkline>
            <x14:sparkline>
              <xm:f>Daily!FM107:HT107</xm:f>
              <xm:sqref>T107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Daily!JL274:LS274</xm:f>
              <xm:sqref>AB211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Daily!BN274:DU274</xm:f>
              <xm:sqref>L211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Daily!BN27:DU27</xm:f>
              <xm:sqref>L27</xm:sqref>
            </x14:sparkline>
            <x14:sparkline>
              <xm:f>Daily!BN28:DU28</xm:f>
              <xm:sqref>L28</xm:sqref>
            </x14:sparkline>
            <x14:sparkline>
              <xm:f>Daily!BN29:DU29</xm:f>
              <xm:sqref>L29</xm:sqref>
            </x14:sparkline>
            <x14:sparkline>
              <xm:f>Daily!BN30:DU30</xm:f>
              <xm:sqref>L30</xm:sqref>
            </x14:sparkline>
            <x14:sparkline>
              <xm:f>Daily!BN31:DU31</xm:f>
              <xm:sqref>L31</xm:sqref>
            </x14:sparkline>
            <x14:sparkline>
              <xm:f>Daily!BN32:DU32</xm:f>
              <xm:sqref>L32</xm:sqref>
            </x14:sparkline>
            <x14:sparkline>
              <xm:f>Daily!BN33:DU33</xm:f>
              <xm:sqref>L33</xm:sqref>
            </x14:sparkline>
            <x14:sparkline>
              <xm:f>Daily!BN34:DU34</xm:f>
              <xm:sqref>L34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T71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AB35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Daily!BN168:DU168</xm:f>
              <xm:sqref>L168</xm:sqref>
            </x14:sparkline>
            <x14:sparkline>
              <xm:f>Daily!BN169:DU169</xm:f>
              <xm:sqref>L169</xm:sqref>
            </x14:sparkline>
            <x14:sparkline>
              <xm:f>Daily!BN170:DU170</xm:f>
              <xm:sqref>L170</xm:sqref>
            </x14:sparkline>
            <x14:sparkline>
              <xm:f>Daily!BN171:DU171</xm:f>
              <xm:sqref>L171</xm:sqref>
            </x14:sparkline>
            <x14:sparkline>
              <xm:f>Daily!BN172:DU172</xm:f>
              <xm:sqref>L172</xm:sqref>
            </x14:sparkline>
            <x14:sparkline>
              <xm:f>Daily!BN173:DU173</xm:f>
              <xm:sqref>L173</xm:sqref>
            </x14:sparkline>
            <x14:sparkline>
              <xm:f>Daily!BN174:DU174</xm:f>
              <xm:sqref>L174</xm:sqref>
            </x14:sparkline>
            <x14:sparkline>
              <xm:f>Daily!BN175:DU175</xm:f>
              <xm:sqref>L175</xm:sqref>
            </x14:sparkline>
            <x14:sparkline>
              <xm:f>Daily!BN176:DU176</xm:f>
              <xm:sqref>L176</xm:sqref>
            </x14:sparkline>
            <x14:sparkline>
              <xm:f>Daily!BN177:DU177</xm:f>
              <xm:sqref>L177</xm:sqref>
            </x14:sparkline>
            <x14:sparkline>
              <xm:f>Daily!BN178:DU178</xm:f>
              <xm:sqref>L178</xm:sqref>
            </x14:sparkline>
            <x14:sparkline>
              <xm:f>Daily!BN179:DU179</xm:f>
              <xm:sqref>L179</xm:sqref>
            </x14:sparkline>
            <x14:sparkline>
              <xm:f>Daily!BN180:DU180</xm:f>
              <xm:sqref>L180</xm:sqref>
            </x14:sparkline>
            <x14:sparkline>
              <xm:f>Daily!BN181:DU181</xm:f>
              <xm:sqref>L181</xm:sqref>
            </x14:sparkline>
            <x14:sparkline>
              <xm:f>Daily!BN182:DU182</xm:f>
              <xm:sqref>L182</xm:sqref>
            </x14:sparkline>
            <x14:sparkline>
              <xm:f>Daily!BN183:DU183</xm:f>
              <xm:sqref>L183</xm:sqref>
            </x14:sparkline>
            <x14:sparkline>
              <xm:f>Daily!BN184:DU184</xm:f>
              <xm:sqref>L184</xm:sqref>
            </x14:sparkline>
            <x14:sparkline>
              <xm:f>Daily!BN185:DU185</xm:f>
              <xm:sqref>L185</xm:sqref>
            </x14:sparkline>
            <x14:sparkline>
              <xm:f>Daily!BN186:DU186</xm:f>
              <xm:sqref>L186</xm:sqref>
            </x14:sparkline>
            <x14:sparkline>
              <xm:f>Daily!BN187:DU187</xm:f>
              <xm:sqref>L187</xm:sqref>
            </x14:sparkline>
            <x14:sparkline>
              <xm:f>Daily!BN188:DU188</xm:f>
              <xm:sqref>L188</xm:sqref>
            </x14:sparkline>
            <x14:sparkline>
              <xm:f>Daily!BN189:DU189</xm:f>
              <xm:sqref>L189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Daily!FM27:HT27</xm:f>
              <xm:sqref>T27</xm:sqref>
            </x14:sparkline>
            <x14:sparkline>
              <xm:f>Daily!FM28:HT28</xm:f>
              <xm:sqref>T28</xm:sqref>
            </x14:sparkline>
            <x14:sparkline>
              <xm:f>Daily!FM29:HT29</xm:f>
              <xm:sqref>T29</xm:sqref>
            </x14:sparkline>
            <x14:sparkline>
              <xm:f>Daily!FM30:HT30</xm:f>
              <xm:sqref>T30</xm:sqref>
            </x14:sparkline>
            <x14:sparkline>
              <xm:f>Daily!FM31:HT31</xm:f>
              <xm:sqref>T31</xm:sqref>
            </x14:sparkline>
            <x14:sparkline>
              <xm:f>Daily!FM32:HT32</xm:f>
              <xm:sqref>T32</xm:sqref>
            </x14:sparkline>
            <x14:sparkline>
              <xm:f>Daily!FM33:HT33</xm:f>
              <xm:sqref>T33</xm:sqref>
            </x14:sparkline>
            <x14:sparkline>
              <xm:f>Daily!FM34:HT34</xm:f>
              <xm:sqref>T34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Daily!FM265:HT265</xm:f>
              <xm:sqref>T141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T35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L35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Daily!JL27:LS27</xm:f>
              <xm:sqref>AB27</xm:sqref>
            </x14:sparkline>
            <x14:sparkline>
              <xm:f>Daily!JL28:LS28</xm:f>
              <xm:sqref>AB28</xm:sqref>
            </x14:sparkline>
            <x14:sparkline>
              <xm:f>Daily!JL29:LS29</xm:f>
              <xm:sqref>AB29</xm:sqref>
            </x14:sparkline>
            <x14:sparkline>
              <xm:f>Daily!JL30:LS30</xm:f>
              <xm:sqref>AB30</xm:sqref>
            </x14:sparkline>
            <x14:sparkline>
              <xm:f>Daily!JL31:LS31</xm:f>
              <xm:sqref>AB31</xm:sqref>
            </x14:sparkline>
            <x14:sparkline>
              <xm:f>Daily!JL32:LS32</xm:f>
              <xm:sqref>AB32</xm:sqref>
            </x14:sparkline>
            <x14:sparkline>
              <xm:f>Daily!JL33:LS33</xm:f>
              <xm:sqref>AB33</xm:sqref>
            </x14:sparkline>
            <x14:sparkline>
              <xm:f>Daily!JL34:LS34</xm:f>
              <xm:sqref>AB34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Daily!FM56:HT56</xm:f>
              <xm:sqref>T56</xm:sqref>
            </x14:sparkline>
            <x14:sparkline>
              <xm:f>Daily!FM57:HT57</xm:f>
              <xm:sqref>T57</xm:sqref>
            </x14:sparkline>
            <x14:sparkline>
              <xm:f>Daily!FM58:HT58</xm:f>
              <xm:sqref>T58</xm:sqref>
            </x14:sparkline>
            <x14:sparkline>
              <xm:f>Daily!FM59:HT59</xm:f>
              <xm:sqref>T59</xm:sqref>
            </x14:sparkline>
            <x14:sparkline>
              <xm:f>Daily!FM60:HT60</xm:f>
              <xm:sqref>T60</xm:sqref>
            </x14:sparkline>
            <x14:sparkline>
              <xm:f>Daily!FM61:HT61</xm:f>
              <xm:sqref>T61</xm:sqref>
            </x14:sparkline>
            <x14:sparkline>
              <xm:f>Daily!FM62:HT62</xm:f>
              <xm:sqref>T62</xm:sqref>
            </x14:sparkline>
            <x14:sparkline>
              <xm:f>Daily!FM63:HT63</xm:f>
              <xm:sqref>T63</xm:sqref>
            </x14:sparkline>
            <x14:sparkline>
              <xm:f>Daily!FM64:HT64</xm:f>
              <xm:sqref>T64</xm:sqref>
            </x14:sparkline>
            <x14:sparkline>
              <xm:f>Daily!FM65:HT65</xm:f>
              <xm:sqref>T65</xm:sqref>
            </x14:sparkline>
            <x14:sparkline>
              <xm:f>Daily!FM66:HT66</xm:f>
              <xm:sqref>T66</xm:sqref>
            </x14:sparkline>
            <x14:sparkline>
              <xm:f>Daily!FM67:HT67</xm:f>
              <xm:sqref>T67</xm:sqref>
            </x14:sparkline>
            <x14:sparkline>
              <xm:f>Daily!FM68:HT68</xm:f>
              <xm:sqref>T68</xm:sqref>
            </x14:sparkline>
            <x14:sparkline>
              <xm:f>Daily!FM69:HT69</xm:f>
              <xm:sqref>T69</xm:sqref>
            </x14:sparkline>
            <x14:sparkline>
              <xm:f>Daily!FM70:HT70</xm:f>
              <xm:sqref>T70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Daily!JL56:LS56</xm:f>
              <xm:sqref>AB56</xm:sqref>
            </x14:sparkline>
            <x14:sparkline>
              <xm:f>Daily!JL57:LS57</xm:f>
              <xm:sqref>AB57</xm:sqref>
            </x14:sparkline>
            <x14:sparkline>
              <xm:f>Daily!JL58:LS58</xm:f>
              <xm:sqref>AB58</xm:sqref>
            </x14:sparkline>
            <x14:sparkline>
              <xm:f>Daily!JL59:LS59</xm:f>
              <xm:sqref>AB59</xm:sqref>
            </x14:sparkline>
            <x14:sparkline>
              <xm:f>Daily!JL60:LS60</xm:f>
              <xm:sqref>AB60</xm:sqref>
            </x14:sparkline>
            <x14:sparkline>
              <xm:f>Daily!JL61:LS61</xm:f>
              <xm:sqref>AB61</xm:sqref>
            </x14:sparkline>
            <x14:sparkline>
              <xm:f>Daily!JL62:LS62</xm:f>
              <xm:sqref>AB62</xm:sqref>
            </x14:sparkline>
            <x14:sparkline>
              <xm:f>Daily!JL63:LS63</xm:f>
              <xm:sqref>AB63</xm:sqref>
            </x14:sparkline>
            <x14:sparkline>
              <xm:f>Daily!JL64:LS64</xm:f>
              <xm:sqref>AB64</xm:sqref>
            </x14:sparkline>
            <x14:sparkline>
              <xm:f>Daily!JL65:LS65</xm:f>
              <xm:sqref>AB65</xm:sqref>
            </x14:sparkline>
            <x14:sparkline>
              <xm:f>Daily!JL66:LS66</xm:f>
              <xm:sqref>AB66</xm:sqref>
            </x14:sparkline>
            <x14:sparkline>
              <xm:f>Daily!JL67:LS67</xm:f>
              <xm:sqref>AB67</xm:sqref>
            </x14:sparkline>
            <x14:sparkline>
              <xm:f>Daily!JL68:LS68</xm:f>
              <xm:sqref>AB68</xm:sqref>
            </x14:sparkline>
            <x14:sparkline>
              <xm:f>Daily!JL69:LS69</xm:f>
              <xm:sqref>AB69</xm:sqref>
            </x14:sparkline>
            <x14:sparkline>
              <xm:f>Daily!JL70:LS70</xm:f>
              <xm:sqref>AB70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Daily!FM156:HT156</xm:f>
              <xm:sqref>T156</xm:sqref>
            </x14:sparkline>
            <x14:sparkline>
              <xm:f>Daily!FM157:HT157</xm:f>
              <xm:sqref>T157</xm:sqref>
            </x14:sparkline>
            <x14:sparkline>
              <xm:f>Daily!FM158:HT158</xm:f>
              <xm:sqref>T158</xm:sqref>
            </x14:sparkline>
            <x14:sparkline>
              <xm:f>Daily!FM159:HT159</xm:f>
              <xm:sqref>T159</xm:sqref>
            </x14:sparkline>
            <x14:sparkline>
              <xm:f>Daily!FM160:HT160</xm:f>
              <xm:sqref>T160</xm:sqref>
            </x14:sparkline>
            <x14:sparkline>
              <xm:f>Daily!FM161:HT161</xm:f>
              <xm:sqref>T161</xm:sqref>
            </x14:sparkline>
            <x14:sparkline>
              <xm:f>Daily!FM162:HT162</xm:f>
              <xm:sqref>T162</xm:sqref>
            </x14:sparkline>
            <x14:sparkline>
              <xm:f>Daily!FM163:HT163</xm:f>
              <xm:sqref>T163</xm:sqref>
            </x14:sparkline>
            <x14:sparkline>
              <xm:f>Daily!FM164:HT164</xm:f>
              <xm:sqref>T164</xm:sqref>
            </x14:sparkline>
            <x14:sparkline>
              <xm:f>Daily!FM165:HT165</xm:f>
              <xm:sqref>T165</xm:sqref>
            </x14:sparkline>
            <x14:sparkline>
              <xm:f>Daily!FM166:HT166</xm:f>
              <xm:sqref>T166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L71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AB71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Daily!BN156:DU156</xm:f>
              <xm:sqref>L156</xm:sqref>
            </x14:sparkline>
            <x14:sparkline>
              <xm:f>Daily!BN157:DU157</xm:f>
              <xm:sqref>L157</xm:sqref>
            </x14:sparkline>
            <x14:sparkline>
              <xm:f>Daily!BN158:DU158</xm:f>
              <xm:sqref>L158</xm:sqref>
            </x14:sparkline>
            <x14:sparkline>
              <xm:f>Daily!BN159:DU159</xm:f>
              <xm:sqref>L159</xm:sqref>
            </x14:sparkline>
            <x14:sparkline>
              <xm:f>Daily!BN160:DU160</xm:f>
              <xm:sqref>L160</xm:sqref>
            </x14:sparkline>
            <x14:sparkline>
              <xm:f>Daily!BN161:DU161</xm:f>
              <xm:sqref>L161</xm:sqref>
            </x14:sparkline>
            <x14:sparkline>
              <xm:f>Daily!BN162:DU162</xm:f>
              <xm:sqref>L162</xm:sqref>
            </x14:sparkline>
            <x14:sparkline>
              <xm:f>Daily!BN163:DU163</xm:f>
              <xm:sqref>L163</xm:sqref>
            </x14:sparkline>
            <x14:sparkline>
              <xm:f>Daily!BN164:DU164</xm:f>
              <xm:sqref>L164</xm:sqref>
            </x14:sparkline>
            <x14:sparkline>
              <xm:f>Daily!BN165:DU165</xm:f>
              <xm:sqref>L165</xm:sqref>
            </x14:sparkline>
            <x14:sparkline>
              <xm:f>Daily!BN166:DU166</xm:f>
              <xm:sqref>L166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AB167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Daily!BN265:DU265</xm:f>
              <xm:sqref>L141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Daily!BN36:DU36</xm:f>
              <xm:sqref>L36</xm:sqref>
            </x14:sparkline>
            <x14:sparkline>
              <xm:f>Daily!BN37:DU37</xm:f>
              <xm:sqref>L37</xm:sqref>
            </x14:sparkline>
            <x14:sparkline>
              <xm:f>Daily!BN38:DU38</xm:f>
              <xm:sqref>L38</xm:sqref>
            </x14:sparkline>
            <x14:sparkline>
              <xm:f>Daily!BN39:DU39</xm:f>
              <xm:sqref>L39</xm:sqref>
            </x14:sparkline>
            <x14:sparkline>
              <xm:f>Daily!BN40:DU40</xm:f>
              <xm:sqref>L40</xm:sqref>
            </x14:sparkline>
            <x14:sparkline>
              <xm:f>Daily!BN41:DU41</xm:f>
              <xm:sqref>L41</xm:sqref>
            </x14:sparkline>
            <x14:sparkline>
              <xm:f>Daily!BN42:DU42</xm:f>
              <xm:sqref>L42</xm:sqref>
            </x14:sparkline>
            <x14:sparkline>
              <xm:f>Daily!BN43:DU43</xm:f>
              <xm:sqref>L43</xm:sqref>
            </x14:sparkline>
            <x14:sparkline>
              <xm:f>Daily!BN44:DU44</xm:f>
              <xm:sqref>L44</xm:sqref>
            </x14:sparkline>
            <x14:sparkline>
              <xm:f>Daily!BN45:DU45</xm:f>
              <xm:sqref>L45</xm:sqref>
            </x14:sparkline>
            <x14:sparkline>
              <xm:f>Daily!BN46:DU46</xm:f>
              <xm:sqref>L46</xm:sqref>
            </x14:sparkline>
            <x14:sparkline>
              <xm:f>Daily!BN47:DU47</xm:f>
              <xm:sqref>L47</xm:sqref>
            </x14:sparkline>
            <x14:sparkline>
              <xm:f>Daily!BN48:DU48</xm:f>
              <xm:sqref>L48</xm:sqref>
            </x14:sparkline>
            <x14:sparkline>
              <xm:f>Daily!BN49:DU49</xm:f>
              <xm:sqref>L49</xm:sqref>
            </x14:sparkline>
            <x14:sparkline>
              <xm:f>Daily!BN50:DU50</xm:f>
              <xm:sqref>L50</xm:sqref>
            </x14:sparkline>
            <x14:sparkline>
              <xm:f>Daily!BN51:DU51</xm:f>
              <xm:sqref>L51</xm:sqref>
            </x14:sparkline>
            <x14:sparkline>
              <xm:f>Daily!BN52:DU52</xm:f>
              <xm:sqref>L52</xm:sqref>
            </x14:sparkline>
            <x14:sparkline>
              <xm:f>Daily!BN53:DU53</xm:f>
              <xm:sqref>L53</xm:sqref>
            </x14:sparkline>
            <x14:sparkline>
              <xm:f>Daily!BN54:DU54</xm:f>
              <xm:sqref>L54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Daily!BN198:DU198</xm:f>
              <xm:sqref>L198</xm:sqref>
            </x14:sparkline>
            <x14:sparkline>
              <xm:f>Daily!BN199:DU199</xm:f>
              <xm:sqref>L199</xm:sqref>
            </x14:sparkline>
            <x14:sparkline>
              <xm:f>Daily!BN200:DU200</xm:f>
              <xm:sqref>L200</xm:sqref>
            </x14:sparkline>
            <x14:sparkline>
              <xm:f>Daily!BN201:DU201</xm:f>
              <xm:sqref>L201</xm:sqref>
            </x14:sparkline>
            <x14:sparkline>
              <xm:f>Daily!BN202:DU202</xm:f>
              <xm:sqref>L202</xm:sqref>
            </x14:sparkline>
            <x14:sparkline>
              <xm:f>Daily!BN203:DU203</xm:f>
              <xm:sqref>L203</xm:sqref>
            </x14:sparkline>
            <x14:sparkline>
              <xm:f>Daily!BN204:DU204</xm:f>
              <xm:sqref>L204</xm:sqref>
            </x14:sparkline>
            <x14:sparkline>
              <xm:f>Daily!BN205:DU205</xm:f>
              <xm:sqref>L205</xm:sqref>
            </x14:sparkline>
            <x14:sparkline>
              <xm:f>Daily!BN206:DU206</xm:f>
              <xm:sqref>L206</xm:sqref>
            </x14:sparkline>
            <x14:sparkline>
              <xm:f>Daily!BN207:DU207</xm:f>
              <xm:sqref>L207</xm:sqref>
            </x14:sparkline>
            <x14:sparkline>
              <xm:f>Daily!BN208:DU208</xm:f>
              <xm:sqref>L208</xm:sqref>
            </x14:sparkline>
            <x14:sparkline>
              <xm:f>Daily!BN209:DU209</xm:f>
              <xm:sqref>L209</xm:sqref>
            </x14:sparkline>
            <x14:sparkline>
              <xm:f>Daily!BN210:DU210</xm:f>
              <xm:sqref>L210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Daily!FM274:HT274</xm:f>
              <xm:sqref>T211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Daily!FM198:HT198</xm:f>
              <xm:sqref>T198</xm:sqref>
            </x14:sparkline>
            <x14:sparkline>
              <xm:f>Daily!FM199:HT199</xm:f>
              <xm:sqref>T199</xm:sqref>
            </x14:sparkline>
            <x14:sparkline>
              <xm:f>Daily!FM200:HT200</xm:f>
              <xm:sqref>T200</xm:sqref>
            </x14:sparkline>
            <x14:sparkline>
              <xm:f>Daily!FM201:HT201</xm:f>
              <xm:sqref>T201</xm:sqref>
            </x14:sparkline>
            <x14:sparkline>
              <xm:f>Daily!FM202:HT202</xm:f>
              <xm:sqref>T202</xm:sqref>
            </x14:sparkline>
            <x14:sparkline>
              <xm:f>Daily!FM203:HT203</xm:f>
              <xm:sqref>T203</xm:sqref>
            </x14:sparkline>
            <x14:sparkline>
              <xm:f>Daily!FM204:HT204</xm:f>
              <xm:sqref>T204</xm:sqref>
            </x14:sparkline>
            <x14:sparkline>
              <xm:f>Daily!FM205:HT205</xm:f>
              <xm:sqref>T205</xm:sqref>
            </x14:sparkline>
            <x14:sparkline>
              <xm:f>Daily!FM206:HT206</xm:f>
              <xm:sqref>T206</xm:sqref>
            </x14:sparkline>
            <x14:sparkline>
              <xm:f>Daily!FM207:HT207</xm:f>
              <xm:sqref>T207</xm:sqref>
            </x14:sparkline>
            <x14:sparkline>
              <xm:f>Daily!FM208:HT208</xm:f>
              <xm:sqref>T208</xm:sqref>
            </x14:sparkline>
            <x14:sparkline>
              <xm:f>Daily!FM209:HT209</xm:f>
              <xm:sqref>T209</xm:sqref>
            </x14:sparkline>
            <x14:sparkline>
              <xm:f>Daily!FM210:HT210</xm:f>
              <xm:sqref>T210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Daily!BN11:DU11</xm:f>
              <xm:sqref>L11</xm:sqref>
            </x14:sparkline>
            <x14:sparkline>
              <xm:f>Daily!BN12:DU12</xm:f>
              <xm:sqref>L12</xm:sqref>
            </x14:sparkline>
            <x14:sparkline>
              <xm:f>Daily!BN13:DU13</xm:f>
              <xm:sqref>L13</xm:sqref>
            </x14:sparkline>
            <x14:sparkline>
              <xm:f>Daily!BN14:DU14</xm:f>
              <xm:sqref>L14</xm:sqref>
            </x14:sparkline>
            <x14:sparkline>
              <xm:f>Daily!BN15:DU15</xm:f>
              <xm:sqref>L15</xm:sqref>
            </x14:sparkline>
            <x14:sparkline>
              <xm:f>Daily!BN16:DU16</xm:f>
              <xm:sqref>L16</xm:sqref>
            </x14:sparkline>
            <x14:sparkline>
              <xm:f>Daily!BN17:DU17</xm:f>
              <xm:sqref>L17</xm:sqref>
            </x14:sparkline>
            <x14:sparkline>
              <xm:f>Daily!BN18:DU18</xm:f>
              <xm:sqref>L18</xm:sqref>
            </x14:sparkline>
            <x14:sparkline>
              <xm:f>Daily!BN19:DU19</xm:f>
              <xm:sqref>L19</xm:sqref>
            </x14:sparkline>
            <x14:sparkline>
              <xm:f>Daily!BN20:DU20</xm:f>
              <xm:sqref>L20</xm:sqref>
            </x14:sparkline>
            <x14:sparkline>
              <xm:f>Daily!BN21:DU21</xm:f>
              <xm:sqref>L21</xm:sqref>
            </x14:sparkline>
            <x14:sparkline>
              <xm:f>Daily!BN22:DU22</xm:f>
              <xm:sqref>L22</xm:sqref>
            </x14:sparkline>
            <x14:sparkline>
              <xm:f>Daily!BN23:DU23</xm:f>
              <xm:sqref>L23</xm:sqref>
            </x14:sparkline>
            <x14:sparkline>
              <xm:f>Daily!BN24:DU24</xm:f>
              <xm:sqref>L24</xm:sqref>
            </x14:sparkline>
            <x14:sparkline>
              <xm:f>Daily!BN25:DU25</xm:f>
              <xm:sqref>L25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L167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Daily!BN309:DU309</xm:f>
              <xm:sqref>L197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Daily!JL156:LS156</xm:f>
              <xm:sqref>AB156</xm:sqref>
            </x14:sparkline>
            <x14:sparkline>
              <xm:f>Daily!JL157:LS157</xm:f>
              <xm:sqref>AB157</xm:sqref>
            </x14:sparkline>
            <x14:sparkline>
              <xm:f>Daily!JL158:LS158</xm:f>
              <xm:sqref>AB158</xm:sqref>
            </x14:sparkline>
            <x14:sparkline>
              <xm:f>Daily!JL159:LS159</xm:f>
              <xm:sqref>AB159</xm:sqref>
            </x14:sparkline>
            <x14:sparkline>
              <xm:f>Daily!JL160:LS160</xm:f>
              <xm:sqref>AB160</xm:sqref>
            </x14:sparkline>
            <x14:sparkline>
              <xm:f>Daily!JL161:LS161</xm:f>
              <xm:sqref>AB161</xm:sqref>
            </x14:sparkline>
            <x14:sparkline>
              <xm:f>Daily!JL162:LS162</xm:f>
              <xm:sqref>AB162</xm:sqref>
            </x14:sparkline>
            <x14:sparkline>
              <xm:f>Daily!JL163:LS163</xm:f>
              <xm:sqref>AB163</xm:sqref>
            </x14:sparkline>
            <x14:sparkline>
              <xm:f>Daily!JL164:LS164</xm:f>
              <xm:sqref>AB164</xm:sqref>
            </x14:sparkline>
            <x14:sparkline>
              <xm:f>Daily!JL165:LS165</xm:f>
              <xm:sqref>AB165</xm:sqref>
            </x14:sparkline>
            <x14:sparkline>
              <xm:f>Daily!JL166:LS166</xm:f>
              <xm:sqref>AB166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Daily!JL198:LS198</xm:f>
              <xm:sqref>AB198</xm:sqref>
            </x14:sparkline>
            <x14:sparkline>
              <xm:f>Daily!JL199:LS199</xm:f>
              <xm:sqref>AB199</xm:sqref>
            </x14:sparkline>
            <x14:sparkline>
              <xm:f>Daily!JL200:LS200</xm:f>
              <xm:sqref>AB200</xm:sqref>
            </x14:sparkline>
            <x14:sparkline>
              <xm:f>Daily!JL201:LS201</xm:f>
              <xm:sqref>AB201</xm:sqref>
            </x14:sparkline>
            <x14:sparkline>
              <xm:f>Daily!JL202:LS202</xm:f>
              <xm:sqref>AB202</xm:sqref>
            </x14:sparkline>
            <x14:sparkline>
              <xm:f>Daily!JL203:LS203</xm:f>
              <xm:sqref>AB203</xm:sqref>
            </x14:sparkline>
            <x14:sparkline>
              <xm:f>Daily!JL204:LS204</xm:f>
              <xm:sqref>AB204</xm:sqref>
            </x14:sparkline>
            <x14:sparkline>
              <xm:f>Daily!JL205:LS205</xm:f>
              <xm:sqref>AB205</xm:sqref>
            </x14:sparkline>
            <x14:sparkline>
              <xm:f>Daily!JL206:LS206</xm:f>
              <xm:sqref>AB206</xm:sqref>
            </x14:sparkline>
            <x14:sparkline>
              <xm:f>Daily!JL207:LS207</xm:f>
              <xm:sqref>AB207</xm:sqref>
            </x14:sparkline>
            <x14:sparkline>
              <xm:f>Daily!JL208:LS208</xm:f>
              <xm:sqref>AB208</xm:sqref>
            </x14:sparkline>
            <x14:sparkline>
              <xm:f>Daily!JL209:LS209</xm:f>
              <xm:sqref>AB209</xm:sqref>
            </x14:sparkline>
            <x14:sparkline>
              <xm:f>Daily!JL210:LS210</xm:f>
              <xm:sqref>AB210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Daily!JL302:LS302</xm:f>
              <xm:sqref>AB190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Daily!BN91:DU91</xm:f>
              <xm:sqref>L91</xm:sqref>
            </x14:sparkline>
            <x14:sparkline>
              <xm:f>Daily!BN92:DU92</xm:f>
              <xm:sqref>L92</xm:sqref>
            </x14:sparkline>
            <x14:sparkline>
              <xm:f>Daily!BN93:DU93</xm:f>
              <xm:sqref>L93</xm:sqref>
            </x14:sparkline>
            <x14:sparkline>
              <xm:f>Daily!BN94:DU94</xm:f>
              <xm:sqref>L94</xm:sqref>
            </x14:sparkline>
            <x14:sparkline>
              <xm:f>Daily!BN95:DU95</xm:f>
              <xm:sqref>L95</xm:sqref>
            </x14:sparkline>
            <x14:sparkline>
              <xm:f>Daily!BN96:DU96</xm:f>
              <xm:sqref>L96</xm:sqref>
            </x14:sparkline>
            <x14:sparkline>
              <xm:f>Daily!BN97:DU97</xm:f>
              <xm:sqref>L97</xm:sqref>
            </x14:sparkline>
            <x14:sparkline>
              <xm:f>Daily!BN98:DU98</xm:f>
              <xm:sqref>L98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Daily!FM36:HT36</xm:f>
              <xm:sqref>T36</xm:sqref>
            </x14:sparkline>
            <x14:sparkline>
              <xm:f>Daily!FM37:HT37</xm:f>
              <xm:sqref>T37</xm:sqref>
            </x14:sparkline>
            <x14:sparkline>
              <xm:f>Daily!FM38:HT38</xm:f>
              <xm:sqref>T38</xm:sqref>
            </x14:sparkline>
            <x14:sparkline>
              <xm:f>Daily!FM39:HT39</xm:f>
              <xm:sqref>T39</xm:sqref>
            </x14:sparkline>
            <x14:sparkline>
              <xm:f>Daily!FM40:HT40</xm:f>
              <xm:sqref>T40</xm:sqref>
            </x14:sparkline>
            <x14:sparkline>
              <xm:f>Daily!FM41:HT41</xm:f>
              <xm:sqref>T41</xm:sqref>
            </x14:sparkline>
            <x14:sparkline>
              <xm:f>Daily!FM42:HT42</xm:f>
              <xm:sqref>T42</xm:sqref>
            </x14:sparkline>
            <x14:sparkline>
              <xm:f>Daily!FM43:HT43</xm:f>
              <xm:sqref>T43</xm:sqref>
            </x14:sparkline>
            <x14:sparkline>
              <xm:f>Daily!FM44:HT44</xm:f>
              <xm:sqref>T44</xm:sqref>
            </x14:sparkline>
            <x14:sparkline>
              <xm:f>Daily!FM45:HT45</xm:f>
              <xm:sqref>T45</xm:sqref>
            </x14:sparkline>
            <x14:sparkline>
              <xm:f>Daily!FM46:HT46</xm:f>
              <xm:sqref>T46</xm:sqref>
            </x14:sparkline>
            <x14:sparkline>
              <xm:f>Daily!FM47:HT47</xm:f>
              <xm:sqref>T47</xm:sqref>
            </x14:sparkline>
            <x14:sparkline>
              <xm:f>Daily!FM48:HT48</xm:f>
              <xm:sqref>T48</xm:sqref>
            </x14:sparkline>
            <x14:sparkline>
              <xm:f>Daily!FM49:HT49</xm:f>
              <xm:sqref>T49</xm:sqref>
            </x14:sparkline>
            <x14:sparkline>
              <xm:f>Daily!FM50:HT50</xm:f>
              <xm:sqref>T50</xm:sqref>
            </x14:sparkline>
            <x14:sparkline>
              <xm:f>Daily!FM51:HT51</xm:f>
              <xm:sqref>T51</xm:sqref>
            </x14:sparkline>
            <x14:sparkline>
              <xm:f>Daily!FM52:HT52</xm:f>
              <xm:sqref>T52</xm:sqref>
            </x14:sparkline>
            <x14:sparkline>
              <xm:f>Daily!FM53:HT53</xm:f>
              <xm:sqref>T53</xm:sqref>
            </x14:sparkline>
            <x14:sparkline>
              <xm:f>Daily!FM54:HT54</xm:f>
              <xm:sqref>T54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T120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L120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L99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T99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AB99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L133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T133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AB133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L108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T108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Daily!BN72:DU72</xm:f>
              <xm:sqref>L72</xm:sqref>
            </x14:sparkline>
            <x14:sparkline>
              <xm:f>Daily!BN73:DU73</xm:f>
              <xm:sqref>L73</xm:sqref>
            </x14:sparkline>
            <x14:sparkline>
              <xm:f>Daily!BN74:DU74</xm:f>
              <xm:sqref>L74</xm:sqref>
            </x14:sparkline>
            <x14:sparkline>
              <xm:f>Daily!BN75:DU75</xm:f>
              <xm:sqref>L75</xm:sqref>
            </x14:sparkline>
            <x14:sparkline>
              <xm:f>Daily!BN76:DU76</xm:f>
              <xm:sqref>L76</xm:sqref>
            </x14:sparkline>
            <x14:sparkline>
              <xm:f>Daily!BN77:DU77</xm:f>
              <xm:sqref>L77</xm:sqref>
            </x14:sparkline>
            <x14:sparkline>
              <xm:f>Daily!BN78:DU78</xm:f>
              <xm:sqref>L78</xm:sqref>
            </x14:sparkline>
            <x14:sparkline>
              <xm:f>Daily!BN79:DU79</xm:f>
              <xm:sqref>L79</xm:sqref>
            </x14:sparkline>
            <x14:sparkline>
              <xm:f>Daily!BN80:DU80</xm:f>
              <xm:sqref>L80</xm:sqref>
            </x14:sparkline>
            <x14:sparkline>
              <xm:f>Daily!BN81:DU81</xm:f>
              <xm:sqref>L81</xm:sqref>
            </x14:sparkline>
            <x14:sparkline>
              <xm:f>Daily!BN82:DU82</xm:f>
              <xm:sqref>L82</xm:sqref>
            </x14:sparkline>
            <x14:sparkline>
              <xm:f>Daily!BN83:DU83</xm:f>
              <xm:sqref>L83</xm:sqref>
            </x14:sparkline>
            <x14:sparkline>
              <xm:f>Daily!BN84:DU84</xm:f>
              <xm:sqref>L84</xm:sqref>
            </x14:sparkline>
            <x14:sparkline>
              <xm:f>Daily!BN85:DU85</xm:f>
              <xm:sqref>L85</xm:sqref>
            </x14:sparkline>
            <x14:sparkline>
              <xm:f>Daily!BN86:DU86</xm:f>
              <xm:sqref>L86</xm:sqref>
            </x14:sparkline>
            <x14:sparkline>
              <xm:f>Daily!BN87:DU87</xm:f>
              <xm:sqref>L87</xm:sqref>
            </x14:sparkline>
            <x14:sparkline>
              <xm:f>Daily!BN88:DU88</xm:f>
              <xm:sqref>L88</xm:sqref>
            </x14:sparkline>
            <x14:sparkline>
              <xm:f>Daily!BN89:DU89</xm:f>
              <xm:sqref>L89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Daily!JL36:LS36</xm:f>
              <xm:sqref>AB36</xm:sqref>
            </x14:sparkline>
            <x14:sparkline>
              <xm:f>Daily!JL37:LS37</xm:f>
              <xm:sqref>AB37</xm:sqref>
            </x14:sparkline>
            <x14:sparkline>
              <xm:f>Daily!JL38:LS38</xm:f>
              <xm:sqref>AB38</xm:sqref>
            </x14:sparkline>
            <x14:sparkline>
              <xm:f>Daily!JL39:LS39</xm:f>
              <xm:sqref>AB39</xm:sqref>
            </x14:sparkline>
            <x14:sparkline>
              <xm:f>Daily!JL40:LS40</xm:f>
              <xm:sqref>AB40</xm:sqref>
            </x14:sparkline>
            <x14:sparkline>
              <xm:f>Daily!JL41:LS41</xm:f>
              <xm:sqref>AB41</xm:sqref>
            </x14:sparkline>
            <x14:sparkline>
              <xm:f>Daily!JL42:LS42</xm:f>
              <xm:sqref>AB42</xm:sqref>
            </x14:sparkline>
            <x14:sparkline>
              <xm:f>Daily!JL43:LS43</xm:f>
              <xm:sqref>AB43</xm:sqref>
            </x14:sparkline>
            <x14:sparkline>
              <xm:f>Daily!JL44:LS44</xm:f>
              <xm:sqref>AB44</xm:sqref>
            </x14:sparkline>
            <x14:sparkline>
              <xm:f>Daily!JL45:LS45</xm:f>
              <xm:sqref>AB45</xm:sqref>
            </x14:sparkline>
            <x14:sparkline>
              <xm:f>Daily!JL46:LS46</xm:f>
              <xm:sqref>AB46</xm:sqref>
            </x14:sparkline>
            <x14:sparkline>
              <xm:f>Daily!JL47:LS47</xm:f>
              <xm:sqref>AB47</xm:sqref>
            </x14:sparkline>
            <x14:sparkline>
              <xm:f>Daily!JL48:LS48</xm:f>
              <xm:sqref>AB48</xm:sqref>
            </x14:sparkline>
            <x14:sparkline>
              <xm:f>Daily!JL49:LS49</xm:f>
              <xm:sqref>AB49</xm:sqref>
            </x14:sparkline>
            <x14:sparkline>
              <xm:f>Daily!JL50:LS50</xm:f>
              <xm:sqref>AB50</xm:sqref>
            </x14:sparkline>
            <x14:sparkline>
              <xm:f>Daily!JL51:LS51</xm:f>
              <xm:sqref>AB51</xm:sqref>
            </x14:sparkline>
            <x14:sparkline>
              <xm:f>Daily!JL52:LS52</xm:f>
              <xm:sqref>AB52</xm:sqref>
            </x14:sparkline>
            <x14:sparkline>
              <xm:f>Daily!JL53:LS53</xm:f>
              <xm:sqref>AB53</xm:sqref>
            </x14:sparkline>
            <x14:sparkline>
              <xm:f>Daily!JL54:LS54</xm:f>
              <xm:sqref>AB54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Daily!FM109:HT109</xm:f>
              <xm:sqref>T109</xm:sqref>
            </x14:sparkline>
            <x14:sparkline>
              <xm:f>Daily!FM110:HT110</xm:f>
              <xm:sqref>T110</xm:sqref>
            </x14:sparkline>
            <x14:sparkline>
              <xm:f>Daily!FM111:HT111</xm:f>
              <xm:sqref>T111</xm:sqref>
            </x14:sparkline>
            <x14:sparkline>
              <xm:f>Daily!FM112:HT112</xm:f>
              <xm:sqref>T112</xm:sqref>
            </x14:sparkline>
            <x14:sparkline>
              <xm:f>Daily!FM113:HT113</xm:f>
              <xm:sqref>T113</xm:sqref>
            </x14:sparkline>
            <x14:sparkline>
              <xm:f>Daily!FM114:HT114</xm:f>
              <xm:sqref>T114</xm:sqref>
            </x14:sparkline>
            <x14:sparkline>
              <xm:f>Daily!FM115:HT115</xm:f>
              <xm:sqref>T115</xm:sqref>
            </x14:sparkline>
            <x14:sparkline>
              <xm:f>Daily!FM116:HT116</xm:f>
              <xm:sqref>T116</xm:sqref>
            </x14:sparkline>
            <x14:sparkline>
              <xm:f>Daily!FM117:HT117</xm:f>
              <xm:sqref>T117</xm:sqref>
            </x14:sparkline>
            <x14:sparkline>
              <xm:f>Daily!FM118:HT118</xm:f>
              <xm:sqref>T118</xm:sqref>
            </x14:sparkline>
            <x14:sparkline>
              <xm:f>Daily!FM119:HT119</xm:f>
              <xm:sqref>T119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AB108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Daily!JL91:LS91</xm:f>
              <xm:sqref>AB91</xm:sqref>
            </x14:sparkline>
            <x14:sparkline>
              <xm:f>Daily!JL92:LS92</xm:f>
              <xm:sqref>AB92</xm:sqref>
            </x14:sparkline>
            <x14:sparkline>
              <xm:f>Daily!JL93:LS93</xm:f>
              <xm:sqref>AB93</xm:sqref>
            </x14:sparkline>
            <x14:sparkline>
              <xm:f>Daily!JL94:LS94</xm:f>
              <xm:sqref>AB94</xm:sqref>
            </x14:sparkline>
            <x14:sparkline>
              <xm:f>Daily!JL95:LS95</xm:f>
              <xm:sqref>AB95</xm:sqref>
            </x14:sparkline>
            <x14:sparkline>
              <xm:f>Daily!JL96:LS96</xm:f>
              <xm:sqref>AB96</xm:sqref>
            </x14:sparkline>
            <x14:sparkline>
              <xm:f>Daily!JL97:LS97</xm:f>
              <xm:sqref>AB97</xm:sqref>
            </x14:sparkline>
            <x14:sparkline>
              <xm:f>Daily!JL98:LS98</xm:f>
              <xm:sqref>AB98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Daily!BN109:DU109</xm:f>
              <xm:sqref>L109</xm:sqref>
            </x14:sparkline>
            <x14:sparkline>
              <xm:f>Daily!BN110:DU110</xm:f>
              <xm:sqref>L110</xm:sqref>
            </x14:sparkline>
            <x14:sparkline>
              <xm:f>Daily!BN111:DU111</xm:f>
              <xm:sqref>L111</xm:sqref>
            </x14:sparkline>
            <x14:sparkline>
              <xm:f>Daily!BN112:DU112</xm:f>
              <xm:sqref>L112</xm:sqref>
            </x14:sparkline>
            <x14:sparkline>
              <xm:f>Daily!BN113:DU113</xm:f>
              <xm:sqref>L113</xm:sqref>
            </x14:sparkline>
            <x14:sparkline>
              <xm:f>Daily!BN114:DU114</xm:f>
              <xm:sqref>L114</xm:sqref>
            </x14:sparkline>
            <x14:sparkline>
              <xm:f>Daily!BN115:DU115</xm:f>
              <xm:sqref>L115</xm:sqref>
            </x14:sparkline>
            <x14:sparkline>
              <xm:f>Daily!BN116:DU116</xm:f>
              <xm:sqref>L116</xm:sqref>
            </x14:sparkline>
            <x14:sparkline>
              <xm:f>Daily!BN117:DU117</xm:f>
              <xm:sqref>L117</xm:sqref>
            </x14:sparkline>
            <x14:sparkline>
              <xm:f>Daily!BN118:DU118</xm:f>
              <xm:sqref>L118</xm:sqref>
            </x14:sparkline>
            <x14:sparkline>
              <xm:f>Daily!BN119:DU119</xm:f>
              <xm:sqref>L119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Daily!JL121:LS121</xm:f>
              <xm:sqref>AB121</xm:sqref>
            </x14:sparkline>
            <x14:sparkline>
              <xm:f>Daily!JL122:LS122</xm:f>
              <xm:sqref>AB122</xm:sqref>
            </x14:sparkline>
            <x14:sparkline>
              <xm:f>Daily!JL123:LS123</xm:f>
              <xm:sqref>AB123</xm:sqref>
            </x14:sparkline>
            <x14:sparkline>
              <xm:f>Daily!JL124:LS124</xm:f>
              <xm:sqref>AB124</xm:sqref>
            </x14:sparkline>
            <x14:sparkline>
              <xm:f>Daily!JL125:LS125</xm:f>
              <xm:sqref>AB125</xm:sqref>
            </x14:sparkline>
            <x14:sparkline>
              <xm:f>Daily!JL126:LS126</xm:f>
              <xm:sqref>AB126</xm:sqref>
            </x14:sparkline>
            <x14:sparkline>
              <xm:f>Daily!JL127:LS127</xm:f>
              <xm:sqref>AB127</xm:sqref>
            </x14:sparkline>
            <x14:sparkline>
              <xm:f>Daily!JL128:LS128</xm:f>
              <xm:sqref>AB128</xm:sqref>
            </x14:sparkline>
            <x14:sparkline>
              <xm:f>Daily!JL129:LS129</xm:f>
              <xm:sqref>AB129</xm:sqref>
            </x14:sparkline>
            <x14:sparkline>
              <xm:f>Daily!JL130:LS130</xm:f>
              <xm:sqref>AB130</xm:sqref>
            </x14:sparkline>
            <x14:sparkline>
              <xm:f>Daily!JL131:LS131</xm:f>
              <xm:sqref>AB131</xm:sqref>
            </x14:sparkline>
            <x14:sparkline>
              <xm:f>Daily!JL132:LS132</xm:f>
              <xm:sqref>AB132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Daily!JL109:LS109</xm:f>
              <xm:sqref>AB109</xm:sqref>
            </x14:sparkline>
            <x14:sparkline>
              <xm:f>Daily!JL110:LS110</xm:f>
              <xm:sqref>AB110</xm:sqref>
            </x14:sparkline>
            <x14:sparkline>
              <xm:f>Daily!JL111:LS111</xm:f>
              <xm:sqref>AB111</xm:sqref>
            </x14:sparkline>
            <x14:sparkline>
              <xm:f>Daily!JL112:LS112</xm:f>
              <xm:sqref>AB112</xm:sqref>
            </x14:sparkline>
            <x14:sparkline>
              <xm:f>Daily!JL113:LS113</xm:f>
              <xm:sqref>AB113</xm:sqref>
            </x14:sparkline>
            <x14:sparkline>
              <xm:f>Daily!JL114:LS114</xm:f>
              <xm:sqref>AB114</xm:sqref>
            </x14:sparkline>
            <x14:sparkline>
              <xm:f>Daily!JL115:LS115</xm:f>
              <xm:sqref>AB115</xm:sqref>
            </x14:sparkline>
            <x14:sparkline>
              <xm:f>Daily!JL116:LS116</xm:f>
              <xm:sqref>AB116</xm:sqref>
            </x14:sparkline>
            <x14:sparkline>
              <xm:f>Daily!JL117:LS117</xm:f>
              <xm:sqref>AB117</xm:sqref>
            </x14:sparkline>
            <x14:sparkline>
              <xm:f>Daily!JL118:LS118</xm:f>
              <xm:sqref>AB118</xm:sqref>
            </x14:sparkline>
            <x14:sparkline>
              <xm:f>Daily!JL119:LS119</xm:f>
              <xm:sqref>AB119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Daily!BN121:DU121</xm:f>
              <xm:sqref>L121</xm:sqref>
            </x14:sparkline>
            <x14:sparkline>
              <xm:f>Daily!BN122:DU122</xm:f>
              <xm:sqref>L122</xm:sqref>
            </x14:sparkline>
            <x14:sparkline>
              <xm:f>Daily!BN123:DU123</xm:f>
              <xm:sqref>L123</xm:sqref>
            </x14:sparkline>
            <x14:sparkline>
              <xm:f>Daily!BN124:DU124</xm:f>
              <xm:sqref>L124</xm:sqref>
            </x14:sparkline>
            <x14:sparkline>
              <xm:f>Daily!BN125:DU125</xm:f>
              <xm:sqref>L125</xm:sqref>
            </x14:sparkline>
            <x14:sparkline>
              <xm:f>Daily!BN126:DU126</xm:f>
              <xm:sqref>L126</xm:sqref>
            </x14:sparkline>
            <x14:sparkline>
              <xm:f>Daily!BN127:DU127</xm:f>
              <xm:sqref>L127</xm:sqref>
            </x14:sparkline>
            <x14:sparkline>
              <xm:f>Daily!BN128:DU128</xm:f>
              <xm:sqref>L128</xm:sqref>
            </x14:sparkline>
            <x14:sparkline>
              <xm:f>Daily!BN129:DU129</xm:f>
              <xm:sqref>L129</xm:sqref>
            </x14:sparkline>
            <x14:sparkline>
              <xm:f>Daily!BN130:DU130</xm:f>
              <xm:sqref>L130</xm:sqref>
            </x14:sparkline>
            <x14:sparkline>
              <xm:f>Daily!BN131:DU131</xm:f>
              <xm:sqref>L131</xm:sqref>
            </x14:sparkline>
            <x14:sparkline>
              <xm:f>Daily!BN132:DU132</xm:f>
              <xm:sqref>L132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Daily!FM121:HT121</xm:f>
              <xm:sqref>T121</xm:sqref>
            </x14:sparkline>
            <x14:sparkline>
              <xm:f>Daily!FM122:HT122</xm:f>
              <xm:sqref>T122</xm:sqref>
            </x14:sparkline>
            <x14:sparkline>
              <xm:f>Daily!FM123:HT123</xm:f>
              <xm:sqref>T123</xm:sqref>
            </x14:sparkline>
            <x14:sparkline>
              <xm:f>Daily!FM124:HT124</xm:f>
              <xm:sqref>T124</xm:sqref>
            </x14:sparkline>
            <x14:sparkline>
              <xm:f>Daily!FM125:HT125</xm:f>
              <xm:sqref>T125</xm:sqref>
            </x14:sparkline>
            <x14:sparkline>
              <xm:f>Daily!FM126:HT126</xm:f>
              <xm:sqref>T126</xm:sqref>
            </x14:sparkline>
            <x14:sparkline>
              <xm:f>Daily!FM127:HT127</xm:f>
              <xm:sqref>T127</xm:sqref>
            </x14:sparkline>
            <x14:sparkline>
              <xm:f>Daily!FM128:HT128</xm:f>
              <xm:sqref>T128</xm:sqref>
            </x14:sparkline>
            <x14:sparkline>
              <xm:f>Daily!FM129:HT129</xm:f>
              <xm:sqref>T129</xm:sqref>
            </x14:sparkline>
            <x14:sparkline>
              <xm:f>Daily!FM130:HT130</xm:f>
              <xm:sqref>T130</xm:sqref>
            </x14:sparkline>
            <x14:sparkline>
              <xm:f>Daily!FM131:HT131</xm:f>
              <xm:sqref>T131</xm:sqref>
            </x14:sparkline>
            <x14:sparkline>
              <xm:f>Daily!FM132:HT132</xm:f>
              <xm:sqref>T132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Daily!FM302:HT302</xm:f>
              <xm:sqref>T190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Daily!FM284:HT284</xm:f>
              <xm:sqref>T223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T263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Daily!FM168:HT168</xm:f>
              <xm:sqref>T168</xm:sqref>
            </x14:sparkline>
            <x14:sparkline>
              <xm:f>Daily!FM169:HT169</xm:f>
              <xm:sqref>T169</xm:sqref>
            </x14:sparkline>
            <x14:sparkline>
              <xm:f>Daily!FM170:HT170</xm:f>
              <xm:sqref>T170</xm:sqref>
            </x14:sparkline>
            <x14:sparkline>
              <xm:f>Daily!FM171:HT171</xm:f>
              <xm:sqref>T171</xm:sqref>
            </x14:sparkline>
            <x14:sparkline>
              <xm:f>Daily!FM172:HT172</xm:f>
              <xm:sqref>T172</xm:sqref>
            </x14:sparkline>
            <x14:sparkline>
              <xm:f>Daily!FM173:HT173</xm:f>
              <xm:sqref>T173</xm:sqref>
            </x14:sparkline>
            <x14:sparkline>
              <xm:f>Daily!FM174:HT174</xm:f>
              <xm:sqref>T174</xm:sqref>
            </x14:sparkline>
            <x14:sparkline>
              <xm:f>Daily!FM175:HT175</xm:f>
              <xm:sqref>T175</xm:sqref>
            </x14:sparkline>
            <x14:sparkline>
              <xm:f>Daily!FM176:HT176</xm:f>
              <xm:sqref>T176</xm:sqref>
            </x14:sparkline>
            <x14:sparkline>
              <xm:f>Daily!FM177:HT177</xm:f>
              <xm:sqref>T177</xm:sqref>
            </x14:sparkline>
            <x14:sparkline>
              <xm:f>Daily!FM178:HT178</xm:f>
              <xm:sqref>T178</xm:sqref>
            </x14:sparkline>
            <x14:sparkline>
              <xm:f>Daily!FM179:HT179</xm:f>
              <xm:sqref>T179</xm:sqref>
            </x14:sparkline>
            <x14:sparkline>
              <xm:f>Daily!FM180:HT180</xm:f>
              <xm:sqref>T180</xm:sqref>
            </x14:sparkline>
            <x14:sparkline>
              <xm:f>Daily!FM181:HT181</xm:f>
              <xm:sqref>T181</xm:sqref>
            </x14:sparkline>
            <x14:sparkline>
              <xm:f>Daily!FM182:HT182</xm:f>
              <xm:sqref>T182</xm:sqref>
            </x14:sparkline>
            <x14:sparkline>
              <xm:f>Daily!FM183:HT183</xm:f>
              <xm:sqref>T183</xm:sqref>
            </x14:sparkline>
            <x14:sparkline>
              <xm:f>Daily!FM184:HT184</xm:f>
              <xm:sqref>T184</xm:sqref>
            </x14:sparkline>
            <x14:sparkline>
              <xm:f>Daily!FM185:HT185</xm:f>
              <xm:sqref>T185</xm:sqref>
            </x14:sparkline>
            <x14:sparkline>
              <xm:f>Daily!FM186:HT186</xm:f>
              <xm:sqref>T186</xm:sqref>
            </x14:sparkline>
            <x14:sparkline>
              <xm:f>Daily!FM187:HT187</xm:f>
              <xm:sqref>T187</xm:sqref>
            </x14:sparkline>
            <x14:sparkline>
              <xm:f>Daily!FM188:HT188</xm:f>
              <xm:sqref>T188</xm:sqref>
            </x14:sparkline>
            <x14:sparkline>
              <xm:f>Daily!FM189:HT189</xm:f>
              <xm:sqref>T189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Daily!JL168:LS168</xm:f>
              <xm:sqref>AB168</xm:sqref>
            </x14:sparkline>
            <x14:sparkline>
              <xm:f>Daily!JL169:LS169</xm:f>
              <xm:sqref>AB169</xm:sqref>
            </x14:sparkline>
            <x14:sparkline>
              <xm:f>Daily!JL170:LS170</xm:f>
              <xm:sqref>AB170</xm:sqref>
            </x14:sparkline>
            <x14:sparkline>
              <xm:f>Daily!JL171:LS171</xm:f>
              <xm:sqref>AB171</xm:sqref>
            </x14:sparkline>
            <x14:sparkline>
              <xm:f>Daily!JL172:LS172</xm:f>
              <xm:sqref>AB172</xm:sqref>
            </x14:sparkline>
            <x14:sparkline>
              <xm:f>Daily!JL173:LS173</xm:f>
              <xm:sqref>AB173</xm:sqref>
            </x14:sparkline>
            <x14:sparkline>
              <xm:f>Daily!JL174:LS174</xm:f>
              <xm:sqref>AB174</xm:sqref>
            </x14:sparkline>
            <x14:sparkline>
              <xm:f>Daily!JL175:LS175</xm:f>
              <xm:sqref>AB175</xm:sqref>
            </x14:sparkline>
            <x14:sparkline>
              <xm:f>Daily!JL176:LS176</xm:f>
              <xm:sqref>AB176</xm:sqref>
            </x14:sparkline>
            <x14:sparkline>
              <xm:f>Daily!JL177:LS177</xm:f>
              <xm:sqref>AB177</xm:sqref>
            </x14:sparkline>
            <x14:sparkline>
              <xm:f>Daily!JL178:LS178</xm:f>
              <xm:sqref>AB178</xm:sqref>
            </x14:sparkline>
            <x14:sparkline>
              <xm:f>Daily!JL179:LS179</xm:f>
              <xm:sqref>AB179</xm:sqref>
            </x14:sparkline>
            <x14:sparkline>
              <xm:f>Daily!JL180:LS180</xm:f>
              <xm:sqref>AB180</xm:sqref>
            </x14:sparkline>
            <x14:sparkline>
              <xm:f>Daily!JL181:LS181</xm:f>
              <xm:sqref>AB181</xm:sqref>
            </x14:sparkline>
            <x14:sparkline>
              <xm:f>Daily!JL182:LS182</xm:f>
              <xm:sqref>AB182</xm:sqref>
            </x14:sparkline>
            <x14:sparkline>
              <xm:f>Daily!JL183:LS183</xm:f>
              <xm:sqref>AB183</xm:sqref>
            </x14:sparkline>
            <x14:sparkline>
              <xm:f>Daily!JL184:LS184</xm:f>
              <xm:sqref>AB184</xm:sqref>
            </x14:sparkline>
            <x14:sparkline>
              <xm:f>Daily!JL185:LS185</xm:f>
              <xm:sqref>AB185</xm:sqref>
            </x14:sparkline>
            <x14:sparkline>
              <xm:f>Daily!JL186:LS186</xm:f>
              <xm:sqref>AB186</xm:sqref>
            </x14:sparkline>
            <x14:sparkline>
              <xm:f>Daily!JL187:LS187</xm:f>
              <xm:sqref>AB187</xm:sqref>
            </x14:sparkline>
            <x14:sparkline>
              <xm:f>Daily!JL188:LS188</xm:f>
              <xm:sqref>AB188</xm:sqref>
            </x14:sparkline>
            <x14:sparkline>
              <xm:f>Daily!JL189:LS189</xm:f>
              <xm:sqref>AB189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Daily!JL264:LS264</xm:f>
              <xm:sqref>AB265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Daily!JL142:LS142</xm:f>
              <xm:sqref>AB142</xm:sqref>
            </x14:sparkline>
            <x14:sparkline>
              <xm:f>Daily!JL143:LS143</xm:f>
              <xm:sqref>AB143</xm:sqref>
            </x14:sparkline>
            <x14:sparkline>
              <xm:f>Daily!JL144:LS144</xm:f>
              <xm:sqref>AB144</xm:sqref>
            </x14:sparkline>
            <x14:sparkline>
              <xm:f>Daily!JL145:LS145</xm:f>
              <xm:sqref>AB145</xm:sqref>
            </x14:sparkline>
            <x14:sparkline>
              <xm:f>Daily!JL146:LS146</xm:f>
              <xm:sqref>AB146</xm:sqref>
            </x14:sparkline>
            <x14:sparkline>
              <xm:f>Daily!JL147:LS147</xm:f>
              <xm:sqref>AB147</xm:sqref>
            </x14:sparkline>
            <x14:sparkline>
              <xm:f>Daily!JL148:LS148</xm:f>
              <xm:sqref>AB148</xm:sqref>
            </x14:sparkline>
            <x14:sparkline>
              <xm:f>Daily!JL149:LS149</xm:f>
              <xm:sqref>AB149</xm:sqref>
            </x14:sparkline>
            <x14:sparkline>
              <xm:f>Daily!JL150:LS150</xm:f>
              <xm:sqref>AB150</xm:sqref>
            </x14:sparkline>
            <x14:sparkline>
              <xm:f>Daily!JL151:LS151</xm:f>
              <xm:sqref>AB151</xm:sqref>
            </x14:sparkline>
            <x14:sparkline>
              <xm:f>Daily!JL152:LS152</xm:f>
              <xm:sqref>AB152</xm:sqref>
            </x14:sparkline>
            <x14:sparkline>
              <xm:f>Daily!JL153:LS153</xm:f>
              <xm:sqref>AB153</xm:sqref>
            </x14:sparkline>
            <x14:sparkline>
              <xm:f>Daily!JL154:LS154</xm:f>
              <xm:sqref>AB154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Daily!FM191:HT191</xm:f>
              <xm:sqref>T191</xm:sqref>
            </x14:sparkline>
            <x14:sparkline>
              <xm:f>Daily!FM192:HT192</xm:f>
              <xm:sqref>T192</xm:sqref>
            </x14:sparkline>
            <x14:sparkline>
              <xm:f>Daily!FM193:HT193</xm:f>
              <xm:sqref>T193</xm:sqref>
            </x14:sparkline>
            <x14:sparkline>
              <xm:f>Daily!FM194:HT194</xm:f>
              <xm:sqref>T194</xm:sqref>
            </x14:sparkline>
            <x14:sparkline>
              <xm:f>Daily!FM195:HT195</xm:f>
              <xm:sqref>T195</xm:sqref>
            </x14:sparkline>
            <x14:sparkline>
              <xm:f>Daily!FM196:HT196</xm:f>
              <xm:sqref>T196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Daily!BN142:DU142</xm:f>
              <xm:sqref>L142</xm:sqref>
            </x14:sparkline>
            <x14:sparkline>
              <xm:f>Daily!BN143:DU143</xm:f>
              <xm:sqref>L143</xm:sqref>
            </x14:sparkline>
            <x14:sparkline>
              <xm:f>Daily!BN144:DU144</xm:f>
              <xm:sqref>L144</xm:sqref>
            </x14:sparkline>
            <x14:sparkline>
              <xm:f>Daily!BN145:DU145</xm:f>
              <xm:sqref>L145</xm:sqref>
            </x14:sparkline>
            <x14:sparkline>
              <xm:f>Daily!BN146:DU146</xm:f>
              <xm:sqref>L146</xm:sqref>
            </x14:sparkline>
            <x14:sparkline>
              <xm:f>Daily!BN147:DU147</xm:f>
              <xm:sqref>L147</xm:sqref>
            </x14:sparkline>
            <x14:sparkline>
              <xm:f>Daily!BN148:DU148</xm:f>
              <xm:sqref>L148</xm:sqref>
            </x14:sparkline>
            <x14:sparkline>
              <xm:f>Daily!BN149:DU149</xm:f>
              <xm:sqref>L149</xm:sqref>
            </x14:sparkline>
            <x14:sparkline>
              <xm:f>Daily!BN150:DU150</xm:f>
              <xm:sqref>L150</xm:sqref>
            </x14:sparkline>
            <x14:sparkline>
              <xm:f>Daily!BN151:DU151</xm:f>
              <xm:sqref>L151</xm:sqref>
            </x14:sparkline>
            <x14:sparkline>
              <xm:f>Daily!BN152:DU152</xm:f>
              <xm:sqref>L152</xm:sqref>
            </x14:sparkline>
            <x14:sparkline>
              <xm:f>Daily!BN153:DU153</xm:f>
              <xm:sqref>L153</xm:sqref>
            </x14:sparkline>
            <x14:sparkline>
              <xm:f>Daily!BN154:DU154</xm:f>
              <xm:sqref>L154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Daily!FM142:HT142</xm:f>
              <xm:sqref>T142</xm:sqref>
            </x14:sparkline>
            <x14:sparkline>
              <xm:f>Daily!FM143:HT143</xm:f>
              <xm:sqref>T143</xm:sqref>
            </x14:sparkline>
            <x14:sparkline>
              <xm:f>Daily!FM144:HT144</xm:f>
              <xm:sqref>T144</xm:sqref>
            </x14:sparkline>
            <x14:sparkline>
              <xm:f>Daily!FM145:HT145</xm:f>
              <xm:sqref>T145</xm:sqref>
            </x14:sparkline>
            <x14:sparkline>
              <xm:f>Daily!FM146:HT146</xm:f>
              <xm:sqref>T146</xm:sqref>
            </x14:sparkline>
            <x14:sparkline>
              <xm:f>Daily!FM147:HT147</xm:f>
              <xm:sqref>T147</xm:sqref>
            </x14:sparkline>
            <x14:sparkline>
              <xm:f>Daily!FM148:HT148</xm:f>
              <xm:sqref>T148</xm:sqref>
            </x14:sparkline>
            <x14:sparkline>
              <xm:f>Daily!FM149:HT149</xm:f>
              <xm:sqref>T149</xm:sqref>
            </x14:sparkline>
            <x14:sparkline>
              <xm:f>Daily!FM150:HT150</xm:f>
              <xm:sqref>T150</xm:sqref>
            </x14:sparkline>
            <x14:sparkline>
              <xm:f>Daily!FM151:HT151</xm:f>
              <xm:sqref>T151</xm:sqref>
            </x14:sparkline>
            <x14:sparkline>
              <xm:f>Daily!FM152:HT152</xm:f>
              <xm:sqref>T152</xm:sqref>
            </x14:sparkline>
            <x14:sparkline>
              <xm:f>Daily!FM153:HT153</xm:f>
              <xm:sqref>T153</xm:sqref>
            </x14:sparkline>
            <x14:sparkline>
              <xm:f>Daily!FM154:HT154</xm:f>
              <xm:sqref>T154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Daily!BN191:DU191</xm:f>
              <xm:sqref>L191</xm:sqref>
            </x14:sparkline>
            <x14:sparkline>
              <xm:f>Daily!BN192:DU192</xm:f>
              <xm:sqref>L192</xm:sqref>
            </x14:sparkline>
            <x14:sparkline>
              <xm:f>Daily!BN193:DU193</xm:f>
              <xm:sqref>L193</xm:sqref>
            </x14:sparkline>
            <x14:sparkline>
              <xm:f>Daily!BN194:DU194</xm:f>
              <xm:sqref>L194</xm:sqref>
            </x14:sparkline>
            <x14:sparkline>
              <xm:f>Daily!BN195:DU195</xm:f>
              <xm:sqref>L195</xm:sqref>
            </x14:sparkline>
            <x14:sparkline>
              <xm:f>Daily!BN196:DU196</xm:f>
              <xm:sqref>L196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Daily!FM212:HT212</xm:f>
              <xm:sqref>T212</xm:sqref>
            </x14:sparkline>
            <x14:sparkline>
              <xm:f>Daily!FM213:HT213</xm:f>
              <xm:sqref>T213</xm:sqref>
            </x14:sparkline>
            <x14:sparkline>
              <xm:f>Daily!FM214:HT214</xm:f>
              <xm:sqref>T214</xm:sqref>
            </x14:sparkline>
            <x14:sparkline>
              <xm:f>Daily!FM215:HT215</xm:f>
              <xm:sqref>T215</xm:sqref>
            </x14:sparkline>
            <x14:sparkline>
              <xm:f>Daily!FM216:HT216</xm:f>
              <xm:sqref>T216</xm:sqref>
            </x14:sparkline>
            <x14:sparkline>
              <xm:f>Daily!FM217:HT217</xm:f>
              <xm:sqref>T217</xm:sqref>
            </x14:sparkline>
            <x14:sparkline>
              <xm:f>Daily!FM218:HT218</xm:f>
              <xm:sqref>T218</xm:sqref>
            </x14:sparkline>
            <x14:sparkline>
              <xm:f>Daily!FM219:HT219</xm:f>
              <xm:sqref>T219</xm:sqref>
            </x14:sparkline>
            <x14:sparkline>
              <xm:f>Daily!FM220:HT220</xm:f>
              <xm:sqref>T220</xm:sqref>
            </x14:sparkline>
            <x14:sparkline>
              <xm:f>Daily!FM221:HT221</xm:f>
              <xm:sqref>T221</xm:sqref>
            </x14:sparkline>
            <x14:sparkline>
              <xm:f>Daily!FM222:HT222</xm:f>
              <xm:sqref>T222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Daily!JL191:LS191</xm:f>
              <xm:sqref>AB191</xm:sqref>
            </x14:sparkline>
            <x14:sparkline>
              <xm:f>Daily!JL192:LS192</xm:f>
              <xm:sqref>AB192</xm:sqref>
            </x14:sparkline>
            <x14:sparkline>
              <xm:f>Daily!JL193:LS193</xm:f>
              <xm:sqref>AB193</xm:sqref>
            </x14:sparkline>
            <x14:sparkline>
              <xm:f>Daily!JL194:LS194</xm:f>
              <xm:sqref>AB194</xm:sqref>
            </x14:sparkline>
            <x14:sparkline>
              <xm:f>Daily!JL195:LS195</xm:f>
              <xm:sqref>AB195</xm:sqref>
            </x14:sparkline>
            <x14:sparkline>
              <xm:f>Daily!JL196:LS196</xm:f>
              <xm:sqref>AB196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Daily!BN56:DU56</xm:f>
              <xm:sqref>L56</xm:sqref>
            </x14:sparkline>
            <x14:sparkline>
              <xm:f>Daily!BN57:DU57</xm:f>
              <xm:sqref>L57</xm:sqref>
            </x14:sparkline>
            <x14:sparkline>
              <xm:f>Daily!BN58:DU58</xm:f>
              <xm:sqref>L58</xm:sqref>
            </x14:sparkline>
            <x14:sparkline>
              <xm:f>Daily!BN59:DU59</xm:f>
              <xm:sqref>L59</xm:sqref>
            </x14:sparkline>
            <x14:sparkline>
              <xm:f>Daily!BN60:DU60</xm:f>
              <xm:sqref>L60</xm:sqref>
            </x14:sparkline>
            <x14:sparkline>
              <xm:f>Daily!BN61:DU61</xm:f>
              <xm:sqref>L61</xm:sqref>
            </x14:sparkline>
            <x14:sparkline>
              <xm:f>Daily!BN62:DU62</xm:f>
              <xm:sqref>L62</xm:sqref>
            </x14:sparkline>
            <x14:sparkline>
              <xm:f>Daily!BN63:DU63</xm:f>
              <xm:sqref>L63</xm:sqref>
            </x14:sparkline>
            <x14:sparkline>
              <xm:f>Daily!BN64:DU64</xm:f>
              <xm:sqref>L64</xm:sqref>
            </x14:sparkline>
            <x14:sparkline>
              <xm:f>Daily!BN65:DU65</xm:f>
              <xm:sqref>L65</xm:sqref>
            </x14:sparkline>
            <x14:sparkline>
              <xm:f>Daily!BN66:DU66</xm:f>
              <xm:sqref>L66</xm:sqref>
            </x14:sparkline>
            <x14:sparkline>
              <xm:f>Daily!BN67:DU67</xm:f>
              <xm:sqref>L67</xm:sqref>
            </x14:sparkline>
            <x14:sparkline>
              <xm:f>Daily!BN68:DU68</xm:f>
              <xm:sqref>L68</xm:sqref>
            </x14:sparkline>
            <x14:sparkline>
              <xm:f>Daily!BN69:DU69</xm:f>
              <xm:sqref>L69</xm:sqref>
            </x14:sparkline>
            <x14:sparkline>
              <xm:f>Daily!BN70:DU70</xm:f>
              <xm:sqref>L70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Daily!FM72:HT72</xm:f>
              <xm:sqref>T72</xm:sqref>
            </x14:sparkline>
            <x14:sparkline>
              <xm:f>Daily!FM73:HT73</xm:f>
              <xm:sqref>T73</xm:sqref>
            </x14:sparkline>
            <x14:sparkline>
              <xm:f>Daily!FM74:HT74</xm:f>
              <xm:sqref>T74</xm:sqref>
            </x14:sparkline>
            <x14:sparkline>
              <xm:f>Daily!FM75:HT75</xm:f>
              <xm:sqref>T75</xm:sqref>
            </x14:sparkline>
            <x14:sparkline>
              <xm:f>Daily!FM76:HT76</xm:f>
              <xm:sqref>T76</xm:sqref>
            </x14:sparkline>
            <x14:sparkline>
              <xm:f>Daily!FM77:HT77</xm:f>
              <xm:sqref>T77</xm:sqref>
            </x14:sparkline>
            <x14:sparkline>
              <xm:f>Daily!FM78:HT78</xm:f>
              <xm:sqref>T78</xm:sqref>
            </x14:sparkline>
            <x14:sparkline>
              <xm:f>Daily!FM79:HT79</xm:f>
              <xm:sqref>T79</xm:sqref>
            </x14:sparkline>
            <x14:sparkline>
              <xm:f>Daily!FM80:HT80</xm:f>
              <xm:sqref>T80</xm:sqref>
            </x14:sparkline>
            <x14:sparkline>
              <xm:f>Daily!FM81:HT81</xm:f>
              <xm:sqref>T81</xm:sqref>
            </x14:sparkline>
            <x14:sparkline>
              <xm:f>Daily!FM83:HT83</xm:f>
              <xm:sqref>T83</xm:sqref>
            </x14:sparkline>
            <x14:sparkline>
              <xm:f>Daily!FM84:HT84</xm:f>
              <xm:sqref>T84</xm:sqref>
            </x14:sparkline>
            <x14:sparkline>
              <xm:f>Daily!FM85:HT85</xm:f>
              <xm:sqref>T85</xm:sqref>
            </x14:sparkline>
            <x14:sparkline>
              <xm:f>Daily!FM86:HT86</xm:f>
              <xm:sqref>T86</xm:sqref>
            </x14:sparkline>
            <x14:sparkline>
              <xm:f>Daily!FM87:HT87</xm:f>
              <xm:sqref>T87</xm:sqref>
            </x14:sparkline>
            <x14:sparkline>
              <xm:f>Daily!FM88:HT88</xm:f>
              <xm:sqref>T88</xm:sqref>
            </x14:sparkline>
            <x14:sparkline>
              <xm:f>Daily!FM89:HT89</xm:f>
              <xm:sqref>T89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Daily!JL11:LS11</xm:f>
              <xm:sqref>AB11</xm:sqref>
            </x14:sparkline>
            <x14:sparkline>
              <xm:f>Daily!JL12:LS12</xm:f>
              <xm:sqref>AB12</xm:sqref>
            </x14:sparkline>
            <x14:sparkline>
              <xm:f>Daily!JL13:LS13</xm:f>
              <xm:sqref>AB13</xm:sqref>
            </x14:sparkline>
            <x14:sparkline>
              <xm:f>Daily!JL14:LS14</xm:f>
              <xm:sqref>AB14</xm:sqref>
            </x14:sparkline>
            <x14:sparkline>
              <xm:f>Daily!JL15:LS15</xm:f>
              <xm:sqref>AB15</xm:sqref>
            </x14:sparkline>
            <x14:sparkline>
              <xm:f>Daily!JL16:LS16</xm:f>
              <xm:sqref>AB16</xm:sqref>
            </x14:sparkline>
            <x14:sparkline>
              <xm:f>Daily!JL17:LS17</xm:f>
              <xm:sqref>AB17</xm:sqref>
            </x14:sparkline>
            <x14:sparkline>
              <xm:f>Daily!JL18:LS18</xm:f>
              <xm:sqref>AB18</xm:sqref>
            </x14:sparkline>
            <x14:sparkline>
              <xm:f>Daily!JL19:LS19</xm:f>
              <xm:sqref>AB19</xm:sqref>
            </x14:sparkline>
            <x14:sparkline>
              <xm:f>Daily!JL20:LS20</xm:f>
              <xm:sqref>AB20</xm:sqref>
            </x14:sparkline>
            <x14:sparkline>
              <xm:f>Daily!JL21:LS21</xm:f>
              <xm:sqref>AB21</xm:sqref>
            </x14:sparkline>
            <x14:sparkline>
              <xm:f>Daily!JL22:LS22</xm:f>
              <xm:sqref>AB22</xm:sqref>
            </x14:sparkline>
            <x14:sparkline>
              <xm:f>Daily!JL23:LS23</xm:f>
              <xm:sqref>AB23</xm:sqref>
            </x14:sparkline>
            <x14:sparkline>
              <xm:f>Daily!JL24:LS24</xm:f>
              <xm:sqref>AB24</xm:sqref>
            </x14:sparkline>
            <x14:sparkline>
              <xm:f>Daily!JL25:LS25</xm:f>
              <xm:sqref>AB25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Daily!JL72:LS72</xm:f>
              <xm:sqref>AB72</xm:sqref>
            </x14:sparkline>
            <x14:sparkline>
              <xm:f>Daily!JL73:LS73</xm:f>
              <xm:sqref>AB73</xm:sqref>
            </x14:sparkline>
            <x14:sparkline>
              <xm:f>Daily!JL74:LS74</xm:f>
              <xm:sqref>AB74</xm:sqref>
            </x14:sparkline>
            <x14:sparkline>
              <xm:f>Daily!JL75:LS75</xm:f>
              <xm:sqref>AB75</xm:sqref>
            </x14:sparkline>
            <x14:sparkline>
              <xm:f>Daily!JL76:LS76</xm:f>
              <xm:sqref>AB76</xm:sqref>
            </x14:sparkline>
            <x14:sparkline>
              <xm:f>Daily!JL77:LS77</xm:f>
              <xm:sqref>AB77</xm:sqref>
            </x14:sparkline>
            <x14:sparkline>
              <xm:f>Daily!JL78:LS78</xm:f>
              <xm:sqref>AB78</xm:sqref>
            </x14:sparkline>
            <x14:sparkline>
              <xm:f>Daily!JL79:LS79</xm:f>
              <xm:sqref>AB79</xm:sqref>
            </x14:sparkline>
            <x14:sparkline>
              <xm:f>Daily!JL80:LS80</xm:f>
              <xm:sqref>AB80</xm:sqref>
            </x14:sparkline>
            <x14:sparkline>
              <xm:f>Daily!JL81:LS81</xm:f>
              <xm:sqref>AB81</xm:sqref>
            </x14:sparkline>
            <x14:sparkline>
              <xm:f>Daily!JL82:LS82</xm:f>
              <xm:sqref>AB82</xm:sqref>
            </x14:sparkline>
            <x14:sparkline>
              <xm:f>Daily!JL83:LS83</xm:f>
              <xm:sqref>AB83</xm:sqref>
            </x14:sparkline>
            <x14:sparkline>
              <xm:f>Daily!JL84:LS84</xm:f>
              <xm:sqref>AB84</xm:sqref>
            </x14:sparkline>
            <x14:sparkline>
              <xm:f>Daily!JL85:LS85</xm:f>
              <xm:sqref>AB85</xm:sqref>
            </x14:sparkline>
            <x14:sparkline>
              <xm:f>Daily!JL86:LS86</xm:f>
              <xm:sqref>AB86</xm:sqref>
            </x14:sparkline>
            <x14:sparkline>
              <xm:f>Daily!JL87:LS87</xm:f>
              <xm:sqref>AB87</xm:sqref>
            </x14:sparkline>
            <x14:sparkline>
              <xm:f>Daily!JL88:LS88</xm:f>
              <xm:sqref>AB88</xm:sqref>
            </x14:sparkline>
            <x14:sparkline>
              <xm:f>Daily!JL89:LS89</xm:f>
              <xm:sqref>AB89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Daily!FM11:HT11</xm:f>
              <xm:sqref>T11</xm:sqref>
            </x14:sparkline>
            <x14:sparkline>
              <xm:f>Daily!FM12:HT12</xm:f>
              <xm:sqref>T12</xm:sqref>
            </x14:sparkline>
            <x14:sparkline>
              <xm:f>Daily!FM13:HT13</xm:f>
              <xm:sqref>T13</xm:sqref>
            </x14:sparkline>
            <x14:sparkline>
              <xm:f>Daily!FM14:HT14</xm:f>
              <xm:sqref>T14</xm:sqref>
            </x14:sparkline>
            <x14:sparkline>
              <xm:f>Daily!FM15:HT15</xm:f>
              <xm:sqref>T15</xm:sqref>
            </x14:sparkline>
            <x14:sparkline>
              <xm:f>Daily!FM16:HT16</xm:f>
              <xm:sqref>T16</xm:sqref>
            </x14:sparkline>
            <x14:sparkline>
              <xm:f>Daily!FM17:HT17</xm:f>
              <xm:sqref>T17</xm:sqref>
            </x14:sparkline>
            <x14:sparkline>
              <xm:f>Daily!FM18:HT18</xm:f>
              <xm:sqref>T18</xm:sqref>
            </x14:sparkline>
            <x14:sparkline>
              <xm:f>Daily!FM19:HT19</xm:f>
              <xm:sqref>T19</xm:sqref>
            </x14:sparkline>
            <x14:sparkline>
              <xm:f>Daily!FM20:HT20</xm:f>
              <xm:sqref>T20</xm:sqref>
            </x14:sparkline>
            <x14:sparkline>
              <xm:f>Daily!FM21:HT21</xm:f>
              <xm:sqref>T21</xm:sqref>
            </x14:sparkline>
            <x14:sparkline>
              <xm:f>Daily!FM22:HT22</xm:f>
              <xm:sqref>T22</xm:sqref>
            </x14:sparkline>
            <x14:sparkline>
              <xm:f>Daily!FM23:HT23</xm:f>
              <xm:sqref>T23</xm:sqref>
            </x14:sparkline>
            <x14:sparkline>
              <xm:f>Daily!FM24:HT24</xm:f>
              <xm:sqref>T24</xm:sqref>
            </x14:sparkline>
            <x14:sparkline>
              <xm:f>Daily!FM25:HT25</xm:f>
              <xm:sqref>T25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Daily!BN284:DU284</xm:f>
              <xm:sqref>L223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Daily!JL265:LS265</xm:f>
              <xm:sqref>AB141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Daily!FM224:HT224</xm:f>
              <xm:sqref>T224</xm:sqref>
            </x14:sparkline>
            <x14:sparkline>
              <xm:f>Daily!FM225:HT225</xm:f>
              <xm:sqref>T225</xm:sqref>
            </x14:sparkline>
            <x14:sparkline>
              <xm:f>Daily!FM226:HT226</xm:f>
              <xm:sqref>T226</xm:sqref>
            </x14:sparkline>
            <x14:sparkline>
              <xm:f>Daily!FM227:HT227</xm:f>
              <xm:sqref>T227</xm:sqref>
            </x14:sparkline>
            <x14:sparkline>
              <xm:f>Daily!FM228:HT228</xm:f>
              <xm:sqref>T228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T167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Daily!JL284:LS284</xm:f>
              <xm:sqref>AB223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Daily!JL290:LS290</xm:f>
              <xm:sqref>AB229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L155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T155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AB155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Daily!BN290:DU290</xm:f>
              <xm:sqref>L229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Daily!FM290:HT290</xm:f>
              <xm:sqref>T229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Daily!FM304:HT304</xm:f>
              <xm:sqref>T235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Daily!FM322:HT322</xm:f>
              <xm:sqref>T253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Daily!JL304:LS304</xm:f>
              <xm:sqref>AB235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Daily!JL230:LS230</xm:f>
              <xm:sqref>AB230</xm:sqref>
            </x14:sparkline>
            <x14:sparkline>
              <xm:f>Daily!JL231:LS231</xm:f>
              <xm:sqref>AB231</xm:sqref>
            </x14:sparkline>
            <x14:sparkline>
              <xm:f>Daily!JL232:LS232</xm:f>
              <xm:sqref>AB232</xm:sqref>
            </x14:sparkline>
            <x14:sparkline>
              <xm:f>Daily!JL233:LS233</xm:f>
              <xm:sqref>AB233</xm:sqref>
            </x14:sparkline>
            <x14:sparkline>
              <xm:f>Daily!JL234:LS234</xm:f>
              <xm:sqref>AB234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Daily!BN304:DU304</xm:f>
              <xm:sqref>L235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Daily!FM310:HT310</xm:f>
              <xm:sqref>T241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Daily!JL310:LS310</xm:f>
              <xm:sqref>AB241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Daily!FM236:HT236</xm:f>
              <xm:sqref>T236</xm:sqref>
            </x14:sparkline>
            <x14:sparkline>
              <xm:f>Daily!FM237:HT237</xm:f>
              <xm:sqref>T237</xm:sqref>
            </x14:sparkline>
            <x14:sparkline>
              <xm:f>Daily!FM238:HT238</xm:f>
              <xm:sqref>T238</xm:sqref>
            </x14:sparkline>
            <x14:sparkline>
              <xm:f>Daily!FM239:HT239</xm:f>
              <xm:sqref>T239</xm:sqref>
            </x14:sparkline>
            <x14:sparkline>
              <xm:f>Daily!FM240:HT240</xm:f>
              <xm:sqref>T240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Daily!BN310:DU310</xm:f>
              <xm:sqref>L241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Daily!FM316:HT316</xm:f>
              <xm:sqref>T247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Daily!JL316:LS316</xm:f>
              <xm:sqref>AB247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Daily!JL242:LS242</xm:f>
              <xm:sqref>AB242</xm:sqref>
            </x14:sparkline>
            <x14:sparkline>
              <xm:f>Daily!JL243:LS243</xm:f>
              <xm:sqref>AB243</xm:sqref>
            </x14:sparkline>
            <x14:sparkline>
              <xm:f>Daily!JL244:LS244</xm:f>
              <xm:sqref>AB244</xm:sqref>
            </x14:sparkline>
            <x14:sparkline>
              <xm:f>Daily!JL245:LS245</xm:f>
              <xm:sqref>AB245</xm:sqref>
            </x14:sparkline>
            <x14:sparkline>
              <xm:f>Daily!JL246:LS246</xm:f>
              <xm:sqref>AB246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Daily!BN316:DU316</xm:f>
              <xm:sqref>L247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Daily!JL322:LS322</xm:f>
              <xm:sqref>AB253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Daily!BN322:DU322</xm:f>
              <xm:sqref>L253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Daily!JL254:LS254</xm:f>
              <xm:sqref>AB254</xm:sqref>
            </x14:sparkline>
            <x14:sparkline>
              <xm:f>Daily!JL255:LS255</xm:f>
              <xm:sqref>AB255</xm:sqref>
            </x14:sparkline>
            <x14:sparkline>
              <xm:f>Daily!JL256:LS256</xm:f>
              <xm:sqref>AB256</xm:sqref>
            </x14:sparkline>
            <x14:sparkline>
              <xm:f>Daily!JL257:LS257</xm:f>
              <xm:sqref>AB257</xm:sqref>
            </x14:sparkline>
            <x14:sparkline>
              <xm:f>Daily!JL258:LS258</xm:f>
              <xm:sqref>AB258</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H240"/>
  <sheetViews>
    <sheetView showGridLines="0" showRowColHeaders="0" topLeftCell="B1" zoomScaleNormal="100" workbookViewId="0">
      <pane ySplit="9" topLeftCell="A10" activePane="bottomLeft" state="frozen"/>
      <selection activeCell="B1" sqref="B1"/>
      <selection pane="bottomLeft" activeCell="B1" sqref="B1"/>
    </sheetView>
  </sheetViews>
  <sheetFormatPr defaultColWidth="9.1796875" defaultRowHeight="14.5" outlineLevelCol="1" x14ac:dyDescent="0.35"/>
  <cols>
    <col min="1" max="1" width="25.81640625" hidden="1" customWidth="1"/>
    <col min="2" max="2" width="6" style="69" customWidth="1"/>
    <col min="3" max="3" width="6.81640625" hidden="1" customWidth="1"/>
    <col min="4" max="4" width="34.1796875" customWidth="1"/>
    <col min="5" max="5" width="0.54296875" customWidth="1"/>
    <col min="6" max="6" width="9.7265625" customWidth="1"/>
    <col min="7" max="7" width="9.7265625" hidden="1" customWidth="1" outlineLevel="1"/>
    <col min="8" max="8" width="9.7265625" customWidth="1" collapsed="1"/>
    <col min="9" max="9" width="9.7265625" hidden="1" customWidth="1" outlineLevel="1"/>
    <col min="10" max="10" width="8.81640625" bestFit="1" customWidth="1" collapsed="1"/>
    <col min="11" max="11" width="8" hidden="1" customWidth="1"/>
    <col min="12" max="12" width="22.81640625" customWidth="1"/>
    <col min="13" max="13" width="0.54296875" customWidth="1"/>
    <col min="14" max="14" width="9.7265625" customWidth="1"/>
    <col min="15" max="15" width="9.7265625" hidden="1" customWidth="1" outlineLevel="1"/>
    <col min="16" max="16" width="9.7265625" customWidth="1" collapsed="1"/>
    <col min="17" max="17" width="9.7265625" hidden="1" customWidth="1" outlineLevel="1"/>
    <col min="18" max="18" width="8.81640625" bestFit="1" customWidth="1" collapsed="1"/>
    <col min="19" max="19" width="8" style="32" hidden="1" customWidth="1"/>
    <col min="20" max="20" width="22.81640625" customWidth="1"/>
    <col min="21" max="21" width="0.54296875" customWidth="1"/>
    <col min="22" max="22" width="9.7265625" customWidth="1"/>
    <col min="23" max="23" width="9.7265625" hidden="1" customWidth="1" outlineLevel="1"/>
    <col min="24" max="24" width="9.7265625" customWidth="1" collapsed="1"/>
    <col min="25" max="25" width="9.7265625" hidden="1" customWidth="1" outlineLevel="1"/>
    <col min="26" max="26" width="8.81640625" bestFit="1" customWidth="1" collapsed="1"/>
    <col min="27" max="27" width="8" hidden="1" customWidth="1"/>
    <col min="28" max="28" width="22.81640625" customWidth="1"/>
    <col min="29" max="29" width="87.1796875" hidden="1" customWidth="1" outlineLevel="1"/>
    <col min="30" max="30" width="9.1796875" hidden="1" customWidth="1" collapsed="1"/>
    <col min="31" max="33" width="9.1796875" hidden="1" customWidth="1"/>
    <col min="34" max="34" width="2" hidden="1" customWidth="1"/>
    <col min="35" max="35" width="52.54296875" hidden="1" customWidth="1"/>
    <col min="36" max="36" width="9.81640625" hidden="1" customWidth="1"/>
    <col min="37" max="37" width="9.81640625" hidden="1" customWidth="1" outlineLevel="1"/>
    <col min="38" max="38" width="9.81640625" hidden="1" customWidth="1" outlineLevel="1" collapsed="1"/>
    <col min="39" max="46" width="9.81640625" hidden="1" customWidth="1" outlineLevel="1"/>
    <col min="47" max="47" width="9.81640625" hidden="1" customWidth="1" collapsed="1"/>
    <col min="48" max="48" width="4.7265625" hidden="1" customWidth="1"/>
    <col min="49" max="49" width="11.26953125" hidden="1" customWidth="1"/>
    <col min="50" max="50" width="11.54296875" hidden="1" customWidth="1"/>
    <col min="51" max="51" width="9" hidden="1" customWidth="1"/>
    <col min="52" max="53" width="9.81640625" hidden="1" customWidth="1"/>
    <col min="54" max="54" width="6" hidden="1" customWidth="1"/>
    <col min="55" max="55" width="9.81640625" hidden="1" customWidth="1"/>
    <col min="56" max="58" width="15.7265625" style="13" hidden="1" customWidth="1"/>
    <col min="59" max="59" width="10.54296875" hidden="1" customWidth="1"/>
    <col min="60" max="60" width="52.54296875" hidden="1" customWidth="1"/>
    <col min="61" max="61" width="8.54296875" hidden="1" customWidth="1"/>
    <col min="62" max="62" width="9.81640625" hidden="1" customWidth="1"/>
    <col min="63" max="63" width="9.81640625" hidden="1" customWidth="1" outlineLevel="1"/>
    <col min="64" max="64" width="9.81640625" hidden="1" customWidth="1" outlineLevel="1" collapsed="1"/>
    <col min="65" max="72" width="9.81640625" hidden="1" customWidth="1" outlineLevel="1"/>
    <col min="73" max="73" width="9" hidden="1" customWidth="1" collapsed="1"/>
    <col min="74" max="74" width="4.453125" hidden="1" customWidth="1"/>
    <col min="75" max="75" width="11.26953125" hidden="1" customWidth="1"/>
    <col min="76" max="76" width="11.54296875" hidden="1" customWidth="1"/>
    <col min="77" max="77" width="7.7265625" hidden="1" customWidth="1"/>
    <col min="78" max="79" width="9.81640625" hidden="1" customWidth="1"/>
    <col min="80" max="80" width="6" hidden="1" customWidth="1"/>
    <col min="81" max="81" width="9" hidden="1" customWidth="1"/>
    <col min="82" max="82" width="17.54296875" style="13" hidden="1" customWidth="1"/>
    <col min="83" max="84" width="15.7265625" style="13" hidden="1" customWidth="1"/>
    <col min="85" max="85" width="9.54296875" hidden="1" customWidth="1"/>
    <col min="86" max="86" width="52.54296875" hidden="1" customWidth="1"/>
    <col min="87" max="87" width="13.26953125" hidden="1" customWidth="1"/>
    <col min="88" max="88" width="9" hidden="1" customWidth="1"/>
    <col min="89" max="89" width="9" hidden="1" customWidth="1" outlineLevel="1"/>
    <col min="90" max="90" width="9" hidden="1" customWidth="1" outlineLevel="1" collapsed="1"/>
    <col min="91" max="98" width="9" hidden="1" customWidth="1" outlineLevel="1"/>
    <col min="99" max="99" width="9" hidden="1" customWidth="1" collapsed="1"/>
    <col min="100" max="100" width="6.81640625" style="13" hidden="1" customWidth="1"/>
    <col min="101" max="101" width="11.26953125" hidden="1" customWidth="1"/>
    <col min="102" max="102" width="11.54296875" hidden="1" customWidth="1"/>
    <col min="103" max="103" width="7.7265625" hidden="1" customWidth="1"/>
    <col min="104" max="105" width="9" hidden="1" customWidth="1"/>
    <col min="106" max="106" width="6" hidden="1" customWidth="1"/>
    <col min="107" max="107" width="9" style="13" hidden="1" customWidth="1"/>
    <col min="108" max="108" width="15.7265625" style="13" hidden="1" customWidth="1"/>
    <col min="109" max="109" width="13" hidden="1" customWidth="1"/>
    <col min="110" max="110" width="9.1796875" hidden="1" customWidth="1"/>
    <col min="111" max="111" width="0.54296875" hidden="1" customWidth="1"/>
    <col min="112" max="112" width="9.1796875" hidden="1" customWidth="1"/>
  </cols>
  <sheetData>
    <row r="1" spans="1:109" x14ac:dyDescent="0.35">
      <c r="R1" s="143"/>
    </row>
    <row r="2" spans="1:109" ht="26" x14ac:dyDescent="0.65">
      <c r="D2" s="27" t="str">
        <f>"APP - HEALTH &amp; PERFORMANCE REPORT - Week Ending "&amp;TEXT($AU$3,"DD MMM")</f>
        <v>APP - HEALTH &amp; PERFORMANCE REPORT - Week Ending 23 Nov</v>
      </c>
    </row>
    <row r="3" spans="1:109" x14ac:dyDescent="0.35">
      <c r="D3" s="92" t="s">
        <v>990</v>
      </c>
      <c r="AJ3" s="169"/>
      <c r="AK3" s="169">
        <f>VLOOKUP(AK5,Lookups!$C:$D,2,0)</f>
        <v>45549</v>
      </c>
      <c r="AL3" s="169">
        <f>VLOOKUP(AL5,Lookups!$C:$D,2,0)</f>
        <v>45556</v>
      </c>
      <c r="AM3" s="169">
        <f>VLOOKUP(AM5,Lookups!$C:$D,2,0)</f>
        <v>45563</v>
      </c>
      <c r="AN3" s="169">
        <f>VLOOKUP(AN5,Lookups!$C:$D,2,0)</f>
        <v>45570</v>
      </c>
      <c r="AO3" s="169">
        <f>VLOOKUP(AO5,Lookups!$C:$D,2,0)</f>
        <v>45577</v>
      </c>
      <c r="AP3" s="169">
        <f>VLOOKUP(AP5,Lookups!$C:$D,2,0)</f>
        <v>45584</v>
      </c>
      <c r="AQ3" s="169">
        <f>VLOOKUP(AQ5,Lookups!$C:$D,2,0)</f>
        <v>45591</v>
      </c>
      <c r="AR3" s="169">
        <f>VLOOKUP(AR5,Lookups!$C:$D,2,0)</f>
        <v>45598</v>
      </c>
      <c r="AS3" s="169">
        <f>VLOOKUP(AS5,Lookups!$C:$D,2,0)</f>
        <v>45605</v>
      </c>
      <c r="AT3" s="169">
        <f>VLOOKUP(AT5,Lookups!$C:$D,2,0)</f>
        <v>45612</v>
      </c>
      <c r="AU3" s="169">
        <f>VLOOKUP(AU5,Lookups!$C:$D,2,0)</f>
        <v>45619</v>
      </c>
      <c r="BJ3" s="169"/>
      <c r="BK3" s="169">
        <f>VLOOKUP(BK5,Lookups!$C:$D,2,0)</f>
        <v>45549</v>
      </c>
      <c r="BL3" s="169">
        <f>VLOOKUP(BL5,Lookups!$C:$D,2,0)</f>
        <v>45556</v>
      </c>
      <c r="BM3" s="169">
        <f>VLOOKUP(BM5,Lookups!$C:$D,2,0)</f>
        <v>45563</v>
      </c>
      <c r="BN3" s="169">
        <f>VLOOKUP(BN5,Lookups!$C:$D,2,0)</f>
        <v>45570</v>
      </c>
      <c r="BO3" s="169">
        <f>VLOOKUP(BO5,Lookups!$C:$D,2,0)</f>
        <v>45577</v>
      </c>
      <c r="BP3" s="169">
        <f>VLOOKUP(BP5,Lookups!$C:$D,2,0)</f>
        <v>45584</v>
      </c>
      <c r="BQ3" s="169">
        <f>VLOOKUP(BQ5,Lookups!$C:$D,2,0)</f>
        <v>45591</v>
      </c>
      <c r="BR3" s="169">
        <f>VLOOKUP(BR5,Lookups!$C:$D,2,0)</f>
        <v>45598</v>
      </c>
      <c r="BS3" s="169">
        <f>VLOOKUP(BS5,Lookups!$C:$D,2,0)</f>
        <v>45605</v>
      </c>
      <c r="BT3" s="169">
        <f>VLOOKUP(BT5,Lookups!$C:$D,2,0)</f>
        <v>45612</v>
      </c>
      <c r="BU3" s="169">
        <f>VLOOKUP(BU5,Lookups!$C:$D,2,0)</f>
        <v>45619</v>
      </c>
      <c r="CJ3" s="169"/>
      <c r="CK3" s="169">
        <f>VLOOKUP(CK5,Lookups!$C:$D,2,0)</f>
        <v>45549</v>
      </c>
      <c r="CL3" s="169">
        <f>VLOOKUP(CL5,Lookups!$C:$D,2,0)</f>
        <v>45556</v>
      </c>
      <c r="CM3" s="169">
        <f>VLOOKUP(CM5,Lookups!$C:$D,2,0)</f>
        <v>45563</v>
      </c>
      <c r="CN3" s="169">
        <f>VLOOKUP(CN5,Lookups!$C:$D,2,0)</f>
        <v>45570</v>
      </c>
      <c r="CO3" s="169">
        <f>VLOOKUP(CO5,Lookups!$C:$D,2,0)</f>
        <v>45577</v>
      </c>
      <c r="CP3" s="169">
        <f>VLOOKUP(CP5,Lookups!$C:$D,2,0)</f>
        <v>45584</v>
      </c>
      <c r="CQ3" s="169">
        <f>VLOOKUP(CQ5,Lookups!$C:$D,2,0)</f>
        <v>45591</v>
      </c>
      <c r="CR3" s="169">
        <f>VLOOKUP(CR5,Lookups!$C:$D,2,0)</f>
        <v>45598</v>
      </c>
      <c r="CS3" s="169">
        <f>VLOOKUP(CS5,Lookups!$C:$D,2,0)</f>
        <v>45605</v>
      </c>
      <c r="CT3" s="169">
        <f>VLOOKUP(CT5,Lookups!$C:$D,2,0)</f>
        <v>45612</v>
      </c>
      <c r="CU3" s="169">
        <f>VLOOKUP(CU5,Lookups!$C:$D,2,0)</f>
        <v>45619</v>
      </c>
    </row>
    <row r="4" spans="1:109" hidden="1" x14ac:dyDescent="0.35">
      <c r="D4" s="93"/>
      <c r="F4">
        <v>94</v>
      </c>
      <c r="G4" s="2">
        <f>F4-7</f>
        <v>87</v>
      </c>
      <c r="I4" s="2"/>
      <c r="K4" s="2"/>
      <c r="N4">
        <f>F4</f>
        <v>94</v>
      </c>
      <c r="O4" s="2">
        <f>G4</f>
        <v>87</v>
      </c>
      <c r="Q4" s="2">
        <v>61</v>
      </c>
      <c r="S4" s="33">
        <v>62</v>
      </c>
      <c r="V4">
        <f>N4</f>
        <v>94</v>
      </c>
      <c r="W4" s="2">
        <f>O4</f>
        <v>87</v>
      </c>
      <c r="Y4" s="2">
        <v>61</v>
      </c>
      <c r="AA4" s="2">
        <v>62</v>
      </c>
    </row>
    <row r="5" spans="1:109" x14ac:dyDescent="0.35">
      <c r="C5" s="102" t="str">
        <f ca="1">COUNTIF($E:$E,"PositiveBelow")+COUNTIF($E:$E,"NegativeAbove")&amp; " KPIs"</f>
        <v>34 KPIs</v>
      </c>
      <c r="D5" s="92"/>
      <c r="G5" s="2"/>
      <c r="I5" s="2"/>
      <c r="K5" s="2"/>
      <c r="O5" s="2"/>
      <c r="Q5" s="2"/>
      <c r="S5" s="33"/>
      <c r="W5" s="2"/>
      <c r="Y5" s="2"/>
      <c r="AA5" s="2"/>
      <c r="AK5" t="str">
        <f t="shared" ref="AK5:AT5" si="0">AJ9</f>
        <v>37/2024</v>
      </c>
      <c r="AL5" t="str">
        <f t="shared" si="0"/>
        <v>38/2024</v>
      </c>
      <c r="AM5" t="str">
        <f t="shared" si="0"/>
        <v>39/2024</v>
      </c>
      <c r="AN5" t="str">
        <f t="shared" si="0"/>
        <v>40/2024</v>
      </c>
      <c r="AO5" t="str">
        <f t="shared" si="0"/>
        <v>41/2024</v>
      </c>
      <c r="AP5" t="str">
        <f t="shared" si="0"/>
        <v>42/2024</v>
      </c>
      <c r="AQ5" t="str">
        <f t="shared" si="0"/>
        <v>43/2024</v>
      </c>
      <c r="AR5" t="str">
        <f t="shared" si="0"/>
        <v>44/2024</v>
      </c>
      <c r="AS5" t="str">
        <f t="shared" si="0"/>
        <v>45/2024</v>
      </c>
      <c r="AT5" t="str">
        <f t="shared" si="0"/>
        <v>46/2024</v>
      </c>
      <c r="AU5" t="str">
        <f>AT9</f>
        <v>47/2024</v>
      </c>
      <c r="AV5" s="13"/>
      <c r="BK5" t="str">
        <f t="shared" ref="BK5:BT5" si="1">BJ9</f>
        <v>37/2024</v>
      </c>
      <c r="BL5" t="str">
        <f t="shared" si="1"/>
        <v>38/2024</v>
      </c>
      <c r="BM5" t="str">
        <f t="shared" si="1"/>
        <v>39/2024</v>
      </c>
      <c r="BN5" t="str">
        <f t="shared" si="1"/>
        <v>40/2024</v>
      </c>
      <c r="BO5" t="str">
        <f t="shared" si="1"/>
        <v>41/2024</v>
      </c>
      <c r="BP5" t="str">
        <f t="shared" si="1"/>
        <v>42/2024</v>
      </c>
      <c r="BQ5" t="str">
        <f t="shared" si="1"/>
        <v>43/2024</v>
      </c>
      <c r="BR5" t="str">
        <f t="shared" si="1"/>
        <v>44/2024</v>
      </c>
      <c r="BS5" t="str">
        <f t="shared" si="1"/>
        <v>45/2024</v>
      </c>
      <c r="BT5" t="str">
        <f t="shared" si="1"/>
        <v>46/2024</v>
      </c>
      <c r="BU5" t="str">
        <f>BT9</f>
        <v>47/2024</v>
      </c>
      <c r="CK5" t="str">
        <f t="shared" ref="CK5:CT5" si="2">CJ9</f>
        <v>37/2024</v>
      </c>
      <c r="CL5" t="str">
        <f t="shared" si="2"/>
        <v>38/2024</v>
      </c>
      <c r="CM5" t="str">
        <f t="shared" si="2"/>
        <v>39/2024</v>
      </c>
      <c r="CN5" t="str">
        <f t="shared" si="2"/>
        <v>40/2024</v>
      </c>
      <c r="CO5" t="str">
        <f t="shared" si="2"/>
        <v>41/2024</v>
      </c>
      <c r="CP5" t="str">
        <f t="shared" si="2"/>
        <v>42/2024</v>
      </c>
      <c r="CQ5" t="str">
        <f t="shared" si="2"/>
        <v>43/2024</v>
      </c>
      <c r="CR5" t="str">
        <f t="shared" si="2"/>
        <v>44/2024</v>
      </c>
      <c r="CS5" t="str">
        <f t="shared" si="2"/>
        <v>45/2024</v>
      </c>
      <c r="CT5" t="str">
        <f t="shared" si="2"/>
        <v>46/2024</v>
      </c>
      <c r="CU5" t="str">
        <f>CT9</f>
        <v>47/2024</v>
      </c>
    </row>
    <row r="6" spans="1:109" ht="5.25" customHeight="1" x14ac:dyDescent="0.35">
      <c r="D6" s="31"/>
      <c r="G6" s="2"/>
      <c r="I6" s="2"/>
      <c r="K6" s="2"/>
      <c r="O6" s="2"/>
      <c r="Q6" s="2"/>
      <c r="S6" s="33"/>
      <c r="W6" s="2"/>
      <c r="Y6" s="2"/>
      <c r="AA6" s="2"/>
    </row>
    <row r="7" spans="1:109" ht="23.5" x14ac:dyDescent="0.35">
      <c r="C7" s="102" t="str">
        <f ca="1">COUNTIF($E:$E,"PositiveAbove")+COUNTIF($E:$E,"NegativeBelow")&amp; " KPIs"</f>
        <v>34 KPIs</v>
      </c>
      <c r="D7" s="199" t="s">
        <v>246</v>
      </c>
      <c r="E7" s="201" t="s">
        <v>247</v>
      </c>
      <c r="F7" s="202"/>
      <c r="G7" s="202"/>
      <c r="H7" s="202"/>
      <c r="I7" s="202"/>
      <c r="J7" s="202"/>
      <c r="K7" s="202"/>
      <c r="L7" s="203"/>
      <c r="M7" s="204" t="s">
        <v>3</v>
      </c>
      <c r="N7" s="204"/>
      <c r="O7" s="204"/>
      <c r="P7" s="204"/>
      <c r="Q7" s="204"/>
      <c r="R7" s="204"/>
      <c r="S7" s="204"/>
      <c r="T7" s="205"/>
      <c r="U7" s="206" t="s">
        <v>4</v>
      </c>
      <c r="V7" s="207"/>
      <c r="W7" s="207"/>
      <c r="X7" s="207"/>
      <c r="Y7" s="207"/>
      <c r="Z7" s="207"/>
      <c r="AA7" s="207"/>
      <c r="AB7" s="208"/>
      <c r="AC7" s="30" t="s">
        <v>248</v>
      </c>
      <c r="AI7" s="4" t="s">
        <v>249</v>
      </c>
      <c r="AJ7" s="4"/>
      <c r="AK7" s="4"/>
      <c r="AL7" s="4"/>
      <c r="AM7" s="4"/>
      <c r="AN7" s="4"/>
      <c r="AO7" s="4"/>
      <c r="AP7" s="4"/>
      <c r="AQ7" s="4"/>
      <c r="AR7" s="4"/>
      <c r="AS7" s="4"/>
      <c r="AT7" s="4"/>
      <c r="AU7" s="4"/>
      <c r="AV7" s="4"/>
      <c r="AW7" s="4"/>
      <c r="AX7" s="4"/>
      <c r="AY7" s="4"/>
      <c r="AZ7" s="4"/>
      <c r="BA7" s="4"/>
      <c r="BB7" s="4"/>
      <c r="BC7" s="4"/>
      <c r="BD7" s="4"/>
      <c r="BE7"/>
      <c r="BF7"/>
      <c r="BH7" s="15" t="s">
        <v>250</v>
      </c>
      <c r="BI7" s="15"/>
      <c r="BJ7" s="15"/>
      <c r="BK7" s="15"/>
      <c r="BL7" s="15"/>
      <c r="BM7" s="15"/>
      <c r="BN7" s="15"/>
      <c r="BO7" s="15"/>
      <c r="BP7" s="15"/>
      <c r="BQ7" s="15"/>
      <c r="BR7" s="15"/>
      <c r="BS7" s="15"/>
      <c r="BT7" s="15"/>
      <c r="BU7" s="15"/>
      <c r="BV7" s="15"/>
      <c r="BW7" s="15"/>
      <c r="BX7" s="15"/>
      <c r="BY7" s="15"/>
      <c r="BZ7" s="15"/>
      <c r="CA7" s="15"/>
      <c r="CB7" s="15"/>
      <c r="CC7" s="15"/>
      <c r="CD7" s="24"/>
      <c r="CH7" s="2" t="s">
        <v>251</v>
      </c>
      <c r="CI7" s="2"/>
      <c r="CJ7" s="2"/>
      <c r="CK7" s="2"/>
      <c r="CL7" s="2"/>
      <c r="CM7" s="2"/>
      <c r="CN7" s="2"/>
      <c r="CO7" s="2"/>
      <c r="CP7" s="2"/>
      <c r="CQ7" s="2"/>
      <c r="CR7" s="2"/>
      <c r="CS7" s="2"/>
      <c r="CT7" s="2"/>
      <c r="CU7" s="2"/>
      <c r="CV7" s="2"/>
      <c r="CW7" s="2"/>
      <c r="CX7" s="2"/>
      <c r="CY7" s="2"/>
      <c r="CZ7" s="2"/>
      <c r="DA7" s="2"/>
      <c r="DB7" s="2"/>
      <c r="DC7" s="2"/>
      <c r="DD7" s="2"/>
    </row>
    <row r="8" spans="1:109" hidden="1" x14ac:dyDescent="0.35">
      <c r="D8" s="200"/>
      <c r="E8" s="51"/>
      <c r="F8" s="3"/>
      <c r="G8" s="3"/>
      <c r="H8" s="3"/>
      <c r="I8" s="3"/>
      <c r="J8" s="3"/>
      <c r="K8" s="3"/>
      <c r="L8" s="52"/>
      <c r="M8" s="51"/>
      <c r="N8" s="3"/>
      <c r="O8" s="3"/>
      <c r="P8" s="3"/>
      <c r="Q8" s="3"/>
      <c r="R8" s="3"/>
      <c r="S8" s="3"/>
      <c r="T8" s="52"/>
      <c r="U8" s="51"/>
      <c r="V8" s="3"/>
      <c r="W8" s="3"/>
      <c r="X8" s="3"/>
      <c r="Y8" s="3"/>
      <c r="Z8" s="3"/>
      <c r="AA8" s="3"/>
      <c r="AB8" s="52"/>
    </row>
    <row r="9" spans="1:109" ht="29.25" customHeight="1" x14ac:dyDescent="0.35">
      <c r="D9" s="200"/>
      <c r="E9" s="51"/>
      <c r="F9" s="170">
        <f>AU3</f>
        <v>45619</v>
      </c>
      <c r="G9" s="71" t="s">
        <v>253</v>
      </c>
      <c r="H9" s="70" t="s">
        <v>991</v>
      </c>
      <c r="I9" s="71" t="s">
        <v>992</v>
      </c>
      <c r="J9" s="70" t="s">
        <v>993</v>
      </c>
      <c r="K9" s="71" t="s">
        <v>257</v>
      </c>
      <c r="L9" s="72" t="s">
        <v>994</v>
      </c>
      <c r="M9" s="91"/>
      <c r="N9" s="170">
        <f>BU3</f>
        <v>45619</v>
      </c>
      <c r="O9" s="71" t="s">
        <v>253</v>
      </c>
      <c r="P9" s="70" t="s">
        <v>991</v>
      </c>
      <c r="Q9" s="71" t="s">
        <v>992</v>
      </c>
      <c r="R9" s="70" t="s">
        <v>993</v>
      </c>
      <c r="S9" s="71" t="s">
        <v>257</v>
      </c>
      <c r="T9" s="72" t="s">
        <v>994</v>
      </c>
      <c r="U9" s="91"/>
      <c r="V9" s="170">
        <f>CU3</f>
        <v>45619</v>
      </c>
      <c r="W9" s="71" t="s">
        <v>253</v>
      </c>
      <c r="X9" s="70" t="s">
        <v>991</v>
      </c>
      <c r="Y9" s="71" t="s">
        <v>992</v>
      </c>
      <c r="Z9" s="70" t="s">
        <v>993</v>
      </c>
      <c r="AA9" s="71" t="s">
        <v>257</v>
      </c>
      <c r="AB9" s="72" t="s">
        <v>994</v>
      </c>
      <c r="AJ9" s="13" t="str">
        <f>Data!$Q2</f>
        <v>37/2024</v>
      </c>
      <c r="AK9" s="13" t="str">
        <f>Data!$X2</f>
        <v>38/2024</v>
      </c>
      <c r="AL9" s="13" t="str">
        <f>Data!$AE2</f>
        <v>39/2024</v>
      </c>
      <c r="AM9" s="13" t="str">
        <f>Data!$AL2</f>
        <v>40/2024</v>
      </c>
      <c r="AN9" s="13" t="str">
        <f>Data!$AS2</f>
        <v>41/2024</v>
      </c>
      <c r="AO9" s="13" t="str">
        <f>Data!$AZ2</f>
        <v>42/2024</v>
      </c>
      <c r="AP9" s="13" t="str">
        <f>Data!$BG2</f>
        <v>43/2024</v>
      </c>
      <c r="AQ9" s="13" t="str">
        <f>Data!$BN2</f>
        <v>44/2024</v>
      </c>
      <c r="AR9" s="13" t="str">
        <f>Data!$BU2</f>
        <v>45/2024</v>
      </c>
      <c r="AS9" s="13" t="str">
        <f>Data!$CB2</f>
        <v>46/2024</v>
      </c>
      <c r="AT9" s="13" t="str">
        <f>Data!$CI2</f>
        <v>47/2024</v>
      </c>
      <c r="AU9" s="13" t="str">
        <f>Data!$CP2</f>
        <v>48/2024</v>
      </c>
      <c r="AW9" s="36" t="s">
        <v>266</v>
      </c>
      <c r="AX9" s="36" t="s">
        <v>267</v>
      </c>
      <c r="AY9" s="36" t="s">
        <v>268</v>
      </c>
      <c r="AZ9" s="36" t="s">
        <v>269</v>
      </c>
      <c r="BA9" s="36" t="s">
        <v>270</v>
      </c>
      <c r="BC9" s="25" t="s">
        <v>271</v>
      </c>
      <c r="BD9" s="25" t="s">
        <v>995</v>
      </c>
      <c r="BE9" s="146"/>
      <c r="BF9" s="146"/>
      <c r="BJ9" s="13" t="str">
        <f>Data!$Q2</f>
        <v>37/2024</v>
      </c>
      <c r="BK9" s="13" t="str">
        <f>Data!$X2</f>
        <v>38/2024</v>
      </c>
      <c r="BL9" s="13" t="str">
        <f>Data!$AE2</f>
        <v>39/2024</v>
      </c>
      <c r="BM9" s="13" t="str">
        <f>Data!$AL2</f>
        <v>40/2024</v>
      </c>
      <c r="BN9" s="13" t="str">
        <f>Data!$AS2</f>
        <v>41/2024</v>
      </c>
      <c r="BO9" s="13" t="str">
        <f>Data!$AZ2</f>
        <v>42/2024</v>
      </c>
      <c r="BP9" s="13" t="str">
        <f>Data!$BG2</f>
        <v>43/2024</v>
      </c>
      <c r="BQ9" s="13" t="str">
        <f>Data!$BN2</f>
        <v>44/2024</v>
      </c>
      <c r="BR9" s="13" t="str">
        <f>Data!$BU2</f>
        <v>45/2024</v>
      </c>
      <c r="BS9" s="13" t="str">
        <f>Data!$CB2</f>
        <v>46/2024</v>
      </c>
      <c r="BT9" s="13" t="str">
        <f>Data!$CI2</f>
        <v>47/2024</v>
      </c>
      <c r="BU9" s="13" t="str">
        <f>Data!$CP2</f>
        <v>48/2024</v>
      </c>
      <c r="BW9" s="36" t="s">
        <v>266</v>
      </c>
      <c r="BX9" s="36" t="s">
        <v>267</v>
      </c>
      <c r="BY9" s="36" t="s">
        <v>268</v>
      </c>
      <c r="BZ9" s="36" t="s">
        <v>269</v>
      </c>
      <c r="CA9" s="36" t="s">
        <v>270</v>
      </c>
      <c r="CB9" s="3"/>
      <c r="CC9" s="25" t="s">
        <v>271</v>
      </c>
      <c r="CD9" s="25" t="s">
        <v>995</v>
      </c>
      <c r="CE9" s="146"/>
      <c r="CF9" s="146"/>
      <c r="CJ9" s="13" t="str">
        <f>Data!$Q2</f>
        <v>37/2024</v>
      </c>
      <c r="CK9" s="13" t="str">
        <f>Data!$X2</f>
        <v>38/2024</v>
      </c>
      <c r="CL9" s="13" t="str">
        <f>Data!$AE2</f>
        <v>39/2024</v>
      </c>
      <c r="CM9" s="13" t="str">
        <f>Data!$AL2</f>
        <v>40/2024</v>
      </c>
      <c r="CN9" s="13" t="str">
        <f>Data!$AS2</f>
        <v>41/2024</v>
      </c>
      <c r="CO9" s="13" t="str">
        <f>Data!$AZ2</f>
        <v>42/2024</v>
      </c>
      <c r="CP9" s="13" t="str">
        <f>Data!$BG2</f>
        <v>43/2024</v>
      </c>
      <c r="CQ9" s="13" t="str">
        <f>Data!$BN2</f>
        <v>44/2024</v>
      </c>
      <c r="CR9" s="13" t="str">
        <f>Data!$BU2</f>
        <v>45/2024</v>
      </c>
      <c r="CS9" s="13" t="str">
        <f>Data!$CB2</f>
        <v>46/2024</v>
      </c>
      <c r="CT9" s="13" t="str">
        <f>Data!$CI2</f>
        <v>47/2024</v>
      </c>
      <c r="CU9" s="13" t="str">
        <f>Data!$CP2</f>
        <v>48/2024</v>
      </c>
      <c r="CV9" s="13" t="str">
        <f>Data!$CP2</f>
        <v>48/2024</v>
      </c>
      <c r="CW9" s="36" t="s">
        <v>266</v>
      </c>
      <c r="CX9" s="36" t="s">
        <v>267</v>
      </c>
      <c r="CY9" s="36" t="s">
        <v>268</v>
      </c>
      <c r="CZ9" s="36" t="s">
        <v>269</v>
      </c>
      <c r="DA9" s="36" t="s">
        <v>270</v>
      </c>
      <c r="DB9" s="3"/>
      <c r="DC9" s="25" t="s">
        <v>271</v>
      </c>
      <c r="DD9" s="25" t="s">
        <v>995</v>
      </c>
    </row>
    <row r="10" spans="1:109" ht="15" customHeight="1" x14ac:dyDescent="0.35">
      <c r="D10" s="68" t="s">
        <v>274</v>
      </c>
      <c r="E10" s="67"/>
      <c r="F10" s="64"/>
      <c r="G10" s="64"/>
      <c r="H10" s="65"/>
      <c r="I10" s="64"/>
      <c r="J10" s="65"/>
      <c r="K10" s="64"/>
      <c r="L10" s="64"/>
      <c r="M10" s="66"/>
      <c r="N10" s="64"/>
      <c r="O10" s="64"/>
      <c r="P10" s="64"/>
      <c r="Q10" s="64"/>
      <c r="R10" s="64"/>
      <c r="S10" s="64"/>
      <c r="T10" s="64"/>
      <c r="U10" s="66"/>
      <c r="V10" s="64"/>
      <c r="W10" s="64"/>
      <c r="X10" s="64"/>
      <c r="Y10" s="64"/>
      <c r="Z10" s="64"/>
      <c r="AA10" s="64"/>
      <c r="AB10" s="62"/>
      <c r="AL10" s="136"/>
      <c r="AM10" s="136"/>
      <c r="AN10" s="136"/>
      <c r="AO10" s="136"/>
      <c r="AP10" s="136"/>
      <c r="AQ10" s="136"/>
      <c r="AR10" s="136"/>
      <c r="AS10" s="136"/>
      <c r="AU10" s="136"/>
      <c r="BH10" s="137"/>
      <c r="BI10" s="137"/>
      <c r="BL10" s="136"/>
      <c r="BM10" s="136"/>
      <c r="BN10" s="136"/>
      <c r="BO10" s="136"/>
      <c r="BP10" s="136"/>
      <c r="BQ10" s="136"/>
      <c r="BR10" s="136"/>
      <c r="BS10" s="136"/>
      <c r="BU10" s="136"/>
      <c r="CL10" s="136"/>
      <c r="CM10" s="136"/>
      <c r="CN10" s="136"/>
      <c r="CO10" s="136"/>
      <c r="CP10" s="136"/>
      <c r="CQ10" s="136"/>
      <c r="CR10" s="136"/>
      <c r="CS10" s="136"/>
      <c r="CU10" s="136"/>
    </row>
    <row r="11" spans="1:109" x14ac:dyDescent="0.35">
      <c r="D11" s="58" t="s">
        <v>275</v>
      </c>
      <c r="E11" s="53" t="str">
        <f ca="1">VLOOKUP($D11,'Metric Nature'!$C:$D,2,0)&amp;IF(($F11&lt;(BA11)),"Below",IF(($F11&gt;(AZ11)),"Above","Within"))</f>
        <v>PositiveWithin</v>
      </c>
      <c r="F11" s="54">
        <f t="shared" ref="F11:F24" ca="1" si="3">AT11</f>
        <v>1061917</v>
      </c>
      <c r="G11" s="54">
        <f t="shared" ref="G11:G24" ca="1" si="4">AS11</f>
        <v>1110518</v>
      </c>
      <c r="H11" s="55">
        <f ca="1">IFERROR(((F11-G11)/G11),0)</f>
        <v>-4.3764261362715419E-2</v>
      </c>
      <c r="I11" s="54">
        <f ca="1">BD11</f>
        <v>1073261.25</v>
      </c>
      <c r="J11" s="55">
        <f ca="1">IFERROR(((F11-I11)/I11),0)</f>
        <v>-1.0569886875166695E-2</v>
      </c>
      <c r="K11" s="54">
        <f t="shared" ref="K11" ca="1" si="5">BC11</f>
        <v>185631.47111823695</v>
      </c>
      <c r="L11" s="56"/>
      <c r="M11" s="53" t="str">
        <f ca="1">VLOOKUP($D11,'Metric Nature'!$C:$D,2,0)&amp;IF(($N11&lt;(CA11)),"Below",IF(($N11&gt;(BZ11)),"Above","Within"))</f>
        <v>PositiveWithin</v>
      </c>
      <c r="N11" s="54">
        <f t="shared" ref="N11:N24" ca="1" si="6">BT11</f>
        <v>809172</v>
      </c>
      <c r="O11" s="54">
        <f t="shared" ref="O11:O24" ca="1" si="7">BS11</f>
        <v>844136</v>
      </c>
      <c r="P11" s="55">
        <f ca="1">IFERROR(((N11-O11)/O11),0)</f>
        <v>-4.1419865993157501E-2</v>
      </c>
      <c r="Q11" s="54">
        <f ca="1">CD11</f>
        <v>814348</v>
      </c>
      <c r="R11" s="55">
        <f ca="1">IFERROR(((N11-Q11)/Q11),0)</f>
        <v>-6.3560050494383237E-3</v>
      </c>
      <c r="S11" s="54">
        <f t="shared" ref="S11:S24" ca="1" si="8">CC11</f>
        <v>140961.47889078205</v>
      </c>
      <c r="T11" s="56"/>
      <c r="U11" s="53" t="str">
        <f ca="1">VLOOKUP($D11,'Metric Nature'!$C:$D,2,0)&amp;IF(($V11&lt;(DA11)),"Below",IF(($V11&gt;(CZ11)),"Above","Within"))</f>
        <v>PositiveWithin</v>
      </c>
      <c r="V11" s="54">
        <f t="shared" ref="V11:V24" ca="1" si="9">CT11</f>
        <v>252745</v>
      </c>
      <c r="W11" s="54">
        <f t="shared" ref="W11:W24" ca="1" si="10">CS11</f>
        <v>266382</v>
      </c>
      <c r="X11" s="55">
        <f ca="1">IFERROR(((V11-W11)/W11),0)</f>
        <v>-5.1193398953382735E-2</v>
      </c>
      <c r="Y11" s="54">
        <f ca="1">DD11</f>
        <v>258913.25</v>
      </c>
      <c r="Z11" s="55">
        <f ca="1">IFERROR(((V11-Y11)/Y11),0)</f>
        <v>-2.3823616597451077E-2</v>
      </c>
      <c r="AA11" s="54">
        <f t="shared" ref="AA11" ca="1" si="11">DC11</f>
        <v>44729.943731489562</v>
      </c>
      <c r="AB11" s="56"/>
      <c r="AI11" s="7" t="s">
        <v>2</v>
      </c>
      <c r="AJ11" s="141">
        <f ca="1">SUM(OFFSET(Data!$A$1,MATCH(($AI11),Data!$C:$C,0)-1,MATCH(Weekly!AJ$9,Data!$2:$2,0)-1,2,COUNTIF(Data!$2:$2,Weekly!AJ$9)))</f>
        <v>1147431</v>
      </c>
      <c r="AK11" s="141">
        <f ca="1">SUM(OFFSET(Data!$A$1,MATCH(($AI11),Data!$C:$C,0)-1,MATCH(Weekly!AK$9,Data!$2:$2,0)-1,2,COUNTIF(Data!$2:$2,Weekly!AK$9)))</f>
        <v>1073515</v>
      </c>
      <c r="AL11" s="141">
        <f ca="1">SUM(OFFSET(Data!$A$1,MATCH(($AI11),Data!$C:$C,0)-1,MATCH(Weekly!AL$9,Data!$2:$2,0)-1,2,COUNTIF(Data!$2:$2,Weekly!AL$9)))</f>
        <v>1106173</v>
      </c>
      <c r="AM11" s="141">
        <f ca="1">SUM(OFFSET(Data!$A$1,MATCH(($AI11),Data!$C:$C,0)-1,MATCH(Weekly!AM$9,Data!$2:$2,0)-1,2,COUNTIF(Data!$2:$2,Weekly!AM$9)))</f>
        <v>1158582</v>
      </c>
      <c r="AN11" s="141">
        <f ca="1">SUM(OFFSET(Data!$A$1,MATCH(($AI11),Data!$C:$C,0)-1,MATCH(Weekly!AN$9,Data!$2:$2,0)-1,2,COUNTIF(Data!$2:$2,Weekly!AN$9)))</f>
        <v>1059167</v>
      </c>
      <c r="AO11" s="141">
        <f ca="1">SUM(OFFSET(Data!$A$1,MATCH(($AI11),Data!$C:$C,0)-1,MATCH(Weekly!AO$9,Data!$2:$2,0)-1,2,COUNTIF(Data!$2:$2,Weekly!AO$9)))</f>
        <v>1081792</v>
      </c>
      <c r="AP11" s="141">
        <f ca="1">SUM(OFFSET(Data!$A$1,MATCH(($AI11),Data!$C:$C,0)-1,MATCH(Weekly!AP$9,Data!$2:$2,0)-1,2,COUNTIF(Data!$2:$2,Weekly!AP$9)))</f>
        <v>1038133</v>
      </c>
      <c r="AQ11" s="141">
        <f ca="1">SUM(OFFSET(Data!$A$1,MATCH(($AI11),Data!$C:$C,0)-1,MATCH(Weekly!AQ$9,Data!$2:$2,0)-1,2,COUNTIF(Data!$2:$2,Weekly!AQ$9)))</f>
        <v>1047261</v>
      </c>
      <c r="AR11" s="141">
        <f ca="1">SUM(OFFSET(Data!$A$1,MATCH(($AI11),Data!$C:$C,0)-1,MATCH(Weekly!AR$9,Data!$2:$2,0)-1,2,COUNTIF(Data!$2:$2,Weekly!AR$9)))</f>
        <v>1097133</v>
      </c>
      <c r="AS11" s="141">
        <f ca="1">SUM(OFFSET(Data!$A$1,MATCH(($AI11),Data!$C:$C,0)-1,MATCH(Weekly!AS$9,Data!$2:$2,0)-1,2,COUNTIF(Data!$2:$2,Weekly!AS$9)))</f>
        <v>1110518</v>
      </c>
      <c r="AT11" s="141">
        <f ca="1">SUM(OFFSET(Data!$A$1,MATCH(($AI11),Data!$C:$C,0)-1,MATCH(Weekly!AT$9,Data!$2:$2,0)-1,2,COUNTIF(Data!$2:$2,Weekly!AT$9)))</f>
        <v>1061917</v>
      </c>
      <c r="AU11" s="141">
        <f ca="1">SUM(OFFSET(Data!$A$1,MATCH(($AI11),Data!$C:$C,0)-1,MATCH(Weekly!AU$9,Data!$2:$2,0)-1,2,COUNTIF(Data!$2:$2,Weekly!AU$9)))</f>
        <v>430161</v>
      </c>
      <c r="AV11" s="14"/>
      <c r="AW11" s="8">
        <f ca="1">_xlfn.QUARTILE.INC($AJ11:$AT11,1)</f>
        <v>1060542</v>
      </c>
      <c r="AX11" s="8">
        <f ca="1">_xlfn.QUARTILE.INC($AJ11:$AT11,3)</f>
        <v>1108345.5</v>
      </c>
      <c r="AY11" s="8">
        <f t="shared" ref="AY11:AY24" ca="1" si="12">AX11-AW11</f>
        <v>47803.5</v>
      </c>
      <c r="AZ11" s="8">
        <f t="shared" ref="AZ11:AZ16" ca="1" si="13">AX11+(0.75*AY11)</f>
        <v>1144198.125</v>
      </c>
      <c r="BA11" s="8">
        <f t="shared" ref="BA11:BA16" ca="1" si="14">AW11-(0.75*AY11)</f>
        <v>1024689.375</v>
      </c>
      <c r="BB11" s="14"/>
      <c r="BC11" s="9">
        <f ca="1">_xlfn.STDEV.P(AJ11:AU11)</f>
        <v>185631.47111823695</v>
      </c>
      <c r="BD11" s="9">
        <f ca="1">AVERAGE(AP11:AS11)</f>
        <v>1073261.25</v>
      </c>
      <c r="BE11" s="147"/>
      <c r="BF11" s="147"/>
      <c r="BG11" s="1"/>
      <c r="BH11" s="7" t="s">
        <v>2</v>
      </c>
      <c r="BI11" s="7" t="s">
        <v>3</v>
      </c>
      <c r="BJ11" s="141">
        <f ca="1">SUM(OFFSET(Data!$A$1,MATCH(($BH11&amp;$BI11),Data!$B:$B,0)-1,MATCH(Weekly!BJ$9,Data!$2:$2,0)-1,1,COUNTIF(Data!$2:$2,Weekly!BJ$9)))</f>
        <v>874898</v>
      </c>
      <c r="BK11" s="141">
        <f ca="1">SUM(OFFSET(Data!$A$1,MATCH(($BH11&amp;$BI11),Data!$B:$B,0)-1,MATCH(Weekly!BK$9,Data!$2:$2,0)-1,1,COUNTIF(Data!$2:$2,Weekly!BK$9)))</f>
        <v>816889</v>
      </c>
      <c r="BL11" s="141">
        <f ca="1">SUM(OFFSET(Data!$A$1,MATCH(($BH11&amp;$BI11),Data!$B:$B,0)-1,MATCH(Weekly!BL$9,Data!$2:$2,0)-1,1,COUNTIF(Data!$2:$2,Weekly!BL$9)))</f>
        <v>844040</v>
      </c>
      <c r="BM11" s="141">
        <f ca="1">SUM(OFFSET(Data!$A$1,MATCH(($BH11&amp;$BI11),Data!$B:$B,0)-1,MATCH(Weekly!BM$9,Data!$2:$2,0)-1,1,COUNTIF(Data!$2:$2,Weekly!BM$9)))</f>
        <v>878411</v>
      </c>
      <c r="BN11" s="141">
        <f ca="1">SUM(OFFSET(Data!$A$1,MATCH(($BH11&amp;$BI11),Data!$B:$B,0)-1,MATCH(Weekly!BN$9,Data!$2:$2,0)-1,1,COUNTIF(Data!$2:$2,Weekly!BN$9)))</f>
        <v>803666</v>
      </c>
      <c r="BO11" s="141">
        <f ca="1">SUM(OFFSET(Data!$A$1,MATCH(($BH11&amp;$BI11),Data!$B:$B,0)-1,MATCH(Weekly!BO$9,Data!$2:$2,0)-1,1,COUNTIF(Data!$2:$2,Weekly!BO$9)))</f>
        <v>824665</v>
      </c>
      <c r="BP11" s="141">
        <f ca="1">SUM(OFFSET(Data!$A$1,MATCH(($BH11&amp;$BI11),Data!$B:$B,0)-1,MATCH(Weekly!BP$9,Data!$2:$2,0)-1,1,COUNTIF(Data!$2:$2,Weekly!BP$9)))</f>
        <v>788031</v>
      </c>
      <c r="BQ11" s="141">
        <f ca="1">SUM(OFFSET(Data!$A$1,MATCH(($BH11&amp;$BI11),Data!$B:$B,0)-1,MATCH(Weekly!BQ$9,Data!$2:$2,0)-1,1,COUNTIF(Data!$2:$2,Weekly!BQ$9)))</f>
        <v>792967</v>
      </c>
      <c r="BR11" s="141">
        <f ca="1">SUM(OFFSET(Data!$A$1,MATCH(($BH11&amp;$BI11),Data!$B:$B,0)-1,MATCH(Weekly!BR$9,Data!$2:$2,0)-1,1,COUNTIF(Data!$2:$2,Weekly!BR$9)))</f>
        <v>832258</v>
      </c>
      <c r="BS11" s="141">
        <f ca="1">SUM(OFFSET(Data!$A$1,MATCH(($BH11&amp;$BI11),Data!$B:$B,0)-1,MATCH(Weekly!BS$9,Data!$2:$2,0)-1,1,COUNTIF(Data!$2:$2,Weekly!BS$9)))</f>
        <v>844136</v>
      </c>
      <c r="BT11" s="141">
        <f ca="1">SUM(OFFSET(Data!$A$1,MATCH(($BH11&amp;$BI11),Data!$B:$B,0)-1,MATCH(Weekly!BT$9,Data!$2:$2,0)-1,1,COUNTIF(Data!$2:$2,Weekly!BT$9)))</f>
        <v>809172</v>
      </c>
      <c r="BU11" s="141">
        <f ca="1">SUM(OFFSET(Data!$A$1,MATCH(($BH11&amp;$BI11),Data!$B:$B,0)-1,MATCH(Weekly!BU$9,Data!$2:$2,0)-1,1,COUNTIF(Data!$2:$2,Weekly!BU$9)))</f>
        <v>328002</v>
      </c>
      <c r="BV11" s="13"/>
      <c r="BW11" s="8">
        <f ca="1">_xlfn.QUARTILE.INC($BJ11:$BT11,1)</f>
        <v>806419</v>
      </c>
      <c r="BX11" s="8">
        <f ca="1">_xlfn.QUARTILE.INC($BJ11:$BT11,3)</f>
        <v>844088</v>
      </c>
      <c r="BY11" s="8">
        <f t="shared" ref="BY11" ca="1" si="15">BX11-BW11</f>
        <v>37669</v>
      </c>
      <c r="BZ11" s="8">
        <f t="shared" ref="BZ11" ca="1" si="16">BX11+(0.75*BY11)</f>
        <v>872339.75</v>
      </c>
      <c r="CA11" s="8">
        <f ca="1">BW11-(0.75*BY11)</f>
        <v>778167.25</v>
      </c>
      <c r="CB11" s="41"/>
      <c r="CC11" s="9">
        <f ca="1">_xlfn.STDEV.P(BJ11:BU11)</f>
        <v>140961.47889078205</v>
      </c>
      <c r="CD11" s="9">
        <f ca="1">AVERAGE(BP11:BS11)</f>
        <v>814348</v>
      </c>
      <c r="CE11" s="147"/>
      <c r="CF11" s="147"/>
      <c r="CG11" s="1"/>
      <c r="CH11" s="7" t="s">
        <v>2</v>
      </c>
      <c r="CI11" s="7" t="s">
        <v>4</v>
      </c>
      <c r="CJ11" s="141">
        <f ca="1">SUM(OFFSET(Data!$A$1,MATCH(($CH11&amp;$CI11),Data!$B:$B,0)-1,MATCH(Weekly!CJ$9,Data!$2:$2,0)-1,1,COUNTIF(Data!$2:$2,Weekly!CJ$9)))</f>
        <v>272533</v>
      </c>
      <c r="CK11" s="141">
        <f ca="1">SUM(OFFSET(Data!$A$1,MATCH(($CH11&amp;$CI11),Data!$B:$B,0)-1,MATCH(Weekly!CK$9,Data!$2:$2,0)-1,1,COUNTIF(Data!$2:$2,Weekly!CK$9)))</f>
        <v>256626</v>
      </c>
      <c r="CL11" s="141">
        <f ca="1">SUM(OFFSET(Data!$A$1,MATCH(($CH11&amp;$CI11),Data!$B:$B,0)-1,MATCH(Weekly!CL$9,Data!$2:$2,0)-1,1,COUNTIF(Data!$2:$2,Weekly!CL$9)))</f>
        <v>262133</v>
      </c>
      <c r="CM11" s="141">
        <f ca="1">SUM(OFFSET(Data!$A$1,MATCH(($CH11&amp;$CI11),Data!$B:$B,0)-1,MATCH(Weekly!CM$9,Data!$2:$2,0)-1,1,COUNTIF(Data!$2:$2,Weekly!CM$9)))</f>
        <v>280171</v>
      </c>
      <c r="CN11" s="141">
        <f ca="1">SUM(OFFSET(Data!$A$1,MATCH(($CH11&amp;$CI11),Data!$B:$B,0)-1,MATCH(Weekly!CN$9,Data!$2:$2,0)-1,1,COUNTIF(Data!$2:$2,Weekly!CN$9)))</f>
        <v>255501</v>
      </c>
      <c r="CO11" s="141">
        <f ca="1">SUM(OFFSET(Data!$A$1,MATCH(($CH11&amp;$CI11),Data!$B:$B,0)-1,MATCH(Weekly!CO$9,Data!$2:$2,0)-1,1,COUNTIF(Data!$2:$2,Weekly!CO$9)))</f>
        <v>257127</v>
      </c>
      <c r="CP11" s="141">
        <f ca="1">SUM(OFFSET(Data!$A$1,MATCH(($CH11&amp;$CI11),Data!$B:$B,0)-1,MATCH(Weekly!CP$9,Data!$2:$2,0)-1,1,COUNTIF(Data!$2:$2,Weekly!CP$9)))</f>
        <v>250102</v>
      </c>
      <c r="CQ11" s="141">
        <f ca="1">SUM(OFFSET(Data!$A$1,MATCH(($CH11&amp;$CI11),Data!$B:$B,0)-1,MATCH(Weekly!CQ$9,Data!$2:$2,0)-1,1,COUNTIF(Data!$2:$2,Weekly!CQ$9)))</f>
        <v>254294</v>
      </c>
      <c r="CR11" s="141">
        <f ca="1">SUM(OFFSET(Data!$A$1,MATCH(($CH11&amp;$CI11),Data!$B:$B,0)-1,MATCH(Weekly!CR$9,Data!$2:$2,0)-1,1,COUNTIF(Data!$2:$2,Weekly!CR$9)))</f>
        <v>264875</v>
      </c>
      <c r="CS11" s="141">
        <f ca="1">SUM(OFFSET(Data!$A$1,MATCH(($CH11&amp;$CI11),Data!$B:$B,0)-1,MATCH(Weekly!CS$9,Data!$2:$2,0)-1,1,COUNTIF(Data!$2:$2,Weekly!CS$9)))</f>
        <v>266382</v>
      </c>
      <c r="CT11" s="141">
        <f ca="1">SUM(OFFSET(Data!$A$1,MATCH(($CH11&amp;$CI11),Data!$B:$B,0)-1,MATCH(Weekly!CT$9,Data!$2:$2,0)-1,1,COUNTIF(Data!$2:$2,Weekly!CT$9)))</f>
        <v>252745</v>
      </c>
      <c r="CU11" s="141">
        <f ca="1">SUM(OFFSET(Data!$A$1,MATCH(($CH11&amp;$CI11),Data!$B:$B,0)-1,MATCH(Weekly!CU$9,Data!$2:$2,0)-1,1,COUNTIF(Data!$2:$2,Weekly!CU$9)))</f>
        <v>102159</v>
      </c>
      <c r="CV11" s="144"/>
      <c r="CW11" s="8">
        <f ca="1">_xlfn.QUARTILE.INC($CJ11:$CT11,1)</f>
        <v>254897.5</v>
      </c>
      <c r="CX11" s="8">
        <f ca="1">_xlfn.QUARTILE.INC($CJ11:$CT11,3)</f>
        <v>265628.5</v>
      </c>
      <c r="CY11" s="8">
        <f t="shared" ref="CY11:CY24" ca="1" si="17">CX11-CW11</f>
        <v>10731</v>
      </c>
      <c r="CZ11" s="8">
        <f t="shared" ref="CZ11:CZ24" ca="1" si="18">CX11+(0.75*CY11)</f>
        <v>273676.75</v>
      </c>
      <c r="DA11" s="8">
        <f ca="1">CW11-(0.75*CY11)</f>
        <v>246849.25</v>
      </c>
      <c r="DB11" s="41"/>
      <c r="DC11" s="9">
        <f ca="1">_xlfn.STDEV.P(CJ11:CU11)</f>
        <v>44729.943731489562</v>
      </c>
      <c r="DD11" s="9">
        <f ca="1">AVERAGE(CP11:CS11)</f>
        <v>258913.25</v>
      </c>
    </row>
    <row r="12" spans="1:109" hidden="1" x14ac:dyDescent="0.35">
      <c r="A12" t="e">
        <f>VLOOKUP(D12,#REF!,2,0)</f>
        <v>#REF!</v>
      </c>
      <c r="D12" s="59" t="s">
        <v>278</v>
      </c>
      <c r="E12" s="53" t="str">
        <f ca="1">VLOOKUP($D12,'Metric Nature'!$C:$D,2,0)&amp;IF(($F12&lt;(BA12)),"Below",IF(($F12&gt;(AZ12)),"Above","Within"))</f>
        <v>PositiveWithin</v>
      </c>
      <c r="F12" s="54">
        <f t="shared" ca="1" si="3"/>
        <v>927952</v>
      </c>
      <c r="G12" s="54">
        <f t="shared" ca="1" si="4"/>
        <v>960917</v>
      </c>
      <c r="H12" s="48">
        <f t="shared" ref="H12:H24" ca="1" si="19">IFERROR(((F12-G12)/G12),0)</f>
        <v>-3.4305772506886649E-2</v>
      </c>
      <c r="I12" s="54">
        <f t="shared" ref="I12:I24" ca="1" si="20">BD12</f>
        <v>928824.25</v>
      </c>
      <c r="J12" s="48">
        <f t="shared" ref="J12:J24" ca="1" si="21">IFERROR(((F12-I12)/I12),0)</f>
        <v>-9.3909046840669804E-4</v>
      </c>
      <c r="K12" s="28">
        <f ca="1">BC12</f>
        <v>157807.46644381777</v>
      </c>
      <c r="L12" s="50"/>
      <c r="M12" s="53" t="str">
        <f ca="1">VLOOKUP($D12,'Metric Nature'!$C:$D,2,0)&amp;IF(($N12&lt;(CA12)),"Below",IF(($N12&gt;(BZ12)),"Above","Within"))</f>
        <v>PositiveWithin</v>
      </c>
      <c r="N12" s="54">
        <f t="shared" ca="1" si="6"/>
        <v>700123</v>
      </c>
      <c r="O12" s="54">
        <f t="shared" ca="1" si="7"/>
        <v>723919</v>
      </c>
      <c r="P12" s="55">
        <f t="shared" ref="P12:P24" ca="1" si="22">IFERROR(((N12-O12)/O12),0)</f>
        <v>-3.287108088059576E-2</v>
      </c>
      <c r="Q12" s="54">
        <f t="shared" ref="Q12:Q24" ca="1" si="23">CD12</f>
        <v>698347.5</v>
      </c>
      <c r="R12" s="48">
        <f t="shared" ref="R12:R24" ca="1" si="24">IFERROR(((N12-Q12)/Q12),0)</f>
        <v>2.5424305234858003E-3</v>
      </c>
      <c r="S12" s="28">
        <f t="shared" ca="1" si="8"/>
        <v>118654.92189362957</v>
      </c>
      <c r="T12" s="50"/>
      <c r="U12" s="53" t="str">
        <f ca="1">VLOOKUP($D12,'Metric Nature'!$C:$D,2,0)&amp;IF(($V12&lt;(DA12)),"Below",IF(($V12&gt;(CZ12)),"Above","Within"))</f>
        <v>PositiveWithin</v>
      </c>
      <c r="V12" s="54">
        <f t="shared" ca="1" si="9"/>
        <v>227829</v>
      </c>
      <c r="W12" s="54">
        <f t="shared" ca="1" si="10"/>
        <v>236998</v>
      </c>
      <c r="X12" s="48">
        <f t="shared" ref="X12:X24" ca="1" si="25">IFERROR(((V12-W12)/W12),0)</f>
        <v>-3.8688090194853968E-2</v>
      </c>
      <c r="Y12" s="54">
        <f t="shared" ref="Y12:Y24" ca="1" si="26">DD12</f>
        <v>230476.75</v>
      </c>
      <c r="Z12" s="48">
        <f t="shared" ref="Z12:Z24" ca="1" si="27">IFERROR(((V12-Y12)/Y12),0)</f>
        <v>-1.1488143597998497E-2</v>
      </c>
      <c r="AA12" s="28">
        <f ca="1">DC12</f>
        <v>39192.483078178819</v>
      </c>
      <c r="AB12" s="50"/>
      <c r="AC12" s="1"/>
      <c r="AD12" s="1"/>
      <c r="AE12" s="1"/>
      <c r="AF12" s="1"/>
      <c r="AG12" s="1"/>
      <c r="AH12" s="1"/>
      <c r="AI12" s="7" t="s">
        <v>5</v>
      </c>
      <c r="AJ12" s="141">
        <f ca="1">SUM(OFFSET(Data!$A$1,MATCH(($AI12),Data!$C:$C,0)-1,MATCH(Weekly!AJ$9,Data!$2:$2,0)-1,2,COUNTIF(Data!$2:$2,Weekly!AJ$9)))</f>
        <v>977460</v>
      </c>
      <c r="AK12" s="141">
        <f ca="1">SUM(OFFSET(Data!$A$1,MATCH(($AI12),Data!$C:$C,0)-1,MATCH(Weekly!AK$9,Data!$2:$2,0)-1,2,COUNTIF(Data!$2:$2,Weekly!AK$9)))</f>
        <v>924122</v>
      </c>
      <c r="AL12" s="141">
        <f ca="1">SUM(OFFSET(Data!$A$1,MATCH(($AI12),Data!$C:$C,0)-1,MATCH(Weekly!AL$9,Data!$2:$2,0)-1,2,COUNTIF(Data!$2:$2,Weekly!AL$9)))</f>
        <v>945465</v>
      </c>
      <c r="AM12" s="141">
        <f ca="1">SUM(OFFSET(Data!$A$1,MATCH(($AI12),Data!$C:$C,0)-1,MATCH(Weekly!AM$9,Data!$2:$2,0)-1,2,COUNTIF(Data!$2:$2,Weekly!AM$9)))</f>
        <v>999702</v>
      </c>
      <c r="AN12" s="141">
        <f ca="1">SUM(OFFSET(Data!$A$1,MATCH(($AI12),Data!$C:$C,0)-1,MATCH(Weekly!AN$9,Data!$2:$2,0)-1,2,COUNTIF(Data!$2:$2,Weekly!AN$9)))</f>
        <v>918884</v>
      </c>
      <c r="AO12" s="141">
        <f ca="1">SUM(OFFSET(Data!$A$1,MATCH(($AI12),Data!$C:$C,0)-1,MATCH(Weekly!AO$9,Data!$2:$2,0)-1,2,COUNTIF(Data!$2:$2,Weekly!AO$9)))</f>
        <v>932621</v>
      </c>
      <c r="AP12" s="141">
        <f ca="1">SUM(OFFSET(Data!$A$1,MATCH(($AI12),Data!$C:$C,0)-1,MATCH(Weekly!AP$9,Data!$2:$2,0)-1,2,COUNTIF(Data!$2:$2,Weekly!AP$9)))</f>
        <v>902622</v>
      </c>
      <c r="AQ12" s="141">
        <f ca="1">SUM(OFFSET(Data!$A$1,MATCH(($AI12),Data!$C:$C,0)-1,MATCH(Weekly!AQ$9,Data!$2:$2,0)-1,2,COUNTIF(Data!$2:$2,Weekly!AQ$9)))</f>
        <v>909742</v>
      </c>
      <c r="AR12" s="141">
        <f ca="1">SUM(OFFSET(Data!$A$1,MATCH(($AI12),Data!$C:$C,0)-1,MATCH(Weekly!AR$9,Data!$2:$2,0)-1,2,COUNTIF(Data!$2:$2,Weekly!AR$9)))</f>
        <v>942016</v>
      </c>
      <c r="AS12" s="141">
        <f ca="1">SUM(OFFSET(Data!$A$1,MATCH(($AI12),Data!$C:$C,0)-1,MATCH(Weekly!AS$9,Data!$2:$2,0)-1,2,COUNTIF(Data!$2:$2,Weekly!AS$9)))</f>
        <v>960917</v>
      </c>
      <c r="AT12" s="141">
        <f ca="1">SUM(OFFSET(Data!$A$1,MATCH(($AI12),Data!$C:$C,0)-1,MATCH(Weekly!AT$9,Data!$2:$2,0)-1,2,COUNTIF(Data!$2:$2,Weekly!AT$9)))</f>
        <v>927952</v>
      </c>
      <c r="AU12" s="141">
        <f ca="1">SUM(OFFSET(Data!$A$1,MATCH(($AI12),Data!$C:$C,0)-1,MATCH(Weekly!AU$9,Data!$2:$2,0)-1,2,COUNTIF(Data!$2:$2,Weekly!AU$9)))</f>
        <v>377491</v>
      </c>
      <c r="AV12" s="14"/>
      <c r="AW12" s="8">
        <f t="shared" ref="AW12:AW25" ca="1" si="28">_xlfn.QUARTILE.INC($AJ12:$AT12,1)</f>
        <v>921503</v>
      </c>
      <c r="AX12" s="8">
        <f t="shared" ref="AX12:AX25" ca="1" si="29">_xlfn.QUARTILE.INC($AJ12:$AT12,3)</f>
        <v>953191</v>
      </c>
      <c r="AY12" s="8">
        <f t="shared" ca="1" si="12"/>
        <v>31688</v>
      </c>
      <c r="AZ12" s="8">
        <f t="shared" ca="1" si="13"/>
        <v>976957</v>
      </c>
      <c r="BA12" s="8">
        <f t="shared" ca="1" si="14"/>
        <v>897737</v>
      </c>
      <c r="BB12" s="14"/>
      <c r="BC12" s="9">
        <f t="shared" ref="BC12:BC24" ca="1" si="30">_xlfn.STDEV.P(AJ12:AU12)</f>
        <v>157807.46644381777</v>
      </c>
      <c r="BD12" s="9">
        <f t="shared" ref="BD12:BD16" ca="1" si="31">AVERAGE(AP12:AS12)</f>
        <v>928824.25</v>
      </c>
      <c r="BE12" s="147"/>
      <c r="BF12" s="147"/>
      <c r="BG12" s="1"/>
      <c r="BH12" s="7" t="s">
        <v>5</v>
      </c>
      <c r="BI12" s="7" t="s">
        <v>3</v>
      </c>
      <c r="BJ12" s="141">
        <f ca="1">SUM(OFFSET(Data!$A$1,MATCH(($BH12&amp;$BI12),Data!$B:$B,0)-1,MATCH(Weekly!BJ$9,Data!$2:$2,0)-1,1,COUNTIF(Data!$2:$2,Weekly!BJ$9)))</f>
        <v>737003</v>
      </c>
      <c r="BK12" s="141">
        <f ca="1">SUM(OFFSET(Data!$A$1,MATCH(($BH12&amp;$BI12),Data!$B:$B,0)-1,MATCH(Weekly!BK$9,Data!$2:$2,0)-1,1,COUNTIF(Data!$2:$2,Weekly!BK$9)))</f>
        <v>696172</v>
      </c>
      <c r="BL12" s="141">
        <f ca="1">SUM(OFFSET(Data!$A$1,MATCH(($BH12&amp;$BI12),Data!$B:$B,0)-1,MATCH(Weekly!BL$9,Data!$2:$2,0)-1,1,COUNTIF(Data!$2:$2,Weekly!BL$9)))</f>
        <v>714960</v>
      </c>
      <c r="BM12" s="141">
        <f ca="1">SUM(OFFSET(Data!$A$1,MATCH(($BH12&amp;$BI12),Data!$B:$B,0)-1,MATCH(Weekly!BM$9,Data!$2:$2,0)-1,1,COUNTIF(Data!$2:$2,Weekly!BM$9)))</f>
        <v>751216</v>
      </c>
      <c r="BN12" s="141">
        <f ca="1">SUM(OFFSET(Data!$A$1,MATCH(($BH12&amp;$BI12),Data!$B:$B,0)-1,MATCH(Weekly!BN$9,Data!$2:$2,0)-1,1,COUNTIF(Data!$2:$2,Weekly!BN$9)))</f>
        <v>690437</v>
      </c>
      <c r="BO12" s="141">
        <f ca="1">SUM(OFFSET(Data!$A$1,MATCH(($BH12&amp;$BI12),Data!$B:$B,0)-1,MATCH(Weekly!BO$9,Data!$2:$2,0)-1,1,COUNTIF(Data!$2:$2,Weekly!BO$9)))</f>
        <v>704224</v>
      </c>
      <c r="BP12" s="141">
        <f ca="1">SUM(OFFSET(Data!$A$1,MATCH(($BH12&amp;$BI12),Data!$B:$B,0)-1,MATCH(Weekly!BP$9,Data!$2:$2,0)-1,1,COUNTIF(Data!$2:$2,Weekly!BP$9)))</f>
        <v>678514</v>
      </c>
      <c r="BQ12" s="141">
        <f ca="1">SUM(OFFSET(Data!$A$1,MATCH(($BH12&amp;$BI12),Data!$B:$B,0)-1,MATCH(Weekly!BQ$9,Data!$2:$2,0)-1,1,COUNTIF(Data!$2:$2,Weekly!BQ$9)))</f>
        <v>683014</v>
      </c>
      <c r="BR12" s="141">
        <f ca="1">SUM(OFFSET(Data!$A$1,MATCH(($BH12&amp;$BI12),Data!$B:$B,0)-1,MATCH(Weekly!BR$9,Data!$2:$2,0)-1,1,COUNTIF(Data!$2:$2,Weekly!BR$9)))</f>
        <v>707943</v>
      </c>
      <c r="BS12" s="141">
        <f ca="1">SUM(OFFSET(Data!$A$1,MATCH(($BH12&amp;$BI12),Data!$B:$B,0)-1,MATCH(Weekly!BS$9,Data!$2:$2,0)-1,1,COUNTIF(Data!$2:$2,Weekly!BS$9)))</f>
        <v>723919</v>
      </c>
      <c r="BT12" s="141">
        <f ca="1">SUM(OFFSET(Data!$A$1,MATCH(($BH12&amp;$BI12),Data!$B:$B,0)-1,MATCH(Weekly!BT$9,Data!$2:$2,0)-1,1,COUNTIF(Data!$2:$2,Weekly!BT$9)))</f>
        <v>700123</v>
      </c>
      <c r="BU12" s="141">
        <f ca="1">SUM(OFFSET(Data!$A$1,MATCH(($BH12&amp;$BI12),Data!$B:$B,0)-1,MATCH(Weekly!BU$9,Data!$2:$2,0)-1,1,COUNTIF(Data!$2:$2,Weekly!BU$9)))</f>
        <v>285085</v>
      </c>
      <c r="BV12" s="13"/>
      <c r="BW12" s="8">
        <f t="shared" ref="BW12:BW25" ca="1" si="32">_xlfn.QUARTILE.INC($BJ12:$BT12,1)</f>
        <v>693304.5</v>
      </c>
      <c r="BX12" s="8">
        <f t="shared" ref="BX12:BX25" ca="1" si="33">_xlfn.QUARTILE.INC($BJ12:$BT12,3)</f>
        <v>719439.5</v>
      </c>
      <c r="BY12" s="8">
        <f t="shared" ref="BY12:BY24" ca="1" si="34">BX12-BW12</f>
        <v>26135</v>
      </c>
      <c r="BZ12" s="8">
        <f t="shared" ref="BZ12:BZ24" ca="1" si="35">BX12+(0.75*BY12)</f>
        <v>739040.75</v>
      </c>
      <c r="CA12" s="8">
        <f t="shared" ref="CA12:CA24" ca="1" si="36">BW12-(0.75*BY12)</f>
        <v>673703.25</v>
      </c>
      <c r="CB12" s="41"/>
      <c r="CC12" s="9">
        <f t="shared" ref="CC12:CC24" ca="1" si="37">_xlfn.STDEV.P(BJ12:BU12)</f>
        <v>118654.92189362957</v>
      </c>
      <c r="CD12" s="9">
        <f t="shared" ref="CD12:CD16" ca="1" si="38">AVERAGE(BP12:BS12)</f>
        <v>698347.5</v>
      </c>
      <c r="CE12" s="147"/>
      <c r="CF12" s="147"/>
      <c r="CG12" s="1"/>
      <c r="CH12" s="7" t="s">
        <v>5</v>
      </c>
      <c r="CI12" s="7" t="s">
        <v>4</v>
      </c>
      <c r="CJ12" s="141">
        <f ca="1">SUM(OFFSET(Data!$A$1,MATCH(($CH12&amp;$CI12),Data!$B:$B,0)-1,MATCH(Weekly!CJ$9,Data!$2:$2,0)-1,1,COUNTIF(Data!$2:$2,Weekly!CJ$9)))</f>
        <v>240457</v>
      </c>
      <c r="CK12" s="141">
        <f ca="1">SUM(OFFSET(Data!$A$1,MATCH(($CH12&amp;$CI12),Data!$B:$B,0)-1,MATCH(Weekly!CK$9,Data!$2:$2,0)-1,1,COUNTIF(Data!$2:$2,Weekly!CK$9)))</f>
        <v>227950</v>
      </c>
      <c r="CL12" s="141">
        <f ca="1">SUM(OFFSET(Data!$A$1,MATCH(($CH12&amp;$CI12),Data!$B:$B,0)-1,MATCH(Weekly!CL$9,Data!$2:$2,0)-1,1,COUNTIF(Data!$2:$2,Weekly!CL$9)))</f>
        <v>230505</v>
      </c>
      <c r="CM12" s="141">
        <f ca="1">SUM(OFFSET(Data!$A$1,MATCH(($CH12&amp;$CI12),Data!$B:$B,0)-1,MATCH(Weekly!CM$9,Data!$2:$2,0)-1,1,COUNTIF(Data!$2:$2,Weekly!CM$9)))</f>
        <v>248486</v>
      </c>
      <c r="CN12" s="141">
        <f ca="1">SUM(OFFSET(Data!$A$1,MATCH(($CH12&amp;$CI12),Data!$B:$B,0)-1,MATCH(Weekly!CN$9,Data!$2:$2,0)-1,1,COUNTIF(Data!$2:$2,Weekly!CN$9)))</f>
        <v>228447</v>
      </c>
      <c r="CO12" s="141">
        <f ca="1">SUM(OFFSET(Data!$A$1,MATCH(($CH12&amp;$CI12),Data!$B:$B,0)-1,MATCH(Weekly!CO$9,Data!$2:$2,0)-1,1,COUNTIF(Data!$2:$2,Weekly!CO$9)))</f>
        <v>228397</v>
      </c>
      <c r="CP12" s="141">
        <f ca="1">SUM(OFFSET(Data!$A$1,MATCH(($CH12&amp;$CI12),Data!$B:$B,0)-1,MATCH(Weekly!CP$9,Data!$2:$2,0)-1,1,COUNTIF(Data!$2:$2,Weekly!CP$9)))</f>
        <v>224108</v>
      </c>
      <c r="CQ12" s="141">
        <f ca="1">SUM(OFFSET(Data!$A$1,MATCH(($CH12&amp;$CI12),Data!$B:$B,0)-1,MATCH(Weekly!CQ$9,Data!$2:$2,0)-1,1,COUNTIF(Data!$2:$2,Weekly!CQ$9)))</f>
        <v>226728</v>
      </c>
      <c r="CR12" s="141">
        <f ca="1">SUM(OFFSET(Data!$A$1,MATCH(($CH12&amp;$CI12),Data!$B:$B,0)-1,MATCH(Weekly!CR$9,Data!$2:$2,0)-1,1,COUNTIF(Data!$2:$2,Weekly!CR$9)))</f>
        <v>234073</v>
      </c>
      <c r="CS12" s="141">
        <f ca="1">SUM(OFFSET(Data!$A$1,MATCH(($CH12&amp;$CI12),Data!$B:$B,0)-1,MATCH(Weekly!CS$9,Data!$2:$2,0)-1,1,COUNTIF(Data!$2:$2,Weekly!CS$9)))</f>
        <v>236998</v>
      </c>
      <c r="CT12" s="141">
        <f ca="1">SUM(OFFSET(Data!$A$1,MATCH(($CH12&amp;$CI12),Data!$B:$B,0)-1,MATCH(Weekly!CT$9,Data!$2:$2,0)-1,1,COUNTIF(Data!$2:$2,Weekly!CT$9)))</f>
        <v>227829</v>
      </c>
      <c r="CU12" s="141">
        <f ca="1">SUM(OFFSET(Data!$A$1,MATCH(($CH12&amp;$CI12),Data!$B:$B,0)-1,MATCH(Weekly!CU$9,Data!$2:$2,0)-1,1,COUNTIF(Data!$2:$2,Weekly!CU$9)))</f>
        <v>92406</v>
      </c>
      <c r="CV12" s="144"/>
      <c r="CW12" s="8">
        <f t="shared" ref="CW12:CW25" ca="1" si="39">_xlfn.QUARTILE.INC($CJ12:$CT12,1)</f>
        <v>227889.5</v>
      </c>
      <c r="CX12" s="8">
        <f t="shared" ref="CX12:CX25" ca="1" si="40">_xlfn.QUARTILE.INC($CJ12:$CT12,3)</f>
        <v>235535.5</v>
      </c>
      <c r="CY12" s="8">
        <f t="shared" ca="1" si="17"/>
        <v>7646</v>
      </c>
      <c r="CZ12" s="8">
        <f t="shared" ca="1" si="18"/>
        <v>241270</v>
      </c>
      <c r="DA12" s="8">
        <f t="shared" ref="DA12:DA16" ca="1" si="41">CW12-(0.75*CY12)</f>
        <v>222155</v>
      </c>
      <c r="DB12" s="41"/>
      <c r="DC12" s="9">
        <f t="shared" ref="DC12:DC24" ca="1" si="42">_xlfn.STDEV.P(CJ12:CU12)</f>
        <v>39192.483078178819</v>
      </c>
      <c r="DD12" s="9">
        <f t="shared" ref="DD12:DD16" ca="1" si="43">AVERAGE(CP12:CS12)</f>
        <v>230476.75</v>
      </c>
      <c r="DE12" s="1"/>
    </row>
    <row r="13" spans="1:109" hidden="1" x14ac:dyDescent="0.35">
      <c r="A13" t="e">
        <f>VLOOKUP(D13,#REF!,2,0)</f>
        <v>#REF!</v>
      </c>
      <c r="D13" s="59" t="s">
        <v>6</v>
      </c>
      <c r="E13" s="53" t="str">
        <f ca="1">VLOOKUP($D13,'Metric Nature'!$C:$D,2,0)&amp;IF(($F13&lt;(BA13)),"Below",IF(($F13&gt;(AZ13)),"Above","Within"))</f>
        <v>PositiveWithin</v>
      </c>
      <c r="F13" s="54">
        <f t="shared" ca="1" si="3"/>
        <v>16032377</v>
      </c>
      <c r="G13" s="54">
        <f t="shared" ca="1" si="4"/>
        <v>16327951</v>
      </c>
      <c r="H13" s="48">
        <f t="shared" ca="1" si="19"/>
        <v>-1.8102332619690003E-2</v>
      </c>
      <c r="I13" s="54">
        <f t="shared" ca="1" si="20"/>
        <v>15710723.25</v>
      </c>
      <c r="J13" s="48">
        <f t="shared" ca="1" si="21"/>
        <v>2.0473516392696945E-2</v>
      </c>
      <c r="K13" s="28">
        <f ca="1">BC13</f>
        <v>2642196.6482457514</v>
      </c>
      <c r="L13" s="50"/>
      <c r="M13" s="53" t="str">
        <f ca="1">VLOOKUP($D13,'Metric Nature'!$C:$D,2,0)&amp;IF(($N13&lt;(CA13)),"Below",IF(($N13&gt;(BZ13)),"Above","Within"))</f>
        <v>PositiveWithin</v>
      </c>
      <c r="N13" s="54">
        <f t="shared" ca="1" si="6"/>
        <v>10669174</v>
      </c>
      <c r="O13" s="54">
        <f t="shared" ca="1" si="7"/>
        <v>10879873</v>
      </c>
      <c r="P13" s="55">
        <f t="shared" ca="1" si="22"/>
        <v>-1.9365942966429846E-2</v>
      </c>
      <c r="Q13" s="54">
        <f t="shared" ca="1" si="23"/>
        <v>10427093.5</v>
      </c>
      <c r="R13" s="48">
        <f t="shared" ca="1" si="24"/>
        <v>2.3216488851855024E-2</v>
      </c>
      <c r="S13" s="28">
        <f t="shared" ca="1" si="8"/>
        <v>1762457.8778035378</v>
      </c>
      <c r="T13" s="50"/>
      <c r="U13" s="53" t="str">
        <f ca="1">VLOOKUP($D13,'Metric Nature'!$C:$D,2,0)&amp;IF(($V13&lt;(DA13)),"Below",IF(($V13&gt;(CZ13)),"Above","Within"))</f>
        <v>PositiveWithin</v>
      </c>
      <c r="V13" s="54">
        <f t="shared" ca="1" si="9"/>
        <v>5363203</v>
      </c>
      <c r="W13" s="54">
        <f t="shared" ca="1" si="10"/>
        <v>5448078</v>
      </c>
      <c r="X13" s="48">
        <f t="shared" ca="1" si="25"/>
        <v>-1.5578888554826123E-2</v>
      </c>
      <c r="Y13" s="54">
        <f t="shared" ca="1" si="26"/>
        <v>5283629.75</v>
      </c>
      <c r="Z13" s="48">
        <f t="shared" ca="1" si="27"/>
        <v>1.5060338018575203E-2</v>
      </c>
      <c r="AA13" s="28">
        <f ca="1">DC13</f>
        <v>882114.91587297362</v>
      </c>
      <c r="AB13" s="50"/>
      <c r="AC13" s="1"/>
      <c r="AD13" s="1"/>
      <c r="AE13" s="1"/>
      <c r="AF13" s="1"/>
      <c r="AG13" s="1"/>
      <c r="AH13" s="1"/>
      <c r="AI13" s="7" t="s">
        <v>6</v>
      </c>
      <c r="AJ13" s="141">
        <f ca="1">SUM(OFFSET(Data!$A$1,MATCH(($AI13),Data!$C:$C,0)-1,MATCH(Weekly!AJ$9,Data!$2:$2,0)-1,2,COUNTIF(Data!$2:$2,Weekly!AJ$9)))</f>
        <v>16555738</v>
      </c>
      <c r="AK13" s="141">
        <f ca="1">SUM(OFFSET(Data!$A$1,MATCH(($AI13),Data!$C:$C,0)-1,MATCH(Weekly!AK$9,Data!$2:$2,0)-1,2,COUNTIF(Data!$2:$2,Weekly!AK$9)))</f>
        <v>15598595</v>
      </c>
      <c r="AL13" s="141">
        <f ca="1">SUM(OFFSET(Data!$A$1,MATCH(($AI13),Data!$C:$C,0)-1,MATCH(Weekly!AL$9,Data!$2:$2,0)-1,2,COUNTIF(Data!$2:$2,Weekly!AL$9)))</f>
        <v>15998027</v>
      </c>
      <c r="AM13" s="141">
        <f ca="1">SUM(OFFSET(Data!$A$1,MATCH(($AI13),Data!$C:$C,0)-1,MATCH(Weekly!AM$9,Data!$2:$2,0)-1,2,COUNTIF(Data!$2:$2,Weekly!AM$9)))</f>
        <v>16808857</v>
      </c>
      <c r="AN13" s="141">
        <f ca="1">SUM(OFFSET(Data!$A$1,MATCH(($AI13),Data!$C:$C,0)-1,MATCH(Weekly!AN$9,Data!$2:$2,0)-1,2,COUNTIF(Data!$2:$2,Weekly!AN$9)))</f>
        <v>15267261</v>
      </c>
      <c r="AO13" s="141">
        <f ca="1">SUM(OFFSET(Data!$A$1,MATCH(($AI13),Data!$C:$C,0)-1,MATCH(Weekly!AO$9,Data!$2:$2,0)-1,2,COUNTIF(Data!$2:$2,Weekly!AO$9)))</f>
        <v>15478086</v>
      </c>
      <c r="AP13" s="141">
        <f ca="1">SUM(OFFSET(Data!$A$1,MATCH(($AI13),Data!$C:$C,0)-1,MATCH(Weekly!AP$9,Data!$2:$2,0)-1,2,COUNTIF(Data!$2:$2,Weekly!AP$9)))</f>
        <v>15178333</v>
      </c>
      <c r="AQ13" s="141">
        <f ca="1">SUM(OFFSET(Data!$A$1,MATCH(($AI13),Data!$C:$C,0)-1,MATCH(Weekly!AQ$9,Data!$2:$2,0)-1,2,COUNTIF(Data!$2:$2,Weekly!AQ$9)))</f>
        <v>15304327</v>
      </c>
      <c r="AR13" s="141">
        <f ca="1">SUM(OFFSET(Data!$A$1,MATCH(($AI13),Data!$C:$C,0)-1,MATCH(Weekly!AR$9,Data!$2:$2,0)-1,2,COUNTIF(Data!$2:$2,Weekly!AR$9)))</f>
        <v>16032282</v>
      </c>
      <c r="AS13" s="141">
        <f ca="1">SUM(OFFSET(Data!$A$1,MATCH(($AI13),Data!$C:$C,0)-1,MATCH(Weekly!AS$9,Data!$2:$2,0)-1,2,COUNTIF(Data!$2:$2,Weekly!AS$9)))</f>
        <v>16327951</v>
      </c>
      <c r="AT13" s="141">
        <f ca="1">SUM(OFFSET(Data!$A$1,MATCH(($AI13),Data!$C:$C,0)-1,MATCH(Weekly!AT$9,Data!$2:$2,0)-1,2,COUNTIF(Data!$2:$2,Weekly!AT$9)))</f>
        <v>16032377</v>
      </c>
      <c r="AU13" s="141">
        <f ca="1">SUM(OFFSET(Data!$A$1,MATCH(($AI13),Data!$C:$C,0)-1,MATCH(Weekly!AU$9,Data!$2:$2,0)-1,2,COUNTIF(Data!$2:$2,Weekly!AU$9)))</f>
        <v>6485109</v>
      </c>
      <c r="AV13" s="14"/>
      <c r="AW13" s="8">
        <f t="shared" ca="1" si="28"/>
        <v>15391206.5</v>
      </c>
      <c r="AX13" s="8">
        <f t="shared" ca="1" si="29"/>
        <v>16180164</v>
      </c>
      <c r="AY13" s="8">
        <f t="shared" ca="1" si="12"/>
        <v>788957.5</v>
      </c>
      <c r="AZ13" s="8">
        <f t="shared" ca="1" si="13"/>
        <v>16771882.125</v>
      </c>
      <c r="BA13" s="8">
        <f t="shared" ca="1" si="14"/>
        <v>14799488.375</v>
      </c>
      <c r="BB13" s="14"/>
      <c r="BC13" s="9">
        <f t="shared" ca="1" si="30"/>
        <v>2642196.6482457514</v>
      </c>
      <c r="BD13" s="9">
        <f t="shared" ca="1" si="31"/>
        <v>15710723.25</v>
      </c>
      <c r="BE13" s="147"/>
      <c r="BF13" s="147"/>
      <c r="BG13" s="1"/>
      <c r="BH13" s="7" t="s">
        <v>6</v>
      </c>
      <c r="BI13" s="7" t="s">
        <v>3</v>
      </c>
      <c r="BJ13" s="141">
        <f ca="1">SUM(OFFSET(Data!$A$1,MATCH(($BH13&amp;$BI13),Data!$B:$B,0)-1,MATCH(Weekly!BJ$9,Data!$2:$2,0)-1,1,COUNTIF(Data!$2:$2,Weekly!BJ$9)))</f>
        <v>11036453</v>
      </c>
      <c r="BK13" s="141">
        <f ca="1">SUM(OFFSET(Data!$A$1,MATCH(($BH13&amp;$BI13),Data!$B:$B,0)-1,MATCH(Weekly!BK$9,Data!$2:$2,0)-1,1,COUNTIF(Data!$2:$2,Weekly!BK$9)))</f>
        <v>10441335</v>
      </c>
      <c r="BL13" s="141">
        <f ca="1">SUM(OFFSET(Data!$A$1,MATCH(($BH13&amp;$BI13),Data!$B:$B,0)-1,MATCH(Weekly!BL$9,Data!$2:$2,0)-1,1,COUNTIF(Data!$2:$2,Weekly!BL$9)))</f>
        <v>10768407</v>
      </c>
      <c r="BM13" s="141">
        <f ca="1">SUM(OFFSET(Data!$A$1,MATCH(($BH13&amp;$BI13),Data!$B:$B,0)-1,MATCH(Weekly!BM$9,Data!$2:$2,0)-1,1,COUNTIF(Data!$2:$2,Weekly!BM$9)))</f>
        <v>11201701</v>
      </c>
      <c r="BN13" s="141">
        <f ca="1">SUM(OFFSET(Data!$A$1,MATCH(($BH13&amp;$BI13),Data!$B:$B,0)-1,MATCH(Weekly!BN$9,Data!$2:$2,0)-1,1,COUNTIF(Data!$2:$2,Weekly!BN$9)))</f>
        <v>10210218</v>
      </c>
      <c r="BO13" s="141">
        <f ca="1">SUM(OFFSET(Data!$A$1,MATCH(($BH13&amp;$BI13),Data!$B:$B,0)-1,MATCH(Weekly!BO$9,Data!$2:$2,0)-1,1,COUNTIF(Data!$2:$2,Weekly!BO$9)))</f>
        <v>10409701</v>
      </c>
      <c r="BP13" s="141">
        <f ca="1">SUM(OFFSET(Data!$A$1,MATCH(($BH13&amp;$BI13),Data!$B:$B,0)-1,MATCH(Weekly!BP$9,Data!$2:$2,0)-1,1,COUNTIF(Data!$2:$2,Weekly!BP$9)))</f>
        <v>10074478</v>
      </c>
      <c r="BQ13" s="141">
        <f ca="1">SUM(OFFSET(Data!$A$1,MATCH(($BH13&amp;$BI13),Data!$B:$B,0)-1,MATCH(Weekly!BQ$9,Data!$2:$2,0)-1,1,COUNTIF(Data!$2:$2,Weekly!BQ$9)))</f>
        <v>10121765</v>
      </c>
      <c r="BR13" s="141">
        <f ca="1">SUM(OFFSET(Data!$A$1,MATCH(($BH13&amp;$BI13),Data!$B:$B,0)-1,MATCH(Weekly!BR$9,Data!$2:$2,0)-1,1,COUNTIF(Data!$2:$2,Weekly!BR$9)))</f>
        <v>10632258</v>
      </c>
      <c r="BS13" s="141">
        <f ca="1">SUM(OFFSET(Data!$A$1,MATCH(($BH13&amp;$BI13),Data!$B:$B,0)-1,MATCH(Weekly!BS$9,Data!$2:$2,0)-1,1,COUNTIF(Data!$2:$2,Weekly!BS$9)))</f>
        <v>10879873</v>
      </c>
      <c r="BT13" s="141">
        <f ca="1">SUM(OFFSET(Data!$A$1,MATCH(($BH13&amp;$BI13),Data!$B:$B,0)-1,MATCH(Weekly!BT$9,Data!$2:$2,0)-1,1,COUNTIF(Data!$2:$2,Weekly!BT$9)))</f>
        <v>10669174</v>
      </c>
      <c r="BU13" s="141">
        <f ca="1">SUM(OFFSET(Data!$A$1,MATCH(($BH13&amp;$BI13),Data!$B:$B,0)-1,MATCH(Weekly!BU$9,Data!$2:$2,0)-1,1,COUNTIF(Data!$2:$2,Weekly!BU$9)))</f>
        <v>4328378</v>
      </c>
      <c r="BV13" s="13"/>
      <c r="BW13" s="8">
        <f t="shared" ca="1" si="32"/>
        <v>10309959.5</v>
      </c>
      <c r="BX13" s="8">
        <f t="shared" ca="1" si="33"/>
        <v>10824140</v>
      </c>
      <c r="BY13" s="8">
        <f t="shared" ca="1" si="34"/>
        <v>514180.5</v>
      </c>
      <c r="BZ13" s="8">
        <f t="shared" ca="1" si="35"/>
        <v>11209775.375</v>
      </c>
      <c r="CA13" s="8">
        <f t="shared" ca="1" si="36"/>
        <v>9924324.125</v>
      </c>
      <c r="CB13" s="41"/>
      <c r="CC13" s="9">
        <f t="shared" ca="1" si="37"/>
        <v>1762457.8778035378</v>
      </c>
      <c r="CD13" s="9">
        <f t="shared" ca="1" si="38"/>
        <v>10427093.5</v>
      </c>
      <c r="CE13" s="147"/>
      <c r="CF13" s="147"/>
      <c r="CG13" s="1"/>
      <c r="CH13" s="7" t="s">
        <v>6</v>
      </c>
      <c r="CI13" s="7" t="s">
        <v>4</v>
      </c>
      <c r="CJ13" s="141">
        <f ca="1">SUM(OFFSET(Data!$A$1,MATCH(($CH13&amp;$CI13),Data!$B:$B,0)-1,MATCH(Weekly!CJ$9,Data!$2:$2,0)-1,1,COUNTIF(Data!$2:$2,Weekly!CJ$9)))</f>
        <v>5519285</v>
      </c>
      <c r="CK13" s="141">
        <f ca="1">SUM(OFFSET(Data!$A$1,MATCH(($CH13&amp;$CI13),Data!$B:$B,0)-1,MATCH(Weekly!CK$9,Data!$2:$2,0)-1,1,COUNTIF(Data!$2:$2,Weekly!CK$9)))</f>
        <v>5157260</v>
      </c>
      <c r="CL13" s="141">
        <f ca="1">SUM(OFFSET(Data!$A$1,MATCH(($CH13&amp;$CI13),Data!$B:$B,0)-1,MATCH(Weekly!CL$9,Data!$2:$2,0)-1,1,COUNTIF(Data!$2:$2,Weekly!CL$9)))</f>
        <v>5229620</v>
      </c>
      <c r="CM13" s="141">
        <f ca="1">SUM(OFFSET(Data!$A$1,MATCH(($CH13&amp;$CI13),Data!$B:$B,0)-1,MATCH(Weekly!CM$9,Data!$2:$2,0)-1,1,COUNTIF(Data!$2:$2,Weekly!CM$9)))</f>
        <v>5607156</v>
      </c>
      <c r="CN13" s="141">
        <f ca="1">SUM(OFFSET(Data!$A$1,MATCH(($CH13&amp;$CI13),Data!$B:$B,0)-1,MATCH(Weekly!CN$9,Data!$2:$2,0)-1,1,COUNTIF(Data!$2:$2,Weekly!CN$9)))</f>
        <v>5057043</v>
      </c>
      <c r="CO13" s="141">
        <f ca="1">SUM(OFFSET(Data!$A$1,MATCH(($CH13&amp;$CI13),Data!$B:$B,0)-1,MATCH(Weekly!CO$9,Data!$2:$2,0)-1,1,COUNTIF(Data!$2:$2,Weekly!CO$9)))</f>
        <v>5068385</v>
      </c>
      <c r="CP13" s="141">
        <f ca="1">SUM(OFFSET(Data!$A$1,MATCH(($CH13&amp;$CI13),Data!$B:$B,0)-1,MATCH(Weekly!CP$9,Data!$2:$2,0)-1,1,COUNTIF(Data!$2:$2,Weekly!CP$9)))</f>
        <v>5103855</v>
      </c>
      <c r="CQ13" s="141">
        <f ca="1">SUM(OFFSET(Data!$A$1,MATCH(($CH13&amp;$CI13),Data!$B:$B,0)-1,MATCH(Weekly!CQ$9,Data!$2:$2,0)-1,1,COUNTIF(Data!$2:$2,Weekly!CQ$9)))</f>
        <v>5182562</v>
      </c>
      <c r="CR13" s="141">
        <f ca="1">SUM(OFFSET(Data!$A$1,MATCH(($CH13&amp;$CI13),Data!$B:$B,0)-1,MATCH(Weekly!CR$9,Data!$2:$2,0)-1,1,COUNTIF(Data!$2:$2,Weekly!CR$9)))</f>
        <v>5400024</v>
      </c>
      <c r="CS13" s="141">
        <f ca="1">SUM(OFFSET(Data!$A$1,MATCH(($CH13&amp;$CI13),Data!$B:$B,0)-1,MATCH(Weekly!CS$9,Data!$2:$2,0)-1,1,COUNTIF(Data!$2:$2,Weekly!CS$9)))</f>
        <v>5448078</v>
      </c>
      <c r="CT13" s="141">
        <f ca="1">SUM(OFFSET(Data!$A$1,MATCH(($CH13&amp;$CI13),Data!$B:$B,0)-1,MATCH(Weekly!CT$9,Data!$2:$2,0)-1,1,COUNTIF(Data!$2:$2,Weekly!CT$9)))</f>
        <v>5363203</v>
      </c>
      <c r="CU13" s="141">
        <f ca="1">SUM(OFFSET(Data!$A$1,MATCH(($CH13&amp;$CI13),Data!$B:$B,0)-1,MATCH(Weekly!CU$9,Data!$2:$2,0)-1,1,COUNTIF(Data!$2:$2,Weekly!CU$9)))</f>
        <v>2156731</v>
      </c>
      <c r="CV13" s="144"/>
      <c r="CW13" s="8">
        <f t="shared" ca="1" si="39"/>
        <v>5130557.5</v>
      </c>
      <c r="CX13" s="8">
        <f t="shared" ca="1" si="40"/>
        <v>5424051</v>
      </c>
      <c r="CY13" s="8">
        <f t="shared" ca="1" si="17"/>
        <v>293493.5</v>
      </c>
      <c r="CZ13" s="8">
        <f t="shared" ca="1" si="18"/>
        <v>5644171.125</v>
      </c>
      <c r="DA13" s="8">
        <f t="shared" ca="1" si="41"/>
        <v>4910437.375</v>
      </c>
      <c r="DB13" s="41"/>
      <c r="DC13" s="9">
        <f t="shared" ca="1" si="42"/>
        <v>882114.91587297362</v>
      </c>
      <c r="DD13" s="9">
        <f t="shared" ca="1" si="43"/>
        <v>5283629.75</v>
      </c>
      <c r="DE13" s="1"/>
    </row>
    <row r="14" spans="1:109" hidden="1" x14ac:dyDescent="0.35">
      <c r="A14" t="e">
        <f>VLOOKUP(D14,#REF!,2,0)</f>
        <v>#REF!</v>
      </c>
      <c r="D14" s="59" t="s">
        <v>283</v>
      </c>
      <c r="E14" s="53" t="e">
        <f ca="1">VLOOKUP($D14,'Metric Nature'!$C:$D,2,0)&amp;IF(($F14&lt;(BA14)),"Below",IF(($F14&gt;(AZ14)),"Above","Within"))</f>
        <v>#N/A</v>
      </c>
      <c r="F14" s="54">
        <f t="shared" ca="1" si="3"/>
        <v>58.900000000000006</v>
      </c>
      <c r="G14" s="54">
        <f t="shared" ca="1" si="4"/>
        <v>56.300000000000004</v>
      </c>
      <c r="H14" s="48">
        <f t="shared" ca="1" si="19"/>
        <v>4.6181172291296646E-2</v>
      </c>
      <c r="I14" s="54">
        <f t="shared" ca="1" si="20"/>
        <v>54.975000000000001</v>
      </c>
      <c r="J14" s="48">
        <f t="shared" ca="1" si="21"/>
        <v>7.1396089131423451E-2</v>
      </c>
      <c r="K14" s="28">
        <f ca="1">BC14</f>
        <v>8.2615911838391316</v>
      </c>
      <c r="L14" s="50"/>
      <c r="M14" s="53" t="e">
        <f ca="1">VLOOKUP($D14,'Metric Nature'!$C:$D,2,0)&amp;IF(($N14&lt;(CA14)),"Below",IF(($N14&gt;(BZ14)),"Above","Within"))</f>
        <v>#N/A</v>
      </c>
      <c r="N14" s="54">
        <f t="shared" ca="1" si="6"/>
        <v>26.4</v>
      </c>
      <c r="O14" s="54">
        <f t="shared" ca="1" si="7"/>
        <v>25.299999999999997</v>
      </c>
      <c r="P14" s="55">
        <f t="shared" ca="1" si="22"/>
        <v>4.3478260869565279E-2</v>
      </c>
      <c r="Q14" s="54">
        <f t="shared" ca="1" si="23"/>
        <v>24.75</v>
      </c>
      <c r="R14" s="48">
        <f t="shared" ca="1" si="24"/>
        <v>6.666666666666661E-2</v>
      </c>
      <c r="S14" s="28">
        <f t="shared" ca="1" si="8"/>
        <v>3.7428450260315458</v>
      </c>
      <c r="T14" s="50"/>
      <c r="U14" s="53" t="e">
        <f ca="1">VLOOKUP($D14,'Metric Nature'!$C:$D,2,0)&amp;IF(($V14&lt;(DA14)),"Below",IF(($V14&gt;(CZ14)),"Above","Within"))</f>
        <v>#N/A</v>
      </c>
      <c r="V14" s="54">
        <f t="shared" ca="1" si="9"/>
        <v>32.5</v>
      </c>
      <c r="W14" s="54">
        <f t="shared" ca="1" si="10"/>
        <v>31</v>
      </c>
      <c r="X14" s="48">
        <f t="shared" ca="1" si="25"/>
        <v>4.8387096774193547E-2</v>
      </c>
      <c r="Y14" s="54">
        <f t="shared" ca="1" si="26"/>
        <v>30.225000000000001</v>
      </c>
      <c r="Z14" s="48">
        <f t="shared" ca="1" si="27"/>
        <v>7.5268817204301022E-2</v>
      </c>
      <c r="AA14" s="28">
        <f ca="1">DC14</f>
        <v>4.5244398057169048</v>
      </c>
      <c r="AB14" s="50"/>
      <c r="AC14" s="1"/>
      <c r="AD14" s="1"/>
      <c r="AE14" s="1"/>
      <c r="AF14" s="1"/>
      <c r="AG14" s="1"/>
      <c r="AH14" s="1"/>
      <c r="AI14" s="7" t="s">
        <v>7</v>
      </c>
      <c r="AJ14" s="141">
        <f ca="1">SUM(OFFSET(Data!$A$1,MATCH(($AI14),Data!$C:$C,0)-1,MATCH(Weekly!AJ$9,Data!$2:$2,0)-1,2,COUNTIF(Data!$2:$2,Weekly!AJ$9)))</f>
        <v>52.800000000000004</v>
      </c>
      <c r="AK14" s="141">
        <f ca="1">SUM(OFFSET(Data!$A$1,MATCH(($AI14),Data!$C:$C,0)-1,MATCH(Weekly!AK$9,Data!$2:$2,0)-1,2,COUNTIF(Data!$2:$2,Weekly!AK$9)))</f>
        <v>54.099999999999994</v>
      </c>
      <c r="AL14" s="141">
        <f ca="1">SUM(OFFSET(Data!$A$1,MATCH(($AI14),Data!$C:$C,0)-1,MATCH(Weekly!AL$9,Data!$2:$2,0)-1,2,COUNTIF(Data!$2:$2,Weekly!AL$9)))</f>
        <v>53.7</v>
      </c>
      <c r="AM14" s="141">
        <f ca="1">SUM(OFFSET(Data!$A$1,MATCH(($AI14),Data!$C:$C,0)-1,MATCH(Weekly!AM$9,Data!$2:$2,0)-1,2,COUNTIF(Data!$2:$2,Weekly!AM$9)))</f>
        <v>53.600000000000009</v>
      </c>
      <c r="AN14" s="141">
        <f ca="1">SUM(OFFSET(Data!$A$1,MATCH(($AI14),Data!$C:$C,0)-1,MATCH(Weekly!AN$9,Data!$2:$2,0)-1,2,COUNTIF(Data!$2:$2,Weekly!AN$9)))</f>
        <v>52.400000000000006</v>
      </c>
      <c r="AO14" s="141">
        <f ca="1">SUM(OFFSET(Data!$A$1,MATCH(($AI14),Data!$C:$C,0)-1,MATCH(Weekly!AO$9,Data!$2:$2,0)-1,2,COUNTIF(Data!$2:$2,Weekly!AO$9)))</f>
        <v>54.199999999999996</v>
      </c>
      <c r="AP14" s="141">
        <f ca="1">SUM(OFFSET(Data!$A$1,MATCH(($AI14),Data!$C:$C,0)-1,MATCH(Weekly!AP$9,Data!$2:$2,0)-1,2,COUNTIF(Data!$2:$2,Weekly!AP$9)))</f>
        <v>54.500000000000007</v>
      </c>
      <c r="AQ14" s="141">
        <f ca="1">SUM(OFFSET(Data!$A$1,MATCH(($AI14),Data!$C:$C,0)-1,MATCH(Weekly!AQ$9,Data!$2:$2,0)-1,2,COUNTIF(Data!$2:$2,Weekly!AQ$9)))</f>
        <v>54.5</v>
      </c>
      <c r="AR14" s="141">
        <f ca="1">SUM(OFFSET(Data!$A$1,MATCH(($AI14),Data!$C:$C,0)-1,MATCH(Weekly!AR$9,Data!$2:$2,0)-1,2,COUNTIF(Data!$2:$2,Weekly!AR$9)))</f>
        <v>54.6</v>
      </c>
      <c r="AS14" s="141">
        <f ca="1">SUM(OFFSET(Data!$A$1,MATCH(($AI14),Data!$C:$C,0)-1,MATCH(Weekly!AS$9,Data!$2:$2,0)-1,2,COUNTIF(Data!$2:$2,Weekly!AS$9)))</f>
        <v>56.300000000000004</v>
      </c>
      <c r="AT14" s="141">
        <f ca="1">SUM(OFFSET(Data!$A$1,MATCH(($AI14),Data!$C:$C,0)-1,MATCH(Weekly!AT$9,Data!$2:$2,0)-1,2,COUNTIF(Data!$2:$2,Weekly!AT$9)))</f>
        <v>58.900000000000006</v>
      </c>
      <c r="AU14" s="141">
        <f ca="1">SUM(OFFSET(Data!$A$1,MATCH(($AI14),Data!$C:$C,0)-1,MATCH(Weekly!AU$9,Data!$2:$2,0)-1,2,COUNTIF(Data!$2:$2,Weekly!AU$9)))</f>
        <v>25.200000000000003</v>
      </c>
      <c r="AV14" s="13"/>
      <c r="AW14" s="8">
        <f t="shared" ca="1" si="28"/>
        <v>53.650000000000006</v>
      </c>
      <c r="AX14" s="8">
        <f t="shared" ca="1" si="29"/>
        <v>54.550000000000004</v>
      </c>
      <c r="AY14" s="10">
        <f t="shared" ca="1" si="12"/>
        <v>0.89999999999999858</v>
      </c>
      <c r="AZ14" s="10">
        <f t="shared" ca="1" si="13"/>
        <v>55.225000000000001</v>
      </c>
      <c r="BA14" s="10">
        <f t="shared" ca="1" si="14"/>
        <v>52.975000000000009</v>
      </c>
      <c r="BB14" s="13"/>
      <c r="BC14" s="9">
        <f t="shared" ca="1" si="30"/>
        <v>8.2615911838391316</v>
      </c>
      <c r="BD14" s="9">
        <f t="shared" ca="1" si="31"/>
        <v>54.975000000000001</v>
      </c>
      <c r="BE14" s="147"/>
      <c r="BF14" s="147"/>
      <c r="BG14" s="1"/>
      <c r="BH14" s="7" t="s">
        <v>7</v>
      </c>
      <c r="BI14" s="7" t="s">
        <v>3</v>
      </c>
      <c r="BJ14" s="141">
        <f ca="1">SUM(OFFSET(Data!$A$1,MATCH(($BH14&amp;$BI14),Data!$B:$B,0)-1,MATCH(Weekly!BJ$9,Data!$2:$2,0)-1,1,COUNTIF(Data!$2:$2,Weekly!BJ$9)))</f>
        <v>24.1</v>
      </c>
      <c r="BK14" s="141">
        <f ca="1">SUM(OFFSET(Data!$A$1,MATCH(($BH14&amp;$BI14),Data!$B:$B,0)-1,MATCH(Weekly!BK$9,Data!$2:$2,0)-1,1,COUNTIF(Data!$2:$2,Weekly!BK$9)))</f>
        <v>24.400000000000002</v>
      </c>
      <c r="BL14" s="141">
        <f ca="1">SUM(OFFSET(Data!$A$1,MATCH(($BH14&amp;$BI14),Data!$B:$B,0)-1,MATCH(Weekly!BL$9,Data!$2:$2,0)-1,1,COUNTIF(Data!$2:$2,Weekly!BL$9)))</f>
        <v>24.5</v>
      </c>
      <c r="BM14" s="141">
        <f ca="1">SUM(OFFSET(Data!$A$1,MATCH(($BH14&amp;$BI14),Data!$B:$B,0)-1,MATCH(Weekly!BM$9,Data!$2:$2,0)-1,1,COUNTIF(Data!$2:$2,Weekly!BM$9)))</f>
        <v>24.199999999999996</v>
      </c>
      <c r="BN14" s="141">
        <f ca="1">SUM(OFFSET(Data!$A$1,MATCH(($BH14&amp;$BI14),Data!$B:$B,0)-1,MATCH(Weekly!BN$9,Data!$2:$2,0)-1,1,COUNTIF(Data!$2:$2,Weekly!BN$9)))</f>
        <v>23.8</v>
      </c>
      <c r="BO14" s="141">
        <f ca="1">SUM(OFFSET(Data!$A$1,MATCH(($BH14&amp;$BI14),Data!$B:$B,0)-1,MATCH(Weekly!BO$9,Data!$2:$2,0)-1,1,COUNTIF(Data!$2:$2,Weekly!BO$9)))</f>
        <v>24.7</v>
      </c>
      <c r="BP14" s="141">
        <f ca="1">SUM(OFFSET(Data!$A$1,MATCH(($BH14&amp;$BI14),Data!$B:$B,0)-1,MATCH(Weekly!BP$9,Data!$2:$2,0)-1,1,COUNTIF(Data!$2:$2,Weekly!BP$9)))</f>
        <v>24.5</v>
      </c>
      <c r="BQ14" s="141">
        <f ca="1">SUM(OFFSET(Data!$A$1,MATCH(($BH14&amp;$BI14),Data!$B:$B,0)-1,MATCH(Weekly!BQ$9,Data!$2:$2,0)-1,1,COUNTIF(Data!$2:$2,Weekly!BQ$9)))</f>
        <v>24.5</v>
      </c>
      <c r="BR14" s="141">
        <f ca="1">SUM(OFFSET(Data!$A$1,MATCH(($BH14&amp;$BI14),Data!$B:$B,0)-1,MATCH(Weekly!BR$9,Data!$2:$2,0)-1,1,COUNTIF(Data!$2:$2,Weekly!BR$9)))</f>
        <v>24.7</v>
      </c>
      <c r="BS14" s="141">
        <f ca="1">SUM(OFFSET(Data!$A$1,MATCH(($BH14&amp;$BI14),Data!$B:$B,0)-1,MATCH(Weekly!BS$9,Data!$2:$2,0)-1,1,COUNTIF(Data!$2:$2,Weekly!BS$9)))</f>
        <v>25.299999999999997</v>
      </c>
      <c r="BT14" s="141">
        <f ca="1">SUM(OFFSET(Data!$A$1,MATCH(($BH14&amp;$BI14),Data!$B:$B,0)-1,MATCH(Weekly!BT$9,Data!$2:$2,0)-1,1,COUNTIF(Data!$2:$2,Weekly!BT$9)))</f>
        <v>26.4</v>
      </c>
      <c r="BU14" s="141">
        <f ca="1">SUM(OFFSET(Data!$A$1,MATCH(($BH14&amp;$BI14),Data!$B:$B,0)-1,MATCH(Weekly!BU$9,Data!$2:$2,0)-1,1,COUNTIF(Data!$2:$2,Weekly!BU$9)))</f>
        <v>11.3</v>
      </c>
      <c r="BV14" s="13"/>
      <c r="BW14" s="8">
        <f t="shared" ca="1" si="32"/>
        <v>24.299999999999997</v>
      </c>
      <c r="BX14" s="8">
        <f t="shared" ca="1" si="33"/>
        <v>24.7</v>
      </c>
      <c r="BY14" s="8">
        <f t="shared" ca="1" si="34"/>
        <v>0.40000000000000213</v>
      </c>
      <c r="BZ14" s="8">
        <f t="shared" ca="1" si="35"/>
        <v>25</v>
      </c>
      <c r="CA14" s="8">
        <f t="shared" ca="1" si="36"/>
        <v>23.999999999999996</v>
      </c>
      <c r="CB14" s="42"/>
      <c r="CC14" s="9">
        <f t="shared" ca="1" si="37"/>
        <v>3.7428450260315458</v>
      </c>
      <c r="CD14" s="9">
        <f t="shared" ca="1" si="38"/>
        <v>24.75</v>
      </c>
      <c r="CE14" s="147"/>
      <c r="CF14" s="147"/>
      <c r="CG14" s="1"/>
      <c r="CH14" s="7" t="s">
        <v>7</v>
      </c>
      <c r="CI14" s="7" t="s">
        <v>4</v>
      </c>
      <c r="CJ14" s="141">
        <f ca="1">SUM(OFFSET(Data!$A$1,MATCH(($CH14&amp;$CI14),Data!$B:$B,0)-1,MATCH(Weekly!CJ$9,Data!$2:$2,0)-1,1,COUNTIF(Data!$2:$2,Weekly!CJ$9)))</f>
        <v>28.7</v>
      </c>
      <c r="CK14" s="141">
        <f ca="1">SUM(OFFSET(Data!$A$1,MATCH(($CH14&amp;$CI14),Data!$B:$B,0)-1,MATCH(Weekly!CK$9,Data!$2:$2,0)-1,1,COUNTIF(Data!$2:$2,Weekly!CK$9)))</f>
        <v>29.7</v>
      </c>
      <c r="CL14" s="141">
        <f ca="1">SUM(OFFSET(Data!$A$1,MATCH(($CH14&amp;$CI14),Data!$B:$B,0)-1,MATCH(Weekly!CL$9,Data!$2:$2,0)-1,1,COUNTIF(Data!$2:$2,Weekly!CL$9)))</f>
        <v>29.2</v>
      </c>
      <c r="CM14" s="141">
        <f ca="1">SUM(OFFSET(Data!$A$1,MATCH(($CH14&amp;$CI14),Data!$B:$B,0)-1,MATCH(Weekly!CM$9,Data!$2:$2,0)-1,1,COUNTIF(Data!$2:$2,Weekly!CM$9)))</f>
        <v>29.399999999999995</v>
      </c>
      <c r="CN14" s="141">
        <f ca="1">SUM(OFFSET(Data!$A$1,MATCH(($CH14&amp;$CI14),Data!$B:$B,0)-1,MATCH(Weekly!CN$9,Data!$2:$2,0)-1,1,COUNTIF(Data!$2:$2,Weekly!CN$9)))</f>
        <v>28.599999999999998</v>
      </c>
      <c r="CO14" s="141">
        <f ca="1">SUM(OFFSET(Data!$A$1,MATCH(($CH14&amp;$CI14),Data!$B:$B,0)-1,MATCH(Weekly!CO$9,Data!$2:$2,0)-1,1,COUNTIF(Data!$2:$2,Weekly!CO$9)))</f>
        <v>29.5</v>
      </c>
      <c r="CP14" s="141">
        <f ca="1">SUM(OFFSET(Data!$A$1,MATCH(($CH14&amp;$CI14),Data!$B:$B,0)-1,MATCH(Weekly!CP$9,Data!$2:$2,0)-1,1,COUNTIF(Data!$2:$2,Weekly!CP$9)))</f>
        <v>30</v>
      </c>
      <c r="CQ14" s="141">
        <f ca="1">SUM(OFFSET(Data!$A$1,MATCH(($CH14&amp;$CI14),Data!$B:$B,0)-1,MATCH(Weekly!CQ$9,Data!$2:$2,0)-1,1,COUNTIF(Data!$2:$2,Weekly!CQ$9)))</f>
        <v>30</v>
      </c>
      <c r="CR14" s="141">
        <f ca="1">SUM(OFFSET(Data!$A$1,MATCH(($CH14&amp;$CI14),Data!$B:$B,0)-1,MATCH(Weekly!CR$9,Data!$2:$2,0)-1,1,COUNTIF(Data!$2:$2,Weekly!CR$9)))</f>
        <v>29.9</v>
      </c>
      <c r="CS14" s="141">
        <f ca="1">SUM(OFFSET(Data!$A$1,MATCH(($CH14&amp;$CI14),Data!$B:$B,0)-1,MATCH(Weekly!CS$9,Data!$2:$2,0)-1,1,COUNTIF(Data!$2:$2,Weekly!CS$9)))</f>
        <v>31</v>
      </c>
      <c r="CT14" s="141">
        <f ca="1">SUM(OFFSET(Data!$A$1,MATCH(($CH14&amp;$CI14),Data!$B:$B,0)-1,MATCH(Weekly!CT$9,Data!$2:$2,0)-1,1,COUNTIF(Data!$2:$2,Weekly!CT$9)))</f>
        <v>32.5</v>
      </c>
      <c r="CU14" s="141">
        <f ca="1">SUM(OFFSET(Data!$A$1,MATCH(($CH14&amp;$CI14),Data!$B:$B,0)-1,MATCH(Weekly!CU$9,Data!$2:$2,0)-1,1,COUNTIF(Data!$2:$2,Weekly!CU$9)))</f>
        <v>13.899999999999999</v>
      </c>
      <c r="CV14" s="144"/>
      <c r="CW14" s="8">
        <f t="shared" ca="1" si="39"/>
        <v>29.299999999999997</v>
      </c>
      <c r="CX14" s="8">
        <f t="shared" ca="1" si="40"/>
        <v>30</v>
      </c>
      <c r="CY14" s="8">
        <f t="shared" ca="1" si="17"/>
        <v>0.70000000000000284</v>
      </c>
      <c r="CZ14" s="8">
        <f t="shared" ca="1" si="18"/>
        <v>30.525000000000002</v>
      </c>
      <c r="DA14" s="8">
        <f t="shared" ca="1" si="41"/>
        <v>28.774999999999995</v>
      </c>
      <c r="DB14" s="41"/>
      <c r="DC14" s="9">
        <f t="shared" ca="1" si="42"/>
        <v>4.5244398057169048</v>
      </c>
      <c r="DD14" s="9">
        <f t="shared" ca="1" si="43"/>
        <v>30.225000000000001</v>
      </c>
      <c r="DE14" s="1"/>
    </row>
    <row r="15" spans="1:109" hidden="1" x14ac:dyDescent="0.35">
      <c r="D15" s="59" t="s">
        <v>288</v>
      </c>
      <c r="E15" s="53" t="str">
        <f ca="1">VLOOKUP($D15,'Metric Nature'!$C:$D,2,0)&amp;IF(($F15&lt;(BA15)),"Below",IF(($F15&gt;(AZ15)),"Above","Within"))</f>
        <v>NegativeWithin</v>
      </c>
      <c r="F15" s="54">
        <f t="shared" ca="1" si="3"/>
        <v>62546911.300000004</v>
      </c>
      <c r="G15" s="54">
        <f t="shared" ca="1" si="4"/>
        <v>62522163.400000006</v>
      </c>
      <c r="H15" s="48">
        <f t="shared" ca="1" si="19"/>
        <v>3.9582603438828714E-4</v>
      </c>
      <c r="I15" s="54">
        <f t="shared" ca="1" si="20"/>
        <v>59019899.550000004</v>
      </c>
      <c r="J15" s="48">
        <f t="shared" ca="1" si="21"/>
        <v>5.9759704386009915E-2</v>
      </c>
      <c r="K15" s="28">
        <f ca="1">BC15</f>
        <v>13592858.798624322</v>
      </c>
      <c r="L15" s="50"/>
      <c r="M15" s="53" t="str">
        <f ca="1">VLOOKUP($D15,'Metric Nature'!$C:$D,2,0)&amp;IF(($N15&lt;(CA15)),"Below",IF(($N15&gt;(BZ15)),"Above","Within"))</f>
        <v>NegativeWithin</v>
      </c>
      <c r="N15" s="54">
        <f t="shared" ca="1" si="6"/>
        <v>21362140.799999997</v>
      </c>
      <c r="O15" s="54">
        <f t="shared" ca="1" si="7"/>
        <v>21356640.799999997</v>
      </c>
      <c r="P15" s="55">
        <f t="shared" ca="1" si="22"/>
        <v>2.5753113757478194E-4</v>
      </c>
      <c r="Q15" s="54">
        <f t="shared" ca="1" si="23"/>
        <v>20161966.099999998</v>
      </c>
      <c r="R15" s="48">
        <f t="shared" ca="1" si="24"/>
        <v>5.9526669871744271E-2</v>
      </c>
      <c r="S15" s="28">
        <f t="shared" ca="1" si="8"/>
        <v>4679279.4946771637</v>
      </c>
      <c r="T15" s="50"/>
      <c r="U15" s="53" t="str">
        <f ca="1">VLOOKUP($D15,'Metric Nature'!$C:$D,2,0)&amp;IF(($V15&lt;(DA15)),"Below",IF(($V15&gt;(CZ15)),"Above","Within"))</f>
        <v>NegativeWithin</v>
      </c>
      <c r="V15" s="54">
        <f t="shared" ca="1" si="9"/>
        <v>8214212.5</v>
      </c>
      <c r="W15" s="54">
        <f t="shared" ca="1" si="10"/>
        <v>8257842</v>
      </c>
      <c r="X15" s="48">
        <f t="shared" ca="1" si="25"/>
        <v>-5.283402128546417E-3</v>
      </c>
      <c r="Y15" s="54">
        <f t="shared" ca="1" si="26"/>
        <v>7827371.125</v>
      </c>
      <c r="Z15" s="48">
        <f t="shared" ca="1" si="27"/>
        <v>4.9421621745321297E-2</v>
      </c>
      <c r="AA15" s="28">
        <f t="shared" ref="AA15:AA17" ca="1" si="44">DC15</f>
        <v>1786671.3056374905</v>
      </c>
      <c r="AB15" s="50"/>
      <c r="AC15" s="1"/>
      <c r="AD15" s="1"/>
      <c r="AE15" s="1"/>
      <c r="AF15" s="1"/>
      <c r="AG15" s="1"/>
      <c r="AH15" s="1"/>
      <c r="AI15" s="7" t="str">
        <f>Daily!AI15</f>
        <v>Total Time spent</v>
      </c>
      <c r="AJ15" s="141">
        <f ca="1">AJ11*AJ14</f>
        <v>60584356.800000004</v>
      </c>
      <c r="AK15" s="141">
        <f t="shared" ref="AK15:AU15" ca="1" si="45">AK11*AK14</f>
        <v>58077161.499999993</v>
      </c>
      <c r="AL15" s="141">
        <f t="shared" ca="1" si="45"/>
        <v>59401490.100000001</v>
      </c>
      <c r="AM15" s="141">
        <f t="shared" ca="1" si="45"/>
        <v>62099995.20000001</v>
      </c>
      <c r="AN15" s="141">
        <f t="shared" ca="1" si="45"/>
        <v>55500350.800000004</v>
      </c>
      <c r="AO15" s="141">
        <f t="shared" ca="1" si="45"/>
        <v>58633126.399999999</v>
      </c>
      <c r="AP15" s="141">
        <f t="shared" ca="1" si="45"/>
        <v>56578248.500000007</v>
      </c>
      <c r="AQ15" s="141">
        <f t="shared" ca="1" si="45"/>
        <v>57075724.5</v>
      </c>
      <c r="AR15" s="141">
        <f t="shared" ca="1" si="45"/>
        <v>59903461.800000004</v>
      </c>
      <c r="AS15" s="141">
        <f t="shared" ca="1" si="45"/>
        <v>62522163.400000006</v>
      </c>
      <c r="AT15" s="141">
        <f t="shared" ca="1" si="45"/>
        <v>62546911.300000004</v>
      </c>
      <c r="AU15" s="141">
        <f t="shared" ca="1" si="45"/>
        <v>10840057.200000001</v>
      </c>
      <c r="AV15" s="13"/>
      <c r="AW15" s="8">
        <f t="shared" ca="1" si="28"/>
        <v>57576443</v>
      </c>
      <c r="AX15" s="8">
        <f t="shared" ca="1" si="29"/>
        <v>61342176.000000007</v>
      </c>
      <c r="AY15" s="8">
        <f t="shared" ca="1" si="12"/>
        <v>3765733.0000000075</v>
      </c>
      <c r="AZ15" s="8">
        <f t="shared" ca="1" si="13"/>
        <v>64166475.750000015</v>
      </c>
      <c r="BA15" s="8">
        <f t="shared" ca="1" si="14"/>
        <v>54752143.249999993</v>
      </c>
      <c r="BB15" s="13"/>
      <c r="BC15" s="9">
        <f t="shared" ca="1" si="30"/>
        <v>13592858.798624322</v>
      </c>
      <c r="BD15" s="9">
        <f t="shared" ca="1" si="31"/>
        <v>59019899.550000004</v>
      </c>
      <c r="BE15" s="147"/>
      <c r="BF15" s="147"/>
      <c r="BG15" s="1"/>
      <c r="BH15" s="7" t="str">
        <f>Daily!EH15</f>
        <v>Total Time spent</v>
      </c>
      <c r="BI15" s="7" t="s">
        <v>3</v>
      </c>
      <c r="BJ15" s="141">
        <f ca="1">BJ11*BJ14</f>
        <v>21085041.800000001</v>
      </c>
      <c r="BK15" s="141">
        <f t="shared" ref="BK15:BU15" ca="1" si="46">BK11*BK14</f>
        <v>19932091.600000001</v>
      </c>
      <c r="BL15" s="141">
        <f t="shared" ca="1" si="46"/>
        <v>20678980</v>
      </c>
      <c r="BM15" s="141">
        <f t="shared" ca="1" si="46"/>
        <v>21257546.199999996</v>
      </c>
      <c r="BN15" s="141">
        <f t="shared" ca="1" si="46"/>
        <v>19127250.800000001</v>
      </c>
      <c r="BO15" s="141">
        <f t="shared" ca="1" si="46"/>
        <v>20369225.5</v>
      </c>
      <c r="BP15" s="141">
        <f t="shared" ca="1" si="46"/>
        <v>19306759.5</v>
      </c>
      <c r="BQ15" s="141">
        <f t="shared" ca="1" si="46"/>
        <v>19427691.5</v>
      </c>
      <c r="BR15" s="141">
        <f t="shared" ca="1" si="46"/>
        <v>20556772.599999998</v>
      </c>
      <c r="BS15" s="141">
        <f t="shared" ca="1" si="46"/>
        <v>21356640.799999997</v>
      </c>
      <c r="BT15" s="141">
        <f t="shared" ca="1" si="46"/>
        <v>21362140.799999997</v>
      </c>
      <c r="BU15" s="141">
        <f t="shared" ca="1" si="46"/>
        <v>3706422.6</v>
      </c>
      <c r="BV15" s="13"/>
      <c r="BW15" s="8">
        <f t="shared" ca="1" si="32"/>
        <v>19679891.550000001</v>
      </c>
      <c r="BX15" s="8">
        <f t="shared" ca="1" si="33"/>
        <v>21171294</v>
      </c>
      <c r="BY15" s="8">
        <f t="shared" ca="1" si="34"/>
        <v>1491402.4499999993</v>
      </c>
      <c r="BZ15" s="8">
        <f t="shared" ca="1" si="35"/>
        <v>22289845.837499999</v>
      </c>
      <c r="CA15" s="8">
        <f t="shared" ca="1" si="36"/>
        <v>18561339.712500002</v>
      </c>
      <c r="CB15" s="41"/>
      <c r="CC15" s="9">
        <f t="shared" ca="1" si="37"/>
        <v>4679279.4946771637</v>
      </c>
      <c r="CD15" s="9">
        <f t="shared" ca="1" si="38"/>
        <v>20161966.099999998</v>
      </c>
      <c r="CE15" s="147"/>
      <c r="CF15" s="147"/>
      <c r="CG15" s="1"/>
      <c r="CH15" s="7" t="str">
        <f>Daily!IG15</f>
        <v>Total Time spent</v>
      </c>
      <c r="CI15" s="7" t="s">
        <v>4</v>
      </c>
      <c r="CJ15" s="141">
        <f ca="1">CJ11*CJ14</f>
        <v>7821697.0999999996</v>
      </c>
      <c r="CK15" s="141">
        <f t="shared" ref="CK15:CU15" ca="1" si="47">CK11*CK14</f>
        <v>7621792.2000000002</v>
      </c>
      <c r="CL15" s="141">
        <f t="shared" ca="1" si="47"/>
        <v>7654283.5999999996</v>
      </c>
      <c r="CM15" s="141">
        <f t="shared" ca="1" si="47"/>
        <v>8237027.3999999985</v>
      </c>
      <c r="CN15" s="141">
        <f t="shared" ca="1" si="47"/>
        <v>7307328.5999999996</v>
      </c>
      <c r="CO15" s="141">
        <f t="shared" ca="1" si="47"/>
        <v>7585246.5</v>
      </c>
      <c r="CP15" s="141">
        <f t="shared" ca="1" si="47"/>
        <v>7503060</v>
      </c>
      <c r="CQ15" s="141">
        <f t="shared" ca="1" si="47"/>
        <v>7628820</v>
      </c>
      <c r="CR15" s="141">
        <f t="shared" ca="1" si="47"/>
        <v>7919762.5</v>
      </c>
      <c r="CS15" s="141">
        <f t="shared" ca="1" si="47"/>
        <v>8257842</v>
      </c>
      <c r="CT15" s="141">
        <f t="shared" ca="1" si="47"/>
        <v>8214212.5</v>
      </c>
      <c r="CU15" s="141">
        <f t="shared" ca="1" si="47"/>
        <v>1420010.0999999999</v>
      </c>
      <c r="CV15" s="144"/>
      <c r="CW15" s="8">
        <f t="shared" ca="1" si="39"/>
        <v>7603519.3499999996</v>
      </c>
      <c r="CX15" s="8">
        <f t="shared" ca="1" si="40"/>
        <v>8066987.5</v>
      </c>
      <c r="CY15" s="8">
        <f t="shared" ca="1" si="17"/>
        <v>463468.15000000037</v>
      </c>
      <c r="CZ15" s="8">
        <f t="shared" ca="1" si="18"/>
        <v>8414588.6125000007</v>
      </c>
      <c r="DA15" s="8">
        <f t="shared" ca="1" si="41"/>
        <v>7255918.2374999989</v>
      </c>
      <c r="DB15" s="41"/>
      <c r="DC15" s="9">
        <f t="shared" ca="1" si="42"/>
        <v>1786671.3056374905</v>
      </c>
      <c r="DD15" s="9">
        <f t="shared" ca="1" si="43"/>
        <v>7827371.125</v>
      </c>
      <c r="DE15" s="1"/>
    </row>
    <row r="16" spans="1:109" x14ac:dyDescent="0.35">
      <c r="D16" s="59" t="s">
        <v>289</v>
      </c>
      <c r="E16" s="53" t="str">
        <f ca="1">VLOOKUP($D16,'Metric Nature'!$C:$D,2,0)&amp;IF(($F16&lt;(BA16)),"Below",IF(($F16&gt;(AZ16)),"Above","Within"))</f>
        <v>NegativeAbove</v>
      </c>
      <c r="F16" s="54">
        <f t="shared" ca="1" si="3"/>
        <v>15.09758013102719</v>
      </c>
      <c r="G16" s="54">
        <f t="shared" ca="1" si="4"/>
        <v>14.703004363729359</v>
      </c>
      <c r="H16" s="48">
        <f t="shared" ca="1" si="19"/>
        <v>2.6836404148202788E-2</v>
      </c>
      <c r="I16" s="54">
        <f t="shared" ca="1" si="20"/>
        <v>14.637590278792128</v>
      </c>
      <c r="J16" s="48">
        <f t="shared" ca="1" si="21"/>
        <v>3.1425244420287123E-2</v>
      </c>
      <c r="K16" s="29">
        <f ca="1">BC16</f>
        <v>0.23530085144990992</v>
      </c>
      <c r="L16" s="50"/>
      <c r="M16" s="53" t="str">
        <f ca="1">VLOOKUP($D16,'Metric Nature'!$C:$D,2,0)&amp;IF(($N16&lt;(CA16)),"Below",IF(($N16&gt;(BZ16)),"Above","Within"))</f>
        <v>NegativeAbove</v>
      </c>
      <c r="N16" s="54">
        <f t="shared" ca="1" si="6"/>
        <v>13.185298057767694</v>
      </c>
      <c r="O16" s="54">
        <f t="shared" ca="1" si="7"/>
        <v>12.888767923652113</v>
      </c>
      <c r="P16" s="55">
        <f t="shared" ca="1" si="22"/>
        <v>2.3006864261355855E-2</v>
      </c>
      <c r="Q16" s="54">
        <f t="shared" ca="1" si="23"/>
        <v>12.803187931303352</v>
      </c>
      <c r="R16" s="48">
        <f t="shared" ca="1" si="24"/>
        <v>2.9844920539680277E-2</v>
      </c>
      <c r="S16" s="29">
        <f t="shared" ca="1" si="8"/>
        <v>0.18034348826447405</v>
      </c>
      <c r="T16" s="50"/>
      <c r="U16" s="53" t="str">
        <f ca="1">VLOOKUP($D16,'Metric Nature'!$C:$D,2,0)&amp;IF(($V16&lt;(DA16)),"Below",IF(($V16&gt;(CZ16)),"Above","Within"))</f>
        <v>NegativeAbove</v>
      </c>
      <c r="V16" s="54">
        <f t="shared" ca="1" si="9"/>
        <v>21.219818394033513</v>
      </c>
      <c r="W16" s="54">
        <f t="shared" ca="1" si="10"/>
        <v>20.452125143590784</v>
      </c>
      <c r="X16" s="48">
        <f t="shared" ca="1" si="25"/>
        <v>3.7536111531339136E-2</v>
      </c>
      <c r="Y16" s="54">
        <f t="shared" ca="1" si="26"/>
        <v>20.406620592537841</v>
      </c>
      <c r="Z16" s="48">
        <f t="shared" ca="1" si="27"/>
        <v>3.9849704550935644E-2</v>
      </c>
      <c r="AA16" s="29">
        <f t="shared" ca="1" si="44"/>
        <v>0.4474564612531779</v>
      </c>
      <c r="AB16" s="50"/>
      <c r="AC16" s="1"/>
      <c r="AD16" s="1"/>
      <c r="AE16" s="1"/>
      <c r="AF16" s="1"/>
      <c r="AG16" s="1"/>
      <c r="AH16" s="1"/>
      <c r="AI16" s="7" t="str">
        <f>Daily!AI16</f>
        <v>Page Views per Visit</v>
      </c>
      <c r="AJ16" s="17">
        <f t="shared" ref="AJ16" ca="1" si="48">AJ13/AJ11</f>
        <v>14.428525985440519</v>
      </c>
      <c r="AK16" s="17">
        <f t="shared" ref="AK16:AU16" ca="1" si="49">AK13/AK11</f>
        <v>14.530393147743627</v>
      </c>
      <c r="AL16" s="17">
        <f t="shared" ca="1" si="49"/>
        <v>14.462499988699779</v>
      </c>
      <c r="AM16" s="17">
        <f t="shared" ca="1" si="49"/>
        <v>14.508128902399658</v>
      </c>
      <c r="AN16" s="17">
        <f t="shared" ca="1" si="49"/>
        <v>14.414403960848478</v>
      </c>
      <c r="AO16" s="17">
        <f t="shared" ca="1" si="49"/>
        <v>14.307820727089865</v>
      </c>
      <c r="AP16" s="17">
        <f t="shared" ca="1" si="49"/>
        <v>14.620798105830371</v>
      </c>
      <c r="AQ16" s="17">
        <f t="shared" ca="1" si="49"/>
        <v>14.61367032669029</v>
      </c>
      <c r="AR16" s="17">
        <f t="shared" ca="1" si="49"/>
        <v>14.61288831891849</v>
      </c>
      <c r="AS16" s="17">
        <f t="shared" ca="1" si="49"/>
        <v>14.703004363729359</v>
      </c>
      <c r="AT16" s="17">
        <f t="shared" ca="1" si="49"/>
        <v>15.09758013102719</v>
      </c>
      <c r="AU16" s="17">
        <f t="shared" ca="1" si="49"/>
        <v>15.076004100790168</v>
      </c>
      <c r="AV16" s="13"/>
      <c r="AW16" s="8">
        <f t="shared" ca="1" si="28"/>
        <v>14.445512987070149</v>
      </c>
      <c r="AX16" s="8">
        <f t="shared" ca="1" si="29"/>
        <v>14.61723421626033</v>
      </c>
      <c r="AY16" s="10">
        <f t="shared" ca="1" si="12"/>
        <v>0.17172122919018129</v>
      </c>
      <c r="AZ16" s="10">
        <f t="shared" ca="1" si="13"/>
        <v>14.746025138152966</v>
      </c>
      <c r="BA16" s="10">
        <f t="shared" ca="1" si="14"/>
        <v>14.316722065177514</v>
      </c>
      <c r="BB16" s="13"/>
      <c r="BC16" s="9">
        <f t="shared" ca="1" si="30"/>
        <v>0.23530085144990992</v>
      </c>
      <c r="BD16" s="9">
        <f t="shared" ca="1" si="31"/>
        <v>14.637590278792128</v>
      </c>
      <c r="BE16" s="148"/>
      <c r="BF16" s="148"/>
      <c r="BG16" s="1"/>
      <c r="BH16" s="7" t="str">
        <f>Daily!EH16</f>
        <v>Page Views/Visit</v>
      </c>
      <c r="BI16" s="7" t="s">
        <v>3</v>
      </c>
      <c r="BJ16" s="17">
        <f t="shared" ref="BJ16:BU16" ca="1" si="50">BJ13/BJ11</f>
        <v>12.614559640095187</v>
      </c>
      <c r="BK16" s="17">
        <f t="shared" ca="1" si="50"/>
        <v>12.78182837570343</v>
      </c>
      <c r="BL16" s="17">
        <f t="shared" ca="1" si="50"/>
        <v>12.758171413677077</v>
      </c>
      <c r="BM16" s="17">
        <f t="shared" ca="1" si="50"/>
        <v>12.752232155562716</v>
      </c>
      <c r="BN16" s="17">
        <f t="shared" ca="1" si="50"/>
        <v>12.704553881836484</v>
      </c>
      <c r="BO16" s="17">
        <f t="shared" ca="1" si="50"/>
        <v>12.622945074666683</v>
      </c>
      <c r="BP16" s="17">
        <f t="shared" ca="1" si="50"/>
        <v>12.784367620055557</v>
      </c>
      <c r="BQ16" s="17">
        <f t="shared" ca="1" si="50"/>
        <v>12.764421470250339</v>
      </c>
      <c r="BR16" s="17">
        <f t="shared" ca="1" si="50"/>
        <v>12.775194711255404</v>
      </c>
      <c r="BS16" s="17">
        <f t="shared" ca="1" si="50"/>
        <v>12.888767923652113</v>
      </c>
      <c r="BT16" s="17">
        <f t="shared" ca="1" si="50"/>
        <v>13.185298057767694</v>
      </c>
      <c r="BU16" s="17">
        <f t="shared" ca="1" si="50"/>
        <v>13.196193925646796</v>
      </c>
      <c r="BV16" s="13"/>
      <c r="BW16" s="8">
        <f t="shared" ca="1" si="32"/>
        <v>12.728393018699599</v>
      </c>
      <c r="BX16" s="8">
        <f t="shared" ca="1" si="33"/>
        <v>12.783097997879494</v>
      </c>
      <c r="BY16" s="8">
        <f t="shared" ca="1" si="34"/>
        <v>5.4704979179895474E-2</v>
      </c>
      <c r="BZ16" s="8">
        <f t="shared" ca="1" si="35"/>
        <v>12.824126732264416</v>
      </c>
      <c r="CA16" s="8">
        <f t="shared" ca="1" si="36"/>
        <v>12.687364284314677</v>
      </c>
      <c r="CB16" s="42"/>
      <c r="CC16" s="138">
        <f t="shared" ca="1" si="37"/>
        <v>0.18034348826447405</v>
      </c>
      <c r="CD16" s="9">
        <f t="shared" ca="1" si="38"/>
        <v>12.803187931303352</v>
      </c>
      <c r="CE16" s="147"/>
      <c r="CF16" s="147"/>
      <c r="CG16" s="1"/>
      <c r="CH16" s="7" t="str">
        <f>Daily!IG16</f>
        <v>Page Views/Visit</v>
      </c>
      <c r="CI16" s="7" t="s">
        <v>4</v>
      </c>
      <c r="CJ16" s="17">
        <f t="shared" ref="CJ16" ca="1" si="51">CJ13/CJ11</f>
        <v>20.251804368645264</v>
      </c>
      <c r="CK16" s="17">
        <f t="shared" ref="CK16:CU16" ca="1" si="52">CK13/CK11</f>
        <v>20.096404884929822</v>
      </c>
      <c r="CL16" s="17">
        <f t="shared" ca="1" si="52"/>
        <v>19.950254260241937</v>
      </c>
      <c r="CM16" s="17">
        <f t="shared" ca="1" si="52"/>
        <v>20.013334713442863</v>
      </c>
      <c r="CN16" s="17">
        <f t="shared" ca="1" si="52"/>
        <v>19.792654431880894</v>
      </c>
      <c r="CO16" s="17">
        <f t="shared" ca="1" si="52"/>
        <v>19.711601659880138</v>
      </c>
      <c r="CP16" s="17">
        <f t="shared" ca="1" si="52"/>
        <v>20.40709390568648</v>
      </c>
      <c r="CQ16" s="17">
        <f t="shared" ca="1" si="52"/>
        <v>20.380197723894391</v>
      </c>
      <c r="CR16" s="17">
        <f t="shared" ca="1" si="52"/>
        <v>20.387065596979706</v>
      </c>
      <c r="CS16" s="17">
        <f t="shared" ca="1" si="52"/>
        <v>20.452125143590784</v>
      </c>
      <c r="CT16" s="17">
        <f t="shared" ca="1" si="52"/>
        <v>21.219818394033513</v>
      </c>
      <c r="CU16" s="17">
        <f t="shared" ca="1" si="52"/>
        <v>21.111512446284713</v>
      </c>
      <c r="CV16" s="144"/>
      <c r="CW16" s="8">
        <f t="shared" ca="1" si="39"/>
        <v>19.9817944868424</v>
      </c>
      <c r="CX16" s="8">
        <f t="shared" ca="1" si="40"/>
        <v>20.397079751333095</v>
      </c>
      <c r="CY16" s="8">
        <f t="shared" ca="1" si="17"/>
        <v>0.41528526449069503</v>
      </c>
      <c r="CZ16" s="8">
        <f t="shared" ca="1" si="18"/>
        <v>20.708543699701117</v>
      </c>
      <c r="DA16" s="8">
        <f t="shared" ca="1" si="41"/>
        <v>19.670330538474378</v>
      </c>
      <c r="DB16" s="41"/>
      <c r="DC16" s="9">
        <f t="shared" ca="1" si="42"/>
        <v>0.4474564612531779</v>
      </c>
      <c r="DD16" s="9">
        <f t="shared" ca="1" si="43"/>
        <v>20.406620592537841</v>
      </c>
      <c r="DE16" s="1"/>
    </row>
    <row r="17" spans="1:109" ht="16" customHeight="1" x14ac:dyDescent="0.35">
      <c r="D17" s="61" t="s">
        <v>291</v>
      </c>
      <c r="E17" s="53" t="str">
        <f ca="1">VLOOKUP($D17,'Metric Nature'!$C:$D,2,0)&amp;IF(($F17&lt;(BA17)),"Below",IF(($F17&gt;(AZ17)),"Above","Within"))</f>
        <v>PositiveAbove</v>
      </c>
      <c r="F17" s="55">
        <f t="shared" ca="1" si="3"/>
        <v>3.9613265443532782E-2</v>
      </c>
      <c r="G17" s="55">
        <f t="shared" ca="1" si="4"/>
        <v>3.575808766719675E-2</v>
      </c>
      <c r="H17" s="55">
        <f t="shared" ca="1" si="19"/>
        <v>0.10781275028509536</v>
      </c>
      <c r="I17" s="55">
        <f t="shared" ca="1" si="20"/>
        <v>3.6389089795238576E-2</v>
      </c>
      <c r="J17" s="55">
        <f t="shared" ca="1" si="21"/>
        <v>8.8602811074325952E-2</v>
      </c>
      <c r="K17" s="74">
        <f t="shared" ref="K17:K24" ca="1" si="53">BC17</f>
        <v>2.1736514612044227E-3</v>
      </c>
      <c r="L17" s="50"/>
      <c r="M17" s="53" t="str">
        <f ca="1">VLOOKUP($D17,'Metric Nature'!$C:$D,2,0)&amp;IF(($N17&lt;(CA17)),"Below",IF(($N17&gt;(BZ17)),"Above","Within"))</f>
        <v>PositiveAbove</v>
      </c>
      <c r="N17" s="55">
        <f t="shared" ca="1" si="6"/>
        <v>3.5856406301750431E-2</v>
      </c>
      <c r="O17" s="55">
        <f t="shared" ca="1" si="7"/>
        <v>3.2133447690893407E-2</v>
      </c>
      <c r="P17" s="55">
        <f t="shared" ca="1" si="22"/>
        <v>0.1158592954814527</v>
      </c>
      <c r="Q17" s="55">
        <f t="shared" ca="1" si="23"/>
        <v>3.2764862196505672E-2</v>
      </c>
      <c r="R17" s="48">
        <f t="shared" ca="1" si="24"/>
        <v>9.4355474065582007E-2</v>
      </c>
      <c r="S17" s="74">
        <f t="shared" ca="1" si="8"/>
        <v>2.4381937784862221E-3</v>
      </c>
      <c r="T17" s="50"/>
      <c r="U17" s="53" t="str">
        <f ca="1">VLOOKUP($D17,'Metric Nature'!$C:$D,2,0)&amp;IF(($V17&lt;(DA17)),"Below",IF(($V17&gt;(CZ17)),"Above","Within"))</f>
        <v>PositiveAbove</v>
      </c>
      <c r="V17" s="55">
        <f t="shared" ca="1" si="9"/>
        <v>5.164098201744842E-2</v>
      </c>
      <c r="W17" s="55">
        <f t="shared" ca="1" si="10"/>
        <v>4.7244183165529204E-2</v>
      </c>
      <c r="X17" s="48">
        <f t="shared" ca="1" si="25"/>
        <v>9.3065401014854554E-2</v>
      </c>
      <c r="Y17" s="55">
        <f t="shared" ca="1" si="26"/>
        <v>4.7788207053907052E-2</v>
      </c>
      <c r="Z17" s="48">
        <f t="shared" ca="1" si="27"/>
        <v>8.0621877259284505E-2</v>
      </c>
      <c r="AA17" s="55">
        <f t="shared" ca="1" si="44"/>
        <v>1.6605845717707268E-3</v>
      </c>
      <c r="AB17" s="50"/>
      <c r="AC17" s="1"/>
      <c r="AD17" s="1"/>
      <c r="AE17" s="1"/>
      <c r="AF17" s="1"/>
      <c r="AG17" s="1"/>
      <c r="AH17" s="1"/>
      <c r="AI17" s="7" t="s">
        <v>8</v>
      </c>
      <c r="AJ17" s="145">
        <f ca="1">(SUM(OFFSET(Data!$A$1,MATCH(($AI17),Data!$C:$C,0)-1,MATCH(Weekly!AJ$9,Data!$2:$2,0)-1,2,COUNTIF(Data!$2:$2,Weekly!AJ$9))))/AJ$11</f>
        <v>3.5718923403673074E-2</v>
      </c>
      <c r="AK17" s="145">
        <f ca="1">(SUM(OFFSET(Data!$A$1,MATCH(($AI17),Data!$C:$C,0)-1,MATCH(Weekly!AK$9,Data!$2:$2,0)-1,2,COUNTIF(Data!$2:$2,Weekly!AK$9))))/AK$11</f>
        <v>3.6285473421424012E-2</v>
      </c>
      <c r="AL17" s="145">
        <f ca="1">(SUM(OFFSET(Data!$A$1,MATCH(($AI17),Data!$C:$C,0)-1,MATCH(Weekly!AL$9,Data!$2:$2,0)-1,2,COUNTIF(Data!$2:$2,Weekly!AL$9))))/AL$11</f>
        <v>3.7542048124479623E-2</v>
      </c>
      <c r="AM17" s="145">
        <f ca="1">(SUM(OFFSET(Data!$A$1,MATCH(($AI17),Data!$C:$C,0)-1,MATCH(Weekly!AM$9,Data!$2:$2,0)-1,2,COUNTIF(Data!$2:$2,Weekly!AM$9))))/AM$11</f>
        <v>3.678116870450257E-2</v>
      </c>
      <c r="AN17" s="145">
        <f ca="1">(SUM(OFFSET(Data!$A$1,MATCH(($AI17),Data!$C:$C,0)-1,MATCH(Weekly!AN$9,Data!$2:$2,0)-1,2,COUNTIF(Data!$2:$2,Weekly!AN$9))))/AN$11</f>
        <v>3.5585512010853811E-2</v>
      </c>
      <c r="AO17" s="145">
        <f ca="1">(SUM(OFFSET(Data!$A$1,MATCH(($AI17),Data!$C:$C,0)-1,MATCH(Weekly!AO$9,Data!$2:$2,0)-1,2,COUNTIF(Data!$2:$2,Weekly!AO$9))))/AO$11</f>
        <v>3.6106756197124772E-2</v>
      </c>
      <c r="AP17" s="145">
        <f ca="1">(SUM(OFFSET(Data!$A$1,MATCH(($AI17),Data!$C:$C,0)-1,MATCH(Weekly!AP$9,Data!$2:$2,0)-1,2,COUNTIF(Data!$2:$2,Weekly!AP$9))))/AP$11</f>
        <v>3.704920275147789E-2</v>
      </c>
      <c r="AQ17" s="145">
        <f ca="1">(SUM(OFFSET(Data!$A$1,MATCH(($AI17),Data!$C:$C,0)-1,MATCH(Weekly!AQ$9,Data!$2:$2,0)-1,2,COUNTIF(Data!$2:$2,Weekly!AQ$9))))/AQ$11</f>
        <v>3.6768293672732967E-2</v>
      </c>
      <c r="AR17" s="145">
        <f ca="1">(SUM(OFFSET(Data!$A$1,MATCH(($AI17),Data!$C:$C,0)-1,MATCH(Weekly!AR$9,Data!$2:$2,0)-1,2,COUNTIF(Data!$2:$2,Weekly!AR$9))))/AR$11</f>
        <v>3.604120922440579E-2</v>
      </c>
      <c r="AS17" s="145">
        <f ca="1">(SUM(OFFSET(Data!$A$1,MATCH(($AI17),Data!$C:$C,0)-1,MATCH(Weekly!AS$9,Data!$2:$2,0)-1,2,COUNTIF(Data!$2:$2,Weekly!AS$9))))/AS$11</f>
        <v>3.575808766719675E-2</v>
      </c>
      <c r="AT17" s="145">
        <f ca="1">(SUM(OFFSET(Data!$A$1,MATCH(($AI17),Data!$C:$C,0)-1,MATCH(Weekly!AT$9,Data!$2:$2,0)-1,2,COUNTIF(Data!$2:$2,Weekly!AT$9))))/AT$11</f>
        <v>3.9613265443532782E-2</v>
      </c>
      <c r="AU17" s="145">
        <f ca="1">(SUM(OFFSET(Data!$A$1,MATCH(($AI17),Data!$C:$C,0)-1,MATCH(Weekly!AU$9,Data!$2:$2,0)-1,2,COUNTIF(Data!$2:$2,Weekly!AU$9))))/AU$11</f>
        <v>4.353486252821618E-2</v>
      </c>
      <c r="AV17" s="165"/>
      <c r="AW17" s="12">
        <f t="shared" ca="1" si="28"/>
        <v>3.589964844580127E-2</v>
      </c>
      <c r="AX17" s="12">
        <f t="shared" ca="1" si="29"/>
        <v>3.6915185727990227E-2</v>
      </c>
      <c r="AY17" s="12">
        <f t="shared" ca="1" si="12"/>
        <v>1.0155372821889566E-3</v>
      </c>
      <c r="AZ17" s="12">
        <f ca="1">AX17+(0.75*AY17)</f>
        <v>3.7676838689631946E-2</v>
      </c>
      <c r="BA17" s="12">
        <f ca="1">AW17-(0.75*AY17)</f>
        <v>3.5137995484159551E-2</v>
      </c>
      <c r="BB17" s="165"/>
      <c r="BC17" s="12">
        <f t="shared" ca="1" si="30"/>
        <v>2.1736514612044227E-3</v>
      </c>
      <c r="BD17" s="12">
        <f ca="1">SUMPRODUCT(AP17:AS17,AP$11:AS$11)/SUM(AP$11:AS$11)</f>
        <v>3.6389089795238576E-2</v>
      </c>
      <c r="BE17" s="104"/>
      <c r="BF17" s="104"/>
      <c r="BG17" s="1"/>
      <c r="BH17" s="7" t="s">
        <v>8</v>
      </c>
      <c r="BI17" s="7" t="s">
        <v>3</v>
      </c>
      <c r="BJ17" s="145">
        <f ca="1">(SUM(OFFSET(Data!$A$1,MATCH(($BH17&amp;$BI17),Data!$B:$B,0)-1,MATCH(Weekly!BJ$9,Data!$2:$2,0)-1,1,COUNTIF(Data!$2:$2,Weekly!BJ$9))))/BJ$11</f>
        <v>3.1233355202549325E-2</v>
      </c>
      <c r="BK17" s="145">
        <f ca="1">(SUM(OFFSET(Data!$A$1,MATCH(($BH17&amp;$BI17),Data!$B:$B,0)-1,MATCH(Weekly!BK$9,Data!$2:$2,0)-1,1,COUNTIF(Data!$2:$2,Weekly!BK$9))))/BK$11</f>
        <v>3.2156143613146948E-2</v>
      </c>
      <c r="BL17" s="145">
        <f ca="1">(SUM(OFFSET(Data!$A$1,MATCH(($BH17&amp;$BI17),Data!$B:$B,0)-1,MATCH(Weekly!BL$9,Data!$2:$2,0)-1,1,COUNTIF(Data!$2:$2,Weekly!BL$9))))/BL$11</f>
        <v>3.3724704990284821E-2</v>
      </c>
      <c r="BM17" s="145">
        <f ca="1">(SUM(OFFSET(Data!$A$1,MATCH(($BH17&amp;$BI17),Data!$B:$B,0)-1,MATCH(Weekly!BM$9,Data!$2:$2,0)-1,1,COUNTIF(Data!$2:$2,Weekly!BM$9))))/BM$11</f>
        <v>3.2810381472909607E-2</v>
      </c>
      <c r="BN17" s="145">
        <f ca="1">(SUM(OFFSET(Data!$A$1,MATCH(($BH17&amp;$BI17),Data!$B:$B,0)-1,MATCH(Weekly!BN$9,Data!$2:$2,0)-1,1,COUNTIF(Data!$2:$2,Weekly!BN$9))))/BN$11</f>
        <v>3.1687292979919519E-2</v>
      </c>
      <c r="BO17" s="145">
        <f ca="1">(SUM(OFFSET(Data!$A$1,MATCH(($BH17&amp;$BI17),Data!$B:$B,0)-1,MATCH(Weekly!BO$9,Data!$2:$2,0)-1,1,COUNTIF(Data!$2:$2,Weekly!BO$9))))/BO$11</f>
        <v>3.2397397731199942E-2</v>
      </c>
      <c r="BP17" s="145">
        <f ca="1">(SUM(OFFSET(Data!$A$1,MATCH(($BH17&amp;$BI17),Data!$B:$B,0)-1,MATCH(Weekly!BP$9,Data!$2:$2,0)-1,1,COUNTIF(Data!$2:$2,Weekly!BP$9))))/BP$11</f>
        <v>3.3428887949839538E-2</v>
      </c>
      <c r="BQ17" s="145">
        <f ca="1">(SUM(OFFSET(Data!$A$1,MATCH(($BH17&amp;$BI17),Data!$B:$B,0)-1,MATCH(Weekly!BQ$9,Data!$2:$2,0)-1,1,COUNTIF(Data!$2:$2,Weekly!BQ$9))))/BQ$11</f>
        <v>3.3240979763344503E-2</v>
      </c>
      <c r="BR17" s="145">
        <f ca="1">(SUM(OFFSET(Data!$A$1,MATCH(($BH17&amp;$BI17),Data!$B:$B,0)-1,MATCH(Weekly!BR$9,Data!$2:$2,0)-1,1,COUNTIF(Data!$2:$2,Weekly!BR$9))))/BR$11</f>
        <v>3.2322909482396085E-2</v>
      </c>
      <c r="BS17" s="145">
        <f ca="1">(SUM(OFFSET(Data!$A$1,MATCH(($BH17&amp;$BI17),Data!$B:$B,0)-1,MATCH(Weekly!BS$9,Data!$2:$2,0)-1,1,COUNTIF(Data!$2:$2,Weekly!BS$9))))/BS$11</f>
        <v>3.2133447690893407E-2</v>
      </c>
      <c r="BT17" s="145">
        <f ca="1">(SUM(OFFSET(Data!$A$1,MATCH(($BH17&amp;$BI17),Data!$B:$B,0)-1,MATCH(Weekly!BT$9,Data!$2:$2,0)-1,1,COUNTIF(Data!$2:$2,Weekly!BT$9))))/BT$11</f>
        <v>3.5856406301750431E-2</v>
      </c>
      <c r="BU17" s="145">
        <f ca="1">(SUM(OFFSET(Data!$A$1,MATCH(($BH17&amp;$BI17),Data!$B:$B,0)-1,MATCH(Weekly!BU$9,Data!$2:$2,0)-1,1,COUNTIF(Data!$2:$2,Weekly!BU$9))))/BU$11</f>
        <v>4.0606459716709044E-2</v>
      </c>
      <c r="BV17" s="13"/>
      <c r="BW17" s="12">
        <f t="shared" ca="1" si="32"/>
        <v>3.2144795652020178E-2</v>
      </c>
      <c r="BX17" s="12">
        <f t="shared" ca="1" si="33"/>
        <v>3.3334933856592017E-2</v>
      </c>
      <c r="BY17" s="12">
        <f t="shared" ca="1" si="34"/>
        <v>1.1901382045718389E-3</v>
      </c>
      <c r="BZ17" s="12">
        <f t="shared" ca="1" si="35"/>
        <v>3.4227537510020896E-2</v>
      </c>
      <c r="CA17" s="12">
        <f t="shared" ca="1" si="36"/>
        <v>3.1252191998591299E-2</v>
      </c>
      <c r="CB17" s="42"/>
      <c r="CC17" s="12">
        <f t="shared" ca="1" si="37"/>
        <v>2.4381937784862221E-3</v>
      </c>
      <c r="CD17" s="12">
        <f ca="1">SUMPRODUCT(BP17:BS17,BP$11:BS$11)/SUM(BP$11:BS$11)</f>
        <v>3.2764862196505672E-2</v>
      </c>
      <c r="CE17" s="104"/>
      <c r="CF17" s="104"/>
      <c r="CG17" s="1"/>
      <c r="CH17" s="7" t="s">
        <v>8</v>
      </c>
      <c r="CI17" s="7" t="s">
        <v>4</v>
      </c>
      <c r="CJ17" s="145">
        <f ca="1">(SUM(OFFSET(Data!$A$1,MATCH(($CH17&amp;$CI17),Data!$B:$B,0)-1,MATCH(Weekly!CJ$9,Data!$2:$2,0)-1,1,COUNTIF(Data!$2:$2,Weekly!CJ$9))))/CJ$11</f>
        <v>5.0118701221503449E-2</v>
      </c>
      <c r="CK17" s="145">
        <f ca="1">(SUM(OFFSET(Data!$A$1,MATCH(($CH17&amp;$CI17),Data!$B:$B,0)-1,MATCH(Weekly!CK$9,Data!$2:$2,0)-1,1,COUNTIF(Data!$2:$2,Weekly!CK$9))))/CK$11</f>
        <v>4.9429909674000294E-2</v>
      </c>
      <c r="CL17" s="145">
        <f ca="1">(SUM(OFFSET(Data!$A$1,MATCH(($CH17&amp;$CI17),Data!$B:$B,0)-1,MATCH(Weekly!CL$9,Data!$2:$2,0)-1,1,COUNTIF(Data!$2:$2,Weekly!CL$9))))/CL$11</f>
        <v>4.9833481476960172E-2</v>
      </c>
      <c r="CM17" s="145">
        <f ca="1">(SUM(OFFSET(Data!$A$1,MATCH(($CH17&amp;$CI17),Data!$B:$B,0)-1,MATCH(Weekly!CM$9,Data!$2:$2,0)-1,1,COUNTIF(Data!$2:$2,Weekly!CM$9))))/CM$11</f>
        <v>4.9230648425425898E-2</v>
      </c>
      <c r="CN17" s="145">
        <f ca="1">(SUM(OFFSET(Data!$A$1,MATCH(($CH17&amp;$CI17),Data!$B:$B,0)-1,MATCH(Weekly!CN$9,Data!$2:$2,0)-1,1,COUNTIF(Data!$2:$2,Weekly!CN$9))))/CN$11</f>
        <v>4.7847170852560267E-2</v>
      </c>
      <c r="CO17" s="145">
        <f ca="1">(SUM(OFFSET(Data!$A$1,MATCH(($CH17&amp;$CI17),Data!$B:$B,0)-1,MATCH(Weekly!CO$9,Data!$2:$2,0)-1,1,COUNTIF(Data!$2:$2,Weekly!CO$9))))/CO$11</f>
        <v>4.8003515772361519E-2</v>
      </c>
      <c r="CP17" s="145">
        <f ca="1">(SUM(OFFSET(Data!$A$1,MATCH(($CH17&amp;$CI17),Data!$B:$B,0)-1,MATCH(Weekly!CP$9,Data!$2:$2,0)-1,1,COUNTIF(Data!$2:$2,Weekly!CP$9))))/CP$11</f>
        <v>4.8456229858217847E-2</v>
      </c>
      <c r="CQ17" s="145">
        <f ca="1">(SUM(OFFSET(Data!$A$1,MATCH(($CH17&amp;$CI17),Data!$B:$B,0)-1,MATCH(Weekly!CQ$9,Data!$2:$2,0)-1,1,COUNTIF(Data!$2:$2,Weekly!CQ$9))))/CQ$11</f>
        <v>4.7767544653039395E-2</v>
      </c>
      <c r="CR17" s="145">
        <f ca="1">(SUM(OFFSET(Data!$A$1,MATCH(($CH17&amp;$CI17),Data!$B:$B,0)-1,MATCH(Weekly!CR$9,Data!$2:$2,0)-1,1,COUNTIF(Data!$2:$2,Weekly!CR$9))))/CR$11</f>
        <v>4.7724398301085415E-2</v>
      </c>
      <c r="CS17" s="145">
        <f ca="1">(SUM(OFFSET(Data!$A$1,MATCH(($CH17&amp;$CI17),Data!$B:$B,0)-1,MATCH(Weekly!CS$9,Data!$2:$2,0)-1,1,COUNTIF(Data!$2:$2,Weekly!CS$9))))/CS$11</f>
        <v>4.7244183165529204E-2</v>
      </c>
      <c r="CT17" s="145">
        <f ca="1">(SUM(OFFSET(Data!$A$1,MATCH(($CH17&amp;$CI17),Data!$B:$B,0)-1,MATCH(Weekly!CT$9,Data!$2:$2,0)-1,1,COUNTIF(Data!$2:$2,Weekly!CT$9))))/CT$11</f>
        <v>5.164098201744842E-2</v>
      </c>
      <c r="CU17" s="145">
        <f ca="1">(SUM(OFFSET(Data!$A$1,MATCH(($CH17&amp;$CI17),Data!$B:$B,0)-1,MATCH(Weekly!CU$9,Data!$2:$2,0)-1,1,COUNTIF(Data!$2:$2,Weekly!CU$9))))/CU$11</f>
        <v>5.2937088264372205E-2</v>
      </c>
      <c r="CV17" s="165"/>
      <c r="CW17" s="12">
        <f t="shared" ca="1" si="39"/>
        <v>4.7807357752799831E-2</v>
      </c>
      <c r="CX17" s="12">
        <f t="shared" ca="1" si="40"/>
        <v>4.9631695575480236E-2</v>
      </c>
      <c r="CY17" s="12">
        <f t="shared" ca="1" si="17"/>
        <v>1.8243378226804052E-3</v>
      </c>
      <c r="CZ17" s="12">
        <f t="shared" ca="1" si="18"/>
        <v>5.099994894249054E-2</v>
      </c>
      <c r="DA17" s="12">
        <f ca="1">CW17-(0.75*CY17)</f>
        <v>4.6439104385789527E-2</v>
      </c>
      <c r="DB17" s="43"/>
      <c r="DC17" s="12">
        <f t="shared" ca="1" si="42"/>
        <v>1.6605845717707268E-3</v>
      </c>
      <c r="DD17" s="12">
        <f ca="1">SUMPRODUCT(CP17:CS17,CP$11:CS$11)/SUM(CP$11:CS$11)</f>
        <v>4.7788207053907052E-2</v>
      </c>
      <c r="DE17" s="1"/>
    </row>
    <row r="18" spans="1:109" ht="16" customHeight="1" x14ac:dyDescent="0.35">
      <c r="D18" s="59" t="s">
        <v>294</v>
      </c>
      <c r="E18" s="53" t="str">
        <f ca="1">VLOOKUP($D18,'Metric Nature'!$C:$D,2,0)&amp;IF(($F18&lt;(BA18)),"Below",IF(($F18&gt;(AZ18)),"Above","Within"))</f>
        <v>NegativeWithin</v>
      </c>
      <c r="F18" s="55">
        <f t="shared" ca="1" si="3"/>
        <v>5.3217906860894025E-2</v>
      </c>
      <c r="G18" s="55">
        <f t="shared" ca="1" si="4"/>
        <v>6.241411665547069E-2</v>
      </c>
      <c r="H18" s="78">
        <f t="shared" ca="1" si="19"/>
        <v>-0.14734182405144403</v>
      </c>
      <c r="I18" s="55">
        <f t="shared" ca="1" si="20"/>
        <v>5.5716630037653925E-2</v>
      </c>
      <c r="J18" s="78">
        <f t="shared" ca="1" si="21"/>
        <v>-4.484699047791E-2</v>
      </c>
      <c r="K18" s="77">
        <f t="shared" ca="1" si="53"/>
        <v>4.1204091601569921E-3</v>
      </c>
      <c r="L18" s="50"/>
      <c r="M18" s="53" t="str">
        <f ca="1">VLOOKUP($D18,'Metric Nature'!$C:$D,2,0)&amp;IF(($N18&lt;(CA18)),"Below",IF(($N18&gt;(BZ18)),"Above","Within"))</f>
        <v>NegativeWithin</v>
      </c>
      <c r="N18" s="55">
        <f t="shared" ca="1" si="6"/>
        <v>1.7594528728131966E-2</v>
      </c>
      <c r="O18" s="55">
        <f t="shared" ca="1" si="7"/>
        <v>2.2676440763099784E-2</v>
      </c>
      <c r="P18" s="55">
        <f t="shared" ca="1" si="22"/>
        <v>-0.2241053650375924</v>
      </c>
      <c r="Q18" s="55">
        <f t="shared" ca="1" si="23"/>
        <v>1.9257123490203205E-2</v>
      </c>
      <c r="R18" s="78">
        <f t="shared" ca="1" si="24"/>
        <v>-8.6336610081825638E-2</v>
      </c>
      <c r="S18" s="77">
        <f t="shared" ca="1" si="8"/>
        <v>1.9907969838720112E-3</v>
      </c>
      <c r="T18" s="50"/>
      <c r="U18" s="53" t="str">
        <f ca="1">VLOOKUP($D18,'Metric Nature'!$C:$D,2,0)&amp;IF(($V18&lt;(DA18)),"Below",IF(($V18&gt;(CZ18)),"Above","Within"))</f>
        <v>NegativeWithin</v>
      </c>
      <c r="V18" s="55">
        <f t="shared" ca="1" si="9"/>
        <v>0.16726740390512176</v>
      </c>
      <c r="W18" s="55">
        <f t="shared" ca="1" si="10"/>
        <v>0.18833855140362338</v>
      </c>
      <c r="X18" s="78">
        <f t="shared" ca="1" si="25"/>
        <v>-0.11187909932122496</v>
      </c>
      <c r="Y18" s="55">
        <f t="shared" ca="1" si="26"/>
        <v>0.17039104796683832</v>
      </c>
      <c r="Z18" s="78">
        <f t="shared" ca="1" si="27"/>
        <v>-1.8332207583607821E-2</v>
      </c>
      <c r="AA18" s="48">
        <f ca="1">DC18</f>
        <v>1.0853443321720432E-2</v>
      </c>
      <c r="AB18" s="50"/>
      <c r="AC18" s="1"/>
      <c r="AD18" s="1"/>
      <c r="AE18" s="1"/>
      <c r="AF18" s="1"/>
      <c r="AG18" s="1"/>
      <c r="AH18" s="1"/>
      <c r="AI18" s="7" t="s">
        <v>9</v>
      </c>
      <c r="AJ18" s="145">
        <f ca="1">(SUM(OFFSET(Data!$A$1,MATCH(($AI18),Data!$C:$C,0)-1,MATCH(Weekly!AJ$9,Data!$2:$2,0)-1,2,COUNTIF(Data!$2:$2,Weekly!AJ$9))))/AJ$11</f>
        <v>4.7775421790068426E-2</v>
      </c>
      <c r="AK18" s="145">
        <f ca="1">(SUM(OFFSET(Data!$A$1,MATCH(($AI18),Data!$C:$C,0)-1,MATCH(Weekly!AK$9,Data!$2:$2,0)-1,2,COUNTIF(Data!$2:$2,Weekly!AK$9))))/AK$11</f>
        <v>5.5001560294919025E-2</v>
      </c>
      <c r="AL18" s="145">
        <f ca="1">(SUM(OFFSET(Data!$A$1,MATCH(($AI18),Data!$C:$C,0)-1,MATCH(Weekly!AL$9,Data!$2:$2,0)-1,2,COUNTIF(Data!$2:$2,Weekly!AL$9))))/AL$11</f>
        <v>4.7912035459191281E-2</v>
      </c>
      <c r="AM18" s="145">
        <f ca="1">(SUM(OFFSET(Data!$A$1,MATCH(($AI18),Data!$C:$C,0)-1,MATCH(Weekly!AM$9,Data!$2:$2,0)-1,2,COUNTIF(Data!$2:$2,Weekly!AM$9))))/AM$11</f>
        <v>4.916182022506823E-2</v>
      </c>
      <c r="AN18" s="145">
        <f ca="1">(SUM(OFFSET(Data!$A$1,MATCH(($AI18),Data!$C:$C,0)-1,MATCH(Weekly!AN$9,Data!$2:$2,0)-1,2,COUNTIF(Data!$2:$2,Weekly!AN$9))))/AN$11</f>
        <v>5.0924924964618423E-2</v>
      </c>
      <c r="AO18" s="145">
        <f ca="1">(SUM(OFFSET(Data!$A$1,MATCH(($AI18),Data!$C:$C,0)-1,MATCH(Weekly!AO$9,Data!$2:$2,0)-1,2,COUNTIF(Data!$2:$2,Weekly!AO$9))))/AO$11</f>
        <v>5.6303799621368986E-2</v>
      </c>
      <c r="AP18" s="145">
        <f ca="1">(SUM(OFFSET(Data!$A$1,MATCH(($AI18),Data!$C:$C,0)-1,MATCH(Weekly!AP$9,Data!$2:$2,0)-1,2,COUNTIF(Data!$2:$2,Weekly!AP$9))))/AP$11</f>
        <v>5.0402019779739203E-2</v>
      </c>
      <c r="AQ18" s="145">
        <f ca="1">(SUM(OFFSET(Data!$A$1,MATCH(($AI18),Data!$C:$C,0)-1,MATCH(Weekly!AQ$9,Data!$2:$2,0)-1,2,COUNTIF(Data!$2:$2,Weekly!AQ$9))))/AQ$11</f>
        <v>5.6447246674897665E-2</v>
      </c>
      <c r="AR18" s="145">
        <f ca="1">(SUM(OFFSET(Data!$A$1,MATCH(($AI18),Data!$C:$C,0)-1,MATCH(Weekly!AR$9,Data!$2:$2,0)-1,2,COUNTIF(Data!$2:$2,Weekly!AR$9))))/AR$11</f>
        <v>5.326883796221607E-2</v>
      </c>
      <c r="AS18" s="145">
        <f ca="1">(SUM(OFFSET(Data!$A$1,MATCH(($AI18),Data!$C:$C,0)-1,MATCH(Weekly!AS$9,Data!$2:$2,0)-1,2,COUNTIF(Data!$2:$2,Weekly!AS$9))))/AS$11</f>
        <v>6.241411665547069E-2</v>
      </c>
      <c r="AT18" s="145">
        <f ca="1">(SUM(OFFSET(Data!$A$1,MATCH(($AI18),Data!$C:$C,0)-1,MATCH(Weekly!AT$9,Data!$2:$2,0)-1,2,COUNTIF(Data!$2:$2,Weekly!AT$9))))/AT$11</f>
        <v>5.3217906860894025E-2</v>
      </c>
      <c r="AU18" s="145">
        <f ca="1">(SUM(OFFSET(Data!$A$1,MATCH(($AI18),Data!$C:$C,0)-1,MATCH(Weekly!AU$9,Data!$2:$2,0)-1,2,COUNTIF(Data!$2:$2,Weekly!AU$9))))/AU$11</f>
        <v>4.9813906886026396E-2</v>
      </c>
      <c r="AV18" s="166"/>
      <c r="AW18" s="12">
        <f t="shared" ca="1" si="28"/>
        <v>4.9781920002403716E-2</v>
      </c>
      <c r="AX18" s="12">
        <f t="shared" ca="1" si="29"/>
        <v>5.5652679958144005E-2</v>
      </c>
      <c r="AY18" s="12">
        <f t="shared" ca="1" si="12"/>
        <v>5.8707599557402887E-3</v>
      </c>
      <c r="AZ18" s="12">
        <f ca="1">AX18+(0.75*AY18)</f>
        <v>6.005574992494922E-2</v>
      </c>
      <c r="BA18" s="12">
        <f ca="1">AW18-(0.75*AY18)</f>
        <v>4.5378850035598502E-2</v>
      </c>
      <c r="BB18" s="165"/>
      <c r="BC18" s="12">
        <f t="shared" ca="1" si="30"/>
        <v>4.1204091601569921E-3</v>
      </c>
      <c r="BD18" s="12">
        <f t="shared" ref="BD18:BD24" ca="1" si="54">SUMPRODUCT(AP18:AS18,AP$11:AS$11)/SUM(AP$11:AS$11)</f>
        <v>5.5716630037653925E-2</v>
      </c>
      <c r="BE18" s="104"/>
      <c r="BF18" s="104"/>
      <c r="BG18" s="1"/>
      <c r="BH18" s="7" t="s">
        <v>9</v>
      </c>
      <c r="BI18" s="7" t="s">
        <v>3</v>
      </c>
      <c r="BJ18" s="145">
        <f ca="1">(SUM(OFFSET(Data!$A$1,MATCH(($BH18&amp;$BI18),Data!$B:$B,0)-1,MATCH(Weekly!BJ$9,Data!$2:$2,0)-1,1,COUNTIF(Data!$2:$2,Weekly!BJ$9))))/BJ$11</f>
        <v>1.5530953322558744E-2</v>
      </c>
      <c r="BK18" s="145">
        <f ca="1">(SUM(OFFSET(Data!$A$1,MATCH(($BH18&amp;$BI18),Data!$B:$B,0)-1,MATCH(Weekly!BK$9,Data!$2:$2,0)-1,1,COUNTIF(Data!$2:$2,Weekly!BK$9))))/BK$11</f>
        <v>1.7938789725409451E-2</v>
      </c>
      <c r="BL18" s="145">
        <f ca="1">(SUM(OFFSET(Data!$A$1,MATCH(($BH18&amp;$BI18),Data!$B:$B,0)-1,MATCH(Weekly!BL$9,Data!$2:$2,0)-1,1,COUNTIF(Data!$2:$2,Weekly!BL$9))))/BL$11</f>
        <v>1.5981470072508414E-2</v>
      </c>
      <c r="BM18" s="145">
        <f ca="1">(SUM(OFFSET(Data!$A$1,MATCH(($BH18&amp;$BI18),Data!$B:$B,0)-1,MATCH(Weekly!BM$9,Data!$2:$2,0)-1,1,COUNTIF(Data!$2:$2,Weekly!BM$9))))/BM$11</f>
        <v>1.5498439796405099E-2</v>
      </c>
      <c r="BN18" s="145">
        <f ca="1">(SUM(OFFSET(Data!$A$1,MATCH(($BH18&amp;$BI18),Data!$B:$B,0)-1,MATCH(Weekly!BN$9,Data!$2:$2,0)-1,1,COUNTIF(Data!$2:$2,Weekly!BN$9))))/BN$11</f>
        <v>1.6608889762662598E-2</v>
      </c>
      <c r="BO18" s="145">
        <f ca="1">(SUM(OFFSET(Data!$A$1,MATCH(($BH18&amp;$BI18),Data!$B:$B,0)-1,MATCH(Weekly!BO$9,Data!$2:$2,0)-1,1,COUNTIF(Data!$2:$2,Weekly!BO$9))))/BO$11</f>
        <v>1.9531567363717389E-2</v>
      </c>
      <c r="BP18" s="145">
        <f ca="1">(SUM(OFFSET(Data!$A$1,MATCH(($BH18&amp;$BI18),Data!$B:$B,0)-1,MATCH(Weekly!BP$9,Data!$2:$2,0)-1,1,COUNTIF(Data!$2:$2,Weekly!BP$9))))/BP$11</f>
        <v>1.665416715839859E-2</v>
      </c>
      <c r="BQ18" s="145">
        <f ca="1">(SUM(OFFSET(Data!$A$1,MATCH(($BH18&amp;$BI18),Data!$B:$B,0)-1,MATCH(Weekly!BQ$9,Data!$2:$2,0)-1,1,COUNTIF(Data!$2:$2,Weekly!BQ$9))))/BQ$11</f>
        <v>1.9086544585083617E-2</v>
      </c>
      <c r="BR18" s="145">
        <f ca="1">(SUM(OFFSET(Data!$A$1,MATCH(($BH18&amp;$BI18),Data!$B:$B,0)-1,MATCH(Weekly!BR$9,Data!$2:$2,0)-1,1,COUNTIF(Data!$2:$2,Weekly!BR$9))))/BR$11</f>
        <v>1.8416164218307305E-2</v>
      </c>
      <c r="BS18" s="145">
        <f ca="1">(SUM(OFFSET(Data!$A$1,MATCH(($BH18&amp;$BI18),Data!$B:$B,0)-1,MATCH(Weekly!BS$9,Data!$2:$2,0)-1,1,COUNTIF(Data!$2:$2,Weekly!BS$9))))/BS$11</f>
        <v>2.2676440763099784E-2</v>
      </c>
      <c r="BT18" s="145">
        <f ca="1">(SUM(OFFSET(Data!$A$1,MATCH(($BH18&amp;$BI18),Data!$B:$B,0)-1,MATCH(Weekly!BT$9,Data!$2:$2,0)-1,1,COUNTIF(Data!$2:$2,Weekly!BT$9))))/BT$11</f>
        <v>1.7594528728131966E-2</v>
      </c>
      <c r="BU18" s="145">
        <f ca="1">(SUM(OFFSET(Data!$A$1,MATCH(($BH18&amp;$BI18),Data!$B:$B,0)-1,MATCH(Weekly!BU$9,Data!$2:$2,0)-1,1,COUNTIF(Data!$2:$2,Weekly!BU$9))))/BU$11</f>
        <v>1.6222462058158183E-2</v>
      </c>
      <c r="BV18" s="13"/>
      <c r="BW18" s="12">
        <f t="shared" ca="1" si="32"/>
        <v>1.6295179917585507E-2</v>
      </c>
      <c r="BX18" s="12">
        <f t="shared" ca="1" si="33"/>
        <v>1.8751354401695459E-2</v>
      </c>
      <c r="BY18" s="12">
        <f t="shared" ca="1" si="34"/>
        <v>2.456174484109952E-3</v>
      </c>
      <c r="BZ18" s="12">
        <f t="shared" ca="1" si="35"/>
        <v>2.0593485264777923E-2</v>
      </c>
      <c r="CA18" s="12">
        <f t="shared" ca="1" si="36"/>
        <v>1.4453049054503044E-2</v>
      </c>
      <c r="CB18" s="42"/>
      <c r="CC18" s="12">
        <f t="shared" ca="1" si="37"/>
        <v>1.9907969838720112E-3</v>
      </c>
      <c r="CD18" s="12">
        <f t="shared" ref="CD18:CD24" ca="1" si="55">SUMPRODUCT(BP18:BS18,BP$11:BS$11)/SUM(BP$11:BS$11)</f>
        <v>1.9257123490203205E-2</v>
      </c>
      <c r="CE18" s="104"/>
      <c r="CF18" s="104"/>
      <c r="CG18" s="1"/>
      <c r="CH18" s="7" t="s">
        <v>9</v>
      </c>
      <c r="CI18" s="7" t="s">
        <v>4</v>
      </c>
      <c r="CJ18" s="145">
        <f ca="1">(SUM(OFFSET(Data!$A$1,MATCH(($CH18&amp;$CI18),Data!$B:$B,0)-1,MATCH(Weekly!CJ$9,Data!$2:$2,0)-1,1,COUNTIF(Data!$2:$2,Weekly!CJ$9))))/CJ$11</f>
        <v>0.15128810089053435</v>
      </c>
      <c r="CK18" s="145">
        <f ca="1">(SUM(OFFSET(Data!$A$1,MATCH(($CH18&amp;$CI18),Data!$B:$B,0)-1,MATCH(Weekly!CK$9,Data!$2:$2,0)-1,1,COUNTIF(Data!$2:$2,Weekly!CK$9))))/CK$11</f>
        <v>0.17297935517055948</v>
      </c>
      <c r="CL18" s="145">
        <f ca="1">(SUM(OFFSET(Data!$A$1,MATCH(($CH18&amp;$CI18),Data!$B:$B,0)-1,MATCH(Weekly!CL$9,Data!$2:$2,0)-1,1,COUNTIF(Data!$2:$2,Weekly!CL$9))))/CL$11</f>
        <v>0.150725013638115</v>
      </c>
      <c r="CM18" s="145">
        <f ca="1">(SUM(OFFSET(Data!$A$1,MATCH(($CH18&amp;$CI18),Data!$B:$B,0)-1,MATCH(Weekly!CM$9,Data!$2:$2,0)-1,1,COUNTIF(Data!$2:$2,Weekly!CM$9))))/CM$11</f>
        <v>0.15470551912938885</v>
      </c>
      <c r="CN18" s="145">
        <f ca="1">(SUM(OFFSET(Data!$A$1,MATCH(($CH18&amp;$CI18),Data!$B:$B,0)-1,MATCH(Weekly!CN$9,Data!$2:$2,0)-1,1,COUNTIF(Data!$2:$2,Weekly!CN$9))))/CN$11</f>
        <v>0.1588643488675191</v>
      </c>
      <c r="CO18" s="145">
        <f ca="1">(SUM(OFFSET(Data!$A$1,MATCH(($CH18&amp;$CI18),Data!$B:$B,0)-1,MATCH(Weekly!CO$9,Data!$2:$2,0)-1,1,COUNTIF(Data!$2:$2,Weekly!CO$9))))/CO$11</f>
        <v>0.17424074484593216</v>
      </c>
      <c r="CP18" s="145">
        <f ca="1">(SUM(OFFSET(Data!$A$1,MATCH(($CH18&amp;$CI18),Data!$B:$B,0)-1,MATCH(Weekly!CP$9,Data!$2:$2,0)-1,1,COUNTIF(Data!$2:$2,Weekly!CP$9))))/CP$11</f>
        <v>0.15673605169091012</v>
      </c>
      <c r="CQ18" s="145">
        <f ca="1">(SUM(OFFSET(Data!$A$1,MATCH(($CH18&amp;$CI18),Data!$B:$B,0)-1,MATCH(Weekly!CQ$9,Data!$2:$2,0)-1,1,COUNTIF(Data!$2:$2,Weekly!CQ$9))))/CQ$11</f>
        <v>0.17294942074921155</v>
      </c>
      <c r="CR18" s="145">
        <f ca="1">(SUM(OFFSET(Data!$A$1,MATCH(($CH18&amp;$CI18),Data!$B:$B,0)-1,MATCH(Weekly!CR$9,Data!$2:$2,0)-1,1,COUNTIF(Data!$2:$2,Weekly!CR$9))))/CR$11</f>
        <v>0.16277866918357717</v>
      </c>
      <c r="CS18" s="145">
        <f ca="1">(SUM(OFFSET(Data!$A$1,MATCH(($CH18&amp;$CI18),Data!$B:$B,0)-1,MATCH(Weekly!CS$9,Data!$2:$2,0)-1,1,COUNTIF(Data!$2:$2,Weekly!CS$9))))/CS$11</f>
        <v>0.18833855140362338</v>
      </c>
      <c r="CT18" s="145">
        <f ca="1">(SUM(OFFSET(Data!$A$1,MATCH(($CH18&amp;$CI18),Data!$B:$B,0)-1,MATCH(Weekly!CT$9,Data!$2:$2,0)-1,1,COUNTIF(Data!$2:$2,Weekly!CT$9))))/CT$11</f>
        <v>0.16726740390512176</v>
      </c>
      <c r="CU18" s="145">
        <f ca="1">(SUM(OFFSET(Data!$A$1,MATCH(($CH18&amp;$CI18),Data!$B:$B,0)-1,MATCH(Weekly!CU$9,Data!$2:$2,0)-1,1,COUNTIF(Data!$2:$2,Weekly!CU$9))))/CU$11</f>
        <v>0.15766599124893549</v>
      </c>
      <c r="CV18" s="165"/>
      <c r="CW18" s="12">
        <f t="shared" ca="1" si="39"/>
        <v>0.1557207854101495</v>
      </c>
      <c r="CX18" s="12">
        <f t="shared" ca="1" si="40"/>
        <v>0.1729643879598855</v>
      </c>
      <c r="CY18" s="12">
        <f t="shared" ca="1" si="17"/>
        <v>1.7243602549736003E-2</v>
      </c>
      <c r="CZ18" s="12">
        <f t="shared" ca="1" si="18"/>
        <v>0.1858970898721875</v>
      </c>
      <c r="DA18" s="12">
        <f ca="1">CW18-(0.75*CY18)</f>
        <v>0.1427880834978475</v>
      </c>
      <c r="DB18" s="43"/>
      <c r="DC18" s="12">
        <f t="shared" ca="1" si="42"/>
        <v>1.0853443321720432E-2</v>
      </c>
      <c r="DD18" s="12">
        <f t="shared" ref="DD18:DD24" ca="1" si="56">SUMPRODUCT(CP18:CS18,CP$11:CS$11)/SUM(CP$11:CS$11)</f>
        <v>0.17039104796683832</v>
      </c>
      <c r="DE18" s="1"/>
    </row>
    <row r="19" spans="1:109" ht="16" hidden="1" customHeight="1" x14ac:dyDescent="0.35">
      <c r="D19" s="59" t="s">
        <v>297</v>
      </c>
      <c r="E19" s="53"/>
      <c r="F19" s="55">
        <f t="shared" ref="F19" ca="1" si="57">AT19</f>
        <v>4.511087024692137E-2</v>
      </c>
      <c r="G19" s="55">
        <f t="shared" ref="G19" ca="1" si="58">AS19</f>
        <v>4.3566155613866682E-2</v>
      </c>
      <c r="H19" s="78">
        <f t="shared" ref="H19" ca="1" si="59">IFERROR(((F19-G19)/G19),0)</f>
        <v>3.5456757918824036E-2</v>
      </c>
      <c r="I19" s="55">
        <f t="shared" ref="I19" ca="1" si="60">BD19</f>
        <v>4.2829273860395124E-2</v>
      </c>
      <c r="J19" s="78">
        <f t="shared" ref="J19" ca="1" si="61">IFERROR(((F19-I19)/I19),0)</f>
        <v>5.3271890482272967E-2</v>
      </c>
      <c r="K19" s="77"/>
      <c r="L19" s="79"/>
      <c r="M19" s="53"/>
      <c r="N19" s="55">
        <f t="shared" ref="N19" ca="1" si="62">BT19</f>
        <v>4.522771425605434E-2</v>
      </c>
      <c r="O19" s="55">
        <f t="shared" ref="O19" ca="1" si="63">BS19</f>
        <v>4.3715704578409169E-2</v>
      </c>
      <c r="P19" s="55">
        <f t="shared" ref="P19" ca="1" si="64">IFERROR(((N19-O19)/O19),0)</f>
        <v>3.458733405367416E-2</v>
      </c>
      <c r="Q19" s="55">
        <f t="shared" ref="Q19" ca="1" si="65">CD19</f>
        <v>4.3242569515735289E-2</v>
      </c>
      <c r="R19" s="78">
        <f t="shared" ref="R19" ca="1" si="66">IFERROR(((N19-Q19)/Q19),0)</f>
        <v>4.5907187351498333E-2</v>
      </c>
      <c r="S19" s="77"/>
      <c r="T19" s="79"/>
      <c r="U19" s="53"/>
      <c r="V19" s="55">
        <f t="shared" ref="V19" ca="1" si="67">CT19</f>
        <v>4.473679004530258E-2</v>
      </c>
      <c r="W19" s="55">
        <f t="shared" ref="W19" ca="1" si="68">CS19</f>
        <v>4.3092250977918925E-2</v>
      </c>
      <c r="X19" s="78">
        <f t="shared" ref="X19" ca="1" si="69">IFERROR(((V19-W19)/W19),0)</f>
        <v>3.8163220302098851E-2</v>
      </c>
      <c r="Y19" s="55">
        <f t="shared" ref="Y19" ca="1" si="70">DD19</f>
        <v>4.1529353943840261E-2</v>
      </c>
      <c r="Z19" s="78">
        <f t="shared" ref="Z19" ca="1" si="71">IFERROR(((V19-Y19)/Y19),0)</f>
        <v>7.7232988160608113E-2</v>
      </c>
      <c r="AA19" s="48"/>
      <c r="AB19" s="79"/>
      <c r="AC19" s="1"/>
      <c r="AD19" s="1"/>
      <c r="AE19" s="1"/>
      <c r="AF19" s="1"/>
      <c r="AG19" s="1"/>
      <c r="AH19" s="1"/>
      <c r="AI19" s="7" t="s">
        <v>10</v>
      </c>
      <c r="AJ19" s="145">
        <f ca="1">(SUM(OFFSET(Data!$A$1,MATCH(($AI19),Data!$C:$C,0)-1,MATCH(Weekly!AJ$9,Data!$2:$2,0)-1,2,COUNTIF(Data!$2:$2,Weekly!AJ$9))))/AJ$11</f>
        <v>4.3871047583689128E-2</v>
      </c>
      <c r="AK19" s="145">
        <f ca="1">(SUM(OFFSET(Data!$A$1,MATCH(($AI19),Data!$C:$C,0)-1,MATCH(Weekly!AK$9,Data!$2:$2,0)-1,2,COUNTIF(Data!$2:$2,Weekly!AK$9))))/AK$11</f>
        <v>4.470081927127241E-2</v>
      </c>
      <c r="AL19" s="145">
        <f ca="1">(SUM(OFFSET(Data!$A$1,MATCH(($AI19),Data!$C:$C,0)-1,MATCH(Weekly!AL$9,Data!$2:$2,0)-1,2,COUNTIF(Data!$2:$2,Weekly!AL$9))))/AL$11</f>
        <v>4.4678364053362361E-2</v>
      </c>
      <c r="AM19" s="145">
        <f ca="1">(SUM(OFFSET(Data!$A$1,MATCH(($AI19),Data!$C:$C,0)-1,MATCH(Weekly!AM$9,Data!$2:$2,0)-1,2,COUNTIF(Data!$2:$2,Weekly!AM$9))))/AM$11</f>
        <v>4.4406006652960253E-2</v>
      </c>
      <c r="AN19" s="145">
        <f ca="1">(SUM(OFFSET(Data!$A$1,MATCH(($AI19),Data!$C:$C,0)-1,MATCH(Weekly!AN$9,Data!$2:$2,0)-1,2,COUNTIF(Data!$2:$2,Weekly!AN$9))))/AN$11</f>
        <v>4.3769301724846034E-2</v>
      </c>
      <c r="AO19" s="145">
        <f ca="1">(SUM(OFFSET(Data!$A$1,MATCH(($AI19),Data!$C:$C,0)-1,MATCH(Weekly!AO$9,Data!$2:$2,0)-1,2,COUNTIF(Data!$2:$2,Weekly!AO$9))))/AO$11</f>
        <v>4.2295561438797848E-2</v>
      </c>
      <c r="AP19" s="145">
        <f ca="1">(SUM(OFFSET(Data!$A$1,MATCH(($AI19),Data!$C:$C,0)-1,MATCH(Weekly!AP$9,Data!$2:$2,0)-1,2,COUNTIF(Data!$2:$2,Weekly!AP$9))))/AP$11</f>
        <v>4.2450244814489085E-2</v>
      </c>
      <c r="AQ19" s="145">
        <f ca="1">(SUM(OFFSET(Data!$A$1,MATCH(($AI19),Data!$C:$C,0)-1,MATCH(Weekly!AQ$9,Data!$2:$2,0)-1,2,COUNTIF(Data!$2:$2,Weekly!AQ$9))))/AQ$11</f>
        <v>4.2610199367683892E-2</v>
      </c>
      <c r="AR19" s="145">
        <f ca="1">(SUM(OFFSET(Data!$A$1,MATCH(($AI19),Data!$C:$C,0)-1,MATCH(Weekly!AR$9,Data!$2:$2,0)-1,2,COUNTIF(Data!$2:$2,Weekly!AR$9))))/AR$11</f>
        <v>4.2651164444055555E-2</v>
      </c>
      <c r="AS19" s="145">
        <f ca="1">(SUM(OFFSET(Data!$A$1,MATCH(($AI19),Data!$C:$C,0)-1,MATCH(Weekly!AS$9,Data!$2:$2,0)-1,2,COUNTIF(Data!$2:$2,Weekly!AS$9))))/AS$11</f>
        <v>4.3566155613866682E-2</v>
      </c>
      <c r="AT19" s="145">
        <f ca="1">(SUM(OFFSET(Data!$A$1,MATCH(($AI19),Data!$C:$C,0)-1,MATCH(Weekly!AT$9,Data!$2:$2,0)-1,2,COUNTIF(Data!$2:$2,Weekly!AT$9))))/AT$11</f>
        <v>4.511087024692137E-2</v>
      </c>
      <c r="AU19" s="145">
        <f ca="1">(SUM(OFFSET(Data!$A$1,MATCH(($AI19),Data!$C:$C,0)-1,MATCH(Weekly!AU$9,Data!$2:$2,0)-1,2,COUNTIF(Data!$2:$2,Weekly!AU$9))))/AU$11</f>
        <v>4.8237752841377997E-2</v>
      </c>
      <c r="AV19" s="166"/>
      <c r="AW19" s="12">
        <f t="shared" ca="1" si="28"/>
        <v>4.2630681905869723E-2</v>
      </c>
      <c r="AX19" s="12">
        <f t="shared" ca="1" si="29"/>
        <v>4.4542185353161304E-2</v>
      </c>
      <c r="AY19" s="12">
        <f t="shared" ref="AY19" ca="1" si="72">AX19-AW19</f>
        <v>1.9115034472915807E-3</v>
      </c>
      <c r="AZ19" s="12">
        <f ca="1">AX19+(0.75*AY19)</f>
        <v>4.5975812938629991E-2</v>
      </c>
      <c r="BA19" s="12">
        <f ca="1">AW19-(0.75*AY19)</f>
        <v>4.1197054320401036E-2</v>
      </c>
      <c r="BB19" s="165"/>
      <c r="BC19" s="12">
        <f t="shared" ref="BC19" ca="1" si="73">_xlfn.STDEV.P(AJ19:AU19)</f>
        <v>1.570947506894215E-3</v>
      </c>
      <c r="BD19" s="12">
        <f t="shared" ref="BD19" ca="1" si="74">SUMPRODUCT(AP19:AS19,AP$11:AS$11)/SUM(AP$11:AS$11)</f>
        <v>4.2829273860395124E-2</v>
      </c>
      <c r="BE19" s="104"/>
      <c r="BF19" s="104"/>
      <c r="BG19" s="1"/>
      <c r="BH19" s="18" t="s">
        <v>10</v>
      </c>
      <c r="BI19" s="7" t="s">
        <v>3</v>
      </c>
      <c r="BJ19" s="145">
        <f ca="1">(SUM(OFFSET(Data!$A$1,MATCH(($BH19&amp;$BI19),Data!$B:$B,0)-1,MATCH(Weekly!BJ$9,Data!$2:$2,0)-1,1,COUNTIF(Data!$2:$2,Weekly!BJ$9))))/BJ$11</f>
        <v>4.4591483807255243E-2</v>
      </c>
      <c r="BK19" s="145">
        <f ca="1">(SUM(OFFSET(Data!$A$1,MATCH(($BH19&amp;$BI19),Data!$B:$B,0)-1,MATCH(Weekly!BK$9,Data!$2:$2,0)-1,1,COUNTIF(Data!$2:$2,Weekly!BK$9))))/BK$11</f>
        <v>4.5468845828503017E-2</v>
      </c>
      <c r="BL19" s="145">
        <f ca="1">(SUM(OFFSET(Data!$A$1,MATCH(($BH19&amp;$BI19),Data!$B:$B,0)-1,MATCH(Weekly!BL$9,Data!$2:$2,0)-1,1,COUNTIF(Data!$2:$2,Weekly!BL$9))))/BL$11</f>
        <v>4.5373442016966019E-2</v>
      </c>
      <c r="BM19" s="145">
        <f ca="1">(SUM(OFFSET(Data!$A$1,MATCH(($BH19&amp;$BI19),Data!$B:$B,0)-1,MATCH(Weekly!BM$9,Data!$2:$2,0)-1,1,COUNTIF(Data!$2:$2,Weekly!BM$9))))/BM$11</f>
        <v>4.5191829337291996E-2</v>
      </c>
      <c r="BN19" s="145">
        <f ca="1">(SUM(OFFSET(Data!$A$1,MATCH(($BH19&amp;$BI19),Data!$B:$B,0)-1,MATCH(Weekly!BN$9,Data!$2:$2,0)-1,1,COUNTIF(Data!$2:$2,Weekly!BN$9))))/BN$11</f>
        <v>4.4375399730733914E-2</v>
      </c>
      <c r="BO19" s="145">
        <f ca="1">(SUM(OFFSET(Data!$A$1,MATCH(($BH19&amp;$BI19),Data!$B:$B,0)-1,MATCH(Weekly!BO$9,Data!$2:$2,0)-1,1,COUNTIF(Data!$2:$2,Weekly!BO$9))))/BO$11</f>
        <v>4.2823449521927084E-2</v>
      </c>
      <c r="BP19" s="145">
        <f ca="1">(SUM(OFFSET(Data!$A$1,MATCH(($BH19&amp;$BI19),Data!$B:$B,0)-1,MATCH(Weekly!BP$9,Data!$2:$2,0)-1,1,COUNTIF(Data!$2:$2,Weekly!BP$9))))/BP$11</f>
        <v>4.2970390758739187E-2</v>
      </c>
      <c r="BQ19" s="145">
        <f ca="1">(SUM(OFFSET(Data!$A$1,MATCH(($BH19&amp;$BI19),Data!$B:$B,0)-1,MATCH(Weekly!BQ$9,Data!$2:$2,0)-1,1,COUNTIF(Data!$2:$2,Weekly!BQ$9))))/BQ$11</f>
        <v>4.3170775076390319E-2</v>
      </c>
      <c r="BR19" s="145">
        <f ca="1">(SUM(OFFSET(Data!$A$1,MATCH(($BH19&amp;$BI19),Data!$B:$B,0)-1,MATCH(Weekly!BR$9,Data!$2:$2,0)-1,1,COUNTIF(Data!$2:$2,Weekly!BR$9))))/BR$11</f>
        <v>4.3088801789829594E-2</v>
      </c>
      <c r="BS19" s="145">
        <f ca="1">(SUM(OFFSET(Data!$A$1,MATCH(($BH19&amp;$BI19),Data!$B:$B,0)-1,MATCH(Weekly!BS$9,Data!$2:$2,0)-1,1,COUNTIF(Data!$2:$2,Weekly!BS$9))))/BS$11</f>
        <v>4.3715704578409169E-2</v>
      </c>
      <c r="BT19" s="145">
        <f ca="1">(SUM(OFFSET(Data!$A$1,MATCH(($BH19&amp;$BI19),Data!$B:$B,0)-1,MATCH(Weekly!BT$9,Data!$2:$2,0)-1,1,COUNTIF(Data!$2:$2,Weekly!BT$9))))/BT$11</f>
        <v>4.522771425605434E-2</v>
      </c>
      <c r="BU19" s="145">
        <f ca="1">(SUM(OFFSET(Data!$A$1,MATCH(($BH19&amp;$BI19),Data!$B:$B,0)-1,MATCH(Weekly!BU$9,Data!$2:$2,0)-1,1,COUNTIF(Data!$2:$2,Weekly!BU$9))))/BU$11</f>
        <v>4.8606410936518678E-2</v>
      </c>
      <c r="BV19" s="13"/>
      <c r="BW19" s="12">
        <f t="shared" ca="1" si="32"/>
        <v>4.3129788433109953E-2</v>
      </c>
      <c r="BX19" s="12">
        <f t="shared" ca="1" si="33"/>
        <v>4.5209771796673168E-2</v>
      </c>
      <c r="BY19" s="12">
        <f t="shared" ref="BY19" ca="1" si="75">BX19-BW19</f>
        <v>2.0799833635632148E-3</v>
      </c>
      <c r="BZ19" s="12">
        <f t="shared" ref="BZ19" ca="1" si="76">BX19+(0.75*BY19)</f>
        <v>4.6769759319345579E-2</v>
      </c>
      <c r="CA19" s="12">
        <f t="shared" ref="CA19" ca="1" si="77">BW19-(0.75*BY19)</f>
        <v>4.1569800910437542E-2</v>
      </c>
      <c r="CB19" s="42"/>
      <c r="CC19" s="12">
        <f t="shared" ref="CC19" ca="1" si="78">_xlfn.STDEV.P(BJ19:BU19)</f>
        <v>1.5569682779845988E-3</v>
      </c>
      <c r="CD19" s="12">
        <f t="shared" ref="CD19" ca="1" si="79">SUMPRODUCT(BP19:BS19,BP$11:BS$11)/SUM(BP$11:BS$11)</f>
        <v>4.3242569515735289E-2</v>
      </c>
      <c r="CE19" s="104"/>
      <c r="CF19" s="104"/>
      <c r="CG19" s="1"/>
      <c r="CH19" s="18" t="s">
        <v>10</v>
      </c>
      <c r="CI19" s="7" t="s">
        <v>4</v>
      </c>
      <c r="CJ19" s="145">
        <f ca="1">(SUM(OFFSET(Data!$A$1,MATCH(($CH19&amp;$CI19),Data!$B:$B,0)-1,MATCH(Weekly!CJ$9,Data!$2:$2,0)-1,1,COUNTIF(Data!$2:$2,Weekly!CJ$9))))/CJ$11</f>
        <v>4.1558270007668797E-2</v>
      </c>
      <c r="CK19" s="145">
        <f ca="1">(SUM(OFFSET(Data!$A$1,MATCH(($CH19&amp;$CI19),Data!$B:$B,0)-1,MATCH(Weekly!CK$9,Data!$2:$2,0)-1,1,COUNTIF(Data!$2:$2,Weekly!CK$9))))/CK$11</f>
        <v>4.2256045763094933E-2</v>
      </c>
      <c r="CL19" s="145">
        <f ca="1">(SUM(OFFSET(Data!$A$1,MATCH(($CH19&amp;$CI19),Data!$B:$B,0)-1,MATCH(Weekly!CL$9,Data!$2:$2,0)-1,1,COUNTIF(Data!$2:$2,Weekly!CL$9))))/CL$11</f>
        <v>4.2440287945432281E-2</v>
      </c>
      <c r="CM19" s="145">
        <f ca="1">(SUM(OFFSET(Data!$A$1,MATCH(($CH19&amp;$CI19),Data!$B:$B,0)-1,MATCH(Weekly!CM$9,Data!$2:$2,0)-1,1,COUNTIF(Data!$2:$2,Weekly!CM$9))))/CM$11</f>
        <v>4.1942242416238652E-2</v>
      </c>
      <c r="CN19" s="145">
        <f ca="1">(SUM(OFFSET(Data!$A$1,MATCH(($CH19&amp;$CI19),Data!$B:$B,0)-1,MATCH(Weekly!CN$9,Data!$2:$2,0)-1,1,COUNTIF(Data!$2:$2,Weekly!CN$9))))/CN$11</f>
        <v>4.1862849851859681E-2</v>
      </c>
      <c r="CO19" s="145">
        <f ca="1">(SUM(OFFSET(Data!$A$1,MATCH(($CH19&amp;$CI19),Data!$B:$B,0)-1,MATCH(Weekly!CO$9,Data!$2:$2,0)-1,1,COUNTIF(Data!$2:$2,Weekly!CO$9))))/CO$11</f>
        <v>4.0602503821068968E-2</v>
      </c>
      <c r="CP19" s="145">
        <f ca="1">(SUM(OFFSET(Data!$A$1,MATCH(($CH19&amp;$CI19),Data!$B:$B,0)-1,MATCH(Weekly!CP$9,Data!$2:$2,0)-1,1,COUNTIF(Data!$2:$2,Weekly!CP$9))))/CP$11</f>
        <v>4.0811348969620395E-2</v>
      </c>
      <c r="CQ19" s="145">
        <f ca="1">(SUM(OFFSET(Data!$A$1,MATCH(($CH19&amp;$CI19),Data!$B:$B,0)-1,MATCH(Weekly!CQ$9,Data!$2:$2,0)-1,1,COUNTIF(Data!$2:$2,Weekly!CQ$9))))/CQ$11</f>
        <v>4.0862151682697981E-2</v>
      </c>
      <c r="CR19" s="145">
        <f ca="1">(SUM(OFFSET(Data!$A$1,MATCH(($CH19&amp;$CI19),Data!$B:$B,0)-1,MATCH(Weekly!CR$9,Data!$2:$2,0)-1,1,COUNTIF(Data!$2:$2,Weekly!CR$9))))/CR$11</f>
        <v>4.1276073619631905E-2</v>
      </c>
      <c r="CS19" s="145">
        <f ca="1">(SUM(OFFSET(Data!$A$1,MATCH(($CH19&amp;$CI19),Data!$B:$B,0)-1,MATCH(Weekly!CS$9,Data!$2:$2,0)-1,1,COUNTIF(Data!$2:$2,Weekly!CS$9))))/CS$11</f>
        <v>4.3092250977918925E-2</v>
      </c>
      <c r="CT19" s="145">
        <f ca="1">(SUM(OFFSET(Data!$A$1,MATCH(($CH19&amp;$CI19),Data!$B:$B,0)-1,MATCH(Weekly!CT$9,Data!$2:$2,0)-1,1,COUNTIF(Data!$2:$2,Weekly!CT$9))))/CT$11</f>
        <v>4.473679004530258E-2</v>
      </c>
      <c r="CU19" s="145">
        <f ca="1">(SUM(OFFSET(Data!$A$1,MATCH(($CH19&amp;$CI19),Data!$B:$B,0)-1,MATCH(Weekly!CU$9,Data!$2:$2,0)-1,1,COUNTIF(Data!$2:$2,Weekly!CU$9))))/CU$11</f>
        <v>4.7054101939134098E-2</v>
      </c>
      <c r="CV19" s="165"/>
      <c r="CW19" s="12">
        <f t="shared" ca="1" si="39"/>
        <v>4.1069112651164946E-2</v>
      </c>
      <c r="CX19" s="12">
        <f t="shared" ca="1" si="40"/>
        <v>4.2348166854263611E-2</v>
      </c>
      <c r="CY19" s="12">
        <f t="shared" ref="CY19" ca="1" si="80">CX19-CW19</f>
        <v>1.2790542030986646E-3</v>
      </c>
      <c r="CZ19" s="12">
        <f t="shared" ref="CZ19" ca="1" si="81">CX19+(0.75*CY19)</f>
        <v>4.3307457506587613E-2</v>
      </c>
      <c r="DA19" s="12">
        <f ca="1">CW19-(0.75*CY19)</f>
        <v>4.0109821998840944E-2</v>
      </c>
      <c r="DB19" s="43"/>
      <c r="DC19" s="12">
        <f t="shared" ref="DC19" ca="1" si="82">_xlfn.STDEV.P(CJ19:CU19)</f>
        <v>1.7842978979643897E-3</v>
      </c>
      <c r="DD19" s="12">
        <f t="shared" ref="DD19" ca="1" si="83">SUMPRODUCT(CP19:CS19,CP$11:CS$11)/SUM(CP$11:CS$11)</f>
        <v>4.1529353943840261E-2</v>
      </c>
      <c r="DE19" s="1"/>
    </row>
    <row r="20" spans="1:109" x14ac:dyDescent="0.35">
      <c r="D20" s="59" t="s">
        <v>301</v>
      </c>
      <c r="E20" s="53" t="str">
        <f ca="1">VLOOKUP($D20,'Metric Nature'!$C:$D,2,0)&amp;IF(($F20&lt;(BA20)),"Below",IF(($F20&gt;(AZ20)),"Above","Within"))</f>
        <v>NegativeWithin</v>
      </c>
      <c r="F20" s="55">
        <f t="shared" ca="1" si="3"/>
        <v>3.0639871101037087E-2</v>
      </c>
      <c r="G20" s="55">
        <f t="shared" ca="1" si="4"/>
        <v>2.9506050329665974E-2</v>
      </c>
      <c r="H20" s="78">
        <f t="shared" ca="1" si="19"/>
        <v>3.8426721255577452E-2</v>
      </c>
      <c r="I20" s="55">
        <f t="shared" ca="1" si="20"/>
        <v>2.9631415463849085E-2</v>
      </c>
      <c r="J20" s="78">
        <f t="shared" ca="1" si="21"/>
        <v>3.4033326501676509E-2</v>
      </c>
      <c r="K20" s="77">
        <f t="shared" ca="1" si="53"/>
        <v>1.1033136014310324E-3</v>
      </c>
      <c r="L20" s="79"/>
      <c r="M20" s="53" t="str">
        <f ca="1">VLOOKUP($D20,'Metric Nature'!$C:$D,2,0)&amp;IF(($N20&lt;(CA20)),"Below",IF(($N20&gt;(BZ20)),"Above","Within"))</f>
        <v>NegativeWithin</v>
      </c>
      <c r="N20" s="55">
        <f t="shared" ca="1" si="6"/>
        <v>3.0020811397329615E-2</v>
      </c>
      <c r="O20" s="55">
        <f t="shared" ca="1" si="7"/>
        <v>2.8950311324241591E-2</v>
      </c>
      <c r="P20" s="55">
        <f t="shared" ca="1" si="22"/>
        <v>3.6977152373198791E-2</v>
      </c>
      <c r="Q20" s="55">
        <f t="shared" ca="1" si="23"/>
        <v>2.9151235098508255E-2</v>
      </c>
      <c r="R20" s="78">
        <f t="shared" ca="1" si="24"/>
        <v>2.9829826965577143E-2</v>
      </c>
      <c r="S20" s="77">
        <f t="shared" ca="1" si="8"/>
        <v>1.1700708448735455E-3</v>
      </c>
      <c r="T20" s="79"/>
      <c r="U20" s="53" t="str">
        <f ca="1">VLOOKUP($D20,'Metric Nature'!$C:$D,2,0)&amp;IF(($V20&lt;(DA20)),"Below",IF(($V20&gt;(CZ20)),"Above","Within"))</f>
        <v>NegativeAbove</v>
      </c>
      <c r="V20" s="55">
        <f t="shared" ca="1" si="9"/>
        <v>3.2621812498763579E-2</v>
      </c>
      <c r="W20" s="55">
        <f t="shared" ca="1" si="10"/>
        <v>3.1267127658775741E-2</v>
      </c>
      <c r="X20" s="78">
        <f t="shared" ca="1" si="25"/>
        <v>4.3326168453072432E-2</v>
      </c>
      <c r="Y20" s="55">
        <f t="shared" ca="1" si="26"/>
        <v>3.1141704798808095E-2</v>
      </c>
      <c r="Z20" s="78">
        <f t="shared" ca="1" si="27"/>
        <v>4.7528152665943096E-2</v>
      </c>
      <c r="AA20" s="48">
        <f ca="1">DC20</f>
        <v>1.0899569177247321E-3</v>
      </c>
      <c r="AB20" s="79"/>
      <c r="AC20" s="1"/>
      <c r="AD20" s="1"/>
      <c r="AE20" s="1"/>
      <c r="AF20" s="1"/>
      <c r="AG20" s="1"/>
      <c r="AH20" s="1"/>
      <c r="AI20" s="7" t="s">
        <v>12</v>
      </c>
      <c r="AJ20" s="145">
        <f ca="1">(SUM(OFFSET(Data!$A$1,MATCH(($AI20),Data!$C:$C,0)-1,MATCH(Weekly!AJ$9,Data!$2:$2,0)-1,2,COUNTIF(Data!$2:$2,Weekly!AJ$9))))/AJ$11</f>
        <v>3.1655062483059986E-2</v>
      </c>
      <c r="AK20" s="145">
        <f ca="1">(SUM(OFFSET(Data!$A$1,MATCH(($AI20),Data!$C:$C,0)-1,MATCH(Weekly!AK$9,Data!$2:$2,0)-1,2,COUNTIF(Data!$2:$2,Weekly!AK$9))))/AK$11</f>
        <v>3.1153733296693572E-2</v>
      </c>
      <c r="AL20" s="145">
        <f ca="1">(SUM(OFFSET(Data!$A$1,MATCH(($AI20),Data!$C:$C,0)-1,MATCH(Weekly!AL$9,Data!$2:$2,0)-1,2,COUNTIF(Data!$2:$2,Weekly!AL$9))))/AL$11</f>
        <v>3.1832272167192657E-2</v>
      </c>
      <c r="AM20" s="145">
        <f ca="1">(SUM(OFFSET(Data!$A$1,MATCH(($AI20),Data!$C:$C,0)-1,MATCH(Weekly!AM$9,Data!$2:$2,0)-1,2,COUNTIF(Data!$2:$2,Weekly!AM$9))))/AM$11</f>
        <v>3.1205387275134604E-2</v>
      </c>
      <c r="AN20" s="145">
        <f ca="1">(SUM(OFFSET(Data!$A$1,MATCH(($AI20),Data!$C:$C,0)-1,MATCH(Weekly!AN$9,Data!$2:$2,0)-1,2,COUNTIF(Data!$2:$2,Weekly!AN$9))))/AN$11</f>
        <v>3.077890455423932E-2</v>
      </c>
      <c r="AO20" s="145">
        <f ca="1">(SUM(OFFSET(Data!$A$1,MATCH(($AI20),Data!$C:$C,0)-1,MATCH(Weekly!AO$9,Data!$2:$2,0)-1,2,COUNTIF(Data!$2:$2,Weekly!AO$9))))/AO$11</f>
        <v>2.9721979826066378E-2</v>
      </c>
      <c r="AP20" s="145">
        <f ca="1">(SUM(OFFSET(Data!$A$1,MATCH(($AI20),Data!$C:$C,0)-1,MATCH(Weekly!AP$9,Data!$2:$2,0)-1,2,COUNTIF(Data!$2:$2,Weekly!AP$9))))/AP$11</f>
        <v>2.9788090735965431E-2</v>
      </c>
      <c r="AQ20" s="145">
        <f ca="1">(SUM(OFFSET(Data!$A$1,MATCH(($AI20),Data!$C:$C,0)-1,MATCH(Weekly!AQ$9,Data!$2:$2,0)-1,2,COUNTIF(Data!$2:$2,Weekly!AQ$9))))/AQ$11</f>
        <v>2.9651634119861239E-2</v>
      </c>
      <c r="AR20" s="145">
        <f ca="1">(SUM(OFFSET(Data!$A$1,MATCH(($AI20),Data!$C:$C,0)-1,MATCH(Weekly!AR$9,Data!$2:$2,0)-1,2,COUNTIF(Data!$2:$2,Weekly!AR$9))))/AR$11</f>
        <v>2.9590760646156847E-2</v>
      </c>
      <c r="AS20" s="145">
        <f ca="1">(SUM(OFFSET(Data!$A$1,MATCH(($AI20),Data!$C:$C,0)-1,MATCH(Weekly!AS$9,Data!$2:$2,0)-1,2,COUNTIF(Data!$2:$2,Weekly!AS$9))))/AS$11</f>
        <v>2.9506050329665974E-2</v>
      </c>
      <c r="AT20" s="145">
        <f ca="1">(SUM(OFFSET(Data!$A$1,MATCH(($AI20),Data!$C:$C,0)-1,MATCH(Weekly!AT$9,Data!$2:$2,0)-1,2,COUNTIF(Data!$2:$2,Weekly!AT$9))))/AT$11</f>
        <v>3.0639871101037087E-2</v>
      </c>
      <c r="AU20" s="145">
        <f ca="1">(SUM(OFFSET(Data!$A$1,MATCH(($AI20),Data!$C:$C,0)-1,MATCH(Weekly!AU$9,Data!$2:$2,0)-1,2,COUNTIF(Data!$2:$2,Weekly!AU$9))))/AU$11</f>
        <v>3.3231743463493904E-2</v>
      </c>
      <c r="AV20" s="166"/>
      <c r="AW20" s="12">
        <f t="shared" ca="1" si="28"/>
        <v>2.968680697296381E-2</v>
      </c>
      <c r="AX20" s="12">
        <f t="shared" ca="1" si="29"/>
        <v>3.1179560285914086E-2</v>
      </c>
      <c r="AY20" s="12">
        <f t="shared" ca="1" si="12"/>
        <v>1.4927533129502762E-3</v>
      </c>
      <c r="AZ20" s="12">
        <f t="shared" ref="AZ20:AZ24" ca="1" si="84">AX20+(0.75*AY20)</f>
        <v>3.2299125270626797E-2</v>
      </c>
      <c r="BA20" s="12">
        <f t="shared" ref="BA20:BA24" ca="1" si="85">AW20-(0.75*AY20)</f>
        <v>2.8567241988251103E-2</v>
      </c>
      <c r="BB20" s="165"/>
      <c r="BC20" s="12">
        <f t="shared" ca="1" si="30"/>
        <v>1.1033136014310324E-3</v>
      </c>
      <c r="BD20" s="12">
        <f t="shared" ca="1" si="54"/>
        <v>2.9631415463849085E-2</v>
      </c>
      <c r="BE20" s="104"/>
      <c r="BF20" s="104"/>
      <c r="BG20" s="1"/>
      <c r="BH20" s="7" t="s">
        <v>12</v>
      </c>
      <c r="BI20" s="7" t="s">
        <v>3</v>
      </c>
      <c r="BJ20" s="145">
        <f ca="1">(SUM(OFFSET(Data!$A$1,MATCH(($BH20&amp;$BI20),Data!$B:$B,0)-1,MATCH(Weekly!BJ$9,Data!$2:$2,0)-1,1,COUNTIF(Data!$2:$2,Weekly!BJ$9))))/BJ$11</f>
        <v>3.1589968202007546E-2</v>
      </c>
      <c r="BK20" s="145">
        <f ca="1">(SUM(OFFSET(Data!$A$1,MATCH(($BH20&amp;$BI20),Data!$B:$B,0)-1,MATCH(Weekly!BK$9,Data!$2:$2,0)-1,1,COUNTIF(Data!$2:$2,Weekly!BK$9))))/BK$11</f>
        <v>3.0949125278954669E-2</v>
      </c>
      <c r="BL20" s="145">
        <f ca="1">(SUM(OFFSET(Data!$A$1,MATCH(($BH20&amp;$BI20),Data!$B:$B,0)-1,MATCH(Weekly!BL$9,Data!$2:$2,0)-1,1,COUNTIF(Data!$2:$2,Weekly!BL$9))))/BL$11</f>
        <v>3.1669115207810059E-2</v>
      </c>
      <c r="BM20" s="145">
        <f ca="1">(SUM(OFFSET(Data!$A$1,MATCH(($BH20&amp;$BI20),Data!$B:$B,0)-1,MATCH(Weekly!BM$9,Data!$2:$2,0)-1,1,COUNTIF(Data!$2:$2,Weekly!BM$9))))/BM$11</f>
        <v>3.1002571689106806E-2</v>
      </c>
      <c r="BN20" s="145">
        <f ca="1">(SUM(OFFSET(Data!$A$1,MATCH(($BH20&amp;$BI20),Data!$B:$B,0)-1,MATCH(Weekly!BN$9,Data!$2:$2,0)-1,1,COUNTIF(Data!$2:$2,Weekly!BN$9))))/BN$11</f>
        <v>3.0563691881950961E-2</v>
      </c>
      <c r="BO20" s="145">
        <f ca="1">(SUM(OFFSET(Data!$A$1,MATCH(($BH20&amp;$BI20),Data!$B:$B,0)-1,MATCH(Weekly!BO$9,Data!$2:$2,0)-1,1,COUNTIF(Data!$2:$2,Weekly!BO$9))))/BO$11</f>
        <v>2.9301595193199664E-2</v>
      </c>
      <c r="BP20" s="145">
        <f ca="1">(SUM(OFFSET(Data!$A$1,MATCH(($BH20&amp;$BI20),Data!$B:$B,0)-1,MATCH(Weekly!BP$9,Data!$2:$2,0)-1,1,COUNTIF(Data!$2:$2,Weekly!BP$9))))/BP$11</f>
        <v>2.9384630807671272E-2</v>
      </c>
      <c r="BQ20" s="145">
        <f ca="1">(SUM(OFFSET(Data!$A$1,MATCH(($BH20&amp;$BI20),Data!$B:$B,0)-1,MATCH(Weekly!BQ$9,Data!$2:$2,0)-1,1,COUNTIF(Data!$2:$2,Weekly!BQ$9))))/BQ$11</f>
        <v>2.9102093781960662E-2</v>
      </c>
      <c r="BR20" s="145">
        <f ca="1">(SUM(OFFSET(Data!$A$1,MATCH(($BH20&amp;$BI20),Data!$B:$B,0)-1,MATCH(Weekly!BR$9,Data!$2:$2,0)-1,1,COUNTIF(Data!$2:$2,Weekly!BR$9))))/BR$11</f>
        <v>2.9180854975260077E-2</v>
      </c>
      <c r="BS20" s="145">
        <f ca="1">(SUM(OFFSET(Data!$A$1,MATCH(($BH20&amp;$BI20),Data!$B:$B,0)-1,MATCH(Weekly!BS$9,Data!$2:$2,0)-1,1,COUNTIF(Data!$2:$2,Weekly!BS$9))))/BS$11</f>
        <v>2.8950311324241591E-2</v>
      </c>
      <c r="BT20" s="145">
        <f ca="1">(SUM(OFFSET(Data!$A$1,MATCH(($BH20&amp;$BI20),Data!$B:$B,0)-1,MATCH(Weekly!BT$9,Data!$2:$2,0)-1,1,COUNTIF(Data!$2:$2,Weekly!BT$9))))/BT$11</f>
        <v>3.0020811397329615E-2</v>
      </c>
      <c r="BU20" s="145">
        <f ca="1">(SUM(OFFSET(Data!$A$1,MATCH(($BH20&amp;$BI20),Data!$B:$B,0)-1,MATCH(Weekly!BU$9,Data!$2:$2,0)-1,1,COUNTIF(Data!$2:$2,Weekly!BU$9))))/BU$11</f>
        <v>3.2652239925366311E-2</v>
      </c>
      <c r="BV20" s="13"/>
      <c r="BW20" s="12">
        <f t="shared" ca="1" si="32"/>
        <v>2.9241225084229869E-2</v>
      </c>
      <c r="BX20" s="12">
        <f t="shared" ca="1" si="33"/>
        <v>3.0975848484030739E-2</v>
      </c>
      <c r="BY20" s="12">
        <f t="shared" ca="1" si="34"/>
        <v>1.7346233998008706E-3</v>
      </c>
      <c r="BZ20" s="12">
        <f t="shared" ca="1" si="35"/>
        <v>3.2276816033881391E-2</v>
      </c>
      <c r="CA20" s="12">
        <f t="shared" ca="1" si="36"/>
        <v>2.7940257534379218E-2</v>
      </c>
      <c r="CB20" s="42"/>
      <c r="CC20" s="12">
        <f t="shared" ca="1" si="37"/>
        <v>1.1700708448735455E-3</v>
      </c>
      <c r="CD20" s="12">
        <f t="shared" ca="1" si="55"/>
        <v>2.9151235098508255E-2</v>
      </c>
      <c r="CE20" s="104"/>
      <c r="CF20" s="104"/>
      <c r="CG20" s="1"/>
      <c r="CH20" s="7" t="s">
        <v>12</v>
      </c>
      <c r="CI20" s="7" t="s">
        <v>4</v>
      </c>
      <c r="CJ20" s="145">
        <f ca="1">(SUM(OFFSET(Data!$A$1,MATCH(($CH20&amp;$CI20),Data!$B:$B,0)-1,MATCH(Weekly!CJ$9,Data!$2:$2,0)-1,1,COUNTIF(Data!$2:$2,Weekly!CJ$9))))/CJ$11</f>
        <v>3.186403114485218E-2</v>
      </c>
      <c r="CK20" s="145">
        <f ca="1">(SUM(OFFSET(Data!$A$1,MATCH(($CH20&amp;$CI20),Data!$B:$B,0)-1,MATCH(Weekly!CK$9,Data!$2:$2,0)-1,1,COUNTIF(Data!$2:$2,Weekly!CK$9))))/CK$11</f>
        <v>3.1805039239983478E-2</v>
      </c>
      <c r="CL20" s="145">
        <f ca="1">(SUM(OFFSET(Data!$A$1,MATCH(($CH20&amp;$CI20),Data!$B:$B,0)-1,MATCH(Weekly!CL$9,Data!$2:$2,0)-1,1,COUNTIF(Data!$2:$2,Weekly!CL$9))))/CL$11</f>
        <v>3.2357619986800597E-2</v>
      </c>
      <c r="CM20" s="145">
        <f ca="1">(SUM(OFFSET(Data!$A$1,MATCH(($CH20&amp;$CI20),Data!$B:$B,0)-1,MATCH(Weekly!CM$9,Data!$2:$2,0)-1,1,COUNTIF(Data!$2:$2,Weekly!CM$9))))/CM$11</f>
        <v>3.1841268368246536E-2</v>
      </c>
      <c r="CN20" s="145">
        <f ca="1">(SUM(OFFSET(Data!$A$1,MATCH(($CH20&amp;$CI20),Data!$B:$B,0)-1,MATCH(Weekly!CN$9,Data!$2:$2,0)-1,1,COUNTIF(Data!$2:$2,Weekly!CN$9))))/CN$11</f>
        <v>3.1455845573989928E-2</v>
      </c>
      <c r="CO20" s="145">
        <f ca="1">(SUM(OFFSET(Data!$A$1,MATCH(($CH20&amp;$CI20),Data!$B:$B,0)-1,MATCH(Weekly!CO$9,Data!$2:$2,0)-1,1,COUNTIF(Data!$2:$2,Weekly!CO$9))))/CO$11</f>
        <v>3.1070249332042141E-2</v>
      </c>
      <c r="CP20" s="145">
        <f ca="1">(SUM(OFFSET(Data!$A$1,MATCH(($CH20&amp;$CI20),Data!$B:$B,0)-1,MATCH(Weekly!CP$9,Data!$2:$2,0)-1,1,COUNTIF(Data!$2:$2,Weekly!CP$9))))/CP$11</f>
        <v>3.105932779425994E-2</v>
      </c>
      <c r="CQ20" s="145">
        <f ca="1">(SUM(OFFSET(Data!$A$1,MATCH(($CH20&amp;$CI20),Data!$B:$B,0)-1,MATCH(Weekly!CQ$9,Data!$2:$2,0)-1,1,COUNTIF(Data!$2:$2,Weekly!CQ$9))))/CQ$11</f>
        <v>3.1365270120411806E-2</v>
      </c>
      <c r="CR20" s="145">
        <f ca="1">(SUM(OFFSET(Data!$A$1,MATCH(($CH20&amp;$CI20),Data!$B:$B,0)-1,MATCH(Weekly!CR$9,Data!$2:$2,0)-1,1,COUNTIF(Data!$2:$2,Weekly!CR$9))))/CR$11</f>
        <v>3.0878716375648891E-2</v>
      </c>
      <c r="CS20" s="145">
        <f ca="1">(SUM(OFFSET(Data!$A$1,MATCH(($CH20&amp;$CI20),Data!$B:$B,0)-1,MATCH(Weekly!CS$9,Data!$2:$2,0)-1,1,COUNTIF(Data!$2:$2,Weekly!CS$9))))/CS$11</f>
        <v>3.1267127658775741E-2</v>
      </c>
      <c r="CT20" s="145">
        <f ca="1">(SUM(OFFSET(Data!$A$1,MATCH(($CH20&amp;$CI20),Data!$B:$B,0)-1,MATCH(Weekly!CT$9,Data!$2:$2,0)-1,1,COUNTIF(Data!$2:$2,Weekly!CT$9))))/CT$11</f>
        <v>3.2621812498763579E-2</v>
      </c>
      <c r="CU20" s="145">
        <f ca="1">(SUM(OFFSET(Data!$A$1,MATCH(($CH20&amp;$CI20),Data!$B:$B,0)-1,MATCH(Weekly!CU$9,Data!$2:$2,0)-1,1,COUNTIF(Data!$2:$2,Weekly!CU$9))))/CU$11</f>
        <v>3.5092356033242296E-2</v>
      </c>
      <c r="CV20" s="165"/>
      <c r="CW20" s="12">
        <f t="shared" ca="1" si="39"/>
        <v>3.1168688495408943E-2</v>
      </c>
      <c r="CX20" s="12">
        <f t="shared" ca="1" si="40"/>
        <v>3.1852649756549362E-2</v>
      </c>
      <c r="CY20" s="12">
        <f t="shared" ca="1" si="17"/>
        <v>6.8396126114041861E-4</v>
      </c>
      <c r="CZ20" s="12">
        <f t="shared" ca="1" si="18"/>
        <v>3.2365620702404674E-2</v>
      </c>
      <c r="DA20" s="12">
        <f t="shared" ref="DA20:DA24" ca="1" si="86">CW20-(0.75*CY20)</f>
        <v>3.0655717549553631E-2</v>
      </c>
      <c r="DB20" s="43"/>
      <c r="DC20" s="12">
        <f t="shared" ca="1" si="42"/>
        <v>1.0899569177247321E-3</v>
      </c>
      <c r="DD20" s="12">
        <f t="shared" ca="1" si="56"/>
        <v>3.1141704798808095E-2</v>
      </c>
      <c r="DE20" s="1"/>
    </row>
    <row r="21" spans="1:109" x14ac:dyDescent="0.35">
      <c r="D21" s="59" t="s">
        <v>305</v>
      </c>
      <c r="E21" s="53" t="str">
        <f ca="1">VLOOKUP($D21,'Metric Nature'!$C:$D,2,0)&amp;IF(($F21&lt;(BA21)),"Below",IF(($F21&gt;(AZ21)),"Above","Within"))</f>
        <v>NegativeAbove</v>
      </c>
      <c r="F21" s="55">
        <f t="shared" ca="1" si="3"/>
        <v>1.6693395058182514E-2</v>
      </c>
      <c r="G21" s="55">
        <f t="shared" ca="1" si="4"/>
        <v>1.614381756981877E-2</v>
      </c>
      <c r="H21" s="78">
        <f t="shared" ca="1" si="19"/>
        <v>3.4042597792432426E-2</v>
      </c>
      <c r="I21" s="55">
        <f t="shared" ca="1" si="20"/>
        <v>1.5223926141002483E-2</v>
      </c>
      <c r="J21" s="78">
        <f t="shared" ca="1" si="21"/>
        <v>9.6523649915925575E-2</v>
      </c>
      <c r="K21" s="77">
        <f t="shared" ca="1" si="53"/>
        <v>8.9624459451045988E-4</v>
      </c>
      <c r="L21" s="79"/>
      <c r="M21" s="53" t="str">
        <f ca="1">VLOOKUP($D21,'Metric Nature'!$C:$D,2,0)&amp;IF(($N21&lt;(CA21)),"Below",IF(($N21&gt;(BZ21)),"Above","Within"))</f>
        <v>NegativeAbove</v>
      </c>
      <c r="N21" s="55">
        <f t="shared" ca="1" si="6"/>
        <v>1.7260854305388717E-2</v>
      </c>
      <c r="O21" s="55">
        <f t="shared" ca="1" si="7"/>
        <v>1.6708208156031728E-2</v>
      </c>
      <c r="P21" s="55">
        <f t="shared" ca="1" si="22"/>
        <v>3.3076326569314467E-2</v>
      </c>
      <c r="Q21" s="55">
        <f t="shared" ca="1" si="23"/>
        <v>1.6035834802811573E-2</v>
      </c>
      <c r="R21" s="78">
        <f t="shared" ca="1" si="24"/>
        <v>7.6392624246937268E-2</v>
      </c>
      <c r="S21" s="77">
        <f t="shared" ca="1" si="8"/>
        <v>8.4585641785364272E-4</v>
      </c>
      <c r="T21" s="79"/>
      <c r="U21" s="53" t="str">
        <f ca="1">VLOOKUP($D21,'Metric Nature'!$C:$D,2,0)&amp;IF(($V21&lt;(DA21)),"Below",IF(($V21&gt;(CZ21)),"Above","Within"))</f>
        <v>NegativeAbove</v>
      </c>
      <c r="V21" s="55">
        <f t="shared" ca="1" si="9"/>
        <v>1.4876654335397338E-2</v>
      </c>
      <c r="W21" s="55">
        <f t="shared" ca="1" si="10"/>
        <v>1.4355324308699537E-2</v>
      </c>
      <c r="X21" s="78">
        <f t="shared" ca="1" si="25"/>
        <v>3.631614413488847E-2</v>
      </c>
      <c r="Y21" s="55">
        <f t="shared" ca="1" si="26"/>
        <v>1.2670266971659426E-2</v>
      </c>
      <c r="Z21" s="78">
        <f t="shared" ca="1" si="27"/>
        <v>0.17413897976049839</v>
      </c>
      <c r="AA21" s="48">
        <f ca="1">DC21</f>
        <v>1.1255858897204381E-3</v>
      </c>
      <c r="AB21" s="79"/>
      <c r="AC21" s="1"/>
      <c r="AD21" s="1"/>
      <c r="AE21" s="1"/>
      <c r="AF21" s="1"/>
      <c r="AG21" s="1"/>
      <c r="AH21" s="1"/>
      <c r="AI21" s="7" t="s">
        <v>13</v>
      </c>
      <c r="AJ21" s="145">
        <f ca="1">(SUM(OFFSET(Data!$A$1,MATCH(($AI21),Data!$C:$C,0)-1,MATCH(Weekly!AJ$9,Data!$2:$2,0)-1,2,COUNTIF(Data!$2:$2,Weekly!AJ$9))))/AJ$11</f>
        <v>1.4129825671434709E-2</v>
      </c>
      <c r="AK21" s="145">
        <f ca="1">(SUM(OFFSET(Data!$A$1,MATCH(($AI21),Data!$C:$C,0)-1,MATCH(Weekly!AK$9,Data!$2:$2,0)-1,2,COUNTIF(Data!$2:$2,Weekly!AK$9))))/AK$11</f>
        <v>1.5683059854776131E-2</v>
      </c>
      <c r="AL21" s="145">
        <f ca="1">(SUM(OFFSET(Data!$A$1,MATCH(($AI21),Data!$C:$C,0)-1,MATCH(Weekly!AL$9,Data!$2:$2,0)-1,2,COUNTIF(Data!$2:$2,Weekly!AL$9))))/AL$11</f>
        <v>1.4872899627815902E-2</v>
      </c>
      <c r="AM21" s="145">
        <f ca="1">(SUM(OFFSET(Data!$A$1,MATCH(($AI21),Data!$C:$C,0)-1,MATCH(Weekly!AM$9,Data!$2:$2,0)-1,2,COUNTIF(Data!$2:$2,Weekly!AM$9))))/AM$11</f>
        <v>1.5216014058564693E-2</v>
      </c>
      <c r="AN21" s="145">
        <f ca="1">(SUM(OFFSET(Data!$A$1,MATCH(($AI21),Data!$C:$C,0)-1,MATCH(Weekly!AN$9,Data!$2:$2,0)-1,2,COUNTIF(Data!$2:$2,Weekly!AN$9))))/AN$11</f>
        <v>1.5003299762926903E-2</v>
      </c>
      <c r="AO21" s="145">
        <f ca="1">(SUM(OFFSET(Data!$A$1,MATCH(($AI21),Data!$C:$C,0)-1,MATCH(Weekly!AO$9,Data!$2:$2,0)-1,2,COUNTIF(Data!$2:$2,Weekly!AO$9))))/AO$11</f>
        <v>1.4538839259303082E-2</v>
      </c>
      <c r="AP21" s="145">
        <f ca="1">(SUM(OFFSET(Data!$A$1,MATCH(($AI21),Data!$C:$C,0)-1,MATCH(Weekly!AP$9,Data!$2:$2,0)-1,2,COUNTIF(Data!$2:$2,Weekly!AP$9))))/AP$11</f>
        <v>1.4583873164613783E-2</v>
      </c>
      <c r="AQ21" s="145">
        <f ca="1">(SUM(OFFSET(Data!$A$1,MATCH(($AI21),Data!$C:$C,0)-1,MATCH(Weekly!AQ$9,Data!$2:$2,0)-1,2,COUNTIF(Data!$2:$2,Weekly!AQ$9))))/AQ$11</f>
        <v>1.5046869882483927E-2</v>
      </c>
      <c r="AR21" s="145">
        <f ca="1">(SUM(OFFSET(Data!$A$1,MATCH(($AI21),Data!$C:$C,0)-1,MATCH(Weekly!AR$9,Data!$2:$2,0)-1,2,COUNTIF(Data!$2:$2,Weekly!AR$9))))/AR$11</f>
        <v>1.5067453079982099E-2</v>
      </c>
      <c r="AS21" s="145">
        <f ca="1">(SUM(OFFSET(Data!$A$1,MATCH(($AI21),Data!$C:$C,0)-1,MATCH(Weekly!AS$9,Data!$2:$2,0)-1,2,COUNTIF(Data!$2:$2,Weekly!AS$9))))/AS$11</f>
        <v>1.614381756981877E-2</v>
      </c>
      <c r="AT21" s="145">
        <f ca="1">(SUM(OFFSET(Data!$A$1,MATCH(($AI21),Data!$C:$C,0)-1,MATCH(Weekly!AT$9,Data!$2:$2,0)-1,2,COUNTIF(Data!$2:$2,Weekly!AT$9))))/AT$11</f>
        <v>1.6693395058182514E-2</v>
      </c>
      <c r="AU21" s="145">
        <f ca="1">(SUM(OFFSET(Data!$A$1,MATCH(($AI21),Data!$C:$C,0)-1,MATCH(Weekly!AU$9,Data!$2:$2,0)-1,2,COUNTIF(Data!$2:$2,Weekly!AU$9))))/AU$11</f>
        <v>1.7305148537408086E-2</v>
      </c>
      <c r="AV21" s="166"/>
      <c r="AW21" s="12">
        <f t="shared" ca="1" si="28"/>
        <v>1.4728386396214842E-2</v>
      </c>
      <c r="AX21" s="12">
        <f t="shared" ca="1" si="29"/>
        <v>1.5449536956670413E-2</v>
      </c>
      <c r="AY21" s="12">
        <f t="shared" ca="1" si="12"/>
        <v>7.211505604555711E-4</v>
      </c>
      <c r="AZ21" s="12">
        <f t="shared" ca="1" si="84"/>
        <v>1.599039987701209E-2</v>
      </c>
      <c r="BA21" s="12">
        <f t="shared" ca="1" si="85"/>
        <v>1.4187523475873164E-2</v>
      </c>
      <c r="BB21" s="165"/>
      <c r="BC21" s="12">
        <f t="shared" ca="1" si="30"/>
        <v>8.9624459451045988E-4</v>
      </c>
      <c r="BD21" s="12">
        <f t="shared" ca="1" si="54"/>
        <v>1.5223926141002483E-2</v>
      </c>
      <c r="BE21" s="104"/>
      <c r="BF21" s="104"/>
      <c r="BG21" s="1"/>
      <c r="BH21" s="7" t="s">
        <v>13</v>
      </c>
      <c r="BI21" s="7" t="s">
        <v>3</v>
      </c>
      <c r="BJ21" s="145">
        <f ca="1">(SUM(OFFSET(Data!$A$1,MATCH(($BH21&amp;$BI21),Data!$B:$B,0)-1,MATCH(Weekly!BJ$9,Data!$2:$2,0)-1,1,COUNTIF(Data!$2:$2,Weekly!BJ$9))))/BJ$11</f>
        <v>1.4868018900488972E-2</v>
      </c>
      <c r="BK21" s="145">
        <f ca="1">(SUM(OFFSET(Data!$A$1,MATCH(($BH21&amp;$BI21),Data!$B:$B,0)-1,MATCH(Weekly!BK$9,Data!$2:$2,0)-1,1,COUNTIF(Data!$2:$2,Weekly!BK$9))))/BK$11</f>
        <v>1.6549372068910218E-2</v>
      </c>
      <c r="BL21" s="145">
        <f ca="1">(SUM(OFFSET(Data!$A$1,MATCH(($BH21&amp;$BI21),Data!$B:$B,0)-1,MATCH(Weekly!BL$9,Data!$2:$2,0)-1,1,COUNTIF(Data!$2:$2,Weekly!BL$9))))/BL$11</f>
        <v>1.5662764797876878E-2</v>
      </c>
      <c r="BM21" s="145">
        <f ca="1">(SUM(OFFSET(Data!$A$1,MATCH(($BH21&amp;$BI21),Data!$B:$B,0)-1,MATCH(Weekly!BM$9,Data!$2:$2,0)-1,1,COUNTIF(Data!$2:$2,Weekly!BM$9))))/BM$11</f>
        <v>1.6131400904587943E-2</v>
      </c>
      <c r="BN21" s="145">
        <f ca="1">(SUM(OFFSET(Data!$A$1,MATCH(($BH21&amp;$BI21),Data!$B:$B,0)-1,MATCH(Weekly!BN$9,Data!$2:$2,0)-1,1,COUNTIF(Data!$2:$2,Weekly!BN$9))))/BN$11</f>
        <v>1.5806317549827913E-2</v>
      </c>
      <c r="BO21" s="145">
        <f ca="1">(SUM(OFFSET(Data!$A$1,MATCH(($BH21&amp;$BI21),Data!$B:$B,0)-1,MATCH(Weekly!BO$9,Data!$2:$2,0)-1,1,COUNTIF(Data!$2:$2,Weekly!BO$9))))/BO$11</f>
        <v>1.5384428828675887E-2</v>
      </c>
      <c r="BP21" s="145">
        <f ca="1">(SUM(OFFSET(Data!$A$1,MATCH(($BH21&amp;$BI21),Data!$B:$B,0)-1,MATCH(Weekly!BP$9,Data!$2:$2,0)-1,1,COUNTIF(Data!$2:$2,Weekly!BP$9))))/BP$11</f>
        <v>1.5470203583361567E-2</v>
      </c>
      <c r="BQ21" s="145">
        <f ca="1">(SUM(OFFSET(Data!$A$1,MATCH(($BH21&amp;$BI21),Data!$B:$B,0)-1,MATCH(Weekly!BQ$9,Data!$2:$2,0)-1,1,COUNTIF(Data!$2:$2,Weekly!BQ$9))))/BQ$11</f>
        <v>1.6058675833924993E-2</v>
      </c>
      <c r="BR21" s="145">
        <f ca="1">(SUM(OFFSET(Data!$A$1,MATCH(($BH21&amp;$BI21),Data!$B:$B,0)-1,MATCH(Weekly!BR$9,Data!$2:$2,0)-1,1,COUNTIF(Data!$2:$2,Weekly!BR$9))))/BR$11</f>
        <v>1.5867675648657029E-2</v>
      </c>
      <c r="BS21" s="145">
        <f ca="1">(SUM(OFFSET(Data!$A$1,MATCH(($BH21&amp;$BI21),Data!$B:$B,0)-1,MATCH(Weekly!BS$9,Data!$2:$2,0)-1,1,COUNTIF(Data!$2:$2,Weekly!BS$9))))/BS$11</f>
        <v>1.6708208156031728E-2</v>
      </c>
      <c r="BT21" s="145">
        <f ca="1">(SUM(OFFSET(Data!$A$1,MATCH(($BH21&amp;$BI21),Data!$B:$B,0)-1,MATCH(Weekly!BT$9,Data!$2:$2,0)-1,1,COUNTIF(Data!$2:$2,Weekly!BT$9))))/BT$11</f>
        <v>1.7260854305388717E-2</v>
      </c>
      <c r="BU21" s="145">
        <f ca="1">(SUM(OFFSET(Data!$A$1,MATCH(($BH21&amp;$BI21),Data!$B:$B,0)-1,MATCH(Weekly!BU$9,Data!$2:$2,0)-1,1,COUNTIF(Data!$2:$2,Weekly!BU$9))))/BU$11</f>
        <v>1.8085255577709892E-2</v>
      </c>
      <c r="BV21" s="13"/>
      <c r="BW21" s="12">
        <f t="shared" ca="1" si="32"/>
        <v>1.5566484190619224E-2</v>
      </c>
      <c r="BX21" s="12">
        <f t="shared" ca="1" si="33"/>
        <v>1.634038648674908E-2</v>
      </c>
      <c r="BY21" s="12">
        <f t="shared" ca="1" si="34"/>
        <v>7.7390229612985667E-4</v>
      </c>
      <c r="BZ21" s="12">
        <f t="shared" ca="1" si="35"/>
        <v>1.6920813208846475E-2</v>
      </c>
      <c r="CA21" s="12">
        <f t="shared" ca="1" si="36"/>
        <v>1.4986057468521831E-2</v>
      </c>
      <c r="CB21" s="42"/>
      <c r="CC21" s="12">
        <f t="shared" ca="1" si="37"/>
        <v>8.4585641785364272E-4</v>
      </c>
      <c r="CD21" s="12">
        <f t="shared" ca="1" si="55"/>
        <v>1.6035834802811573E-2</v>
      </c>
      <c r="CE21" s="104"/>
      <c r="CF21" s="104"/>
      <c r="CG21" s="1"/>
      <c r="CH21" s="7" t="s">
        <v>13</v>
      </c>
      <c r="CI21" s="7" t="s">
        <v>4</v>
      </c>
      <c r="CJ21" s="145">
        <f ca="1">(SUM(OFFSET(Data!$A$1,MATCH(($CH21&amp;$CI21),Data!$B:$B,0)-1,MATCH(Weekly!CJ$9,Data!$2:$2,0)-1,1,COUNTIF(Data!$2:$2,Weekly!CJ$9))))/CJ$11</f>
        <v>1.1760043737822575E-2</v>
      </c>
      <c r="CK21" s="145">
        <f ca="1">(SUM(OFFSET(Data!$A$1,MATCH(($CH21&amp;$CI21),Data!$B:$B,0)-1,MATCH(Weekly!CK$9,Data!$2:$2,0)-1,1,COUNTIF(Data!$2:$2,Weekly!CK$9))))/CK$11</f>
        <v>1.2925424547785494E-2</v>
      </c>
      <c r="CL21" s="145">
        <f ca="1">(SUM(OFFSET(Data!$A$1,MATCH(($CH21&amp;$CI21),Data!$B:$B,0)-1,MATCH(Weekly!CL$9,Data!$2:$2,0)-1,1,COUNTIF(Data!$2:$2,Weekly!CL$9))))/CL$11</f>
        <v>1.2329618933899967E-2</v>
      </c>
      <c r="CM21" s="145">
        <f ca="1">(SUM(OFFSET(Data!$A$1,MATCH(($CH21&amp;$CI21),Data!$B:$B,0)-1,MATCH(Weekly!CM$9,Data!$2:$2,0)-1,1,COUNTIF(Data!$2:$2,Weekly!CM$9))))/CM$11</f>
        <v>1.2346031530743724E-2</v>
      </c>
      <c r="CN21" s="145">
        <f ca="1">(SUM(OFFSET(Data!$A$1,MATCH(($CH21&amp;$CI21),Data!$B:$B,0)-1,MATCH(Weekly!CN$9,Data!$2:$2,0)-1,1,COUNTIF(Data!$2:$2,Weekly!CN$9))))/CN$11</f>
        <v>1.2477446272225941E-2</v>
      </c>
      <c r="CO21" s="145">
        <f ca="1">(SUM(OFFSET(Data!$A$1,MATCH(($CH21&amp;$CI21),Data!$B:$B,0)-1,MATCH(Weekly!CO$9,Data!$2:$2,0)-1,1,COUNTIF(Data!$2:$2,Weekly!CO$9))))/CO$11</f>
        <v>1.1826840432937809E-2</v>
      </c>
      <c r="CP21" s="145">
        <f ca="1">(SUM(OFFSET(Data!$A$1,MATCH(($CH21&amp;$CI21),Data!$B:$B,0)-1,MATCH(Weekly!CP$9,Data!$2:$2,0)-1,1,COUNTIF(Data!$2:$2,Weekly!CP$9))))/CP$11</f>
        <v>1.1791189194808519E-2</v>
      </c>
      <c r="CQ21" s="145">
        <f ca="1">(SUM(OFFSET(Data!$A$1,MATCH(($CH21&amp;$CI21),Data!$B:$B,0)-1,MATCH(Weekly!CQ$9,Data!$2:$2,0)-1,1,COUNTIF(Data!$2:$2,Weekly!CQ$9))))/CQ$11</f>
        <v>1.1891747347558337E-2</v>
      </c>
      <c r="CR21" s="145">
        <f ca="1">(SUM(OFFSET(Data!$A$1,MATCH(($CH21&amp;$CI21),Data!$B:$B,0)-1,MATCH(Weekly!CR$9,Data!$2:$2,0)-1,1,COUNTIF(Data!$2:$2,Weekly!CR$9))))/CR$11</f>
        <v>1.2553091080698443E-2</v>
      </c>
      <c r="CS21" s="145">
        <f ca="1">(SUM(OFFSET(Data!$A$1,MATCH(($CH21&amp;$CI21),Data!$B:$B,0)-1,MATCH(Weekly!CS$9,Data!$2:$2,0)-1,1,COUNTIF(Data!$2:$2,Weekly!CS$9))))/CS$11</f>
        <v>1.4355324308699537E-2</v>
      </c>
      <c r="CT21" s="145">
        <f ca="1">(SUM(OFFSET(Data!$A$1,MATCH(($CH21&amp;$CI21),Data!$B:$B,0)-1,MATCH(Weekly!CT$9,Data!$2:$2,0)-1,1,COUNTIF(Data!$2:$2,Weekly!CT$9))))/CT$11</f>
        <v>1.4876654335397338E-2</v>
      </c>
      <c r="CU21" s="145">
        <f ca="1">(SUM(OFFSET(Data!$A$1,MATCH(($CH21&amp;$CI21),Data!$B:$B,0)-1,MATCH(Weekly!CU$9,Data!$2:$2,0)-1,1,COUNTIF(Data!$2:$2,Weekly!CU$9))))/CU$11</f>
        <v>1.4800458109417672E-2</v>
      </c>
      <c r="CV21" s="165"/>
      <c r="CW21" s="12">
        <f t="shared" ca="1" si="39"/>
        <v>1.1859293890248073E-2</v>
      </c>
      <c r="CX21" s="12">
        <f t="shared" ca="1" si="40"/>
        <v>1.2739257814241969E-2</v>
      </c>
      <c r="CY21" s="12">
        <f t="shared" ca="1" si="17"/>
        <v>8.7996392399389625E-4</v>
      </c>
      <c r="CZ21" s="12">
        <f t="shared" ca="1" si="18"/>
        <v>1.3399230757237392E-2</v>
      </c>
      <c r="DA21" s="12">
        <f t="shared" ca="1" si="86"/>
        <v>1.119932094725265E-2</v>
      </c>
      <c r="DB21" s="43"/>
      <c r="DC21" s="12">
        <f t="shared" ca="1" si="42"/>
        <v>1.1255858897204381E-3</v>
      </c>
      <c r="DD21" s="12">
        <f t="shared" ca="1" si="56"/>
        <v>1.2670266971659426E-2</v>
      </c>
      <c r="DE21" s="1"/>
    </row>
    <row r="22" spans="1:109" x14ac:dyDescent="0.35">
      <c r="D22" s="59" t="s">
        <v>309</v>
      </c>
      <c r="E22" s="53" t="str">
        <f ca="1">VLOOKUP($D22,'Metric Nature'!$C:$D,2,0)&amp;IF(($F22&lt;(BA22)),"Below",IF(($F22&gt;(AZ22)),"Above","Within"))</f>
        <v>PositiveWithin</v>
      </c>
      <c r="F22" s="55">
        <f t="shared" ref="F22:F23" ca="1" si="87">AT22</f>
        <v>0.54245670801013635</v>
      </c>
      <c r="G22" s="55">
        <f t="shared" ref="G22:G23" ca="1" si="88">AS22</f>
        <v>0.53883142821638186</v>
      </c>
      <c r="H22" s="78">
        <f t="shared" ref="H22:H23" ca="1" si="89">IFERROR(((F22-G22)/G22),0)</f>
        <v>6.7280407264935218E-3</v>
      </c>
      <c r="I22" s="55">
        <f t="shared" ref="I22:I23" ca="1" si="90">BD22</f>
        <v>0.53820353618468941</v>
      </c>
      <c r="J22" s="78">
        <f t="shared" ref="J22:J23" ca="1" si="91">IFERROR(((F22-I22)/I22),0)</f>
        <v>7.9025341520376387E-3</v>
      </c>
      <c r="K22" s="77">
        <f t="shared" ref="K22:K23" ca="1" si="92">BC22</f>
        <v>9.6449080270422302E-3</v>
      </c>
      <c r="L22" s="79"/>
      <c r="M22" s="53" t="str">
        <f ca="1">VLOOKUP($D22,'Metric Nature'!$C:$D,2,0)&amp;IF(($N22&lt;(CA22)),"Below",IF(($N22&gt;(BZ22)),"Above","Within"))</f>
        <v>PositiveWithin</v>
      </c>
      <c r="N22" s="55">
        <f t="shared" ref="N22:N23" ca="1" si="93">BT22</f>
        <v>0.54131507269159096</v>
      </c>
      <c r="O22" s="55">
        <f t="shared" ref="O22:O23" ca="1" si="94">BS22</f>
        <v>0.53953628325293557</v>
      </c>
      <c r="P22" s="55">
        <f t="shared" ref="P22:P23" ca="1" si="95">IFERROR(((N22-O22)/O22),0)</f>
        <v>3.2968856662073513E-3</v>
      </c>
      <c r="Q22" s="55">
        <f t="shared" ref="Q22:Q23" ca="1" si="96">CD22</f>
        <v>0.53895785339928381</v>
      </c>
      <c r="R22" s="78">
        <f t="shared" ref="R22:R23" ca="1" si="97">IFERROR(((N22-Q22)/Q22),0)</f>
        <v>4.3736616461562388E-3</v>
      </c>
      <c r="S22" s="77">
        <f t="shared" ref="S22:S23" ca="1" si="98">CC22</f>
        <v>1.0322845388188874E-2</v>
      </c>
      <c r="T22" s="79"/>
      <c r="U22" s="53" t="str">
        <f ca="1">VLOOKUP($D22,'Metric Nature'!$C:$D,2,0)&amp;IF(($V22&lt;(DA22)),"Below",IF(($V22&gt;(CZ22)),"Above","Within"))</f>
        <v>PositiveWithin</v>
      </c>
      <c r="V22" s="55">
        <f t="shared" ref="V22:V23" ca="1" si="99">CT22</f>
        <v>0.54611169360422562</v>
      </c>
      <c r="W22" s="55">
        <f t="shared" ref="W22:W23" ca="1" si="100">CS22</f>
        <v>0.53659781817089747</v>
      </c>
      <c r="X22" s="78">
        <f t="shared" ref="X22:X23" ca="1" si="101">IFERROR(((V22-W22)/W22),0)</f>
        <v>1.7729992763962647E-2</v>
      </c>
      <c r="Y22" s="55">
        <f t="shared" ref="Y22:Y23" ca="1" si="102">DD22</f>
        <v>0.53583101675947442</v>
      </c>
      <c r="Z22" s="78">
        <f t="shared" ref="Z22:Z23" ca="1" si="103">IFERROR(((V22-Y22)/Y22),0)</f>
        <v>1.918641609611417E-2</v>
      </c>
      <c r="AA22" s="48">
        <f t="shared" ref="AA22:AA23" ca="1" si="104">DC22</f>
        <v>7.9436764575654129E-3</v>
      </c>
      <c r="AB22" s="79"/>
      <c r="AC22" s="1"/>
      <c r="AD22" s="1"/>
      <c r="AE22" s="1"/>
      <c r="AF22" s="1"/>
      <c r="AG22" s="1"/>
      <c r="AH22" s="1"/>
      <c r="AI22" s="7" t="s">
        <v>14</v>
      </c>
      <c r="AJ22" s="145">
        <f ca="1">(SUM(OFFSET(Data!$A$1,MATCH(($AI22),Data!$C:$C,0)-1,MATCH(Weekly!AJ$9,Data!$2:$2,0)-1,2,COUNTIF(Data!$2:$2,Weekly!AJ$9))))/AJ$11</f>
        <v>0.56621356752606478</v>
      </c>
      <c r="AK22" s="145">
        <f ca="1">(SUM(OFFSET(Data!$A$1,MATCH(($AI22),Data!$C:$C,0)-1,MATCH(Weekly!AK$9,Data!$2:$2,0)-1,2,COUNTIF(Data!$2:$2,Weekly!AK$9))))/AK$11</f>
        <v>0.53059435592423021</v>
      </c>
      <c r="AL22" s="145">
        <f ca="1">(SUM(OFFSET(Data!$A$1,MATCH(($AI22),Data!$C:$C,0)-1,MATCH(Weekly!AL$9,Data!$2:$2,0)-1,2,COUNTIF(Data!$2:$2,Weekly!AL$9))))/AL$11</f>
        <v>0.55159907175459899</v>
      </c>
      <c r="AM22" s="145">
        <f ca="1">(SUM(OFFSET(Data!$A$1,MATCH(($AI22),Data!$C:$C,0)-1,MATCH(Weekly!AM$9,Data!$2:$2,0)-1,2,COUNTIF(Data!$2:$2,Weekly!AM$9))))/AM$11</f>
        <v>0.54018791937040278</v>
      </c>
      <c r="AN22" s="145">
        <f ca="1">(SUM(OFFSET(Data!$A$1,MATCH(($AI22),Data!$C:$C,0)-1,MATCH(Weekly!AN$9,Data!$2:$2,0)-1,2,COUNTIF(Data!$2:$2,Weekly!AN$9))))/AN$11</f>
        <v>0.53619872975649729</v>
      </c>
      <c r="AO22" s="145">
        <f ca="1">(SUM(OFFSET(Data!$A$1,MATCH(($AI22),Data!$C:$C,0)-1,MATCH(Weekly!AO$9,Data!$2:$2,0)-1,2,COUNTIF(Data!$2:$2,Weekly!AO$9))))/AO$11</f>
        <v>0.52995307785600188</v>
      </c>
      <c r="AP22" s="145">
        <f ca="1">(SUM(OFFSET(Data!$A$1,MATCH(($AI22),Data!$C:$C,0)-1,MATCH(Weekly!AP$9,Data!$2:$2,0)-1,2,COUNTIF(Data!$2:$2,Weekly!AP$9))))/AP$11</f>
        <v>0.53436698380650649</v>
      </c>
      <c r="AQ22" s="145">
        <f ca="1">(SUM(OFFSET(Data!$A$1,MATCH(($AI22),Data!$C:$C,0)-1,MATCH(Weekly!AQ$9,Data!$2:$2,0)-1,2,COUNTIF(Data!$2:$2,Weekly!AQ$9))))/AQ$11</f>
        <v>0.53439209518926034</v>
      </c>
      <c r="AR22" s="145">
        <f ca="1">(SUM(OFFSET(Data!$A$1,MATCH(($AI22),Data!$C:$C,0)-1,MATCH(Weekly!AR$9,Data!$2:$2,0)-1,2,COUNTIF(Data!$2:$2,Weekly!AR$9))))/AR$11</f>
        <v>0.54483640543124667</v>
      </c>
      <c r="AS22" s="145">
        <f ca="1">(SUM(OFFSET(Data!$A$1,MATCH(($AI22),Data!$C:$C,0)-1,MATCH(Weekly!AS$9,Data!$2:$2,0)-1,2,COUNTIF(Data!$2:$2,Weekly!AS$9))))/AS$11</f>
        <v>0.53883142821638186</v>
      </c>
      <c r="AT22" s="145">
        <f ca="1">(SUM(OFFSET(Data!$A$1,MATCH(($AI22),Data!$C:$C,0)-1,MATCH(Weekly!AT$9,Data!$2:$2,0)-1,2,COUNTIF(Data!$2:$2,Weekly!AT$9))))/AT$11</f>
        <v>0.54245670801013635</v>
      </c>
      <c r="AU22" s="145">
        <f ca="1">(SUM(OFFSET(Data!$A$1,MATCH(($AI22),Data!$C:$C,0)-1,MATCH(Weekly!AU$9,Data!$2:$2,0)-1,2,COUNTIF(Data!$2:$2,Weekly!AU$9))))/AU$11</f>
        <v>0.53850070090036062</v>
      </c>
      <c r="AV22" s="166"/>
      <c r="AW22" s="12">
        <f t="shared" ca="1" si="28"/>
        <v>0.53437953949788342</v>
      </c>
      <c r="AX22" s="12">
        <f t="shared" ca="1" si="29"/>
        <v>0.54364655672069151</v>
      </c>
      <c r="AY22" s="12">
        <f t="shared" ref="AY22:AY23" ca="1" si="105">AX22-AW22</f>
        <v>9.2670172228080938E-3</v>
      </c>
      <c r="AZ22" s="12">
        <f t="shared" ref="AZ22:AZ23" ca="1" si="106">AX22+(0.75*AY22)</f>
        <v>0.55059681963779761</v>
      </c>
      <c r="BA22" s="12">
        <f t="shared" ref="BA22:BA23" ca="1" si="107">AW22-(0.75*AY22)</f>
        <v>0.52742927658077732</v>
      </c>
      <c r="BB22" s="165"/>
      <c r="BC22" s="12">
        <f t="shared" ref="BC22:BC23" ca="1" si="108">_xlfn.STDEV.P(AJ22:AU22)</f>
        <v>9.6449080270422302E-3</v>
      </c>
      <c r="BD22" s="12">
        <f t="shared" ref="BD22:BD23" ca="1" si="109">SUMPRODUCT(AP22:AS22,AP$11:AS$11)/SUM(AP$11:AS$11)</f>
        <v>0.53820353618468941</v>
      </c>
      <c r="BE22" s="104"/>
      <c r="BF22" s="104"/>
      <c r="BG22" s="1"/>
      <c r="BH22" s="7" t="s">
        <v>14</v>
      </c>
      <c r="BI22" s="7" t="s">
        <v>3</v>
      </c>
      <c r="BJ22" s="145">
        <f ca="1">(SUM(OFFSET(Data!$A$1,MATCH(($BH22&amp;$BI22),Data!$B:$B,0)-1,MATCH(Weekly!BJ$9,Data!$2:$2,0)-1,1,COUNTIF(Data!$2:$2,Weekly!BJ$9))))/BJ$11</f>
        <v>0.5695795395577542</v>
      </c>
      <c r="BK22" s="145">
        <f ca="1">(SUM(OFFSET(Data!$A$1,MATCH(($BH22&amp;$BI22),Data!$B:$B,0)-1,MATCH(Weekly!BK$9,Data!$2:$2,0)-1,1,COUNTIF(Data!$2:$2,Weekly!BK$9))))/BK$11</f>
        <v>0.53153366001990476</v>
      </c>
      <c r="BL22" s="145">
        <f ca="1">(SUM(OFFSET(Data!$A$1,MATCH(($BH22&amp;$BI22),Data!$B:$B,0)-1,MATCH(Weekly!BL$9,Data!$2:$2,0)-1,1,COUNTIF(Data!$2:$2,Weekly!BL$9))))/BL$11</f>
        <v>0.55277119567792998</v>
      </c>
      <c r="BM22" s="145">
        <f ca="1">(SUM(OFFSET(Data!$A$1,MATCH(($BH22&amp;$BI22),Data!$B:$B,0)-1,MATCH(Weekly!BM$9,Data!$2:$2,0)-1,1,COUNTIF(Data!$2:$2,Weekly!BM$9))))/BM$11</f>
        <v>0.53994883943848604</v>
      </c>
      <c r="BN22" s="145">
        <f ca="1">(SUM(OFFSET(Data!$A$1,MATCH(($BH22&amp;$BI22),Data!$B:$B,0)-1,MATCH(Weekly!BN$9,Data!$2:$2,0)-1,1,COUNTIF(Data!$2:$2,Weekly!BN$9))))/BN$11</f>
        <v>0.53712114236511188</v>
      </c>
      <c r="BO22" s="145">
        <f ca="1">(SUM(OFFSET(Data!$A$1,MATCH(($BH22&amp;$BI22),Data!$B:$B,0)-1,MATCH(Weekly!BO$9,Data!$2:$2,0)-1,1,COUNTIF(Data!$2:$2,Weekly!BO$9))))/BO$11</f>
        <v>0.53022621306833684</v>
      </c>
      <c r="BP22" s="145">
        <f ca="1">(SUM(OFFSET(Data!$A$1,MATCH(($BH22&amp;$BI22),Data!$B:$B,0)-1,MATCH(Weekly!BP$9,Data!$2:$2,0)-1,1,COUNTIF(Data!$2:$2,Weekly!BP$9))))/BP$11</f>
        <v>0.53486093821182157</v>
      </c>
      <c r="BQ22" s="145">
        <f ca="1">(SUM(OFFSET(Data!$A$1,MATCH(($BH22&amp;$BI22),Data!$B:$B,0)-1,MATCH(Weekly!BQ$9,Data!$2:$2,0)-1,1,COUNTIF(Data!$2:$2,Weekly!BQ$9))))/BQ$11</f>
        <v>0.53510801836646416</v>
      </c>
      <c r="BR22" s="145">
        <f ca="1">(SUM(OFFSET(Data!$A$1,MATCH(($BH22&amp;$BI22),Data!$B:$B,0)-1,MATCH(Weekly!BR$9,Data!$2:$2,0)-1,1,COUNTIF(Data!$2:$2,Weekly!BR$9))))/BR$11</f>
        <v>0.54591845317197307</v>
      </c>
      <c r="BS22" s="145">
        <f ca="1">(SUM(OFFSET(Data!$A$1,MATCH(($BH22&amp;$BI22),Data!$B:$B,0)-1,MATCH(Weekly!BS$9,Data!$2:$2,0)-1,1,COUNTIF(Data!$2:$2,Weekly!BS$9))))/BS$11</f>
        <v>0.53953628325293557</v>
      </c>
      <c r="BT22" s="145">
        <f ca="1">(SUM(OFFSET(Data!$A$1,MATCH(($BH22&amp;$BI22),Data!$B:$B,0)-1,MATCH(Weekly!BT$9,Data!$2:$2,0)-1,1,COUNTIF(Data!$2:$2,Weekly!BT$9))))/BT$11</f>
        <v>0.54131507269159096</v>
      </c>
      <c r="BU22" s="145">
        <f ca="1">(SUM(OFFSET(Data!$A$1,MATCH(($BH22&amp;$BI22),Data!$B:$B,0)-1,MATCH(Weekly!BU$9,Data!$2:$2,0)-1,1,COUNTIF(Data!$2:$2,Weekly!BU$9))))/BU$11</f>
        <v>0.53885342162547789</v>
      </c>
      <c r="BV22" s="13"/>
      <c r="BW22" s="12">
        <f t="shared" ca="1" si="32"/>
        <v>0.53498447828914286</v>
      </c>
      <c r="BX22" s="12">
        <f t="shared" ca="1" si="33"/>
        <v>0.54361676293178207</v>
      </c>
      <c r="BY22" s="12">
        <f t="shared" ref="BY22:BY23" ca="1" si="110">BX22-BW22</f>
        <v>8.6322846426392097E-3</v>
      </c>
      <c r="BZ22" s="12">
        <f t="shared" ref="BZ22:BZ23" ca="1" si="111">BX22+(0.75*BY22)</f>
        <v>0.55009097641376148</v>
      </c>
      <c r="CA22" s="12">
        <f t="shared" ref="CA22:CA23" ca="1" si="112">BW22-(0.75*BY22)</f>
        <v>0.52851026480716345</v>
      </c>
      <c r="CB22" s="42"/>
      <c r="CC22" s="12">
        <f t="shared" ref="CC22:CC23" ca="1" si="113">_xlfn.STDEV.P(BJ22:BU22)</f>
        <v>1.0322845388188874E-2</v>
      </c>
      <c r="CD22" s="12">
        <f t="shared" ref="CD22:CD23" ca="1" si="114">SUMPRODUCT(BP22:BS22,BP$11:BS$11)/SUM(BP$11:BS$11)</f>
        <v>0.53895785339928381</v>
      </c>
      <c r="CE22" s="104"/>
      <c r="CF22" s="104"/>
      <c r="CG22" s="1"/>
      <c r="CH22" s="7" t="s">
        <v>14</v>
      </c>
      <c r="CI22" s="7" t="s">
        <v>4</v>
      </c>
      <c r="CJ22" s="145">
        <f ca="1">(SUM(OFFSET(Data!$A$1,MATCH(($CH22&amp;$CI22),Data!$B:$B,0)-1,MATCH(Weekly!CJ$9,Data!$2:$2,0)-1,1,COUNTIF(Data!$2:$2,Weekly!CJ$9))))/CJ$11</f>
        <v>0.55540796894321054</v>
      </c>
      <c r="CK22" s="145">
        <f ca="1">(SUM(OFFSET(Data!$A$1,MATCH(($CH22&amp;$CI22),Data!$B:$B,0)-1,MATCH(Weekly!CK$9,Data!$2:$2,0)-1,1,COUNTIF(Data!$2:$2,Weekly!CK$9))))/CK$11</f>
        <v>0.52760437367998569</v>
      </c>
      <c r="CL22" s="145">
        <f ca="1">(SUM(OFFSET(Data!$A$1,MATCH(($CH22&amp;$CI22),Data!$B:$B,0)-1,MATCH(Weekly!CL$9,Data!$2:$2,0)-1,1,COUNTIF(Data!$2:$2,Weekly!CL$9))))/CL$11</f>
        <v>0.54782495908565498</v>
      </c>
      <c r="CM22" s="145">
        <f ca="1">(SUM(OFFSET(Data!$A$1,MATCH(($CH22&amp;$CI22),Data!$B:$B,0)-1,MATCH(Weekly!CM$9,Data!$2:$2,0)-1,1,COUNTIF(Data!$2:$2,Weekly!CM$9))))/CM$11</f>
        <v>0.54093749888460974</v>
      </c>
      <c r="CN22" s="145">
        <f ca="1">(SUM(OFFSET(Data!$A$1,MATCH(($CH22&amp;$CI22),Data!$B:$B,0)-1,MATCH(Weekly!CN$9,Data!$2:$2,0)-1,1,COUNTIF(Data!$2:$2,Weekly!CN$9))))/CN$11</f>
        <v>0.53329732564647492</v>
      </c>
      <c r="CO22" s="145">
        <f ca="1">(SUM(OFFSET(Data!$A$1,MATCH(($CH22&amp;$CI22),Data!$B:$B,0)-1,MATCH(Weekly!CO$9,Data!$2:$2,0)-1,1,COUNTIF(Data!$2:$2,Weekly!CO$9))))/CO$11</f>
        <v>0.52907707086381439</v>
      </c>
      <c r="CP22" s="145">
        <f ca="1">(SUM(OFFSET(Data!$A$1,MATCH(($CH22&amp;$CI22),Data!$B:$B,0)-1,MATCH(Weekly!CP$9,Data!$2:$2,0)-1,1,COUNTIF(Data!$2:$2,Weekly!CP$9))))/CP$11</f>
        <v>0.53281061326978596</v>
      </c>
      <c r="CQ22" s="145">
        <f ca="1">(SUM(OFFSET(Data!$A$1,MATCH(($CH22&amp;$CI22),Data!$B:$B,0)-1,MATCH(Weekly!CQ$9,Data!$2:$2,0)-1,1,COUNTIF(Data!$2:$2,Weekly!CQ$9))))/CQ$11</f>
        <v>0.53215962625936908</v>
      </c>
      <c r="CR22" s="145">
        <f ca="1">(SUM(OFFSET(Data!$A$1,MATCH(($CH22&amp;$CI22),Data!$B:$B,0)-1,MATCH(Weekly!CR$9,Data!$2:$2,0)-1,1,COUNTIF(Data!$2:$2,Weekly!CR$9))))/CR$11</f>
        <v>0.54143652666352049</v>
      </c>
      <c r="CS22" s="145">
        <f ca="1">(SUM(OFFSET(Data!$A$1,MATCH(($CH22&amp;$CI22),Data!$B:$B,0)-1,MATCH(Weekly!CS$9,Data!$2:$2,0)-1,1,COUNTIF(Data!$2:$2,Weekly!CS$9))))/CS$11</f>
        <v>0.53659781817089747</v>
      </c>
      <c r="CT22" s="145">
        <f ca="1">(SUM(OFFSET(Data!$A$1,MATCH(($CH22&amp;$CI22),Data!$B:$B,0)-1,MATCH(Weekly!CT$9,Data!$2:$2,0)-1,1,COUNTIF(Data!$2:$2,Weekly!CT$9))))/CT$11</f>
        <v>0.54611169360422562</v>
      </c>
      <c r="CU22" s="145">
        <f ca="1">(SUM(OFFSET(Data!$A$1,MATCH(($CH22&amp;$CI22),Data!$B:$B,0)-1,MATCH(Weekly!CU$9,Data!$2:$2,0)-1,1,COUNTIF(Data!$2:$2,Weekly!CU$9))))/CU$11</f>
        <v>0.53736822012744834</v>
      </c>
      <c r="CV22" s="165"/>
      <c r="CW22" s="12">
        <f t="shared" ca="1" si="39"/>
        <v>0.53248511976457746</v>
      </c>
      <c r="CX22" s="12">
        <f t="shared" ca="1" si="40"/>
        <v>0.54377411013387311</v>
      </c>
      <c r="CY22" s="12">
        <f t="shared" ref="CY22:CY23" ca="1" si="115">CX22-CW22</f>
        <v>1.1288990369295648E-2</v>
      </c>
      <c r="CZ22" s="12">
        <f t="shared" ref="CZ22:CZ23" ca="1" si="116">CX22+(0.75*CY22)</f>
        <v>0.5522408529108449</v>
      </c>
      <c r="DA22" s="12">
        <f t="shared" ref="DA22:DA23" ca="1" si="117">CW22-(0.75*CY22)</f>
        <v>0.52401837698760567</v>
      </c>
      <c r="DB22" s="43"/>
      <c r="DC22" s="12">
        <f t="shared" ref="DC22:DC23" ca="1" si="118">_xlfn.STDEV.P(CJ22:CU22)</f>
        <v>7.9436764575654129E-3</v>
      </c>
      <c r="DD22" s="12">
        <f t="shared" ref="DD22:DD23" ca="1" si="119">SUMPRODUCT(CP22:CS22,CP$11:CS$11)/SUM(CP$11:CS$11)</f>
        <v>0.53583101675947442</v>
      </c>
      <c r="DE22" s="1"/>
    </row>
    <row r="23" spans="1:109" x14ac:dyDescent="0.35">
      <c r="D23" s="59" t="s">
        <v>312</v>
      </c>
      <c r="E23" s="53" t="str">
        <f ca="1">VLOOKUP($D23,'Metric Nature'!$C:$D,2,0)&amp;IF(($F23&lt;(BA23)),"Below",IF(($F23&gt;(AZ23)),"Above","Within"))</f>
        <v>NegativeWithin</v>
      </c>
      <c r="F23" s="55">
        <f t="shared" ca="1" si="87"/>
        <v>1.1066778288698646E-2</v>
      </c>
      <c r="G23" s="55">
        <f t="shared" ca="1" si="88"/>
        <v>1.0705814763920981E-2</v>
      </c>
      <c r="H23" s="78">
        <f t="shared" ca="1" si="89"/>
        <v>3.3716586055096524E-2</v>
      </c>
      <c r="I23" s="55">
        <f t="shared" ca="1" si="90"/>
        <v>1.0854533320754849E-2</v>
      </c>
      <c r="J23" s="78">
        <f t="shared" ca="1" si="91"/>
        <v>1.9553578368769208E-2</v>
      </c>
      <c r="K23" s="77">
        <f t="shared" ca="1" si="92"/>
        <v>4.5049747395636337E-4</v>
      </c>
      <c r="L23" s="79"/>
      <c r="M23" s="53" t="str">
        <f ca="1">VLOOKUP($D23,'Metric Nature'!$C:$D,2,0)&amp;IF(($N23&lt;(CA23)),"Below",IF(($N23&gt;(BZ23)),"Above","Within"))</f>
        <v>NegativeWithin</v>
      </c>
      <c r="N23" s="55">
        <f t="shared" ca="1" si="93"/>
        <v>1.1133603238866396E-2</v>
      </c>
      <c r="O23" s="55">
        <f t="shared" ca="1" si="94"/>
        <v>1.0771960916250461E-2</v>
      </c>
      <c r="P23" s="55">
        <f t="shared" ca="1" si="95"/>
        <v>3.3572561711616024E-2</v>
      </c>
      <c r="Q23" s="55">
        <f t="shared" ca="1" si="96"/>
        <v>1.0973195734501711E-2</v>
      </c>
      <c r="R23" s="78">
        <f t="shared" ca="1" si="97"/>
        <v>1.4618121124034524E-2</v>
      </c>
      <c r="S23" s="77">
        <f t="shared" ca="1" si="98"/>
        <v>5.1828610255495982E-4</v>
      </c>
      <c r="T23" s="79"/>
      <c r="U23" s="53" t="str">
        <f ca="1">VLOOKUP($D23,'Metric Nature'!$C:$D,2,0)&amp;IF(($V23&lt;(DA23)),"Below",IF(($V23&gt;(CZ23)),"Above","Within"))</f>
        <v>NegativeWithin</v>
      </c>
      <c r="V23" s="55">
        <f t="shared" ca="1" si="99"/>
        <v>1.0852835862232684E-2</v>
      </c>
      <c r="W23" s="55">
        <f t="shared" ca="1" si="100"/>
        <v>1.0496204698515666E-2</v>
      </c>
      <c r="X23" s="78">
        <f t="shared" ca="1" si="101"/>
        <v>3.3977154024773561E-2</v>
      </c>
      <c r="Y23" s="55">
        <f t="shared" ca="1" si="102"/>
        <v>1.0481309859576519E-2</v>
      </c>
      <c r="Z23" s="78">
        <f t="shared" ca="1" si="103"/>
        <v>3.5446524111364897E-2</v>
      </c>
      <c r="AA23" s="48">
        <f t="shared" ca="1" si="104"/>
        <v>3.131776886511818E-4</v>
      </c>
      <c r="AB23" s="79"/>
      <c r="AC23" s="1"/>
      <c r="AD23" s="1"/>
      <c r="AE23" s="1"/>
      <c r="AF23" s="1"/>
      <c r="AG23" s="1"/>
      <c r="AH23" s="1"/>
      <c r="AI23" s="7" t="s">
        <v>15</v>
      </c>
      <c r="AJ23" s="145">
        <f ca="1">(SUM(OFFSET(Data!$A$1,MATCH(($AI23),Data!$C:$C,0)-1,MATCH(Weekly!AJ$9,Data!$2:$2,0)-1,2,COUNTIF(Data!$2:$2,Weekly!AJ$9))))/AJ$11</f>
        <v>1.1715737155436797E-2</v>
      </c>
      <c r="AK23" s="145">
        <f ca="1">(SUM(OFFSET(Data!$A$1,MATCH(($AI23),Data!$C:$C,0)-1,MATCH(Weekly!AK$9,Data!$2:$2,0)-1,2,COUNTIF(Data!$2:$2,Weekly!AK$9))))/AK$11</f>
        <v>1.1662622320135256E-2</v>
      </c>
      <c r="AL23" s="145">
        <f ca="1">(SUM(OFFSET(Data!$A$1,MATCH(($AI23),Data!$C:$C,0)-1,MATCH(Weekly!AL$9,Data!$2:$2,0)-1,2,COUNTIF(Data!$2:$2,Weekly!AL$9))))/AL$11</f>
        <v>1.1866136671207849E-2</v>
      </c>
      <c r="AM23" s="145">
        <f ca="1">(SUM(OFFSET(Data!$A$1,MATCH(($AI23),Data!$C:$C,0)-1,MATCH(Weekly!AM$9,Data!$2:$2,0)-1,2,COUNTIF(Data!$2:$2,Weekly!AM$9))))/AM$11</f>
        <v>1.1807537144543934E-2</v>
      </c>
      <c r="AN23" s="145">
        <f ca="1">(SUM(OFFSET(Data!$A$1,MATCH(($AI23),Data!$C:$C,0)-1,MATCH(Weekly!AN$9,Data!$2:$2,0)-1,2,COUNTIF(Data!$2:$2,Weekly!AN$9))))/AN$11</f>
        <v>1.1439178146600112E-2</v>
      </c>
      <c r="AO23" s="145">
        <f ca="1">(SUM(OFFSET(Data!$A$1,MATCH(($AI23),Data!$C:$C,0)-1,MATCH(Weekly!AO$9,Data!$2:$2,0)-1,2,COUNTIF(Data!$2:$2,Weekly!AO$9))))/AO$11</f>
        <v>1.1099176181742885E-2</v>
      </c>
      <c r="AP23" s="145">
        <f ca="1">(SUM(OFFSET(Data!$A$1,MATCH(($AI23),Data!$C:$C,0)-1,MATCH(Weekly!AP$9,Data!$2:$2,0)-1,2,COUNTIF(Data!$2:$2,Weekly!AP$9))))/AP$11</f>
        <v>1.0978362117378024E-2</v>
      </c>
      <c r="AQ23" s="145">
        <f ca="1">(SUM(OFFSET(Data!$A$1,MATCH(($AI23),Data!$C:$C,0)-1,MATCH(Weekly!AQ$9,Data!$2:$2,0)-1,2,COUNTIF(Data!$2:$2,Weekly!AQ$9))))/AQ$11</f>
        <v>1.0958108819100492E-2</v>
      </c>
      <c r="AR23" s="145">
        <f ca="1">(SUM(OFFSET(Data!$A$1,MATCH(($AI23),Data!$C:$C,0)-1,MATCH(Weekly!AR$9,Data!$2:$2,0)-1,2,COUNTIF(Data!$2:$2,Weekly!AR$9))))/AR$11</f>
        <v>1.0789029224351104E-2</v>
      </c>
      <c r="AS23" s="145">
        <f ca="1">(SUM(OFFSET(Data!$A$1,MATCH(($AI23),Data!$C:$C,0)-1,MATCH(Weekly!AS$9,Data!$2:$2,0)-1,2,COUNTIF(Data!$2:$2,Weekly!AS$9))))/AS$11</f>
        <v>1.0705814763920981E-2</v>
      </c>
      <c r="AT23" s="145">
        <f ca="1">(SUM(OFFSET(Data!$A$1,MATCH(($AI23),Data!$C:$C,0)-1,MATCH(Weekly!AT$9,Data!$2:$2,0)-1,2,COUNTIF(Data!$2:$2,Weekly!AT$9))))/AT$11</f>
        <v>1.1066778288698646E-2</v>
      </c>
      <c r="AU23" s="145">
        <f ca="1">(SUM(OFFSET(Data!$A$1,MATCH(($AI23),Data!$C:$C,0)-1,MATCH(Weekly!AU$9,Data!$2:$2,0)-1,2,COUNTIF(Data!$2:$2,Weekly!AU$9))))/AU$11</f>
        <v>1.2095471230539263E-2</v>
      </c>
      <c r="AV23" s="166"/>
      <c r="AW23" s="12">
        <f t="shared" ca="1" si="28"/>
        <v>1.0968235468239258E-2</v>
      </c>
      <c r="AX23" s="12">
        <f t="shared" ca="1" si="29"/>
        <v>1.1689179737786028E-2</v>
      </c>
      <c r="AY23" s="12">
        <f t="shared" ca="1" si="105"/>
        <v>7.2094426954676973E-4</v>
      </c>
      <c r="AZ23" s="12">
        <f t="shared" ca="1" si="106"/>
        <v>1.2229887939946105E-2</v>
      </c>
      <c r="BA23" s="12">
        <f t="shared" ca="1" si="107"/>
        <v>1.042752726607918E-2</v>
      </c>
      <c r="BB23" s="165"/>
      <c r="BC23" s="12">
        <f t="shared" ca="1" si="108"/>
        <v>4.5049747395636337E-4</v>
      </c>
      <c r="BD23" s="12">
        <f t="shared" ca="1" si="109"/>
        <v>1.0854533320754849E-2</v>
      </c>
      <c r="BE23" s="104"/>
      <c r="BF23" s="104"/>
      <c r="BG23" s="1"/>
      <c r="BH23" s="7" t="s">
        <v>15</v>
      </c>
      <c r="BI23" s="7" t="s">
        <v>3</v>
      </c>
      <c r="BJ23" s="145">
        <f ca="1">(SUM(OFFSET(Data!$A$1,MATCH(($BH23&amp;$BI23),Data!$B:$B,0)-1,MATCH(Weekly!BJ$9,Data!$2:$2,0)-1,1,COUNTIF(Data!$2:$2,Weekly!BJ$9))))/BJ$11</f>
        <v>1.1796803741693318E-2</v>
      </c>
      <c r="BK23" s="145">
        <f ca="1">(SUM(OFFSET(Data!$A$1,MATCH(($BH23&amp;$BI23),Data!$B:$B,0)-1,MATCH(Weekly!BK$9,Data!$2:$2,0)-1,1,COUNTIF(Data!$2:$2,Weekly!BK$9))))/BK$11</f>
        <v>1.1865749202155985E-2</v>
      </c>
      <c r="BL23" s="145">
        <f ca="1">(SUM(OFFSET(Data!$A$1,MATCH(($BH23&amp;$BI23),Data!$B:$B,0)-1,MATCH(Weekly!BL$9,Data!$2:$2,0)-1,1,COUNTIF(Data!$2:$2,Weekly!BL$9))))/BL$11</f>
        <v>1.2129756883560021E-2</v>
      </c>
      <c r="BM23" s="145">
        <f ca="1">(SUM(OFFSET(Data!$A$1,MATCH(($BH23&amp;$BI23),Data!$B:$B,0)-1,MATCH(Weekly!BM$9,Data!$2:$2,0)-1,1,COUNTIF(Data!$2:$2,Weekly!BM$9))))/BM$11</f>
        <v>1.2158317689555345E-2</v>
      </c>
      <c r="BN23" s="145">
        <f ca="1">(SUM(OFFSET(Data!$A$1,MATCH(($BH23&amp;$BI23),Data!$B:$B,0)-1,MATCH(Weekly!BN$9,Data!$2:$2,0)-1,1,COUNTIF(Data!$2:$2,Weekly!BN$9))))/BN$11</f>
        <v>1.1665293791201818E-2</v>
      </c>
      <c r="BO23" s="145">
        <f ca="1">(SUM(OFFSET(Data!$A$1,MATCH(($BH23&amp;$BI23),Data!$B:$B,0)-1,MATCH(Weekly!BO$9,Data!$2:$2,0)-1,1,COUNTIF(Data!$2:$2,Weekly!BO$9))))/BO$11</f>
        <v>1.1278519156263453E-2</v>
      </c>
      <c r="BP23" s="145">
        <f ca="1">(SUM(OFFSET(Data!$A$1,MATCH(($BH23&amp;$BI23),Data!$B:$B,0)-1,MATCH(Weekly!BP$9,Data!$2:$2,0)-1,1,COUNTIF(Data!$2:$2,Weekly!BP$9))))/BP$11</f>
        <v>1.1127734822614846E-2</v>
      </c>
      <c r="BQ23" s="145">
        <f ca="1">(SUM(OFFSET(Data!$A$1,MATCH(($BH23&amp;$BI23),Data!$B:$B,0)-1,MATCH(Weekly!BQ$9,Data!$2:$2,0)-1,1,COUNTIF(Data!$2:$2,Weekly!BQ$9))))/BQ$11</f>
        <v>1.1141699465425422E-2</v>
      </c>
      <c r="BR23" s="145">
        <f ca="1">(SUM(OFFSET(Data!$A$1,MATCH(($BH23&amp;$BI23),Data!$B:$B,0)-1,MATCH(Weekly!BR$9,Data!$2:$2,0)-1,1,COUNTIF(Data!$2:$2,Weekly!BR$9))))/BR$11</f>
        <v>1.0870427199257923E-2</v>
      </c>
      <c r="BS23" s="145">
        <f ca="1">(SUM(OFFSET(Data!$A$1,MATCH(($BH23&amp;$BI23),Data!$B:$B,0)-1,MATCH(Weekly!BS$9,Data!$2:$2,0)-1,1,COUNTIF(Data!$2:$2,Weekly!BS$9))))/BS$11</f>
        <v>1.0771960916250461E-2</v>
      </c>
      <c r="BT23" s="145">
        <f ca="1">(SUM(OFFSET(Data!$A$1,MATCH(($BH23&amp;$BI23),Data!$B:$B,0)-1,MATCH(Weekly!BT$9,Data!$2:$2,0)-1,1,COUNTIF(Data!$2:$2,Weekly!BT$9))))/BT$11</f>
        <v>1.1133603238866396E-2</v>
      </c>
      <c r="BU23" s="145">
        <f ca="1">(SUM(OFFSET(Data!$A$1,MATCH(($BH23&amp;$BI23),Data!$B:$B,0)-1,MATCH(Weekly!BU$9,Data!$2:$2,0)-1,1,COUNTIF(Data!$2:$2,Weekly!BU$9))))/BU$11</f>
        <v>1.2381022066938616E-2</v>
      </c>
      <c r="BV23" s="13"/>
      <c r="BW23" s="12">
        <f t="shared" ca="1" si="32"/>
        <v>1.1130669030740621E-2</v>
      </c>
      <c r="BX23" s="12">
        <f t="shared" ca="1" si="33"/>
        <v>1.183127647192465E-2</v>
      </c>
      <c r="BY23" s="12">
        <f t="shared" ca="1" si="110"/>
        <v>7.0060744118402921E-4</v>
      </c>
      <c r="BZ23" s="12">
        <f t="shared" ca="1" si="111"/>
        <v>1.2356732052812673E-2</v>
      </c>
      <c r="CA23" s="12">
        <f t="shared" ca="1" si="112"/>
        <v>1.0605213449852598E-2</v>
      </c>
      <c r="CB23" s="42"/>
      <c r="CC23" s="12">
        <f t="shared" ca="1" si="113"/>
        <v>5.1828610255495982E-4</v>
      </c>
      <c r="CD23" s="12">
        <f t="shared" ca="1" si="114"/>
        <v>1.0973195734501711E-2</v>
      </c>
      <c r="CE23" s="104"/>
      <c r="CF23" s="104"/>
      <c r="CG23" s="1"/>
      <c r="CH23" s="7" t="s">
        <v>15</v>
      </c>
      <c r="CI23" s="7" t="s">
        <v>4</v>
      </c>
      <c r="CJ23" s="145">
        <f ca="1">(SUM(OFFSET(Data!$A$1,MATCH(($CH23&amp;$CI23),Data!$B:$B,0)-1,MATCH(Weekly!CJ$9,Data!$2:$2,0)-1,1,COUNTIF(Data!$2:$2,Weekly!CJ$9))))/CJ$11</f>
        <v>1.1455493463176937E-2</v>
      </c>
      <c r="CK23" s="145">
        <f ca="1">(SUM(OFFSET(Data!$A$1,MATCH(($CH23&amp;$CI23),Data!$B:$B,0)-1,MATCH(Weekly!CK$9,Data!$2:$2,0)-1,1,COUNTIF(Data!$2:$2,Weekly!CK$9))))/CK$11</f>
        <v>1.1016031111422849E-2</v>
      </c>
      <c r="CL23" s="145">
        <f ca="1">(SUM(OFFSET(Data!$A$1,MATCH(($CH23&amp;$CI23),Data!$B:$B,0)-1,MATCH(Weekly!CL$9,Data!$2:$2,0)-1,1,COUNTIF(Data!$2:$2,Weekly!CL$9))))/CL$11</f>
        <v>1.1017308007767049E-2</v>
      </c>
      <c r="CM23" s="145">
        <f ca="1">(SUM(OFFSET(Data!$A$1,MATCH(($CH23&amp;$CI23),Data!$B:$B,0)-1,MATCH(Weekly!CM$9,Data!$2:$2,0)-1,1,COUNTIF(Data!$2:$2,Weekly!CM$9))))/CM$11</f>
        <v>1.0707746340627688E-2</v>
      </c>
      <c r="CN23" s="145">
        <f ca="1">(SUM(OFFSET(Data!$A$1,MATCH(($CH23&amp;$CI23),Data!$B:$B,0)-1,MATCH(Weekly!CN$9,Data!$2:$2,0)-1,1,COUNTIF(Data!$2:$2,Weekly!CN$9))))/CN$11</f>
        <v>1.0727942356389995E-2</v>
      </c>
      <c r="CO23" s="145">
        <f ca="1">(SUM(OFFSET(Data!$A$1,MATCH(($CH23&amp;$CI23),Data!$B:$B,0)-1,MATCH(Weekly!CO$9,Data!$2:$2,0)-1,1,COUNTIF(Data!$2:$2,Weekly!CO$9))))/CO$11</f>
        <v>1.0523982312242589E-2</v>
      </c>
      <c r="CP23" s="145">
        <f ca="1">(SUM(OFFSET(Data!$A$1,MATCH(($CH23&amp;$CI23),Data!$B:$B,0)-1,MATCH(Weekly!CP$9,Data!$2:$2,0)-1,1,COUNTIF(Data!$2:$2,Weekly!CP$9))))/CP$11</f>
        <v>1.0507712853155913E-2</v>
      </c>
      <c r="CQ23" s="145">
        <f ca="1">(SUM(OFFSET(Data!$A$1,MATCH(($CH23&amp;$CI23),Data!$B:$B,0)-1,MATCH(Weekly!CQ$9,Data!$2:$2,0)-1,1,COUNTIF(Data!$2:$2,Weekly!CQ$9))))/CQ$11</f>
        <v>1.0385616648446287E-2</v>
      </c>
      <c r="CR23" s="145">
        <f ca="1">(SUM(OFFSET(Data!$A$1,MATCH(($CH23&amp;$CI23),Data!$B:$B,0)-1,MATCH(Weekly!CR$9,Data!$2:$2,0)-1,1,COUNTIF(Data!$2:$2,Weekly!CR$9))))/CR$11</f>
        <v>1.0533270410571024E-2</v>
      </c>
      <c r="CS23" s="145">
        <f ca="1">(SUM(OFFSET(Data!$A$1,MATCH(($CH23&amp;$CI23),Data!$B:$B,0)-1,MATCH(Weekly!CS$9,Data!$2:$2,0)-1,1,COUNTIF(Data!$2:$2,Weekly!CS$9))))/CS$11</f>
        <v>1.0496204698515666E-2</v>
      </c>
      <c r="CT23" s="145">
        <f ca="1">(SUM(OFFSET(Data!$A$1,MATCH(($CH23&amp;$CI23),Data!$B:$B,0)-1,MATCH(Weekly!CT$9,Data!$2:$2,0)-1,1,COUNTIF(Data!$2:$2,Weekly!CT$9))))/CT$11</f>
        <v>1.0852835862232684E-2</v>
      </c>
      <c r="CU23" s="145">
        <f ca="1">(SUM(OFFSET(Data!$A$1,MATCH(($CH23&amp;$CI23),Data!$B:$B,0)-1,MATCH(Weekly!CU$9,Data!$2:$2,0)-1,1,COUNTIF(Data!$2:$2,Weekly!CU$9))))/CU$11</f>
        <v>1.1178652884229485E-2</v>
      </c>
      <c r="CV23" s="165"/>
      <c r="CW23" s="12">
        <f t="shared" ca="1" si="39"/>
        <v>1.0515847582699252E-2</v>
      </c>
      <c r="CX23" s="12">
        <f t="shared" ca="1" si="40"/>
        <v>1.0934433486827766E-2</v>
      </c>
      <c r="CY23" s="12">
        <f t="shared" ca="1" si="115"/>
        <v>4.1858590412851421E-4</v>
      </c>
      <c r="CZ23" s="12">
        <f t="shared" ca="1" si="116"/>
        <v>1.1248372914924152E-2</v>
      </c>
      <c r="DA23" s="12">
        <f t="shared" ca="1" si="117"/>
        <v>1.0201908154602866E-2</v>
      </c>
      <c r="DB23" s="43"/>
      <c r="DC23" s="12">
        <f t="shared" ca="1" si="118"/>
        <v>3.131776886511818E-4</v>
      </c>
      <c r="DD23" s="12">
        <f t="shared" ca="1" si="119"/>
        <v>1.0481309859576519E-2</v>
      </c>
      <c r="DE23" s="1"/>
    </row>
    <row r="24" spans="1:109" x14ac:dyDescent="0.35">
      <c r="D24" s="59" t="s">
        <v>315</v>
      </c>
      <c r="E24" s="53" t="str">
        <f ca="1">VLOOKUP($D24,'Metric Nature'!$C:$D,2,0)&amp;IF(($F24&lt;(BA24)),"Below",IF(($F24&gt;(AZ24)),"Above","Within"))</f>
        <v>NegativeWithin</v>
      </c>
      <c r="F24" s="55">
        <f t="shared" ca="1" si="3"/>
        <v>0.31470256149962755</v>
      </c>
      <c r="G24" s="55">
        <f t="shared" ca="1" si="4"/>
        <v>0.31056678054745623</v>
      </c>
      <c r="H24" s="78">
        <f t="shared" ca="1" si="19"/>
        <v>1.331688129967059E-2</v>
      </c>
      <c r="I24" s="55">
        <f t="shared" ca="1" si="20"/>
        <v>0.31393241859798815</v>
      </c>
      <c r="J24" s="78">
        <f t="shared" ca="1" si="21"/>
        <v>2.4532123986392876E-3</v>
      </c>
      <c r="K24" s="77">
        <f t="shared" ca="1" si="53"/>
        <v>7.186200206514671E-3</v>
      </c>
      <c r="L24" s="79"/>
      <c r="M24" s="53" t="str">
        <f ca="1">VLOOKUP($D24,'Metric Nature'!$C:$D,2,0)&amp;IF(($N24&lt;(CA24)),"Below",IF(($N24&gt;(BZ24)),"Above","Within"))</f>
        <v>NegativeWithin</v>
      </c>
      <c r="N24" s="55">
        <f t="shared" ca="1" si="6"/>
        <v>0.31486754361248287</v>
      </c>
      <c r="O24" s="55">
        <f t="shared" ca="1" si="7"/>
        <v>0.31170332742591239</v>
      </c>
      <c r="P24" s="55">
        <f t="shared" ca="1" si="22"/>
        <v>1.0151371217949444E-2</v>
      </c>
      <c r="Q24" s="55">
        <f t="shared" ca="1" si="23"/>
        <v>0.31474167063712322</v>
      </c>
      <c r="R24" s="78">
        <f t="shared" ca="1" si="24"/>
        <v>3.9992472272531288E-4</v>
      </c>
      <c r="S24" s="77">
        <f t="shared" ca="1" si="8"/>
        <v>7.6606919608875109E-3</v>
      </c>
      <c r="T24" s="79"/>
      <c r="U24" s="53" t="str">
        <f ca="1">VLOOKUP($D24,'Metric Nature'!$C:$D,2,0)&amp;IF(($V24&lt;(DA24)),"Below",IF(($V24&gt;(CZ24)),"Above","Within"))</f>
        <v>NegativeWithin</v>
      </c>
      <c r="V24" s="55">
        <f t="shared" ca="1" si="9"/>
        <v>0.31417436546717048</v>
      </c>
      <c r="W24" s="55">
        <f t="shared" ca="1" si="10"/>
        <v>0.3069651853353455</v>
      </c>
      <c r="X24" s="78">
        <f t="shared" ca="1" si="25"/>
        <v>2.3485334742274683E-2</v>
      </c>
      <c r="Y24" s="55">
        <f t="shared" ca="1" si="26"/>
        <v>0.31138711518240181</v>
      </c>
      <c r="Z24" s="78">
        <f t="shared" ca="1" si="27"/>
        <v>8.9510777706263769E-3</v>
      </c>
      <c r="AA24" s="48">
        <f t="shared" ref="AA24" ca="1" si="120">DC24</f>
        <v>5.9584300394051968E-3</v>
      </c>
      <c r="AB24" s="79"/>
      <c r="AC24" s="1"/>
      <c r="AD24" s="1"/>
      <c r="AE24" s="1"/>
      <c r="AF24" s="1"/>
      <c r="AG24" s="1"/>
      <c r="AH24" s="1"/>
      <c r="AI24" s="7" t="s">
        <v>16</v>
      </c>
      <c r="AJ24" s="145">
        <f ca="1">(SUM(OFFSET(Data!$A$1,MATCH(($AI24),Data!$C:$C,0)-1,MATCH(Weekly!AJ$9,Data!$2:$2,0)-1,2,COUNTIF(Data!$2:$2,Weekly!AJ$9))))/AJ$11</f>
        <v>0.29148767986920349</v>
      </c>
      <c r="AK24" s="145">
        <f ca="1">(SUM(OFFSET(Data!$A$1,MATCH(($AI24),Data!$C:$C,0)-1,MATCH(Weekly!AK$9,Data!$2:$2,0)-1,2,COUNTIF(Data!$2:$2,Weekly!AK$9))))/AK$11</f>
        <v>0.31172270531850976</v>
      </c>
      <c r="AL24" s="145">
        <f ca="1">(SUM(OFFSET(Data!$A$1,MATCH(($AI24),Data!$C:$C,0)-1,MATCH(Weekly!AL$9,Data!$2:$2,0)-1,2,COUNTIF(Data!$2:$2,Weekly!AL$9))))/AL$11</f>
        <v>0.30436287994735001</v>
      </c>
      <c r="AM24" s="145">
        <f ca="1">(SUM(OFFSET(Data!$A$1,MATCH(($AI24),Data!$C:$C,0)-1,MATCH(Weekly!AM$9,Data!$2:$2,0)-1,2,COUNTIF(Data!$2:$2,Weekly!AM$9))))/AM$11</f>
        <v>0.30946104807428393</v>
      </c>
      <c r="AN24" s="145">
        <f ca="1">(SUM(OFFSET(Data!$A$1,MATCH(($AI24),Data!$C:$C,0)-1,MATCH(Weekly!AN$9,Data!$2:$2,0)-1,2,COUNTIF(Data!$2:$2,Weekly!AN$9))))/AN$11</f>
        <v>0.30978023295665369</v>
      </c>
      <c r="AO24" s="145">
        <f ca="1">(SUM(OFFSET(Data!$A$1,MATCH(($AI24),Data!$C:$C,0)-1,MATCH(Weekly!AO$9,Data!$2:$2,0)-1,2,COUNTIF(Data!$2:$2,Weekly!AO$9))))/AO$11</f>
        <v>0.30593034520499318</v>
      </c>
      <c r="AP24" s="145">
        <f ca="1">(SUM(OFFSET(Data!$A$1,MATCH(($AI24),Data!$C:$C,0)-1,MATCH(Weekly!AP$9,Data!$2:$2,0)-1,2,COUNTIF(Data!$2:$2,Weekly!AP$9))))/AP$11</f>
        <v>0.31658467652988587</v>
      </c>
      <c r="AQ24" s="145">
        <f ca="1">(SUM(OFFSET(Data!$A$1,MATCH(($AI24),Data!$C:$C,0)-1,MATCH(Weekly!AQ$9,Data!$2:$2,0)-1,2,COUNTIF(Data!$2:$2,Weekly!AQ$9))))/AQ$11</f>
        <v>0.3177908849847364</v>
      </c>
      <c r="AR24" s="145">
        <f ca="1">(SUM(OFFSET(Data!$A$1,MATCH(($AI24),Data!$C:$C,0)-1,MATCH(Weekly!AR$9,Data!$2:$2,0)-1,2,COUNTIF(Data!$2:$2,Weekly!AR$9))))/AR$11</f>
        <v>0.31114641524774117</v>
      </c>
      <c r="AS24" s="145">
        <f ca="1">(SUM(OFFSET(Data!$A$1,MATCH(($AI24),Data!$C:$C,0)-1,MATCH(Weekly!AS$9,Data!$2:$2,0)-1,2,COUNTIF(Data!$2:$2,Weekly!AS$9))))/AS$11</f>
        <v>0.31056678054745623</v>
      </c>
      <c r="AT24" s="145">
        <f ca="1">(SUM(OFFSET(Data!$A$1,MATCH(($AI24),Data!$C:$C,0)-1,MATCH(Weekly!AT$9,Data!$2:$2,0)-1,2,COUNTIF(Data!$2:$2,Weekly!AT$9))))/AT$11</f>
        <v>0.31470256149962755</v>
      </c>
      <c r="AU24" s="145">
        <f ca="1">(SUM(OFFSET(Data!$A$1,MATCH(($AI24),Data!$C:$C,0)-1,MATCH(Weekly!AU$9,Data!$2:$2,0)-1,2,COUNTIF(Data!$2:$2,Weekly!AU$9))))/AU$11</f>
        <v>0.31992672510990072</v>
      </c>
      <c r="AV24" s="166"/>
      <c r="AW24" s="12">
        <f t="shared" ca="1" si="28"/>
        <v>0.30769569663963858</v>
      </c>
      <c r="AX24" s="12">
        <f t="shared" ca="1" si="29"/>
        <v>0.31321263340906869</v>
      </c>
      <c r="AY24" s="12">
        <f t="shared" ca="1" si="12"/>
        <v>5.516936769430103E-3</v>
      </c>
      <c r="AZ24" s="12">
        <f t="shared" ca="1" si="84"/>
        <v>0.31735033598614126</v>
      </c>
      <c r="BA24" s="12">
        <f t="shared" ca="1" si="85"/>
        <v>0.30355799406256601</v>
      </c>
      <c r="BB24" s="165"/>
      <c r="BC24" s="12">
        <f t="shared" ca="1" si="30"/>
        <v>7.186200206514671E-3</v>
      </c>
      <c r="BD24" s="12">
        <f t="shared" ca="1" si="54"/>
        <v>0.31393241859798815</v>
      </c>
      <c r="BE24" s="104"/>
      <c r="BF24" s="104"/>
      <c r="BG24" s="1"/>
      <c r="BH24" s="7" t="s">
        <v>16</v>
      </c>
      <c r="BI24" s="7" t="s">
        <v>3</v>
      </c>
      <c r="BJ24" s="145">
        <f ca="1">(SUM(OFFSET(Data!$A$1,MATCH(($BH24&amp;$BI24),Data!$B:$B,0)-1,MATCH(Weekly!BJ$9,Data!$2:$2,0)-1,1,COUNTIF(Data!$2:$2,Weekly!BJ$9))))/BJ$11</f>
        <v>0.28988864987689994</v>
      </c>
      <c r="BK24" s="145">
        <f ca="1">(SUM(OFFSET(Data!$A$1,MATCH(($BH24&amp;$BI24),Data!$B:$B,0)-1,MATCH(Weekly!BK$9,Data!$2:$2,0)-1,1,COUNTIF(Data!$2:$2,Weekly!BK$9))))/BK$11</f>
        <v>0.31209380956286592</v>
      </c>
      <c r="BL24" s="145">
        <f ca="1">(SUM(OFFSET(Data!$A$1,MATCH(($BH24&amp;$BI24),Data!$B:$B,0)-1,MATCH(Weekly!BL$9,Data!$2:$2,0)-1,1,COUNTIF(Data!$2:$2,Weekly!BL$9))))/BL$11</f>
        <v>0.30443343917349891</v>
      </c>
      <c r="BM24" s="145">
        <f ca="1">(SUM(OFFSET(Data!$A$1,MATCH(($BH24&amp;$BI24),Data!$B:$B,0)-1,MATCH(Weekly!BM$9,Data!$2:$2,0)-1,1,COUNTIF(Data!$2:$2,Weekly!BM$9))))/BM$11</f>
        <v>0.31023632445404259</v>
      </c>
      <c r="BN24" s="145">
        <f ca="1">(SUM(OFFSET(Data!$A$1,MATCH(($BH24&amp;$BI24),Data!$B:$B,0)-1,MATCH(Weekly!BN$9,Data!$2:$2,0)-1,1,COUNTIF(Data!$2:$2,Weekly!BN$9))))/BN$11</f>
        <v>0.31002680217901468</v>
      </c>
      <c r="BO24" s="145">
        <f ca="1">(SUM(OFFSET(Data!$A$1,MATCH(($BH24&amp;$BI24),Data!$B:$B,0)-1,MATCH(Weekly!BO$9,Data!$2:$2,0)-1,1,COUNTIF(Data!$2:$2,Weekly!BO$9))))/BO$11</f>
        <v>0.30656569637367903</v>
      </c>
      <c r="BP24" s="145">
        <f ca="1">(SUM(OFFSET(Data!$A$1,MATCH(($BH24&amp;$BI24),Data!$B:$B,0)-1,MATCH(Weekly!BP$9,Data!$2:$2,0)-1,1,COUNTIF(Data!$2:$2,Weekly!BP$9))))/BP$11</f>
        <v>0.31710681432583238</v>
      </c>
      <c r="BQ24" s="145">
        <f ca="1">(SUM(OFFSET(Data!$A$1,MATCH(($BH24&amp;$BI24),Data!$B:$B,0)-1,MATCH(Weekly!BQ$9,Data!$2:$2,0)-1,1,COUNTIF(Data!$2:$2,Weekly!BQ$9))))/BQ$11</f>
        <v>0.31896283199679182</v>
      </c>
      <c r="BR24" s="145">
        <f ca="1">(SUM(OFFSET(Data!$A$1,MATCH(($BH24&amp;$BI24),Data!$B:$B,0)-1,MATCH(Weekly!BR$9,Data!$2:$2,0)-1,1,COUNTIF(Data!$2:$2,Weekly!BR$9))))/BR$11</f>
        <v>0.31156203965597207</v>
      </c>
      <c r="BS24" s="145">
        <f ca="1">(SUM(OFFSET(Data!$A$1,MATCH(($BH24&amp;$BI24),Data!$B:$B,0)-1,MATCH(Weekly!BS$9,Data!$2:$2,0)-1,1,COUNTIF(Data!$2:$2,Weekly!BS$9))))/BS$11</f>
        <v>0.31170332742591239</v>
      </c>
      <c r="BT24" s="145">
        <f ca="1">(SUM(OFFSET(Data!$A$1,MATCH(($BH24&amp;$BI24),Data!$B:$B,0)-1,MATCH(Weekly!BT$9,Data!$2:$2,0)-1,1,COUNTIF(Data!$2:$2,Weekly!BT$9))))/BT$11</f>
        <v>0.31486754361248287</v>
      </c>
      <c r="BU24" s="145">
        <f ca="1">(SUM(OFFSET(Data!$A$1,MATCH(($BH24&amp;$BI24),Data!$B:$B,0)-1,MATCH(Weekly!BU$9,Data!$2:$2,0)-1,1,COUNTIF(Data!$2:$2,Weekly!BU$9))))/BU$11</f>
        <v>0.3198547569831891</v>
      </c>
      <c r="BV24" s="13"/>
      <c r="BW24" s="12">
        <f t="shared" ca="1" si="32"/>
        <v>0.30829624927634686</v>
      </c>
      <c r="BX24" s="12">
        <f t="shared" ca="1" si="33"/>
        <v>0.31348067658767442</v>
      </c>
      <c r="BY24" s="12">
        <f t="shared" ca="1" si="34"/>
        <v>5.1844273113275663E-3</v>
      </c>
      <c r="BZ24" s="12">
        <f t="shared" ca="1" si="35"/>
        <v>0.31736899707117011</v>
      </c>
      <c r="CA24" s="12">
        <f t="shared" ca="1" si="36"/>
        <v>0.30440792879285117</v>
      </c>
      <c r="CB24" s="42"/>
      <c r="CC24" s="12">
        <f t="shared" ca="1" si="37"/>
        <v>7.6606919608875109E-3</v>
      </c>
      <c r="CD24" s="12">
        <f t="shared" ca="1" si="55"/>
        <v>0.31474167063712322</v>
      </c>
      <c r="CE24" s="104"/>
      <c r="CF24" s="104"/>
      <c r="CG24" s="1"/>
      <c r="CH24" s="7" t="s">
        <v>16</v>
      </c>
      <c r="CI24" s="7" t="s">
        <v>4</v>
      </c>
      <c r="CJ24" s="145">
        <f ca="1">(SUM(OFFSET(Data!$A$1,MATCH(($CH24&amp;$CI24),Data!$B:$B,0)-1,MATCH(Weekly!CJ$9,Data!$2:$2,0)-1,1,COUNTIF(Data!$2:$2,Weekly!CJ$9))))/CJ$11</f>
        <v>0.29662095966360036</v>
      </c>
      <c r="CK24" s="145">
        <f ca="1">(SUM(OFFSET(Data!$A$1,MATCH(($CH24&amp;$CI24),Data!$B:$B,0)-1,MATCH(Weekly!CK$9,Data!$2:$2,0)-1,1,COUNTIF(Data!$2:$2,Weekly!CK$9))))/CK$11</f>
        <v>0.31054141045724126</v>
      </c>
      <c r="CL24" s="145">
        <f ca="1">(SUM(OFFSET(Data!$A$1,MATCH(($CH24&amp;$CI24),Data!$B:$B,0)-1,MATCH(Weekly!CL$9,Data!$2:$2,0)-1,1,COUNTIF(Data!$2:$2,Weekly!CL$9))))/CL$11</f>
        <v>0.30413568684599041</v>
      </c>
      <c r="CM24" s="145">
        <f ca="1">(SUM(OFFSET(Data!$A$1,MATCH(($CH24&amp;$CI24),Data!$B:$B,0)-1,MATCH(Weekly!CM$9,Data!$2:$2,0)-1,1,COUNTIF(Data!$2:$2,Weekly!CM$9))))/CM$11</f>
        <v>0.3070303493223781</v>
      </c>
      <c r="CN24" s="145">
        <f ca="1">(SUM(OFFSET(Data!$A$1,MATCH(($CH24&amp;$CI24),Data!$B:$B,0)-1,MATCH(Weekly!CN$9,Data!$2:$2,0)-1,1,COUNTIF(Data!$2:$2,Weekly!CN$9))))/CN$11</f>
        <v>0.30900466142989658</v>
      </c>
      <c r="CO24" s="145">
        <f ca="1">(SUM(OFFSET(Data!$A$1,MATCH(($CH24&amp;$CI24),Data!$B:$B,0)-1,MATCH(Weekly!CO$9,Data!$2:$2,0)-1,1,COUNTIF(Data!$2:$2,Weekly!CO$9))))/CO$11</f>
        <v>0.30389262893433983</v>
      </c>
      <c r="CP24" s="145">
        <f ca="1">(SUM(OFFSET(Data!$A$1,MATCH(($CH24&amp;$CI24),Data!$B:$B,0)-1,MATCH(Weekly!CP$9,Data!$2:$2,0)-1,1,COUNTIF(Data!$2:$2,Weekly!CP$9))))/CP$11</f>
        <v>0.3149395046820897</v>
      </c>
      <c r="CQ24" s="145">
        <f ca="1">(SUM(OFFSET(Data!$A$1,MATCH(($CH24&amp;$CI24),Data!$B:$B,0)-1,MATCH(Weekly!CQ$9,Data!$2:$2,0)-1,1,COUNTIF(Data!$2:$2,Weekly!CQ$9))))/CQ$11</f>
        <v>0.31413639330853266</v>
      </c>
      <c r="CR24" s="145">
        <f ca="1">(SUM(OFFSET(Data!$A$1,MATCH(($CH24&amp;$CI24),Data!$B:$B,0)-1,MATCH(Weekly!CR$9,Data!$2:$2,0)-1,1,COUNTIF(Data!$2:$2,Weekly!CR$9))))/CR$11</f>
        <v>0.309840490797546</v>
      </c>
      <c r="CS24" s="145">
        <f ca="1">(SUM(OFFSET(Data!$A$1,MATCH(($CH24&amp;$CI24),Data!$B:$B,0)-1,MATCH(Weekly!CS$9,Data!$2:$2,0)-1,1,COUNTIF(Data!$2:$2,Weekly!CS$9))))/CS$11</f>
        <v>0.3069651853353455</v>
      </c>
      <c r="CT24" s="145">
        <f ca="1">(SUM(OFFSET(Data!$A$1,MATCH(($CH24&amp;$CI24),Data!$B:$B,0)-1,MATCH(Weekly!CT$9,Data!$2:$2,0)-1,1,COUNTIF(Data!$2:$2,Weekly!CT$9))))/CT$11</f>
        <v>0.31417436546717048</v>
      </c>
      <c r="CU24" s="145">
        <f ca="1">(SUM(OFFSET(Data!$A$1,MATCH(($CH24&amp;$CI24),Data!$B:$B,0)-1,MATCH(Weekly!CU$9,Data!$2:$2,0)-1,1,COUNTIF(Data!$2:$2,Weekly!CU$9))))/CU$11</f>
        <v>0.32015779324386495</v>
      </c>
      <c r="CV24" s="165"/>
      <c r="CW24" s="12">
        <f t="shared" ca="1" si="39"/>
        <v>0.30555043609066795</v>
      </c>
      <c r="CX24" s="12">
        <f t="shared" ca="1" si="40"/>
        <v>0.31233890188288693</v>
      </c>
      <c r="CY24" s="12">
        <f t="shared" ca="1" si="17"/>
        <v>6.7884657922189784E-3</v>
      </c>
      <c r="CZ24" s="12">
        <f t="shared" ca="1" si="18"/>
        <v>0.31743025122705115</v>
      </c>
      <c r="DA24" s="12">
        <f t="shared" ca="1" si="86"/>
        <v>0.30045908674650373</v>
      </c>
      <c r="DB24" s="43"/>
      <c r="DC24" s="12">
        <f t="shared" ca="1" si="42"/>
        <v>5.9584300394051968E-3</v>
      </c>
      <c r="DD24" s="12">
        <f t="shared" ca="1" si="56"/>
        <v>0.31138711518240181</v>
      </c>
      <c r="DE24" s="1"/>
    </row>
    <row r="25" spans="1:109" x14ac:dyDescent="0.35">
      <c r="D25" s="59" t="s">
        <v>319</v>
      </c>
      <c r="E25" s="53" t="str">
        <f ca="1">VLOOKUP($D25,'Metric Nature'!$C:$D,2,0)&amp;IF(($F25&lt;(BA25)),"Below",IF(($F25&gt;(AZ25)),"Above","Within"))</f>
        <v>NegativeWithin</v>
      </c>
      <c r="F25" s="55">
        <f t="shared" ref="F25" ca="1" si="121">AT25</f>
        <v>0.14201769064813916</v>
      </c>
      <c r="G25" s="55">
        <f t="shared" ref="G25" ca="1" si="122">AS25</f>
        <v>0.14986609852339178</v>
      </c>
      <c r="H25" s="78">
        <f t="shared" ref="H25" ca="1" si="123">IFERROR(((F25-G25)/G25),0)</f>
        <v>-5.2369468162458417E-2</v>
      </c>
      <c r="I25" s="55">
        <f t="shared" ref="I25" ca="1" si="124">BD25</f>
        <v>0.14698448304175707</v>
      </c>
      <c r="J25" s="78">
        <f t="shared" ref="J25" ca="1" si="125">IFERROR(((F25-I25)/I25),0)</f>
        <v>-3.3791270281277846E-2</v>
      </c>
      <c r="K25" s="77">
        <f t="shared" ref="K25" ca="1" si="126">BC25</f>
        <v>6.5361139900351186E-3</v>
      </c>
      <c r="L25" s="79"/>
      <c r="M25" s="53" t="str">
        <f ca="1">VLOOKUP($D25,'Metric Nature'!$C:$D,2,0)&amp;IF(($N25&lt;(CA25)),"Below",IF(($N25&gt;(BZ25)),"Above","Within"))</f>
        <v>NegativeWithin</v>
      </c>
      <c r="N25" s="55">
        <f t="shared" ref="N25" ca="1" si="127">BT25</f>
        <v>0.13979598898627238</v>
      </c>
      <c r="O25" s="55">
        <f t="shared" ref="O25" ca="1" si="128">BS25</f>
        <v>0.14520527497938721</v>
      </c>
      <c r="P25" s="55">
        <f t="shared" ref="P25" ca="1" si="129">IFERROR(((N25-O25)/O25),0)</f>
        <v>-3.7252682410351193E-2</v>
      </c>
      <c r="Q25" s="55">
        <f t="shared" ref="Q25" ca="1" si="130">CD25</f>
        <v>0.14247901388595538</v>
      </c>
      <c r="R25" s="78">
        <f t="shared" ref="R25" ca="1" si="131">IFERROR(((N25-Q25)/Q25),0)</f>
        <v>-1.8831018172476805E-2</v>
      </c>
      <c r="S25" s="77">
        <f t="shared" ref="S25" ca="1" si="132">CC25</f>
        <v>6.4546224370408897E-3</v>
      </c>
      <c r="T25" s="79"/>
      <c r="U25" s="53" t="str">
        <f ca="1">VLOOKUP($D25,'Metric Nature'!$C:$D,2,0)&amp;IF(($V25&lt;(DA25)),"Below",IF(($V25&gt;(CZ25)),"Above","Within"))</f>
        <v>NegativeBelow</v>
      </c>
      <c r="V25" s="55">
        <f t="shared" ref="V25" ca="1" si="133">CT25</f>
        <v>0.14913054659835012</v>
      </c>
      <c r="W25" s="55">
        <f t="shared" ref="W25" ca="1" si="134">CS25</f>
        <v>0.16463574866169636</v>
      </c>
      <c r="X25" s="78">
        <f t="shared" ref="X25" ca="1" si="135">IFERROR(((V25-W25)/W25),0)</f>
        <v>-9.417882926026766E-2</v>
      </c>
      <c r="Y25" s="55">
        <f t="shared" ref="Y25" ca="1" si="136">DD25</f>
        <v>0.16115532905326399</v>
      </c>
      <c r="Z25" s="78">
        <f t="shared" ref="Z25" ca="1" si="137">IFERROR(((V25-Y25)/Y25),0)</f>
        <v>-7.4616101903397292E-2</v>
      </c>
      <c r="AA25" s="48">
        <f t="shared" ref="AA25" ca="1" si="138">DC25</f>
        <v>7.2102444561012299E-3</v>
      </c>
      <c r="AB25" s="79"/>
      <c r="AC25" s="1"/>
      <c r="AD25" s="1"/>
      <c r="AE25" s="1"/>
      <c r="AF25" s="1"/>
      <c r="AG25" s="1"/>
      <c r="AH25" s="1"/>
      <c r="AI25" s="7" t="s">
        <v>17</v>
      </c>
      <c r="AJ25" s="145">
        <f ca="1">(SUM(OFFSET(Data!$A$1,MATCH(($AI25),Data!$C:$C,0)-1,MATCH(Weekly!AJ$9,Data!$2:$2,0)-1,2,COUNTIF(Data!$2:$2,Weekly!AJ$9))))/AJ$11</f>
        <v>0.14189524250259927</v>
      </c>
      <c r="AK25" s="145">
        <f ca="1">(SUM(OFFSET(Data!$A$1,MATCH(($AI25),Data!$C:$C,0)-1,MATCH(Weekly!AK$9,Data!$2:$2,0)-1,2,COUNTIF(Data!$2:$2,Weekly!AK$9))))/AK$11</f>
        <v>0.15647010055751434</v>
      </c>
      <c r="AL25" s="145">
        <f ca="1">(SUM(OFFSET(Data!$A$1,MATCH(($AI25),Data!$C:$C,0)-1,MATCH(Weekly!AL$9,Data!$2:$2,0)-1,2,COUNTIF(Data!$2:$2,Weekly!AL$9))))/AL$11</f>
        <v>0.14319731181289003</v>
      </c>
      <c r="AM25" s="145">
        <f ca="1">(SUM(OFFSET(Data!$A$1,MATCH(($AI25),Data!$C:$C,0)-1,MATCH(Weekly!AM$9,Data!$2:$2,0)-1,2,COUNTIF(Data!$2:$2,Weekly!AM$9))))/AM$11</f>
        <v>0.14939986984089171</v>
      </c>
      <c r="AN25" s="145">
        <f ca="1">(SUM(OFFSET(Data!$A$1,MATCH(($AI25),Data!$C:$C,0)-1,MATCH(Weekly!AN$9,Data!$2:$2,0)-1,2,COUNTIF(Data!$2:$2,Weekly!AN$9))))/AN$11</f>
        <v>0.15284275284256402</v>
      </c>
      <c r="AO25" s="145">
        <f ca="1">(SUM(OFFSET(Data!$A$1,MATCH(($AI25),Data!$C:$C,0)-1,MATCH(Weekly!AO$9,Data!$2:$2,0)-1,2,COUNTIF(Data!$2:$2,Weekly!AO$9))))/AO$11</f>
        <v>0.16331420457906881</v>
      </c>
      <c r="AP25" s="145">
        <f ca="1">(SUM(OFFSET(Data!$A$1,MATCH(($AI25),Data!$C:$C,0)-1,MATCH(Weekly!AP$9,Data!$2:$2,0)-1,2,COUNTIF(Data!$2:$2,Weekly!AP$9))))/AP$11</f>
        <v>0.14770843427576236</v>
      </c>
      <c r="AQ25" s="145">
        <f ca="1">(SUM(OFFSET(Data!$A$1,MATCH(($AI25),Data!$C:$C,0)-1,MATCH(Weekly!AQ$9,Data!$2:$2,0)-1,2,COUNTIF(Data!$2:$2,Weekly!AQ$9))))/AQ$11</f>
        <v>0.14685546391969145</v>
      </c>
      <c r="AR25" s="145">
        <f ca="1">(SUM(OFFSET(Data!$A$1,MATCH(($AI25),Data!$C:$C,0)-1,MATCH(Weekly!AR$9,Data!$2:$2,0)-1,2,COUNTIF(Data!$2:$2,Weekly!AR$9))))/AR$11</f>
        <v>0.14350584660200724</v>
      </c>
      <c r="AS25" s="145">
        <f ca="1">(SUM(OFFSET(Data!$A$1,MATCH(($AI25),Data!$C:$C,0)-1,MATCH(Weekly!AS$9,Data!$2:$2,0)-1,2,COUNTIF(Data!$2:$2,Weekly!AS$9))))/AS$11</f>
        <v>0.14986609852339178</v>
      </c>
      <c r="AT25" s="145">
        <f ca="1">(SUM(OFFSET(Data!$A$1,MATCH(($AI25),Data!$C:$C,0)-1,MATCH(Weekly!AT$9,Data!$2:$2,0)-1,2,COUNTIF(Data!$2:$2,Weekly!AT$9))))/AT$11</f>
        <v>0.14201769064813916</v>
      </c>
      <c r="AU25" s="145">
        <f ca="1">(SUM(OFFSET(Data!$A$1,MATCH(($AI25),Data!$C:$C,0)-1,MATCH(Weekly!AU$9,Data!$2:$2,0)-1,2,COUNTIF(Data!$2:$2,Weekly!AU$9))))/AU$11</f>
        <v>0.14025911228586507</v>
      </c>
      <c r="AV25" s="166"/>
      <c r="AW25" s="12">
        <f t="shared" ca="1" si="28"/>
        <v>0.14335157920744862</v>
      </c>
      <c r="AX25" s="12">
        <f t="shared" ca="1" si="29"/>
        <v>0.15135442568297791</v>
      </c>
      <c r="AY25" s="12">
        <f t="shared" ref="AY25" ca="1" si="139">AX25-AW25</f>
        <v>8.0028464755292905E-3</v>
      </c>
      <c r="AZ25" s="12">
        <f t="shared" ref="AZ25" ca="1" si="140">AX25+(0.75*AY25)</f>
        <v>0.15735656053962488</v>
      </c>
      <c r="BA25" s="12">
        <f t="shared" ref="BA25" ca="1" si="141">AW25-(0.75*AY25)</f>
        <v>0.13734944435080165</v>
      </c>
      <c r="BB25" s="165"/>
      <c r="BC25" s="12">
        <f t="shared" ref="BC25" ca="1" si="142">_xlfn.STDEV.P(AJ25:AU25)</f>
        <v>6.5361139900351186E-3</v>
      </c>
      <c r="BD25" s="12">
        <f t="shared" ref="BD25" ca="1" si="143">SUMPRODUCT(AP25:AS25,AP$11:AS$11)/SUM(AP$11:AS$11)</f>
        <v>0.14698448304175707</v>
      </c>
      <c r="BE25" s="104"/>
      <c r="BF25" s="104"/>
      <c r="BG25" s="1"/>
      <c r="BH25" s="7" t="s">
        <v>17</v>
      </c>
      <c r="BI25" s="7" t="s">
        <v>3</v>
      </c>
      <c r="BJ25" s="145">
        <f ca="1">(SUM(OFFSET(Data!$A$1,MATCH(($BH25&amp;$BI25),Data!$B:$B,0)-1,MATCH(Weekly!BJ$9,Data!$2:$2,0)-1,1,COUNTIF(Data!$2:$2,Weekly!BJ$9))))/BJ$11</f>
        <v>0.13733715244519934</v>
      </c>
      <c r="BK25" s="145">
        <f ca="1">(SUM(OFFSET(Data!$A$1,MATCH(($BH25&amp;$BI25),Data!$B:$B,0)-1,MATCH(Weekly!BK$9,Data!$2:$2,0)-1,1,COUNTIF(Data!$2:$2,Weekly!BK$9))))/BK$11</f>
        <v>0.15213450052577523</v>
      </c>
      <c r="BL25" s="145">
        <f ca="1">(SUM(OFFSET(Data!$A$1,MATCH(($BH25&amp;$BI25),Data!$B:$B,0)-1,MATCH(Weekly!BL$9,Data!$2:$2,0)-1,1,COUNTIF(Data!$2:$2,Weekly!BL$9))))/BL$11</f>
        <v>0.13893298895786929</v>
      </c>
      <c r="BM25" s="145">
        <f ca="1">(SUM(OFFSET(Data!$A$1,MATCH(($BH25&amp;$BI25),Data!$B:$B,0)-1,MATCH(Weekly!BM$9,Data!$2:$2,0)-1,1,COUNTIF(Data!$2:$2,Weekly!BM$9))))/BM$11</f>
        <v>0.14559813117094389</v>
      </c>
      <c r="BN25" s="145">
        <f ca="1">(SUM(OFFSET(Data!$A$1,MATCH(($BH25&amp;$BI25),Data!$B:$B,0)-1,MATCH(Weekly!BN$9,Data!$2:$2,0)-1,1,COUNTIF(Data!$2:$2,Weekly!BN$9))))/BN$11</f>
        <v>0.14851194401654419</v>
      </c>
      <c r="BO25" s="145">
        <f ca="1">(SUM(OFFSET(Data!$A$1,MATCH(($BH25&amp;$BI25),Data!$B:$B,0)-1,MATCH(Weekly!BO$9,Data!$2:$2,0)-1,1,COUNTIF(Data!$2:$2,Weekly!BO$9))))/BO$11</f>
        <v>0.15950719383022197</v>
      </c>
      <c r="BP25" s="145">
        <f ca="1">(SUM(OFFSET(Data!$A$1,MATCH(($BH25&amp;$BI25),Data!$B:$B,0)-1,MATCH(Weekly!BP$9,Data!$2:$2,0)-1,1,COUNTIF(Data!$2:$2,Weekly!BP$9))))/BP$11</f>
        <v>0.14377987667997832</v>
      </c>
      <c r="BQ25" s="145">
        <f ca="1">(SUM(OFFSET(Data!$A$1,MATCH(($BH25&amp;$BI25),Data!$B:$B,0)-1,MATCH(Weekly!BQ$9,Data!$2:$2,0)-1,1,COUNTIF(Data!$2:$2,Weekly!BQ$9))))/BQ$11</f>
        <v>0.14187601753919141</v>
      </c>
      <c r="BR25" s="145">
        <f ca="1">(SUM(OFFSET(Data!$A$1,MATCH(($BH25&amp;$BI25),Data!$B:$B,0)-1,MATCH(Weekly!BR$9,Data!$2:$2,0)-1,1,COUNTIF(Data!$2:$2,Weekly!BR$9))))/BR$11</f>
        <v>0.13905663868656115</v>
      </c>
      <c r="BS25" s="145">
        <f ca="1">(SUM(OFFSET(Data!$A$1,MATCH(($BH25&amp;$BI25),Data!$B:$B,0)-1,MATCH(Weekly!BS$9,Data!$2:$2,0)-1,1,COUNTIF(Data!$2:$2,Weekly!BS$9))))/BS$11</f>
        <v>0.14520527497938721</v>
      </c>
      <c r="BT25" s="145">
        <f ca="1">(SUM(OFFSET(Data!$A$1,MATCH(($BH25&amp;$BI25),Data!$B:$B,0)-1,MATCH(Weekly!BT$9,Data!$2:$2,0)-1,1,COUNTIF(Data!$2:$2,Weekly!BT$9))))/BT$11</f>
        <v>0.13979598898627238</v>
      </c>
      <c r="BU25" s="145">
        <f ca="1">(SUM(OFFSET(Data!$A$1,MATCH(($BH25&amp;$BI25),Data!$B:$B,0)-1,MATCH(Weekly!BU$9,Data!$2:$2,0)-1,1,COUNTIF(Data!$2:$2,Weekly!BU$9))))/BU$11</f>
        <v>0.1367735562588033</v>
      </c>
      <c r="BV25" s="13"/>
      <c r="BW25" s="12">
        <f t="shared" ca="1" si="32"/>
        <v>0.13942631383641677</v>
      </c>
      <c r="BX25" s="12">
        <f t="shared" ca="1" si="33"/>
        <v>0.14705503759374405</v>
      </c>
      <c r="BY25" s="12">
        <f t="shared" ref="BY25" ca="1" si="144">BX25-BW25</f>
        <v>7.6287237573272881E-3</v>
      </c>
      <c r="BZ25" s="12">
        <f t="shared" ref="BZ25" ca="1" si="145">BX25+(0.75*BY25)</f>
        <v>0.15277658041173953</v>
      </c>
      <c r="CA25" s="12">
        <f t="shared" ref="CA25" ca="1" si="146">BW25-(0.75*BY25)</f>
        <v>0.13370477101842129</v>
      </c>
      <c r="CB25" s="42"/>
      <c r="CC25" s="12">
        <f t="shared" ref="CC25" ca="1" si="147">_xlfn.STDEV.P(BJ25:BU25)</f>
        <v>6.4546224370408897E-3</v>
      </c>
      <c r="CD25" s="12">
        <f t="shared" ref="CD25" ca="1" si="148">SUMPRODUCT(BP25:BS25,BP$11:BS$11)/SUM(BP$11:BS$11)</f>
        <v>0.14247901388595538</v>
      </c>
      <c r="CE25" s="104"/>
      <c r="CF25" s="104"/>
      <c r="CG25" s="1"/>
      <c r="CH25" s="7" t="s">
        <v>17</v>
      </c>
      <c r="CI25" s="7" t="s">
        <v>4</v>
      </c>
      <c r="CJ25" s="145">
        <f ca="1">(SUM(OFFSET(Data!$A$1,MATCH(($CH25&amp;$CI25),Data!$B:$B,0)-1,MATCH(Weekly!CJ$9,Data!$2:$2,0)-1,1,COUNTIF(Data!$2:$2,Weekly!CJ$9))))/CJ$11</f>
        <v>0.15652783332660633</v>
      </c>
      <c r="CK25" s="145">
        <f ca="1">(SUM(OFFSET(Data!$A$1,MATCH(($CH25&amp;$CI25),Data!$B:$B,0)-1,MATCH(Weekly!CK$9,Data!$2:$2,0)-1,1,COUNTIF(Data!$2:$2,Weekly!CK$9))))/CK$11</f>
        <v>0.1702711338679635</v>
      </c>
      <c r="CL25" s="145">
        <f ca="1">(SUM(OFFSET(Data!$A$1,MATCH(($CH25&amp;$CI25),Data!$B:$B,0)-1,MATCH(Weekly!CL$9,Data!$2:$2,0)-1,1,COUNTIF(Data!$2:$2,Weekly!CL$9))))/CL$11</f>
        <v>0.15692797167849909</v>
      </c>
      <c r="CM25" s="145">
        <f ca="1">(SUM(OFFSET(Data!$A$1,MATCH(($CH25&amp;$CI25),Data!$B:$B,0)-1,MATCH(Weekly!CM$9,Data!$2:$2,0)-1,1,COUNTIF(Data!$2:$2,Weekly!CM$9))))/CM$11</f>
        <v>0.16131933711911653</v>
      </c>
      <c r="CN25" s="145">
        <f ca="1">(SUM(OFFSET(Data!$A$1,MATCH(($CH25&amp;$CI25),Data!$B:$B,0)-1,MATCH(Weekly!CN$9,Data!$2:$2,0)-1,1,COUNTIF(Data!$2:$2,Weekly!CN$9))))/CN$11</f>
        <v>0.16646510189783992</v>
      </c>
      <c r="CO25" s="145">
        <f ca="1">(SUM(OFFSET(Data!$A$1,MATCH(($CH25&amp;$CI25),Data!$B:$B,0)-1,MATCH(Weekly!CO$9,Data!$2:$2,0)-1,1,COUNTIF(Data!$2:$2,Weekly!CO$9))))/CO$11</f>
        <v>0.17552415732303492</v>
      </c>
      <c r="CP25" s="145">
        <f ca="1">(SUM(OFFSET(Data!$A$1,MATCH(($CH25&amp;$CI25),Data!$B:$B,0)-1,MATCH(Weekly!CP$9,Data!$2:$2,0)-1,1,COUNTIF(Data!$2:$2,Weekly!CP$9))))/CP$11</f>
        <v>0.16008668463266987</v>
      </c>
      <c r="CQ25" s="145">
        <f ca="1">(SUM(OFFSET(Data!$A$1,MATCH(($CH25&amp;$CI25),Data!$B:$B,0)-1,MATCH(Weekly!CQ$9,Data!$2:$2,0)-1,1,COUNTIF(Data!$2:$2,Weekly!CQ$9))))/CQ$11</f>
        <v>0.16238291111862646</v>
      </c>
      <c r="CR25" s="145">
        <f ca="1">(SUM(OFFSET(Data!$A$1,MATCH(($CH25&amp;$CI25),Data!$B:$B,0)-1,MATCH(Weekly!CR$9,Data!$2:$2,0)-1,1,COUNTIF(Data!$2:$2,Weekly!CR$9))))/CR$11</f>
        <v>0.15748560641812176</v>
      </c>
      <c r="CS25" s="145">
        <f ca="1">(SUM(OFFSET(Data!$A$1,MATCH(($CH25&amp;$CI25),Data!$B:$B,0)-1,MATCH(Weekly!CS$9,Data!$2:$2,0)-1,1,COUNTIF(Data!$2:$2,Weekly!CS$9))))/CS$11</f>
        <v>0.16463574866169636</v>
      </c>
      <c r="CT25" s="145">
        <f ca="1">(SUM(OFFSET(Data!$A$1,MATCH(($CH25&amp;$CI25),Data!$B:$B,0)-1,MATCH(Weekly!CT$9,Data!$2:$2,0)-1,1,COUNTIF(Data!$2:$2,Weekly!CT$9))))/CT$11</f>
        <v>0.14913054659835012</v>
      </c>
      <c r="CU25" s="145">
        <f ca="1">(SUM(OFFSET(Data!$A$1,MATCH(($CH25&amp;$CI25),Data!$B:$B,0)-1,MATCH(Weekly!CU$9,Data!$2:$2,0)-1,1,COUNTIF(Data!$2:$2,Weekly!CU$9))))/CU$11</f>
        <v>0.1514501903894909</v>
      </c>
      <c r="CV25" s="165"/>
      <c r="CW25" s="12">
        <f t="shared" ca="1" si="39"/>
        <v>0.15720678904831042</v>
      </c>
      <c r="CX25" s="12">
        <f t="shared" ca="1" si="40"/>
        <v>0.16555042527976815</v>
      </c>
      <c r="CY25" s="12">
        <f t="shared" ref="CY25" ca="1" si="149">CX25-CW25</f>
        <v>8.3436362314577295E-3</v>
      </c>
      <c r="CZ25" s="12">
        <f t="shared" ref="CZ25" ca="1" si="150">CX25+(0.75*CY25)</f>
        <v>0.17180815245336145</v>
      </c>
      <c r="DA25" s="12">
        <f t="shared" ref="DA25" ca="1" si="151">CW25-(0.75*CY25)</f>
        <v>0.15094906187471713</v>
      </c>
      <c r="DB25" s="43"/>
      <c r="DC25" s="12">
        <f t="shared" ref="DC25" ca="1" si="152">_xlfn.STDEV.P(CJ25:CU25)</f>
        <v>7.2102444561012299E-3</v>
      </c>
      <c r="DD25" s="12">
        <f t="shared" ref="DD25" ca="1" si="153">SUMPRODUCT(CP25:CS25,CP$11:CS$11)/SUM(CP$11:CS$11)</f>
        <v>0.16115532905326399</v>
      </c>
      <c r="DE25" s="1"/>
    </row>
    <row r="26" spans="1:109" x14ac:dyDescent="0.35">
      <c r="D26" s="68" t="s">
        <v>322</v>
      </c>
      <c r="E26" s="67"/>
      <c r="F26" s="64"/>
      <c r="G26" s="64"/>
      <c r="H26" s="65"/>
      <c r="I26" s="64"/>
      <c r="J26" s="65"/>
      <c r="K26" s="64"/>
      <c r="L26" s="64"/>
      <c r="M26" s="64"/>
      <c r="N26" s="64"/>
      <c r="O26" s="64"/>
      <c r="P26" s="64"/>
      <c r="Q26" s="64"/>
      <c r="R26" s="64"/>
      <c r="S26" s="64"/>
      <c r="T26" s="64"/>
      <c r="U26" s="64"/>
      <c r="V26" s="64"/>
      <c r="W26" s="64"/>
      <c r="X26" s="64"/>
      <c r="Y26" s="64"/>
      <c r="Z26" s="64"/>
      <c r="AA26" s="64"/>
      <c r="AB26" s="62"/>
      <c r="AC26" s="46"/>
      <c r="AI26" s="37"/>
      <c r="AJ26" s="149"/>
      <c r="AK26" s="37"/>
      <c r="AL26" s="37"/>
      <c r="AM26" s="37"/>
      <c r="AN26" s="37"/>
      <c r="AO26" s="149"/>
      <c r="AP26" s="37"/>
      <c r="AQ26" s="37"/>
      <c r="AR26" s="37"/>
      <c r="AS26" s="37"/>
      <c r="AT26" s="149"/>
      <c r="AU26" s="150"/>
      <c r="AW26" s="37"/>
      <c r="AX26" s="37"/>
      <c r="AY26" s="37"/>
      <c r="AZ26" s="37"/>
      <c r="BA26" s="37"/>
      <c r="BC26" s="37"/>
      <c r="BD26" s="38"/>
      <c r="BH26" s="38"/>
      <c r="BI26" s="37"/>
      <c r="BJ26" s="149"/>
      <c r="BK26" s="137"/>
      <c r="BL26" s="137"/>
      <c r="BM26" s="137"/>
      <c r="BN26" s="137"/>
      <c r="BO26" s="149"/>
      <c r="BP26" s="137"/>
      <c r="BQ26" s="137"/>
      <c r="BR26" s="137"/>
      <c r="BS26" s="137"/>
      <c r="BT26" s="149"/>
      <c r="BU26" s="150"/>
      <c r="BW26" s="37"/>
      <c r="BX26" s="37"/>
      <c r="BY26" s="37"/>
      <c r="BZ26" s="37"/>
      <c r="CA26" s="37"/>
      <c r="CC26" s="37"/>
      <c r="CD26" s="38"/>
      <c r="CH26" s="38"/>
      <c r="CI26" s="38"/>
      <c r="CJ26" s="149"/>
      <c r="CK26" s="137"/>
      <c r="CL26" s="137"/>
      <c r="CM26" s="137"/>
      <c r="CN26" s="137"/>
      <c r="CO26" s="149"/>
      <c r="CP26" s="137"/>
      <c r="CQ26" s="137"/>
      <c r="CR26" s="137"/>
      <c r="CS26" s="137"/>
      <c r="CT26" s="149"/>
      <c r="CU26" s="150"/>
      <c r="CW26" s="37"/>
      <c r="CX26" s="37"/>
      <c r="CY26" s="37"/>
      <c r="CZ26" s="37"/>
      <c r="DA26" s="37"/>
      <c r="DC26" s="39"/>
      <c r="DD26" s="38"/>
    </row>
    <row r="27" spans="1:109" x14ac:dyDescent="0.35">
      <c r="A27" t="e">
        <f>VLOOKUP(D27,#REF!,2,0)</f>
        <v>#REF!</v>
      </c>
      <c r="D27" s="58" t="s">
        <v>323</v>
      </c>
      <c r="E27" s="53" t="str">
        <f ca="1">VLOOKUP($D27,'Metric Nature'!$C:$D,2,0)&amp;IF(($F27&lt;(BA27)),"Below",IF(($F27&gt;(AZ27)),"Above","Within"))</f>
        <v>PositiveWithin</v>
      </c>
      <c r="F27" s="54">
        <f t="shared" ref="F27:F33" ca="1" si="154">AT27</f>
        <v>1056984</v>
      </c>
      <c r="G27" s="54">
        <f t="shared" ref="G27:G33" ca="1" si="155">AS27</f>
        <v>1105468</v>
      </c>
      <c r="H27" s="55">
        <f ca="1">IFERROR(((F27-G27)/G27),0)</f>
        <v>-4.3858347776688247E-2</v>
      </c>
      <c r="I27" s="54">
        <f ca="1">BD27</f>
        <v>1068465.5</v>
      </c>
      <c r="J27" s="55">
        <f ca="1">IFERROR(((F27-I27)/I27),0)</f>
        <v>-1.0745784491871755E-2</v>
      </c>
      <c r="K27" s="54">
        <f ca="1">BC27</f>
        <v>184812.96796917793</v>
      </c>
      <c r="L27" s="56"/>
      <c r="M27" s="53" t="str">
        <f ca="1">VLOOKUP($D27,'Metric Nature'!$C:$D,2,0)&amp;IF(($N27&lt;(CA27)),"Below",IF(($N27&gt;(BZ27)),"Above","Within"))</f>
        <v>PositiveWithin</v>
      </c>
      <c r="N27" s="54">
        <f t="shared" ref="N27:N33" ca="1" si="156">BT27</f>
        <v>805868</v>
      </c>
      <c r="O27" s="54">
        <f t="shared" ref="O27:O33" ca="1" si="157">BS27</f>
        <v>840801</v>
      </c>
      <c r="P27" s="55">
        <f ca="1">IFERROR(((N27-O27)/O27),0)</f>
        <v>-4.1547286456605069E-2</v>
      </c>
      <c r="Q27" s="54">
        <f ca="1">CD27</f>
        <v>811269.75</v>
      </c>
      <c r="R27" s="55">
        <f ca="1">IFERROR(((N27-Q27)/Q27),0)</f>
        <v>-6.6583895184061772E-3</v>
      </c>
      <c r="S27" s="54">
        <f ca="1">CC27</f>
        <v>140458.25286092327</v>
      </c>
      <c r="T27" s="56"/>
      <c r="U27" s="53" t="str">
        <f ca="1">VLOOKUP($D27,'Metric Nature'!$C:$D,2,0)&amp;IF(($V27&lt;(DA27)),"Below",IF(($V27&gt;(CZ27)),"Above","Within"))</f>
        <v>PositiveWithin</v>
      </c>
      <c r="V27" s="54">
        <f t="shared" ref="V27:V33" ca="1" si="158">CT27</f>
        <v>251116</v>
      </c>
      <c r="W27" s="54">
        <f t="shared" ref="W27:W33" ca="1" si="159">CS27</f>
        <v>264667</v>
      </c>
      <c r="X27" s="55">
        <f ca="1">IFERROR(((V27-W27)/W27),0)</f>
        <v>-5.1200187405305533E-2</v>
      </c>
      <c r="Y27" s="54">
        <f ca="1">DD27</f>
        <v>257195.75</v>
      </c>
      <c r="Z27" s="55">
        <f ca="1">IFERROR(((V27-Y27)/Y27),0)</f>
        <v>-2.3638609891493152E-2</v>
      </c>
      <c r="AA27" s="54">
        <f ca="1">DC27</f>
        <v>44413.434273564373</v>
      </c>
      <c r="AB27" s="56"/>
      <c r="AC27" s="46" t="s">
        <v>324</v>
      </c>
      <c r="AD27" s="1"/>
      <c r="AE27" s="1"/>
      <c r="AF27" s="1"/>
      <c r="AG27" s="1"/>
      <c r="AH27" s="1"/>
      <c r="AI27" s="7" t="s">
        <v>18</v>
      </c>
      <c r="AJ27" s="141">
        <f ca="1">SUM(OFFSET(Data!$A$1,MATCH(($AI27),Data!$C:$C,0)-1,MATCH(Weekly!AJ$9,Data!$2:$2,0)-1,2,COUNTIF(Data!$2:$2,Weekly!AJ$9)))</f>
        <v>1142246</v>
      </c>
      <c r="AK27" s="141">
        <f ca="1">SUM(OFFSET(Data!$A$1,MATCH(($AI27),Data!$C:$C,0)-1,MATCH(Weekly!AK$9,Data!$2:$2,0)-1,2,COUNTIF(Data!$2:$2,Weekly!AK$9)))</f>
        <v>1068669</v>
      </c>
      <c r="AL27" s="141">
        <f ca="1">SUM(OFFSET(Data!$A$1,MATCH(($AI27),Data!$C:$C,0)-1,MATCH(Weekly!AL$9,Data!$2:$2,0)-1,2,COUNTIF(Data!$2:$2,Weekly!AL$9)))</f>
        <v>1101094</v>
      </c>
      <c r="AM27" s="141">
        <f ca="1">SUM(OFFSET(Data!$A$1,MATCH(($AI27),Data!$C:$C,0)-1,MATCH(Weekly!AM$9,Data!$2:$2,0)-1,2,COUNTIF(Data!$2:$2,Weekly!AM$9)))</f>
        <v>1153494</v>
      </c>
      <c r="AN27" s="141">
        <f ca="1">SUM(OFFSET(Data!$A$1,MATCH(($AI27),Data!$C:$C,0)-1,MATCH(Weekly!AN$9,Data!$2:$2,0)-1,2,COUNTIF(Data!$2:$2,Weekly!AN$9)))</f>
        <v>1054495</v>
      </c>
      <c r="AO27" s="141">
        <f ca="1">SUM(OFFSET(Data!$A$1,MATCH(($AI27),Data!$C:$C,0)-1,MATCH(Weekly!AO$9,Data!$2:$2,0)-1,2,COUNTIF(Data!$2:$2,Weekly!AO$9)))</f>
        <v>1077146</v>
      </c>
      <c r="AP27" s="141">
        <f ca="1">SUM(OFFSET(Data!$A$1,MATCH(($AI27),Data!$C:$C,0)-1,MATCH(Weekly!AP$9,Data!$2:$2,0)-1,2,COUNTIF(Data!$2:$2,Weekly!AP$9)))</f>
        <v>1033438</v>
      </c>
      <c r="AQ27" s="141">
        <f ca="1">SUM(OFFSET(Data!$A$1,MATCH(($AI27),Data!$C:$C,0)-1,MATCH(Weekly!AQ$9,Data!$2:$2,0)-1,2,COUNTIF(Data!$2:$2,Weekly!AQ$9)))</f>
        <v>1042628</v>
      </c>
      <c r="AR27" s="141">
        <f ca="1">SUM(OFFSET(Data!$A$1,MATCH(($AI27),Data!$C:$C,0)-1,MATCH(Weekly!AR$9,Data!$2:$2,0)-1,2,COUNTIF(Data!$2:$2,Weekly!AR$9)))</f>
        <v>1092328</v>
      </c>
      <c r="AS27" s="141">
        <f ca="1">SUM(OFFSET(Data!$A$1,MATCH(($AI27),Data!$C:$C,0)-1,MATCH(Weekly!AS$9,Data!$2:$2,0)-1,2,COUNTIF(Data!$2:$2,Weekly!AS$9)))</f>
        <v>1105468</v>
      </c>
      <c r="AT27" s="141">
        <f ca="1">SUM(OFFSET(Data!$A$1,MATCH(($AI27),Data!$C:$C,0)-1,MATCH(Weekly!AT$9,Data!$2:$2,0)-1,2,COUNTIF(Data!$2:$2,Weekly!AT$9)))</f>
        <v>1056984</v>
      </c>
      <c r="AU27" s="141">
        <f ca="1">SUM(OFFSET(Data!$A$1,MATCH(($AI27),Data!$C:$C,0)-1,MATCH(Weekly!AU$9,Data!$2:$2,0)-1,2,COUNTIF(Data!$2:$2,Weekly!AU$9)))</f>
        <v>428195</v>
      </c>
      <c r="AV27" s="14"/>
      <c r="AW27" s="8">
        <f ca="1">_xlfn.QUARTILE.INC($AJ27:$AT27,1)</f>
        <v>1055739.5</v>
      </c>
      <c r="AX27" s="8">
        <f ca="1">_xlfn.QUARTILE.INC($AJ27:$AT27,3)</f>
        <v>1103281</v>
      </c>
      <c r="AY27" s="8">
        <f t="shared" ref="AY27:AY28" ca="1" si="160">AX27-AW27</f>
        <v>47541.5</v>
      </c>
      <c r="AZ27" s="8">
        <f t="shared" ref="AZ27" ca="1" si="161">AX27+(0.75*AY27)</f>
        <v>1138937.125</v>
      </c>
      <c r="BA27" s="8">
        <f t="shared" ref="BA27" ca="1" si="162">AW27-(0.75*AY27)</f>
        <v>1020083.375</v>
      </c>
      <c r="BB27" s="41"/>
      <c r="BC27" s="9">
        <f ca="1">_xlfn.STDEV.P(AJ27:AU27)</f>
        <v>184812.96796917793</v>
      </c>
      <c r="BD27" s="9">
        <f ca="1">AVERAGE(AP27:AS27)</f>
        <v>1068465.5</v>
      </c>
      <c r="BE27" s="147"/>
      <c r="BF27" s="147"/>
      <c r="BG27" s="1"/>
      <c r="BH27" s="7" t="s">
        <v>18</v>
      </c>
      <c r="BI27" s="7" t="s">
        <v>3</v>
      </c>
      <c r="BJ27" s="141">
        <f ca="1">SUM(OFFSET(Data!$A$1,MATCH(($BH27&amp;$BI27),Data!$B:$B,0)-1,MATCH(Weekly!BJ$9,Data!$2:$2,0)-1,1,COUNTIF(Data!$2:$2,Weekly!BJ$9)))</f>
        <v>871526</v>
      </c>
      <c r="BK27" s="141">
        <f ca="1">SUM(OFFSET(Data!$A$1,MATCH(($BH27&amp;$BI27),Data!$B:$B,0)-1,MATCH(Weekly!BK$9,Data!$2:$2,0)-1,1,COUNTIF(Data!$2:$2,Weekly!BK$9)))</f>
        <v>813860</v>
      </c>
      <c r="BL27" s="141">
        <f ca="1">SUM(OFFSET(Data!$A$1,MATCH(($BH27&amp;$BI27),Data!$B:$B,0)-1,MATCH(Weekly!BL$9,Data!$2:$2,0)-1,1,COUNTIF(Data!$2:$2,Weekly!BL$9)))</f>
        <v>840789</v>
      </c>
      <c r="BM27" s="141">
        <f ca="1">SUM(OFFSET(Data!$A$1,MATCH(($BH27&amp;$BI27),Data!$B:$B,0)-1,MATCH(Weekly!BM$9,Data!$2:$2,0)-1,1,COUNTIF(Data!$2:$2,Weekly!BM$9)))</f>
        <v>875206</v>
      </c>
      <c r="BN27" s="141">
        <f ca="1">SUM(OFFSET(Data!$A$1,MATCH(($BH27&amp;$BI27),Data!$B:$B,0)-1,MATCH(Weekly!BN$9,Data!$2:$2,0)-1,1,COUNTIF(Data!$2:$2,Weekly!BN$9)))</f>
        <v>800768</v>
      </c>
      <c r="BO27" s="141">
        <f ca="1">SUM(OFFSET(Data!$A$1,MATCH(($BH27&amp;$BI27),Data!$B:$B,0)-1,MATCH(Weekly!BO$9,Data!$2:$2,0)-1,1,COUNTIF(Data!$2:$2,Weekly!BO$9)))</f>
        <v>821717</v>
      </c>
      <c r="BP27" s="141">
        <f ca="1">SUM(OFFSET(Data!$A$1,MATCH(($BH27&amp;$BI27),Data!$B:$B,0)-1,MATCH(Weekly!BP$9,Data!$2:$2,0)-1,1,COUNTIF(Data!$2:$2,Weekly!BP$9)))</f>
        <v>785019</v>
      </c>
      <c r="BQ27" s="141">
        <f ca="1">SUM(OFFSET(Data!$A$1,MATCH(($BH27&amp;$BI27),Data!$B:$B,0)-1,MATCH(Weekly!BQ$9,Data!$2:$2,0)-1,1,COUNTIF(Data!$2:$2,Weekly!BQ$9)))</f>
        <v>790071</v>
      </c>
      <c r="BR27" s="141">
        <f ca="1">SUM(OFFSET(Data!$A$1,MATCH(($BH27&amp;$BI27),Data!$B:$B,0)-1,MATCH(Weekly!BR$9,Data!$2:$2,0)-1,1,COUNTIF(Data!$2:$2,Weekly!BR$9)))</f>
        <v>829188</v>
      </c>
      <c r="BS27" s="141">
        <f ca="1">SUM(OFFSET(Data!$A$1,MATCH(($BH27&amp;$BI27),Data!$B:$B,0)-1,MATCH(Weekly!BS$9,Data!$2:$2,0)-1,1,COUNTIF(Data!$2:$2,Weekly!BS$9)))</f>
        <v>840801</v>
      </c>
      <c r="BT27" s="141">
        <f ca="1">SUM(OFFSET(Data!$A$1,MATCH(($BH27&amp;$BI27),Data!$B:$B,0)-1,MATCH(Weekly!BT$9,Data!$2:$2,0)-1,1,COUNTIF(Data!$2:$2,Weekly!BT$9)))</f>
        <v>805868</v>
      </c>
      <c r="BU27" s="141">
        <f ca="1">SUM(OFFSET(Data!$A$1,MATCH(($BH27&amp;$BI27),Data!$B:$B,0)-1,MATCH(Weekly!BU$9,Data!$2:$2,0)-1,1,COUNTIF(Data!$2:$2,Weekly!BU$9)))</f>
        <v>326658</v>
      </c>
      <c r="BV27" s="13"/>
      <c r="BW27" s="8">
        <f ca="1">_xlfn.QUARTILE.INC($BJ27:$BT27,1)</f>
        <v>803318</v>
      </c>
      <c r="BX27" s="8">
        <f ca="1">_xlfn.QUARTILE.INC($BJ27:$BT27,3)</f>
        <v>840795</v>
      </c>
      <c r="BY27" s="8">
        <f t="shared" ref="BY27:BY28" ca="1" si="163">BX27-BW27</f>
        <v>37477</v>
      </c>
      <c r="BZ27" s="8">
        <f t="shared" ref="BZ27:BZ28" ca="1" si="164">BX27+(0.75*BY27)</f>
        <v>868902.75</v>
      </c>
      <c r="CA27" s="8">
        <f ca="1">BW27-(0.75*BY27)</f>
        <v>775210.25</v>
      </c>
      <c r="CB27" s="41"/>
      <c r="CC27" s="9">
        <f ca="1">_xlfn.STDEV.P(BJ27:BU27)</f>
        <v>140458.25286092327</v>
      </c>
      <c r="CD27" s="9">
        <f ca="1">AVERAGE(BP27:BS27)</f>
        <v>811269.75</v>
      </c>
      <c r="CE27" s="147"/>
      <c r="CF27" s="147"/>
      <c r="CG27" s="1"/>
      <c r="CH27" s="7" t="s">
        <v>18</v>
      </c>
      <c r="CI27" s="7" t="s">
        <v>4</v>
      </c>
      <c r="CJ27" s="141">
        <f ca="1">SUM(OFFSET(Data!$A$1,MATCH(($CH27&amp;$CI27),Data!$B:$B,0)-1,MATCH(Weekly!CJ$9,Data!$2:$2,0)-1,1,COUNTIF(Data!$2:$2,Weekly!CJ$9)))</f>
        <v>270720</v>
      </c>
      <c r="CK27" s="141">
        <f ca="1">SUM(OFFSET(Data!$A$1,MATCH(($CH27&amp;$CI27),Data!$B:$B,0)-1,MATCH(Weekly!CK$9,Data!$2:$2,0)-1,1,COUNTIF(Data!$2:$2,Weekly!CK$9)))</f>
        <v>254809</v>
      </c>
      <c r="CL27" s="141">
        <f ca="1">SUM(OFFSET(Data!$A$1,MATCH(($CH27&amp;$CI27),Data!$B:$B,0)-1,MATCH(Weekly!CL$9,Data!$2:$2,0)-1,1,COUNTIF(Data!$2:$2,Weekly!CL$9)))</f>
        <v>260305</v>
      </c>
      <c r="CM27" s="141">
        <f ca="1">SUM(OFFSET(Data!$A$1,MATCH(($CH27&amp;$CI27),Data!$B:$B,0)-1,MATCH(Weekly!CM$9,Data!$2:$2,0)-1,1,COUNTIF(Data!$2:$2,Weekly!CM$9)))</f>
        <v>278288</v>
      </c>
      <c r="CN27" s="141">
        <f ca="1">SUM(OFFSET(Data!$A$1,MATCH(($CH27&amp;$CI27),Data!$B:$B,0)-1,MATCH(Weekly!CN$9,Data!$2:$2,0)-1,1,COUNTIF(Data!$2:$2,Weekly!CN$9)))</f>
        <v>253727</v>
      </c>
      <c r="CO27" s="141">
        <f ca="1">SUM(OFFSET(Data!$A$1,MATCH(($CH27&amp;$CI27),Data!$B:$B,0)-1,MATCH(Weekly!CO$9,Data!$2:$2,0)-1,1,COUNTIF(Data!$2:$2,Weekly!CO$9)))</f>
        <v>255429</v>
      </c>
      <c r="CP27" s="141">
        <f ca="1">SUM(OFFSET(Data!$A$1,MATCH(($CH27&amp;$CI27),Data!$B:$B,0)-1,MATCH(Weekly!CP$9,Data!$2:$2,0)-1,1,COUNTIF(Data!$2:$2,Weekly!CP$9)))</f>
        <v>248419</v>
      </c>
      <c r="CQ27" s="141">
        <f ca="1">SUM(OFFSET(Data!$A$1,MATCH(($CH27&amp;$CI27),Data!$B:$B,0)-1,MATCH(Weekly!CQ$9,Data!$2:$2,0)-1,1,COUNTIF(Data!$2:$2,Weekly!CQ$9)))</f>
        <v>252557</v>
      </c>
      <c r="CR27" s="141">
        <f ca="1">SUM(OFFSET(Data!$A$1,MATCH(($CH27&amp;$CI27),Data!$B:$B,0)-1,MATCH(Weekly!CR$9,Data!$2:$2,0)-1,1,COUNTIF(Data!$2:$2,Weekly!CR$9)))</f>
        <v>263140</v>
      </c>
      <c r="CS27" s="141">
        <f ca="1">SUM(OFFSET(Data!$A$1,MATCH(($CH27&amp;$CI27),Data!$B:$B,0)-1,MATCH(Weekly!CS$9,Data!$2:$2,0)-1,1,COUNTIF(Data!$2:$2,Weekly!CS$9)))</f>
        <v>264667</v>
      </c>
      <c r="CT27" s="141">
        <f ca="1">SUM(OFFSET(Data!$A$1,MATCH(($CH27&amp;$CI27),Data!$B:$B,0)-1,MATCH(Weekly!CT$9,Data!$2:$2,0)-1,1,COUNTIF(Data!$2:$2,Weekly!CT$9)))</f>
        <v>251116</v>
      </c>
      <c r="CU27" s="141">
        <f ca="1">SUM(OFFSET(Data!$A$1,MATCH(($CH27&amp;$CI27),Data!$B:$B,0)-1,MATCH(Weekly!CU$9,Data!$2:$2,0)-1,1,COUNTIF(Data!$2:$2,Weekly!CU$9)))</f>
        <v>101537</v>
      </c>
      <c r="CW27" s="8">
        <f ca="1">_xlfn.QUARTILE.INC($CJ27:$CT27,1)</f>
        <v>253142</v>
      </c>
      <c r="CX27" s="8">
        <f ca="1">_xlfn.QUARTILE.INC($CJ27:$CT27,3)</f>
        <v>263903.5</v>
      </c>
      <c r="CY27" s="8">
        <f t="shared" ref="CY27:CY28" ca="1" si="165">CX27-CW27</f>
        <v>10761.5</v>
      </c>
      <c r="CZ27" s="8">
        <f t="shared" ref="CZ27:CZ28" ca="1" si="166">CX27+(0.75*CY27)</f>
        <v>271974.625</v>
      </c>
      <c r="DA27" s="8">
        <f ca="1">CW27-(0.75*CY27)</f>
        <v>245070.875</v>
      </c>
      <c r="DB27" s="41"/>
      <c r="DC27" s="9">
        <f ca="1">_xlfn.STDEV.P(CJ27:CU27)</f>
        <v>44413.434273564373</v>
      </c>
      <c r="DD27" s="9">
        <f ca="1">AVERAGE(CP27:CS27)</f>
        <v>257195.75</v>
      </c>
      <c r="DE27" s="1"/>
    </row>
    <row r="28" spans="1:109" x14ac:dyDescent="0.35">
      <c r="D28" s="59" t="s">
        <v>327</v>
      </c>
      <c r="E28" s="53" t="str">
        <f ca="1">VLOOKUP($D28,'Metric Nature'!$C:$D,2,0)&amp;IF(($F28&lt;(BA28)),"Below",IF(($F28&gt;(AZ28)),"Above","Within"))</f>
        <v>PositiveWithin</v>
      </c>
      <c r="F28" s="55">
        <f t="shared" ca="1" si="154"/>
        <v>0.85319662459495427</v>
      </c>
      <c r="G28" s="55">
        <f t="shared" ca="1" si="155"/>
        <v>0.84531362841484781</v>
      </c>
      <c r="H28" s="55">
        <f t="shared" ref="H28" ca="1" si="167">IFERROR(((F28-G28)/G28),0)</f>
        <v>9.325528318866504E-3</v>
      </c>
      <c r="I28" s="55">
        <f t="shared" ref="I28" ca="1" si="168">BD28</f>
        <v>0.84821138546634012</v>
      </c>
      <c r="J28" s="55">
        <f t="shared" ref="J28" ca="1" si="169">IFERROR(((F28-I28)/I28),0)</f>
        <v>5.8773546477135568E-3</v>
      </c>
      <c r="K28" s="49">
        <f t="shared" ref="K28:K33" ca="1" si="170">BC28</f>
        <v>6.5061636034657155E-3</v>
      </c>
      <c r="L28" s="56"/>
      <c r="M28" s="53" t="str">
        <f ca="1">VLOOKUP($D28,'Metric Nature'!$C:$D,2,0)&amp;IF(($N28&lt;(CA28)),"Below",IF(($N28&gt;(BZ28)),"Above","Within"))</f>
        <v>PositiveWithin</v>
      </c>
      <c r="N28" s="55">
        <f t="shared" ca="1" si="156"/>
        <v>0.85887639166712171</v>
      </c>
      <c r="O28" s="55">
        <f t="shared" ca="1" si="157"/>
        <v>0.85331844277064373</v>
      </c>
      <c r="P28" s="55">
        <f t="shared" ref="P28" ca="1" si="171">IFERROR(((N28-O28)/O28),0)</f>
        <v>6.5133350199625961E-3</v>
      </c>
      <c r="Q28" s="55">
        <f t="shared" ref="Q28" ca="1" si="172">CD28</f>
        <v>0.8560093606349799</v>
      </c>
      <c r="R28" s="48">
        <f t="shared" ref="R28" ca="1" si="173">IFERROR(((N28-Q28)/Q28),0)</f>
        <v>3.3492986922655514E-3</v>
      </c>
      <c r="S28" s="49">
        <f t="shared" ref="S28:S34" ca="1" si="174">CC28</f>
        <v>6.4947823180634343E-3</v>
      </c>
      <c r="T28" s="56"/>
      <c r="U28" s="53" t="str">
        <f ca="1">VLOOKUP($D28,'Metric Nature'!$C:$D,2,0)&amp;IF(($V28&lt;(DA28)),"Below",IF(($V28&gt;(CZ28)),"Above","Within"))</f>
        <v>PositiveAbove</v>
      </c>
      <c r="V28" s="55">
        <f t="shared" ca="1" si="158"/>
        <v>0.85172987782538745</v>
      </c>
      <c r="W28" s="55">
        <f t="shared" ca="1" si="159"/>
        <v>0.83601280099143449</v>
      </c>
      <c r="X28" s="78">
        <f t="shared" ref="X28" ca="1" si="175">IFERROR(((V28-W28)/W28),0)</f>
        <v>1.8800043271244109E-2</v>
      </c>
      <c r="Y28" s="55">
        <f t="shared" ref="Y28" ca="1" si="176">DD28</f>
        <v>0.83942969508633014</v>
      </c>
      <c r="Z28" s="78">
        <f t="shared" ref="Z28" ca="1" si="177">IFERROR(((V28-Y28)/Y28),0)</f>
        <v>1.4653023131129893E-2</v>
      </c>
      <c r="AA28" s="49">
        <f t="shared" ref="AA28:AA33" ca="1" si="178">DC28</f>
        <v>7.3034202228760507E-3</v>
      </c>
      <c r="AB28" s="56"/>
      <c r="AC28" s="46" t="s">
        <v>328</v>
      </c>
      <c r="AI28" s="7" t="s">
        <v>19</v>
      </c>
      <c r="AJ28" s="145">
        <f ca="1">(SUM(OFFSET(Data!$A$1,MATCH(($AI28),Data!$C:$C,0)-1,MATCH(Weekly!AJ$9,Data!$2:$2,0)-1,2,COUNTIF(Data!$2:$2,Weekly!AJ$9))))/AJ$11</f>
        <v>0.85334281538497736</v>
      </c>
      <c r="AK28" s="145">
        <f ca="1">(SUM(OFFSET(Data!$A$1,MATCH(($AI28),Data!$C:$C,0)-1,MATCH(Weekly!AK$9,Data!$2:$2,0)-1,2,COUNTIF(Data!$2:$2,Weekly!AK$9))))/AK$11</f>
        <v>0.83869904006930507</v>
      </c>
      <c r="AL28" s="145">
        <f ca="1">(SUM(OFFSET(Data!$A$1,MATCH(($AI28),Data!$C:$C,0)-1,MATCH(Weekly!AL$9,Data!$2:$2,0)-1,2,COUNTIF(Data!$2:$2,Weekly!AL$9))))/AL$11</f>
        <v>0.85191195228956051</v>
      </c>
      <c r="AM28" s="145">
        <f ca="1">(SUM(OFFSET(Data!$A$1,MATCH(($AI28),Data!$C:$C,0)-1,MATCH(Weekly!AM$9,Data!$2:$2,0)-1,2,COUNTIF(Data!$2:$2,Weekly!AM$9))))/AM$11</f>
        <v>0.84603506700432085</v>
      </c>
      <c r="AN28" s="145">
        <f ca="1">(SUM(OFFSET(Data!$A$1,MATCH(($AI28),Data!$C:$C,0)-1,MATCH(Weekly!AN$9,Data!$2:$2,0)-1,2,COUNTIF(Data!$2:$2,Weekly!AN$9))))/AN$11</f>
        <v>0.84244977420935507</v>
      </c>
      <c r="AO28" s="145">
        <f ca="1">(SUM(OFFSET(Data!$A$1,MATCH(($AI28),Data!$C:$C,0)-1,MATCH(Weekly!AO$9,Data!$2:$2,0)-1,2,COUNTIF(Data!$2:$2,Weekly!AO$9))))/AO$11</f>
        <v>0.83203887623498785</v>
      </c>
      <c r="AP28" s="145">
        <f ca="1">(SUM(OFFSET(Data!$A$1,MATCH(($AI28),Data!$C:$C,0)-1,MATCH(Weekly!AP$9,Data!$2:$2,0)-1,2,COUNTIF(Data!$2:$2,Weekly!AP$9))))/AP$11</f>
        <v>0.8474405495249645</v>
      </c>
      <c r="AQ28" s="145">
        <f ca="1">(SUM(OFFSET(Data!$A$1,MATCH(($AI28),Data!$C:$C,0)-1,MATCH(Weekly!AQ$9,Data!$2:$2,0)-1,2,COUNTIF(Data!$2:$2,Weekly!AQ$9))))/AQ$11</f>
        <v>0.84842651449829598</v>
      </c>
      <c r="AR28" s="145">
        <f ca="1">(SUM(OFFSET(Data!$A$1,MATCH(($AI28),Data!$C:$C,0)-1,MATCH(Weekly!AR$9,Data!$2:$2,0)-1,2,COUNTIF(Data!$2:$2,Weekly!AR$9))))/AR$11</f>
        <v>0.85166793816246522</v>
      </c>
      <c r="AS28" s="145">
        <f ca="1">(SUM(OFFSET(Data!$A$1,MATCH(($AI28),Data!$C:$C,0)-1,MATCH(Weekly!AS$9,Data!$2:$2,0)-1,2,COUNTIF(Data!$2:$2,Weekly!AS$9))))/AS$11</f>
        <v>0.84531362841484781</v>
      </c>
      <c r="AT28" s="145">
        <f ca="1">(SUM(OFFSET(Data!$A$1,MATCH(($AI28),Data!$C:$C,0)-1,MATCH(Weekly!AT$9,Data!$2:$2,0)-1,2,COUNTIF(Data!$2:$2,Weekly!AT$9))))/AT$11</f>
        <v>0.85319662459495427</v>
      </c>
      <c r="AU28" s="145">
        <f ca="1">(SUM(OFFSET(Data!$A$1,MATCH(($AI28),Data!$C:$C,0)-1,MATCH(Weekly!AU$9,Data!$2:$2,0)-1,2,COUNTIF(Data!$2:$2,Weekly!AU$9))))/AU$11</f>
        <v>0.85501010086920948</v>
      </c>
      <c r="AV28" s="14"/>
      <c r="AW28" s="12">
        <f t="shared" ref="AW28:AW33" ca="1" si="179">_xlfn.QUARTILE.INC($AJ28:$AT28,1)</f>
        <v>0.84388170131210138</v>
      </c>
      <c r="AX28" s="12">
        <f t="shared" ref="AX28:AX33" ca="1" si="180">_xlfn.QUARTILE.INC($AJ28:$AT28,3)</f>
        <v>0.85178994522601292</v>
      </c>
      <c r="AY28" s="12">
        <f t="shared" ca="1" si="160"/>
        <v>7.908243913911539E-3</v>
      </c>
      <c r="AZ28" s="12">
        <f ca="1">AX28+(0.75*AY28)</f>
        <v>0.85772112816144652</v>
      </c>
      <c r="BA28" s="12">
        <f ca="1">AW28-(0.75*AY28)</f>
        <v>0.83795051837666779</v>
      </c>
      <c r="BB28" s="43"/>
      <c r="BC28" s="12">
        <f t="shared" ref="BC28:BC33" ca="1" si="181">_xlfn.STDEV.P(AJ28:AU28)</f>
        <v>6.5061636034657155E-3</v>
      </c>
      <c r="BD28" s="12">
        <f ca="1">SUMPRODUCT(AP28:AS28,AP$27:AS$27)/SUM(AP$27:AS$27)</f>
        <v>0.84821138546634012</v>
      </c>
      <c r="BE28" s="104"/>
      <c r="BF28" s="104"/>
      <c r="BG28" s="1"/>
      <c r="BH28" s="7" t="s">
        <v>19</v>
      </c>
      <c r="BI28" s="7" t="s">
        <v>3</v>
      </c>
      <c r="BJ28" s="145">
        <f ca="1">(SUM(OFFSET(Data!$A$1,MATCH(($BH28&amp;$BI28),Data!$B:$B,0)-1,MATCH(Weekly!BJ$9,Data!$2:$2,0)-1,1,COUNTIF(Data!$2:$2,Weekly!BJ$9))))/BJ$27</f>
        <v>0.86128698397982395</v>
      </c>
      <c r="BK28" s="145">
        <f ca="1">(SUM(OFFSET(Data!$A$1,MATCH(($BH28&amp;$BI28),Data!$B:$B,0)-1,MATCH(Weekly!BK$9,Data!$2:$2,0)-1,1,COUNTIF(Data!$2:$2,Weekly!BK$9))))/BK$27</f>
        <v>0.84637652667534957</v>
      </c>
      <c r="BL28" s="145">
        <f ca="1">(SUM(OFFSET(Data!$A$1,MATCH(($BH28&amp;$BI28),Data!$B:$B,0)-1,MATCH(Weekly!BL$9,Data!$2:$2,0)-1,1,COUNTIF(Data!$2:$2,Weekly!BL$9))))/BL$27</f>
        <v>0.85961162669825608</v>
      </c>
      <c r="BM28" s="145">
        <f ca="1">(SUM(OFFSET(Data!$A$1,MATCH(($BH28&amp;$BI28),Data!$B:$B,0)-1,MATCH(Weekly!BM$9,Data!$2:$2,0)-1,1,COUNTIF(Data!$2:$2,Weekly!BM$9))))/BM$27</f>
        <v>0.85304259797122051</v>
      </c>
      <c r="BN28" s="145">
        <f ca="1">(SUM(OFFSET(Data!$A$1,MATCH(($BH28&amp;$BI28),Data!$B:$B,0)-1,MATCH(Weekly!BN$9,Data!$2:$2,0)-1,1,COUNTIF(Data!$2:$2,Weekly!BN$9))))/BN$27</f>
        <v>0.85002772338554988</v>
      </c>
      <c r="BO28" s="145">
        <f ca="1">(SUM(OFFSET(Data!$A$1,MATCH(($BH28&amp;$BI28),Data!$B:$B,0)-1,MATCH(Weekly!BO$9,Data!$2:$2,0)-1,1,COUNTIF(Data!$2:$2,Weekly!BO$9))))/BO$27</f>
        <v>0.83896158896554407</v>
      </c>
      <c r="BP28" s="145">
        <f ca="1">(SUM(OFFSET(Data!$A$1,MATCH(($BH28&amp;$BI28),Data!$B:$B,0)-1,MATCH(Weekly!BP$9,Data!$2:$2,0)-1,1,COUNTIF(Data!$2:$2,Weekly!BP$9))))/BP$27</f>
        <v>0.85471561834809096</v>
      </c>
      <c r="BQ28" s="145">
        <f ca="1">(SUM(OFFSET(Data!$A$1,MATCH(($BH28&amp;$BI28),Data!$B:$B,0)-1,MATCH(Weekly!BQ$9,Data!$2:$2,0)-1,1,COUNTIF(Data!$2:$2,Weekly!BQ$9))))/BQ$27</f>
        <v>0.85668123497761595</v>
      </c>
      <c r="BR28" s="145">
        <f ca="1">(SUM(OFFSET(Data!$A$1,MATCH(($BH28&amp;$BI28),Data!$B:$B,0)-1,MATCH(Weekly!BR$9,Data!$2:$2,0)-1,1,COUNTIF(Data!$2:$2,Weekly!BR$9))))/BR$27</f>
        <v>0.85932261441313673</v>
      </c>
      <c r="BS28" s="145">
        <f ca="1">(SUM(OFFSET(Data!$A$1,MATCH(($BH28&amp;$BI28),Data!$B:$B,0)-1,MATCH(Weekly!BS$9,Data!$2:$2,0)-1,1,COUNTIF(Data!$2:$2,Weekly!BS$9))))/BS$27</f>
        <v>0.85331844277064373</v>
      </c>
      <c r="BT28" s="145">
        <f ca="1">(SUM(OFFSET(Data!$A$1,MATCH(($BH28&amp;$BI28),Data!$B:$B,0)-1,MATCH(Weekly!BT$9,Data!$2:$2,0)-1,1,COUNTIF(Data!$2:$2,Weekly!BT$9))))/BT$27</f>
        <v>0.85887639166712171</v>
      </c>
      <c r="BU28" s="145">
        <f ca="1">(SUM(OFFSET(Data!$A$1,MATCH(($BH28&amp;$BI28),Data!$B:$B,0)-1,MATCH(Weekly!BU$9,Data!$2:$2,0)-1,1,COUNTIF(Data!$2:$2,Weekly!BU$9))))/BU$27</f>
        <v>0.86197184823270823</v>
      </c>
      <c r="BV28" s="13"/>
      <c r="BW28" s="12">
        <f t="shared" ref="BW28:BW33" ca="1" si="182">_xlfn.QUARTILE.INC($BJ28:$BT28,1)</f>
        <v>0.85153516067838519</v>
      </c>
      <c r="BX28" s="12">
        <f t="shared" ref="BX28:BX33" ca="1" si="183">_xlfn.QUARTILE.INC($BJ28:$BT28,3)</f>
        <v>0.85909950304012916</v>
      </c>
      <c r="BY28" s="12">
        <f t="shared" ca="1" si="163"/>
        <v>7.5643423617439698E-3</v>
      </c>
      <c r="BZ28" s="12">
        <f t="shared" ca="1" si="164"/>
        <v>0.8647727598114372</v>
      </c>
      <c r="CA28" s="12">
        <f t="shared" ref="CA28" ca="1" si="184">BW28-(0.75*BY28)</f>
        <v>0.84586190390707716</v>
      </c>
      <c r="CB28" s="43"/>
      <c r="CC28" s="12">
        <f t="shared" ref="CC28:CC33" ca="1" si="185">_xlfn.STDEV.P(BJ28:BU28)</f>
        <v>6.4947823180634343E-3</v>
      </c>
      <c r="CD28" s="12">
        <f ca="1">SUMPRODUCT(BP28:BS28,BP$27:BS$27)/SUM(BP$27:BS$27)</f>
        <v>0.8560093606349799</v>
      </c>
      <c r="CE28" s="104"/>
      <c r="CF28" s="104"/>
      <c r="CG28" s="1"/>
      <c r="CH28" s="7" t="s">
        <v>19</v>
      </c>
      <c r="CI28" s="7" t="s">
        <v>4</v>
      </c>
      <c r="CJ28" s="145">
        <f ca="1">(SUM(OFFSET(Data!$A$1,MATCH(($CH28&amp;$CI28),Data!$B:$B,0)-1,MATCH(Weekly!CJ$9,Data!$2:$2,0)-1,1,COUNTIF(Data!$2:$2,Weekly!CJ$9))))/CJ$27</f>
        <v>0.84411199763593381</v>
      </c>
      <c r="CK28" s="145">
        <f ca="1">(SUM(OFFSET(Data!$A$1,MATCH(($CH28&amp;$CI28),Data!$B:$B,0)-1,MATCH(Weekly!CK$9,Data!$2:$2,0)-1,1,COUNTIF(Data!$2:$2,Weekly!CK$9))))/CK$27</f>
        <v>0.83012766425047779</v>
      </c>
      <c r="CL28" s="145">
        <f ca="1">(SUM(OFFSET(Data!$A$1,MATCH(($CH28&amp;$CI28),Data!$B:$B,0)-1,MATCH(Weekly!CL$9,Data!$2:$2,0)-1,1,COUNTIF(Data!$2:$2,Weekly!CL$9))))/CL$27</f>
        <v>0.84366416319317727</v>
      </c>
      <c r="CM28" s="145">
        <f ca="1">(SUM(OFFSET(Data!$A$1,MATCH(($CH28&amp;$CI28),Data!$B:$B,0)-1,MATCH(Weekly!CM$9,Data!$2:$2,0)-1,1,COUNTIF(Data!$2:$2,Weekly!CM$9))))/CM$27</f>
        <v>0.83946487092508482</v>
      </c>
      <c r="CN28" s="145">
        <f ca="1">(SUM(OFFSET(Data!$A$1,MATCH(($CH28&amp;$CI28),Data!$B:$B,0)-1,MATCH(Weekly!CN$9,Data!$2:$2,0)-1,1,COUNTIF(Data!$2:$2,Weekly!CN$9))))/CN$27</f>
        <v>0.83404604161165352</v>
      </c>
      <c r="CO28" s="145">
        <f ca="1">(SUM(OFFSET(Data!$A$1,MATCH(($CH28&amp;$CI28),Data!$B:$B,0)-1,MATCH(Weekly!CO$9,Data!$2:$2,0)-1,1,COUNTIF(Data!$2:$2,Weekly!CO$9))))/CO$27</f>
        <v>0.82490241906752948</v>
      </c>
      <c r="CP28" s="145">
        <f ca="1">(SUM(OFFSET(Data!$A$1,MATCH(($CH28&amp;$CI28),Data!$B:$B,0)-1,MATCH(Weekly!CP$9,Data!$2:$2,0)-1,1,COUNTIF(Data!$2:$2,Weekly!CP$9))))/CP$27</f>
        <v>0.84046711402912011</v>
      </c>
      <c r="CQ28" s="145">
        <f ca="1">(SUM(OFFSET(Data!$A$1,MATCH(($CH28&amp;$CI28),Data!$B:$B,0)-1,MATCH(Weekly!CQ$9,Data!$2:$2,0)-1,1,COUNTIF(Data!$2:$2,Weekly!CQ$9))))/CQ$27</f>
        <v>0.83816722561639556</v>
      </c>
      <c r="CR28" s="145">
        <f ca="1">(SUM(OFFSET(Data!$A$1,MATCH(($CH28&amp;$CI28),Data!$B:$B,0)-1,MATCH(Weekly!CR$9,Data!$2:$2,0)-1,1,COUNTIF(Data!$2:$2,Weekly!CR$9))))/CR$27</f>
        <v>0.84309873071368857</v>
      </c>
      <c r="CS28" s="145">
        <f ca="1">(SUM(OFFSET(Data!$A$1,MATCH(($CH28&amp;$CI28),Data!$B:$B,0)-1,MATCH(Weekly!CS$9,Data!$2:$2,0)-1,1,COUNTIF(Data!$2:$2,Weekly!CS$9))))/CS$27</f>
        <v>0.83601280099143449</v>
      </c>
      <c r="CT28" s="145">
        <f ca="1">(SUM(OFFSET(Data!$A$1,MATCH(($CH28&amp;$CI28),Data!$B:$B,0)-1,MATCH(Weekly!CT$9,Data!$2:$2,0)-1,1,COUNTIF(Data!$2:$2,Weekly!CT$9))))/CT$27</f>
        <v>0.85172987782538745</v>
      </c>
      <c r="CU28" s="145">
        <f ca="1">(SUM(OFFSET(Data!$A$1,MATCH(($CH28&amp;$CI28),Data!$B:$B,0)-1,MATCH(Weekly!CU$9,Data!$2:$2,0)-1,1,COUNTIF(Data!$2:$2,Weekly!CU$9))))/CU$27</f>
        <v>0.84916828348286832</v>
      </c>
      <c r="CW28" s="12">
        <f t="shared" ref="CW28:CW33" ca="1" si="186">_xlfn.QUARTILE.INC($CJ28:$CT28,1)</f>
        <v>0.83502942130154401</v>
      </c>
      <c r="CX28" s="12">
        <f t="shared" ref="CX28:CX33" ca="1" si="187">_xlfn.QUARTILE.INC($CJ28:$CT28,3)</f>
        <v>0.84338144695343287</v>
      </c>
      <c r="CY28" s="12">
        <f t="shared" ca="1" si="165"/>
        <v>8.3520256518888614E-3</v>
      </c>
      <c r="CZ28" s="12">
        <f t="shared" ca="1" si="166"/>
        <v>0.84964546619234949</v>
      </c>
      <c r="DA28" s="12">
        <f ca="1">CW28-(0.75*CY28)</f>
        <v>0.82876540206262739</v>
      </c>
      <c r="DB28" s="43"/>
      <c r="DC28" s="12">
        <f t="shared" ref="DC28" ca="1" si="188">_xlfn.STDEV.P(CJ28:CU28)</f>
        <v>7.3034202228760507E-3</v>
      </c>
      <c r="DD28" s="12">
        <f ca="1">SUMPRODUCT(CP28:CS28,CP$27:CS$27)/SUM(CP$27:CS$27)</f>
        <v>0.83942969508633014</v>
      </c>
      <c r="DE28" s="1"/>
    </row>
    <row r="29" spans="1:109" x14ac:dyDescent="0.35">
      <c r="D29" s="59" t="s">
        <v>331</v>
      </c>
      <c r="E29" s="53" t="str">
        <f ca="1">VLOOKUP($D29,'Metric Nature'!$C:$D,2,0)&amp;IF(($F29&lt;(BA29)),"Below",IF(($F29&gt;(AZ29)),"Above","Within"))</f>
        <v>PositiveWithin</v>
      </c>
      <c r="F29" s="55">
        <f t="shared" ca="1" si="154"/>
        <v>0.76453383133338626</v>
      </c>
      <c r="G29" s="55">
        <f t="shared" ca="1" si="155"/>
        <v>0.75924754137478478</v>
      </c>
      <c r="H29" s="55">
        <f t="shared" ref="H29:H33" ca="1" si="189">IFERROR(((F29-G29)/G29),0)</f>
        <v>6.9625381322005785E-3</v>
      </c>
      <c r="I29" s="55">
        <f t="shared" ref="I29:I33" ca="1" si="190">BD29</f>
        <v>0.76077936031002447</v>
      </c>
      <c r="J29" s="55">
        <f t="shared" ref="J29:J33" ca="1" si="191">IFERROR(((F29-I29)/I29),0)</f>
        <v>4.935032703610431E-3</v>
      </c>
      <c r="K29" s="49">
        <f ca="1">BC29</f>
        <v>3.2248475667314221E-3</v>
      </c>
      <c r="L29" s="56"/>
      <c r="M29" s="53" t="str">
        <f ca="1">VLOOKUP($D29,'Metric Nature'!$C:$D,2,0)&amp;IF(($N29&lt;(CA29)),"Below",IF(($N29&gt;(BZ29)),"Above","Within"))</f>
        <v>PositiveWithin</v>
      </c>
      <c r="N29" s="55">
        <f t="shared" ca="1" si="156"/>
        <v>0.84252775084845433</v>
      </c>
      <c r="O29" s="55">
        <f t="shared" ca="1" si="157"/>
        <v>0.8343612494442284</v>
      </c>
      <c r="P29" s="55">
        <f t="shared" ref="P29:P33" ca="1" si="192">IFERROR(((N29-O29)/O29),0)</f>
        <v>9.787728528458944E-3</v>
      </c>
      <c r="Q29" s="55">
        <f t="shared" ref="Q29:Q33" ca="1" si="193">CD29</f>
        <v>0.83763017077573587</v>
      </c>
      <c r="R29" s="48">
        <f t="shared" ref="R29:R33" ca="1" si="194">IFERROR(((N29-Q29)/Q29),0)</f>
        <v>5.8469480250248956E-3</v>
      </c>
      <c r="S29" s="49">
        <f ca="1">CC29</f>
        <v>3.9185418679075334E-3</v>
      </c>
      <c r="T29" s="56"/>
      <c r="U29" s="53" t="str">
        <f ca="1">VLOOKUP($D29,'Metric Nature'!$C:$D,2,0)&amp;IF(($V29&lt;(DA29)),"Below",IF(($V29&gt;(CZ29)),"Above","Within"))</f>
        <v>PositiveWithin</v>
      </c>
      <c r="V29" s="55">
        <f t="shared" ca="1" si="158"/>
        <v>0.5121398147585362</v>
      </c>
      <c r="W29" s="55">
        <f t="shared" ca="1" si="159"/>
        <v>0.51568481232910768</v>
      </c>
      <c r="X29" s="78">
        <f t="shared" ref="X29:X33" ca="1" si="195">IFERROR(((V29-W29)/W29),0)</f>
        <v>-6.8743493812826739E-3</v>
      </c>
      <c r="Y29" s="55">
        <f t="shared" ref="Y29:Y33" ca="1" si="196">DD29</f>
        <v>0.51362312573038205</v>
      </c>
      <c r="Z29" s="78">
        <f t="shared" ref="Z29:Z33" ca="1" si="197">IFERROR(((V29-Y29)/Y29),0)</f>
        <v>-2.8879364996203093E-3</v>
      </c>
      <c r="AA29" s="49">
        <f ca="1">DC29</f>
        <v>2.6560343482649284E-3</v>
      </c>
      <c r="AB29" s="56"/>
      <c r="AC29" s="46" t="s">
        <v>332</v>
      </c>
      <c r="AI29" s="7" t="s">
        <v>20</v>
      </c>
      <c r="AJ29" s="145">
        <f ca="1">SUM(OFFSET(Data!$A$1,MATCH(($AI29),Data!$C:$C,0)-1,MATCH(Weekly!AJ$9,Data!$2:$2,0)-1,2,COUNTIF(Data!$2:$2,Weekly!AJ$9)))/SUM(OFFSET(Data!$A$1,MATCH(($AI28),Data!$C:$C,0)-1,MATCH(Weekly!AJ$9,Data!$2:$2,0)-1,2,COUNTIF(Data!$2:$2,Weekly!AJ$9)))</f>
        <v>0.77220186447048056</v>
      </c>
      <c r="AK29" s="145">
        <f ca="1">SUM(OFFSET(Data!$A$1,MATCH(($AI29),Data!$C:$C,0)-1,MATCH(Weekly!AK$9,Data!$2:$2,0)-1,2,COUNTIF(Data!$2:$2,Weekly!AK$9)))/SUM(OFFSET(Data!$A$1,MATCH(($AI28),Data!$C:$C,0)-1,MATCH(Weekly!AK$9,Data!$2:$2,0)-1,2,COUNTIF(Data!$2:$2,Weekly!AK$9)))</f>
        <v>0.76357018779238439</v>
      </c>
      <c r="AL29" s="145">
        <f ca="1">SUM(OFFSET(Data!$A$1,MATCH(($AI29),Data!$C:$C,0)-1,MATCH(Weekly!AL$9,Data!$2:$2,0)-1,2,COUNTIF(Data!$2:$2,Weekly!AL$9)))/SUM(OFFSET(Data!$A$1,MATCH(($AI28),Data!$C:$C,0)-1,MATCH(Weekly!AL$9,Data!$2:$2,0)-1,2,COUNTIF(Data!$2:$2,Weekly!AL$9)))</f>
        <v>0.76259017235414839</v>
      </c>
      <c r="AM29" s="145">
        <f ca="1">SUM(OFFSET(Data!$A$1,MATCH(($AI29),Data!$C:$C,0)-1,MATCH(Weekly!AM$9,Data!$2:$2,0)-1,2,COUNTIF(Data!$2:$2,Weekly!AM$9)))/SUM(OFFSET(Data!$A$1,MATCH(($AI28),Data!$C:$C,0)-1,MATCH(Weekly!AM$9,Data!$2:$2,0)-1,2,COUNTIF(Data!$2:$2,Weekly!AM$9)))</f>
        <v>0.75960746826416214</v>
      </c>
      <c r="AN29" s="145">
        <f ca="1">SUM(OFFSET(Data!$A$1,MATCH(($AI29),Data!$C:$C,0)-1,MATCH(Weekly!AN$9,Data!$2:$2,0)-1,2,COUNTIF(Data!$2:$2,Weekly!AN$9)))/SUM(OFFSET(Data!$A$1,MATCH(($AI28),Data!$C:$C,0)-1,MATCH(Weekly!AN$9,Data!$2:$2,0)-1,2,COUNTIF(Data!$2:$2,Weekly!AN$9)))</f>
        <v>0.76165393731893605</v>
      </c>
      <c r="AO29" s="145">
        <f ca="1">SUM(OFFSET(Data!$A$1,MATCH(($AI29),Data!$C:$C,0)-1,MATCH(Weekly!AO$9,Data!$2:$2,0)-1,2,COUNTIF(Data!$2:$2,Weekly!AO$9)))/SUM(OFFSET(Data!$A$1,MATCH(($AI28),Data!$C:$C,0)-1,MATCH(Weekly!AO$9,Data!$2:$2,0)-1,2,COUNTIF(Data!$2:$2,Weekly!AO$9)))</f>
        <v>0.76291783182404482</v>
      </c>
      <c r="AP29" s="145">
        <f ca="1">SUM(OFFSET(Data!$A$1,MATCH(($AI29),Data!$C:$C,0)-1,MATCH(Weekly!AP$9,Data!$2:$2,0)-1,2,COUNTIF(Data!$2:$2,Weekly!AP$9)))/SUM(OFFSET(Data!$A$1,MATCH(($AI28),Data!$C:$C,0)-1,MATCH(Weekly!AP$9,Data!$2:$2,0)-1,2,COUNTIF(Data!$2:$2,Weekly!AP$9)))</f>
        <v>0.76161344736495118</v>
      </c>
      <c r="AQ29" s="145">
        <f ca="1">SUM(OFFSET(Data!$A$1,MATCH(($AI29),Data!$C:$C,0)-1,MATCH(Weekly!AQ$9,Data!$2:$2,0)-1,2,COUNTIF(Data!$2:$2,Weekly!AQ$9)))/SUM(OFFSET(Data!$A$1,MATCH(($AI28),Data!$C:$C,0)-1,MATCH(Weekly!AQ$9,Data!$2:$2,0)-1,2,COUNTIF(Data!$2:$2,Weekly!AQ$9)))</f>
        <v>0.76034862310978657</v>
      </c>
      <c r="AR29" s="145">
        <f ca="1">SUM(OFFSET(Data!$A$1,MATCH(($AI29),Data!$C:$C,0)-1,MATCH(Weekly!AR$9,Data!$2:$2,0)-1,2,COUNTIF(Data!$2:$2,Weekly!AR$9)))/SUM(OFFSET(Data!$A$1,MATCH(($AI28),Data!$C:$C,0)-1,MATCH(Weekly!AR$9,Data!$2:$2,0)-1,2,COUNTIF(Data!$2:$2,Weekly!AR$9)))</f>
        <v>0.7618989012118027</v>
      </c>
      <c r="AS29" s="145">
        <f ca="1">SUM(OFFSET(Data!$A$1,MATCH(($AI29),Data!$C:$C,0)-1,MATCH(Weekly!AS$9,Data!$2:$2,0)-1,2,COUNTIF(Data!$2:$2,Weekly!AS$9)))/SUM(OFFSET(Data!$A$1,MATCH(($AI28),Data!$C:$C,0)-1,MATCH(Weekly!AS$9,Data!$2:$2,0)-1,2,COUNTIF(Data!$2:$2,Weekly!AS$9)))</f>
        <v>0.75924754137478478</v>
      </c>
      <c r="AT29" s="145">
        <f ca="1">SUM(OFFSET(Data!$A$1,MATCH(($AI29),Data!$C:$C,0)-1,MATCH(Weekly!AT$9,Data!$2:$2,0)-1,2,COUNTIF(Data!$2:$2,Weekly!AT$9)))/SUM(OFFSET(Data!$A$1,MATCH(($AI28),Data!$C:$C,0)-1,MATCH(Weekly!AT$9,Data!$2:$2,0)-1,2,COUNTIF(Data!$2:$2,Weekly!AT$9)))</f>
        <v>0.76453383133338626</v>
      </c>
      <c r="AU29" s="145">
        <f ca="1">SUM(OFFSET(Data!$A$1,MATCH(($AI29),Data!$C:$C,0)-1,MATCH(Weekly!AU$9,Data!$2:$2,0)-1,2,COUNTIF(Data!$2:$2,Weekly!AU$9)))/SUM(OFFSET(Data!$A$1,MATCH(($AI28),Data!$C:$C,0)-1,MATCH(Weekly!AU$9,Data!$2:$2,0)-1,2,COUNTIF(Data!$2:$2,Weekly!AU$9)))</f>
        <v>0.76342334797929268</v>
      </c>
      <c r="AV29" s="14"/>
      <c r="AW29" s="12">
        <f t="shared" ca="1" si="179"/>
        <v>0.76098103523736893</v>
      </c>
      <c r="AX29" s="12">
        <f t="shared" ca="1" si="180"/>
        <v>0.76324400980821461</v>
      </c>
      <c r="AY29" s="12">
        <f t="shared" ref="AY29:AY33" ca="1" si="198">AX29-AW29</f>
        <v>2.2629745708456772E-3</v>
      </c>
      <c r="AZ29" s="12">
        <f t="shared" ref="AZ29:AZ33" ca="1" si="199">AX29+(0.75*AY29)</f>
        <v>0.76494124073634884</v>
      </c>
      <c r="BA29" s="12">
        <f t="shared" ref="BA29:BA33" ca="1" si="200">AW29-(0.75*AY29)</f>
        <v>0.7592838043092347</v>
      </c>
      <c r="BB29" s="43"/>
      <c r="BC29" s="12">
        <f t="shared" ca="1" si="181"/>
        <v>3.2248475667314221E-3</v>
      </c>
      <c r="BD29" s="12">
        <f ca="1">SUMPRODUCT(AP29:AS29,AP$28:AS$28)/SUM(AP$28:AS$28)</f>
        <v>0.76077936031002447</v>
      </c>
      <c r="BE29" s="104"/>
      <c r="BF29" s="104"/>
      <c r="BG29" s="1"/>
      <c r="BH29" s="7" t="s">
        <v>20</v>
      </c>
      <c r="BI29" s="7" t="s">
        <v>3</v>
      </c>
      <c r="BJ29" s="145">
        <f ca="1">SUM(OFFSET(Data!$A$1,MATCH(($BH29&amp;$BI29),Data!$B:$B,0)-1,MATCH(Weekly!BJ$9,Data!$2:$2,0)-1,1,COUNTIF(Data!$2:$2,Weekly!BJ$9)))/SUM(OFFSET(Data!$A$1,MATCH(($BH28&amp;$BI28),Data!$B:$B,0)-1,MATCH(Weekly!BJ$9,Data!$2:$2,0)-1,1,COUNTIF(Data!$2:$2,Weekly!BJ$9)))</f>
        <v>0.85134832688100992</v>
      </c>
      <c r="BK29" s="145">
        <f ca="1">SUM(OFFSET(Data!$A$1,MATCH(($BH29&amp;$BI29),Data!$B:$B,0)-1,MATCH(Weekly!BK$9,Data!$2:$2,0)-1,1,COUNTIF(Data!$2:$2,Weekly!BK$9)))/SUM(OFFSET(Data!$A$1,MATCH(($BH28&amp;$BI28),Data!$B:$B,0)-1,MATCH(Weekly!BK$9,Data!$2:$2,0)-1,1,COUNTIF(Data!$2:$2,Weekly!BK$9)))</f>
        <v>0.84193823748025642</v>
      </c>
      <c r="BL29" s="145">
        <f ca="1">SUM(OFFSET(Data!$A$1,MATCH(($BH29&amp;$BI29),Data!$B:$B,0)-1,MATCH(Weekly!BL$9,Data!$2:$2,0)-1,1,COUNTIF(Data!$2:$2,Weekly!BL$9)))/SUM(OFFSET(Data!$A$1,MATCH(($BH28&amp;$BI28),Data!$B:$B,0)-1,MATCH(Weekly!BL$9,Data!$2:$2,0)-1,1,COUNTIF(Data!$2:$2,Weekly!BL$9)))</f>
        <v>0.83817547374479762</v>
      </c>
      <c r="BM29" s="145">
        <f ca="1">SUM(OFFSET(Data!$A$1,MATCH(($BH29&amp;$BI29),Data!$B:$B,0)-1,MATCH(Weekly!BM$9,Data!$2:$2,0)-1,1,COUNTIF(Data!$2:$2,Weekly!BM$9)))/SUM(OFFSET(Data!$A$1,MATCH(($BH28&amp;$BI28),Data!$B:$B,0)-1,MATCH(Weekly!BM$9,Data!$2:$2,0)-1,1,COUNTIF(Data!$2:$2,Weekly!BM$9)))</f>
        <v>0.83873166994379766</v>
      </c>
      <c r="BN29" s="145">
        <f ca="1">SUM(OFFSET(Data!$A$1,MATCH(($BH29&amp;$BI29),Data!$B:$B,0)-1,MATCH(Weekly!BN$9,Data!$2:$2,0)-1,1,COUNTIF(Data!$2:$2,Weekly!BN$9)))/SUM(OFFSET(Data!$A$1,MATCH(($BH28&amp;$BI28),Data!$B:$B,0)-1,MATCH(Weekly!BN$9,Data!$2:$2,0)-1,1,COUNTIF(Data!$2:$2,Weekly!BN$9)))</f>
        <v>0.83891872038785031</v>
      </c>
      <c r="BO29" s="145">
        <f ca="1">SUM(OFFSET(Data!$A$1,MATCH(($BH29&amp;$BI29),Data!$B:$B,0)-1,MATCH(Weekly!BO$9,Data!$2:$2,0)-1,1,COUNTIF(Data!$2:$2,Weekly!BO$9)))/SUM(OFFSET(Data!$A$1,MATCH(($BH28&amp;$BI28),Data!$B:$B,0)-1,MATCH(Weekly!BO$9,Data!$2:$2,0)-1,1,COUNTIF(Data!$2:$2,Weekly!BO$9)))</f>
        <v>0.83903282471870022</v>
      </c>
      <c r="BP29" s="145">
        <f ca="1">SUM(OFFSET(Data!$A$1,MATCH(($BH29&amp;$BI29),Data!$B:$B,0)-1,MATCH(Weekly!BP$9,Data!$2:$2,0)-1,1,COUNTIF(Data!$2:$2,Weekly!BP$9)))/SUM(OFFSET(Data!$A$1,MATCH(($BH28&amp;$BI28),Data!$B:$B,0)-1,MATCH(Weekly!BP$9,Data!$2:$2,0)-1,1,COUNTIF(Data!$2:$2,Weekly!BP$9)))</f>
        <v>0.83790881234276449</v>
      </c>
      <c r="BQ29" s="145">
        <f ca="1">SUM(OFFSET(Data!$A$1,MATCH(($BH29&amp;$BI29),Data!$B:$B,0)-1,MATCH(Weekly!BQ$9,Data!$2:$2,0)-1,1,COUNTIF(Data!$2:$2,Weekly!BQ$9)))/SUM(OFFSET(Data!$A$1,MATCH(($BH28&amp;$BI28),Data!$B:$B,0)-1,MATCH(Weekly!BQ$9,Data!$2:$2,0)-1,1,COUNTIF(Data!$2:$2,Weekly!BQ$9)))</f>
        <v>0.83856278967376285</v>
      </c>
      <c r="BR29" s="145">
        <f ca="1">SUM(OFFSET(Data!$A$1,MATCH(($BH29&amp;$BI29),Data!$B:$B,0)-1,MATCH(Weekly!BR$9,Data!$2:$2,0)-1,1,COUNTIF(Data!$2:$2,Weekly!BR$9)))/SUM(OFFSET(Data!$A$1,MATCH(($BH28&amp;$BI28),Data!$B:$B,0)-1,MATCH(Weekly!BR$9,Data!$2:$2,0)-1,1,COUNTIF(Data!$2:$2,Weekly!BR$9)))</f>
        <v>0.83966935189603387</v>
      </c>
      <c r="BS29" s="145">
        <f ca="1">SUM(OFFSET(Data!$A$1,MATCH(($BH29&amp;$BI29),Data!$B:$B,0)-1,MATCH(Weekly!BS$9,Data!$2:$2,0)-1,1,COUNTIF(Data!$2:$2,Weekly!BS$9)))/SUM(OFFSET(Data!$A$1,MATCH(($BH28&amp;$BI28),Data!$B:$B,0)-1,MATCH(Weekly!BS$9,Data!$2:$2,0)-1,1,COUNTIF(Data!$2:$2,Weekly!BS$9)))</f>
        <v>0.8343612494442284</v>
      </c>
      <c r="BT29" s="145">
        <f ca="1">SUM(OFFSET(Data!$A$1,MATCH(($BH29&amp;$BI29),Data!$B:$B,0)-1,MATCH(Weekly!BT$9,Data!$2:$2,0)-1,1,COUNTIF(Data!$2:$2,Weekly!BT$9)))/SUM(OFFSET(Data!$A$1,MATCH(($BH28&amp;$BI28),Data!$B:$B,0)-1,MATCH(Weekly!BT$9,Data!$2:$2,0)-1,1,COUNTIF(Data!$2:$2,Weekly!BT$9)))</f>
        <v>0.84252775084845433</v>
      </c>
      <c r="BU29" s="145">
        <f ca="1">SUM(OFFSET(Data!$A$1,MATCH(($BH29&amp;$BI29),Data!$B:$B,0)-1,MATCH(Weekly!BU$9,Data!$2:$2,0)-1,1,COUNTIF(Data!$2:$2,Weekly!BU$9)))/SUM(OFFSET(Data!$A$1,MATCH(($BH28&amp;$BI28),Data!$B:$B,0)-1,MATCH(Weekly!BU$9,Data!$2:$2,0)-1,1,COUNTIF(Data!$2:$2,Weekly!BU$9)))</f>
        <v>0.84038072237809425</v>
      </c>
      <c r="BV29" s="13"/>
      <c r="BW29" s="12">
        <f t="shared" ca="1" si="182"/>
        <v>0.83836913170928029</v>
      </c>
      <c r="BX29" s="12">
        <f t="shared" ca="1" si="183"/>
        <v>0.84080379468814515</v>
      </c>
      <c r="BY29" s="12">
        <f t="shared" ref="BY29:BY33" ca="1" si="201">BX29-BW29</f>
        <v>2.4346629788648544E-3</v>
      </c>
      <c r="BZ29" s="12">
        <f t="shared" ref="BZ29:BZ33" ca="1" si="202">BX29+(0.75*BY29)</f>
        <v>0.84262979192229381</v>
      </c>
      <c r="CA29" s="12">
        <f t="shared" ref="CA29:CA33" ca="1" si="203">BW29-(0.75*BY29)</f>
        <v>0.83654313447513162</v>
      </c>
      <c r="CB29" s="43"/>
      <c r="CC29" s="12">
        <f t="shared" ca="1" si="185"/>
        <v>3.9185418679075334E-3</v>
      </c>
      <c r="CD29" s="12">
        <f ca="1">SUMPRODUCT(BP29:BS29,BP$28:BS$28)/SUM(BP$28:BS$28)</f>
        <v>0.83763017077573587</v>
      </c>
      <c r="CE29" s="104"/>
      <c r="CF29" s="104"/>
      <c r="CG29" s="1"/>
      <c r="CH29" s="7" t="s">
        <v>20</v>
      </c>
      <c r="CI29" s="7" t="s">
        <v>4</v>
      </c>
      <c r="CJ29" s="145">
        <f ca="1">(SUM(OFFSET(Data!$A$1,MATCH(($CH29&amp;$CI29),Data!$B:$B,0)-1,MATCH(Weekly!CJ$9,Data!$2:$2,0)-1,1,COUNTIF(Data!$2:$2,Weekly!CJ$9))))/(SUM(OFFSET(Data!$A$1,MATCH(($CH28&amp;$CI28),Data!$B:$B,0)-1,MATCH(Weekly!CJ$9,Data!$2:$2,0)-1,1,COUNTIF(Data!$2:$2,Weekly!CJ$9))))</f>
        <v>0.51222223194671757</v>
      </c>
      <c r="CK29" s="145">
        <f ca="1">(SUM(OFFSET(Data!$A$1,MATCH(($CH29&amp;$CI29),Data!$B:$B,0)-1,MATCH(Weekly!CK$9,Data!$2:$2,0)-1,1,COUNTIF(Data!$2:$2,Weekly!CK$9))))/(SUM(OFFSET(Data!$A$1,MATCH(($CH28&amp;$CI28),Data!$B:$B,0)-1,MATCH(Weekly!CK$9,Data!$2:$2,0)-1,1,COUNTIF(Data!$2:$2,Weekly!CK$9))))</f>
        <v>0.50836311718764771</v>
      </c>
      <c r="CL29" s="145">
        <f ca="1">(SUM(OFFSET(Data!$A$1,MATCH(($CH29&amp;$CI29),Data!$B:$B,0)-1,MATCH(Weekly!CL$9,Data!$2:$2,0)-1,1,COUNTIF(Data!$2:$2,Weekly!CL$9))))/(SUM(OFFSET(Data!$A$1,MATCH(($CH28&amp;$CI28),Data!$B:$B,0)-1,MATCH(Weekly!CL$9,Data!$2:$2,0)-1,1,COUNTIF(Data!$2:$2,Weekly!CL$9))))</f>
        <v>0.51383361413414685</v>
      </c>
      <c r="CM29" s="145">
        <f ca="1">(SUM(OFFSET(Data!$A$1,MATCH(($CH29&amp;$CI29),Data!$B:$B,0)-1,MATCH(Weekly!CM$9,Data!$2:$2,0)-1,1,COUNTIF(Data!$2:$2,Weekly!CM$9))))/(SUM(OFFSET(Data!$A$1,MATCH(($CH28&amp;$CI28),Data!$B:$B,0)-1,MATCH(Weekly!CM$9,Data!$2:$2,0)-1,1,COUNTIF(Data!$2:$2,Weekly!CM$9))))</f>
        <v>0.50673977903626943</v>
      </c>
      <c r="CN29" s="145">
        <f ca="1">(SUM(OFFSET(Data!$A$1,MATCH(($CH29&amp;$CI29),Data!$B:$B,0)-1,MATCH(Weekly!CN$9,Data!$2:$2,0)-1,1,COUNTIF(Data!$2:$2,Weekly!CN$9))))/(SUM(OFFSET(Data!$A$1,MATCH(($CH28&amp;$CI28),Data!$B:$B,0)-1,MATCH(Weekly!CN$9,Data!$2:$2,0)-1,1,COUNTIF(Data!$2:$2,Weekly!CN$9))))</f>
        <v>0.51313202910877986</v>
      </c>
      <c r="CO29" s="145">
        <f ca="1">(SUM(OFFSET(Data!$A$1,MATCH(($CH29&amp;$CI29),Data!$B:$B,0)-1,MATCH(Weekly!CO$9,Data!$2:$2,0)-1,1,COUNTIF(Data!$2:$2,Weekly!CO$9))))/(SUM(OFFSET(Data!$A$1,MATCH(($CH28&amp;$CI28),Data!$B:$B,0)-1,MATCH(Weekly!CO$9,Data!$2:$2,0)-1,1,COUNTIF(Data!$2:$2,Weekly!CO$9))))</f>
        <v>0.51388203356367224</v>
      </c>
      <c r="CP29" s="145">
        <f ca="1">(SUM(OFFSET(Data!$A$1,MATCH(($CH29&amp;$CI29),Data!$B:$B,0)-1,MATCH(Weekly!CP$9,Data!$2:$2,0)-1,1,COUNTIF(Data!$2:$2,Weekly!CP$9))))/(SUM(OFFSET(Data!$A$1,MATCH(($CH28&amp;$CI28),Data!$B:$B,0)-1,MATCH(Weekly!CP$9,Data!$2:$2,0)-1,1,COUNTIF(Data!$2:$2,Weekly!CP$9))))</f>
        <v>0.51642814721152552</v>
      </c>
      <c r="CQ29" s="145">
        <f ca="1">(SUM(OFFSET(Data!$A$1,MATCH(($CH29&amp;$CI29),Data!$B:$B,0)-1,MATCH(Weekly!CQ$9,Data!$2:$2,0)-1,1,COUNTIF(Data!$2:$2,Weekly!CQ$9))))/(SUM(OFFSET(Data!$A$1,MATCH(($CH28&amp;$CI28),Data!$B:$B,0)-1,MATCH(Weekly!CQ$9,Data!$2:$2,0)-1,1,COUNTIF(Data!$2:$2,Weekly!CQ$9))))</f>
        <v>0.51026761461605685</v>
      </c>
      <c r="CR29" s="145">
        <f ca="1">(SUM(OFFSET(Data!$A$1,MATCH(($CH29&amp;$CI29),Data!$B:$B,0)-1,MATCH(Weekly!CR$9,Data!$2:$2,0)-1,1,COUNTIF(Data!$2:$2,Weekly!CR$9))))/(SUM(OFFSET(Data!$A$1,MATCH(($CH28&amp;$CI28),Data!$B:$B,0)-1,MATCH(Weekly!CR$9,Data!$2:$2,0)-1,1,COUNTIF(Data!$2:$2,Weekly!CR$9))))</f>
        <v>0.51211838469617266</v>
      </c>
      <c r="CS29" s="145">
        <f ca="1">(SUM(OFFSET(Data!$A$1,MATCH(($CH29&amp;$CI29),Data!$B:$B,0)-1,MATCH(Weekly!CS$9,Data!$2:$2,0)-1,1,COUNTIF(Data!$2:$2,Weekly!CS$9))))/(SUM(OFFSET(Data!$A$1,MATCH(($CH28&amp;$CI28),Data!$B:$B,0)-1,MATCH(Weekly!CS$9,Data!$2:$2,0)-1,1,COUNTIF(Data!$2:$2,Weekly!CS$9))))</f>
        <v>0.51568481232910768</v>
      </c>
      <c r="CT29" s="145">
        <f ca="1">(SUM(OFFSET(Data!$A$1,MATCH(($CH29&amp;$CI29),Data!$B:$B,0)-1,MATCH(Weekly!CT$9,Data!$2:$2,0)-1,1,COUNTIF(Data!$2:$2,Weekly!CT$9))))/(SUM(OFFSET(Data!$A$1,MATCH(($CH28&amp;$CI28),Data!$B:$B,0)-1,MATCH(Weekly!CT$9,Data!$2:$2,0)-1,1,COUNTIF(Data!$2:$2,Weekly!CT$9))))</f>
        <v>0.5121398147585362</v>
      </c>
      <c r="CU29" s="145">
        <f ca="1">(SUM(OFFSET(Data!$A$1,MATCH(($CH29&amp;$CI29),Data!$B:$B,0)-1,MATCH(Weekly!CU$9,Data!$2:$2,0)-1,1,COUNTIF(Data!$2:$2,Weekly!CU$9))))/(SUM(OFFSET(Data!$A$1,MATCH(($CH28&amp;$CI28),Data!$B:$B,0)-1,MATCH(Weekly!CU$9,Data!$2:$2,0)-1,1,COUNTIF(Data!$2:$2,Weekly!CU$9))))</f>
        <v>0.51210827862958408</v>
      </c>
      <c r="CW29" s="12">
        <f t="shared" ca="1" si="186"/>
        <v>0.51119299965611475</v>
      </c>
      <c r="CX29" s="12">
        <f t="shared" ca="1" si="187"/>
        <v>0.51385782384890955</v>
      </c>
      <c r="CY29" s="12">
        <f t="shared" ref="CY29:CY33" ca="1" si="204">CX29-CW29</f>
        <v>2.6648241927947902E-3</v>
      </c>
      <c r="CZ29" s="12">
        <f t="shared" ref="CZ29:CZ33" ca="1" si="205">CX29+(0.75*CY29)</f>
        <v>0.51585644199350567</v>
      </c>
      <c r="DA29" s="12">
        <f t="shared" ref="DA29:DA33" ca="1" si="206">CW29-(0.75*CY29)</f>
        <v>0.50919438151151863</v>
      </c>
      <c r="DB29" s="43"/>
      <c r="DC29" s="12">
        <f t="shared" ref="DC29:DC33" ca="1" si="207">_xlfn.STDEV.P(CJ29:CU29)</f>
        <v>2.6560343482649284E-3</v>
      </c>
      <c r="DD29" s="12">
        <f ca="1">SUMPRODUCT(CP29:CS29,CP$28:CS$28)/SUM(CP$28:CS$28)</f>
        <v>0.51362312573038205</v>
      </c>
      <c r="DE29" s="1"/>
    </row>
    <row r="30" spans="1:109" x14ac:dyDescent="0.35">
      <c r="D30" s="59" t="s">
        <v>336</v>
      </c>
      <c r="E30" s="53" t="str">
        <f ca="1">VLOOKUP($D30,'Metric Nature'!$C:$D,2,0)&amp;IF(($F30&lt;(BA30)),"Below",IF(($F30&gt;(AZ30)),"Above","Within"))</f>
        <v>PositiveAbove</v>
      </c>
      <c r="F30" s="55">
        <f t="shared" ca="1" si="154"/>
        <v>0.13844208163161528</v>
      </c>
      <c r="G30" s="55">
        <f t="shared" ca="1" si="155"/>
        <v>0.134245460226669</v>
      </c>
      <c r="H30" s="55">
        <f t="shared" ca="1" si="189"/>
        <v>3.1260806867214927E-2</v>
      </c>
      <c r="I30" s="55">
        <f t="shared" ca="1" si="190"/>
        <v>0.1338609330472339</v>
      </c>
      <c r="J30" s="55">
        <f t="shared" ca="1" si="191"/>
        <v>3.4223193280483774E-2</v>
      </c>
      <c r="K30" s="49">
        <f t="shared" ca="1" si="170"/>
        <v>3.9445858454689531E-3</v>
      </c>
      <c r="L30" s="56"/>
      <c r="M30" s="53" t="str">
        <f ca="1">VLOOKUP($D30,'Metric Nature'!$C:$D,2,0)&amp;IF(($N30&lt;(CA30)),"Below",IF(($N30&gt;(BZ30)),"Above","Within"))</f>
        <v>PositiveAbove</v>
      </c>
      <c r="N30" s="55">
        <f t="shared" ca="1" si="156"/>
        <v>0.16148302203338513</v>
      </c>
      <c r="O30" s="55">
        <f t="shared" ca="1" si="157"/>
        <v>0.15709662571761926</v>
      </c>
      <c r="P30" s="55">
        <f t="shared" ca="1" si="192"/>
        <v>2.7921645647885573E-2</v>
      </c>
      <c r="Q30" s="55">
        <f t="shared" ca="1" si="193"/>
        <v>0.15650035022259859</v>
      </c>
      <c r="R30" s="48">
        <f t="shared" ca="1" si="194"/>
        <v>3.1838087286702108E-2</v>
      </c>
      <c r="S30" s="49">
        <f t="shared" ca="1" si="174"/>
        <v>4.9481158110115638E-3</v>
      </c>
      <c r="T30" s="56"/>
      <c r="U30" s="53" t="str">
        <f ca="1">VLOOKUP($D30,'Metric Nature'!$C:$D,2,0)&amp;IF(($V30&lt;(DA30)),"Below",IF(($V30&gt;(CZ30)),"Above","Within"))</f>
        <v>PositiveAbove</v>
      </c>
      <c r="V30" s="55">
        <f t="shared" ca="1" si="158"/>
        <v>6.7219930231446817E-2</v>
      </c>
      <c r="W30" s="55">
        <f t="shared" ca="1" si="159"/>
        <v>6.4212765475106459E-2</v>
      </c>
      <c r="X30" s="78">
        <f t="shared" ca="1" si="195"/>
        <v>4.6831260639384142E-2</v>
      </c>
      <c r="Y30" s="55">
        <f t="shared" ca="1" si="196"/>
        <v>6.49456688145119E-2</v>
      </c>
      <c r="Z30" s="78">
        <f t="shared" ca="1" si="197"/>
        <v>3.5017907405501078E-2</v>
      </c>
      <c r="AA30" s="49">
        <f t="shared" ca="1" si="178"/>
        <v>1.3095951273043461E-3</v>
      </c>
      <c r="AB30" s="56"/>
      <c r="AC30" s="46" t="s">
        <v>337</v>
      </c>
      <c r="AI30" s="7" t="s">
        <v>21</v>
      </c>
      <c r="AJ30" s="145">
        <f ca="1">(SUM(OFFSET(Data!$A$1,MATCH(($AI30),Data!$C:$C,0)-1,MATCH(Weekly!AJ$9,Data!$2:$2,0)-1,2,COUNTIF(Data!$2:$2,Weekly!AJ$9))))/AJ$11</f>
        <v>0.12430202774720223</v>
      </c>
      <c r="AK30" s="145">
        <f ca="1">(SUM(OFFSET(Data!$A$1,MATCH(($AI30),Data!$C:$C,0)-1,MATCH(Weekly!AK$9,Data!$2:$2,0)-1,2,COUNTIF(Data!$2:$2,Weekly!AK$9))))/AK$11</f>
        <v>0.12793579968607799</v>
      </c>
      <c r="AL30" s="145">
        <f ca="1">(SUM(OFFSET(Data!$A$1,MATCH(($AI30),Data!$C:$C,0)-1,MATCH(Weekly!AL$9,Data!$2:$2,0)-1,2,COUNTIF(Data!$2:$2,Weekly!AL$9))))/AL$11</f>
        <v>0.12944901023619271</v>
      </c>
      <c r="AM30" s="145">
        <f ca="1">(SUM(OFFSET(Data!$A$1,MATCH(($AI30),Data!$C:$C,0)-1,MATCH(Weekly!AM$9,Data!$2:$2,0)-1,2,COUNTIF(Data!$2:$2,Weekly!AM$9))))/AM$11</f>
        <v>0.13101877985330343</v>
      </c>
      <c r="AN30" s="145">
        <f ca="1">(SUM(OFFSET(Data!$A$1,MATCH(($AI30),Data!$C:$C,0)-1,MATCH(Weekly!AN$9,Data!$2:$2,0)-1,2,COUNTIF(Data!$2:$2,Weekly!AN$9))))/AN$11</f>
        <v>0.1306101870620969</v>
      </c>
      <c r="AO30" s="145">
        <f ca="1">(SUM(OFFSET(Data!$A$1,MATCH(($AI30),Data!$C:$C,0)-1,MATCH(Weekly!AO$9,Data!$2:$2,0)-1,2,COUNTIF(Data!$2:$2,Weekly!AO$9))))/AO$11</f>
        <v>0.13239975891853517</v>
      </c>
      <c r="AP30" s="145">
        <f ca="1">(SUM(OFFSET(Data!$A$1,MATCH(($AI30),Data!$C:$C,0)-1,MATCH(Weekly!AP$9,Data!$2:$2,0)-1,2,COUNTIF(Data!$2:$2,Weekly!AP$9))))/AP$11</f>
        <v>0.13309277327664182</v>
      </c>
      <c r="AQ30" s="145">
        <f ca="1">(SUM(OFFSET(Data!$A$1,MATCH(($AI30),Data!$C:$C,0)-1,MATCH(Weekly!AQ$9,Data!$2:$2,0)-1,2,COUNTIF(Data!$2:$2,Weekly!AQ$9))))/AQ$11</f>
        <v>0.1345729479088785</v>
      </c>
      <c r="AR30" s="145">
        <f ca="1">(SUM(OFFSET(Data!$A$1,MATCH(($AI30),Data!$C:$C,0)-1,MATCH(Weekly!AR$9,Data!$2:$2,0)-1,2,COUNTIF(Data!$2:$2,Weekly!AR$9))))/AR$11</f>
        <v>0.13351890791727164</v>
      </c>
      <c r="AS30" s="145">
        <f ca="1">(SUM(OFFSET(Data!$A$1,MATCH(($AI30),Data!$C:$C,0)-1,MATCH(Weekly!AS$9,Data!$2:$2,0)-1,2,COUNTIF(Data!$2:$2,Weekly!AS$9))))/AS$11</f>
        <v>0.134245460226669</v>
      </c>
      <c r="AT30" s="145">
        <f ca="1">(SUM(OFFSET(Data!$A$1,MATCH(($AI30),Data!$C:$C,0)-1,MATCH(Weekly!AT$9,Data!$2:$2,0)-1,2,COUNTIF(Data!$2:$2,Weekly!AT$9))))/AT$11</f>
        <v>0.13844208163161528</v>
      </c>
      <c r="AU30" s="145">
        <f ca="1">(SUM(OFFSET(Data!$A$1,MATCH(($AI30),Data!$C:$C,0)-1,MATCH(Weekly!AU$9,Data!$2:$2,0)-1,2,COUNTIF(Data!$2:$2,Weekly!AU$9))))/AU$11</f>
        <v>0.13880616792317296</v>
      </c>
      <c r="AV30" s="14"/>
      <c r="AW30" s="12">
        <f t="shared" ca="1" si="179"/>
        <v>0.13002959864914482</v>
      </c>
      <c r="AX30" s="12">
        <f t="shared" ca="1" si="180"/>
        <v>0.13388218407197033</v>
      </c>
      <c r="AY30" s="12">
        <f t="shared" ca="1" si="198"/>
        <v>3.8525854228255163E-3</v>
      </c>
      <c r="AZ30" s="12">
        <f t="shared" ca="1" si="199"/>
        <v>0.13677162313908947</v>
      </c>
      <c r="BA30" s="12">
        <f t="shared" ca="1" si="200"/>
        <v>0.12714015958202568</v>
      </c>
      <c r="BB30" s="43"/>
      <c r="BC30" s="12">
        <f t="shared" ca="1" si="181"/>
        <v>3.9445858454689531E-3</v>
      </c>
      <c r="BD30" s="12">
        <f ca="1">SUMPRODUCT(AP30:AS30,AP$27:AS$27)/SUM(AP$27:AS$27)</f>
        <v>0.1338609330472339</v>
      </c>
      <c r="BE30" s="104"/>
      <c r="BF30" s="104"/>
      <c r="BG30" s="1"/>
      <c r="BH30" s="7" t="s">
        <v>21</v>
      </c>
      <c r="BI30" s="7" t="s">
        <v>3</v>
      </c>
      <c r="BJ30" s="145">
        <f ca="1">(SUM(OFFSET(Data!$A$1,MATCH(($BH30&amp;$BI30),Data!$B:$B,0)-1,MATCH(Weekly!BJ$9,Data!$2:$2,0)-1,1,COUNTIF(Data!$2:$2,Weekly!BJ$9))))/BJ$27</f>
        <v>0.14382359218198884</v>
      </c>
      <c r="BK30" s="145">
        <f ca="1">(SUM(OFFSET(Data!$A$1,MATCH(($BH30&amp;$BI30),Data!$B:$B,0)-1,MATCH(Weekly!BK$9,Data!$2:$2,0)-1,1,COUNTIF(Data!$2:$2,Weekly!BK$9))))/BK$27</f>
        <v>0.148455508318384</v>
      </c>
      <c r="BL30" s="145">
        <f ca="1">(SUM(OFFSET(Data!$A$1,MATCH(($BH30&amp;$BI30),Data!$B:$B,0)-1,MATCH(Weekly!BL$9,Data!$2:$2,0)-1,1,COUNTIF(Data!$2:$2,Weekly!BL$9))))/BL$27</f>
        <v>0.15079645428282246</v>
      </c>
      <c r="BM30" s="145">
        <f ca="1">(SUM(OFFSET(Data!$A$1,MATCH(($BH30&amp;$BI30),Data!$B:$B,0)-1,MATCH(Weekly!BM$9,Data!$2:$2,0)-1,1,COUNTIF(Data!$2:$2,Weekly!BM$9))))/BM$27</f>
        <v>0.1524578213586287</v>
      </c>
      <c r="BN30" s="145">
        <f ca="1">(SUM(OFFSET(Data!$A$1,MATCH(($BH30&amp;$BI30),Data!$B:$B,0)-1,MATCH(Weekly!BN$9,Data!$2:$2,0)-1,1,COUNTIF(Data!$2:$2,Weekly!BN$9))))/BN$27</f>
        <v>0.15248861093350383</v>
      </c>
      <c r="BO30" s="145">
        <f ca="1">(SUM(OFFSET(Data!$A$1,MATCH(($BH30&amp;$BI30),Data!$B:$B,0)-1,MATCH(Weekly!BO$9,Data!$2:$2,0)-1,1,COUNTIF(Data!$2:$2,Weekly!BO$9))))/BO$27</f>
        <v>0.15420880911554707</v>
      </c>
      <c r="BP30" s="145">
        <f ca="1">(SUM(OFFSET(Data!$A$1,MATCH(($BH30&amp;$BI30),Data!$B:$B,0)-1,MATCH(Weekly!BP$9,Data!$2:$2,0)-1,1,COUNTIF(Data!$2:$2,Weekly!BP$9))))/BP$27</f>
        <v>0.15578094288163727</v>
      </c>
      <c r="BQ30" s="145">
        <f ca="1">(SUM(OFFSET(Data!$A$1,MATCH(($BH30&amp;$BI30),Data!$B:$B,0)-1,MATCH(Weekly!BQ$9,Data!$2:$2,0)-1,1,COUNTIF(Data!$2:$2,Weekly!BQ$9))))/BQ$27</f>
        <v>0.15712765055292499</v>
      </c>
      <c r="BR30" s="145">
        <f ca="1">(SUM(OFFSET(Data!$A$1,MATCH(($BH30&amp;$BI30),Data!$B:$B,0)-1,MATCH(Weekly!BR$9,Data!$2:$2,0)-1,1,COUNTIF(Data!$2:$2,Weekly!BR$9))))/BR$27</f>
        <v>0.15597910244721341</v>
      </c>
      <c r="BS30" s="145">
        <f ca="1">(SUM(OFFSET(Data!$A$1,MATCH(($BH30&amp;$BI30),Data!$B:$B,0)-1,MATCH(Weekly!BS$9,Data!$2:$2,0)-1,1,COUNTIF(Data!$2:$2,Weekly!BS$9))))/BS$27</f>
        <v>0.15709662571761926</v>
      </c>
      <c r="BT30" s="145">
        <f ca="1">(SUM(OFFSET(Data!$A$1,MATCH(($BH30&amp;$BI30),Data!$B:$B,0)-1,MATCH(Weekly!BT$9,Data!$2:$2,0)-1,1,COUNTIF(Data!$2:$2,Weekly!BT$9))))/BT$27</f>
        <v>0.16148302203338513</v>
      </c>
      <c r="BU30" s="145">
        <f ca="1">(SUM(OFFSET(Data!$A$1,MATCH(($BH30&amp;$BI30),Data!$B:$B,0)-1,MATCH(Weekly!BU$9,Data!$2:$2,0)-1,1,COUNTIF(Data!$2:$2,Weekly!BU$9))))/BU$27</f>
        <v>0.16194919457046819</v>
      </c>
      <c r="BV30" s="13"/>
      <c r="BW30" s="12">
        <f t="shared" ca="1" si="182"/>
        <v>0.15162713782072557</v>
      </c>
      <c r="BX30" s="12">
        <f t="shared" ca="1" si="183"/>
        <v>0.15653786408241632</v>
      </c>
      <c r="BY30" s="12">
        <f t="shared" ca="1" si="201"/>
        <v>4.9107262616907565E-3</v>
      </c>
      <c r="BZ30" s="12">
        <f t="shared" ca="1" si="202"/>
        <v>0.16022090877868439</v>
      </c>
      <c r="CA30" s="12">
        <f t="shared" ca="1" si="203"/>
        <v>0.1479440931244575</v>
      </c>
      <c r="CB30" s="43"/>
      <c r="CC30" s="12">
        <f t="shared" ca="1" si="185"/>
        <v>4.9481158110115638E-3</v>
      </c>
      <c r="CD30" s="12">
        <f ca="1">SUMPRODUCT(BP30:BS30,BP$27:BS$27)/SUM(BP$27:BS$27)</f>
        <v>0.15650035022259859</v>
      </c>
      <c r="CE30" s="104"/>
      <c r="CF30" s="104"/>
      <c r="CG30" s="1"/>
      <c r="CH30" s="7" t="s">
        <v>21</v>
      </c>
      <c r="CI30" s="7" t="s">
        <v>4</v>
      </c>
      <c r="CJ30" s="145">
        <f ca="1">(SUM(OFFSET(Data!$A$1,MATCH(($CH30&amp;$CI30),Data!$B:$B,0)-1,MATCH(Weekly!CJ$9,Data!$2:$2,0)-1,1,COUNTIF(Data!$2:$2,Weekly!CJ$9))))/CJ$27</f>
        <v>6.3837174940898342E-2</v>
      </c>
      <c r="CK30" s="145">
        <f ca="1">(SUM(OFFSET(Data!$A$1,MATCH(($CH30&amp;$CI30),Data!$B:$B,0)-1,MATCH(Weekly!CK$9,Data!$2:$2,0)-1,1,COUNTIF(Data!$2:$2,Weekly!CK$9))))/CK$27</f>
        <v>6.4828950311802178E-2</v>
      </c>
      <c r="CL30" s="145">
        <f ca="1">(SUM(OFFSET(Data!$A$1,MATCH(($CH30&amp;$CI30),Data!$B:$B,0)-1,MATCH(Weekly!CL$9,Data!$2:$2,0)-1,1,COUNTIF(Data!$2:$2,Weekly!CL$9))))/CL$27</f>
        <v>6.3022223929621021E-2</v>
      </c>
      <c r="CM30" s="145">
        <f ca="1">(SUM(OFFSET(Data!$A$1,MATCH(($CH30&amp;$CI30),Data!$B:$B,0)-1,MATCH(Weekly!CM$9,Data!$2:$2,0)-1,1,COUNTIF(Data!$2:$2,Weekly!CM$9))))/CM$27</f>
        <v>6.5989191053872243E-2</v>
      </c>
      <c r="CN30" s="145">
        <f ca="1">(SUM(OFFSET(Data!$A$1,MATCH(($CH30&amp;$CI30),Data!$B:$B,0)-1,MATCH(Weekly!CN$9,Data!$2:$2,0)-1,1,COUNTIF(Data!$2:$2,Weekly!CN$9))))/CN$27</f>
        <v>6.396638907171881E-2</v>
      </c>
      <c r="CO30" s="145">
        <f ca="1">(SUM(OFFSET(Data!$A$1,MATCH(($CH30&amp;$CI30),Data!$B:$B,0)-1,MATCH(Weekly!CO$9,Data!$2:$2,0)-1,1,COUNTIF(Data!$2:$2,Weekly!CO$9))))/CO$27</f>
        <v>6.4648101820858242E-2</v>
      </c>
      <c r="CP30" s="145">
        <f ca="1">(SUM(OFFSET(Data!$A$1,MATCH(($CH30&amp;$CI30),Data!$B:$B,0)-1,MATCH(Weekly!CP$9,Data!$2:$2,0)-1,1,COUNTIF(Data!$2:$2,Weekly!CP$9))))/CP$27</f>
        <v>6.3912180630306056E-2</v>
      </c>
      <c r="CQ30" s="145">
        <f ca="1">(SUM(OFFSET(Data!$A$1,MATCH(($CH30&amp;$CI30),Data!$B:$B,0)-1,MATCH(Weekly!CQ$9,Data!$2:$2,0)-1,1,COUNTIF(Data!$2:$2,Weekly!CQ$9))))/CQ$27</f>
        <v>6.6484001631314918E-2</v>
      </c>
      <c r="CR30" s="145">
        <f ca="1">(SUM(OFFSET(Data!$A$1,MATCH(($CH30&amp;$CI30),Data!$B:$B,0)-1,MATCH(Weekly!CR$9,Data!$2:$2,0)-1,1,COUNTIF(Data!$2:$2,Weekly!CR$9))))/CR$27</f>
        <v>6.5182032378201721E-2</v>
      </c>
      <c r="CS30" s="145">
        <f ca="1">(SUM(OFFSET(Data!$A$1,MATCH(($CH30&amp;$CI30),Data!$B:$B,0)-1,MATCH(Weekly!CS$9,Data!$2:$2,0)-1,1,COUNTIF(Data!$2:$2,Weekly!CS$9))))/CS$27</f>
        <v>6.4212765475106459E-2</v>
      </c>
      <c r="CT30" s="145">
        <f ca="1">(SUM(OFFSET(Data!$A$1,MATCH(($CH30&amp;$CI30),Data!$B:$B,0)-1,MATCH(Weekly!CT$9,Data!$2:$2,0)-1,1,COUNTIF(Data!$2:$2,Weekly!CT$9))))/CT$27</f>
        <v>6.7219930231446817E-2</v>
      </c>
      <c r="CU30" s="145">
        <f ca="1">(SUM(OFFSET(Data!$A$1,MATCH(($CH30&amp;$CI30),Data!$B:$B,0)-1,MATCH(Weekly!CU$9,Data!$2:$2,0)-1,1,COUNTIF(Data!$2:$2,Weekly!CU$9))))/CU$27</f>
        <v>6.7039601327594872E-2</v>
      </c>
      <c r="CW30" s="12">
        <f t="shared" ca="1" si="186"/>
        <v>6.393928485101244E-2</v>
      </c>
      <c r="CX30" s="12">
        <f t="shared" ca="1" si="187"/>
        <v>6.5585611716036982E-2</v>
      </c>
      <c r="CY30" s="12">
        <f t="shared" ca="1" si="204"/>
        <v>1.6463268650245416E-3</v>
      </c>
      <c r="CZ30" s="12">
        <f t="shared" ca="1" si="205"/>
        <v>6.6820356864805391E-2</v>
      </c>
      <c r="DA30" s="12">
        <f t="shared" ca="1" si="206"/>
        <v>6.270453970224403E-2</v>
      </c>
      <c r="DB30" s="43"/>
      <c r="DC30" s="12">
        <f t="shared" ca="1" si="207"/>
        <v>1.3095951273043461E-3</v>
      </c>
      <c r="DD30" s="12">
        <f ca="1">SUMPRODUCT(CP30:CS30,CP$27:CS$27)/SUM(CP$27:CS$27)</f>
        <v>6.49456688145119E-2</v>
      </c>
      <c r="DE30" s="1"/>
    </row>
    <row r="31" spans="1:109" x14ac:dyDescent="0.35">
      <c r="D31" s="59" t="s">
        <v>340</v>
      </c>
      <c r="E31" s="53" t="str">
        <f ca="1">VLOOKUP($D31,'Metric Nature'!$C:$D,2,0)&amp;IF(($F31&lt;(BA31)),"Below",IF(($F31&gt;(AZ31)),"Above","Within"))</f>
        <v>NegativeWithin</v>
      </c>
      <c r="F31" s="55">
        <f t="shared" ca="1" si="154"/>
        <v>9.2088176382899983E-3</v>
      </c>
      <c r="G31" s="55">
        <f t="shared" ca="1" si="155"/>
        <v>9.0669399325359872E-3</v>
      </c>
      <c r="H31" s="55">
        <f t="shared" ca="1" si="189"/>
        <v>1.5647804751070901E-2</v>
      </c>
      <c r="I31" s="55">
        <f t="shared" ca="1" si="190"/>
        <v>9.1489890524800287E-3</v>
      </c>
      <c r="J31" s="55">
        <f t="shared" ca="1" si="191"/>
        <v>6.5393657667293615E-3</v>
      </c>
      <c r="K31" s="49">
        <f t="shared" ca="1" si="170"/>
        <v>2.6007780058866762E-4</v>
      </c>
      <c r="L31" s="56"/>
      <c r="M31" s="53" t="str">
        <f ca="1">VLOOKUP($D31,'Metric Nature'!$C:$D,2,0)&amp;IF(($N31&lt;(CA31)),"Below",IF(($N31&gt;(BZ31)),"Above","Within"))</f>
        <v>NegativeWithin</v>
      </c>
      <c r="N31" s="55">
        <f t="shared" ca="1" si="156"/>
        <v>7.2518079884050487E-3</v>
      </c>
      <c r="O31" s="55">
        <f t="shared" ca="1" si="157"/>
        <v>7.0397156996720982E-3</v>
      </c>
      <c r="P31" s="55">
        <f t="shared" ca="1" si="192"/>
        <v>3.0127962233308572E-2</v>
      </c>
      <c r="Q31" s="55">
        <f t="shared" ca="1" si="193"/>
        <v>7.1693169873522341E-3</v>
      </c>
      <c r="R31" s="48">
        <f t="shared" ca="1" si="194"/>
        <v>1.1506117137565722E-2</v>
      </c>
      <c r="S31" s="49">
        <f t="shared" ca="1" si="174"/>
        <v>2.6521473539696186E-4</v>
      </c>
      <c r="T31" s="56"/>
      <c r="U31" s="53" t="str">
        <f ca="1">VLOOKUP($D31,'Metric Nature'!$C:$D,2,0)&amp;IF(($V31&lt;(DA31)),"Below",IF(($V31&gt;(CZ31)),"Above","Within"))</f>
        <v>NegativeWithin</v>
      </c>
      <c r="V31" s="55">
        <f t="shared" ca="1" si="158"/>
        <v>1.5670048901702798E-2</v>
      </c>
      <c r="W31" s="55">
        <f t="shared" ca="1" si="159"/>
        <v>1.568008100745465E-2</v>
      </c>
      <c r="X31" s="78">
        <f t="shared" ca="1" si="195"/>
        <v>-6.3979935735550958E-4</v>
      </c>
      <c r="Y31" s="55">
        <f t="shared" ca="1" si="196"/>
        <v>1.5564020789612582E-2</v>
      </c>
      <c r="Z31" s="78">
        <f t="shared" ca="1" si="197"/>
        <v>6.8123856632843708E-3</v>
      </c>
      <c r="AA31" s="49">
        <f t="shared" ca="1" si="178"/>
        <v>3.480124240903404E-4</v>
      </c>
      <c r="AB31" s="56"/>
      <c r="AC31" s="46" t="s">
        <v>341</v>
      </c>
      <c r="AI31" s="7" t="s">
        <v>22</v>
      </c>
      <c r="AJ31" s="145">
        <f ca="1">(SUM(OFFSET(Data!$A$1,MATCH(($AI31),Data!$C:$C,0)-1,MATCH(Weekly!AJ$9,Data!$2:$2,0)-1,2,COUNTIF(Data!$2:$2,Weekly!AJ$9))))/AJ$11</f>
        <v>8.4423377091955853E-3</v>
      </c>
      <c r="AK31" s="145">
        <f ca="1">(SUM(OFFSET(Data!$A$1,MATCH(($AI31),Data!$C:$C,0)-1,MATCH(Weekly!AK$9,Data!$2:$2,0)-1,2,COUNTIF(Data!$2:$2,Weekly!AK$9))))/AK$11</f>
        <v>8.6603354401196073E-3</v>
      </c>
      <c r="AL31" s="145">
        <f ca="1">(SUM(OFFSET(Data!$A$1,MATCH(($AI31),Data!$C:$C,0)-1,MATCH(Weekly!AL$9,Data!$2:$2,0)-1,2,COUNTIF(Data!$2:$2,Weekly!AL$9))))/AL$11</f>
        <v>8.8883022818311425E-3</v>
      </c>
      <c r="AM31" s="145">
        <f ca="1">(SUM(OFFSET(Data!$A$1,MATCH(($AI31),Data!$C:$C,0)-1,MATCH(Weekly!AM$9,Data!$2:$2,0)-1,2,COUNTIF(Data!$2:$2,Weekly!AM$9))))/AM$11</f>
        <v>9.093011974983212E-3</v>
      </c>
      <c r="AN31" s="145">
        <f ca="1">(SUM(OFFSET(Data!$A$1,MATCH(($AI31),Data!$C:$C,0)-1,MATCH(Weekly!AN$9,Data!$2:$2,0)-1,2,COUNTIF(Data!$2:$2,Weekly!AN$9))))/AN$11</f>
        <v>9.0863858107361733E-3</v>
      </c>
      <c r="AO31" s="145">
        <f ca="1">(SUM(OFFSET(Data!$A$1,MATCH(($AI31),Data!$C:$C,0)-1,MATCH(Weekly!AO$9,Data!$2:$2,0)-1,2,COUNTIF(Data!$2:$2,Weekly!AO$9))))/AO$11</f>
        <v>9.194004022954505E-3</v>
      </c>
      <c r="AP31" s="145">
        <f ca="1">(SUM(OFFSET(Data!$A$1,MATCH(($AI31),Data!$C:$C,0)-1,MATCH(Weekly!AP$9,Data!$2:$2,0)-1,2,COUNTIF(Data!$2:$2,Weekly!AP$9))))/AP$11</f>
        <v>9.0094429133839304E-3</v>
      </c>
      <c r="AQ31" s="145">
        <f ca="1">(SUM(OFFSET(Data!$A$1,MATCH(($AI31),Data!$C:$C,0)-1,MATCH(Weekly!AQ$9,Data!$2:$2,0)-1,2,COUNTIF(Data!$2:$2,Weekly!AQ$9))))/AQ$11</f>
        <v>9.4589600873134783E-3</v>
      </c>
      <c r="AR31" s="145">
        <f ca="1">(SUM(OFFSET(Data!$A$1,MATCH(($AI31),Data!$C:$C,0)-1,MATCH(Weekly!AR$9,Data!$2:$2,0)-1,2,COUNTIF(Data!$2:$2,Weekly!AR$9))))/AR$11</f>
        <v>9.0681804302668867E-3</v>
      </c>
      <c r="AS31" s="145">
        <f ca="1">(SUM(OFFSET(Data!$A$1,MATCH(($AI31),Data!$C:$C,0)-1,MATCH(Weekly!AS$9,Data!$2:$2,0)-1,2,COUNTIF(Data!$2:$2,Weekly!AS$9))))/AS$11</f>
        <v>9.0669399325359872E-3</v>
      </c>
      <c r="AT31" s="145">
        <f ca="1">(SUM(OFFSET(Data!$A$1,MATCH(($AI31),Data!$C:$C,0)-1,MATCH(Weekly!AT$9,Data!$2:$2,0)-1,2,COUNTIF(Data!$2:$2,Weekly!AT$9))))/AT$11</f>
        <v>9.2088176382899983E-3</v>
      </c>
      <c r="AU31" s="145">
        <f ca="1">(SUM(OFFSET(Data!$A$1,MATCH(($AI31),Data!$C:$C,0)-1,MATCH(Weekly!AU$9,Data!$2:$2,0)-1,2,COUNTIF(Data!$2:$2,Weekly!AU$9))))/AU$11</f>
        <v>9.2686226784854976E-3</v>
      </c>
      <c r="AV31" s="14"/>
      <c r="AW31" s="12">
        <f t="shared" ca="1" si="179"/>
        <v>8.9488725976075364E-3</v>
      </c>
      <c r="AX31" s="12">
        <f t="shared" ca="1" si="180"/>
        <v>9.1435079989688577E-3</v>
      </c>
      <c r="AY31" s="12">
        <f t="shared" ca="1" si="198"/>
        <v>1.9463540136132121E-4</v>
      </c>
      <c r="AZ31" s="12">
        <f t="shared" ca="1" si="199"/>
        <v>9.2894845499898494E-3</v>
      </c>
      <c r="BA31" s="12">
        <f t="shared" ca="1" si="200"/>
        <v>8.8028960465865447E-3</v>
      </c>
      <c r="BB31" s="43"/>
      <c r="BC31" s="12">
        <f t="shared" ca="1" si="181"/>
        <v>2.6007780058866762E-4</v>
      </c>
      <c r="BD31" s="12">
        <f t="shared" ref="BD31:BD33" ca="1" si="208">SUMPRODUCT(AP31:AS31,AP$27:AS$27)/SUM(AP$27:AS$27)</f>
        <v>9.1489890524800287E-3</v>
      </c>
      <c r="BE31" s="104"/>
      <c r="BF31" s="104"/>
      <c r="BG31" s="1"/>
      <c r="BH31" s="7" t="s">
        <v>22</v>
      </c>
      <c r="BI31" s="7" t="s">
        <v>3</v>
      </c>
      <c r="BJ31" s="145">
        <f ca="1">(SUM(OFFSET(Data!$A$1,MATCH(($BH31&amp;$BI31),Data!$B:$B,0)-1,MATCH(Weekly!BJ$9,Data!$2:$2,0)-1,1,COUNTIF(Data!$2:$2,Weekly!BJ$9))))/BJ$27</f>
        <v>6.4082999245002447E-3</v>
      </c>
      <c r="BK31" s="145">
        <f ca="1">(SUM(OFFSET(Data!$A$1,MATCH(($BH31&amp;$BI31),Data!$B:$B,0)-1,MATCH(Weekly!BK$9,Data!$2:$2,0)-1,1,COUNTIF(Data!$2:$2,Weekly!BK$9))))/BK$27</f>
        <v>6.6854250116727696E-3</v>
      </c>
      <c r="BL31" s="145">
        <f ca="1">(SUM(OFFSET(Data!$A$1,MATCH(($BH31&amp;$BI31),Data!$B:$B,0)-1,MATCH(Weekly!BL$9,Data!$2:$2,0)-1,1,COUNTIF(Data!$2:$2,Weekly!BL$9))))/BL$27</f>
        <v>7.0588459173466823E-3</v>
      </c>
      <c r="BM31" s="145">
        <f ca="1">(SUM(OFFSET(Data!$A$1,MATCH(($BH31&amp;$BI31),Data!$B:$B,0)-1,MATCH(Weekly!BM$9,Data!$2:$2,0)-1,1,COUNTIF(Data!$2:$2,Weekly!BM$9))))/BM$27</f>
        <v>7.0074930930546639E-3</v>
      </c>
      <c r="BN31" s="145">
        <f ca="1">(SUM(OFFSET(Data!$A$1,MATCH(($BH31&amp;$BI31),Data!$B:$B,0)-1,MATCH(Weekly!BN$9,Data!$2:$2,0)-1,1,COUNTIF(Data!$2:$2,Weekly!BN$9))))/BN$27</f>
        <v>7.0856977301790285E-3</v>
      </c>
      <c r="BO31" s="145">
        <f ca="1">(SUM(OFFSET(Data!$A$1,MATCH(($BH31&amp;$BI31),Data!$B:$B,0)-1,MATCH(Weekly!BO$9,Data!$2:$2,0)-1,1,COUNTIF(Data!$2:$2,Weekly!BO$9))))/BO$27</f>
        <v>7.1557482685644814E-3</v>
      </c>
      <c r="BP31" s="145">
        <f ca="1">(SUM(OFFSET(Data!$A$1,MATCH(($BH31&amp;$BI31),Data!$B:$B,0)-1,MATCH(Weekly!BP$9,Data!$2:$2,0)-1,1,COUNTIF(Data!$2:$2,Weekly!BP$9))))/BP$27</f>
        <v>7.1781702098930086E-3</v>
      </c>
      <c r="BQ31" s="145">
        <f ca="1">(SUM(OFFSET(Data!$A$1,MATCH(($BH31&amp;$BI31),Data!$B:$B,0)-1,MATCH(Weekly!BQ$9,Data!$2:$2,0)-1,1,COUNTIF(Data!$2:$2,Weekly!BQ$9))))/BQ$27</f>
        <v>7.4145235048495642E-3</v>
      </c>
      <c r="BR31" s="145">
        <f ca="1">(SUM(OFFSET(Data!$A$1,MATCH(($BH31&amp;$BI31),Data!$B:$B,0)-1,MATCH(Weekly!BR$9,Data!$2:$2,0)-1,1,COUNTIF(Data!$2:$2,Weekly!BR$9))))/BR$27</f>
        <v>7.058712861257037E-3</v>
      </c>
      <c r="BS31" s="145">
        <f ca="1">(SUM(OFFSET(Data!$A$1,MATCH(($BH31&amp;$BI31),Data!$B:$B,0)-1,MATCH(Weekly!BS$9,Data!$2:$2,0)-1,1,COUNTIF(Data!$2:$2,Weekly!BS$9))))/BS$27</f>
        <v>7.0397156996720982E-3</v>
      </c>
      <c r="BT31" s="145">
        <f ca="1">(SUM(OFFSET(Data!$A$1,MATCH(($BH31&amp;$BI31),Data!$B:$B,0)-1,MATCH(Weekly!BT$9,Data!$2:$2,0)-1,1,COUNTIF(Data!$2:$2,Weekly!BT$9))))/BT$27</f>
        <v>7.2518079884050487E-3</v>
      </c>
      <c r="BU31" s="145">
        <f ca="1">(SUM(OFFSET(Data!$A$1,MATCH(($BH31&amp;$BI31),Data!$B:$B,0)-1,MATCH(Weekly!BU$9,Data!$2:$2,0)-1,1,COUNTIF(Data!$2:$2,Weekly!BU$9))))/BU$27</f>
        <v>7.3593789222979383E-3</v>
      </c>
      <c r="BV31" s="13"/>
      <c r="BW31" s="12">
        <f t="shared" ca="1" si="182"/>
        <v>7.0236043963633806E-3</v>
      </c>
      <c r="BX31" s="12">
        <f t="shared" ca="1" si="183"/>
        <v>7.166959239228745E-3</v>
      </c>
      <c r="BY31" s="12">
        <f t="shared" ca="1" si="201"/>
        <v>1.4335484286536436E-4</v>
      </c>
      <c r="BZ31" s="12">
        <f t="shared" ca="1" si="202"/>
        <v>7.2744753713777678E-3</v>
      </c>
      <c r="CA31" s="12">
        <f t="shared" ca="1" si="203"/>
        <v>6.9160882642143578E-3</v>
      </c>
      <c r="CB31" s="43"/>
      <c r="CC31" s="12">
        <f t="shared" ca="1" si="185"/>
        <v>2.6521473539696186E-4</v>
      </c>
      <c r="CD31" s="12">
        <f t="shared" ref="CD31:CD33" ca="1" si="209">SUMPRODUCT(BP31:BS31,BP$27:BS$27)/SUM(BP$27:BS$27)</f>
        <v>7.1693169873522341E-3</v>
      </c>
      <c r="CE31" s="104"/>
      <c r="CF31" s="104"/>
      <c r="CG31" s="1"/>
      <c r="CH31" s="7" t="s">
        <v>22</v>
      </c>
      <c r="CI31" s="7" t="s">
        <v>4</v>
      </c>
      <c r="CJ31" s="145">
        <f ca="1">(SUM(OFFSET(Data!$A$1,MATCH(($CH31&amp;$CI31),Data!$B:$B,0)-1,MATCH(Weekly!CJ$9,Data!$2:$2,0)-1,1,COUNTIF(Data!$2:$2,Weekly!CJ$9))))/CJ$27</f>
        <v>1.5152186761229314E-2</v>
      </c>
      <c r="CK31" s="145">
        <f ca="1">(SUM(OFFSET(Data!$A$1,MATCH(($CH31&amp;$CI31),Data!$B:$B,0)-1,MATCH(Weekly!CK$9,Data!$2:$2,0)-1,1,COUNTIF(Data!$2:$2,Weekly!CK$9))))/CK$27</f>
        <v>1.5132903468872763E-2</v>
      </c>
      <c r="CL31" s="145">
        <f ca="1">(SUM(OFFSET(Data!$A$1,MATCH(($CH31&amp;$CI31),Data!$B:$B,0)-1,MATCH(Weekly!CL$9,Data!$2:$2,0)-1,1,COUNTIF(Data!$2:$2,Weekly!CL$9))))/CL$27</f>
        <v>1.4970899521714912E-2</v>
      </c>
      <c r="CM31" s="145">
        <f ca="1">(SUM(OFFSET(Data!$A$1,MATCH(($CH31&amp;$CI31),Data!$B:$B,0)-1,MATCH(Weekly!CM$9,Data!$2:$2,0)-1,1,COUNTIF(Data!$2:$2,Weekly!CM$9))))/CM$27</f>
        <v>1.5818145230839992E-2</v>
      </c>
      <c r="CN31" s="145">
        <f ca="1">(SUM(OFFSET(Data!$A$1,MATCH(($CH31&amp;$CI31),Data!$B:$B,0)-1,MATCH(Weekly!CN$9,Data!$2:$2,0)-1,1,COUNTIF(Data!$2:$2,Weekly!CN$9))))/CN$27</f>
        <v>1.5567913544873033E-2</v>
      </c>
      <c r="CO31" s="145">
        <f ca="1">(SUM(OFFSET(Data!$A$1,MATCH(($CH31&amp;$CI31),Data!$B:$B,0)-1,MATCH(Weekly!CO$9,Data!$2:$2,0)-1,1,COUNTIF(Data!$2:$2,Weekly!CO$9))))/CO$27</f>
        <v>1.5918317810428729E-2</v>
      </c>
      <c r="CP31" s="145">
        <f ca="1">(SUM(OFFSET(Data!$A$1,MATCH(($CH31&amp;$CI31),Data!$B:$B,0)-1,MATCH(Weekly!CP$9,Data!$2:$2,0)-1,1,COUNTIF(Data!$2:$2,Weekly!CP$9))))/CP$27</f>
        <v>1.4966649088837811E-2</v>
      </c>
      <c r="CQ31" s="145">
        <f ca="1">(SUM(OFFSET(Data!$A$1,MATCH(($CH31&amp;$CI31),Data!$B:$B,0)-1,MATCH(Weekly!CQ$9,Data!$2:$2,0)-1,1,COUNTIF(Data!$2:$2,Weekly!CQ$9))))/CQ$27</f>
        <v>1.6028064951674276E-2</v>
      </c>
      <c r="CR31" s="145">
        <f ca="1">(SUM(OFFSET(Data!$A$1,MATCH(($CH31&amp;$CI31),Data!$B:$B,0)-1,MATCH(Weekly!CR$9,Data!$2:$2,0)-1,1,COUNTIF(Data!$2:$2,Weekly!CR$9))))/CR$27</f>
        <v>1.5565858478376529E-2</v>
      </c>
      <c r="CS31" s="145">
        <f ca="1">(SUM(OFFSET(Data!$A$1,MATCH(($CH31&amp;$CI31),Data!$B:$B,0)-1,MATCH(Weekly!CS$9,Data!$2:$2,0)-1,1,COUNTIF(Data!$2:$2,Weekly!CS$9))))/CS$27</f>
        <v>1.568008100745465E-2</v>
      </c>
      <c r="CT31" s="145">
        <f ca="1">(SUM(OFFSET(Data!$A$1,MATCH(($CH31&amp;$CI31),Data!$B:$B,0)-1,MATCH(Weekly!CT$9,Data!$2:$2,0)-1,1,COUNTIF(Data!$2:$2,Weekly!CT$9))))/CT$27</f>
        <v>1.5670048901702798E-2</v>
      </c>
      <c r="CU31" s="145">
        <f ca="1">(SUM(OFFSET(Data!$A$1,MATCH(($CH31&amp;$CI31),Data!$B:$B,0)-1,MATCH(Weekly!CU$9,Data!$2:$2,0)-1,1,COUNTIF(Data!$2:$2,Weekly!CU$9))))/CU$27</f>
        <v>1.5590375922077666E-2</v>
      </c>
      <c r="CW31" s="12">
        <f t="shared" ca="1" si="186"/>
        <v>1.5142545115051038E-2</v>
      </c>
      <c r="CX31" s="12">
        <f t="shared" ca="1" si="187"/>
        <v>1.5749113119147319E-2</v>
      </c>
      <c r="CY31" s="12">
        <f t="shared" ca="1" si="204"/>
        <v>6.0656800409628064E-4</v>
      </c>
      <c r="CZ31" s="12">
        <f t="shared" ca="1" si="205"/>
        <v>1.620403912221953E-2</v>
      </c>
      <c r="DA31" s="12">
        <f t="shared" ca="1" si="206"/>
        <v>1.4687619111978828E-2</v>
      </c>
      <c r="DB31" s="43"/>
      <c r="DC31" s="12">
        <f t="shared" ca="1" si="207"/>
        <v>3.480124240903404E-4</v>
      </c>
      <c r="DD31" s="12">
        <f t="shared" ref="DD31:DD33" ca="1" si="210">SUMPRODUCT(CP31:CS31,CP$27:CS$27)/SUM(CP$27:CS$27)</f>
        <v>1.5564020789612582E-2</v>
      </c>
      <c r="DE31" s="1"/>
    </row>
    <row r="32" spans="1:109" x14ac:dyDescent="0.35">
      <c r="D32" s="59" t="s">
        <v>344</v>
      </c>
      <c r="E32" s="53" t="str">
        <f ca="1">VLOOKUP($D32,'Metric Nature'!$C:$D,2,0)&amp;IF(($F32&lt;(BA32)),"Below",IF(($F32&gt;(AZ32)),"Above","Within"))</f>
        <v>NegativeAbove</v>
      </c>
      <c r="F32" s="55">
        <f t="shared" ca="1" si="154"/>
        <v>1.2987832382380167E-2</v>
      </c>
      <c r="G32" s="55">
        <f t="shared" ca="1" si="155"/>
        <v>1.2775119358713682E-2</v>
      </c>
      <c r="H32" s="55">
        <f t="shared" ca="1" si="189"/>
        <v>1.665057035427207E-2</v>
      </c>
      <c r="I32" s="55">
        <f t="shared" ca="1" si="190"/>
        <v>1.2842167615763227E-2</v>
      </c>
      <c r="J32" s="55">
        <f t="shared" ca="1" si="191"/>
        <v>1.1342693147700613E-2</v>
      </c>
      <c r="K32" s="49">
        <f t="shared" ca="1" si="170"/>
        <v>2.706169719184652E-4</v>
      </c>
      <c r="L32" s="56"/>
      <c r="M32" s="53" t="str">
        <f ca="1">VLOOKUP($D32,'Metric Nature'!$C:$D,2,0)&amp;IF(($N32&lt;(CA32)),"Below",IF(($N32&gt;(BZ32)),"Above","Within"))</f>
        <v>NegativeWithin</v>
      </c>
      <c r="N32" s="55">
        <f t="shared" ca="1" si="156"/>
        <v>1.1249981386529804E-2</v>
      </c>
      <c r="O32" s="55">
        <f t="shared" ca="1" si="157"/>
        <v>1.093956834018989E-2</v>
      </c>
      <c r="P32" s="55">
        <f t="shared" ca="1" si="192"/>
        <v>2.8375255465932336E-2</v>
      </c>
      <c r="Q32" s="55">
        <f t="shared" ca="1" si="193"/>
        <v>1.0996650620832344E-2</v>
      </c>
      <c r="R32" s="48">
        <f t="shared" ca="1" si="194"/>
        <v>2.3037084147926219E-2</v>
      </c>
      <c r="S32" s="49">
        <f t="shared" ca="1" si="174"/>
        <v>2.6249423436751319E-4</v>
      </c>
      <c r="T32" s="56"/>
      <c r="U32" s="53" t="str">
        <f ca="1">VLOOKUP($D32,'Metric Nature'!$C:$D,2,0)&amp;IF(($V32&lt;(DA32)),"Below",IF(($V32&gt;(CZ32)),"Above","Within"))</f>
        <v>NegativeWithin</v>
      </c>
      <c r="V32" s="55">
        <f t="shared" ca="1" si="158"/>
        <v>1.8819987575463132E-2</v>
      </c>
      <c r="W32" s="55">
        <f t="shared" ca="1" si="159"/>
        <v>1.8850102203901507E-2</v>
      </c>
      <c r="X32" s="78">
        <f t="shared" ca="1" si="195"/>
        <v>-1.5975843585687558E-3</v>
      </c>
      <c r="Y32" s="55">
        <f t="shared" ca="1" si="196"/>
        <v>1.8902917330476884E-2</v>
      </c>
      <c r="Z32" s="78">
        <f t="shared" ca="1" si="197"/>
        <v>-4.3871405436474867E-3</v>
      </c>
      <c r="AA32" s="49">
        <f t="shared" ca="1" si="178"/>
        <v>4.2995157362901883E-4</v>
      </c>
      <c r="AB32" s="56"/>
      <c r="AC32" s="46" t="s">
        <v>345</v>
      </c>
      <c r="AI32" s="7" t="s">
        <v>23</v>
      </c>
      <c r="AJ32" s="145">
        <f ca="1">(SUM(OFFSET(Data!$A$1,MATCH(($AI32),Data!$C:$C,0)-1,MATCH(Weekly!AJ$9,Data!$2:$2,0)-1,2,COUNTIF(Data!$2:$2,Weekly!AJ$9))))/AJ$11</f>
        <v>1.1929257619848165E-2</v>
      </c>
      <c r="AK32" s="145">
        <f ca="1">(SUM(OFFSET(Data!$A$1,MATCH(($AI32),Data!$C:$C,0)-1,MATCH(Weekly!AK$9,Data!$2:$2,0)-1,2,COUNTIF(Data!$2:$2,Weekly!AK$9))))/AK$11</f>
        <v>1.2621155736063306E-2</v>
      </c>
      <c r="AL32" s="145">
        <f ca="1">(SUM(OFFSET(Data!$A$1,MATCH(($AI32),Data!$C:$C,0)-1,MATCH(Weekly!AL$9,Data!$2:$2,0)-1,2,COUNTIF(Data!$2:$2,Weekly!AL$9))))/AL$11</f>
        <v>1.2461884352628386E-2</v>
      </c>
      <c r="AM32" s="145">
        <f ca="1">(SUM(OFFSET(Data!$A$1,MATCH(($AI32),Data!$C:$C,0)-1,MATCH(Weekly!AM$9,Data!$2:$2,0)-1,2,COUNTIF(Data!$2:$2,Weekly!AM$9))))/AM$11</f>
        <v>1.2791498573255929E-2</v>
      </c>
      <c r="AN32" s="145">
        <f ca="1">(SUM(OFFSET(Data!$A$1,MATCH(($AI32),Data!$C:$C,0)-1,MATCH(Weekly!AN$9,Data!$2:$2,0)-1,2,COUNTIF(Data!$2:$2,Weekly!AN$9))))/AN$11</f>
        <v>1.2757195041008642E-2</v>
      </c>
      <c r="AO32" s="145">
        <f ca="1">(SUM(OFFSET(Data!$A$1,MATCH(($AI32),Data!$C:$C,0)-1,MATCH(Weekly!AO$9,Data!$2:$2,0)-1,2,COUNTIF(Data!$2:$2,Weekly!AO$9))))/AO$11</f>
        <v>1.2804679642666981E-2</v>
      </c>
      <c r="AP32" s="145">
        <f ca="1">(SUM(OFFSET(Data!$A$1,MATCH(($AI32),Data!$C:$C,0)-1,MATCH(Weekly!AP$9,Data!$2:$2,0)-1,2,COUNTIF(Data!$2:$2,Weekly!AP$9))))/AP$11</f>
        <v>1.2875036242947677E-2</v>
      </c>
      <c r="AQ32" s="145">
        <f ca="1">(SUM(OFFSET(Data!$A$1,MATCH(($AI32),Data!$C:$C,0)-1,MATCH(Weekly!AQ$9,Data!$2:$2,0)-1,2,COUNTIF(Data!$2:$2,Weekly!AQ$9))))/AQ$11</f>
        <v>1.2931828837319446E-2</v>
      </c>
      <c r="AR32" s="145">
        <f ca="1">(SUM(OFFSET(Data!$A$1,MATCH(($AI32),Data!$C:$C,0)-1,MATCH(Weekly!AR$9,Data!$2:$2,0)-1,2,COUNTIF(Data!$2:$2,Weekly!AR$9))))/AR$11</f>
        <v>1.2793344106867627E-2</v>
      </c>
      <c r="AS32" s="145">
        <f ca="1">(SUM(OFFSET(Data!$A$1,MATCH(($AI32),Data!$C:$C,0)-1,MATCH(Weekly!AS$9,Data!$2:$2,0)-1,2,COUNTIF(Data!$2:$2,Weekly!AS$9))))/AS$11</f>
        <v>1.2775119358713682E-2</v>
      </c>
      <c r="AT32" s="145">
        <f ca="1">(SUM(OFFSET(Data!$A$1,MATCH(($AI32),Data!$C:$C,0)-1,MATCH(Weekly!AT$9,Data!$2:$2,0)-1,2,COUNTIF(Data!$2:$2,Weekly!AT$9))))/AT$11</f>
        <v>1.2987832382380167E-2</v>
      </c>
      <c r="AU32" s="145">
        <f ca="1">(SUM(OFFSET(Data!$A$1,MATCH(($AI32),Data!$C:$C,0)-1,MATCH(Weekly!AU$9,Data!$2:$2,0)-1,2,COUNTIF(Data!$2:$2,Weekly!AU$9))))/AU$11</f>
        <v>1.2841703455217931E-2</v>
      </c>
      <c r="AV32" s="14"/>
      <c r="AW32" s="12">
        <f t="shared" ca="1" si="179"/>
        <v>1.2689175388535975E-2</v>
      </c>
      <c r="AX32" s="12">
        <f t="shared" ca="1" si="180"/>
        <v>1.2839857942807328E-2</v>
      </c>
      <c r="AY32" s="12">
        <f t="shared" ca="1" si="198"/>
        <v>1.5068255427135371E-4</v>
      </c>
      <c r="AZ32" s="12">
        <f t="shared" ca="1" si="199"/>
        <v>1.2952869858510845E-2</v>
      </c>
      <c r="BA32" s="12">
        <f t="shared" ca="1" si="200"/>
        <v>1.2576163472832459E-2</v>
      </c>
      <c r="BB32" s="43"/>
      <c r="BC32" s="12">
        <f t="shared" ca="1" si="181"/>
        <v>2.706169719184652E-4</v>
      </c>
      <c r="BD32" s="12">
        <f t="shared" ca="1" si="208"/>
        <v>1.2842167615763227E-2</v>
      </c>
      <c r="BE32" s="104"/>
      <c r="BF32" s="104"/>
      <c r="BG32" s="1"/>
      <c r="BH32" s="7" t="s">
        <v>23</v>
      </c>
      <c r="BI32" s="7" t="s">
        <v>3</v>
      </c>
      <c r="BJ32" s="145">
        <f ca="1">(SUM(OFFSET(Data!$A$1,MATCH(($BH32&amp;$BI32),Data!$B:$B,0)-1,MATCH(Weekly!BJ$9,Data!$2:$2,0)-1,1,COUNTIF(Data!$2:$2,Weekly!BJ$9))))/BJ$27</f>
        <v>1.0253279879200392E-2</v>
      </c>
      <c r="BK32" s="145">
        <f ca="1">(SUM(OFFSET(Data!$A$1,MATCH(($BH32&amp;$BI32),Data!$B:$B,0)-1,MATCH(Weekly!BK$9,Data!$2:$2,0)-1,1,COUNTIF(Data!$2:$2,Weekly!BK$9))))/BK$27</f>
        <v>1.0817585334086943E-2</v>
      </c>
      <c r="BL32" s="145">
        <f ca="1">(SUM(OFFSET(Data!$A$1,MATCH(($BH32&amp;$BI32),Data!$B:$B,0)-1,MATCH(Weekly!BL$9,Data!$2:$2,0)-1,1,COUNTIF(Data!$2:$2,Weekly!BL$9))))/BL$27</f>
        <v>1.0644763430539647E-2</v>
      </c>
      <c r="BM32" s="145">
        <f ca="1">(SUM(OFFSET(Data!$A$1,MATCH(($BH32&amp;$BI32),Data!$B:$B,0)-1,MATCH(Weekly!BM$9,Data!$2:$2,0)-1,1,COUNTIF(Data!$2:$2,Weekly!BM$9))))/BM$27</f>
        <v>1.0778033971430727E-2</v>
      </c>
      <c r="BN32" s="145">
        <f ca="1">(SUM(OFFSET(Data!$A$1,MATCH(($BH32&amp;$BI32),Data!$B:$B,0)-1,MATCH(Weekly!BN$9,Data!$2:$2,0)-1,1,COUNTIF(Data!$2:$2,Weekly!BN$9))))/BN$27</f>
        <v>1.096822050831202E-2</v>
      </c>
      <c r="BO32" s="145">
        <f ca="1">(SUM(OFFSET(Data!$A$1,MATCH(($BH32&amp;$BI32),Data!$B:$B,0)-1,MATCH(Weekly!BO$9,Data!$2:$2,0)-1,1,COUNTIF(Data!$2:$2,Weekly!BO$9))))/BO$27</f>
        <v>1.1163210691758841E-2</v>
      </c>
      <c r="BP32" s="145">
        <f ca="1">(SUM(OFFSET(Data!$A$1,MATCH(($BH32&amp;$BI32),Data!$B:$B,0)-1,MATCH(Weekly!BP$9,Data!$2:$2,0)-1,1,COUNTIF(Data!$2:$2,Weekly!BP$9))))/BP$27</f>
        <v>1.1104189834895715E-2</v>
      </c>
      <c r="BQ32" s="145">
        <f ca="1">(SUM(OFFSET(Data!$A$1,MATCH(($BH32&amp;$BI32),Data!$B:$B,0)-1,MATCH(Weekly!BQ$9,Data!$2:$2,0)-1,1,COUNTIF(Data!$2:$2,Weekly!BQ$9))))/BQ$27</f>
        <v>1.1026857079933323E-2</v>
      </c>
      <c r="BR32" s="145">
        <f ca="1">(SUM(OFFSET(Data!$A$1,MATCH(($BH32&amp;$BI32),Data!$B:$B,0)-1,MATCH(Weekly!BR$9,Data!$2:$2,0)-1,1,COUNTIF(Data!$2:$2,Weekly!BR$9))))/BR$27</f>
        <v>1.0923940047371645E-2</v>
      </c>
      <c r="BS32" s="145">
        <f ca="1">(SUM(OFFSET(Data!$A$1,MATCH(($BH32&amp;$BI32),Data!$B:$B,0)-1,MATCH(Weekly!BS$9,Data!$2:$2,0)-1,1,COUNTIF(Data!$2:$2,Weekly!BS$9))))/BS$27</f>
        <v>1.093956834018989E-2</v>
      </c>
      <c r="BT32" s="145">
        <f ca="1">(SUM(OFFSET(Data!$A$1,MATCH(($BH32&amp;$BI32),Data!$B:$B,0)-1,MATCH(Weekly!BT$9,Data!$2:$2,0)-1,1,COUNTIF(Data!$2:$2,Weekly!BT$9))))/BT$27</f>
        <v>1.1249981386529804E-2</v>
      </c>
      <c r="BU32" s="145">
        <f ca="1">(SUM(OFFSET(Data!$A$1,MATCH(($BH32&amp;$BI32),Data!$B:$B,0)-1,MATCH(Weekly!BU$9,Data!$2:$2,0)-1,1,COUNTIF(Data!$2:$2,Weekly!BU$9))))/BU$27</f>
        <v>1.1164581917479443E-2</v>
      </c>
      <c r="BV32" s="13"/>
      <c r="BW32" s="12">
        <f t="shared" ca="1" si="182"/>
        <v>1.0797809652758835E-2</v>
      </c>
      <c r="BX32" s="12">
        <f t="shared" ca="1" si="183"/>
        <v>1.106552345741452E-2</v>
      </c>
      <c r="BY32" s="12">
        <f t="shared" ca="1" si="201"/>
        <v>2.6771380465568512E-4</v>
      </c>
      <c r="BZ32" s="12">
        <f t="shared" ca="1" si="202"/>
        <v>1.1266308810906284E-2</v>
      </c>
      <c r="CA32" s="12">
        <f t="shared" ca="1" si="203"/>
        <v>1.0597024299267071E-2</v>
      </c>
      <c r="CB32" s="43"/>
      <c r="CC32" s="12">
        <f t="shared" ca="1" si="185"/>
        <v>2.6249423436751319E-4</v>
      </c>
      <c r="CD32" s="12">
        <f t="shared" ca="1" si="209"/>
        <v>1.0996650620832344E-2</v>
      </c>
      <c r="CE32" s="104"/>
      <c r="CF32" s="104"/>
      <c r="CG32" s="1"/>
      <c r="CH32" s="7" t="s">
        <v>23</v>
      </c>
      <c r="CI32" s="7" t="s">
        <v>4</v>
      </c>
      <c r="CJ32" s="145">
        <f ca="1">(SUM(OFFSET(Data!$A$1,MATCH(($CH32&amp;$CI32),Data!$B:$B,0)-1,MATCH(Weekly!CJ$9,Data!$2:$2,0)-1,1,COUNTIF(Data!$2:$2,Weekly!CJ$9))))/CJ$27</f>
        <v>1.7553191489361703E-2</v>
      </c>
      <c r="CK32" s="145">
        <f ca="1">(SUM(OFFSET(Data!$A$1,MATCH(($CH32&amp;$CI32),Data!$B:$B,0)-1,MATCH(Weekly!CK$9,Data!$2:$2,0)-1,1,COUNTIF(Data!$2:$2,Weekly!CK$9))))/CK$27</f>
        <v>1.862179122401485E-2</v>
      </c>
      <c r="CL32" s="145">
        <f ca="1">(SUM(OFFSET(Data!$A$1,MATCH(($CH32&amp;$CI32),Data!$B:$B,0)-1,MATCH(Weekly!CL$9,Data!$2:$2,0)-1,1,COUNTIF(Data!$2:$2,Weekly!CL$9))))/CL$27</f>
        <v>1.8574364687578032E-2</v>
      </c>
      <c r="CM32" s="145">
        <f ca="1">(SUM(OFFSET(Data!$A$1,MATCH(($CH32&amp;$CI32),Data!$B:$B,0)-1,MATCH(Weekly!CM$9,Data!$2:$2,0)-1,1,COUNTIF(Data!$2:$2,Weekly!CM$9))))/CM$27</f>
        <v>1.9357643879721727E-2</v>
      </c>
      <c r="CN32" s="145">
        <f ca="1">(SUM(OFFSET(Data!$A$1,MATCH(($CH32&amp;$CI32),Data!$B:$B,0)-1,MATCH(Weekly!CN$9,Data!$2:$2,0)-1,1,COUNTIF(Data!$2:$2,Weekly!CN$9))))/CN$27</f>
        <v>1.8638142570558118E-2</v>
      </c>
      <c r="CO32" s="145">
        <f ca="1">(SUM(OFFSET(Data!$A$1,MATCH(($CH32&amp;$CI32),Data!$B:$B,0)-1,MATCH(Weekly!CO$9,Data!$2:$2,0)-1,1,COUNTIF(Data!$2:$2,Weekly!CO$9))))/CO$27</f>
        <v>1.8318201926954263E-2</v>
      </c>
      <c r="CP32" s="145">
        <f ca="1">(SUM(OFFSET(Data!$A$1,MATCH(($CH32&amp;$CI32),Data!$B:$B,0)-1,MATCH(Weekly!CP$9,Data!$2:$2,0)-1,1,COUNTIF(Data!$2:$2,Weekly!CP$9))))/CP$27</f>
        <v>1.8714349546532269E-2</v>
      </c>
      <c r="CQ32" s="145">
        <f ca="1">(SUM(OFFSET(Data!$A$1,MATCH(($CH32&amp;$CI32),Data!$B:$B,0)-1,MATCH(Weekly!CQ$9,Data!$2:$2,0)-1,1,COUNTIF(Data!$2:$2,Weekly!CQ$9))))/CQ$27</f>
        <v>1.9128355183186369E-2</v>
      </c>
      <c r="CR32" s="145">
        <f ca="1">(SUM(OFFSET(Data!$A$1,MATCH(($CH32&amp;$CI32),Data!$B:$B,0)-1,MATCH(Weekly!CR$9,Data!$2:$2,0)-1,1,COUNTIF(Data!$2:$2,Weekly!CR$9))))/CR$27</f>
        <v>1.8917686402675382E-2</v>
      </c>
      <c r="CS32" s="145">
        <f ca="1">(SUM(OFFSET(Data!$A$1,MATCH(($CH32&amp;$CI32),Data!$B:$B,0)-1,MATCH(Weekly!CS$9,Data!$2:$2,0)-1,1,COUNTIF(Data!$2:$2,Weekly!CS$9))))/CS$27</f>
        <v>1.8850102203901507E-2</v>
      </c>
      <c r="CT32" s="145">
        <f ca="1">(SUM(OFFSET(Data!$A$1,MATCH(($CH32&amp;$CI32),Data!$B:$B,0)-1,MATCH(Weekly!CT$9,Data!$2:$2,0)-1,1,COUNTIF(Data!$2:$2,Weekly!CT$9))))/CT$27</f>
        <v>1.8819987575463132E-2</v>
      </c>
      <c r="CU32" s="145">
        <f ca="1">(SUM(OFFSET(Data!$A$1,MATCH(($CH32&amp;$CI32),Data!$B:$B,0)-1,MATCH(Weekly!CU$9,Data!$2:$2,0)-1,1,COUNTIF(Data!$2:$2,Weekly!CU$9))))/CU$27</f>
        <v>1.848587214512936E-2</v>
      </c>
      <c r="CW32" s="12">
        <f t="shared" ca="1" si="186"/>
        <v>1.859807795579644E-2</v>
      </c>
      <c r="CX32" s="12">
        <f t="shared" ca="1" si="187"/>
        <v>1.8883894303288445E-2</v>
      </c>
      <c r="CY32" s="12">
        <f t="shared" ca="1" si="204"/>
        <v>2.8581634749200516E-4</v>
      </c>
      <c r="CZ32" s="12">
        <f t="shared" ca="1" si="205"/>
        <v>1.9098256563907449E-2</v>
      </c>
      <c r="DA32" s="12">
        <f t="shared" ca="1" si="206"/>
        <v>1.8383715695177435E-2</v>
      </c>
      <c r="DB32" s="43"/>
      <c r="DC32" s="12">
        <f t="shared" ca="1" si="207"/>
        <v>4.2995157362901883E-4</v>
      </c>
      <c r="DD32" s="12">
        <f t="shared" ca="1" si="210"/>
        <v>1.8902917330476884E-2</v>
      </c>
      <c r="DE32" s="1"/>
    </row>
    <row r="33" spans="1:109" x14ac:dyDescent="0.35">
      <c r="D33" s="59" t="s">
        <v>348</v>
      </c>
      <c r="E33" s="53" t="str">
        <f ca="1">VLOOKUP($D33,'Metric Nature'!$C:$D,2,0)&amp;IF(($F33&lt;(BA33)),"Below",IF(($F33&gt;(AZ33)),"Above","Within"))</f>
        <v>PositiveWithin</v>
      </c>
      <c r="F33" s="55">
        <f t="shared" ca="1" si="154"/>
        <v>1.1492423607494747E-2</v>
      </c>
      <c r="G33" s="55">
        <f t="shared" ca="1" si="155"/>
        <v>1.0690506592419033E-2</v>
      </c>
      <c r="H33" s="55">
        <f t="shared" ca="1" si="189"/>
        <v>7.5012068711914764E-2</v>
      </c>
      <c r="I33" s="55">
        <f t="shared" ca="1" si="190"/>
        <v>1.1009916294642234E-2</v>
      </c>
      <c r="J33" s="55">
        <f t="shared" ca="1" si="191"/>
        <v>4.3824793934838187E-2</v>
      </c>
      <c r="K33" s="49">
        <f t="shared" ca="1" si="170"/>
        <v>2.7513553406974749E-4</v>
      </c>
      <c r="L33" s="56"/>
      <c r="M33" s="53" t="str">
        <f ca="1">VLOOKUP($D33,'Metric Nature'!$C:$D,2,0)&amp;IF(($N33&lt;(CA33)),"Below",IF(($N33&gt;(BZ33)),"Above","Within"))</f>
        <v>PositiveWithin</v>
      </c>
      <c r="N33" s="55">
        <f t="shared" ca="1" si="156"/>
        <v>8.1018231273608087E-3</v>
      </c>
      <c r="O33" s="55">
        <f t="shared" ca="1" si="157"/>
        <v>7.7402381776425101E-3</v>
      </c>
      <c r="P33" s="55">
        <f t="shared" ca="1" si="192"/>
        <v>4.6714964245251261E-2</v>
      </c>
      <c r="Q33" s="55">
        <f t="shared" ca="1" si="193"/>
        <v>7.8297015265267802E-3</v>
      </c>
      <c r="R33" s="48">
        <f t="shared" ca="1" si="194"/>
        <v>3.4755041416596688E-2</v>
      </c>
      <c r="S33" s="49">
        <f t="shared" ca="1" si="174"/>
        <v>1.5597676629563299E-4</v>
      </c>
      <c r="T33" s="56"/>
      <c r="U33" s="53" t="str">
        <f ca="1">VLOOKUP($D33,'Metric Nature'!$C:$D,2,0)&amp;IF(($V33&lt;(DA33)),"Below",IF(($V33&gt;(CZ33)),"Above","Within"))</f>
        <v>PositiveWithin</v>
      </c>
      <c r="V33" s="55">
        <f t="shared" ca="1" si="158"/>
        <v>2.2599117539304544E-2</v>
      </c>
      <c r="W33" s="55">
        <f t="shared" ca="1" si="159"/>
        <v>2.0266976993731745E-2</v>
      </c>
      <c r="X33" s="78">
        <f t="shared" ca="1" si="195"/>
        <v>0.11507096229961147</v>
      </c>
      <c r="Y33" s="55">
        <f t="shared" ca="1" si="196"/>
        <v>2.1246463053919046E-2</v>
      </c>
      <c r="Z33" s="78">
        <f t="shared" ca="1" si="197"/>
        <v>6.3664925402065531E-2</v>
      </c>
      <c r="AA33" s="49">
        <f t="shared" ca="1" si="178"/>
        <v>6.8392685820021777E-4</v>
      </c>
      <c r="AB33" s="56"/>
      <c r="AC33" s="46" t="s">
        <v>349</v>
      </c>
      <c r="AI33" s="7" t="s">
        <v>24</v>
      </c>
      <c r="AJ33" s="145">
        <f ca="1">(SUM(OFFSET(Data!$A$1,MATCH(($AI33),Data!$C:$C,0)-1,MATCH(Weekly!AJ$9,Data!$2:$2,0)-1,2,COUNTIF(Data!$2:$2,Weekly!AJ$9))))/AJ$11</f>
        <v>1.0941834410958045E-2</v>
      </c>
      <c r="AK33" s="145">
        <f ca="1">(SUM(OFFSET(Data!$A$1,MATCH(($AI33),Data!$C:$C,0)-1,MATCH(Weekly!AK$9,Data!$2:$2,0)-1,2,COUNTIF(Data!$2:$2,Weekly!AK$9))))/AK$11</f>
        <v>1.1179163775075336E-2</v>
      </c>
      <c r="AL33" s="145">
        <f ca="1">(SUM(OFFSET(Data!$A$1,MATCH(($AI33),Data!$C:$C,0)-1,MATCH(Weekly!AL$9,Data!$2:$2,0)-1,2,COUNTIF(Data!$2:$2,Weekly!AL$9))))/AL$11</f>
        <v>1.0940422519804769E-2</v>
      </c>
      <c r="AM33" s="145">
        <f ca="1">(SUM(OFFSET(Data!$A$1,MATCH(($AI33),Data!$C:$C,0)-1,MATCH(Weekly!AM$9,Data!$2:$2,0)-1,2,COUNTIF(Data!$2:$2,Weekly!AM$9))))/AM$11</f>
        <v>1.1698783512949451E-2</v>
      </c>
      <c r="AN33" s="145">
        <f ca="1">(SUM(OFFSET(Data!$A$1,MATCH(($AI33),Data!$C:$C,0)-1,MATCH(Weekly!AN$9,Data!$2:$2,0)-1,2,COUNTIF(Data!$2:$2,Weekly!AN$9))))/AN$11</f>
        <v>1.1133277377410739E-2</v>
      </c>
      <c r="AO33" s="145">
        <f ca="1">(SUM(OFFSET(Data!$A$1,MATCH(($AI33),Data!$C:$C,0)-1,MATCH(Weekly!AO$9,Data!$2:$2,0)-1,2,COUNTIF(Data!$2:$2,Weekly!AO$9))))/AO$11</f>
        <v>1.0882868425723245E-2</v>
      </c>
      <c r="AP33" s="145">
        <f ca="1">(SUM(OFFSET(Data!$A$1,MATCH(($AI33),Data!$C:$C,0)-1,MATCH(Weekly!AP$9,Data!$2:$2,0)-1,2,COUNTIF(Data!$2:$2,Weekly!AP$9))))/AP$11</f>
        <v>1.0872402669022178E-2</v>
      </c>
      <c r="AQ33" s="145">
        <f ca="1">(SUM(OFFSET(Data!$A$1,MATCH(($AI33),Data!$C:$C,0)-1,MATCH(Weekly!AQ$9,Data!$2:$2,0)-1,2,COUNTIF(Data!$2:$2,Weekly!AQ$9))))/AQ$11</f>
        <v>1.1314276001875368E-2</v>
      </c>
      <c r="AR33" s="145">
        <f ca="1">(SUM(OFFSET(Data!$A$1,MATCH(($AI33),Data!$C:$C,0)-1,MATCH(Weekly!AR$9,Data!$2:$2,0)-1,2,COUNTIF(Data!$2:$2,Weekly!AR$9))))/AR$11</f>
        <v>1.1172756630235349E-2</v>
      </c>
      <c r="AS33" s="145">
        <f ca="1">(SUM(OFFSET(Data!$A$1,MATCH(($AI33),Data!$C:$C,0)-1,MATCH(Weekly!AS$9,Data!$2:$2,0)-1,2,COUNTIF(Data!$2:$2,Weekly!AS$9))))/AS$11</f>
        <v>1.0690506592419033E-2</v>
      </c>
      <c r="AT33" s="145">
        <f ca="1">(SUM(OFFSET(Data!$A$1,MATCH(($AI33),Data!$C:$C,0)-1,MATCH(Weekly!AT$9,Data!$2:$2,0)-1,2,COUNTIF(Data!$2:$2,Weekly!AT$9))))/AT$11</f>
        <v>1.1492423607494747E-2</v>
      </c>
      <c r="AU33" s="145">
        <f ca="1">(SUM(OFFSET(Data!$A$1,MATCH(($AI33),Data!$C:$C,0)-1,MATCH(Weekly!AU$9,Data!$2:$2,0)-1,2,COUNTIF(Data!$2:$2,Weekly!AU$9))))/AU$11</f>
        <v>1.0956362850188651E-2</v>
      </c>
      <c r="AV33" s="14"/>
      <c r="AW33" s="12">
        <f t="shared" ca="1" si="179"/>
        <v>1.0911645472764006E-2</v>
      </c>
      <c r="AX33" s="12">
        <f t="shared" ca="1" si="180"/>
        <v>1.1246719888475351E-2</v>
      </c>
      <c r="AY33" s="12">
        <f t="shared" ca="1" si="198"/>
        <v>3.35074415711345E-4</v>
      </c>
      <c r="AZ33" s="12">
        <f t="shared" ca="1" si="199"/>
        <v>1.149802570025886E-2</v>
      </c>
      <c r="BA33" s="12">
        <f t="shared" ca="1" si="200"/>
        <v>1.0660339660980497E-2</v>
      </c>
      <c r="BB33" s="43"/>
      <c r="BC33" s="12">
        <f t="shared" ca="1" si="181"/>
        <v>2.7513553406974749E-4</v>
      </c>
      <c r="BD33" s="12">
        <f t="shared" ca="1" si="208"/>
        <v>1.1009916294642234E-2</v>
      </c>
      <c r="BE33" s="104"/>
      <c r="BF33" s="104"/>
      <c r="BG33" s="1"/>
      <c r="BH33" s="7" t="s">
        <v>24</v>
      </c>
      <c r="BI33" s="7" t="s">
        <v>3</v>
      </c>
      <c r="BJ33" s="145">
        <f ca="1">(SUM(OFFSET(Data!$A$1,MATCH(($BH33&amp;$BI33),Data!$B:$B,0)-1,MATCH(Weekly!BJ$9,Data!$2:$2,0)-1,1,COUNTIF(Data!$2:$2,Weekly!BJ$9))))/BJ$27</f>
        <v>7.7553624332492663E-3</v>
      </c>
      <c r="BK33" s="145">
        <f ca="1">(SUM(OFFSET(Data!$A$1,MATCH(($BH33&amp;$BI33),Data!$B:$B,0)-1,MATCH(Weekly!BK$9,Data!$2:$2,0)-1,1,COUNTIF(Data!$2:$2,Weekly!BK$9))))/BK$27</f>
        <v>8.0406949598210986E-3</v>
      </c>
      <c r="BL33" s="145">
        <f ca="1">(SUM(OFFSET(Data!$A$1,MATCH(($BH33&amp;$BI33),Data!$B:$B,0)-1,MATCH(Weekly!BL$9,Data!$2:$2,0)-1,1,COUNTIF(Data!$2:$2,Weekly!BL$9))))/BL$27</f>
        <v>7.8545271167914897E-3</v>
      </c>
      <c r="BM33" s="145">
        <f ca="1">(SUM(OFFSET(Data!$A$1,MATCH(($BH33&amp;$BI33),Data!$B:$B,0)-1,MATCH(Weekly!BM$9,Data!$2:$2,0)-1,1,COUNTIF(Data!$2:$2,Weekly!BM$9))))/BM$27</f>
        <v>8.308900990166887E-3</v>
      </c>
      <c r="BN33" s="145">
        <f ca="1">(SUM(OFFSET(Data!$A$1,MATCH(($BH33&amp;$BI33),Data!$B:$B,0)-1,MATCH(Weekly!BN$9,Data!$2:$2,0)-1,1,COUNTIF(Data!$2:$2,Weekly!BN$9))))/BN$27</f>
        <v>7.9074088874680308E-3</v>
      </c>
      <c r="BO33" s="145">
        <f ca="1">(SUM(OFFSET(Data!$A$1,MATCH(($BH33&amp;$BI33),Data!$B:$B,0)-1,MATCH(Weekly!BO$9,Data!$2:$2,0)-1,1,COUNTIF(Data!$2:$2,Weekly!BO$9))))/BO$27</f>
        <v>7.8640213114734153E-3</v>
      </c>
      <c r="BP33" s="145">
        <f ca="1">(SUM(OFFSET(Data!$A$1,MATCH(($BH33&amp;$BI33),Data!$B:$B,0)-1,MATCH(Weekly!BP$9,Data!$2:$2,0)-1,1,COUNTIF(Data!$2:$2,Weekly!BP$9))))/BP$27</f>
        <v>7.7743341243969892E-3</v>
      </c>
      <c r="BQ33" s="145">
        <f ca="1">(SUM(OFFSET(Data!$A$1,MATCH(($BH33&amp;$BI33),Data!$B:$B,0)-1,MATCH(Weekly!BQ$9,Data!$2:$2,0)-1,1,COUNTIF(Data!$2:$2,Weekly!BQ$9))))/BQ$27</f>
        <v>7.9511841340841518E-3</v>
      </c>
      <c r="BR33" s="145">
        <f ca="1">(SUM(OFFSET(Data!$A$1,MATCH(($BH33&amp;$BI33),Data!$B:$B,0)-1,MATCH(Weekly!BR$9,Data!$2:$2,0)-1,1,COUNTIF(Data!$2:$2,Weekly!BR$9))))/BR$27</f>
        <v>7.8570842800426439E-3</v>
      </c>
      <c r="BS33" s="145">
        <f ca="1">(SUM(OFFSET(Data!$A$1,MATCH(($BH33&amp;$BI33),Data!$B:$B,0)-1,MATCH(Weekly!BS$9,Data!$2:$2,0)-1,1,COUNTIF(Data!$2:$2,Weekly!BS$9))))/BS$27</f>
        <v>7.7402381776425101E-3</v>
      </c>
      <c r="BT33" s="145">
        <f ca="1">(SUM(OFFSET(Data!$A$1,MATCH(($BH33&amp;$BI33),Data!$B:$B,0)-1,MATCH(Weekly!BT$9,Data!$2:$2,0)-1,1,COUNTIF(Data!$2:$2,Weekly!BT$9))))/BT$27</f>
        <v>8.1018231273608087E-3</v>
      </c>
      <c r="BU33" s="145">
        <f ca="1">(SUM(OFFSET(Data!$A$1,MATCH(($BH33&amp;$BI33),Data!$B:$B,0)-1,MATCH(Weekly!BU$9,Data!$2:$2,0)-1,1,COUNTIF(Data!$2:$2,Weekly!BU$9))))/BU$27</f>
        <v>7.9165365611740725E-3</v>
      </c>
      <c r="BV33" s="13"/>
      <c r="BW33" s="12">
        <f t="shared" ca="1" si="182"/>
        <v>7.8144306205942399E-3</v>
      </c>
      <c r="BX33" s="12">
        <f t="shared" ca="1" si="183"/>
        <v>7.9959395469526261E-3</v>
      </c>
      <c r="BY33" s="12">
        <f t="shared" ca="1" si="201"/>
        <v>1.815089263583862E-4</v>
      </c>
      <c r="BZ33" s="12">
        <f t="shared" ca="1" si="202"/>
        <v>8.1320712417214149E-3</v>
      </c>
      <c r="CA33" s="12">
        <f t="shared" ca="1" si="203"/>
        <v>7.6782989258254502E-3</v>
      </c>
      <c r="CB33" s="43"/>
      <c r="CC33" s="12">
        <f t="shared" ca="1" si="185"/>
        <v>1.5597676629563299E-4</v>
      </c>
      <c r="CD33" s="12">
        <f t="shared" ca="1" si="209"/>
        <v>7.8297015265267802E-3</v>
      </c>
      <c r="CE33" s="104"/>
      <c r="CF33" s="104"/>
      <c r="CG33" s="1"/>
      <c r="CH33" s="7" t="s">
        <v>24</v>
      </c>
      <c r="CI33" s="7" t="s">
        <v>4</v>
      </c>
      <c r="CJ33" s="145">
        <f ca="1">(SUM(OFFSET(Data!$A$1,MATCH(($CH33&amp;$CI33),Data!$B:$B,0)-1,MATCH(Weekly!CJ$9,Data!$2:$2,0)-1,1,COUNTIF(Data!$2:$2,Weekly!CJ$9))))/CJ$27</f>
        <v>2.1409574468085106E-2</v>
      </c>
      <c r="CK33" s="145">
        <f ca="1">(SUM(OFFSET(Data!$A$1,MATCH(($CH33&amp;$CI33),Data!$B:$B,0)-1,MATCH(Weekly!CK$9,Data!$2:$2,0)-1,1,COUNTIF(Data!$2:$2,Weekly!CK$9))))/CK$27</f>
        <v>2.1416041034657333E-2</v>
      </c>
      <c r="CL33" s="145">
        <f ca="1">(SUM(OFFSET(Data!$A$1,MATCH(($CH33&amp;$CI33),Data!$B:$B,0)-1,MATCH(Weekly!CL$9,Data!$2:$2,0)-1,1,COUNTIF(Data!$2:$2,Weekly!CL$9))))/CL$27</f>
        <v>2.1121376846391732E-2</v>
      </c>
      <c r="CM33" s="145">
        <f ca="1">(SUM(OFFSET(Data!$A$1,MATCH(($CH33&amp;$CI33),Data!$B:$B,0)-1,MATCH(Weekly!CM$9,Data!$2:$2,0)-1,1,COUNTIF(Data!$2:$2,Weekly!CM$9))))/CM$27</f>
        <v>2.2573736560685332E-2</v>
      </c>
      <c r="CN33" s="145">
        <f ca="1">(SUM(OFFSET(Data!$A$1,MATCH(($CH33&amp;$CI33),Data!$B:$B,0)-1,MATCH(Weekly!CN$9,Data!$2:$2,0)-1,1,COUNTIF(Data!$2:$2,Weekly!CN$9))))/CN$27</f>
        <v>2.1519191887343483E-2</v>
      </c>
      <c r="CO33" s="145">
        <f ca="1">(SUM(OFFSET(Data!$A$1,MATCH(($CH33&amp;$CI33),Data!$B:$B,0)-1,MATCH(Weekly!CO$9,Data!$2:$2,0)-1,1,COUNTIF(Data!$2:$2,Weekly!CO$9))))/CO$27</f>
        <v>2.0792470706145347E-2</v>
      </c>
      <c r="CP33" s="145">
        <f ca="1">(SUM(OFFSET(Data!$A$1,MATCH(($CH33&amp;$CI33),Data!$B:$B,0)-1,MATCH(Weekly!CP$9,Data!$2:$2,0)-1,1,COUNTIF(Data!$2:$2,Weekly!CP$9))))/CP$27</f>
        <v>2.0867969036184833E-2</v>
      </c>
      <c r="CQ33" s="145">
        <f ca="1">(SUM(OFFSET(Data!$A$1,MATCH(($CH33&amp;$CI33),Data!$B:$B,0)-1,MATCH(Weekly!CQ$9,Data!$2:$2,0)-1,1,COUNTIF(Data!$2:$2,Weekly!CQ$9))))/CQ$27</f>
        <v>2.204254881076351E-2</v>
      </c>
      <c r="CR33" s="145">
        <f ca="1">(SUM(OFFSET(Data!$A$1,MATCH(($CH33&amp;$CI33),Data!$B:$B,0)-1,MATCH(Weekly!CR$9,Data!$2:$2,0)-1,1,COUNTIF(Data!$2:$2,Weekly!CR$9))))/CR$27</f>
        <v>2.1824884092118264E-2</v>
      </c>
      <c r="CS33" s="145">
        <f ca="1">(SUM(OFFSET(Data!$A$1,MATCH(($CH33&amp;$CI33),Data!$B:$B,0)-1,MATCH(Weekly!CS$9,Data!$2:$2,0)-1,1,COUNTIF(Data!$2:$2,Weekly!CS$9))))/CS$27</f>
        <v>2.0266976993731745E-2</v>
      </c>
      <c r="CT33" s="145">
        <f ca="1">(SUM(OFFSET(Data!$A$1,MATCH(($CH33&amp;$CI33),Data!$B:$B,0)-1,MATCH(Weekly!CT$9,Data!$2:$2,0)-1,1,COUNTIF(Data!$2:$2,Weekly!CT$9))))/CT$27</f>
        <v>2.2599117539304544E-2</v>
      </c>
      <c r="CU33" s="145">
        <f ca="1">(SUM(OFFSET(Data!$A$1,MATCH(($CH33&amp;$CI33),Data!$B:$B,0)-1,MATCH(Weekly!CU$9,Data!$2:$2,0)-1,1,COUNTIF(Data!$2:$2,Weekly!CU$9))))/CU$27</f>
        <v>2.0948028797384204E-2</v>
      </c>
      <c r="CW33" s="12">
        <f t="shared" ca="1" si="186"/>
        <v>2.0994672941288282E-2</v>
      </c>
      <c r="CX33" s="12">
        <f t="shared" ca="1" si="187"/>
        <v>2.1933716451440887E-2</v>
      </c>
      <c r="CY33" s="12">
        <f t="shared" ca="1" si="204"/>
        <v>9.390435101526047E-4</v>
      </c>
      <c r="CZ33" s="12">
        <f t="shared" ca="1" si="205"/>
        <v>2.2637999084055341E-2</v>
      </c>
      <c r="DA33" s="12">
        <f t="shared" ca="1" si="206"/>
        <v>2.0290390308673828E-2</v>
      </c>
      <c r="DB33" s="43"/>
      <c r="DC33" s="12">
        <f t="shared" ca="1" si="207"/>
        <v>6.8392685820021777E-4</v>
      </c>
      <c r="DD33" s="12">
        <f t="shared" ca="1" si="210"/>
        <v>2.1246463053919046E-2</v>
      </c>
      <c r="DE33" s="1"/>
    </row>
    <row r="34" spans="1:109" hidden="1" x14ac:dyDescent="0.35">
      <c r="D34" s="60" t="s">
        <v>352</v>
      </c>
      <c r="E34" s="75"/>
      <c r="F34" s="80"/>
      <c r="G34" s="77"/>
      <c r="H34" s="78"/>
      <c r="I34" s="74"/>
      <c r="J34" s="78"/>
      <c r="K34" s="80"/>
      <c r="L34" s="79"/>
      <c r="M34" s="75"/>
      <c r="N34" s="54"/>
      <c r="O34" s="54"/>
      <c r="P34" s="55"/>
      <c r="Q34" s="54"/>
      <c r="R34" s="48"/>
      <c r="S34" s="49">
        <f t="shared" si="174"/>
        <v>0</v>
      </c>
      <c r="T34" s="56"/>
      <c r="U34" s="75"/>
      <c r="V34" s="54"/>
      <c r="W34" s="54"/>
      <c r="X34" s="78"/>
      <c r="Y34" s="49"/>
      <c r="Z34" s="78"/>
      <c r="AA34" s="80"/>
      <c r="AB34" s="79"/>
      <c r="AC34" s="46"/>
      <c r="AI34" s="7"/>
      <c r="AJ34" s="9"/>
      <c r="AK34" s="7"/>
      <c r="AL34" s="12"/>
      <c r="AM34" s="12"/>
      <c r="AN34" s="12"/>
      <c r="AO34" s="9"/>
      <c r="AP34" s="12"/>
      <c r="AQ34" s="12"/>
      <c r="AR34" s="12"/>
      <c r="AS34" s="12"/>
      <c r="AT34" s="9"/>
      <c r="AU34" s="142"/>
      <c r="AV34" s="14"/>
      <c r="AW34" s="12"/>
      <c r="AX34" s="12"/>
      <c r="AY34" s="12"/>
      <c r="AZ34" s="12"/>
      <c r="BA34" s="12"/>
      <c r="BB34" s="14"/>
      <c r="BC34" s="12"/>
      <c r="BD34" s="12"/>
      <c r="BE34" s="104"/>
      <c r="BF34" s="104"/>
      <c r="BG34" s="1"/>
      <c r="BH34" s="7"/>
      <c r="BI34" s="7"/>
      <c r="BJ34" s="9"/>
      <c r="BK34" s="7"/>
      <c r="BL34" s="12"/>
      <c r="BM34" s="12"/>
      <c r="BN34" s="12"/>
      <c r="BO34" s="9"/>
      <c r="BP34" s="12"/>
      <c r="BQ34" s="12"/>
      <c r="BR34" s="12"/>
      <c r="BS34" s="12"/>
      <c r="BT34" s="9"/>
      <c r="BU34" s="142"/>
      <c r="BV34" s="13"/>
      <c r="BW34" s="40"/>
      <c r="BX34" s="40"/>
      <c r="BY34" s="40"/>
      <c r="BZ34" s="40"/>
      <c r="CA34" s="40"/>
      <c r="CB34" s="43"/>
      <c r="CC34" s="12"/>
      <c r="CD34" s="12"/>
      <c r="CE34" s="104"/>
      <c r="CF34" s="104"/>
      <c r="CG34" s="1"/>
      <c r="CH34" s="7"/>
      <c r="CI34" s="7"/>
      <c r="CJ34" s="9"/>
      <c r="CK34" s="7"/>
      <c r="CL34" s="12"/>
      <c r="CM34" s="12"/>
      <c r="CN34" s="12"/>
      <c r="CO34" s="9"/>
      <c r="CP34" s="12"/>
      <c r="CQ34" s="12"/>
      <c r="CR34" s="12"/>
      <c r="CS34" s="12"/>
      <c r="CT34" s="9"/>
      <c r="CU34" s="142"/>
      <c r="CW34" s="40"/>
      <c r="CX34" s="40"/>
      <c r="CY34" s="40"/>
      <c r="CZ34" s="40"/>
      <c r="DA34" s="40"/>
      <c r="DB34" s="45"/>
      <c r="DC34" s="12"/>
      <c r="DD34" s="12"/>
      <c r="DE34" s="1"/>
    </row>
    <row r="35" spans="1:109" x14ac:dyDescent="0.35">
      <c r="A35" t="e">
        <f>VLOOKUP(D36,#REF!,2,0)</f>
        <v>#REF!</v>
      </c>
      <c r="D35" s="68" t="s">
        <v>353</v>
      </c>
      <c r="E35" s="76"/>
      <c r="F35" s="109"/>
      <c r="G35" s="82"/>
      <c r="H35" s="83"/>
      <c r="I35" s="82"/>
      <c r="J35" s="83"/>
      <c r="K35" s="83"/>
      <c r="L35" s="83"/>
      <c r="M35" s="83"/>
      <c r="N35" s="83"/>
      <c r="O35" s="83"/>
      <c r="P35" s="83"/>
      <c r="Q35" s="83"/>
      <c r="R35" s="83"/>
      <c r="S35" s="83"/>
      <c r="T35" s="83"/>
      <c r="U35" s="83"/>
      <c r="V35" s="83"/>
      <c r="W35" s="84"/>
      <c r="X35" s="86"/>
      <c r="Y35" s="82"/>
      <c r="Z35" s="86"/>
      <c r="AA35" s="82"/>
      <c r="AB35" s="63"/>
      <c r="AC35" s="46"/>
      <c r="AD35" s="1"/>
      <c r="AE35" s="1"/>
      <c r="AF35" s="1"/>
      <c r="AG35" s="1"/>
      <c r="AH35" s="1"/>
      <c r="AJ35" s="149"/>
      <c r="AO35" s="149"/>
      <c r="AT35" s="149"/>
      <c r="AU35" s="150"/>
      <c r="BJ35" s="149"/>
      <c r="BO35" s="149"/>
      <c r="BT35" s="149"/>
      <c r="BU35" s="150"/>
      <c r="CJ35" s="149"/>
      <c r="CO35" s="149"/>
      <c r="CT35" s="149"/>
      <c r="CU35" s="150"/>
      <c r="DE35" s="1"/>
    </row>
    <row r="36" spans="1:109" x14ac:dyDescent="0.35">
      <c r="A36" t="e">
        <f>VLOOKUP(D37,#REF!,2,0)</f>
        <v>#REF!</v>
      </c>
      <c r="D36" s="88" t="s">
        <v>354</v>
      </c>
      <c r="E36" s="87" t="str">
        <f ca="1">VLOOKUP($D36,'Metric Nature'!$C:$D,2,0)&amp;IF(($F36&lt;(BA36)),"Below",IF(($F36&gt;(AZ36)),"Above","Within"))</f>
        <v>PositiveWithin</v>
      </c>
      <c r="F36" s="54">
        <f t="shared" ref="F36:F54" ca="1" si="211">AT36</f>
        <v>528377</v>
      </c>
      <c r="G36" s="54">
        <f t="shared" ref="G36:G54" ca="1" si="212">AS36</f>
        <v>554158</v>
      </c>
      <c r="H36" s="55">
        <f ca="1">IFERROR(((F36-G36)/G36),0)</f>
        <v>-4.6522832838287995E-2</v>
      </c>
      <c r="I36" s="54">
        <f ca="1">BD36</f>
        <v>545624</v>
      </c>
      <c r="J36" s="55">
        <f ca="1">IFERROR(((F36-I36)/I36),0)</f>
        <v>-3.160967992610296E-2</v>
      </c>
      <c r="K36" s="81">
        <f t="shared" ref="K36:K54" ca="1" si="213">BC36</f>
        <v>97154.550835969028</v>
      </c>
      <c r="L36" s="56"/>
      <c r="M36" s="53" t="str">
        <f ca="1">VLOOKUP($D36,'Metric Nature'!$C:$D,2,0)&amp;IF(($N36&lt;(CA36)),"Below",IF(($N36&gt;(BZ36)),"Above","Within"))</f>
        <v>PositiveWithin</v>
      </c>
      <c r="N36" s="54">
        <f t="shared" ref="N36:N54" ca="1" si="214">BT36</f>
        <v>405430</v>
      </c>
      <c r="O36" s="54">
        <f t="shared" ref="O36:O54" ca="1" si="215">BS36</f>
        <v>426871</v>
      </c>
      <c r="P36" s="55">
        <f ca="1">IFERROR(((N36-O36)/O36),0)</f>
        <v>-5.0228289108419172E-2</v>
      </c>
      <c r="Q36" s="54">
        <f ca="1">CD36</f>
        <v>418800.75</v>
      </c>
      <c r="R36" s="55">
        <f ca="1">IFERROR(((N36-Q36)/Q36),0)</f>
        <v>-3.192627997920252E-2</v>
      </c>
      <c r="S36" s="81">
        <f ca="1">CC36</f>
        <v>74273.958113789049</v>
      </c>
      <c r="T36" s="56"/>
      <c r="U36" s="53" t="str">
        <f ca="1">VLOOKUP($D36,'Metric Nature'!$C:$D,2,0)&amp;IF(($V36&lt;(DA36)),"Below",IF(($V36&gt;(CZ36)),"Above","Within"))</f>
        <v>PositiveWithin</v>
      </c>
      <c r="V36" s="54">
        <f t="shared" ref="V36:V54" ca="1" si="216">CT36</f>
        <v>122947</v>
      </c>
      <c r="W36" s="54">
        <f t="shared" ref="W36:W54" ca="1" si="217">CS36</f>
        <v>127287</v>
      </c>
      <c r="X36" s="55">
        <f ca="1">IFERROR(((V36-W36)/W36),0)</f>
        <v>-3.4096176357365636E-2</v>
      </c>
      <c r="Y36" s="54">
        <f ca="1">DD36</f>
        <v>126823.25</v>
      </c>
      <c r="Z36" s="55">
        <f ca="1">IFERROR(((V36-Y36)/Y36),0)</f>
        <v>-3.0564190714242066E-2</v>
      </c>
      <c r="AA36" s="81">
        <f ca="1">DC36</f>
        <v>22933.297221991917</v>
      </c>
      <c r="AB36" s="56"/>
      <c r="AC36" s="46" t="s">
        <v>355</v>
      </c>
      <c r="AD36" s="1"/>
      <c r="AE36" s="1"/>
      <c r="AF36" s="1"/>
      <c r="AG36" s="1"/>
      <c r="AH36" s="1"/>
      <c r="AI36" s="7" t="s">
        <v>25</v>
      </c>
      <c r="AJ36" s="141">
        <f ca="1">SUM(OFFSET(Data!$A$1,MATCH(($AI36),Data!$C:$C,0)-1,MATCH(Weekly!AJ$9,Data!$2:$2,0)-1,2,COUNTIF(Data!$2:$2,Weekly!AJ$9)))</f>
        <v>573408</v>
      </c>
      <c r="AK36" s="141">
        <f ca="1">SUM(OFFSET(Data!$A$1,MATCH(($AI36),Data!$C:$C,0)-1,MATCH(Weekly!AK$9,Data!$2:$2,0)-1,2,COUNTIF(Data!$2:$2,Weekly!AK$9)))</f>
        <v>537974</v>
      </c>
      <c r="AL36" s="141">
        <f ca="1">SUM(OFFSET(Data!$A$1,MATCH(($AI36),Data!$C:$C,0)-1,MATCH(Weekly!AL$9,Data!$2:$2,0)-1,2,COUNTIF(Data!$2:$2,Weekly!AL$9)))</f>
        <v>553169</v>
      </c>
      <c r="AM36" s="141">
        <f ca="1">SUM(OFFSET(Data!$A$1,MATCH(($AI36),Data!$C:$C,0)-1,MATCH(Weekly!AM$9,Data!$2:$2,0)-1,2,COUNTIF(Data!$2:$2,Weekly!AM$9)))</f>
        <v>605208</v>
      </c>
      <c r="AN36" s="141">
        <f ca="1">SUM(OFFSET(Data!$A$1,MATCH(($AI36),Data!$C:$C,0)-1,MATCH(Weekly!AN$9,Data!$2:$2,0)-1,2,COUNTIF(Data!$2:$2,Weekly!AN$9)))</f>
        <v>552321</v>
      </c>
      <c r="AO36" s="141">
        <f ca="1">SUM(OFFSET(Data!$A$1,MATCH(($AI36),Data!$C:$C,0)-1,MATCH(Weekly!AO$9,Data!$2:$2,0)-1,2,COUNTIF(Data!$2:$2,Weekly!AO$9)))</f>
        <v>546486</v>
      </c>
      <c r="AP36" s="141">
        <f ca="1">SUM(OFFSET(Data!$A$1,MATCH(($AI36),Data!$C:$C,0)-1,MATCH(Weekly!AP$9,Data!$2:$2,0)-1,2,COUNTIF(Data!$2:$2,Weekly!AP$9)))</f>
        <v>524757</v>
      </c>
      <c r="AQ36" s="141">
        <f ca="1">SUM(OFFSET(Data!$A$1,MATCH(($AI36),Data!$C:$C,0)-1,MATCH(Weekly!AQ$9,Data!$2:$2,0)-1,2,COUNTIF(Data!$2:$2,Weekly!AQ$9)))</f>
        <v>542200</v>
      </c>
      <c r="AR36" s="141">
        <f ca="1">SUM(OFFSET(Data!$A$1,MATCH(($AI36),Data!$C:$C,0)-1,MATCH(Weekly!AR$9,Data!$2:$2,0)-1,2,COUNTIF(Data!$2:$2,Weekly!AR$9)))</f>
        <v>561381</v>
      </c>
      <c r="AS36" s="141">
        <f ca="1">SUM(OFFSET(Data!$A$1,MATCH(($AI36),Data!$C:$C,0)-1,MATCH(Weekly!AS$9,Data!$2:$2,0)-1,2,COUNTIF(Data!$2:$2,Weekly!AS$9)))</f>
        <v>554158</v>
      </c>
      <c r="AT36" s="141">
        <f ca="1">SUM(OFFSET(Data!$A$1,MATCH(($AI36),Data!$C:$C,0)-1,MATCH(Weekly!AT$9,Data!$2:$2,0)-1,2,COUNTIF(Data!$2:$2,Weekly!AT$9)))</f>
        <v>528377</v>
      </c>
      <c r="AU36" s="141">
        <f ca="1">SUM(OFFSET(Data!$A$1,MATCH(($AI36),Data!$C:$C,0)-1,MATCH(Weekly!AU$9,Data!$2:$2,0)-1,2,COUNTIF(Data!$2:$2,Weekly!AU$9)))</f>
        <v>209007</v>
      </c>
      <c r="AV36" s="14"/>
      <c r="AW36" s="8">
        <f ca="1">_xlfn.QUARTILE.INC($AJ36:$AT36,1)</f>
        <v>540087</v>
      </c>
      <c r="AX36" s="8">
        <f ca="1">_xlfn.QUARTILE.INC($AJ36:$AT36,3)</f>
        <v>557769.5</v>
      </c>
      <c r="AY36" s="8">
        <f t="shared" ref="AY36:AY37" ca="1" si="218">AX36-AW36</f>
        <v>17682.5</v>
      </c>
      <c r="AZ36" s="8">
        <f t="shared" ref="AZ36" ca="1" si="219">AX36+(0.75*AY36)</f>
        <v>571031.375</v>
      </c>
      <c r="BA36" s="8">
        <f t="shared" ref="BA36" ca="1" si="220">AW36-(0.75*AY36)</f>
        <v>526825.125</v>
      </c>
      <c r="BB36" s="14"/>
      <c r="BC36" s="9">
        <f ca="1">_xlfn.STDEV.P(AJ36:AU36)</f>
        <v>97154.550835969028</v>
      </c>
      <c r="BD36" s="9">
        <f ca="1">AVERAGE(AP36:AS36)</f>
        <v>545624</v>
      </c>
      <c r="BE36" s="147"/>
      <c r="BF36" s="147"/>
      <c r="BG36" s="1"/>
      <c r="BH36" s="7" t="s">
        <v>25</v>
      </c>
      <c r="BI36" s="7" t="s">
        <v>3</v>
      </c>
      <c r="BJ36" s="141">
        <f ca="1">SUM(OFFSET(Data!$A$1,MATCH(($BH36&amp;$BI36),Data!$B:$B,0)-1,MATCH(Weekly!BJ$9,Data!$2:$2,0)-1,1,COUNTIF(Data!$2:$2,Weekly!BJ$9)))</f>
        <v>442041</v>
      </c>
      <c r="BK36" s="141">
        <f ca="1">SUM(OFFSET(Data!$A$1,MATCH(($BH36&amp;$BI36),Data!$B:$B,0)-1,MATCH(Weekly!BK$9,Data!$2:$2,0)-1,1,COUNTIF(Data!$2:$2,Weekly!BK$9)))</f>
        <v>414855</v>
      </c>
      <c r="BL36" s="141">
        <f ca="1">SUM(OFFSET(Data!$A$1,MATCH(($BH36&amp;$BI36),Data!$B:$B,0)-1,MATCH(Weekly!BL$9,Data!$2:$2,0)-1,1,COUNTIF(Data!$2:$2,Weekly!BL$9)))</f>
        <v>427173</v>
      </c>
      <c r="BM36" s="141">
        <f ca="1">SUM(OFFSET(Data!$A$1,MATCH(($BH36&amp;$BI36),Data!$B:$B,0)-1,MATCH(Weekly!BM$9,Data!$2:$2,0)-1,1,COUNTIF(Data!$2:$2,Weekly!BM$9)))</f>
        <v>462472</v>
      </c>
      <c r="BN36" s="141">
        <f ca="1">SUM(OFFSET(Data!$A$1,MATCH(($BH36&amp;$BI36),Data!$B:$B,0)-1,MATCH(Weekly!BN$9,Data!$2:$2,0)-1,1,COUNTIF(Data!$2:$2,Weekly!BN$9)))</f>
        <v>423573</v>
      </c>
      <c r="BO36" s="141">
        <f ca="1">SUM(OFFSET(Data!$A$1,MATCH(($BH36&amp;$BI36),Data!$B:$B,0)-1,MATCH(Weekly!BO$9,Data!$2:$2,0)-1,1,COUNTIF(Data!$2:$2,Weekly!BO$9)))</f>
        <v>420567</v>
      </c>
      <c r="BP36" s="141">
        <f ca="1">SUM(OFFSET(Data!$A$1,MATCH(($BH36&amp;$BI36),Data!$B:$B,0)-1,MATCH(Weekly!BP$9,Data!$2:$2,0)-1,1,COUNTIF(Data!$2:$2,Weekly!BP$9)))</f>
        <v>403359</v>
      </c>
      <c r="BQ36" s="141">
        <f ca="1">SUM(OFFSET(Data!$A$1,MATCH(($BH36&amp;$BI36),Data!$B:$B,0)-1,MATCH(Weekly!BQ$9,Data!$2:$2,0)-1,1,COUNTIF(Data!$2:$2,Weekly!BQ$9)))</f>
        <v>414666</v>
      </c>
      <c r="BR36" s="141">
        <f ca="1">SUM(OFFSET(Data!$A$1,MATCH(($BH36&amp;$BI36),Data!$B:$B,0)-1,MATCH(Weekly!BR$9,Data!$2:$2,0)-1,1,COUNTIF(Data!$2:$2,Weekly!BR$9)))</f>
        <v>430307</v>
      </c>
      <c r="BS36" s="141">
        <f ca="1">SUM(OFFSET(Data!$A$1,MATCH(($BH36&amp;$BI36),Data!$B:$B,0)-1,MATCH(Weekly!BS$9,Data!$2:$2,0)-1,1,COUNTIF(Data!$2:$2,Weekly!BS$9)))</f>
        <v>426871</v>
      </c>
      <c r="BT36" s="141">
        <f ca="1">SUM(OFFSET(Data!$A$1,MATCH(($BH36&amp;$BI36),Data!$B:$B,0)-1,MATCH(Weekly!BT$9,Data!$2:$2,0)-1,1,COUNTIF(Data!$2:$2,Weekly!BT$9)))</f>
        <v>405430</v>
      </c>
      <c r="BU36" s="141">
        <f ca="1">SUM(OFFSET(Data!$A$1,MATCH(($BH36&amp;$BI36),Data!$B:$B,0)-1,MATCH(Weekly!BU$9,Data!$2:$2,0)-1,1,COUNTIF(Data!$2:$2,Weekly!BU$9)))</f>
        <v>161702</v>
      </c>
      <c r="BV36" s="13"/>
      <c r="BW36" s="8">
        <f ca="1">_xlfn.QUARTILE.INC($BJ36:$BT36,1)</f>
        <v>414760.5</v>
      </c>
      <c r="BX36" s="8">
        <f ca="1">_xlfn.QUARTILE.INC($BJ36:$BT36,3)</f>
        <v>428740</v>
      </c>
      <c r="BY36" s="8">
        <f t="shared" ref="BY36:BY37" ca="1" si="221">BX36-BW36</f>
        <v>13979.5</v>
      </c>
      <c r="BZ36" s="8">
        <f t="shared" ref="BZ36:BZ37" ca="1" si="222">BX36+(0.75*BY36)</f>
        <v>439224.625</v>
      </c>
      <c r="CA36" s="8">
        <f ca="1">BW36-(0.75*BY36)</f>
        <v>404275.875</v>
      </c>
      <c r="CB36" s="41"/>
      <c r="CC36" s="9">
        <f ca="1">_xlfn.STDEV.P(BJ36:BU36)</f>
        <v>74273.958113789049</v>
      </c>
      <c r="CD36" s="9">
        <f ca="1">AVERAGE(BP36:BS36)</f>
        <v>418800.75</v>
      </c>
      <c r="CE36" s="147"/>
      <c r="CF36" s="147"/>
      <c r="CG36" s="1"/>
      <c r="CH36" s="7" t="s">
        <v>25</v>
      </c>
      <c r="CI36" s="7" t="s">
        <v>4</v>
      </c>
      <c r="CJ36" s="141">
        <f ca="1">SUM(OFFSET(Data!$A$1,MATCH(($CH36&amp;$CI36),Data!$B:$B,0)-1,MATCH(Weekly!CJ$9,Data!$2:$2,0)-1,1,COUNTIF(Data!$2:$2,Weekly!CJ$9)))</f>
        <v>131367</v>
      </c>
      <c r="CK36" s="141">
        <f ca="1">SUM(OFFSET(Data!$A$1,MATCH(($CH36&amp;$CI36),Data!$B:$B,0)-1,MATCH(Weekly!CK$9,Data!$2:$2,0)-1,1,COUNTIF(Data!$2:$2,Weekly!CK$9)))</f>
        <v>123119</v>
      </c>
      <c r="CL36" s="141">
        <f ca="1">SUM(OFFSET(Data!$A$1,MATCH(($CH36&amp;$CI36),Data!$B:$B,0)-1,MATCH(Weekly!CL$9,Data!$2:$2,0)-1,1,COUNTIF(Data!$2:$2,Weekly!CL$9)))</f>
        <v>125996</v>
      </c>
      <c r="CM36" s="141">
        <f ca="1">SUM(OFFSET(Data!$A$1,MATCH(($CH36&amp;$CI36),Data!$B:$B,0)-1,MATCH(Weekly!CM$9,Data!$2:$2,0)-1,1,COUNTIF(Data!$2:$2,Weekly!CM$9)))</f>
        <v>142736</v>
      </c>
      <c r="CN36" s="141">
        <f ca="1">SUM(OFFSET(Data!$A$1,MATCH(($CH36&amp;$CI36),Data!$B:$B,0)-1,MATCH(Weekly!CN$9,Data!$2:$2,0)-1,1,COUNTIF(Data!$2:$2,Weekly!CN$9)))</f>
        <v>128748</v>
      </c>
      <c r="CO36" s="141">
        <f ca="1">SUM(OFFSET(Data!$A$1,MATCH(($CH36&amp;$CI36),Data!$B:$B,0)-1,MATCH(Weekly!CO$9,Data!$2:$2,0)-1,1,COUNTIF(Data!$2:$2,Weekly!CO$9)))</f>
        <v>125919</v>
      </c>
      <c r="CP36" s="141">
        <f ca="1">SUM(OFFSET(Data!$A$1,MATCH(($CH36&amp;$CI36),Data!$B:$B,0)-1,MATCH(Weekly!CP$9,Data!$2:$2,0)-1,1,COUNTIF(Data!$2:$2,Weekly!CP$9)))</f>
        <v>121398</v>
      </c>
      <c r="CQ36" s="141">
        <f ca="1">SUM(OFFSET(Data!$A$1,MATCH(($CH36&amp;$CI36),Data!$B:$B,0)-1,MATCH(Weekly!CQ$9,Data!$2:$2,0)-1,1,COUNTIF(Data!$2:$2,Weekly!CQ$9)))</f>
        <v>127534</v>
      </c>
      <c r="CR36" s="141">
        <f ca="1">SUM(OFFSET(Data!$A$1,MATCH(($CH36&amp;$CI36),Data!$B:$B,0)-1,MATCH(Weekly!CR$9,Data!$2:$2,0)-1,1,COUNTIF(Data!$2:$2,Weekly!CR$9)))</f>
        <v>131074</v>
      </c>
      <c r="CS36" s="141">
        <f ca="1">SUM(OFFSET(Data!$A$1,MATCH(($CH36&amp;$CI36),Data!$B:$B,0)-1,MATCH(Weekly!CS$9,Data!$2:$2,0)-1,1,COUNTIF(Data!$2:$2,Weekly!CS$9)))</f>
        <v>127287</v>
      </c>
      <c r="CT36" s="141">
        <f ca="1">SUM(OFFSET(Data!$A$1,MATCH(($CH36&amp;$CI36),Data!$B:$B,0)-1,MATCH(Weekly!CT$9,Data!$2:$2,0)-1,1,COUNTIF(Data!$2:$2,Weekly!CT$9)))</f>
        <v>122947</v>
      </c>
      <c r="CU36" s="141">
        <f ca="1">SUM(OFFSET(Data!$A$1,MATCH(($CH36&amp;$CI36),Data!$B:$B,0)-1,MATCH(Weekly!CU$9,Data!$2:$2,0)-1,1,COUNTIF(Data!$2:$2,Weekly!CU$9)))</f>
        <v>47305</v>
      </c>
      <c r="CW36" s="8">
        <f ca="1">_xlfn.QUARTILE.INC($CJ36:$CT36,1)</f>
        <v>124519</v>
      </c>
      <c r="CX36" s="8">
        <f ca="1">_xlfn.QUARTILE.INC($CJ36:$CT36,3)</f>
        <v>129911</v>
      </c>
      <c r="CY36" s="8">
        <f t="shared" ref="CY36:CY37" ca="1" si="223">CX36-CW36</f>
        <v>5392</v>
      </c>
      <c r="CZ36" s="8">
        <f t="shared" ref="CZ36:CZ37" ca="1" si="224">CX36+(0.75*CY36)</f>
        <v>133955</v>
      </c>
      <c r="DA36" s="8">
        <f ca="1">CW36-(0.75*CY36)</f>
        <v>120475</v>
      </c>
      <c r="DB36" s="41"/>
      <c r="DC36" s="9">
        <f ca="1">_xlfn.STDEV.P(CJ36:CU36)</f>
        <v>22933.297221991917</v>
      </c>
      <c r="DD36" s="9">
        <f ca="1">AVERAGE(CP36:CS36)</f>
        <v>126823.25</v>
      </c>
      <c r="DE36" s="1"/>
    </row>
    <row r="37" spans="1:109" hidden="1" x14ac:dyDescent="0.35">
      <c r="D37" s="89" t="s">
        <v>359</v>
      </c>
      <c r="E37" s="87" t="str">
        <f ca="1">VLOOKUP($D37,'Metric Nature'!$C:$D,2,0)&amp;IF(($F37&lt;(BA37)),"Below",IF(($F37&gt;(AZ37)),"Above","Within"))</f>
        <v>PositiveWithin</v>
      </c>
      <c r="F37" s="55">
        <f t="shared" ca="1" si="211"/>
        <v>0.38514924003126555</v>
      </c>
      <c r="G37" s="55">
        <f t="shared" ca="1" si="212"/>
        <v>0.39509309619278254</v>
      </c>
      <c r="H37" s="55">
        <f t="shared" ref="H37" ca="1" si="225">IFERROR(((F37-G37)/G37),0)</f>
        <v>-2.5168387545463383E-2</v>
      </c>
      <c r="I37" s="55">
        <f t="shared" ref="I37" ca="1" si="226">BD37</f>
        <v>0.3939127494391742</v>
      </c>
      <c r="J37" s="55">
        <f t="shared" ref="J37" ca="1" si="227">IFERROR(((F37-I37)/I37),0)</f>
        <v>-2.2247336295627734E-2</v>
      </c>
      <c r="K37" s="48">
        <f t="shared" ca="1" si="213"/>
        <v>1.3963138084010429E-2</v>
      </c>
      <c r="L37" s="56"/>
      <c r="M37" s="53" t="str">
        <f ca="1">VLOOKUP($D37,'Metric Nature'!$C:$D,2,0)&amp;IF(($N37&lt;(CA37)),"Below",IF(($N37&gt;(BZ37)),"Above","Within"))</f>
        <v>PositiveWithin</v>
      </c>
      <c r="N37" s="55">
        <f t="shared" ca="1" si="214"/>
        <v>0.38441161236218335</v>
      </c>
      <c r="O37" s="55">
        <f t="shared" ca="1" si="215"/>
        <v>0.39443297858135129</v>
      </c>
      <c r="P37" s="55">
        <f t="shared" ref="P37" ca="1" si="228">IFERROR(((N37-O37)/O37),0)</f>
        <v>-2.5407019096657619E-2</v>
      </c>
      <c r="Q37" s="55">
        <f t="shared" ref="Q37" ca="1" si="229">CD37</f>
        <v>0.39231305101530978</v>
      </c>
      <c r="R37" s="48">
        <f t="shared" ref="R37" ca="1" si="230">IFERROR(((N37-Q37)/Q37),0)</f>
        <v>-2.0140646946813084E-2</v>
      </c>
      <c r="S37" s="48">
        <f t="shared" ref="S37:S54" ca="1" si="231">CC37/S$36</f>
        <v>1.8015406698451178E-7</v>
      </c>
      <c r="T37" s="56"/>
      <c r="U37" s="53" t="str">
        <f ca="1">VLOOKUP($D37,'Metric Nature'!$C:$D,2,0)&amp;IF(($V37&lt;(DA37)),"Below",IF(($V37&gt;(CZ37)),"Above","Within"))</f>
        <v>PositiveWithin</v>
      </c>
      <c r="V37" s="55">
        <f t="shared" ca="1" si="216"/>
        <v>0.38758164086964303</v>
      </c>
      <c r="W37" s="55">
        <f t="shared" ca="1" si="217"/>
        <v>0.39730687344347815</v>
      </c>
      <c r="X37" s="78">
        <f t="shared" ref="X37" ca="1" si="232">IFERROR(((V37-W37)/W37),0)</f>
        <v>-2.4477886550378681E-2</v>
      </c>
      <c r="Y37" s="55">
        <f t="shared" ref="Y37" ca="1" si="233">DD37</f>
        <v>0.39919533681718455</v>
      </c>
      <c r="Z37" s="78">
        <f t="shared" ref="Z37" ca="1" si="234">IFERROR(((V37-Y37)/Y37),0)</f>
        <v>-2.9092764560173536E-2</v>
      </c>
      <c r="AA37" s="48">
        <f t="shared" ref="AA37:AA54" ca="1" si="235">DC37/AA$36</f>
        <v>7.2476018134001248E-7</v>
      </c>
      <c r="AB37" s="56"/>
      <c r="AC37" s="46" t="s">
        <v>360</v>
      </c>
      <c r="AD37" s="1"/>
      <c r="AE37" s="1"/>
      <c r="AF37" s="1"/>
      <c r="AG37" s="1"/>
      <c r="AH37" s="1"/>
      <c r="AI37" s="7" t="s">
        <v>26</v>
      </c>
      <c r="AJ37" s="145">
        <f ca="1">(SUM(OFFSET(Data!$A$1,MATCH(($AI37),Data!$C:$C,0)-1,MATCH(Weekly!AJ$9,Data!$2:$2,0)-1,2,COUNTIF(Data!$2:$2,Weekly!AJ$9))))/AJ$36</f>
        <v>0.38524227077403872</v>
      </c>
      <c r="AK37" s="145">
        <f ca="1">(SUM(OFFSET(Data!$A$1,MATCH(($AI37),Data!$C:$C,0)-1,MATCH(Weekly!AK$9,Data!$2:$2,0)-1,2,COUNTIF(Data!$2:$2,Weekly!AK$9))))/AK$36</f>
        <v>0.37347158041094924</v>
      </c>
      <c r="AL37" s="145">
        <f ca="1">(SUM(OFFSET(Data!$A$1,MATCH(($AI37),Data!$C:$C,0)-1,MATCH(Weekly!AL$9,Data!$2:$2,0)-1,2,COUNTIF(Data!$2:$2,Weekly!AL$9))))/AL$36</f>
        <v>0.36762002209089806</v>
      </c>
      <c r="AM37" s="145">
        <f ca="1">(SUM(OFFSET(Data!$A$1,MATCH(($AI37),Data!$C:$C,0)-1,MATCH(Weekly!AM$9,Data!$2:$2,0)-1,2,COUNTIF(Data!$2:$2,Weekly!AM$9))))/AM$36</f>
        <v>0.3893636567923755</v>
      </c>
      <c r="AN37" s="145">
        <f ca="1">(SUM(OFFSET(Data!$A$1,MATCH(($AI37),Data!$C:$C,0)-1,MATCH(Weekly!AN$9,Data!$2:$2,0)-1,2,COUNTIF(Data!$2:$2,Weekly!AN$9))))/AN$36</f>
        <v>0.40087919887167062</v>
      </c>
      <c r="AO37" s="145">
        <f ca="1">(SUM(OFFSET(Data!$A$1,MATCH(($AI37),Data!$C:$C,0)-1,MATCH(Weekly!AO$9,Data!$2:$2,0)-1,2,COUNTIF(Data!$2:$2,Weekly!AO$9))))/AO$36</f>
        <v>0.39912641860907688</v>
      </c>
      <c r="AP37" s="145">
        <f ca="1">(SUM(OFFSET(Data!$A$1,MATCH(($AI37),Data!$C:$C,0)-1,MATCH(Weekly!AP$9,Data!$2:$2,0)-1,2,COUNTIF(Data!$2:$2,Weekly!AP$9))))/AP$36</f>
        <v>0.38187770720543035</v>
      </c>
      <c r="AQ37" s="145">
        <f ca="1">(SUM(OFFSET(Data!$A$1,MATCH(($AI37),Data!$C:$C,0)-1,MATCH(Weekly!AQ$9,Data!$2:$2,0)-1,2,COUNTIF(Data!$2:$2,Weekly!AQ$9))))/AQ$36</f>
        <v>0.3995278495020288</v>
      </c>
      <c r="AR37" s="145">
        <f ca="1">(SUM(OFFSET(Data!$A$1,MATCH(($AI37),Data!$C:$C,0)-1,MATCH(Weekly!AR$9,Data!$2:$2,0)-1,2,COUNTIF(Data!$2:$2,Weekly!AR$9))))/AR$36</f>
        <v>0.39857423033554751</v>
      </c>
      <c r="AS37" s="145">
        <f ca="1">(SUM(OFFSET(Data!$A$1,MATCH(($AI37),Data!$C:$C,0)-1,MATCH(Weekly!AS$9,Data!$2:$2,0)-1,2,COUNTIF(Data!$2:$2,Weekly!AS$9))))/AS$36</f>
        <v>0.39509309619278254</v>
      </c>
      <c r="AT37" s="145">
        <f ca="1">(SUM(OFFSET(Data!$A$1,MATCH(($AI37),Data!$C:$C,0)-1,MATCH(Weekly!AT$9,Data!$2:$2,0)-1,2,COUNTIF(Data!$2:$2,Weekly!AT$9))))/AT$36</f>
        <v>0.38514924003126555</v>
      </c>
      <c r="AU37" s="145">
        <f ca="1">(SUM(OFFSET(Data!$A$1,MATCH(($AI37),Data!$C:$C,0)-1,MATCH(Weekly!AU$9,Data!$2:$2,0)-1,2,COUNTIF(Data!$2:$2,Weekly!AU$9))))/AU$36</f>
        <v>0.35440918246757286</v>
      </c>
      <c r="AV37" s="14"/>
      <c r="AW37" s="12">
        <f t="shared" ref="AW37:AW54" ca="1" si="236">_xlfn.QUARTILE.INC($AJ37:$AT37,1)</f>
        <v>0.38351347361834798</v>
      </c>
      <c r="AX37" s="12">
        <f t="shared" ref="AX37:AX54" ca="1" si="237">_xlfn.QUARTILE.INC($AJ37:$AT37,3)</f>
        <v>0.39885032447231217</v>
      </c>
      <c r="AY37" s="12">
        <f t="shared" ca="1" si="218"/>
        <v>1.533685085396419E-2</v>
      </c>
      <c r="AZ37" s="12">
        <f ca="1">AX37+(0.75*AY37)</f>
        <v>0.41035296261278531</v>
      </c>
      <c r="BA37" s="12">
        <f ca="1">AW37-(0.75*AY37)</f>
        <v>0.37201083547787483</v>
      </c>
      <c r="BB37" s="14"/>
      <c r="BC37" s="12">
        <f t="shared" ref="BC37:BC54" ca="1" si="238">_xlfn.STDEV.P(AJ37:AU37)</f>
        <v>1.3963138084010429E-2</v>
      </c>
      <c r="BD37" s="12">
        <f ca="1">SUMPRODUCT(AP37:AS37,AP$36:AS$36)/SUM(AP$36:AS$36)</f>
        <v>0.3939127494391742</v>
      </c>
      <c r="BE37" s="104"/>
      <c r="BF37" s="104"/>
      <c r="BG37" s="1"/>
      <c r="BH37" s="7" t="s">
        <v>26</v>
      </c>
      <c r="BI37" s="7" t="s">
        <v>3</v>
      </c>
      <c r="BJ37" s="145">
        <f ca="1">(SUM(OFFSET(Data!$A$1,MATCH(($BH37&amp;$BI37),Data!$B:$B,0)-1,MATCH(Weekly!BJ$9,Data!$2:$2,0)-1,1,COUNTIF(Data!$2:$2,Weekly!BJ$9))))/BJ$36</f>
        <v>0.38343049626618347</v>
      </c>
      <c r="BK37" s="145">
        <f ca="1">(SUM(OFFSET(Data!$A$1,MATCH(($BH37&amp;$BI37),Data!$B:$B,0)-1,MATCH(Weekly!BK$9,Data!$2:$2,0)-1,1,COUNTIF(Data!$2:$2,Weekly!BK$9))))/BK$36</f>
        <v>0.37226018729435584</v>
      </c>
      <c r="BL37" s="145">
        <f ca="1">(SUM(OFFSET(Data!$A$1,MATCH(($BH37&amp;$BI37),Data!$B:$B,0)-1,MATCH(Weekly!BL$9,Data!$2:$2,0)-1,1,COUNTIF(Data!$2:$2,Weekly!BL$9))))/BL$36</f>
        <v>0.36732658665224627</v>
      </c>
      <c r="BM37" s="145">
        <f ca="1">(SUM(OFFSET(Data!$A$1,MATCH(($BH37&amp;$BI37),Data!$B:$B,0)-1,MATCH(Weekly!BM$9,Data!$2:$2,0)-1,1,COUNTIF(Data!$2:$2,Weekly!BM$9))))/BM$36</f>
        <v>0.3853206248162051</v>
      </c>
      <c r="BN37" s="145">
        <f ca="1">(SUM(OFFSET(Data!$A$1,MATCH(($BH37&amp;$BI37),Data!$B:$B,0)-1,MATCH(Weekly!BN$9,Data!$2:$2,0)-1,1,COUNTIF(Data!$2:$2,Weekly!BN$9))))/BN$36</f>
        <v>0.39962651066050009</v>
      </c>
      <c r="BO37" s="145">
        <f ca="1">(SUM(OFFSET(Data!$A$1,MATCH(($BH37&amp;$BI37),Data!$B:$B,0)-1,MATCH(Weekly!BO$9,Data!$2:$2,0)-1,1,COUNTIF(Data!$2:$2,Weekly!BO$9))))/BO$36</f>
        <v>0.3992823973350263</v>
      </c>
      <c r="BP37" s="145">
        <f ca="1">(SUM(OFFSET(Data!$A$1,MATCH(($BH37&amp;$BI37),Data!$B:$B,0)-1,MATCH(Weekly!BP$9,Data!$2:$2,0)-1,1,COUNTIF(Data!$2:$2,Weekly!BP$9))))/BP$36</f>
        <v>0.381957511794704</v>
      </c>
      <c r="BQ37" s="145">
        <f ca="1">(SUM(OFFSET(Data!$A$1,MATCH(($BH37&amp;$BI37),Data!$B:$B,0)-1,MATCH(Weekly!BQ$9,Data!$2:$2,0)-1,1,COUNTIF(Data!$2:$2,Weekly!BQ$9))))/BQ$36</f>
        <v>0.39530610177829867</v>
      </c>
      <c r="BR37" s="145">
        <f ca="1">(SUM(OFFSET(Data!$A$1,MATCH(($BH37&amp;$BI37),Data!$B:$B,0)-1,MATCH(Weekly!BR$9,Data!$2:$2,0)-1,1,COUNTIF(Data!$2:$2,Weekly!BR$9))))/BR$36</f>
        <v>0.39703281610571056</v>
      </c>
      <c r="BS37" s="145">
        <f ca="1">(SUM(OFFSET(Data!$A$1,MATCH(($BH37&amp;$BI37),Data!$B:$B,0)-1,MATCH(Weekly!BS$9,Data!$2:$2,0)-1,1,COUNTIF(Data!$2:$2,Weekly!BS$9))))/BS$36</f>
        <v>0.39443297858135129</v>
      </c>
      <c r="BT37" s="145">
        <f ca="1">(SUM(OFFSET(Data!$A$1,MATCH(($BH37&amp;$BI37),Data!$B:$B,0)-1,MATCH(Weekly!BT$9,Data!$2:$2,0)-1,1,COUNTIF(Data!$2:$2,Weekly!BT$9))))/BT$36</f>
        <v>0.38441161236218335</v>
      </c>
      <c r="BU37" s="145">
        <f ca="1">(SUM(OFFSET(Data!$A$1,MATCH(($BH37&amp;$BI37),Data!$B:$B,0)-1,MATCH(Weekly!BU$9,Data!$2:$2,0)-1,1,COUNTIF(Data!$2:$2,Weekly!BU$9))))/BU$36</f>
        <v>0.35490593808363535</v>
      </c>
      <c r="BV37" s="13"/>
      <c r="BW37" s="12">
        <f t="shared" ref="BW37:BW54" ca="1" si="239">_xlfn.QUARTILE.INC($BJ37:$BT37,1)</f>
        <v>0.38269400403044374</v>
      </c>
      <c r="BX37" s="12">
        <f t="shared" ref="BX37:BX54" ca="1" si="240">_xlfn.QUARTILE.INC($BJ37:$BT37,3)</f>
        <v>0.39616945894200462</v>
      </c>
      <c r="BY37" s="12">
        <f t="shared" ca="1" si="221"/>
        <v>1.347545491156088E-2</v>
      </c>
      <c r="BZ37" s="12">
        <f t="shared" ca="1" si="222"/>
        <v>0.40627605012567525</v>
      </c>
      <c r="CA37" s="12">
        <f t="shared" ref="CA37:CA39" ca="1" si="241">BW37-(0.75*BY37)</f>
        <v>0.3725874128467731</v>
      </c>
      <c r="CB37" s="43"/>
      <c r="CC37" s="12">
        <f t="shared" ref="CC37:CC54" ca="1" si="242">_xlfn.STDEV.P(BJ37:BU37)</f>
        <v>1.3380755625236374E-2</v>
      </c>
      <c r="CD37" s="12">
        <f ca="1">SUMPRODUCT(BP37:BS37,BP$36:BS$36)/SUM(BP$36:BS$36)</f>
        <v>0.39231305101530978</v>
      </c>
      <c r="CE37" s="104"/>
      <c r="CF37" s="104"/>
      <c r="CG37" s="1"/>
      <c r="CH37" s="7" t="s">
        <v>26</v>
      </c>
      <c r="CI37" s="7" t="s">
        <v>4</v>
      </c>
      <c r="CJ37" s="145">
        <f ca="1">(SUM(OFFSET(Data!$A$1,MATCH(($CH37&amp;$CI37),Data!$B:$B,0)-1,MATCH(Weekly!CJ$9,Data!$2:$2,0)-1,1,COUNTIF(Data!$2:$2,Weekly!CJ$9))))/CJ$36</f>
        <v>0.39133876848828092</v>
      </c>
      <c r="CK37" s="145">
        <f ca="1">(SUM(OFFSET(Data!$A$1,MATCH(($CH37&amp;$CI37),Data!$B:$B,0)-1,MATCH(Weekly!CK$9,Data!$2:$2,0)-1,1,COUNTIF(Data!$2:$2,Weekly!CK$9))))/CK$36</f>
        <v>0.37755342392319624</v>
      </c>
      <c r="CL37" s="145">
        <f ca="1">(SUM(OFFSET(Data!$A$1,MATCH(($CH37&amp;$CI37),Data!$B:$B,0)-1,MATCH(Weekly!CL$9,Data!$2:$2,0)-1,1,COUNTIF(Data!$2:$2,Weekly!CL$9))))/CL$36</f>
        <v>0.36861487666275122</v>
      </c>
      <c r="CM37" s="145">
        <f ca="1">(SUM(OFFSET(Data!$A$1,MATCH(($CH37&amp;$CI37),Data!$B:$B,0)-1,MATCH(Weekly!CM$9,Data!$2:$2,0)-1,1,COUNTIF(Data!$2:$2,Weekly!CM$9))))/CM$36</f>
        <v>0.40246328886896088</v>
      </c>
      <c r="CN37" s="145">
        <f ca="1">(SUM(OFFSET(Data!$A$1,MATCH(($CH37&amp;$CI37),Data!$B:$B,0)-1,MATCH(Weekly!CN$9,Data!$2:$2,0)-1,1,COUNTIF(Data!$2:$2,Weekly!CN$9))))/CN$36</f>
        <v>0.40500046602665674</v>
      </c>
      <c r="CO37" s="145">
        <f ca="1">(SUM(OFFSET(Data!$A$1,MATCH(($CH37&amp;$CI37),Data!$B:$B,0)-1,MATCH(Weekly!CO$9,Data!$2:$2,0)-1,1,COUNTIF(Data!$2:$2,Weekly!CO$9))))/CO$36</f>
        <v>0.39860545271166387</v>
      </c>
      <c r="CP37" s="145">
        <f ca="1">(SUM(OFFSET(Data!$A$1,MATCH(($CH37&amp;$CI37),Data!$B:$B,0)-1,MATCH(Weekly!CP$9,Data!$2:$2,0)-1,1,COUNTIF(Data!$2:$2,Weekly!CP$9))))/CP$36</f>
        <v>0.38161254715893178</v>
      </c>
      <c r="CQ37" s="145">
        <f ca="1">(SUM(OFFSET(Data!$A$1,MATCH(($CH37&amp;$CI37),Data!$B:$B,0)-1,MATCH(Weekly!CQ$9,Data!$2:$2,0)-1,1,COUNTIF(Data!$2:$2,Weekly!CQ$9))))/CQ$36</f>
        <v>0.41325450468110464</v>
      </c>
      <c r="CR37" s="145">
        <f ca="1">(SUM(OFFSET(Data!$A$1,MATCH(($CH37&amp;$CI37),Data!$B:$B,0)-1,MATCH(Weekly!CR$9,Data!$2:$2,0)-1,1,COUNTIF(Data!$2:$2,Weekly!CR$9))))/CR$36</f>
        <v>0.40363458809527442</v>
      </c>
      <c r="CS37" s="145">
        <f ca="1">(SUM(OFFSET(Data!$A$1,MATCH(($CH37&amp;$CI37),Data!$B:$B,0)-1,MATCH(Weekly!CS$9,Data!$2:$2,0)-1,1,COUNTIF(Data!$2:$2,Weekly!CS$9))))/CS$36</f>
        <v>0.39730687344347815</v>
      </c>
      <c r="CT37" s="145">
        <f ca="1">(SUM(OFFSET(Data!$A$1,MATCH(($CH37&amp;$CI37),Data!$B:$B,0)-1,MATCH(Weekly!CT$9,Data!$2:$2,0)-1,1,COUNTIF(Data!$2:$2,Weekly!CT$9))))/CT$36</f>
        <v>0.38758164086964303</v>
      </c>
      <c r="CU37" s="145">
        <f ca="1">(SUM(OFFSET(Data!$A$1,MATCH(($CH37&amp;$CI37),Data!$B:$B,0)-1,MATCH(Weekly!CU$9,Data!$2:$2,0)-1,1,COUNTIF(Data!$2:$2,Weekly!CU$9))))/CU$36</f>
        <v>0.35271112990170173</v>
      </c>
      <c r="CW37" s="12">
        <f t="shared" ref="CW37:CW54" ca="1" si="243">_xlfn.QUARTILE.INC($CJ37:$CT37,1)</f>
        <v>0.38459709401428743</v>
      </c>
      <c r="CX37" s="12">
        <f t="shared" ref="CX37:CX54" ca="1" si="244">_xlfn.QUARTILE.INC($CJ37:$CT37,3)</f>
        <v>0.40304893848211765</v>
      </c>
      <c r="CY37" s="12">
        <f t="shared" ca="1" si="223"/>
        <v>1.8451844467830214E-2</v>
      </c>
      <c r="CZ37" s="12">
        <f t="shared" ca="1" si="224"/>
        <v>0.41688782183299034</v>
      </c>
      <c r="DA37" s="12">
        <f ca="1">CW37-(0.75*CY37)</f>
        <v>0.37075821066341474</v>
      </c>
      <c r="DB37" s="45"/>
      <c r="DC37" s="12">
        <f t="shared" ref="DC37:DC54" ca="1" si="245">_xlfn.STDEV.P(CJ37:CU37)</f>
        <v>1.6621140653335267E-2</v>
      </c>
      <c r="DD37" s="12">
        <f ca="1">SUMPRODUCT(CP37:CS37,CP$36:CS$36)/SUM(CP$36:CS$36)</f>
        <v>0.39919533681718455</v>
      </c>
      <c r="DE37" s="1"/>
    </row>
    <row r="38" spans="1:109" x14ac:dyDescent="0.35">
      <c r="D38" s="89" t="s">
        <v>364</v>
      </c>
      <c r="E38" s="87" t="str">
        <f ca="1">VLOOKUP($D38,'Metric Nature'!$C:$D,2,0)&amp;IF(($F38&lt;(BA38)),"Below",IF(($F38&gt;(AZ38)),"Above","Within"))</f>
        <v>PositiveWithin</v>
      </c>
      <c r="F38" s="55">
        <f t="shared" ref="F38" ca="1" si="246">AT38</f>
        <v>0.35880062909627025</v>
      </c>
      <c r="G38" s="55">
        <f t="shared" ref="G38" ca="1" si="247">AS38</f>
        <v>0.36868185607714765</v>
      </c>
      <c r="H38" s="55">
        <f t="shared" ref="H38" ca="1" si="248">IFERROR(((F38-G38)/G38),0)</f>
        <v>-2.6801500583770867E-2</v>
      </c>
      <c r="I38" s="55">
        <f t="shared" ref="I38" ca="1" si="249">BD38</f>
        <v>0.36696103910385175</v>
      </c>
      <c r="J38" s="55">
        <f t="shared" ref="J38" ca="1" si="250">IFERROR(((F38-I38)/I38),0)</f>
        <v>-2.2237810388562974E-2</v>
      </c>
      <c r="K38" s="48">
        <f t="shared" ref="K38" ca="1" si="251">BC38</f>
        <v>1.4640845391070668E-2</v>
      </c>
      <c r="L38" s="56"/>
      <c r="M38" s="53" t="str">
        <f ca="1">VLOOKUP($D38,'Metric Nature'!$C:$D,2,0)&amp;IF(($N38&lt;(CA38)),"Below",IF(($N38&gt;(BZ38)),"Above","Within"))</f>
        <v>PositiveWithin</v>
      </c>
      <c r="N38" s="55">
        <f t="shared" ref="N38" ca="1" si="252">BT38</f>
        <v>0.36431689810818146</v>
      </c>
      <c r="O38" s="55">
        <f t="shared" ref="O38" ca="1" si="253">BS38</f>
        <v>0.37380379552604887</v>
      </c>
      <c r="P38" s="55">
        <f t="shared" ref="P38" ca="1" si="254">IFERROR(((N38-O38)/O38),0)</f>
        <v>-2.5379350160200015E-2</v>
      </c>
      <c r="Q38" s="55">
        <f t="shared" ref="Q38" ca="1" si="255">CD38</f>
        <v>0.37132574380537764</v>
      </c>
      <c r="R38" s="48">
        <f t="shared" ref="R38" ca="1" si="256">IFERROR(((N38-Q38)/Q38),0)</f>
        <v>-1.8875194661616863E-2</v>
      </c>
      <c r="S38" s="48">
        <f t="shared" ref="S38" ca="1" si="257">CC38/S$36</f>
        <v>1.9326778108597475E-7</v>
      </c>
      <c r="T38" s="56"/>
      <c r="U38" s="53" t="str">
        <f ca="1">VLOOKUP($D38,'Metric Nature'!$C:$D,2,0)&amp;IF(($V38&lt;(DA38)),"Below",IF(($V38&gt;(CZ38)),"Above","Within"))</f>
        <v>PositiveWithin</v>
      </c>
      <c r="V38" s="55">
        <f t="shared" ref="V38" ca="1" si="258">CT38</f>
        <v>0.34061018162297574</v>
      </c>
      <c r="W38" s="55">
        <f t="shared" ref="W38" ca="1" si="259">CS38</f>
        <v>0.35150486695420585</v>
      </c>
      <c r="X38" s="78">
        <f t="shared" ref="X38" ca="1" si="260">IFERROR(((V38-W38)/W38),0)</f>
        <v>-3.0994408201606712E-2</v>
      </c>
      <c r="Y38" s="55">
        <f t="shared" ref="Y38" ca="1" si="261">DD38</f>
        <v>0.3525477386835616</v>
      </c>
      <c r="Z38" s="78">
        <f t="shared" ref="Z38" ca="1" si="262">IFERROR(((V38-Y38)/Y38),0)</f>
        <v>-3.3860824367109958E-2</v>
      </c>
      <c r="AA38" s="48">
        <f t="shared" ref="AA38" ca="1" si="263">DC38/AA$36</f>
        <v>7.2629221919253734E-7</v>
      </c>
      <c r="AB38" s="56"/>
      <c r="AC38" s="46" t="s">
        <v>996</v>
      </c>
      <c r="AD38" s="1"/>
      <c r="AE38" s="1"/>
      <c r="AF38" s="1"/>
      <c r="AG38" s="1"/>
      <c r="AH38" s="1"/>
      <c r="AI38" s="7" t="s">
        <v>27</v>
      </c>
      <c r="AJ38" s="145">
        <f ca="1">(SUM(OFFSET(Data!$A$1,MATCH(($AI38),Data!$C:$C,0)-1,MATCH(Weekly!AJ$9,Data!$2:$2,0)-1,2,COUNTIF(Data!$2:$2,Weekly!AJ$9))))/AJ$36</f>
        <v>0.35324236843573859</v>
      </c>
      <c r="AK38" s="145">
        <f ca="1">(SUM(OFFSET(Data!$A$1,MATCH(($AI38),Data!$C:$C,0)-1,MATCH(Weekly!AK$9,Data!$2:$2,0)-1,2,COUNTIF(Data!$2:$2,Weekly!AK$9))))/AK$36</f>
        <v>0.34388836635227726</v>
      </c>
      <c r="AL38" s="145">
        <f ca="1">(SUM(OFFSET(Data!$A$1,MATCH(($AI38),Data!$C:$C,0)-1,MATCH(Weekly!AL$9,Data!$2:$2,0)-1,2,COUNTIF(Data!$2:$2,Weekly!AL$9))))/AL$36</f>
        <v>0.33818959486160649</v>
      </c>
      <c r="AM38" s="145">
        <f ca="1">(SUM(OFFSET(Data!$A$1,MATCH(($AI38),Data!$C:$C,0)-1,MATCH(Weekly!AM$9,Data!$2:$2,0)-1,2,COUNTIF(Data!$2:$2,Weekly!AM$9))))/AM$36</f>
        <v>0.35894271060527949</v>
      </c>
      <c r="AN38" s="145">
        <f ca="1">(SUM(OFFSET(Data!$A$1,MATCH(($AI38),Data!$C:$C,0)-1,MATCH(Weekly!AN$9,Data!$2:$2,0)-1,2,COUNTIF(Data!$2:$2,Weekly!AN$9))))/AN$36</f>
        <v>0.36998955317650423</v>
      </c>
      <c r="AO38" s="145">
        <f ca="1">(SUM(OFFSET(Data!$A$1,MATCH(($AI38),Data!$C:$C,0)-1,MATCH(Weekly!AO$9,Data!$2:$2,0)-1,2,COUNTIF(Data!$2:$2,Weekly!AO$9))))/AO$36</f>
        <v>0.37126843139622973</v>
      </c>
      <c r="AP38" s="145">
        <f ca="1">(SUM(OFFSET(Data!$A$1,MATCH(($AI38),Data!$C:$C,0)-1,MATCH(Weekly!AP$9,Data!$2:$2,0)-1,2,COUNTIF(Data!$2:$2,Weekly!AP$9))))/AP$36</f>
        <v>0.35330638752794152</v>
      </c>
      <c r="AQ38" s="145">
        <f ca="1">(SUM(OFFSET(Data!$A$1,MATCH(($AI38),Data!$C:$C,0)-1,MATCH(Weekly!AQ$9,Data!$2:$2,0)-1,2,COUNTIF(Data!$2:$2,Weekly!AQ$9))))/AQ$36</f>
        <v>0.37425673183327185</v>
      </c>
      <c r="AR38" s="145">
        <f ca="1">(SUM(OFFSET(Data!$A$1,MATCH(($AI38),Data!$C:$C,0)-1,MATCH(Weekly!AR$9,Data!$2:$2,0)-1,2,COUNTIF(Data!$2:$2,Weekly!AR$9))))/AR$36</f>
        <v>0.37097978022056322</v>
      </c>
      <c r="AS38" s="145">
        <f ca="1">(SUM(OFFSET(Data!$A$1,MATCH(($AI38),Data!$C:$C,0)-1,MATCH(Weekly!AS$9,Data!$2:$2,0)-1,2,COUNTIF(Data!$2:$2,Weekly!AS$9))))/AS$36</f>
        <v>0.36868185607714765</v>
      </c>
      <c r="AT38" s="145">
        <f ca="1">(SUM(OFFSET(Data!$A$1,MATCH(($AI38),Data!$C:$C,0)-1,MATCH(Weekly!AT$9,Data!$2:$2,0)-1,2,COUNTIF(Data!$2:$2,Weekly!AT$9))))/AT$36</f>
        <v>0.35880062909627025</v>
      </c>
      <c r="AU38" s="145">
        <f ca="1">(SUM(OFFSET(Data!$A$1,MATCH(($AI38),Data!$C:$C,0)-1,MATCH(Weekly!AU$9,Data!$2:$2,0)-1,2,COUNTIF(Data!$2:$2,Weekly!AU$9))))/AU$36</f>
        <v>0.32521398804824719</v>
      </c>
      <c r="AV38" s="14"/>
      <c r="AW38" s="12">
        <f t="shared" ca="1" si="236"/>
        <v>0.35327437798184003</v>
      </c>
      <c r="AX38" s="12">
        <f t="shared" ca="1" si="237"/>
        <v>0.37048466669853375</v>
      </c>
      <c r="AY38" s="12">
        <f t="shared" ref="AY38" ca="1" si="264">AX38-AW38</f>
        <v>1.7210288716693722E-2</v>
      </c>
      <c r="AZ38" s="12">
        <f ca="1">AX38+(0.75*AY38)</f>
        <v>0.38339238323605407</v>
      </c>
      <c r="BA38" s="12">
        <f ca="1">AW38-(0.75*AY38)</f>
        <v>0.34036666144431971</v>
      </c>
      <c r="BB38" s="14"/>
      <c r="BC38" s="12">
        <f t="shared" ref="BC38" ca="1" si="265">_xlfn.STDEV.P(AJ38:AU38)</f>
        <v>1.4640845391070668E-2</v>
      </c>
      <c r="BD38" s="12">
        <f ca="1">SUMPRODUCT(AP38:AS38,AP$36:AS$36)/SUM(AP$36:AS$36)</f>
        <v>0.36696103910385175</v>
      </c>
      <c r="BE38" s="104"/>
      <c r="BF38" s="104"/>
      <c r="BG38" s="1"/>
      <c r="BH38" s="7" t="s">
        <v>27</v>
      </c>
      <c r="BI38" s="7" t="s">
        <v>3</v>
      </c>
      <c r="BJ38" s="145">
        <f ca="1">(SUM(OFFSET(Data!$A$1,MATCH(($BH38&amp;$BI38),Data!$B:$B,0)-1,MATCH(Weekly!BJ$9,Data!$2:$2,0)-1,1,COUNTIF(Data!$2:$2,Weekly!BJ$9))))/BJ$36</f>
        <v>0.35604615861424621</v>
      </c>
      <c r="BK38" s="145">
        <f ca="1">(SUM(OFFSET(Data!$A$1,MATCH(($BH38&amp;$BI38),Data!$B:$B,0)-1,MATCH(Weekly!BK$9,Data!$2:$2,0)-1,1,COUNTIF(Data!$2:$2,Weekly!BK$9))))/BK$36</f>
        <v>0.34782514372491591</v>
      </c>
      <c r="BL38" s="145">
        <f ca="1">(SUM(OFFSET(Data!$A$1,MATCH(($BH38&amp;$BI38),Data!$B:$B,0)-1,MATCH(Weekly!BL$9,Data!$2:$2,0)-1,1,COUNTIF(Data!$2:$2,Weekly!BL$9))))/BL$36</f>
        <v>0.3427627682461204</v>
      </c>
      <c r="BM38" s="145">
        <f ca="1">(SUM(OFFSET(Data!$A$1,MATCH(($BH38&amp;$BI38),Data!$B:$B,0)-1,MATCH(Weekly!BM$9,Data!$2:$2,0)-1,1,COUNTIF(Data!$2:$2,Weekly!BM$9))))/BM$36</f>
        <v>0.36013639744676434</v>
      </c>
      <c r="BN38" s="145">
        <f ca="1">(SUM(OFFSET(Data!$A$1,MATCH(($BH38&amp;$BI38),Data!$B:$B,0)-1,MATCH(Weekly!BN$9,Data!$2:$2,0)-1,1,COUNTIF(Data!$2:$2,Weekly!BN$9))))/BN$36</f>
        <v>0.37398040007271471</v>
      </c>
      <c r="BO38" s="145">
        <f ca="1">(SUM(OFFSET(Data!$A$1,MATCH(($BH38&amp;$BI38),Data!$B:$B,0)-1,MATCH(Weekly!BO$9,Data!$2:$2,0)-1,1,COUNTIF(Data!$2:$2,Weekly!BO$9))))/BO$36</f>
        <v>0.3769387517327798</v>
      </c>
      <c r="BP38" s="145">
        <f ca="1">(SUM(OFFSET(Data!$A$1,MATCH(($BH38&amp;$BI38),Data!$B:$B,0)-1,MATCH(Weekly!BP$9,Data!$2:$2,0)-1,1,COUNTIF(Data!$2:$2,Weekly!BP$9))))/BP$36</f>
        <v>0.35886889842547209</v>
      </c>
      <c r="BQ38" s="145">
        <f ca="1">(SUM(OFFSET(Data!$A$1,MATCH(($BH38&amp;$BI38),Data!$B:$B,0)-1,MATCH(Weekly!BQ$9,Data!$2:$2,0)-1,1,COUNTIF(Data!$2:$2,Weekly!BQ$9))))/BQ$36</f>
        <v>0.37656089479243537</v>
      </c>
      <c r="BR38" s="145">
        <f ca="1">(SUM(OFFSET(Data!$A$1,MATCH(($BH38&amp;$BI38),Data!$B:$B,0)-1,MATCH(Weekly!BR$9,Data!$2:$2,0)-1,1,COUNTIF(Data!$2:$2,Weekly!BR$9))))/BR$36</f>
        <v>0.37549935278766089</v>
      </c>
      <c r="BS38" s="145">
        <f ca="1">(SUM(OFFSET(Data!$A$1,MATCH(($BH38&amp;$BI38),Data!$B:$B,0)-1,MATCH(Weekly!BS$9,Data!$2:$2,0)-1,1,COUNTIF(Data!$2:$2,Weekly!BS$9))))/BS$36</f>
        <v>0.37380379552604887</v>
      </c>
      <c r="BT38" s="145">
        <f ca="1">(SUM(OFFSET(Data!$A$1,MATCH(($BH38&amp;$BI38),Data!$B:$B,0)-1,MATCH(Weekly!BT$9,Data!$2:$2,0)-1,1,COUNTIF(Data!$2:$2,Weekly!BT$9))))/BT$36</f>
        <v>0.36431689810818146</v>
      </c>
      <c r="BU38" s="145">
        <f ca="1">(SUM(OFFSET(Data!$A$1,MATCH(($BH38&amp;$BI38),Data!$B:$B,0)-1,MATCH(Weekly!BU$9,Data!$2:$2,0)-1,1,COUNTIF(Data!$2:$2,Weekly!BU$9))))/BU$36</f>
        <v>0.33117091934546267</v>
      </c>
      <c r="BV38" s="13"/>
      <c r="BW38" s="12">
        <f t="shared" ca="1" si="239"/>
        <v>0.35745752851985912</v>
      </c>
      <c r="BX38" s="12">
        <f t="shared" ca="1" si="240"/>
        <v>0.3747398764301878</v>
      </c>
      <c r="BY38" s="12">
        <f t="shared" ref="BY38" ca="1" si="266">BX38-BW38</f>
        <v>1.7282347910328677E-2</v>
      </c>
      <c r="BZ38" s="12">
        <f t="shared" ref="BZ38" ca="1" si="267">BX38+(0.75*BY38)</f>
        <v>0.38770163736293428</v>
      </c>
      <c r="CA38" s="12">
        <f t="shared" ref="CA38" ca="1" si="268">BW38-(0.75*BY38)</f>
        <v>0.34449576758711264</v>
      </c>
      <c r="CB38" s="43"/>
      <c r="CC38" s="12">
        <f t="shared" ref="CC38" ca="1" si="269">_xlfn.STDEV.P(BJ38:BU38)</f>
        <v>1.435476307712464E-2</v>
      </c>
      <c r="CD38" s="12">
        <f ca="1">SUMPRODUCT(BP38:BS38,BP$36:BS$36)/SUM(BP$36:BS$36)</f>
        <v>0.37132574380537764</v>
      </c>
      <c r="CE38" s="104"/>
      <c r="CF38" s="104"/>
      <c r="CG38" s="1"/>
      <c r="CH38" s="7" t="s">
        <v>27</v>
      </c>
      <c r="CI38" s="7" t="s">
        <v>4</v>
      </c>
      <c r="CJ38" s="145">
        <f ca="1">(SUM(OFFSET(Data!$A$1,MATCH(($CH38&amp;$CI38),Data!$B:$B,0)-1,MATCH(Weekly!CJ$9,Data!$2:$2,0)-1,1,COUNTIF(Data!$2:$2,Weekly!CJ$9))))/CJ$36</f>
        <v>0.34380780561328189</v>
      </c>
      <c r="CK38" s="145">
        <f ca="1">(SUM(OFFSET(Data!$A$1,MATCH(($CH38&amp;$CI38),Data!$B:$B,0)-1,MATCH(Weekly!CK$9,Data!$2:$2,0)-1,1,COUNTIF(Data!$2:$2,Weekly!CK$9))))/CK$36</f>
        <v>0.33062321818728224</v>
      </c>
      <c r="CL38" s="145">
        <f ca="1">(SUM(OFFSET(Data!$A$1,MATCH(($CH38&amp;$CI38),Data!$B:$B,0)-1,MATCH(Weekly!CL$9,Data!$2:$2,0)-1,1,COUNTIF(Data!$2:$2,Weekly!CL$9))))/CL$36</f>
        <v>0.32268484713800438</v>
      </c>
      <c r="CM38" s="145">
        <f ca="1">(SUM(OFFSET(Data!$A$1,MATCH(($CH38&amp;$CI38),Data!$B:$B,0)-1,MATCH(Weekly!CM$9,Data!$2:$2,0)-1,1,COUNTIF(Data!$2:$2,Weekly!CM$9))))/CM$36</f>
        <v>0.35507510368792738</v>
      </c>
      <c r="CN38" s="145">
        <f ca="1">(SUM(OFFSET(Data!$A$1,MATCH(($CH38&amp;$CI38),Data!$B:$B,0)-1,MATCH(Weekly!CN$9,Data!$2:$2,0)-1,1,COUNTIF(Data!$2:$2,Weekly!CN$9))))/CN$36</f>
        <v>0.35685991238698855</v>
      </c>
      <c r="CO38" s="145">
        <f ca="1">(SUM(OFFSET(Data!$A$1,MATCH(($CH38&amp;$CI38),Data!$B:$B,0)-1,MATCH(Weekly!CO$9,Data!$2:$2,0)-1,1,COUNTIF(Data!$2:$2,Weekly!CO$9))))/CO$36</f>
        <v>0.35232967224962081</v>
      </c>
      <c r="CP38" s="145">
        <f ca="1">(SUM(OFFSET(Data!$A$1,MATCH(($CH38&amp;$CI38),Data!$B:$B,0)-1,MATCH(Weekly!CP$9,Data!$2:$2,0)-1,1,COUNTIF(Data!$2:$2,Weekly!CP$9))))/CP$36</f>
        <v>0.33482429694064153</v>
      </c>
      <c r="CQ38" s="145">
        <f ca="1">(SUM(OFFSET(Data!$A$1,MATCH(($CH38&amp;$CI38),Data!$B:$B,0)-1,MATCH(Weekly!CQ$9,Data!$2:$2,0)-1,1,COUNTIF(Data!$2:$2,Weekly!CQ$9))))/CQ$36</f>
        <v>0.36676494111374219</v>
      </c>
      <c r="CR38" s="145">
        <f ca="1">(SUM(OFFSET(Data!$A$1,MATCH(($CH38&amp;$CI38),Data!$B:$B,0)-1,MATCH(Weekly!CR$9,Data!$2:$2,0)-1,1,COUNTIF(Data!$2:$2,Weekly!CR$9))))/CR$36</f>
        <v>0.35614233181256388</v>
      </c>
      <c r="CS38" s="145">
        <f ca="1">(SUM(OFFSET(Data!$A$1,MATCH(($CH38&amp;$CI38),Data!$B:$B,0)-1,MATCH(Weekly!CS$9,Data!$2:$2,0)-1,1,COUNTIF(Data!$2:$2,Weekly!CS$9))))/CS$36</f>
        <v>0.35150486695420585</v>
      </c>
      <c r="CT38" s="145">
        <f ca="1">(SUM(OFFSET(Data!$A$1,MATCH(($CH38&amp;$CI38),Data!$B:$B,0)-1,MATCH(Weekly!CT$9,Data!$2:$2,0)-1,1,COUNTIF(Data!$2:$2,Weekly!CT$9))))/CT$36</f>
        <v>0.34061018162297574</v>
      </c>
      <c r="CU38" s="145">
        <f ca="1">(SUM(OFFSET(Data!$A$1,MATCH(($CH38&amp;$CI38),Data!$B:$B,0)-1,MATCH(Weekly!CU$9,Data!$2:$2,0)-1,1,COUNTIF(Data!$2:$2,Weekly!CU$9))))/CU$36</f>
        <v>0.3048514956135715</v>
      </c>
      <c r="CW38" s="12">
        <f t="shared" ca="1" si="243"/>
        <v>0.33771723928180863</v>
      </c>
      <c r="CX38" s="12">
        <f t="shared" ca="1" si="244"/>
        <v>0.35560871775024561</v>
      </c>
      <c r="CY38" s="12">
        <f t="shared" ref="CY38" ca="1" si="270">CX38-CW38</f>
        <v>1.7891478468436972E-2</v>
      </c>
      <c r="CZ38" s="12">
        <f t="shared" ref="CZ38" ca="1" si="271">CX38+(0.75*CY38)</f>
        <v>0.36902732660157334</v>
      </c>
      <c r="DA38" s="12">
        <f ca="1">CW38-(0.75*CY38)</f>
        <v>0.32429863043048091</v>
      </c>
      <c r="DB38" s="45"/>
      <c r="DC38" s="12">
        <f t="shared" ref="DC38" ca="1" si="272">_xlfn.STDEV.P(CJ38:CU38)</f>
        <v>1.6656275332762562E-2</v>
      </c>
      <c r="DD38" s="12">
        <f ca="1">SUMPRODUCT(CP38:CS38,CP$36:CS$36)/SUM(CP$36:CS$36)</f>
        <v>0.3525477386835616</v>
      </c>
      <c r="DE38" s="1"/>
    </row>
    <row r="39" spans="1:109" x14ac:dyDescent="0.35">
      <c r="D39" s="103" t="s">
        <v>368</v>
      </c>
      <c r="E39" s="87" t="str">
        <f ca="1">VLOOKUP($D39,'Metric Nature'!$C:$D,2,0)&amp;IF(($F39&lt;(BA39)),"Below",IF(($F39&gt;(AZ39)),"Above","Within"))</f>
        <v>PositiveWithin</v>
      </c>
      <c r="F39" s="55">
        <f t="shared" ca="1" si="211"/>
        <v>0.97998755156080219</v>
      </c>
      <c r="G39" s="55">
        <f t="shared" ca="1" si="212"/>
        <v>0.97974137087142943</v>
      </c>
      <c r="H39" s="55">
        <f t="shared" ref="H39:H54" ca="1" si="273">IFERROR(((F39-G39)/G39),0)</f>
        <v>2.5127109734459903E-4</v>
      </c>
      <c r="I39" s="55">
        <f t="shared" ref="I39:I54" ca="1" si="274">BD39</f>
        <v>0.97988017218566736</v>
      </c>
      <c r="J39" s="55">
        <f t="shared" ref="J39:J54" ca="1" si="275">IFERROR(((F39-I39)/I39),0)</f>
        <v>1.0958419017226979E-4</v>
      </c>
      <c r="K39" s="48">
        <f t="shared" ca="1" si="213"/>
        <v>2.0657167725024843E-3</v>
      </c>
      <c r="L39" s="56"/>
      <c r="M39" s="53" t="str">
        <f ca="1">VLOOKUP($D39,'Metric Nature'!$C:$D,2,0)&amp;IF(($N39&lt;(CA39)),"Below",IF(($N39&gt;(BZ39)),"Above","Within"))</f>
        <v>PositiveWithin</v>
      </c>
      <c r="N39" s="55">
        <f t="shared" ca="1" si="214"/>
        <v>0.97803730408584677</v>
      </c>
      <c r="O39" s="55">
        <f t="shared" ca="1" si="215"/>
        <v>0.97772081771806019</v>
      </c>
      <c r="P39" s="55">
        <f t="shared" ref="P39:P54" ca="1" si="276">IFERROR(((N39-O39)/O39),0)</f>
        <v>3.236980966869901E-4</v>
      </c>
      <c r="Q39" s="55">
        <f t="shared" ref="Q39:Q54" ca="1" si="277">CD39</f>
        <v>0.97785510254581631</v>
      </c>
      <c r="R39" s="48">
        <f t="shared" ref="R39:R54" ca="1" si="278">IFERROR(((N39-Q39)/Q39),0)</f>
        <v>1.8632774892323158E-4</v>
      </c>
      <c r="S39" s="48">
        <f t="shared" ca="1" si="231"/>
        <v>2.8948336105824137E-8</v>
      </c>
      <c r="T39" s="56"/>
      <c r="U39" s="53" t="str">
        <f ca="1">VLOOKUP($D39,'Metric Nature'!$C:$D,2,0)&amp;IF(($V39&lt;(DA39)),"Below",IF(($V39&gt;(CZ39)),"Above","Within"))</f>
        <v>PositiveWithin</v>
      </c>
      <c r="V39" s="55">
        <f t="shared" ca="1" si="216"/>
        <v>0.98686629892303657</v>
      </c>
      <c r="W39" s="55">
        <f t="shared" ca="1" si="217"/>
        <v>0.98694738724241204</v>
      </c>
      <c r="X39" s="78">
        <f t="shared" ref="X39:X54" ca="1" si="279">IFERROR(((V39-W39)/W39),0)</f>
        <v>-8.2160731588785997E-5</v>
      </c>
      <c r="Y39" s="55">
        <f t="shared" ref="Y39:Y54" ca="1" si="280">DD39</f>
        <v>0.9869276198451824</v>
      </c>
      <c r="Z39" s="78">
        <f t="shared" ref="Z39:Z54" ca="1" si="281">IFERROR(((V39-Y39)/Y39),0)</f>
        <v>-6.2133150306863252E-5</v>
      </c>
      <c r="AA39" s="48">
        <f t="shared" ca="1" si="235"/>
        <v>7.7517082979854581E-8</v>
      </c>
      <c r="AB39" s="56"/>
      <c r="AC39" s="46" t="s">
        <v>369</v>
      </c>
      <c r="AD39" s="1"/>
      <c r="AE39" s="1"/>
      <c r="AF39" s="1"/>
      <c r="AG39" s="1"/>
      <c r="AH39" s="1"/>
      <c r="AI39" s="7" t="s">
        <v>28</v>
      </c>
      <c r="AJ39" s="145">
        <f ca="1">SUM(OFFSET(Data!$A$1,MATCH(($AI39),Data!$C:$C,0)-1,MATCH(Weekly!AJ$9,Data!$2:$2,0)-1,2,COUNTIF(Data!$2:$2,Weekly!AJ$9)))/SUM(OFFSET(Data!$A$1,MATCH(($AI38),Data!$C:$C,0)-1,MATCH(Weekly!AJ$9,Data!$2:$2,0)-1,2,COUNTIF(Data!$2:$2,Weekly!AJ$9)))</f>
        <v>0.98036059875982462</v>
      </c>
      <c r="AK39" s="145">
        <f ca="1">SUM(OFFSET(Data!$A$1,MATCH(($AI39),Data!$C:$C,0)-1,MATCH(Weekly!AK$9,Data!$2:$2,0)-1,2,COUNTIF(Data!$2:$2,Weekly!AK$9)))/SUM(OFFSET(Data!$A$1,MATCH(($AI38),Data!$C:$C,0)-1,MATCH(Weekly!AK$9,Data!$2:$2,0)-1,2,COUNTIF(Data!$2:$2,Weekly!AK$9)))</f>
        <v>0.97717334313497617</v>
      </c>
      <c r="AL39" s="145">
        <f ca="1">SUM(OFFSET(Data!$A$1,MATCH(($AI39),Data!$C:$C,0)-1,MATCH(Weekly!AL$9,Data!$2:$2,0)-1,2,COUNTIF(Data!$2:$2,Weekly!AL$9)))/SUM(OFFSET(Data!$A$1,MATCH(($AI38),Data!$C:$C,0)-1,MATCH(Weekly!AL$9,Data!$2:$2,0)-1,2,COUNTIF(Data!$2:$2,Weekly!AL$9)))</f>
        <v>0.97862900639312367</v>
      </c>
      <c r="AM39" s="145">
        <f ca="1">SUM(OFFSET(Data!$A$1,MATCH(($AI39),Data!$C:$C,0)-1,MATCH(Weekly!AM$9,Data!$2:$2,0)-1,2,COUNTIF(Data!$2:$2,Weekly!AM$9)))/SUM(OFFSET(Data!$A$1,MATCH(($AI38),Data!$C:$C,0)-1,MATCH(Weekly!AM$9,Data!$2:$2,0)-1,2,COUNTIF(Data!$2:$2,Weekly!AM$9)))</f>
        <v>0.98043133012636086</v>
      </c>
      <c r="AN39" s="145">
        <f ca="1">SUM(OFFSET(Data!$A$1,MATCH(($AI39),Data!$C:$C,0)-1,MATCH(Weekly!AN$9,Data!$2:$2,0)-1,2,COUNTIF(Data!$2:$2,Weekly!AN$9)))/SUM(OFFSET(Data!$A$1,MATCH(($AI38),Data!$C:$C,0)-1,MATCH(Weekly!AN$9,Data!$2:$2,0)-1,2,COUNTIF(Data!$2:$2,Weekly!AN$9)))</f>
        <v>0.97735780732360178</v>
      </c>
      <c r="AO39" s="145">
        <f ca="1">SUM(OFFSET(Data!$A$1,MATCH(($AI39),Data!$C:$C,0)-1,MATCH(Weekly!AO$9,Data!$2:$2,0)-1,2,COUNTIF(Data!$2:$2,Weekly!AO$9)))/SUM(OFFSET(Data!$A$1,MATCH(($AI38),Data!$C:$C,0)-1,MATCH(Weekly!AO$9,Data!$2:$2,0)-1,2,COUNTIF(Data!$2:$2,Weekly!AO$9)))</f>
        <v>0.97378421138235427</v>
      </c>
      <c r="AP39" s="145">
        <f ca="1">SUM(OFFSET(Data!$A$1,MATCH(($AI39),Data!$C:$C,0)-1,MATCH(Weekly!AP$9,Data!$2:$2,0)-1,2,COUNTIF(Data!$2:$2,Weekly!AP$9)))/SUM(OFFSET(Data!$A$1,MATCH(($AI38),Data!$C:$C,0)-1,MATCH(Weekly!AP$9,Data!$2:$2,0)-1,2,COUNTIF(Data!$2:$2,Weekly!AP$9)))</f>
        <v>0.97929881337648328</v>
      </c>
      <c r="AQ39" s="145">
        <f ca="1">SUM(OFFSET(Data!$A$1,MATCH(($AI39),Data!$C:$C,0)-1,MATCH(Weekly!AQ$9,Data!$2:$2,0)-1,2,COUNTIF(Data!$2:$2,Weekly!AQ$9)))/SUM(OFFSET(Data!$A$1,MATCH(($AI38),Data!$C:$C,0)-1,MATCH(Weekly!AQ$9,Data!$2:$2,0)-1,2,COUNTIF(Data!$2:$2,Weekly!AQ$9)))</f>
        <v>0.9803471284532973</v>
      </c>
      <c r="AR39" s="145">
        <f ca="1">SUM(OFFSET(Data!$A$1,MATCH(($AI39),Data!$C:$C,0)-1,MATCH(Weekly!AR$9,Data!$2:$2,0)-1,2,COUNTIF(Data!$2:$2,Weekly!AR$9)))/SUM(OFFSET(Data!$A$1,MATCH(($AI38),Data!$C:$C,0)-1,MATCH(Weekly!AR$9,Data!$2:$2,0)-1,2,COUNTIF(Data!$2:$2,Weekly!AR$9)))</f>
        <v>0.98010669304382481</v>
      </c>
      <c r="AS39" s="145">
        <f ca="1">SUM(OFFSET(Data!$A$1,MATCH(($AI39),Data!$C:$C,0)-1,MATCH(Weekly!AS$9,Data!$2:$2,0)-1,2,COUNTIF(Data!$2:$2,Weekly!AS$9)))/SUM(OFFSET(Data!$A$1,MATCH(($AI38),Data!$C:$C,0)-1,MATCH(Weekly!AS$9,Data!$2:$2,0)-1,2,COUNTIF(Data!$2:$2,Weekly!AS$9)))</f>
        <v>0.97974137087142943</v>
      </c>
      <c r="AT39" s="145">
        <f ca="1">SUM(OFFSET(Data!$A$1,MATCH(($AI39),Data!$C:$C,0)-1,MATCH(Weekly!AT$9,Data!$2:$2,0)-1,2,COUNTIF(Data!$2:$2,Weekly!AT$9)))/SUM(OFFSET(Data!$A$1,MATCH(($AI38),Data!$C:$C,0)-1,MATCH(Weekly!AT$9,Data!$2:$2,0)-1,2,COUNTIF(Data!$2:$2,Weekly!AT$9)))</f>
        <v>0.97998755156080219</v>
      </c>
      <c r="AU39" s="145">
        <f ca="1">SUM(OFFSET(Data!$A$1,MATCH(($AI39),Data!$C:$C,0)-1,MATCH(Weekly!AU$9,Data!$2:$2,0)-1,2,COUNTIF(Data!$2:$2,Weekly!AU$9)))/SUM(OFFSET(Data!$A$1,MATCH(($AI38),Data!$C:$C,0)-1,MATCH(Weekly!AU$9,Data!$2:$2,0)-1,2,COUNTIF(Data!$2:$2,Weekly!AU$9)))</f>
        <v>0.97560760313070083</v>
      </c>
      <c r="AV39" s="14"/>
      <c r="AW39" s="12">
        <f t="shared" ca="1" si="236"/>
        <v>0.97799340685836267</v>
      </c>
      <c r="AX39" s="12">
        <f t="shared" ca="1" si="237"/>
        <v>0.98022691074856105</v>
      </c>
      <c r="AY39" s="12">
        <f t="shared" ref="AY39:AY54" ca="1" si="282">AX39-AW39</f>
        <v>2.233503890198385E-3</v>
      </c>
      <c r="AZ39" s="12">
        <f t="shared" ref="AZ39:AZ54" ca="1" si="283">AX39+(0.75*AY39)</f>
        <v>0.98190203866620984</v>
      </c>
      <c r="BA39" s="12">
        <f t="shared" ref="BA39:BA54" ca="1" si="284">AW39-(0.75*AY39)</f>
        <v>0.97631827894071388</v>
      </c>
      <c r="BB39" s="14"/>
      <c r="BC39" s="12">
        <f t="shared" ca="1" si="238"/>
        <v>2.0657167725024843E-3</v>
      </c>
      <c r="BD39" s="12">
        <f ca="1">SUMPRODUCT(AP39:AS39,AP$37:AS$37)/SUM(AP$37:AS$37)</f>
        <v>0.97988017218566736</v>
      </c>
      <c r="BE39" s="104"/>
      <c r="BF39" s="104"/>
      <c r="BG39" s="1"/>
      <c r="BH39" s="7" t="s">
        <v>28</v>
      </c>
      <c r="BI39" s="7" t="s">
        <v>3</v>
      </c>
      <c r="BJ39" s="145">
        <f ca="1">SUM(OFFSET(Data!$A$1,MATCH(($BH39&amp;$BI39),Data!$B:$B,0)-1,MATCH(Weekly!BJ$9,Data!$2:$2,0)-1,1,COUNTIF(Data!$2:$2,Weekly!BJ$9)))/SUM(OFFSET(Data!$A$1,MATCH(($BH38&amp;$BI38),Data!$B:$B,0)-1,MATCH(Weekly!BJ$9,Data!$2:$2,0)-1,1,COUNTIF(Data!$2:$2,Weekly!BJ$9)))</f>
        <v>0.97806680348440467</v>
      </c>
      <c r="BK39" s="145">
        <f ca="1">SUM(OFFSET(Data!$A$1,MATCH(($BH39&amp;$BI39),Data!$B:$B,0)-1,MATCH(Weekly!BK$9,Data!$2:$2,0)-1,1,COUNTIF(Data!$2:$2,Weekly!BK$9)))/SUM(OFFSET(Data!$A$1,MATCH(($BH38&amp;$BI38),Data!$B:$B,0)-1,MATCH(Weekly!BK$9,Data!$2:$2,0)-1,1,COUNTIF(Data!$2:$2,Weekly!BK$9)))</f>
        <v>0.97487127244502658</v>
      </c>
      <c r="BL39" s="145">
        <f ca="1">SUM(OFFSET(Data!$A$1,MATCH(($BH39&amp;$BI39),Data!$B:$B,0)-1,MATCH(Weekly!BL$9,Data!$2:$2,0)-1,1,COUNTIF(Data!$2:$2,Weekly!BL$9)))/SUM(OFFSET(Data!$A$1,MATCH(($BH38&amp;$BI38),Data!$B:$B,0)-1,MATCH(Weekly!BL$9,Data!$2:$2,0)-1,1,COUNTIF(Data!$2:$2,Weekly!BL$9)))</f>
        <v>0.97658773793018661</v>
      </c>
      <c r="BM39" s="145">
        <f ca="1">SUM(OFFSET(Data!$A$1,MATCH(($BH39&amp;$BI39),Data!$B:$B,0)-1,MATCH(Weekly!BM$9,Data!$2:$2,0)-1,1,COUNTIF(Data!$2:$2,Weekly!BM$9)))/SUM(OFFSET(Data!$A$1,MATCH(($BH38&amp;$BI38),Data!$B:$B,0)-1,MATCH(Weekly!BM$9,Data!$2:$2,0)-1,1,COUNTIF(Data!$2:$2,Weekly!BM$9)))</f>
        <v>0.97834323008291657</v>
      </c>
      <c r="BN39" s="145">
        <f ca="1">SUM(OFFSET(Data!$A$1,MATCH(($BH39&amp;$BI39),Data!$B:$B,0)-1,MATCH(Weekly!BN$9,Data!$2:$2,0)-1,1,COUNTIF(Data!$2:$2,Weekly!BN$9)))/SUM(OFFSET(Data!$A$1,MATCH(($BH38&amp;$BI38),Data!$B:$B,0)-1,MATCH(Weekly!BN$9,Data!$2:$2,0)-1,1,COUNTIF(Data!$2:$2,Weekly!BN$9)))</f>
        <v>0.97508332912479168</v>
      </c>
      <c r="BO39" s="145">
        <f ca="1">SUM(OFFSET(Data!$A$1,MATCH(($BH39&amp;$BI39),Data!$B:$B,0)-1,MATCH(Weekly!BO$9,Data!$2:$2,0)-1,1,COUNTIF(Data!$2:$2,Weekly!BO$9)))/SUM(OFFSET(Data!$A$1,MATCH(($BH38&amp;$BI38),Data!$B:$B,0)-1,MATCH(Weekly!BO$9,Data!$2:$2,0)-1,1,COUNTIF(Data!$2:$2,Weekly!BO$9)))</f>
        <v>0.97160753936213162</v>
      </c>
      <c r="BP39" s="145">
        <f ca="1">SUM(OFFSET(Data!$A$1,MATCH(($BH39&amp;$BI39),Data!$B:$B,0)-1,MATCH(Weekly!BP$9,Data!$2:$2,0)-1,1,COUNTIF(Data!$2:$2,Weekly!BP$9)))/SUM(OFFSET(Data!$A$1,MATCH(($BH38&amp;$BI38),Data!$B:$B,0)-1,MATCH(Weekly!BP$9,Data!$2:$2,0)-1,1,COUNTIF(Data!$2:$2,Weekly!BP$9)))</f>
        <v>0.97732689477938284</v>
      </c>
      <c r="BQ39" s="145">
        <f ca="1">SUM(OFFSET(Data!$A$1,MATCH(($BH39&amp;$BI39),Data!$B:$B,0)-1,MATCH(Weekly!BQ$9,Data!$2:$2,0)-1,1,COUNTIF(Data!$2:$2,Weekly!BQ$9)))/SUM(OFFSET(Data!$A$1,MATCH(($BH38&amp;$BI38),Data!$B:$B,0)-1,MATCH(Weekly!BQ$9,Data!$2:$2,0)-1,1,COUNTIF(Data!$2:$2,Weekly!BQ$9)))</f>
        <v>0.9786227080891724</v>
      </c>
      <c r="BR39" s="145">
        <f ca="1">SUM(OFFSET(Data!$A$1,MATCH(($BH39&amp;$BI39),Data!$B:$B,0)-1,MATCH(Weekly!BR$9,Data!$2:$2,0)-1,1,COUNTIF(Data!$2:$2,Weekly!BR$9)))/SUM(OFFSET(Data!$A$1,MATCH(($BH38&amp;$BI38),Data!$B:$B,0)-1,MATCH(Weekly!BR$9,Data!$2:$2,0)-1,1,COUNTIF(Data!$2:$2,Weekly!BR$9)))</f>
        <v>0.97773239262284939</v>
      </c>
      <c r="BS39" s="145">
        <f ca="1">SUM(OFFSET(Data!$A$1,MATCH(($BH39&amp;$BI39),Data!$B:$B,0)-1,MATCH(Weekly!BS$9,Data!$2:$2,0)-1,1,COUNTIF(Data!$2:$2,Weekly!BS$9)))/SUM(OFFSET(Data!$A$1,MATCH(($BH38&amp;$BI38),Data!$B:$B,0)-1,MATCH(Weekly!BS$9,Data!$2:$2,0)-1,1,COUNTIF(Data!$2:$2,Weekly!BS$9)))</f>
        <v>0.97772081771806019</v>
      </c>
      <c r="BT39" s="145">
        <f ca="1">SUM(OFFSET(Data!$A$1,MATCH(($BH39&amp;$BI39),Data!$B:$B,0)-1,MATCH(Weekly!BT$9,Data!$2:$2,0)-1,1,COUNTIF(Data!$2:$2,Weekly!BT$9)))/SUM(OFFSET(Data!$A$1,MATCH(($BH38&amp;$BI38),Data!$B:$B,0)-1,MATCH(Weekly!BT$9,Data!$2:$2,0)-1,1,COUNTIF(Data!$2:$2,Weekly!BT$9)))</f>
        <v>0.97803730408584677</v>
      </c>
      <c r="BU39" s="145">
        <f ca="1">SUM(OFFSET(Data!$A$1,MATCH(($BH39&amp;$BI39),Data!$B:$B,0)-1,MATCH(Weekly!BU$9,Data!$2:$2,0)-1,1,COUNTIF(Data!$2:$2,Weekly!BU$9)))/SUM(OFFSET(Data!$A$1,MATCH(($BH38&amp;$BI38),Data!$B:$B,0)-1,MATCH(Weekly!BU$9,Data!$2:$2,0)-1,1,COUNTIF(Data!$2:$2,Weekly!BU$9)))</f>
        <v>0.97325913615058546</v>
      </c>
      <c r="BV39" s="13"/>
      <c r="BW39" s="12">
        <f t="shared" ca="1" si="239"/>
        <v>0.97583553352748909</v>
      </c>
      <c r="BX39" s="12">
        <f t="shared" ca="1" si="240"/>
        <v>0.97805205378512572</v>
      </c>
      <c r="BY39" s="12">
        <f t="shared" ref="BY39:BY54" ca="1" si="285">BX39-BW39</f>
        <v>2.2165202576366339E-3</v>
      </c>
      <c r="BZ39" s="12">
        <f t="shared" ref="BZ39:BZ54" ca="1" si="286">BX39+(0.75*BY39)</f>
        <v>0.97971444397835317</v>
      </c>
      <c r="CA39" s="12">
        <f t="shared" ca="1" si="241"/>
        <v>0.97417314333426164</v>
      </c>
      <c r="CB39" s="43"/>
      <c r="CC39" s="12">
        <f t="shared" ca="1" si="242"/>
        <v>2.1501075033878692E-3</v>
      </c>
      <c r="CD39" s="12">
        <f ca="1">SUMPRODUCT(BP39:BS39,BP$37:BS$37)/SUM(BP$37:BS$37)</f>
        <v>0.97785510254581631</v>
      </c>
      <c r="CE39" s="104"/>
      <c r="CF39" s="104"/>
      <c r="CG39" s="1"/>
      <c r="CH39" s="7" t="s">
        <v>28</v>
      </c>
      <c r="CI39" s="7" t="s">
        <v>4</v>
      </c>
      <c r="CJ39" s="145">
        <f ca="1">(SUM(OFFSET(Data!$A$1,MATCH(($CH39&amp;$CI39),Data!$B:$B,0)-1,MATCH(Weekly!CJ$9,Data!$2:$2,0)-1,1,COUNTIF(Data!$2:$2,Weekly!CJ$9))))/(SUM(OFFSET(Data!$A$1,MATCH(($CH38&amp;$CI38),Data!$B:$B,0)-1,MATCH(Weekly!CJ$9,Data!$2:$2,0)-1,1,COUNTIF(Data!$2:$2,Weekly!CJ$9))))</f>
        <v>0.98835381379386689</v>
      </c>
      <c r="CK39" s="145">
        <f ca="1">(SUM(OFFSET(Data!$A$1,MATCH(($CH39&amp;$CI39),Data!$B:$B,0)-1,MATCH(Weekly!CK$9,Data!$2:$2,0)-1,1,COUNTIF(Data!$2:$2,Weekly!CK$9))))/(SUM(OFFSET(Data!$A$1,MATCH(($CH38&amp;$CI38),Data!$B:$B,0)-1,MATCH(Weekly!CK$9,Data!$2:$2,0)-1,1,COUNTIF(Data!$2:$2,Weekly!CK$9))))</f>
        <v>0.98533385741659707</v>
      </c>
      <c r="CL39" s="145">
        <f ca="1">(SUM(OFFSET(Data!$A$1,MATCH(($CH39&amp;$CI39),Data!$B:$B,0)-1,MATCH(Weekly!CL$9,Data!$2:$2,0)-1,1,COUNTIF(Data!$2:$2,Weekly!CL$9))))/(SUM(OFFSET(Data!$A$1,MATCH(($CH38&amp;$CI38),Data!$B:$B,0)-1,MATCH(Weekly!CL$9,Data!$2:$2,0)-1,1,COUNTIF(Data!$2:$2,Weekly!CL$9))))</f>
        <v>0.98598027399955723</v>
      </c>
      <c r="CM39" s="145">
        <f ca="1">(SUM(OFFSET(Data!$A$1,MATCH(($CH39&amp;$CI39),Data!$B:$B,0)-1,MATCH(Weekly!CM$9,Data!$2:$2,0)-1,1,COUNTIF(Data!$2:$2,Weekly!CM$9))))/(SUM(OFFSET(Data!$A$1,MATCH(($CH38&amp;$CI38),Data!$B:$B,0)-1,MATCH(Weekly!CM$9,Data!$2:$2,0)-1,1,COUNTIF(Data!$2:$2,Weekly!CM$9))))</f>
        <v>0.98729331912710627</v>
      </c>
      <c r="CN39" s="145">
        <f ca="1">(SUM(OFFSET(Data!$A$1,MATCH(($CH39&amp;$CI39),Data!$B:$B,0)-1,MATCH(Weekly!CN$9,Data!$2:$2,0)-1,1,COUNTIF(Data!$2:$2,Weekly!CN$9))))/(SUM(OFFSET(Data!$A$1,MATCH(($CH38&amp;$CI38),Data!$B:$B,0)-1,MATCH(Weekly!CN$9,Data!$2:$2,0)-1,1,COUNTIF(Data!$2:$2,Weekly!CN$9))))</f>
        <v>0.98519969528784412</v>
      </c>
      <c r="CO39" s="145">
        <f ca="1">(SUM(OFFSET(Data!$A$1,MATCH(($CH39&amp;$CI39),Data!$B:$B,0)-1,MATCH(Weekly!CO$9,Data!$2:$2,0)-1,1,COUNTIF(Data!$2:$2,Weekly!CO$9))))/(SUM(OFFSET(Data!$A$1,MATCH(($CH38&amp;$CI38),Data!$B:$B,0)-1,MATCH(Weekly!CO$9,Data!$2:$2,0)-1,1,COUNTIF(Data!$2:$2,Weekly!CO$9))))</f>
        <v>0.98156204215034371</v>
      </c>
      <c r="CP39" s="145">
        <f ca="1">(SUM(OFFSET(Data!$A$1,MATCH(($CH39&amp;$CI39),Data!$B:$B,0)-1,MATCH(Weekly!CP$9,Data!$2:$2,0)-1,1,COUNTIF(Data!$2:$2,Weekly!CP$9))))/(SUM(OFFSET(Data!$A$1,MATCH(($CH38&amp;$CI38),Data!$B:$B,0)-1,MATCH(Weekly!CP$9,Data!$2:$2,0)-1,1,COUNTIF(Data!$2:$2,Weekly!CP$9))))</f>
        <v>0.98632125372106183</v>
      </c>
      <c r="CQ39" s="145">
        <f ca="1">(SUM(OFFSET(Data!$A$1,MATCH(($CH39&amp;$CI39),Data!$B:$B,0)-1,MATCH(Weekly!CQ$9,Data!$2:$2,0)-1,1,COUNTIF(Data!$2:$2,Weekly!CQ$9))))/(SUM(OFFSET(Data!$A$1,MATCH(($CH38&amp;$CI38),Data!$B:$B,0)-1,MATCH(Weekly!CQ$9,Data!$2:$2,0)-1,1,COUNTIF(Data!$2:$2,Weekly!CQ$9))))</f>
        <v>0.98610368786745051</v>
      </c>
      <c r="CR39" s="145">
        <f ca="1">(SUM(OFFSET(Data!$A$1,MATCH(($CH39&amp;$CI39),Data!$B:$B,0)-1,MATCH(Weekly!CR$9,Data!$2:$2,0)-1,1,COUNTIF(Data!$2:$2,Weekly!CR$9))))/(SUM(OFFSET(Data!$A$1,MATCH(($CH38&amp;$CI38),Data!$B:$B,0)-1,MATCH(Weekly!CR$9,Data!$2:$2,0)-1,1,COUNTIF(Data!$2:$2,Weekly!CR$9))))</f>
        <v>0.98832501445984444</v>
      </c>
      <c r="CS39" s="145">
        <f ca="1">(SUM(OFFSET(Data!$A$1,MATCH(($CH39&amp;$CI39),Data!$B:$B,0)-1,MATCH(Weekly!CS$9,Data!$2:$2,0)-1,1,COUNTIF(Data!$2:$2,Weekly!CS$9))))/(SUM(OFFSET(Data!$A$1,MATCH(($CH38&amp;$CI38),Data!$B:$B,0)-1,MATCH(Weekly!CS$9,Data!$2:$2,0)-1,1,COUNTIF(Data!$2:$2,Weekly!CS$9))))</f>
        <v>0.98694738724241204</v>
      </c>
      <c r="CT39" s="145">
        <f ca="1">(SUM(OFFSET(Data!$A$1,MATCH(($CH39&amp;$CI39),Data!$B:$B,0)-1,MATCH(Weekly!CT$9,Data!$2:$2,0)-1,1,COUNTIF(Data!$2:$2,Weekly!CT$9))))/(SUM(OFFSET(Data!$A$1,MATCH(($CH38&amp;$CI38),Data!$B:$B,0)-1,MATCH(Weekly!CT$9,Data!$2:$2,0)-1,1,COUNTIF(Data!$2:$2,Weekly!CT$9))))</f>
        <v>0.98686629892303657</v>
      </c>
      <c r="CU39" s="145">
        <f ca="1">(SUM(OFFSET(Data!$A$1,MATCH(($CH39&amp;$CI39),Data!$B:$B,0)-1,MATCH(Weekly!CU$9,Data!$2:$2,0)-1,1,COUNTIF(Data!$2:$2,Weekly!CU$9))))/(SUM(OFFSET(Data!$A$1,MATCH(($CH38&amp;$CI38),Data!$B:$B,0)-1,MATCH(Weekly!CU$9,Data!$2:$2,0)-1,1,COUNTIF(Data!$2:$2,Weekly!CU$9))))</f>
        <v>0.98432840995770055</v>
      </c>
      <c r="CW39" s="12">
        <f t="shared" ca="1" si="243"/>
        <v>0.98565706570807721</v>
      </c>
      <c r="CX39" s="12">
        <f t="shared" ca="1" si="244"/>
        <v>0.98712035318475921</v>
      </c>
      <c r="CY39" s="12">
        <f t="shared" ref="CY39:CY54" ca="1" si="287">CX39-CW39</f>
        <v>1.463287476682007E-3</v>
      </c>
      <c r="CZ39" s="12">
        <f t="shared" ref="CZ39:CZ54" ca="1" si="288">CX39+(0.75*CY39)</f>
        <v>0.98821781879227077</v>
      </c>
      <c r="DA39" s="12">
        <f t="shared" ref="DA39:DA54" ca="1" si="289">CW39-(0.75*CY39)</f>
        <v>0.98455960010056565</v>
      </c>
      <c r="DB39" s="45"/>
      <c r="DC39" s="12">
        <f t="shared" ca="1" si="245"/>
        <v>1.7777223037588161E-3</v>
      </c>
      <c r="DD39" s="12">
        <f ca="1">SUMPRODUCT(CP39:CS39,CP$37:CS$37)/SUM(CP$37:CS$37)</f>
        <v>0.9869276198451824</v>
      </c>
      <c r="DE39" s="1"/>
    </row>
    <row r="40" spans="1:109" hidden="1" x14ac:dyDescent="0.35">
      <c r="D40" s="103" t="s">
        <v>373</v>
      </c>
      <c r="E40" s="87" t="str">
        <f ca="1">VLOOKUP($D40,'Metric Nature'!$C:$D,2,0)&amp;IF(($F40&lt;(BA40)),"Below",IF(($F40&gt;(AZ40)),"Above","Within"))</f>
        <v>NegativeWithin</v>
      </c>
      <c r="F40" s="55">
        <f t="shared" ca="1" si="211"/>
        <v>9.8278166522525353E-6</v>
      </c>
      <c r="G40" s="55">
        <f t="shared" ca="1" si="212"/>
        <v>1.3702133878982753E-5</v>
      </c>
      <c r="H40" s="55">
        <f t="shared" ca="1" si="273"/>
        <v>-0.28275283696307363</v>
      </c>
      <c r="I40" s="55">
        <f t="shared" ca="1" si="274"/>
        <v>8.1187031824737301E-6</v>
      </c>
      <c r="J40" s="55">
        <f t="shared" ca="1" si="275"/>
        <v>0.21051557513130398</v>
      </c>
      <c r="K40" s="48">
        <f t="shared" ca="1" si="213"/>
        <v>4.435389177224296E-6</v>
      </c>
      <c r="L40" s="56"/>
      <c r="M40" s="53" t="str">
        <f ca="1">VLOOKUP($D40,'Metric Nature'!$C:$D,2,0)&amp;IF(($N40&lt;(CA40)),"Below",IF(($N40&gt;(BZ40)),"Above","Within"))</f>
        <v>NegativeWithin</v>
      </c>
      <c r="N40" s="55">
        <f t="shared" ca="1" si="214"/>
        <v>1.283268742139979E-5</v>
      </c>
      <c r="O40" s="55">
        <f t="shared" ca="1" si="215"/>
        <v>1.7817689402038344E-5</v>
      </c>
      <c r="P40" s="55">
        <f t="shared" ca="1" si="276"/>
        <v>-0.27977825116135818</v>
      </c>
      <c r="Q40" s="55">
        <f t="shared" ca="1" si="277"/>
        <v>1.0603543743396942E-5</v>
      </c>
      <c r="R40" s="48">
        <f t="shared" ca="1" si="278"/>
        <v>0.21022629150664698</v>
      </c>
      <c r="S40" s="48">
        <f t="shared" ca="1" si="231"/>
        <v>7.7447858651520582E-11</v>
      </c>
      <c r="T40" s="56"/>
      <c r="U40" s="53" t="str">
        <f ca="1">VLOOKUP($D40,'Metric Nature'!$C:$D,2,0)&amp;IF(($V40&lt;(DA40)),"Below",IF(($V40&gt;(CZ40)),"Above","Within"))</f>
        <v>NegativeWithin</v>
      </c>
      <c r="V40" s="55">
        <f t="shared" ca="1" si="216"/>
        <v>0</v>
      </c>
      <c r="W40" s="55">
        <f t="shared" ca="1" si="217"/>
        <v>0</v>
      </c>
      <c r="X40" s="78">
        <f t="shared" ca="1" si="279"/>
        <v>0</v>
      </c>
      <c r="Y40" s="55">
        <f t="shared" ca="1" si="280"/>
        <v>0</v>
      </c>
      <c r="Z40" s="78">
        <f t="shared" ca="1" si="281"/>
        <v>0</v>
      </c>
      <c r="AA40" s="48">
        <f t="shared" ca="1" si="235"/>
        <v>0</v>
      </c>
      <c r="AB40" s="56"/>
      <c r="AC40" s="46"/>
      <c r="AD40" s="1"/>
      <c r="AE40" s="1"/>
      <c r="AF40" s="1"/>
      <c r="AG40" s="1"/>
      <c r="AH40" s="1"/>
      <c r="AI40" s="7" t="s">
        <v>29</v>
      </c>
      <c r="AJ40" s="145">
        <f ca="1">SUM(OFFSET(Data!$A$1,MATCH(($AI40),Data!$C:$C,0)-1,MATCH(Weekly!AJ$9,Data!$2:$2,0)-1,2,COUNTIF(Data!$2:$2,Weekly!AJ$9)))/SUM(OFFSET(Data!$A$1,MATCH(($AI37),Data!$C:$C,0)-1,MATCH(Weekly!AJ$9,Data!$2:$2,0)-1,2,COUNTIF(Data!$2:$2,Weekly!AJ$9)))</f>
        <v>4.5269147717755918E-6</v>
      </c>
      <c r="AK40" s="145">
        <f ca="1">SUM(OFFSET(Data!$A$1,MATCH(($AI40),Data!$C:$C,0)-1,MATCH(Weekly!AK$9,Data!$2:$2,0)-1,2,COUNTIF(Data!$2:$2,Weekly!AK$9)))/SUM(OFFSET(Data!$A$1,MATCH(($AI37),Data!$C:$C,0)-1,MATCH(Weekly!AK$9,Data!$2:$2,0)-1,2,COUNTIF(Data!$2:$2,Weekly!AK$9)))</f>
        <v>0</v>
      </c>
      <c r="AL40" s="145">
        <f ca="1">SUM(OFFSET(Data!$A$1,MATCH(($AI40),Data!$C:$C,0)-1,MATCH(Weekly!AL$9,Data!$2:$2,0)-1,2,COUNTIF(Data!$2:$2,Weekly!AL$9)))/SUM(OFFSET(Data!$A$1,MATCH(($AI37),Data!$C:$C,0)-1,MATCH(Weekly!AL$9,Data!$2:$2,0)-1,2,COUNTIF(Data!$2:$2,Weekly!AL$9)))</f>
        <v>9.8349692165463515E-6</v>
      </c>
      <c r="AM40" s="145">
        <f ca="1">SUM(OFFSET(Data!$A$1,MATCH(($AI40),Data!$C:$C,0)-1,MATCH(Weekly!AM$9,Data!$2:$2,0)-1,2,COUNTIF(Data!$2:$2,Weekly!AM$9)))/SUM(OFFSET(Data!$A$1,MATCH(($AI37),Data!$C:$C,0)-1,MATCH(Weekly!AM$9,Data!$2:$2,0)-1,2,COUNTIF(Data!$2:$2,Weekly!AM$9)))</f>
        <v>4.2436536160172464E-6</v>
      </c>
      <c r="AN40" s="145">
        <f ca="1">SUM(OFFSET(Data!$A$1,MATCH(($AI40),Data!$C:$C,0)-1,MATCH(Weekly!AN$9,Data!$2:$2,0)-1,2,COUNTIF(Data!$2:$2,Weekly!AN$9)))/SUM(OFFSET(Data!$A$1,MATCH(($AI37),Data!$C:$C,0)-1,MATCH(Weekly!AN$9,Data!$2:$2,0)-1,2,COUNTIF(Data!$2:$2,Weekly!AN$9)))</f>
        <v>9.0328524844860762E-6</v>
      </c>
      <c r="AO40" s="145">
        <f ca="1">SUM(OFFSET(Data!$A$1,MATCH(($AI40),Data!$C:$C,0)-1,MATCH(Weekly!AO$9,Data!$2:$2,0)-1,2,COUNTIF(Data!$2:$2,Weekly!AO$9)))/SUM(OFFSET(Data!$A$1,MATCH(($AI37),Data!$C:$C,0)-1,MATCH(Weekly!AO$9,Data!$2:$2,0)-1,2,COUNTIF(Data!$2:$2,Weekly!AO$9)))</f>
        <v>4.5846953699161457E-6</v>
      </c>
      <c r="AP40" s="145">
        <f ca="1">SUM(OFFSET(Data!$A$1,MATCH(($AI40),Data!$C:$C,0)-1,MATCH(Weekly!AP$9,Data!$2:$2,0)-1,2,COUNTIF(Data!$2:$2,Weekly!AP$9)))/SUM(OFFSET(Data!$A$1,MATCH(($AI37),Data!$C:$C,0)-1,MATCH(Weekly!AP$9,Data!$2:$2,0)-1,2,COUNTIF(Data!$2:$2,Weekly!AP$9)))</f>
        <v>9.9803885365257264E-6</v>
      </c>
      <c r="AQ40" s="145">
        <f ca="1">SUM(OFFSET(Data!$A$1,MATCH(($AI40),Data!$C:$C,0)-1,MATCH(Weekly!AQ$9,Data!$2:$2,0)-1,2,COUNTIF(Data!$2:$2,Weekly!AQ$9)))/SUM(OFFSET(Data!$A$1,MATCH(($AI37),Data!$C:$C,0)-1,MATCH(Weekly!AQ$9,Data!$2:$2,0)-1,2,COUNTIF(Data!$2:$2,Weekly!AQ$9)))</f>
        <v>0</v>
      </c>
      <c r="AR40" s="145">
        <f ca="1">SUM(OFFSET(Data!$A$1,MATCH(($AI40),Data!$C:$C,0)-1,MATCH(Weekly!AR$9,Data!$2:$2,0)-1,2,COUNTIF(Data!$2:$2,Weekly!AR$9)))/SUM(OFFSET(Data!$A$1,MATCH(($AI37),Data!$C:$C,0)-1,MATCH(Weekly!AR$9,Data!$2:$2,0)-1,2,COUNTIF(Data!$2:$2,Weekly!AR$9)))</f>
        <v>8.9384675891165214E-6</v>
      </c>
      <c r="AS40" s="145">
        <f ca="1">SUM(OFFSET(Data!$A$1,MATCH(($AI40),Data!$C:$C,0)-1,MATCH(Weekly!AS$9,Data!$2:$2,0)-1,2,COUNTIF(Data!$2:$2,Weekly!AS$9)))/SUM(OFFSET(Data!$A$1,MATCH(($AI37),Data!$C:$C,0)-1,MATCH(Weekly!AS$9,Data!$2:$2,0)-1,2,COUNTIF(Data!$2:$2,Weekly!AS$9)))</f>
        <v>1.3702133878982753E-5</v>
      </c>
      <c r="AT40" s="145">
        <f ca="1">SUM(OFFSET(Data!$A$1,MATCH(($AI40),Data!$C:$C,0)-1,MATCH(Weekly!AT$9,Data!$2:$2,0)-1,2,COUNTIF(Data!$2:$2,Weekly!AT$9)))/SUM(OFFSET(Data!$A$1,MATCH(($AI37),Data!$C:$C,0)-1,MATCH(Weekly!AT$9,Data!$2:$2,0)-1,2,COUNTIF(Data!$2:$2,Weekly!AT$9)))</f>
        <v>9.8278166522525353E-6</v>
      </c>
      <c r="AU40" s="145">
        <f ca="1">SUM(OFFSET(Data!$A$1,MATCH(($AI40),Data!$C:$C,0)-1,MATCH(Weekly!AU$9,Data!$2:$2,0)-1,2,COUNTIF(Data!$2:$2,Weekly!AU$9)))/SUM(OFFSET(Data!$A$1,MATCH(($AI37),Data!$C:$C,0)-1,MATCH(Weekly!AU$9,Data!$2:$2,0)-1,2,COUNTIF(Data!$2:$2,Weekly!AU$9)))</f>
        <v>1.35000135000135E-5</v>
      </c>
      <c r="AV40" s="14"/>
      <c r="AW40" s="12">
        <f t="shared" ca="1" si="236"/>
        <v>4.3852841938964191E-6</v>
      </c>
      <c r="AX40" s="12">
        <f t="shared" ca="1" si="237"/>
        <v>9.8313929343994425E-6</v>
      </c>
      <c r="AY40" s="12">
        <f t="shared" ca="1" si="282"/>
        <v>5.4461087405030234E-6</v>
      </c>
      <c r="AZ40" s="12">
        <f t="shared" ca="1" si="283"/>
        <v>1.3915974489776709E-5</v>
      </c>
      <c r="BA40" s="12">
        <f t="shared" ca="1" si="284"/>
        <v>3.0070263851915155E-7</v>
      </c>
      <c r="BB40" s="14"/>
      <c r="BC40" s="12">
        <f t="shared" ca="1" si="238"/>
        <v>4.435389177224296E-6</v>
      </c>
      <c r="BD40" s="12">
        <f ca="1">SUMPRODUCT(AP40:AS40,AP$37:AS$37)/SUM(AP$37:AS$37)</f>
        <v>8.1187031824737301E-6</v>
      </c>
      <c r="BE40" s="104"/>
      <c r="BF40" s="104"/>
      <c r="BG40" s="1"/>
      <c r="BH40" s="7" t="s">
        <v>29</v>
      </c>
      <c r="BI40" s="7" t="s">
        <v>3</v>
      </c>
      <c r="BJ40" s="145">
        <f ca="1">SUM(OFFSET(Data!$A$1,MATCH(($BH40&amp;$BI40),Data!$B:$B,0)-1,MATCH(Weekly!BJ$9,Data!$2:$2,0)-1,1,COUNTIF(Data!$2:$2,Weekly!BJ$9)))/SUM(OFFSET(Data!$A$1,MATCH(($BH37&amp;$BI37),Data!$B:$B,0)-1,MATCH(Weekly!BJ$9,Data!$2:$2,0)-1,1,COUNTIF(Data!$2:$2,Weekly!BJ$9)))</f>
        <v>5.8999834800462561E-6</v>
      </c>
      <c r="BK40" s="145">
        <f ca="1">SUM(OFFSET(Data!$A$1,MATCH(($BH40&amp;$BI40),Data!$B:$B,0)-1,MATCH(Weekly!BK$9,Data!$2:$2,0)-1,1,COUNTIF(Data!$2:$2,Weekly!BK$9)))/SUM(OFFSET(Data!$A$1,MATCH(($BH37&amp;$BI37),Data!$B:$B,0)-1,MATCH(Weekly!BK$9,Data!$2:$2,0)-1,1,COUNTIF(Data!$2:$2,Weekly!BK$9)))</f>
        <v>0</v>
      </c>
      <c r="BL40" s="145">
        <f ca="1">SUM(OFFSET(Data!$A$1,MATCH(($BH40&amp;$BI40),Data!$B:$B,0)-1,MATCH(Weekly!BL$9,Data!$2:$2,0)-1,1,COUNTIF(Data!$2:$2,Weekly!BL$9)))/SUM(OFFSET(Data!$A$1,MATCH(($BH37&amp;$BI37),Data!$B:$B,0)-1,MATCH(Weekly!BL$9,Data!$2:$2,0)-1,1,COUNTIF(Data!$2:$2,Weekly!BL$9)))</f>
        <v>1.2745997756704395E-5</v>
      </c>
      <c r="BM40" s="145">
        <f ca="1">SUM(OFFSET(Data!$A$1,MATCH(($BH40&amp;$BI40),Data!$B:$B,0)-1,MATCH(Weekly!BM$9,Data!$2:$2,0)-1,1,COUNTIF(Data!$2:$2,Weekly!BM$9)))/SUM(OFFSET(Data!$A$1,MATCH(($BH37&amp;$BI37),Data!$B:$B,0)-1,MATCH(Weekly!BM$9,Data!$2:$2,0)-1,1,COUNTIF(Data!$2:$2,Weekly!BM$9)))</f>
        <v>5.6116722783389449E-6</v>
      </c>
      <c r="BN40" s="145">
        <f ca="1">SUM(OFFSET(Data!$A$1,MATCH(($BH40&amp;$BI40),Data!$B:$B,0)-1,MATCH(Weekly!BN$9,Data!$2:$2,0)-1,1,COUNTIF(Data!$2:$2,Weekly!BN$9)))/SUM(OFFSET(Data!$A$1,MATCH(($BH37&amp;$BI37),Data!$B:$B,0)-1,MATCH(Weekly!BN$9,Data!$2:$2,0)-1,1,COUNTIF(Data!$2:$2,Weekly!BN$9)))</f>
        <v>1.1815372981786603E-5</v>
      </c>
      <c r="BO40" s="145">
        <f ca="1">SUM(OFFSET(Data!$A$1,MATCH(($BH40&amp;$BI40),Data!$B:$B,0)-1,MATCH(Weekly!BO$9,Data!$2:$2,0)-1,1,COUNTIF(Data!$2:$2,Weekly!BO$9)))/SUM(OFFSET(Data!$A$1,MATCH(($BH37&amp;$BI37),Data!$B:$B,0)-1,MATCH(Weekly!BO$9,Data!$2:$2,0)-1,1,COUNTIF(Data!$2:$2,Weekly!BO$9)))</f>
        <v>5.9550394521363707E-6</v>
      </c>
      <c r="BP40" s="145">
        <f ca="1">SUM(OFFSET(Data!$A$1,MATCH(($BH40&amp;$BI40),Data!$B:$B,0)-1,MATCH(Weekly!BP$9,Data!$2:$2,0)-1,1,COUNTIF(Data!$2:$2,Weekly!BP$9)))/SUM(OFFSET(Data!$A$1,MATCH(($BH37&amp;$BI37),Data!$B:$B,0)-1,MATCH(Weekly!BP$9,Data!$2:$2,0)-1,1,COUNTIF(Data!$2:$2,Weekly!BP$9)))</f>
        <v>1.2981449508652136E-5</v>
      </c>
      <c r="BQ40" s="145">
        <f ca="1">SUM(OFFSET(Data!$A$1,MATCH(($BH40&amp;$BI40),Data!$B:$B,0)-1,MATCH(Weekly!BQ$9,Data!$2:$2,0)-1,1,COUNTIF(Data!$2:$2,Weekly!BQ$9)))/SUM(OFFSET(Data!$A$1,MATCH(($BH37&amp;$BI37),Data!$B:$B,0)-1,MATCH(Weekly!BQ$9,Data!$2:$2,0)-1,1,COUNTIF(Data!$2:$2,Weekly!BQ$9)))</f>
        <v>0</v>
      </c>
      <c r="BR40" s="145">
        <f ca="1">SUM(OFFSET(Data!$A$1,MATCH(($BH40&amp;$BI40),Data!$B:$B,0)-1,MATCH(Weekly!BR$9,Data!$2:$2,0)-1,1,COUNTIF(Data!$2:$2,Weekly!BR$9)))/SUM(OFFSET(Data!$A$1,MATCH(($BH37&amp;$BI37),Data!$B:$B,0)-1,MATCH(Weekly!BR$9,Data!$2:$2,0)-1,1,COUNTIF(Data!$2:$2,Weekly!BR$9)))</f>
        <v>1.1706449082799715E-5</v>
      </c>
      <c r="BS40" s="145">
        <f ca="1">SUM(OFFSET(Data!$A$1,MATCH(($BH40&amp;$BI40),Data!$B:$B,0)-1,MATCH(Weekly!BS$9,Data!$2:$2,0)-1,1,COUNTIF(Data!$2:$2,Weekly!BS$9)))/SUM(OFFSET(Data!$A$1,MATCH(($BH37&amp;$BI37),Data!$B:$B,0)-1,MATCH(Weekly!BS$9,Data!$2:$2,0)-1,1,COUNTIF(Data!$2:$2,Weekly!BS$9)))</f>
        <v>1.7817689402038344E-5</v>
      </c>
      <c r="BT40" s="145">
        <f ca="1">SUM(OFFSET(Data!$A$1,MATCH(($BH40&amp;$BI40),Data!$B:$B,0)-1,MATCH(Weekly!BT$9,Data!$2:$2,0)-1,1,COUNTIF(Data!$2:$2,Weekly!BT$9)))/SUM(OFFSET(Data!$A$1,MATCH(($BH37&amp;$BI37),Data!$B:$B,0)-1,MATCH(Weekly!BT$9,Data!$2:$2,0)-1,1,COUNTIF(Data!$2:$2,Weekly!BT$9)))</f>
        <v>1.283268742139979E-5</v>
      </c>
      <c r="BU40" s="145">
        <f ca="1">SUM(OFFSET(Data!$A$1,MATCH(($BH40&amp;$BI40),Data!$B:$B,0)-1,MATCH(Weekly!BU$9,Data!$2:$2,0)-1,1,COUNTIF(Data!$2:$2,Weekly!BU$9)))/SUM(OFFSET(Data!$A$1,MATCH(($BH37&amp;$BI37),Data!$B:$B,0)-1,MATCH(Weekly!BU$9,Data!$2:$2,0)-1,1,COUNTIF(Data!$2:$2,Weekly!BU$9)))</f>
        <v>1.7424942062067645E-5</v>
      </c>
      <c r="BV40" s="13"/>
      <c r="BW40" s="12">
        <f t="shared" ca="1" si="239"/>
        <v>5.7558278791926001E-6</v>
      </c>
      <c r="BX40" s="12">
        <f t="shared" ca="1" si="240"/>
        <v>1.2789342589052093E-5</v>
      </c>
      <c r="BY40" s="12">
        <f t="shared" ca="1" si="285"/>
        <v>7.0335147098594932E-6</v>
      </c>
      <c r="BZ40" s="12">
        <f t="shared" ca="1" si="286"/>
        <v>1.8064478621446714E-5</v>
      </c>
      <c r="CA40" s="12">
        <f t="shared" ref="CA40:CA54" ca="1" si="290">BW40-(0.75*BY40)</f>
        <v>4.8069184679798018E-7</v>
      </c>
      <c r="CB40" s="43"/>
      <c r="CC40" s="12">
        <f t="shared" ca="1" si="242"/>
        <v>5.7523590094856947E-6</v>
      </c>
      <c r="CD40" s="12">
        <f ca="1">SUMPRODUCT(BP40:BS40,BP$37:BS$37)/SUM(BP$37:BS$37)</f>
        <v>1.0603543743396942E-5</v>
      </c>
      <c r="CE40" s="104"/>
      <c r="CF40" s="104"/>
      <c r="CG40" s="1"/>
      <c r="CH40" s="7" t="s">
        <v>29</v>
      </c>
      <c r="CI40" s="7" t="s">
        <v>4</v>
      </c>
      <c r="CJ40" s="145">
        <f ca="1">(SUM(OFFSET(Data!$A$1,MATCH(($CH40&amp;$CI40),Data!$B:$B,0)-1,MATCH(Weekly!CJ$9,Data!$2:$2,0)-1,1,COUNTIF(Data!$2:$2,Weekly!CJ$9))))/(SUM(OFFSET(Data!$A$1,MATCH(($CH37&amp;$CI37),Data!$B:$B,0)-1,MATCH(Weekly!CJ$9,Data!$2:$2,0)-1,1,COUNTIF(Data!$2:$2,Weekly!CJ$9))))</f>
        <v>0</v>
      </c>
      <c r="CK40" s="145">
        <f ca="1">(SUM(OFFSET(Data!$A$1,MATCH(($CH40&amp;$CI40),Data!$B:$B,0)-1,MATCH(Weekly!CK$9,Data!$2:$2,0)-1,1,COUNTIF(Data!$2:$2,Weekly!CK$9))))/(SUM(OFFSET(Data!$A$1,MATCH(($CH37&amp;$CI37),Data!$B:$B,0)-1,MATCH(Weekly!CK$9,Data!$2:$2,0)-1,1,COUNTIF(Data!$2:$2,Weekly!CK$9))))</f>
        <v>0</v>
      </c>
      <c r="CL40" s="145">
        <f ca="1">(SUM(OFFSET(Data!$A$1,MATCH(($CH40&amp;$CI40),Data!$B:$B,0)-1,MATCH(Weekly!CL$9,Data!$2:$2,0)-1,1,COUNTIF(Data!$2:$2,Weekly!CL$9))))/(SUM(OFFSET(Data!$A$1,MATCH(($CH37&amp;$CI37),Data!$B:$B,0)-1,MATCH(Weekly!CL$9,Data!$2:$2,0)-1,1,COUNTIF(Data!$2:$2,Weekly!CL$9))))</f>
        <v>0</v>
      </c>
      <c r="CM40" s="145">
        <f ca="1">(SUM(OFFSET(Data!$A$1,MATCH(($CH40&amp;$CI40),Data!$B:$B,0)-1,MATCH(Weekly!CM$9,Data!$2:$2,0)-1,1,COUNTIF(Data!$2:$2,Weekly!CM$9))))/(SUM(OFFSET(Data!$A$1,MATCH(($CH37&amp;$CI37),Data!$B:$B,0)-1,MATCH(Weekly!CM$9,Data!$2:$2,0)-1,1,COUNTIF(Data!$2:$2,Weekly!CM$9))))</f>
        <v>0</v>
      </c>
      <c r="CN40" s="145">
        <f ca="1">(SUM(OFFSET(Data!$A$1,MATCH(($CH40&amp;$CI40),Data!$B:$B,0)-1,MATCH(Weekly!CN$9,Data!$2:$2,0)-1,1,COUNTIF(Data!$2:$2,Weekly!CN$9))))/(SUM(OFFSET(Data!$A$1,MATCH(($CH37&amp;$CI37),Data!$B:$B,0)-1,MATCH(Weekly!CN$9,Data!$2:$2,0)-1,1,COUNTIF(Data!$2:$2,Weekly!CN$9))))</f>
        <v>0</v>
      </c>
      <c r="CO40" s="145">
        <f ca="1">(SUM(OFFSET(Data!$A$1,MATCH(($CH40&amp;$CI40),Data!$B:$B,0)-1,MATCH(Weekly!CO$9,Data!$2:$2,0)-1,1,COUNTIF(Data!$2:$2,Weekly!CO$9))))/(SUM(OFFSET(Data!$A$1,MATCH(($CH37&amp;$CI37),Data!$B:$B,0)-1,MATCH(Weekly!CO$9,Data!$2:$2,0)-1,1,COUNTIF(Data!$2:$2,Weekly!CO$9))))</f>
        <v>0</v>
      </c>
      <c r="CP40" s="145">
        <f ca="1">(SUM(OFFSET(Data!$A$1,MATCH(($CH40&amp;$CI40),Data!$B:$B,0)-1,MATCH(Weekly!CP$9,Data!$2:$2,0)-1,1,COUNTIF(Data!$2:$2,Weekly!CP$9))))/(SUM(OFFSET(Data!$A$1,MATCH(($CH37&amp;$CI37),Data!$B:$B,0)-1,MATCH(Weekly!CP$9,Data!$2:$2,0)-1,1,COUNTIF(Data!$2:$2,Weekly!CP$9))))</f>
        <v>0</v>
      </c>
      <c r="CQ40" s="145">
        <f ca="1">(SUM(OFFSET(Data!$A$1,MATCH(($CH40&amp;$CI40),Data!$B:$B,0)-1,MATCH(Weekly!CQ$9,Data!$2:$2,0)-1,1,COUNTIF(Data!$2:$2,Weekly!CQ$9))))/(SUM(OFFSET(Data!$A$1,MATCH(($CH37&amp;$CI37),Data!$B:$B,0)-1,MATCH(Weekly!CQ$9,Data!$2:$2,0)-1,1,COUNTIF(Data!$2:$2,Weekly!CQ$9))))</f>
        <v>0</v>
      </c>
      <c r="CR40" s="145">
        <f ca="1">(SUM(OFFSET(Data!$A$1,MATCH(($CH40&amp;$CI40),Data!$B:$B,0)-1,MATCH(Weekly!CR$9,Data!$2:$2,0)-1,1,COUNTIF(Data!$2:$2,Weekly!CR$9))))/(SUM(OFFSET(Data!$A$1,MATCH(($CH37&amp;$CI37),Data!$B:$B,0)-1,MATCH(Weekly!CR$9,Data!$2:$2,0)-1,1,COUNTIF(Data!$2:$2,Weekly!CR$9))))</f>
        <v>0</v>
      </c>
      <c r="CS40" s="145">
        <f ca="1">(SUM(OFFSET(Data!$A$1,MATCH(($CH40&amp;$CI40),Data!$B:$B,0)-1,MATCH(Weekly!CS$9,Data!$2:$2,0)-1,1,COUNTIF(Data!$2:$2,Weekly!CS$9))))/(SUM(OFFSET(Data!$A$1,MATCH(($CH37&amp;$CI37),Data!$B:$B,0)-1,MATCH(Weekly!CS$9,Data!$2:$2,0)-1,1,COUNTIF(Data!$2:$2,Weekly!CS$9))))</f>
        <v>0</v>
      </c>
      <c r="CT40" s="145">
        <f ca="1">(SUM(OFFSET(Data!$A$1,MATCH(($CH40&amp;$CI40),Data!$B:$B,0)-1,MATCH(Weekly!CT$9,Data!$2:$2,0)-1,1,COUNTIF(Data!$2:$2,Weekly!CT$9))))/(SUM(OFFSET(Data!$A$1,MATCH(($CH37&amp;$CI37),Data!$B:$B,0)-1,MATCH(Weekly!CT$9,Data!$2:$2,0)-1,1,COUNTIF(Data!$2:$2,Weekly!CT$9))))</f>
        <v>0</v>
      </c>
      <c r="CU40" s="145">
        <f ca="1">(SUM(OFFSET(Data!$A$1,MATCH(($CH40&amp;$CI40),Data!$B:$B,0)-1,MATCH(Weekly!CU$9,Data!$2:$2,0)-1,1,COUNTIF(Data!$2:$2,Weekly!CU$9))))/(SUM(OFFSET(Data!$A$1,MATCH(($CH37&amp;$CI37),Data!$B:$B,0)-1,MATCH(Weekly!CU$9,Data!$2:$2,0)-1,1,COUNTIF(Data!$2:$2,Weekly!CU$9))))</f>
        <v>0</v>
      </c>
      <c r="CW40" s="12">
        <f t="shared" ca="1" si="243"/>
        <v>0</v>
      </c>
      <c r="CX40" s="12">
        <f t="shared" ca="1" si="244"/>
        <v>0</v>
      </c>
      <c r="CY40" s="12">
        <f t="shared" ca="1" si="287"/>
        <v>0</v>
      </c>
      <c r="CZ40" s="12">
        <f t="shared" ca="1" si="288"/>
        <v>0</v>
      </c>
      <c r="DA40" s="12">
        <f t="shared" ca="1" si="289"/>
        <v>0</v>
      </c>
      <c r="DB40" s="45"/>
      <c r="DC40" s="12">
        <f t="shared" ca="1" si="245"/>
        <v>0</v>
      </c>
      <c r="DD40" s="12">
        <f ca="1">SUMPRODUCT(CP40:CS40,CP$37:CS$37)/SUM(CP$37:CS$37)</f>
        <v>0</v>
      </c>
      <c r="DE40" s="1"/>
    </row>
    <row r="41" spans="1:109" x14ac:dyDescent="0.35">
      <c r="D41" s="103" t="s">
        <v>377</v>
      </c>
      <c r="E41" s="87" t="str">
        <f ca="1">VLOOKUP($D41,'Metric Nature'!$C:$D,2,0)&amp;IF(($F41&lt;(BA41)),"Below",IF(($F41&gt;(AZ41)),"Above","Within"))</f>
        <v>NegativeWithin</v>
      </c>
      <c r="F41" s="55">
        <f t="shared" ca="1" si="211"/>
        <v>3.3267159367874831E-3</v>
      </c>
      <c r="G41" s="55">
        <f t="shared" ca="1" si="212"/>
        <v>2.9870651856182401E-3</v>
      </c>
      <c r="H41" s="55">
        <f t="shared" ca="1" si="273"/>
        <v>0.11370717746788801</v>
      </c>
      <c r="I41" s="55">
        <f t="shared" ca="1" si="274"/>
        <v>3.2969015351079303E-3</v>
      </c>
      <c r="J41" s="55">
        <f t="shared" ca="1" si="275"/>
        <v>9.0431580567591433E-3</v>
      </c>
      <c r="K41" s="48">
        <f t="shared" ca="1" si="213"/>
        <v>1.9892355435471938E-4</v>
      </c>
      <c r="L41" s="56"/>
      <c r="M41" s="53" t="str">
        <f ca="1">VLOOKUP($D41,'Metric Nature'!$C:$D,2,0)&amp;IF(($N41&lt;(CA41)),"Below",IF(($N41&gt;(BZ41)),"Above","Within"))</f>
        <v>NegativeWithin</v>
      </c>
      <c r="N41" s="55">
        <f t="shared" ca="1" si="214"/>
        <v>8.9828811949798528E-5</v>
      </c>
      <c r="O41" s="55">
        <f t="shared" ca="1" si="215"/>
        <v>7.1270757608153377E-5</v>
      </c>
      <c r="P41" s="55">
        <f t="shared" ca="1" si="276"/>
        <v>0.26038806046762308</v>
      </c>
      <c r="Q41" s="55">
        <f t="shared" ca="1" si="277"/>
        <v>6.907787202779408E-5</v>
      </c>
      <c r="R41" s="48">
        <f t="shared" ca="1" si="278"/>
        <v>0.30039923513647215</v>
      </c>
      <c r="S41" s="48">
        <f t="shared" ca="1" si="231"/>
        <v>3.9101516693744226E-10</v>
      </c>
      <c r="T41" s="56"/>
      <c r="U41" s="53" t="str">
        <f ca="1">VLOOKUP($D41,'Metric Nature'!$C:$D,2,0)&amp;IF(($V41&lt;(DA41)),"Below",IF(($V41&gt;(CZ41)),"Above","Within"))</f>
        <v>NegativeWithin</v>
      </c>
      <c r="V41" s="55">
        <f t="shared" ca="1" si="216"/>
        <v>1.3913371946612943E-2</v>
      </c>
      <c r="W41" s="55">
        <f t="shared" ca="1" si="217"/>
        <v>1.2694771810488018E-2</v>
      </c>
      <c r="X41" s="78">
        <f t="shared" ca="1" si="279"/>
        <v>9.5992283620108643E-2</v>
      </c>
      <c r="Y41" s="55">
        <f t="shared" ca="1" si="280"/>
        <v>1.3770201468025709E-2</v>
      </c>
      <c r="Z41" s="78">
        <f t="shared" ca="1" si="281"/>
        <v>1.0397123013753609E-2</v>
      </c>
      <c r="AA41" s="48">
        <f t="shared" ca="1" si="235"/>
        <v>3.0524287696811136E-8</v>
      </c>
      <c r="AB41" s="56"/>
      <c r="AC41" s="46" t="s">
        <v>378</v>
      </c>
      <c r="AD41" s="1"/>
      <c r="AE41" s="1"/>
      <c r="AF41" s="1"/>
      <c r="AG41" s="1"/>
      <c r="AH41" s="1"/>
      <c r="AI41" s="7" t="s">
        <v>30</v>
      </c>
      <c r="AJ41" s="145">
        <f ca="1">SUM(OFFSET(Data!$A$1,MATCH(($AI41),Data!$C:$C,0)-1,MATCH(Weekly!AJ$9,Data!$2:$2,0)-1,2,COUNTIF(Data!$2:$2,Weekly!AJ$9)))/SUM(OFFSET(Data!$A$1,MATCH(($AI37),Data!$C:$C,0)-1,MATCH(Weekly!AJ$9,Data!$2:$2,0)-1,2,COUNTIF(Data!$2:$2,Weekly!AJ$9)))</f>
        <v>3.282013209537304E-3</v>
      </c>
      <c r="AK41" s="145">
        <f ca="1">SUM(OFFSET(Data!$A$1,MATCH(($AI41),Data!$C:$C,0)-1,MATCH(Weekly!AK$9,Data!$2:$2,0)-1,2,COUNTIF(Data!$2:$2,Weekly!AK$9)))/SUM(OFFSET(Data!$A$1,MATCH(($AI37),Data!$C:$C,0)-1,MATCH(Weekly!AK$9,Data!$2:$2,0)-1,2,COUNTIF(Data!$2:$2,Weekly!AK$9)))</f>
        <v>3.2898993619287472E-3</v>
      </c>
      <c r="AL41" s="145">
        <f ca="1">SUM(OFFSET(Data!$A$1,MATCH(($AI41),Data!$C:$C,0)-1,MATCH(Weekly!AL$9,Data!$2:$2,0)-1,2,COUNTIF(Data!$2:$2,Weekly!AL$9)))/SUM(OFFSET(Data!$A$1,MATCH(($AI37),Data!$C:$C,0)-1,MATCH(Weekly!AL$9,Data!$2:$2,0)-1,2,COUNTIF(Data!$2:$2,Weekly!AL$9)))</f>
        <v>3.3930643797084915E-3</v>
      </c>
      <c r="AM41" s="145">
        <f ca="1">SUM(OFFSET(Data!$A$1,MATCH(($AI41),Data!$C:$C,0)-1,MATCH(Weekly!AM$9,Data!$2:$2,0)-1,2,COUNTIF(Data!$2:$2,Weekly!AM$9)))/SUM(OFFSET(Data!$A$1,MATCH(($AI37),Data!$C:$C,0)-1,MATCH(Weekly!AM$9,Data!$2:$2,0)-1,2,COUNTIF(Data!$2:$2,Weekly!AM$9)))</f>
        <v>3.5349634621423659E-3</v>
      </c>
      <c r="AN41" s="145">
        <f ca="1">SUM(OFFSET(Data!$A$1,MATCH(($AI41),Data!$C:$C,0)-1,MATCH(Weekly!AN$9,Data!$2:$2,0)-1,2,COUNTIF(Data!$2:$2,Weekly!AN$9)))/SUM(OFFSET(Data!$A$1,MATCH(($AI37),Data!$C:$C,0)-1,MATCH(Weekly!AN$9,Data!$2:$2,0)-1,2,COUNTIF(Data!$2:$2,Weekly!AN$9)))</f>
        <v>3.0802026972097519E-3</v>
      </c>
      <c r="AO41" s="145">
        <f ca="1">SUM(OFFSET(Data!$A$1,MATCH(($AI41),Data!$C:$C,0)-1,MATCH(Weekly!AO$9,Data!$2:$2,0)-1,2,COUNTIF(Data!$2:$2,Weekly!AO$9)))/SUM(OFFSET(Data!$A$1,MATCH(($AI37),Data!$C:$C,0)-1,MATCH(Weekly!AO$9,Data!$2:$2,0)-1,2,COUNTIF(Data!$2:$2,Weekly!AO$9)))</f>
        <v>3.1817785867218054E-3</v>
      </c>
      <c r="AP41" s="145">
        <f ca="1">SUM(OFFSET(Data!$A$1,MATCH(($AI41),Data!$C:$C,0)-1,MATCH(Weekly!AP$9,Data!$2:$2,0)-1,2,COUNTIF(Data!$2:$2,Weekly!AP$9)))/SUM(OFFSET(Data!$A$1,MATCH(($AI37),Data!$C:$C,0)-1,MATCH(Weekly!AP$9,Data!$2:$2,0)-1,2,COUNTIF(Data!$2:$2,Weekly!AP$9)))</f>
        <v>3.46818501644269E-3</v>
      </c>
      <c r="AQ41" s="145">
        <f ca="1">SUM(OFFSET(Data!$A$1,MATCH(($AI41),Data!$C:$C,0)-1,MATCH(Weekly!AQ$9,Data!$2:$2,0)-1,2,COUNTIF(Data!$2:$2,Weekly!AQ$9)))/SUM(OFFSET(Data!$A$1,MATCH(($AI37),Data!$C:$C,0)-1,MATCH(Weekly!AQ$9,Data!$2:$2,0)-1,2,COUNTIF(Data!$2:$2,Weekly!AQ$9)))</f>
        <v>3.4114410222320702E-3</v>
      </c>
      <c r="AR41" s="145">
        <f ca="1">SUM(OFFSET(Data!$A$1,MATCH(($AI41),Data!$C:$C,0)-1,MATCH(Weekly!AR$9,Data!$2:$2,0)-1,2,COUNTIF(Data!$2:$2,Weekly!AR$9)))/SUM(OFFSET(Data!$A$1,MATCH(($AI37),Data!$C:$C,0)-1,MATCH(Weekly!AR$9,Data!$2:$2,0)-1,2,COUNTIF(Data!$2:$2,Weekly!AR$9)))</f>
        <v>3.3251099431513462E-3</v>
      </c>
      <c r="AS41" s="145">
        <f ca="1">SUM(OFFSET(Data!$A$1,MATCH(($AI41),Data!$C:$C,0)-1,MATCH(Weekly!AS$9,Data!$2:$2,0)-1,2,COUNTIF(Data!$2:$2,Weekly!AS$9)))/SUM(OFFSET(Data!$A$1,MATCH(($AI37),Data!$C:$C,0)-1,MATCH(Weekly!AS$9,Data!$2:$2,0)-1,2,COUNTIF(Data!$2:$2,Weekly!AS$9)))</f>
        <v>2.9870651856182401E-3</v>
      </c>
      <c r="AT41" s="145">
        <f ca="1">SUM(OFFSET(Data!$A$1,MATCH(($AI41),Data!$C:$C,0)-1,MATCH(Weekly!AT$9,Data!$2:$2,0)-1,2,COUNTIF(Data!$2:$2,Weekly!AT$9)))/SUM(OFFSET(Data!$A$1,MATCH(($AI37),Data!$C:$C,0)-1,MATCH(Weekly!AT$9,Data!$2:$2,0)-1,2,COUNTIF(Data!$2:$2,Weekly!AT$9)))</f>
        <v>3.3267159367874831E-3</v>
      </c>
      <c r="AU41" s="145">
        <f ca="1">SUM(OFFSET(Data!$A$1,MATCH(($AI41),Data!$C:$C,0)-1,MATCH(Weekly!AU$9,Data!$2:$2,0)-1,2,COUNTIF(Data!$2:$2,Weekly!AU$9)))/SUM(OFFSET(Data!$A$1,MATCH(($AI37),Data!$C:$C,0)-1,MATCH(Weekly!AU$9,Data!$2:$2,0)-1,2,COUNTIF(Data!$2:$2,Weekly!AU$9)))</f>
        <v>2.8215028215028215E-3</v>
      </c>
      <c r="AV41" s="14"/>
      <c r="AW41" s="12">
        <f t="shared" ca="1" si="236"/>
        <v>3.2318958981295545E-3</v>
      </c>
      <c r="AX41" s="12">
        <f t="shared" ca="1" si="237"/>
        <v>3.4022527009702807E-3</v>
      </c>
      <c r="AY41" s="12">
        <f t="shared" ca="1" si="282"/>
        <v>1.7035680284072617E-4</v>
      </c>
      <c r="AZ41" s="12">
        <f t="shared" ca="1" si="283"/>
        <v>3.5300203031008253E-3</v>
      </c>
      <c r="BA41" s="12">
        <f t="shared" ca="1" si="284"/>
        <v>3.1041282959990099E-3</v>
      </c>
      <c r="BB41" s="14"/>
      <c r="BC41" s="12">
        <f t="shared" ca="1" si="238"/>
        <v>1.9892355435471938E-4</v>
      </c>
      <c r="BD41" s="12">
        <f ca="1">SUMPRODUCT(AP41:AS41,AP$37:AS$37)/SUM(AP$37:AS$37)</f>
        <v>3.2969015351079303E-3</v>
      </c>
      <c r="BE41" s="104"/>
      <c r="BF41" s="104"/>
      <c r="BG41" s="1"/>
      <c r="BH41" s="7" t="s">
        <v>30</v>
      </c>
      <c r="BI41" s="7" t="s">
        <v>3</v>
      </c>
      <c r="BJ41" s="145">
        <f ca="1">SUM(OFFSET(Data!$A$1,MATCH(($BH41&amp;$BI41),Data!$B:$B,0)-1,MATCH(Weekly!BJ$9,Data!$2:$2,0)-1,1,COUNTIF(Data!$2:$2,Weekly!BJ$9)))/SUM(OFFSET(Data!$A$1,MATCH(($BH37&amp;$BI37),Data!$B:$B,0)-1,MATCH(Weekly!BJ$9,Data!$2:$2,0)-1,1,COUNTIF(Data!$2:$2,Weekly!BJ$9)))</f>
        <v>4.1299884360323794E-5</v>
      </c>
      <c r="BK41" s="145">
        <f ca="1">SUM(OFFSET(Data!$A$1,MATCH(($BH41&amp;$BI41),Data!$B:$B,0)-1,MATCH(Weekly!BK$9,Data!$2:$2,0)-1,1,COUNTIF(Data!$2:$2,Weekly!BK$9)))/SUM(OFFSET(Data!$A$1,MATCH(($BH37&amp;$BI37),Data!$B:$B,0)-1,MATCH(Weekly!BK$9,Data!$2:$2,0)-1,1,COUNTIF(Data!$2:$2,Weekly!BK$9)))</f>
        <v>7.7703096468394265E-5</v>
      </c>
      <c r="BL41" s="145">
        <f ca="1">SUM(OFFSET(Data!$A$1,MATCH(($BH41&amp;$BI41),Data!$B:$B,0)-1,MATCH(Weekly!BL$9,Data!$2:$2,0)-1,1,COUNTIF(Data!$2:$2,Weekly!BL$9)))/SUM(OFFSET(Data!$A$1,MATCH(($BH37&amp;$BI37),Data!$B:$B,0)-1,MATCH(Weekly!BL$9,Data!$2:$2,0)-1,1,COUNTIF(Data!$2:$2,Weekly!BL$9)))</f>
        <v>6.3729988783521978E-5</v>
      </c>
      <c r="BM41" s="145">
        <f ca="1">SUM(OFFSET(Data!$A$1,MATCH(($BH41&amp;$BI41),Data!$B:$B,0)-1,MATCH(Weekly!BM$9,Data!$2:$2,0)-1,1,COUNTIF(Data!$2:$2,Weekly!BM$9)))/SUM(OFFSET(Data!$A$1,MATCH(($BH37&amp;$BI37),Data!$B:$B,0)-1,MATCH(Weekly!BM$9,Data!$2:$2,0)-1,1,COUNTIF(Data!$2:$2,Weekly!BM$9)))</f>
        <v>8.417508417508418E-5</v>
      </c>
      <c r="BN41" s="145">
        <f ca="1">SUM(OFFSET(Data!$A$1,MATCH(($BH41&amp;$BI41),Data!$B:$B,0)-1,MATCH(Weekly!BN$9,Data!$2:$2,0)-1,1,COUNTIF(Data!$2:$2,Weekly!BN$9)))/SUM(OFFSET(Data!$A$1,MATCH(($BH37&amp;$BI37),Data!$B:$B,0)-1,MATCH(Weekly!BN$9,Data!$2:$2,0)-1,1,COUNTIF(Data!$2:$2,Weekly!BN$9)))</f>
        <v>3.5446118945359807E-5</v>
      </c>
      <c r="BO41" s="145">
        <f ca="1">SUM(OFFSET(Data!$A$1,MATCH(($BH41&amp;$BI41),Data!$B:$B,0)-1,MATCH(Weekly!BO$9,Data!$2:$2,0)-1,1,COUNTIF(Data!$2:$2,Weekly!BO$9)))/SUM(OFFSET(Data!$A$1,MATCH(($BH37&amp;$BI37),Data!$B:$B,0)-1,MATCH(Weekly!BO$9,Data!$2:$2,0)-1,1,COUNTIF(Data!$2:$2,Weekly!BO$9)))</f>
        <v>1.2505582849486378E-4</v>
      </c>
      <c r="BP41" s="145">
        <f ca="1">SUM(OFFSET(Data!$A$1,MATCH(($BH41&amp;$BI41),Data!$B:$B,0)-1,MATCH(Weekly!BP$9,Data!$2:$2,0)-1,1,COUNTIF(Data!$2:$2,Weekly!BP$9)))/SUM(OFFSET(Data!$A$1,MATCH(($BH37&amp;$BI37),Data!$B:$B,0)-1,MATCH(Weekly!BP$9,Data!$2:$2,0)-1,1,COUNTIF(Data!$2:$2,Weekly!BP$9)))</f>
        <v>1.233237703321953E-4</v>
      </c>
      <c r="BQ41" s="145">
        <f ca="1">SUM(OFFSET(Data!$A$1,MATCH(($BH41&amp;$BI41),Data!$B:$B,0)-1,MATCH(Weekly!BQ$9,Data!$2:$2,0)-1,1,COUNTIF(Data!$2:$2,Weekly!BQ$9)))/SUM(OFFSET(Data!$A$1,MATCH(($BH37&amp;$BI37),Data!$B:$B,0)-1,MATCH(Weekly!BQ$9,Data!$2:$2,0)-1,1,COUNTIF(Data!$2:$2,Weekly!BQ$9)))</f>
        <v>4.27037579306979E-5</v>
      </c>
      <c r="BR41" s="145">
        <f ca="1">SUM(OFFSET(Data!$A$1,MATCH(($BH41&amp;$BI41),Data!$B:$B,0)-1,MATCH(Weekly!BR$9,Data!$2:$2,0)-1,1,COUNTIF(Data!$2:$2,Weekly!BR$9)))/SUM(OFFSET(Data!$A$1,MATCH(($BH37&amp;$BI37),Data!$B:$B,0)-1,MATCH(Weekly!BR$9,Data!$2:$2,0)-1,1,COUNTIF(Data!$2:$2,Weekly!BR$9)))</f>
        <v>4.0972571789799001E-5</v>
      </c>
      <c r="BS41" s="145">
        <f ca="1">SUM(OFFSET(Data!$A$1,MATCH(($BH41&amp;$BI41),Data!$B:$B,0)-1,MATCH(Weekly!BS$9,Data!$2:$2,0)-1,1,COUNTIF(Data!$2:$2,Weekly!BS$9)))/SUM(OFFSET(Data!$A$1,MATCH(($BH37&amp;$BI37),Data!$B:$B,0)-1,MATCH(Weekly!BS$9,Data!$2:$2,0)-1,1,COUNTIF(Data!$2:$2,Weekly!BS$9)))</f>
        <v>7.1270757608153377E-5</v>
      </c>
      <c r="BT41" s="145">
        <f ca="1">SUM(OFFSET(Data!$A$1,MATCH(($BH41&amp;$BI41),Data!$B:$B,0)-1,MATCH(Weekly!BT$9,Data!$2:$2,0)-1,1,COUNTIF(Data!$2:$2,Weekly!BT$9)))/SUM(OFFSET(Data!$A$1,MATCH(($BH37&amp;$BI37),Data!$B:$B,0)-1,MATCH(Weekly!BT$9,Data!$2:$2,0)-1,1,COUNTIF(Data!$2:$2,Weekly!BT$9)))</f>
        <v>8.9828811949798528E-5</v>
      </c>
      <c r="BU41" s="145">
        <f ca="1">SUM(OFFSET(Data!$A$1,MATCH(($BH41&amp;$BI41),Data!$B:$B,0)-1,MATCH(Weekly!BU$9,Data!$2:$2,0)-1,1,COUNTIF(Data!$2:$2,Weekly!BU$9)))/SUM(OFFSET(Data!$A$1,MATCH(($BH37&amp;$BI37),Data!$B:$B,0)-1,MATCH(Weekly!BU$9,Data!$2:$2,0)-1,1,COUNTIF(Data!$2:$2,Weekly!BU$9)))</f>
        <v>6.969976824827058E-5</v>
      </c>
      <c r="BV41" s="13"/>
      <c r="BW41" s="12">
        <f t="shared" ca="1" si="239"/>
        <v>4.2001821145510847E-5</v>
      </c>
      <c r="BX41" s="12">
        <f t="shared" ca="1" si="240"/>
        <v>8.7001948062441354E-5</v>
      </c>
      <c r="BY41" s="12">
        <f t="shared" ca="1" si="285"/>
        <v>4.5000126916930507E-5</v>
      </c>
      <c r="BZ41" s="12">
        <f t="shared" ca="1" si="286"/>
        <v>1.2075204325013924E-4</v>
      </c>
      <c r="CA41" s="12">
        <f t="shared" ca="1" si="290"/>
        <v>8.2517259578129671E-6</v>
      </c>
      <c r="CB41" s="43"/>
      <c r="CC41" s="12">
        <f t="shared" ca="1" si="242"/>
        <v>2.9042244130967819E-5</v>
      </c>
      <c r="CD41" s="12">
        <f ca="1">SUMPRODUCT(BP41:BS41,BP$37:BS$37)/SUM(BP$37:BS$37)</f>
        <v>6.907787202779408E-5</v>
      </c>
      <c r="CE41" s="104"/>
      <c r="CF41" s="104"/>
      <c r="CG41" s="1"/>
      <c r="CH41" s="7" t="s">
        <v>30</v>
      </c>
      <c r="CI41" s="7" t="s">
        <v>4</v>
      </c>
      <c r="CJ41" s="145">
        <f ca="1">(SUM(OFFSET(Data!$A$1,MATCH(($CH41&amp;$CI41),Data!$B:$B,0)-1,MATCH(Weekly!CJ$9,Data!$2:$2,0)-1,1,COUNTIF(Data!$2:$2,Weekly!CJ$9))))/(SUM(OFFSET(Data!$A$1,MATCH(($CH37&amp;$CI37),Data!$B:$B,0)-1,MATCH(Weekly!CJ$9,Data!$2:$2,0)-1,1,COUNTIF(Data!$2:$2,Weekly!CJ$9))))</f>
        <v>1.396642611215935E-2</v>
      </c>
      <c r="CK41" s="145">
        <f ca="1">(SUM(OFFSET(Data!$A$1,MATCH(($CH41&amp;$CI41),Data!$B:$B,0)-1,MATCH(Weekly!CK$9,Data!$2:$2,0)-1,1,COUNTIF(Data!$2:$2,Weekly!CK$9))))/(SUM(OFFSET(Data!$A$1,MATCH(($CH37&amp;$CI37),Data!$B:$B,0)-1,MATCH(Weekly!CK$9,Data!$2:$2,0)-1,1,COUNTIF(Data!$2:$2,Weekly!CK$9))))</f>
        <v>1.3961793305223303E-2</v>
      </c>
      <c r="CL41" s="145">
        <f ca="1">(SUM(OFFSET(Data!$A$1,MATCH(($CH41&amp;$CI41),Data!$B:$B,0)-1,MATCH(Weekly!CL$9,Data!$2:$2,0)-1,1,COUNTIF(Data!$2:$2,Weekly!CL$9))))/(SUM(OFFSET(Data!$A$1,MATCH(($CH37&amp;$CI37),Data!$B:$B,0)-1,MATCH(Weekly!CL$9,Data!$2:$2,0)-1,1,COUNTIF(Data!$2:$2,Weekly!CL$9))))</f>
        <v>1.4641288433382138E-2</v>
      </c>
      <c r="CM41" s="145">
        <f ca="1">(SUM(OFFSET(Data!$A$1,MATCH(($CH41&amp;$CI41),Data!$B:$B,0)-1,MATCH(Weekly!CM$9,Data!$2:$2,0)-1,1,COUNTIF(Data!$2:$2,Weekly!CM$9))))/(SUM(OFFSET(Data!$A$1,MATCH(($CH37&amp;$CI37),Data!$B:$B,0)-1,MATCH(Weekly!CM$9,Data!$2:$2,0)-1,1,COUNTIF(Data!$2:$2,Weekly!CM$9))))</f>
        <v>1.4239459666469379E-2</v>
      </c>
      <c r="CN41" s="145">
        <f ca="1">(SUM(OFFSET(Data!$A$1,MATCH(($CH41&amp;$CI41),Data!$B:$B,0)-1,MATCH(Weekly!CN$9,Data!$2:$2,0)-1,1,COUNTIF(Data!$2:$2,Weekly!CN$9))))/(SUM(OFFSET(Data!$A$1,MATCH(($CH37&amp;$CI37),Data!$B:$B,0)-1,MATCH(Weekly!CN$9,Data!$2:$2,0)-1,1,COUNTIF(Data!$2:$2,Weekly!CN$9))))</f>
        <v>1.2964348042882073E-2</v>
      </c>
      <c r="CO41" s="145">
        <f ca="1">(SUM(OFFSET(Data!$A$1,MATCH(($CH41&amp;$CI41),Data!$B:$B,0)-1,MATCH(Weekly!CO$9,Data!$2:$2,0)-1,1,COUNTIF(Data!$2:$2,Weekly!CO$9))))/(SUM(OFFSET(Data!$A$1,MATCH(($CH37&amp;$CI37),Data!$B:$B,0)-1,MATCH(Weekly!CO$9,Data!$2:$2,0)-1,1,COUNTIF(Data!$2:$2,Weekly!CO$9))))</f>
        <v>1.3408511316544469E-2</v>
      </c>
      <c r="CP41" s="145">
        <f ca="1">(SUM(OFFSET(Data!$A$1,MATCH(($CH41&amp;$CI41),Data!$B:$B,0)-1,MATCH(Weekly!CP$9,Data!$2:$2,0)-1,1,COUNTIF(Data!$2:$2,Weekly!CP$9))))/(SUM(OFFSET(Data!$A$1,MATCH(($CH37&amp;$CI37),Data!$B:$B,0)-1,MATCH(Weekly!CP$9,Data!$2:$2,0)-1,1,COUNTIF(Data!$2:$2,Weekly!CP$9))))</f>
        <v>1.4591922636907203E-2</v>
      </c>
      <c r="CQ41" s="145">
        <f ca="1">(SUM(OFFSET(Data!$A$1,MATCH(($CH41&amp;$CI41),Data!$B:$B,0)-1,MATCH(Weekly!CQ$9,Data!$2:$2,0)-1,1,COUNTIF(Data!$2:$2,Weekly!CQ$9))))/(SUM(OFFSET(Data!$A$1,MATCH(($CH37&amp;$CI37),Data!$B:$B,0)-1,MATCH(Weekly!CQ$9,Data!$2:$2,0)-1,1,COUNTIF(Data!$2:$2,Weekly!CQ$9))))</f>
        <v>1.3888888888888888E-2</v>
      </c>
      <c r="CR41" s="145">
        <f ca="1">(SUM(OFFSET(Data!$A$1,MATCH(($CH41&amp;$CI41),Data!$B:$B,0)-1,MATCH(Weekly!CR$9,Data!$2:$2,0)-1,1,COUNTIF(Data!$2:$2,Weekly!CR$9))))/(SUM(OFFSET(Data!$A$1,MATCH(($CH37&amp;$CI37),Data!$B:$B,0)-1,MATCH(Weekly!CR$9,Data!$2:$2,0)-1,1,COUNTIF(Data!$2:$2,Weekly!CR$9))))</f>
        <v>1.3930367066117265E-2</v>
      </c>
      <c r="CS41" s="145">
        <f ca="1">(SUM(OFFSET(Data!$A$1,MATCH(($CH41&amp;$CI41),Data!$B:$B,0)-1,MATCH(Weekly!CS$9,Data!$2:$2,0)-1,1,COUNTIF(Data!$2:$2,Weekly!CS$9))))/(SUM(OFFSET(Data!$A$1,MATCH(($CH37&amp;$CI37),Data!$B:$B,0)-1,MATCH(Weekly!CS$9,Data!$2:$2,0)-1,1,COUNTIF(Data!$2:$2,Weekly!CS$9))))</f>
        <v>1.2694771810488018E-2</v>
      </c>
      <c r="CT41" s="145">
        <f ca="1">(SUM(OFFSET(Data!$A$1,MATCH(($CH41&amp;$CI41),Data!$B:$B,0)-1,MATCH(Weekly!CT$9,Data!$2:$2,0)-1,1,COUNTIF(Data!$2:$2,Weekly!CT$9))))/(SUM(OFFSET(Data!$A$1,MATCH(($CH37&amp;$CI37),Data!$B:$B,0)-1,MATCH(Weekly!CT$9,Data!$2:$2,0)-1,1,COUNTIF(Data!$2:$2,Weekly!CT$9))))</f>
        <v>1.3913371946612943E-2</v>
      </c>
      <c r="CU41" s="145">
        <f ca="1">(SUM(OFFSET(Data!$A$1,MATCH(($CH41&amp;$CI41),Data!$B:$B,0)-1,MATCH(Weekly!CU$9,Data!$2:$2,0)-1,1,COUNTIF(Data!$2:$2,Weekly!CU$9))))/(SUM(OFFSET(Data!$A$1,MATCH(($CH37&amp;$CI37),Data!$B:$B,0)-1,MATCH(Weekly!CU$9,Data!$2:$2,0)-1,1,COUNTIF(Data!$2:$2,Weekly!CU$9))))</f>
        <v>1.2286484866646689E-2</v>
      </c>
      <c r="CW41" s="12">
        <f t="shared" ca="1" si="243"/>
        <v>1.3648700102716679E-2</v>
      </c>
      <c r="CX41" s="12">
        <f t="shared" ca="1" si="244"/>
        <v>1.4102942889314365E-2</v>
      </c>
      <c r="CY41" s="12">
        <f t="shared" ca="1" si="287"/>
        <v>4.5424278659768683E-4</v>
      </c>
      <c r="CZ41" s="12">
        <f t="shared" ca="1" si="288"/>
        <v>1.4443624979262631E-2</v>
      </c>
      <c r="DA41" s="12">
        <f t="shared" ca="1" si="289"/>
        <v>1.3308018012768413E-2</v>
      </c>
      <c r="DB41" s="45"/>
      <c r="DC41" s="12">
        <f t="shared" ca="1" si="245"/>
        <v>7.0002256224056087E-4</v>
      </c>
      <c r="DD41" s="12">
        <f ca="1">SUMPRODUCT(CP41:CS41,CP$37:CS$37)/SUM(CP$37:CS$37)</f>
        <v>1.3770201468025709E-2</v>
      </c>
      <c r="DE41" s="1"/>
    </row>
    <row r="42" spans="1:109" hidden="1" x14ac:dyDescent="0.35">
      <c r="A42" t="e">
        <f>VLOOKUP(D46,#REF!,2,0)</f>
        <v>#REF!</v>
      </c>
      <c r="D42" s="89" t="s">
        <v>381</v>
      </c>
      <c r="E42" s="87" t="str">
        <f ca="1">VLOOKUP($D42,'Metric Nature'!$C:$D,2,0)&amp;IF(($F42&lt;(BA42)),"Below",IF(($F42&gt;(AZ42)),"Above","Within"))</f>
        <v>PositiveWithin</v>
      </c>
      <c r="F42" s="55">
        <f t="shared" ca="1" si="211"/>
        <v>0</v>
      </c>
      <c r="G42" s="55">
        <f t="shared" ca="1" si="212"/>
        <v>0</v>
      </c>
      <c r="H42" s="55">
        <f t="shared" ca="1" si="273"/>
        <v>0</v>
      </c>
      <c r="I42" s="55">
        <f t="shared" ca="1" si="274"/>
        <v>0</v>
      </c>
      <c r="J42" s="55">
        <f t="shared" ca="1" si="275"/>
        <v>0</v>
      </c>
      <c r="K42" s="48">
        <f t="shared" ca="1" si="213"/>
        <v>1.534415818039057E-6</v>
      </c>
      <c r="L42" s="56"/>
      <c r="M42" s="53" t="str">
        <f ca="1">VLOOKUP($D42,'Metric Nature'!$C:$D,2,0)&amp;IF(($N42&lt;(CA42)),"Below",IF(($N42&gt;(BZ42)),"Above","Within"))</f>
        <v>PositiveWithin</v>
      </c>
      <c r="N42" s="55">
        <f t="shared" ca="1" si="214"/>
        <v>0</v>
      </c>
      <c r="O42" s="55">
        <f t="shared" ca="1" si="215"/>
        <v>0</v>
      </c>
      <c r="P42" s="55">
        <f t="shared" ca="1" si="276"/>
        <v>0</v>
      </c>
      <c r="Q42" s="55">
        <f t="shared" ca="1" si="277"/>
        <v>0</v>
      </c>
      <c r="R42" s="48">
        <f t="shared" ca="1" si="278"/>
        <v>0</v>
      </c>
      <c r="S42" s="48">
        <f t="shared" ca="1" si="231"/>
        <v>2.6928409714224987E-11</v>
      </c>
      <c r="T42" s="56"/>
      <c r="U42" s="53" t="str">
        <f ca="1">VLOOKUP($D42,'Metric Nature'!$C:$D,2,0)&amp;IF(($V42&lt;(DA42)),"Below",IF(($V42&gt;(CZ42)),"Above","Within"))</f>
        <v>PositiveWithin</v>
      </c>
      <c r="V42" s="55">
        <f t="shared" ca="1" si="216"/>
        <v>0</v>
      </c>
      <c r="W42" s="55">
        <f t="shared" ca="1" si="217"/>
        <v>0</v>
      </c>
      <c r="X42" s="78">
        <f t="shared" ca="1" si="279"/>
        <v>0</v>
      </c>
      <c r="Y42" s="55">
        <f t="shared" ca="1" si="280"/>
        <v>0</v>
      </c>
      <c r="Z42" s="78">
        <f t="shared" ca="1" si="281"/>
        <v>0</v>
      </c>
      <c r="AA42" s="48">
        <f t="shared" ca="1" si="235"/>
        <v>0</v>
      </c>
      <c r="AB42" s="56"/>
      <c r="AC42" s="46" t="s">
        <v>382</v>
      </c>
      <c r="AD42" s="1"/>
      <c r="AE42" s="1"/>
      <c r="AF42" s="1"/>
      <c r="AG42" s="1"/>
      <c r="AH42" s="1"/>
      <c r="AI42" s="7" t="s">
        <v>31</v>
      </c>
      <c r="AJ42" s="145">
        <f ca="1">(SUM(OFFSET(Data!$A$1,MATCH(($AI42),Data!$C:$C,0)-1,MATCH(Weekly!AJ$9,Data!$2:$2,0)-1,2,COUNTIF(Data!$2:$2,Weekly!AJ$9))))/AJ$36</f>
        <v>1.7439589262793682E-6</v>
      </c>
      <c r="AK42" s="145">
        <f ca="1">(SUM(OFFSET(Data!$A$1,MATCH(($AI42),Data!$C:$C,0)-1,MATCH(Weekly!AK$9,Data!$2:$2,0)-1,2,COUNTIF(Data!$2:$2,Weekly!AK$9))))/AK$36</f>
        <v>0</v>
      </c>
      <c r="AL42" s="145">
        <f ca="1">(SUM(OFFSET(Data!$A$1,MATCH(($AI42),Data!$C:$C,0)-1,MATCH(Weekly!AL$9,Data!$2:$2,0)-1,2,COUNTIF(Data!$2:$2,Weekly!AL$9))))/AL$36</f>
        <v>0</v>
      </c>
      <c r="AM42" s="145">
        <f ca="1">(SUM(OFFSET(Data!$A$1,MATCH(($AI42),Data!$C:$C,0)-1,MATCH(Weekly!AM$9,Data!$2:$2,0)-1,2,COUNTIF(Data!$2:$2,Weekly!AM$9))))/AM$36</f>
        <v>0</v>
      </c>
      <c r="AN42" s="145">
        <f ca="1">(SUM(OFFSET(Data!$A$1,MATCH(($AI42),Data!$C:$C,0)-1,MATCH(Weekly!AN$9,Data!$2:$2,0)-1,2,COUNTIF(Data!$2:$2,Weekly!AN$9))))/AN$36</f>
        <v>5.4316240012601365E-6</v>
      </c>
      <c r="AO42" s="145">
        <f ca="1">(SUM(OFFSET(Data!$A$1,MATCH(($AI42),Data!$C:$C,0)-1,MATCH(Weekly!AO$9,Data!$2:$2,0)-1,2,COUNTIF(Data!$2:$2,Weekly!AO$9))))/AO$36</f>
        <v>0</v>
      </c>
      <c r="AP42" s="145">
        <f ca="1">(SUM(OFFSET(Data!$A$1,MATCH(($AI42),Data!$C:$C,0)-1,MATCH(Weekly!AP$9,Data!$2:$2,0)-1,2,COUNTIF(Data!$2:$2,Weekly!AP$9))))/AP$36</f>
        <v>0</v>
      </c>
      <c r="AQ42" s="145">
        <f ca="1">(SUM(OFFSET(Data!$A$1,MATCH(($AI42),Data!$C:$C,0)-1,MATCH(Weekly!AQ$9,Data!$2:$2,0)-1,2,COUNTIF(Data!$2:$2,Weekly!AQ$9))))/AQ$36</f>
        <v>0</v>
      </c>
      <c r="AR42" s="145">
        <f ca="1">(SUM(OFFSET(Data!$A$1,MATCH(($AI42),Data!$C:$C,0)-1,MATCH(Weekly!AR$9,Data!$2:$2,0)-1,2,COUNTIF(Data!$2:$2,Weekly!AR$9))))/AR$36</f>
        <v>0</v>
      </c>
      <c r="AS42" s="145">
        <f ca="1">(SUM(OFFSET(Data!$A$1,MATCH(($AI42),Data!$C:$C,0)-1,MATCH(Weekly!AS$9,Data!$2:$2,0)-1,2,COUNTIF(Data!$2:$2,Weekly!AS$9))))/AS$36</f>
        <v>0</v>
      </c>
      <c r="AT42" s="145">
        <f ca="1">(SUM(OFFSET(Data!$A$1,MATCH(($AI42),Data!$C:$C,0)-1,MATCH(Weekly!AT$9,Data!$2:$2,0)-1,2,COUNTIF(Data!$2:$2,Weekly!AT$9))))/AT$36</f>
        <v>0</v>
      </c>
      <c r="AU42" s="145">
        <f ca="1">(SUM(OFFSET(Data!$A$1,MATCH(($AI42),Data!$C:$C,0)-1,MATCH(Weekly!AU$9,Data!$2:$2,0)-1,2,COUNTIF(Data!$2:$2,Weekly!AU$9))))/AU$36</f>
        <v>0</v>
      </c>
      <c r="AV42" s="14"/>
      <c r="AW42" s="12">
        <f t="shared" ca="1" si="236"/>
        <v>0</v>
      </c>
      <c r="AX42" s="12">
        <f t="shared" ca="1" si="237"/>
        <v>0</v>
      </c>
      <c r="AY42" s="12">
        <f t="shared" ca="1" si="282"/>
        <v>0</v>
      </c>
      <c r="AZ42" s="12">
        <f t="shared" ca="1" si="283"/>
        <v>0</v>
      </c>
      <c r="BA42" s="12">
        <f t="shared" ca="1" si="284"/>
        <v>0</v>
      </c>
      <c r="BB42" s="14"/>
      <c r="BC42" s="12">
        <f t="shared" ca="1" si="238"/>
        <v>1.534415818039057E-6</v>
      </c>
      <c r="BD42" s="12">
        <f t="shared" ref="BD42:BD54" ca="1" si="291">SUMPRODUCT(AP42:AS42,AP$36:AS$36)/SUM(AP$36:AS$36)</f>
        <v>0</v>
      </c>
      <c r="BE42" s="104"/>
      <c r="BF42" s="104"/>
      <c r="BG42" s="1"/>
      <c r="BH42" s="7" t="s">
        <v>31</v>
      </c>
      <c r="BI42" s="7" t="s">
        <v>3</v>
      </c>
      <c r="BJ42" s="145">
        <f ca="1">(SUM(OFFSET(Data!$A$1,MATCH(($BH42&amp;$BI42),Data!$B:$B,0)-1,MATCH(Weekly!BJ$9,Data!$2:$2,0)-1,1,COUNTIF(Data!$2:$2,Weekly!BJ$9))))/BJ$36</f>
        <v>2.2622335937164199E-6</v>
      </c>
      <c r="BK42" s="145">
        <f ca="1">(SUM(OFFSET(Data!$A$1,MATCH(($BH42&amp;$BI42),Data!$B:$B,0)-1,MATCH(Weekly!BK$9,Data!$2:$2,0)-1,1,COUNTIF(Data!$2:$2,Weekly!BK$9))))/BK$36</f>
        <v>0</v>
      </c>
      <c r="BL42" s="145">
        <f ca="1">(SUM(OFFSET(Data!$A$1,MATCH(($BH42&amp;$BI42),Data!$B:$B,0)-1,MATCH(Weekly!BL$9,Data!$2:$2,0)-1,1,COUNTIF(Data!$2:$2,Weekly!BL$9))))/BL$36</f>
        <v>0</v>
      </c>
      <c r="BM42" s="145">
        <f ca="1">(SUM(OFFSET(Data!$A$1,MATCH(($BH42&amp;$BI42),Data!$B:$B,0)-1,MATCH(Weekly!BM$9,Data!$2:$2,0)-1,1,COUNTIF(Data!$2:$2,Weekly!BM$9))))/BM$36</f>
        <v>0</v>
      </c>
      <c r="BN42" s="145">
        <f ca="1">(SUM(OFFSET(Data!$A$1,MATCH(($BH42&amp;$BI42),Data!$B:$B,0)-1,MATCH(Weekly!BN$9,Data!$2:$2,0)-1,1,COUNTIF(Data!$2:$2,Weekly!BN$9))))/BN$36</f>
        <v>7.0826044152955927E-6</v>
      </c>
      <c r="BO42" s="145">
        <f ca="1">(SUM(OFFSET(Data!$A$1,MATCH(($BH42&amp;$BI42),Data!$B:$B,0)-1,MATCH(Weekly!BO$9,Data!$2:$2,0)-1,1,COUNTIF(Data!$2:$2,Weekly!BO$9))))/BO$36</f>
        <v>0</v>
      </c>
      <c r="BP42" s="145">
        <f ca="1">(SUM(OFFSET(Data!$A$1,MATCH(($BH42&amp;$BI42),Data!$B:$B,0)-1,MATCH(Weekly!BP$9,Data!$2:$2,0)-1,1,COUNTIF(Data!$2:$2,Weekly!BP$9))))/BP$36</f>
        <v>0</v>
      </c>
      <c r="BQ42" s="145">
        <f ca="1">(SUM(OFFSET(Data!$A$1,MATCH(($BH42&amp;$BI42),Data!$B:$B,0)-1,MATCH(Weekly!BQ$9,Data!$2:$2,0)-1,1,COUNTIF(Data!$2:$2,Weekly!BQ$9))))/BQ$36</f>
        <v>0</v>
      </c>
      <c r="BR42" s="145">
        <f ca="1">(SUM(OFFSET(Data!$A$1,MATCH(($BH42&amp;$BI42),Data!$B:$B,0)-1,MATCH(Weekly!BR$9,Data!$2:$2,0)-1,1,COUNTIF(Data!$2:$2,Weekly!BR$9))))/BR$36</f>
        <v>0</v>
      </c>
      <c r="BS42" s="145">
        <f ca="1">(SUM(OFFSET(Data!$A$1,MATCH(($BH42&amp;$BI42),Data!$B:$B,0)-1,MATCH(Weekly!BS$9,Data!$2:$2,0)-1,1,COUNTIF(Data!$2:$2,Weekly!BS$9))))/BS$36</f>
        <v>0</v>
      </c>
      <c r="BT42" s="145">
        <f ca="1">(SUM(OFFSET(Data!$A$1,MATCH(($BH42&amp;$BI42),Data!$B:$B,0)-1,MATCH(Weekly!BT$9,Data!$2:$2,0)-1,1,COUNTIF(Data!$2:$2,Weekly!BT$9))))/BT$36</f>
        <v>0</v>
      </c>
      <c r="BU42" s="145">
        <f ca="1">(SUM(OFFSET(Data!$A$1,MATCH(($BH42&amp;$BI42),Data!$B:$B,0)-1,MATCH(Weekly!BU$9,Data!$2:$2,0)-1,1,COUNTIF(Data!$2:$2,Weekly!BU$9))))/BU$36</f>
        <v>0</v>
      </c>
      <c r="BV42" s="13"/>
      <c r="BW42" s="12">
        <f t="shared" ca="1" si="239"/>
        <v>0</v>
      </c>
      <c r="BX42" s="12">
        <f t="shared" ca="1" si="240"/>
        <v>0</v>
      </c>
      <c r="BY42" s="12">
        <f t="shared" ca="1" si="285"/>
        <v>0</v>
      </c>
      <c r="BZ42" s="12">
        <f t="shared" ca="1" si="286"/>
        <v>0</v>
      </c>
      <c r="CA42" s="12">
        <f t="shared" ca="1" si="290"/>
        <v>0</v>
      </c>
      <c r="CB42" s="43"/>
      <c r="CC42" s="12">
        <f t="shared" ca="1" si="242"/>
        <v>2.0000795751852968E-6</v>
      </c>
      <c r="CD42" s="12">
        <f t="shared" ref="CD42:CD54" ca="1" si="292">SUMPRODUCT(BP42:BS42,BP$36:BS$36)/SUM(BP$36:BS$36)</f>
        <v>0</v>
      </c>
      <c r="CE42" s="104"/>
      <c r="CF42" s="104"/>
      <c r="CG42" s="1"/>
      <c r="CH42" s="7" t="s">
        <v>31</v>
      </c>
      <c r="CI42" s="7" t="s">
        <v>4</v>
      </c>
      <c r="CJ42" s="145">
        <f ca="1">(SUM(OFFSET(Data!$A$1,MATCH(($CH42&amp;$CI42),Data!$B:$B,0)-1,MATCH(Weekly!CJ$9,Data!$2:$2,0)-1,1,COUNTIF(Data!$2:$2,Weekly!CJ$9))))/CJ$36</f>
        <v>0</v>
      </c>
      <c r="CK42" s="145">
        <f ca="1">(SUM(OFFSET(Data!$A$1,MATCH(($CH42&amp;$CI42),Data!$B:$B,0)-1,MATCH(Weekly!CK$9,Data!$2:$2,0)-1,1,COUNTIF(Data!$2:$2,Weekly!CK$9))))/CK$36</f>
        <v>0</v>
      </c>
      <c r="CL42" s="145">
        <f ca="1">(SUM(OFFSET(Data!$A$1,MATCH(($CH42&amp;$CI42),Data!$B:$B,0)-1,MATCH(Weekly!CL$9,Data!$2:$2,0)-1,1,COUNTIF(Data!$2:$2,Weekly!CL$9))))/CL$36</f>
        <v>0</v>
      </c>
      <c r="CM42" s="145">
        <f ca="1">(SUM(OFFSET(Data!$A$1,MATCH(($CH42&amp;$CI42),Data!$B:$B,0)-1,MATCH(Weekly!CM$9,Data!$2:$2,0)-1,1,COUNTIF(Data!$2:$2,Weekly!CM$9))))/CM$36</f>
        <v>0</v>
      </c>
      <c r="CN42" s="145">
        <f ca="1">(SUM(OFFSET(Data!$A$1,MATCH(($CH42&amp;$CI42),Data!$B:$B,0)-1,MATCH(Weekly!CN$9,Data!$2:$2,0)-1,1,COUNTIF(Data!$2:$2,Weekly!CN$9))))/CN$36</f>
        <v>0</v>
      </c>
      <c r="CO42" s="145">
        <f ca="1">(SUM(OFFSET(Data!$A$1,MATCH(($CH42&amp;$CI42),Data!$B:$B,0)-1,MATCH(Weekly!CO$9,Data!$2:$2,0)-1,1,COUNTIF(Data!$2:$2,Weekly!CO$9))))/CO$36</f>
        <v>0</v>
      </c>
      <c r="CP42" s="145">
        <f ca="1">(SUM(OFFSET(Data!$A$1,MATCH(($CH42&amp;$CI42),Data!$B:$B,0)-1,MATCH(Weekly!CP$9,Data!$2:$2,0)-1,1,COUNTIF(Data!$2:$2,Weekly!CP$9))))/CP$36</f>
        <v>0</v>
      </c>
      <c r="CQ42" s="145">
        <f ca="1">(SUM(OFFSET(Data!$A$1,MATCH(($CH42&amp;$CI42),Data!$B:$B,0)-1,MATCH(Weekly!CQ$9,Data!$2:$2,0)-1,1,COUNTIF(Data!$2:$2,Weekly!CQ$9))))/CQ$36</f>
        <v>0</v>
      </c>
      <c r="CR42" s="145">
        <f ca="1">(SUM(OFFSET(Data!$A$1,MATCH(($CH42&amp;$CI42),Data!$B:$B,0)-1,MATCH(Weekly!CR$9,Data!$2:$2,0)-1,1,COUNTIF(Data!$2:$2,Weekly!CR$9))))/CR$36</f>
        <v>0</v>
      </c>
      <c r="CS42" s="145">
        <f ca="1">(SUM(OFFSET(Data!$A$1,MATCH(($CH42&amp;$CI42),Data!$B:$B,0)-1,MATCH(Weekly!CS$9,Data!$2:$2,0)-1,1,COUNTIF(Data!$2:$2,Weekly!CS$9))))/CS$36</f>
        <v>0</v>
      </c>
      <c r="CT42" s="145">
        <f ca="1">(SUM(OFFSET(Data!$A$1,MATCH(($CH42&amp;$CI42),Data!$B:$B,0)-1,MATCH(Weekly!CT$9,Data!$2:$2,0)-1,1,COUNTIF(Data!$2:$2,Weekly!CT$9))))/CT$36</f>
        <v>0</v>
      </c>
      <c r="CU42" s="145">
        <f ca="1">(SUM(OFFSET(Data!$A$1,MATCH(($CH42&amp;$CI42),Data!$B:$B,0)-1,MATCH(Weekly!CU$9,Data!$2:$2,0)-1,1,COUNTIF(Data!$2:$2,Weekly!CU$9))))/CU$36</f>
        <v>0</v>
      </c>
      <c r="CW42" s="12">
        <f t="shared" ca="1" si="243"/>
        <v>0</v>
      </c>
      <c r="CX42" s="12">
        <f t="shared" ca="1" si="244"/>
        <v>0</v>
      </c>
      <c r="CY42" s="12">
        <f t="shared" ca="1" si="287"/>
        <v>0</v>
      </c>
      <c r="CZ42" s="12">
        <f t="shared" ca="1" si="288"/>
        <v>0</v>
      </c>
      <c r="DA42" s="12">
        <f t="shared" ca="1" si="289"/>
        <v>0</v>
      </c>
      <c r="DB42" s="45"/>
      <c r="DC42" s="12">
        <f t="shared" ca="1" si="245"/>
        <v>0</v>
      </c>
      <c r="DD42" s="12">
        <f t="shared" ref="DD42:DD54" ca="1" si="293">SUMPRODUCT(CP42:CS42,CP$36:CS$36)/SUM(CP$36:CS$36)</f>
        <v>0</v>
      </c>
      <c r="DE42" s="1"/>
    </row>
    <row r="43" spans="1:109" x14ac:dyDescent="0.35">
      <c r="D43" s="89" t="s">
        <v>386</v>
      </c>
      <c r="E43" s="87"/>
      <c r="F43" s="55">
        <f t="shared" ref="F43" ca="1" si="294">AT43</f>
        <v>5.4040959390738053E-2</v>
      </c>
      <c r="G43" s="55">
        <f t="shared" ref="G43" ca="1" si="295">AS43</f>
        <v>5.2618567267818925E-2</v>
      </c>
      <c r="H43" s="55">
        <f t="shared" ref="H43" ca="1" si="296">IFERROR(((F43-G43)/G43),0)</f>
        <v>2.7032133271121025E-2</v>
      </c>
      <c r="I43" s="55">
        <f t="shared" ref="I43" ca="1" si="297">BD43</f>
        <v>5.3981313138718241E-2</v>
      </c>
      <c r="J43" s="55">
        <f t="shared" ref="J43" ca="1" si="298">IFERROR(((F43-I43)/I43),0)</f>
        <v>1.1049425912729388E-3</v>
      </c>
      <c r="K43" s="48"/>
      <c r="L43" s="56"/>
      <c r="M43" s="53"/>
      <c r="N43" s="55">
        <f t="shared" ref="N43" ca="1" si="299">BT43</f>
        <v>4.6807093702982021E-2</v>
      </c>
      <c r="O43" s="55">
        <f t="shared" ref="O43" ca="1" si="300">BS43</f>
        <v>4.5798379369879891E-2</v>
      </c>
      <c r="P43" s="55">
        <f t="shared" ref="P43" ca="1" si="301">IFERROR(((N43-O43)/O43),0)</f>
        <v>2.2025109774201503E-2</v>
      </c>
      <c r="Q43" s="55">
        <f t="shared" ref="Q43" ca="1" si="302">CD43</f>
        <v>4.6908941781981052E-2</v>
      </c>
      <c r="R43" s="48">
        <f t="shared" ref="R43" ca="1" si="303">IFERROR(((N43-Q43)/Q43),0)</f>
        <v>-2.1711868810085511E-3</v>
      </c>
      <c r="S43" s="48"/>
      <c r="T43" s="56"/>
      <c r="U43" s="53"/>
      <c r="V43" s="55">
        <f t="shared" ref="V43" ca="1" si="304">CT43</f>
        <v>7.7895353282308635E-2</v>
      </c>
      <c r="W43" s="55">
        <f t="shared" ref="W43" ca="1" si="305">CS43</f>
        <v>7.5490819958047559E-2</v>
      </c>
      <c r="X43" s="78">
        <f t="shared" ref="X43" ca="1" si="306">IFERROR(((V43-W43)/W43),0)</f>
        <v>3.1851996383101225E-2</v>
      </c>
      <c r="Y43" s="55">
        <f t="shared" ref="Y43" ca="1" si="307">DD43</f>
        <v>7.7335977433159925E-2</v>
      </c>
      <c r="Z43" s="78">
        <f t="shared" ref="Z43" ca="1" si="308">IFERROR(((V43-Y43)/Y43),0)</f>
        <v>7.2330610889630104E-3</v>
      </c>
      <c r="AA43" s="48"/>
      <c r="AB43" s="56"/>
      <c r="AC43" s="46"/>
      <c r="AD43" s="1"/>
      <c r="AE43" s="1"/>
      <c r="AF43" s="1"/>
      <c r="AG43" s="1"/>
      <c r="AH43" s="1"/>
      <c r="AI43" s="7" t="s">
        <v>32</v>
      </c>
      <c r="AJ43" s="145">
        <f ca="1">(SUM(OFFSET(Data!$A$1,MATCH(($AI43),Data!$C:$C,0)-1,MATCH(Weekly!AJ$9,Data!$2:$2,0)-1,2,COUNTIF(Data!$2:$2,Weekly!AJ$9))))/AJ$36</f>
        <v>5.4219683018025558E-2</v>
      </c>
      <c r="AK43" s="145">
        <f ca="1">(SUM(OFFSET(Data!$A$1,MATCH(($AI43),Data!$C:$C,0)-1,MATCH(Weekly!AK$9,Data!$2:$2,0)-1,2,COUNTIF(Data!$2:$2,Weekly!AK$9))))/AK$36</f>
        <v>5.4080680478982256E-2</v>
      </c>
      <c r="AL43" s="145">
        <f ca="1">(SUM(OFFSET(Data!$A$1,MATCH(($AI43),Data!$C:$C,0)-1,MATCH(Weekly!AL$9,Data!$2:$2,0)-1,2,COUNTIF(Data!$2:$2,Weekly!AL$9))))/AL$36</f>
        <v>5.4010618816311112E-2</v>
      </c>
      <c r="AM43" s="145">
        <f ca="1">(SUM(OFFSET(Data!$A$1,MATCH(($AI43),Data!$C:$C,0)-1,MATCH(Weekly!AM$9,Data!$2:$2,0)-1,2,COUNTIF(Data!$2:$2,Weekly!AM$9))))/AM$36</f>
        <v>5.3386604274893917E-2</v>
      </c>
      <c r="AN43" s="145">
        <f ca="1">(SUM(OFFSET(Data!$A$1,MATCH(($AI43),Data!$C:$C,0)-1,MATCH(Weekly!AN$9,Data!$2:$2,0)-1,2,COUNTIF(Data!$2:$2,Weekly!AN$9))))/AN$36</f>
        <v>5.5813557695615412E-2</v>
      </c>
      <c r="AO43" s="145">
        <f ca="1">(SUM(OFFSET(Data!$A$1,MATCH(($AI43),Data!$C:$C,0)-1,MATCH(Weekly!AO$9,Data!$2:$2,0)-1,2,COUNTIF(Data!$2:$2,Weekly!AO$9))))/AO$36</f>
        <v>5.509381759093554E-2</v>
      </c>
      <c r="AP43" s="145">
        <f ca="1">(SUM(OFFSET(Data!$A$1,MATCH(($AI43),Data!$C:$C,0)-1,MATCH(Weekly!AP$9,Data!$2:$2,0)-1,2,COUNTIF(Data!$2:$2,Weekly!AP$9))))/AP$36</f>
        <v>5.5942083669203078E-2</v>
      </c>
      <c r="AQ43" s="145">
        <f ca="1">(SUM(OFFSET(Data!$A$1,MATCH(($AI43),Data!$C:$C,0)-1,MATCH(Weekly!AQ$9,Data!$2:$2,0)-1,2,COUNTIF(Data!$2:$2,Weekly!AQ$9))))/AQ$36</f>
        <v>5.2738841755809666E-2</v>
      </c>
      <c r="AR43" s="145">
        <f ca="1">(SUM(OFFSET(Data!$A$1,MATCH(($AI43),Data!$C:$C,0)-1,MATCH(Weekly!AR$9,Data!$2:$2,0)-1,2,COUNTIF(Data!$2:$2,Weekly!AR$9))))/AR$36</f>
        <v>5.4693692875248716E-2</v>
      </c>
      <c r="AS43" s="145">
        <f ca="1">(SUM(OFFSET(Data!$A$1,MATCH(($AI43),Data!$C:$C,0)-1,MATCH(Weekly!AS$9,Data!$2:$2,0)-1,2,COUNTIF(Data!$2:$2,Weekly!AS$9))))/AS$36</f>
        <v>5.2618567267818925E-2</v>
      </c>
      <c r="AT43" s="145">
        <f ca="1">(SUM(OFFSET(Data!$A$1,MATCH(($AI43),Data!$C:$C,0)-1,MATCH(Weekly!AT$9,Data!$2:$2,0)-1,2,COUNTIF(Data!$2:$2,Weekly!AT$9))))/AT$36</f>
        <v>5.4040959390738053E-2</v>
      </c>
      <c r="AU43" s="145">
        <f ca="1">(SUM(OFFSET(Data!$A$1,MATCH(($AI43),Data!$C:$C,0)-1,MATCH(Weekly!AU$9,Data!$2:$2,0)-1,2,COUNTIF(Data!$2:$2,Weekly!AU$9))))/AU$36</f>
        <v>5.9294664771993286E-2</v>
      </c>
      <c r="AV43" s="43"/>
      <c r="AW43" s="12">
        <f t="shared" ca="1" si="236"/>
        <v>5.3698611545602515E-2</v>
      </c>
      <c r="AX43" s="12">
        <f t="shared" ca="1" si="237"/>
        <v>5.4893755233092131E-2</v>
      </c>
      <c r="AY43" s="12">
        <f t="shared" ref="AY43" ca="1" si="309">AX43-AW43</f>
        <v>1.1951436874896165E-3</v>
      </c>
      <c r="AZ43" s="12">
        <f t="shared" ref="AZ43" ca="1" si="310">AX43+(0.75*AY43)</f>
        <v>5.579011299870934E-2</v>
      </c>
      <c r="BA43" s="12">
        <f t="shared" ref="BA43" ca="1" si="311">AW43-(0.75*AY43)</f>
        <v>5.2802253779985306E-2</v>
      </c>
      <c r="BB43" s="14"/>
      <c r="BC43" s="12">
        <f t="shared" ref="BC43" ca="1" si="312">_xlfn.STDEV.P(AJ43:AU43)</f>
        <v>1.7189652694194913E-3</v>
      </c>
      <c r="BD43" s="12">
        <f t="shared" ref="BD43" ca="1" si="313">SUMPRODUCT(AP43:AS43,AP$36:AS$36)/SUM(AP$36:AS$36)</f>
        <v>5.3981313138718241E-2</v>
      </c>
      <c r="BE43" s="104"/>
      <c r="BF43" s="104"/>
      <c r="BG43" s="1"/>
      <c r="BH43" s="7" t="s">
        <v>32</v>
      </c>
      <c r="BI43" s="7" t="s">
        <v>3</v>
      </c>
      <c r="BJ43" s="145">
        <f ca="1">(SUM(OFFSET(Data!$A$1,MATCH(($BH43&amp;$BI43),Data!$B:$B,0)-1,MATCH(Weekly!BJ$9,Data!$2:$2,0)-1,1,COUNTIF(Data!$2:$2,Weekly!BJ$9))))/BJ$36</f>
        <v>4.6878004528991657E-2</v>
      </c>
      <c r="BK43" s="145">
        <f ca="1">(SUM(OFFSET(Data!$A$1,MATCH(($BH43&amp;$BI43),Data!$B:$B,0)-1,MATCH(Weekly!BK$9,Data!$2:$2,0)-1,1,COUNTIF(Data!$2:$2,Weekly!BK$9))))/BK$36</f>
        <v>4.6898313868701115E-2</v>
      </c>
      <c r="BL43" s="145">
        <f ca="1">(SUM(OFFSET(Data!$A$1,MATCH(($BH43&amp;$BI43),Data!$B:$B,0)-1,MATCH(Weekly!BL$9,Data!$2:$2,0)-1,1,COUNTIF(Data!$2:$2,Weekly!BL$9))))/BL$36</f>
        <v>4.6590023245851216E-2</v>
      </c>
      <c r="BM43" s="145">
        <f ca="1">(SUM(OFFSET(Data!$A$1,MATCH(($BH43&amp;$BI43),Data!$B:$B,0)-1,MATCH(Weekly!BM$9,Data!$2:$2,0)-1,1,COUNTIF(Data!$2:$2,Weekly!BM$9))))/BM$36</f>
        <v>4.6523897662993655E-2</v>
      </c>
      <c r="BN43" s="145">
        <f ca="1">(SUM(OFFSET(Data!$A$1,MATCH(($BH43&amp;$BI43),Data!$B:$B,0)-1,MATCH(Weekly!BN$9,Data!$2:$2,0)-1,1,COUNTIF(Data!$2:$2,Weekly!BN$9))))/BN$36</f>
        <v>4.8688183618880332E-2</v>
      </c>
      <c r="BO43" s="145">
        <f ca="1">(SUM(OFFSET(Data!$A$1,MATCH(($BH43&amp;$BI43),Data!$B:$B,0)-1,MATCH(Weekly!BO$9,Data!$2:$2,0)-1,1,COUNTIF(Data!$2:$2,Weekly!BO$9))))/BO$36</f>
        <v>4.7913887680203153E-2</v>
      </c>
      <c r="BP43" s="145">
        <f ca="1">(SUM(OFFSET(Data!$A$1,MATCH(($BH43&amp;$BI43),Data!$B:$B,0)-1,MATCH(Weekly!BP$9,Data!$2:$2,0)-1,1,COUNTIF(Data!$2:$2,Weekly!BP$9))))/BP$36</f>
        <v>4.8448156604910267E-2</v>
      </c>
      <c r="BQ43" s="145">
        <f ca="1">(SUM(OFFSET(Data!$A$1,MATCH(($BH43&amp;$BI43),Data!$B:$B,0)-1,MATCH(Weekly!BQ$9,Data!$2:$2,0)-1,1,COUNTIF(Data!$2:$2,Weekly!BQ$9))))/BQ$36</f>
        <v>4.6234801020580418E-2</v>
      </c>
      <c r="BR43" s="145">
        <f ca="1">(SUM(OFFSET(Data!$A$1,MATCH(($BH43&amp;$BI43),Data!$B:$B,0)-1,MATCH(Weekly!BR$9,Data!$2:$2,0)-1,1,COUNTIF(Data!$2:$2,Weekly!BR$9))))/BR$36</f>
        <v>4.7217451726325625E-2</v>
      </c>
      <c r="BS43" s="145">
        <f ca="1">(SUM(OFFSET(Data!$A$1,MATCH(($BH43&amp;$BI43),Data!$B:$B,0)-1,MATCH(Weekly!BS$9,Data!$2:$2,0)-1,1,COUNTIF(Data!$2:$2,Weekly!BS$9))))/BS$36</f>
        <v>4.5798379369879891E-2</v>
      </c>
      <c r="BT43" s="145">
        <f ca="1">(SUM(OFFSET(Data!$A$1,MATCH(($BH43&amp;$BI43),Data!$B:$B,0)-1,MATCH(Weekly!BT$9,Data!$2:$2,0)-1,1,COUNTIF(Data!$2:$2,Weekly!BT$9))))/BT$36</f>
        <v>4.6807093702982021E-2</v>
      </c>
      <c r="BU43" s="145">
        <f ca="1">(SUM(OFFSET(Data!$A$1,MATCH(($BH43&amp;$BI43),Data!$B:$B,0)-1,MATCH(Weekly!BU$9,Data!$2:$2,0)-1,1,COUNTIF(Data!$2:$2,Weekly!BU$9))))/BU$36</f>
        <v>5.2040172663294207E-2</v>
      </c>
      <c r="BV43" s="43"/>
      <c r="BW43" s="12">
        <f t="shared" ca="1" si="239"/>
        <v>4.6556960454422439E-2</v>
      </c>
      <c r="BX43" s="12">
        <f t="shared" ca="1" si="240"/>
        <v>4.7565669703264389E-2</v>
      </c>
      <c r="BY43" s="12">
        <f t="shared" ref="BY43" ca="1" si="314">BX43-BW43</f>
        <v>1.0087092488419505E-3</v>
      </c>
      <c r="BZ43" s="12">
        <f t="shared" ref="BZ43" ca="1" si="315">BX43+(0.75*BY43)</f>
        <v>4.8322201639895854E-2</v>
      </c>
      <c r="CA43" s="12">
        <f t="shared" ref="CA43" ca="1" si="316">BW43-(0.75*BY43)</f>
        <v>4.5800428517790974E-2</v>
      </c>
      <c r="CB43" s="43"/>
      <c r="CC43" s="12">
        <f t="shared" ref="CC43" ca="1" si="317">_xlfn.STDEV.P(BJ43:BU43)</f>
        <v>1.5989856509975413E-3</v>
      </c>
      <c r="CD43" s="12">
        <f t="shared" ref="CD43" ca="1" si="318">SUMPRODUCT(BP43:BS43,BP$36:BS$36)/SUM(BP$36:BS$36)</f>
        <v>4.6908941781981052E-2</v>
      </c>
      <c r="CE43" s="104"/>
      <c r="CF43" s="104"/>
      <c r="CG43" s="1"/>
      <c r="CH43" s="18" t="s">
        <v>32</v>
      </c>
      <c r="CI43" s="7" t="s">
        <v>4</v>
      </c>
      <c r="CJ43" s="145">
        <f ca="1">(SUM(OFFSET(Data!$A$1,MATCH(($CH43&amp;$CI43),Data!$B:$B,0)-1,MATCH(Weekly!CJ$9,Data!$2:$2,0)-1,1,COUNTIF(Data!$2:$2,Weekly!CJ$9))))/CJ$36</f>
        <v>7.8923930667519238E-2</v>
      </c>
      <c r="CK43" s="145">
        <f ca="1">(SUM(OFFSET(Data!$A$1,MATCH(($CH43&amp;$CI43),Data!$B:$B,0)-1,MATCH(Weekly!CK$9,Data!$2:$2,0)-1,1,COUNTIF(Data!$2:$2,Weekly!CK$9))))/CK$36</f>
        <v>7.8281987345576232E-2</v>
      </c>
      <c r="CL43" s="145">
        <f ca="1">(SUM(OFFSET(Data!$A$1,MATCH(($CH43&amp;$CI43),Data!$B:$B,0)-1,MATCH(Weekly!CL$9,Data!$2:$2,0)-1,1,COUNTIF(Data!$2:$2,Weekly!CL$9))))/CL$36</f>
        <v>7.9169179973967427E-2</v>
      </c>
      <c r="CM43" s="145">
        <f ca="1">(SUM(OFFSET(Data!$A$1,MATCH(($CH43&amp;$CI43),Data!$B:$B,0)-1,MATCH(Weekly!CM$9,Data!$2:$2,0)-1,1,COUNTIF(Data!$2:$2,Weekly!CM$9))))/CM$36</f>
        <v>7.5622127564174427E-2</v>
      </c>
      <c r="CN43" s="145">
        <f ca="1">(SUM(OFFSET(Data!$A$1,MATCH(($CH43&amp;$CI43),Data!$B:$B,0)-1,MATCH(Weekly!CN$9,Data!$2:$2,0)-1,1,COUNTIF(Data!$2:$2,Weekly!CN$9))))/CN$36</f>
        <v>7.9255600086991645E-2</v>
      </c>
      <c r="CO43" s="145">
        <f ca="1">(SUM(OFFSET(Data!$A$1,MATCH(($CH43&amp;$CI43),Data!$B:$B,0)-1,MATCH(Weekly!CO$9,Data!$2:$2,0)-1,1,COUNTIF(Data!$2:$2,Weekly!CO$9))))/CO$36</f>
        <v>7.9074643223024321E-2</v>
      </c>
      <c r="CP43" s="145">
        <f ca="1">(SUM(OFFSET(Data!$A$1,MATCH(($CH43&amp;$CI43),Data!$B:$B,0)-1,MATCH(Weekly!CP$9,Data!$2:$2,0)-1,1,COUNTIF(Data!$2:$2,Weekly!CP$9))))/CP$36</f>
        <v>8.084152951448953E-2</v>
      </c>
      <c r="CQ43" s="145">
        <f ca="1">(SUM(OFFSET(Data!$A$1,MATCH(($CH43&amp;$CI43),Data!$B:$B,0)-1,MATCH(Weekly!CQ$9,Data!$2:$2,0)-1,1,COUNTIF(Data!$2:$2,Weekly!CQ$9))))/CQ$36</f>
        <v>7.3886179371775371E-2</v>
      </c>
      <c r="CR43" s="145">
        <f ca="1">(SUM(OFFSET(Data!$A$1,MATCH(($CH43&amp;$CI43),Data!$B:$B,0)-1,MATCH(Weekly!CR$9,Data!$2:$2,0)-1,1,COUNTIF(Data!$2:$2,Weekly!CR$9))))/CR$36</f>
        <v>7.923768253047897E-2</v>
      </c>
      <c r="CS43" s="145">
        <f ca="1">(SUM(OFFSET(Data!$A$1,MATCH(($CH43&amp;$CI43),Data!$B:$B,0)-1,MATCH(Weekly!CS$9,Data!$2:$2,0)-1,1,COUNTIF(Data!$2:$2,Weekly!CS$9))))/CS$36</f>
        <v>7.5490819958047559E-2</v>
      </c>
      <c r="CT43" s="145">
        <f ca="1">(SUM(OFFSET(Data!$A$1,MATCH(($CH43&amp;$CI43),Data!$B:$B,0)-1,MATCH(Weekly!CT$9,Data!$2:$2,0)-1,1,COUNTIF(Data!$2:$2,Weekly!CT$9))))/CT$36</f>
        <v>7.7895353282308635E-2</v>
      </c>
      <c r="CU43" s="145">
        <f ca="1">(SUM(OFFSET(Data!$A$1,MATCH(($CH43&amp;$CI43),Data!$B:$B,0)-1,MATCH(Weekly!CU$9,Data!$2:$2,0)-1,1,COUNTIF(Data!$2:$2,Weekly!CU$9))))/CU$36</f>
        <v>8.4092590635239398E-2</v>
      </c>
      <c r="CW43" s="12">
        <f t="shared" ca="1" si="243"/>
        <v>7.6758740423241531E-2</v>
      </c>
      <c r="CX43" s="12">
        <f t="shared" ca="1" si="244"/>
        <v>7.9203431252223205E-2</v>
      </c>
      <c r="CY43" s="12">
        <f t="shared" ref="CY43" ca="1" si="319">CX43-CW43</f>
        <v>2.4446908289816743E-3</v>
      </c>
      <c r="CZ43" s="12">
        <f t="shared" ref="CZ43" ca="1" si="320">CX43+(0.75*CY43)</f>
        <v>8.1036949373959458E-2</v>
      </c>
      <c r="DA43" s="12">
        <f t="shared" ref="DA43" ca="1" si="321">CW43-(0.75*CY43)</f>
        <v>7.4925222301505279E-2</v>
      </c>
      <c r="DB43" s="45"/>
      <c r="DC43" s="12">
        <f t="shared" ref="DC43" ca="1" si="322">_xlfn.STDEV.P(CJ43:CU43)</f>
        <v>2.5473206073242925E-3</v>
      </c>
      <c r="DD43" s="12">
        <f t="shared" ref="DD43" ca="1" si="323">SUMPRODUCT(CP43:CS43,CP$36:CS$36)/SUM(CP$36:CS$36)</f>
        <v>7.7335977433159925E-2</v>
      </c>
      <c r="DE43" s="1"/>
    </row>
    <row r="44" spans="1:109" x14ac:dyDescent="0.35">
      <c r="D44" s="103" t="s">
        <v>389</v>
      </c>
      <c r="E44" s="87"/>
      <c r="F44" s="55">
        <f t="shared" ref="F44" ca="1" si="324">AT44</f>
        <v>0.66775232892064162</v>
      </c>
      <c r="G44" s="55">
        <f t="shared" ref="G44" ca="1" si="325">AS44</f>
        <v>0.66782125587297236</v>
      </c>
      <c r="H44" s="55">
        <f t="shared" ref="H44" ca="1" si="326">IFERROR(((F44-G44)/G44),0)</f>
        <v>-1.0321167786227175E-4</v>
      </c>
      <c r="I44" s="55">
        <f t="shared" ref="I44" ca="1" si="327">BD44</f>
        <v>0.66919133537839715</v>
      </c>
      <c r="J44" s="55">
        <f t="shared" ref="J44" ca="1" si="328">IFERROR(((F44-I44)/I44),0)</f>
        <v>-2.1503662430743041E-3</v>
      </c>
      <c r="K44" s="48"/>
      <c r="L44" s="56"/>
      <c r="M44" s="53"/>
      <c r="N44" s="55">
        <f t="shared" ref="N44" ca="1" si="329">BT44</f>
        <v>0.69094166622753861</v>
      </c>
      <c r="O44" s="55">
        <f t="shared" ref="O44" ca="1" si="330">BS44</f>
        <v>0.68419437340153455</v>
      </c>
      <c r="P44" s="55">
        <f t="shared" ref="P44" ca="1" si="331">IFERROR(((N44-O44)/O44),0)</f>
        <v>9.8616607915953461E-3</v>
      </c>
      <c r="Q44" s="55">
        <f t="shared" ref="Q44" ca="1" si="332">CD44</f>
        <v>0.68765878098221678</v>
      </c>
      <c r="R44" s="48">
        <f t="shared" ref="R44" ca="1" si="333">IFERROR(((N44-Q44)/Q44),0)</f>
        <v>4.7740032354894463E-3</v>
      </c>
      <c r="S44" s="48"/>
      <c r="T44" s="56"/>
      <c r="U44" s="53"/>
      <c r="V44" s="55">
        <f t="shared" ref="V44" ca="1" si="334">CT44</f>
        <v>0.62180223452020467</v>
      </c>
      <c r="W44" s="55">
        <f t="shared" ref="W44" ca="1" si="335">CS44</f>
        <v>0.63450931418461853</v>
      </c>
      <c r="X44" s="78">
        <f t="shared" ref="X44" ca="1" si="336">IFERROR(((V44-W44)/W44),0)</f>
        <v>-2.0026624322675556E-2</v>
      </c>
      <c r="Y44" s="55">
        <f t="shared" ref="Y44" ca="1" si="337">DD44</f>
        <v>0.63223329538047945</v>
      </c>
      <c r="Z44" s="78">
        <f t="shared" ref="Z44" ca="1" si="338">IFERROR(((V44-Y44)/Y44),0)</f>
        <v>-1.6498752812436668E-2</v>
      </c>
      <c r="AA44" s="48"/>
      <c r="AB44" s="56"/>
      <c r="AC44" s="46"/>
      <c r="AD44" s="1"/>
      <c r="AE44" s="1"/>
      <c r="AF44" s="1"/>
      <c r="AG44" s="1"/>
      <c r="AH44" s="1"/>
      <c r="AI44" s="7" t="s">
        <v>33</v>
      </c>
      <c r="AJ44" s="145">
        <f ca="1">(SUM(OFFSET(Data!$A$1,MATCH(($AI44),Data!$C:$C,0)-1,MATCH(Weekly!AJ$9,Data!$2:$2,0)-1,2,COUNTIF(Data!$2:$2,Weekly!AJ$9))))/(SUM(OFFSET(Data!$A$1,MATCH(($AI43),Data!$C:$C,0)-1,MATCH(Weekly!AJ$9,Data!$2:$2,0)-1,2,COUNTIF(Data!$2:$2,Weekly!AJ$9))))</f>
        <v>0.65722097137343194</v>
      </c>
      <c r="AK44" s="145">
        <f ca="1">(SUM(OFFSET(Data!$A$1,MATCH(($AI44),Data!$C:$C,0)-1,MATCH(Weekly!AK$9,Data!$2:$2,0)-1,2,COUNTIF(Data!$2:$2,Weekly!AK$9))))/(SUM(OFFSET(Data!$A$1,MATCH(($AI43),Data!$C:$C,0)-1,MATCH(Weekly!AK$9,Data!$2:$2,0)-1,2,COUNTIF(Data!$2:$2,Weekly!AK$9))))</f>
        <v>0.66855709080910153</v>
      </c>
      <c r="AL44" s="145">
        <f ca="1">(SUM(OFFSET(Data!$A$1,MATCH(($AI44),Data!$C:$C,0)-1,MATCH(Weekly!AL$9,Data!$2:$2,0)-1,2,COUNTIF(Data!$2:$2,Weekly!AL$9))))/(SUM(OFFSET(Data!$A$1,MATCH(($AI43),Data!$C:$C,0)-1,MATCH(Weekly!AL$9,Data!$2:$2,0)-1,2,COUNTIF(Data!$2:$2,Weekly!AL$9))))</f>
        <v>0.66408943334337445</v>
      </c>
      <c r="AM44" s="145">
        <f ca="1">(SUM(OFFSET(Data!$A$1,MATCH(($AI44),Data!$C:$C,0)-1,MATCH(Weekly!AM$9,Data!$2:$2,0)-1,2,COUNTIF(Data!$2:$2,Weekly!AM$9))))/(SUM(OFFSET(Data!$A$1,MATCH(($AI43),Data!$C:$C,0)-1,MATCH(Weekly!AM$9,Data!$2:$2,0)-1,2,COUNTIF(Data!$2:$2,Weekly!AM$9))))</f>
        <v>0.66103373568554624</v>
      </c>
      <c r="AN44" s="145">
        <f ca="1">(SUM(OFFSET(Data!$A$1,MATCH(($AI44),Data!$C:$C,0)-1,MATCH(Weekly!AN$9,Data!$2:$2,0)-1,2,COUNTIF(Data!$2:$2,Weekly!AN$9))))/(SUM(OFFSET(Data!$A$1,MATCH(($AI43),Data!$C:$C,0)-1,MATCH(Weekly!AN$9,Data!$2:$2,0)-1,2,COUNTIF(Data!$2:$2,Weekly!AN$9))))</f>
        <v>0.66328218769260716</v>
      </c>
      <c r="AO44" s="145">
        <f ca="1">(SUM(OFFSET(Data!$A$1,MATCH(($AI44),Data!$C:$C,0)-1,MATCH(Weekly!AO$9,Data!$2:$2,0)-1,2,COUNTIF(Data!$2:$2,Weekly!AO$9))))/(SUM(OFFSET(Data!$A$1,MATCH(($AI43),Data!$C:$C,0)-1,MATCH(Weekly!AO$9,Data!$2:$2,0)-1,2,COUNTIF(Data!$2:$2,Weekly!AO$9))))</f>
        <v>0.6681612860369337</v>
      </c>
      <c r="AP44" s="145">
        <f ca="1">(SUM(OFFSET(Data!$A$1,MATCH(($AI44),Data!$C:$C,0)-1,MATCH(Weekly!AP$9,Data!$2:$2,0)-1,2,COUNTIF(Data!$2:$2,Weekly!AP$9))))/(SUM(OFFSET(Data!$A$1,MATCH(($AI43),Data!$C:$C,0)-1,MATCH(Weekly!AP$9,Data!$2:$2,0)-1,2,COUNTIF(Data!$2:$2,Weekly!AP$9))))</f>
        <v>0.67454694100013624</v>
      </c>
      <c r="AQ44" s="145">
        <f ca="1">(SUM(OFFSET(Data!$A$1,MATCH(($AI44),Data!$C:$C,0)-1,MATCH(Weekly!AQ$9,Data!$2:$2,0)-1,2,COUNTIF(Data!$2:$2,Weekly!AQ$9))))/(SUM(OFFSET(Data!$A$1,MATCH(($AI43),Data!$C:$C,0)-1,MATCH(Weekly!AQ$9,Data!$2:$2,0)-1,2,COUNTIF(Data!$2:$2,Weekly!AQ$9))))</f>
        <v>0.66588564434341668</v>
      </c>
      <c r="AR44" s="145">
        <f ca="1">(SUM(OFFSET(Data!$A$1,MATCH(($AI44),Data!$C:$C,0)-1,MATCH(Weekly!AR$9,Data!$2:$2,0)-1,2,COUNTIF(Data!$2:$2,Weekly!AR$9))))/(SUM(OFFSET(Data!$A$1,MATCH(($AI43),Data!$C:$C,0)-1,MATCH(Weekly!AR$9,Data!$2:$2,0)-1,2,COUNTIF(Data!$2:$2,Weekly!AR$9))))</f>
        <v>0.66821912454403332</v>
      </c>
      <c r="AS44" s="145">
        <f ca="1">(SUM(OFFSET(Data!$A$1,MATCH(($AI44),Data!$C:$C,0)-1,MATCH(Weekly!AS$9,Data!$2:$2,0)-1,2,COUNTIF(Data!$2:$2,Weekly!AS$9))))/(SUM(OFFSET(Data!$A$1,MATCH(($AI43),Data!$C:$C,0)-1,MATCH(Weekly!AS$9,Data!$2:$2,0)-1,2,COUNTIF(Data!$2:$2,Weekly!AS$9))))</f>
        <v>0.66782125587297236</v>
      </c>
      <c r="AT44" s="145">
        <f ca="1">(SUM(OFFSET(Data!$A$1,MATCH(($AI44),Data!$C:$C,0)-1,MATCH(Weekly!AT$9,Data!$2:$2,0)-1,2,COUNTIF(Data!$2:$2,Weekly!AT$9))))/(SUM(OFFSET(Data!$A$1,MATCH(($AI43),Data!$C:$C,0)-1,MATCH(Weekly!AT$9,Data!$2:$2,0)-1,2,COUNTIF(Data!$2:$2,Weekly!AT$9))))</f>
        <v>0.66775232892064162</v>
      </c>
      <c r="AU44" s="145">
        <f ca="1">(SUM(OFFSET(Data!$A$1,MATCH(($AI44),Data!$C:$C,0)-1,MATCH(Weekly!AU$9,Data!$2:$2,0)-1,2,COUNTIF(Data!$2:$2,Weekly!AU$9))))/(SUM(OFFSET(Data!$A$1,MATCH(($AI43),Data!$C:$C,0)-1,MATCH(Weekly!AU$9,Data!$2:$2,0)-1,2,COUNTIF(Data!$2:$2,Weekly!AU$9))))</f>
        <v>0.68796901476640038</v>
      </c>
      <c r="AV44" s="43"/>
      <c r="AW44" s="12">
        <f t="shared" ca="1" si="236"/>
        <v>0.6636858105179908</v>
      </c>
      <c r="AX44" s="12">
        <f t="shared" ca="1" si="237"/>
        <v>0.66819020529048356</v>
      </c>
      <c r="AY44" s="12">
        <f t="shared" ref="AY44" ca="1" si="339">AX44-AW44</f>
        <v>4.5043947724927591E-3</v>
      </c>
      <c r="AZ44" s="12">
        <f t="shared" ref="AZ44" ca="1" si="340">AX44+(0.75*AY44)</f>
        <v>0.67156850136985313</v>
      </c>
      <c r="BA44" s="12">
        <f t="shared" ref="BA44" ca="1" si="341">AW44-(0.75*AY44)</f>
        <v>0.66030751443862123</v>
      </c>
      <c r="BB44" s="14"/>
      <c r="BC44" s="12">
        <f t="shared" ref="BC44" ca="1" si="342">_xlfn.STDEV.P(AJ44:AU44)</f>
        <v>7.3522154502265943E-3</v>
      </c>
      <c r="BD44" s="12">
        <f ca="1">SUMPRODUCT(AP44:AS44,AP$43:AS$43)/SUM(AP$43:AS$43)</f>
        <v>0.66919133537839715</v>
      </c>
      <c r="BE44" s="104"/>
      <c r="BF44" s="104"/>
      <c r="BG44" s="1"/>
      <c r="BH44" s="7" t="s">
        <v>33</v>
      </c>
      <c r="BI44" s="7" t="s">
        <v>3</v>
      </c>
      <c r="BJ44" s="145">
        <f ca="1">IFERROR(SUM(OFFSET(Data!$A$1,MATCH(($BH44&amp;$BI44),Data!$B:$B,0)-1,MATCH(Weekly!BJ$9,Data!$2:$2,0)-1,1,COUNTIF(Data!$2:$2,Weekly!BJ$9)))/SUM(OFFSET(Data!$A$1,MATCH(($BH43&amp;$BI43),Data!$B:$B,0)-1,MATCH(Weekly!BJ$9,Data!$2:$2,0)-1,1,COUNTIF(Data!$2:$2,Weekly!BJ$9))),0)</f>
        <v>0.67802335681883985</v>
      </c>
      <c r="BK44" s="145">
        <f ca="1">IFERROR(SUM(OFFSET(Data!$A$1,MATCH(($BH44&amp;$BI44),Data!$B:$B,0)-1,MATCH(Weekly!BK$9,Data!$2:$2,0)-1,1,COUNTIF(Data!$2:$2,Weekly!BK$9)))/SUM(OFFSET(Data!$A$1,MATCH(($BH43&amp;$BI43),Data!$B:$B,0)-1,MATCH(Weekly!BK$9,Data!$2:$2,0)-1,1,COUNTIF(Data!$2:$2,Weekly!BK$9))),0)</f>
        <v>0.68385074013157898</v>
      </c>
      <c r="BL44" s="145">
        <f ca="1">IFERROR(SUM(OFFSET(Data!$A$1,MATCH(($BH44&amp;$BI44),Data!$B:$B,0)-1,MATCH(Weekly!BL$9,Data!$2:$2,0)-1,1,COUNTIF(Data!$2:$2,Weekly!BL$9)))/SUM(OFFSET(Data!$A$1,MATCH(($BH43&amp;$BI43),Data!$B:$B,0)-1,MATCH(Weekly!BL$9,Data!$2:$2,0)-1,1,COUNTIF(Data!$2:$2,Weekly!BL$9))),0)</f>
        <v>0.68395136167219373</v>
      </c>
      <c r="BM44" s="145">
        <f ca="1">IFERROR(SUM(OFFSET(Data!$A$1,MATCH(($BH44&amp;$BI44),Data!$B:$B,0)-1,MATCH(Weekly!BM$9,Data!$2:$2,0)-1,1,COUNTIF(Data!$2:$2,Weekly!BM$9)))/SUM(OFFSET(Data!$A$1,MATCH(($BH43&amp;$BI43),Data!$B:$B,0)-1,MATCH(Weekly!BM$9,Data!$2:$2,0)-1,1,COUNTIF(Data!$2:$2,Weekly!BM$9))),0)</f>
        <v>0.68260829150399704</v>
      </c>
      <c r="BN44" s="145">
        <f ca="1">IFERROR(SUM(OFFSET(Data!$A$1,MATCH(($BH44&amp;$BI44),Data!$B:$B,0)-1,MATCH(Weekly!BN$9,Data!$2:$2,0)-1,1,COUNTIF(Data!$2:$2,Weekly!BN$9)))/SUM(OFFSET(Data!$A$1,MATCH(($BH43&amp;$BI43),Data!$B:$B,0)-1,MATCH(Weekly!BN$9,Data!$2:$2,0)-1,1,COUNTIF(Data!$2:$2,Weekly!BN$9))),0)</f>
        <v>0.68588469184890655</v>
      </c>
      <c r="BO44" s="145">
        <f ca="1">IFERROR(SUM(OFFSET(Data!$A$1,MATCH(($BH44&amp;$BI44),Data!$B:$B,0)-1,MATCH(Weekly!BO$9,Data!$2:$2,0)-1,1,COUNTIF(Data!$2:$2,Weekly!BO$9)))/SUM(OFFSET(Data!$A$1,MATCH(($BH43&amp;$BI43),Data!$B:$B,0)-1,MATCH(Weekly!BO$9,Data!$2:$2,0)-1,1,COUNTIF(Data!$2:$2,Weekly!BO$9))),0)</f>
        <v>0.68840256066696437</v>
      </c>
      <c r="BP44" s="145">
        <f ca="1">IFERROR(SUM(OFFSET(Data!$A$1,MATCH(($BH44&amp;$BI44),Data!$B:$B,0)-1,MATCH(Weekly!BP$9,Data!$2:$2,0)-1,1,COUNTIF(Data!$2:$2,Weekly!BP$9)))/SUM(OFFSET(Data!$A$1,MATCH(($BH43&amp;$BI43),Data!$B:$B,0)-1,MATCH(Weekly!BP$9,Data!$2:$2,0)-1,1,COUNTIF(Data!$2:$2,Weekly!BP$9))),0)</f>
        <v>0.69353188005321875</v>
      </c>
      <c r="BQ44" s="145">
        <f ca="1">IFERROR(SUM(OFFSET(Data!$A$1,MATCH(($BH44&amp;$BI44),Data!$B:$B,0)-1,MATCH(Weekly!BQ$9,Data!$2:$2,0)-1,1,COUNTIF(Data!$2:$2,Weekly!BQ$9)))/SUM(OFFSET(Data!$A$1,MATCH(($BH43&amp;$BI43),Data!$B:$B,0)-1,MATCH(Weekly!BQ$9,Data!$2:$2,0)-1,1,COUNTIF(Data!$2:$2,Weekly!BQ$9))),0)</f>
        <v>0.68693928645942004</v>
      </c>
      <c r="BR44" s="145">
        <f ca="1">IFERROR(SUM(OFFSET(Data!$A$1,MATCH(($BH44&amp;$BI44),Data!$B:$B,0)-1,MATCH(Weekly!BR$9,Data!$2:$2,0)-1,1,COUNTIF(Data!$2:$2,Weekly!BR$9)))/SUM(OFFSET(Data!$A$1,MATCH(($BH43&amp;$BI43),Data!$B:$B,0)-1,MATCH(Weekly!BR$9,Data!$2:$2,0)-1,1,COUNTIF(Data!$2:$2,Weekly!BR$9))),0)</f>
        <v>0.68569741116251604</v>
      </c>
      <c r="BS44" s="145">
        <f ca="1">IFERROR(SUM(OFFSET(Data!$A$1,MATCH(($BH44&amp;$BI44),Data!$B:$B,0)-1,MATCH(Weekly!BS$9,Data!$2:$2,0)-1,1,COUNTIF(Data!$2:$2,Weekly!BS$9)))/SUM(OFFSET(Data!$A$1,MATCH(($BH43&amp;$BI43),Data!$B:$B,0)-1,MATCH(Weekly!BS$9,Data!$2:$2,0)-1,1,COUNTIF(Data!$2:$2,Weekly!BS$9))),0)</f>
        <v>0.68419437340153455</v>
      </c>
      <c r="BT44" s="145">
        <f ca="1">IFERROR(SUM(OFFSET(Data!$A$1,MATCH(($BH44&amp;$BI44),Data!$B:$B,0)-1,MATCH(Weekly!BT$9,Data!$2:$2,0)-1,1,COUNTIF(Data!$2:$2,Weekly!BT$9)))/SUM(OFFSET(Data!$A$1,MATCH(($BH43&amp;$BI43),Data!$B:$B,0)-1,MATCH(Weekly!BT$9,Data!$2:$2,0)-1,1,COUNTIF(Data!$2:$2,Weekly!BT$9))),0)</f>
        <v>0.69094166622753861</v>
      </c>
      <c r="BU44" s="145">
        <f ca="1">IFERROR(SUM(OFFSET(Data!$A$1,MATCH(($BH44&amp;$BI44),Data!$B:$B,0)-1,MATCH(Weekly!BU$9,Data!$2:$2,0)-1,1,COUNTIF(Data!$2:$2,Weekly!BU$9)))/SUM(OFFSET(Data!$A$1,MATCH(($BH43&amp;$BI43),Data!$B:$B,0)-1,MATCH(Weekly!BU$9,Data!$2:$2,0)-1,1,COUNTIF(Data!$2:$2,Weekly!BU$9))),0)</f>
        <v>0.70635769459298869</v>
      </c>
      <c r="BV44" s="43"/>
      <c r="BW44" s="12">
        <f t="shared" ca="1" si="239"/>
        <v>0.68390105090188635</v>
      </c>
      <c r="BX44" s="12">
        <f t="shared" ca="1" si="240"/>
        <v>0.68767092356319215</v>
      </c>
      <c r="BY44" s="12">
        <f t="shared" ref="BY44" ca="1" si="343">BX44-BW44</f>
        <v>3.7698726613057953E-3</v>
      </c>
      <c r="BZ44" s="12">
        <f t="shared" ref="BZ44" ca="1" si="344">BX44+(0.75*BY44)</f>
        <v>0.69049832805917144</v>
      </c>
      <c r="CA44" s="12">
        <f t="shared" ref="CA44" ca="1" si="345">BW44-(0.75*BY44)</f>
        <v>0.68107364640590706</v>
      </c>
      <c r="CB44" s="43"/>
      <c r="CC44" s="12">
        <f t="shared" ref="CC44" ca="1" si="346">_xlfn.STDEV.P(BJ44:BU44)</f>
        <v>6.8397690246900416E-3</v>
      </c>
      <c r="CD44" s="12">
        <f ca="1">SUMPRODUCT(BP44:BS44,BP$43:BS$43)/SUM(BP$43:BS$43)</f>
        <v>0.68765878098221678</v>
      </c>
      <c r="CE44" s="104"/>
      <c r="CF44" s="104"/>
      <c r="CG44" s="1"/>
      <c r="CH44" s="7" t="s">
        <v>33</v>
      </c>
      <c r="CI44" s="7" t="s">
        <v>4</v>
      </c>
      <c r="CJ44" s="145">
        <f ca="1">IFERROR(SUM(OFFSET(Data!$A$1,MATCH(($CH44&amp;$CI44),Data!$B:$B,0)-1,MATCH(Weekly!CJ$9,Data!$2:$2,0)-1,1,COUNTIF(Data!$2:$2,Weekly!CJ$9)))/SUM(OFFSET(Data!$A$1,MATCH(($CH43&amp;$CI43),Data!$B:$B,0)-1,MATCH(Weekly!CJ$9,Data!$2:$2,0)-1,1,COUNTIF(Data!$2:$2,Weekly!CJ$9))),0)</f>
        <v>0.61564429012345678</v>
      </c>
      <c r="CK44" s="145">
        <f ca="1">IFERROR(SUM(OFFSET(Data!$A$1,MATCH(($CH44&amp;$CI44),Data!$B:$B,0)-1,MATCH(Weekly!CK$9,Data!$2:$2,0)-1,1,COUNTIF(Data!$2:$2,Weekly!CK$9)))/SUM(OFFSET(Data!$A$1,MATCH(($CH43&amp;$CI43),Data!$B:$B,0)-1,MATCH(Weekly!CK$9,Data!$2:$2,0)-1,1,COUNTIF(Data!$2:$2,Weekly!CK$9))),0)</f>
        <v>0.63768416683959328</v>
      </c>
      <c r="CL44" s="145">
        <f ca="1">IFERROR(SUM(OFFSET(Data!$A$1,MATCH(($CH44&amp;$CI44),Data!$B:$B,0)-1,MATCH(Weekly!CL$9,Data!$2:$2,0)-1,1,COUNTIF(Data!$2:$2,Weekly!CL$9)))/SUM(OFFSET(Data!$A$1,MATCH(($CH43&amp;$CI43),Data!$B:$B,0)-1,MATCH(Weekly!CL$9,Data!$2:$2,0)-1,1,COUNTIF(Data!$2:$2,Weekly!CL$9))),0)</f>
        <v>0.62446115288220549</v>
      </c>
      <c r="CM44" s="145">
        <f ca="1">IFERROR(SUM(OFFSET(Data!$A$1,MATCH(($CH44&amp;$CI44),Data!$B:$B,0)-1,MATCH(Weekly!CM$9,Data!$2:$2,0)-1,1,COUNTIF(Data!$2:$2,Weekly!CM$9)))/SUM(OFFSET(Data!$A$1,MATCH(($CH43&amp;$CI43),Data!$B:$B,0)-1,MATCH(Weekly!CM$9,Data!$2:$2,0)-1,1,COUNTIF(Data!$2:$2,Weekly!CM$9))),0)</f>
        <v>0.61802853437094685</v>
      </c>
      <c r="CN44" s="145">
        <f ca="1">IFERROR(SUM(OFFSET(Data!$A$1,MATCH(($CH44&amp;$CI44),Data!$B:$B,0)-1,MATCH(Weekly!CN$9,Data!$2:$2,0)-1,1,COUNTIF(Data!$2:$2,Weekly!CN$9)))/SUM(OFFSET(Data!$A$1,MATCH(($CH43&amp;$CI43),Data!$B:$B,0)-1,MATCH(Weekly!CN$9,Data!$2:$2,0)-1,1,COUNTIF(Data!$2:$2,Weekly!CN$9))),0)</f>
        <v>0.61760094080752648</v>
      </c>
      <c r="CO44" s="145">
        <f ca="1">IFERROR(SUM(OFFSET(Data!$A$1,MATCH(($CH44&amp;$CI44),Data!$B:$B,0)-1,MATCH(Weekly!CO$9,Data!$2:$2,0)-1,1,COUNTIF(Data!$2:$2,Weekly!CO$9)))/SUM(OFFSET(Data!$A$1,MATCH(($CH43&amp;$CI43),Data!$B:$B,0)-1,MATCH(Weekly!CO$9,Data!$2:$2,0)-1,1,COUNTIF(Data!$2:$2,Weekly!CO$9))),0)</f>
        <v>0.6271969468715477</v>
      </c>
      <c r="CP44" s="145">
        <f ca="1">IFERROR(SUM(OFFSET(Data!$A$1,MATCH(($CH44&amp;$CI44),Data!$B:$B,0)-1,MATCH(Weekly!CP$9,Data!$2:$2,0)-1,1,COUNTIF(Data!$2:$2,Weekly!CP$9)))/SUM(OFFSET(Data!$A$1,MATCH(($CH43&amp;$CI43),Data!$B:$B,0)-1,MATCH(Weekly!CP$9,Data!$2:$2,0)-1,1,COUNTIF(Data!$2:$2,Weekly!CP$9))),0)</f>
        <v>0.63674342775626658</v>
      </c>
      <c r="CQ44" s="145">
        <f ca="1">IFERROR(SUM(OFFSET(Data!$A$1,MATCH(($CH44&amp;$CI44),Data!$B:$B,0)-1,MATCH(Weekly!CQ$9,Data!$2:$2,0)-1,1,COUNTIF(Data!$2:$2,Weekly!CQ$9)))/SUM(OFFSET(Data!$A$1,MATCH(($CH43&amp;$CI43),Data!$B:$B,0)-1,MATCH(Weekly!CQ$9,Data!$2:$2,0)-1,1,COUNTIF(Data!$2:$2,Weekly!CQ$9))),0)</f>
        <v>0.62304998408150269</v>
      </c>
      <c r="CR44" s="145">
        <f ca="1">IFERROR(SUM(OFFSET(Data!$A$1,MATCH(($CH44&amp;$CI44),Data!$B:$B,0)-1,MATCH(Weekly!CR$9,Data!$2:$2,0)-1,1,COUNTIF(Data!$2:$2,Weekly!CR$9)))/SUM(OFFSET(Data!$A$1,MATCH(($CH43&amp;$CI43),Data!$B:$B,0)-1,MATCH(Weekly!CR$9,Data!$2:$2,0)-1,1,COUNTIF(Data!$2:$2,Weekly!CR$9))),0)</f>
        <v>0.63402657423454656</v>
      </c>
      <c r="CS44" s="145">
        <f ca="1">IFERROR(SUM(OFFSET(Data!$A$1,MATCH(($CH44&amp;$CI44),Data!$B:$B,0)-1,MATCH(Weekly!CS$9,Data!$2:$2,0)-1,1,COUNTIF(Data!$2:$2,Weekly!CS$9)))/SUM(OFFSET(Data!$A$1,MATCH(($CH43&amp;$CI43),Data!$B:$B,0)-1,MATCH(Weekly!CS$9,Data!$2:$2,0)-1,1,COUNTIF(Data!$2:$2,Weekly!CS$9))),0)</f>
        <v>0.63450931418461853</v>
      </c>
      <c r="CT44" s="145">
        <f ca="1">IFERROR(SUM(OFFSET(Data!$A$1,MATCH(($CH44&amp;$CI44),Data!$B:$B,0)-1,MATCH(Weekly!CT$9,Data!$2:$2,0)-1,1,COUNTIF(Data!$2:$2,Weekly!CT$9)))/SUM(OFFSET(Data!$A$1,MATCH(($CH43&amp;$CI43),Data!$B:$B,0)-1,MATCH(Weekly!CT$9,Data!$2:$2,0)-1,1,COUNTIF(Data!$2:$2,Weekly!CT$9))),0)</f>
        <v>0.62180223452020467</v>
      </c>
      <c r="CU44" s="145">
        <f ca="1">IFERROR(SUM(OFFSET(Data!$A$1,MATCH(($CH44&amp;$CI44),Data!$B:$B,0)-1,MATCH(Weekly!CU$9,Data!$2:$2,0)-1,1,COUNTIF(Data!$2:$2,Weekly!CU$9)))/SUM(OFFSET(Data!$A$1,MATCH(($CH43&amp;$CI43),Data!$B:$B,0)-1,MATCH(Weekly!CU$9,Data!$2:$2,0)-1,1,COUNTIF(Data!$2:$2,Weekly!CU$9))),0)</f>
        <v>0.64906988436400204</v>
      </c>
      <c r="CW44" s="12">
        <f t="shared" ca="1" si="243"/>
        <v>0.61991538444557581</v>
      </c>
      <c r="CX44" s="12">
        <f t="shared" ca="1" si="244"/>
        <v>0.63426794420958255</v>
      </c>
      <c r="CY44" s="12">
        <f t="shared" ref="CY44" ca="1" si="347">CX44-CW44</f>
        <v>1.4352559764006734E-2</v>
      </c>
      <c r="CZ44" s="12">
        <f t="shared" ref="CZ44" ca="1" si="348">CX44+(0.75*CY44)</f>
        <v>0.64503236403258757</v>
      </c>
      <c r="DA44" s="12">
        <f t="shared" ref="DA44" ca="1" si="349">CW44-(0.75*CY44)</f>
        <v>0.60915096462257079</v>
      </c>
      <c r="DB44" s="45"/>
      <c r="DC44" s="12">
        <f t="shared" ref="DC44" ca="1" si="350">_xlfn.STDEV.P(CJ44:CU44)</f>
        <v>9.69520677861801E-3</v>
      </c>
      <c r="DD44" s="12">
        <f ca="1">SUMPRODUCT(CP44:CS44,CP$43:CS$43)/SUM(CP$43:CS$43)</f>
        <v>0.63223329538047945</v>
      </c>
      <c r="DE44" s="1"/>
    </row>
    <row r="45" spans="1:109" x14ac:dyDescent="0.35">
      <c r="D45" s="103" t="s">
        <v>392</v>
      </c>
      <c r="E45" s="87"/>
      <c r="F45" s="55">
        <f t="shared" ref="F45" ca="1" si="351">AT45</f>
        <v>8.7028087133151216E-2</v>
      </c>
      <c r="G45" s="55">
        <f t="shared" ref="G45" ca="1" si="352">AS45</f>
        <v>9.1841283994650025E-2</v>
      </c>
      <c r="H45" s="55">
        <f t="shared" ref="H45" ca="1" si="353">IFERROR(((F45-G45)/G45),0)</f>
        <v>-5.240776971039722E-2</v>
      </c>
      <c r="I45" s="55">
        <f t="shared" ref="I45" ca="1" si="354">BD45</f>
        <v>8.8600173840883145E-2</v>
      </c>
      <c r="J45" s="55">
        <f t="shared" ref="J45" ca="1" si="355">IFERROR(((F45-I45)/I45),0)</f>
        <v>-1.7743607484960875E-2</v>
      </c>
      <c r="K45" s="48"/>
      <c r="L45" s="56"/>
      <c r="M45" s="53"/>
      <c r="N45" s="55">
        <f t="shared" ref="N45" ca="1" si="356">BT45</f>
        <v>8.8106655424988148E-2</v>
      </c>
      <c r="O45" s="55">
        <f t="shared" ref="O45" ca="1" si="357">BS45</f>
        <v>9.3606138107416886E-2</v>
      </c>
      <c r="P45" s="55">
        <f t="shared" ref="P45" ca="1" si="358">IFERROR(((N45-O45)/O45),0)</f>
        <v>-5.8751304066383514E-2</v>
      </c>
      <c r="Q45" s="55">
        <f t="shared" ref="Q45" ca="1" si="359">CD45</f>
        <v>8.9577189427094264E-2</v>
      </c>
      <c r="R45" s="48">
        <f t="shared" ref="R45" ca="1" si="360">IFERROR(((N45-Q45)/Q45),0)</f>
        <v>-1.6416389166830976E-2</v>
      </c>
      <c r="S45" s="48"/>
      <c r="T45" s="56"/>
      <c r="U45" s="53"/>
      <c r="V45" s="55">
        <f t="shared" ref="V45" ca="1" si="361">CT45</f>
        <v>8.4890884410566983E-2</v>
      </c>
      <c r="W45" s="55">
        <f t="shared" ref="W45" ca="1" si="362">CS45</f>
        <v>8.825059839733583E-2</v>
      </c>
      <c r="X45" s="78">
        <f t="shared" ref="X45" ca="1" si="363">IFERROR(((V45-W45)/W45),0)</f>
        <v>-3.8070155305261623E-2</v>
      </c>
      <c r="Y45" s="55">
        <f t="shared" ref="Y45" ca="1" si="364">DD45</f>
        <v>8.6642610340443266E-2</v>
      </c>
      <c r="Z45" s="78">
        <f t="shared" ref="Z45" ca="1" si="365">IFERROR(((V45-Y45)/Y45),0)</f>
        <v>-2.0217834192590194E-2</v>
      </c>
      <c r="AA45" s="48"/>
      <c r="AB45" s="56"/>
      <c r="AC45" s="46"/>
      <c r="AD45" s="1"/>
      <c r="AE45" s="1"/>
      <c r="AF45" s="1"/>
      <c r="AG45" s="1"/>
      <c r="AH45" s="1"/>
      <c r="AI45" s="7" t="s">
        <v>34</v>
      </c>
      <c r="AJ45" s="145">
        <f ca="1">(SUM(OFFSET(Data!$A$1,MATCH(($AI45),Data!$C:$C,0)-1,MATCH(Weekly!AJ$9,Data!$2:$2,0)-1,2,COUNTIF(Data!$2:$2,Weekly!AJ$9))))/(SUM(OFFSET(Data!$A$1,MATCH(($AI43),Data!$C:$C,0)-1,MATCH(Weekly!AJ$9,Data!$2:$2,0)-1,2,COUNTIF(Data!$2:$2,Weekly!AJ$9))))</f>
        <v>9.2280476037311029E-2</v>
      </c>
      <c r="AK45" s="145">
        <f ca="1">(SUM(OFFSET(Data!$A$1,MATCH(($AI45),Data!$C:$C,0)-1,MATCH(Weekly!AK$9,Data!$2:$2,0)-1,2,COUNTIF(Data!$2:$2,Weekly!AK$9))))/(SUM(OFFSET(Data!$A$1,MATCH(($AI43),Data!$C:$C,0)-1,MATCH(Weekly!AK$9,Data!$2:$2,0)-1,2,COUNTIF(Data!$2:$2,Weekly!AK$9))))</f>
        <v>8.7750051557022063E-2</v>
      </c>
      <c r="AL45" s="145">
        <f ca="1">(SUM(OFFSET(Data!$A$1,MATCH(($AI45),Data!$C:$C,0)-1,MATCH(Weekly!AL$9,Data!$2:$2,0)-1,2,COUNTIF(Data!$2:$2,Weekly!AL$9))))/(SUM(OFFSET(Data!$A$1,MATCH(($AI43),Data!$C:$C,0)-1,MATCH(Weekly!AL$9,Data!$2:$2,0)-1,2,COUNTIF(Data!$2:$2,Weekly!AL$9))))</f>
        <v>9.0136225189945449E-2</v>
      </c>
      <c r="AM45" s="145">
        <f ca="1">(SUM(OFFSET(Data!$A$1,MATCH(($AI45),Data!$C:$C,0)-1,MATCH(Weekly!AM$9,Data!$2:$2,0)-1,2,COUNTIF(Data!$2:$2,Weekly!AM$9))))/(SUM(OFFSET(Data!$A$1,MATCH(($AI43),Data!$C:$C,0)-1,MATCH(Weekly!AM$9,Data!$2:$2,0)-1,2,COUNTIF(Data!$2:$2,Weekly!AM$9))))</f>
        <v>9.0281646549056016E-2</v>
      </c>
      <c r="AN45" s="145">
        <f ca="1">(SUM(OFFSET(Data!$A$1,MATCH(($AI45),Data!$C:$C,0)-1,MATCH(Weekly!AN$9,Data!$2:$2,0)-1,2,COUNTIF(Data!$2:$2,Weekly!AN$9))))/(SUM(OFFSET(Data!$A$1,MATCH(($AI43),Data!$C:$C,0)-1,MATCH(Weekly!AN$9,Data!$2:$2,0)-1,2,COUNTIF(Data!$2:$2,Weekly!AN$9))))</f>
        <v>9.4268011807830801E-2</v>
      </c>
      <c r="AO45" s="145">
        <f ca="1">(SUM(OFFSET(Data!$A$1,MATCH(($AI45),Data!$C:$C,0)-1,MATCH(Weekly!AO$9,Data!$2:$2,0)-1,2,COUNTIF(Data!$2:$2,Weekly!AO$9))))/(SUM(OFFSET(Data!$A$1,MATCH(($AI43),Data!$C:$C,0)-1,MATCH(Weekly!AO$9,Data!$2:$2,0)-1,2,COUNTIF(Data!$2:$2,Weekly!AO$9))))</f>
        <v>9.5223860767902221E-2</v>
      </c>
      <c r="AP45" s="145">
        <f ca="1">(SUM(OFFSET(Data!$A$1,MATCH(($AI45),Data!$C:$C,0)-1,MATCH(Weekly!AP$9,Data!$2:$2,0)-1,2,COUNTIF(Data!$2:$2,Weekly!AP$9))))/(SUM(OFFSET(Data!$A$1,MATCH(($AI43),Data!$C:$C,0)-1,MATCH(Weekly!AP$9,Data!$2:$2,0)-1,2,COUNTIF(Data!$2:$2,Weekly!AP$9))))</f>
        <v>9.1156833356043063E-2</v>
      </c>
      <c r="AQ45" s="145">
        <f ca="1">(SUM(OFFSET(Data!$A$1,MATCH(($AI45),Data!$C:$C,0)-1,MATCH(Weekly!AQ$9,Data!$2:$2,0)-1,2,COUNTIF(Data!$2:$2,Weekly!AQ$9))))/(SUM(OFFSET(Data!$A$1,MATCH(($AI43),Data!$C:$C,0)-1,MATCH(Weekly!AQ$9,Data!$2:$2,0)-1,2,COUNTIF(Data!$2:$2,Weekly!AQ$9))))</f>
        <v>8.1552719006819374E-2</v>
      </c>
      <c r="AR45" s="145">
        <f ca="1">(SUM(OFFSET(Data!$A$1,MATCH(($AI45),Data!$C:$C,0)-1,MATCH(Weekly!AR$9,Data!$2:$2,0)-1,2,COUNTIF(Data!$2:$2,Weekly!AR$9))))/(SUM(OFFSET(Data!$A$1,MATCH(($AI43),Data!$C:$C,0)-1,MATCH(Weekly!AR$9,Data!$2:$2,0)-1,2,COUNTIF(Data!$2:$2,Weekly!AR$9))))</f>
        <v>8.9662584679520582E-2</v>
      </c>
      <c r="AS45" s="145">
        <f ca="1">(SUM(OFFSET(Data!$A$1,MATCH(($AI45),Data!$C:$C,0)-1,MATCH(Weekly!AS$9,Data!$2:$2,0)-1,2,COUNTIF(Data!$2:$2,Weekly!AS$9))))/(SUM(OFFSET(Data!$A$1,MATCH(($AI43),Data!$C:$C,0)-1,MATCH(Weekly!AS$9,Data!$2:$2,0)-1,2,COUNTIF(Data!$2:$2,Weekly!AS$9))))</f>
        <v>9.1841283994650025E-2</v>
      </c>
      <c r="AT45" s="145">
        <f ca="1">(SUM(OFFSET(Data!$A$1,MATCH(($AI45),Data!$C:$C,0)-1,MATCH(Weekly!AT$9,Data!$2:$2,0)-1,2,COUNTIF(Data!$2:$2,Weekly!AT$9))))/(SUM(OFFSET(Data!$A$1,MATCH(($AI43),Data!$C:$C,0)-1,MATCH(Weekly!AT$9,Data!$2:$2,0)-1,2,COUNTIF(Data!$2:$2,Weekly!AT$9))))</f>
        <v>8.7028087133151216E-2</v>
      </c>
      <c r="AU45" s="145">
        <f ca="1">(SUM(OFFSET(Data!$A$1,MATCH(($AI45),Data!$C:$C,0)-1,MATCH(Weekly!AU$9,Data!$2:$2,0)-1,2,COUNTIF(Data!$2:$2,Weekly!AU$9))))/(SUM(OFFSET(Data!$A$1,MATCH(($AI43),Data!$C:$C,0)-1,MATCH(Weekly!AU$9,Data!$2:$2,0)-1,2,COUNTIF(Data!$2:$2,Weekly!AU$9))))</f>
        <v>9.8765432098765427E-2</v>
      </c>
      <c r="AV45" s="43"/>
      <c r="AW45" s="12">
        <f t="shared" ca="1" si="236"/>
        <v>8.8706318118271316E-2</v>
      </c>
      <c r="AX45" s="12">
        <f t="shared" ca="1" si="237"/>
        <v>9.2060880015980534E-2</v>
      </c>
      <c r="AY45" s="12">
        <f t="shared" ref="AY45" ca="1" si="366">AX45-AW45</f>
        <v>3.3545618977092184E-3</v>
      </c>
      <c r="AZ45" s="12">
        <f t="shared" ref="AZ45" ca="1" si="367">AX45+(0.75*AY45)</f>
        <v>9.4576801439262448E-2</v>
      </c>
      <c r="BA45" s="12">
        <f t="shared" ref="BA45" ca="1" si="368">AW45-(0.75*AY45)</f>
        <v>8.6190396694989402E-2</v>
      </c>
      <c r="BB45" s="14"/>
      <c r="BC45" s="12">
        <f t="shared" ref="BC45" ca="1" si="369">_xlfn.STDEV.P(AJ45:AU45)</f>
        <v>4.1781559200818269E-3</v>
      </c>
      <c r="BD45" s="12">
        <f ca="1">SUMPRODUCT(AP45:AS45,AP$43:AS$43)/SUM(AP$43:AS$43)</f>
        <v>8.8600173840883145E-2</v>
      </c>
      <c r="BE45" s="104"/>
      <c r="BF45" s="104"/>
      <c r="BG45" s="1"/>
      <c r="BH45" s="7" t="s">
        <v>34</v>
      </c>
      <c r="BI45" s="7" t="s">
        <v>3</v>
      </c>
      <c r="BJ45" s="145">
        <f ca="1">IFERROR(SUM(OFFSET(Data!$A$1,MATCH(($BH45&amp;$BI45),Data!$B:$B,0)-1,MATCH(Weekly!BJ$9,Data!$2:$2,0)-1,1,COUNTIF(Data!$2:$2,Weekly!BJ$9)))/SUM(OFFSET(Data!$A$1,MATCH(($BH43&amp;$BI43),Data!$B:$B,0)-1,MATCH(Weekly!BJ$9,Data!$2:$2,0)-1,1,COUNTIF(Data!$2:$2,Weekly!BJ$9))),0)</f>
        <v>9.251037544638549E-2</v>
      </c>
      <c r="BK45" s="145">
        <f ca="1">IFERROR(SUM(OFFSET(Data!$A$1,MATCH(($BH45&amp;$BI45),Data!$B:$B,0)-1,MATCH(Weekly!BK$9,Data!$2:$2,0)-1,1,COUNTIF(Data!$2:$2,Weekly!BK$9)))/SUM(OFFSET(Data!$A$1,MATCH(($BH43&amp;$BI43),Data!$B:$B,0)-1,MATCH(Weekly!BK$9,Data!$2:$2,0)-1,1,COUNTIF(Data!$2:$2,Weekly!BK$9))),0)</f>
        <v>9.2208059210526314E-2</v>
      </c>
      <c r="BL45" s="145">
        <f ca="1">IFERROR(SUM(OFFSET(Data!$A$1,MATCH(($BH45&amp;$BI45),Data!$B:$B,0)-1,MATCH(Weekly!BL$9,Data!$2:$2,0)-1,1,COUNTIF(Data!$2:$2,Weekly!BL$9)))/SUM(OFFSET(Data!$A$1,MATCH(($BH43&amp;$BI43),Data!$B:$B,0)-1,MATCH(Weekly!BL$9,Data!$2:$2,0)-1,1,COUNTIF(Data!$2:$2,Weekly!BL$9))),0)</f>
        <v>9.2302281177771076E-2</v>
      </c>
      <c r="BM45" s="145">
        <f ca="1">IFERROR(SUM(OFFSET(Data!$A$1,MATCH(($BH45&amp;$BI45),Data!$B:$B,0)-1,MATCH(Weekly!BM$9,Data!$2:$2,0)-1,1,COUNTIF(Data!$2:$2,Weekly!BM$9)))/SUM(OFFSET(Data!$A$1,MATCH(($BH43&amp;$BI43),Data!$B:$B,0)-1,MATCH(Weekly!BM$9,Data!$2:$2,0)-1,1,COUNTIF(Data!$2:$2,Weekly!BM$9))),0)</f>
        <v>9.3837144450641383E-2</v>
      </c>
      <c r="BN45" s="145">
        <f ca="1">IFERROR(SUM(OFFSET(Data!$A$1,MATCH(($BH45&amp;$BI45),Data!$B:$B,0)-1,MATCH(Weekly!BN$9,Data!$2:$2,0)-1,1,COUNTIF(Data!$2:$2,Weekly!BN$9)))/SUM(OFFSET(Data!$A$1,MATCH(($BH43&amp;$BI43),Data!$B:$B,0)-1,MATCH(Weekly!BN$9,Data!$2:$2,0)-1,1,COUNTIF(Data!$2:$2,Weekly!BN$9))),0)</f>
        <v>9.5863841342190753E-2</v>
      </c>
      <c r="BO45" s="145">
        <f ca="1">IFERROR(SUM(OFFSET(Data!$A$1,MATCH(($BH45&amp;$BI45),Data!$B:$B,0)-1,MATCH(Weekly!BO$9,Data!$2:$2,0)-1,1,COUNTIF(Data!$2:$2,Weekly!BO$9)))/SUM(OFFSET(Data!$A$1,MATCH(($BH43&amp;$BI43),Data!$B:$B,0)-1,MATCH(Weekly!BO$9,Data!$2:$2,0)-1,1,COUNTIF(Data!$2:$2,Weekly!BO$9))),0)</f>
        <v>9.4982879261575101E-2</v>
      </c>
      <c r="BP45" s="145">
        <f ca="1">IFERROR(SUM(OFFSET(Data!$A$1,MATCH(($BH45&amp;$BI45),Data!$B:$B,0)-1,MATCH(Weekly!BP$9,Data!$2:$2,0)-1,1,COUNTIF(Data!$2:$2,Weekly!BP$9)))/SUM(OFFSET(Data!$A$1,MATCH(($BH43&amp;$BI43),Data!$B:$B,0)-1,MATCH(Weekly!BP$9,Data!$2:$2,0)-1,1,COUNTIF(Data!$2:$2,Weekly!BP$9))),0)</f>
        <v>9.2109303039607002E-2</v>
      </c>
      <c r="BQ45" s="145">
        <f ca="1">IFERROR(SUM(OFFSET(Data!$A$1,MATCH(($BH45&amp;$BI45),Data!$B:$B,0)-1,MATCH(Weekly!BQ$9,Data!$2:$2,0)-1,1,COUNTIF(Data!$2:$2,Weekly!BQ$9)))/SUM(OFFSET(Data!$A$1,MATCH(($BH43&amp;$BI43),Data!$B:$B,0)-1,MATCH(Weekly!BQ$9,Data!$2:$2,0)-1,1,COUNTIF(Data!$2:$2,Weekly!BQ$9))),0)</f>
        <v>8.1577300229501354E-2</v>
      </c>
      <c r="BR45" s="145">
        <f ca="1">IFERROR(SUM(OFFSET(Data!$A$1,MATCH(($BH45&amp;$BI45),Data!$B:$B,0)-1,MATCH(Weekly!BR$9,Data!$2:$2,0)-1,1,COUNTIF(Data!$2:$2,Weekly!BR$9)))/SUM(OFFSET(Data!$A$1,MATCH(($BH43&amp;$BI43),Data!$B:$B,0)-1,MATCH(Weekly!BR$9,Data!$2:$2,0)-1,1,COUNTIF(Data!$2:$2,Weekly!BR$9))),0)</f>
        <v>9.090461659612166E-2</v>
      </c>
      <c r="BS45" s="145">
        <f ca="1">IFERROR(SUM(OFFSET(Data!$A$1,MATCH(($BH45&amp;$BI45),Data!$B:$B,0)-1,MATCH(Weekly!BS$9,Data!$2:$2,0)-1,1,COUNTIF(Data!$2:$2,Weekly!BS$9)))/SUM(OFFSET(Data!$A$1,MATCH(($BH43&amp;$BI43),Data!$B:$B,0)-1,MATCH(Weekly!BS$9,Data!$2:$2,0)-1,1,COUNTIF(Data!$2:$2,Weekly!BS$9))),0)</f>
        <v>9.3606138107416886E-2</v>
      </c>
      <c r="BT45" s="145">
        <f ca="1">IFERROR(SUM(OFFSET(Data!$A$1,MATCH(($BH45&amp;$BI45),Data!$B:$B,0)-1,MATCH(Weekly!BT$9,Data!$2:$2,0)-1,1,COUNTIF(Data!$2:$2,Weekly!BT$9)))/SUM(OFFSET(Data!$A$1,MATCH(($BH43&amp;$BI43),Data!$B:$B,0)-1,MATCH(Weekly!BT$9,Data!$2:$2,0)-1,1,COUNTIF(Data!$2:$2,Weekly!BT$9))),0)</f>
        <v>8.8106655424988148E-2</v>
      </c>
      <c r="BU45" s="145">
        <f ca="1">IFERROR(SUM(OFFSET(Data!$A$1,MATCH(($BH45&amp;$BI45),Data!$B:$B,0)-1,MATCH(Weekly!BU$9,Data!$2:$2,0)-1,1,COUNTIF(Data!$2:$2,Weekly!BU$9)))/SUM(OFFSET(Data!$A$1,MATCH(($BH43&amp;$BI43),Data!$B:$B,0)-1,MATCH(Weekly!BU$9,Data!$2:$2,0)-1,1,COUNTIF(Data!$2:$2,Weekly!BU$9))),0)</f>
        <v>9.9465240641711236E-2</v>
      </c>
      <c r="BV45" s="43"/>
      <c r="BW45" s="12">
        <f t="shared" ca="1" si="239"/>
        <v>9.1506959817864331E-2</v>
      </c>
      <c r="BX45" s="12">
        <f t="shared" ca="1" si="240"/>
        <v>9.3721641279029128E-2</v>
      </c>
      <c r="BY45" s="12">
        <f t="shared" ref="BY45" ca="1" si="370">BX45-BW45</f>
        <v>2.2146814611647969E-3</v>
      </c>
      <c r="BZ45" s="12">
        <f t="shared" ref="BZ45" ca="1" si="371">BX45+(0.75*BY45)</f>
        <v>9.5382652374902732E-2</v>
      </c>
      <c r="CA45" s="12">
        <f t="shared" ref="CA45" ca="1" si="372">BW45-(0.75*BY45)</f>
        <v>8.9845948721990726E-2</v>
      </c>
      <c r="CB45" s="43"/>
      <c r="CC45" s="12">
        <f t="shared" ref="CC45" ca="1" si="373">_xlfn.STDEV.P(BJ45:BU45)</f>
        <v>4.182339541210528E-3</v>
      </c>
      <c r="CD45" s="12">
        <f ca="1">SUMPRODUCT(BP45:BS45,BP$43:BS$43)/SUM(BP$43:BS$43)</f>
        <v>8.9577189427094264E-2</v>
      </c>
      <c r="CE45" s="104"/>
      <c r="CF45" s="104"/>
      <c r="CG45" s="1"/>
      <c r="CH45" s="7" t="s">
        <v>34</v>
      </c>
      <c r="CI45" s="7" t="s">
        <v>4</v>
      </c>
      <c r="CJ45" s="145">
        <f ca="1">IFERROR(SUM(OFFSET(Data!$A$1,MATCH(($CH45&amp;$CI45),Data!$B:$B,0)-1,MATCH(Weekly!CJ$9,Data!$2:$2,0)-1,1,COUNTIF(Data!$2:$2,Weekly!CJ$9)))/SUM(OFFSET(Data!$A$1,MATCH(($CH43&amp;$CI43),Data!$B:$B,0)-1,MATCH(Weekly!CJ$9,Data!$2:$2,0)-1,1,COUNTIF(Data!$2:$2,Weekly!CJ$9))),0)</f>
        <v>9.1820987654320993E-2</v>
      </c>
      <c r="CK45" s="145">
        <f ca="1">IFERROR(SUM(OFFSET(Data!$A$1,MATCH(($CH45&amp;$CI45),Data!$B:$B,0)-1,MATCH(Weekly!CK$9,Data!$2:$2,0)-1,1,COUNTIF(Data!$2:$2,Weekly!CK$9)))/SUM(OFFSET(Data!$A$1,MATCH(($CH43&amp;$CI43),Data!$B:$B,0)-1,MATCH(Weekly!CK$9,Data!$2:$2,0)-1,1,COUNTIF(Data!$2:$2,Weekly!CK$9))),0)</f>
        <v>7.8750778169744753E-2</v>
      </c>
      <c r="CL45" s="145">
        <f ca="1">IFERROR(SUM(OFFSET(Data!$A$1,MATCH(($CH45&amp;$CI45),Data!$B:$B,0)-1,MATCH(Weekly!CL$9,Data!$2:$2,0)-1,1,COUNTIF(Data!$2:$2,Weekly!CL$9)))/SUM(OFFSET(Data!$A$1,MATCH(($CH43&amp;$CI43),Data!$B:$B,0)-1,MATCH(Weekly!CL$9,Data!$2:$2,0)-1,1,COUNTIF(Data!$2:$2,Weekly!CL$9))),0)</f>
        <v>8.5814536340852135E-2</v>
      </c>
      <c r="CM45" s="145">
        <f ca="1">IFERROR(SUM(OFFSET(Data!$A$1,MATCH(($CH45&amp;$CI45),Data!$B:$B,0)-1,MATCH(Weekly!CM$9,Data!$2:$2,0)-1,1,COUNTIF(Data!$2:$2,Weekly!CM$9)))/SUM(OFFSET(Data!$A$1,MATCH(($CH43&amp;$CI43),Data!$B:$B,0)-1,MATCH(Weekly!CM$9,Data!$2:$2,0)-1,1,COUNTIF(Data!$2:$2,Weekly!CM$9))),0)</f>
        <v>8.3194367241059844E-2</v>
      </c>
      <c r="CN45" s="145">
        <f ca="1">IFERROR(SUM(OFFSET(Data!$A$1,MATCH(($CH45&amp;$CI45),Data!$B:$B,0)-1,MATCH(Weekly!CN$9,Data!$2:$2,0)-1,1,COUNTIF(Data!$2:$2,Weekly!CN$9)))/SUM(OFFSET(Data!$A$1,MATCH(($CH43&amp;$CI43),Data!$B:$B,0)-1,MATCH(Weekly!CN$9,Data!$2:$2,0)-1,1,COUNTIF(Data!$2:$2,Weekly!CN$9))),0)</f>
        <v>9.1042728341826737E-2</v>
      </c>
      <c r="CO45" s="145">
        <f ca="1">IFERROR(SUM(OFFSET(Data!$A$1,MATCH(($CH45&amp;$CI45),Data!$B:$B,0)-1,MATCH(Weekly!CO$9,Data!$2:$2,0)-1,1,COUNTIF(Data!$2:$2,Weekly!CO$9)))/SUM(OFFSET(Data!$A$1,MATCH(($CH43&amp;$CI43),Data!$B:$B,0)-1,MATCH(Weekly!CO$9,Data!$2:$2,0)-1,1,COUNTIF(Data!$2:$2,Weekly!CO$9))),0)</f>
        <v>9.5711559706738975E-2</v>
      </c>
      <c r="CP45" s="145">
        <f ca="1">IFERROR(SUM(OFFSET(Data!$A$1,MATCH(($CH45&amp;$CI45),Data!$B:$B,0)-1,MATCH(Weekly!CP$9,Data!$2:$2,0)-1,1,COUNTIF(Data!$2:$2,Weekly!CP$9)))/SUM(OFFSET(Data!$A$1,MATCH(($CH43&amp;$CI43),Data!$B:$B,0)-1,MATCH(Weekly!CP$9,Data!$2:$2,0)-1,1,COUNTIF(Data!$2:$2,Weekly!CP$9))),0)</f>
        <v>8.9260240472793961E-2</v>
      </c>
      <c r="CQ45" s="145">
        <f ca="1">IFERROR(SUM(OFFSET(Data!$A$1,MATCH(($CH45&amp;$CI45),Data!$B:$B,0)-1,MATCH(Weekly!CQ$9,Data!$2:$2,0)-1,1,COUNTIF(Data!$2:$2,Weekly!CQ$9)))/SUM(OFFSET(Data!$A$1,MATCH(($CH43&amp;$CI43),Data!$B:$B,0)-1,MATCH(Weekly!CQ$9,Data!$2:$2,0)-1,1,COUNTIF(Data!$2:$2,Weekly!CQ$9))),0)</f>
        <v>8.1502706144539958E-2</v>
      </c>
      <c r="CR45" s="145">
        <f ca="1">IFERROR(SUM(OFFSET(Data!$A$1,MATCH(($CH45&amp;$CI45),Data!$B:$B,0)-1,MATCH(Weekly!CR$9,Data!$2:$2,0)-1,1,COUNTIF(Data!$2:$2,Weekly!CR$9)))/SUM(OFFSET(Data!$A$1,MATCH(($CH43&amp;$CI43),Data!$B:$B,0)-1,MATCH(Weekly!CR$9,Data!$2:$2,0)-1,1,COUNTIF(Data!$2:$2,Weekly!CR$9))),0)</f>
        <v>8.7232813402657428E-2</v>
      </c>
      <c r="CS45" s="145">
        <f ca="1">IFERROR(SUM(OFFSET(Data!$A$1,MATCH(($CH45&amp;$CI45),Data!$B:$B,0)-1,MATCH(Weekly!CS$9,Data!$2:$2,0)-1,1,COUNTIF(Data!$2:$2,Weekly!CS$9)))/SUM(OFFSET(Data!$A$1,MATCH(($CH43&amp;$CI43),Data!$B:$B,0)-1,MATCH(Weekly!CS$9,Data!$2:$2,0)-1,1,COUNTIF(Data!$2:$2,Weekly!CS$9))),0)</f>
        <v>8.825059839733583E-2</v>
      </c>
      <c r="CT45" s="145">
        <f ca="1">IFERROR(SUM(OFFSET(Data!$A$1,MATCH(($CH45&amp;$CI45),Data!$B:$B,0)-1,MATCH(Weekly!CT$9,Data!$2:$2,0)-1,1,COUNTIF(Data!$2:$2,Weekly!CT$9)))/SUM(OFFSET(Data!$A$1,MATCH(($CH43&amp;$CI43),Data!$B:$B,0)-1,MATCH(Weekly!CT$9,Data!$2:$2,0)-1,1,COUNTIF(Data!$2:$2,Weekly!CT$9))),0)</f>
        <v>8.4890884410566983E-2</v>
      </c>
      <c r="CU45" s="145">
        <f ca="1">IFERROR(SUM(OFFSET(Data!$A$1,MATCH(($CH45&amp;$CI45),Data!$B:$B,0)-1,MATCH(Weekly!CU$9,Data!$2:$2,0)-1,1,COUNTIF(Data!$2:$2,Weekly!CU$9)))/SUM(OFFSET(Data!$A$1,MATCH(($CH43&amp;$CI43),Data!$B:$B,0)-1,MATCH(Weekly!CU$9,Data!$2:$2,0)-1,1,COUNTIF(Data!$2:$2,Weekly!CU$9))),0)</f>
        <v>9.7285067873303169E-2</v>
      </c>
      <c r="CW45" s="12">
        <f t="shared" ca="1" si="243"/>
        <v>8.4042625825813413E-2</v>
      </c>
      <c r="CX45" s="12">
        <f t="shared" ca="1" si="244"/>
        <v>9.0151484407310356E-2</v>
      </c>
      <c r="CY45" s="12">
        <f t="shared" ref="CY45" ca="1" si="374">CX45-CW45</f>
        <v>6.1088585814969426E-3</v>
      </c>
      <c r="CZ45" s="12">
        <f t="shared" ref="CZ45" ca="1" si="375">CX45+(0.75*CY45)</f>
        <v>9.473312834343306E-2</v>
      </c>
      <c r="DA45" s="12">
        <f t="shared" ref="DA45" ca="1" si="376">CW45-(0.75*CY45)</f>
        <v>7.946098188969071E-2</v>
      </c>
      <c r="DB45" s="45"/>
      <c r="DC45" s="12">
        <f t="shared" ref="DC45" ca="1" si="377">_xlfn.STDEV.P(CJ45:CU45)</f>
        <v>5.298974370581991E-3</v>
      </c>
      <c r="DD45" s="12">
        <f ca="1">SUMPRODUCT(CP45:CS45,CP$43:CS$43)/SUM(CP$43:CS$43)</f>
        <v>8.6642610340443266E-2</v>
      </c>
      <c r="DE45" s="1"/>
    </row>
    <row r="46" spans="1:109" x14ac:dyDescent="0.35">
      <c r="A46" t="e">
        <f>VLOOKUP(D47,#REF!,2,0)</f>
        <v>#REF!</v>
      </c>
      <c r="D46" s="89" t="s">
        <v>395</v>
      </c>
      <c r="E46" s="87" t="str">
        <f ca="1">VLOOKUP($D46,'Metric Nature'!$C:$D,2,0)&amp;IF(($F46&lt;(BA46)),"Below",IF(($F46&gt;(AZ46)),"Above","Within"))</f>
        <v>PositiveWithin</v>
      </c>
      <c r="F46" s="55">
        <f t="shared" ca="1" si="211"/>
        <v>8.1349112470830487E-2</v>
      </c>
      <c r="G46" s="55">
        <f t="shared" ca="1" si="212"/>
        <v>7.5651709440267945E-2</v>
      </c>
      <c r="H46" s="55">
        <f t="shared" ca="1" si="273"/>
        <v>7.531096220715304E-2</v>
      </c>
      <c r="I46" s="55">
        <f t="shared" ca="1" si="274"/>
        <v>7.7618469862029527E-2</v>
      </c>
      <c r="J46" s="55">
        <f t="shared" ca="1" si="275"/>
        <v>4.8063851496072424E-2</v>
      </c>
      <c r="K46" s="48">
        <f t="shared" ca="1" si="213"/>
        <v>2.9308716051818446E-3</v>
      </c>
      <c r="L46" s="56"/>
      <c r="M46" s="53" t="str">
        <f ca="1">VLOOKUP($D46,'Metric Nature'!$C:$D,2,0)&amp;IF(($N46&lt;(CA46)),"Below",IF(($N46&gt;(BZ46)),"Above","Within"))</f>
        <v>PositiveWithin</v>
      </c>
      <c r="N46" s="55">
        <f t="shared" ca="1" si="214"/>
        <v>9.1848161211553161E-2</v>
      </c>
      <c r="O46" s="55">
        <f t="shared" ca="1" si="215"/>
        <v>8.5206069280883451E-2</v>
      </c>
      <c r="P46" s="55">
        <f t="shared" ca="1" si="276"/>
        <v>7.795327242210795E-2</v>
      </c>
      <c r="Q46" s="55">
        <f t="shared" ca="1" si="277"/>
        <v>8.7802493190377529E-2</v>
      </c>
      <c r="R46" s="48">
        <f t="shared" ca="1" si="278"/>
        <v>4.607691506440055E-2</v>
      </c>
      <c r="S46" s="48">
        <f t="shared" ca="1" si="231"/>
        <v>4.0418642134650331E-8</v>
      </c>
      <c r="T46" s="56"/>
      <c r="U46" s="53" t="str">
        <f ca="1">VLOOKUP($D46,'Metric Nature'!$C:$D,2,0)&amp;IF(($V46&lt;(DA46)),"Below",IF(($V46&gt;(CZ46)),"Above","Within"))</f>
        <v>PositiveWithin</v>
      </c>
      <c r="V46" s="55">
        <f t="shared" ca="1" si="216"/>
        <v>4.6727451666165098E-2</v>
      </c>
      <c r="W46" s="55">
        <f t="shared" ca="1" si="217"/>
        <v>4.3610109437727342E-2</v>
      </c>
      <c r="X46" s="78">
        <f t="shared" ca="1" si="279"/>
        <v>7.1482100564070755E-2</v>
      </c>
      <c r="Y46" s="55">
        <f t="shared" ca="1" si="280"/>
        <v>4.3988385410403848E-2</v>
      </c>
      <c r="Z46" s="78">
        <f t="shared" ca="1" si="281"/>
        <v>6.2267942553613814E-2</v>
      </c>
      <c r="AA46" s="48">
        <f t="shared" ca="1" si="235"/>
        <v>1.1006657968401345E-7</v>
      </c>
      <c r="AB46" s="56"/>
      <c r="AC46" s="46" t="s">
        <v>396</v>
      </c>
      <c r="AD46" s="1"/>
      <c r="AE46" s="1"/>
      <c r="AF46" s="1"/>
      <c r="AG46" s="1"/>
      <c r="AH46" s="1"/>
      <c r="AI46" s="7" t="s">
        <v>35</v>
      </c>
      <c r="AJ46" s="145">
        <f ca="1">(SUM(OFFSET(Data!$A$1,MATCH(($AI46),Data!$C:$C,0)-1,MATCH(Weekly!AJ$9,Data!$2:$2,0)-1,2,COUNTIF(Data!$2:$2,Weekly!AJ$9))))/AJ$36</f>
        <v>7.9955284893130196E-2</v>
      </c>
      <c r="AK46" s="145">
        <f ca="1">(SUM(OFFSET(Data!$A$1,MATCH(($AI46),Data!$C:$C,0)-1,MATCH(Weekly!AK$9,Data!$2:$2,0)-1,2,COUNTIF(Data!$2:$2,Weekly!AK$9))))/AK$36</f>
        <v>7.9119065233635821E-2</v>
      </c>
      <c r="AL46" s="145">
        <f ca="1">(SUM(OFFSET(Data!$A$1,MATCH(($AI46),Data!$C:$C,0)-1,MATCH(Weekly!AL$9,Data!$2:$2,0)-1,2,COUNTIF(Data!$2:$2,Weekly!AL$9))))/AL$36</f>
        <v>8.2322039015201506E-2</v>
      </c>
      <c r="AM46" s="145">
        <f ca="1">(SUM(OFFSET(Data!$A$1,MATCH(($AI46),Data!$C:$C,0)-1,MATCH(Weekly!AM$9,Data!$2:$2,0)-1,2,COUNTIF(Data!$2:$2,Weekly!AM$9))))/AM$36</f>
        <v>7.9744484540852076E-2</v>
      </c>
      <c r="AN46" s="145">
        <f ca="1">(SUM(OFFSET(Data!$A$1,MATCH(($AI46),Data!$C:$C,0)-1,MATCH(Weekly!AN$9,Data!$2:$2,0)-1,2,COUNTIF(Data!$2:$2,Weekly!AN$9))))/AN$36</f>
        <v>7.6640214657780537E-2</v>
      </c>
      <c r="AO46" s="145">
        <f ca="1">(SUM(OFFSET(Data!$A$1,MATCH(($AI46),Data!$C:$C,0)-1,MATCH(Weekly!AO$9,Data!$2:$2,0)-1,2,COUNTIF(Data!$2:$2,Weekly!AO$9))))/AO$36</f>
        <v>7.7189534590090134E-2</v>
      </c>
      <c r="AP46" s="145">
        <f ca="1">(SUM(OFFSET(Data!$A$1,MATCH(($AI46),Data!$C:$C,0)-1,MATCH(Weekly!AP$9,Data!$2:$2,0)-1,2,COUNTIF(Data!$2:$2,Weekly!AP$9))))/AP$36</f>
        <v>8.0141856135315964E-2</v>
      </c>
      <c r="AQ46" s="145">
        <f ca="1">(SUM(OFFSET(Data!$A$1,MATCH(($AI46),Data!$C:$C,0)-1,MATCH(Weekly!AQ$9,Data!$2:$2,0)-1,2,COUNTIF(Data!$2:$2,Weekly!AQ$9))))/AQ$36</f>
        <v>7.6615639985245301E-2</v>
      </c>
      <c r="AR46" s="145">
        <f ca="1">(SUM(OFFSET(Data!$A$1,MATCH(($AI46),Data!$C:$C,0)-1,MATCH(Weekly!AR$9,Data!$2:$2,0)-1,2,COUNTIF(Data!$2:$2,Weekly!AR$9))))/AR$36</f>
        <v>7.8169727867526684E-2</v>
      </c>
      <c r="AS46" s="145">
        <f ca="1">(SUM(OFFSET(Data!$A$1,MATCH(($AI46),Data!$C:$C,0)-1,MATCH(Weekly!AS$9,Data!$2:$2,0)-1,2,COUNTIF(Data!$2:$2,Weekly!AS$9))))/AS$36</f>
        <v>7.5651709440267945E-2</v>
      </c>
      <c r="AT46" s="145">
        <f ca="1">(SUM(OFFSET(Data!$A$1,MATCH(($AI46),Data!$C:$C,0)-1,MATCH(Weekly!AT$9,Data!$2:$2,0)-1,2,COUNTIF(Data!$2:$2,Weekly!AT$9))))/AT$36</f>
        <v>8.1349112470830487E-2</v>
      </c>
      <c r="AU46" s="145">
        <f ca="1">(SUM(OFFSET(Data!$A$1,MATCH(($AI46),Data!$C:$C,0)-1,MATCH(Weekly!AU$9,Data!$2:$2,0)-1,2,COUNTIF(Data!$2:$2,Weekly!AU$9))))/AU$36</f>
        <v>8.6743506198356995E-2</v>
      </c>
      <c r="AV46" s="14"/>
      <c r="AW46" s="12">
        <f t="shared" ca="1" si="236"/>
        <v>7.6914874623935342E-2</v>
      </c>
      <c r="AX46" s="12">
        <f t="shared" ca="1" si="237"/>
        <v>8.004857051422308E-2</v>
      </c>
      <c r="AY46" s="12">
        <f t="shared" ca="1" si="282"/>
        <v>3.1336958902877382E-3</v>
      </c>
      <c r="AZ46" s="12">
        <f t="shared" ca="1" si="283"/>
        <v>8.2398842431938887E-2</v>
      </c>
      <c r="BA46" s="12">
        <f t="shared" ca="1" si="284"/>
        <v>7.4564602706219535E-2</v>
      </c>
      <c r="BB46" s="14"/>
      <c r="BC46" s="12">
        <f t="shared" ca="1" si="238"/>
        <v>2.9308716051818446E-3</v>
      </c>
      <c r="BD46" s="12">
        <f t="shared" ca="1" si="291"/>
        <v>7.7618469862029527E-2</v>
      </c>
      <c r="BE46" s="104"/>
      <c r="BF46" s="104"/>
      <c r="BG46" s="1"/>
      <c r="BH46" s="7" t="s">
        <v>35</v>
      </c>
      <c r="BI46" s="7" t="s">
        <v>3</v>
      </c>
      <c r="BJ46" s="145">
        <f ca="1">(SUM(OFFSET(Data!$A$1,MATCH(($BH46&amp;$BI46),Data!$B:$B,0)-1,MATCH(Weekly!BJ$9,Data!$2:$2,0)-1,1,COUNTIF(Data!$2:$2,Weekly!BJ$9))))/BJ$36</f>
        <v>8.9984865657258037E-2</v>
      </c>
      <c r="BK46" s="145">
        <f ca="1">(SUM(OFFSET(Data!$A$1,MATCH(($BH46&amp;$BI46),Data!$B:$B,0)-1,MATCH(Weekly!BK$9,Data!$2:$2,0)-1,1,COUNTIF(Data!$2:$2,Weekly!BK$9))))/BK$36</f>
        <v>8.9399910812211492E-2</v>
      </c>
      <c r="BL46" s="145">
        <f ca="1">(SUM(OFFSET(Data!$A$1,MATCH(($BH46&amp;$BI46),Data!$B:$B,0)-1,MATCH(Weekly!BL$9,Data!$2:$2,0)-1,1,COUNTIF(Data!$2:$2,Weekly!BL$9))))/BL$36</f>
        <v>9.2482436858134759E-2</v>
      </c>
      <c r="BM46" s="145">
        <f ca="1">(SUM(OFFSET(Data!$A$1,MATCH(($BH46&amp;$BI46),Data!$B:$B,0)-1,MATCH(Weekly!BM$9,Data!$2:$2,0)-1,1,COUNTIF(Data!$2:$2,Weekly!BM$9))))/BM$36</f>
        <v>9.0284384784376129E-2</v>
      </c>
      <c r="BN46" s="145">
        <f ca="1">(SUM(OFFSET(Data!$A$1,MATCH(($BH46&amp;$BI46),Data!$B:$B,0)-1,MATCH(Weekly!BN$9,Data!$2:$2,0)-1,1,COUNTIF(Data!$2:$2,Weekly!BN$9))))/BN$36</f>
        <v>8.6556508559327436E-2</v>
      </c>
      <c r="BO46" s="145">
        <f ca="1">(SUM(OFFSET(Data!$A$1,MATCH(($BH46&amp;$BI46),Data!$B:$B,0)-1,MATCH(Weekly!BO$9,Data!$2:$2,0)-1,1,COUNTIF(Data!$2:$2,Weekly!BO$9))))/BO$36</f>
        <v>8.7353501344613338E-2</v>
      </c>
      <c r="BP46" s="145">
        <f ca="1">(SUM(OFFSET(Data!$A$1,MATCH(($BH46&amp;$BI46),Data!$B:$B,0)-1,MATCH(Weekly!BP$9,Data!$2:$2,0)-1,1,COUNTIF(Data!$2:$2,Weekly!BP$9))))/BP$36</f>
        <v>9.0648776896015706E-2</v>
      </c>
      <c r="BQ46" s="145">
        <f ca="1">(SUM(OFFSET(Data!$A$1,MATCH(($BH46&amp;$BI46),Data!$B:$B,0)-1,MATCH(Weekly!BQ$9,Data!$2:$2,0)-1,1,COUNTIF(Data!$2:$2,Weekly!BQ$9))))/BQ$36</f>
        <v>8.6985670394968476E-2</v>
      </c>
      <c r="BR46" s="145">
        <f ca="1">(SUM(OFFSET(Data!$A$1,MATCH(($BH46&amp;$BI46),Data!$B:$B,0)-1,MATCH(Weekly!BR$9,Data!$2:$2,0)-1,1,COUNTIF(Data!$2:$2,Weekly!BR$9))))/BR$36</f>
        <v>8.849728217296024E-2</v>
      </c>
      <c r="BS46" s="145">
        <f ca="1">(SUM(OFFSET(Data!$A$1,MATCH(($BH46&amp;$BI46),Data!$B:$B,0)-1,MATCH(Weekly!BS$9,Data!$2:$2,0)-1,1,COUNTIF(Data!$2:$2,Weekly!BS$9))))/BS$36</f>
        <v>8.5206069280883451E-2</v>
      </c>
      <c r="BT46" s="145">
        <f ca="1">(SUM(OFFSET(Data!$A$1,MATCH(($BH46&amp;$BI46),Data!$B:$B,0)-1,MATCH(Weekly!BT$9,Data!$2:$2,0)-1,1,COUNTIF(Data!$2:$2,Weekly!BT$9))))/BT$36</f>
        <v>9.1848161211553161E-2</v>
      </c>
      <c r="BU46" s="145">
        <f ca="1">(SUM(OFFSET(Data!$A$1,MATCH(($BH46&amp;$BI46),Data!$B:$B,0)-1,MATCH(Weekly!BU$9,Data!$2:$2,0)-1,1,COUNTIF(Data!$2:$2,Weekly!BU$9))))/BU$36</f>
        <v>9.6770602713633719E-2</v>
      </c>
      <c r="BV46" s="13"/>
      <c r="BW46" s="12">
        <f t="shared" ca="1" si="239"/>
        <v>8.71695858697909E-2</v>
      </c>
      <c r="BX46" s="12">
        <f t="shared" ca="1" si="240"/>
        <v>9.0466580840195918E-2</v>
      </c>
      <c r="BY46" s="12">
        <f t="shared" ca="1" si="285"/>
        <v>3.2969949704050178E-3</v>
      </c>
      <c r="BZ46" s="12">
        <f t="shared" ca="1" si="286"/>
        <v>9.2939327067999677E-2</v>
      </c>
      <c r="CA46" s="12">
        <f t="shared" ca="1" si="290"/>
        <v>8.469683964198714E-2</v>
      </c>
      <c r="CB46" s="43"/>
      <c r="CC46" s="12">
        <f t="shared" ca="1" si="242"/>
        <v>3.002052532925248E-3</v>
      </c>
      <c r="CD46" s="12">
        <f t="shared" ca="1" si="292"/>
        <v>8.7802493190377529E-2</v>
      </c>
      <c r="CE46" s="104"/>
      <c r="CF46" s="104"/>
      <c r="CG46" s="1"/>
      <c r="CH46" s="7" t="s">
        <v>35</v>
      </c>
      <c r="CI46" s="7" t="s">
        <v>4</v>
      </c>
      <c r="CJ46" s="145">
        <f ca="1">(SUM(OFFSET(Data!$A$1,MATCH(($CH46&amp;$CI46),Data!$B:$B,0)-1,MATCH(Weekly!CJ$9,Data!$2:$2,0)-1,1,COUNTIF(Data!$2:$2,Weekly!CJ$9))))/CJ$36</f>
        <v>4.6206429316342765E-2</v>
      </c>
      <c r="CK46" s="145">
        <f ca="1">(SUM(OFFSET(Data!$A$1,MATCH(($CH46&amp;$CI46),Data!$B:$B,0)-1,MATCH(Weekly!CK$9,Data!$2:$2,0)-1,1,COUNTIF(Data!$2:$2,Weekly!CK$9))))/CK$36</f>
        <v>4.4477294325002636E-2</v>
      </c>
      <c r="CL46" s="145">
        <f ca="1">(SUM(OFFSET(Data!$A$1,MATCH(($CH46&amp;$CI46),Data!$B:$B,0)-1,MATCH(Weekly!CL$9,Data!$2:$2,0)-1,1,COUNTIF(Data!$2:$2,Weekly!CL$9))))/CL$36</f>
        <v>4.7874535699546014E-2</v>
      </c>
      <c r="CM46" s="145">
        <f ca="1">(SUM(OFFSET(Data!$A$1,MATCH(($CH46&amp;$CI46),Data!$B:$B,0)-1,MATCH(Weekly!CM$9,Data!$2:$2,0)-1,1,COUNTIF(Data!$2:$2,Weekly!CM$9))))/CM$36</f>
        <v>4.5594664275305459E-2</v>
      </c>
      <c r="CN46" s="145">
        <f ca="1">(SUM(OFFSET(Data!$A$1,MATCH(($CH46&amp;$CI46),Data!$B:$B,0)-1,MATCH(Weekly!CN$9,Data!$2:$2,0)-1,1,COUNTIF(Data!$2:$2,Weekly!CN$9))))/CN$36</f>
        <v>4.4016217727654024E-2</v>
      </c>
      <c r="CO46" s="145">
        <f ca="1">(SUM(OFFSET(Data!$A$1,MATCH(($CH46&amp;$CI46),Data!$B:$B,0)-1,MATCH(Weekly!CO$9,Data!$2:$2,0)-1,1,COUNTIF(Data!$2:$2,Weekly!CO$9))))/CO$36</f>
        <v>4.3242084196983777E-2</v>
      </c>
      <c r="CP46" s="145">
        <f ca="1">(SUM(OFFSET(Data!$A$1,MATCH(($CH46&amp;$CI46),Data!$B:$B,0)-1,MATCH(Weekly!CP$9,Data!$2:$2,0)-1,1,COUNTIF(Data!$2:$2,Weekly!CP$9))))/CP$36</f>
        <v>4.5231387667012637E-2</v>
      </c>
      <c r="CQ46" s="145">
        <f ca="1">(SUM(OFFSET(Data!$A$1,MATCH(($CH46&amp;$CI46),Data!$B:$B,0)-1,MATCH(Weekly!CQ$9,Data!$2:$2,0)-1,1,COUNTIF(Data!$2:$2,Weekly!CQ$9))))/CQ$36</f>
        <v>4.2898364357739895E-2</v>
      </c>
      <c r="CR46" s="145">
        <f ca="1">(SUM(OFFSET(Data!$A$1,MATCH(($CH46&amp;$CI46),Data!$B:$B,0)-1,MATCH(Weekly!CR$9,Data!$2:$2,0)-1,1,COUNTIF(Data!$2:$2,Weekly!CR$9))))/CR$36</f>
        <v>4.4265071638921523E-2</v>
      </c>
      <c r="CS46" s="145">
        <f ca="1">(SUM(OFFSET(Data!$A$1,MATCH(($CH46&amp;$CI46),Data!$B:$B,0)-1,MATCH(Weekly!CS$9,Data!$2:$2,0)-1,1,COUNTIF(Data!$2:$2,Weekly!CS$9))))/CS$36</f>
        <v>4.3610109437727342E-2</v>
      </c>
      <c r="CT46" s="145">
        <f ca="1">(SUM(OFFSET(Data!$A$1,MATCH(($CH46&amp;$CI46),Data!$B:$B,0)-1,MATCH(Weekly!CT$9,Data!$2:$2,0)-1,1,COUNTIF(Data!$2:$2,Weekly!CT$9))))/CT$36</f>
        <v>4.6727451666165098E-2</v>
      </c>
      <c r="CU46" s="145">
        <f ca="1">(SUM(OFFSET(Data!$A$1,MATCH(($CH46&amp;$CI46),Data!$B:$B,0)-1,MATCH(Weekly!CU$9,Data!$2:$2,0)-1,1,COUNTIF(Data!$2:$2,Weekly!CU$9))))/CU$36</f>
        <v>5.246802663566219E-2</v>
      </c>
      <c r="CW46" s="12">
        <f t="shared" ca="1" si="243"/>
        <v>4.3813163582690683E-2</v>
      </c>
      <c r="CX46" s="12">
        <f t="shared" ca="1" si="244"/>
        <v>4.5900546795824115E-2</v>
      </c>
      <c r="CY46" s="12">
        <f t="shared" ca="1" si="287"/>
        <v>2.0873832131334327E-3</v>
      </c>
      <c r="CZ46" s="12">
        <f t="shared" ca="1" si="288"/>
        <v>4.7466084205674192E-2</v>
      </c>
      <c r="DA46" s="12">
        <f t="shared" ca="1" si="289"/>
        <v>4.2247626172840606E-2</v>
      </c>
      <c r="DB46" s="45"/>
      <c r="DC46" s="12">
        <f t="shared" ca="1" si="245"/>
        <v>2.5241895861015376E-3</v>
      </c>
      <c r="DD46" s="12">
        <f t="shared" ca="1" si="293"/>
        <v>4.3988385410403848E-2</v>
      </c>
      <c r="DE46" s="1"/>
    </row>
    <row r="47" spans="1:109" x14ac:dyDescent="0.35">
      <c r="A47" t="e">
        <f>VLOOKUP(D48,#REF!,2,0)</f>
        <v>#REF!</v>
      </c>
      <c r="D47" s="89" t="s">
        <v>400</v>
      </c>
      <c r="E47" s="87" t="str">
        <f ca="1">VLOOKUP($D47,'Metric Nature'!$C:$D,2,0)&amp;IF(($F47&lt;(BA47)),"Below",IF(($F47&gt;(AZ47)),"Above","Within"))</f>
        <v>PositiveWithin</v>
      </c>
      <c r="F47" s="55">
        <f t="shared" ca="1" si="211"/>
        <v>7.67595864316577E-2</v>
      </c>
      <c r="G47" s="55">
        <f t="shared" ca="1" si="212"/>
        <v>7.1858567412182078E-2</v>
      </c>
      <c r="H47" s="55">
        <f t="shared" ca="1" si="273"/>
        <v>6.8203683930453077E-2</v>
      </c>
      <c r="I47" s="55">
        <f t="shared" ca="1" si="274"/>
        <v>7.2889022477017146E-2</v>
      </c>
      <c r="J47" s="55">
        <f t="shared" ca="1" si="275"/>
        <v>5.3102152053980334E-2</v>
      </c>
      <c r="K47" s="48">
        <f t="shared" ca="1" si="213"/>
        <v>2.1269342768981108E-3</v>
      </c>
      <c r="L47" s="56"/>
      <c r="M47" s="53" t="str">
        <f ca="1">VLOOKUP($D47,'Metric Nature'!$C:$D,2,0)&amp;IF(($N47&lt;(CA47)),"Below",IF(($N47&gt;(BZ47)),"Above","Within"))</f>
        <v>PositiveWithin</v>
      </c>
      <c r="N47" s="55">
        <f t="shared" ca="1" si="214"/>
        <v>7.6866536763436355E-2</v>
      </c>
      <c r="O47" s="55">
        <f t="shared" ca="1" si="215"/>
        <v>7.1386906114493609E-2</v>
      </c>
      <c r="P47" s="55">
        <f t="shared" ca="1" si="276"/>
        <v>7.675960406736583E-2</v>
      </c>
      <c r="Q47" s="55">
        <f t="shared" ca="1" si="277"/>
        <v>7.2603738173821319E-2</v>
      </c>
      <c r="R47" s="48">
        <f t="shared" ca="1" si="278"/>
        <v>5.8713210873652645E-2</v>
      </c>
      <c r="S47" s="48">
        <f t="shared" ca="1" si="231"/>
        <v>2.8594907542660365E-8</v>
      </c>
      <c r="T47" s="56"/>
      <c r="U47" s="53" t="str">
        <f ca="1">VLOOKUP($D47,'Metric Nature'!$C:$D,2,0)&amp;IF(($V47&lt;(DA47)),"Below",IF(($V47&gt;(CZ47)),"Above","Within"))</f>
        <v>PositiveWithin</v>
      </c>
      <c r="V47" s="55">
        <f t="shared" ca="1" si="216"/>
        <v>7.640690704124542E-2</v>
      </c>
      <c r="W47" s="55">
        <f t="shared" ca="1" si="217"/>
        <v>7.3440335619505526E-2</v>
      </c>
      <c r="X47" s="78">
        <f t="shared" ca="1" si="279"/>
        <v>4.0394306435494853E-2</v>
      </c>
      <c r="Y47" s="55">
        <f t="shared" ca="1" si="280"/>
        <v>7.3831099581504175E-2</v>
      </c>
      <c r="Z47" s="78">
        <f t="shared" ca="1" si="281"/>
        <v>3.4887838246235786E-2</v>
      </c>
      <c r="AA47" s="48">
        <f t="shared" ca="1" si="235"/>
        <v>1.0525831560027345E-7</v>
      </c>
      <c r="AB47" s="56"/>
      <c r="AC47" s="46" t="s">
        <v>401</v>
      </c>
      <c r="AD47" s="1"/>
      <c r="AE47" s="1"/>
      <c r="AF47" s="1"/>
      <c r="AG47" s="1"/>
      <c r="AH47" s="1"/>
      <c r="AI47" s="7" t="s">
        <v>36</v>
      </c>
      <c r="AJ47" s="145">
        <f ca="1">(SUM(OFFSET(Data!$A$1,MATCH(($AI47),Data!$C:$C,0)-1,MATCH(Weekly!AJ$9,Data!$2:$2,0)-1,2,COUNTIF(Data!$2:$2,Weekly!AJ$9))))/AJ$36</f>
        <v>7.412348624365199E-2</v>
      </c>
      <c r="AK47" s="145">
        <f ca="1">(SUM(OFFSET(Data!$A$1,MATCH(($AI47),Data!$C:$C,0)-1,MATCH(Weekly!AK$9,Data!$2:$2,0)-1,2,COUNTIF(Data!$2:$2,Weekly!AK$9))))/AK$36</f>
        <v>7.6226732146906728E-2</v>
      </c>
      <c r="AL47" s="145">
        <f ca="1">(SUM(OFFSET(Data!$A$1,MATCH(($AI47),Data!$C:$C,0)-1,MATCH(Weekly!AL$9,Data!$2:$2,0)-1,2,COUNTIF(Data!$2:$2,Weekly!AL$9))))/AL$36</f>
        <v>7.6463070056348059E-2</v>
      </c>
      <c r="AM47" s="145">
        <f ca="1">(SUM(OFFSET(Data!$A$1,MATCH(($AI47),Data!$C:$C,0)-1,MATCH(Weekly!AM$9,Data!$2:$2,0)-1,2,COUNTIF(Data!$2:$2,Weekly!AM$9))))/AM$36</f>
        <v>7.4425652007243784E-2</v>
      </c>
      <c r="AN47" s="145">
        <f ca="1">(SUM(OFFSET(Data!$A$1,MATCH(($AI47),Data!$C:$C,0)-1,MATCH(Weekly!AN$9,Data!$2:$2,0)-1,2,COUNTIF(Data!$2:$2,Weekly!AN$9))))/AN$36</f>
        <v>7.305172173428133E-2</v>
      </c>
      <c r="AO47" s="145">
        <f ca="1">(SUM(OFFSET(Data!$A$1,MATCH(($AI47),Data!$C:$C,0)-1,MATCH(Weekly!AO$9,Data!$2:$2,0)-1,2,COUNTIF(Data!$2:$2,Weekly!AO$9))))/AO$36</f>
        <v>7.3101598211116114E-2</v>
      </c>
      <c r="AP47" s="145">
        <f ca="1">(SUM(OFFSET(Data!$A$1,MATCH(($AI47),Data!$C:$C,0)-1,MATCH(Weekly!AP$9,Data!$2:$2,0)-1,2,COUNTIF(Data!$2:$2,Weekly!AP$9))))/AP$36</f>
        <v>7.492610865600649E-2</v>
      </c>
      <c r="AQ47" s="145">
        <f ca="1">(SUM(OFFSET(Data!$A$1,MATCH(($AI47),Data!$C:$C,0)-1,MATCH(Weekly!AQ$9,Data!$2:$2,0)-1,2,COUNTIF(Data!$2:$2,Weekly!AQ$9))))/AQ$36</f>
        <v>7.2534120250829948E-2</v>
      </c>
      <c r="AR47" s="145">
        <f ca="1">(SUM(OFFSET(Data!$A$1,MATCH(($AI47),Data!$C:$C,0)-1,MATCH(Weekly!AR$9,Data!$2:$2,0)-1,2,COUNTIF(Data!$2:$2,Weekly!AR$9))))/AR$36</f>
        <v>7.2344806824598623E-2</v>
      </c>
      <c r="AS47" s="145">
        <f ca="1">(SUM(OFFSET(Data!$A$1,MATCH(($AI47),Data!$C:$C,0)-1,MATCH(Weekly!AS$9,Data!$2:$2,0)-1,2,COUNTIF(Data!$2:$2,Weekly!AS$9))))/AS$36</f>
        <v>7.1858567412182078E-2</v>
      </c>
      <c r="AT47" s="145">
        <f ca="1">(SUM(OFFSET(Data!$A$1,MATCH(($AI47),Data!$C:$C,0)-1,MATCH(Weekly!AT$9,Data!$2:$2,0)-1,2,COUNTIF(Data!$2:$2,Weekly!AT$9))))/AT$36</f>
        <v>7.67595864316577E-2</v>
      </c>
      <c r="AU47" s="145">
        <f ca="1">(SUM(OFFSET(Data!$A$1,MATCH(($AI47),Data!$C:$C,0)-1,MATCH(Weekly!AU$9,Data!$2:$2,0)-1,2,COUNTIF(Data!$2:$2,Weekly!AU$9))))/AU$36</f>
        <v>7.9250934179238022E-2</v>
      </c>
      <c r="AV47" s="14"/>
      <c r="AW47" s="12">
        <f t="shared" ca="1" si="236"/>
        <v>7.2792920992555632E-2</v>
      </c>
      <c r="AX47" s="12">
        <f t="shared" ca="1" si="237"/>
        <v>7.5576420401456609E-2</v>
      </c>
      <c r="AY47" s="12">
        <f t="shared" ca="1" si="282"/>
        <v>2.7834994089009774E-3</v>
      </c>
      <c r="AZ47" s="12">
        <f t="shared" ca="1" si="283"/>
        <v>7.7664044958132339E-2</v>
      </c>
      <c r="BA47" s="12">
        <f t="shared" ca="1" si="284"/>
        <v>7.0705296435879902E-2</v>
      </c>
      <c r="BB47" s="14"/>
      <c r="BC47" s="12">
        <f t="shared" ca="1" si="238"/>
        <v>2.1269342768981108E-3</v>
      </c>
      <c r="BD47" s="12">
        <f t="shared" ca="1" si="291"/>
        <v>7.2889022477017146E-2</v>
      </c>
      <c r="BE47" s="104"/>
      <c r="BF47" s="104"/>
      <c r="BG47" s="1"/>
      <c r="BH47" s="7" t="s">
        <v>36</v>
      </c>
      <c r="BI47" s="7" t="s">
        <v>3</v>
      </c>
      <c r="BJ47" s="145">
        <f ca="1">(SUM(OFFSET(Data!$A$1,MATCH(($BH47&amp;$BI47),Data!$B:$B,0)-1,MATCH(Weekly!BJ$9,Data!$2:$2,0)-1,1,COUNTIF(Data!$2:$2,Weekly!BJ$9))))/BJ$36</f>
        <v>7.360176997156373E-2</v>
      </c>
      <c r="BK47" s="145">
        <f ca="1">(SUM(OFFSET(Data!$A$1,MATCH(($BH47&amp;$BI47),Data!$B:$B,0)-1,MATCH(Weekly!BK$9,Data!$2:$2,0)-1,1,COUNTIF(Data!$2:$2,Weekly!BK$9))))/BK$36</f>
        <v>7.5744537247954102E-2</v>
      </c>
      <c r="BL47" s="145">
        <f ca="1">(SUM(OFFSET(Data!$A$1,MATCH(($BH47&amp;$BI47),Data!$B:$B,0)-1,MATCH(Weekly!BL$9,Data!$2:$2,0)-1,1,COUNTIF(Data!$2:$2,Weekly!BL$9))))/BL$36</f>
        <v>7.6313343774068121E-2</v>
      </c>
      <c r="BM47" s="145">
        <f ca="1">(SUM(OFFSET(Data!$A$1,MATCH(($BH47&amp;$BI47),Data!$B:$B,0)-1,MATCH(Weekly!BM$9,Data!$2:$2,0)-1,1,COUNTIF(Data!$2:$2,Weekly!BM$9))))/BM$36</f>
        <v>7.4114757217734265E-2</v>
      </c>
      <c r="BN47" s="145">
        <f ca="1">(SUM(OFFSET(Data!$A$1,MATCH(($BH47&amp;$BI47),Data!$B:$B,0)-1,MATCH(Weekly!BN$9,Data!$2:$2,0)-1,1,COUNTIF(Data!$2:$2,Weekly!BN$9))))/BN$36</f>
        <v>7.2939021136852439E-2</v>
      </c>
      <c r="BO47" s="145">
        <f ca="1">(SUM(OFFSET(Data!$A$1,MATCH(($BH47&amp;$BI47),Data!$B:$B,0)-1,MATCH(Weekly!BO$9,Data!$2:$2,0)-1,1,COUNTIF(Data!$2:$2,Weekly!BO$9))))/BO$36</f>
        <v>7.2799339938701801E-2</v>
      </c>
      <c r="BP47" s="145">
        <f ca="1">(SUM(OFFSET(Data!$A$1,MATCH(($BH47&amp;$BI47),Data!$B:$B,0)-1,MATCH(Weekly!BP$9,Data!$2:$2,0)-1,1,COUNTIF(Data!$2:$2,Weekly!BP$9))))/BP$36</f>
        <v>7.5111749087041574E-2</v>
      </c>
      <c r="BQ47" s="145">
        <f ca="1">(SUM(OFFSET(Data!$A$1,MATCH(($BH47&amp;$BI47),Data!$B:$B,0)-1,MATCH(Weekly!BQ$9,Data!$2:$2,0)-1,1,COUNTIF(Data!$2:$2,Weekly!BQ$9))))/BQ$36</f>
        <v>7.2352206354029502E-2</v>
      </c>
      <c r="BR47" s="145">
        <f ca="1">(SUM(OFFSET(Data!$A$1,MATCH(($BH47&amp;$BI47),Data!$B:$B,0)-1,MATCH(Weekly!BR$9,Data!$2:$2,0)-1,1,COUNTIF(Data!$2:$2,Weekly!BR$9))))/BR$36</f>
        <v>7.1702296267548524E-2</v>
      </c>
      <c r="BS47" s="145">
        <f ca="1">(SUM(OFFSET(Data!$A$1,MATCH(($BH47&amp;$BI47),Data!$B:$B,0)-1,MATCH(Weekly!BS$9,Data!$2:$2,0)-1,1,COUNTIF(Data!$2:$2,Weekly!BS$9))))/BS$36</f>
        <v>7.1386906114493609E-2</v>
      </c>
      <c r="BT47" s="145">
        <f ca="1">(SUM(OFFSET(Data!$A$1,MATCH(($BH47&amp;$BI47),Data!$B:$B,0)-1,MATCH(Weekly!BT$9,Data!$2:$2,0)-1,1,COUNTIF(Data!$2:$2,Weekly!BT$9))))/BT$36</f>
        <v>7.6866536763436355E-2</v>
      </c>
      <c r="BU47" s="145">
        <f ca="1">(SUM(OFFSET(Data!$A$1,MATCH(($BH47&amp;$BI47),Data!$B:$B,0)-1,MATCH(Weekly!BU$9,Data!$2:$2,0)-1,1,COUNTIF(Data!$2:$2,Weekly!BU$9))))/BU$36</f>
        <v>7.8434404027161078E-2</v>
      </c>
      <c r="BV47" s="13"/>
      <c r="BW47" s="12">
        <f t="shared" ca="1" si="239"/>
        <v>7.2575773146365652E-2</v>
      </c>
      <c r="BX47" s="12">
        <f t="shared" ca="1" si="240"/>
        <v>7.5428143167497838E-2</v>
      </c>
      <c r="BY47" s="12">
        <f t="shared" ca="1" si="285"/>
        <v>2.8523700211321862E-3</v>
      </c>
      <c r="BZ47" s="12">
        <f t="shared" ca="1" si="286"/>
        <v>7.7567420683346974E-2</v>
      </c>
      <c r="CA47" s="12">
        <f t="shared" ca="1" si="290"/>
        <v>7.0436495630516516E-2</v>
      </c>
      <c r="CB47" s="43"/>
      <c r="CC47" s="12">
        <f t="shared" ca="1" si="242"/>
        <v>2.1238569650912265E-3</v>
      </c>
      <c r="CD47" s="12">
        <f t="shared" ca="1" si="292"/>
        <v>7.2603738173821319E-2</v>
      </c>
      <c r="CE47" s="104"/>
      <c r="CF47" s="104"/>
      <c r="CG47" s="1"/>
      <c r="CH47" s="7" t="s">
        <v>36</v>
      </c>
      <c r="CI47" s="7" t="s">
        <v>4</v>
      </c>
      <c r="CJ47" s="145">
        <f ca="1">(SUM(OFFSET(Data!$A$1,MATCH(($CH47&amp;$CI47),Data!$B:$B,0)-1,MATCH(Weekly!CJ$9,Data!$2:$2,0)-1,1,COUNTIF(Data!$2:$2,Weekly!CJ$9))))/CJ$36</f>
        <v>7.5879025934976058E-2</v>
      </c>
      <c r="CK47" s="145">
        <f ca="1">(SUM(OFFSET(Data!$A$1,MATCH(($CH47&amp;$CI47),Data!$B:$B,0)-1,MATCH(Weekly!CK$9,Data!$2:$2,0)-1,1,COUNTIF(Data!$2:$2,Weekly!CK$9))))/CK$36</f>
        <v>7.7851509515184492E-2</v>
      </c>
      <c r="CL47" s="145">
        <f ca="1">(SUM(OFFSET(Data!$A$1,MATCH(($CH47&amp;$CI47),Data!$B:$B,0)-1,MATCH(Weekly!CL$9,Data!$2:$2,0)-1,1,COUNTIF(Data!$2:$2,Weekly!CL$9))))/CL$36</f>
        <v>7.6970697482459757E-2</v>
      </c>
      <c r="CM47" s="145">
        <f ca="1">(SUM(OFFSET(Data!$A$1,MATCH(($CH47&amp;$CI47),Data!$B:$B,0)-1,MATCH(Weekly!CM$9,Data!$2:$2,0)-1,1,COUNTIF(Data!$2:$2,Weekly!CM$9))))/CM$36</f>
        <v>7.5432967156148417E-2</v>
      </c>
      <c r="CN47" s="145">
        <f ca="1">(SUM(OFFSET(Data!$A$1,MATCH(($CH47&amp;$CI47),Data!$B:$B,0)-1,MATCH(Weekly!CN$9,Data!$2:$2,0)-1,1,COUNTIF(Data!$2:$2,Weekly!CN$9))))/CN$36</f>
        <v>7.3422499766986671E-2</v>
      </c>
      <c r="CO47" s="145">
        <f ca="1">(SUM(OFFSET(Data!$A$1,MATCH(($CH47&amp;$CI47),Data!$B:$B,0)-1,MATCH(Weekly!CO$9,Data!$2:$2,0)-1,1,COUNTIF(Data!$2:$2,Weekly!CO$9))))/CO$36</f>
        <v>7.4111134935950895E-2</v>
      </c>
      <c r="CP47" s="145">
        <f ca="1">(SUM(OFFSET(Data!$A$1,MATCH(($CH47&amp;$CI47),Data!$B:$B,0)-1,MATCH(Weekly!CP$9,Data!$2:$2,0)-1,1,COUNTIF(Data!$2:$2,Weekly!CP$9))))/CP$36</f>
        <v>7.4309296693520488E-2</v>
      </c>
      <c r="CQ47" s="145">
        <f ca="1">(SUM(OFFSET(Data!$A$1,MATCH(($CH47&amp;$CI47),Data!$B:$B,0)-1,MATCH(Weekly!CQ$9,Data!$2:$2,0)-1,1,COUNTIF(Data!$2:$2,Weekly!CQ$9))))/CQ$36</f>
        <v>7.3125597879781082E-2</v>
      </c>
      <c r="CR47" s="145">
        <f ca="1">(SUM(OFFSET(Data!$A$1,MATCH(($CH47&amp;$CI47),Data!$B:$B,0)-1,MATCH(Weekly!CR$9,Data!$2:$2,0)-1,1,COUNTIF(Data!$2:$2,Weekly!CR$9))))/CR$36</f>
        <v>7.4454125150678244E-2</v>
      </c>
      <c r="CS47" s="145">
        <f ca="1">(SUM(OFFSET(Data!$A$1,MATCH(($CH47&amp;$CI47),Data!$B:$B,0)-1,MATCH(Weekly!CS$9,Data!$2:$2,0)-1,1,COUNTIF(Data!$2:$2,Weekly!CS$9))))/CS$36</f>
        <v>7.3440335619505526E-2</v>
      </c>
      <c r="CT47" s="145">
        <f ca="1">(SUM(OFFSET(Data!$A$1,MATCH(($CH47&amp;$CI47),Data!$B:$B,0)-1,MATCH(Weekly!CT$9,Data!$2:$2,0)-1,1,COUNTIF(Data!$2:$2,Weekly!CT$9))))/CT$36</f>
        <v>7.640690704124542E-2</v>
      </c>
      <c r="CU47" s="145">
        <f ca="1">(SUM(OFFSET(Data!$A$1,MATCH(($CH47&amp;$CI47),Data!$B:$B,0)-1,MATCH(Weekly!CU$9,Data!$2:$2,0)-1,1,COUNTIF(Data!$2:$2,Weekly!CU$9))))/CU$36</f>
        <v>8.2042067434732052E-2</v>
      </c>
      <c r="CW47" s="12">
        <f t="shared" ca="1" si="243"/>
        <v>7.377573527772821E-2</v>
      </c>
      <c r="CX47" s="12">
        <f t="shared" ca="1" si="244"/>
        <v>7.6142966488110739E-2</v>
      </c>
      <c r="CY47" s="12">
        <f t="shared" ca="1" si="287"/>
        <v>2.3672312103825283E-3</v>
      </c>
      <c r="CZ47" s="12">
        <f t="shared" ca="1" si="288"/>
        <v>7.7918389895897638E-2</v>
      </c>
      <c r="DA47" s="12">
        <f t="shared" ca="1" si="289"/>
        <v>7.2000311869941311E-2</v>
      </c>
      <c r="DB47" s="45"/>
      <c r="DC47" s="12">
        <f t="shared" ca="1" si="245"/>
        <v>2.4139202367472997E-3</v>
      </c>
      <c r="DD47" s="12">
        <f t="shared" ca="1" si="293"/>
        <v>7.3831099581504175E-2</v>
      </c>
      <c r="DE47" s="1"/>
    </row>
    <row r="48" spans="1:109" x14ac:dyDescent="0.35">
      <c r="A48" t="e">
        <f>VLOOKUP(D49,#REF!,2,0)</f>
        <v>#REF!</v>
      </c>
      <c r="D48" s="89" t="s">
        <v>404</v>
      </c>
      <c r="E48" s="87" t="str">
        <f ca="1">VLOOKUP($D48,'Metric Nature'!$C:$D,2,0)&amp;IF(($F48&lt;(BA48)),"Below",IF(($F48&gt;(AZ48)),"Above","Within"))</f>
        <v>PositiveWithin</v>
      </c>
      <c r="F48" s="55">
        <f t="shared" ca="1" si="211"/>
        <v>3.3436353209923976E-2</v>
      </c>
      <c r="G48" s="55">
        <f t="shared" ca="1" si="212"/>
        <v>3.1505455122907186E-2</v>
      </c>
      <c r="H48" s="55">
        <f t="shared" ca="1" si="273"/>
        <v>6.1287738249902642E-2</v>
      </c>
      <c r="I48" s="55">
        <f t="shared" ca="1" si="274"/>
        <v>3.3007620632523493E-2</v>
      </c>
      <c r="J48" s="55">
        <f t="shared" ca="1" si="275"/>
        <v>1.2988896781552271E-2</v>
      </c>
      <c r="K48" s="48">
        <f t="shared" ca="1" si="213"/>
        <v>9.870824714508094E-4</v>
      </c>
      <c r="L48" s="56"/>
      <c r="M48" s="53" t="str">
        <f ca="1">VLOOKUP($D48,'Metric Nature'!$C:$D,2,0)&amp;IF(($N48&lt;(CA48)),"Below",IF(($N48&gt;(BZ48)),"Above","Within"))</f>
        <v>PositiveWithin</v>
      </c>
      <c r="N48" s="55">
        <f t="shared" ca="1" si="214"/>
        <v>3.3798682879905284E-2</v>
      </c>
      <c r="O48" s="55">
        <f t="shared" ca="1" si="215"/>
        <v>3.2222849525969204E-2</v>
      </c>
      <c r="P48" s="55">
        <f t="shared" ca="1" si="276"/>
        <v>4.8904220983500446E-2</v>
      </c>
      <c r="Q48" s="55">
        <f t="shared" ca="1" si="277"/>
        <v>3.3492657307800905E-2</v>
      </c>
      <c r="R48" s="48">
        <f t="shared" ca="1" si="278"/>
        <v>9.1370944172023509E-3</v>
      </c>
      <c r="S48" s="48">
        <f t="shared" ca="1" si="231"/>
        <v>1.2917001721322021E-8</v>
      </c>
      <c r="T48" s="56"/>
      <c r="U48" s="53" t="str">
        <f ca="1">VLOOKUP($D48,'Metric Nature'!$C:$D,2,0)&amp;IF(($V48&lt;(DA48)),"Below",IF(($V48&gt;(CZ48)),"Above","Within"))</f>
        <v>PositiveWithin</v>
      </c>
      <c r="V48" s="55">
        <f t="shared" ca="1" si="216"/>
        <v>3.2241534970353078E-2</v>
      </c>
      <c r="W48" s="55">
        <f t="shared" ca="1" si="217"/>
        <v>2.9099593831263208E-2</v>
      </c>
      <c r="X48" s="78">
        <f t="shared" ca="1" si="279"/>
        <v>0.10797199291882623</v>
      </c>
      <c r="Y48" s="55">
        <f t="shared" ca="1" si="280"/>
        <v>3.1405913347907426E-2</v>
      </c>
      <c r="Z48" s="78">
        <f t="shared" ca="1" si="281"/>
        <v>2.6607142839274556E-2</v>
      </c>
      <c r="AA48" s="48">
        <f t="shared" ca="1" si="235"/>
        <v>5.5835460213527157E-8</v>
      </c>
      <c r="AB48" s="56"/>
      <c r="AC48" s="46" t="s">
        <v>405</v>
      </c>
      <c r="AD48" s="1"/>
      <c r="AE48" s="1"/>
      <c r="AF48" s="1"/>
      <c r="AG48" s="1"/>
      <c r="AH48" s="1"/>
      <c r="AI48" s="7" t="s">
        <v>37</v>
      </c>
      <c r="AJ48" s="145">
        <f ca="1">(SUM(OFFSET(Data!$A$1,MATCH(($AI48),Data!$C:$C,0)-1,MATCH(Weekly!AJ$9,Data!$2:$2,0)-1,2,COUNTIF(Data!$2:$2,Weekly!AJ$9))))/AJ$36</f>
        <v>3.2362645794966234E-2</v>
      </c>
      <c r="AK48" s="145">
        <f ca="1">(SUM(OFFSET(Data!$A$1,MATCH(($AI48),Data!$C:$C,0)-1,MATCH(Weekly!AK$9,Data!$2:$2,0)-1,2,COUNTIF(Data!$2:$2,Weekly!AK$9))))/AK$36</f>
        <v>3.4849267808481452E-2</v>
      </c>
      <c r="AL48" s="145">
        <f ca="1">(SUM(OFFSET(Data!$A$1,MATCH(($AI48),Data!$C:$C,0)-1,MATCH(Weekly!AL$9,Data!$2:$2,0)-1,2,COUNTIF(Data!$2:$2,Weekly!AL$9))))/AL$36</f>
        <v>3.4061923209724336E-2</v>
      </c>
      <c r="AM48" s="145">
        <f ca="1">(SUM(OFFSET(Data!$A$1,MATCH(($AI48),Data!$C:$C,0)-1,MATCH(Weekly!AM$9,Data!$2:$2,0)-1,2,COUNTIF(Data!$2:$2,Weekly!AM$9))))/AM$36</f>
        <v>3.3208417601882326E-2</v>
      </c>
      <c r="AN48" s="145">
        <f ca="1">(SUM(OFFSET(Data!$A$1,MATCH(($AI48),Data!$C:$C,0)-1,MATCH(Weekly!AN$9,Data!$2:$2,0)-1,2,COUNTIF(Data!$2:$2,Weekly!AN$9))))/AN$36</f>
        <v>3.3082211250341741E-2</v>
      </c>
      <c r="AO48" s="145">
        <f ca="1">(SUM(OFFSET(Data!$A$1,MATCH(($AI48),Data!$C:$C,0)-1,MATCH(Weekly!AO$9,Data!$2:$2,0)-1,2,COUNTIF(Data!$2:$2,Weekly!AO$9))))/AO$36</f>
        <v>3.3303689390030117E-2</v>
      </c>
      <c r="AP48" s="145">
        <f ca="1">(SUM(OFFSET(Data!$A$1,MATCH(($AI48),Data!$C:$C,0)-1,MATCH(Weekly!AP$9,Data!$2:$2,0)-1,2,COUNTIF(Data!$2:$2,Weekly!AP$9))))/AP$36</f>
        <v>3.4600777121601048E-2</v>
      </c>
      <c r="AQ48" s="145">
        <f ca="1">(SUM(OFFSET(Data!$A$1,MATCH(($AI48),Data!$C:$C,0)-1,MATCH(Weekly!AQ$9,Data!$2:$2,0)-1,2,COUNTIF(Data!$2:$2,Weekly!AQ$9))))/AQ$36</f>
        <v>3.3513463666543709E-2</v>
      </c>
      <c r="AR48" s="145">
        <f ca="1">(SUM(OFFSET(Data!$A$1,MATCH(($AI48),Data!$C:$C,0)-1,MATCH(Weekly!AR$9,Data!$2:$2,0)-1,2,COUNTIF(Data!$2:$2,Weekly!AR$9))))/AR$36</f>
        <v>3.2512678555205822E-2</v>
      </c>
      <c r="AS48" s="145">
        <f ca="1">(SUM(OFFSET(Data!$A$1,MATCH(($AI48),Data!$C:$C,0)-1,MATCH(Weekly!AS$9,Data!$2:$2,0)-1,2,COUNTIF(Data!$2:$2,Weekly!AS$9))))/AS$36</f>
        <v>3.1505455122907186E-2</v>
      </c>
      <c r="AT48" s="145">
        <f ca="1">(SUM(OFFSET(Data!$A$1,MATCH(($AI48),Data!$C:$C,0)-1,MATCH(Weekly!AT$9,Data!$2:$2,0)-1,2,COUNTIF(Data!$2:$2,Weekly!AT$9))))/AT$36</f>
        <v>3.3436353209923976E-2</v>
      </c>
      <c r="AU48" s="145">
        <f ca="1">(SUM(OFFSET(Data!$A$1,MATCH(($AI48),Data!$C:$C,0)-1,MATCH(Weekly!AU$9,Data!$2:$2,0)-1,2,COUNTIF(Data!$2:$2,Weekly!AU$9))))/AU$36</f>
        <v>3.4855291928021552E-2</v>
      </c>
      <c r="AV48" s="14"/>
      <c r="AW48" s="12">
        <f t="shared" ca="1" si="236"/>
        <v>3.2797444902773781E-2</v>
      </c>
      <c r="AX48" s="12">
        <f t="shared" ca="1" si="237"/>
        <v>3.3787693438134023E-2</v>
      </c>
      <c r="AY48" s="12">
        <f t="shared" ca="1" si="282"/>
        <v>9.9024853536024138E-4</v>
      </c>
      <c r="AZ48" s="12">
        <f t="shared" ca="1" si="283"/>
        <v>3.4530379839654207E-2</v>
      </c>
      <c r="BA48" s="12">
        <f t="shared" ca="1" si="284"/>
        <v>3.2054758501253597E-2</v>
      </c>
      <c r="BB48" s="14"/>
      <c r="BC48" s="12">
        <f t="shared" ca="1" si="238"/>
        <v>9.870824714508094E-4</v>
      </c>
      <c r="BD48" s="12">
        <f t="shared" ca="1" si="291"/>
        <v>3.3007620632523493E-2</v>
      </c>
      <c r="BE48" s="104"/>
      <c r="BF48" s="104"/>
      <c r="BG48" s="1"/>
      <c r="BH48" s="7" t="s">
        <v>37</v>
      </c>
      <c r="BI48" s="7" t="s">
        <v>3</v>
      </c>
      <c r="BJ48" s="145">
        <f ca="1">(SUM(OFFSET(Data!$A$1,MATCH(($BH48&amp;$BI48),Data!$B:$B,0)-1,MATCH(Weekly!BJ$9,Data!$2:$2,0)-1,1,COUNTIF(Data!$2:$2,Weekly!BJ$9))))/BJ$36</f>
        <v>3.2761666904201195E-2</v>
      </c>
      <c r="BK48" s="145">
        <f ca="1">(SUM(OFFSET(Data!$A$1,MATCH(($BH48&amp;$BI48),Data!$B:$B,0)-1,MATCH(Weekly!BK$9,Data!$2:$2,0)-1,1,COUNTIF(Data!$2:$2,Weekly!BK$9))))/BK$36</f>
        <v>3.553771799785467E-2</v>
      </c>
      <c r="BL48" s="145">
        <f ca="1">(SUM(OFFSET(Data!$A$1,MATCH(($BH48&amp;$BI48),Data!$B:$B,0)-1,MATCH(Weekly!BL$9,Data!$2:$2,0)-1,1,COUNTIF(Data!$2:$2,Weekly!BL$9))))/BL$36</f>
        <v>3.4800888632942624E-2</v>
      </c>
      <c r="BM48" s="145">
        <f ca="1">(SUM(OFFSET(Data!$A$1,MATCH(($BH48&amp;$BI48),Data!$B:$B,0)-1,MATCH(Weekly!BM$9,Data!$2:$2,0)-1,1,COUNTIF(Data!$2:$2,Weekly!BM$9))))/BM$36</f>
        <v>3.3604196578387445E-2</v>
      </c>
      <c r="BN48" s="145">
        <f ca="1">(SUM(OFFSET(Data!$A$1,MATCH(($BH48&amp;$BI48),Data!$B:$B,0)-1,MATCH(Weekly!BN$9,Data!$2:$2,0)-1,1,COUNTIF(Data!$2:$2,Weekly!BN$9))))/BN$36</f>
        <v>3.3864292577666662E-2</v>
      </c>
      <c r="BO48" s="145">
        <f ca="1">(SUM(OFFSET(Data!$A$1,MATCH(($BH48&amp;$BI48),Data!$B:$B,0)-1,MATCH(Weekly!BO$9,Data!$2:$2,0)-1,1,COUNTIF(Data!$2:$2,Weekly!BO$9))))/BO$36</f>
        <v>3.4018360927034218E-2</v>
      </c>
      <c r="BP48" s="145">
        <f ca="1">(SUM(OFFSET(Data!$A$1,MATCH(($BH48&amp;$BI48),Data!$B:$B,0)-1,MATCH(Weekly!BP$9,Data!$2:$2,0)-1,1,COUNTIF(Data!$2:$2,Weekly!BP$9))))/BP$36</f>
        <v>3.4874640208846217E-2</v>
      </c>
      <c r="BQ48" s="145">
        <f ca="1">(SUM(OFFSET(Data!$A$1,MATCH(($BH48&amp;$BI48),Data!$B:$B,0)-1,MATCH(Weekly!BQ$9,Data!$2:$2,0)-1,1,COUNTIF(Data!$2:$2,Weekly!BQ$9))))/BQ$36</f>
        <v>3.3803109008213837E-2</v>
      </c>
      <c r="BR48" s="145">
        <f ca="1">(SUM(OFFSET(Data!$A$1,MATCH(($BH48&amp;$BI48),Data!$B:$B,0)-1,MATCH(Weekly!BR$9,Data!$2:$2,0)-1,1,COUNTIF(Data!$2:$2,Weekly!BR$9))))/BR$36</f>
        <v>3.3157722277350823E-2</v>
      </c>
      <c r="BS48" s="145">
        <f ca="1">(SUM(OFFSET(Data!$A$1,MATCH(($BH48&amp;$BI48),Data!$B:$B,0)-1,MATCH(Weekly!BS$9,Data!$2:$2,0)-1,1,COUNTIF(Data!$2:$2,Weekly!BS$9))))/BS$36</f>
        <v>3.2222849525969204E-2</v>
      </c>
      <c r="BT48" s="145">
        <f ca="1">(SUM(OFFSET(Data!$A$1,MATCH(($BH48&amp;$BI48),Data!$B:$B,0)-1,MATCH(Weekly!BT$9,Data!$2:$2,0)-1,1,COUNTIF(Data!$2:$2,Weekly!BT$9))))/BT$36</f>
        <v>3.3798682879905284E-2</v>
      </c>
      <c r="BU48" s="145">
        <f ca="1">(SUM(OFFSET(Data!$A$1,MATCH(($BH48&amp;$BI48),Data!$B:$B,0)-1,MATCH(Weekly!BU$9,Data!$2:$2,0)-1,1,COUNTIF(Data!$2:$2,Weekly!BU$9))))/BU$36</f>
        <v>3.5274764690603706E-2</v>
      </c>
      <c r="BV48" s="13"/>
      <c r="BW48" s="12">
        <f t="shared" ca="1" si="239"/>
        <v>3.3380959427869131E-2</v>
      </c>
      <c r="BX48" s="12">
        <f t="shared" ca="1" si="240"/>
        <v>3.4409624779988421E-2</v>
      </c>
      <c r="BY48" s="12">
        <f t="shared" ca="1" si="285"/>
        <v>1.0286653521192901E-3</v>
      </c>
      <c r="BZ48" s="12">
        <f t="shared" ca="1" si="286"/>
        <v>3.5181123794077888E-2</v>
      </c>
      <c r="CA48" s="12">
        <f t="shared" ca="1" si="290"/>
        <v>3.2609460413779663E-2</v>
      </c>
      <c r="CB48" s="43"/>
      <c r="CC48" s="12">
        <f t="shared" ca="1" si="242"/>
        <v>9.5939684480521282E-4</v>
      </c>
      <c r="CD48" s="12">
        <f t="shared" ca="1" si="292"/>
        <v>3.3492657307800905E-2</v>
      </c>
      <c r="CE48" s="104"/>
      <c r="CF48" s="104"/>
      <c r="CG48" s="1"/>
      <c r="CH48" s="7" t="s">
        <v>37</v>
      </c>
      <c r="CI48" s="7" t="s">
        <v>4</v>
      </c>
      <c r="CJ48" s="145">
        <f ca="1">(SUM(OFFSET(Data!$A$1,MATCH(($CH48&amp;$CI48),Data!$B:$B,0)-1,MATCH(Weekly!CJ$9,Data!$2:$2,0)-1,1,COUNTIF(Data!$2:$2,Weekly!CJ$9))))/CJ$36</f>
        <v>3.1019966962783651E-2</v>
      </c>
      <c r="CK48" s="145">
        <f ca="1">(SUM(OFFSET(Data!$A$1,MATCH(($CH48&amp;$CI48),Data!$B:$B,0)-1,MATCH(Weekly!CK$9,Data!$2:$2,0)-1,1,COUNTIF(Data!$2:$2,Weekly!CK$9))))/CK$36</f>
        <v>3.2529503975828267E-2</v>
      </c>
      <c r="CL48" s="145">
        <f ca="1">(SUM(OFFSET(Data!$A$1,MATCH(($CH48&amp;$CI48),Data!$B:$B,0)-1,MATCH(Weekly!CL$9,Data!$2:$2,0)-1,1,COUNTIF(Data!$2:$2,Weekly!CL$9))))/CL$36</f>
        <v>3.1556557351027019E-2</v>
      </c>
      <c r="CM48" s="145">
        <f ca="1">(SUM(OFFSET(Data!$A$1,MATCH(($CH48&amp;$CI48),Data!$B:$B,0)-1,MATCH(Weekly!CM$9,Data!$2:$2,0)-1,1,COUNTIF(Data!$2:$2,Weekly!CM$9))))/CM$36</f>
        <v>3.1926073310167023E-2</v>
      </c>
      <c r="CN48" s="145">
        <f ca="1">(SUM(OFFSET(Data!$A$1,MATCH(($CH48&amp;$CI48),Data!$B:$B,0)-1,MATCH(Weekly!CN$9,Data!$2:$2,0)-1,1,COUNTIF(Data!$2:$2,Weekly!CN$9))))/CN$36</f>
        <v>3.0509211793581261E-2</v>
      </c>
      <c r="CO48" s="145">
        <f ca="1">(SUM(OFFSET(Data!$A$1,MATCH(($CH48&amp;$CI48),Data!$B:$B,0)-1,MATCH(Weekly!CO$9,Data!$2:$2,0)-1,1,COUNTIF(Data!$2:$2,Weekly!CO$9))))/CO$36</f>
        <v>3.091670041852302E-2</v>
      </c>
      <c r="CP48" s="145">
        <f ca="1">(SUM(OFFSET(Data!$A$1,MATCH(($CH48&amp;$CI48),Data!$B:$B,0)-1,MATCH(Weekly!CP$9,Data!$2:$2,0)-1,1,COUNTIF(Data!$2:$2,Weekly!CP$9))))/CP$36</f>
        <v>3.3690835104367454E-2</v>
      </c>
      <c r="CQ48" s="145">
        <f ca="1">(SUM(OFFSET(Data!$A$1,MATCH(($CH48&amp;$CI48),Data!$B:$B,0)-1,MATCH(Weekly!CQ$9,Data!$2:$2,0)-1,1,COUNTIF(Data!$2:$2,Weekly!CQ$9))))/CQ$36</f>
        <v>3.2571706368497814E-2</v>
      </c>
      <c r="CR48" s="145">
        <f ca="1">(SUM(OFFSET(Data!$A$1,MATCH(($CH48&amp;$CI48),Data!$B:$B,0)-1,MATCH(Weekly!CR$9,Data!$2:$2,0)-1,1,COUNTIF(Data!$2:$2,Weekly!CR$9))))/CR$36</f>
        <v>3.039504402093474E-2</v>
      </c>
      <c r="CS48" s="145">
        <f ca="1">(SUM(OFFSET(Data!$A$1,MATCH(($CH48&amp;$CI48),Data!$B:$B,0)-1,MATCH(Weekly!CS$9,Data!$2:$2,0)-1,1,COUNTIF(Data!$2:$2,Weekly!CS$9))))/CS$36</f>
        <v>2.9099593831263208E-2</v>
      </c>
      <c r="CT48" s="145">
        <f ca="1">(SUM(OFFSET(Data!$A$1,MATCH(($CH48&amp;$CI48),Data!$B:$B,0)-1,MATCH(Weekly!CT$9,Data!$2:$2,0)-1,1,COUNTIF(Data!$2:$2,Weekly!CT$9))))/CT$36</f>
        <v>3.2241534970353078E-2</v>
      </c>
      <c r="CU48" s="145">
        <f ca="1">(SUM(OFFSET(Data!$A$1,MATCH(($CH48&amp;$CI48),Data!$B:$B,0)-1,MATCH(Weekly!CU$9,Data!$2:$2,0)-1,1,COUNTIF(Data!$2:$2,Weekly!CU$9))))/CU$36</f>
        <v>3.3421414226825916E-2</v>
      </c>
      <c r="CW48" s="12">
        <f t="shared" ca="1" si="243"/>
        <v>3.0712956106052139E-2</v>
      </c>
      <c r="CX48" s="12">
        <f t="shared" ca="1" si="244"/>
        <v>3.2385519473090672E-2</v>
      </c>
      <c r="CY48" s="12">
        <f t="shared" ca="1" si="287"/>
        <v>1.6725633670385334E-3</v>
      </c>
      <c r="CZ48" s="12">
        <f t="shared" ca="1" si="288"/>
        <v>3.3639941998369574E-2</v>
      </c>
      <c r="DA48" s="12">
        <f t="shared" ca="1" si="289"/>
        <v>2.9458533580773237E-2</v>
      </c>
      <c r="DB48" s="45"/>
      <c r="DC48" s="12">
        <f t="shared" ca="1" si="245"/>
        <v>1.2804912046035226E-3</v>
      </c>
      <c r="DD48" s="12">
        <f t="shared" ca="1" si="293"/>
        <v>3.1405913347907426E-2</v>
      </c>
      <c r="DE48" s="1"/>
    </row>
    <row r="49" spans="1:109" x14ac:dyDescent="0.35">
      <c r="A49" t="e">
        <f>VLOOKUP(D50,#REF!,2,0)</f>
        <v>#REF!</v>
      </c>
      <c r="D49" s="89" t="s">
        <v>409</v>
      </c>
      <c r="E49" s="87" t="str">
        <f ca="1">VLOOKUP($D49,'Metric Nature'!$C:$D,2,0)&amp;IF(($F49&lt;(BA49)),"Below",IF(($F49&gt;(AZ49)),"Above","Within"))</f>
        <v>PositiveWithin</v>
      </c>
      <c r="F49" s="55">
        <f t="shared" ca="1" si="211"/>
        <v>3.8362759923312333E-2</v>
      </c>
      <c r="G49" s="55">
        <f t="shared" ca="1" si="212"/>
        <v>3.5986126700327345E-2</v>
      </c>
      <c r="H49" s="55">
        <f t="shared" ca="1" si="273"/>
        <v>6.6043040496585839E-2</v>
      </c>
      <c r="I49" s="55">
        <f t="shared" ca="1" si="274"/>
        <v>3.7684376053839272E-2</v>
      </c>
      <c r="J49" s="55">
        <f t="shared" ca="1" si="275"/>
        <v>1.8001727519751442E-2</v>
      </c>
      <c r="K49" s="48">
        <f t="shared" ca="1" si="213"/>
        <v>1.1534144475540767E-3</v>
      </c>
      <c r="L49" s="56"/>
      <c r="M49" s="53" t="str">
        <f ca="1">VLOOKUP($D49,'Metric Nature'!$C:$D,2,0)&amp;IF(($N49&lt;(CA49)),"Below",IF(($N49&gt;(BZ49)),"Above","Within"))</f>
        <v>PositiveWithin</v>
      </c>
      <c r="N49" s="55">
        <f t="shared" ca="1" si="214"/>
        <v>3.854672816515798E-2</v>
      </c>
      <c r="O49" s="55">
        <f t="shared" ca="1" si="215"/>
        <v>3.6097556404628098E-2</v>
      </c>
      <c r="P49" s="55">
        <f t="shared" ca="1" si="276"/>
        <v>6.7848685741394715E-2</v>
      </c>
      <c r="Q49" s="55">
        <f t="shared" ca="1" si="277"/>
        <v>3.7800791904025959E-2</v>
      </c>
      <c r="R49" s="48">
        <f t="shared" ca="1" si="278"/>
        <v>1.9733350111445041E-2</v>
      </c>
      <c r="S49" s="48">
        <f t="shared" ca="1" si="231"/>
        <v>1.5542394783307735E-8</v>
      </c>
      <c r="T49" s="56"/>
      <c r="U49" s="53" t="str">
        <f ca="1">VLOOKUP($D49,'Metric Nature'!$C:$D,2,0)&amp;IF(($V49&lt;(DA49)),"Below",IF(($V49&gt;(CZ49)),"Above","Within"))</f>
        <v>PositiveWithin</v>
      </c>
      <c r="V49" s="55">
        <f t="shared" ca="1" si="216"/>
        <v>3.7756106289702066E-2</v>
      </c>
      <c r="W49" s="55">
        <f t="shared" ca="1" si="217"/>
        <v>3.5612434891230053E-2</v>
      </c>
      <c r="X49" s="78">
        <f t="shared" ca="1" si="279"/>
        <v>6.0194463114340839E-2</v>
      </c>
      <c r="Y49" s="55">
        <f t="shared" ca="1" si="280"/>
        <v>3.7299943030950557E-2</v>
      </c>
      <c r="Z49" s="78">
        <f t="shared" ca="1" si="281"/>
        <v>1.2229596661126158E-2</v>
      </c>
      <c r="AA49" s="48">
        <f t="shared" ca="1" si="235"/>
        <v>5.5362136749433186E-8</v>
      </c>
      <c r="AB49" s="56"/>
      <c r="AC49" s="46" t="s">
        <v>410</v>
      </c>
      <c r="AD49" s="1"/>
      <c r="AE49" s="1"/>
      <c r="AF49" s="1"/>
      <c r="AG49" s="1"/>
      <c r="AH49" s="1"/>
      <c r="AI49" s="7" t="s">
        <v>38</v>
      </c>
      <c r="AJ49" s="145">
        <f ca="1">(SUM(OFFSET(Data!$A$1,MATCH(($AI49),Data!$C:$C,0)-1,MATCH(Weekly!AJ$9,Data!$2:$2,0)-1,2,COUNTIF(Data!$2:$2,Weekly!AJ$9))))/AJ$36</f>
        <v>3.7327696858083598E-2</v>
      </c>
      <c r="AK49" s="145">
        <f ca="1">(SUM(OFFSET(Data!$A$1,MATCH(($AI49),Data!$C:$C,0)-1,MATCH(Weekly!AK$9,Data!$2:$2,0)-1,2,COUNTIF(Data!$2:$2,Weekly!AK$9))))/AK$36</f>
        <v>3.9568826746273981E-2</v>
      </c>
      <c r="AL49" s="145">
        <f ca="1">(SUM(OFFSET(Data!$A$1,MATCH(($AI49),Data!$C:$C,0)-1,MATCH(Weekly!AL$9,Data!$2:$2,0)-1,2,COUNTIF(Data!$2:$2,Weekly!AL$9))))/AL$36</f>
        <v>3.9026048097416881E-2</v>
      </c>
      <c r="AM49" s="145">
        <f ca="1">(SUM(OFFSET(Data!$A$1,MATCH(($AI49),Data!$C:$C,0)-1,MATCH(Weekly!AM$9,Data!$2:$2,0)-1,2,COUNTIF(Data!$2:$2,Weekly!AM$9))))/AM$36</f>
        <v>3.8664393068168303E-2</v>
      </c>
      <c r="AN49" s="145">
        <f ca="1">(SUM(OFFSET(Data!$A$1,MATCH(($AI49),Data!$C:$C,0)-1,MATCH(Weekly!AN$9,Data!$2:$2,0)-1,2,COUNTIF(Data!$2:$2,Weekly!AN$9))))/AN$36</f>
        <v>3.7166792499289364E-2</v>
      </c>
      <c r="AO49" s="145">
        <f ca="1">(SUM(OFFSET(Data!$A$1,MATCH(($AI49),Data!$C:$C,0)-1,MATCH(Weekly!AO$9,Data!$2:$2,0)-1,2,COUNTIF(Data!$2:$2,Weekly!AO$9))))/AO$36</f>
        <v>3.7794197838553964E-2</v>
      </c>
      <c r="AP49" s="145">
        <f ca="1">(SUM(OFFSET(Data!$A$1,MATCH(($AI49),Data!$C:$C,0)-1,MATCH(Weekly!AP$9,Data!$2:$2,0)-1,2,COUNTIF(Data!$2:$2,Weekly!AP$9))))/AP$36</f>
        <v>3.9473508690689212E-2</v>
      </c>
      <c r="AQ49" s="145">
        <f ca="1">(SUM(OFFSET(Data!$A$1,MATCH(($AI49),Data!$C:$C,0)-1,MATCH(Weekly!AQ$9,Data!$2:$2,0)-1,2,COUNTIF(Data!$2:$2,Weekly!AQ$9))))/AQ$36</f>
        <v>3.865916635927702E-2</v>
      </c>
      <c r="AR49" s="145">
        <f ca="1">(SUM(OFFSET(Data!$A$1,MATCH(($AI49),Data!$C:$C,0)-1,MATCH(Weekly!AR$9,Data!$2:$2,0)-1,2,COUNTIF(Data!$2:$2,Weekly!AR$9))))/AR$36</f>
        <v>3.674687957020277E-2</v>
      </c>
      <c r="AS49" s="145">
        <f ca="1">(SUM(OFFSET(Data!$A$1,MATCH(($AI49),Data!$C:$C,0)-1,MATCH(Weekly!AS$9,Data!$2:$2,0)-1,2,COUNTIF(Data!$2:$2,Weekly!AS$9))))/AS$36</f>
        <v>3.5986126700327345E-2</v>
      </c>
      <c r="AT49" s="145">
        <f ca="1">(SUM(OFFSET(Data!$A$1,MATCH(($AI49),Data!$C:$C,0)-1,MATCH(Weekly!AT$9,Data!$2:$2,0)-1,2,COUNTIF(Data!$2:$2,Weekly!AT$9))))/AT$36</f>
        <v>3.8362759923312333E-2</v>
      </c>
      <c r="AU49" s="145">
        <f ca="1">(SUM(OFFSET(Data!$A$1,MATCH(($AI49),Data!$C:$C,0)-1,MATCH(Weekly!AU$9,Data!$2:$2,0)-1,2,COUNTIF(Data!$2:$2,Weekly!AU$9))))/AU$36</f>
        <v>3.972594219332367E-2</v>
      </c>
      <c r="AW49" s="12">
        <f t="shared" ca="1" si="236"/>
        <v>3.7247244678686481E-2</v>
      </c>
      <c r="AX49" s="12">
        <f t="shared" ca="1" si="237"/>
        <v>3.8845220582792592E-2</v>
      </c>
      <c r="AY49" s="12">
        <f t="shared" ca="1" si="282"/>
        <v>1.5979759041061109E-3</v>
      </c>
      <c r="AZ49" s="12">
        <f t="shared" ca="1" si="283"/>
        <v>4.0043702510872178E-2</v>
      </c>
      <c r="BA49" s="12">
        <f t="shared" ca="1" si="284"/>
        <v>3.6048762750606894E-2</v>
      </c>
      <c r="BB49" s="14"/>
      <c r="BC49" s="12">
        <f t="shared" ca="1" si="238"/>
        <v>1.1534144475540767E-3</v>
      </c>
      <c r="BD49" s="12">
        <f t="shared" ca="1" si="291"/>
        <v>3.7684376053839272E-2</v>
      </c>
      <c r="BE49" s="104"/>
      <c r="BF49" s="104"/>
      <c r="BG49" s="1"/>
      <c r="BH49" s="7" t="s">
        <v>38</v>
      </c>
      <c r="BI49" s="7" t="s">
        <v>3</v>
      </c>
      <c r="BJ49" s="145">
        <f ca="1">(SUM(OFFSET(Data!$A$1,MATCH(($BH49&amp;$BI49),Data!$B:$B,0)-1,MATCH(Weekly!BJ$9,Data!$2:$2,0)-1,1,COUNTIF(Data!$2:$2,Weekly!BJ$9))))/BJ$36</f>
        <v>3.7525930852567974E-2</v>
      </c>
      <c r="BK49" s="145">
        <f ca="1">(SUM(OFFSET(Data!$A$1,MATCH(($BH49&amp;$BI49),Data!$B:$B,0)-1,MATCH(Weekly!BK$9,Data!$2:$2,0)-1,1,COUNTIF(Data!$2:$2,Weekly!BK$9))))/BK$36</f>
        <v>3.971990213448072E-2</v>
      </c>
      <c r="BL49" s="145">
        <f ca="1">(SUM(OFFSET(Data!$A$1,MATCH(($BH49&amp;$BI49),Data!$B:$B,0)-1,MATCH(Weekly!BL$9,Data!$2:$2,0)-1,1,COUNTIF(Data!$2:$2,Weekly!BL$9))))/BL$36</f>
        <v>3.9267463065315457E-2</v>
      </c>
      <c r="BM49" s="145">
        <f ca="1">(SUM(OFFSET(Data!$A$1,MATCH(($BH49&amp;$BI49),Data!$B:$B,0)-1,MATCH(Weekly!BM$9,Data!$2:$2,0)-1,1,COUNTIF(Data!$2:$2,Weekly!BM$9))))/BM$36</f>
        <v>3.8672611531076477E-2</v>
      </c>
      <c r="BN49" s="145">
        <f ca="1">(SUM(OFFSET(Data!$A$1,MATCH(($BH49&amp;$BI49),Data!$B:$B,0)-1,MATCH(Weekly!BN$9,Data!$2:$2,0)-1,1,COUNTIF(Data!$2:$2,Weekly!BN$9))))/BN$36</f>
        <v>3.7483503433882709E-2</v>
      </c>
      <c r="BO49" s="145">
        <f ca="1">(SUM(OFFSET(Data!$A$1,MATCH(($BH49&amp;$BI49),Data!$B:$B,0)-1,MATCH(Weekly!BO$9,Data!$2:$2,0)-1,1,COUNTIF(Data!$2:$2,Weekly!BO$9))))/BO$36</f>
        <v>3.8231720510643961E-2</v>
      </c>
      <c r="BP49" s="145">
        <f ca="1">(SUM(OFFSET(Data!$A$1,MATCH(($BH49&amp;$BI49),Data!$B:$B,0)-1,MATCH(Weekly!BP$9,Data!$2:$2,0)-1,1,COUNTIF(Data!$2:$2,Weekly!BP$9))))/BP$36</f>
        <v>3.9728876757429483E-2</v>
      </c>
      <c r="BQ49" s="145">
        <f ca="1">(SUM(OFFSET(Data!$A$1,MATCH(($BH49&amp;$BI49),Data!$B:$B,0)-1,MATCH(Weekly!BQ$9,Data!$2:$2,0)-1,1,COUNTIF(Data!$2:$2,Weekly!BQ$9))))/BQ$36</f>
        <v>3.8520158392537605E-2</v>
      </c>
      <c r="BR49" s="145">
        <f ca="1">(SUM(OFFSET(Data!$A$1,MATCH(($BH49&amp;$BI49),Data!$B:$B,0)-1,MATCH(Weekly!BR$9,Data!$2:$2,0)-1,1,COUNTIF(Data!$2:$2,Weekly!BR$9))))/BR$36</f>
        <v>3.6989870023030072E-2</v>
      </c>
      <c r="BS49" s="145">
        <f ca="1">(SUM(OFFSET(Data!$A$1,MATCH(($BH49&amp;$BI49),Data!$B:$B,0)-1,MATCH(Weekly!BS$9,Data!$2:$2,0)-1,1,COUNTIF(Data!$2:$2,Weekly!BS$9))))/BS$36</f>
        <v>3.6097556404628098E-2</v>
      </c>
      <c r="BT49" s="145">
        <f ca="1">(SUM(OFFSET(Data!$A$1,MATCH(($BH49&amp;$BI49),Data!$B:$B,0)-1,MATCH(Weekly!BT$9,Data!$2:$2,0)-1,1,COUNTIF(Data!$2:$2,Weekly!BT$9))))/BT$36</f>
        <v>3.854672816515798E-2</v>
      </c>
      <c r="BU49" s="145">
        <f ca="1">(SUM(OFFSET(Data!$A$1,MATCH(($BH49&amp;$BI49),Data!$B:$B,0)-1,MATCH(Weekly!BU$9,Data!$2:$2,0)-1,1,COUNTIF(Data!$2:$2,Weekly!BU$9))))/BU$36</f>
        <v>4.004279477062745E-2</v>
      </c>
      <c r="BV49" s="13"/>
      <c r="BW49" s="12">
        <f t="shared" ca="1" si="239"/>
        <v>3.7504717143225341E-2</v>
      </c>
      <c r="BX49" s="12">
        <f t="shared" ca="1" si="240"/>
        <v>3.8970037298195967E-2</v>
      </c>
      <c r="BY49" s="12">
        <f t="shared" ca="1" si="285"/>
        <v>1.4653201549706257E-3</v>
      </c>
      <c r="BZ49" s="12">
        <f t="shared" ca="1" si="286"/>
        <v>4.0069027414423933E-2</v>
      </c>
      <c r="CA49" s="12">
        <f t="shared" ca="1" si="290"/>
        <v>3.6405727026997375E-2</v>
      </c>
      <c r="CB49" s="44"/>
      <c r="CC49" s="12">
        <f t="shared" ca="1" si="242"/>
        <v>1.1543951791233721E-3</v>
      </c>
      <c r="CD49" s="12">
        <f t="shared" ca="1" si="292"/>
        <v>3.7800791904025959E-2</v>
      </c>
      <c r="CE49" s="104"/>
      <c r="CF49" s="104"/>
      <c r="CG49" s="1"/>
      <c r="CH49" s="7" t="s">
        <v>38</v>
      </c>
      <c r="CI49" s="7" t="s">
        <v>4</v>
      </c>
      <c r="CJ49" s="145">
        <f ca="1">(SUM(OFFSET(Data!$A$1,MATCH(($CH49&amp;$CI49),Data!$B:$B,0)-1,MATCH(Weekly!CJ$9,Data!$2:$2,0)-1,1,COUNTIF(Data!$2:$2,Weekly!CJ$9))))/CJ$36</f>
        <v>3.6660652979819894E-2</v>
      </c>
      <c r="CK49" s="145">
        <f ca="1">(SUM(OFFSET(Data!$A$1,MATCH(($CH49&amp;$CI49),Data!$B:$B,0)-1,MATCH(Weekly!CK$9,Data!$2:$2,0)-1,1,COUNTIF(Data!$2:$2,Weekly!CK$9))))/CK$36</f>
        <v>3.9059771440638734E-2</v>
      </c>
      <c r="CL49" s="145">
        <f ca="1">(SUM(OFFSET(Data!$A$1,MATCH(($CH49&amp;$CI49),Data!$B:$B,0)-1,MATCH(Weekly!CL$9,Data!$2:$2,0)-1,1,COUNTIF(Data!$2:$2,Weekly!CL$9))))/CL$36</f>
        <v>3.8207562144829996E-2</v>
      </c>
      <c r="CM49" s="145">
        <f ca="1">(SUM(OFFSET(Data!$A$1,MATCH(($CH49&amp;$CI49),Data!$B:$B,0)-1,MATCH(Weekly!CM$9,Data!$2:$2,0)-1,1,COUNTIF(Data!$2:$2,Weekly!CM$9))))/CM$36</f>
        <v>3.8637764824571236E-2</v>
      </c>
      <c r="CN49" s="145">
        <f ca="1">(SUM(OFFSET(Data!$A$1,MATCH(($CH49&amp;$CI49),Data!$B:$B,0)-1,MATCH(Weekly!CN$9,Data!$2:$2,0)-1,1,COUNTIF(Data!$2:$2,Weekly!CN$9))))/CN$36</f>
        <v>3.6124833007114672E-2</v>
      </c>
      <c r="CO49" s="145">
        <f ca="1">(SUM(OFFSET(Data!$A$1,MATCH(($CH49&amp;$CI49),Data!$B:$B,0)-1,MATCH(Weekly!CO$9,Data!$2:$2,0)-1,1,COUNTIF(Data!$2:$2,Weekly!CO$9))))/CO$36</f>
        <v>3.6332880661377555E-2</v>
      </c>
      <c r="CP49" s="145">
        <f ca="1">(SUM(OFFSET(Data!$A$1,MATCH(($CH49&amp;$CI49),Data!$B:$B,0)-1,MATCH(Weekly!CP$9,Data!$2:$2,0)-1,1,COUNTIF(Data!$2:$2,Weekly!CP$9))))/CP$36</f>
        <v>3.8625018534077994E-2</v>
      </c>
      <c r="CQ49" s="145">
        <f ca="1">(SUM(OFFSET(Data!$A$1,MATCH(($CH49&amp;$CI49),Data!$B:$B,0)-1,MATCH(Weekly!CQ$9,Data!$2:$2,0)-1,1,COUNTIF(Data!$2:$2,Weekly!CQ$9))))/CQ$36</f>
        <v>3.911113899038688E-2</v>
      </c>
      <c r="CR49" s="145">
        <f ca="1">(SUM(OFFSET(Data!$A$1,MATCH(($CH49&amp;$CI49),Data!$B:$B,0)-1,MATCH(Weekly!CR$9,Data!$2:$2,0)-1,1,COUNTIF(Data!$2:$2,Weekly!CR$9))))/CR$36</f>
        <v>3.594915849062362E-2</v>
      </c>
      <c r="CS49" s="145">
        <f ca="1">(SUM(OFFSET(Data!$A$1,MATCH(($CH49&amp;$CI49),Data!$B:$B,0)-1,MATCH(Weekly!CS$9,Data!$2:$2,0)-1,1,COUNTIF(Data!$2:$2,Weekly!CS$9))))/CS$36</f>
        <v>3.5612434891230053E-2</v>
      </c>
      <c r="CT49" s="145">
        <f ca="1">(SUM(OFFSET(Data!$A$1,MATCH(($CH49&amp;$CI49),Data!$B:$B,0)-1,MATCH(Weekly!CT$9,Data!$2:$2,0)-1,1,COUNTIF(Data!$2:$2,Weekly!CT$9))))/CT$36</f>
        <v>3.7756106289702066E-2</v>
      </c>
      <c r="CU49" s="145">
        <f ca="1">(SUM(OFFSET(Data!$A$1,MATCH(($CH49&amp;$CI49),Data!$B:$B,0)-1,MATCH(Weekly!CU$9,Data!$2:$2,0)-1,1,COUNTIF(Data!$2:$2,Weekly!CU$9))))/CU$36</f>
        <v>3.864284959306627E-2</v>
      </c>
      <c r="CW49" s="12">
        <f t="shared" ca="1" si="243"/>
        <v>3.6228856834246113E-2</v>
      </c>
      <c r="CX49" s="12">
        <f t="shared" ca="1" si="244"/>
        <v>3.8631391679324611E-2</v>
      </c>
      <c r="CY49" s="12">
        <f t="shared" ca="1" si="287"/>
        <v>2.4025348450784981E-3</v>
      </c>
      <c r="CZ49" s="12">
        <f t="shared" ca="1" si="288"/>
        <v>4.0433292813133487E-2</v>
      </c>
      <c r="DA49" s="12">
        <f t="shared" ca="1" si="289"/>
        <v>3.4426955700437238E-2</v>
      </c>
      <c r="DB49" s="45"/>
      <c r="DC49" s="12">
        <f t="shared" ca="1" si="245"/>
        <v>1.2696363369193127E-3</v>
      </c>
      <c r="DD49" s="12">
        <f t="shared" ca="1" si="293"/>
        <v>3.7299943030950557E-2</v>
      </c>
      <c r="DE49" s="1"/>
    </row>
    <row r="50" spans="1:109" x14ac:dyDescent="0.35">
      <c r="A50" t="e">
        <f>VLOOKUP(D51,#REF!,2,0)</f>
        <v>#REF!</v>
      </c>
      <c r="D50" s="89" t="s">
        <v>414</v>
      </c>
      <c r="E50" s="87" t="str">
        <f ca="1">VLOOKUP($D50,'Metric Nature'!$C:$D,2,0)&amp;IF(($F50&lt;(BA50)),"Below",IF(($F50&gt;(AZ50)),"Above","Within"))</f>
        <v>PositiveWithin</v>
      </c>
      <c r="F50" s="55">
        <f t="shared" ca="1" si="211"/>
        <v>2.9407033235738875E-2</v>
      </c>
      <c r="G50" s="55">
        <f t="shared" ca="1" si="212"/>
        <v>2.8370970012162596E-2</v>
      </c>
      <c r="H50" s="55">
        <f t="shared" ca="1" si="273"/>
        <v>3.6518427925873537E-2</v>
      </c>
      <c r="I50" s="55">
        <f t="shared" ca="1" si="274"/>
        <v>2.8075194639531984E-2</v>
      </c>
      <c r="J50" s="55">
        <f t="shared" ca="1" si="275"/>
        <v>4.7438267599098402E-2</v>
      </c>
      <c r="K50" s="48">
        <f t="shared" ca="1" si="213"/>
        <v>1.148845543377935E-3</v>
      </c>
      <c r="L50" s="56"/>
      <c r="M50" s="53" t="str">
        <f ca="1">VLOOKUP($D50,'Metric Nature'!$C:$D,2,0)&amp;IF(($N50&lt;(CA50)),"Below",IF(($N50&gt;(BZ50)),"Above","Within"))</f>
        <v>PositiveWithin</v>
      </c>
      <c r="N50" s="55">
        <f t="shared" ca="1" si="214"/>
        <v>2.9173963446217595E-2</v>
      </c>
      <c r="O50" s="55">
        <f t="shared" ca="1" si="215"/>
        <v>2.7853848118049716E-2</v>
      </c>
      <c r="P50" s="55">
        <f t="shared" ca="1" si="276"/>
        <v>4.7394360828456723E-2</v>
      </c>
      <c r="Q50" s="55">
        <f t="shared" ca="1" si="277"/>
        <v>2.7624114808772429E-2</v>
      </c>
      <c r="R50" s="48">
        <f t="shared" ca="1" si="278"/>
        <v>5.6104915874190808E-2</v>
      </c>
      <c r="S50" s="48">
        <f t="shared" ca="1" si="231"/>
        <v>1.5810791680558847E-8</v>
      </c>
      <c r="T50" s="56"/>
      <c r="U50" s="53" t="str">
        <f ca="1">VLOOKUP($D50,'Metric Nature'!$C:$D,2,0)&amp;IF(($V50&lt;(DA50)),"Below",IF(($V50&gt;(CZ50)),"Above","Within"))</f>
        <v>PositiveWithin</v>
      </c>
      <c r="V50" s="55">
        <f t="shared" ca="1" si="216"/>
        <v>3.0175604122101393E-2</v>
      </c>
      <c r="W50" s="55">
        <f t="shared" ca="1" si="217"/>
        <v>3.0105195345950488E-2</v>
      </c>
      <c r="X50" s="78">
        <f t="shared" ca="1" si="279"/>
        <v>2.3387583220042373E-3</v>
      </c>
      <c r="Y50" s="55">
        <f t="shared" ca="1" si="280"/>
        <v>2.9564768289726057E-2</v>
      </c>
      <c r="Z50" s="78">
        <f t="shared" ca="1" si="281"/>
        <v>2.0660937585890202E-2</v>
      </c>
      <c r="AA50" s="48">
        <f t="shared" ca="1" si="235"/>
        <v>5.1765936180135593E-8</v>
      </c>
      <c r="AB50" s="56"/>
      <c r="AC50" s="46" t="s">
        <v>415</v>
      </c>
      <c r="AD50" s="1"/>
      <c r="AE50" s="1"/>
      <c r="AF50" s="1"/>
      <c r="AG50" s="1"/>
      <c r="AH50" s="1"/>
      <c r="AI50" s="7" t="s">
        <v>39</v>
      </c>
      <c r="AJ50" s="145">
        <f ca="1">(SUM(OFFSET(Data!$A$1,MATCH(($AI50),Data!$C:$C,0)-1,MATCH(Weekly!AJ$9,Data!$2:$2,0)-1,2,COUNTIF(Data!$2:$2,Weekly!AJ$9))))/AJ$36</f>
        <v>3.0297798426251465E-2</v>
      </c>
      <c r="AK50" s="145">
        <f ca="1">(SUM(OFFSET(Data!$A$1,MATCH(($AI50),Data!$C:$C,0)-1,MATCH(Weekly!AK$9,Data!$2:$2,0)-1,2,COUNTIF(Data!$2:$2,Weekly!AK$9))))/AK$36</f>
        <v>3.075985084781049E-2</v>
      </c>
      <c r="AL50" s="145">
        <f ca="1">(SUM(OFFSET(Data!$A$1,MATCH(($AI50),Data!$C:$C,0)-1,MATCH(Weekly!AL$9,Data!$2:$2,0)-1,2,COUNTIF(Data!$2:$2,Weekly!AL$9))))/AL$36</f>
        <v>3.0025182177598527E-2</v>
      </c>
      <c r="AM50" s="145">
        <f ca="1">(SUM(OFFSET(Data!$A$1,MATCH(($AI50),Data!$C:$C,0)-1,MATCH(Weekly!AM$9,Data!$2:$2,0)-1,2,COUNTIF(Data!$2:$2,Weekly!AM$9))))/AM$36</f>
        <v>2.8388587064282031E-2</v>
      </c>
      <c r="AN50" s="145">
        <f ca="1">(SUM(OFFSET(Data!$A$1,MATCH(($AI50),Data!$C:$C,0)-1,MATCH(Weekly!AN$9,Data!$2:$2,0)-1,2,COUNTIF(Data!$2:$2,Weekly!AN$9))))/AN$36</f>
        <v>2.8573963329295828E-2</v>
      </c>
      <c r="AO50" s="145">
        <f ca="1">(SUM(OFFSET(Data!$A$1,MATCH(($AI50),Data!$C:$C,0)-1,MATCH(Weekly!AO$9,Data!$2:$2,0)-1,2,COUNTIF(Data!$2:$2,Weekly!AO$9))))/AO$36</f>
        <v>2.871802754324905E-2</v>
      </c>
      <c r="AP50" s="145">
        <f ca="1">(SUM(OFFSET(Data!$A$1,MATCH(($AI50),Data!$C:$C,0)-1,MATCH(Weekly!AP$9,Data!$2:$2,0)-1,2,COUNTIF(Data!$2:$2,Weekly!AP$9))))/AP$36</f>
        <v>2.9152541080919359E-2</v>
      </c>
      <c r="AQ50" s="145">
        <f ca="1">(SUM(OFFSET(Data!$A$1,MATCH(($AI50),Data!$C:$C,0)-1,MATCH(Weekly!AQ$9,Data!$2:$2,0)-1,2,COUNTIF(Data!$2:$2,Weekly!AQ$9))))/AQ$36</f>
        <v>2.7565473994835853E-2</v>
      </c>
      <c r="AR50" s="145">
        <f ca="1">(SUM(OFFSET(Data!$A$1,MATCH(($AI50),Data!$C:$C,0)-1,MATCH(Weekly!AR$9,Data!$2:$2,0)-1,2,COUNTIF(Data!$2:$2,Weekly!AR$9))))/AR$36</f>
        <v>2.726846829515071E-2</v>
      </c>
      <c r="AS50" s="145">
        <f ca="1">(SUM(OFFSET(Data!$A$1,MATCH(($AI50),Data!$C:$C,0)-1,MATCH(Weekly!AS$9,Data!$2:$2,0)-1,2,COUNTIF(Data!$2:$2,Weekly!AS$9))))/AS$36</f>
        <v>2.8370970012162596E-2</v>
      </c>
      <c r="AT50" s="145">
        <f ca="1">(SUM(OFFSET(Data!$A$1,MATCH(($AI50),Data!$C:$C,0)-1,MATCH(Weekly!AT$9,Data!$2:$2,0)-1,2,COUNTIF(Data!$2:$2,Weekly!AT$9))))/AT$36</f>
        <v>2.9407033235738875E-2</v>
      </c>
      <c r="AU50" s="145">
        <f ca="1">(SUM(OFFSET(Data!$A$1,MATCH(($AI50),Data!$C:$C,0)-1,MATCH(Weekly!AU$9,Data!$2:$2,0)-1,2,COUNTIF(Data!$2:$2,Weekly!AU$9))))/AU$36</f>
        <v>3.0979823642270355E-2</v>
      </c>
      <c r="AV50" s="14"/>
      <c r="AW50" s="12">
        <f t="shared" ca="1" si="236"/>
        <v>2.8379778538222315E-2</v>
      </c>
      <c r="AX50" s="12">
        <f t="shared" ca="1" si="237"/>
        <v>2.9716107706668701E-2</v>
      </c>
      <c r="AY50" s="12">
        <f t="shared" ca="1" si="282"/>
        <v>1.336329168446386E-3</v>
      </c>
      <c r="AZ50" s="12">
        <f t="shared" ca="1" si="283"/>
        <v>3.0718354583003489E-2</v>
      </c>
      <c r="BA50" s="12">
        <f t="shared" ca="1" si="284"/>
        <v>2.7377531661887528E-2</v>
      </c>
      <c r="BB50" s="14"/>
      <c r="BC50" s="12">
        <f t="shared" ca="1" si="238"/>
        <v>1.148845543377935E-3</v>
      </c>
      <c r="BD50" s="12">
        <f t="shared" ca="1" si="291"/>
        <v>2.8075194639531984E-2</v>
      </c>
      <c r="BE50" s="104"/>
      <c r="BF50" s="104"/>
      <c r="BG50" s="1"/>
      <c r="BH50" s="7" t="s">
        <v>39</v>
      </c>
      <c r="BI50" s="7" t="s">
        <v>3</v>
      </c>
      <c r="BJ50" s="145">
        <f ca="1">(SUM(OFFSET(Data!$A$1,MATCH(($BH50&amp;$BI50),Data!$B:$B,0)-1,MATCH(Weekly!BJ$9,Data!$2:$2,0)-1,1,COUNTIF(Data!$2:$2,Weekly!BJ$9))))/BJ$36</f>
        <v>2.9879581305806476E-2</v>
      </c>
      <c r="BK50" s="145">
        <f ca="1">(SUM(OFFSET(Data!$A$1,MATCH(($BH50&amp;$BI50),Data!$B:$B,0)-1,MATCH(Weekly!BK$9,Data!$2:$2,0)-1,1,COUNTIF(Data!$2:$2,Weekly!BK$9))))/BK$36</f>
        <v>3.0504634149281073E-2</v>
      </c>
      <c r="BL50" s="145">
        <f ca="1">(SUM(OFFSET(Data!$A$1,MATCH(($BH50&amp;$BI50),Data!$B:$B,0)-1,MATCH(Weekly!BL$9,Data!$2:$2,0)-1,1,COUNTIF(Data!$2:$2,Weekly!BL$9))))/BL$36</f>
        <v>2.9554770549636799E-2</v>
      </c>
      <c r="BM50" s="145">
        <f ca="1">(SUM(OFFSET(Data!$A$1,MATCH(($BH50&amp;$BI50),Data!$B:$B,0)-1,MATCH(Weekly!BM$9,Data!$2:$2,0)-1,1,COUNTIF(Data!$2:$2,Weekly!BM$9))))/BM$36</f>
        <v>2.7869795360583993E-2</v>
      </c>
      <c r="BN50" s="145">
        <f ca="1">(SUM(OFFSET(Data!$A$1,MATCH(($BH50&amp;$BI50),Data!$B:$B,0)-1,MATCH(Weekly!BN$9,Data!$2:$2,0)-1,1,COUNTIF(Data!$2:$2,Weekly!BN$9))))/BN$36</f>
        <v>2.8162796023353708E-2</v>
      </c>
      <c r="BO50" s="145">
        <f ca="1">(SUM(OFFSET(Data!$A$1,MATCH(($BH50&amp;$BI50),Data!$B:$B,0)-1,MATCH(Weekly!BO$9,Data!$2:$2,0)-1,1,COUNTIF(Data!$2:$2,Weekly!BO$9))))/BO$36</f>
        <v>2.8295134901216691E-2</v>
      </c>
      <c r="BP50" s="145">
        <f ca="1">(SUM(OFFSET(Data!$A$1,MATCH(($BH50&amp;$BI50),Data!$B:$B,0)-1,MATCH(Weekly!BP$9,Data!$2:$2,0)-1,1,COUNTIF(Data!$2:$2,Weekly!BP$9))))/BP$36</f>
        <v>2.8877501183808964E-2</v>
      </c>
      <c r="BQ50" s="145">
        <f ca="1">(SUM(OFFSET(Data!$A$1,MATCH(($BH50&amp;$BI50),Data!$B:$B,0)-1,MATCH(Weekly!BQ$9,Data!$2:$2,0)-1,1,COUNTIF(Data!$2:$2,Weekly!BQ$9))))/BQ$36</f>
        <v>2.6954223399072989E-2</v>
      </c>
      <c r="BR50" s="145">
        <f ca="1">(SUM(OFFSET(Data!$A$1,MATCH(($BH50&amp;$BI50),Data!$B:$B,0)-1,MATCH(Weekly!BR$9,Data!$2:$2,0)-1,1,COUNTIF(Data!$2:$2,Weekly!BR$9))))/BR$36</f>
        <v>2.6866864819768212E-2</v>
      </c>
      <c r="BS50" s="145">
        <f ca="1">(SUM(OFFSET(Data!$A$1,MATCH(($BH50&amp;$BI50),Data!$B:$B,0)-1,MATCH(Weekly!BS$9,Data!$2:$2,0)-1,1,COUNTIF(Data!$2:$2,Weekly!BS$9))))/BS$36</f>
        <v>2.7853848118049716E-2</v>
      </c>
      <c r="BT50" s="145">
        <f ca="1">(SUM(OFFSET(Data!$A$1,MATCH(($BH50&amp;$BI50),Data!$B:$B,0)-1,MATCH(Weekly!BT$9,Data!$2:$2,0)-1,1,COUNTIF(Data!$2:$2,Weekly!BT$9))))/BT$36</f>
        <v>2.9173963446217595E-2</v>
      </c>
      <c r="BU50" s="145">
        <f ca="1">(SUM(OFFSET(Data!$A$1,MATCH(($BH50&amp;$BI50),Data!$B:$B,0)-1,MATCH(Weekly!BU$9,Data!$2:$2,0)-1,1,COUNTIF(Data!$2:$2,Weekly!BU$9))))/BU$36</f>
        <v>3.0327392363730814E-2</v>
      </c>
      <c r="BV50" s="13"/>
      <c r="BW50" s="12">
        <f t="shared" ca="1" si="239"/>
        <v>2.7861821739316853E-2</v>
      </c>
      <c r="BX50" s="12">
        <f t="shared" ca="1" si="240"/>
        <v>2.9364366997927195E-2</v>
      </c>
      <c r="BY50" s="12">
        <f t="shared" ca="1" si="285"/>
        <v>1.5025452586103424E-3</v>
      </c>
      <c r="BZ50" s="12">
        <f t="shared" ca="1" si="286"/>
        <v>3.049127594188495E-2</v>
      </c>
      <c r="CA50" s="12">
        <f t="shared" ca="1" si="290"/>
        <v>2.6734912795359098E-2</v>
      </c>
      <c r="CB50" s="43"/>
      <c r="CC50" s="12">
        <f t="shared" ca="1" si="242"/>
        <v>1.1743300790276721E-3</v>
      </c>
      <c r="CD50" s="12">
        <f t="shared" ca="1" si="292"/>
        <v>2.7624114808772429E-2</v>
      </c>
      <c r="CE50" s="104"/>
      <c r="CF50" s="104"/>
      <c r="CG50" s="1"/>
      <c r="CH50" s="7" t="s">
        <v>39</v>
      </c>
      <c r="CI50" s="7" t="s">
        <v>4</v>
      </c>
      <c r="CJ50" s="145">
        <f ca="1">(SUM(OFFSET(Data!$A$1,MATCH(($CH50&amp;$CI50),Data!$B:$B,0)-1,MATCH(Weekly!CJ$9,Data!$2:$2,0)-1,1,COUNTIF(Data!$2:$2,Weekly!CJ$9))))/CJ$36</f>
        <v>3.1705070527605871E-2</v>
      </c>
      <c r="CK50" s="145">
        <f ca="1">(SUM(OFFSET(Data!$A$1,MATCH(($CH50&amp;$CI50),Data!$B:$B,0)-1,MATCH(Weekly!CK$9,Data!$2:$2,0)-1,1,COUNTIF(Data!$2:$2,Weekly!CK$9))))/CK$36</f>
        <v>3.161981497575516E-2</v>
      </c>
      <c r="CL50" s="145">
        <f ca="1">(SUM(OFFSET(Data!$A$1,MATCH(($CH50&amp;$CI50),Data!$B:$B,0)-1,MATCH(Weekly!CL$9,Data!$2:$2,0)-1,1,COUNTIF(Data!$2:$2,Weekly!CL$9))))/CL$36</f>
        <v>3.1620051430204132E-2</v>
      </c>
      <c r="CM50" s="145">
        <f ca="1">(SUM(OFFSET(Data!$A$1,MATCH(($CH50&amp;$CI50),Data!$B:$B,0)-1,MATCH(Weekly!CM$9,Data!$2:$2,0)-1,1,COUNTIF(Data!$2:$2,Weekly!CM$9))))/CM$36</f>
        <v>3.0069498935096962E-2</v>
      </c>
      <c r="CN50" s="145">
        <f ca="1">(SUM(OFFSET(Data!$A$1,MATCH(($CH50&amp;$CI50),Data!$B:$B,0)-1,MATCH(Weekly!CN$9,Data!$2:$2,0)-1,1,COUNTIF(Data!$2:$2,Weekly!CN$9))))/CN$36</f>
        <v>2.9926678472675303E-2</v>
      </c>
      <c r="CO50" s="145">
        <f ca="1">(SUM(OFFSET(Data!$A$1,MATCH(($CH50&amp;$CI50),Data!$B:$B,0)-1,MATCH(Weekly!CO$9,Data!$2:$2,0)-1,1,COUNTIF(Data!$2:$2,Weekly!CO$9))))/CO$36</f>
        <v>3.0130480705850587E-2</v>
      </c>
      <c r="CP50" s="145">
        <f ca="1">(SUM(OFFSET(Data!$A$1,MATCH(($CH50&amp;$CI50),Data!$B:$B,0)-1,MATCH(Weekly!CP$9,Data!$2:$2,0)-1,1,COUNTIF(Data!$2:$2,Weekly!CP$9))))/CP$36</f>
        <v>3.0066393186049194E-2</v>
      </c>
      <c r="CQ50" s="145">
        <f ca="1">(SUM(OFFSET(Data!$A$1,MATCH(($CH50&amp;$CI50),Data!$B:$B,0)-1,MATCH(Weekly!CQ$9,Data!$2:$2,0)-1,1,COUNTIF(Data!$2:$2,Weekly!CQ$9))))/CQ$36</f>
        <v>2.9552903539448304E-2</v>
      </c>
      <c r="CR50" s="145">
        <f ca="1">(SUM(OFFSET(Data!$A$1,MATCH(($CH50&amp;$CI50),Data!$B:$B,0)-1,MATCH(Weekly!CR$9,Data!$2:$2,0)-1,1,COUNTIF(Data!$2:$2,Weekly!CR$9))))/CR$36</f>
        <v>2.8586905107038773E-2</v>
      </c>
      <c r="CS50" s="145">
        <f ca="1">(SUM(OFFSET(Data!$A$1,MATCH(($CH50&amp;$CI50),Data!$B:$B,0)-1,MATCH(Weekly!CS$9,Data!$2:$2,0)-1,1,COUNTIF(Data!$2:$2,Weekly!CS$9))))/CS$36</f>
        <v>3.0105195345950488E-2</v>
      </c>
      <c r="CT50" s="145">
        <f ca="1">(SUM(OFFSET(Data!$A$1,MATCH(($CH50&amp;$CI50),Data!$B:$B,0)-1,MATCH(Weekly!CT$9,Data!$2:$2,0)-1,1,COUNTIF(Data!$2:$2,Weekly!CT$9))))/CT$36</f>
        <v>3.0175604122101393E-2</v>
      </c>
      <c r="CU50" s="145">
        <f ca="1">(SUM(OFFSET(Data!$A$1,MATCH(($CH50&amp;$CI50),Data!$B:$B,0)-1,MATCH(Weekly!CU$9,Data!$2:$2,0)-1,1,COUNTIF(Data!$2:$2,Weekly!CU$9))))/CU$36</f>
        <v>3.3210020082443718E-2</v>
      </c>
      <c r="CW50" s="12">
        <f t="shared" ca="1" si="243"/>
        <v>2.999653582936225E-2</v>
      </c>
      <c r="CX50" s="12">
        <f t="shared" ca="1" si="244"/>
        <v>3.0897709548928277E-2</v>
      </c>
      <c r="CY50" s="12">
        <f t="shared" ca="1" si="287"/>
        <v>9.0117371956602646E-4</v>
      </c>
      <c r="CZ50" s="12">
        <f t="shared" ca="1" si="288"/>
        <v>3.1573589838602797E-2</v>
      </c>
      <c r="DA50" s="12">
        <f t="shared" ca="1" si="289"/>
        <v>2.932065553968773E-2</v>
      </c>
      <c r="DB50" s="45"/>
      <c r="DC50" s="12">
        <f t="shared" ca="1" si="245"/>
        <v>1.1871636003937145E-3</v>
      </c>
      <c r="DD50" s="12">
        <f t="shared" ca="1" si="293"/>
        <v>2.9564768289726057E-2</v>
      </c>
      <c r="DE50" s="1"/>
    </row>
    <row r="51" spans="1:109" x14ac:dyDescent="0.35">
      <c r="A51" t="e">
        <f>VLOOKUP(D52,#REF!,2,0)</f>
        <v>#REF!</v>
      </c>
      <c r="D51" s="89" t="s">
        <v>419</v>
      </c>
      <c r="E51" s="87" t="str">
        <f ca="1">VLOOKUP($D51,'Metric Nature'!$C:$D,2,0)&amp;IF(($F51&lt;(BA51)),"Below",IF(($F51&gt;(AZ51)),"Above","Within"))</f>
        <v>PositiveWithin</v>
      </c>
      <c r="F51" s="55">
        <f t="shared" ca="1" si="211"/>
        <v>1.1491794684477181E-2</v>
      </c>
      <c r="G51" s="55">
        <f t="shared" ca="1" si="212"/>
        <v>1.150393930972755E-2</v>
      </c>
      <c r="H51" s="55">
        <f t="shared" ca="1" si="273"/>
        <v>-1.0556927434500569E-3</v>
      </c>
      <c r="I51" s="55">
        <f t="shared" ca="1" si="274"/>
        <v>1.1676997346157793E-2</v>
      </c>
      <c r="J51" s="55">
        <f t="shared" ca="1" si="275"/>
        <v>-1.5860469621631897E-2</v>
      </c>
      <c r="K51" s="48">
        <f t="shared" ca="1" si="213"/>
        <v>3.1742547803110041E-4</v>
      </c>
      <c r="L51" s="56"/>
      <c r="M51" s="53" t="str">
        <f ca="1">VLOOKUP($D51,'Metric Nature'!$C:$D,2,0)&amp;IF(($N51&lt;(CA51)),"Below",IF(($N51&gt;(BZ51)),"Above","Within"))</f>
        <v>PositiveWithin</v>
      </c>
      <c r="N51" s="55">
        <f t="shared" ca="1" si="214"/>
        <v>1.1410107786794268E-2</v>
      </c>
      <c r="O51" s="55">
        <f t="shared" ca="1" si="215"/>
        <v>1.139922833830361E-2</v>
      </c>
      <c r="P51" s="55">
        <f t="shared" ca="1" si="276"/>
        <v>9.544021900237627E-4</v>
      </c>
      <c r="Q51" s="55">
        <f t="shared" ca="1" si="277"/>
        <v>1.146368529664763E-2</v>
      </c>
      <c r="R51" s="48">
        <f t="shared" ca="1" si="278"/>
        <v>-4.6736724244366371E-3</v>
      </c>
      <c r="S51" s="48">
        <f t="shared" ca="1" si="231"/>
        <v>3.6092625694084518E-9</v>
      </c>
      <c r="T51" s="56"/>
      <c r="U51" s="53" t="str">
        <f ca="1">VLOOKUP($D51,'Metric Nature'!$C:$D,2,0)&amp;IF(($V51&lt;(DA51)),"Below",IF(($V51&gt;(CZ51)),"Above","Within"))</f>
        <v>PositiveWithin</v>
      </c>
      <c r="V51" s="55">
        <f t="shared" ca="1" si="216"/>
        <v>1.1761165380204478E-2</v>
      </c>
      <c r="W51" s="55">
        <f t="shared" ca="1" si="217"/>
        <v>1.185509910674303E-2</v>
      </c>
      <c r="X51" s="78">
        <f t="shared" ca="1" si="279"/>
        <v>-7.9234872431495854E-3</v>
      </c>
      <c r="Y51" s="55">
        <f t="shared" ca="1" si="280"/>
        <v>1.2381404829161845E-2</v>
      </c>
      <c r="Z51" s="78">
        <f t="shared" ca="1" si="281"/>
        <v>-5.0094432539393392E-2</v>
      </c>
      <c r="AA51" s="48">
        <f t="shared" ca="1" si="235"/>
        <v>2.468737792447022E-8</v>
      </c>
      <c r="AB51" s="56"/>
      <c r="AC51" s="46" t="s">
        <v>420</v>
      </c>
      <c r="AD51" s="1"/>
      <c r="AE51" s="1"/>
      <c r="AF51" s="1"/>
      <c r="AG51" s="1"/>
      <c r="AH51" s="1"/>
      <c r="AI51" s="7" t="s">
        <v>40</v>
      </c>
      <c r="AJ51" s="145">
        <f ca="1">(SUM(OFFSET(Data!$A$1,MATCH(($AI51),Data!$C:$C,0)-1,MATCH(Weekly!AJ$9,Data!$2:$2,0)-1,2,COUNTIF(Data!$2:$2,Weekly!AJ$9))))/AJ$36</f>
        <v>1.0831728891121157E-2</v>
      </c>
      <c r="AK51" s="145">
        <f ca="1">(SUM(OFFSET(Data!$A$1,MATCH(($AI51),Data!$C:$C,0)-1,MATCH(Weekly!AK$9,Data!$2:$2,0)-1,2,COUNTIF(Data!$2:$2,Weekly!AK$9))))/AK$36</f>
        <v>1.1556320565677895E-2</v>
      </c>
      <c r="AL51" s="145">
        <f ca="1">(SUM(OFFSET(Data!$A$1,MATCH(($AI51),Data!$C:$C,0)-1,MATCH(Weekly!AL$9,Data!$2:$2,0)-1,2,COUNTIF(Data!$2:$2,Weekly!AL$9))))/AL$36</f>
        <v>1.1707091322904935E-2</v>
      </c>
      <c r="AM51" s="145">
        <f ca="1">(SUM(OFFSET(Data!$A$1,MATCH(($AI51),Data!$C:$C,0)-1,MATCH(Weekly!AM$9,Data!$2:$2,0)-1,2,COUNTIF(Data!$2:$2,Weekly!AM$9))))/AM$36</f>
        <v>1.135146924693659E-2</v>
      </c>
      <c r="AN51" s="145">
        <f ca="1">(SUM(OFFSET(Data!$A$1,MATCH(($AI51),Data!$C:$C,0)-1,MATCH(Weekly!AN$9,Data!$2:$2,0)-1,2,COUNTIF(Data!$2:$2,Weekly!AN$9))))/AN$36</f>
        <v>1.124708276527599E-2</v>
      </c>
      <c r="AO51" s="145">
        <f ca="1">(SUM(OFFSET(Data!$A$1,MATCH(($AI51),Data!$C:$C,0)-1,MATCH(Weekly!AO$9,Data!$2:$2,0)-1,2,COUNTIF(Data!$2:$2,Weekly!AO$9))))/AO$36</f>
        <v>1.0827358797846605E-2</v>
      </c>
      <c r="AP51" s="145">
        <f ca="1">(SUM(OFFSET(Data!$A$1,MATCH(($AI51),Data!$C:$C,0)-1,MATCH(Weekly!AP$9,Data!$2:$2,0)-1,2,COUNTIF(Data!$2:$2,Weekly!AP$9))))/AP$36</f>
        <v>1.1847388410254652E-2</v>
      </c>
      <c r="AQ51" s="145">
        <f ca="1">(SUM(OFFSET(Data!$A$1,MATCH(($AI51),Data!$C:$C,0)-1,MATCH(Weekly!AQ$9,Data!$2:$2,0)-1,2,COUNTIF(Data!$2:$2,Weekly!AQ$9))))/AQ$36</f>
        <v>1.1812984138694209E-2</v>
      </c>
      <c r="AR51" s="145">
        <f ca="1">(SUM(OFFSET(Data!$A$1,MATCH(($AI51),Data!$C:$C,0)-1,MATCH(Weekly!AR$9,Data!$2:$2,0)-1,2,COUNTIF(Data!$2:$2,Weekly!AR$9))))/AR$36</f>
        <v>1.1557213372023634E-2</v>
      </c>
      <c r="AS51" s="145">
        <f ca="1">(SUM(OFFSET(Data!$A$1,MATCH(($AI51),Data!$C:$C,0)-1,MATCH(Weekly!AS$9,Data!$2:$2,0)-1,2,COUNTIF(Data!$2:$2,Weekly!AS$9))))/AS$36</f>
        <v>1.150393930972755E-2</v>
      </c>
      <c r="AT51" s="145">
        <f ca="1">(SUM(OFFSET(Data!$A$1,MATCH(($AI51),Data!$C:$C,0)-1,MATCH(Weekly!AT$9,Data!$2:$2,0)-1,2,COUNTIF(Data!$2:$2,Weekly!AT$9))))/AT$36</f>
        <v>1.1491794684477181E-2</v>
      </c>
      <c r="AU51" s="145">
        <f ca="1">(SUM(OFFSET(Data!$A$1,MATCH(($AI51),Data!$C:$C,0)-1,MATCH(Weekly!AU$9,Data!$2:$2,0)-1,2,COUNTIF(Data!$2:$2,Weekly!AU$9))))/AU$36</f>
        <v>1.1329764074887444E-2</v>
      </c>
      <c r="AV51" s="14"/>
      <c r="AW51" s="12">
        <f t="shared" ca="1" si="236"/>
        <v>1.129927600610629E-2</v>
      </c>
      <c r="AX51" s="12">
        <f t="shared" ca="1" si="237"/>
        <v>1.1632152347464285E-2</v>
      </c>
      <c r="AY51" s="12">
        <f t="shared" ca="1" si="282"/>
        <v>3.32876341357995E-4</v>
      </c>
      <c r="AZ51" s="12">
        <f t="shared" ca="1" si="283"/>
        <v>1.1881809603482781E-2</v>
      </c>
      <c r="BA51" s="12">
        <f t="shared" ca="1" si="284"/>
        <v>1.1049618750087793E-2</v>
      </c>
      <c r="BB51" s="14"/>
      <c r="BC51" s="12">
        <f t="shared" ca="1" si="238"/>
        <v>3.1742547803110041E-4</v>
      </c>
      <c r="BD51" s="12">
        <f t="shared" ca="1" si="291"/>
        <v>1.1676997346157793E-2</v>
      </c>
      <c r="BE51" s="104"/>
      <c r="BF51" s="104"/>
      <c r="BG51" s="1"/>
      <c r="BH51" s="7" t="s">
        <v>40</v>
      </c>
      <c r="BI51" s="7" t="s">
        <v>3</v>
      </c>
      <c r="BJ51" s="145">
        <f ca="1">(SUM(OFFSET(Data!$A$1,MATCH(($BH51&amp;$BI51),Data!$B:$B,0)-1,MATCH(Weekly!BJ$9,Data!$2:$2,0)-1,1,COUNTIF(Data!$2:$2,Weekly!BJ$9))))/BJ$36</f>
        <v>1.0707151599059815E-2</v>
      </c>
      <c r="BK51" s="145">
        <f ca="1">(SUM(OFFSET(Data!$A$1,MATCH(($BH51&amp;$BI51),Data!$B:$B,0)-1,MATCH(Weekly!BK$9,Data!$2:$2,0)-1,1,COUNTIF(Data!$2:$2,Weekly!BK$9))))/BK$36</f>
        <v>1.129792337081631E-2</v>
      </c>
      <c r="BL51" s="145">
        <f ca="1">(SUM(OFFSET(Data!$A$1,MATCH(($BH51&amp;$BI51),Data!$B:$B,0)-1,MATCH(Weekly!BL$9,Data!$2:$2,0)-1,1,COUNTIF(Data!$2:$2,Weekly!BL$9))))/BL$36</f>
        <v>1.1377123554157214E-2</v>
      </c>
      <c r="BM51" s="145">
        <f ca="1">(SUM(OFFSET(Data!$A$1,MATCH(($BH51&amp;$BI51),Data!$B:$B,0)-1,MATCH(Weekly!BM$9,Data!$2:$2,0)-1,1,COUNTIF(Data!$2:$2,Weekly!BM$9))))/BM$36</f>
        <v>1.1090401148610079E-2</v>
      </c>
      <c r="BN51" s="145">
        <f ca="1">(SUM(OFFSET(Data!$A$1,MATCH(($BH51&amp;$BI51),Data!$B:$B,0)-1,MATCH(Weekly!BN$9,Data!$2:$2,0)-1,1,COUNTIF(Data!$2:$2,Weekly!BN$9))))/BN$36</f>
        <v>1.1162184558505853E-2</v>
      </c>
      <c r="BO51" s="145">
        <f ca="1">(SUM(OFFSET(Data!$A$1,MATCH(($BH51&amp;$BI51),Data!$B:$B,0)-1,MATCH(Weekly!BO$9,Data!$2:$2,0)-1,1,COUNTIF(Data!$2:$2,Weekly!BO$9))))/BO$36</f>
        <v>1.0773550944320406E-2</v>
      </c>
      <c r="BP51" s="145">
        <f ca="1">(SUM(OFFSET(Data!$A$1,MATCH(($BH51&amp;$BI51),Data!$B:$B,0)-1,MATCH(Weekly!BP$9,Data!$2:$2,0)-1,1,COUNTIF(Data!$2:$2,Weekly!BP$9))))/BP$36</f>
        <v>1.1664546966845912E-2</v>
      </c>
      <c r="BQ51" s="145">
        <f ca="1">(SUM(OFFSET(Data!$A$1,MATCH(($BH51&amp;$BI51),Data!$B:$B,0)-1,MATCH(Weekly!BQ$9,Data!$2:$2,0)-1,1,COUNTIF(Data!$2:$2,Weekly!BQ$9))))/BQ$36</f>
        <v>1.147911813363044E-2</v>
      </c>
      <c r="BR51" s="145">
        <f ca="1">(SUM(OFFSET(Data!$A$1,MATCH(($BH51&amp;$BI51),Data!$B:$B,0)-1,MATCH(Weekly!BR$9,Data!$2:$2,0)-1,1,COUNTIF(Data!$2:$2,Weekly!BR$9))))/BR$36</f>
        <v>1.1324472992537886E-2</v>
      </c>
      <c r="BS51" s="145">
        <f ca="1">(SUM(OFFSET(Data!$A$1,MATCH(($BH51&amp;$BI51),Data!$B:$B,0)-1,MATCH(Weekly!BS$9,Data!$2:$2,0)-1,1,COUNTIF(Data!$2:$2,Weekly!BS$9))))/BS$36</f>
        <v>1.139922833830361E-2</v>
      </c>
      <c r="BT51" s="145">
        <f ca="1">(SUM(OFFSET(Data!$A$1,MATCH(($BH51&amp;$BI51),Data!$B:$B,0)-1,MATCH(Weekly!BT$9,Data!$2:$2,0)-1,1,COUNTIF(Data!$2:$2,Weekly!BT$9))))/BT$36</f>
        <v>1.1410107786794268E-2</v>
      </c>
      <c r="BU51" s="145">
        <f ca="1">(SUM(OFFSET(Data!$A$1,MATCH(($BH51&amp;$BI51),Data!$B:$B,0)-1,MATCH(Weekly!BU$9,Data!$2:$2,0)-1,1,COUNTIF(Data!$2:$2,Weekly!BU$9))))/BU$36</f>
        <v>1.1131587735464002E-2</v>
      </c>
      <c r="BV51" s="13"/>
      <c r="BW51" s="12">
        <f t="shared" ca="1" si="239"/>
        <v>1.1126292853557967E-2</v>
      </c>
      <c r="BX51" s="12">
        <f t="shared" ca="1" si="240"/>
        <v>1.1404668062548938E-2</v>
      </c>
      <c r="BY51" s="12">
        <f t="shared" ca="1" si="285"/>
        <v>2.7837520899097121E-4</v>
      </c>
      <c r="BZ51" s="12">
        <f t="shared" ca="1" si="286"/>
        <v>1.1613449469292166E-2</v>
      </c>
      <c r="CA51" s="12">
        <f t="shared" ca="1" si="290"/>
        <v>1.0917511446814739E-2</v>
      </c>
      <c r="CB51" s="43"/>
      <c r="CC51" s="12">
        <f t="shared" ca="1" si="242"/>
        <v>2.6807421690190999E-4</v>
      </c>
      <c r="CD51" s="12">
        <f t="shared" ca="1" si="292"/>
        <v>1.146368529664763E-2</v>
      </c>
      <c r="CE51" s="104"/>
      <c r="CF51" s="104"/>
      <c r="CG51" s="1"/>
      <c r="CH51" s="7" t="s">
        <v>40</v>
      </c>
      <c r="CI51" s="7" t="s">
        <v>4</v>
      </c>
      <c r="CJ51" s="145">
        <f ca="1">(SUM(OFFSET(Data!$A$1,MATCH(($CH51&amp;$CI51),Data!$B:$B,0)-1,MATCH(Weekly!CJ$9,Data!$2:$2,0)-1,1,COUNTIF(Data!$2:$2,Weekly!CJ$9))))/CJ$36</f>
        <v>1.1250922986747052E-2</v>
      </c>
      <c r="CK51" s="145">
        <f ca="1">(SUM(OFFSET(Data!$A$1,MATCH(($CH51&amp;$CI51),Data!$B:$B,0)-1,MATCH(Weekly!CK$9,Data!$2:$2,0)-1,1,COUNTIF(Data!$2:$2,Weekly!CK$9))))/CK$36</f>
        <v>1.2427001518855741E-2</v>
      </c>
      <c r="CL51" s="145">
        <f ca="1">(SUM(OFFSET(Data!$A$1,MATCH(($CH51&amp;$CI51),Data!$B:$B,0)-1,MATCH(Weekly!CL$9,Data!$2:$2,0)-1,1,COUNTIF(Data!$2:$2,Weekly!CL$9))))/CL$36</f>
        <v>1.282580399377758E-2</v>
      </c>
      <c r="CM51" s="145">
        <f ca="1">(SUM(OFFSET(Data!$A$1,MATCH(($CH51&amp;$CI51),Data!$B:$B,0)-1,MATCH(Weekly!CM$9,Data!$2:$2,0)-1,1,COUNTIF(Data!$2:$2,Weekly!CM$9))))/CM$36</f>
        <v>1.219734334715839E-2</v>
      </c>
      <c r="CN51" s="145">
        <f ca="1">(SUM(OFFSET(Data!$A$1,MATCH(($CH51&amp;$CI51),Data!$B:$B,0)-1,MATCH(Weekly!CN$9,Data!$2:$2,0)-1,1,COUNTIF(Data!$2:$2,Weekly!CN$9))))/CN$36</f>
        <v>1.1526392642992513E-2</v>
      </c>
      <c r="CO51" s="145">
        <f ca="1">(SUM(OFFSET(Data!$A$1,MATCH(($CH51&amp;$CI51),Data!$B:$B,0)-1,MATCH(Weekly!CO$9,Data!$2:$2,0)-1,1,COUNTIF(Data!$2:$2,Weekly!CO$9))))/CO$36</f>
        <v>1.1007075977414052E-2</v>
      </c>
      <c r="CP51" s="145">
        <f ca="1">(SUM(OFFSET(Data!$A$1,MATCH(($CH51&amp;$CI51),Data!$B:$B,0)-1,MATCH(Weekly!CP$9,Data!$2:$2,0)-1,1,COUNTIF(Data!$2:$2,Weekly!CP$9))))/CP$36</f>
        <v>1.2454900410220926E-2</v>
      </c>
      <c r="CQ51" s="145">
        <f ca="1">(SUM(OFFSET(Data!$A$1,MATCH(($CH51&amp;$CI51),Data!$B:$B,0)-1,MATCH(Weekly!CQ$9,Data!$2:$2,0)-1,1,COUNTIF(Data!$2:$2,Weekly!CQ$9))))/CQ$36</f>
        <v>1.2898521178666082E-2</v>
      </c>
      <c r="CR51" s="145">
        <f ca="1">(SUM(OFFSET(Data!$A$1,MATCH(($CH51&amp;$CI51),Data!$B:$B,0)-1,MATCH(Weekly!CR$9,Data!$2:$2,0)-1,1,COUNTIF(Data!$2:$2,Weekly!CR$9))))/CR$36</f>
        <v>1.2321284160092772E-2</v>
      </c>
      <c r="CS51" s="145">
        <f ca="1">(SUM(OFFSET(Data!$A$1,MATCH(($CH51&amp;$CI51),Data!$B:$B,0)-1,MATCH(Weekly!CS$9,Data!$2:$2,0)-1,1,COUNTIF(Data!$2:$2,Weekly!CS$9))))/CS$36</f>
        <v>1.185509910674303E-2</v>
      </c>
      <c r="CT51" s="145">
        <f ca="1">(SUM(OFFSET(Data!$A$1,MATCH(($CH51&amp;$CI51),Data!$B:$B,0)-1,MATCH(Weekly!CT$9,Data!$2:$2,0)-1,1,COUNTIF(Data!$2:$2,Weekly!CT$9))))/CT$36</f>
        <v>1.1761165380204478E-2</v>
      </c>
      <c r="CU51" s="145">
        <f ca="1">(SUM(OFFSET(Data!$A$1,MATCH(($CH51&amp;$CI51),Data!$B:$B,0)-1,MATCH(Weekly!CU$9,Data!$2:$2,0)-1,1,COUNTIF(Data!$2:$2,Weekly!CU$9))))/CU$36</f>
        <v>1.2007187400908994E-2</v>
      </c>
      <c r="CW51" s="12">
        <f t="shared" ca="1" si="243"/>
        <v>1.1643779011598496E-2</v>
      </c>
      <c r="CX51" s="12">
        <f t="shared" ca="1" si="244"/>
        <v>1.2440950964538334E-2</v>
      </c>
      <c r="CY51" s="12">
        <f t="shared" ca="1" si="287"/>
        <v>7.9717195293983745E-4</v>
      </c>
      <c r="CZ51" s="12">
        <f t="shared" ca="1" si="288"/>
        <v>1.3038829929243212E-2</v>
      </c>
      <c r="DA51" s="12">
        <f t="shared" ca="1" si="289"/>
        <v>1.1045900046893618E-2</v>
      </c>
      <c r="DB51" s="45"/>
      <c r="DC51" s="12">
        <f t="shared" ca="1" si="245"/>
        <v>5.6616297557351752E-4</v>
      </c>
      <c r="DD51" s="12">
        <f t="shared" ca="1" si="293"/>
        <v>1.2381404829161845E-2</v>
      </c>
      <c r="DE51" s="1"/>
    </row>
    <row r="52" spans="1:109" x14ac:dyDescent="0.35">
      <c r="A52" t="e">
        <f>VLOOKUP(D54,#REF!,2,0)</f>
        <v>#REF!</v>
      </c>
      <c r="D52" s="89" t="s">
        <v>424</v>
      </c>
      <c r="E52" s="87" t="str">
        <f ca="1">VLOOKUP($D52,'Metric Nature'!$C:$D,2,0)&amp;IF(($F52&lt;(BA52)),"Below",IF(($F52&gt;(AZ52)),"Above","Within"))</f>
        <v>PositiveWithin</v>
      </c>
      <c r="F52" s="55">
        <f t="shared" ca="1" si="211"/>
        <v>1.657907138274376E-3</v>
      </c>
      <c r="G52" s="55">
        <f t="shared" ca="1" si="212"/>
        <v>1.6836353530942439E-3</v>
      </c>
      <c r="H52" s="55">
        <f t="shared" ca="1" si="273"/>
        <v>-1.5281346268111836E-2</v>
      </c>
      <c r="I52" s="55">
        <f t="shared" ca="1" si="274"/>
        <v>1.7974832485374544E-3</v>
      </c>
      <c r="J52" s="55">
        <f t="shared" ca="1" si="275"/>
        <v>-7.7650854535999875E-2</v>
      </c>
      <c r="K52" s="48">
        <f t="shared" ca="1" si="213"/>
        <v>1.2796372600442751E-4</v>
      </c>
      <c r="L52" s="56"/>
      <c r="M52" s="53" t="str">
        <f ca="1">VLOOKUP($D52,'Metric Nature'!$C:$D,2,0)&amp;IF(($N52&lt;(CA52)),"Below",IF(($N52&gt;(BZ52)),"Above","Within"))</f>
        <v>PositiveWithin</v>
      </c>
      <c r="N52" s="55">
        <f t="shared" ca="1" si="214"/>
        <v>1.6180351725328663E-3</v>
      </c>
      <c r="O52" s="55">
        <f t="shared" ca="1" si="215"/>
        <v>1.6913774887495285E-3</v>
      </c>
      <c r="P52" s="55">
        <f t="shared" ca="1" si="276"/>
        <v>-4.3362476268314097E-2</v>
      </c>
      <c r="Q52" s="55">
        <f t="shared" ca="1" si="277"/>
        <v>1.780082772058073E-3</v>
      </c>
      <c r="R52" s="48">
        <f t="shared" ca="1" si="278"/>
        <v>-9.1033744086996882E-2</v>
      </c>
      <c r="S52" s="48">
        <f t="shared" ca="1" si="231"/>
        <v>1.7840058368921331E-9</v>
      </c>
      <c r="T52" s="56"/>
      <c r="U52" s="53" t="str">
        <f ca="1">VLOOKUP($D52,'Metric Nature'!$C:$D,2,0)&amp;IF(($V52&lt;(DA52)),"Below",IF(($V52&gt;(CZ52)),"Above","Within"))</f>
        <v>PositiveWithin</v>
      </c>
      <c r="V52" s="55">
        <f t="shared" ca="1" si="216"/>
        <v>1.7893889236825623E-3</v>
      </c>
      <c r="W52" s="55">
        <f t="shared" ca="1" si="217"/>
        <v>1.6576712468673155E-3</v>
      </c>
      <c r="X52" s="78">
        <f t="shared" ca="1" si="279"/>
        <v>7.9459468856788243E-2</v>
      </c>
      <c r="Y52" s="55">
        <f t="shared" ca="1" si="280"/>
        <v>1.8549437898807987E-3</v>
      </c>
      <c r="Z52" s="78">
        <f t="shared" ca="1" si="281"/>
        <v>-3.5340621400958491E-2</v>
      </c>
      <c r="AA52" s="48">
        <f t="shared" ca="1" si="235"/>
        <v>6.7731516972766733E-9</v>
      </c>
      <c r="AB52" s="56"/>
      <c r="AC52" s="46" t="s">
        <v>425</v>
      </c>
      <c r="AD52" s="1"/>
      <c r="AE52" s="1"/>
      <c r="AF52" s="1"/>
      <c r="AG52" s="1"/>
      <c r="AH52" s="1"/>
      <c r="AI52" s="7" t="s">
        <v>41</v>
      </c>
      <c r="AJ52" s="145">
        <f ca="1">(SUM(OFFSET(Data!$A$1,MATCH(($AI52),Data!$C:$C,0)-1,MATCH(Weekly!AJ$9,Data!$2:$2,0)-1,2,COUNTIF(Data!$2:$2,Weekly!AJ$9))))/AJ$36</f>
        <v>1.8381327082984541E-3</v>
      </c>
      <c r="AK52" s="145">
        <f ca="1">(SUM(OFFSET(Data!$A$1,MATCH(($AI52),Data!$C:$C,0)-1,MATCH(Weekly!AK$9,Data!$2:$2,0)-1,2,COUNTIF(Data!$2:$2,Weekly!AK$9))))/AK$36</f>
        <v>1.8365199805195046E-3</v>
      </c>
      <c r="AL52" s="145">
        <f ca="1">(SUM(OFFSET(Data!$A$1,MATCH(($AI52),Data!$C:$C,0)-1,MATCH(Weekly!AL$9,Data!$2:$2,0)-1,2,COUNTIF(Data!$2:$2,Weekly!AL$9))))/AL$36</f>
        <v>1.9578103617520141E-3</v>
      </c>
      <c r="AM52" s="145">
        <f ca="1">(SUM(OFFSET(Data!$A$1,MATCH(($AI52),Data!$C:$C,0)-1,MATCH(Weekly!AM$9,Data!$2:$2,0)-1,2,COUNTIF(Data!$2:$2,Weekly!AM$9))))/AM$36</f>
        <v>1.903477812586747E-3</v>
      </c>
      <c r="AN52" s="145">
        <f ca="1">(SUM(OFFSET(Data!$A$1,MATCH(($AI52),Data!$C:$C,0)-1,MATCH(Weekly!AN$9,Data!$2:$2,0)-1,2,COUNTIF(Data!$2:$2,Weekly!AN$9))))/AN$36</f>
        <v>1.5842236670342066E-3</v>
      </c>
      <c r="AO52" s="145">
        <f ca="1">(SUM(OFFSET(Data!$A$1,MATCH(($AI52),Data!$C:$C,0)-1,MATCH(Weekly!AO$9,Data!$2:$2,0)-1,2,COUNTIF(Data!$2:$2,Weekly!AO$9))))/AO$36</f>
        <v>1.6468857390674234E-3</v>
      </c>
      <c r="AP52" s="145">
        <f ca="1">(SUM(OFFSET(Data!$A$1,MATCH(($AI52),Data!$C:$C,0)-1,MATCH(Weekly!AP$9,Data!$2:$2,0)-1,2,COUNTIF(Data!$2:$2,Weekly!AP$9))))/AP$36</f>
        <v>1.7913053089334682E-3</v>
      </c>
      <c r="AQ52" s="145">
        <f ca="1">(SUM(OFFSET(Data!$A$1,MATCH(($AI52),Data!$C:$C,0)-1,MATCH(Weekly!AQ$9,Data!$2:$2,0)-1,2,COUNTIF(Data!$2:$2,Weekly!AQ$9))))/AQ$36</f>
        <v>1.9494651420140169E-3</v>
      </c>
      <c r="AR52" s="145">
        <f ca="1">(SUM(OFFSET(Data!$A$1,MATCH(($AI52),Data!$C:$C,0)-1,MATCH(Weekly!AR$9,Data!$2:$2,0)-1,2,COUNTIF(Data!$2:$2,Weekly!AR$9))))/AR$36</f>
        <v>1.7688521699166875E-3</v>
      </c>
      <c r="AS52" s="145">
        <f ca="1">(SUM(OFFSET(Data!$A$1,MATCH(($AI52),Data!$C:$C,0)-1,MATCH(Weekly!AS$9,Data!$2:$2,0)-1,2,COUNTIF(Data!$2:$2,Weekly!AS$9))))/AS$36</f>
        <v>1.6836353530942439E-3</v>
      </c>
      <c r="AT52" s="145">
        <f ca="1">(SUM(OFFSET(Data!$A$1,MATCH(($AI52),Data!$C:$C,0)-1,MATCH(Weekly!AT$9,Data!$2:$2,0)-1,2,COUNTIF(Data!$2:$2,Weekly!AT$9))))/AT$36</f>
        <v>1.657907138274376E-3</v>
      </c>
      <c r="AU52" s="145">
        <f ca="1">(SUM(OFFSET(Data!$A$1,MATCH(($AI52),Data!$C:$C,0)-1,MATCH(Weekly!AU$9,Data!$2:$2,0)-1,2,COUNTIF(Data!$2:$2,Weekly!AU$9))))/AU$36</f>
        <v>1.9760103728583252E-3</v>
      </c>
      <c r="AV52" s="14"/>
      <c r="AW52" s="12">
        <f t="shared" ca="1" si="236"/>
        <v>1.6707712456843099E-3</v>
      </c>
      <c r="AX52" s="12">
        <f t="shared" ca="1" si="237"/>
        <v>1.8708052604426006E-3</v>
      </c>
      <c r="AY52" s="12">
        <f t="shared" ca="1" si="282"/>
        <v>2.000340147582907E-4</v>
      </c>
      <c r="AZ52" s="12">
        <f t="shared" ca="1" si="283"/>
        <v>2.0208307715113187E-3</v>
      </c>
      <c r="BA52" s="12">
        <f t="shared" ca="1" si="284"/>
        <v>1.5207457346155919E-3</v>
      </c>
      <c r="BB52" s="14"/>
      <c r="BC52" s="12">
        <f t="shared" ca="1" si="238"/>
        <v>1.2796372600442751E-4</v>
      </c>
      <c r="BD52" s="12">
        <f t="shared" ca="1" si="291"/>
        <v>1.7974832485374544E-3</v>
      </c>
      <c r="BE52" s="104"/>
      <c r="BF52" s="104"/>
      <c r="BG52" s="1"/>
      <c r="BH52" s="7" t="s">
        <v>41</v>
      </c>
      <c r="BI52" s="7" t="s">
        <v>3</v>
      </c>
      <c r="BJ52" s="145">
        <f ca="1">(SUM(OFFSET(Data!$A$1,MATCH(($BH52&amp;$BI52),Data!$B:$B,0)-1,MATCH(Weekly!BJ$9,Data!$2:$2,0)-1,1,COUNTIF(Data!$2:$2,Weekly!BJ$9))))/BJ$36</f>
        <v>1.8618182476286137E-3</v>
      </c>
      <c r="BK52" s="145">
        <f ca="1">(SUM(OFFSET(Data!$A$1,MATCH(($BH52&amp;$BI52),Data!$B:$B,0)-1,MATCH(Weekly!BK$9,Data!$2:$2,0)-1,1,COUNTIF(Data!$2:$2,Weekly!BK$9))))/BK$36</f>
        <v>1.8343758662665269E-3</v>
      </c>
      <c r="BL52" s="145">
        <f ca="1">(SUM(OFFSET(Data!$A$1,MATCH(($BH52&amp;$BI52),Data!$B:$B,0)-1,MATCH(Weekly!BL$9,Data!$2:$2,0)-1,1,COUNTIF(Data!$2:$2,Weekly!BL$9))))/BL$36</f>
        <v>1.9242789221228869E-3</v>
      </c>
      <c r="BM52" s="145">
        <f ca="1">(SUM(OFFSET(Data!$A$1,MATCH(($BH52&amp;$BI52),Data!$B:$B,0)-1,MATCH(Weekly!BM$9,Data!$2:$2,0)-1,1,COUNTIF(Data!$2:$2,Weekly!BM$9))))/BM$36</f>
        <v>1.9136293656697055E-3</v>
      </c>
      <c r="BN52" s="145">
        <f ca="1">(SUM(OFFSET(Data!$A$1,MATCH(($BH52&amp;$BI52),Data!$B:$B,0)-1,MATCH(Weekly!BN$9,Data!$2:$2,0)-1,1,COUNTIF(Data!$2:$2,Weekly!BN$9))))/BN$36</f>
        <v>1.6266381473795544E-3</v>
      </c>
      <c r="BO52" s="145">
        <f ca="1">(SUM(OFFSET(Data!$A$1,MATCH(($BH52&amp;$BI52),Data!$B:$B,0)-1,MATCH(Weekly!BO$9,Data!$2:$2,0)-1,1,COUNTIF(Data!$2:$2,Weekly!BO$9))))/BO$36</f>
        <v>1.6025983969260545E-3</v>
      </c>
      <c r="BP52" s="145">
        <f ca="1">(SUM(OFFSET(Data!$A$1,MATCH(($BH52&amp;$BI52),Data!$B:$B,0)-1,MATCH(Weekly!BP$9,Data!$2:$2,0)-1,1,COUNTIF(Data!$2:$2,Weekly!BP$9))))/BP$36</f>
        <v>1.7651769267575535E-3</v>
      </c>
      <c r="BQ52" s="145">
        <f ca="1">(SUM(OFFSET(Data!$A$1,MATCH(($BH52&amp;$BI52),Data!$B:$B,0)-1,MATCH(Weekly!BQ$9,Data!$2:$2,0)-1,1,COUNTIF(Data!$2:$2,Weekly!BQ$9))))/BQ$36</f>
        <v>1.9244403929909856E-3</v>
      </c>
      <c r="BR52" s="145">
        <f ca="1">(SUM(OFFSET(Data!$A$1,MATCH(($BH52&amp;$BI52),Data!$B:$B,0)-1,MATCH(Weekly!BR$9,Data!$2:$2,0)-1,1,COUNTIF(Data!$2:$2,Weekly!BR$9))))/BR$36</f>
        <v>1.7429416672282811E-3</v>
      </c>
      <c r="BS52" s="145">
        <f ca="1">(SUM(OFFSET(Data!$A$1,MATCH(($BH52&amp;$BI52),Data!$B:$B,0)-1,MATCH(Weekly!BS$9,Data!$2:$2,0)-1,1,COUNTIF(Data!$2:$2,Weekly!BS$9))))/BS$36</f>
        <v>1.6913774887495285E-3</v>
      </c>
      <c r="BT52" s="145">
        <f ca="1">(SUM(OFFSET(Data!$A$1,MATCH(($BH52&amp;$BI52),Data!$B:$B,0)-1,MATCH(Weekly!BT$9,Data!$2:$2,0)-1,1,COUNTIF(Data!$2:$2,Weekly!BT$9))))/BT$36</f>
        <v>1.6180351725328663E-3</v>
      </c>
      <c r="BU52" s="145">
        <f ca="1">(SUM(OFFSET(Data!$A$1,MATCH(($BH52&amp;$BI52),Data!$B:$B,0)-1,MATCH(Weekly!BU$9,Data!$2:$2,0)-1,1,COUNTIF(Data!$2:$2,Weekly!BU$9))))/BU$36</f>
        <v>2.0098700077921115E-3</v>
      </c>
      <c r="BV52" s="13"/>
      <c r="BW52" s="12">
        <f t="shared" ca="1" si="239"/>
        <v>1.6590078180645416E-3</v>
      </c>
      <c r="BX52" s="12">
        <f t="shared" ca="1" si="240"/>
        <v>1.8877238066491596E-3</v>
      </c>
      <c r="BY52" s="12">
        <f t="shared" ca="1" si="285"/>
        <v>2.2871598858461802E-4</v>
      </c>
      <c r="BZ52" s="12">
        <f t="shared" ca="1" si="286"/>
        <v>2.0592607980876232E-3</v>
      </c>
      <c r="CA52" s="12">
        <f t="shared" ca="1" si="290"/>
        <v>1.487470826626078E-3</v>
      </c>
      <c r="CB52" s="43"/>
      <c r="CC52" s="12">
        <f t="shared" ca="1" si="242"/>
        <v>1.3250517480408147E-4</v>
      </c>
      <c r="CD52" s="12">
        <f t="shared" ca="1" si="292"/>
        <v>1.780082772058073E-3</v>
      </c>
      <c r="CE52" s="104"/>
      <c r="CF52" s="104"/>
      <c r="CG52" s="1"/>
      <c r="CH52" s="7" t="s">
        <v>41</v>
      </c>
      <c r="CI52" s="7" t="s">
        <v>4</v>
      </c>
      <c r="CJ52" s="145">
        <f ca="1">(SUM(OFFSET(Data!$A$1,MATCH(($CH52&amp;$CI52),Data!$B:$B,0)-1,MATCH(Weekly!CJ$9,Data!$2:$2,0)-1,1,COUNTIF(Data!$2:$2,Weekly!CJ$9))))/CJ$36</f>
        <v>1.7584324830436867E-3</v>
      </c>
      <c r="CK52" s="145">
        <f ca="1">(SUM(OFFSET(Data!$A$1,MATCH(($CH52&amp;$CI52),Data!$B:$B,0)-1,MATCH(Weekly!CK$9,Data!$2:$2,0)-1,1,COUNTIF(Data!$2:$2,Weekly!CK$9))))/CK$36</f>
        <v>1.8437446697910152E-3</v>
      </c>
      <c r="CL52" s="145">
        <f ca="1">(SUM(OFFSET(Data!$A$1,MATCH(($CH52&amp;$CI52),Data!$B:$B,0)-1,MATCH(Weekly!CL$9,Data!$2:$2,0)-1,1,COUNTIF(Data!$2:$2,Weekly!CL$9))))/CL$36</f>
        <v>2.0714943331534333E-3</v>
      </c>
      <c r="CM52" s="145">
        <f ca="1">(SUM(OFFSET(Data!$A$1,MATCH(($CH52&amp;$CI52),Data!$B:$B,0)-1,MATCH(Weekly!CM$9,Data!$2:$2,0)-1,1,COUNTIF(Data!$2:$2,Weekly!CM$9))))/CM$36</f>
        <v>1.8705862571460599E-3</v>
      </c>
      <c r="CN52" s="145">
        <f ca="1">(SUM(OFFSET(Data!$A$1,MATCH(($CH52&amp;$CI52),Data!$B:$B,0)-1,MATCH(Weekly!CN$9,Data!$2:$2,0)-1,1,COUNTIF(Data!$2:$2,Weekly!CN$9))))/CN$36</f>
        <v>1.4446826358467705E-3</v>
      </c>
      <c r="CO52" s="145">
        <f ca="1">(SUM(OFFSET(Data!$A$1,MATCH(($CH52&amp;$CI52),Data!$B:$B,0)-1,MATCH(Weekly!CO$9,Data!$2:$2,0)-1,1,COUNTIF(Data!$2:$2,Weekly!CO$9))))/CO$36</f>
        <v>1.7948045966057545E-3</v>
      </c>
      <c r="CP52" s="145">
        <f ca="1">(SUM(OFFSET(Data!$A$1,MATCH(($CH52&amp;$CI52),Data!$B:$B,0)-1,MATCH(Weekly!CP$9,Data!$2:$2,0)-1,1,COUNTIF(Data!$2:$2,Weekly!CP$9))))/CP$36</f>
        <v>1.8781199031285523E-3</v>
      </c>
      <c r="CQ52" s="145">
        <f ca="1">(SUM(OFFSET(Data!$A$1,MATCH(($CH52&amp;$CI52),Data!$B:$B,0)-1,MATCH(Weekly!CQ$9,Data!$2:$2,0)-1,1,COUNTIF(Data!$2:$2,Weekly!CQ$9))))/CQ$36</f>
        <v>2.0308309940878511E-3</v>
      </c>
      <c r="CR52" s="145">
        <f ca="1">(SUM(OFFSET(Data!$A$1,MATCH(($CH52&amp;$CI52),Data!$B:$B,0)-1,MATCH(Weekly!CR$9,Data!$2:$2,0)-1,1,COUNTIF(Data!$2:$2,Weekly!CR$9))))/CR$36</f>
        <v>1.8539145826021943E-3</v>
      </c>
      <c r="CS52" s="145">
        <f ca="1">(SUM(OFFSET(Data!$A$1,MATCH(($CH52&amp;$CI52),Data!$B:$B,0)-1,MATCH(Weekly!CS$9,Data!$2:$2,0)-1,1,COUNTIF(Data!$2:$2,Weekly!CS$9))))/CS$36</f>
        <v>1.6576712468673155E-3</v>
      </c>
      <c r="CT52" s="145">
        <f ca="1">(SUM(OFFSET(Data!$A$1,MATCH(($CH52&amp;$CI52),Data!$B:$B,0)-1,MATCH(Weekly!CT$9,Data!$2:$2,0)-1,1,COUNTIF(Data!$2:$2,Weekly!CT$9))))/CT$36</f>
        <v>1.7893889236825623E-3</v>
      </c>
      <c r="CU52" s="145">
        <f ca="1">(SUM(OFFSET(Data!$A$1,MATCH(($CH52&amp;$CI52),Data!$B:$B,0)-1,MATCH(Weekly!CU$9,Data!$2:$2,0)-1,1,COUNTIF(Data!$2:$2,Weekly!CU$9))))/CU$36</f>
        <v>1.8602684705633654E-3</v>
      </c>
      <c r="CW52" s="12">
        <f t="shared" ca="1" si="243"/>
        <v>1.7739107033631245E-3</v>
      </c>
      <c r="CX52" s="12">
        <f t="shared" ca="1" si="244"/>
        <v>1.8743530801373061E-3</v>
      </c>
      <c r="CY52" s="12">
        <f t="shared" ca="1" si="287"/>
        <v>1.0044237677418158E-4</v>
      </c>
      <c r="CZ52" s="12">
        <f t="shared" ca="1" si="288"/>
        <v>1.9496848627179424E-3</v>
      </c>
      <c r="DA52" s="12">
        <f t="shared" ca="1" si="289"/>
        <v>1.6985789207824883E-3</v>
      </c>
      <c r="DB52" s="45"/>
      <c r="DC52" s="12">
        <f t="shared" ca="1" si="245"/>
        <v>1.5533070100328498E-4</v>
      </c>
      <c r="DD52" s="12">
        <f t="shared" ca="1" si="293"/>
        <v>1.8549437898807987E-3</v>
      </c>
      <c r="DE52" s="1"/>
    </row>
    <row r="53" spans="1:109" x14ac:dyDescent="0.35">
      <c r="D53" s="90" t="s">
        <v>429</v>
      </c>
      <c r="E53" s="87" t="str">
        <f ca="1">VLOOKUP($D53,'Metric Nature'!$C:$D,2,0)&amp;IF(($F53&lt;(BA53)),"Below",IF(($F53&gt;(AZ53)),"Above","Within"))</f>
        <v>PositiveWithin</v>
      </c>
      <c r="F53" s="55">
        <f t="shared" ref="F53" ca="1" si="378">AT53</f>
        <v>7.5514263489894528E-3</v>
      </c>
      <c r="G53" s="55">
        <f t="shared" ref="G53" ca="1" si="379">AS53</f>
        <v>7.0828175357930409E-3</v>
      </c>
      <c r="H53" s="55">
        <f t="shared" ref="H53" ca="1" si="380">IFERROR(((F53-G53)/G53),0)</f>
        <v>6.6161356102750868E-2</v>
      </c>
      <c r="I53" s="55">
        <f t="shared" ref="I53" ca="1" si="381">BD53</f>
        <v>7.8488116358517955E-3</v>
      </c>
      <c r="J53" s="55">
        <f t="shared" ref="J53" ca="1" si="382">IFERROR(((F53-I53)/I53),0)</f>
        <v>-3.7889211852651233E-2</v>
      </c>
      <c r="K53" s="48">
        <f t="shared" ref="K53" ca="1" si="383">BC53</f>
        <v>7.2771806451616566E-4</v>
      </c>
      <c r="L53" s="56"/>
      <c r="M53" s="53" t="str">
        <f ca="1">VLOOKUP($D53,'Metric Nature'!$C:$D,2,0)&amp;IF(($N53&lt;(CA53)),"Below",IF(($N53&gt;(BZ53)),"Above","Within"))</f>
        <v>PositiveWithin</v>
      </c>
      <c r="N53" s="55">
        <f t="shared" ref="N53" ca="1" si="384">BT53</f>
        <v>7.9767160792245263E-3</v>
      </c>
      <c r="O53" s="55">
        <f t="shared" ref="O53" ca="1" si="385">BS53</f>
        <v>7.5174935753424335E-3</v>
      </c>
      <c r="P53" s="55">
        <f t="shared" ref="P53" ca="1" si="386">IFERROR(((N53-O53)/O53),0)</f>
        <v>6.1087182753085952E-2</v>
      </c>
      <c r="Q53" s="55">
        <f t="shared" ref="Q53" ca="1" si="387">CD53</f>
        <v>8.3512266871537365E-3</v>
      </c>
      <c r="R53" s="48">
        <f t="shared" ref="R53" ca="1" si="388">IFERROR(((N53-Q53)/Q53),0)</f>
        <v>-4.4844981696557304E-2</v>
      </c>
      <c r="S53" s="48">
        <f t="shared" ref="S53" ca="1" si="389">CC53/S$36</f>
        <v>1.0429612039963767E-8</v>
      </c>
      <c r="T53" s="56"/>
      <c r="U53" s="53" t="str">
        <f ca="1">VLOOKUP($D53,'Metric Nature'!$C:$D,2,0)&amp;IF(($V53&lt;(DA53)),"Below",IF(($V53&gt;(CZ53)),"Above","Within"))</f>
        <v>PositiveWithin</v>
      </c>
      <c r="V53" s="55">
        <f t="shared" ref="V53" ca="1" si="390">CT53</f>
        <v>6.1489910286546233E-3</v>
      </c>
      <c r="W53" s="55">
        <f t="shared" ref="W53" ca="1" si="391">CS53</f>
        <v>5.6250834727819806E-3</v>
      </c>
      <c r="X53" s="78">
        <f t="shared" ref="X53" ca="1" si="392">IFERROR(((V53-W53)/W53),0)</f>
        <v>9.3137738916705418E-2</v>
      </c>
      <c r="Y53" s="55">
        <f t="shared" ref="Y53" ca="1" si="393">DD53</f>
        <v>6.1897167908881064E-3</v>
      </c>
      <c r="Z53" s="78">
        <f t="shared" ref="Z53" ca="1" si="394">IFERROR(((V53-Y53)/Y53),0)</f>
        <v>-6.5795841085064723E-3</v>
      </c>
      <c r="AA53" s="48">
        <f t="shared" ref="AA53" ca="1" si="395">DC53/AA$36</f>
        <v>2.7078300336960955E-8</v>
      </c>
      <c r="AB53" s="56"/>
      <c r="AC53" s="46" t="s">
        <v>430</v>
      </c>
      <c r="AI53" s="7" t="s">
        <v>42</v>
      </c>
      <c r="AJ53" s="145">
        <f ca="1">(SUM(OFFSET(Data!$A$1,MATCH(($AI53),Data!$C:$C,0)-1,MATCH(Weekly!AJ$9,Data!$2:$2,0)-1,2,COUNTIF(Data!$2:$2,Weekly!AJ$9))))/AJ$36</f>
        <v>7.7013226184496899E-3</v>
      </c>
      <c r="AK53" s="145">
        <f ca="1">(SUM(OFFSET(Data!$A$1,MATCH(($AI53),Data!$C:$C,0)-1,MATCH(Weekly!AK$9,Data!$2:$2,0)-1,2,COUNTIF(Data!$2:$2,Weekly!AK$9))))/AK$36</f>
        <v>8.3386929479863335E-3</v>
      </c>
      <c r="AL53" s="145">
        <f ca="1">(SUM(OFFSET(Data!$A$1,MATCH(($AI53),Data!$C:$C,0)-1,MATCH(Weekly!AL$9,Data!$2:$2,0)-1,2,COUNTIF(Data!$2:$2,Weekly!AL$9))))/AL$36</f>
        <v>8.9375941168069791E-3</v>
      </c>
      <c r="AM53" s="145">
        <f ca="1">(SUM(OFFSET(Data!$A$1,MATCH(($AI53),Data!$C:$C,0)-1,MATCH(Weekly!AM$9,Data!$2:$2,0)-1,2,COUNTIF(Data!$2:$2,Weekly!AM$9))))/AM$36</f>
        <v>8.9225522465003759E-3</v>
      </c>
      <c r="AN53" s="145">
        <f ca="1">(SUM(OFFSET(Data!$A$1,MATCH(($AI53),Data!$C:$C,0)-1,MATCH(Weekly!AN$9,Data!$2:$2,0)-1,2,COUNTIF(Data!$2:$2,Weekly!AN$9))))/AN$36</f>
        <v>7.1878490950009147E-3</v>
      </c>
      <c r="AO53" s="145">
        <f ca="1">(SUM(OFFSET(Data!$A$1,MATCH(($AI53),Data!$C:$C,0)-1,MATCH(Weekly!AO$9,Data!$2:$2,0)-1,2,COUNTIF(Data!$2:$2,Weekly!AO$9))))/AO$36</f>
        <v>7.3871974762390984E-3</v>
      </c>
      <c r="AP53" s="145">
        <f ca="1">(SUM(OFFSET(Data!$A$1,MATCH(($AI53),Data!$C:$C,0)-1,MATCH(Weekly!AP$9,Data!$2:$2,0)-1,2,COUNTIF(Data!$2:$2,Weekly!AP$9))))/AP$36</f>
        <v>7.9694029808082597E-3</v>
      </c>
      <c r="AQ53" s="145">
        <f ca="1">(SUM(OFFSET(Data!$A$1,MATCH(($AI53),Data!$C:$C,0)-1,MATCH(Weekly!AQ$9,Data!$2:$2,0)-1,2,COUNTIF(Data!$2:$2,Weekly!AQ$9))))/AQ$36</f>
        <v>9.0151235706381408E-3</v>
      </c>
      <c r="AR53" s="145">
        <f ca="1">(SUM(OFFSET(Data!$A$1,MATCH(($AI53),Data!$C:$C,0)-1,MATCH(Weekly!AR$9,Data!$2:$2,0)-1,2,COUNTIF(Data!$2:$2,Weekly!AR$9))))/AR$36</f>
        <v>7.3657640711032261E-3</v>
      </c>
      <c r="AS53" s="145">
        <f ca="1">(SUM(OFFSET(Data!$A$1,MATCH(($AI53),Data!$C:$C,0)-1,MATCH(Weekly!AS$9,Data!$2:$2,0)-1,2,COUNTIF(Data!$2:$2,Weekly!AS$9))))/AS$36</f>
        <v>7.0828175357930409E-3</v>
      </c>
      <c r="AT53" s="145">
        <f ca="1">(SUM(OFFSET(Data!$A$1,MATCH(($AI53),Data!$C:$C,0)-1,MATCH(Weekly!AT$9,Data!$2:$2,0)-1,2,COUNTIF(Data!$2:$2,Weekly!AT$9))))/AT$36</f>
        <v>7.5514263489894528E-3</v>
      </c>
      <c r="AU53" s="145">
        <f ca="1">(SUM(OFFSET(Data!$A$1,MATCH(($AI53),Data!$C:$C,0)-1,MATCH(Weekly!AU$9,Data!$2:$2,0)-1,2,COUNTIF(Data!$2:$2,Weekly!AU$9))))/AU$36</f>
        <v>8.9614223447061579E-3</v>
      </c>
      <c r="AV53" s="14"/>
      <c r="AW53" s="12">
        <f t="shared" ca="1" si="236"/>
        <v>7.3764807736711622E-3</v>
      </c>
      <c r="AX53" s="12">
        <f t="shared" ca="1" si="237"/>
        <v>8.6306225972433547E-3</v>
      </c>
      <c r="AY53" s="12">
        <f t="shared" ref="AY53" ca="1" si="396">AX53-AW53</f>
        <v>1.2541418235721925E-3</v>
      </c>
      <c r="AZ53" s="12">
        <f t="shared" ref="AZ53" ca="1" si="397">AX53+(0.75*AY53)</f>
        <v>9.5712289649224989E-3</v>
      </c>
      <c r="BA53" s="12">
        <f t="shared" ref="BA53" ca="1" si="398">AW53-(0.75*AY53)</f>
        <v>6.4358744059920181E-3</v>
      </c>
      <c r="BB53" s="14"/>
      <c r="BC53" s="12">
        <f t="shared" ref="BC53" ca="1" si="399">_xlfn.STDEV.P(AJ53:AU53)</f>
        <v>7.2771806451616566E-4</v>
      </c>
      <c r="BD53" s="12">
        <f t="shared" ref="BD53" ca="1" si="400">SUMPRODUCT(AP53:AS53,AP$36:AS$36)/SUM(AP$36:AS$36)</f>
        <v>7.8488116358517955E-3</v>
      </c>
      <c r="BE53" s="104"/>
      <c r="BF53" s="104"/>
      <c r="BG53" s="1"/>
      <c r="BH53" s="7" t="s">
        <v>42</v>
      </c>
      <c r="BI53" s="7" t="s">
        <v>3</v>
      </c>
      <c r="BJ53" s="145">
        <f ca="1">(SUM(OFFSET(Data!$A$1,MATCH(($BH53&amp;$BI53),Data!$B:$B,0)-1,MATCH(Weekly!BJ$9,Data!$2:$2,0)-1,1,COUNTIF(Data!$2:$2,Weekly!BJ$9))))/BJ$36</f>
        <v>8.1417787037853951E-3</v>
      </c>
      <c r="BK53" s="145">
        <f ca="1">(SUM(OFFSET(Data!$A$1,MATCH(($BH53&amp;$BI53),Data!$B:$B,0)-1,MATCH(Weekly!BK$9,Data!$2:$2,0)-1,1,COUNTIF(Data!$2:$2,Weekly!BK$9))))/BK$36</f>
        <v>8.8802111581154867E-3</v>
      </c>
      <c r="BL53" s="145">
        <f ca="1">(SUM(OFFSET(Data!$A$1,MATCH(($BH53&amp;$BI53),Data!$B:$B,0)-1,MATCH(Weekly!BL$9,Data!$2:$2,0)-1,1,COUNTIF(Data!$2:$2,Weekly!BL$9))))/BL$36</f>
        <v>9.4973230986040783E-3</v>
      </c>
      <c r="BM53" s="145">
        <f ca="1">(SUM(OFFSET(Data!$A$1,MATCH(($BH53&amp;$BI53),Data!$B:$B,0)-1,MATCH(Weekly!BM$9,Data!$2:$2,0)-1,1,COUNTIF(Data!$2:$2,Weekly!BM$9))))/BM$36</f>
        <v>9.4816551056063937E-3</v>
      </c>
      <c r="BN53" s="145">
        <f ca="1">(SUM(OFFSET(Data!$A$1,MATCH(($BH53&amp;$BI53),Data!$B:$B,0)-1,MATCH(Weekly!BN$9,Data!$2:$2,0)-1,1,COUNTIF(Data!$2:$2,Weekly!BN$9))))/BN$36</f>
        <v>7.6586562410729669E-3</v>
      </c>
      <c r="BO53" s="145">
        <f ca="1">(SUM(OFFSET(Data!$A$1,MATCH(($BH53&amp;$BI53),Data!$B:$B,0)-1,MATCH(Weekly!BO$9,Data!$2:$2,0)-1,1,COUNTIF(Data!$2:$2,Weekly!BO$9))))/BO$36</f>
        <v>7.8893493783392422E-3</v>
      </c>
      <c r="BP53" s="145">
        <f ca="1">(SUM(OFFSET(Data!$A$1,MATCH(($BH53&amp;$BI53),Data!$B:$B,0)-1,MATCH(Weekly!BP$9,Data!$2:$2,0)-1,1,COUNTIF(Data!$2:$2,Weekly!BP$9))))/BP$36</f>
        <v>8.3672361345600316E-3</v>
      </c>
      <c r="BQ53" s="145">
        <f ca="1">(SUM(OFFSET(Data!$A$1,MATCH(($BH53&amp;$BI53),Data!$B:$B,0)-1,MATCH(Weekly!BQ$9,Data!$2:$2,0)-1,1,COUNTIF(Data!$2:$2,Weekly!BQ$9))))/BQ$36</f>
        <v>9.7114304042289455E-3</v>
      </c>
      <c r="BR53" s="145">
        <f ca="1">(SUM(OFFSET(Data!$A$1,MATCH(($BH53&amp;$BI53),Data!$B:$B,0)-1,MATCH(Weekly!BR$9,Data!$2:$2,0)-1,1,COUNTIF(Data!$2:$2,Weekly!BR$9))))/BR$36</f>
        <v>7.8525331914191497E-3</v>
      </c>
      <c r="BS53" s="145">
        <f ca="1">(SUM(OFFSET(Data!$A$1,MATCH(($BH53&amp;$BI53),Data!$B:$B,0)-1,MATCH(Weekly!BS$9,Data!$2:$2,0)-1,1,COUNTIF(Data!$2:$2,Weekly!BS$9))))/BS$36</f>
        <v>7.5174935753424335E-3</v>
      </c>
      <c r="BT53" s="145">
        <f ca="1">(SUM(OFFSET(Data!$A$1,MATCH(($BH53&amp;$BI53),Data!$B:$B,0)-1,MATCH(Weekly!BT$9,Data!$2:$2,0)-1,1,COUNTIF(Data!$2:$2,Weekly!BT$9))))/BT$36</f>
        <v>7.9767160792245263E-3</v>
      </c>
      <c r="BU53" s="145">
        <f ca="1">(SUM(OFFSET(Data!$A$1,MATCH(($BH53&amp;$BI53),Data!$B:$B,0)-1,MATCH(Weekly!BU$9,Data!$2:$2,0)-1,1,COUNTIF(Data!$2:$2,Weekly!BU$9))))/BU$36</f>
        <v>9.3690863440155352E-3</v>
      </c>
      <c r="BV53" s="13"/>
      <c r="BW53" s="12">
        <f t="shared" ca="1" si="239"/>
        <v>7.870941284879196E-3</v>
      </c>
      <c r="BX53" s="12">
        <f t="shared" ca="1" si="240"/>
        <v>9.1809331318609411E-3</v>
      </c>
      <c r="BY53" s="12">
        <f t="shared" ref="BY53" ca="1" si="401">BX53-BW53</f>
        <v>1.3099918469817451E-3</v>
      </c>
      <c r="BZ53" s="12">
        <f t="shared" ref="BZ53" ca="1" si="402">BX53+(0.75*BY53)</f>
        <v>1.016342701709725E-2</v>
      </c>
      <c r="CA53" s="12">
        <f t="shared" ref="CA53" ca="1" si="403">BW53-(0.75*BY53)</f>
        <v>6.8884473996428872E-3</v>
      </c>
      <c r="CB53" s="43"/>
      <c r="CC53" s="12">
        <f t="shared" ref="CC53" ca="1" si="404">_xlfn.STDEV.P(BJ53:BU53)</f>
        <v>7.7464856779933886E-4</v>
      </c>
      <c r="CD53" s="12">
        <f t="shared" ref="CD53" ca="1" si="405">SUMPRODUCT(BP53:BS53,BP$36:BS$36)/SUM(BP$36:BS$36)</f>
        <v>8.3512266871537365E-3</v>
      </c>
      <c r="CE53" s="104"/>
      <c r="CF53" s="104"/>
      <c r="CG53" s="1"/>
      <c r="CH53" s="7" t="s">
        <v>42</v>
      </c>
      <c r="CI53" s="7" t="s">
        <v>4</v>
      </c>
      <c r="CJ53" s="145">
        <f ca="1">(SUM(OFFSET(Data!$A$1,MATCH(($CH53&amp;$CI53),Data!$B:$B,0)-1,MATCH(Weekly!CJ$9,Data!$2:$2,0)-1,1,COUNTIF(Data!$2:$2,Weekly!CJ$9))))/CJ$36</f>
        <v>6.2192179162194466E-3</v>
      </c>
      <c r="CK53" s="145">
        <f ca="1">(SUM(OFFSET(Data!$A$1,MATCH(($CH53&amp;$CI53),Data!$B:$B,0)-1,MATCH(Weekly!CK$9,Data!$2:$2,0)-1,1,COUNTIF(Data!$2:$2,Weekly!CK$9))))/CK$36</f>
        <v>6.5140230183805912E-3</v>
      </c>
      <c r="CL53" s="145">
        <f ca="1">(SUM(OFFSET(Data!$A$1,MATCH(($CH53&amp;$CI53),Data!$B:$B,0)-1,MATCH(Weekly!CL$9,Data!$2:$2,0)-1,1,COUNTIF(Data!$2:$2,Weekly!CL$9))))/CL$36</f>
        <v>7.0399060287628179E-3</v>
      </c>
      <c r="CM53" s="145">
        <f ca="1">(SUM(OFFSET(Data!$A$1,MATCH(($CH53&amp;$CI53),Data!$B:$B,0)-1,MATCH(Weekly!CM$9,Data!$2:$2,0)-1,1,COUNTIF(Data!$2:$2,Weekly!CM$9))))/CM$36</f>
        <v>7.1110301535702277E-3</v>
      </c>
      <c r="CN53" s="145">
        <f ca="1">(SUM(OFFSET(Data!$A$1,MATCH(($CH53&amp;$CI53),Data!$B:$B,0)-1,MATCH(Weekly!CN$9,Data!$2:$2,0)-1,1,COUNTIF(Data!$2:$2,Weekly!CN$9))))/CN$36</f>
        <v>5.638922546369652E-3</v>
      </c>
      <c r="CO53" s="145">
        <f ca="1">(SUM(OFFSET(Data!$A$1,MATCH(($CH53&amp;$CI53),Data!$B:$B,0)-1,MATCH(Weekly!CO$9,Data!$2:$2,0)-1,1,COUNTIF(Data!$2:$2,Weekly!CO$9))))/CO$36</f>
        <v>5.7100199334492808E-3</v>
      </c>
      <c r="CP53" s="145">
        <f ca="1">(SUM(OFFSET(Data!$A$1,MATCH(($CH53&amp;$CI53),Data!$B:$B,0)-1,MATCH(Weekly!CP$9,Data!$2:$2,0)-1,1,COUNTIF(Data!$2:$2,Weekly!CP$9))))/CP$36</f>
        <v>6.647555972915534E-3</v>
      </c>
      <c r="CQ53" s="145">
        <f ca="1">(SUM(OFFSET(Data!$A$1,MATCH(($CH53&amp;$CI53),Data!$B:$B,0)-1,MATCH(Weekly!CQ$9,Data!$2:$2,0)-1,1,COUNTIF(Data!$2:$2,Weekly!CQ$9))))/CQ$36</f>
        <v>6.7511408722379911E-3</v>
      </c>
      <c r="CR53" s="145">
        <f ca="1">(SUM(OFFSET(Data!$A$1,MATCH(($CH53&amp;$CI53),Data!$B:$B,0)-1,MATCH(Weekly!CR$9,Data!$2:$2,0)-1,1,COUNTIF(Data!$2:$2,Weekly!CR$9))))/CR$36</f>
        <v>5.7677342569846038E-3</v>
      </c>
      <c r="CS53" s="145">
        <f ca="1">(SUM(OFFSET(Data!$A$1,MATCH(($CH53&amp;$CI53),Data!$B:$B,0)-1,MATCH(Weekly!CS$9,Data!$2:$2,0)-1,1,COUNTIF(Data!$2:$2,Weekly!CS$9))))/CS$36</f>
        <v>5.6250834727819806E-3</v>
      </c>
      <c r="CT53" s="145">
        <f ca="1">(SUM(OFFSET(Data!$A$1,MATCH(($CH53&amp;$CI53),Data!$B:$B,0)-1,MATCH(Weekly!CT$9,Data!$2:$2,0)-1,1,COUNTIF(Data!$2:$2,Weekly!CT$9))))/CT$36</f>
        <v>6.1489910286546233E-3</v>
      </c>
      <c r="CU53" s="145">
        <f ca="1">(SUM(OFFSET(Data!$A$1,MATCH(($CH53&amp;$CI53),Data!$B:$B,0)-1,MATCH(Weekly!CU$9,Data!$2:$2,0)-1,1,COUNTIF(Data!$2:$2,Weekly!CU$9))))/CU$36</f>
        <v>7.5679103688827817E-3</v>
      </c>
      <c r="CW53" s="12">
        <f t="shared" ca="1" si="243"/>
        <v>5.7388770952169418E-3</v>
      </c>
      <c r="CX53" s="12">
        <f t="shared" ca="1" si="244"/>
        <v>6.6993484225767626E-3</v>
      </c>
      <c r="CY53" s="12">
        <f t="shared" ref="CY53" ca="1" si="406">CX53-CW53</f>
        <v>9.6047132735982074E-4</v>
      </c>
      <c r="CZ53" s="12">
        <f t="shared" ref="CZ53" ca="1" si="407">CX53+(0.75*CY53)</f>
        <v>7.4197019180966281E-3</v>
      </c>
      <c r="DA53" s="12">
        <f t="shared" ref="DA53" ca="1" si="408">CW53-(0.75*CY53)</f>
        <v>5.0185235996970763E-3</v>
      </c>
      <c r="DB53" s="45"/>
      <c r="DC53" s="12">
        <f t="shared" ref="DC53" ca="1" si="409">_xlfn.STDEV.P(CJ53:CU53)</f>
        <v>6.2099470989388948E-4</v>
      </c>
      <c r="DD53" s="12">
        <f t="shared" ref="DD53" ca="1" si="410">SUMPRODUCT(CP53:CS53,CP$36:CS$36)/SUM(CP$36:CS$36)</f>
        <v>6.1897167908881064E-3</v>
      </c>
    </row>
    <row r="54" spans="1:109" x14ac:dyDescent="0.35">
      <c r="D54" s="90" t="s">
        <v>434</v>
      </c>
      <c r="E54" s="87" t="str">
        <f ca="1">VLOOKUP($D54,'Metric Nature'!$C:$D,2,0)&amp;IF(($F54&lt;(BA54)),"Below",IF(($F54&gt;(AZ54)),"Above","Within"))</f>
        <v>NegativeWithin</v>
      </c>
      <c r="F54" s="55">
        <f t="shared" ca="1" si="211"/>
        <v>3.2446529655908565E-2</v>
      </c>
      <c r="G54" s="55">
        <f t="shared" ca="1" si="212"/>
        <v>3.1687713612363264E-2</v>
      </c>
      <c r="H54" s="55">
        <f t="shared" ca="1" si="273"/>
        <v>2.3946695960078434E-2</v>
      </c>
      <c r="I54" s="55">
        <f t="shared" ca="1" si="274"/>
        <v>3.1614720026978287E-2</v>
      </c>
      <c r="J54" s="55">
        <f t="shared" ca="1" si="275"/>
        <v>2.6310833315001919E-2</v>
      </c>
      <c r="K54" s="48">
        <f t="shared" ca="1" si="213"/>
        <v>1.309424089099918E-3</v>
      </c>
      <c r="L54" s="56"/>
      <c r="M54" s="53" t="str">
        <f ca="1">VLOOKUP($D54,'Metric Nature'!$C:$D,2,0)&amp;IF(($N54&lt;(CA54)),"Below",IF(($N54&gt;(BZ54)),"Above","Within"))</f>
        <v>NegativeWithin</v>
      </c>
      <c r="N54" s="55">
        <f t="shared" ca="1" si="214"/>
        <v>3.2533359642848335E-2</v>
      </c>
      <c r="O54" s="55">
        <f t="shared" ca="1" si="215"/>
        <v>3.1641877756980449E-2</v>
      </c>
      <c r="P54" s="55">
        <f t="shared" ca="1" si="276"/>
        <v>2.8174114466743918E-2</v>
      </c>
      <c r="Q54" s="55">
        <f t="shared" ca="1" si="277"/>
        <v>3.1724513387332759E-2</v>
      </c>
      <c r="R54" s="48">
        <f t="shared" ca="1" si="278"/>
        <v>2.549593891764906E-2</v>
      </c>
      <c r="S54" s="48">
        <f t="shared" ca="1" si="231"/>
        <v>1.8042742944670636E-8</v>
      </c>
      <c r="T54" s="56"/>
      <c r="U54" s="53" t="str">
        <f ca="1">VLOOKUP($D54,'Metric Nature'!$C:$D,2,0)&amp;IF(($V54&lt;(DA54)),"Below",IF(($V54&gt;(CZ54)),"Above","Within"))</f>
        <v>NegativeWithin</v>
      </c>
      <c r="V54" s="55">
        <f t="shared" ca="1" si="216"/>
        <v>3.2160199110185687E-2</v>
      </c>
      <c r="W54" s="55">
        <f t="shared" ca="1" si="217"/>
        <v>3.1841429211152752E-2</v>
      </c>
      <c r="X54" s="78">
        <f t="shared" ca="1" si="279"/>
        <v>1.0011168057785635E-2</v>
      </c>
      <c r="Y54" s="55">
        <f t="shared" ca="1" si="280"/>
        <v>3.1252156051828038E-2</v>
      </c>
      <c r="Z54" s="78">
        <f t="shared" ca="1" si="281"/>
        <v>2.9055373230946573E-2</v>
      </c>
      <c r="AA54" s="48">
        <f t="shared" ca="1" si="235"/>
        <v>5.5907763248552025E-8</v>
      </c>
      <c r="AB54" s="56"/>
      <c r="AC54" s="46" t="s">
        <v>430</v>
      </c>
      <c r="AI54" s="7" t="s">
        <v>43</v>
      </c>
      <c r="AJ54" s="145">
        <f ca="1">(SUM(OFFSET(Data!$A$1,MATCH(($AI54),Data!$C:$C,0)-1,MATCH(Weekly!AJ$9,Data!$2:$2,0)-1,2,COUNTIF(Data!$2:$2,Weekly!AJ$9))))/AJ$36</f>
        <v>3.3618296221887382E-2</v>
      </c>
      <c r="AK54" s="145">
        <f ca="1">(SUM(OFFSET(Data!$A$1,MATCH(($AI54),Data!$C:$C,0)-1,MATCH(Weekly!AK$9,Data!$2:$2,0)-1,2,COUNTIF(Data!$2:$2,Weekly!AK$9))))/AK$36</f>
        <v>3.4501667366824418E-2</v>
      </c>
      <c r="AL54" s="145">
        <f ca="1">(SUM(OFFSET(Data!$A$1,MATCH(($AI54),Data!$C:$C,0)-1,MATCH(Weekly!AL$9,Data!$2:$2,0)-1,2,COUNTIF(Data!$2:$2,Weekly!AL$9))))/AL$36</f>
        <v>3.4116156183734085E-2</v>
      </c>
      <c r="AM54" s="145">
        <f ca="1">(SUM(OFFSET(Data!$A$1,MATCH(($AI54),Data!$C:$C,0)-1,MATCH(Weekly!AM$9,Data!$2:$2,0)-1,2,COUNTIF(Data!$2:$2,Weekly!AM$9))))/AM$36</f>
        <v>3.248965644869202E-2</v>
      </c>
      <c r="AN54" s="145">
        <f ca="1">(SUM(OFFSET(Data!$A$1,MATCH(($AI54),Data!$C:$C,0)-1,MATCH(Weekly!AN$9,Data!$2:$2,0)-1,2,COUNTIF(Data!$2:$2,Weekly!AN$9))))/AN$36</f>
        <v>3.2602417796897092E-2</v>
      </c>
      <c r="AO54" s="145">
        <f ca="1">(SUM(OFFSET(Data!$A$1,MATCH(($AI54),Data!$C:$C,0)-1,MATCH(Weekly!AO$9,Data!$2:$2,0)-1,2,COUNTIF(Data!$2:$2,Weekly!AO$9))))/AO$36</f>
        <v>3.2053886101382288E-2</v>
      </c>
      <c r="AP54" s="145">
        <f ca="1">(SUM(OFFSET(Data!$A$1,MATCH(($AI54),Data!$C:$C,0)-1,MATCH(Weekly!AP$9,Data!$2:$2,0)-1,2,COUNTIF(Data!$2:$2,Weekly!AP$9))))/AP$36</f>
        <v>3.2005290067593194E-2</v>
      </c>
      <c r="AQ54" s="145">
        <f ca="1">(SUM(OFFSET(Data!$A$1,MATCH(($AI54),Data!$C:$C,0)-1,MATCH(Weekly!AQ$9,Data!$2:$2,0)-1,2,COUNTIF(Data!$2:$2,Weekly!AQ$9))))/AQ$36</f>
        <v>3.1399852452969383E-2</v>
      </c>
      <c r="AR54" s="145">
        <f ca="1">(SUM(OFFSET(Data!$A$1,MATCH(($AI54),Data!$C:$C,0)-1,MATCH(Weekly!AR$9,Data!$2:$2,0)-1,2,COUNTIF(Data!$2:$2,Weekly!AR$9))))/AR$36</f>
        <v>3.1385102096437176E-2</v>
      </c>
      <c r="AS54" s="145">
        <f ca="1">(SUM(OFFSET(Data!$A$1,MATCH(($AI54),Data!$C:$C,0)-1,MATCH(Weekly!AS$9,Data!$2:$2,0)-1,2,COUNTIF(Data!$2:$2,Weekly!AS$9))))/AS$36</f>
        <v>3.1687713612363264E-2</v>
      </c>
      <c r="AT54" s="145">
        <f ca="1">(SUM(OFFSET(Data!$A$1,MATCH(($AI54),Data!$C:$C,0)-1,MATCH(Weekly!AT$9,Data!$2:$2,0)-1,2,COUNTIF(Data!$2:$2,Weekly!AT$9))))/AT$36</f>
        <v>3.2446529655908565E-2</v>
      </c>
      <c r="AU54" s="145">
        <f ca="1">(SUM(OFFSET(Data!$A$1,MATCH(($AI54),Data!$C:$C,0)-1,MATCH(Weekly!AU$9,Data!$2:$2,0)-1,2,COUNTIF(Data!$2:$2,Weekly!AU$9))))/AU$36</f>
        <v>3.5740429746372128E-2</v>
      </c>
      <c r="AV54" s="14"/>
      <c r="AW54" s="12">
        <f t="shared" ca="1" si="236"/>
        <v>3.1846501839978225E-2</v>
      </c>
      <c r="AX54" s="12">
        <f t="shared" ca="1" si="237"/>
        <v>3.3110357009392237E-2</v>
      </c>
      <c r="AY54" s="12">
        <f t="shared" ca="1" si="282"/>
        <v>1.2638551694140118E-3</v>
      </c>
      <c r="AZ54" s="12">
        <f t="shared" ca="1" si="283"/>
        <v>3.4058248386452744E-2</v>
      </c>
      <c r="BA54" s="12">
        <f t="shared" ca="1" si="284"/>
        <v>3.0898610462917718E-2</v>
      </c>
      <c r="BB54" s="14"/>
      <c r="BC54" s="12">
        <f t="shared" ca="1" si="238"/>
        <v>1.309424089099918E-3</v>
      </c>
      <c r="BD54" s="12">
        <f t="shared" ca="1" si="291"/>
        <v>3.1614720026978287E-2</v>
      </c>
      <c r="BE54" s="104"/>
      <c r="BF54" s="104"/>
      <c r="BG54" s="1"/>
      <c r="BH54" s="18" t="s">
        <v>43</v>
      </c>
      <c r="BI54" s="7" t="s">
        <v>3</v>
      </c>
      <c r="BJ54" s="145">
        <f ca="1">(SUM(OFFSET(Data!$A$1,MATCH(($BH54&amp;$BI54),Data!$B:$B,0)-1,MATCH(Weekly!BJ$9,Data!$2:$2,0)-1,1,COUNTIF(Data!$2:$2,Weekly!BJ$9))))/BJ$36</f>
        <v>3.3888259233871974E-2</v>
      </c>
      <c r="BK54" s="145">
        <f ca="1">(SUM(OFFSET(Data!$A$1,MATCH(($BH54&amp;$BI54),Data!$B:$B,0)-1,MATCH(Weekly!BK$9,Data!$2:$2,0)-1,1,COUNTIF(Data!$2:$2,Weekly!BK$9))))/BK$36</f>
        <v>3.4691639247447906E-2</v>
      </c>
      <c r="BL54" s="145">
        <f ca="1">(SUM(OFFSET(Data!$A$1,MATCH(($BH54&amp;$BI54),Data!$B:$B,0)-1,MATCH(Weekly!BL$9,Data!$2:$2,0)-1,1,COUNTIF(Data!$2:$2,Weekly!BL$9))))/BL$36</f>
        <v>3.4328012304148434E-2</v>
      </c>
      <c r="BM54" s="145">
        <f ca="1">(SUM(OFFSET(Data!$A$1,MATCH(($BH54&amp;$BI54),Data!$B:$B,0)-1,MATCH(Weekly!BM$9,Data!$2:$2,0)-1,1,COUNTIF(Data!$2:$2,Weekly!BM$9))))/BM$36</f>
        <v>3.2786849798474287E-2</v>
      </c>
      <c r="BN54" s="145">
        <f ca="1">(SUM(OFFSET(Data!$A$1,MATCH(($BH54&amp;$BI54),Data!$B:$B,0)-1,MATCH(Weekly!BN$9,Data!$2:$2,0)-1,1,COUNTIF(Data!$2:$2,Weekly!BN$9))))/BN$36</f>
        <v>3.2591784651051885E-2</v>
      </c>
      <c r="BO54" s="145">
        <f ca="1">(SUM(OFFSET(Data!$A$1,MATCH(($BH54&amp;$BI54),Data!$B:$B,0)-1,MATCH(Weekly!BO$9,Data!$2:$2,0)-1,1,COUNTIF(Data!$2:$2,Weekly!BO$9))))/BO$36</f>
        <v>3.2080500847665179E-2</v>
      </c>
      <c r="BP54" s="145">
        <f ca="1">(SUM(OFFSET(Data!$A$1,MATCH(($BH54&amp;$BI54),Data!$B:$B,0)-1,MATCH(Weekly!BP$9,Data!$2:$2,0)-1,1,COUNTIF(Data!$2:$2,Weekly!BP$9))))/BP$36</f>
        <v>3.2100436583787646E-2</v>
      </c>
      <c r="BQ54" s="145">
        <f ca="1">(SUM(OFFSET(Data!$A$1,MATCH(($BH54&amp;$BI54),Data!$B:$B,0)-1,MATCH(Weekly!BQ$9,Data!$2:$2,0)-1,1,COUNTIF(Data!$2:$2,Weekly!BQ$9))))/BQ$36</f>
        <v>3.1427703259973086E-2</v>
      </c>
      <c r="BR54" s="145">
        <f ca="1">(SUM(OFFSET(Data!$A$1,MATCH(($BH54&amp;$BI54),Data!$B:$B,0)-1,MATCH(Weekly!BR$9,Data!$2:$2,0)-1,1,COUNTIF(Data!$2:$2,Weekly!BR$9))))/BR$36</f>
        <v>3.1740129721338488E-2</v>
      </c>
      <c r="BS54" s="145">
        <f ca="1">(SUM(OFFSET(Data!$A$1,MATCH(($BH54&amp;$BI54),Data!$B:$B,0)-1,MATCH(Weekly!BS$9,Data!$2:$2,0)-1,1,COUNTIF(Data!$2:$2,Weekly!BS$9))))/BS$36</f>
        <v>3.1641877756980449E-2</v>
      </c>
      <c r="BT54" s="145">
        <f ca="1">(SUM(OFFSET(Data!$A$1,MATCH(($BH54&amp;$BI54),Data!$B:$B,0)-1,MATCH(Weekly!BT$9,Data!$2:$2,0)-1,1,COUNTIF(Data!$2:$2,Weekly!BT$9))))/BT$36</f>
        <v>3.2533359642848335E-2</v>
      </c>
      <c r="BU54" s="145">
        <f ca="1">(SUM(OFFSET(Data!$A$1,MATCH(($BH54&amp;$BI54),Data!$B:$B,0)-1,MATCH(Weekly!BU$9,Data!$2:$2,0)-1,1,COUNTIF(Data!$2:$2,Weekly!BU$9))))/BU$36</f>
        <v>3.585608093901127E-2</v>
      </c>
      <c r="BV54" s="13"/>
      <c r="BW54" s="12">
        <f t="shared" ca="1" si="239"/>
        <v>3.1910315284501833E-2</v>
      </c>
      <c r="BX54" s="12">
        <f t="shared" ca="1" si="240"/>
        <v>3.333755451617313E-2</v>
      </c>
      <c r="BY54" s="12">
        <f t="shared" ca="1" si="285"/>
        <v>1.427239231671297E-3</v>
      </c>
      <c r="BZ54" s="12">
        <f t="shared" ca="1" si="286"/>
        <v>3.4407983939926605E-2</v>
      </c>
      <c r="CA54" s="12">
        <f t="shared" ca="1" si="290"/>
        <v>3.0839885860748359E-2</v>
      </c>
      <c r="CB54" s="43"/>
      <c r="CC54" s="12">
        <f t="shared" ca="1" si="242"/>
        <v>1.3401059337303297E-3</v>
      </c>
      <c r="CD54" s="12">
        <f t="shared" ca="1" si="292"/>
        <v>3.1724513387332759E-2</v>
      </c>
      <c r="CE54" s="104"/>
      <c r="CF54" s="104"/>
      <c r="CG54" s="1"/>
      <c r="CH54" s="18" t="s">
        <v>43</v>
      </c>
      <c r="CI54" s="7" t="s">
        <v>4</v>
      </c>
      <c r="CJ54" s="145">
        <f ca="1">(SUM(OFFSET(Data!$A$1,MATCH(($CH54&amp;$CI54),Data!$B:$B,0)-1,MATCH(Weekly!CJ$9,Data!$2:$2,0)-1,1,COUNTIF(Data!$2:$2,Weekly!CJ$9))))/CJ$36</f>
        <v>3.2709889089345121E-2</v>
      </c>
      <c r="CK54" s="145">
        <f ca="1">(SUM(OFFSET(Data!$A$1,MATCH(($CH54&amp;$CI54),Data!$B:$B,0)-1,MATCH(Weekly!CK$9,Data!$2:$2,0)-1,1,COUNTIF(Data!$2:$2,Weekly!CK$9))))/CK$36</f>
        <v>3.386154858307816E-2</v>
      </c>
      <c r="CL54" s="145">
        <f ca="1">(SUM(OFFSET(Data!$A$1,MATCH(($CH54&amp;$CI54),Data!$B:$B,0)-1,MATCH(Weekly!CL$9,Data!$2:$2,0)-1,1,COUNTIF(Data!$2:$2,Weekly!CL$9))))/CL$36</f>
        <v>3.3397885647163401E-2</v>
      </c>
      <c r="CM54" s="145">
        <f ca="1">(SUM(OFFSET(Data!$A$1,MATCH(($CH54&amp;$CI54),Data!$B:$B,0)-1,MATCH(Weekly!CM$9,Data!$2:$2,0)-1,1,COUNTIF(Data!$2:$2,Weekly!CM$9))))/CM$36</f>
        <v>3.1526734671001005E-2</v>
      </c>
      <c r="CN54" s="145">
        <f ca="1">(SUM(OFFSET(Data!$A$1,MATCH(($CH54&amp;$CI54),Data!$B:$B,0)-1,MATCH(Weekly!CN$9,Data!$2:$2,0)-1,1,COUNTIF(Data!$2:$2,Weekly!CN$9))))/CN$36</f>
        <v>3.2637400192624351E-2</v>
      </c>
      <c r="CO54" s="145">
        <f ca="1">(SUM(OFFSET(Data!$A$1,MATCH(($CH54&amp;$CI54),Data!$B:$B,0)-1,MATCH(Weekly!CO$9,Data!$2:$2,0)-1,1,COUNTIF(Data!$2:$2,Weekly!CO$9))))/CO$36</f>
        <v>3.1964993368752928E-2</v>
      </c>
      <c r="CP54" s="145">
        <f ca="1">(SUM(OFFSET(Data!$A$1,MATCH(($CH54&amp;$CI54),Data!$B:$B,0)-1,MATCH(Weekly!CP$9,Data!$2:$2,0)-1,1,COUNTIF(Data!$2:$2,Weekly!CP$9))))/CP$36</f>
        <v>3.1689154681296232E-2</v>
      </c>
      <c r="CQ54" s="145">
        <f ca="1">(SUM(OFFSET(Data!$A$1,MATCH(($CH54&amp;$CI54),Data!$B:$B,0)-1,MATCH(Weekly!CQ$9,Data!$2:$2,0)-1,1,COUNTIF(Data!$2:$2,Weekly!CQ$9))))/CQ$36</f>
        <v>3.1309297912713474E-2</v>
      </c>
      <c r="CR54" s="145">
        <f ca="1">(SUM(OFFSET(Data!$A$1,MATCH(($CH54&amp;$CI54),Data!$B:$B,0)-1,MATCH(Weekly!CR$9,Data!$2:$2,0)-1,1,COUNTIF(Data!$2:$2,Weekly!CR$9))))/CR$36</f>
        <v>3.0219570624227535E-2</v>
      </c>
      <c r="CS54" s="145">
        <f ca="1">(SUM(OFFSET(Data!$A$1,MATCH(($CH54&amp;$CI54),Data!$B:$B,0)-1,MATCH(Weekly!CS$9,Data!$2:$2,0)-1,1,COUNTIF(Data!$2:$2,Weekly!CS$9))))/CS$36</f>
        <v>3.1841429211152752E-2</v>
      </c>
      <c r="CT54" s="145">
        <f ca="1">(SUM(OFFSET(Data!$A$1,MATCH(($CH54&amp;$CI54),Data!$B:$B,0)-1,MATCH(Weekly!CT$9,Data!$2:$2,0)-1,1,COUNTIF(Data!$2:$2,Weekly!CT$9))))/CT$36</f>
        <v>3.2160199110185687E-2</v>
      </c>
      <c r="CU54" s="145">
        <f ca="1">(SUM(OFFSET(Data!$A$1,MATCH(($CH54&amp;$CI54),Data!$B:$B,0)-1,MATCH(Weekly!CU$9,Data!$2:$2,0)-1,1,COUNTIF(Data!$2:$2,Weekly!CU$9))))/CU$36</f>
        <v>3.5345100940703943E-2</v>
      </c>
      <c r="CW54" s="12">
        <f t="shared" ca="1" si="243"/>
        <v>3.1607944676148622E-2</v>
      </c>
      <c r="CX54" s="12">
        <f t="shared" ca="1" si="244"/>
        <v>3.2673644640984739E-2</v>
      </c>
      <c r="CY54" s="12">
        <f t="shared" ca="1" si="287"/>
        <v>1.0656999648361171E-3</v>
      </c>
      <c r="CZ54" s="12">
        <f t="shared" ca="1" si="288"/>
        <v>3.3472919614611824E-2</v>
      </c>
      <c r="DA54" s="12">
        <f t="shared" ca="1" si="289"/>
        <v>3.0808669702521534E-2</v>
      </c>
      <c r="DB54" s="45"/>
      <c r="DC54" s="12">
        <f t="shared" ca="1" si="245"/>
        <v>1.2821493515958E-3</v>
      </c>
      <c r="DD54" s="12">
        <f t="shared" ca="1" si="293"/>
        <v>3.1252156051828038E-2</v>
      </c>
    </row>
    <row r="55" spans="1:109" x14ac:dyDescent="0.35">
      <c r="A55" t="e">
        <f>VLOOKUP(D56,#REF!,2,0)</f>
        <v>#REF!</v>
      </c>
      <c r="D55" s="68" t="s">
        <v>438</v>
      </c>
      <c r="E55" s="66"/>
      <c r="F55" s="64"/>
      <c r="G55" s="64"/>
      <c r="H55" s="65"/>
      <c r="I55" s="64"/>
      <c r="J55" s="65"/>
      <c r="K55" s="64"/>
      <c r="L55" s="64"/>
      <c r="M55" s="64"/>
      <c r="N55" s="64"/>
      <c r="O55" s="64"/>
      <c r="P55" s="64"/>
      <c r="Q55" s="64"/>
      <c r="R55" s="64"/>
      <c r="S55" s="64"/>
      <c r="T55" s="64"/>
      <c r="U55" s="64"/>
      <c r="V55" s="64"/>
      <c r="W55" s="64"/>
      <c r="X55" s="64"/>
      <c r="Y55" s="64"/>
      <c r="Z55" s="64"/>
      <c r="AA55" s="64"/>
      <c r="AB55" s="62"/>
      <c r="AC55" s="46"/>
      <c r="AD55" s="1"/>
      <c r="AE55" s="1"/>
      <c r="AF55" s="1"/>
      <c r="AG55" s="1"/>
      <c r="AH55" s="1"/>
      <c r="AI55" s="37"/>
      <c r="AJ55" s="149"/>
      <c r="AK55" s="38"/>
      <c r="AL55" s="37"/>
      <c r="AM55" s="37"/>
      <c r="AN55" s="37"/>
      <c r="AO55" s="149"/>
      <c r="AP55" s="37"/>
      <c r="AQ55" s="37"/>
      <c r="AR55" s="37"/>
      <c r="AS55" s="37"/>
      <c r="AT55" s="149"/>
      <c r="AU55" s="150"/>
      <c r="AW55" s="37"/>
      <c r="AX55" s="37"/>
      <c r="AY55" s="37"/>
      <c r="AZ55" s="37"/>
      <c r="BA55" s="37"/>
      <c r="BC55" s="37"/>
      <c r="BD55" s="38"/>
      <c r="BH55" s="38"/>
      <c r="BI55" s="38"/>
      <c r="BJ55" s="149"/>
      <c r="BK55" s="38"/>
      <c r="BL55" s="37"/>
      <c r="BM55" s="37"/>
      <c r="BN55" s="37"/>
      <c r="BO55" s="149"/>
      <c r="BP55" s="37"/>
      <c r="BQ55" s="37"/>
      <c r="BR55" s="37"/>
      <c r="BS55" s="37"/>
      <c r="BT55" s="149"/>
      <c r="BU55" s="150"/>
      <c r="BW55" s="37"/>
      <c r="BX55" s="37"/>
      <c r="BY55" s="37"/>
      <c r="BZ55" s="37"/>
      <c r="CA55" s="37"/>
      <c r="CC55" s="37"/>
      <c r="CD55" s="38"/>
      <c r="CH55" s="38"/>
      <c r="CI55" s="38"/>
      <c r="CJ55" s="149"/>
      <c r="CK55" s="38"/>
      <c r="CL55" s="37"/>
      <c r="CM55" s="37"/>
      <c r="CN55" s="37"/>
      <c r="CO55" s="149"/>
      <c r="CP55" s="37"/>
      <c r="CQ55" s="37"/>
      <c r="CR55" s="37"/>
      <c r="CS55" s="37"/>
      <c r="CT55" s="149"/>
      <c r="CU55" s="150"/>
      <c r="CW55" s="37"/>
      <c r="CX55" s="37"/>
      <c r="CY55" s="37"/>
      <c r="CZ55" s="37"/>
      <c r="DA55" s="37"/>
      <c r="DC55" s="39"/>
      <c r="DD55" s="38"/>
      <c r="DE55" s="1"/>
    </row>
    <row r="56" spans="1:109" x14ac:dyDescent="0.35">
      <c r="D56" s="89" t="s">
        <v>439</v>
      </c>
      <c r="E56" s="53" t="str">
        <f ca="1">VLOOKUP($D56,'Metric Nature'!$C:$D,2,0)&amp;IF(($F56&lt;(BA56)),"Below",IF(($F56&gt;(AZ56)),"Above","Within"))</f>
        <v>PositiveAbove</v>
      </c>
      <c r="F56" s="54">
        <f t="shared" ref="F56:F70" ca="1" si="411">AT56</f>
        <v>24864</v>
      </c>
      <c r="G56" s="54">
        <f t="shared" ref="G56:G70" ca="1" si="412">AS56</f>
        <v>21804</v>
      </c>
      <c r="H56" s="55">
        <f ca="1">IFERROR(((F56-G56)/G56),0)</f>
        <v>0.14034122179416622</v>
      </c>
      <c r="I56" s="54">
        <f ca="1">BD56</f>
        <v>19410</v>
      </c>
      <c r="J56" s="55">
        <f ca="1">IFERROR(((F56-I56)/I56),0)</f>
        <v>0.28098918083462132</v>
      </c>
      <c r="K56" s="54">
        <f t="shared" ref="K56:K70" ca="1" si="413">BC56</f>
        <v>3525.0512407623241</v>
      </c>
      <c r="L56" s="56"/>
      <c r="M56" s="53" t="str">
        <f ca="1">VLOOKUP($D56,'Metric Nature'!$C:$D,2,0)&amp;IF(($N56&lt;(CA56)),"Below",IF(($N56&gt;(BZ56)),"Above","Within"))</f>
        <v>PositiveAbove</v>
      </c>
      <c r="N56" s="54">
        <f t="shared" ref="N56:N70" ca="1" si="414">BT56</f>
        <v>20053</v>
      </c>
      <c r="O56" s="54">
        <f t="shared" ref="O56:O70" ca="1" si="415">BS56</f>
        <v>18002</v>
      </c>
      <c r="P56" s="55">
        <f ca="1">IFERROR(((N56-O56)/O56),0)</f>
        <v>0.11393178535718254</v>
      </c>
      <c r="Q56" s="54">
        <f ca="1">CD56</f>
        <v>16194.25</v>
      </c>
      <c r="R56" s="55">
        <f ca="1">IFERROR(((N56-Q56)/Q56),0)</f>
        <v>0.2382790187875326</v>
      </c>
      <c r="S56" s="54">
        <f t="shared" ref="S56:S70" ca="1" si="416">CC56</f>
        <v>2887.7847863409456</v>
      </c>
      <c r="T56" s="56"/>
      <c r="U56" s="53" t="str">
        <f ca="1">VLOOKUP($D56,'Metric Nature'!$C:$D,2,0)&amp;IF(($V56&lt;(DA56)),"Below",IF(($V56&gt;(CZ56)),"Above","Within"))</f>
        <v>PositiveAbove</v>
      </c>
      <c r="V56" s="54">
        <f t="shared" ref="V56:V70" ca="1" si="417">CT56</f>
        <v>4811</v>
      </c>
      <c r="W56" s="54">
        <f t="shared" ref="W56:W70" ca="1" si="418">CS56</f>
        <v>3802</v>
      </c>
      <c r="X56" s="55">
        <f ca="1">IFERROR(((V56-W56)/W56),0)</f>
        <v>0.26538663861125722</v>
      </c>
      <c r="Y56" s="54">
        <f ca="1">DD56</f>
        <v>3215.75</v>
      </c>
      <c r="Z56" s="55">
        <f ca="1">IFERROR(((V56-Y56)/Y56),0)</f>
        <v>0.49607401072844592</v>
      </c>
      <c r="AA56" s="54">
        <f t="shared" ref="AA56:AA70" ca="1" si="419">DC56</f>
        <v>686.0819112095063</v>
      </c>
      <c r="AB56" s="56"/>
      <c r="AC56" s="46" t="s">
        <v>440</v>
      </c>
      <c r="AD56" s="47"/>
      <c r="AE56" s="47"/>
      <c r="AI56" s="7" t="s">
        <v>44</v>
      </c>
      <c r="AJ56" s="141">
        <f ca="1">SUM(OFFSET(Data!$A$1,MATCH(($AI56),Data!$C:$C,0)-1,MATCH(Weekly!AJ$9,Data!$2:$2,0)-1,2,COUNTIF(Data!$2:$2,Weekly!AJ$9)))</f>
        <v>15071</v>
      </c>
      <c r="AK56" s="141">
        <f ca="1">SUM(OFFSET(Data!$A$1,MATCH(($AI56),Data!$C:$C,0)-1,MATCH(Weekly!AK$9,Data!$2:$2,0)-1,2,COUNTIF(Data!$2:$2,Weekly!AK$9)))</f>
        <v>16407</v>
      </c>
      <c r="AL56" s="141">
        <f ca="1">SUM(OFFSET(Data!$A$1,MATCH(($AI56),Data!$C:$C,0)-1,MATCH(Weekly!AL$9,Data!$2:$2,0)-1,2,COUNTIF(Data!$2:$2,Weekly!AL$9)))</f>
        <v>17847</v>
      </c>
      <c r="AM56" s="141">
        <f ca="1">SUM(OFFSET(Data!$A$1,MATCH(($AI56),Data!$C:$C,0)-1,MATCH(Weekly!AM$9,Data!$2:$2,0)-1,2,COUNTIF(Data!$2:$2,Weekly!AM$9)))</f>
        <v>20310</v>
      </c>
      <c r="AN56" s="141">
        <f ca="1">SUM(OFFSET(Data!$A$1,MATCH(($AI56),Data!$C:$C,0)-1,MATCH(Weekly!AN$9,Data!$2:$2,0)-1,2,COUNTIF(Data!$2:$2,Weekly!AN$9)))</f>
        <v>17752</v>
      </c>
      <c r="AO56" s="141">
        <f ca="1">SUM(OFFSET(Data!$A$1,MATCH(($AI56),Data!$C:$C,0)-1,MATCH(Weekly!AO$9,Data!$2:$2,0)-1,2,COUNTIF(Data!$2:$2,Weekly!AO$9)))</f>
        <v>18557</v>
      </c>
      <c r="AP56" s="141">
        <f ca="1">SUM(OFFSET(Data!$A$1,MATCH(($AI56),Data!$C:$C,0)-1,MATCH(Weekly!AP$9,Data!$2:$2,0)-1,2,COUNTIF(Data!$2:$2,Weekly!AP$9)))</f>
        <v>18375</v>
      </c>
      <c r="AQ56" s="141">
        <f ca="1">SUM(OFFSET(Data!$A$1,MATCH(($AI56),Data!$C:$C,0)-1,MATCH(Weekly!AQ$9,Data!$2:$2,0)-1,2,COUNTIF(Data!$2:$2,Weekly!AQ$9)))</f>
        <v>18253</v>
      </c>
      <c r="AR56" s="141">
        <f ca="1">SUM(OFFSET(Data!$A$1,MATCH(($AI56),Data!$C:$C,0)-1,MATCH(Weekly!AR$9,Data!$2:$2,0)-1,2,COUNTIF(Data!$2:$2,Weekly!AR$9)))</f>
        <v>19208</v>
      </c>
      <c r="AS56" s="141">
        <f ca="1">SUM(OFFSET(Data!$A$1,MATCH(($AI56),Data!$C:$C,0)-1,MATCH(Weekly!AS$9,Data!$2:$2,0)-1,2,COUNTIF(Data!$2:$2,Weekly!AS$9)))</f>
        <v>21804</v>
      </c>
      <c r="AT56" s="141">
        <f ca="1">SUM(OFFSET(Data!$A$1,MATCH(($AI56),Data!$C:$C,0)-1,MATCH(Weekly!AT$9,Data!$2:$2,0)-1,2,COUNTIF(Data!$2:$2,Weekly!AT$9)))</f>
        <v>24864</v>
      </c>
      <c r="AU56" s="141">
        <f ca="1">SUM(OFFSET(Data!$A$1,MATCH(($AI56),Data!$C:$C,0)-1,MATCH(Weekly!AU$9,Data!$2:$2,0)-1,2,COUNTIF(Data!$2:$2,Weekly!AU$9)))</f>
        <v>9670</v>
      </c>
      <c r="AV56" s="14"/>
      <c r="AW56" s="8">
        <f ca="1">_xlfn.QUARTILE.INC($AJ56:$AT56,1)</f>
        <v>17799.5</v>
      </c>
      <c r="AX56" s="8">
        <f ca="1">_xlfn.QUARTILE.INC($AJ56:$AT56,3)</f>
        <v>19759</v>
      </c>
      <c r="AY56" s="8">
        <f t="shared" ref="AY56:AY57" ca="1" si="420">AX56-AW56</f>
        <v>1959.5</v>
      </c>
      <c r="AZ56" s="8">
        <f t="shared" ref="AZ56" ca="1" si="421">AX56+(0.75*AY56)</f>
        <v>21228.625</v>
      </c>
      <c r="BA56" s="8">
        <f t="shared" ref="BA56" ca="1" si="422">AW56-(0.75*AY56)</f>
        <v>16329.875</v>
      </c>
      <c r="BB56" s="14"/>
      <c r="BC56" s="9">
        <f ca="1">_xlfn.STDEV.P(AJ56:AU56)</f>
        <v>3525.0512407623241</v>
      </c>
      <c r="BD56" s="9">
        <f ca="1">AVERAGE(AP56:AS56)</f>
        <v>19410</v>
      </c>
      <c r="BE56" s="147"/>
      <c r="BF56" s="147"/>
      <c r="BG56" s="1"/>
      <c r="BH56" s="7" t="s">
        <v>44</v>
      </c>
      <c r="BI56" s="7" t="s">
        <v>3</v>
      </c>
      <c r="BJ56" s="141">
        <f ca="1">SUM(OFFSET(Data!$A$1,MATCH(($BH56&amp;$BI56),Data!$B:$B,0)-1,MATCH(Weekly!BJ$9,Data!$2:$2,0)-1,1,COUNTIF(Data!$2:$2,Weekly!BJ$9)))</f>
        <v>12439</v>
      </c>
      <c r="BK56" s="141">
        <f ca="1">SUM(OFFSET(Data!$A$1,MATCH(($BH56&amp;$BI56),Data!$B:$B,0)-1,MATCH(Weekly!BK$9,Data!$2:$2,0)-1,1,COUNTIF(Data!$2:$2,Weekly!BK$9)))</f>
        <v>13520</v>
      </c>
      <c r="BL56" s="141">
        <f ca="1">SUM(OFFSET(Data!$A$1,MATCH(($BH56&amp;$BI56),Data!$B:$B,0)-1,MATCH(Weekly!BL$9,Data!$2:$2,0)-1,1,COUNTIF(Data!$2:$2,Weekly!BL$9)))</f>
        <v>15072</v>
      </c>
      <c r="BM56" s="141">
        <f ca="1">SUM(OFFSET(Data!$A$1,MATCH(($BH56&amp;$BI56),Data!$B:$B,0)-1,MATCH(Weekly!BM$9,Data!$2:$2,0)-1,1,COUNTIF(Data!$2:$2,Weekly!BM$9)))</f>
        <v>17078</v>
      </c>
      <c r="BN56" s="141">
        <f ca="1">SUM(OFFSET(Data!$A$1,MATCH(($BH56&amp;$BI56),Data!$B:$B,0)-1,MATCH(Weekly!BN$9,Data!$2:$2,0)-1,1,COUNTIF(Data!$2:$2,Weekly!BN$9)))</f>
        <v>14900</v>
      </c>
      <c r="BO56" s="141">
        <f ca="1">SUM(OFFSET(Data!$A$1,MATCH(($BH56&amp;$BI56),Data!$B:$B,0)-1,MATCH(Weekly!BO$9,Data!$2:$2,0)-1,1,COUNTIF(Data!$2:$2,Weekly!BO$9)))</f>
        <v>15680</v>
      </c>
      <c r="BP56" s="141">
        <f ca="1">SUM(OFFSET(Data!$A$1,MATCH(($BH56&amp;$BI56),Data!$B:$B,0)-1,MATCH(Weekly!BP$9,Data!$2:$2,0)-1,1,COUNTIF(Data!$2:$2,Weekly!BP$9)))</f>
        <v>15408</v>
      </c>
      <c r="BQ56" s="141">
        <f ca="1">SUM(OFFSET(Data!$A$1,MATCH(($BH56&amp;$BI56),Data!$B:$B,0)-1,MATCH(Weekly!BQ$9,Data!$2:$2,0)-1,1,COUNTIF(Data!$2:$2,Weekly!BQ$9)))</f>
        <v>15311</v>
      </c>
      <c r="BR56" s="141">
        <f ca="1">SUM(OFFSET(Data!$A$1,MATCH(($BH56&amp;$BI56),Data!$B:$B,0)-1,MATCH(Weekly!BR$9,Data!$2:$2,0)-1,1,COUNTIF(Data!$2:$2,Weekly!BR$9)))</f>
        <v>16056</v>
      </c>
      <c r="BS56" s="141">
        <f ca="1">SUM(OFFSET(Data!$A$1,MATCH(($BH56&amp;$BI56),Data!$B:$B,0)-1,MATCH(Weekly!BS$9,Data!$2:$2,0)-1,1,COUNTIF(Data!$2:$2,Weekly!BS$9)))</f>
        <v>18002</v>
      </c>
      <c r="BT56" s="141">
        <f ca="1">SUM(OFFSET(Data!$A$1,MATCH(($BH56&amp;$BI56),Data!$B:$B,0)-1,MATCH(Weekly!BT$9,Data!$2:$2,0)-1,1,COUNTIF(Data!$2:$2,Weekly!BT$9)))</f>
        <v>20053</v>
      </c>
      <c r="BU56" s="141">
        <f ca="1">SUM(OFFSET(Data!$A$1,MATCH(($BH56&amp;$BI56),Data!$B:$B,0)-1,MATCH(Weekly!BU$9,Data!$2:$2,0)-1,1,COUNTIF(Data!$2:$2,Weekly!BU$9)))</f>
        <v>7875</v>
      </c>
      <c r="BV56" s="13"/>
      <c r="BW56" s="8">
        <f ca="1">_xlfn.QUARTILE.INC($BJ56:$BT56,1)</f>
        <v>14986</v>
      </c>
      <c r="BX56" s="8">
        <f ca="1">_xlfn.QUARTILE.INC($BJ56:$BT56,3)</f>
        <v>16567</v>
      </c>
      <c r="BY56" s="8">
        <f t="shared" ref="BY56:BY57" ca="1" si="423">BX56-BW56</f>
        <v>1581</v>
      </c>
      <c r="BZ56" s="8">
        <f t="shared" ref="BZ56:BZ57" ca="1" si="424">BX56+(0.75*BY56)</f>
        <v>17752.75</v>
      </c>
      <c r="CA56" s="8">
        <f ca="1">BW56-(0.75*BY56)</f>
        <v>13800.25</v>
      </c>
      <c r="CB56" s="41"/>
      <c r="CC56" s="9">
        <f ca="1">_xlfn.STDEV.P(BJ56:BU56)</f>
        <v>2887.7847863409456</v>
      </c>
      <c r="CD56" s="9">
        <f ca="1">AVERAGE(BP56:BS56)</f>
        <v>16194.25</v>
      </c>
      <c r="CE56" s="147"/>
      <c r="CF56" s="147"/>
      <c r="CG56" s="1"/>
      <c r="CH56" s="7" t="s">
        <v>44</v>
      </c>
      <c r="CI56" s="7" t="s">
        <v>4</v>
      </c>
      <c r="CJ56" s="141">
        <f ca="1">SUM(OFFSET(Data!$A$1,MATCH(($CH56&amp;$CI56),Data!$B:$B,0)-1,MATCH(Weekly!CJ$9,Data!$2:$2,0)-1,1,COUNTIF(Data!$2:$2,Weekly!CJ$9)))</f>
        <v>2632</v>
      </c>
      <c r="CK56" s="141">
        <f ca="1">SUM(OFFSET(Data!$A$1,MATCH(($CH56&amp;$CI56),Data!$B:$B,0)-1,MATCH(Weekly!CK$9,Data!$2:$2,0)-1,1,COUNTIF(Data!$2:$2,Weekly!CK$9)))</f>
        <v>2887</v>
      </c>
      <c r="CL56" s="141">
        <f ca="1">SUM(OFFSET(Data!$A$1,MATCH(($CH56&amp;$CI56),Data!$B:$B,0)-1,MATCH(Weekly!CL$9,Data!$2:$2,0)-1,1,COUNTIF(Data!$2:$2,Weekly!CL$9)))</f>
        <v>2775</v>
      </c>
      <c r="CM56" s="141">
        <f ca="1">SUM(OFFSET(Data!$A$1,MATCH(($CH56&amp;$CI56),Data!$B:$B,0)-1,MATCH(Weekly!CM$9,Data!$2:$2,0)-1,1,COUNTIF(Data!$2:$2,Weekly!CM$9)))</f>
        <v>3232</v>
      </c>
      <c r="CN56" s="141">
        <f ca="1">SUM(OFFSET(Data!$A$1,MATCH(($CH56&amp;$CI56),Data!$B:$B,0)-1,MATCH(Weekly!CN$9,Data!$2:$2,0)-1,1,COUNTIF(Data!$2:$2,Weekly!CN$9)))</f>
        <v>2852</v>
      </c>
      <c r="CO56" s="141">
        <f ca="1">SUM(OFFSET(Data!$A$1,MATCH(($CH56&amp;$CI56),Data!$B:$B,0)-1,MATCH(Weekly!CO$9,Data!$2:$2,0)-1,1,COUNTIF(Data!$2:$2,Weekly!CO$9)))</f>
        <v>2877</v>
      </c>
      <c r="CP56" s="141">
        <f ca="1">SUM(OFFSET(Data!$A$1,MATCH(($CH56&amp;$CI56),Data!$B:$B,0)-1,MATCH(Weekly!CP$9,Data!$2:$2,0)-1,1,COUNTIF(Data!$2:$2,Weekly!CP$9)))</f>
        <v>2967</v>
      </c>
      <c r="CQ56" s="141">
        <f ca="1">SUM(OFFSET(Data!$A$1,MATCH(($CH56&amp;$CI56),Data!$B:$B,0)-1,MATCH(Weekly!CQ$9,Data!$2:$2,0)-1,1,COUNTIF(Data!$2:$2,Weekly!CQ$9)))</f>
        <v>2942</v>
      </c>
      <c r="CR56" s="141">
        <f ca="1">SUM(OFFSET(Data!$A$1,MATCH(($CH56&amp;$CI56),Data!$B:$B,0)-1,MATCH(Weekly!CR$9,Data!$2:$2,0)-1,1,COUNTIF(Data!$2:$2,Weekly!CR$9)))</f>
        <v>3152</v>
      </c>
      <c r="CS56" s="141">
        <f ca="1">SUM(OFFSET(Data!$A$1,MATCH(($CH56&amp;$CI56),Data!$B:$B,0)-1,MATCH(Weekly!CS$9,Data!$2:$2,0)-1,1,COUNTIF(Data!$2:$2,Weekly!CS$9)))</f>
        <v>3802</v>
      </c>
      <c r="CT56" s="141">
        <f ca="1">SUM(OFFSET(Data!$A$1,MATCH(($CH56&amp;$CI56),Data!$B:$B,0)-1,MATCH(Weekly!CT$9,Data!$2:$2,0)-1,1,COUNTIF(Data!$2:$2,Weekly!CT$9)))</f>
        <v>4811</v>
      </c>
      <c r="CU56" s="141">
        <f ca="1">SUM(OFFSET(Data!$A$1,MATCH(($CH56&amp;$CI56),Data!$B:$B,0)-1,MATCH(Weekly!CU$9,Data!$2:$2,0)-1,1,COUNTIF(Data!$2:$2,Weekly!CU$9)))</f>
        <v>1795</v>
      </c>
      <c r="CW56" s="8">
        <f ca="1">_xlfn.QUARTILE.INC($CJ56:$CT56,1)</f>
        <v>2864.5</v>
      </c>
      <c r="CX56" s="8">
        <f ca="1">_xlfn.QUARTILE.INC($CJ56:$CT56,3)</f>
        <v>3192</v>
      </c>
      <c r="CY56" s="8">
        <f t="shared" ref="CY56:CY57" ca="1" si="425">CX56-CW56</f>
        <v>327.5</v>
      </c>
      <c r="CZ56" s="8">
        <f t="shared" ref="CZ56:CZ57" ca="1" si="426">CX56+(0.75*CY56)</f>
        <v>3437.625</v>
      </c>
      <c r="DA56" s="8">
        <f ca="1">CW56-(0.75*CY56)</f>
        <v>2618.875</v>
      </c>
      <c r="DB56" s="41"/>
      <c r="DC56" s="9">
        <f ca="1">_xlfn.STDEV.P(CJ56:CU56)</f>
        <v>686.0819112095063</v>
      </c>
      <c r="DD56" s="9">
        <f ca="1">AVERAGE(CP56:CS56)</f>
        <v>3215.75</v>
      </c>
      <c r="DE56" s="1"/>
    </row>
    <row r="57" spans="1:109" x14ac:dyDescent="0.35">
      <c r="D57" s="114" t="s">
        <v>443</v>
      </c>
      <c r="E57" s="53" t="str">
        <f ca="1">VLOOKUP($D57,'Metric Nature'!$C:$D,2,0)&amp;IF(($F57&lt;(BA57)),"Below",IF(($F57&gt;(AZ57)),"Above","Within"))</f>
        <v>PositiveAbove</v>
      </c>
      <c r="F57" s="55">
        <f t="shared" ca="1" si="411"/>
        <v>0.37640765765765766</v>
      </c>
      <c r="G57" s="55">
        <f t="shared" ca="1" si="412"/>
        <v>0.32787561915244912</v>
      </c>
      <c r="H57" s="55">
        <f t="shared" ref="H57" ca="1" si="427">IFERROR(((F57-G57)/G57),0)</f>
        <v>0.14801966254966667</v>
      </c>
      <c r="I57" s="55">
        <f t="shared" ref="I57" ca="1" si="428">BD57</f>
        <v>0.31813498196805773</v>
      </c>
      <c r="J57" s="55">
        <f t="shared" ref="J57" ca="1" si="429">IFERROR(((F57-I57)/I57),0)</f>
        <v>0.18316965751176267</v>
      </c>
      <c r="K57" s="48">
        <f t="shared" ca="1" si="413"/>
        <v>3.1743340742617386E-2</v>
      </c>
      <c r="L57" s="56"/>
      <c r="M57" s="53" t="str">
        <f ca="1">VLOOKUP($D57,'Metric Nature'!$C:$D,2,0)&amp;IF(($N57&lt;(CA57)),"Below",IF(($N57&gt;(BZ57)),"Above","Within"))</f>
        <v>PositiveAbove</v>
      </c>
      <c r="N57" s="55">
        <f ca="1">BT57</f>
        <v>0.34982296913180072</v>
      </c>
      <c r="O57" s="55">
        <f t="shared" ca="1" si="415"/>
        <v>0.30057771358737917</v>
      </c>
      <c r="P57" s="55">
        <f t="shared" ref="P57" ca="1" si="430">IFERROR(((N57-O57)/O57),0)</f>
        <v>0.16383535211803305</v>
      </c>
      <c r="Q57" s="55">
        <f t="shared" ref="Q57" ca="1" si="431">CD57</f>
        <v>0.29044259536563904</v>
      </c>
      <c r="R57" s="48">
        <f t="shared" ref="R57" ca="1" si="432">IFERROR(((N57-Q57)/Q57),0)</f>
        <v>0.20444788303660333</v>
      </c>
      <c r="S57" s="48">
        <f t="shared" ca="1" si="416"/>
        <v>3.198797257988719E-2</v>
      </c>
      <c r="T57" s="56"/>
      <c r="U57" s="53" t="str">
        <f ca="1">VLOOKUP($D57,'Metric Nature'!$C:$D,2,0)&amp;IF(($V57&lt;(DA57)),"Below",IF(($V57&gt;(CZ57)),"Above","Within"))</f>
        <v>PositiveWithin</v>
      </c>
      <c r="V57" s="55">
        <f t="shared" ca="1" si="417"/>
        <v>0.48721679484514652</v>
      </c>
      <c r="W57" s="55">
        <f t="shared" ca="1" si="418"/>
        <v>0.45712782745923197</v>
      </c>
      <c r="X57" s="78">
        <f t="shared" ref="X57" ca="1" si="433">IFERROR(((V57-W57)/W57),0)</f>
        <v>6.582178020785219E-2</v>
      </c>
      <c r="Y57" s="55">
        <f t="shared" ref="Y57" ca="1" si="434">DD57</f>
        <v>0.45759154163103477</v>
      </c>
      <c r="Z57" s="78">
        <f t="shared" ref="Z57" ca="1" si="435">IFERROR(((V57-Y57)/Y57),0)</f>
        <v>6.4741697603316245E-2</v>
      </c>
      <c r="AA57" s="48">
        <f t="shared" ca="1" si="419"/>
        <v>2.8267050153617048E-2</v>
      </c>
      <c r="AB57" s="56"/>
      <c r="AC57" s="46" t="s">
        <v>444</v>
      </c>
      <c r="AD57" s="47"/>
      <c r="AE57" s="47"/>
      <c r="AI57" s="7" t="s">
        <v>45</v>
      </c>
      <c r="AJ57" s="145">
        <f ca="1">(SUM(OFFSET(Data!$A$1,MATCH(($AI57),Data!$C:$C,0)-1,MATCH(Weekly!AJ$9,Data!$2:$2,0)-1,2,COUNTIF(Data!$2:$2,Weekly!AJ$9))))/AJ$56</f>
        <v>0.30628359100258773</v>
      </c>
      <c r="AK57" s="145">
        <f ca="1">(SUM(OFFSET(Data!$A$1,MATCH(($AI57),Data!$C:$C,0)-1,MATCH(Weekly!AK$9,Data!$2:$2,0)-1,2,COUNTIF(Data!$2:$2,Weekly!AK$9))))/AK$56</f>
        <v>0.36002925580544887</v>
      </c>
      <c r="AL57" s="145">
        <f ca="1">(SUM(OFFSET(Data!$A$1,MATCH(($AI57),Data!$C:$C,0)-1,MATCH(Weekly!AL$9,Data!$2:$2,0)-1,2,COUNTIF(Data!$2:$2,Weekly!AL$9))))/AL$56</f>
        <v>0.30733456603350701</v>
      </c>
      <c r="AM57" s="145">
        <f ca="1">(SUM(OFFSET(Data!$A$1,MATCH(($AI57),Data!$C:$C,0)-1,MATCH(Weekly!AM$9,Data!$2:$2,0)-1,2,COUNTIF(Data!$2:$2,Weekly!AM$9))))/AM$56</f>
        <v>0.31935007385524372</v>
      </c>
      <c r="AN57" s="145">
        <f ca="1">(SUM(OFFSET(Data!$A$1,MATCH(($AI57),Data!$C:$C,0)-1,MATCH(Weekly!AN$9,Data!$2:$2,0)-1,2,COUNTIF(Data!$2:$2,Weekly!AN$9))))/AN$56</f>
        <v>0.30396575033799006</v>
      </c>
      <c r="AO57" s="145">
        <f ca="1">(SUM(OFFSET(Data!$A$1,MATCH(($AI57),Data!$C:$C,0)-1,MATCH(Weekly!AO$9,Data!$2:$2,0)-1,2,COUNTIF(Data!$2:$2,Weekly!AO$9))))/AO$56</f>
        <v>0.30425176483267768</v>
      </c>
      <c r="AP57" s="145">
        <f ca="1">(SUM(OFFSET(Data!$A$1,MATCH(($AI57),Data!$C:$C,0)-1,MATCH(Weekly!AP$9,Data!$2:$2,0)-1,2,COUNTIF(Data!$2:$2,Weekly!AP$9))))/AP$56</f>
        <v>0.30454421768707485</v>
      </c>
      <c r="AQ57" s="145">
        <f ca="1">(SUM(OFFSET(Data!$A$1,MATCH(($AI57),Data!$C:$C,0)-1,MATCH(Weekly!AQ$9,Data!$2:$2,0)-1,2,COUNTIF(Data!$2:$2,Weekly!AQ$9))))/AQ$56</f>
        <v>0.32701473730345698</v>
      </c>
      <c r="AR57" s="145">
        <f ca="1">(SUM(OFFSET(Data!$A$1,MATCH(($AI57),Data!$C:$C,0)-1,MATCH(Weekly!AR$9,Data!$2:$2,0)-1,2,COUNTIF(Data!$2:$2,Weekly!AR$9))))/AR$56</f>
        <v>0.31164098292378178</v>
      </c>
      <c r="AS57" s="145">
        <f ca="1">(SUM(OFFSET(Data!$A$1,MATCH(($AI57),Data!$C:$C,0)-1,MATCH(Weekly!AS$9,Data!$2:$2,0)-1,2,COUNTIF(Data!$2:$2,Weekly!AS$9))))/AS$56</f>
        <v>0.32787561915244912</v>
      </c>
      <c r="AT57" s="145">
        <f ca="1">(SUM(OFFSET(Data!$A$1,MATCH(($AI57),Data!$C:$C,0)-1,MATCH(Weekly!AT$9,Data!$2:$2,0)-1,2,COUNTIF(Data!$2:$2,Weekly!AT$9))))/AT$56</f>
        <v>0.37640765765765766</v>
      </c>
      <c r="AU57" s="145">
        <f ca="1">(SUM(OFFSET(Data!$A$1,MATCH(($AI57),Data!$C:$C,0)-1,MATCH(Weekly!AU$9,Data!$2:$2,0)-1,2,COUNTIF(Data!$2:$2,Weekly!AU$9))))/AU$56</f>
        <v>0.40423991726990693</v>
      </c>
      <c r="AV57" s="14"/>
      <c r="AW57" s="12">
        <f t="shared" ref="AW57:AW70" ca="1" si="436">_xlfn.QUARTILE.INC($AJ57:$AT57,1)</f>
        <v>0.30541390434483129</v>
      </c>
      <c r="AX57" s="12">
        <f t="shared" ref="AX57:AX70" ca="1" si="437">_xlfn.QUARTILE.INC($AJ57:$AT57,3)</f>
        <v>0.32744517822795305</v>
      </c>
      <c r="AY57" s="12">
        <f t="shared" ca="1" si="420"/>
        <v>2.203127388312176E-2</v>
      </c>
      <c r="AZ57" s="12">
        <f ca="1">AX57+(0.75*AY57)</f>
        <v>0.3439686336402944</v>
      </c>
      <c r="BA57" s="12">
        <f ca="1">AW57-(0.75*AY57)</f>
        <v>0.28889044893248994</v>
      </c>
      <c r="BB57" s="14"/>
      <c r="BC57" s="12">
        <f t="shared" ref="BC57:BC70" ca="1" si="438">_xlfn.STDEV.P(AJ57:AU57)</f>
        <v>3.1743340742617386E-2</v>
      </c>
      <c r="BD57" s="12">
        <f ca="1">SUMPRODUCT(AP57:AS57,AP$56:AS$56)/SUM(AP$56:AS$56)</f>
        <v>0.31813498196805773</v>
      </c>
      <c r="BE57" s="104"/>
      <c r="BF57" s="104"/>
      <c r="BG57" s="1"/>
      <c r="BH57" s="7" t="s">
        <v>45</v>
      </c>
      <c r="BI57" s="7" t="s">
        <v>3</v>
      </c>
      <c r="BJ57" s="145">
        <f ca="1">(SUM(OFFSET(Data!$A$1,MATCH(($BH57&amp;$BI57),Data!$B:$B,0)-1,MATCH(Weekly!BJ$9,Data!$2:$2,0)-1,1,COUNTIF(Data!$2:$2,Weekly!BJ$9))))/BJ$56</f>
        <v>0.28482997025484363</v>
      </c>
      <c r="BK57" s="145">
        <f ca="1">(SUM(OFFSET(Data!$A$1,MATCH(($BH57&amp;$BI57),Data!$B:$B,0)-1,MATCH(Weekly!BK$9,Data!$2:$2,0)-1,1,COUNTIF(Data!$2:$2,Weekly!BK$9))))/BK$56</f>
        <v>0.3372041420118343</v>
      </c>
      <c r="BL57" s="145">
        <f ca="1">(SUM(OFFSET(Data!$A$1,MATCH(($BH57&amp;$BI57),Data!$B:$B,0)-1,MATCH(Weekly!BL$9,Data!$2:$2,0)-1,1,COUNTIF(Data!$2:$2,Weekly!BL$9))))/BL$56</f>
        <v>0.28576167728237795</v>
      </c>
      <c r="BM57" s="145">
        <f ca="1">(SUM(OFFSET(Data!$A$1,MATCH(($BH57&amp;$BI57),Data!$B:$B,0)-1,MATCH(Weekly!BM$9,Data!$2:$2,0)-1,1,COUNTIF(Data!$2:$2,Weekly!BM$9))))/BM$56</f>
        <v>0.29781004801499006</v>
      </c>
      <c r="BN57" s="145">
        <f ca="1">(SUM(OFFSET(Data!$A$1,MATCH(($BH57&amp;$BI57),Data!$B:$B,0)-1,MATCH(Weekly!BN$9,Data!$2:$2,0)-1,1,COUNTIF(Data!$2:$2,Weekly!BN$9))))/BN$56</f>
        <v>0.27959731543624161</v>
      </c>
      <c r="BO57" s="145">
        <f ca="1">(SUM(OFFSET(Data!$A$1,MATCH(($BH57&amp;$BI57),Data!$B:$B,0)-1,MATCH(Weekly!BO$9,Data!$2:$2,0)-1,1,COUNTIF(Data!$2:$2,Weekly!BO$9))))/BO$56</f>
        <v>0.28035714285714286</v>
      </c>
      <c r="BP57" s="145">
        <f ca="1">(SUM(OFFSET(Data!$A$1,MATCH(($BH57&amp;$BI57),Data!$B:$B,0)-1,MATCH(Weekly!BP$9,Data!$2:$2,0)-1,1,COUNTIF(Data!$2:$2,Weekly!BP$9))))/BP$56</f>
        <v>0.27265057113187952</v>
      </c>
      <c r="BQ57" s="145">
        <f ca="1">(SUM(OFFSET(Data!$A$1,MATCH(($BH57&amp;$BI57),Data!$B:$B,0)-1,MATCH(Weekly!BQ$9,Data!$2:$2,0)-1,1,COUNTIF(Data!$2:$2,Weekly!BQ$9))))/BQ$56</f>
        <v>0.29860884331526355</v>
      </c>
      <c r="BR57" s="145">
        <f ca="1">(SUM(OFFSET(Data!$A$1,MATCH(($BH57&amp;$BI57),Data!$B:$B,0)-1,MATCH(Weekly!BR$9,Data!$2:$2,0)-1,1,COUNTIF(Data!$2:$2,Weekly!BR$9))))/BR$56</f>
        <v>0.28836571998006977</v>
      </c>
      <c r="BS57" s="145">
        <f ca="1">(SUM(OFFSET(Data!$A$1,MATCH(($BH57&amp;$BI57),Data!$B:$B,0)-1,MATCH(Weekly!BS$9,Data!$2:$2,0)-1,1,COUNTIF(Data!$2:$2,Weekly!BS$9))))/BS$56</f>
        <v>0.30057771358737917</v>
      </c>
      <c r="BT57" s="145">
        <f ca="1">(SUM(OFFSET(Data!$A$1,MATCH(($BH57&amp;$BI57),Data!$B:$B,0)-1,MATCH(Weekly!BT$9,Data!$2:$2,0)-1,1,COUNTIF(Data!$2:$2,Weekly!BT$9))))/BT$56</f>
        <v>0.34982296913180072</v>
      </c>
      <c r="BU57" s="145">
        <f ca="1">(SUM(OFFSET(Data!$A$1,MATCH(($BH57&amp;$BI57),Data!$B:$B,0)-1,MATCH(Weekly!BU$9,Data!$2:$2,0)-1,1,COUNTIF(Data!$2:$2,Weekly!BU$9))))/BU$56</f>
        <v>0.38095238095238093</v>
      </c>
      <c r="BV57" s="13"/>
      <c r="BW57" s="12">
        <f t="shared" ref="BW57:BW70" ca="1" si="439">_xlfn.QUARTILE.INC($BJ57:$BT57,1)</f>
        <v>0.28259355655599327</v>
      </c>
      <c r="BX57" s="12">
        <f t="shared" ref="BX57:BX70" ca="1" si="440">_xlfn.QUARTILE.INC($BJ57:$BT57,3)</f>
        <v>0.29959327845132133</v>
      </c>
      <c r="BY57" s="12">
        <f t="shared" ca="1" si="423"/>
        <v>1.6999721895328057E-2</v>
      </c>
      <c r="BZ57" s="12">
        <f t="shared" ca="1" si="424"/>
        <v>0.31234306987281735</v>
      </c>
      <c r="CA57" s="12">
        <f t="shared" ref="CA57" ca="1" si="441">BW57-(0.75*BY57)</f>
        <v>0.26984376513449726</v>
      </c>
      <c r="CB57" s="43"/>
      <c r="CC57" s="12">
        <f t="shared" ref="CC57:CC70" ca="1" si="442">_xlfn.STDEV.P(BJ57:BU57)</f>
        <v>3.198797257988719E-2</v>
      </c>
      <c r="CD57" s="12">
        <f ca="1">SUMPRODUCT(BP57:BS57,BP$56:BS$56)/SUM(BP$56:BS$56)</f>
        <v>0.29044259536563904</v>
      </c>
      <c r="CE57" s="104"/>
      <c r="CF57" s="104"/>
      <c r="CG57" s="1"/>
      <c r="CH57" s="7" t="s">
        <v>45</v>
      </c>
      <c r="CI57" s="7" t="s">
        <v>4</v>
      </c>
      <c r="CJ57" s="145">
        <f ca="1">(SUM(OFFSET(Data!$A$1,MATCH(($CH57&amp;$CI57),Data!$B:$B,0)-1,MATCH(Weekly!CJ$9,Data!$2:$2,0)-1,1,COUNTIF(Data!$2:$2,Weekly!CJ$9))))/CJ$56</f>
        <v>0.40767477203647418</v>
      </c>
      <c r="CK57" s="145">
        <f ca="1">(SUM(OFFSET(Data!$A$1,MATCH(($CH57&amp;$CI57),Data!$B:$B,0)-1,MATCH(Weekly!CK$9,Data!$2:$2,0)-1,1,COUNTIF(Data!$2:$2,Weekly!CK$9))))/CK$56</f>
        <v>0.46692067890543815</v>
      </c>
      <c r="CL57" s="145">
        <f ca="1">(SUM(OFFSET(Data!$A$1,MATCH(($CH57&amp;$CI57),Data!$B:$B,0)-1,MATCH(Weekly!CL$9,Data!$2:$2,0)-1,1,COUNTIF(Data!$2:$2,Weekly!CL$9))))/CL$56</f>
        <v>0.4245045045045045</v>
      </c>
      <c r="CM57" s="145">
        <f ca="1">(SUM(OFFSET(Data!$A$1,MATCH(($CH57&amp;$CI57),Data!$B:$B,0)-1,MATCH(Weekly!CM$9,Data!$2:$2,0)-1,1,COUNTIF(Data!$2:$2,Weekly!CM$9))))/CM$56</f>
        <v>0.43316831683168316</v>
      </c>
      <c r="CN57" s="145">
        <f ca="1">(SUM(OFFSET(Data!$A$1,MATCH(($CH57&amp;$CI57),Data!$B:$B,0)-1,MATCH(Weekly!CN$9,Data!$2:$2,0)-1,1,COUNTIF(Data!$2:$2,Weekly!CN$9))))/CN$56</f>
        <v>0.43127629733520334</v>
      </c>
      <c r="CO57" s="145">
        <f ca="1">(SUM(OFFSET(Data!$A$1,MATCH(($CH57&amp;$CI57),Data!$B:$B,0)-1,MATCH(Weekly!CO$9,Data!$2:$2,0)-1,1,COUNTIF(Data!$2:$2,Weekly!CO$9))))/CO$56</f>
        <v>0.43448036148766078</v>
      </c>
      <c r="CP57" s="145">
        <f ca="1">(SUM(OFFSET(Data!$A$1,MATCH(($CH57&amp;$CI57),Data!$B:$B,0)-1,MATCH(Weekly!CP$9,Data!$2:$2,0)-1,1,COUNTIF(Data!$2:$2,Weekly!CP$9))))/CP$56</f>
        <v>0.47017189079878663</v>
      </c>
      <c r="CQ57" s="145">
        <f ca="1">(SUM(OFFSET(Data!$A$1,MATCH(($CH57&amp;$CI57),Data!$B:$B,0)-1,MATCH(Weekly!CQ$9,Data!$2:$2,0)-1,1,COUNTIF(Data!$2:$2,Weekly!CQ$9))))/CQ$56</f>
        <v>0.47484704282800816</v>
      </c>
      <c r="CR57" s="145">
        <f ca="1">(SUM(OFFSET(Data!$A$1,MATCH(($CH57&amp;$CI57),Data!$B:$B,0)-1,MATCH(Weekly!CR$9,Data!$2:$2,0)-1,1,COUNTIF(Data!$2:$2,Weekly!CR$9))))/CR$56</f>
        <v>0.43020304568527917</v>
      </c>
      <c r="CS57" s="145">
        <f ca="1">(SUM(OFFSET(Data!$A$1,MATCH(($CH57&amp;$CI57),Data!$B:$B,0)-1,MATCH(Weekly!CS$9,Data!$2:$2,0)-1,1,COUNTIF(Data!$2:$2,Weekly!CS$9))))/CS$56</f>
        <v>0.45712782745923197</v>
      </c>
      <c r="CT57" s="145">
        <f ca="1">(SUM(OFFSET(Data!$A$1,MATCH(($CH57&amp;$CI57),Data!$B:$B,0)-1,MATCH(Weekly!CT$9,Data!$2:$2,0)-1,1,COUNTIF(Data!$2:$2,Weekly!CT$9))))/CT$56</f>
        <v>0.48721679484514652</v>
      </c>
      <c r="CU57" s="145">
        <f ca="1">(SUM(OFFSET(Data!$A$1,MATCH(($CH57&amp;$CI57),Data!$B:$B,0)-1,MATCH(Weekly!CU$9,Data!$2:$2,0)-1,1,COUNTIF(Data!$2:$2,Weekly!CU$9))))/CU$56</f>
        <v>0.50640668523676879</v>
      </c>
      <c r="CW57" s="12">
        <f t="shared" ref="CW57:CW70" ca="1" si="443">_xlfn.QUARTILE.INC($CJ57:$CT57,1)</f>
        <v>0.43073967151024128</v>
      </c>
      <c r="CX57" s="12">
        <f t="shared" ref="CX57:CX70" ca="1" si="444">_xlfn.QUARTILE.INC($CJ57:$CT57,3)</f>
        <v>0.46854628485211236</v>
      </c>
      <c r="CY57" s="12">
        <f t="shared" ca="1" si="425"/>
        <v>3.7806613341871076E-2</v>
      </c>
      <c r="CZ57" s="12">
        <f t="shared" ca="1" si="426"/>
        <v>0.49690124485851567</v>
      </c>
      <c r="DA57" s="12">
        <f ca="1">CW57-(0.75*CY57)</f>
        <v>0.40238471150383798</v>
      </c>
      <c r="DB57" s="43"/>
      <c r="DC57" s="12">
        <f t="shared" ref="DC57:DC70" ca="1" si="445">_xlfn.STDEV.P(CJ57:CU57)</f>
        <v>2.8267050153617048E-2</v>
      </c>
      <c r="DD57" s="12">
        <f ca="1">SUMPRODUCT(CP57:CS57,CP$56:CS$56)/SUM(CP$56:CS$56)</f>
        <v>0.45759154163103477</v>
      </c>
      <c r="DE57" s="1"/>
    </row>
    <row r="58" spans="1:109" x14ac:dyDescent="0.35">
      <c r="D58" s="115" t="s">
        <v>448</v>
      </c>
      <c r="E58" s="53" t="str">
        <f ca="1">VLOOKUP($D58,'Metric Nature'!$C:$D,2,0)&amp;IF(($F58&lt;(BA58)),"Below",IF(($F58&gt;(AZ58)),"Above","Within"))</f>
        <v>NegativeWithin</v>
      </c>
      <c r="F58" s="55">
        <f t="shared" ca="1" si="411"/>
        <v>5.3893178893178895E-3</v>
      </c>
      <c r="G58" s="55">
        <f t="shared" ca="1" si="412"/>
        <v>0.10094478077416988</v>
      </c>
      <c r="H58" s="55">
        <f t="shared" ref="H58:H70" ca="1" si="446">IFERROR(((F58-G58)/G58),0)</f>
        <v>-0.94661122796061459</v>
      </c>
      <c r="I58" s="55">
        <f t="shared" ref="I58:I70" ca="1" si="447">BD58</f>
        <v>4.0365790829469346E-2</v>
      </c>
      <c r="J58" s="55">
        <f t="shared" ref="J58:J70" ca="1" si="448">IFERROR(((F58-I58)/I58),0)</f>
        <v>-0.86648798949373296</v>
      </c>
      <c r="K58" s="48">
        <f t="shared" ca="1" si="413"/>
        <v>2.9222172134101124E-2</v>
      </c>
      <c r="L58" s="56"/>
      <c r="M58" s="53" t="str">
        <f ca="1">VLOOKUP($D58,'Metric Nature'!$C:$D,2,0)&amp;IF(($N58&lt;(CA58)),"Below",IF(($N58&gt;(BZ58)),"Above","Within"))</f>
        <v>NegativeWithin</v>
      </c>
      <c r="N58" s="55">
        <f t="shared" ca="1" si="414"/>
        <v>0</v>
      </c>
      <c r="O58" s="55">
        <f t="shared" ca="1" si="415"/>
        <v>9.8377958004666144E-2</v>
      </c>
      <c r="P58" s="55">
        <f t="shared" ref="P58:P70" ca="1" si="449">IFERROR(((N58-O58)/O58),0)</f>
        <v>-1</v>
      </c>
      <c r="Q58" s="55">
        <f t="shared" ref="Q58:Q70" ca="1" si="450">CD58</f>
        <v>3.8485882334779321E-2</v>
      </c>
      <c r="R58" s="48">
        <f t="shared" ref="R58:R70" ca="1" si="451">IFERROR(((N58-Q58)/Q58),0)</f>
        <v>-1</v>
      </c>
      <c r="S58" s="48">
        <f t="shared" ca="1" si="416"/>
        <v>2.8839778525716595E-2</v>
      </c>
      <c r="T58" s="56"/>
      <c r="U58" s="53" t="str">
        <f ca="1">VLOOKUP($D58,'Metric Nature'!$C:$D,2,0)&amp;IF(($V58&lt;(DA58)),"Below",IF(($V58&gt;(CZ58)),"Above","Within"))</f>
        <v>NegativeWithin</v>
      </c>
      <c r="V58" s="55">
        <f t="shared" ca="1" si="417"/>
        <v>2.7852837247973394E-2</v>
      </c>
      <c r="W58" s="55">
        <f t="shared" ca="1" si="418"/>
        <v>0.11309836927932668</v>
      </c>
      <c r="X58" s="78">
        <f t="shared" ref="X58:X70" ca="1" si="452">IFERROR(((V58-W58)/W58),0)</f>
        <v>-0.75372909949582589</v>
      </c>
      <c r="Y58" s="55">
        <f t="shared" ref="Y58:Y70" ca="1" si="453">DD58</f>
        <v>4.9832853922102155E-2</v>
      </c>
      <c r="Z58" s="78">
        <f t="shared" ref="Z58:Z70" ca="1" si="454">IFERROR(((V58-Y58)/Y58),0)</f>
        <v>-0.4410748119802157</v>
      </c>
      <c r="AA58" s="48">
        <f t="shared" ca="1" si="419"/>
        <v>3.2089911711424016E-2</v>
      </c>
      <c r="AB58" s="56"/>
      <c r="AC58" s="46" t="s">
        <v>449</v>
      </c>
      <c r="AD58" s="47"/>
      <c r="AE58" s="47"/>
      <c r="AI58" s="7" t="s">
        <v>46</v>
      </c>
      <c r="AJ58" s="145">
        <f ca="1">(SUM(OFFSET(Data!$A$1,MATCH(($AI58),Data!$C:$C,0)-1,MATCH(Weekly!AJ$9,Data!$2:$2,0)-1,2,COUNTIF(Data!$2:$2,Weekly!AJ$9))))/AJ$56</f>
        <v>2.6541039081680049E-3</v>
      </c>
      <c r="AK58" s="145">
        <f ca="1">(SUM(OFFSET(Data!$A$1,MATCH(($AI58),Data!$C:$C,0)-1,MATCH(Weekly!AK$9,Data!$2:$2,0)-1,2,COUNTIF(Data!$2:$2,Weekly!AK$9))))/AK$56</f>
        <v>2.9255805448893763E-3</v>
      </c>
      <c r="AL58" s="145">
        <f ca="1">(SUM(OFFSET(Data!$A$1,MATCH(($AI58),Data!$C:$C,0)-1,MATCH(Weekly!AL$9,Data!$2:$2,0)-1,2,COUNTIF(Data!$2:$2,Weekly!AL$9))))/AL$56</f>
        <v>3.417941390709923E-3</v>
      </c>
      <c r="AM58" s="145">
        <f ca="1">(SUM(OFFSET(Data!$A$1,MATCH(($AI58),Data!$C:$C,0)-1,MATCH(Weekly!AM$9,Data!$2:$2,0)-1,2,COUNTIF(Data!$2:$2,Weekly!AM$9))))/AM$56</f>
        <v>1.9694731659281143E-4</v>
      </c>
      <c r="AN58" s="145">
        <f ca="1">(SUM(OFFSET(Data!$A$1,MATCH(($AI58),Data!$C:$C,0)-1,MATCH(Weekly!AN$9,Data!$2:$2,0)-1,2,COUNTIF(Data!$2:$2,Weekly!AN$9))))/AN$56</f>
        <v>3.9432176656151418E-4</v>
      </c>
      <c r="AO58" s="145">
        <f ca="1">(SUM(OFFSET(Data!$A$1,MATCH(($AI58),Data!$C:$C,0)-1,MATCH(Weekly!AO$9,Data!$2:$2,0)-1,2,COUNTIF(Data!$2:$2,Weekly!AO$9))))/AO$56</f>
        <v>5.9276822762299936E-4</v>
      </c>
      <c r="AP58" s="145">
        <f ca="1">(SUM(OFFSET(Data!$A$1,MATCH(($AI58),Data!$C:$C,0)-1,MATCH(Weekly!AP$9,Data!$2:$2,0)-1,2,COUNTIF(Data!$2:$2,Weekly!AP$9))))/AP$56</f>
        <v>2.7210884353741496E-4</v>
      </c>
      <c r="AQ58" s="145">
        <f ca="1">(SUM(OFFSET(Data!$A$1,MATCH(($AI58),Data!$C:$C,0)-1,MATCH(Weekly!AQ$9,Data!$2:$2,0)-1,2,COUNTIF(Data!$2:$2,Weekly!AQ$9))))/AQ$56</f>
        <v>4.930696323891963E-4</v>
      </c>
      <c r="AR58" s="145">
        <f ca="1">(SUM(OFFSET(Data!$A$1,MATCH(($AI58),Data!$C:$C,0)-1,MATCH(Weekly!AR$9,Data!$2:$2,0)-1,2,COUNTIF(Data!$2:$2,Weekly!AR$9))))/AR$56</f>
        <v>4.7844648063306953E-2</v>
      </c>
      <c r="AS58" s="145">
        <f ca="1">(SUM(OFFSET(Data!$A$1,MATCH(($AI58),Data!$C:$C,0)-1,MATCH(Weekly!AS$9,Data!$2:$2,0)-1,2,COUNTIF(Data!$2:$2,Weekly!AS$9))))/AS$56</f>
        <v>0.10094478077416988</v>
      </c>
      <c r="AT58" s="145">
        <f ca="1">(SUM(OFFSET(Data!$A$1,MATCH(($AI58),Data!$C:$C,0)-1,MATCH(Weekly!AT$9,Data!$2:$2,0)-1,2,COUNTIF(Data!$2:$2,Weekly!AT$9))))/AT$56</f>
        <v>5.3893178893178895E-3</v>
      </c>
      <c r="AU58" s="145">
        <f ca="1">(SUM(OFFSET(Data!$A$1,MATCH(($AI58),Data!$C:$C,0)-1,MATCH(Weekly!AU$9,Data!$2:$2,0)-1,2,COUNTIF(Data!$2:$2,Weekly!AU$9))))/AU$56</f>
        <v>6.2047569803516027E-4</v>
      </c>
      <c r="AV58" s="14"/>
      <c r="AW58" s="12">
        <f t="shared" ca="1" si="436"/>
        <v>4.4369569947535527E-4</v>
      </c>
      <c r="AX58" s="12">
        <f t="shared" ca="1" si="437"/>
        <v>4.4036296400139065E-3</v>
      </c>
      <c r="AY58" s="12">
        <f t="shared" ref="AY58:AY70" ca="1" si="455">AX58-AW58</f>
        <v>3.9599339405385512E-3</v>
      </c>
      <c r="AZ58" s="12">
        <f t="shared" ref="AZ58:AZ70" ca="1" si="456">AX58+(0.75*AY58)</f>
        <v>7.3735800954178197E-3</v>
      </c>
      <c r="BA58" s="12">
        <f t="shared" ref="BA58:BA70" ca="1" si="457">AW58-(0.75*AY58)</f>
        <v>-2.5262547559285579E-3</v>
      </c>
      <c r="BB58" s="14"/>
      <c r="BC58" s="12">
        <f t="shared" ca="1" si="438"/>
        <v>2.9222172134101124E-2</v>
      </c>
      <c r="BD58" s="12">
        <f ca="1">SUMPRODUCT(AP58:AS58,AP$56:AS$56)/SUM(AP$56:AS$56)</f>
        <v>4.0365790829469346E-2</v>
      </c>
      <c r="BE58" s="104"/>
      <c r="BF58" s="104"/>
      <c r="BG58" s="1"/>
      <c r="BH58" s="7" t="s">
        <v>46</v>
      </c>
      <c r="BI58" s="7" t="s">
        <v>3</v>
      </c>
      <c r="BJ58" s="145">
        <f ca="1">(SUM(OFFSET(Data!$A$1,MATCH(($BH58&amp;$BI58),Data!$B:$B,0)-1,MATCH(Weekly!BJ$9,Data!$2:$2,0)-1,1,COUNTIF(Data!$2:$2,Weekly!BJ$9))))/BJ$56</f>
        <v>0</v>
      </c>
      <c r="BK58" s="145">
        <f ca="1">(SUM(OFFSET(Data!$A$1,MATCH(($BH58&amp;$BI58),Data!$B:$B,0)-1,MATCH(Weekly!BK$9,Data!$2:$2,0)-1,1,COUNTIF(Data!$2:$2,Weekly!BK$9))))/BK$56</f>
        <v>0</v>
      </c>
      <c r="BL58" s="145">
        <f ca="1">(SUM(OFFSET(Data!$A$1,MATCH(($BH58&amp;$BI58),Data!$B:$B,0)-1,MATCH(Weekly!BL$9,Data!$2:$2,0)-1,1,COUNTIF(Data!$2:$2,Weekly!BL$9))))/BL$56</f>
        <v>0</v>
      </c>
      <c r="BM58" s="145">
        <f ca="1">(SUM(OFFSET(Data!$A$1,MATCH(($BH58&amp;$BI58),Data!$B:$B,0)-1,MATCH(Weekly!BM$9,Data!$2:$2,0)-1,1,COUNTIF(Data!$2:$2,Weekly!BM$9))))/BM$56</f>
        <v>0</v>
      </c>
      <c r="BN58" s="145">
        <f ca="1">(SUM(OFFSET(Data!$A$1,MATCH(($BH58&amp;$BI58),Data!$B:$B,0)-1,MATCH(Weekly!BN$9,Data!$2:$2,0)-1,1,COUNTIF(Data!$2:$2,Weekly!BN$9))))/BN$56</f>
        <v>0</v>
      </c>
      <c r="BO58" s="145">
        <f ca="1">(SUM(OFFSET(Data!$A$1,MATCH(($BH58&amp;$BI58),Data!$B:$B,0)-1,MATCH(Weekly!BO$9,Data!$2:$2,0)-1,1,COUNTIF(Data!$2:$2,Weekly!BO$9))))/BO$56</f>
        <v>6.3775510204081638E-5</v>
      </c>
      <c r="BP58" s="145">
        <f ca="1">(SUM(OFFSET(Data!$A$1,MATCH(($BH58&amp;$BI58),Data!$B:$B,0)-1,MATCH(Weekly!BP$9,Data!$2:$2,0)-1,1,COUNTIF(Data!$2:$2,Weekly!BP$9))))/BP$56</f>
        <v>0</v>
      </c>
      <c r="BQ58" s="145">
        <f ca="1">(SUM(OFFSET(Data!$A$1,MATCH(($BH58&amp;$BI58),Data!$B:$B,0)-1,MATCH(Weekly!BQ$9,Data!$2:$2,0)-1,1,COUNTIF(Data!$2:$2,Weekly!BQ$9))))/BQ$56</f>
        <v>6.5312520410162623E-5</v>
      </c>
      <c r="BR58" s="145">
        <f ca="1">(SUM(OFFSET(Data!$A$1,MATCH(($BH58&amp;$BI58),Data!$B:$B,0)-1,MATCH(Weekly!BR$9,Data!$2:$2,0)-1,1,COUNTIF(Data!$2:$2,Weekly!BR$9))))/BR$56</f>
        <v>4.490533134030892E-2</v>
      </c>
      <c r="BS58" s="145">
        <f ca="1">(SUM(OFFSET(Data!$A$1,MATCH(($BH58&amp;$BI58),Data!$B:$B,0)-1,MATCH(Weekly!BS$9,Data!$2:$2,0)-1,1,COUNTIF(Data!$2:$2,Weekly!BS$9))))/BS$56</f>
        <v>9.8377958004666144E-2</v>
      </c>
      <c r="BT58" s="145">
        <f ca="1">(SUM(OFFSET(Data!$A$1,MATCH(($BH58&amp;$BI58),Data!$B:$B,0)-1,MATCH(Weekly!BT$9,Data!$2:$2,0)-1,1,COUNTIF(Data!$2:$2,Weekly!BT$9))))/BT$56</f>
        <v>0</v>
      </c>
      <c r="BU58" s="145">
        <f ca="1">(SUM(OFFSET(Data!$A$1,MATCH(($BH58&amp;$BI58),Data!$B:$B,0)-1,MATCH(Weekly!BU$9,Data!$2:$2,0)-1,1,COUNTIF(Data!$2:$2,Weekly!BU$9))))/BU$56</f>
        <v>0</v>
      </c>
      <c r="BV58" s="13"/>
      <c r="BW58" s="12">
        <f t="shared" ca="1" si="439"/>
        <v>0</v>
      </c>
      <c r="BX58" s="12">
        <f t="shared" ca="1" si="440"/>
        <v>6.4544015307122131E-5</v>
      </c>
      <c r="BY58" s="12">
        <f t="shared" ref="BY58:BY70" ca="1" si="458">BX58-BW58</f>
        <v>6.4544015307122131E-5</v>
      </c>
      <c r="BZ58" s="12">
        <f t="shared" ref="BZ58:BZ70" ca="1" si="459">BX58+(0.75*BY58)</f>
        <v>1.1295202678746373E-4</v>
      </c>
      <c r="CA58" s="12">
        <f t="shared" ref="CA58:CA70" ca="1" si="460">BW58-(0.75*BY58)</f>
        <v>-4.8408011480341595E-5</v>
      </c>
      <c r="CB58" s="43"/>
      <c r="CC58" s="12">
        <f t="shared" ca="1" si="442"/>
        <v>2.8839778525716595E-2</v>
      </c>
      <c r="CD58" s="12">
        <f ca="1">SUMPRODUCT(BP58:BS58,BP$56:BS$56)/SUM(BP$56:BS$56)</f>
        <v>3.8485882334779321E-2</v>
      </c>
      <c r="CE58" s="104"/>
      <c r="CF58" s="104"/>
      <c r="CG58" s="1"/>
      <c r="CH58" s="7" t="s">
        <v>46</v>
      </c>
      <c r="CI58" s="7" t="s">
        <v>4</v>
      </c>
      <c r="CJ58" s="145">
        <f ca="1">(SUM(OFFSET(Data!$A$1,MATCH(($CH58&amp;$CI58),Data!$B:$B,0)-1,MATCH(Weekly!CJ$9,Data!$2:$2,0)-1,1,COUNTIF(Data!$2:$2,Weekly!CJ$9))))/CJ$56</f>
        <v>1.5197568389057751E-2</v>
      </c>
      <c r="CK58" s="145">
        <f ca="1">(SUM(OFFSET(Data!$A$1,MATCH(($CH58&amp;$CI58),Data!$B:$B,0)-1,MATCH(Weekly!CK$9,Data!$2:$2,0)-1,1,COUNTIF(Data!$2:$2,Weekly!CK$9))))/CK$56</f>
        <v>1.6626255628680291E-2</v>
      </c>
      <c r="CL58" s="145">
        <f ca="1">(SUM(OFFSET(Data!$A$1,MATCH(($CH58&amp;$CI58),Data!$B:$B,0)-1,MATCH(Weekly!CL$9,Data!$2:$2,0)-1,1,COUNTIF(Data!$2:$2,Weekly!CL$9))))/CL$56</f>
        <v>2.1981981981981983E-2</v>
      </c>
      <c r="CM58" s="145">
        <f ca="1">(SUM(OFFSET(Data!$A$1,MATCH(($CH58&amp;$CI58),Data!$B:$B,0)-1,MATCH(Weekly!CM$9,Data!$2:$2,0)-1,1,COUNTIF(Data!$2:$2,Weekly!CM$9))))/CM$56</f>
        <v>1.2376237623762376E-3</v>
      </c>
      <c r="CN58" s="145">
        <f ca="1">(SUM(OFFSET(Data!$A$1,MATCH(($CH58&amp;$CI58),Data!$B:$B,0)-1,MATCH(Weekly!CN$9,Data!$2:$2,0)-1,1,COUNTIF(Data!$2:$2,Weekly!CN$9))))/CN$56</f>
        <v>2.4544179523141654E-3</v>
      </c>
      <c r="CO58" s="145">
        <f ca="1">(SUM(OFFSET(Data!$A$1,MATCH(($CH58&amp;$CI58),Data!$B:$B,0)-1,MATCH(Weekly!CO$9,Data!$2:$2,0)-1,1,COUNTIF(Data!$2:$2,Weekly!CO$9))))/CO$56</f>
        <v>3.4758428919012862E-3</v>
      </c>
      <c r="CP58" s="145">
        <f ca="1">(SUM(OFFSET(Data!$A$1,MATCH(($CH58&amp;$CI58),Data!$B:$B,0)-1,MATCH(Weekly!CP$9,Data!$2:$2,0)-1,1,COUNTIF(Data!$2:$2,Weekly!CP$9))))/CP$56</f>
        <v>1.6852039096730705E-3</v>
      </c>
      <c r="CQ58" s="145">
        <f ca="1">(SUM(OFFSET(Data!$A$1,MATCH(($CH58&amp;$CI58),Data!$B:$B,0)-1,MATCH(Weekly!CQ$9,Data!$2:$2,0)-1,1,COUNTIF(Data!$2:$2,Weekly!CQ$9))))/CQ$56</f>
        <v>2.7192386131883071E-3</v>
      </c>
      <c r="CR58" s="145">
        <f ca="1">(SUM(OFFSET(Data!$A$1,MATCH(($CH58&amp;$CI58),Data!$B:$B,0)-1,MATCH(Weekly!CR$9,Data!$2:$2,0)-1,1,COUNTIF(Data!$2:$2,Weekly!CR$9))))/CR$56</f>
        <v>6.2817258883248725E-2</v>
      </c>
      <c r="CS58" s="145">
        <f ca="1">(SUM(OFFSET(Data!$A$1,MATCH(($CH58&amp;$CI58),Data!$B:$B,0)-1,MATCH(Weekly!CS$9,Data!$2:$2,0)-1,1,COUNTIF(Data!$2:$2,Weekly!CS$9))))/CS$56</f>
        <v>0.11309836927932668</v>
      </c>
      <c r="CT58" s="145">
        <f ca="1">(SUM(OFFSET(Data!$A$1,MATCH(($CH58&amp;$CI58),Data!$B:$B,0)-1,MATCH(Weekly!CT$9,Data!$2:$2,0)-1,1,COUNTIF(Data!$2:$2,Weekly!CT$9))))/CT$56</f>
        <v>2.7852837247973394E-2</v>
      </c>
      <c r="CU58" s="145">
        <f ca="1">(SUM(OFFSET(Data!$A$1,MATCH(($CH58&amp;$CI58),Data!$B:$B,0)-1,MATCH(Weekly!CU$9,Data!$2:$2,0)-1,1,COUNTIF(Data!$2:$2,Weekly!CU$9))))/CU$56</f>
        <v>3.3426183844011141E-3</v>
      </c>
      <c r="CW58" s="12">
        <f t="shared" ca="1" si="443"/>
        <v>2.5868282827512363E-3</v>
      </c>
      <c r="CX58" s="12">
        <f t="shared" ca="1" si="444"/>
        <v>2.4917409614977688E-2</v>
      </c>
      <c r="CY58" s="12">
        <f t="shared" ref="CY58:CY70" ca="1" si="461">CX58-CW58</f>
        <v>2.2330581332226453E-2</v>
      </c>
      <c r="CZ58" s="12">
        <f t="shared" ref="CZ58:CZ70" ca="1" si="462">CX58+(0.75*CY58)</f>
        <v>4.1665345614147531E-2</v>
      </c>
      <c r="DA58" s="12">
        <f t="shared" ref="DA58:DA70" ca="1" si="463">CW58-(0.75*CY58)</f>
        <v>-1.4161107716418602E-2</v>
      </c>
      <c r="DB58" s="43"/>
      <c r="DC58" s="12">
        <f t="shared" ca="1" si="445"/>
        <v>3.2089911711424016E-2</v>
      </c>
      <c r="DD58" s="12">
        <f ca="1">SUMPRODUCT(CP58:CS58,CP$56:CS$56)/SUM(CP$56:CS$56)</f>
        <v>4.9832853922102155E-2</v>
      </c>
      <c r="DE58" s="1"/>
    </row>
    <row r="59" spans="1:109" x14ac:dyDescent="0.35">
      <c r="D59" s="114" t="s">
        <v>453</v>
      </c>
      <c r="E59" s="53" t="str">
        <f ca="1">VLOOKUP($D59,'Metric Nature'!$C:$D,2,0)&amp;IF(($F59&lt;(BA59)),"Below",IF(($F59&gt;(AZ59)),"Above","Within"))</f>
        <v>NegativeAbove</v>
      </c>
      <c r="F59" s="55">
        <f t="shared" ca="1" si="411"/>
        <v>0.10380469755469755</v>
      </c>
      <c r="G59" s="55">
        <f t="shared" ca="1" si="412"/>
        <v>4.8064575307283065E-2</v>
      </c>
      <c r="H59" s="55">
        <f t="shared" ca="1" si="446"/>
        <v>1.1596923907276961</v>
      </c>
      <c r="I59" s="55">
        <f t="shared" ca="1" si="447"/>
        <v>6.7014425553838228E-2</v>
      </c>
      <c r="J59" s="55">
        <f t="shared" ca="1" si="448"/>
        <v>0.54899033598822178</v>
      </c>
      <c r="K59" s="48">
        <f t="shared" ca="1" si="413"/>
        <v>1.7967021978030573E-2</v>
      </c>
      <c r="L59" s="56"/>
      <c r="M59" s="53" t="str">
        <f ca="1">VLOOKUP($D59,'Metric Nature'!$C:$D,2,0)&amp;IF(($N59&lt;(CA59)),"Below",IF(($N59&gt;(BZ59)),"Above","Within"))</f>
        <v>NegativeAbove</v>
      </c>
      <c r="N59" s="55">
        <f t="shared" ca="1" si="414"/>
        <v>0.10646786017054805</v>
      </c>
      <c r="O59" s="55">
        <f t="shared" ca="1" si="415"/>
        <v>4.9050105543828465E-2</v>
      </c>
      <c r="P59" s="55">
        <f t="shared" ca="1" si="449"/>
        <v>1.1705939057646726</v>
      </c>
      <c r="Q59" s="55">
        <f t="shared" ca="1" si="450"/>
        <v>6.590302113404449E-2</v>
      </c>
      <c r="R59" s="48">
        <f t="shared" ca="1" si="451"/>
        <v>0.61552320877666689</v>
      </c>
      <c r="S59" s="48">
        <f t="shared" ca="1" si="416"/>
        <v>1.8041383424489226E-2</v>
      </c>
      <c r="T59" s="56"/>
      <c r="U59" s="53" t="str">
        <f ca="1">VLOOKUP($D59,'Metric Nature'!$C:$D,2,0)&amp;IF(($V59&lt;(DA59)),"Below",IF(($V59&gt;(CZ59)),"Above","Within"))</f>
        <v>NegativeWithin</v>
      </c>
      <c r="V59" s="55">
        <f t="shared" ca="1" si="417"/>
        <v>9.2704219496986068E-2</v>
      </c>
      <c r="W59" s="55">
        <f t="shared" ca="1" si="418"/>
        <v>4.3398211467648606E-2</v>
      </c>
      <c r="X59" s="78">
        <f t="shared" ca="1" si="452"/>
        <v>1.1361299547123698</v>
      </c>
      <c r="Y59" s="55">
        <f t="shared" ca="1" si="453"/>
        <v>7.2611365933297048E-2</v>
      </c>
      <c r="Z59" s="78">
        <f t="shared" ca="1" si="454"/>
        <v>0.27671774666994847</v>
      </c>
      <c r="AA59" s="48">
        <f t="shared" ca="1" si="419"/>
        <v>2.0999423165074825E-2</v>
      </c>
      <c r="AB59" s="56"/>
      <c r="AC59" s="46" t="s">
        <v>454</v>
      </c>
      <c r="AD59" s="47"/>
      <c r="AE59" s="47"/>
      <c r="AI59" s="7" t="s">
        <v>47</v>
      </c>
      <c r="AJ59" s="145">
        <f ca="1">(SUM(OFFSET(Data!$A$1,MATCH(($AI59),Data!$C:$C,0)-1,MATCH(Weekly!AJ$9,Data!$2:$2,0)-1,2,COUNTIF(Data!$2:$2,Weekly!AJ$9))))/AJ$56</f>
        <v>0.12421206290226262</v>
      </c>
      <c r="AK59" s="145">
        <f ca="1">(SUM(OFFSET(Data!$A$1,MATCH(($AI59),Data!$C:$C,0)-1,MATCH(Weekly!AK$9,Data!$2:$2,0)-1,2,COUNTIF(Data!$2:$2,Weekly!AK$9))))/AK$56</f>
        <v>8.5938928506125431E-2</v>
      </c>
      <c r="AL59" s="145">
        <f ca="1">(SUM(OFFSET(Data!$A$1,MATCH(($AI59),Data!$C:$C,0)-1,MATCH(Weekly!AL$9,Data!$2:$2,0)-1,2,COUNTIF(Data!$2:$2,Weekly!AL$9))))/AL$56</f>
        <v>7.9116938421023145E-2</v>
      </c>
      <c r="AM59" s="145">
        <f ca="1">(SUM(OFFSET(Data!$A$1,MATCH(($AI59),Data!$C:$C,0)-1,MATCH(Weekly!AM$9,Data!$2:$2,0)-1,2,COUNTIF(Data!$2:$2,Weekly!AM$9))))/AM$56</f>
        <v>9.0694239290989659E-2</v>
      </c>
      <c r="AN59" s="145">
        <f ca="1">(SUM(OFFSET(Data!$A$1,MATCH(($AI59),Data!$C:$C,0)-1,MATCH(Weekly!AN$9,Data!$2:$2,0)-1,2,COUNTIF(Data!$2:$2,Weekly!AN$9))))/AN$56</f>
        <v>8.8328075709779186E-2</v>
      </c>
      <c r="AO59" s="145">
        <f ca="1">(SUM(OFFSET(Data!$A$1,MATCH(($AI59),Data!$C:$C,0)-1,MATCH(Weekly!AO$9,Data!$2:$2,0)-1,2,COUNTIF(Data!$2:$2,Weekly!AO$9))))/AO$56</f>
        <v>8.3310879991377915E-2</v>
      </c>
      <c r="AP59" s="145">
        <f ca="1">(SUM(OFFSET(Data!$A$1,MATCH(($AI59),Data!$C:$C,0)-1,MATCH(Weekly!AP$9,Data!$2:$2,0)-1,2,COUNTIF(Data!$2:$2,Weekly!AP$9))))/AP$56</f>
        <v>7.7877551020408164E-2</v>
      </c>
      <c r="AQ59" s="145">
        <f ca="1">(SUM(OFFSET(Data!$A$1,MATCH(($AI59),Data!$C:$C,0)-1,MATCH(Weekly!AQ$9,Data!$2:$2,0)-1,2,COUNTIF(Data!$2:$2,Weekly!AQ$9))))/AQ$56</f>
        <v>8.2452199638415602E-2</v>
      </c>
      <c r="AR59" s="145">
        <f ca="1">(SUM(OFFSET(Data!$A$1,MATCH(($AI59),Data!$C:$C,0)-1,MATCH(Weekly!AR$9,Data!$2:$2,0)-1,2,COUNTIF(Data!$2:$2,Weekly!AR$9))))/AR$56</f>
        <v>6.3463140358184095E-2</v>
      </c>
      <c r="AS59" s="145">
        <f ca="1">(SUM(OFFSET(Data!$A$1,MATCH(($AI59),Data!$C:$C,0)-1,MATCH(Weekly!AS$9,Data!$2:$2,0)-1,2,COUNTIF(Data!$2:$2,Weekly!AS$9))))/AS$56</f>
        <v>4.8064575307283065E-2</v>
      </c>
      <c r="AT59" s="145">
        <f ca="1">(SUM(OFFSET(Data!$A$1,MATCH(($AI59),Data!$C:$C,0)-1,MATCH(Weekly!AT$9,Data!$2:$2,0)-1,2,COUNTIF(Data!$2:$2,Weekly!AT$9))))/AT$56</f>
        <v>0.10380469755469755</v>
      </c>
      <c r="AU59" s="145">
        <f ca="1">(SUM(OFFSET(Data!$A$1,MATCH(($AI59),Data!$C:$C,0)-1,MATCH(Weekly!AU$9,Data!$2:$2,0)-1,2,COUNTIF(Data!$2:$2,Weekly!AU$9))))/AU$56</f>
        <v>7.9524301964839714E-2</v>
      </c>
      <c r="AV59" s="14"/>
      <c r="AW59" s="12">
        <f t="shared" ca="1" si="436"/>
        <v>7.8497244720715648E-2</v>
      </c>
      <c r="AX59" s="12">
        <f t="shared" ca="1" si="437"/>
        <v>8.9511157500384422E-2</v>
      </c>
      <c r="AY59" s="12">
        <f t="shared" ca="1" si="455"/>
        <v>1.1013912779668775E-2</v>
      </c>
      <c r="AZ59" s="12">
        <f t="shared" ca="1" si="456"/>
        <v>9.7771592085136E-2</v>
      </c>
      <c r="BA59" s="12">
        <f t="shared" ca="1" si="457"/>
        <v>7.023681013596407E-2</v>
      </c>
      <c r="BB59" s="14"/>
      <c r="BC59" s="12">
        <f t="shared" ca="1" si="438"/>
        <v>1.7967021978030573E-2</v>
      </c>
      <c r="BD59" s="12">
        <f ca="1">SUMPRODUCT(AP59:AS59,AP$56:AS$56)/SUM(AP$56:AS$56)</f>
        <v>6.7014425553838228E-2</v>
      </c>
      <c r="BE59" s="104"/>
      <c r="BF59" s="104"/>
      <c r="BG59" s="1"/>
      <c r="BH59" s="7" t="s">
        <v>47</v>
      </c>
      <c r="BI59" s="7" t="s">
        <v>3</v>
      </c>
      <c r="BJ59" s="145">
        <f ca="1">(SUM(OFFSET(Data!$A$1,MATCH(($BH59&amp;$BI59),Data!$B:$B,0)-1,MATCH(Weekly!BJ$9,Data!$2:$2,0)-1,1,COUNTIF(Data!$2:$2,Weekly!BJ$9))))/BJ$56</f>
        <v>0.12316102580593295</v>
      </c>
      <c r="BK59" s="145">
        <f ca="1">(SUM(OFFSET(Data!$A$1,MATCH(($BH59&amp;$BI59),Data!$B:$B,0)-1,MATCH(Weekly!BK$9,Data!$2:$2,0)-1,1,COUNTIF(Data!$2:$2,Weekly!BK$9))))/BK$56</f>
        <v>8.6686390532544372E-2</v>
      </c>
      <c r="BL59" s="145">
        <f ca="1">(SUM(OFFSET(Data!$A$1,MATCH(($BH59&amp;$BI59),Data!$B:$B,0)-1,MATCH(Weekly!BL$9,Data!$2:$2,0)-1,1,COUNTIF(Data!$2:$2,Weekly!BL$9))))/BL$56</f>
        <v>7.7229299363057322E-2</v>
      </c>
      <c r="BM59" s="145">
        <f ca="1">(SUM(OFFSET(Data!$A$1,MATCH(($BH59&amp;$BI59),Data!$B:$B,0)-1,MATCH(Weekly!BM$9,Data!$2:$2,0)-1,1,COUNTIF(Data!$2:$2,Weekly!BM$9))))/BM$56</f>
        <v>8.7422414802670101E-2</v>
      </c>
      <c r="BN59" s="145">
        <f ca="1">(SUM(OFFSET(Data!$A$1,MATCH(($BH59&amp;$BI59),Data!$B:$B,0)-1,MATCH(Weekly!BN$9,Data!$2:$2,0)-1,1,COUNTIF(Data!$2:$2,Weekly!BN$9))))/BN$56</f>
        <v>8.5100671140939596E-2</v>
      </c>
      <c r="BO59" s="145">
        <f ca="1">(SUM(OFFSET(Data!$A$1,MATCH(($BH59&amp;$BI59),Data!$B:$B,0)-1,MATCH(Weekly!BO$9,Data!$2:$2,0)-1,1,COUNTIF(Data!$2:$2,Weekly!BO$9))))/BO$56</f>
        <v>8.0931122448979598E-2</v>
      </c>
      <c r="BP59" s="145">
        <f ca="1">(SUM(OFFSET(Data!$A$1,MATCH(($BH59&amp;$BI59),Data!$B:$B,0)-1,MATCH(Weekly!BP$9,Data!$2:$2,0)-1,1,COUNTIF(Data!$2:$2,Weekly!BP$9))))/BP$56</f>
        <v>7.5610072689511948E-2</v>
      </c>
      <c r="BQ59" s="145">
        <f ca="1">(SUM(OFFSET(Data!$A$1,MATCH(($BH59&amp;$BI59),Data!$B:$B,0)-1,MATCH(Weekly!BQ$9,Data!$2:$2,0)-1,1,COUNTIF(Data!$2:$2,Weekly!BQ$9))))/BQ$56</f>
        <v>8.0334400104500034E-2</v>
      </c>
      <c r="BR59" s="145">
        <f ca="1">(SUM(OFFSET(Data!$A$1,MATCH(($BH59&amp;$BI59),Data!$B:$B,0)-1,MATCH(Weekly!BR$9,Data!$2:$2,0)-1,1,COUNTIF(Data!$2:$2,Weekly!BR$9))))/BR$56</f>
        <v>6.1721474838066767E-2</v>
      </c>
      <c r="BS59" s="145">
        <f ca="1">(SUM(OFFSET(Data!$A$1,MATCH(($BH59&amp;$BI59),Data!$B:$B,0)-1,MATCH(Weekly!BS$9,Data!$2:$2,0)-1,1,COUNTIF(Data!$2:$2,Weekly!BS$9))))/BS$56</f>
        <v>4.9050105543828465E-2</v>
      </c>
      <c r="BT59" s="145">
        <f ca="1">(SUM(OFFSET(Data!$A$1,MATCH(($BH59&amp;$BI59),Data!$B:$B,0)-1,MATCH(Weekly!BT$9,Data!$2:$2,0)-1,1,COUNTIF(Data!$2:$2,Weekly!BT$9))))/BT$56</f>
        <v>0.10646786017054805</v>
      </c>
      <c r="BU59" s="145">
        <f ca="1">(SUM(OFFSET(Data!$A$1,MATCH(($BH59&amp;$BI59),Data!$B:$B,0)-1,MATCH(Weekly!BU$9,Data!$2:$2,0)-1,1,COUNTIF(Data!$2:$2,Weekly!BU$9))))/BU$56</f>
        <v>8.2793650793650794E-2</v>
      </c>
      <c r="BV59" s="13"/>
      <c r="BW59" s="12">
        <f t="shared" ca="1" si="439"/>
        <v>7.6419686026284628E-2</v>
      </c>
      <c r="BX59" s="12">
        <f t="shared" ca="1" si="440"/>
        <v>8.7054402667607236E-2</v>
      </c>
      <c r="BY59" s="12">
        <f t="shared" ca="1" si="458"/>
        <v>1.0634716641322609E-2</v>
      </c>
      <c r="BZ59" s="12">
        <f t="shared" ca="1" si="459"/>
        <v>9.5030440148599196E-2</v>
      </c>
      <c r="CA59" s="12">
        <f t="shared" ca="1" si="460"/>
        <v>6.8443648545292668E-2</v>
      </c>
      <c r="CB59" s="43"/>
      <c r="CC59" s="12">
        <f t="shared" ca="1" si="442"/>
        <v>1.8041383424489226E-2</v>
      </c>
      <c r="CD59" s="12">
        <f ca="1">SUMPRODUCT(BP59:BS59,BP$56:BS$56)/SUM(BP$56:BS$56)</f>
        <v>6.590302113404449E-2</v>
      </c>
      <c r="CE59" s="104"/>
      <c r="CF59" s="104"/>
      <c r="CG59" s="1"/>
      <c r="CH59" s="7" t="s">
        <v>47</v>
      </c>
      <c r="CI59" s="7" t="s">
        <v>4</v>
      </c>
      <c r="CJ59" s="145">
        <f ca="1">(SUM(OFFSET(Data!$A$1,MATCH(($CH59&amp;$CI59),Data!$B:$B,0)-1,MATCH(Weekly!CJ$9,Data!$2:$2,0)-1,1,COUNTIF(Data!$2:$2,Weekly!CJ$9))))/CJ$56</f>
        <v>0.12917933130699089</v>
      </c>
      <c r="CK59" s="145">
        <f ca="1">(SUM(OFFSET(Data!$A$1,MATCH(($CH59&amp;$CI59),Data!$B:$B,0)-1,MATCH(Weekly!CK$9,Data!$2:$2,0)-1,1,COUNTIF(Data!$2:$2,Weekly!CK$9))))/CK$56</f>
        <v>8.2438517492206445E-2</v>
      </c>
      <c r="CL59" s="145">
        <f ca="1">(SUM(OFFSET(Data!$A$1,MATCH(($CH59&amp;$CI59),Data!$B:$B,0)-1,MATCH(Weekly!CL$9,Data!$2:$2,0)-1,1,COUNTIF(Data!$2:$2,Weekly!CL$9))))/CL$56</f>
        <v>8.9369369369369372E-2</v>
      </c>
      <c r="CM59" s="145">
        <f ca="1">(SUM(OFFSET(Data!$A$1,MATCH(($CH59&amp;$CI59),Data!$B:$B,0)-1,MATCH(Weekly!CM$9,Data!$2:$2,0)-1,1,COUNTIF(Data!$2:$2,Weekly!CM$9))))/CM$56</f>
        <v>0.10798267326732673</v>
      </c>
      <c r="CN59" s="145">
        <f ca="1">(SUM(OFFSET(Data!$A$1,MATCH(($CH59&amp;$CI59),Data!$B:$B,0)-1,MATCH(Weekly!CN$9,Data!$2:$2,0)-1,1,COUNTIF(Data!$2:$2,Weekly!CN$9))))/CN$56</f>
        <v>0.10518934081346423</v>
      </c>
      <c r="CO59" s="145">
        <f ca="1">(SUM(OFFSET(Data!$A$1,MATCH(($CH59&amp;$CI59),Data!$B:$B,0)-1,MATCH(Weekly!CO$9,Data!$2:$2,0)-1,1,COUNTIF(Data!$2:$2,Weekly!CO$9))))/CO$56</f>
        <v>9.6280848105665617E-2</v>
      </c>
      <c r="CP59" s="145">
        <f ca="1">(SUM(OFFSET(Data!$A$1,MATCH(($CH59&amp;$CI59),Data!$B:$B,0)-1,MATCH(Weekly!CP$9,Data!$2:$2,0)-1,1,COUNTIF(Data!$2:$2,Weekly!CP$9))))/CP$56</f>
        <v>8.9652847994607349E-2</v>
      </c>
      <c r="CQ59" s="145">
        <f ca="1">(SUM(OFFSET(Data!$A$1,MATCH(($CH59&amp;$CI59),Data!$B:$B,0)-1,MATCH(Weekly!CQ$9,Data!$2:$2,0)-1,1,COUNTIF(Data!$2:$2,Weekly!CQ$9))))/CQ$56</f>
        <v>9.3473827328348066E-2</v>
      </c>
      <c r="CR59" s="145">
        <f ca="1">(SUM(OFFSET(Data!$A$1,MATCH(($CH59&amp;$CI59),Data!$B:$B,0)-1,MATCH(Weekly!CR$9,Data!$2:$2,0)-1,1,COUNTIF(Data!$2:$2,Weekly!CR$9))))/CR$56</f>
        <v>7.2335025380710655E-2</v>
      </c>
      <c r="CS59" s="145">
        <f ca="1">(SUM(OFFSET(Data!$A$1,MATCH(($CH59&amp;$CI59),Data!$B:$B,0)-1,MATCH(Weekly!CS$9,Data!$2:$2,0)-1,1,COUNTIF(Data!$2:$2,Weekly!CS$9))))/CS$56</f>
        <v>4.3398211467648606E-2</v>
      </c>
      <c r="CT59" s="145">
        <f ca="1">(SUM(OFFSET(Data!$A$1,MATCH(($CH59&amp;$CI59),Data!$B:$B,0)-1,MATCH(Weekly!CT$9,Data!$2:$2,0)-1,1,COUNTIF(Data!$2:$2,Weekly!CT$9))))/CT$56</f>
        <v>9.2704219496986068E-2</v>
      </c>
      <c r="CU59" s="145">
        <f ca="1">(SUM(OFFSET(Data!$A$1,MATCH(($CH59&amp;$CI59),Data!$B:$B,0)-1,MATCH(Weekly!CU$9,Data!$2:$2,0)-1,1,COUNTIF(Data!$2:$2,Weekly!CU$9))))/CU$56</f>
        <v>6.5181058495821731E-2</v>
      </c>
      <c r="CW59" s="12">
        <f t="shared" ca="1" si="443"/>
        <v>8.5903943430787916E-2</v>
      </c>
      <c r="CX59" s="12">
        <f t="shared" ca="1" si="444"/>
        <v>0.10073509445956493</v>
      </c>
      <c r="CY59" s="12">
        <f t="shared" ca="1" si="461"/>
        <v>1.4831151028777009E-2</v>
      </c>
      <c r="CZ59" s="12">
        <f t="shared" ca="1" si="462"/>
        <v>0.11185845773114768</v>
      </c>
      <c r="DA59" s="12">
        <f t="shared" ca="1" si="463"/>
        <v>7.4780580159205162E-2</v>
      </c>
      <c r="DB59" s="43"/>
      <c r="DC59" s="12">
        <f t="shared" ca="1" si="445"/>
        <v>2.0999423165074825E-2</v>
      </c>
      <c r="DD59" s="12">
        <f ca="1">SUMPRODUCT(CP59:CS59,CP$56:CS$56)/SUM(CP$56:CS$56)</f>
        <v>7.2611365933297048E-2</v>
      </c>
      <c r="DE59" s="1"/>
    </row>
    <row r="60" spans="1:109" x14ac:dyDescent="0.35">
      <c r="D60" s="115" t="s">
        <v>458</v>
      </c>
      <c r="E60" s="53" t="str">
        <f ca="1">VLOOKUP($D60,'Metric Nature'!$C:$D,2,0)&amp;IF(($F60&lt;(BA60)),"Below",IF(($F60&gt;(AZ60)),"Above","Within"))</f>
        <v>NegativeBelow</v>
      </c>
      <c r="F60" s="55">
        <f t="shared" ca="1" si="411"/>
        <v>0.5145994208494209</v>
      </c>
      <c r="G60" s="55">
        <f t="shared" ca="1" si="412"/>
        <v>0.52371124564300131</v>
      </c>
      <c r="H60" s="55">
        <f t="shared" ca="1" si="446"/>
        <v>-1.73985662316514E-2</v>
      </c>
      <c r="I60" s="55">
        <f t="shared" ca="1" si="447"/>
        <v>0.57469088098918086</v>
      </c>
      <c r="J60" s="55">
        <f t="shared" ca="1" si="448"/>
        <v>-0.10456310014233765</v>
      </c>
      <c r="K60" s="48">
        <f t="shared" ca="1" si="413"/>
        <v>3.6806977188850232E-2</v>
      </c>
      <c r="L60" s="56"/>
      <c r="M60" s="53" t="str">
        <f ca="1">VLOOKUP($D60,'Metric Nature'!$C:$D,2,0)&amp;IF(($N60&lt;(CA60)),"Below",IF(($N60&gt;(BZ60)),"Above","Within"))</f>
        <v>NegativeBelow</v>
      </c>
      <c r="N60" s="55">
        <f t="shared" ca="1" si="414"/>
        <v>0.54370917069765123</v>
      </c>
      <c r="O60" s="55">
        <f t="shared" ca="1" si="415"/>
        <v>0.55199422286412625</v>
      </c>
      <c r="P60" s="55">
        <f t="shared" ca="1" si="449"/>
        <v>-1.5009309560318327E-2</v>
      </c>
      <c r="Q60" s="55">
        <f t="shared" ca="1" si="450"/>
        <v>0.60516850116553711</v>
      </c>
      <c r="R60" s="48">
        <f t="shared" ca="1" si="451"/>
        <v>-0.10155738500850089</v>
      </c>
      <c r="S60" s="48">
        <f t="shared" ca="1" si="416"/>
        <v>3.8341295091329018E-2</v>
      </c>
      <c r="T60" s="56"/>
      <c r="U60" s="53" t="str">
        <f ca="1">VLOOKUP($D60,'Metric Nature'!$C:$D,2,0)&amp;IF(($V60&lt;(DA60)),"Below",IF(($V60&gt;(CZ60)),"Above","Within"))</f>
        <v>NegativeBelow</v>
      </c>
      <c r="V60" s="55">
        <f t="shared" ca="1" si="417"/>
        <v>0.39326543338183328</v>
      </c>
      <c r="W60" s="55">
        <f t="shared" ca="1" si="418"/>
        <v>0.38979484481851656</v>
      </c>
      <c r="X60" s="78">
        <f t="shared" ca="1" si="452"/>
        <v>8.9036286894265734E-3</v>
      </c>
      <c r="Y60" s="55">
        <f t="shared" ca="1" si="453"/>
        <v>0.42120811630257327</v>
      </c>
      <c r="Z60" s="78">
        <f t="shared" ca="1" si="454"/>
        <v>-6.6339374383440078E-2</v>
      </c>
      <c r="AA60" s="48">
        <f t="shared" ca="1" si="419"/>
        <v>2.4286992942898152E-2</v>
      </c>
      <c r="AB60" s="56"/>
      <c r="AC60" s="46" t="s">
        <v>459</v>
      </c>
      <c r="AD60" s="47"/>
      <c r="AE60" s="47"/>
      <c r="AI60" s="7" t="s">
        <v>48</v>
      </c>
      <c r="AJ60" s="145">
        <f ca="1">(SUM(OFFSET(Data!$A$1,MATCH(($AI60),Data!$C:$C,0)-1,MATCH(Weekly!AJ$9,Data!$2:$2,0)-1,2,COUNTIF(Data!$2:$2,Weekly!AJ$9))))/AJ$56</f>
        <v>0.56691659478468581</v>
      </c>
      <c r="AK60" s="145">
        <f ca="1">(SUM(OFFSET(Data!$A$1,MATCH(($AI60),Data!$C:$C,0)-1,MATCH(Weekly!AK$9,Data!$2:$2,0)-1,2,COUNTIF(Data!$2:$2,Weekly!AK$9))))/AK$56</f>
        <v>0.55122813433290674</v>
      </c>
      <c r="AL60" s="145">
        <f ca="1">(SUM(OFFSET(Data!$A$1,MATCH(($AI60),Data!$C:$C,0)-1,MATCH(Weekly!AL$9,Data!$2:$2,0)-1,2,COUNTIF(Data!$2:$2,Weekly!AL$9))))/AL$56</f>
        <v>0.61018658598083708</v>
      </c>
      <c r="AM60" s="145">
        <f ca="1">(SUM(OFFSET(Data!$A$1,MATCH(($AI60),Data!$C:$C,0)-1,MATCH(Weekly!AM$9,Data!$2:$2,0)-1,2,COUNTIF(Data!$2:$2,Weekly!AM$9))))/AM$56</f>
        <v>0.58975873953717384</v>
      </c>
      <c r="AN60" s="145">
        <f ca="1">(SUM(OFFSET(Data!$A$1,MATCH(($AI60),Data!$C:$C,0)-1,MATCH(Weekly!AN$9,Data!$2:$2,0)-1,2,COUNTIF(Data!$2:$2,Weekly!AN$9))))/AN$56</f>
        <v>0.60736818386660663</v>
      </c>
      <c r="AO60" s="145">
        <f ca="1">(SUM(OFFSET(Data!$A$1,MATCH(($AI60),Data!$C:$C,0)-1,MATCH(Weekly!AO$9,Data!$2:$2,0)-1,2,COUNTIF(Data!$2:$2,Weekly!AO$9))))/AO$56</f>
        <v>0.61184458694832133</v>
      </c>
      <c r="AP60" s="145">
        <f ca="1">(SUM(OFFSET(Data!$A$1,MATCH(($AI60),Data!$C:$C,0)-1,MATCH(Weekly!AP$9,Data!$2:$2,0)-1,2,COUNTIF(Data!$2:$2,Weekly!AP$9))))/AP$56</f>
        <v>0.61730612244897964</v>
      </c>
      <c r="AQ60" s="145">
        <f ca="1">(SUM(OFFSET(Data!$A$1,MATCH(($AI60),Data!$C:$C,0)-1,MATCH(Weekly!AQ$9,Data!$2:$2,0)-1,2,COUNTIF(Data!$2:$2,Weekly!AQ$9))))/AQ$56</f>
        <v>0.59003999342573821</v>
      </c>
      <c r="AR60" s="145">
        <f ca="1">(SUM(OFFSET(Data!$A$1,MATCH(($AI60),Data!$C:$C,0)-1,MATCH(Weekly!AR$9,Data!$2:$2,0)-1,2,COUNTIF(Data!$2:$2,Weekly!AR$9))))/AR$56</f>
        <v>0.57720741357767602</v>
      </c>
      <c r="AS60" s="145">
        <f ca="1">(SUM(OFFSET(Data!$A$1,MATCH(($AI60),Data!$C:$C,0)-1,MATCH(Weekly!AS$9,Data!$2:$2,0)-1,2,COUNTIF(Data!$2:$2,Weekly!AS$9))))/AS$56</f>
        <v>0.52371124564300131</v>
      </c>
      <c r="AT60" s="145">
        <f ca="1">(SUM(OFFSET(Data!$A$1,MATCH(($AI60),Data!$C:$C,0)-1,MATCH(Weekly!AT$9,Data!$2:$2,0)-1,2,COUNTIF(Data!$2:$2,Weekly!AT$9))))/AT$56</f>
        <v>0.5145994208494209</v>
      </c>
      <c r="AU60" s="145">
        <f ca="1">(SUM(OFFSET(Data!$A$1,MATCH(($AI60),Data!$C:$C,0)-1,MATCH(Weekly!AU$9,Data!$2:$2,0)-1,2,COUNTIF(Data!$2:$2,Weekly!AU$9))))/AU$56</f>
        <v>0.51571871768355737</v>
      </c>
      <c r="AV60" s="14"/>
      <c r="AW60" s="12">
        <f t="shared" ca="1" si="436"/>
        <v>0.55907236455879628</v>
      </c>
      <c r="AX60" s="12">
        <f t="shared" ca="1" si="437"/>
        <v>0.60877738492372191</v>
      </c>
      <c r="AY60" s="12">
        <f t="shared" ca="1" si="455"/>
        <v>4.9705020364925634E-2</v>
      </c>
      <c r="AZ60" s="12">
        <f t="shared" ca="1" si="456"/>
        <v>0.64605615019741613</v>
      </c>
      <c r="BA60" s="12">
        <f t="shared" ca="1" si="457"/>
        <v>0.52179359928510205</v>
      </c>
      <c r="BB60" s="14"/>
      <c r="BC60" s="12">
        <f t="shared" ca="1" si="438"/>
        <v>3.6806977188850232E-2</v>
      </c>
      <c r="BD60" s="12">
        <f ca="1">SUMPRODUCT(AP60:AS60,AP$56:AS$56)/SUM(AP$56:AS$56)</f>
        <v>0.57469088098918086</v>
      </c>
      <c r="BE60" s="104"/>
      <c r="BF60" s="104"/>
      <c r="BG60" s="1"/>
      <c r="BH60" s="7" t="s">
        <v>48</v>
      </c>
      <c r="BI60" s="7" t="s">
        <v>3</v>
      </c>
      <c r="BJ60" s="145">
        <f ca="1">(SUM(OFFSET(Data!$A$1,MATCH(($BH60&amp;$BI60),Data!$B:$B,0)-1,MATCH(Weekly!BJ$9,Data!$2:$2,0)-1,1,COUNTIF(Data!$2:$2,Weekly!BJ$9))))/BJ$56</f>
        <v>0.5920090039392234</v>
      </c>
      <c r="BK60" s="145">
        <f ca="1">(SUM(OFFSET(Data!$A$1,MATCH(($BH60&amp;$BI60),Data!$B:$B,0)-1,MATCH(Weekly!BK$9,Data!$2:$2,0)-1,1,COUNTIF(Data!$2:$2,Weekly!BK$9))))/BK$56</f>
        <v>0.5761094674556213</v>
      </c>
      <c r="BL60" s="145">
        <f ca="1">(SUM(OFFSET(Data!$A$1,MATCH(($BH60&amp;$BI60),Data!$B:$B,0)-1,MATCH(Weekly!BL$9,Data!$2:$2,0)-1,1,COUNTIF(Data!$2:$2,Weekly!BL$9))))/BL$56</f>
        <v>0.63700902335456477</v>
      </c>
      <c r="BM60" s="145">
        <f ca="1">(SUM(OFFSET(Data!$A$1,MATCH(($BH60&amp;$BI60),Data!$B:$B,0)-1,MATCH(Weekly!BM$9,Data!$2:$2,0)-1,1,COUNTIF(Data!$2:$2,Weekly!BM$9))))/BM$56</f>
        <v>0.6147675371823399</v>
      </c>
      <c r="BN60" s="145">
        <f ca="1">(SUM(OFFSET(Data!$A$1,MATCH(($BH60&amp;$BI60),Data!$B:$B,0)-1,MATCH(Weekly!BN$9,Data!$2:$2,0)-1,1,COUNTIF(Data!$2:$2,Weekly!BN$9))))/BN$56</f>
        <v>0.63530201342281878</v>
      </c>
      <c r="BO60" s="145">
        <f ca="1">(SUM(OFFSET(Data!$A$1,MATCH(($BH60&amp;$BI60),Data!$B:$B,0)-1,MATCH(Weekly!BO$9,Data!$2:$2,0)-1,1,COUNTIF(Data!$2:$2,Weekly!BO$9))))/BO$56</f>
        <v>0.63864795918367345</v>
      </c>
      <c r="BP60" s="145">
        <f ca="1">(SUM(OFFSET(Data!$A$1,MATCH(($BH60&amp;$BI60),Data!$B:$B,0)-1,MATCH(Weekly!BP$9,Data!$2:$2,0)-1,1,COUNTIF(Data!$2:$2,Weekly!BP$9))))/BP$56</f>
        <v>0.65173935617860856</v>
      </c>
      <c r="BQ60" s="145">
        <f ca="1">(SUM(OFFSET(Data!$A$1,MATCH(($BH60&amp;$BI60),Data!$B:$B,0)-1,MATCH(Weekly!BQ$9,Data!$2:$2,0)-1,1,COUNTIF(Data!$2:$2,Weekly!BQ$9))))/BQ$56</f>
        <v>0.62099144405982631</v>
      </c>
      <c r="BR60" s="145">
        <f ca="1">(SUM(OFFSET(Data!$A$1,MATCH(($BH60&amp;$BI60),Data!$B:$B,0)-1,MATCH(Weekly!BR$9,Data!$2:$2,0)-1,1,COUNTIF(Data!$2:$2,Weekly!BR$9))))/BR$56</f>
        <v>0.60500747384155451</v>
      </c>
      <c r="BS60" s="145">
        <f ca="1">(SUM(OFFSET(Data!$A$1,MATCH(($BH60&amp;$BI60),Data!$B:$B,0)-1,MATCH(Weekly!BS$9,Data!$2:$2,0)-1,1,COUNTIF(Data!$2:$2,Weekly!BS$9))))/BS$56</f>
        <v>0.55199422286412625</v>
      </c>
      <c r="BT60" s="145">
        <f ca="1">(SUM(OFFSET(Data!$A$1,MATCH(($BH60&amp;$BI60),Data!$B:$B,0)-1,MATCH(Weekly!BT$9,Data!$2:$2,0)-1,1,COUNTIF(Data!$2:$2,Weekly!BT$9))))/BT$56</f>
        <v>0.54370917069765123</v>
      </c>
      <c r="BU60" s="145">
        <f ca="1">(SUM(OFFSET(Data!$A$1,MATCH(($BH60&amp;$BI60),Data!$B:$B,0)-1,MATCH(Weekly!BU$9,Data!$2:$2,0)-1,1,COUNTIF(Data!$2:$2,Weekly!BU$9))))/BU$56</f>
        <v>0.53625396825396821</v>
      </c>
      <c r="BV60" s="13"/>
      <c r="BW60" s="12">
        <f t="shared" ca="1" si="439"/>
        <v>0.58405923569742235</v>
      </c>
      <c r="BX60" s="12">
        <f t="shared" ca="1" si="440"/>
        <v>0.63615551838869178</v>
      </c>
      <c r="BY60" s="12">
        <f t="shared" ca="1" si="458"/>
        <v>5.2096282691269424E-2</v>
      </c>
      <c r="BZ60" s="12">
        <f t="shared" ca="1" si="459"/>
        <v>0.6752277304071439</v>
      </c>
      <c r="CA60" s="12">
        <f t="shared" ca="1" si="460"/>
        <v>0.54498702367897023</v>
      </c>
      <c r="CB60" s="43"/>
      <c r="CC60" s="12">
        <f t="shared" ca="1" si="442"/>
        <v>3.8341295091329018E-2</v>
      </c>
      <c r="CD60" s="12">
        <f ca="1">SUMPRODUCT(BP60:BS60,BP$56:BS$56)/SUM(BP$56:BS$56)</f>
        <v>0.60516850116553711</v>
      </c>
      <c r="CE60" s="104"/>
      <c r="CF60" s="104"/>
      <c r="CG60" s="1"/>
      <c r="CH60" s="7" t="s">
        <v>48</v>
      </c>
      <c r="CI60" s="7" t="s">
        <v>4</v>
      </c>
      <c r="CJ60" s="145">
        <f ca="1">(SUM(OFFSET(Data!$A$1,MATCH(($CH60&amp;$CI60),Data!$B:$B,0)-1,MATCH(Weekly!CJ$9,Data!$2:$2,0)-1,1,COUNTIF(Data!$2:$2,Weekly!CJ$9))))/CJ$56</f>
        <v>0.44832826747720367</v>
      </c>
      <c r="CK60" s="145">
        <f ca="1">(SUM(OFFSET(Data!$A$1,MATCH(($CH60&amp;$CI60),Data!$B:$B,0)-1,MATCH(Weekly!CK$9,Data!$2:$2,0)-1,1,COUNTIF(Data!$2:$2,Weekly!CK$9))))/CK$56</f>
        <v>0.43470730862487011</v>
      </c>
      <c r="CL60" s="145">
        <f ca="1">(SUM(OFFSET(Data!$A$1,MATCH(($CH60&amp;$CI60),Data!$B:$B,0)-1,MATCH(Weekly!CL$9,Data!$2:$2,0)-1,1,COUNTIF(Data!$2:$2,Weekly!CL$9))))/CL$56</f>
        <v>0.46450450450450448</v>
      </c>
      <c r="CM60" s="145">
        <f ca="1">(SUM(OFFSET(Data!$A$1,MATCH(($CH60&amp;$CI60),Data!$B:$B,0)-1,MATCH(Weekly!CM$9,Data!$2:$2,0)-1,1,COUNTIF(Data!$2:$2,Weekly!CM$9))))/CM$56</f>
        <v>0.45761138613861385</v>
      </c>
      <c r="CN60" s="145">
        <f ca="1">(SUM(OFFSET(Data!$A$1,MATCH(($CH60&amp;$CI60),Data!$B:$B,0)-1,MATCH(Weekly!CN$9,Data!$2:$2,0)-1,1,COUNTIF(Data!$2:$2,Weekly!CN$9))))/CN$56</f>
        <v>0.46143057503506313</v>
      </c>
      <c r="CO60" s="145">
        <f ca="1">(SUM(OFFSET(Data!$A$1,MATCH(($CH60&amp;$CI60),Data!$B:$B,0)-1,MATCH(Weekly!CO$9,Data!$2:$2,0)-1,1,COUNTIF(Data!$2:$2,Weekly!CO$9))))/CO$56</f>
        <v>0.46576294751477232</v>
      </c>
      <c r="CP60" s="145">
        <f ca="1">(SUM(OFFSET(Data!$A$1,MATCH(($CH60&amp;$CI60),Data!$B:$B,0)-1,MATCH(Weekly!CP$9,Data!$2:$2,0)-1,1,COUNTIF(Data!$2:$2,Weekly!CP$9))))/CP$56</f>
        <v>0.43849005729693291</v>
      </c>
      <c r="CQ60" s="145">
        <f ca="1">(SUM(OFFSET(Data!$A$1,MATCH(($CH60&amp;$CI60),Data!$B:$B,0)-1,MATCH(Weekly!CQ$9,Data!$2:$2,0)-1,1,COUNTIF(Data!$2:$2,Weekly!CQ$9))))/CQ$56</f>
        <v>0.42895989123045547</v>
      </c>
      <c r="CR60" s="145">
        <f ca="1">(SUM(OFFSET(Data!$A$1,MATCH(($CH60&amp;$CI60),Data!$B:$B,0)-1,MATCH(Weekly!CR$9,Data!$2:$2,0)-1,1,COUNTIF(Data!$2:$2,Weekly!CR$9))))/CR$56</f>
        <v>0.43559644670050762</v>
      </c>
      <c r="CS60" s="145">
        <f ca="1">(SUM(OFFSET(Data!$A$1,MATCH(($CH60&amp;$CI60),Data!$B:$B,0)-1,MATCH(Weekly!CS$9,Data!$2:$2,0)-1,1,COUNTIF(Data!$2:$2,Weekly!CS$9))))/CS$56</f>
        <v>0.38979484481851656</v>
      </c>
      <c r="CT60" s="145">
        <f ca="1">(SUM(OFFSET(Data!$A$1,MATCH(($CH60&amp;$CI60),Data!$B:$B,0)-1,MATCH(Weekly!CT$9,Data!$2:$2,0)-1,1,COUNTIF(Data!$2:$2,Weekly!CT$9))))/CT$56</f>
        <v>0.39326543338183328</v>
      </c>
      <c r="CU60" s="145">
        <f ca="1">(SUM(OFFSET(Data!$A$1,MATCH(($CH60&amp;$CI60),Data!$B:$B,0)-1,MATCH(Weekly!CU$9,Data!$2:$2,0)-1,1,COUNTIF(Data!$2:$2,Weekly!CU$9))))/CU$56</f>
        <v>0.4256267409470752</v>
      </c>
      <c r="CW60" s="12">
        <f t="shared" ca="1" si="443"/>
        <v>0.43183359992766279</v>
      </c>
      <c r="CX60" s="12">
        <f t="shared" ca="1" si="444"/>
        <v>0.45952098058683849</v>
      </c>
      <c r="CY60" s="12">
        <f t="shared" ca="1" si="461"/>
        <v>2.7687380659175698E-2</v>
      </c>
      <c r="CZ60" s="12">
        <f t="shared" ca="1" si="462"/>
        <v>0.48028651608122025</v>
      </c>
      <c r="DA60" s="12">
        <f t="shared" ca="1" si="463"/>
        <v>0.41106806443328103</v>
      </c>
      <c r="DB60" s="43"/>
      <c r="DC60" s="12">
        <f t="shared" ca="1" si="445"/>
        <v>2.4286992942898152E-2</v>
      </c>
      <c r="DD60" s="12">
        <f ca="1">SUMPRODUCT(CP60:CS60,CP$56:CS$56)/SUM(CP$56:CS$56)</f>
        <v>0.42120811630257327</v>
      </c>
      <c r="DE60" s="1"/>
    </row>
    <row r="61" spans="1:109" x14ac:dyDescent="0.35">
      <c r="D61" s="112" t="s">
        <v>463</v>
      </c>
      <c r="E61" s="53" t="str">
        <f ca="1">VLOOKUP($D61,'Metric Nature'!$C:$D,2,0)&amp;IF(($F61&lt;(BA61)),"Below",IF(($F61&gt;(AZ61)),"Above","Within"))</f>
        <v>PositiveAbove</v>
      </c>
      <c r="F61" s="55">
        <f t="shared" ca="1" si="411"/>
        <v>0.32524935649935649</v>
      </c>
      <c r="G61" s="55">
        <f t="shared" ca="1" si="412"/>
        <v>0.26375894331315353</v>
      </c>
      <c r="H61" s="55">
        <f t="shared" ca="1" si="446"/>
        <v>0.23313110226255773</v>
      </c>
      <c r="I61" s="55">
        <f t="shared" ca="1" si="447"/>
        <v>0.24544049459041731</v>
      </c>
      <c r="J61" s="55">
        <f t="shared" ca="1" si="448"/>
        <v>0.32516582906223962</v>
      </c>
      <c r="K61" s="48">
        <f t="shared" ca="1" si="413"/>
        <v>2.9483473580884923E-2</v>
      </c>
      <c r="L61" s="56"/>
      <c r="M61" s="53" t="str">
        <f ca="1">VLOOKUP($D61,'Metric Nature'!$C:$D,2,0)&amp;IF(($N61&lt;(CA61)),"Below",IF(($N61&gt;(BZ61)),"Above","Within"))</f>
        <v>PositiveAbove</v>
      </c>
      <c r="N61" s="55">
        <f t="shared" ca="1" si="414"/>
        <v>0.29716251932379195</v>
      </c>
      <c r="O61" s="55">
        <f t="shared" ca="1" si="415"/>
        <v>0.24130652149761136</v>
      </c>
      <c r="P61" s="55">
        <f t="shared" ca="1" si="449"/>
        <v>0.23147322119403843</v>
      </c>
      <c r="Q61" s="55">
        <f t="shared" ca="1" si="450"/>
        <v>0.2242462602466925</v>
      </c>
      <c r="R61" s="48">
        <f t="shared" ca="1" si="451"/>
        <v>0.32516153891210731</v>
      </c>
      <c r="S61" s="48">
        <f t="shared" ca="1" si="416"/>
        <v>2.7714963937497217E-2</v>
      </c>
      <c r="T61" s="56"/>
      <c r="U61" s="53" t="str">
        <f ca="1">VLOOKUP($D61,'Metric Nature'!$C:$D,2,0)&amp;IF(($V61&lt;(DA61)),"Below",IF(($V61&gt;(CZ61)),"Above","Within"))</f>
        <v>PositiveAbove</v>
      </c>
      <c r="V61" s="55">
        <f t="shared" ca="1" si="417"/>
        <v>0.44231968405736855</v>
      </c>
      <c r="W61" s="55">
        <f t="shared" ca="1" si="418"/>
        <v>0.3700683850604945</v>
      </c>
      <c r="X61" s="78">
        <f t="shared" ca="1" si="452"/>
        <v>0.19523769636539809</v>
      </c>
      <c r="Y61" s="55">
        <f t="shared" ca="1" si="453"/>
        <v>0.35217289901267201</v>
      </c>
      <c r="Z61" s="78">
        <f t="shared" ca="1" si="454"/>
        <v>0.25597308963133147</v>
      </c>
      <c r="AA61" s="48">
        <f t="shared" ca="1" si="419"/>
        <v>3.196234127922698E-2</v>
      </c>
      <c r="AB61" s="56"/>
      <c r="AC61" s="46" t="s">
        <v>464</v>
      </c>
      <c r="AI61" s="7" t="s">
        <v>49</v>
      </c>
      <c r="AJ61" s="145">
        <f ca="1">(SUM(OFFSET(Data!$A$1,MATCH(($AI61),Data!$C:$C,0)-1,MATCH(Weekly!AJ$9,Data!$2:$2,0)-1,2,COUNTIF(Data!$2:$2,Weekly!AJ$9))))/AJ$56</f>
        <v>0.27098400902395331</v>
      </c>
      <c r="AK61" s="145">
        <f ca="1">(SUM(OFFSET(Data!$A$1,MATCH(($AI61),Data!$C:$C,0)-1,MATCH(Weekly!AK$9,Data!$2:$2,0)-1,2,COUNTIF(Data!$2:$2,Weekly!AK$9))))/AK$56</f>
        <v>0.24830864874748582</v>
      </c>
      <c r="AL61" s="145">
        <f ca="1">(SUM(OFFSET(Data!$A$1,MATCH(($AI61),Data!$C:$C,0)-1,MATCH(Weekly!AL$9,Data!$2:$2,0)-1,2,COUNTIF(Data!$2:$2,Weekly!AL$9))))/AL$56</f>
        <v>0.22659270465624476</v>
      </c>
      <c r="AM61" s="145">
        <f ca="1">(SUM(OFFSET(Data!$A$1,MATCH(($AI61),Data!$C:$C,0)-1,MATCH(Weekly!AM$9,Data!$2:$2,0)-1,2,COUNTIF(Data!$2:$2,Weekly!AM$9))))/AM$56</f>
        <v>0.24825209256523881</v>
      </c>
      <c r="AN61" s="145">
        <f ca="1">(SUM(OFFSET(Data!$A$1,MATCH(($AI61),Data!$C:$C,0)-1,MATCH(Weekly!AN$9,Data!$2:$2,0)-1,2,COUNTIF(Data!$2:$2,Weekly!AN$9))))/AN$56</f>
        <v>0.24093059936908517</v>
      </c>
      <c r="AO61" s="145">
        <f ca="1">(SUM(OFFSET(Data!$A$1,MATCH(($AI61),Data!$C:$C,0)-1,MATCH(Weekly!AO$9,Data!$2:$2,0)-1,2,COUNTIF(Data!$2:$2,Weekly!AO$9))))/AO$56</f>
        <v>0.23301180147653178</v>
      </c>
      <c r="AP61" s="145">
        <f ca="1">(SUM(OFFSET(Data!$A$1,MATCH(($AI61),Data!$C:$C,0)-1,MATCH(Weekly!AP$9,Data!$2:$2,0)-1,2,COUNTIF(Data!$2:$2,Weekly!AP$9))))/AP$56</f>
        <v>0.22585034013605443</v>
      </c>
      <c r="AQ61" s="145">
        <f ca="1">(SUM(OFFSET(Data!$A$1,MATCH(($AI61),Data!$C:$C,0)-1,MATCH(Weekly!AQ$9,Data!$2:$2,0)-1,2,COUNTIF(Data!$2:$2,Weekly!AQ$9))))/AQ$56</f>
        <v>0.24275461567961432</v>
      </c>
      <c r="AR61" s="145">
        <f ca="1">(SUM(OFFSET(Data!$A$1,MATCH(($AI61),Data!$C:$C,0)-1,MATCH(Weekly!AR$9,Data!$2:$2,0)-1,2,COUNTIF(Data!$2:$2,Weekly!AR$9))))/AR$56</f>
        <v>0.24593919200333195</v>
      </c>
      <c r="AS61" s="145">
        <f ca="1">(SUM(OFFSET(Data!$A$1,MATCH(($AI61),Data!$C:$C,0)-1,MATCH(Weekly!AS$9,Data!$2:$2,0)-1,2,COUNTIF(Data!$2:$2,Weekly!AS$9))))/AS$56</f>
        <v>0.26375894331315353</v>
      </c>
      <c r="AT61" s="145">
        <f ca="1">(SUM(OFFSET(Data!$A$1,MATCH(($AI61),Data!$C:$C,0)-1,MATCH(Weekly!AT$9,Data!$2:$2,0)-1,2,COUNTIF(Data!$2:$2,Weekly!AT$9))))/AT$56</f>
        <v>0.32524935649935649</v>
      </c>
      <c r="AU61" s="145">
        <f ca="1">(SUM(OFFSET(Data!$A$1,MATCH(($AI61),Data!$C:$C,0)-1,MATCH(Weekly!AU$9,Data!$2:$2,0)-1,2,COUNTIF(Data!$2:$2,Weekly!AU$9))))/AU$56</f>
        <v>0.30527404343329884</v>
      </c>
      <c r="AV61" s="14"/>
      <c r="AW61" s="12">
        <f t="shared" ca="1" si="436"/>
        <v>0.23697120042280848</v>
      </c>
      <c r="AX61" s="12">
        <f t="shared" ca="1" si="437"/>
        <v>0.25603379603031967</v>
      </c>
      <c r="AY61" s="12">
        <f t="shared" ca="1" si="455"/>
        <v>1.9062595607511196E-2</v>
      </c>
      <c r="AZ61" s="12">
        <f t="shared" ca="1" si="456"/>
        <v>0.27033074273595309</v>
      </c>
      <c r="BA61" s="12">
        <f t="shared" ca="1" si="457"/>
        <v>0.22267425371717509</v>
      </c>
      <c r="BB61" s="14"/>
      <c r="BC61" s="12">
        <f t="shared" ca="1" si="438"/>
        <v>2.9483473580884923E-2</v>
      </c>
      <c r="BD61" s="12">
        <f ca="1">SUMPRODUCT(AP61:AS61,AP$56:AS$56)/SUM(AP$56:AS$56)</f>
        <v>0.24544049459041731</v>
      </c>
      <c r="BE61" s="104"/>
      <c r="BF61" s="104"/>
      <c r="BG61" s="1"/>
      <c r="BH61" s="7" t="s">
        <v>49</v>
      </c>
      <c r="BI61" s="7" t="s">
        <v>3</v>
      </c>
      <c r="BJ61" s="145">
        <f ca="1">(SUM(OFFSET(Data!$A$1,MATCH(($BH61&amp;$BI61),Data!$B:$B,0)-1,MATCH(Weekly!BJ$9,Data!$2:$2,0)-1,1,COUNTIF(Data!$2:$2,Weekly!BJ$9))))/BJ$56</f>
        <v>0.25202990594099206</v>
      </c>
      <c r="BK61" s="145">
        <f ca="1">(SUM(OFFSET(Data!$A$1,MATCH(($BH61&amp;$BI61),Data!$B:$B,0)-1,MATCH(Weekly!BK$9,Data!$2:$2,0)-1,1,COUNTIF(Data!$2:$2,Weekly!BK$9))))/BK$56</f>
        <v>0.23047337278106508</v>
      </c>
      <c r="BL61" s="145">
        <f ca="1">(SUM(OFFSET(Data!$A$1,MATCH(($BH61&amp;$BI61),Data!$B:$B,0)-1,MATCH(Weekly!BL$9,Data!$2:$2,0)-1,1,COUNTIF(Data!$2:$2,Weekly!BL$9))))/BL$56</f>
        <v>0.20621019108280256</v>
      </c>
      <c r="BM61" s="145">
        <f ca="1">(SUM(OFFSET(Data!$A$1,MATCH(($BH61&amp;$BI61),Data!$B:$B,0)-1,MATCH(Weekly!BM$9,Data!$2:$2,0)-1,1,COUNTIF(Data!$2:$2,Weekly!BM$9))))/BM$56</f>
        <v>0.2281883124487645</v>
      </c>
      <c r="BN61" s="145">
        <f ca="1">(SUM(OFFSET(Data!$A$1,MATCH(($BH61&amp;$BI61),Data!$B:$B,0)-1,MATCH(Weekly!BN$9,Data!$2:$2,0)-1,1,COUNTIF(Data!$2:$2,Weekly!BN$9))))/BN$56</f>
        <v>0.22073825503355704</v>
      </c>
      <c r="BO61" s="145">
        <f ca="1">(SUM(OFFSET(Data!$A$1,MATCH(($BH61&amp;$BI61),Data!$B:$B,0)-1,MATCH(Weekly!BO$9,Data!$2:$2,0)-1,1,COUNTIF(Data!$2:$2,Weekly!BO$9))))/BO$56</f>
        <v>0.21581632653061225</v>
      </c>
      <c r="BP61" s="145">
        <f ca="1">(SUM(OFFSET(Data!$A$1,MATCH(($BH61&amp;$BI61),Data!$B:$B,0)-1,MATCH(Weekly!BP$9,Data!$2:$2,0)-1,1,COUNTIF(Data!$2:$2,Weekly!BP$9))))/BP$56</f>
        <v>0.20774922118380063</v>
      </c>
      <c r="BQ61" s="145">
        <f ca="1">(SUM(OFFSET(Data!$A$1,MATCH(($BH61&amp;$BI61),Data!$B:$B,0)-1,MATCH(Weekly!BQ$9,Data!$2:$2,0)-1,1,COUNTIF(Data!$2:$2,Weekly!BQ$9))))/BQ$56</f>
        <v>0.22134413167004113</v>
      </c>
      <c r="BR61" s="145">
        <f ca="1">(SUM(OFFSET(Data!$A$1,MATCH(($BH61&amp;$BI61),Data!$B:$B,0)-1,MATCH(Weekly!BR$9,Data!$2:$2,0)-1,1,COUNTIF(Data!$2:$2,Weekly!BR$9))))/BR$56</f>
        <v>0.22371699053313404</v>
      </c>
      <c r="BS61" s="145">
        <f ca="1">(SUM(OFFSET(Data!$A$1,MATCH(($BH61&amp;$BI61),Data!$B:$B,0)-1,MATCH(Weekly!BS$9,Data!$2:$2,0)-1,1,COUNTIF(Data!$2:$2,Weekly!BS$9))))/BS$56</f>
        <v>0.24130652149761136</v>
      </c>
      <c r="BT61" s="145">
        <f ca="1">(SUM(OFFSET(Data!$A$1,MATCH(($BH61&amp;$BI61),Data!$B:$B,0)-1,MATCH(Weekly!BT$9,Data!$2:$2,0)-1,1,COUNTIF(Data!$2:$2,Weekly!BT$9))))/BT$56</f>
        <v>0.29716251932379195</v>
      </c>
      <c r="BU61" s="145">
        <f ca="1">(SUM(OFFSET(Data!$A$1,MATCH(($BH61&amp;$BI61),Data!$B:$B,0)-1,MATCH(Weekly!BU$9,Data!$2:$2,0)-1,1,COUNTIF(Data!$2:$2,Weekly!BU$9))))/BU$56</f>
        <v>0.2850793650793651</v>
      </c>
      <c r="BV61" s="13"/>
      <c r="BW61" s="12">
        <f t="shared" ca="1" si="439"/>
        <v>0.21827729078208463</v>
      </c>
      <c r="BX61" s="12">
        <f t="shared" ca="1" si="440"/>
        <v>0.23588994713933822</v>
      </c>
      <c r="BY61" s="12">
        <f t="shared" ca="1" si="458"/>
        <v>1.7612656357253592E-2</v>
      </c>
      <c r="BZ61" s="12">
        <f t="shared" ca="1" si="459"/>
        <v>0.24909943940727841</v>
      </c>
      <c r="CA61" s="12">
        <f t="shared" ca="1" si="460"/>
        <v>0.20506779851414444</v>
      </c>
      <c r="CB61" s="43"/>
      <c r="CC61" s="12">
        <f t="shared" ca="1" si="442"/>
        <v>2.7714963937497217E-2</v>
      </c>
      <c r="CD61" s="12">
        <f ca="1">SUMPRODUCT(BP61:BS61,BP$56:BS$56)/SUM(BP$56:BS$56)</f>
        <v>0.2242462602466925</v>
      </c>
      <c r="CE61" s="104"/>
      <c r="CF61" s="104"/>
      <c r="CG61" s="1"/>
      <c r="CH61" s="7" t="s">
        <v>49</v>
      </c>
      <c r="CI61" s="7" t="s">
        <v>4</v>
      </c>
      <c r="CJ61" s="145">
        <f ca="1">(SUM(OFFSET(Data!$A$1,MATCH(($CH61&amp;$CI61),Data!$B:$B,0)-1,MATCH(Weekly!CJ$9,Data!$2:$2,0)-1,1,COUNTIF(Data!$2:$2,Weekly!CJ$9))))/CJ$56</f>
        <v>0.36056231003039513</v>
      </c>
      <c r="CK61" s="145">
        <f ca="1">(SUM(OFFSET(Data!$A$1,MATCH(($CH61&amp;$CI61),Data!$B:$B,0)-1,MATCH(Weekly!CK$9,Data!$2:$2,0)-1,1,COUNTIF(Data!$2:$2,Weekly!CK$9))))/CK$56</f>
        <v>0.33183235192241078</v>
      </c>
      <c r="CL61" s="145">
        <f ca="1">(SUM(OFFSET(Data!$A$1,MATCH(($CH61&amp;$CI61),Data!$B:$B,0)-1,MATCH(Weekly!CL$9,Data!$2:$2,0)-1,1,COUNTIF(Data!$2:$2,Weekly!CL$9))))/CL$56</f>
        <v>0.33729729729729729</v>
      </c>
      <c r="CM61" s="145">
        <f ca="1">(SUM(OFFSET(Data!$A$1,MATCH(($CH61&amp;$CI61),Data!$B:$B,0)-1,MATCH(Weekly!CM$9,Data!$2:$2,0)-1,1,COUNTIF(Data!$2:$2,Weekly!CM$9))))/CM$56</f>
        <v>0.35426980198019803</v>
      </c>
      <c r="CN61" s="145">
        <f ca="1">(SUM(OFFSET(Data!$A$1,MATCH(($CH61&amp;$CI61),Data!$B:$B,0)-1,MATCH(Weekly!CN$9,Data!$2:$2,0)-1,1,COUNTIF(Data!$2:$2,Weekly!CN$9))))/CN$56</f>
        <v>0.34642356241234223</v>
      </c>
      <c r="CO61" s="145">
        <f ca="1">(SUM(OFFSET(Data!$A$1,MATCH(($CH61&amp;$CI61),Data!$B:$B,0)-1,MATCH(Weekly!CO$9,Data!$2:$2,0)-1,1,COUNTIF(Data!$2:$2,Weekly!CO$9))))/CO$56</f>
        <v>0.32672923183872088</v>
      </c>
      <c r="CP61" s="145">
        <f ca="1">(SUM(OFFSET(Data!$A$1,MATCH(($CH61&amp;$CI61),Data!$B:$B,0)-1,MATCH(Weekly!CP$9,Data!$2:$2,0)-1,1,COUNTIF(Data!$2:$2,Weekly!CP$9))))/CP$56</f>
        <v>0.31985170205594876</v>
      </c>
      <c r="CQ61" s="145">
        <f ca="1">(SUM(OFFSET(Data!$A$1,MATCH(($CH61&amp;$CI61),Data!$B:$B,0)-1,MATCH(Weekly!CQ$9,Data!$2:$2,0)-1,1,COUNTIF(Data!$2:$2,Weekly!CQ$9))))/CQ$56</f>
        <v>0.35418082936777701</v>
      </c>
      <c r="CR61" s="145">
        <f ca="1">(SUM(OFFSET(Data!$A$1,MATCH(($CH61&amp;$CI61),Data!$B:$B,0)-1,MATCH(Weekly!CR$9,Data!$2:$2,0)-1,1,COUNTIF(Data!$2:$2,Weekly!CR$9))))/CR$56</f>
        <v>0.35913705583756345</v>
      </c>
      <c r="CS61" s="145">
        <f ca="1">(SUM(OFFSET(Data!$A$1,MATCH(($CH61&amp;$CI61),Data!$B:$B,0)-1,MATCH(Weekly!CS$9,Data!$2:$2,0)-1,1,COUNTIF(Data!$2:$2,Weekly!CS$9))))/CS$56</f>
        <v>0.3700683850604945</v>
      </c>
      <c r="CT61" s="145">
        <f ca="1">(SUM(OFFSET(Data!$A$1,MATCH(($CH61&amp;$CI61),Data!$B:$B,0)-1,MATCH(Weekly!CT$9,Data!$2:$2,0)-1,1,COUNTIF(Data!$2:$2,Weekly!CT$9))))/CT$56</f>
        <v>0.44231968405736855</v>
      </c>
      <c r="CU61" s="145">
        <f ca="1">(SUM(OFFSET(Data!$A$1,MATCH(($CH61&amp;$CI61),Data!$B:$B,0)-1,MATCH(Weekly!CU$9,Data!$2:$2,0)-1,1,COUNTIF(Data!$2:$2,Weekly!CU$9))))/CU$56</f>
        <v>0.39387186629526461</v>
      </c>
      <c r="CW61" s="12">
        <f t="shared" ca="1" si="443"/>
        <v>0.33456482460985404</v>
      </c>
      <c r="CX61" s="12">
        <f t="shared" ca="1" si="444"/>
        <v>0.35984968293397929</v>
      </c>
      <c r="CY61" s="12">
        <f t="shared" ca="1" si="461"/>
        <v>2.5284858324125248E-2</v>
      </c>
      <c r="CZ61" s="12">
        <f t="shared" ca="1" si="462"/>
        <v>0.37881332667707324</v>
      </c>
      <c r="DA61" s="12">
        <f t="shared" ca="1" si="463"/>
        <v>0.31560118086676009</v>
      </c>
      <c r="DB61" s="43"/>
      <c r="DC61" s="12">
        <f t="shared" ca="1" si="445"/>
        <v>3.196234127922698E-2</v>
      </c>
      <c r="DD61" s="12">
        <f ca="1">SUMPRODUCT(CP61:CS61,CP$56:CS$56)/SUM(CP$56:CS$56)</f>
        <v>0.35217289901267201</v>
      </c>
      <c r="DE61" s="1"/>
    </row>
    <row r="62" spans="1:109" x14ac:dyDescent="0.35">
      <c r="D62" s="115" t="s">
        <v>445</v>
      </c>
      <c r="E62" s="53" t="str">
        <f ca="1">VLOOKUP($D62,'Metric Nature'!$C:$D,2,0)&amp;IF(($F62&lt;(BA62)),"Below",IF(($F62&gt;(AZ62)),"Above","Within"))</f>
        <v>PositiveAbove</v>
      </c>
      <c r="F62" s="55">
        <f t="shared" ca="1" si="411"/>
        <v>0.50389514034870775</v>
      </c>
      <c r="G62" s="55">
        <f t="shared" ca="1" si="412"/>
        <v>0.46635367762128327</v>
      </c>
      <c r="H62" s="55">
        <f t="shared" ca="1" si="446"/>
        <v>8.0499982157128322E-2</v>
      </c>
      <c r="I62" s="55">
        <f t="shared" ca="1" si="447"/>
        <v>0.47127394118219235</v>
      </c>
      <c r="J62" s="55">
        <f t="shared" ca="1" si="448"/>
        <v>6.9219187219825923E-2</v>
      </c>
      <c r="K62" s="48">
        <f t="shared" ca="1" si="413"/>
        <v>4.8327716864285393E-2</v>
      </c>
      <c r="L62" s="56"/>
      <c r="M62" s="53" t="str">
        <f ca="1">VLOOKUP($D62,'Metric Nature'!$C:$D,2,0)&amp;IF(($N62&lt;(CA62)),"Below",IF(($N62&gt;(BZ62)),"Above","Within"))</f>
        <v>PositiveAbove</v>
      </c>
      <c r="N62" s="55">
        <f t="shared" ca="1" si="414"/>
        <v>0.49504950495049505</v>
      </c>
      <c r="O62" s="55">
        <f t="shared" ca="1" si="415"/>
        <v>0.45303867403314918</v>
      </c>
      <c r="P62" s="55">
        <f t="shared" ca="1" si="449"/>
        <v>9.2731224341946361E-2</v>
      </c>
      <c r="Q62" s="55">
        <f t="shared" ca="1" si="450"/>
        <v>0.46882986368887869</v>
      </c>
      <c r="R62" s="48">
        <f t="shared" ca="1" si="451"/>
        <v>5.5925706300603825E-2</v>
      </c>
      <c r="S62" s="48">
        <f t="shared" ca="1" si="416"/>
        <v>4.5296951455213438E-2</v>
      </c>
      <c r="T62" s="56"/>
      <c r="U62" s="53" t="str">
        <f ca="1">VLOOKUP($D62,'Metric Nature'!$C:$D,2,0)&amp;IF(($V62&lt;(DA62)),"Below",IF(($V62&gt;(CZ62)),"Above","Within"))</f>
        <v>PositiveAbove</v>
      </c>
      <c r="V62" s="55">
        <f t="shared" ca="1" si="417"/>
        <v>0.52866541353383456</v>
      </c>
      <c r="W62" s="55">
        <f t="shared" ca="1" si="418"/>
        <v>0.5074626865671642</v>
      </c>
      <c r="X62" s="78">
        <f t="shared" ca="1" si="452"/>
        <v>4.1781844316673943E-2</v>
      </c>
      <c r="Y62" s="55">
        <f t="shared" ca="1" si="453"/>
        <v>0.47837805643834413</v>
      </c>
      <c r="Z62" s="78">
        <f t="shared" ca="1" si="454"/>
        <v>0.10512053472915041</v>
      </c>
      <c r="AA62" s="48">
        <f t="shared" ca="1" si="419"/>
        <v>6.2350481600775116E-2</v>
      </c>
      <c r="AB62" s="56"/>
      <c r="AC62" s="46" t="s">
        <v>467</v>
      </c>
      <c r="AI62" s="7" t="s">
        <v>50</v>
      </c>
      <c r="AJ62" s="145">
        <f ca="1">(SUM(OFFSET(Data!$A$1,MATCH(($AI62),Data!$C:$C,0)-1,MATCH(Weekly!AJ$9,Data!$2:$2,0)-1,2,COUNTIF(Data!$2:$2,Weekly!AJ$9))))/(SUM(OFFSET(Data!$A$1,MATCH(($AI61),Data!$C:$C,0)-1,MATCH(Weekly!AJ$9,Data!$2:$2,0)-1,2,COUNTIF(Data!$2:$2,Weekly!AJ$9))))</f>
        <v>0.35700293829578844</v>
      </c>
      <c r="AK62" s="145">
        <f ca="1">(SUM(OFFSET(Data!$A$1,MATCH(($AI62),Data!$C:$C,0)-1,MATCH(Weekly!AK$9,Data!$2:$2,0)-1,2,COUNTIF(Data!$2:$2,Weekly!AK$9))))/(SUM(OFFSET(Data!$A$1,MATCH(($AI61),Data!$C:$C,0)-1,MATCH(Weekly!AK$9,Data!$2:$2,0)-1,2,COUNTIF(Data!$2:$2,Weekly!AK$9))))</f>
        <v>0.46907216494845361</v>
      </c>
      <c r="AL62" s="145">
        <f ca="1">(SUM(OFFSET(Data!$A$1,MATCH(($AI62),Data!$C:$C,0)-1,MATCH(Weekly!AL$9,Data!$2:$2,0)-1,2,COUNTIF(Data!$2:$2,Weekly!AL$9))))/(SUM(OFFSET(Data!$A$1,MATCH(($AI61),Data!$C:$C,0)-1,MATCH(Weekly!AL$9,Data!$2:$2,0)-1,2,COUNTIF(Data!$2:$2,Weekly!AL$9))))</f>
        <v>0.45672601384767558</v>
      </c>
      <c r="AM62" s="145">
        <f ca="1">(SUM(OFFSET(Data!$A$1,MATCH(($AI62),Data!$C:$C,0)-1,MATCH(Weekly!AM$9,Data!$2:$2,0)-1,2,COUNTIF(Data!$2:$2,Weekly!AM$9))))/(SUM(OFFSET(Data!$A$1,MATCH(($AI61),Data!$C:$C,0)-1,MATCH(Weekly!AM$9,Data!$2:$2,0)-1,2,COUNTIF(Data!$2:$2,Weekly!AM$9))))</f>
        <v>0.4555731852439508</v>
      </c>
      <c r="AN62" s="145">
        <f ca="1">(SUM(OFFSET(Data!$A$1,MATCH(($AI62),Data!$C:$C,0)-1,MATCH(Weekly!AN$9,Data!$2:$2,0)-1,2,COUNTIF(Data!$2:$2,Weekly!AN$9))))/(SUM(OFFSET(Data!$A$1,MATCH(($AI61),Data!$C:$C,0)-1,MATCH(Weekly!AN$9,Data!$2:$2,0)-1,2,COUNTIF(Data!$2:$2,Weekly!AN$9))))</f>
        <v>0.45148468552723869</v>
      </c>
      <c r="AO62" s="145">
        <f ca="1">(SUM(OFFSET(Data!$A$1,MATCH(($AI62),Data!$C:$C,0)-1,MATCH(Weekly!AO$9,Data!$2:$2,0)-1,2,COUNTIF(Data!$2:$2,Weekly!AO$9))))/(SUM(OFFSET(Data!$A$1,MATCH(($AI61),Data!$C:$C,0)-1,MATCH(Weekly!AO$9,Data!$2:$2,0)-1,2,COUNTIF(Data!$2:$2,Weekly!AO$9))))</f>
        <v>0.47432932469935246</v>
      </c>
      <c r="AP62" s="145">
        <f ca="1">(SUM(OFFSET(Data!$A$1,MATCH(($AI62),Data!$C:$C,0)-1,MATCH(Weekly!AP$9,Data!$2:$2,0)-1,2,COUNTIF(Data!$2:$2,Weekly!AP$9))))/(SUM(OFFSET(Data!$A$1,MATCH(($AI61),Data!$C:$C,0)-1,MATCH(Weekly!AP$9,Data!$2:$2,0)-1,2,COUNTIF(Data!$2:$2,Weekly!AP$9))))</f>
        <v>0.47204819277108434</v>
      </c>
      <c r="AQ62" s="145">
        <f ca="1">(SUM(OFFSET(Data!$A$1,MATCH(($AI62),Data!$C:$C,0)-1,MATCH(Weekly!AQ$9,Data!$2:$2,0)-1,2,COUNTIF(Data!$2:$2,Weekly!AQ$9))))/(SUM(OFFSET(Data!$A$1,MATCH(($AI61),Data!$C:$C,0)-1,MATCH(Weekly!AQ$9,Data!$2:$2,0)-1,2,COUNTIF(Data!$2:$2,Weekly!AQ$9))))</f>
        <v>0.48025276461295419</v>
      </c>
      <c r="AR62" s="145">
        <f ca="1">(SUM(OFFSET(Data!$A$1,MATCH(($AI62),Data!$C:$C,0)-1,MATCH(Weekly!AR$9,Data!$2:$2,0)-1,2,COUNTIF(Data!$2:$2,Weekly!AR$9))))/(SUM(OFFSET(Data!$A$1,MATCH(($AI61),Data!$C:$C,0)-1,MATCH(Weekly!AR$9,Data!$2:$2,0)-1,2,COUNTIF(Data!$2:$2,Weekly!AR$9))))</f>
        <v>0.46697713801862828</v>
      </c>
      <c r="AS62" s="145">
        <f ca="1">(SUM(OFFSET(Data!$A$1,MATCH(($AI62),Data!$C:$C,0)-1,MATCH(Weekly!AS$9,Data!$2:$2,0)-1,2,COUNTIF(Data!$2:$2,Weekly!AS$9))))/(SUM(OFFSET(Data!$A$1,MATCH(($AI61),Data!$C:$C,0)-1,MATCH(Weekly!AS$9,Data!$2:$2,0)-1,2,COUNTIF(Data!$2:$2,Weekly!AS$9))))</f>
        <v>0.46635367762128327</v>
      </c>
      <c r="AT62" s="145">
        <f ca="1">(SUM(OFFSET(Data!$A$1,MATCH(($AI62),Data!$C:$C,0)-1,MATCH(Weekly!AT$9,Data!$2:$2,0)-1,2,COUNTIF(Data!$2:$2,Weekly!AT$9))))/(SUM(OFFSET(Data!$A$1,MATCH(($AI61),Data!$C:$C,0)-1,MATCH(Weekly!AT$9,Data!$2:$2,0)-1,2,COUNTIF(Data!$2:$2,Weekly!AT$9))))</f>
        <v>0.50389514034870775</v>
      </c>
      <c r="AU62" s="145">
        <f ca="1">(SUM(OFFSET(Data!$A$1,MATCH(($AI62),Data!$C:$C,0)-1,MATCH(Weekly!AU$9,Data!$2:$2,0)-1,2,COUNTIF(Data!$2:$2,Weekly!AU$9))))/(SUM(OFFSET(Data!$A$1,MATCH(($AI61),Data!$C:$C,0)-1,MATCH(Weekly!AU$9,Data!$2:$2,0)-1,2,COUNTIF(Data!$2:$2,Weekly!AU$9))))</f>
        <v>0.58502710027100269</v>
      </c>
      <c r="AV62" s="14"/>
      <c r="AW62" s="12">
        <f t="shared" ca="1" si="436"/>
        <v>0.45614959954581319</v>
      </c>
      <c r="AX62" s="12">
        <f t="shared" ca="1" si="437"/>
        <v>0.47318875873521837</v>
      </c>
      <c r="AY62" s="12">
        <f t="shared" ca="1" si="455"/>
        <v>1.7039159189405184E-2</v>
      </c>
      <c r="AZ62" s="12">
        <f t="shared" ca="1" si="456"/>
        <v>0.48596812812727225</v>
      </c>
      <c r="BA62" s="12">
        <f t="shared" ca="1" si="457"/>
        <v>0.44337023015375931</v>
      </c>
      <c r="BB62" s="14"/>
      <c r="BC62" s="12">
        <f t="shared" ca="1" si="438"/>
        <v>4.8327716864285393E-2</v>
      </c>
      <c r="BD62" s="12">
        <f ca="1">SUMPRODUCT(AP62:AS62,AP$61:AS$61)/SUM(AP$61:AS$61)</f>
        <v>0.47127394118219235</v>
      </c>
      <c r="BE62" s="104"/>
      <c r="BF62" s="104"/>
      <c r="BG62" s="1"/>
      <c r="BH62" s="7" t="s">
        <v>50</v>
      </c>
      <c r="BI62" s="7" t="s">
        <v>3</v>
      </c>
      <c r="BJ62" s="145">
        <f ca="1">SUM(OFFSET(Data!$A$1,MATCH(($BH62&amp;$BI62),Data!$B:$B,0)-1,MATCH(Weekly!BJ$9,Data!$2:$2,0)-1,1,COUNTIF(Data!$2:$2,Weekly!BJ$9)))/SUM(OFFSET(Data!$A$1,MATCH(($BH61&amp;$BI61),Data!$B:$B,0)-1,MATCH(Weekly!BJ$9,Data!$2:$2,0)-1,1,COUNTIF(Data!$2:$2,Weekly!BJ$9)))</f>
        <v>0.3566188197767145</v>
      </c>
      <c r="BK62" s="145">
        <f ca="1">SUM(OFFSET(Data!$A$1,MATCH(($BH62&amp;$BI62),Data!$B:$B,0)-1,MATCH(Weekly!BK$9,Data!$2:$2,0)-1,1,COUNTIF(Data!$2:$2,Weekly!BK$9)))/SUM(OFFSET(Data!$A$1,MATCH(($BH61&amp;$BI61),Data!$B:$B,0)-1,MATCH(Weekly!BK$9,Data!$2:$2,0)-1,1,COUNTIF(Data!$2:$2,Weekly!BK$9)))</f>
        <v>0.47304236200256738</v>
      </c>
      <c r="BL62" s="145">
        <f ca="1">SUM(OFFSET(Data!$A$1,MATCH(($BH62&amp;$BI62),Data!$B:$B,0)-1,MATCH(Weekly!BL$9,Data!$2:$2,0)-1,1,COUNTIF(Data!$2:$2,Weekly!BL$9)))/SUM(OFFSET(Data!$A$1,MATCH(($BH61&amp;$BI61),Data!$B:$B,0)-1,MATCH(Weekly!BL$9,Data!$2:$2,0)-1,1,COUNTIF(Data!$2:$2,Weekly!BL$9)))</f>
        <v>0.46653796653796653</v>
      </c>
      <c r="BM62" s="145">
        <f ca="1">SUM(OFFSET(Data!$A$1,MATCH(($BH62&amp;$BI62),Data!$B:$B,0)-1,MATCH(Weekly!BM$9,Data!$2:$2,0)-1,1,COUNTIF(Data!$2:$2,Weekly!BM$9)))/SUM(OFFSET(Data!$A$1,MATCH(($BH61&amp;$BI61),Data!$B:$B,0)-1,MATCH(Weekly!BM$9,Data!$2:$2,0)-1,1,COUNTIF(Data!$2:$2,Weekly!BM$9)))</f>
        <v>0.45676161149602257</v>
      </c>
      <c r="BN62" s="145">
        <f ca="1">SUM(OFFSET(Data!$A$1,MATCH(($BH62&amp;$BI62),Data!$B:$B,0)-1,MATCH(Weekly!BN$9,Data!$2:$2,0)-1,1,COUNTIF(Data!$2:$2,Weekly!BN$9)))/SUM(OFFSET(Data!$A$1,MATCH(($BH61&amp;$BI61),Data!$B:$B,0)-1,MATCH(Weekly!BN$9,Data!$2:$2,0)-1,1,COUNTIF(Data!$2:$2,Weekly!BN$9)))</f>
        <v>0.45606567345697779</v>
      </c>
      <c r="BO62" s="145">
        <f ca="1">SUM(OFFSET(Data!$A$1,MATCH(($BH62&amp;$BI62),Data!$B:$B,0)-1,MATCH(Weekly!BO$9,Data!$2:$2,0)-1,1,COUNTIF(Data!$2:$2,Weekly!BO$9)))/SUM(OFFSET(Data!$A$1,MATCH(($BH61&amp;$BI61),Data!$B:$B,0)-1,MATCH(Weekly!BO$9,Data!$2:$2,0)-1,1,COUNTIF(Data!$2:$2,Weekly!BO$9)))</f>
        <v>0.47695035460992907</v>
      </c>
      <c r="BP62" s="145">
        <f ca="1">SUM(OFFSET(Data!$A$1,MATCH(($BH62&amp;$BI62),Data!$B:$B,0)-1,MATCH(Weekly!BP$9,Data!$2:$2,0)-1,1,COUNTIF(Data!$2:$2,Weekly!BP$9)))/SUM(OFFSET(Data!$A$1,MATCH(($BH61&amp;$BI61),Data!$B:$B,0)-1,MATCH(Weekly!BP$9,Data!$2:$2,0)-1,1,COUNTIF(Data!$2:$2,Weekly!BP$9)))</f>
        <v>0.47047797563261479</v>
      </c>
      <c r="BQ62" s="145">
        <f ca="1">SUM(OFFSET(Data!$A$1,MATCH(($BH62&amp;$BI62),Data!$B:$B,0)-1,MATCH(Weekly!BQ$9,Data!$2:$2,0)-1,1,COUNTIF(Data!$2:$2,Weekly!BQ$9)))/SUM(OFFSET(Data!$A$1,MATCH(($BH61&amp;$BI61),Data!$B:$B,0)-1,MATCH(Weekly!BQ$9,Data!$2:$2,0)-1,1,COUNTIF(Data!$2:$2,Weekly!BQ$9)))</f>
        <v>0.48450870463263501</v>
      </c>
      <c r="BR62" s="145">
        <f ca="1">SUM(OFFSET(Data!$A$1,MATCH(($BH62&amp;$BI62),Data!$B:$B,0)-1,MATCH(Weekly!BR$9,Data!$2:$2,0)-1,1,COUNTIF(Data!$2:$2,Weekly!BR$9)))/SUM(OFFSET(Data!$A$1,MATCH(($BH61&amp;$BI61),Data!$B:$B,0)-1,MATCH(Weekly!BR$9,Data!$2:$2,0)-1,1,COUNTIF(Data!$2:$2,Weekly!BR$9)))</f>
        <v>0.4688195991091314</v>
      </c>
      <c r="BS62" s="145">
        <f ca="1">SUM(OFFSET(Data!$A$1,MATCH(($BH62&amp;$BI62),Data!$B:$B,0)-1,MATCH(Weekly!BS$9,Data!$2:$2,0)-1,1,COUNTIF(Data!$2:$2,Weekly!BS$9)))/SUM(OFFSET(Data!$A$1,MATCH(($BH61&amp;$BI61),Data!$B:$B,0)-1,MATCH(Weekly!BS$9,Data!$2:$2,0)-1,1,COUNTIF(Data!$2:$2,Weekly!BS$9)))</f>
        <v>0.45303867403314918</v>
      </c>
      <c r="BT62" s="145">
        <f ca="1">SUM(OFFSET(Data!$A$1,MATCH(($BH62&amp;$BI62),Data!$B:$B,0)-1,MATCH(Weekly!BT$9,Data!$2:$2,0)-1,1,COUNTIF(Data!$2:$2,Weekly!BT$9)))/SUM(OFFSET(Data!$A$1,MATCH(($BH61&amp;$BI61),Data!$B:$B,0)-1,MATCH(Weekly!BT$9,Data!$2:$2,0)-1,1,COUNTIF(Data!$2:$2,Weekly!BT$9)))</f>
        <v>0.49504950495049505</v>
      </c>
      <c r="BU62" s="145">
        <f ca="1">SUM(OFFSET(Data!$A$1,MATCH(($BH62&amp;$BI62),Data!$B:$B,0)-1,MATCH(Weekly!BU$9,Data!$2:$2,0)-1,1,COUNTIF(Data!$2:$2,Weekly!BU$9)))/SUM(OFFSET(Data!$A$1,MATCH(($BH61&amp;$BI61),Data!$B:$B,0)-1,MATCH(Weekly!BU$9,Data!$2:$2,0)-1,1,COUNTIF(Data!$2:$2,Weekly!BU$9)))</f>
        <v>0.57104677060133635</v>
      </c>
      <c r="BV62" s="13"/>
      <c r="BW62" s="12">
        <f t="shared" ca="1" si="439"/>
        <v>0.45641364247650018</v>
      </c>
      <c r="BX62" s="12">
        <f t="shared" ca="1" si="440"/>
        <v>0.4749963583062482</v>
      </c>
      <c r="BY62" s="12">
        <f t="shared" ca="1" si="458"/>
        <v>1.858271582974802E-2</v>
      </c>
      <c r="BZ62" s="12">
        <f t="shared" ca="1" si="459"/>
        <v>0.48893339517855922</v>
      </c>
      <c r="CA62" s="12">
        <f t="shared" ca="1" si="460"/>
        <v>0.44247660560418917</v>
      </c>
      <c r="CB62" s="43"/>
      <c r="CC62" s="12">
        <f t="shared" ca="1" si="442"/>
        <v>4.5296951455213438E-2</v>
      </c>
      <c r="CD62" s="12">
        <f ca="1">SUMPRODUCT(BP62:BS62,BP$61:BS$61)/SUM(BP$61:BS$61)</f>
        <v>0.46882986368887869</v>
      </c>
      <c r="CE62" s="104"/>
      <c r="CF62" s="104"/>
      <c r="CG62" s="1"/>
      <c r="CH62" s="7" t="s">
        <v>50</v>
      </c>
      <c r="CI62" s="7" t="s">
        <v>4</v>
      </c>
      <c r="CJ62" s="145">
        <f ca="1">(SUM(OFFSET(Data!$A$1,MATCH(($CH62&amp;$CI62),Data!$B:$B,0)-1,MATCH(Weekly!CJ$9,Data!$2:$2,0)-1,1,COUNTIF(Data!$2:$2,Weekly!CJ$9))))/(SUM(OFFSET(Data!$A$1,MATCH(($CH61&amp;$CI61),Data!$B:$B,0)-1,MATCH(Weekly!CJ$9,Data!$2:$2,0)-1,1,COUNTIF(Data!$2:$2,Weekly!CJ$9))))</f>
        <v>0.3582718651211802</v>
      </c>
      <c r="CK62" s="145">
        <f ca="1">(SUM(OFFSET(Data!$A$1,MATCH(($CH62&amp;$CI62),Data!$B:$B,0)-1,MATCH(Weekly!CK$9,Data!$2:$2,0)-1,1,COUNTIF(Data!$2:$2,Weekly!CK$9))))/(SUM(OFFSET(Data!$A$1,MATCH(($CH61&amp;$CI61),Data!$B:$B,0)-1,MATCH(Weekly!CK$9,Data!$2:$2,0)-1,1,COUNTIF(Data!$2:$2,Weekly!CK$9))))</f>
        <v>0.45615866388308979</v>
      </c>
      <c r="CL62" s="145">
        <f ca="1">(SUM(OFFSET(Data!$A$1,MATCH(($CH62&amp;$CI62),Data!$B:$B,0)-1,MATCH(Weekly!CL$9,Data!$2:$2,0)-1,1,COUNTIF(Data!$2:$2,Weekly!CL$9))))/(SUM(OFFSET(Data!$A$1,MATCH(($CH61&amp;$CI61),Data!$B:$B,0)-1,MATCH(Weekly!CL$9,Data!$2:$2,0)-1,1,COUNTIF(Data!$2:$2,Weekly!CL$9))))</f>
        <v>0.42414529914529914</v>
      </c>
      <c r="CM62" s="145">
        <f ca="1">(SUM(OFFSET(Data!$A$1,MATCH(($CH62&amp;$CI62),Data!$B:$B,0)-1,MATCH(Weekly!CM$9,Data!$2:$2,0)-1,1,COUNTIF(Data!$2:$2,Weekly!CM$9))))/(SUM(OFFSET(Data!$A$1,MATCH(($CH61&amp;$CI61),Data!$B:$B,0)-1,MATCH(Weekly!CM$9,Data!$2:$2,0)-1,1,COUNTIF(Data!$2:$2,Weekly!CM$9))))</f>
        <v>0.451528384279476</v>
      </c>
      <c r="CN62" s="145">
        <f ca="1">(SUM(OFFSET(Data!$A$1,MATCH(($CH62&amp;$CI62),Data!$B:$B,0)-1,MATCH(Weekly!CN$9,Data!$2:$2,0)-1,1,COUNTIF(Data!$2:$2,Weekly!CN$9))))/(SUM(OFFSET(Data!$A$1,MATCH(($CH61&amp;$CI61),Data!$B:$B,0)-1,MATCH(Weekly!CN$9,Data!$2:$2,0)-1,1,COUNTIF(Data!$2:$2,Weekly!CN$9))))</f>
        <v>0.43623481781376516</v>
      </c>
      <c r="CO62" s="145">
        <f ca="1">(SUM(OFFSET(Data!$A$1,MATCH(($CH62&amp;$CI62),Data!$B:$B,0)-1,MATCH(Weekly!CO$9,Data!$2:$2,0)-1,1,COUNTIF(Data!$2:$2,Weekly!CO$9))))/(SUM(OFFSET(Data!$A$1,MATCH(($CH61&amp;$CI61),Data!$B:$B,0)-1,MATCH(Weekly!CO$9,Data!$2:$2,0)-1,1,COUNTIF(Data!$2:$2,Weekly!CO$9))))</f>
        <v>0.46489361702127657</v>
      </c>
      <c r="CP62" s="145">
        <f ca="1">(SUM(OFFSET(Data!$A$1,MATCH(($CH62&amp;$CI62),Data!$B:$B,0)-1,MATCH(Weekly!CP$9,Data!$2:$2,0)-1,1,COUNTIF(Data!$2:$2,Weekly!CP$9))))/(SUM(OFFSET(Data!$A$1,MATCH(($CH61&amp;$CI61),Data!$B:$B,0)-1,MATCH(Weekly!CP$9,Data!$2:$2,0)-1,1,COUNTIF(Data!$2:$2,Weekly!CP$9))))</f>
        <v>0.47734457323498419</v>
      </c>
      <c r="CQ62" s="145">
        <f ca="1">(SUM(OFFSET(Data!$A$1,MATCH(($CH62&amp;$CI62),Data!$B:$B,0)-1,MATCH(Weekly!CQ$9,Data!$2:$2,0)-1,1,COUNTIF(Data!$2:$2,Weekly!CQ$9))))/(SUM(OFFSET(Data!$A$1,MATCH(($CH61&amp;$CI61),Data!$B:$B,0)-1,MATCH(Weekly!CQ$9,Data!$2:$2,0)-1,1,COUNTIF(Data!$2:$2,Weekly!CQ$9))))</f>
        <v>0.46641074856046066</v>
      </c>
      <c r="CR62" s="145">
        <f ca="1">(SUM(OFFSET(Data!$A$1,MATCH(($CH62&amp;$CI62),Data!$B:$B,0)-1,MATCH(Weekly!CR$9,Data!$2:$2,0)-1,1,COUNTIF(Data!$2:$2,Weekly!CR$9))))/(SUM(OFFSET(Data!$A$1,MATCH(($CH61&amp;$CI61),Data!$B:$B,0)-1,MATCH(Weekly!CR$9,Data!$2:$2,0)-1,1,COUNTIF(Data!$2:$2,Weekly!CR$9))))</f>
        <v>0.46113074204946997</v>
      </c>
      <c r="CS62" s="145">
        <f ca="1">(SUM(OFFSET(Data!$A$1,MATCH(($CH62&amp;$CI62),Data!$B:$B,0)-1,MATCH(Weekly!CS$9,Data!$2:$2,0)-1,1,COUNTIF(Data!$2:$2,Weekly!CS$9))))/(SUM(OFFSET(Data!$A$1,MATCH(($CH61&amp;$CI61),Data!$B:$B,0)-1,MATCH(Weekly!CS$9,Data!$2:$2,0)-1,1,COUNTIF(Data!$2:$2,Weekly!CS$9))))</f>
        <v>0.5074626865671642</v>
      </c>
      <c r="CT62" s="145">
        <f ca="1">(SUM(OFFSET(Data!$A$1,MATCH(($CH62&amp;$CI62),Data!$B:$B,0)-1,MATCH(Weekly!CT$9,Data!$2:$2,0)-1,1,COUNTIF(Data!$2:$2,Weekly!CT$9))))/(SUM(OFFSET(Data!$A$1,MATCH(($CH61&amp;$CI61),Data!$B:$B,0)-1,MATCH(Weekly!CT$9,Data!$2:$2,0)-1,1,COUNTIF(Data!$2:$2,Weekly!CT$9))))</f>
        <v>0.52866541353383456</v>
      </c>
      <c r="CU62" s="145">
        <f ca="1">(SUM(OFFSET(Data!$A$1,MATCH(($CH62&amp;$CI62),Data!$B:$B,0)-1,MATCH(Weekly!CU$9,Data!$2:$2,0)-1,1,COUNTIF(Data!$2:$2,Weekly!CU$9))))/(SUM(OFFSET(Data!$A$1,MATCH(($CH61&amp;$CI61),Data!$B:$B,0)-1,MATCH(Weekly!CU$9,Data!$2:$2,0)-1,1,COUNTIF(Data!$2:$2,Weekly!CU$9))))</f>
        <v>0.62942008486562939</v>
      </c>
      <c r="CW62" s="12">
        <f t="shared" ca="1" si="443"/>
        <v>0.44388160104662056</v>
      </c>
      <c r="CX62" s="12">
        <f t="shared" ca="1" si="444"/>
        <v>0.47187766089772243</v>
      </c>
      <c r="CY62" s="12">
        <f t="shared" ca="1" si="461"/>
        <v>2.7996059851101873E-2</v>
      </c>
      <c r="CZ62" s="12">
        <f t="shared" ca="1" si="462"/>
        <v>0.49287470578604886</v>
      </c>
      <c r="DA62" s="12">
        <f t="shared" ca="1" si="463"/>
        <v>0.42288455615829412</v>
      </c>
      <c r="DB62" s="43"/>
      <c r="DC62" s="12">
        <f t="shared" ca="1" si="445"/>
        <v>6.2350481600775116E-2</v>
      </c>
      <c r="DD62" s="12">
        <f ca="1">SUMPRODUCT(CP62:CS62,CP$61:CS$61)/SUM(CP$61:CS$61)</f>
        <v>0.47837805643834413</v>
      </c>
      <c r="DE62" s="1"/>
    </row>
    <row r="63" spans="1:109" x14ac:dyDescent="0.35">
      <c r="D63" s="114" t="s">
        <v>450</v>
      </c>
      <c r="E63" s="53" t="str">
        <f ca="1">VLOOKUP($D63,'Metric Nature'!$C:$D,2,0)&amp;IF(($F63&lt;(BA63)),"Below",IF(($F63&gt;(AZ63)),"Above","Within"))</f>
        <v>NegativeWithin</v>
      </c>
      <c r="F63" s="55">
        <f t="shared" ca="1" si="411"/>
        <v>1.6569803388153826E-2</v>
      </c>
      <c r="G63" s="55">
        <f t="shared" ca="1" si="412"/>
        <v>0.21665797252651714</v>
      </c>
      <c r="H63" s="55">
        <f t="shared" ca="1" si="446"/>
        <v>-0.92352091550138626</v>
      </c>
      <c r="I63" s="55">
        <f t="shared" ca="1" si="447"/>
        <v>8.7607296174578991E-2</v>
      </c>
      <c r="J63" s="55">
        <f t="shared" ca="1" si="448"/>
        <v>-0.81086274646423928</v>
      </c>
      <c r="K63" s="48">
        <f t="shared" ca="1" si="413"/>
        <v>6.3052972807420782E-2</v>
      </c>
      <c r="L63" s="56"/>
      <c r="M63" s="53" t="str">
        <f ca="1">VLOOKUP($D63,'Metric Nature'!$C:$D,2,0)&amp;IF(($N63&lt;(CA63)),"Below",IF(($N63&gt;(BZ63)),"Above","Within"))</f>
        <v>NegativeWithin</v>
      </c>
      <c r="N63" s="55">
        <f t="shared" ca="1" si="414"/>
        <v>0</v>
      </c>
      <c r="O63" s="55">
        <f t="shared" ca="1" si="415"/>
        <v>0.21523941068139962</v>
      </c>
      <c r="P63" s="55">
        <f t="shared" ca="1" si="449"/>
        <v>-1</v>
      </c>
      <c r="Q63" s="55">
        <f t="shared" ca="1" si="450"/>
        <v>8.5046838372736397E-2</v>
      </c>
      <c r="R63" s="48">
        <f t="shared" ca="1" si="451"/>
        <v>-1</v>
      </c>
      <c r="S63" s="48">
        <f t="shared" ca="1" si="416"/>
        <v>6.4048819806401786E-2</v>
      </c>
      <c r="T63" s="56"/>
      <c r="U63" s="53" t="str">
        <f ca="1">VLOOKUP($D63,'Metric Nature'!$C:$D,2,0)&amp;IF(($V63&lt;(DA63)),"Below",IF(($V63&gt;(CZ63)),"Above","Within"))</f>
        <v>NegativeWithin</v>
      </c>
      <c r="V63" s="55">
        <f t="shared" ca="1" si="417"/>
        <v>6.2969924812030079E-2</v>
      </c>
      <c r="W63" s="55">
        <f t="shared" ca="1" si="418"/>
        <v>0.22103766879886283</v>
      </c>
      <c r="X63" s="78">
        <f t="shared" ca="1" si="452"/>
        <v>-0.71511677102724658</v>
      </c>
      <c r="Y63" s="55">
        <f t="shared" ca="1" si="453"/>
        <v>9.4879151719811594E-2</v>
      </c>
      <c r="Z63" s="78">
        <f t="shared" ca="1" si="454"/>
        <v>-0.33631442028500547</v>
      </c>
      <c r="AA63" s="48">
        <f t="shared" ca="1" si="419"/>
        <v>6.2894099051693478E-2</v>
      </c>
      <c r="AB63" s="56"/>
      <c r="AC63" s="46" t="s">
        <v>470</v>
      </c>
      <c r="AI63" s="7" t="s">
        <v>51</v>
      </c>
      <c r="AJ63" s="145">
        <f ca="1">(SUM(OFFSET(Data!$A$1,MATCH(($AI63),Data!$C:$C,0)-1,MATCH(Weekly!AJ$9,Data!$2:$2,0)-1,2,COUNTIF(Data!$2:$2,Weekly!AJ$9))))/(SUM(OFFSET(Data!$A$1,MATCH(($AI61),Data!$C:$C,0)-1,MATCH(Weekly!AJ$9,Data!$2:$2,0)-1,2,COUNTIF(Data!$2:$2,Weekly!AJ$9))))</f>
        <v>9.7943192948090115E-3</v>
      </c>
      <c r="AK63" s="145">
        <f ca="1">(SUM(OFFSET(Data!$A$1,MATCH(($AI63),Data!$C:$C,0)-1,MATCH(Weekly!AK$9,Data!$2:$2,0)-1,2,COUNTIF(Data!$2:$2,Weekly!AK$9))))/(SUM(OFFSET(Data!$A$1,MATCH(($AI61),Data!$C:$C,0)-1,MATCH(Weekly!AK$9,Data!$2:$2,0)-1,2,COUNTIF(Data!$2:$2,Weekly!AK$9))))</f>
        <v>1.1782032400589101E-2</v>
      </c>
      <c r="AL63" s="145">
        <f ca="1">(SUM(OFFSET(Data!$A$1,MATCH(($AI63),Data!$C:$C,0)-1,MATCH(Weekly!AL$9,Data!$2:$2,0)-1,2,COUNTIF(Data!$2:$2,Weekly!AL$9))))/(SUM(OFFSET(Data!$A$1,MATCH(($AI61),Data!$C:$C,0)-1,MATCH(Weekly!AL$9,Data!$2:$2,0)-1,2,COUNTIF(Data!$2:$2,Weekly!AL$9))))</f>
        <v>1.4589515331355093E-2</v>
      </c>
      <c r="AM63" s="145">
        <f ca="1">(SUM(OFFSET(Data!$A$1,MATCH(($AI63),Data!$C:$C,0)-1,MATCH(Weekly!AM$9,Data!$2:$2,0)-1,2,COUNTIF(Data!$2:$2,Weekly!AM$9))))/(SUM(OFFSET(Data!$A$1,MATCH(($AI61),Data!$C:$C,0)-1,MATCH(Weekly!AM$9,Data!$2:$2,0)-1,2,COUNTIF(Data!$2:$2,Weekly!AM$9))))</f>
        <v>7.9333597778659263E-4</v>
      </c>
      <c r="AN63" s="145">
        <f ca="1">(SUM(OFFSET(Data!$A$1,MATCH(($AI63),Data!$C:$C,0)-1,MATCH(Weekly!AN$9,Data!$2:$2,0)-1,2,COUNTIF(Data!$2:$2,Weekly!AN$9))))/(SUM(OFFSET(Data!$A$1,MATCH(($AI61),Data!$C:$C,0)-1,MATCH(Weekly!AN$9,Data!$2:$2,0)-1,2,COUNTIF(Data!$2:$2,Weekly!AN$9))))</f>
        <v>1.6366612111292963E-3</v>
      </c>
      <c r="AO63" s="145">
        <f ca="1">(SUM(OFFSET(Data!$A$1,MATCH(($AI63),Data!$C:$C,0)-1,MATCH(Weekly!AO$9,Data!$2:$2,0)-1,2,COUNTIF(Data!$2:$2,Weekly!AO$9))))/(SUM(OFFSET(Data!$A$1,MATCH(($AI61),Data!$C:$C,0)-1,MATCH(Weekly!AO$9,Data!$2:$2,0)-1,2,COUNTIF(Data!$2:$2,Weekly!AO$9))))</f>
        <v>2.5439407955596669E-3</v>
      </c>
      <c r="AP63" s="145">
        <f ca="1">(SUM(OFFSET(Data!$A$1,MATCH(($AI63),Data!$C:$C,0)-1,MATCH(Weekly!AP$9,Data!$2:$2,0)-1,2,COUNTIF(Data!$2:$2,Weekly!AP$9))))/(SUM(OFFSET(Data!$A$1,MATCH(($AI61),Data!$C:$C,0)-1,MATCH(Weekly!AP$9,Data!$2:$2,0)-1,2,COUNTIF(Data!$2:$2,Weekly!AP$9))))</f>
        <v>9.6385542168674694E-4</v>
      </c>
      <c r="AQ63" s="145">
        <f ca="1">(SUM(OFFSET(Data!$A$1,MATCH(($AI63),Data!$C:$C,0)-1,MATCH(Weekly!AQ$9,Data!$2:$2,0)-1,2,COUNTIF(Data!$2:$2,Weekly!AQ$9))))/(SUM(OFFSET(Data!$A$1,MATCH(($AI61),Data!$C:$C,0)-1,MATCH(Weekly!AQ$9,Data!$2:$2,0)-1,2,COUNTIF(Data!$2:$2,Weekly!AQ$9))))</f>
        <v>1.8054615211013315E-3</v>
      </c>
      <c r="AR63" s="145">
        <f ca="1">(SUM(OFFSET(Data!$A$1,MATCH(($AI63),Data!$C:$C,0)-1,MATCH(Weekly!AR$9,Data!$2:$2,0)-1,2,COUNTIF(Data!$2:$2,Weekly!AR$9))))/(SUM(OFFSET(Data!$A$1,MATCH(($AI61),Data!$C:$C,0)-1,MATCH(Weekly!AR$9,Data!$2:$2,0)-1,2,COUNTIF(Data!$2:$2,Weekly!AR$9))))</f>
        <v>0.11346316680779001</v>
      </c>
      <c r="AS63" s="145">
        <f ca="1">(SUM(OFFSET(Data!$A$1,MATCH(($AI63),Data!$C:$C,0)-1,MATCH(Weekly!AS$9,Data!$2:$2,0)-1,2,COUNTIF(Data!$2:$2,Weekly!AS$9))))/(SUM(OFFSET(Data!$A$1,MATCH(($AI61),Data!$C:$C,0)-1,MATCH(Weekly!AS$9,Data!$2:$2,0)-1,2,COUNTIF(Data!$2:$2,Weekly!AS$9))))</f>
        <v>0.21665797252651714</v>
      </c>
      <c r="AT63" s="145">
        <f ca="1">(SUM(OFFSET(Data!$A$1,MATCH(($AI63),Data!$C:$C,0)-1,MATCH(Weekly!AT$9,Data!$2:$2,0)-1,2,COUNTIF(Data!$2:$2,Weekly!AT$9))))/(SUM(OFFSET(Data!$A$1,MATCH(($AI61),Data!$C:$C,0)-1,MATCH(Weekly!AT$9,Data!$2:$2,0)-1,2,COUNTIF(Data!$2:$2,Weekly!AT$9))))</f>
        <v>1.6569803388153826E-2</v>
      </c>
      <c r="AU63" s="145">
        <f ca="1">(SUM(OFFSET(Data!$A$1,MATCH(($AI63),Data!$C:$C,0)-1,MATCH(Weekly!AU$9,Data!$2:$2,0)-1,2,COUNTIF(Data!$2:$2,Weekly!AU$9))))/(SUM(OFFSET(Data!$A$1,MATCH(($AI61),Data!$C:$C,0)-1,MATCH(Weekly!AU$9,Data!$2:$2,0)-1,2,COUNTIF(Data!$2:$2,Weekly!AU$9))))</f>
        <v>2.0325203252032522E-3</v>
      </c>
      <c r="AV63" s="14"/>
      <c r="AW63" s="12">
        <f t="shared" ca="1" si="436"/>
        <v>1.7210613661153139E-3</v>
      </c>
      <c r="AX63" s="12">
        <f t="shared" ca="1" si="437"/>
        <v>1.557965935975446E-2</v>
      </c>
      <c r="AY63" s="12">
        <f t="shared" ca="1" si="455"/>
        <v>1.3858597993639145E-2</v>
      </c>
      <c r="AZ63" s="12">
        <f t="shared" ca="1" si="456"/>
        <v>2.5973607854983819E-2</v>
      </c>
      <c r="BA63" s="12">
        <f t="shared" ca="1" si="457"/>
        <v>-8.6728871291140448E-3</v>
      </c>
      <c r="BB63" s="14"/>
      <c r="BC63" s="12">
        <f t="shared" ca="1" si="438"/>
        <v>6.3052972807420782E-2</v>
      </c>
      <c r="BD63" s="12">
        <f ca="1">SUMPRODUCT(AP63:AS63,AP$61:AS$61)/SUM(AP$61:AS$61)</f>
        <v>8.7607296174578991E-2</v>
      </c>
      <c r="BE63" s="104"/>
      <c r="BF63" s="104"/>
      <c r="BG63" s="1"/>
      <c r="BH63" s="7" t="s">
        <v>51</v>
      </c>
      <c r="BI63" s="7" t="s">
        <v>3</v>
      </c>
      <c r="BJ63" s="145">
        <f ca="1">SUM(OFFSET(Data!$A$1,MATCH(($BH63&amp;$BI63),Data!$B:$B,0)-1,MATCH(Weekly!BJ$9,Data!$2:$2,0)-1,1,COUNTIF(Data!$2:$2,Weekly!BJ$9)))/SUM(OFFSET(Data!$A$1,MATCH(($BH61&amp;$BI61),Data!$B:$B,0)-1,MATCH(Weekly!BJ$9,Data!$2:$2,0)-1,1,COUNTIF(Data!$2:$2,Weekly!BJ$9)))</f>
        <v>0</v>
      </c>
      <c r="BK63" s="145">
        <f ca="1">SUM(OFFSET(Data!$A$1,MATCH(($BH63&amp;$BI63),Data!$B:$B,0)-1,MATCH(Weekly!BK$9,Data!$2:$2,0)-1,1,COUNTIF(Data!$2:$2,Weekly!BK$9)))/SUM(OFFSET(Data!$A$1,MATCH(($BH61&amp;$BI61),Data!$B:$B,0)-1,MATCH(Weekly!BK$9,Data!$2:$2,0)-1,1,COUNTIF(Data!$2:$2,Weekly!BK$9)))</f>
        <v>0</v>
      </c>
      <c r="BL63" s="145">
        <f ca="1">SUM(OFFSET(Data!$A$1,MATCH(($BH63&amp;$BI63),Data!$B:$B,0)-1,MATCH(Weekly!BL$9,Data!$2:$2,0)-1,1,COUNTIF(Data!$2:$2,Weekly!BL$9)))/SUM(OFFSET(Data!$A$1,MATCH(($BH61&amp;$BI61),Data!$B:$B,0)-1,MATCH(Weekly!BL$9,Data!$2:$2,0)-1,1,COUNTIF(Data!$2:$2,Weekly!BL$9)))</f>
        <v>0</v>
      </c>
      <c r="BM63" s="145">
        <f ca="1">SUM(OFFSET(Data!$A$1,MATCH(($BH63&amp;$BI63),Data!$B:$B,0)-1,MATCH(Weekly!BM$9,Data!$2:$2,0)-1,1,COUNTIF(Data!$2:$2,Weekly!BM$9)))/SUM(OFFSET(Data!$A$1,MATCH(($BH61&amp;$BI61),Data!$B:$B,0)-1,MATCH(Weekly!BM$9,Data!$2:$2,0)-1,1,COUNTIF(Data!$2:$2,Weekly!BM$9)))</f>
        <v>0</v>
      </c>
      <c r="BN63" s="145">
        <f ca="1">SUM(OFFSET(Data!$A$1,MATCH(($BH63&amp;$BI63),Data!$B:$B,0)-1,MATCH(Weekly!BN$9,Data!$2:$2,0)-1,1,COUNTIF(Data!$2:$2,Weekly!BN$9)))/SUM(OFFSET(Data!$A$1,MATCH(($BH61&amp;$BI61),Data!$B:$B,0)-1,MATCH(Weekly!BN$9,Data!$2:$2,0)-1,1,COUNTIF(Data!$2:$2,Weekly!BN$9)))</f>
        <v>0</v>
      </c>
      <c r="BO63" s="145">
        <f ca="1">SUM(OFFSET(Data!$A$1,MATCH(($BH63&amp;$BI63),Data!$B:$B,0)-1,MATCH(Weekly!BO$9,Data!$2:$2,0)-1,1,COUNTIF(Data!$2:$2,Weekly!BO$9)))/SUM(OFFSET(Data!$A$1,MATCH(($BH61&amp;$BI61),Data!$B:$B,0)-1,MATCH(Weekly!BO$9,Data!$2:$2,0)-1,1,COUNTIF(Data!$2:$2,Weekly!BO$9)))</f>
        <v>2.9550827423167848E-4</v>
      </c>
      <c r="BP63" s="145">
        <f ca="1">SUM(OFFSET(Data!$A$1,MATCH(($BH63&amp;$BI63),Data!$B:$B,0)-1,MATCH(Weekly!BP$9,Data!$2:$2,0)-1,1,COUNTIF(Data!$2:$2,Weekly!BP$9)))/SUM(OFFSET(Data!$A$1,MATCH(($BH61&amp;$BI61),Data!$B:$B,0)-1,MATCH(Weekly!BP$9,Data!$2:$2,0)-1,1,COUNTIF(Data!$2:$2,Weekly!BP$9)))</f>
        <v>0</v>
      </c>
      <c r="BQ63" s="145">
        <f ca="1">SUM(OFFSET(Data!$A$1,MATCH(($BH63&amp;$BI63),Data!$B:$B,0)-1,MATCH(Weekly!BQ$9,Data!$2:$2,0)-1,1,COUNTIF(Data!$2:$2,Weekly!BQ$9)))/SUM(OFFSET(Data!$A$1,MATCH(($BH61&amp;$BI61),Data!$B:$B,0)-1,MATCH(Weekly!BQ$9,Data!$2:$2,0)-1,1,COUNTIF(Data!$2:$2,Weekly!BQ$9)))</f>
        <v>0</v>
      </c>
      <c r="BR63" s="145">
        <f ca="1">SUM(OFFSET(Data!$A$1,MATCH(($BH63&amp;$BI63),Data!$B:$B,0)-1,MATCH(Weekly!BR$9,Data!$2:$2,0)-1,1,COUNTIF(Data!$2:$2,Weekly!BR$9)))/SUM(OFFSET(Data!$A$1,MATCH(($BH61&amp;$BI61),Data!$B:$B,0)-1,MATCH(Weekly!BR$9,Data!$2:$2,0)-1,1,COUNTIF(Data!$2:$2,Weekly!BR$9)))</f>
        <v>0.10773942093541203</v>
      </c>
      <c r="BS63" s="145">
        <f ca="1">SUM(OFFSET(Data!$A$1,MATCH(($BH63&amp;$BI63),Data!$B:$B,0)-1,MATCH(Weekly!BS$9,Data!$2:$2,0)-1,1,COUNTIF(Data!$2:$2,Weekly!BS$9)))/SUM(OFFSET(Data!$A$1,MATCH(($BH61&amp;$BI61),Data!$B:$B,0)-1,MATCH(Weekly!BS$9,Data!$2:$2,0)-1,1,COUNTIF(Data!$2:$2,Weekly!BS$9)))</f>
        <v>0.21523941068139962</v>
      </c>
      <c r="BT63" s="145">
        <f ca="1">SUM(OFFSET(Data!$A$1,MATCH(($BH63&amp;$BI63),Data!$B:$B,0)-1,MATCH(Weekly!BT$9,Data!$2:$2,0)-1,1,COUNTIF(Data!$2:$2,Weekly!BT$9)))/SUM(OFFSET(Data!$A$1,MATCH(($BH61&amp;$BI61),Data!$B:$B,0)-1,MATCH(Weekly!BT$9,Data!$2:$2,0)-1,1,COUNTIF(Data!$2:$2,Weekly!BT$9)))</f>
        <v>0</v>
      </c>
      <c r="BU63" s="145">
        <f ca="1">SUM(OFFSET(Data!$A$1,MATCH(($BH63&amp;$BI63),Data!$B:$B,0)-1,MATCH(Weekly!BU$9,Data!$2:$2,0)-1,1,COUNTIF(Data!$2:$2,Weekly!BU$9)))/SUM(OFFSET(Data!$A$1,MATCH(($BH61&amp;$BI61),Data!$B:$B,0)-1,MATCH(Weekly!BU$9,Data!$2:$2,0)-1,1,COUNTIF(Data!$2:$2,Weekly!BU$9)))</f>
        <v>0</v>
      </c>
      <c r="BV63" s="13"/>
      <c r="BW63" s="12">
        <f t="shared" ca="1" si="439"/>
        <v>0</v>
      </c>
      <c r="BX63" s="12">
        <f t="shared" ca="1" si="440"/>
        <v>1.4775413711583924E-4</v>
      </c>
      <c r="BY63" s="12">
        <f t="shared" ca="1" si="458"/>
        <v>1.4775413711583924E-4</v>
      </c>
      <c r="BZ63" s="12">
        <f t="shared" ca="1" si="459"/>
        <v>2.5856973995271867E-4</v>
      </c>
      <c r="CA63" s="12">
        <f t="shared" ca="1" si="460"/>
        <v>-1.1081560283687943E-4</v>
      </c>
      <c r="CB63" s="43"/>
      <c r="CC63" s="12">
        <f t="shared" ca="1" si="442"/>
        <v>6.4048819806401786E-2</v>
      </c>
      <c r="CD63" s="12">
        <f ca="1">SUMPRODUCT(BP63:BS63,BP$61:BS$61)/SUM(BP$61:BS$61)</f>
        <v>8.5046838372736397E-2</v>
      </c>
      <c r="CE63" s="104"/>
      <c r="CF63" s="104"/>
      <c r="CG63" s="1"/>
      <c r="CH63" s="7" t="s">
        <v>51</v>
      </c>
      <c r="CI63" s="7" t="s">
        <v>4</v>
      </c>
      <c r="CJ63" s="145">
        <f ca="1">(SUM(OFFSET(Data!$A$1,MATCH(($CH63&amp;$CI63),Data!$B:$B,0)-1,MATCH(Weekly!CJ$9,Data!$2:$2,0)-1,1,COUNTIF(Data!$2:$2,Weekly!CJ$9))))/(SUM(OFFSET(Data!$A$1,MATCH(($CH61&amp;$CI61),Data!$B:$B,0)-1,MATCH(Weekly!CJ$9,Data!$2:$2,0)-1,1,COUNTIF(Data!$2:$2,Weekly!CJ$9))))</f>
        <v>4.214963119072708E-2</v>
      </c>
      <c r="CK63" s="145">
        <f ca="1">(SUM(OFFSET(Data!$A$1,MATCH(($CH63&amp;$CI63),Data!$B:$B,0)-1,MATCH(Weekly!CK$9,Data!$2:$2,0)-1,1,COUNTIF(Data!$2:$2,Weekly!CK$9))))/(SUM(OFFSET(Data!$A$1,MATCH(($CH61&amp;$CI61),Data!$B:$B,0)-1,MATCH(Weekly!CK$9,Data!$2:$2,0)-1,1,COUNTIF(Data!$2:$2,Weekly!CK$9))))</f>
        <v>5.0104384133611693E-2</v>
      </c>
      <c r="CL63" s="145">
        <f ca="1">(SUM(OFFSET(Data!$A$1,MATCH(($CH63&amp;$CI63),Data!$B:$B,0)-1,MATCH(Weekly!CL$9,Data!$2:$2,0)-1,1,COUNTIF(Data!$2:$2,Weekly!CL$9))))/(SUM(OFFSET(Data!$A$1,MATCH(($CH61&amp;$CI61),Data!$B:$B,0)-1,MATCH(Weekly!CL$9,Data!$2:$2,0)-1,1,COUNTIF(Data!$2:$2,Weekly!CL$9))))</f>
        <v>6.3034188034188032E-2</v>
      </c>
      <c r="CM63" s="145">
        <f ca="1">(SUM(OFFSET(Data!$A$1,MATCH(($CH63&amp;$CI63),Data!$B:$B,0)-1,MATCH(Weekly!CM$9,Data!$2:$2,0)-1,1,COUNTIF(Data!$2:$2,Weekly!CM$9))))/(SUM(OFFSET(Data!$A$1,MATCH(($CH61&amp;$CI61),Data!$B:$B,0)-1,MATCH(Weekly!CM$9,Data!$2:$2,0)-1,1,COUNTIF(Data!$2:$2,Weekly!CM$9))))</f>
        <v>3.4934497816593887E-3</v>
      </c>
      <c r="CN63" s="145">
        <f ca="1">(SUM(OFFSET(Data!$A$1,MATCH(($CH63&amp;$CI63),Data!$B:$B,0)-1,MATCH(Weekly!CN$9,Data!$2:$2,0)-1,1,COUNTIF(Data!$2:$2,Weekly!CN$9))))/(SUM(OFFSET(Data!$A$1,MATCH(($CH61&amp;$CI61),Data!$B:$B,0)-1,MATCH(Weekly!CN$9,Data!$2:$2,0)-1,1,COUNTIF(Data!$2:$2,Weekly!CN$9))))</f>
        <v>7.0850202429149798E-3</v>
      </c>
      <c r="CO63" s="145">
        <f ca="1">(SUM(OFFSET(Data!$A$1,MATCH(($CH63&amp;$CI63),Data!$B:$B,0)-1,MATCH(Weekly!CO$9,Data!$2:$2,0)-1,1,COUNTIF(Data!$2:$2,Weekly!CO$9))))/(SUM(OFFSET(Data!$A$1,MATCH(($CH61&amp;$CI61),Data!$B:$B,0)-1,MATCH(Weekly!CO$9,Data!$2:$2,0)-1,1,COUNTIF(Data!$2:$2,Weekly!CO$9))))</f>
        <v>1.0638297872340425E-2</v>
      </c>
      <c r="CP63" s="145">
        <f ca="1">(SUM(OFFSET(Data!$A$1,MATCH(($CH63&amp;$CI63),Data!$B:$B,0)-1,MATCH(Weekly!CP$9,Data!$2:$2,0)-1,1,COUNTIF(Data!$2:$2,Weekly!CP$9))))/(SUM(OFFSET(Data!$A$1,MATCH(($CH61&amp;$CI61),Data!$B:$B,0)-1,MATCH(Weekly!CP$9,Data!$2:$2,0)-1,1,COUNTIF(Data!$2:$2,Weekly!CP$9))))</f>
        <v>4.2149631190727078E-3</v>
      </c>
      <c r="CQ63" s="145">
        <f ca="1">(SUM(OFFSET(Data!$A$1,MATCH(($CH63&amp;$CI63),Data!$B:$B,0)-1,MATCH(Weekly!CQ$9,Data!$2:$2,0)-1,1,COUNTIF(Data!$2:$2,Weekly!CQ$9))))/(SUM(OFFSET(Data!$A$1,MATCH(($CH61&amp;$CI61),Data!$B:$B,0)-1,MATCH(Weekly!CQ$9,Data!$2:$2,0)-1,1,COUNTIF(Data!$2:$2,Weekly!CQ$9))))</f>
        <v>7.677543186180422E-3</v>
      </c>
      <c r="CR63" s="145">
        <f ca="1">(SUM(OFFSET(Data!$A$1,MATCH(($CH63&amp;$CI63),Data!$B:$B,0)-1,MATCH(Weekly!CR$9,Data!$2:$2,0)-1,1,COUNTIF(Data!$2:$2,Weekly!CR$9))))/(SUM(OFFSET(Data!$A$1,MATCH(($CH61&amp;$CI61),Data!$B:$B,0)-1,MATCH(Weekly!CR$9,Data!$2:$2,0)-1,1,COUNTIF(Data!$2:$2,Weekly!CR$9))))</f>
        <v>0.13162544169611307</v>
      </c>
      <c r="CS63" s="145">
        <f ca="1">(SUM(OFFSET(Data!$A$1,MATCH(($CH63&amp;$CI63),Data!$B:$B,0)-1,MATCH(Weekly!CS$9,Data!$2:$2,0)-1,1,COUNTIF(Data!$2:$2,Weekly!CS$9))))/(SUM(OFFSET(Data!$A$1,MATCH(($CH61&amp;$CI61),Data!$B:$B,0)-1,MATCH(Weekly!CS$9,Data!$2:$2,0)-1,1,COUNTIF(Data!$2:$2,Weekly!CS$9))))</f>
        <v>0.22103766879886283</v>
      </c>
      <c r="CT63" s="145">
        <f ca="1">(SUM(OFFSET(Data!$A$1,MATCH(($CH63&amp;$CI63),Data!$B:$B,0)-1,MATCH(Weekly!CT$9,Data!$2:$2,0)-1,1,COUNTIF(Data!$2:$2,Weekly!CT$9))))/(SUM(OFFSET(Data!$A$1,MATCH(($CH61&amp;$CI61),Data!$B:$B,0)-1,MATCH(Weekly!CT$9,Data!$2:$2,0)-1,1,COUNTIF(Data!$2:$2,Weekly!CT$9))))</f>
        <v>6.2969924812030079E-2</v>
      </c>
      <c r="CU63" s="145">
        <f ca="1">(SUM(OFFSET(Data!$A$1,MATCH(($CH63&amp;$CI63),Data!$B:$B,0)-1,MATCH(Weekly!CU$9,Data!$2:$2,0)-1,1,COUNTIF(Data!$2:$2,Weekly!CU$9))))/(SUM(OFFSET(Data!$A$1,MATCH(($CH61&amp;$CI61),Data!$B:$B,0)-1,MATCH(Weekly!CU$9,Data!$2:$2,0)-1,1,COUNTIF(Data!$2:$2,Weekly!CU$9))))</f>
        <v>8.4865629420084864E-3</v>
      </c>
      <c r="CW63" s="12">
        <f t="shared" ca="1" si="443"/>
        <v>7.3812817145477005E-3</v>
      </c>
      <c r="CX63" s="12">
        <f t="shared" ca="1" si="444"/>
        <v>6.3002056423109049E-2</v>
      </c>
      <c r="CY63" s="12">
        <f t="shared" ca="1" si="461"/>
        <v>5.5620774708561346E-2</v>
      </c>
      <c r="CZ63" s="12">
        <f t="shared" ca="1" si="462"/>
        <v>0.10471763745453005</v>
      </c>
      <c r="DA63" s="12">
        <f t="shared" ca="1" si="463"/>
        <v>-3.4334299316873304E-2</v>
      </c>
      <c r="DB63" s="43"/>
      <c r="DC63" s="12">
        <f t="shared" ca="1" si="445"/>
        <v>6.2894099051693478E-2</v>
      </c>
      <c r="DD63" s="12">
        <f ca="1">SUMPRODUCT(CP63:CS63,CP$61:CS$61)/SUM(CP$61:CS$61)</f>
        <v>9.4879151719811594E-2</v>
      </c>
      <c r="DE63" s="1"/>
    </row>
    <row r="64" spans="1:109" x14ac:dyDescent="0.35">
      <c r="D64" s="115" t="s">
        <v>455</v>
      </c>
      <c r="E64" s="53" t="str">
        <f ca="1">VLOOKUP($D64,'Metric Nature'!$C:$D,2,0)&amp;IF(($F64&lt;(BA64)),"Below",IF(($F64&gt;(AZ64)),"Above","Within"))</f>
        <v>NegativeWithin</v>
      </c>
      <c r="F64" s="55">
        <f t="shared" ca="1" si="411"/>
        <v>0.30518115494002718</v>
      </c>
      <c r="G64" s="55">
        <f t="shared" ca="1" si="412"/>
        <v>0.17596939662667363</v>
      </c>
      <c r="H64" s="55">
        <f t="shared" ca="1" si="446"/>
        <v>0.73428539729258524</v>
      </c>
      <c r="I64" s="55">
        <f t="shared" ca="1" si="447"/>
        <v>0.26750562886294549</v>
      </c>
      <c r="J64" s="55">
        <f t="shared" ca="1" si="448"/>
        <v>0.14084012451335917</v>
      </c>
      <c r="K64" s="48">
        <f t="shared" ca="1" si="413"/>
        <v>6.3269206684589893E-2</v>
      </c>
      <c r="L64" s="56"/>
      <c r="M64" s="53" t="str">
        <f ca="1">VLOOKUP($D64,'Metric Nature'!$C:$D,2,0)&amp;IF(($N64&lt;(CA64)),"Below",IF(($N64&gt;(BZ64)),"Above","Within"))</f>
        <v>NegativeWithin</v>
      </c>
      <c r="N64" s="55">
        <f t="shared" ca="1" si="414"/>
        <v>0.34200369189461322</v>
      </c>
      <c r="O64" s="55">
        <f t="shared" ca="1" si="415"/>
        <v>0.19636279926335176</v>
      </c>
      <c r="P64" s="55">
        <f t="shared" ca="1" si="449"/>
        <v>0.7416928928372799</v>
      </c>
      <c r="Q64" s="55">
        <f t="shared" ca="1" si="450"/>
        <v>0.28717032110660062</v>
      </c>
      <c r="R64" s="48">
        <f t="shared" ca="1" si="451"/>
        <v>0.19094372488324751</v>
      </c>
      <c r="S64" s="48">
        <f t="shared" ca="1" si="416"/>
        <v>6.3905883789355286E-2</v>
      </c>
      <c r="T64" s="56"/>
      <c r="U64" s="53" t="str">
        <f ca="1">VLOOKUP($D64,'Metric Nature'!$C:$D,2,0)&amp;IF(($V64&lt;(DA64)),"Below",IF(($V64&gt;(CZ64)),"Above","Within"))</f>
        <v>NegativeWithin</v>
      </c>
      <c r="V64" s="55">
        <f t="shared" ca="1" si="417"/>
        <v>0.20206766917293234</v>
      </c>
      <c r="W64" s="55">
        <f t="shared" ca="1" si="418"/>
        <v>0.11300639658848614</v>
      </c>
      <c r="X64" s="78">
        <f t="shared" ca="1" si="452"/>
        <v>0.78810824230387289</v>
      </c>
      <c r="Y64" s="55">
        <f t="shared" ca="1" si="453"/>
        <v>0.20498311560490656</v>
      </c>
      <c r="Z64" s="78">
        <f t="shared" ca="1" si="454"/>
        <v>-1.4222861348217488E-2</v>
      </c>
      <c r="AA64" s="48">
        <f t="shared" ca="1" si="419"/>
        <v>6.2259980099770337E-2</v>
      </c>
      <c r="AB64" s="56"/>
      <c r="AC64" s="46" t="s">
        <v>473</v>
      </c>
      <c r="AI64" s="7" t="s">
        <v>52</v>
      </c>
      <c r="AJ64" s="145">
        <f ca="1">(SUM(OFFSET(Data!$A$1,MATCH(($AI64),Data!$C:$C,0)-1,MATCH(Weekly!AJ$9,Data!$2:$2,0)-1,2,COUNTIF(Data!$2:$2,Weekly!AJ$9))))/(SUM(OFFSET(Data!$A$1,MATCH(($AI61),Data!$C:$C,0)-1,MATCH(Weekly!AJ$9,Data!$2:$2,0)-1,2,COUNTIF(Data!$2:$2,Weekly!AJ$9))))</f>
        <v>0.43682664054848186</v>
      </c>
      <c r="AK64" s="145">
        <f ca="1">(SUM(OFFSET(Data!$A$1,MATCH(($AI64),Data!$C:$C,0)-1,MATCH(Weekly!AK$9,Data!$2:$2,0)-1,2,COUNTIF(Data!$2:$2,Weekly!AK$9))))/(SUM(OFFSET(Data!$A$1,MATCH(($AI61),Data!$C:$C,0)-1,MATCH(Weekly!AK$9,Data!$2:$2,0)-1,2,COUNTIF(Data!$2:$2,Weekly!AK$9))))</f>
        <v>0.33112420225822287</v>
      </c>
      <c r="AL64" s="145">
        <f ca="1">(SUM(OFFSET(Data!$A$1,MATCH(($AI64),Data!$C:$C,0)-1,MATCH(Weekly!AL$9,Data!$2:$2,0)-1,2,COUNTIF(Data!$2:$2,Weekly!AL$9))))/(SUM(OFFSET(Data!$A$1,MATCH(($AI61),Data!$C:$C,0)-1,MATCH(Weekly!AL$9,Data!$2:$2,0)-1,2,COUNTIF(Data!$2:$2,Weekly!AL$9))))</f>
        <v>0.33704253214638974</v>
      </c>
      <c r="AM64" s="145">
        <f ca="1">(SUM(OFFSET(Data!$A$1,MATCH(($AI64),Data!$C:$C,0)-1,MATCH(Weekly!AM$9,Data!$2:$2,0)-1,2,COUNTIF(Data!$2:$2,Weekly!AM$9))))/(SUM(OFFSET(Data!$A$1,MATCH(($AI61),Data!$C:$C,0)-1,MATCH(Weekly!AM$9,Data!$2:$2,0)-1,2,COUNTIF(Data!$2:$2,Weekly!AM$9))))</f>
        <v>0.34986116620388735</v>
      </c>
      <c r="AN64" s="145">
        <f ca="1">(SUM(OFFSET(Data!$A$1,MATCH(($AI64),Data!$C:$C,0)-1,MATCH(Weekly!AN$9,Data!$2:$2,0)-1,2,COUNTIF(Data!$2:$2,Weekly!AN$9))))/(SUM(OFFSET(Data!$A$1,MATCH(($AI61),Data!$C:$C,0)-1,MATCH(Weekly!AN$9,Data!$2:$2,0)-1,2,COUNTIF(Data!$2:$2,Weekly!AN$9))))</f>
        <v>0.35305120411503388</v>
      </c>
      <c r="AO64" s="145">
        <f ca="1">(SUM(OFFSET(Data!$A$1,MATCH(($AI64),Data!$C:$C,0)-1,MATCH(Weekly!AO$9,Data!$2:$2,0)-1,2,COUNTIF(Data!$2:$2,Weekly!AO$9))))/(SUM(OFFSET(Data!$A$1,MATCH(($AI61),Data!$C:$C,0)-1,MATCH(Weekly!AO$9,Data!$2:$2,0)-1,2,COUNTIF(Data!$2:$2,Weekly!AO$9))))</f>
        <v>0.34250693802035154</v>
      </c>
      <c r="AP64" s="145">
        <f ca="1">(SUM(OFFSET(Data!$A$1,MATCH(($AI64),Data!$C:$C,0)-1,MATCH(Weekly!AP$9,Data!$2:$2,0)-1,2,COUNTIF(Data!$2:$2,Weekly!AP$9))))/(SUM(OFFSET(Data!$A$1,MATCH(($AI61),Data!$C:$C,0)-1,MATCH(Weekly!AP$9,Data!$2:$2,0)-1,2,COUNTIF(Data!$2:$2,Weekly!AP$9))))</f>
        <v>0.32939759036144578</v>
      </c>
      <c r="AQ64" s="145">
        <f ca="1">(SUM(OFFSET(Data!$A$1,MATCH(($AI64),Data!$C:$C,0)-1,MATCH(Weekly!AQ$9,Data!$2:$2,0)-1,2,COUNTIF(Data!$2:$2,Weekly!AQ$9))))/(SUM(OFFSET(Data!$A$1,MATCH(($AI61),Data!$C:$C,0)-1,MATCH(Weekly!AQ$9,Data!$2:$2,0)-1,2,COUNTIF(Data!$2:$2,Weekly!AQ$9))))</f>
        <v>0.32904536222071767</v>
      </c>
      <c r="AR64" s="145">
        <f ca="1">(SUM(OFFSET(Data!$A$1,MATCH(($AI64),Data!$C:$C,0)-1,MATCH(Weekly!AR$9,Data!$2:$2,0)-1,2,COUNTIF(Data!$2:$2,Weekly!AR$9))))/(SUM(OFFSET(Data!$A$1,MATCH(($AI61),Data!$C:$C,0)-1,MATCH(Weekly!AR$9,Data!$2:$2,0)-1,2,COUNTIF(Data!$2:$2,Weekly!AR$9))))</f>
        <v>0.24809483488569009</v>
      </c>
      <c r="AS64" s="145">
        <f ca="1">(SUM(OFFSET(Data!$A$1,MATCH(($AI64),Data!$C:$C,0)-1,MATCH(Weekly!AS$9,Data!$2:$2,0)-1,2,COUNTIF(Data!$2:$2,Weekly!AS$9))))/(SUM(OFFSET(Data!$A$1,MATCH(($AI61),Data!$C:$C,0)-1,MATCH(Weekly!AS$9,Data!$2:$2,0)-1,2,COUNTIF(Data!$2:$2,Weekly!AS$9))))</f>
        <v>0.17596939662667363</v>
      </c>
      <c r="AT64" s="145">
        <f ca="1">(SUM(OFFSET(Data!$A$1,MATCH(($AI64),Data!$C:$C,0)-1,MATCH(Weekly!AT$9,Data!$2:$2,0)-1,2,COUNTIF(Data!$2:$2,Weekly!AT$9))))/(SUM(OFFSET(Data!$A$1,MATCH(($AI61),Data!$C:$C,0)-1,MATCH(Weekly!AT$9,Data!$2:$2,0)-1,2,COUNTIF(Data!$2:$2,Weekly!AT$9))))</f>
        <v>0.30518115494002718</v>
      </c>
      <c r="AU64" s="145">
        <f ca="1">(SUM(OFFSET(Data!$A$1,MATCH(($AI64),Data!$C:$C,0)-1,MATCH(Weekly!AU$9,Data!$2:$2,0)-1,2,COUNTIF(Data!$2:$2,Weekly!AU$9))))/(SUM(OFFSET(Data!$A$1,MATCH(($AI61),Data!$C:$C,0)-1,MATCH(Weekly!AU$9,Data!$2:$2,0)-1,2,COUNTIF(Data!$2:$2,Weekly!AU$9))))</f>
        <v>0.24627371273712736</v>
      </c>
      <c r="AV64" s="14"/>
      <c r="AW64" s="12">
        <f t="shared" ca="1" si="436"/>
        <v>0.31711325858037243</v>
      </c>
      <c r="AX64" s="12">
        <f t="shared" ca="1" si="437"/>
        <v>0.34618405211211944</v>
      </c>
      <c r="AY64" s="12">
        <f t="shared" ca="1" si="455"/>
        <v>2.9070793531747019E-2</v>
      </c>
      <c r="AZ64" s="12">
        <f t="shared" ca="1" si="456"/>
        <v>0.36798714726092974</v>
      </c>
      <c r="BA64" s="12">
        <f t="shared" ca="1" si="457"/>
        <v>0.29531016343156213</v>
      </c>
      <c r="BB64" s="14"/>
      <c r="BC64" s="12">
        <f t="shared" ca="1" si="438"/>
        <v>6.3269206684589893E-2</v>
      </c>
      <c r="BD64" s="12">
        <f ca="1">SUMPRODUCT(AP64:AS64,AP$61:AS$61)/SUM(AP$61:AS$61)</f>
        <v>0.26750562886294549</v>
      </c>
      <c r="BE64" s="104"/>
      <c r="BF64" s="104"/>
      <c r="BG64" s="1"/>
      <c r="BH64" s="7" t="s">
        <v>52</v>
      </c>
      <c r="BI64" s="7" t="s">
        <v>3</v>
      </c>
      <c r="BJ64" s="145">
        <f ca="1">SUM(OFFSET(Data!$A$1,MATCH(($BH64&amp;$BI64),Data!$B:$B,0)-1,MATCH(Weekly!BJ$9,Data!$2:$2,0)-1,1,COUNTIF(Data!$2:$2,Weekly!BJ$9)))/SUM(OFFSET(Data!$A$1,MATCH(($BH61&amp;$BI61),Data!$B:$B,0)-1,MATCH(Weekly!BJ$9,Data!$2:$2,0)-1,1,COUNTIF(Data!$2:$2,Weekly!BJ$9)))</f>
        <v>0.46507177033492825</v>
      </c>
      <c r="BK64" s="145">
        <f ca="1">SUM(OFFSET(Data!$A$1,MATCH(($BH64&amp;$BI64),Data!$B:$B,0)-1,MATCH(Weekly!BK$9,Data!$2:$2,0)-1,1,COUNTIF(Data!$2:$2,Weekly!BK$9)))/SUM(OFFSET(Data!$A$1,MATCH(($BH61&amp;$BI61),Data!$B:$B,0)-1,MATCH(Weekly!BK$9,Data!$2:$2,0)-1,1,COUNTIF(Data!$2:$2,Weekly!BK$9)))</f>
        <v>0.35718870346598203</v>
      </c>
      <c r="BL64" s="145">
        <f ca="1">SUM(OFFSET(Data!$A$1,MATCH(($BH64&amp;$BI64),Data!$B:$B,0)-1,MATCH(Weekly!BL$9,Data!$2:$2,0)-1,1,COUNTIF(Data!$2:$2,Weekly!BL$9)))/SUM(OFFSET(Data!$A$1,MATCH(($BH61&amp;$BI61),Data!$B:$B,0)-1,MATCH(Weekly!BL$9,Data!$2:$2,0)-1,1,COUNTIF(Data!$2:$2,Weekly!BL$9)))</f>
        <v>0.35939510939510938</v>
      </c>
      <c r="BM64" s="145">
        <f ca="1">SUM(OFFSET(Data!$A$1,MATCH(($BH64&amp;$BI64),Data!$B:$B,0)-1,MATCH(Weekly!BM$9,Data!$2:$2,0)-1,1,COUNTIF(Data!$2:$2,Weekly!BM$9)))/SUM(OFFSET(Data!$A$1,MATCH(($BH61&amp;$BI61),Data!$B:$B,0)-1,MATCH(Weekly!BM$9,Data!$2:$2,0)-1,1,COUNTIF(Data!$2:$2,Weekly!BM$9)))</f>
        <v>0.3672055427251732</v>
      </c>
      <c r="BN64" s="145">
        <f ca="1">SUM(OFFSET(Data!$A$1,MATCH(($BH64&amp;$BI64),Data!$B:$B,0)-1,MATCH(Weekly!BN$9,Data!$2:$2,0)-1,1,COUNTIF(Data!$2:$2,Weekly!BN$9)))/SUM(OFFSET(Data!$A$1,MATCH(($BH61&amp;$BI61),Data!$B:$B,0)-1,MATCH(Weekly!BN$9,Data!$2:$2,0)-1,1,COUNTIF(Data!$2:$2,Weekly!BN$9)))</f>
        <v>0.37032532684706598</v>
      </c>
      <c r="BO64" s="145">
        <f ca="1">SUM(OFFSET(Data!$A$1,MATCH(($BH64&amp;$BI64),Data!$B:$B,0)-1,MATCH(Weekly!BO$9,Data!$2:$2,0)-1,1,COUNTIF(Data!$2:$2,Weekly!BO$9)))/SUM(OFFSET(Data!$A$1,MATCH(($BH61&amp;$BI61),Data!$B:$B,0)-1,MATCH(Weekly!BO$9,Data!$2:$2,0)-1,1,COUNTIF(Data!$2:$2,Weekly!BO$9)))</f>
        <v>0.35815602836879434</v>
      </c>
      <c r="BP64" s="145">
        <f ca="1">SUM(OFFSET(Data!$A$1,MATCH(($BH64&amp;$BI64),Data!$B:$B,0)-1,MATCH(Weekly!BP$9,Data!$2:$2,0)-1,1,COUNTIF(Data!$2:$2,Weekly!BP$9)))/SUM(OFFSET(Data!$A$1,MATCH(($BH61&amp;$BI61),Data!$B:$B,0)-1,MATCH(Weekly!BP$9,Data!$2:$2,0)-1,1,COUNTIF(Data!$2:$2,Weekly!BP$9)))</f>
        <v>0.34770384254920339</v>
      </c>
      <c r="BQ64" s="145">
        <f ca="1">SUM(OFFSET(Data!$A$1,MATCH(($BH64&amp;$BI64),Data!$B:$B,0)-1,MATCH(Weekly!BQ$9,Data!$2:$2,0)-1,1,COUNTIF(Data!$2:$2,Weekly!BQ$9)))/SUM(OFFSET(Data!$A$1,MATCH(($BH61&amp;$BI61),Data!$B:$B,0)-1,MATCH(Weekly!BQ$9,Data!$2:$2,0)-1,1,COUNTIF(Data!$2:$2,Weekly!BQ$9)))</f>
        <v>0.35172617291236352</v>
      </c>
      <c r="BR64" s="145">
        <f ca="1">SUM(OFFSET(Data!$A$1,MATCH(($BH64&amp;$BI64),Data!$B:$B,0)-1,MATCH(Weekly!BR$9,Data!$2:$2,0)-1,1,COUNTIF(Data!$2:$2,Weekly!BR$9)))/SUM(OFFSET(Data!$A$1,MATCH(($BH61&amp;$BI61),Data!$B:$B,0)-1,MATCH(Weekly!BR$9,Data!$2:$2,0)-1,1,COUNTIF(Data!$2:$2,Weekly!BR$9)))</f>
        <v>0.26503340757238308</v>
      </c>
      <c r="BS64" s="145">
        <f ca="1">SUM(OFFSET(Data!$A$1,MATCH(($BH64&amp;$BI64),Data!$B:$B,0)-1,MATCH(Weekly!BS$9,Data!$2:$2,0)-1,1,COUNTIF(Data!$2:$2,Weekly!BS$9)))/SUM(OFFSET(Data!$A$1,MATCH(($BH61&amp;$BI61),Data!$B:$B,0)-1,MATCH(Weekly!BS$9,Data!$2:$2,0)-1,1,COUNTIF(Data!$2:$2,Weekly!BS$9)))</f>
        <v>0.19636279926335176</v>
      </c>
      <c r="BT64" s="145">
        <f ca="1">SUM(OFFSET(Data!$A$1,MATCH(($BH64&amp;$BI64),Data!$B:$B,0)-1,MATCH(Weekly!BT$9,Data!$2:$2,0)-1,1,COUNTIF(Data!$2:$2,Weekly!BT$9)))/SUM(OFFSET(Data!$A$1,MATCH(($BH61&amp;$BI61),Data!$B:$B,0)-1,MATCH(Weekly!BT$9,Data!$2:$2,0)-1,1,COUNTIF(Data!$2:$2,Weekly!BT$9)))</f>
        <v>0.34200369189461322</v>
      </c>
      <c r="BU64" s="145">
        <f ca="1">SUM(OFFSET(Data!$A$1,MATCH(($BH64&amp;$BI64),Data!$B:$B,0)-1,MATCH(Weekly!BU$9,Data!$2:$2,0)-1,1,COUNTIF(Data!$2:$2,Weekly!BU$9)))/SUM(OFFSET(Data!$A$1,MATCH(($BH61&amp;$BI61),Data!$B:$B,0)-1,MATCH(Weekly!BU$9,Data!$2:$2,0)-1,1,COUNTIF(Data!$2:$2,Weekly!BU$9)))</f>
        <v>0.27438752783964365</v>
      </c>
      <c r="BV64" s="13"/>
      <c r="BW64" s="12">
        <f t="shared" ca="1" si="439"/>
        <v>0.3448537672219083</v>
      </c>
      <c r="BX64" s="12">
        <f t="shared" ca="1" si="440"/>
        <v>0.36330032606014129</v>
      </c>
      <c r="BY64" s="12">
        <f t="shared" ca="1" si="458"/>
        <v>1.8446558838232985E-2</v>
      </c>
      <c r="BZ64" s="12">
        <f t="shared" ca="1" si="459"/>
        <v>0.37713524518881603</v>
      </c>
      <c r="CA64" s="12">
        <f t="shared" ca="1" si="460"/>
        <v>0.33101884809323356</v>
      </c>
      <c r="CB64" s="43"/>
      <c r="CC64" s="12">
        <f t="shared" ca="1" si="442"/>
        <v>6.3905883789355286E-2</v>
      </c>
      <c r="CD64" s="12">
        <f ca="1">SUMPRODUCT(BP64:BS64,BP$61:BS$61)/SUM(BP$61:BS$61)</f>
        <v>0.28717032110660062</v>
      </c>
      <c r="CE64" s="104"/>
      <c r="CF64" s="104"/>
      <c r="CG64" s="1"/>
      <c r="CH64" s="7" t="s">
        <v>52</v>
      </c>
      <c r="CI64" s="7" t="s">
        <v>4</v>
      </c>
      <c r="CJ64" s="145">
        <f ca="1">(SUM(OFFSET(Data!$A$1,MATCH(($CH64&amp;$CI64),Data!$B:$B,0)-1,MATCH(Weekly!CJ$9,Data!$2:$2,0)-1,1,COUNTIF(Data!$2:$2,Weekly!CJ$9))))/(SUM(OFFSET(Data!$A$1,MATCH(($CH61&amp;$CI61),Data!$B:$B,0)-1,MATCH(Weekly!CJ$9,Data!$2:$2,0)-1,1,COUNTIF(Data!$2:$2,Weekly!CJ$9))))</f>
        <v>0.34351949420442573</v>
      </c>
      <c r="CK64" s="145">
        <f ca="1">(SUM(OFFSET(Data!$A$1,MATCH(($CH64&amp;$CI64),Data!$B:$B,0)-1,MATCH(Weekly!CK$9,Data!$2:$2,0)-1,1,COUNTIF(Data!$2:$2,Weekly!CK$9))))/(SUM(OFFSET(Data!$A$1,MATCH(($CH61&amp;$CI61),Data!$B:$B,0)-1,MATCH(Weekly!CK$9,Data!$2:$2,0)-1,1,COUNTIF(Data!$2:$2,Weekly!CK$9))))</f>
        <v>0.24634655532359082</v>
      </c>
      <c r="CL64" s="145">
        <f ca="1">(SUM(OFFSET(Data!$A$1,MATCH(($CH64&amp;$CI64),Data!$B:$B,0)-1,MATCH(Weekly!CL$9,Data!$2:$2,0)-1,1,COUNTIF(Data!$2:$2,Weekly!CL$9))))/(SUM(OFFSET(Data!$A$1,MATCH(($CH61&amp;$CI61),Data!$B:$B,0)-1,MATCH(Weekly!CL$9,Data!$2:$2,0)-1,1,COUNTIF(Data!$2:$2,Weekly!CL$9))))</f>
        <v>0.26282051282051283</v>
      </c>
      <c r="CM64" s="145">
        <f ca="1">(SUM(OFFSET(Data!$A$1,MATCH(($CH64&amp;$CI64),Data!$B:$B,0)-1,MATCH(Weekly!CM$9,Data!$2:$2,0)-1,1,COUNTIF(Data!$2:$2,Weekly!CM$9))))/(SUM(OFFSET(Data!$A$1,MATCH(($CH61&amp;$CI61),Data!$B:$B,0)-1,MATCH(Weekly!CM$9,Data!$2:$2,0)-1,1,COUNTIF(Data!$2:$2,Weekly!CM$9))))</f>
        <v>0.29082969432314409</v>
      </c>
      <c r="CN64" s="145">
        <f ca="1">(SUM(OFFSET(Data!$A$1,MATCH(($CH64&amp;$CI64),Data!$B:$B,0)-1,MATCH(Weekly!CN$9,Data!$2:$2,0)-1,1,COUNTIF(Data!$2:$2,Weekly!CN$9))))/(SUM(OFFSET(Data!$A$1,MATCH(($CH61&amp;$CI61),Data!$B:$B,0)-1,MATCH(Weekly!CN$9,Data!$2:$2,0)-1,1,COUNTIF(Data!$2:$2,Weekly!CN$9))))</f>
        <v>0.29554655870445345</v>
      </c>
      <c r="CO64" s="145">
        <f ca="1">(SUM(OFFSET(Data!$A$1,MATCH(($CH64&amp;$CI64),Data!$B:$B,0)-1,MATCH(Weekly!CO$9,Data!$2:$2,0)-1,1,COUNTIF(Data!$2:$2,Weekly!CO$9))))/(SUM(OFFSET(Data!$A$1,MATCH(($CH61&amp;$CI61),Data!$B:$B,0)-1,MATCH(Weekly!CO$9,Data!$2:$2,0)-1,1,COUNTIF(Data!$2:$2,Weekly!CO$9))))</f>
        <v>0.28617021276595744</v>
      </c>
      <c r="CP64" s="145">
        <f ca="1">(SUM(OFFSET(Data!$A$1,MATCH(($CH64&amp;$CI64),Data!$B:$B,0)-1,MATCH(Weekly!CP$9,Data!$2:$2,0)-1,1,COUNTIF(Data!$2:$2,Weekly!CP$9))))/(SUM(OFFSET(Data!$A$1,MATCH(($CH61&amp;$CI61),Data!$B:$B,0)-1,MATCH(Weekly!CP$9,Data!$2:$2,0)-1,1,COUNTIF(Data!$2:$2,Weekly!CP$9))))</f>
        <v>0.26765015806111697</v>
      </c>
      <c r="CQ64" s="145">
        <f ca="1">(SUM(OFFSET(Data!$A$1,MATCH(($CH64&amp;$CI64),Data!$B:$B,0)-1,MATCH(Weekly!CQ$9,Data!$2:$2,0)-1,1,COUNTIF(Data!$2:$2,Weekly!CQ$9))))/(SUM(OFFSET(Data!$A$1,MATCH(($CH61&amp;$CI61),Data!$B:$B,0)-1,MATCH(Weekly!CQ$9,Data!$2:$2,0)-1,1,COUNTIF(Data!$2:$2,Weekly!CQ$9))))</f>
        <v>0.25527831094049902</v>
      </c>
      <c r="CR64" s="145">
        <f ca="1">(SUM(OFFSET(Data!$A$1,MATCH(($CH64&amp;$CI64),Data!$B:$B,0)-1,MATCH(Weekly!CR$9,Data!$2:$2,0)-1,1,COUNTIF(Data!$2:$2,Weekly!CR$9))))/(SUM(OFFSET(Data!$A$1,MATCH(($CH61&amp;$CI61),Data!$B:$B,0)-1,MATCH(Weekly!CR$9,Data!$2:$2,0)-1,1,COUNTIF(Data!$2:$2,Weekly!CR$9))))</f>
        <v>0.19434628975265017</v>
      </c>
      <c r="CS64" s="145">
        <f ca="1">(SUM(OFFSET(Data!$A$1,MATCH(($CH64&amp;$CI64),Data!$B:$B,0)-1,MATCH(Weekly!CS$9,Data!$2:$2,0)-1,1,COUNTIF(Data!$2:$2,Weekly!CS$9))))/(SUM(OFFSET(Data!$A$1,MATCH(($CH61&amp;$CI61),Data!$B:$B,0)-1,MATCH(Weekly!CS$9,Data!$2:$2,0)-1,1,COUNTIF(Data!$2:$2,Weekly!CS$9))))</f>
        <v>0.11300639658848614</v>
      </c>
      <c r="CT64" s="145">
        <f ca="1">(SUM(OFFSET(Data!$A$1,MATCH(($CH64&amp;$CI64),Data!$B:$B,0)-1,MATCH(Weekly!CT$9,Data!$2:$2,0)-1,1,COUNTIF(Data!$2:$2,Weekly!CT$9))))/(SUM(OFFSET(Data!$A$1,MATCH(($CH61&amp;$CI61),Data!$B:$B,0)-1,MATCH(Weekly!CT$9,Data!$2:$2,0)-1,1,COUNTIF(Data!$2:$2,Weekly!CT$9))))</f>
        <v>0.20206766917293234</v>
      </c>
      <c r="CU64" s="145">
        <f ca="1">(SUM(OFFSET(Data!$A$1,MATCH(($CH64&amp;$CI64),Data!$B:$B,0)-1,MATCH(Weekly!CU$9,Data!$2:$2,0)-1,1,COUNTIF(Data!$2:$2,Weekly!CU$9))))/(SUM(OFFSET(Data!$A$1,MATCH(($CH61&amp;$CI61),Data!$B:$B,0)-1,MATCH(Weekly!CU$9,Data!$2:$2,0)-1,1,COUNTIF(Data!$2:$2,Weekly!CU$9))))</f>
        <v>0.15700141442715701</v>
      </c>
      <c r="CW64" s="12">
        <f t="shared" ca="1" si="443"/>
        <v>0.22420711224826156</v>
      </c>
      <c r="CX64" s="12">
        <f t="shared" ca="1" si="444"/>
        <v>0.28849995354455077</v>
      </c>
      <c r="CY64" s="12">
        <f t="shared" ca="1" si="461"/>
        <v>6.4292841296289205E-2</v>
      </c>
      <c r="CZ64" s="12">
        <f t="shared" ca="1" si="462"/>
        <v>0.33671958451676764</v>
      </c>
      <c r="DA64" s="12">
        <f t="shared" ca="1" si="463"/>
        <v>0.17598748127604466</v>
      </c>
      <c r="DB64" s="43"/>
      <c r="DC64" s="12">
        <f t="shared" ca="1" si="445"/>
        <v>6.2259980099770337E-2</v>
      </c>
      <c r="DD64" s="12">
        <f ca="1">SUMPRODUCT(CP64:CS64,CP$61:CS$61)/SUM(CP$61:CS$61)</f>
        <v>0.20498311560490656</v>
      </c>
      <c r="DE64" s="1"/>
    </row>
    <row r="65" spans="4:109" x14ac:dyDescent="0.35">
      <c r="D65" s="114" t="s">
        <v>460</v>
      </c>
      <c r="E65" s="53" t="str">
        <f ca="1">VLOOKUP($D65,'Metric Nature'!$C:$D,2,0)&amp;IF(($F65&lt;(BA65)),"Below",IF(($F65&gt;(AZ65)),"Above","Within"))</f>
        <v>NegativeWithin</v>
      </c>
      <c r="F65" s="55">
        <f t="shared" ca="1" si="411"/>
        <v>0.17497217756893779</v>
      </c>
      <c r="G65" s="55">
        <f t="shared" ca="1" si="412"/>
        <v>0.14327942966440618</v>
      </c>
      <c r="H65" s="55">
        <f t="shared" ca="1" si="446"/>
        <v>0.22119538009582682</v>
      </c>
      <c r="I65" s="55">
        <f t="shared" ca="1" si="447"/>
        <v>0.17449144333826547</v>
      </c>
      <c r="J65" s="55">
        <f t="shared" ca="1" si="448"/>
        <v>2.7550590531845373E-3</v>
      </c>
      <c r="K65" s="48">
        <f t="shared" ca="1" si="413"/>
        <v>1.5317471879916963E-2</v>
      </c>
      <c r="L65" s="56"/>
      <c r="M65" s="53" t="str">
        <f ca="1">VLOOKUP($D65,'Metric Nature'!$C:$D,2,0)&amp;IF(($N65&lt;(CA65)),"Below",IF(($N65&gt;(BZ65)),"Above","Within"))</f>
        <v>NegativeWithin</v>
      </c>
      <c r="N65" s="55">
        <f t="shared" ca="1" si="414"/>
        <v>0.16294680315489177</v>
      </c>
      <c r="O65" s="55">
        <f t="shared" ca="1" si="415"/>
        <v>0.13535911602209943</v>
      </c>
      <c r="P65" s="55">
        <f t="shared" ca="1" si="449"/>
        <v>0.20381107636879234</v>
      </c>
      <c r="Q65" s="55">
        <f t="shared" ca="1" si="450"/>
        <v>0.15909568136893817</v>
      </c>
      <c r="R65" s="48">
        <f t="shared" ca="1" si="451"/>
        <v>2.4206325104595111E-2</v>
      </c>
      <c r="S65" s="48">
        <f t="shared" ca="1" si="416"/>
        <v>1.2226298971731652E-2</v>
      </c>
      <c r="T65" s="56"/>
      <c r="U65" s="53" t="str">
        <f ca="1">VLOOKUP($D65,'Metric Nature'!$C:$D,2,0)&amp;IF(($V65&lt;(DA65)),"Below",IF(($V65&gt;(CZ65)),"Above","Within"))</f>
        <v>NegativeWithin</v>
      </c>
      <c r="V65" s="55">
        <f t="shared" ca="1" si="417"/>
        <v>0.20864661654135339</v>
      </c>
      <c r="W65" s="55">
        <f t="shared" ca="1" si="418"/>
        <v>0.16773276474769011</v>
      </c>
      <c r="X65" s="78">
        <f t="shared" ca="1" si="452"/>
        <v>0.24392283675289927</v>
      </c>
      <c r="Y65" s="55">
        <f t="shared" ca="1" si="453"/>
        <v>0.22487463589501902</v>
      </c>
      <c r="Z65" s="78">
        <f t="shared" ca="1" si="454"/>
        <v>-7.2164738762452343E-2</v>
      </c>
      <c r="AA65" s="48">
        <f t="shared" ca="1" si="419"/>
        <v>2.8849795713378892E-2</v>
      </c>
      <c r="AB65" s="56"/>
      <c r="AC65" s="46" t="s">
        <v>476</v>
      </c>
      <c r="AI65" s="7" t="s">
        <v>53</v>
      </c>
      <c r="AJ65" s="145">
        <f ca="1">(SUM(OFFSET(Data!$A$1,MATCH(($AI65),Data!$C:$C,0)-1,MATCH(Weekly!AJ$9,Data!$2:$2,0)-1,2,COUNTIF(Data!$2:$2,Weekly!AJ$9))))/(SUM(OFFSET(Data!$A$1,MATCH(($AI61),Data!$C:$C,0)-1,MATCH(Weekly!AJ$9,Data!$2:$2,0)-1,2,COUNTIF(Data!$2:$2,Weekly!AJ$9))))</f>
        <v>0.19686581782566112</v>
      </c>
      <c r="AK65" s="145">
        <f ca="1">(SUM(OFFSET(Data!$A$1,MATCH(($AI65),Data!$C:$C,0)-1,MATCH(Weekly!AK$9,Data!$2:$2,0)-1,2,COUNTIF(Data!$2:$2,Weekly!AK$9))))/(SUM(OFFSET(Data!$A$1,MATCH(($AI61),Data!$C:$C,0)-1,MATCH(Weekly!AK$9,Data!$2:$2,0)-1,2,COUNTIF(Data!$2:$2,Weekly!AK$9))))</f>
        <v>0.18851251840942562</v>
      </c>
      <c r="AL65" s="145">
        <f ca="1">(SUM(OFFSET(Data!$A$1,MATCH(($AI65),Data!$C:$C,0)-1,MATCH(Weekly!AL$9,Data!$2:$2,0)-1,2,COUNTIF(Data!$2:$2,Weekly!AL$9))))/(SUM(OFFSET(Data!$A$1,MATCH(($AI61),Data!$C:$C,0)-1,MATCH(Weekly!AL$9,Data!$2:$2,0)-1,2,COUNTIF(Data!$2:$2,Weekly!AL$9))))</f>
        <v>0.19188921859545005</v>
      </c>
      <c r="AM65" s="145">
        <f ca="1">(SUM(OFFSET(Data!$A$1,MATCH(($AI65),Data!$C:$C,0)-1,MATCH(Weekly!AM$9,Data!$2:$2,0)-1,2,COUNTIF(Data!$2:$2,Weekly!AM$9))))/(SUM(OFFSET(Data!$A$1,MATCH(($AI61),Data!$C:$C,0)-1,MATCH(Weekly!AM$9,Data!$2:$2,0)-1,2,COUNTIF(Data!$2:$2,Weekly!AM$9))))</f>
        <v>0.19377231257437524</v>
      </c>
      <c r="AN65" s="145">
        <f ca="1">(SUM(OFFSET(Data!$A$1,MATCH(($AI65),Data!$C:$C,0)-1,MATCH(Weekly!AN$9,Data!$2:$2,0)-1,2,COUNTIF(Data!$2:$2,Weekly!AN$9))))/(SUM(OFFSET(Data!$A$1,MATCH(($AI61),Data!$C:$C,0)-1,MATCH(Weekly!AN$9,Data!$2:$2,0)-1,2,COUNTIF(Data!$2:$2,Weekly!AN$9))))</f>
        <v>0.19452887537993921</v>
      </c>
      <c r="AO65" s="145">
        <f ca="1">(SUM(OFFSET(Data!$A$1,MATCH(($AI65),Data!$C:$C,0)-1,MATCH(Weekly!AO$9,Data!$2:$2,0)-1,2,COUNTIF(Data!$2:$2,Weekly!AO$9))))/(SUM(OFFSET(Data!$A$1,MATCH(($AI61),Data!$C:$C,0)-1,MATCH(Weekly!AO$9,Data!$2:$2,0)-1,2,COUNTIF(Data!$2:$2,Weekly!AO$9))))</f>
        <v>0.18085106382978725</v>
      </c>
      <c r="AP65" s="145">
        <f ca="1">(SUM(OFFSET(Data!$A$1,MATCH(($AI65),Data!$C:$C,0)-1,MATCH(Weekly!AP$9,Data!$2:$2,0)-1,2,COUNTIF(Data!$2:$2,Weekly!AP$9))))/(SUM(OFFSET(Data!$A$1,MATCH(($AI61),Data!$C:$C,0)-1,MATCH(Weekly!AP$9,Data!$2:$2,0)-1,2,COUNTIF(Data!$2:$2,Weekly!AP$9))))</f>
        <v>0.19759036144578312</v>
      </c>
      <c r="AQ65" s="145">
        <f ca="1">(SUM(OFFSET(Data!$A$1,MATCH(($AI65),Data!$C:$C,0)-1,MATCH(Weekly!AQ$9,Data!$2:$2,0)-1,2,COUNTIF(Data!$2:$2,Weekly!AQ$9))))/(SUM(OFFSET(Data!$A$1,MATCH(($AI61),Data!$C:$C,0)-1,MATCH(Weekly!AQ$9,Data!$2:$2,0)-1,2,COUNTIF(Data!$2:$2,Weekly!AQ$9))))</f>
        <v>0.18912209433536448</v>
      </c>
      <c r="AR65" s="145">
        <f ca="1">(SUM(OFFSET(Data!$A$1,MATCH(($AI65),Data!$C:$C,0)-1,MATCH(Weekly!AR$9,Data!$2:$2,0)-1,2,COUNTIF(Data!$2:$2,Weekly!AR$9))))/(SUM(OFFSET(Data!$A$1,MATCH(($AI61),Data!$C:$C,0)-1,MATCH(Weekly!AR$9,Data!$2:$2,0)-1,2,COUNTIF(Data!$2:$2,Weekly!AR$9))))</f>
        <v>0.17231160033869602</v>
      </c>
      <c r="AS65" s="145">
        <f ca="1">(SUM(OFFSET(Data!$A$1,MATCH(($AI65),Data!$C:$C,0)-1,MATCH(Weekly!AS$9,Data!$2:$2,0)-1,2,COUNTIF(Data!$2:$2,Weekly!AS$9))))/(SUM(OFFSET(Data!$A$1,MATCH(($AI61),Data!$C:$C,0)-1,MATCH(Weekly!AS$9,Data!$2:$2,0)-1,2,COUNTIF(Data!$2:$2,Weekly!AS$9))))</f>
        <v>0.14327942966440618</v>
      </c>
      <c r="AT65" s="145">
        <f ca="1">(SUM(OFFSET(Data!$A$1,MATCH(($AI65),Data!$C:$C,0)-1,MATCH(Weekly!AT$9,Data!$2:$2,0)-1,2,COUNTIF(Data!$2:$2,Weekly!AT$9))))/(SUM(OFFSET(Data!$A$1,MATCH(($AI61),Data!$C:$C,0)-1,MATCH(Weekly!AT$9,Data!$2:$2,0)-1,2,COUNTIF(Data!$2:$2,Weekly!AT$9))))</f>
        <v>0.17497217756893779</v>
      </c>
      <c r="AU65" s="145">
        <f ca="1">(SUM(OFFSET(Data!$A$1,MATCH(($AI65),Data!$C:$C,0)-1,MATCH(Weekly!AU$9,Data!$2:$2,0)-1,2,COUNTIF(Data!$2:$2,Weekly!AU$9))))/(SUM(OFFSET(Data!$A$1,MATCH(($AI61),Data!$C:$C,0)-1,MATCH(Weekly!AU$9,Data!$2:$2,0)-1,2,COUNTIF(Data!$2:$2,Weekly!AU$9))))</f>
        <v>0.16700542005420055</v>
      </c>
      <c r="AV65" s="14"/>
      <c r="AW65" s="12">
        <f t="shared" ca="1" si="436"/>
        <v>0.1779116206993625</v>
      </c>
      <c r="AX65" s="12">
        <f t="shared" ca="1" si="437"/>
        <v>0.19415059397715723</v>
      </c>
      <c r="AY65" s="12">
        <f t="shared" ca="1" si="455"/>
        <v>1.6238973277794722E-2</v>
      </c>
      <c r="AZ65" s="12">
        <f t="shared" ca="1" si="456"/>
        <v>0.20632982393550325</v>
      </c>
      <c r="BA65" s="12">
        <f t="shared" ca="1" si="457"/>
        <v>0.16573239074101648</v>
      </c>
      <c r="BB65" s="14"/>
      <c r="BC65" s="12">
        <f t="shared" ca="1" si="438"/>
        <v>1.5317471879916963E-2</v>
      </c>
      <c r="BD65" s="12">
        <f ca="1">SUMPRODUCT(AP65:AS65,AP$61:AS$61)/SUM(AP$61:AS$61)</f>
        <v>0.17449144333826547</v>
      </c>
      <c r="BE65" s="104"/>
      <c r="BF65" s="104"/>
      <c r="BG65" s="1"/>
      <c r="BH65" s="7" t="s">
        <v>53</v>
      </c>
      <c r="BI65" s="7" t="s">
        <v>3</v>
      </c>
      <c r="BJ65" s="145">
        <f ca="1">SUM(OFFSET(Data!$A$1,MATCH(($BH65&amp;$BI65),Data!$B:$B,0)-1,MATCH(Weekly!BJ$9,Data!$2:$2,0)-1,1,COUNTIF(Data!$2:$2,Weekly!BJ$9)))/SUM(OFFSET(Data!$A$1,MATCH(($BH61&amp;$BI61),Data!$B:$B,0)-1,MATCH(Weekly!BJ$9,Data!$2:$2,0)-1,1,COUNTIF(Data!$2:$2,Weekly!BJ$9)))</f>
        <v>0.17862838915470494</v>
      </c>
      <c r="BK65" s="145">
        <f ca="1">SUM(OFFSET(Data!$A$1,MATCH(($BH65&amp;$BI65),Data!$B:$B,0)-1,MATCH(Weekly!BK$9,Data!$2:$2,0)-1,1,COUNTIF(Data!$2:$2,Weekly!BK$9)))/SUM(OFFSET(Data!$A$1,MATCH(($BH61&amp;$BI61),Data!$B:$B,0)-1,MATCH(Weekly!BK$9,Data!$2:$2,0)-1,1,COUNTIF(Data!$2:$2,Weekly!BK$9)))</f>
        <v>0.16976893453145059</v>
      </c>
      <c r="BL65" s="145">
        <f ca="1">SUM(OFFSET(Data!$A$1,MATCH(($BH65&amp;$BI65),Data!$B:$B,0)-1,MATCH(Weekly!BL$9,Data!$2:$2,0)-1,1,COUNTIF(Data!$2:$2,Weekly!BL$9)))/SUM(OFFSET(Data!$A$1,MATCH(($BH61&amp;$BI61),Data!$B:$B,0)-1,MATCH(Weekly!BL$9,Data!$2:$2,0)-1,1,COUNTIF(Data!$2:$2,Weekly!BL$9)))</f>
        <v>0.17406692406692406</v>
      </c>
      <c r="BM65" s="145">
        <f ca="1">SUM(OFFSET(Data!$A$1,MATCH(($BH65&amp;$BI65),Data!$B:$B,0)-1,MATCH(Weekly!BM$9,Data!$2:$2,0)-1,1,COUNTIF(Data!$2:$2,Weekly!BM$9)))/SUM(OFFSET(Data!$A$1,MATCH(($BH61&amp;$BI61),Data!$B:$B,0)-1,MATCH(Weekly!BM$9,Data!$2:$2,0)-1,1,COUNTIF(Data!$2:$2,Weekly!BM$9)))</f>
        <v>0.17603284577880421</v>
      </c>
      <c r="BN65" s="145">
        <f ca="1">SUM(OFFSET(Data!$A$1,MATCH(($BH65&amp;$BI65),Data!$B:$B,0)-1,MATCH(Weekly!BN$9,Data!$2:$2,0)-1,1,COUNTIF(Data!$2:$2,Weekly!BN$9)))/SUM(OFFSET(Data!$A$1,MATCH(($BH61&amp;$BI61),Data!$B:$B,0)-1,MATCH(Weekly!BN$9,Data!$2:$2,0)-1,1,COUNTIF(Data!$2:$2,Weekly!BN$9)))</f>
        <v>0.17421708726056553</v>
      </c>
      <c r="BO65" s="145">
        <f ca="1">SUM(OFFSET(Data!$A$1,MATCH(($BH65&amp;$BI65),Data!$B:$B,0)-1,MATCH(Weekly!BO$9,Data!$2:$2,0)-1,1,COUNTIF(Data!$2:$2,Weekly!BO$9)))/SUM(OFFSET(Data!$A$1,MATCH(($BH61&amp;$BI61),Data!$B:$B,0)-1,MATCH(Weekly!BO$9,Data!$2:$2,0)-1,1,COUNTIF(Data!$2:$2,Weekly!BO$9)))</f>
        <v>0.16489361702127658</v>
      </c>
      <c r="BP65" s="145">
        <f ca="1">SUM(OFFSET(Data!$A$1,MATCH(($BH65&amp;$BI65),Data!$B:$B,0)-1,MATCH(Weekly!BP$9,Data!$2:$2,0)-1,1,COUNTIF(Data!$2:$2,Weekly!BP$9)))/SUM(OFFSET(Data!$A$1,MATCH(($BH61&amp;$BI61),Data!$B:$B,0)-1,MATCH(Weekly!BP$9,Data!$2:$2,0)-1,1,COUNTIF(Data!$2:$2,Weekly!BP$9)))</f>
        <v>0.18181818181818182</v>
      </c>
      <c r="BQ65" s="145">
        <f ca="1">SUM(OFFSET(Data!$A$1,MATCH(($BH65&amp;$BI65),Data!$B:$B,0)-1,MATCH(Weekly!BQ$9,Data!$2:$2,0)-1,1,COUNTIF(Data!$2:$2,Weekly!BQ$9)))/SUM(OFFSET(Data!$A$1,MATCH(($BH61&amp;$BI61),Data!$B:$B,0)-1,MATCH(Weekly!BQ$9,Data!$2:$2,0)-1,1,COUNTIF(Data!$2:$2,Weekly!BQ$9)))</f>
        <v>0.16406019474771319</v>
      </c>
      <c r="BR65" s="145">
        <f ca="1">SUM(OFFSET(Data!$A$1,MATCH(($BH65&amp;$BI65),Data!$B:$B,0)-1,MATCH(Weekly!BR$9,Data!$2:$2,0)-1,1,COUNTIF(Data!$2:$2,Weekly!BR$9)))/SUM(OFFSET(Data!$A$1,MATCH(($BH61&amp;$BI61),Data!$B:$B,0)-1,MATCH(Weekly!BR$9,Data!$2:$2,0)-1,1,COUNTIF(Data!$2:$2,Weekly!BR$9)))</f>
        <v>0.15868596881959912</v>
      </c>
      <c r="BS65" s="145">
        <f ca="1">SUM(OFFSET(Data!$A$1,MATCH(($BH65&amp;$BI65),Data!$B:$B,0)-1,MATCH(Weekly!BS$9,Data!$2:$2,0)-1,1,COUNTIF(Data!$2:$2,Weekly!BS$9)))/SUM(OFFSET(Data!$A$1,MATCH(($BH61&amp;$BI61),Data!$B:$B,0)-1,MATCH(Weekly!BS$9,Data!$2:$2,0)-1,1,COUNTIF(Data!$2:$2,Weekly!BS$9)))</f>
        <v>0.13535911602209943</v>
      </c>
      <c r="BT65" s="145">
        <f ca="1">SUM(OFFSET(Data!$A$1,MATCH(($BH65&amp;$BI65),Data!$B:$B,0)-1,MATCH(Weekly!BT$9,Data!$2:$2,0)-1,1,COUNTIF(Data!$2:$2,Weekly!BT$9)))/SUM(OFFSET(Data!$A$1,MATCH(($BH61&amp;$BI61),Data!$B:$B,0)-1,MATCH(Weekly!BT$9,Data!$2:$2,0)-1,1,COUNTIF(Data!$2:$2,Weekly!BT$9)))</f>
        <v>0.16294680315489177</v>
      </c>
      <c r="BU65" s="145">
        <f ca="1">SUM(OFFSET(Data!$A$1,MATCH(($BH65&amp;$BI65),Data!$B:$B,0)-1,MATCH(Weekly!BU$9,Data!$2:$2,0)-1,1,COUNTIF(Data!$2:$2,Weekly!BU$9)))/SUM(OFFSET(Data!$A$1,MATCH(($BH61&amp;$BI61),Data!$B:$B,0)-1,MATCH(Weekly!BU$9,Data!$2:$2,0)-1,1,COUNTIF(Data!$2:$2,Weekly!BU$9)))</f>
        <v>0.15456570155902005</v>
      </c>
      <c r="BV65" s="13"/>
      <c r="BW65" s="12">
        <f t="shared" ca="1" si="439"/>
        <v>0.16350349895130248</v>
      </c>
      <c r="BX65" s="12">
        <f t="shared" ca="1" si="440"/>
        <v>0.17512496651968487</v>
      </c>
      <c r="BY65" s="12">
        <f t="shared" ca="1" si="458"/>
        <v>1.1621467568382393E-2</v>
      </c>
      <c r="BZ65" s="12">
        <f t="shared" ca="1" si="459"/>
        <v>0.18384106719597165</v>
      </c>
      <c r="CA65" s="12">
        <f t="shared" ca="1" si="460"/>
        <v>0.1547873982750157</v>
      </c>
      <c r="CB65" s="43"/>
      <c r="CC65" s="12">
        <f t="shared" ca="1" si="442"/>
        <v>1.2226298971731652E-2</v>
      </c>
      <c r="CD65" s="12">
        <f ca="1">SUMPRODUCT(BP65:BS65,BP$61:BS$61)/SUM(BP$61:BS$61)</f>
        <v>0.15909568136893817</v>
      </c>
      <c r="CE65" s="104"/>
      <c r="CF65" s="104"/>
      <c r="CG65" s="1"/>
      <c r="CH65" s="7" t="s">
        <v>53</v>
      </c>
      <c r="CI65" s="7" t="s">
        <v>4</v>
      </c>
      <c r="CJ65" s="145">
        <f ca="1">(SUM(OFFSET(Data!$A$1,MATCH(($CH65&amp;$CI65),Data!$B:$B,0)-1,MATCH(Weekly!CJ$9,Data!$2:$2,0)-1,1,COUNTIF(Data!$2:$2,Weekly!CJ$9))))/(SUM(OFFSET(Data!$A$1,MATCH(($CH61&amp;$CI61),Data!$B:$B,0)-1,MATCH(Weekly!CJ$9,Data!$2:$2,0)-1,1,COUNTIF(Data!$2:$2,Weekly!CJ$9))))</f>
        <v>0.25711275026343522</v>
      </c>
      <c r="CK65" s="145">
        <f ca="1">(SUM(OFFSET(Data!$A$1,MATCH(($CH65&amp;$CI65),Data!$B:$B,0)-1,MATCH(Weekly!CK$9,Data!$2:$2,0)-1,1,COUNTIF(Data!$2:$2,Weekly!CK$9))))/(SUM(OFFSET(Data!$A$1,MATCH(($CH61&amp;$CI61),Data!$B:$B,0)-1,MATCH(Weekly!CK$9,Data!$2:$2,0)-1,1,COUNTIF(Data!$2:$2,Weekly!CK$9))))</f>
        <v>0.24947807933194155</v>
      </c>
      <c r="CL65" s="145">
        <f ca="1">(SUM(OFFSET(Data!$A$1,MATCH(($CH65&amp;$CI65),Data!$B:$B,0)-1,MATCH(Weekly!CL$9,Data!$2:$2,0)-1,1,COUNTIF(Data!$2:$2,Weekly!CL$9))))/(SUM(OFFSET(Data!$A$1,MATCH(($CH61&amp;$CI61),Data!$B:$B,0)-1,MATCH(Weekly!CL$9,Data!$2:$2,0)-1,1,COUNTIF(Data!$2:$2,Weekly!CL$9))))</f>
        <v>0.25106837606837606</v>
      </c>
      <c r="CM65" s="145">
        <f ca="1">(SUM(OFFSET(Data!$A$1,MATCH(($CH65&amp;$CI65),Data!$B:$B,0)-1,MATCH(Weekly!CM$9,Data!$2:$2,0)-1,1,COUNTIF(Data!$2:$2,Weekly!CM$9))))/(SUM(OFFSET(Data!$A$1,MATCH(($CH61&amp;$CI61),Data!$B:$B,0)-1,MATCH(Weekly!CM$9,Data!$2:$2,0)-1,1,COUNTIF(Data!$2:$2,Weekly!CM$9))))</f>
        <v>0.25414847161572052</v>
      </c>
      <c r="CN65" s="145">
        <f ca="1">(SUM(OFFSET(Data!$A$1,MATCH(($CH65&amp;$CI65),Data!$B:$B,0)-1,MATCH(Weekly!CN$9,Data!$2:$2,0)-1,1,COUNTIF(Data!$2:$2,Weekly!CN$9))))/(SUM(OFFSET(Data!$A$1,MATCH(($CH61&amp;$CI61),Data!$B:$B,0)-1,MATCH(Weekly!CN$9,Data!$2:$2,0)-1,1,COUNTIF(Data!$2:$2,Weekly!CN$9))))</f>
        <v>0.26214574898785425</v>
      </c>
      <c r="CO65" s="145">
        <f ca="1">(SUM(OFFSET(Data!$A$1,MATCH(($CH65&amp;$CI65),Data!$B:$B,0)-1,MATCH(Weekly!CO$9,Data!$2:$2,0)-1,1,COUNTIF(Data!$2:$2,Weekly!CO$9))))/(SUM(OFFSET(Data!$A$1,MATCH(($CH61&amp;$CI61),Data!$B:$B,0)-1,MATCH(Weekly!CO$9,Data!$2:$2,0)-1,1,COUNTIF(Data!$2:$2,Weekly!CO$9))))</f>
        <v>0.23829787234042554</v>
      </c>
      <c r="CP65" s="145">
        <f ca="1">(SUM(OFFSET(Data!$A$1,MATCH(($CH65&amp;$CI65),Data!$B:$B,0)-1,MATCH(Weekly!CP$9,Data!$2:$2,0)-1,1,COUNTIF(Data!$2:$2,Weekly!CP$9))))/(SUM(OFFSET(Data!$A$1,MATCH(($CH61&amp;$CI61),Data!$B:$B,0)-1,MATCH(Weekly!CP$9,Data!$2:$2,0)-1,1,COUNTIF(Data!$2:$2,Weekly!CP$9))))</f>
        <v>0.25079030558482612</v>
      </c>
      <c r="CQ65" s="145">
        <f ca="1">(SUM(OFFSET(Data!$A$1,MATCH(($CH65&amp;$CI65),Data!$B:$B,0)-1,MATCH(Weekly!CQ$9,Data!$2:$2,0)-1,1,COUNTIF(Data!$2:$2,Weekly!CQ$9))))/(SUM(OFFSET(Data!$A$1,MATCH(($CH61&amp;$CI61),Data!$B:$B,0)-1,MATCH(Weekly!CQ$9,Data!$2:$2,0)-1,1,COUNTIF(Data!$2:$2,Weekly!CQ$9))))</f>
        <v>0.2706333973128599</v>
      </c>
      <c r="CR65" s="145">
        <f ca="1">(SUM(OFFSET(Data!$A$1,MATCH(($CH65&amp;$CI65),Data!$B:$B,0)-1,MATCH(Weekly!CR$9,Data!$2:$2,0)-1,1,COUNTIF(Data!$2:$2,Weekly!CR$9))))/(SUM(OFFSET(Data!$A$1,MATCH(($CH61&amp;$CI61),Data!$B:$B,0)-1,MATCH(Weekly!CR$9,Data!$2:$2,0)-1,1,COUNTIF(Data!$2:$2,Weekly!CR$9))))</f>
        <v>0.21554770318021202</v>
      </c>
      <c r="CS65" s="145">
        <f ca="1">(SUM(OFFSET(Data!$A$1,MATCH(($CH65&amp;$CI65),Data!$B:$B,0)-1,MATCH(Weekly!CS$9,Data!$2:$2,0)-1,1,COUNTIF(Data!$2:$2,Weekly!CS$9))))/(SUM(OFFSET(Data!$A$1,MATCH(($CH61&amp;$CI61),Data!$B:$B,0)-1,MATCH(Weekly!CS$9,Data!$2:$2,0)-1,1,COUNTIF(Data!$2:$2,Weekly!CS$9))))</f>
        <v>0.16773276474769011</v>
      </c>
      <c r="CT65" s="145">
        <f ca="1">(SUM(OFFSET(Data!$A$1,MATCH(($CH65&amp;$CI65),Data!$B:$B,0)-1,MATCH(Weekly!CT$9,Data!$2:$2,0)-1,1,COUNTIF(Data!$2:$2,Weekly!CT$9))))/(SUM(OFFSET(Data!$A$1,MATCH(($CH61&amp;$CI61),Data!$B:$B,0)-1,MATCH(Weekly!CT$9,Data!$2:$2,0)-1,1,COUNTIF(Data!$2:$2,Weekly!CT$9))))</f>
        <v>0.20864661654135339</v>
      </c>
      <c r="CU65" s="145">
        <f ca="1">(SUM(OFFSET(Data!$A$1,MATCH(($CH65&amp;$CI65),Data!$B:$B,0)-1,MATCH(Weekly!CU$9,Data!$2:$2,0)-1,1,COUNTIF(Data!$2:$2,Weekly!CU$9))))/(SUM(OFFSET(Data!$A$1,MATCH(($CH61&amp;$CI61),Data!$B:$B,0)-1,MATCH(Weekly!CU$9,Data!$2:$2,0)-1,1,COUNTIF(Data!$2:$2,Weekly!CU$9))))</f>
        <v>0.2065063649222065</v>
      </c>
      <c r="CW65" s="12">
        <f t="shared" ca="1" si="443"/>
        <v>0.22692278776031877</v>
      </c>
      <c r="CX65" s="12">
        <f t="shared" ca="1" si="444"/>
        <v>0.25563061093957784</v>
      </c>
      <c r="CY65" s="12">
        <f t="shared" ca="1" si="461"/>
        <v>2.8707823179259073E-2</v>
      </c>
      <c r="CZ65" s="12">
        <f t="shared" ca="1" si="462"/>
        <v>0.27716147832402216</v>
      </c>
      <c r="DA65" s="12">
        <f t="shared" ca="1" si="463"/>
        <v>0.20539192037587445</v>
      </c>
      <c r="DB65" s="43"/>
      <c r="DC65" s="12">
        <f t="shared" ca="1" si="445"/>
        <v>2.8849795713378892E-2</v>
      </c>
      <c r="DD65" s="12">
        <f ca="1">SUMPRODUCT(CP65:CS65,CP$61:CS$61)/SUM(CP$61:CS$61)</f>
        <v>0.22487463589501902</v>
      </c>
      <c r="DE65" s="1"/>
    </row>
    <row r="66" spans="4:109" x14ac:dyDescent="0.35">
      <c r="D66" s="116" t="s">
        <v>479</v>
      </c>
      <c r="E66" s="53" t="str">
        <f ca="1">VLOOKUP($D66,'Metric Nature'!$C:$D,2,0)&amp;IF(($F66&lt;(BA66)),"Below",IF(($F66&gt;(AZ66)),"Above","Within"))</f>
        <v>NegativeWithin</v>
      </c>
      <c r="F66" s="55">
        <f t="shared" ca="1" si="411"/>
        <v>0.41387411895634968</v>
      </c>
      <c r="G66" s="55">
        <f t="shared" ca="1" si="412"/>
        <v>0.47591723178577638</v>
      </c>
      <c r="H66" s="55">
        <f t="shared" ca="1" si="446"/>
        <v>-0.13036534230253305</v>
      </c>
      <c r="I66" s="55">
        <f t="shared" ca="1" si="447"/>
        <v>0.40621933380275654</v>
      </c>
      <c r="J66" s="55">
        <f t="shared" ca="1" si="448"/>
        <v>1.8843970526794242E-2</v>
      </c>
      <c r="K66" s="48">
        <f t="shared" ca="1" si="413"/>
        <v>3.352099015257174E-2</v>
      </c>
      <c r="L66" s="56"/>
      <c r="M66" s="53" t="str">
        <f ca="1">VLOOKUP($D66,'Metric Nature'!$C:$D,2,0)&amp;IF(($N66&lt;(CA66)),"Below",IF(($N66&gt;(BZ66)),"Above","Within"))</f>
        <v>NegativeWithin</v>
      </c>
      <c r="N66" s="55">
        <f t="shared" ca="1" si="414"/>
        <v>0.42121161268669238</v>
      </c>
      <c r="O66" s="55">
        <f t="shared" ca="1" si="415"/>
        <v>0.4677716390423573</v>
      </c>
      <c r="P66" s="55">
        <f t="shared" ca="1" si="449"/>
        <v>-9.953580437451201E-2</v>
      </c>
      <c r="Q66" s="55">
        <f t="shared" ca="1" si="450"/>
        <v>0.40515317817127278</v>
      </c>
      <c r="R66" s="48">
        <f t="shared" ca="1" si="451"/>
        <v>3.9635464759037703E-2</v>
      </c>
      <c r="S66" s="48">
        <f t="shared" ca="1" si="416"/>
        <v>3.2004336605523195E-2</v>
      </c>
      <c r="T66" s="56"/>
      <c r="U66" s="53" t="str">
        <f ca="1">VLOOKUP($D66,'Metric Nature'!$C:$D,2,0)&amp;IF(($V66&lt;(DA66)),"Below",IF(($V66&gt;(CZ66)),"Above","Within"))</f>
        <v>NegativeWithin</v>
      </c>
      <c r="V66" s="55">
        <f t="shared" ca="1" si="417"/>
        <v>0.39332706766917291</v>
      </c>
      <c r="W66" s="55">
        <f t="shared" ca="1" si="418"/>
        <v>0.50106609808102343</v>
      </c>
      <c r="X66" s="78">
        <f t="shared" ca="1" si="452"/>
        <v>-0.21501959686450167</v>
      </c>
      <c r="Y66" s="55">
        <f t="shared" ca="1" si="453"/>
        <v>0.4085764137877862</v>
      </c>
      <c r="Z66" s="78">
        <f t="shared" ca="1" si="454"/>
        <v>-3.732311901521991E-2</v>
      </c>
      <c r="AA66" s="48">
        <f t="shared" ca="1" si="419"/>
        <v>4.3310201381604983E-2</v>
      </c>
      <c r="AB66" s="56"/>
      <c r="AC66" s="46" t="s">
        <v>480</v>
      </c>
      <c r="AI66" s="7" t="s">
        <v>54</v>
      </c>
      <c r="AJ66" s="145">
        <f ca="1">(SUM(OFFSET(Data!$A$1,MATCH(($AI66),Data!$C:$C,0)-1,MATCH(Weekly!AJ$9,Data!$2:$2,0)-1,2,COUNTIF(Data!$2:$2,Weekly!AJ$9))))/(SUM(OFFSET(Data!$A$1,MATCH(($AI61),Data!$C:$C,0)-1,MATCH(Weekly!AJ$9,Data!$2:$2,0)-1,2,COUNTIF(Data!$2:$2,Weekly!AJ$9))))</f>
        <v>0.40058765915768851</v>
      </c>
      <c r="AK66" s="145">
        <f ca="1">(SUM(OFFSET(Data!$A$1,MATCH(($AI66),Data!$C:$C,0)-1,MATCH(Weekly!AK$9,Data!$2:$2,0)-1,2,COUNTIF(Data!$2:$2,Weekly!AK$9))))/(SUM(OFFSET(Data!$A$1,MATCH(($AI61),Data!$C:$C,0)-1,MATCH(Weekly!AK$9,Data!$2:$2,0)-1,2,COUNTIF(Data!$2:$2,Weekly!AK$9))))</f>
        <v>0.37113402061855671</v>
      </c>
      <c r="AL66" s="145">
        <f ca="1">(SUM(OFFSET(Data!$A$1,MATCH(($AI66),Data!$C:$C,0)-1,MATCH(Weekly!AL$9,Data!$2:$2,0)-1,2,COUNTIF(Data!$2:$2,Weekly!AL$9))))/(SUM(OFFSET(Data!$A$1,MATCH(($AI61),Data!$C:$C,0)-1,MATCH(Weekly!AL$9,Data!$2:$2,0)-1,2,COUNTIF(Data!$2:$2,Weekly!AL$9))))</f>
        <v>0.36869436201780414</v>
      </c>
      <c r="AM66" s="145">
        <f ca="1">(SUM(OFFSET(Data!$A$1,MATCH(($AI66),Data!$C:$C,0)-1,MATCH(Weekly!AM$9,Data!$2:$2,0)-1,2,COUNTIF(Data!$2:$2,Weekly!AM$9))))/(SUM(OFFSET(Data!$A$1,MATCH(($AI61),Data!$C:$C,0)-1,MATCH(Weekly!AM$9,Data!$2:$2,0)-1,2,COUNTIF(Data!$2:$2,Weekly!AM$9))))</f>
        <v>0.37465291550971835</v>
      </c>
      <c r="AN66" s="145">
        <f ca="1">(SUM(OFFSET(Data!$A$1,MATCH(($AI66),Data!$C:$C,0)-1,MATCH(Weekly!AN$9,Data!$2:$2,0)-1,2,COUNTIF(Data!$2:$2,Weekly!AN$9))))/(SUM(OFFSET(Data!$A$1,MATCH(($AI61),Data!$C:$C,0)-1,MATCH(Weekly!AN$9,Data!$2:$2,0)-1,2,COUNTIF(Data!$2:$2,Weekly!AN$9))))</f>
        <v>0.37339256488192657</v>
      </c>
      <c r="AO66" s="145">
        <f ca="1">(SUM(OFFSET(Data!$A$1,MATCH(($AI66),Data!$C:$C,0)-1,MATCH(Weekly!AO$9,Data!$2:$2,0)-1,2,COUNTIF(Data!$2:$2,Weekly!AO$9))))/(SUM(OFFSET(Data!$A$1,MATCH(($AI61),Data!$C:$C,0)-1,MATCH(Weekly!AO$9,Data!$2:$2,0)-1,2,COUNTIF(Data!$2:$2,Weekly!AO$9))))</f>
        <v>0.35499537465309899</v>
      </c>
      <c r="AP66" s="145">
        <f ca="1">(SUM(OFFSET(Data!$A$1,MATCH(($AI66),Data!$C:$C,0)-1,MATCH(Weekly!AP$9,Data!$2:$2,0)-1,2,COUNTIF(Data!$2:$2,Weekly!AP$9))))/(SUM(OFFSET(Data!$A$1,MATCH(($AI61),Data!$C:$C,0)-1,MATCH(Weekly!AP$9,Data!$2:$2,0)-1,2,COUNTIF(Data!$2:$2,Weekly!AP$9))))</f>
        <v>0.36120481927710846</v>
      </c>
      <c r="AQ66" s="145">
        <f ca="1">(SUM(OFFSET(Data!$A$1,MATCH(($AI66),Data!$C:$C,0)-1,MATCH(Weekly!AQ$9,Data!$2:$2,0)-1,2,COUNTIF(Data!$2:$2,Weekly!AQ$9))))/(SUM(OFFSET(Data!$A$1,MATCH(($AI61),Data!$C:$C,0)-1,MATCH(Weekly!AQ$9,Data!$2:$2,0)-1,2,COUNTIF(Data!$2:$2,Weekly!AQ$9))))</f>
        <v>0.36786278492439628</v>
      </c>
      <c r="AR66" s="145">
        <f ca="1">(SUM(OFFSET(Data!$A$1,MATCH(($AI66),Data!$C:$C,0)-1,MATCH(Weekly!AR$9,Data!$2:$2,0)-1,2,COUNTIF(Data!$2:$2,Weekly!AR$9))))/(SUM(OFFSET(Data!$A$1,MATCH(($AI61),Data!$C:$C,0)-1,MATCH(Weekly!AR$9,Data!$2:$2,0)-1,2,COUNTIF(Data!$2:$2,Weekly!AR$9))))</f>
        <v>0.41066892464013549</v>
      </c>
      <c r="AS66" s="145">
        <f ca="1">(SUM(OFFSET(Data!$A$1,MATCH(($AI66),Data!$C:$C,0)-1,MATCH(Weekly!AS$9,Data!$2:$2,0)-1,2,COUNTIF(Data!$2:$2,Weekly!AS$9))))/(SUM(OFFSET(Data!$A$1,MATCH(($AI61),Data!$C:$C,0)-1,MATCH(Weekly!AS$9,Data!$2:$2,0)-1,2,COUNTIF(Data!$2:$2,Weekly!AS$9))))</f>
        <v>0.47591723178577638</v>
      </c>
      <c r="AT66" s="145">
        <f ca="1">(SUM(OFFSET(Data!$A$1,MATCH(($AI66),Data!$C:$C,0)-1,MATCH(Weekly!AT$9,Data!$2:$2,0)-1,2,COUNTIF(Data!$2:$2,Weekly!AT$9))))/(SUM(OFFSET(Data!$A$1,MATCH(($AI61),Data!$C:$C,0)-1,MATCH(Weekly!AT$9,Data!$2:$2,0)-1,2,COUNTIF(Data!$2:$2,Weekly!AT$9))))</f>
        <v>0.41387411895634968</v>
      </c>
      <c r="AU66" s="145">
        <f ca="1">(SUM(OFFSET(Data!$A$1,MATCH(($AI66),Data!$C:$C,0)-1,MATCH(Weekly!AU$9,Data!$2:$2,0)-1,2,COUNTIF(Data!$2:$2,Weekly!AU$9))))/(SUM(OFFSET(Data!$A$1,MATCH(($AI61),Data!$C:$C,0)-1,MATCH(Weekly!AU$9,Data!$2:$2,0)-1,2,COUNTIF(Data!$2:$2,Weekly!AU$9))))</f>
        <v>0.35298102981029811</v>
      </c>
      <c r="AV66" s="14"/>
      <c r="AW66" s="12">
        <f t="shared" ca="1" si="436"/>
        <v>0.36827857347110021</v>
      </c>
      <c r="AX66" s="12">
        <f t="shared" ca="1" si="437"/>
        <v>0.40562829189891203</v>
      </c>
      <c r="AY66" s="12">
        <f t="shared" ca="1" si="455"/>
        <v>3.7349718427811818E-2</v>
      </c>
      <c r="AZ66" s="12">
        <f t="shared" ca="1" si="456"/>
        <v>0.43364058071977091</v>
      </c>
      <c r="BA66" s="12">
        <f t="shared" ca="1" si="457"/>
        <v>0.34026628465024134</v>
      </c>
      <c r="BB66" s="14"/>
      <c r="BC66" s="12">
        <f t="shared" ca="1" si="438"/>
        <v>3.352099015257174E-2</v>
      </c>
      <c r="BD66" s="12">
        <f ca="1">SUMPRODUCT(AP66:AS66,AP$61:AS$61)/SUM(AP$61:AS$61)</f>
        <v>0.40621933380275654</v>
      </c>
      <c r="BE66" s="104"/>
      <c r="BF66" s="104"/>
      <c r="BG66" s="1"/>
      <c r="BH66" s="7" t="s">
        <v>54</v>
      </c>
      <c r="BI66" s="7" t="s">
        <v>3</v>
      </c>
      <c r="BJ66" s="145">
        <f ca="1">SUM(OFFSET(Data!$A$1,MATCH(($BH66&amp;$BI66),Data!$B:$B,0)-1,MATCH(Weekly!BJ$9,Data!$2:$2,0)-1,1,COUNTIF(Data!$2:$2,Weekly!BJ$9)))/SUM(OFFSET(Data!$A$1,MATCH(($BH61&amp;$BI61),Data!$B:$B,0)-1,MATCH(Weekly!BJ$9,Data!$2:$2,0)-1,1,COUNTIF(Data!$2:$2,Weekly!BJ$9)))</f>
        <v>0.40637958532695373</v>
      </c>
      <c r="BK66" s="145">
        <f ca="1">SUM(OFFSET(Data!$A$1,MATCH(($BH66&amp;$BI66),Data!$B:$B,0)-1,MATCH(Weekly!BK$9,Data!$2:$2,0)-1,1,COUNTIF(Data!$2:$2,Weekly!BK$9)))/SUM(OFFSET(Data!$A$1,MATCH(($BH61&amp;$BI61),Data!$B:$B,0)-1,MATCH(Weekly!BK$9,Data!$2:$2,0)-1,1,COUNTIF(Data!$2:$2,Weekly!BK$9)))</f>
        <v>0.3758023106546855</v>
      </c>
      <c r="BL66" s="145">
        <f ca="1">SUM(OFFSET(Data!$A$1,MATCH(($BH66&amp;$BI66),Data!$B:$B,0)-1,MATCH(Weekly!BL$9,Data!$2:$2,0)-1,1,COUNTIF(Data!$2:$2,Weekly!BL$9)))/SUM(OFFSET(Data!$A$1,MATCH(($BH61&amp;$BI61),Data!$B:$B,0)-1,MATCH(Weekly!BL$9,Data!$2:$2,0)-1,1,COUNTIF(Data!$2:$2,Weekly!BL$9)))</f>
        <v>0.36132561132561131</v>
      </c>
      <c r="BM66" s="145">
        <f ca="1">SUM(OFFSET(Data!$A$1,MATCH(($BH66&amp;$BI66),Data!$B:$B,0)-1,MATCH(Weekly!BM$9,Data!$2:$2,0)-1,1,COUNTIF(Data!$2:$2,Weekly!BM$9)))/SUM(OFFSET(Data!$A$1,MATCH(($BH61&amp;$BI61),Data!$B:$B,0)-1,MATCH(Weekly!BM$9,Data!$2:$2,0)-1,1,COUNTIF(Data!$2:$2,Weekly!BM$9)))</f>
        <v>0.38747754683089558</v>
      </c>
      <c r="BN66" s="145">
        <f ca="1">SUM(OFFSET(Data!$A$1,MATCH(($BH66&amp;$BI66),Data!$B:$B,0)-1,MATCH(Weekly!BN$9,Data!$2:$2,0)-1,1,COUNTIF(Data!$2:$2,Weekly!BN$9)))/SUM(OFFSET(Data!$A$1,MATCH(($BH61&amp;$BI61),Data!$B:$B,0)-1,MATCH(Weekly!BN$9,Data!$2:$2,0)-1,1,COUNTIF(Data!$2:$2,Weekly!BN$9)))</f>
        <v>0.37458193979933108</v>
      </c>
      <c r="BO66" s="145">
        <f ca="1">SUM(OFFSET(Data!$A$1,MATCH(($BH66&amp;$BI66),Data!$B:$B,0)-1,MATCH(Weekly!BO$9,Data!$2:$2,0)-1,1,COUNTIF(Data!$2:$2,Weekly!BO$9)))/SUM(OFFSET(Data!$A$1,MATCH(($BH61&amp;$BI61),Data!$B:$B,0)-1,MATCH(Weekly!BO$9,Data!$2:$2,0)-1,1,COUNTIF(Data!$2:$2,Weekly!BO$9)))</f>
        <v>0.35874704491725767</v>
      </c>
      <c r="BP66" s="145">
        <f ca="1">SUM(OFFSET(Data!$A$1,MATCH(($BH66&amp;$BI66),Data!$B:$B,0)-1,MATCH(Weekly!BP$9,Data!$2:$2,0)-1,1,COUNTIF(Data!$2:$2,Weekly!BP$9)))/SUM(OFFSET(Data!$A$1,MATCH(($BH61&amp;$BI61),Data!$B:$B,0)-1,MATCH(Weekly!BP$9,Data!$2:$2,0)-1,1,COUNTIF(Data!$2:$2,Weekly!BP$9)))</f>
        <v>0.3639487660106217</v>
      </c>
      <c r="BQ66" s="145">
        <f ca="1">SUM(OFFSET(Data!$A$1,MATCH(($BH66&amp;$BI66),Data!$B:$B,0)-1,MATCH(Weekly!BQ$9,Data!$2:$2,0)-1,1,COUNTIF(Data!$2:$2,Weekly!BQ$9)))/SUM(OFFSET(Data!$A$1,MATCH(($BH61&amp;$BI61),Data!$B:$B,0)-1,MATCH(Weekly!BQ$9,Data!$2:$2,0)-1,1,COUNTIF(Data!$2:$2,Weekly!BQ$9)))</f>
        <v>0.37002065506048981</v>
      </c>
      <c r="BR66" s="145">
        <f ca="1">SUM(OFFSET(Data!$A$1,MATCH(($BH66&amp;$BI66),Data!$B:$B,0)-1,MATCH(Weekly!BR$9,Data!$2:$2,0)-1,1,COUNTIF(Data!$2:$2,Weekly!BR$9)))/SUM(OFFSET(Data!$A$1,MATCH(($BH61&amp;$BI61),Data!$B:$B,0)-1,MATCH(Weekly!BR$9,Data!$2:$2,0)-1,1,COUNTIF(Data!$2:$2,Weekly!BR$9)))</f>
        <v>0.41063474387527837</v>
      </c>
      <c r="BS66" s="145">
        <f ca="1">SUM(OFFSET(Data!$A$1,MATCH(($BH66&amp;$BI66),Data!$B:$B,0)-1,MATCH(Weekly!BS$9,Data!$2:$2,0)-1,1,COUNTIF(Data!$2:$2,Weekly!BS$9)))/SUM(OFFSET(Data!$A$1,MATCH(($BH61&amp;$BI61),Data!$B:$B,0)-1,MATCH(Weekly!BS$9,Data!$2:$2,0)-1,1,COUNTIF(Data!$2:$2,Weekly!BS$9)))</f>
        <v>0.4677716390423573</v>
      </c>
      <c r="BT66" s="145">
        <f ca="1">SUM(OFFSET(Data!$A$1,MATCH(($BH66&amp;$BI66),Data!$B:$B,0)-1,MATCH(Weekly!BT$9,Data!$2:$2,0)-1,1,COUNTIF(Data!$2:$2,Weekly!BT$9)))/SUM(OFFSET(Data!$A$1,MATCH(($BH61&amp;$BI61),Data!$B:$B,0)-1,MATCH(Weekly!BT$9,Data!$2:$2,0)-1,1,COUNTIF(Data!$2:$2,Weekly!BT$9)))</f>
        <v>0.42121161268669238</v>
      </c>
      <c r="BU66" s="145">
        <f ca="1">SUM(OFFSET(Data!$A$1,MATCH(($BH66&amp;$BI66),Data!$B:$B,0)-1,MATCH(Weekly!BU$9,Data!$2:$2,0)-1,1,COUNTIF(Data!$2:$2,Weekly!BU$9)))/SUM(OFFSET(Data!$A$1,MATCH(($BH61&amp;$BI61),Data!$B:$B,0)-1,MATCH(Weekly!BU$9,Data!$2:$2,0)-1,1,COUNTIF(Data!$2:$2,Weekly!BU$9)))</f>
        <v>0.35367483296213809</v>
      </c>
      <c r="BV66" s="13"/>
      <c r="BW66" s="12">
        <f t="shared" ca="1" si="439"/>
        <v>0.36698471053555576</v>
      </c>
      <c r="BX66" s="12">
        <f t="shared" ca="1" si="440"/>
        <v>0.40850716460111602</v>
      </c>
      <c r="BY66" s="12">
        <f t="shared" ca="1" si="458"/>
        <v>4.1522454065560266E-2</v>
      </c>
      <c r="BZ66" s="12">
        <f t="shared" ca="1" si="459"/>
        <v>0.43964900515028621</v>
      </c>
      <c r="CA66" s="12">
        <f t="shared" ca="1" si="460"/>
        <v>0.33584286998638557</v>
      </c>
      <c r="CB66" s="43"/>
      <c r="CC66" s="12">
        <f t="shared" ca="1" si="442"/>
        <v>3.2004336605523195E-2</v>
      </c>
      <c r="CD66" s="12">
        <f ca="1">SUMPRODUCT(BP66:BS66,BP$61:BS$61)/SUM(BP$61:BS$61)</f>
        <v>0.40515317817127278</v>
      </c>
      <c r="CE66" s="104"/>
      <c r="CF66" s="104"/>
      <c r="CG66" s="1"/>
      <c r="CH66" s="7" t="s">
        <v>54</v>
      </c>
      <c r="CI66" s="7" t="s">
        <v>4</v>
      </c>
      <c r="CJ66" s="145">
        <f ca="1">(SUM(OFFSET(Data!$A$1,MATCH(($CH66&amp;$CI66),Data!$B:$B,0)-1,MATCH(Weekly!CJ$9,Data!$2:$2,0)-1,1,COUNTIF(Data!$2:$2,Weekly!CJ$9))))/(SUM(OFFSET(Data!$A$1,MATCH(($CH61&amp;$CI61),Data!$B:$B,0)-1,MATCH(Weekly!CJ$9,Data!$2:$2,0)-1,1,COUNTIF(Data!$2:$2,Weekly!CJ$9))))</f>
        <v>0.38145416227608009</v>
      </c>
      <c r="CK66" s="145">
        <f ca="1">(SUM(OFFSET(Data!$A$1,MATCH(($CH66&amp;$CI66),Data!$B:$B,0)-1,MATCH(Weekly!CK$9,Data!$2:$2,0)-1,1,COUNTIF(Data!$2:$2,Weekly!CK$9))))/(SUM(OFFSET(Data!$A$1,MATCH(($CH61&amp;$CI61),Data!$B:$B,0)-1,MATCH(Weekly!CK$9,Data!$2:$2,0)-1,1,COUNTIF(Data!$2:$2,Weekly!CK$9))))</f>
        <v>0.35594989561586637</v>
      </c>
      <c r="CL66" s="145">
        <f ca="1">(SUM(OFFSET(Data!$A$1,MATCH(($CH66&amp;$CI66),Data!$B:$B,0)-1,MATCH(Weekly!CL$9,Data!$2:$2,0)-1,1,COUNTIF(Data!$2:$2,Weekly!CL$9))))/(SUM(OFFSET(Data!$A$1,MATCH(($CH61&amp;$CI61),Data!$B:$B,0)-1,MATCH(Weekly!CL$9,Data!$2:$2,0)-1,1,COUNTIF(Data!$2:$2,Weekly!CL$9))))</f>
        <v>0.39316239316239315</v>
      </c>
      <c r="CM66" s="145">
        <f ca="1">(SUM(OFFSET(Data!$A$1,MATCH(($CH66&amp;$CI66),Data!$B:$B,0)-1,MATCH(Weekly!CM$9,Data!$2:$2,0)-1,1,COUNTIF(Data!$2:$2,Weekly!CM$9))))/(SUM(OFFSET(Data!$A$1,MATCH(($CH61&amp;$CI61),Data!$B:$B,0)-1,MATCH(Weekly!CM$9,Data!$2:$2,0)-1,1,COUNTIF(Data!$2:$2,Weekly!CM$9))))</f>
        <v>0.33100436681222706</v>
      </c>
      <c r="CN66" s="145">
        <f ca="1">(SUM(OFFSET(Data!$A$1,MATCH(($CH66&amp;$CI66),Data!$B:$B,0)-1,MATCH(Weekly!CN$9,Data!$2:$2,0)-1,1,COUNTIF(Data!$2:$2,Weekly!CN$9))))/(SUM(OFFSET(Data!$A$1,MATCH(($CH61&amp;$CI61),Data!$B:$B,0)-1,MATCH(Weekly!CN$9,Data!$2:$2,0)-1,1,COUNTIF(Data!$2:$2,Weekly!CN$9))))</f>
        <v>0.36943319838056682</v>
      </c>
      <c r="CO66" s="145">
        <f ca="1">(SUM(OFFSET(Data!$A$1,MATCH(($CH66&amp;$CI66),Data!$B:$B,0)-1,MATCH(Weekly!CO$9,Data!$2:$2,0)-1,1,COUNTIF(Data!$2:$2,Weekly!CO$9))))/(SUM(OFFSET(Data!$A$1,MATCH(($CH61&amp;$CI61),Data!$B:$B,0)-1,MATCH(Weekly!CO$9,Data!$2:$2,0)-1,1,COUNTIF(Data!$2:$2,Weekly!CO$9))))</f>
        <v>0.34148936170212768</v>
      </c>
      <c r="CP66" s="145">
        <f ca="1">(SUM(OFFSET(Data!$A$1,MATCH(($CH66&amp;$CI66),Data!$B:$B,0)-1,MATCH(Weekly!CP$9,Data!$2:$2,0)-1,1,COUNTIF(Data!$2:$2,Weekly!CP$9))))/(SUM(OFFSET(Data!$A$1,MATCH(($CH61&amp;$CI61),Data!$B:$B,0)-1,MATCH(Weekly!CP$9,Data!$2:$2,0)-1,1,COUNTIF(Data!$2:$2,Weekly!CP$9))))</f>
        <v>0.3519494204425711</v>
      </c>
      <c r="CQ66" s="145">
        <f ca="1">(SUM(OFFSET(Data!$A$1,MATCH(($CH66&amp;$CI66),Data!$B:$B,0)-1,MATCH(Weekly!CQ$9,Data!$2:$2,0)-1,1,COUNTIF(Data!$2:$2,Weekly!CQ$9))))/(SUM(OFFSET(Data!$A$1,MATCH(($CH61&amp;$CI61),Data!$B:$B,0)-1,MATCH(Weekly!CQ$9,Data!$2:$2,0)-1,1,COUNTIF(Data!$2:$2,Weekly!CQ$9))))</f>
        <v>0.36084452975047987</v>
      </c>
      <c r="CR66" s="145">
        <f ca="1">(SUM(OFFSET(Data!$A$1,MATCH(($CH66&amp;$CI66),Data!$B:$B,0)-1,MATCH(Weekly!CR$9,Data!$2:$2,0)-1,1,COUNTIF(Data!$2:$2,Weekly!CR$9))))/(SUM(OFFSET(Data!$A$1,MATCH(($CH61&amp;$CI61),Data!$B:$B,0)-1,MATCH(Weekly!CR$9,Data!$2:$2,0)-1,1,COUNTIF(Data!$2:$2,Weekly!CR$9))))</f>
        <v>0.41077738515901058</v>
      </c>
      <c r="CS66" s="145">
        <f ca="1">(SUM(OFFSET(Data!$A$1,MATCH(($CH66&amp;$CI66),Data!$B:$B,0)-1,MATCH(Weekly!CS$9,Data!$2:$2,0)-1,1,COUNTIF(Data!$2:$2,Weekly!CS$9))))/(SUM(OFFSET(Data!$A$1,MATCH(($CH61&amp;$CI61),Data!$B:$B,0)-1,MATCH(Weekly!CS$9,Data!$2:$2,0)-1,1,COUNTIF(Data!$2:$2,Weekly!CS$9))))</f>
        <v>0.50106609808102343</v>
      </c>
      <c r="CT66" s="145">
        <f ca="1">(SUM(OFFSET(Data!$A$1,MATCH(($CH66&amp;$CI66),Data!$B:$B,0)-1,MATCH(Weekly!CT$9,Data!$2:$2,0)-1,1,COUNTIF(Data!$2:$2,Weekly!CT$9))))/(SUM(OFFSET(Data!$A$1,MATCH(($CH61&amp;$CI61),Data!$B:$B,0)-1,MATCH(Weekly!CT$9,Data!$2:$2,0)-1,1,COUNTIF(Data!$2:$2,Weekly!CT$9))))</f>
        <v>0.39332706766917291</v>
      </c>
      <c r="CU66" s="145">
        <f ca="1">(SUM(OFFSET(Data!$A$1,MATCH(($CH66&amp;$CI66),Data!$B:$B,0)-1,MATCH(Weekly!CU$9,Data!$2:$2,0)-1,1,COUNTIF(Data!$2:$2,Weekly!CU$9))))/(SUM(OFFSET(Data!$A$1,MATCH(($CH61&amp;$CI61),Data!$B:$B,0)-1,MATCH(Weekly!CU$9,Data!$2:$2,0)-1,1,COUNTIF(Data!$2:$2,Weekly!CU$9))))</f>
        <v>0.35077793493635079</v>
      </c>
      <c r="CW66" s="12">
        <f t="shared" ca="1" si="443"/>
        <v>0.35394965802921874</v>
      </c>
      <c r="CX66" s="12">
        <f t="shared" ca="1" si="444"/>
        <v>0.39324473041578301</v>
      </c>
      <c r="CY66" s="12">
        <f t="shared" ca="1" si="461"/>
        <v>3.9295072386564267E-2</v>
      </c>
      <c r="CZ66" s="12">
        <f t="shared" ca="1" si="462"/>
        <v>0.42271603470570618</v>
      </c>
      <c r="DA66" s="12">
        <f t="shared" ca="1" si="463"/>
        <v>0.32447835373929557</v>
      </c>
      <c r="DB66" s="43"/>
      <c r="DC66" s="12">
        <f t="shared" ca="1" si="445"/>
        <v>4.3310201381604983E-2</v>
      </c>
      <c r="DD66" s="12">
        <f ca="1">SUMPRODUCT(CP66:CS66,CP$61:CS$61)/SUM(CP$61:CS$61)</f>
        <v>0.4085764137877862</v>
      </c>
      <c r="DE66" s="1"/>
    </row>
    <row r="67" spans="4:109" x14ac:dyDescent="0.35">
      <c r="D67" s="103" t="s">
        <v>484</v>
      </c>
      <c r="E67" s="53" t="str">
        <f ca="1">VLOOKUP($D67,'Metric Nature'!$C:$D,2,0)&amp;IF(($F67&lt;(BA67)),"Below",IF(($F67&gt;(AZ67)),"Above","Within"))</f>
        <v>NegativeBelow</v>
      </c>
      <c r="F67" s="55">
        <f t="shared" ca="1" si="411"/>
        <v>0.67475064350064351</v>
      </c>
      <c r="G67" s="55">
        <f t="shared" ca="1" si="412"/>
        <v>0.73624105668684647</v>
      </c>
      <c r="H67" s="55">
        <f t="shared" ca="1" si="446"/>
        <v>-8.3519402548555999E-2</v>
      </c>
      <c r="I67" s="55">
        <f t="shared" ca="1" si="447"/>
        <v>0.75455950540958272</v>
      </c>
      <c r="J67" s="55">
        <f t="shared" ca="1" si="448"/>
        <v>-0.10576881125580431</v>
      </c>
      <c r="K67" s="48">
        <f t="shared" ca="1" si="413"/>
        <v>2.9483473580885322E-2</v>
      </c>
      <c r="L67" s="56"/>
      <c r="M67" s="53" t="str">
        <f ca="1">VLOOKUP($D67,'Metric Nature'!$C:$D,2,0)&amp;IF(($N67&lt;(CA67)),"Below",IF(($N67&gt;(BZ67)),"Above","Within"))</f>
        <v>NegativeBelow</v>
      </c>
      <c r="N67" s="55">
        <f t="shared" ca="1" si="414"/>
        <v>0.7028374806762081</v>
      </c>
      <c r="O67" s="55">
        <f t="shared" ca="1" si="415"/>
        <v>0.75869347850238866</v>
      </c>
      <c r="P67" s="55">
        <f t="shared" ca="1" si="449"/>
        <v>-7.3621296885847301E-2</v>
      </c>
      <c r="Q67" s="55">
        <f t="shared" ca="1" si="450"/>
        <v>0.77575373975330753</v>
      </c>
      <c r="R67" s="48">
        <f t="shared" ca="1" si="451"/>
        <v>-9.3994080003129671E-2</v>
      </c>
      <c r="S67" s="48">
        <f t="shared" ca="1" si="416"/>
        <v>2.7714963937497325E-2</v>
      </c>
      <c r="T67" s="56"/>
      <c r="U67" s="53" t="str">
        <f ca="1">VLOOKUP($D67,'Metric Nature'!$C:$D,2,0)&amp;IF(($V67&lt;(DA67)),"Below",IF(($V67&gt;(CZ67)),"Above","Within"))</f>
        <v>NegativeBelow</v>
      </c>
      <c r="V67" s="55">
        <f t="shared" ca="1" si="417"/>
        <v>0.55768031594263145</v>
      </c>
      <c r="W67" s="55">
        <f t="shared" ca="1" si="418"/>
        <v>0.62993161493950556</v>
      </c>
      <c r="X67" s="78">
        <f t="shared" ca="1" si="452"/>
        <v>-0.11469705168522561</v>
      </c>
      <c r="Y67" s="55">
        <f t="shared" ca="1" si="453"/>
        <v>0.64782710098732799</v>
      </c>
      <c r="Z67" s="78">
        <f t="shared" ca="1" si="454"/>
        <v>-0.13915253762509677</v>
      </c>
      <c r="AA67" s="48">
        <f t="shared" ca="1" si="419"/>
        <v>3.1962341279226966E-2</v>
      </c>
      <c r="AB67" s="56"/>
      <c r="AC67" s="46" t="s">
        <v>485</v>
      </c>
      <c r="AI67" s="7" t="s">
        <v>55</v>
      </c>
      <c r="AJ67" s="145">
        <f ca="1">(SUM(OFFSET(Data!$A$1,MATCH(($AI67),Data!$C:$C,0)-1,MATCH(Weekly!AJ$9,Data!$2:$2,0)-1,2,COUNTIF(Data!$2:$2,Weekly!AJ$9))))/AJ$56</f>
        <v>0.72901599097604675</v>
      </c>
      <c r="AK67" s="145">
        <f ca="1">(SUM(OFFSET(Data!$A$1,MATCH(($AI67),Data!$C:$C,0)-1,MATCH(Weekly!AK$9,Data!$2:$2,0)-1,2,COUNTIF(Data!$2:$2,Weekly!AK$9))))/AK$56</f>
        <v>0.75169135125251418</v>
      </c>
      <c r="AL67" s="145">
        <f ca="1">(SUM(OFFSET(Data!$A$1,MATCH(($AI67),Data!$C:$C,0)-1,MATCH(Weekly!AL$9,Data!$2:$2,0)-1,2,COUNTIF(Data!$2:$2,Weekly!AL$9))))/AL$56</f>
        <v>0.7734072953437553</v>
      </c>
      <c r="AM67" s="145">
        <f ca="1">(SUM(OFFSET(Data!$A$1,MATCH(($AI67),Data!$C:$C,0)-1,MATCH(Weekly!AM$9,Data!$2:$2,0)-1,2,COUNTIF(Data!$2:$2,Weekly!AM$9))))/AM$56</f>
        <v>0.75174790743476116</v>
      </c>
      <c r="AN67" s="145">
        <f ca="1">(SUM(OFFSET(Data!$A$1,MATCH(($AI67),Data!$C:$C,0)-1,MATCH(Weekly!AN$9,Data!$2:$2,0)-1,2,COUNTIF(Data!$2:$2,Weekly!AN$9))))/AN$56</f>
        <v>0.75906940063091488</v>
      </c>
      <c r="AO67" s="145">
        <f ca="1">(SUM(OFFSET(Data!$A$1,MATCH(($AI67),Data!$C:$C,0)-1,MATCH(Weekly!AO$9,Data!$2:$2,0)-1,2,COUNTIF(Data!$2:$2,Weekly!AO$9))))/AO$56</f>
        <v>0.76698819852346822</v>
      </c>
      <c r="AP67" s="145">
        <f ca="1">(SUM(OFFSET(Data!$A$1,MATCH(($AI67),Data!$C:$C,0)-1,MATCH(Weekly!AP$9,Data!$2:$2,0)-1,2,COUNTIF(Data!$2:$2,Weekly!AP$9))))/AP$56</f>
        <v>0.77414965986394557</v>
      </c>
      <c r="AQ67" s="145">
        <f ca="1">(SUM(OFFSET(Data!$A$1,MATCH(($AI67),Data!$C:$C,0)-1,MATCH(Weekly!AQ$9,Data!$2:$2,0)-1,2,COUNTIF(Data!$2:$2,Weekly!AQ$9))))/AQ$56</f>
        <v>0.75724538432038568</v>
      </c>
      <c r="AR67" s="145">
        <f ca="1">(SUM(OFFSET(Data!$A$1,MATCH(($AI67),Data!$C:$C,0)-1,MATCH(Weekly!AR$9,Data!$2:$2,0)-1,2,COUNTIF(Data!$2:$2,Weekly!AR$9))))/AR$56</f>
        <v>0.75406080799666808</v>
      </c>
      <c r="AS67" s="145">
        <f ca="1">(SUM(OFFSET(Data!$A$1,MATCH(($AI67),Data!$C:$C,0)-1,MATCH(Weekly!AS$9,Data!$2:$2,0)-1,2,COUNTIF(Data!$2:$2,Weekly!AS$9))))/AS$56</f>
        <v>0.73624105668684647</v>
      </c>
      <c r="AT67" s="145">
        <f ca="1">(SUM(OFFSET(Data!$A$1,MATCH(($AI67),Data!$C:$C,0)-1,MATCH(Weekly!AT$9,Data!$2:$2,0)-1,2,COUNTIF(Data!$2:$2,Weekly!AT$9))))/AT$56</f>
        <v>0.67475064350064351</v>
      </c>
      <c r="AU67" s="145">
        <f ca="1">(SUM(OFFSET(Data!$A$1,MATCH(($AI67),Data!$C:$C,0)-1,MATCH(Weekly!AU$9,Data!$2:$2,0)-1,2,COUNTIF(Data!$2:$2,Weekly!AU$9))))/AU$56</f>
        <v>0.69472595656670111</v>
      </c>
      <c r="AV67" s="14"/>
      <c r="AW67" s="12">
        <f t="shared" ca="1" si="436"/>
        <v>0.74396620396968038</v>
      </c>
      <c r="AX67" s="12">
        <f t="shared" ca="1" si="437"/>
        <v>0.76302879957719161</v>
      </c>
      <c r="AY67" s="12">
        <f t="shared" ca="1" si="455"/>
        <v>1.9062595607511224E-2</v>
      </c>
      <c r="AZ67" s="12">
        <f t="shared" ca="1" si="456"/>
        <v>0.77732574628282503</v>
      </c>
      <c r="BA67" s="12">
        <f t="shared" ca="1" si="457"/>
        <v>0.72966925726404697</v>
      </c>
      <c r="BB67" s="14"/>
      <c r="BC67" s="12">
        <f t="shared" ca="1" si="438"/>
        <v>2.9483473580885322E-2</v>
      </c>
      <c r="BD67" s="12">
        <f ca="1">SUMPRODUCT(AP67:AS67,AP$56:AS$56)/SUM(AP$56:AS$56)</f>
        <v>0.75455950540958272</v>
      </c>
      <c r="BE67" s="104"/>
      <c r="BF67" s="104"/>
      <c r="BG67" s="1"/>
      <c r="BH67" s="7" t="s">
        <v>55</v>
      </c>
      <c r="BI67" s="7" t="s">
        <v>3</v>
      </c>
      <c r="BJ67" s="145">
        <f ca="1">(SUM(OFFSET(Data!$A$1,MATCH(($BH67&amp;$BI67),Data!$B:$B,0)-1,MATCH(Weekly!BJ$9,Data!$2:$2,0)-1,1,COUNTIF(Data!$2:$2,Weekly!BJ$9))))/BJ$56</f>
        <v>0.74797009405900794</v>
      </c>
      <c r="BK67" s="145">
        <f ca="1">(SUM(OFFSET(Data!$A$1,MATCH(($BH67&amp;$BI67),Data!$B:$B,0)-1,MATCH(Weekly!BK$9,Data!$2:$2,0)-1,1,COUNTIF(Data!$2:$2,Weekly!BK$9))))/BK$56</f>
        <v>0.76952662721893494</v>
      </c>
      <c r="BL67" s="145">
        <f ca="1">(SUM(OFFSET(Data!$A$1,MATCH(($BH67&amp;$BI67),Data!$B:$B,0)-1,MATCH(Weekly!BL$9,Data!$2:$2,0)-1,1,COUNTIF(Data!$2:$2,Weekly!BL$9))))/BL$56</f>
        <v>0.79378980891719741</v>
      </c>
      <c r="BM67" s="145">
        <f ca="1">(SUM(OFFSET(Data!$A$1,MATCH(($BH67&amp;$BI67),Data!$B:$B,0)-1,MATCH(Weekly!BM$9,Data!$2:$2,0)-1,1,COUNTIF(Data!$2:$2,Weekly!BM$9))))/BM$56</f>
        <v>0.77181168755123553</v>
      </c>
      <c r="BN67" s="145">
        <f ca="1">(SUM(OFFSET(Data!$A$1,MATCH(($BH67&amp;$BI67),Data!$B:$B,0)-1,MATCH(Weekly!BN$9,Data!$2:$2,0)-1,1,COUNTIF(Data!$2:$2,Weekly!BN$9))))/BN$56</f>
        <v>0.77926174496644296</v>
      </c>
      <c r="BO67" s="145">
        <f ca="1">(SUM(OFFSET(Data!$A$1,MATCH(($BH67&amp;$BI67),Data!$B:$B,0)-1,MATCH(Weekly!BO$9,Data!$2:$2,0)-1,1,COUNTIF(Data!$2:$2,Weekly!BO$9))))/BO$56</f>
        <v>0.78418367346938778</v>
      </c>
      <c r="BP67" s="145">
        <f ca="1">(SUM(OFFSET(Data!$A$1,MATCH(($BH67&amp;$BI67),Data!$B:$B,0)-1,MATCH(Weekly!BP$9,Data!$2:$2,0)-1,1,COUNTIF(Data!$2:$2,Weekly!BP$9))))/BP$56</f>
        <v>0.79225077881619943</v>
      </c>
      <c r="BQ67" s="145">
        <f ca="1">(SUM(OFFSET(Data!$A$1,MATCH(($BH67&amp;$BI67),Data!$B:$B,0)-1,MATCH(Weekly!BQ$9,Data!$2:$2,0)-1,1,COUNTIF(Data!$2:$2,Weekly!BQ$9))))/BQ$56</f>
        <v>0.77865586832995881</v>
      </c>
      <c r="BR67" s="145">
        <f ca="1">(SUM(OFFSET(Data!$A$1,MATCH(($BH67&amp;$BI67),Data!$B:$B,0)-1,MATCH(Weekly!BR$9,Data!$2:$2,0)-1,1,COUNTIF(Data!$2:$2,Weekly!BR$9))))/BR$56</f>
        <v>0.77628300946686601</v>
      </c>
      <c r="BS67" s="145">
        <f ca="1">(SUM(OFFSET(Data!$A$1,MATCH(($BH67&amp;$BI67),Data!$B:$B,0)-1,MATCH(Weekly!BS$9,Data!$2:$2,0)-1,1,COUNTIF(Data!$2:$2,Weekly!BS$9))))/BS$56</f>
        <v>0.75869347850238866</v>
      </c>
      <c r="BT67" s="145">
        <f ca="1">(SUM(OFFSET(Data!$A$1,MATCH(($BH67&amp;$BI67),Data!$B:$B,0)-1,MATCH(Weekly!BT$9,Data!$2:$2,0)-1,1,COUNTIF(Data!$2:$2,Weekly!BT$9))))/BT$56</f>
        <v>0.7028374806762081</v>
      </c>
      <c r="BU67" s="145">
        <f ca="1">(SUM(OFFSET(Data!$A$1,MATCH(($BH67&amp;$BI67),Data!$B:$B,0)-1,MATCH(Weekly!BU$9,Data!$2:$2,0)-1,1,COUNTIF(Data!$2:$2,Weekly!BU$9))))/BU$56</f>
        <v>0.71492063492063496</v>
      </c>
      <c r="BV67" s="13"/>
      <c r="BW67" s="12">
        <f t="shared" ca="1" si="439"/>
        <v>0.7641100528606618</v>
      </c>
      <c r="BX67" s="12">
        <f t="shared" ca="1" si="440"/>
        <v>0.78172270921791531</v>
      </c>
      <c r="BY67" s="12">
        <f t="shared" ca="1" si="458"/>
        <v>1.7612656357253509E-2</v>
      </c>
      <c r="BZ67" s="12">
        <f t="shared" ca="1" si="459"/>
        <v>0.79493220148585542</v>
      </c>
      <c r="CA67" s="12">
        <f t="shared" ca="1" si="460"/>
        <v>0.7509005605927217</v>
      </c>
      <c r="CB67" s="43"/>
      <c r="CC67" s="12">
        <f t="shared" ca="1" si="442"/>
        <v>2.7714963937497325E-2</v>
      </c>
      <c r="CD67" s="12">
        <f ca="1">SUMPRODUCT(BP67:BS67,BP$56:BS$56)/SUM(BP$56:BS$56)</f>
        <v>0.77575373975330753</v>
      </c>
      <c r="CE67" s="104"/>
      <c r="CF67" s="104"/>
      <c r="CG67" s="1"/>
      <c r="CH67" s="7" t="s">
        <v>55</v>
      </c>
      <c r="CI67" s="7" t="s">
        <v>4</v>
      </c>
      <c r="CJ67" s="145">
        <f ca="1">(SUM(OFFSET(Data!$A$1,MATCH(($CH67&amp;$CI67),Data!$B:$B,0)-1,MATCH(Weekly!CJ$9,Data!$2:$2,0)-1,1,COUNTIF(Data!$2:$2,Weekly!CJ$9))))/CJ$56</f>
        <v>0.63943768996960482</v>
      </c>
      <c r="CK67" s="145">
        <f ca="1">(SUM(OFFSET(Data!$A$1,MATCH(($CH67&amp;$CI67),Data!$B:$B,0)-1,MATCH(Weekly!CK$9,Data!$2:$2,0)-1,1,COUNTIF(Data!$2:$2,Weekly!CK$9))))/CK$56</f>
        <v>0.66816764807758922</v>
      </c>
      <c r="CL67" s="145">
        <f ca="1">(SUM(OFFSET(Data!$A$1,MATCH(($CH67&amp;$CI67),Data!$B:$B,0)-1,MATCH(Weekly!CL$9,Data!$2:$2,0)-1,1,COUNTIF(Data!$2:$2,Weekly!CL$9))))/CL$56</f>
        <v>0.66270270270270271</v>
      </c>
      <c r="CM67" s="145">
        <f ca="1">(SUM(OFFSET(Data!$A$1,MATCH(($CH67&amp;$CI67),Data!$B:$B,0)-1,MATCH(Weekly!CM$9,Data!$2:$2,0)-1,1,COUNTIF(Data!$2:$2,Weekly!CM$9))))/CM$56</f>
        <v>0.64573019801980203</v>
      </c>
      <c r="CN67" s="145">
        <f ca="1">(SUM(OFFSET(Data!$A$1,MATCH(($CH67&amp;$CI67),Data!$B:$B,0)-1,MATCH(Weekly!CN$9,Data!$2:$2,0)-1,1,COUNTIF(Data!$2:$2,Weekly!CN$9))))/CN$56</f>
        <v>0.65357643758765782</v>
      </c>
      <c r="CO67" s="145">
        <f ca="1">(SUM(OFFSET(Data!$A$1,MATCH(($CH67&amp;$CI67),Data!$B:$B,0)-1,MATCH(Weekly!CO$9,Data!$2:$2,0)-1,1,COUNTIF(Data!$2:$2,Weekly!CO$9))))/CO$56</f>
        <v>0.67327076816127907</v>
      </c>
      <c r="CP67" s="145">
        <f ca="1">(SUM(OFFSET(Data!$A$1,MATCH(($CH67&amp;$CI67),Data!$B:$B,0)-1,MATCH(Weekly!CP$9,Data!$2:$2,0)-1,1,COUNTIF(Data!$2:$2,Weekly!CP$9))))/CP$56</f>
        <v>0.68014829794405118</v>
      </c>
      <c r="CQ67" s="145">
        <f ca="1">(SUM(OFFSET(Data!$A$1,MATCH(($CH67&amp;$CI67),Data!$B:$B,0)-1,MATCH(Weekly!CQ$9,Data!$2:$2,0)-1,1,COUNTIF(Data!$2:$2,Weekly!CQ$9))))/CQ$56</f>
        <v>0.64581917063222294</v>
      </c>
      <c r="CR67" s="145">
        <f ca="1">(SUM(OFFSET(Data!$A$1,MATCH(($CH67&amp;$CI67),Data!$B:$B,0)-1,MATCH(Weekly!CR$9,Data!$2:$2,0)-1,1,COUNTIF(Data!$2:$2,Weekly!CR$9))))/CR$56</f>
        <v>0.6408629441624365</v>
      </c>
      <c r="CS67" s="145">
        <f ca="1">(SUM(OFFSET(Data!$A$1,MATCH(($CH67&amp;$CI67),Data!$B:$B,0)-1,MATCH(Weekly!CS$9,Data!$2:$2,0)-1,1,COUNTIF(Data!$2:$2,Weekly!CS$9))))/CS$56</f>
        <v>0.62993161493950556</v>
      </c>
      <c r="CT67" s="145">
        <f ca="1">(SUM(OFFSET(Data!$A$1,MATCH(($CH67&amp;$CI67),Data!$B:$B,0)-1,MATCH(Weekly!CT$9,Data!$2:$2,0)-1,1,COUNTIF(Data!$2:$2,Weekly!CT$9))))/CT$56</f>
        <v>0.55768031594263145</v>
      </c>
      <c r="CU67" s="145">
        <f ca="1">(SUM(OFFSET(Data!$A$1,MATCH(($CH67&amp;$CI67),Data!$B:$B,0)-1,MATCH(Weekly!CU$9,Data!$2:$2,0)-1,1,COUNTIF(Data!$2:$2,Weekly!CU$9))))/CU$56</f>
        <v>0.60612813370473539</v>
      </c>
      <c r="CW67" s="12">
        <f t="shared" ca="1" si="443"/>
        <v>0.64015031706602066</v>
      </c>
      <c r="CX67" s="12">
        <f t="shared" ca="1" si="444"/>
        <v>0.66543517539014596</v>
      </c>
      <c r="CY67" s="12">
        <f t="shared" ca="1" si="461"/>
        <v>2.5284858324125303E-2</v>
      </c>
      <c r="CZ67" s="12">
        <f t="shared" ca="1" si="462"/>
        <v>0.68439881913323997</v>
      </c>
      <c r="DA67" s="12">
        <f t="shared" ca="1" si="463"/>
        <v>0.62118667332292665</v>
      </c>
      <c r="DB67" s="43"/>
      <c r="DC67" s="12">
        <f t="shared" ca="1" si="445"/>
        <v>3.1962341279226966E-2</v>
      </c>
      <c r="DD67" s="12">
        <f ca="1">SUMPRODUCT(CP67:CS67,CP$56:CS$56)/SUM(CP$56:CS$56)</f>
        <v>0.64782710098732799</v>
      </c>
      <c r="DE67" s="1"/>
    </row>
    <row r="68" spans="4:109" x14ac:dyDescent="0.35">
      <c r="D68" s="114" t="s">
        <v>445</v>
      </c>
      <c r="E68" s="53" t="str">
        <f ca="1">VLOOKUP($D68,'Metric Nature'!$C:$D,2,0)&amp;IF(($F68&lt;(BA68)),"Below",IF(($F68&gt;(AZ68)),"Above","Within"))</f>
        <v>PositiveAbove</v>
      </c>
      <c r="F68" s="55">
        <f t="shared" ca="1" si="411"/>
        <v>0.31471657626512489</v>
      </c>
      <c r="G68" s="55">
        <f t="shared" ca="1" si="412"/>
        <v>0.27820345106833616</v>
      </c>
      <c r="H68" s="55">
        <f t="shared" ca="1" si="446"/>
        <v>0.13124612601523722</v>
      </c>
      <c r="I68" s="55">
        <f t="shared" ca="1" si="447"/>
        <v>0.26801975231445802</v>
      </c>
      <c r="J68" s="55">
        <f t="shared" ca="1" si="448"/>
        <v>0.17422903926826691</v>
      </c>
      <c r="K68" s="48">
        <f t="shared" ca="1" si="413"/>
        <v>2.5357713825027151E-2</v>
      </c>
      <c r="L68" s="56"/>
      <c r="M68" s="53" t="str">
        <f ca="1">VLOOKUP($D68,'Metric Nature'!$C:$D,2,0)&amp;IF(($N68&lt;(CA68)),"Below",IF(($N68&gt;(BZ68)),"Above","Within"))</f>
        <v>PositiveAbove</v>
      </c>
      <c r="N68" s="55">
        <f t="shared" ca="1" si="414"/>
        <v>0.28842060451255852</v>
      </c>
      <c r="O68" s="55">
        <f t="shared" ca="1" si="415"/>
        <v>0.25208668911992971</v>
      </c>
      <c r="P68" s="55">
        <f t="shared" ca="1" si="449"/>
        <v>0.14413262167659724</v>
      </c>
      <c r="Q68" s="55">
        <f t="shared" ca="1" si="450"/>
        <v>0.23862512606568106</v>
      </c>
      <c r="R68" s="48">
        <f t="shared" ca="1" si="451"/>
        <v>0.20867659356697985</v>
      </c>
      <c r="S68" s="48">
        <f t="shared" ca="1" si="416"/>
        <v>2.6970718288209027E-2</v>
      </c>
      <c r="T68" s="56"/>
      <c r="U68" s="53" t="str">
        <f ca="1">VLOOKUP($D68,'Metric Nature'!$C:$D,2,0)&amp;IF(($V68&lt;(DA68)),"Below",IF(($V68&gt;(CZ68)),"Above","Within"))</f>
        <v>PositiveWithin</v>
      </c>
      <c r="V68" s="55">
        <f t="shared" ca="1" si="417"/>
        <v>0.45285128587402163</v>
      </c>
      <c r="W68" s="55">
        <f t="shared" ca="1" si="418"/>
        <v>0.42713987473903969</v>
      </c>
      <c r="X68" s="78">
        <f t="shared" ca="1" si="452"/>
        <v>6.0194359402034922E-2</v>
      </c>
      <c r="Y68" s="55">
        <f t="shared" ca="1" si="453"/>
        <v>0.44651649155919071</v>
      </c>
      <c r="Z68" s="78">
        <f t="shared" ca="1" si="454"/>
        <v>1.4187145233338305E-2</v>
      </c>
      <c r="AA68" s="48">
        <f t="shared" ca="1" si="419"/>
        <v>2.181495220828825E-2</v>
      </c>
      <c r="AB68" s="56"/>
      <c r="AC68" s="46" t="s">
        <v>488</v>
      </c>
      <c r="AI68" s="7" t="s">
        <v>56</v>
      </c>
      <c r="AJ68" s="145">
        <f ca="1">(SUM(OFFSET(Data!$A$1,MATCH(($AI68),Data!$C:$C,0)-1,MATCH(Weekly!AJ$9,Data!$2:$2,0)-1,2,COUNTIF(Data!$2:$2,Weekly!AJ$9))))/(SUM(OFFSET(Data!$A$1,MATCH(($AI67),Data!$C:$C,0)-1,MATCH(Weekly!AJ$9,Data!$2:$2,0)-1,2,COUNTIF(Data!$2:$2,Weekly!AJ$9))))</f>
        <v>0.28706653317557113</v>
      </c>
      <c r="AK68" s="145">
        <f ca="1">(SUM(OFFSET(Data!$A$1,MATCH(($AI68),Data!$C:$C,0)-1,MATCH(Weekly!AK$9,Data!$2:$2,0)-1,2,COUNTIF(Data!$2:$2,Weekly!AK$9))))/(SUM(OFFSET(Data!$A$1,MATCH(($AI67),Data!$C:$C,0)-1,MATCH(Weekly!AK$9,Data!$2:$2,0)-1,2,COUNTIF(Data!$2:$2,Weekly!AK$9))))</f>
        <v>0.32400875699343223</v>
      </c>
      <c r="AL68" s="145">
        <f ca="1">(SUM(OFFSET(Data!$A$1,MATCH(($AI68),Data!$C:$C,0)-1,MATCH(Weekly!AL$9,Data!$2:$2,0)-1,2,COUNTIF(Data!$2:$2,Weekly!AL$9))))/(SUM(OFFSET(Data!$A$1,MATCH(($AI67),Data!$C:$C,0)-1,MATCH(Weekly!AL$9,Data!$2:$2,0)-1,2,COUNTIF(Data!$2:$2,Weekly!AL$9))))</f>
        <v>0.26356589147286824</v>
      </c>
      <c r="AM68" s="145">
        <f ca="1">(SUM(OFFSET(Data!$A$1,MATCH(($AI68),Data!$C:$C,0)-1,MATCH(Weekly!AM$9,Data!$2:$2,0)-1,2,COUNTIF(Data!$2:$2,Weekly!AM$9))))/(SUM(OFFSET(Data!$A$1,MATCH(($AI67),Data!$C:$C,0)-1,MATCH(Weekly!AM$9,Data!$2:$2,0)-1,2,COUNTIF(Data!$2:$2,Weekly!AM$9))))</f>
        <v>0.27429918784385643</v>
      </c>
      <c r="AN68" s="145">
        <f ca="1">(SUM(OFFSET(Data!$A$1,MATCH(($AI68),Data!$C:$C,0)-1,MATCH(Weekly!AN$9,Data!$2:$2,0)-1,2,COUNTIF(Data!$2:$2,Weekly!AN$9))))/(SUM(OFFSET(Data!$A$1,MATCH(($AI67),Data!$C:$C,0)-1,MATCH(Weekly!AN$9,Data!$2:$2,0)-1,2,COUNTIF(Data!$2:$2,Weekly!AN$9))))</f>
        <v>0.25714285714285712</v>
      </c>
      <c r="AO68" s="145">
        <f ca="1">(SUM(OFFSET(Data!$A$1,MATCH(($AI68),Data!$C:$C,0)-1,MATCH(Weekly!AO$9,Data!$2:$2,0)-1,2,COUNTIF(Data!$2:$2,Weekly!AO$9))))/(SUM(OFFSET(Data!$A$1,MATCH(($AI67),Data!$C:$C,0)-1,MATCH(Weekly!AO$9,Data!$2:$2,0)-1,2,COUNTIF(Data!$2:$2,Weekly!AO$9))))</f>
        <v>0.2526522869388042</v>
      </c>
      <c r="AP68" s="145">
        <f ca="1">(SUM(OFFSET(Data!$A$1,MATCH(($AI68),Data!$C:$C,0)-1,MATCH(Weekly!AP$9,Data!$2:$2,0)-1,2,COUNTIF(Data!$2:$2,Weekly!AP$9))))/(SUM(OFFSET(Data!$A$1,MATCH(($AI67),Data!$C:$C,0)-1,MATCH(Weekly!AP$9,Data!$2:$2,0)-1,2,COUNTIF(Data!$2:$2,Weekly!AP$9))))</f>
        <v>0.25560632688927942</v>
      </c>
      <c r="AQ68" s="145">
        <f ca="1">(SUM(OFFSET(Data!$A$1,MATCH(($AI68),Data!$C:$C,0)-1,MATCH(Weekly!AQ$9,Data!$2:$2,0)-1,2,COUNTIF(Data!$2:$2,Weekly!AQ$9))))/(SUM(OFFSET(Data!$A$1,MATCH(($AI67),Data!$C:$C,0)-1,MATCH(Weekly!AQ$9,Data!$2:$2,0)-1,2,COUNTIF(Data!$2:$2,Weekly!AQ$9))))</f>
        <v>0.27789031978006079</v>
      </c>
      <c r="AR68" s="145">
        <f ca="1">(SUM(OFFSET(Data!$A$1,MATCH(($AI68),Data!$C:$C,0)-1,MATCH(Weekly!AR$9,Data!$2:$2,0)-1,2,COUNTIF(Data!$2:$2,Weekly!AR$9))))/(SUM(OFFSET(Data!$A$1,MATCH(($AI67),Data!$C:$C,0)-1,MATCH(Weekly!AR$9,Data!$2:$2,0)-1,2,COUNTIF(Data!$2:$2,Weekly!AR$9))))</f>
        <v>0.26090858878762774</v>
      </c>
      <c r="AS68" s="145">
        <f ca="1">(SUM(OFFSET(Data!$A$1,MATCH(($AI68),Data!$C:$C,0)-1,MATCH(Weekly!AS$9,Data!$2:$2,0)-1,2,COUNTIF(Data!$2:$2,Weekly!AS$9))))/(SUM(OFFSET(Data!$A$1,MATCH(($AI67),Data!$C:$C,0)-1,MATCH(Weekly!AS$9,Data!$2:$2,0)-1,2,COUNTIF(Data!$2:$2,Weekly!AS$9))))</f>
        <v>0.27820345106833616</v>
      </c>
      <c r="AT68" s="145">
        <f ca="1">(SUM(OFFSET(Data!$A$1,MATCH(($AI68),Data!$C:$C,0)-1,MATCH(Weekly!AT$9,Data!$2:$2,0)-1,2,COUNTIF(Data!$2:$2,Weekly!AT$9))))/(SUM(OFFSET(Data!$A$1,MATCH(($AI67),Data!$C:$C,0)-1,MATCH(Weekly!AT$9,Data!$2:$2,0)-1,2,COUNTIF(Data!$2:$2,Weekly!AT$9))))</f>
        <v>0.31471657626512489</v>
      </c>
      <c r="AU68" s="145">
        <f ca="1">(SUM(OFFSET(Data!$A$1,MATCH(($AI68),Data!$C:$C,0)-1,MATCH(Weekly!AU$9,Data!$2:$2,0)-1,2,COUNTIF(Data!$2:$2,Weekly!AU$9))))/(SUM(OFFSET(Data!$A$1,MATCH(($AI67),Data!$C:$C,0)-1,MATCH(Weekly!AU$9,Data!$2:$2,0)-1,2,COUNTIF(Data!$2:$2,Weekly!AU$9))))</f>
        <v>0.32465019350997321</v>
      </c>
      <c r="AV68" s="14"/>
      <c r="AW68" s="12">
        <f t="shared" ca="1" si="436"/>
        <v>0.2590257229652424</v>
      </c>
      <c r="AX68" s="12">
        <f t="shared" ca="1" si="437"/>
        <v>0.28263499212195364</v>
      </c>
      <c r="AY68" s="12">
        <f t="shared" ca="1" si="455"/>
        <v>2.3609269156711243E-2</v>
      </c>
      <c r="AZ68" s="12">
        <f t="shared" ca="1" si="456"/>
        <v>0.3003419439894871</v>
      </c>
      <c r="BA68" s="12">
        <f t="shared" ca="1" si="457"/>
        <v>0.24131877109770897</v>
      </c>
      <c r="BB68" s="14"/>
      <c r="BC68" s="12">
        <f t="shared" ca="1" si="438"/>
        <v>2.5357713825027151E-2</v>
      </c>
      <c r="BD68" s="12">
        <f ca="1">SUMPRODUCT(AP68:AS68,AP$67:AS$67)/SUM(AP$67:AS$67)</f>
        <v>0.26801975231445802</v>
      </c>
      <c r="BE68" s="104"/>
      <c r="BF68" s="104"/>
      <c r="BG68" s="1"/>
      <c r="BH68" s="7" t="s">
        <v>56</v>
      </c>
      <c r="BI68" s="7" t="s">
        <v>3</v>
      </c>
      <c r="BJ68" s="145">
        <f ca="1">SUM(OFFSET(Data!$A$1,MATCH(($BH68&amp;$BI68),Data!$B:$B,0)-1,MATCH(Weekly!BJ$9,Data!$2:$2,0)-1,1,COUNTIF(Data!$2:$2,Weekly!BJ$9)))/SUM(OFFSET(Data!$A$1,MATCH(($BH67&amp;$BI67),Data!$B:$B,0)-1,MATCH(Weekly!BJ$9,Data!$2:$2,0)-1,1,COUNTIF(Data!$2:$2,Weekly!BJ$9)))</f>
        <v>0.2607480653482373</v>
      </c>
      <c r="BK68" s="145">
        <f ca="1">SUM(OFFSET(Data!$A$1,MATCH(($BH68&amp;$BI68),Data!$B:$B,0)-1,MATCH(Weekly!BK$9,Data!$2:$2,0)-1,1,COUNTIF(Data!$2:$2,Weekly!BK$9)))/SUM(OFFSET(Data!$A$1,MATCH(($BH67&amp;$BI67),Data!$B:$B,0)-1,MATCH(Weekly!BK$9,Data!$2:$2,0)-1,1,COUNTIF(Data!$2:$2,Weekly!BK$9)))</f>
        <v>0.29652056901191848</v>
      </c>
      <c r="BL68" s="145">
        <f ca="1">SUM(OFFSET(Data!$A$1,MATCH(($BH68&amp;$BI68),Data!$B:$B,0)-1,MATCH(Weekly!BL$9,Data!$2:$2,0)-1,1,COUNTIF(Data!$2:$2,Weekly!BL$9)))/SUM(OFFSET(Data!$A$1,MATCH(($BH67&amp;$BI67),Data!$B:$B,0)-1,MATCH(Weekly!BL$9,Data!$2:$2,0)-1,1,COUNTIF(Data!$2:$2,Weekly!BL$9)))</f>
        <v>0.23879973253092612</v>
      </c>
      <c r="BM68" s="145">
        <f ca="1">SUM(OFFSET(Data!$A$1,MATCH(($BH68&amp;$BI68),Data!$B:$B,0)-1,MATCH(Weekly!BM$9,Data!$2:$2,0)-1,1,COUNTIF(Data!$2:$2,Weekly!BM$9)))/SUM(OFFSET(Data!$A$1,MATCH(($BH67&amp;$BI67),Data!$B:$B,0)-1,MATCH(Weekly!BM$9,Data!$2:$2,0)-1,1,COUNTIF(Data!$2:$2,Weekly!BM$9)))</f>
        <v>0.25081556786283288</v>
      </c>
      <c r="BN68" s="145">
        <f ca="1">SUM(OFFSET(Data!$A$1,MATCH(($BH68&amp;$BI68),Data!$B:$B,0)-1,MATCH(Weekly!BN$9,Data!$2:$2,0)-1,1,COUNTIF(Data!$2:$2,Weekly!BN$9)))/SUM(OFFSET(Data!$A$1,MATCH(($BH67&amp;$BI67),Data!$B:$B,0)-1,MATCH(Weekly!BN$9,Data!$2:$2,0)-1,1,COUNTIF(Data!$2:$2,Weekly!BN$9)))</f>
        <v>0.22978210317802084</v>
      </c>
      <c r="BO68" s="145">
        <f ca="1">SUM(OFFSET(Data!$A$1,MATCH(($BH68&amp;$BI68),Data!$B:$B,0)-1,MATCH(Weekly!BO$9,Data!$2:$2,0)-1,1,COUNTIF(Data!$2:$2,Weekly!BO$9)))/SUM(OFFSET(Data!$A$1,MATCH(($BH67&amp;$BI67),Data!$B:$B,0)-1,MATCH(Weekly!BO$9,Data!$2:$2,0)-1,1,COUNTIF(Data!$2:$2,Weekly!BO$9)))</f>
        <v>0.2263337670787248</v>
      </c>
      <c r="BP68" s="145">
        <f ca="1">SUM(OFFSET(Data!$A$1,MATCH(($BH68&amp;$BI68),Data!$B:$B,0)-1,MATCH(Weekly!BP$9,Data!$2:$2,0)-1,1,COUNTIF(Data!$2:$2,Weekly!BP$9)))/SUM(OFFSET(Data!$A$1,MATCH(($BH67&amp;$BI67),Data!$B:$B,0)-1,MATCH(Weekly!BP$9,Data!$2:$2,0)-1,1,COUNTIF(Data!$2:$2,Weekly!BP$9)))</f>
        <v>0.22077496518391088</v>
      </c>
      <c r="BQ68" s="145">
        <f ca="1">SUM(OFFSET(Data!$A$1,MATCH(($BH68&amp;$BI68),Data!$B:$B,0)-1,MATCH(Weekly!BQ$9,Data!$2:$2,0)-1,1,COUNTIF(Data!$2:$2,Weekly!BQ$9)))/SUM(OFFSET(Data!$A$1,MATCH(($BH67&amp;$BI67),Data!$B:$B,0)-1,MATCH(Weekly!BQ$9,Data!$2:$2,0)-1,1,COUNTIF(Data!$2:$2,Weekly!BQ$9)))</f>
        <v>0.24584801207851031</v>
      </c>
      <c r="BR68" s="145">
        <f ca="1">SUM(OFFSET(Data!$A$1,MATCH(($BH68&amp;$BI68),Data!$B:$B,0)-1,MATCH(Weekly!BR$9,Data!$2:$2,0)-1,1,COUNTIF(Data!$2:$2,Weekly!BR$9)))/SUM(OFFSET(Data!$A$1,MATCH(($BH67&amp;$BI67),Data!$B:$B,0)-1,MATCH(Weekly!BR$9,Data!$2:$2,0)-1,1,COUNTIF(Data!$2:$2,Weekly!BR$9)))</f>
        <v>0.23644094993581516</v>
      </c>
      <c r="BS68" s="145">
        <f ca="1">SUM(OFFSET(Data!$A$1,MATCH(($BH68&amp;$BI68),Data!$B:$B,0)-1,MATCH(Weekly!BS$9,Data!$2:$2,0)-1,1,COUNTIF(Data!$2:$2,Weekly!BS$9)))/SUM(OFFSET(Data!$A$1,MATCH(($BH67&amp;$BI67),Data!$B:$B,0)-1,MATCH(Weekly!BS$9,Data!$2:$2,0)-1,1,COUNTIF(Data!$2:$2,Weekly!BS$9)))</f>
        <v>0.25208668911992971</v>
      </c>
      <c r="BT68" s="145">
        <f ca="1">SUM(OFFSET(Data!$A$1,MATCH(($BH68&amp;$BI68),Data!$B:$B,0)-1,MATCH(Weekly!BT$9,Data!$2:$2,0)-1,1,COUNTIF(Data!$2:$2,Weekly!BT$9)))/SUM(OFFSET(Data!$A$1,MATCH(($BH67&amp;$BI67),Data!$B:$B,0)-1,MATCH(Weekly!BT$9,Data!$2:$2,0)-1,1,COUNTIF(Data!$2:$2,Weekly!BT$9)))</f>
        <v>0.28842060451255852</v>
      </c>
      <c r="BU68" s="145">
        <f ca="1">SUM(OFFSET(Data!$A$1,MATCH(($BH68&amp;$BI68),Data!$B:$B,0)-1,MATCH(Weekly!BU$9,Data!$2:$2,0)-1,1,COUNTIF(Data!$2:$2,Weekly!BU$9)))/SUM(OFFSET(Data!$A$1,MATCH(($BH67&amp;$BI67),Data!$B:$B,0)-1,MATCH(Weekly!BU$9,Data!$2:$2,0)-1,1,COUNTIF(Data!$2:$2,Weekly!BU$9)))</f>
        <v>0.30515097690941384</v>
      </c>
      <c r="BV68" s="13"/>
      <c r="BW68" s="12">
        <f t="shared" ca="1" si="439"/>
        <v>0.233111526556918</v>
      </c>
      <c r="BX68" s="12">
        <f t="shared" ca="1" si="440"/>
        <v>0.25641737723408353</v>
      </c>
      <c r="BY68" s="12">
        <f t="shared" ca="1" si="458"/>
        <v>2.3305850677165535E-2</v>
      </c>
      <c r="BZ68" s="12">
        <f t="shared" ca="1" si="459"/>
        <v>0.27389676524195766</v>
      </c>
      <c r="CA68" s="12">
        <f t="shared" ca="1" si="460"/>
        <v>0.21563213854904384</v>
      </c>
      <c r="CB68" s="43"/>
      <c r="CC68" s="12">
        <f t="shared" ca="1" si="442"/>
        <v>2.6970718288209027E-2</v>
      </c>
      <c r="CD68" s="12">
        <f ca="1">SUMPRODUCT(BP68:BS68,BP$67:BS$67)/SUM(BP$67:BS$67)</f>
        <v>0.23862512606568106</v>
      </c>
      <c r="CE68" s="104"/>
      <c r="CF68" s="104"/>
      <c r="CG68" s="1"/>
      <c r="CH68" s="7" t="s">
        <v>56</v>
      </c>
      <c r="CI68" s="7" t="s">
        <v>4</v>
      </c>
      <c r="CJ68" s="145">
        <f ca="1">(SUM(OFFSET(Data!$A$1,MATCH(($CH68&amp;$CI68),Data!$B:$B,0)-1,MATCH(Weekly!CJ$9,Data!$2:$2,0)-1,1,COUNTIF(Data!$2:$2,Weekly!CJ$9))))/(SUM(OFFSET(Data!$A$1,MATCH(($CH67&amp;$CI67),Data!$B:$B,0)-1,MATCH(Weekly!CJ$9,Data!$2:$2,0)-1,1,COUNTIF(Data!$2:$2,Weekly!CJ$9))))</f>
        <v>0.43256090314913842</v>
      </c>
      <c r="CK68" s="145">
        <f ca="1">(SUM(OFFSET(Data!$A$1,MATCH(($CH68&amp;$CI68),Data!$B:$B,0)-1,MATCH(Weekly!CK$9,Data!$2:$2,0)-1,1,COUNTIF(Data!$2:$2,Weekly!CK$9))))/(SUM(OFFSET(Data!$A$1,MATCH(($CH67&amp;$CI67),Data!$B:$B,0)-1,MATCH(Weekly!CK$9,Data!$2:$2,0)-1,1,COUNTIF(Data!$2:$2,Weekly!CK$9))))</f>
        <v>0.47226542249870401</v>
      </c>
      <c r="CL68" s="145">
        <f ca="1">(SUM(OFFSET(Data!$A$1,MATCH(($CH68&amp;$CI68),Data!$B:$B,0)-1,MATCH(Weekly!CL$9,Data!$2:$2,0)-1,1,COUNTIF(Data!$2:$2,Weekly!CL$9))))/(SUM(OFFSET(Data!$A$1,MATCH(($CH67&amp;$CI67),Data!$B:$B,0)-1,MATCH(Weekly!CL$9,Data!$2:$2,0)-1,1,COUNTIF(Data!$2:$2,Weekly!CL$9))))</f>
        <v>0.42468733007069059</v>
      </c>
      <c r="CM68" s="145">
        <f ca="1">(SUM(OFFSET(Data!$A$1,MATCH(($CH68&amp;$CI68),Data!$B:$B,0)-1,MATCH(Weekly!CM$9,Data!$2:$2,0)-1,1,COUNTIF(Data!$2:$2,Weekly!CM$9))))/(SUM(OFFSET(Data!$A$1,MATCH(($CH67&amp;$CI67),Data!$B:$B,0)-1,MATCH(Weekly!CM$9,Data!$2:$2,0)-1,1,COUNTIF(Data!$2:$2,Weekly!CM$9))))</f>
        <v>0.42261619549592716</v>
      </c>
      <c r="CN68" s="145">
        <f ca="1">(SUM(OFFSET(Data!$A$1,MATCH(($CH68&amp;$CI68),Data!$B:$B,0)-1,MATCH(Weekly!CN$9,Data!$2:$2,0)-1,1,COUNTIF(Data!$2:$2,Weekly!CN$9))))/(SUM(OFFSET(Data!$A$1,MATCH(($CH67&amp;$CI67),Data!$B:$B,0)-1,MATCH(Weekly!CN$9,Data!$2:$2,0)-1,1,COUNTIF(Data!$2:$2,Weekly!CN$9))))</f>
        <v>0.42757510729613735</v>
      </c>
      <c r="CO68" s="145">
        <f ca="1">(SUM(OFFSET(Data!$A$1,MATCH(($CH68&amp;$CI68),Data!$B:$B,0)-1,MATCH(Weekly!CO$9,Data!$2:$2,0)-1,1,COUNTIF(Data!$2:$2,Weekly!CO$9))))/(SUM(OFFSET(Data!$A$1,MATCH(($CH67&amp;$CI67),Data!$B:$B,0)-1,MATCH(Weekly!CO$9,Data!$2:$2,0)-1,1,COUNTIF(Data!$2:$2,Weekly!CO$9))))</f>
        <v>0.4197212183789365</v>
      </c>
      <c r="CP68" s="145">
        <f ca="1">(SUM(OFFSET(Data!$A$1,MATCH(($CH68&amp;$CI68),Data!$B:$B,0)-1,MATCH(Weekly!CP$9,Data!$2:$2,0)-1,1,COUNTIF(Data!$2:$2,Weekly!CP$9))))/(SUM(OFFSET(Data!$A$1,MATCH(($CH67&amp;$CI67),Data!$B:$B,0)-1,MATCH(Weekly!CP$9,Data!$2:$2,0)-1,1,COUNTIF(Data!$2:$2,Weekly!CP$9))))</f>
        <v>0.46630327056491577</v>
      </c>
      <c r="CQ68" s="145">
        <f ca="1">(SUM(OFFSET(Data!$A$1,MATCH(($CH68&amp;$CI68),Data!$B:$B,0)-1,MATCH(Weekly!CQ$9,Data!$2:$2,0)-1,1,COUNTIF(Data!$2:$2,Weekly!CQ$9))))/(SUM(OFFSET(Data!$A$1,MATCH(($CH67&amp;$CI67),Data!$B:$B,0)-1,MATCH(Weekly!CQ$9,Data!$2:$2,0)-1,1,COUNTIF(Data!$2:$2,Weekly!CQ$9))))</f>
        <v>0.47894736842105262</v>
      </c>
      <c r="CR68" s="145">
        <f ca="1">(SUM(OFFSET(Data!$A$1,MATCH(($CH68&amp;$CI68),Data!$B:$B,0)-1,MATCH(Weekly!CR$9,Data!$2:$2,0)-1,1,COUNTIF(Data!$2:$2,Weekly!CR$9))))/(SUM(OFFSET(Data!$A$1,MATCH(($CH67&amp;$CI67),Data!$B:$B,0)-1,MATCH(Weekly!CR$9,Data!$2:$2,0)-1,1,COUNTIF(Data!$2:$2,Weekly!CR$9))))</f>
        <v>0.41188118811881186</v>
      </c>
      <c r="CS68" s="145">
        <f ca="1">(SUM(OFFSET(Data!$A$1,MATCH(($CH68&amp;$CI68),Data!$B:$B,0)-1,MATCH(Weekly!CS$9,Data!$2:$2,0)-1,1,COUNTIF(Data!$2:$2,Weekly!CS$9))))/(SUM(OFFSET(Data!$A$1,MATCH(($CH67&amp;$CI67),Data!$B:$B,0)-1,MATCH(Weekly!CS$9,Data!$2:$2,0)-1,1,COUNTIF(Data!$2:$2,Weekly!CS$9))))</f>
        <v>0.42713987473903969</v>
      </c>
      <c r="CT68" s="145">
        <f ca="1">(SUM(OFFSET(Data!$A$1,MATCH(($CH68&amp;$CI68),Data!$B:$B,0)-1,MATCH(Weekly!CT$9,Data!$2:$2,0)-1,1,COUNTIF(Data!$2:$2,Weekly!CT$9))))/(SUM(OFFSET(Data!$A$1,MATCH(($CH67&amp;$CI67),Data!$B:$B,0)-1,MATCH(Weekly!CT$9,Data!$2:$2,0)-1,1,COUNTIF(Data!$2:$2,Weekly!CT$9))))</f>
        <v>0.45285128587402163</v>
      </c>
      <c r="CU68" s="145">
        <f ca="1">(SUM(OFFSET(Data!$A$1,MATCH(($CH68&amp;$CI68),Data!$B:$B,0)-1,MATCH(Weekly!CU$9,Data!$2:$2,0)-1,1,COUNTIF(Data!$2:$2,Weekly!CU$9))))/(SUM(OFFSET(Data!$A$1,MATCH(($CH67&amp;$CI67),Data!$B:$B,0)-1,MATCH(Weekly!CU$9,Data!$2:$2,0)-1,1,COUNTIF(Data!$2:$2,Weekly!CU$9))))</f>
        <v>0.42555147058823528</v>
      </c>
      <c r="CW68" s="12">
        <f t="shared" ca="1" si="443"/>
        <v>0.42365176278330885</v>
      </c>
      <c r="CX68" s="12">
        <f t="shared" ca="1" si="444"/>
        <v>0.4595772782194687</v>
      </c>
      <c r="CY68" s="12">
        <f t="shared" ca="1" si="461"/>
        <v>3.5925515436159849E-2</v>
      </c>
      <c r="CZ68" s="12">
        <f t="shared" ca="1" si="462"/>
        <v>0.48652141479658861</v>
      </c>
      <c r="DA68" s="12">
        <f t="shared" ca="1" si="463"/>
        <v>0.39670762620618893</v>
      </c>
      <c r="DB68" s="43"/>
      <c r="DC68" s="12">
        <f t="shared" ca="1" si="445"/>
        <v>2.181495220828825E-2</v>
      </c>
      <c r="DD68" s="12">
        <f ca="1">SUMPRODUCT(CP68:CS68,CP$67:CS$67)/SUM(CP$67:CS$67)</f>
        <v>0.44651649155919071</v>
      </c>
      <c r="DE68" s="1"/>
    </row>
    <row r="69" spans="4:109" x14ac:dyDescent="0.35">
      <c r="D69" s="115" t="s">
        <v>450</v>
      </c>
      <c r="E69" s="53" t="str">
        <f ca="1">VLOOKUP($D69,'Metric Nature'!$C:$D,2,0)&amp;IF(($F69&lt;(BA69)),"Below",IF(($F69&gt;(AZ69)),"Above","Within"))</f>
        <v>NegativeWithin</v>
      </c>
      <c r="F69" s="55">
        <f t="shared" ca="1" si="411"/>
        <v>0</v>
      </c>
      <c r="G69" s="55">
        <f t="shared" ca="1" si="412"/>
        <v>5.9490437924375507E-2</v>
      </c>
      <c r="H69" s="55">
        <f t="shared" ca="1" si="446"/>
        <v>-1</v>
      </c>
      <c r="I69" s="55">
        <f t="shared" ca="1" si="447"/>
        <v>2.1129888465221666E-2</v>
      </c>
      <c r="J69" s="55">
        <f t="shared" ca="1" si="448"/>
        <v>-1</v>
      </c>
      <c r="K69" s="48">
        <f t="shared" ca="1" si="413"/>
        <v>1.7365842261824645E-2</v>
      </c>
      <c r="L69" s="56"/>
      <c r="M69" s="53" t="str">
        <f ca="1">VLOOKUP($D69,'Metric Nature'!$C:$D,2,0)&amp;IF(($N69&lt;(CA69)),"Below",IF(($N69&gt;(BZ69)),"Above","Within"))</f>
        <v>NegativeWithin</v>
      </c>
      <c r="N69" s="55">
        <f t="shared" ca="1" si="414"/>
        <v>0</v>
      </c>
      <c r="O69" s="55">
        <f t="shared" ca="1" si="415"/>
        <v>6.1209547517938202E-2</v>
      </c>
      <c r="P69" s="55">
        <f t="shared" ca="1" si="449"/>
        <v>-1</v>
      </c>
      <c r="Q69" s="55">
        <f t="shared" ca="1" si="450"/>
        <v>2.1670741120369572E-2</v>
      </c>
      <c r="R69" s="48">
        <f t="shared" ca="1" si="451"/>
        <v>-1</v>
      </c>
      <c r="S69" s="48">
        <f t="shared" ca="1" si="416"/>
        <v>1.7837324004519591E-2</v>
      </c>
      <c r="T69" s="56"/>
      <c r="U69" s="53" t="str">
        <f ca="1">VLOOKUP($D69,'Metric Nature'!$C:$D,2,0)&amp;IF(($V69&lt;(DA69)),"Below",IF(($V69&gt;(CZ69)),"Above","Within"))</f>
        <v>NegativeWithin</v>
      </c>
      <c r="V69" s="55">
        <f t="shared" ca="1" si="417"/>
        <v>0</v>
      </c>
      <c r="W69" s="55">
        <f t="shared" ca="1" si="418"/>
        <v>4.9686847599164925E-2</v>
      </c>
      <c r="X69" s="78">
        <f t="shared" ca="1" si="452"/>
        <v>-1</v>
      </c>
      <c r="Y69" s="55">
        <f t="shared" ca="1" si="453"/>
        <v>1.8169567217795193E-2</v>
      </c>
      <c r="Z69" s="78">
        <f t="shared" ca="1" si="454"/>
        <v>-1</v>
      </c>
      <c r="AA69" s="48">
        <f t="shared" ca="1" si="419"/>
        <v>1.4672163719953389E-2</v>
      </c>
      <c r="AB69" s="56"/>
      <c r="AC69" s="46" t="s">
        <v>491</v>
      </c>
      <c r="AI69" s="7" t="s">
        <v>57</v>
      </c>
      <c r="AJ69" s="145">
        <f ca="1">(SUM(OFFSET(Data!$A$1,MATCH(($AI69),Data!$C:$C,0)-1,MATCH(Weekly!AJ$9,Data!$2:$2,0)-1,2,COUNTIF(Data!$2:$2,Weekly!AJ$9))))/(SUM(OFFSET(Data!$A$1,MATCH(($AI67),Data!$C:$C,0)-1,MATCH(Weekly!AJ$9,Data!$2:$2,0)-1,2,COUNTIF(Data!$2:$2,Weekly!AJ$9))))</f>
        <v>0</v>
      </c>
      <c r="AK69" s="145">
        <f ca="1">(SUM(OFFSET(Data!$A$1,MATCH(($AI69),Data!$C:$C,0)-1,MATCH(Weekly!AK$9,Data!$2:$2,0)-1,2,COUNTIF(Data!$2:$2,Weekly!AK$9))))/(SUM(OFFSET(Data!$A$1,MATCH(($AI67),Data!$C:$C,0)-1,MATCH(Weekly!AK$9,Data!$2:$2,0)-1,2,COUNTIF(Data!$2:$2,Weekly!AK$9))))</f>
        <v>0</v>
      </c>
      <c r="AL69" s="145">
        <f ca="1">(SUM(OFFSET(Data!$A$1,MATCH(($AI69),Data!$C:$C,0)-1,MATCH(Weekly!AL$9,Data!$2:$2,0)-1,2,COUNTIF(Data!$2:$2,Weekly!AL$9))))/(SUM(OFFSET(Data!$A$1,MATCH(($AI67),Data!$C:$C,0)-1,MATCH(Weekly!AL$9,Data!$2:$2,0)-1,2,COUNTIF(Data!$2:$2,Weekly!AL$9))))</f>
        <v>1.4489603709338551E-4</v>
      </c>
      <c r="AM69" s="145">
        <f ca="1">(SUM(OFFSET(Data!$A$1,MATCH(($AI69),Data!$C:$C,0)-1,MATCH(Weekly!AM$9,Data!$2:$2,0)-1,2,COUNTIF(Data!$2:$2,Weekly!AM$9))))/(SUM(OFFSET(Data!$A$1,MATCH(($AI67),Data!$C:$C,0)-1,MATCH(Weekly!AM$9,Data!$2:$2,0)-1,2,COUNTIF(Data!$2:$2,Weekly!AM$9))))</f>
        <v>0</v>
      </c>
      <c r="AN69" s="145">
        <f ca="1">(SUM(OFFSET(Data!$A$1,MATCH(($AI69),Data!$C:$C,0)-1,MATCH(Weekly!AN$9,Data!$2:$2,0)-1,2,COUNTIF(Data!$2:$2,Weekly!AN$9))))/(SUM(OFFSET(Data!$A$1,MATCH(($AI67),Data!$C:$C,0)-1,MATCH(Weekly!AN$9,Data!$2:$2,0)-1,2,COUNTIF(Data!$2:$2,Weekly!AN$9))))</f>
        <v>0</v>
      </c>
      <c r="AO69" s="145">
        <f ca="1">(SUM(OFFSET(Data!$A$1,MATCH(($AI69),Data!$C:$C,0)-1,MATCH(Weekly!AO$9,Data!$2:$2,0)-1,2,COUNTIF(Data!$2:$2,Weekly!AO$9))))/(SUM(OFFSET(Data!$A$1,MATCH(($AI67),Data!$C:$C,0)-1,MATCH(Weekly!AO$9,Data!$2:$2,0)-1,2,COUNTIF(Data!$2:$2,Weekly!AO$9))))</f>
        <v>0</v>
      </c>
      <c r="AP69" s="145">
        <f ca="1">(SUM(OFFSET(Data!$A$1,MATCH(($AI69),Data!$C:$C,0)-1,MATCH(Weekly!AP$9,Data!$2:$2,0)-1,2,COUNTIF(Data!$2:$2,Weekly!AP$9))))/(SUM(OFFSET(Data!$A$1,MATCH(($AI67),Data!$C:$C,0)-1,MATCH(Weekly!AP$9,Data!$2:$2,0)-1,2,COUNTIF(Data!$2:$2,Weekly!AP$9))))</f>
        <v>7.0298769771529E-5</v>
      </c>
      <c r="AQ69" s="145">
        <f ca="1">(SUM(OFFSET(Data!$A$1,MATCH(($AI69),Data!$C:$C,0)-1,MATCH(Weekly!AQ$9,Data!$2:$2,0)-1,2,COUNTIF(Data!$2:$2,Weekly!AQ$9))))/(SUM(OFFSET(Data!$A$1,MATCH(($AI67),Data!$C:$C,0)-1,MATCH(Weekly!AQ$9,Data!$2:$2,0)-1,2,COUNTIF(Data!$2:$2,Weekly!AQ$9))))</f>
        <v>7.234843003906815E-5</v>
      </c>
      <c r="AR69" s="145">
        <f ca="1">(SUM(OFFSET(Data!$A$1,MATCH(($AI69),Data!$C:$C,0)-1,MATCH(Weekly!AR$9,Data!$2:$2,0)-1,2,COUNTIF(Data!$2:$2,Weekly!AR$9))))/(SUM(OFFSET(Data!$A$1,MATCH(($AI67),Data!$C:$C,0)-1,MATCH(Weekly!AR$9,Data!$2:$2,0)-1,2,COUNTIF(Data!$2:$2,Weekly!AR$9))))</f>
        <v>2.644297155481911E-2</v>
      </c>
      <c r="AS69" s="145">
        <f ca="1">(SUM(OFFSET(Data!$A$1,MATCH(($AI69),Data!$C:$C,0)-1,MATCH(Weekly!AS$9,Data!$2:$2,0)-1,2,COUNTIF(Data!$2:$2,Weekly!AS$9))))/(SUM(OFFSET(Data!$A$1,MATCH(($AI67),Data!$C:$C,0)-1,MATCH(Weekly!AS$9,Data!$2:$2,0)-1,2,COUNTIF(Data!$2:$2,Weekly!AS$9))))</f>
        <v>5.9490437924375507E-2</v>
      </c>
      <c r="AT69" s="145">
        <f ca="1">(SUM(OFFSET(Data!$A$1,MATCH(($AI69),Data!$C:$C,0)-1,MATCH(Weekly!AT$9,Data!$2:$2,0)-1,2,COUNTIF(Data!$2:$2,Weekly!AT$9))))/(SUM(OFFSET(Data!$A$1,MATCH(($AI67),Data!$C:$C,0)-1,MATCH(Weekly!AT$9,Data!$2:$2,0)-1,2,COUNTIF(Data!$2:$2,Weekly!AT$9))))</f>
        <v>0</v>
      </c>
      <c r="AU69" s="145">
        <f ca="1">(SUM(OFFSET(Data!$A$1,MATCH(($AI69),Data!$C:$C,0)-1,MATCH(Weekly!AU$9,Data!$2:$2,0)-1,2,COUNTIF(Data!$2:$2,Weekly!AU$9))))/(SUM(OFFSET(Data!$A$1,MATCH(($AI67),Data!$C:$C,0)-1,MATCH(Weekly!AU$9,Data!$2:$2,0)-1,2,COUNTIF(Data!$2:$2,Weekly!AU$9))))</f>
        <v>0</v>
      </c>
      <c r="AV69" s="14"/>
      <c r="AW69" s="12">
        <f t="shared" ca="1" si="436"/>
        <v>0</v>
      </c>
      <c r="AX69" s="12">
        <f t="shared" ca="1" si="437"/>
        <v>1.0862223356622683E-4</v>
      </c>
      <c r="AY69" s="12">
        <f t="shared" ca="1" si="455"/>
        <v>1.0862223356622683E-4</v>
      </c>
      <c r="AZ69" s="12">
        <f t="shared" ca="1" si="456"/>
        <v>1.9008890874089694E-4</v>
      </c>
      <c r="BA69" s="12">
        <f t="shared" ca="1" si="457"/>
        <v>-8.1466675174670115E-5</v>
      </c>
      <c r="BB69" s="14"/>
      <c r="BC69" s="12">
        <f t="shared" ca="1" si="438"/>
        <v>1.7365842261824645E-2</v>
      </c>
      <c r="BD69" s="12">
        <f ca="1">SUMPRODUCT(AP69:AS69,AP$67:AS$67)/SUM(AP$67:AS$67)</f>
        <v>2.1129888465221666E-2</v>
      </c>
      <c r="BE69" s="104"/>
      <c r="BF69" s="104"/>
      <c r="BG69" s="1"/>
      <c r="BH69" s="7" t="s">
        <v>57</v>
      </c>
      <c r="BI69" s="7" t="s">
        <v>3</v>
      </c>
      <c r="BJ69" s="145">
        <f ca="1">SUM(OFFSET(Data!$A$1,MATCH(($BH69&amp;$BI69),Data!$B:$B,0)-1,MATCH(Weekly!BJ$9,Data!$2:$2,0)-1,1,COUNTIF(Data!$2:$2,Weekly!BJ$9)))/SUM(OFFSET(Data!$A$1,MATCH(($BH67&amp;$BI67),Data!$B:$B,0)-1,MATCH(Weekly!BJ$9,Data!$2:$2,0)-1,1,COUNTIF(Data!$2:$2,Weekly!BJ$9)))</f>
        <v>0</v>
      </c>
      <c r="BK69" s="145">
        <f ca="1">SUM(OFFSET(Data!$A$1,MATCH(($BH69&amp;$BI69),Data!$B:$B,0)-1,MATCH(Weekly!BK$9,Data!$2:$2,0)-1,1,COUNTIF(Data!$2:$2,Weekly!BK$9)))/SUM(OFFSET(Data!$A$1,MATCH(($BH67&amp;$BI67),Data!$B:$B,0)-1,MATCH(Weekly!BK$9,Data!$2:$2,0)-1,1,COUNTIF(Data!$2:$2,Weekly!BK$9)))</f>
        <v>0</v>
      </c>
      <c r="BL69" s="145">
        <f ca="1">SUM(OFFSET(Data!$A$1,MATCH(($BH69&amp;$BI69),Data!$B:$B,0)-1,MATCH(Weekly!BL$9,Data!$2:$2,0)-1,1,COUNTIF(Data!$2:$2,Weekly!BL$9)))/SUM(OFFSET(Data!$A$1,MATCH(($BH67&amp;$BI67),Data!$B:$B,0)-1,MATCH(Weekly!BL$9,Data!$2:$2,0)-1,1,COUNTIF(Data!$2:$2,Weekly!BL$9)))</f>
        <v>0</v>
      </c>
      <c r="BM69" s="145">
        <f ca="1">SUM(OFFSET(Data!$A$1,MATCH(($BH69&amp;$BI69),Data!$B:$B,0)-1,MATCH(Weekly!BM$9,Data!$2:$2,0)-1,1,COUNTIF(Data!$2:$2,Weekly!BM$9)))/SUM(OFFSET(Data!$A$1,MATCH(($BH67&amp;$BI67),Data!$B:$B,0)-1,MATCH(Weekly!BM$9,Data!$2:$2,0)-1,1,COUNTIF(Data!$2:$2,Weekly!BM$9)))</f>
        <v>0</v>
      </c>
      <c r="BN69" s="145">
        <f ca="1">SUM(OFFSET(Data!$A$1,MATCH(($BH69&amp;$BI69),Data!$B:$B,0)-1,MATCH(Weekly!BN$9,Data!$2:$2,0)-1,1,COUNTIF(Data!$2:$2,Weekly!BN$9)))/SUM(OFFSET(Data!$A$1,MATCH(($BH67&amp;$BI67),Data!$B:$B,0)-1,MATCH(Weekly!BN$9,Data!$2:$2,0)-1,1,COUNTIF(Data!$2:$2,Weekly!BN$9)))</f>
        <v>0</v>
      </c>
      <c r="BO69" s="145">
        <f ca="1">SUM(OFFSET(Data!$A$1,MATCH(($BH69&amp;$BI69),Data!$B:$B,0)-1,MATCH(Weekly!BO$9,Data!$2:$2,0)-1,1,COUNTIF(Data!$2:$2,Weekly!BO$9)))/SUM(OFFSET(Data!$A$1,MATCH(($BH67&amp;$BI67),Data!$B:$B,0)-1,MATCH(Weekly!BO$9,Data!$2:$2,0)-1,1,COUNTIF(Data!$2:$2,Weekly!BO$9)))</f>
        <v>0</v>
      </c>
      <c r="BP69" s="145">
        <f ca="1">SUM(OFFSET(Data!$A$1,MATCH(($BH69&amp;$BI69),Data!$B:$B,0)-1,MATCH(Weekly!BP$9,Data!$2:$2,0)-1,1,COUNTIF(Data!$2:$2,Weekly!BP$9)))/SUM(OFFSET(Data!$A$1,MATCH(($BH67&amp;$BI67),Data!$B:$B,0)-1,MATCH(Weekly!BP$9,Data!$2:$2,0)-1,1,COUNTIF(Data!$2:$2,Weekly!BP$9)))</f>
        <v>0</v>
      </c>
      <c r="BQ69" s="145">
        <f ca="1">SUM(OFFSET(Data!$A$1,MATCH(($BH69&amp;$BI69),Data!$B:$B,0)-1,MATCH(Weekly!BQ$9,Data!$2:$2,0)-1,1,COUNTIF(Data!$2:$2,Weekly!BQ$9)))/SUM(OFFSET(Data!$A$1,MATCH(($BH67&amp;$BI67),Data!$B:$B,0)-1,MATCH(Weekly!BQ$9,Data!$2:$2,0)-1,1,COUNTIF(Data!$2:$2,Weekly!BQ$9)))</f>
        <v>8.3878543868478437E-5</v>
      </c>
      <c r="BR69" s="145">
        <f ca="1">SUM(OFFSET(Data!$A$1,MATCH(($BH69&amp;$BI69),Data!$B:$B,0)-1,MATCH(Weekly!BR$9,Data!$2:$2,0)-1,1,COUNTIF(Data!$2:$2,Weekly!BR$9)))/SUM(OFFSET(Data!$A$1,MATCH(($BH67&amp;$BI67),Data!$B:$B,0)-1,MATCH(Weekly!BR$9,Data!$2:$2,0)-1,1,COUNTIF(Data!$2:$2,Weekly!BR$9)))</f>
        <v>2.6797175866495507E-2</v>
      </c>
      <c r="BS69" s="145">
        <f ca="1">SUM(OFFSET(Data!$A$1,MATCH(($BH69&amp;$BI69),Data!$B:$B,0)-1,MATCH(Weekly!BS$9,Data!$2:$2,0)-1,1,COUNTIF(Data!$2:$2,Weekly!BS$9)))/SUM(OFFSET(Data!$A$1,MATCH(($BH67&amp;$BI67),Data!$B:$B,0)-1,MATCH(Weekly!BS$9,Data!$2:$2,0)-1,1,COUNTIF(Data!$2:$2,Weekly!BS$9)))</f>
        <v>6.1209547517938202E-2</v>
      </c>
      <c r="BT69" s="145">
        <f ca="1">SUM(OFFSET(Data!$A$1,MATCH(($BH69&amp;$BI69),Data!$B:$B,0)-1,MATCH(Weekly!BT$9,Data!$2:$2,0)-1,1,COUNTIF(Data!$2:$2,Weekly!BT$9)))/SUM(OFFSET(Data!$A$1,MATCH(($BH67&amp;$BI67),Data!$B:$B,0)-1,MATCH(Weekly!BT$9,Data!$2:$2,0)-1,1,COUNTIF(Data!$2:$2,Weekly!BT$9)))</f>
        <v>0</v>
      </c>
      <c r="BU69" s="145">
        <f ca="1">SUM(OFFSET(Data!$A$1,MATCH(($BH69&amp;$BI69),Data!$B:$B,0)-1,MATCH(Weekly!BU$9,Data!$2:$2,0)-1,1,COUNTIF(Data!$2:$2,Weekly!BU$9)))/SUM(OFFSET(Data!$A$1,MATCH(($BH67&amp;$BI67),Data!$B:$B,0)-1,MATCH(Weekly!BU$9,Data!$2:$2,0)-1,1,COUNTIF(Data!$2:$2,Weekly!BU$9)))</f>
        <v>0</v>
      </c>
      <c r="BV69" s="13"/>
      <c r="BW69" s="12">
        <f t="shared" ca="1" si="439"/>
        <v>0</v>
      </c>
      <c r="BX69" s="12">
        <f t="shared" ca="1" si="440"/>
        <v>4.1939271934239218E-5</v>
      </c>
      <c r="BY69" s="12">
        <f t="shared" ca="1" si="458"/>
        <v>4.1939271934239218E-5</v>
      </c>
      <c r="BZ69" s="12">
        <f t="shared" ca="1" si="459"/>
        <v>7.3393725884918627E-5</v>
      </c>
      <c r="CA69" s="12">
        <f t="shared" ca="1" si="460"/>
        <v>-3.1454453950679415E-5</v>
      </c>
      <c r="CB69" s="43"/>
      <c r="CC69" s="12">
        <f t="shared" ca="1" si="442"/>
        <v>1.7837324004519591E-2</v>
      </c>
      <c r="CD69" s="12">
        <f ca="1">SUMPRODUCT(BP69:BS69,BP$67:BS$67)/SUM(BP$67:BS$67)</f>
        <v>2.1670741120369572E-2</v>
      </c>
      <c r="CE69" s="104"/>
      <c r="CF69" s="104"/>
      <c r="CG69" s="1"/>
      <c r="CH69" s="7" t="s">
        <v>57</v>
      </c>
      <c r="CI69" s="7" t="s">
        <v>4</v>
      </c>
      <c r="CJ69" s="145">
        <f ca="1">(SUM(OFFSET(Data!$A$1,MATCH(($CH69&amp;$CI69),Data!$B:$B,0)-1,MATCH(Weekly!CJ$9,Data!$2:$2,0)-1,1,COUNTIF(Data!$2:$2,Weekly!CJ$9))))/(SUM(OFFSET(Data!$A$1,MATCH(($CH67&amp;$CI67),Data!$B:$B,0)-1,MATCH(Weekly!CJ$9,Data!$2:$2,0)-1,1,COUNTIF(Data!$2:$2,Weekly!CJ$9))))</f>
        <v>0</v>
      </c>
      <c r="CK69" s="145">
        <f ca="1">(SUM(OFFSET(Data!$A$1,MATCH(($CH69&amp;$CI69),Data!$B:$B,0)-1,MATCH(Weekly!CK$9,Data!$2:$2,0)-1,1,COUNTIF(Data!$2:$2,Weekly!CK$9))))/(SUM(OFFSET(Data!$A$1,MATCH(($CH67&amp;$CI67),Data!$B:$B,0)-1,MATCH(Weekly!CK$9,Data!$2:$2,0)-1,1,COUNTIF(Data!$2:$2,Weekly!CK$9))))</f>
        <v>0</v>
      </c>
      <c r="CL69" s="145">
        <f ca="1">(SUM(OFFSET(Data!$A$1,MATCH(($CH69&amp;$CI69),Data!$B:$B,0)-1,MATCH(Weekly!CL$9,Data!$2:$2,0)-1,1,COUNTIF(Data!$2:$2,Weekly!CL$9))))/(SUM(OFFSET(Data!$A$1,MATCH(($CH67&amp;$CI67),Data!$B:$B,0)-1,MATCH(Weekly!CL$9,Data!$2:$2,0)-1,1,COUNTIF(Data!$2:$2,Weekly!CL$9))))</f>
        <v>1.0875475802066339E-3</v>
      </c>
      <c r="CM69" s="145">
        <f ca="1">(SUM(OFFSET(Data!$A$1,MATCH(($CH69&amp;$CI69),Data!$B:$B,0)-1,MATCH(Weekly!CM$9,Data!$2:$2,0)-1,1,COUNTIF(Data!$2:$2,Weekly!CM$9))))/(SUM(OFFSET(Data!$A$1,MATCH(($CH67&amp;$CI67),Data!$B:$B,0)-1,MATCH(Weekly!CM$9,Data!$2:$2,0)-1,1,COUNTIF(Data!$2:$2,Weekly!CM$9))))</f>
        <v>0</v>
      </c>
      <c r="CN69" s="145">
        <f ca="1">(SUM(OFFSET(Data!$A$1,MATCH(($CH69&amp;$CI69),Data!$B:$B,0)-1,MATCH(Weekly!CN$9,Data!$2:$2,0)-1,1,COUNTIF(Data!$2:$2,Weekly!CN$9))))/(SUM(OFFSET(Data!$A$1,MATCH(($CH67&amp;$CI67),Data!$B:$B,0)-1,MATCH(Weekly!CN$9,Data!$2:$2,0)-1,1,COUNTIF(Data!$2:$2,Weekly!CN$9))))</f>
        <v>0</v>
      </c>
      <c r="CO69" s="145">
        <f ca="1">(SUM(OFFSET(Data!$A$1,MATCH(($CH69&amp;$CI69),Data!$B:$B,0)-1,MATCH(Weekly!CO$9,Data!$2:$2,0)-1,1,COUNTIF(Data!$2:$2,Weekly!CO$9))))/(SUM(OFFSET(Data!$A$1,MATCH(($CH67&amp;$CI67),Data!$B:$B,0)-1,MATCH(Weekly!CO$9,Data!$2:$2,0)-1,1,COUNTIF(Data!$2:$2,Weekly!CO$9))))</f>
        <v>0</v>
      </c>
      <c r="CP69" s="145">
        <f ca="1">(SUM(OFFSET(Data!$A$1,MATCH(($CH69&amp;$CI69),Data!$B:$B,0)-1,MATCH(Weekly!CP$9,Data!$2:$2,0)-1,1,COUNTIF(Data!$2:$2,Weekly!CP$9))))/(SUM(OFFSET(Data!$A$1,MATCH(($CH67&amp;$CI67),Data!$B:$B,0)-1,MATCH(Weekly!CP$9,Data!$2:$2,0)-1,1,COUNTIF(Data!$2:$2,Weekly!CP$9))))</f>
        <v>4.9554013875123884E-4</v>
      </c>
      <c r="CQ69" s="145">
        <f ca="1">(SUM(OFFSET(Data!$A$1,MATCH(($CH69&amp;$CI69),Data!$B:$B,0)-1,MATCH(Weekly!CQ$9,Data!$2:$2,0)-1,1,COUNTIF(Data!$2:$2,Weekly!CQ$9))))/(SUM(OFFSET(Data!$A$1,MATCH(($CH67&amp;$CI67),Data!$B:$B,0)-1,MATCH(Weekly!CQ$9,Data!$2:$2,0)-1,1,COUNTIF(Data!$2:$2,Weekly!CQ$9))))</f>
        <v>0</v>
      </c>
      <c r="CR69" s="145">
        <f ca="1">(SUM(OFFSET(Data!$A$1,MATCH(($CH69&amp;$CI69),Data!$B:$B,0)-1,MATCH(Weekly!CR$9,Data!$2:$2,0)-1,1,COUNTIF(Data!$2:$2,Weekly!CR$9))))/(SUM(OFFSET(Data!$A$1,MATCH(($CH67&amp;$CI67),Data!$B:$B,0)-1,MATCH(Weekly!CR$9,Data!$2:$2,0)-1,1,COUNTIF(Data!$2:$2,Weekly!CR$9))))</f>
        <v>2.4257425742574258E-2</v>
      </c>
      <c r="CS69" s="145">
        <f ca="1">(SUM(OFFSET(Data!$A$1,MATCH(($CH69&amp;$CI69),Data!$B:$B,0)-1,MATCH(Weekly!CS$9,Data!$2:$2,0)-1,1,COUNTIF(Data!$2:$2,Weekly!CS$9))))/(SUM(OFFSET(Data!$A$1,MATCH(($CH67&amp;$CI67),Data!$B:$B,0)-1,MATCH(Weekly!CS$9,Data!$2:$2,0)-1,1,COUNTIF(Data!$2:$2,Weekly!CS$9))))</f>
        <v>4.9686847599164925E-2</v>
      </c>
      <c r="CT69" s="145">
        <f ca="1">(SUM(OFFSET(Data!$A$1,MATCH(($CH69&amp;$CI69),Data!$B:$B,0)-1,MATCH(Weekly!CT$9,Data!$2:$2,0)-1,1,COUNTIF(Data!$2:$2,Weekly!CT$9))))/(SUM(OFFSET(Data!$A$1,MATCH(($CH67&amp;$CI67),Data!$B:$B,0)-1,MATCH(Weekly!CT$9,Data!$2:$2,0)-1,1,COUNTIF(Data!$2:$2,Weekly!CT$9))))</f>
        <v>0</v>
      </c>
      <c r="CU69" s="145">
        <f ca="1">(SUM(OFFSET(Data!$A$1,MATCH(($CH69&amp;$CI69),Data!$B:$B,0)-1,MATCH(Weekly!CU$9,Data!$2:$2,0)-1,1,COUNTIF(Data!$2:$2,Weekly!CU$9))))/(SUM(OFFSET(Data!$A$1,MATCH(($CH67&amp;$CI67),Data!$B:$B,0)-1,MATCH(Weekly!CU$9,Data!$2:$2,0)-1,1,COUNTIF(Data!$2:$2,Weekly!CU$9))))</f>
        <v>0</v>
      </c>
      <c r="CW69" s="12">
        <f t="shared" ca="1" si="443"/>
        <v>0</v>
      </c>
      <c r="CX69" s="12">
        <f t="shared" ca="1" si="444"/>
        <v>7.9154385947893639E-4</v>
      </c>
      <c r="CY69" s="12">
        <f t="shared" ca="1" si="461"/>
        <v>7.9154385947893639E-4</v>
      </c>
      <c r="CZ69" s="12">
        <f t="shared" ca="1" si="462"/>
        <v>1.3852017540881387E-3</v>
      </c>
      <c r="DA69" s="12">
        <f t="shared" ca="1" si="463"/>
        <v>-5.9365789460920229E-4</v>
      </c>
      <c r="DB69" s="43"/>
      <c r="DC69" s="12">
        <f t="shared" ca="1" si="445"/>
        <v>1.4672163719953389E-2</v>
      </c>
      <c r="DD69" s="12">
        <f ca="1">SUMPRODUCT(CP69:CS69,CP$67:CS$67)/SUM(CP$67:CS$67)</f>
        <v>1.8169567217795193E-2</v>
      </c>
      <c r="DE69" s="1"/>
    </row>
    <row r="70" spans="4:109" x14ac:dyDescent="0.35">
      <c r="D70" s="114" t="s">
        <v>460</v>
      </c>
      <c r="E70" s="53" t="str">
        <f ca="1">VLOOKUP($D70,'Metric Nature'!$C:$D,2,0)&amp;IF(($F70&lt;(BA70)),"Below",IF(($F70&gt;(AZ70)),"Above","Within"))</f>
        <v>NegativeWithin</v>
      </c>
      <c r="F70" s="55">
        <f t="shared" ca="1" si="411"/>
        <v>0.68528342373487516</v>
      </c>
      <c r="G70" s="55">
        <f t="shared" ca="1" si="412"/>
        <v>0.66230611100728831</v>
      </c>
      <c r="H70" s="55">
        <f t="shared" ca="1" si="446"/>
        <v>3.4692889504886359E-2</v>
      </c>
      <c r="I70" s="55">
        <f t="shared" ca="1" si="447"/>
        <v>0.71085035922032036</v>
      </c>
      <c r="J70" s="55">
        <f t="shared" ca="1" si="448"/>
        <v>-3.5966691377194625E-2</v>
      </c>
      <c r="K70" s="48">
        <f t="shared" ca="1" si="413"/>
        <v>2.8794090127730765E-2</v>
      </c>
      <c r="L70" s="56"/>
      <c r="M70" s="53" t="str">
        <f ca="1">VLOOKUP($D70,'Metric Nature'!$C:$D,2,0)&amp;IF(($N70&lt;(CA70)),"Below",IF(($N70&gt;(BZ70)),"Above","Within"))</f>
        <v>NegativeWithin</v>
      </c>
      <c r="N70" s="55">
        <f t="shared" ca="1" si="414"/>
        <v>0.71157939548744142</v>
      </c>
      <c r="O70" s="55">
        <f t="shared" ca="1" si="415"/>
        <v>0.68670376336213212</v>
      </c>
      <c r="P70" s="55">
        <f t="shared" ca="1" si="449"/>
        <v>3.6224691712066784E-2</v>
      </c>
      <c r="Q70" s="55">
        <f t="shared" ca="1" si="450"/>
        <v>0.7397041328139492</v>
      </c>
      <c r="R70" s="48">
        <f t="shared" ca="1" si="451"/>
        <v>-3.8021603609968917E-2</v>
      </c>
      <c r="S70" s="48">
        <f t="shared" ca="1" si="416"/>
        <v>3.0707996310575091E-2</v>
      </c>
      <c r="T70" s="56"/>
      <c r="U70" s="53" t="str">
        <f ca="1">VLOOKUP($D70,'Metric Nature'!$C:$D,2,0)&amp;IF(($V70&lt;(DA70)),"Below",IF(($V70&gt;(CZ70)),"Above","Within"))</f>
        <v>NegativeWithin</v>
      </c>
      <c r="V70" s="55">
        <f t="shared" ca="1" si="417"/>
        <v>0.54714871412597843</v>
      </c>
      <c r="W70" s="55">
        <f t="shared" ca="1" si="418"/>
        <v>0.52317327766179544</v>
      </c>
      <c r="X70" s="78">
        <f t="shared" ca="1" si="452"/>
        <v>4.5826951581578811E-2</v>
      </c>
      <c r="Y70" s="55">
        <f t="shared" ca="1" si="453"/>
        <v>0.53531394122301401</v>
      </c>
      <c r="Z70" s="78">
        <f t="shared" ca="1" si="454"/>
        <v>2.210809768175644E-2</v>
      </c>
      <c r="AA70" s="48">
        <f t="shared" ca="1" si="419"/>
        <v>2.2116949803151226E-2</v>
      </c>
      <c r="AB70" s="56"/>
      <c r="AC70" s="46" t="s">
        <v>494</v>
      </c>
      <c r="AI70" s="7" t="s">
        <v>58</v>
      </c>
      <c r="AJ70" s="145">
        <f ca="1">(SUM(OFFSET(Data!$A$1,MATCH(($AI70),Data!$C:$C,0)-1,MATCH(Weekly!AJ$9,Data!$2:$2,0)-1,2,COUNTIF(Data!$2:$2,Weekly!AJ$9))))/(SUM(OFFSET(Data!$A$1,MATCH(($AI67),Data!$C:$C,0)-1,MATCH(Weekly!AJ$9,Data!$2:$2,0)-1,2,COUNTIF(Data!$2:$2,Weekly!AJ$9))))</f>
        <v>0.71293346682442882</v>
      </c>
      <c r="AK70" s="145">
        <f ca="1">(SUM(OFFSET(Data!$A$1,MATCH(($AI70),Data!$C:$C,0)-1,MATCH(Weekly!AK$9,Data!$2:$2,0)-1,2,COUNTIF(Data!$2:$2,Weekly!AK$9))))/(SUM(OFFSET(Data!$A$1,MATCH(($AI67),Data!$C:$C,0)-1,MATCH(Weekly!AK$9,Data!$2:$2,0)-1,2,COUNTIF(Data!$2:$2,Weekly!AK$9))))</f>
        <v>0.67599124300656777</v>
      </c>
      <c r="AL70" s="145">
        <f ca="1">(SUM(OFFSET(Data!$A$1,MATCH(($AI70),Data!$C:$C,0)-1,MATCH(Weekly!AL$9,Data!$2:$2,0)-1,2,COUNTIF(Data!$2:$2,Weekly!AL$9))))/(SUM(OFFSET(Data!$A$1,MATCH(($AI67),Data!$C:$C,0)-1,MATCH(Weekly!AL$9,Data!$2:$2,0)-1,2,COUNTIF(Data!$2:$2,Weekly!AL$9))))</f>
        <v>0.73628921249003842</v>
      </c>
      <c r="AM70" s="145">
        <f ca="1">(SUM(OFFSET(Data!$A$1,MATCH(($AI70),Data!$C:$C,0)-1,MATCH(Weekly!AM$9,Data!$2:$2,0)-1,2,COUNTIF(Data!$2:$2,Weekly!AM$9))))/(SUM(OFFSET(Data!$A$1,MATCH(($AI67),Data!$C:$C,0)-1,MATCH(Weekly!AM$9,Data!$2:$2,0)-1,2,COUNTIF(Data!$2:$2,Weekly!AM$9))))</f>
        <v>0.72570081215614357</v>
      </c>
      <c r="AN70" s="145">
        <f ca="1">(SUM(OFFSET(Data!$A$1,MATCH(($AI70),Data!$C:$C,0)-1,MATCH(Weekly!AN$9,Data!$2:$2,0)-1,2,COUNTIF(Data!$2:$2,Weekly!AN$9))))/(SUM(OFFSET(Data!$A$1,MATCH(($AI67),Data!$C:$C,0)-1,MATCH(Weekly!AN$9,Data!$2:$2,0)-1,2,COUNTIF(Data!$2:$2,Weekly!AN$9))))</f>
        <v>0.74285714285714288</v>
      </c>
      <c r="AO70" s="145">
        <f ca="1">(SUM(OFFSET(Data!$A$1,MATCH(($AI70),Data!$C:$C,0)-1,MATCH(Weekly!AO$9,Data!$2:$2,0)-1,2,COUNTIF(Data!$2:$2,Weekly!AO$9))))/(SUM(OFFSET(Data!$A$1,MATCH(($AI67),Data!$C:$C,0)-1,MATCH(Weekly!AO$9,Data!$2:$2,0)-1,2,COUNTIF(Data!$2:$2,Weekly!AO$9))))</f>
        <v>0.74734771306119585</v>
      </c>
      <c r="AP70" s="145">
        <f ca="1">(SUM(OFFSET(Data!$A$1,MATCH(($AI70),Data!$C:$C,0)-1,MATCH(Weekly!AP$9,Data!$2:$2,0)-1,2,COUNTIF(Data!$2:$2,Weekly!AP$9))))/(SUM(OFFSET(Data!$A$1,MATCH(($AI67),Data!$C:$C,0)-1,MATCH(Weekly!AP$9,Data!$2:$2,0)-1,2,COUNTIF(Data!$2:$2,Weekly!AP$9))))</f>
        <v>0.74432337434094908</v>
      </c>
      <c r="AQ70" s="145">
        <f ca="1">(SUM(OFFSET(Data!$A$1,MATCH(($AI70),Data!$C:$C,0)-1,MATCH(Weekly!AQ$9,Data!$2:$2,0)-1,2,COUNTIF(Data!$2:$2,Weekly!AQ$9))))/(SUM(OFFSET(Data!$A$1,MATCH(($AI67),Data!$C:$C,0)-1,MATCH(Weekly!AQ$9,Data!$2:$2,0)-1,2,COUNTIF(Data!$2:$2,Weekly!AQ$9))))</f>
        <v>0.72203733178990015</v>
      </c>
      <c r="AR70" s="145">
        <f ca="1">(SUM(OFFSET(Data!$A$1,MATCH(($AI70),Data!$C:$C,0)-1,MATCH(Weekly!AR$9,Data!$2:$2,0)-1,2,COUNTIF(Data!$2:$2,Weekly!AR$9))))/(SUM(OFFSET(Data!$A$1,MATCH(($AI67),Data!$C:$C,0)-1,MATCH(Weekly!AR$9,Data!$2:$2,0)-1,2,COUNTIF(Data!$2:$2,Weekly!AR$9))))</f>
        <v>0.7126484396575532</v>
      </c>
      <c r="AS70" s="145">
        <f ca="1">(SUM(OFFSET(Data!$A$1,MATCH(($AI70),Data!$C:$C,0)-1,MATCH(Weekly!AS$9,Data!$2:$2,0)-1,2,COUNTIF(Data!$2:$2,Weekly!AS$9))))/(SUM(OFFSET(Data!$A$1,MATCH(($AI67),Data!$C:$C,0)-1,MATCH(Weekly!AS$9,Data!$2:$2,0)-1,2,COUNTIF(Data!$2:$2,Weekly!AS$9))))</f>
        <v>0.66230611100728831</v>
      </c>
      <c r="AT70" s="145">
        <f ca="1">(SUM(OFFSET(Data!$A$1,MATCH(($AI70),Data!$C:$C,0)-1,MATCH(Weekly!AT$9,Data!$2:$2,0)-1,2,COUNTIF(Data!$2:$2,Weekly!AT$9))))/(SUM(OFFSET(Data!$A$1,MATCH(($AI67),Data!$C:$C,0)-1,MATCH(Weekly!AT$9,Data!$2:$2,0)-1,2,COUNTIF(Data!$2:$2,Weekly!AT$9))))</f>
        <v>0.68528342373487516</v>
      </c>
      <c r="AU70" s="145">
        <f ca="1">(SUM(OFFSET(Data!$A$1,MATCH(($AI70),Data!$C:$C,0)-1,MATCH(Weekly!AU$9,Data!$2:$2,0)-1,2,COUNTIF(Data!$2:$2,Weekly!AU$9))))/(SUM(OFFSET(Data!$A$1,MATCH(($AI67),Data!$C:$C,0)-1,MATCH(Weekly!AU$9,Data!$2:$2,0)-1,2,COUNTIF(Data!$2:$2,Weekly!AU$9))))</f>
        <v>0.67534980649002674</v>
      </c>
      <c r="AV70" s="14"/>
      <c r="AW70" s="12">
        <f t="shared" ca="1" si="436"/>
        <v>0.69896593169621424</v>
      </c>
      <c r="AX70" s="12">
        <f t="shared" ca="1" si="437"/>
        <v>0.73957317767359065</v>
      </c>
      <c r="AY70" s="12">
        <f t="shared" ca="1" si="455"/>
        <v>4.0607245977376416E-2</v>
      </c>
      <c r="AZ70" s="12">
        <f t="shared" ca="1" si="456"/>
        <v>0.77002861215662299</v>
      </c>
      <c r="BA70" s="12">
        <f t="shared" ca="1" si="457"/>
        <v>0.6685104972131819</v>
      </c>
      <c r="BB70" s="14"/>
      <c r="BC70" s="12">
        <f t="shared" ca="1" si="438"/>
        <v>2.8794090127730765E-2</v>
      </c>
      <c r="BD70" s="12">
        <f ca="1">SUMPRODUCT(AP70:AS70,AP$67:AS$67)/SUM(AP$67:AS$67)</f>
        <v>0.71085035922032036</v>
      </c>
      <c r="BE70" s="104"/>
      <c r="BF70" s="104"/>
      <c r="BG70" s="1"/>
      <c r="BH70" s="7" t="s">
        <v>58</v>
      </c>
      <c r="BI70" s="7" t="s">
        <v>3</v>
      </c>
      <c r="BJ70" s="145">
        <f ca="1">SUM(OFFSET(Data!$A$1,MATCH(($BH70&amp;$BI70),Data!$B:$B,0)-1,MATCH(Weekly!BJ$9,Data!$2:$2,0)-1,1,COUNTIF(Data!$2:$2,Weekly!BJ$9)))/SUM(OFFSET(Data!$A$1,MATCH(($BH67&amp;$BI67),Data!$B:$B,0)-1,MATCH(Weekly!BJ$9,Data!$2:$2,0)-1,1,COUNTIF(Data!$2:$2,Weekly!BJ$9)))</f>
        <v>0.73925193465176264</v>
      </c>
      <c r="BK70" s="145">
        <f ca="1">SUM(OFFSET(Data!$A$1,MATCH(($BH70&amp;$BI70),Data!$B:$B,0)-1,MATCH(Weekly!BK$9,Data!$2:$2,0)-1,1,COUNTIF(Data!$2:$2,Weekly!BK$9)))/SUM(OFFSET(Data!$A$1,MATCH(($BH67&amp;$BI67),Data!$B:$B,0)-1,MATCH(Weekly!BK$9,Data!$2:$2,0)-1,1,COUNTIF(Data!$2:$2,Weekly!BK$9)))</f>
        <v>0.70347943098808152</v>
      </c>
      <c r="BL70" s="145">
        <f ca="1">SUM(OFFSET(Data!$A$1,MATCH(($BH70&amp;$BI70),Data!$B:$B,0)-1,MATCH(Weekly!BL$9,Data!$2:$2,0)-1,1,COUNTIF(Data!$2:$2,Weekly!BL$9)))/SUM(OFFSET(Data!$A$1,MATCH(($BH67&amp;$BI67),Data!$B:$B,0)-1,MATCH(Weekly!BL$9,Data!$2:$2,0)-1,1,COUNTIF(Data!$2:$2,Weekly!BL$9)))</f>
        <v>0.76120026746907388</v>
      </c>
      <c r="BM70" s="145">
        <f ca="1">SUM(OFFSET(Data!$A$1,MATCH(($BH70&amp;$BI70),Data!$B:$B,0)-1,MATCH(Weekly!BM$9,Data!$2:$2,0)-1,1,COUNTIF(Data!$2:$2,Weekly!BM$9)))/SUM(OFFSET(Data!$A$1,MATCH(($BH67&amp;$BI67),Data!$B:$B,0)-1,MATCH(Weekly!BM$9,Data!$2:$2,0)-1,1,COUNTIF(Data!$2:$2,Weekly!BM$9)))</f>
        <v>0.74918443213716712</v>
      </c>
      <c r="BN70" s="145">
        <f ca="1">SUM(OFFSET(Data!$A$1,MATCH(($BH70&amp;$BI70),Data!$B:$B,0)-1,MATCH(Weekly!BN$9,Data!$2:$2,0)-1,1,COUNTIF(Data!$2:$2,Weekly!BN$9)))/SUM(OFFSET(Data!$A$1,MATCH(($BH67&amp;$BI67),Data!$B:$B,0)-1,MATCH(Weekly!BN$9,Data!$2:$2,0)-1,1,COUNTIF(Data!$2:$2,Weekly!BN$9)))</f>
        <v>0.77021789682197916</v>
      </c>
      <c r="BO70" s="145">
        <f ca="1">SUM(OFFSET(Data!$A$1,MATCH(($BH70&amp;$BI70),Data!$B:$B,0)-1,MATCH(Weekly!BO$9,Data!$2:$2,0)-1,1,COUNTIF(Data!$2:$2,Weekly!BO$9)))/SUM(OFFSET(Data!$A$1,MATCH(($BH67&amp;$BI67),Data!$B:$B,0)-1,MATCH(Weekly!BO$9,Data!$2:$2,0)-1,1,COUNTIF(Data!$2:$2,Weekly!BO$9)))</f>
        <v>0.77366623292127523</v>
      </c>
      <c r="BP70" s="145">
        <f ca="1">SUM(OFFSET(Data!$A$1,MATCH(($BH70&amp;$BI70),Data!$B:$B,0)-1,MATCH(Weekly!BP$9,Data!$2:$2,0)-1,1,COUNTIF(Data!$2:$2,Weekly!BP$9)))/SUM(OFFSET(Data!$A$1,MATCH(($BH67&amp;$BI67),Data!$B:$B,0)-1,MATCH(Weekly!BP$9,Data!$2:$2,0)-1,1,COUNTIF(Data!$2:$2,Weekly!BP$9)))</f>
        <v>0.77922503481608918</v>
      </c>
      <c r="BQ70" s="145">
        <f ca="1">SUM(OFFSET(Data!$A$1,MATCH(($BH70&amp;$BI70),Data!$B:$B,0)-1,MATCH(Weekly!BQ$9,Data!$2:$2,0)-1,1,COUNTIF(Data!$2:$2,Weekly!BQ$9)))/SUM(OFFSET(Data!$A$1,MATCH(($BH67&amp;$BI67),Data!$B:$B,0)-1,MATCH(Weekly!BQ$9,Data!$2:$2,0)-1,1,COUNTIF(Data!$2:$2,Weekly!BQ$9)))</f>
        <v>0.75406810937762125</v>
      </c>
      <c r="BR70" s="145">
        <f ca="1">SUM(OFFSET(Data!$A$1,MATCH(($BH70&amp;$BI70),Data!$B:$B,0)-1,MATCH(Weekly!BR$9,Data!$2:$2,0)-1,1,COUNTIF(Data!$2:$2,Weekly!BR$9)))/SUM(OFFSET(Data!$A$1,MATCH(($BH67&amp;$BI67),Data!$B:$B,0)-1,MATCH(Weekly!BR$9,Data!$2:$2,0)-1,1,COUNTIF(Data!$2:$2,Weekly!BR$9)))</f>
        <v>0.73676187419768935</v>
      </c>
      <c r="BS70" s="145">
        <f ca="1">SUM(OFFSET(Data!$A$1,MATCH(($BH70&amp;$BI70),Data!$B:$B,0)-1,MATCH(Weekly!BS$9,Data!$2:$2,0)-1,1,COUNTIF(Data!$2:$2,Weekly!BS$9)))/SUM(OFFSET(Data!$A$1,MATCH(($BH67&amp;$BI67),Data!$B:$B,0)-1,MATCH(Weekly!BS$9,Data!$2:$2,0)-1,1,COUNTIF(Data!$2:$2,Weekly!BS$9)))</f>
        <v>0.68670376336213212</v>
      </c>
      <c r="BT70" s="145">
        <f ca="1">SUM(OFFSET(Data!$A$1,MATCH(($BH70&amp;$BI70),Data!$B:$B,0)-1,MATCH(Weekly!BT$9,Data!$2:$2,0)-1,1,COUNTIF(Data!$2:$2,Weekly!BT$9)))/SUM(OFFSET(Data!$A$1,MATCH(($BH67&amp;$BI67),Data!$B:$B,0)-1,MATCH(Weekly!BT$9,Data!$2:$2,0)-1,1,COUNTIF(Data!$2:$2,Weekly!BT$9)))</f>
        <v>0.71157939548744142</v>
      </c>
      <c r="BU70" s="145">
        <f ca="1">SUM(OFFSET(Data!$A$1,MATCH(($BH70&amp;$BI70),Data!$B:$B,0)-1,MATCH(Weekly!BU$9,Data!$2:$2,0)-1,1,COUNTIF(Data!$2:$2,Weekly!BU$9)))/SUM(OFFSET(Data!$A$1,MATCH(($BH67&amp;$BI67),Data!$B:$B,0)-1,MATCH(Weekly!BU$9,Data!$2:$2,0)-1,1,COUNTIF(Data!$2:$2,Weekly!BU$9)))</f>
        <v>0.69484902309058616</v>
      </c>
      <c r="BV70" s="13"/>
      <c r="BW70" s="12">
        <f t="shared" ca="1" si="439"/>
        <v>0.72417063484256539</v>
      </c>
      <c r="BX70" s="12">
        <f t="shared" ca="1" si="440"/>
        <v>0.76570908214552658</v>
      </c>
      <c r="BY70" s="12">
        <f t="shared" ca="1" si="458"/>
        <v>4.153844730296119E-2</v>
      </c>
      <c r="BZ70" s="12">
        <f t="shared" ca="1" si="459"/>
        <v>0.79686291762274752</v>
      </c>
      <c r="CA70" s="12">
        <f t="shared" ca="1" si="460"/>
        <v>0.69301679936534444</v>
      </c>
      <c r="CB70" s="43"/>
      <c r="CC70" s="12">
        <f t="shared" ca="1" si="442"/>
        <v>3.0707996310575091E-2</v>
      </c>
      <c r="CD70" s="12">
        <f ca="1">SUMPRODUCT(BP70:BS70,BP$67:BS$67)/SUM(BP$67:BS$67)</f>
        <v>0.7397041328139492</v>
      </c>
      <c r="CE70" s="104"/>
      <c r="CF70" s="104"/>
      <c r="CG70" s="1"/>
      <c r="CH70" s="7" t="s">
        <v>58</v>
      </c>
      <c r="CI70" s="7" t="s">
        <v>4</v>
      </c>
      <c r="CJ70" s="145">
        <f ca="1">(SUM(OFFSET(Data!$A$1,MATCH(($CH70&amp;$CI70),Data!$B:$B,0)-1,MATCH(Weekly!CJ$9,Data!$2:$2,0)-1,1,COUNTIF(Data!$2:$2,Weekly!CJ$9))))/(SUM(OFFSET(Data!$A$1,MATCH(($CH67&amp;$CI67),Data!$B:$B,0)-1,MATCH(Weekly!CJ$9,Data!$2:$2,0)-1,1,COUNTIF(Data!$2:$2,Weekly!CJ$9))))</f>
        <v>0.56743909685086158</v>
      </c>
      <c r="CK70" s="145">
        <f ca="1">(SUM(OFFSET(Data!$A$1,MATCH(($CH70&amp;$CI70),Data!$B:$B,0)-1,MATCH(Weekly!CK$9,Data!$2:$2,0)-1,1,COUNTIF(Data!$2:$2,Weekly!CK$9))))/(SUM(OFFSET(Data!$A$1,MATCH(($CH67&amp;$CI67),Data!$B:$B,0)-1,MATCH(Weekly!CK$9,Data!$2:$2,0)-1,1,COUNTIF(Data!$2:$2,Weekly!CK$9))))</f>
        <v>0.52773457750129604</v>
      </c>
      <c r="CL70" s="145">
        <f ca="1">(SUM(OFFSET(Data!$A$1,MATCH(($CH70&amp;$CI70),Data!$B:$B,0)-1,MATCH(Weekly!CL$9,Data!$2:$2,0)-1,1,COUNTIF(Data!$2:$2,Weekly!CL$9))))/(SUM(OFFSET(Data!$A$1,MATCH(($CH67&amp;$CI67),Data!$B:$B,0)-1,MATCH(Weekly!CL$9,Data!$2:$2,0)-1,1,COUNTIF(Data!$2:$2,Weekly!CL$9))))</f>
        <v>0.57422512234910272</v>
      </c>
      <c r="CM70" s="145">
        <f ca="1">(SUM(OFFSET(Data!$A$1,MATCH(($CH70&amp;$CI70),Data!$B:$B,0)-1,MATCH(Weekly!CM$9,Data!$2:$2,0)-1,1,COUNTIF(Data!$2:$2,Weekly!CM$9))))/(SUM(OFFSET(Data!$A$1,MATCH(($CH67&amp;$CI67),Data!$B:$B,0)-1,MATCH(Weekly!CM$9,Data!$2:$2,0)-1,1,COUNTIF(Data!$2:$2,Weekly!CM$9))))</f>
        <v>0.57738380450407278</v>
      </c>
      <c r="CN70" s="145">
        <f ca="1">(SUM(OFFSET(Data!$A$1,MATCH(($CH70&amp;$CI70),Data!$B:$B,0)-1,MATCH(Weekly!CN$9,Data!$2:$2,0)-1,1,COUNTIF(Data!$2:$2,Weekly!CN$9))))/(SUM(OFFSET(Data!$A$1,MATCH(($CH67&amp;$CI67),Data!$B:$B,0)-1,MATCH(Weekly!CN$9,Data!$2:$2,0)-1,1,COUNTIF(Data!$2:$2,Weekly!CN$9))))</f>
        <v>0.57242489270386265</v>
      </c>
      <c r="CO70" s="145">
        <f ca="1">(SUM(OFFSET(Data!$A$1,MATCH(($CH70&amp;$CI70),Data!$B:$B,0)-1,MATCH(Weekly!CO$9,Data!$2:$2,0)-1,1,COUNTIF(Data!$2:$2,Weekly!CO$9))))/(SUM(OFFSET(Data!$A$1,MATCH(($CH67&amp;$CI67),Data!$B:$B,0)-1,MATCH(Weekly!CO$9,Data!$2:$2,0)-1,1,COUNTIF(Data!$2:$2,Weekly!CO$9))))</f>
        <v>0.5802787816210635</v>
      </c>
      <c r="CP70" s="145">
        <f ca="1">(SUM(OFFSET(Data!$A$1,MATCH(($CH70&amp;$CI70),Data!$B:$B,0)-1,MATCH(Weekly!CP$9,Data!$2:$2,0)-1,1,COUNTIF(Data!$2:$2,Weekly!CP$9))))/(SUM(OFFSET(Data!$A$1,MATCH(($CH67&amp;$CI67),Data!$B:$B,0)-1,MATCH(Weekly!CP$9,Data!$2:$2,0)-1,1,COUNTIF(Data!$2:$2,Weekly!CP$9))))</f>
        <v>0.53320118929633298</v>
      </c>
      <c r="CQ70" s="145">
        <f ca="1">(SUM(OFFSET(Data!$A$1,MATCH(($CH70&amp;$CI70),Data!$B:$B,0)-1,MATCH(Weekly!CQ$9,Data!$2:$2,0)-1,1,COUNTIF(Data!$2:$2,Weekly!CQ$9))))/(SUM(OFFSET(Data!$A$1,MATCH(($CH67&amp;$CI67),Data!$B:$B,0)-1,MATCH(Weekly!CQ$9,Data!$2:$2,0)-1,1,COUNTIF(Data!$2:$2,Weekly!CQ$9))))</f>
        <v>0.52105263157894732</v>
      </c>
      <c r="CR70" s="145">
        <f ca="1">(SUM(OFFSET(Data!$A$1,MATCH(($CH70&amp;$CI70),Data!$B:$B,0)-1,MATCH(Weekly!CR$9,Data!$2:$2,0)-1,1,COUNTIF(Data!$2:$2,Weekly!CR$9))))/(SUM(OFFSET(Data!$A$1,MATCH(($CH67&amp;$CI67),Data!$B:$B,0)-1,MATCH(Weekly!CR$9,Data!$2:$2,0)-1,1,COUNTIF(Data!$2:$2,Weekly!CR$9))))</f>
        <v>0.56386138613861381</v>
      </c>
      <c r="CS70" s="145">
        <f ca="1">(SUM(OFFSET(Data!$A$1,MATCH(($CH70&amp;$CI70),Data!$B:$B,0)-1,MATCH(Weekly!CS$9,Data!$2:$2,0)-1,1,COUNTIF(Data!$2:$2,Weekly!CS$9))))/(SUM(OFFSET(Data!$A$1,MATCH(($CH67&amp;$CI67),Data!$B:$B,0)-1,MATCH(Weekly!CS$9,Data!$2:$2,0)-1,1,COUNTIF(Data!$2:$2,Weekly!CS$9))))</f>
        <v>0.52317327766179544</v>
      </c>
      <c r="CT70" s="145">
        <f ca="1">(SUM(OFFSET(Data!$A$1,MATCH(($CH70&amp;$CI70),Data!$B:$B,0)-1,MATCH(Weekly!CT$9,Data!$2:$2,0)-1,1,COUNTIF(Data!$2:$2,Weekly!CT$9))))/(SUM(OFFSET(Data!$A$1,MATCH(($CH67&amp;$CI67),Data!$B:$B,0)-1,MATCH(Weekly!CT$9,Data!$2:$2,0)-1,1,COUNTIF(Data!$2:$2,Weekly!CT$9))))</f>
        <v>0.54714871412597843</v>
      </c>
      <c r="CU70" s="145">
        <f ca="1">(SUM(OFFSET(Data!$A$1,MATCH(($CH70&amp;$CI70),Data!$B:$B,0)-1,MATCH(Weekly!CU$9,Data!$2:$2,0)-1,1,COUNTIF(Data!$2:$2,Weekly!CU$9))))/(SUM(OFFSET(Data!$A$1,MATCH(($CH67&amp;$CI67),Data!$B:$B,0)-1,MATCH(Weekly!CU$9,Data!$2:$2,0)-1,1,COUNTIF(Data!$2:$2,Weekly!CU$9))))</f>
        <v>0.57444852941176472</v>
      </c>
      <c r="CW70" s="12">
        <f t="shared" ca="1" si="443"/>
        <v>0.53046788339881457</v>
      </c>
      <c r="CX70" s="12">
        <f t="shared" ca="1" si="444"/>
        <v>0.57332500752648263</v>
      </c>
      <c r="CY70" s="12">
        <f t="shared" ca="1" si="461"/>
        <v>4.2857124127668067E-2</v>
      </c>
      <c r="CZ70" s="12">
        <f t="shared" ca="1" si="462"/>
        <v>0.60546785062223374</v>
      </c>
      <c r="DA70" s="12">
        <f t="shared" ca="1" si="463"/>
        <v>0.49832504030306352</v>
      </c>
      <c r="DB70" s="43"/>
      <c r="DC70" s="12">
        <f t="shared" ca="1" si="445"/>
        <v>2.2116949803151226E-2</v>
      </c>
      <c r="DD70" s="12">
        <f ca="1">SUMPRODUCT(CP70:CS70,CP$67:CS$67)/SUM(CP$67:CS$67)</f>
        <v>0.53531394122301401</v>
      </c>
      <c r="DE70" s="1"/>
    </row>
    <row r="71" spans="4:109" x14ac:dyDescent="0.35">
      <c r="D71" s="68" t="s">
        <v>497</v>
      </c>
      <c r="E71" s="66"/>
      <c r="F71" s="64"/>
      <c r="G71" s="64"/>
      <c r="H71" s="65"/>
      <c r="I71" s="64"/>
      <c r="J71" s="65"/>
      <c r="K71" s="64"/>
      <c r="L71" s="64"/>
      <c r="M71" s="64"/>
      <c r="N71" s="64"/>
      <c r="O71" s="64"/>
      <c r="P71" s="64"/>
      <c r="Q71" s="64"/>
      <c r="R71" s="64"/>
      <c r="S71" s="64"/>
      <c r="T71" s="64"/>
      <c r="U71" s="64"/>
      <c r="V71" s="64"/>
      <c r="W71" s="64"/>
      <c r="X71" s="64"/>
      <c r="Y71" s="64"/>
      <c r="Z71" s="64"/>
      <c r="AA71" s="64"/>
      <c r="AB71" s="62"/>
      <c r="AC71" s="46"/>
      <c r="AJ71" s="149"/>
      <c r="AO71" s="149"/>
      <c r="AT71" s="149"/>
      <c r="AU71" s="150"/>
      <c r="AX71" s="35"/>
      <c r="AY71" s="35"/>
      <c r="BJ71" s="149"/>
      <c r="BO71" s="149"/>
      <c r="BT71" s="149"/>
      <c r="BU71" s="150"/>
      <c r="BX71" s="35"/>
      <c r="BY71" s="35"/>
      <c r="CH71" s="18"/>
      <c r="CI71" s="18"/>
      <c r="CJ71" s="149"/>
      <c r="CO71" s="149"/>
      <c r="CT71" s="149"/>
      <c r="CU71" s="150"/>
      <c r="CX71" s="35"/>
      <c r="CY71" s="35"/>
    </row>
    <row r="72" spans="4:109" x14ac:dyDescent="0.35">
      <c r="D72" s="59" t="s">
        <v>498</v>
      </c>
      <c r="E72" s="53" t="str">
        <f ca="1">VLOOKUP($D72,'Metric Nature'!$C:$D,2,0)&amp;IF(($F72&lt;(BA72)),"Below",IF(($F72&gt;(AZ72)),"Above","Within"))</f>
        <v>PositiveWithin</v>
      </c>
      <c r="F72" s="54">
        <f t="shared" ref="F72:F89" ca="1" si="464">AT72</f>
        <v>35299</v>
      </c>
      <c r="G72" s="54">
        <f t="shared" ref="G72:G89" ca="1" si="465">AS72</f>
        <v>36697</v>
      </c>
      <c r="H72" s="55">
        <f ca="1">IFERROR(((F72-G72)/G72),0)</f>
        <v>-3.8095757146360737E-2</v>
      </c>
      <c r="I72" s="54">
        <f ca="1">BD72</f>
        <v>34561.75</v>
      </c>
      <c r="J72" s="55">
        <f ca="1">IFERROR(((F72-I72)/I72),0)</f>
        <v>2.1331385129514564E-2</v>
      </c>
      <c r="K72" s="54">
        <f t="shared" ref="K72:K77" ca="1" si="466">BC72</f>
        <v>5463.3192971906337</v>
      </c>
      <c r="L72" s="56"/>
      <c r="M72" s="53" t="str">
        <f ca="1">VLOOKUP($D72,'Metric Nature'!$C:$D,2,0)&amp;IF(($N72&lt;(CA72)),"Below",IF(($N72&gt;(BZ72)),"Above","Within"))</f>
        <v>PositiveWithin</v>
      </c>
      <c r="N72" s="54">
        <f t="shared" ref="N72:N89" ca="1" si="467">BT72</f>
        <v>23258</v>
      </c>
      <c r="O72" s="54">
        <f t="shared" ref="O72:O89" ca="1" si="468">BS72</f>
        <v>24659</v>
      </c>
      <c r="P72" s="55">
        <f ca="1">IFERROR(((N72-O72)/O72),0)</f>
        <v>-5.6814955999837789E-2</v>
      </c>
      <c r="Q72" s="54">
        <f ca="1">CD72</f>
        <v>23219.75</v>
      </c>
      <c r="R72" s="55">
        <f ca="1">IFERROR(((N72-Q72)/Q72),0)</f>
        <v>1.6473045575426091E-3</v>
      </c>
      <c r="S72" s="54">
        <f t="shared" ref="S72:S77" ca="1" si="469">CC72</f>
        <v>3674.7262369687714</v>
      </c>
      <c r="T72" s="56"/>
      <c r="U72" s="53" t="str">
        <f ca="1">VLOOKUP($D72,'Metric Nature'!$C:$D,2,0)&amp;IF(($V72&lt;(DA72)),"Below",IF(($V72&gt;(CZ72)),"Above","Within"))</f>
        <v>PositiveWithin</v>
      </c>
      <c r="V72" s="54">
        <f t="shared" ref="V72:V89" ca="1" si="470">CT72</f>
        <v>12041</v>
      </c>
      <c r="W72" s="54">
        <f t="shared" ref="W72:W89" ca="1" si="471">CS72</f>
        <v>12038</v>
      </c>
      <c r="X72" s="55">
        <f ca="1">IFERROR(((V72-W72)/W72),0)</f>
        <v>2.4921083236418011E-4</v>
      </c>
      <c r="Y72" s="54">
        <f ca="1">DD72</f>
        <v>11342</v>
      </c>
      <c r="Z72" s="55">
        <f ca="1">IFERROR(((V72-Y72)/Y72),0)</f>
        <v>6.1629342267677661E-2</v>
      </c>
      <c r="AA72" s="54">
        <f t="shared" ref="AA72:AA77" ca="1" si="472">DC72</f>
        <v>1806.0956258521369</v>
      </c>
      <c r="AB72" s="56"/>
      <c r="AC72" s="46" t="s">
        <v>499</v>
      </c>
      <c r="AI72" s="7" t="s">
        <v>59</v>
      </c>
      <c r="AJ72" s="141">
        <f ca="1">SUM(OFFSET(Data!$A$1,MATCH(($AI72),Data!$C:$C,0)-1,MATCH(Weekly!AJ$9,Data!$2:$2,0)-1,2,COUNTIF(Data!$2:$2,Weekly!AJ$9)))</f>
        <v>33652</v>
      </c>
      <c r="AK72" s="141">
        <f ca="1">SUM(OFFSET(Data!$A$1,MATCH(($AI72),Data!$C:$C,0)-1,MATCH(Weekly!AK$9,Data!$2:$2,0)-1,2,COUNTIF(Data!$2:$2,Weekly!AK$9)))</f>
        <v>33135</v>
      </c>
      <c r="AL72" s="141">
        <f ca="1">SUM(OFFSET(Data!$A$1,MATCH(($AI72),Data!$C:$C,0)-1,MATCH(Weekly!AL$9,Data!$2:$2,0)-1,2,COUNTIF(Data!$2:$2,Weekly!AL$9)))</f>
        <v>33394</v>
      </c>
      <c r="AM72" s="141">
        <f ca="1">SUM(OFFSET(Data!$A$1,MATCH(($AI72),Data!$C:$C,0)-1,MATCH(Weekly!AM$9,Data!$2:$2,0)-1,2,COUNTIF(Data!$2:$2,Weekly!AM$9)))</f>
        <v>35938</v>
      </c>
      <c r="AN72" s="141">
        <f ca="1">SUM(OFFSET(Data!$A$1,MATCH(($AI72),Data!$C:$C,0)-1,MATCH(Weekly!AN$9,Data!$2:$2,0)-1,2,COUNTIF(Data!$2:$2,Weekly!AN$9)))</f>
        <v>32158</v>
      </c>
      <c r="AO72" s="141">
        <f ca="1">SUM(OFFSET(Data!$A$1,MATCH(($AI72),Data!$C:$C,0)-1,MATCH(Weekly!AO$9,Data!$2:$2,0)-1,2,COUNTIF(Data!$2:$2,Weekly!AO$9)))</f>
        <v>35075</v>
      </c>
      <c r="AP72" s="141">
        <f ca="1">SUM(OFFSET(Data!$A$1,MATCH(($AI72),Data!$C:$C,0)-1,MATCH(Weekly!AP$9,Data!$2:$2,0)-1,2,COUNTIF(Data!$2:$2,Weekly!AP$9)))</f>
        <v>34422</v>
      </c>
      <c r="AQ72" s="141">
        <f ca="1">SUM(OFFSET(Data!$A$1,MATCH(($AI72),Data!$C:$C,0)-1,MATCH(Weekly!AQ$9,Data!$2:$2,0)-1,2,COUNTIF(Data!$2:$2,Weekly!AQ$9)))</f>
        <v>32899</v>
      </c>
      <c r="AR72" s="141">
        <f ca="1">SUM(OFFSET(Data!$A$1,MATCH(($AI72),Data!$C:$C,0)-1,MATCH(Weekly!AR$9,Data!$2:$2,0)-1,2,COUNTIF(Data!$2:$2,Weekly!AR$9)))</f>
        <v>34229</v>
      </c>
      <c r="AS72" s="141">
        <f ca="1">SUM(OFFSET(Data!$A$1,MATCH(($AI72),Data!$C:$C,0)-1,MATCH(Weekly!AS$9,Data!$2:$2,0)-1,2,COUNTIF(Data!$2:$2,Weekly!AS$9)))</f>
        <v>36697</v>
      </c>
      <c r="AT72" s="141">
        <f ca="1">SUM(OFFSET(Data!$A$1,MATCH(($AI72),Data!$C:$C,0)-1,MATCH(Weekly!AT$9,Data!$2:$2,0)-1,2,COUNTIF(Data!$2:$2,Weekly!AT$9)))</f>
        <v>35299</v>
      </c>
      <c r="AU72" s="141">
        <f ca="1">SUM(OFFSET(Data!$A$1,MATCH(($AI72),Data!$C:$C,0)-1,MATCH(Weekly!AU$9,Data!$2:$2,0)-1,2,COUNTIF(Data!$2:$2,Weekly!AU$9)))</f>
        <v>15033</v>
      </c>
      <c r="AV72" s="14"/>
      <c r="AW72" s="8">
        <f ca="1">_xlfn.QUARTILE.INC($AJ72:$AT72,1)</f>
        <v>33264.5</v>
      </c>
      <c r="AX72" s="8">
        <f ca="1">_xlfn.QUARTILE.INC($AJ72:$AT72,3)</f>
        <v>35187</v>
      </c>
      <c r="AY72" s="8">
        <f t="shared" ref="AY72:AY73" ca="1" si="473">AX72-AW72</f>
        <v>1922.5</v>
      </c>
      <c r="AZ72" s="8">
        <f t="shared" ref="AZ72" ca="1" si="474">AX72+(0.75*AY72)</f>
        <v>36628.875</v>
      </c>
      <c r="BA72" s="8">
        <f t="shared" ref="BA72" ca="1" si="475">AW72-(0.75*AY72)</f>
        <v>31822.625</v>
      </c>
      <c r="BB72" s="14"/>
      <c r="BC72" s="9">
        <f ca="1">_xlfn.STDEV.P(AJ72:AU72)</f>
        <v>5463.3192971906337</v>
      </c>
      <c r="BD72" s="9">
        <f ca="1">AVERAGE(AP72:AS72)</f>
        <v>34561.75</v>
      </c>
      <c r="BE72" s="147"/>
      <c r="BF72" s="147"/>
      <c r="BG72" s="1"/>
      <c r="BH72" s="7" t="s">
        <v>59</v>
      </c>
      <c r="BI72" s="7" t="s">
        <v>3</v>
      </c>
      <c r="BJ72" s="141">
        <f ca="1">SUM(OFFSET(Data!$A$1,MATCH(($BH72&amp;$BI72),Data!$B:$B,0)-1,MATCH(Weekly!BJ$9,Data!$2:$2,0)-1,1,COUNTIF(Data!$2:$2,Weekly!BJ$9)))</f>
        <v>23070</v>
      </c>
      <c r="BK72" s="141">
        <f ca="1">SUM(OFFSET(Data!$A$1,MATCH(($BH72&amp;$BI72),Data!$B:$B,0)-1,MATCH(Weekly!BK$9,Data!$2:$2,0)-1,1,COUNTIF(Data!$2:$2,Weekly!BK$9)))</f>
        <v>22218</v>
      </c>
      <c r="BL72" s="141">
        <f ca="1">SUM(OFFSET(Data!$A$1,MATCH(($BH72&amp;$BI72),Data!$B:$B,0)-1,MATCH(Weekly!BL$9,Data!$2:$2,0)-1,1,COUNTIF(Data!$2:$2,Weekly!BL$9)))</f>
        <v>22358</v>
      </c>
      <c r="BM72" s="141">
        <f ca="1">SUM(OFFSET(Data!$A$1,MATCH(($BH72&amp;$BI72),Data!$B:$B,0)-1,MATCH(Weekly!BM$9,Data!$2:$2,0)-1,1,COUNTIF(Data!$2:$2,Weekly!BM$9)))</f>
        <v>24057</v>
      </c>
      <c r="BN72" s="141">
        <f ca="1">SUM(OFFSET(Data!$A$1,MATCH(($BH72&amp;$BI72),Data!$B:$B,0)-1,MATCH(Weekly!BN$9,Data!$2:$2,0)-1,1,COUNTIF(Data!$2:$2,Weekly!BN$9)))</f>
        <v>21732</v>
      </c>
      <c r="BO72" s="141">
        <f ca="1">SUM(OFFSET(Data!$A$1,MATCH(($BH72&amp;$BI72),Data!$B:$B,0)-1,MATCH(Weekly!BO$9,Data!$2:$2,0)-1,1,COUNTIF(Data!$2:$2,Weekly!BO$9)))</f>
        <v>23657</v>
      </c>
      <c r="BP72" s="141">
        <f ca="1">SUM(OFFSET(Data!$A$1,MATCH(($BH72&amp;$BI72),Data!$B:$B,0)-1,MATCH(Weekly!BP$9,Data!$2:$2,0)-1,1,COUNTIF(Data!$2:$2,Weekly!BP$9)))</f>
        <v>22957</v>
      </c>
      <c r="BQ72" s="141">
        <f ca="1">SUM(OFFSET(Data!$A$1,MATCH(($BH72&amp;$BI72),Data!$B:$B,0)-1,MATCH(Weekly!BQ$9,Data!$2:$2,0)-1,1,COUNTIF(Data!$2:$2,Weekly!BQ$9)))</f>
        <v>22168</v>
      </c>
      <c r="BR72" s="141">
        <f ca="1">SUM(OFFSET(Data!$A$1,MATCH(($BH72&amp;$BI72),Data!$B:$B,0)-1,MATCH(Weekly!BR$9,Data!$2:$2,0)-1,1,COUNTIF(Data!$2:$2,Weekly!BR$9)))</f>
        <v>23095</v>
      </c>
      <c r="BS72" s="141">
        <f ca="1">SUM(OFFSET(Data!$A$1,MATCH(($BH72&amp;$BI72),Data!$B:$B,0)-1,MATCH(Weekly!BS$9,Data!$2:$2,0)-1,1,COUNTIF(Data!$2:$2,Weekly!BS$9)))</f>
        <v>24659</v>
      </c>
      <c r="BT72" s="141">
        <f ca="1">SUM(OFFSET(Data!$A$1,MATCH(($BH72&amp;$BI72),Data!$B:$B,0)-1,MATCH(Weekly!BT$9,Data!$2:$2,0)-1,1,COUNTIF(Data!$2:$2,Weekly!BT$9)))</f>
        <v>23258</v>
      </c>
      <c r="BU72" s="141">
        <f ca="1">SUM(OFFSET(Data!$A$1,MATCH(($BH72&amp;$BI72),Data!$B:$B,0)-1,MATCH(Weekly!BU$9,Data!$2:$2,0)-1,1,COUNTIF(Data!$2:$2,Weekly!BU$9)))</f>
        <v>10045</v>
      </c>
      <c r="BV72" s="13"/>
      <c r="BW72" s="8">
        <f ca="1">_xlfn.QUARTILE.INC($BJ72:$BT72,1)</f>
        <v>22288</v>
      </c>
      <c r="BX72" s="8">
        <f ca="1">_xlfn.QUARTILE.INC($BJ72:$BT72,3)</f>
        <v>23457.5</v>
      </c>
      <c r="BY72" s="8">
        <f t="shared" ref="BY72:BY73" ca="1" si="476">BX72-BW72</f>
        <v>1169.5</v>
      </c>
      <c r="BZ72" s="8">
        <f t="shared" ref="BZ72:BZ73" ca="1" si="477">BX72+(0.75*BY72)</f>
        <v>24334.625</v>
      </c>
      <c r="CA72" s="8">
        <f ca="1">BW72-(0.75*BY72)</f>
        <v>21410.875</v>
      </c>
      <c r="CB72" s="41"/>
      <c r="CC72" s="9">
        <f ca="1">_xlfn.STDEV.P(BJ72:BU72)</f>
        <v>3674.7262369687714</v>
      </c>
      <c r="CD72" s="9">
        <f ca="1">AVERAGE(BP72:BS72)</f>
        <v>23219.75</v>
      </c>
      <c r="CE72" s="147"/>
      <c r="CF72" s="147"/>
      <c r="CG72" s="1"/>
      <c r="CH72" s="7" t="s">
        <v>59</v>
      </c>
      <c r="CI72" s="7" t="s">
        <v>4</v>
      </c>
      <c r="CJ72" s="141">
        <f ca="1">SUM(OFFSET(Data!$A$1,MATCH(($CH72&amp;$CI72),Data!$B:$B,0)-1,MATCH(Weekly!CJ$9,Data!$2:$2,0)-1,1,COUNTIF(Data!$2:$2,Weekly!CJ$9)))</f>
        <v>10582</v>
      </c>
      <c r="CK72" s="141">
        <f ca="1">SUM(OFFSET(Data!$A$1,MATCH(($CH72&amp;$CI72),Data!$B:$B,0)-1,MATCH(Weekly!CK$9,Data!$2:$2,0)-1,1,COUNTIF(Data!$2:$2,Weekly!CK$9)))</f>
        <v>10917</v>
      </c>
      <c r="CL72" s="141">
        <f ca="1">SUM(OFFSET(Data!$A$1,MATCH(($CH72&amp;$CI72),Data!$B:$B,0)-1,MATCH(Weekly!CL$9,Data!$2:$2,0)-1,1,COUNTIF(Data!$2:$2,Weekly!CL$9)))</f>
        <v>11036</v>
      </c>
      <c r="CM72" s="141">
        <f ca="1">SUM(OFFSET(Data!$A$1,MATCH(($CH72&amp;$CI72),Data!$B:$B,0)-1,MATCH(Weekly!CM$9,Data!$2:$2,0)-1,1,COUNTIF(Data!$2:$2,Weekly!CM$9)))</f>
        <v>11881</v>
      </c>
      <c r="CN72" s="141">
        <f ca="1">SUM(OFFSET(Data!$A$1,MATCH(($CH72&amp;$CI72),Data!$B:$B,0)-1,MATCH(Weekly!CN$9,Data!$2:$2,0)-1,1,COUNTIF(Data!$2:$2,Weekly!CN$9)))</f>
        <v>10426</v>
      </c>
      <c r="CO72" s="141">
        <f ca="1">SUM(OFFSET(Data!$A$1,MATCH(($CH72&amp;$CI72),Data!$B:$B,0)-1,MATCH(Weekly!CO$9,Data!$2:$2,0)-1,1,COUNTIF(Data!$2:$2,Weekly!CO$9)))</f>
        <v>11418</v>
      </c>
      <c r="CP72" s="141">
        <f ca="1">SUM(OFFSET(Data!$A$1,MATCH(($CH72&amp;$CI72),Data!$B:$B,0)-1,MATCH(Weekly!CP$9,Data!$2:$2,0)-1,1,COUNTIF(Data!$2:$2,Weekly!CP$9)))</f>
        <v>11465</v>
      </c>
      <c r="CQ72" s="141">
        <f ca="1">SUM(OFFSET(Data!$A$1,MATCH(($CH72&amp;$CI72),Data!$B:$B,0)-1,MATCH(Weekly!CQ$9,Data!$2:$2,0)-1,1,COUNTIF(Data!$2:$2,Weekly!CQ$9)))</f>
        <v>10731</v>
      </c>
      <c r="CR72" s="141">
        <f ca="1">SUM(OFFSET(Data!$A$1,MATCH(($CH72&amp;$CI72),Data!$B:$B,0)-1,MATCH(Weekly!CR$9,Data!$2:$2,0)-1,1,COUNTIF(Data!$2:$2,Weekly!CR$9)))</f>
        <v>11134</v>
      </c>
      <c r="CS72" s="141">
        <f ca="1">SUM(OFFSET(Data!$A$1,MATCH(($CH72&amp;$CI72),Data!$B:$B,0)-1,MATCH(Weekly!CS$9,Data!$2:$2,0)-1,1,COUNTIF(Data!$2:$2,Weekly!CS$9)))</f>
        <v>12038</v>
      </c>
      <c r="CT72" s="141">
        <f ca="1">SUM(OFFSET(Data!$A$1,MATCH(($CH72&amp;$CI72),Data!$B:$B,0)-1,MATCH(Weekly!CT$9,Data!$2:$2,0)-1,1,COUNTIF(Data!$2:$2,Weekly!CT$9)))</f>
        <v>12041</v>
      </c>
      <c r="CU72" s="141">
        <f ca="1">SUM(OFFSET(Data!$A$1,MATCH(($CH72&amp;$CI72),Data!$B:$B,0)-1,MATCH(Weekly!CU$9,Data!$2:$2,0)-1,1,COUNTIF(Data!$2:$2,Weekly!CU$9)))</f>
        <v>4988</v>
      </c>
      <c r="CW72" s="8">
        <f ca="1">_xlfn.QUARTILE.INC($CJ72:$CT72,1)</f>
        <v>10824</v>
      </c>
      <c r="CX72" s="8">
        <f ca="1">_xlfn.QUARTILE.INC($CJ72:$CT72,3)</f>
        <v>11673</v>
      </c>
      <c r="CY72" s="8">
        <f t="shared" ref="CY72:CY73" ca="1" si="478">CX72-CW72</f>
        <v>849</v>
      </c>
      <c r="CZ72" s="8">
        <f t="shared" ref="CZ72:CZ73" ca="1" si="479">CX72+(0.75*CY72)</f>
        <v>12309.75</v>
      </c>
      <c r="DA72" s="8">
        <f ca="1">CW72-(0.75*CY72)</f>
        <v>10187.25</v>
      </c>
      <c r="DB72" s="41"/>
      <c r="DC72" s="9">
        <f ca="1">_xlfn.STDEV.P(CJ72:CU72)</f>
        <v>1806.0956258521369</v>
      </c>
      <c r="DD72" s="9">
        <f ca="1">AVERAGE(CP72:CS72)</f>
        <v>11342</v>
      </c>
      <c r="DE72" s="1"/>
    </row>
    <row r="73" spans="4:109" x14ac:dyDescent="0.35">
      <c r="D73" s="59" t="s">
        <v>502</v>
      </c>
      <c r="E73" s="53" t="str">
        <f ca="1">VLOOKUP($D73,'Metric Nature'!$C:$D,2,0)&amp;IF(($F73&lt;(BA73)),"Below",IF(($F73&gt;(AZ73)),"Above","Within"))</f>
        <v>PositiveWithin</v>
      </c>
      <c r="F73" s="55">
        <f t="shared" ca="1" si="464"/>
        <v>2.6657978979574493E-2</v>
      </c>
      <c r="G73" s="55">
        <f t="shared" ca="1" si="465"/>
        <v>2.5288170695152191E-2</v>
      </c>
      <c r="H73" s="55">
        <f t="shared" ref="H73" ca="1" si="480">IFERROR(((F73-G73)/G73),0)</f>
        <v>5.4167946781729752E-2</v>
      </c>
      <c r="I73" s="55">
        <f t="shared" ref="I73" ca="1" si="481">BD73</f>
        <v>2.7421933206507192E-2</v>
      </c>
      <c r="J73" s="55">
        <f t="shared" ref="J73" ca="1" si="482">IFERROR(((F73-I73)/I73),0)</f>
        <v>-2.7859240308827447E-2</v>
      </c>
      <c r="K73" s="48">
        <f t="shared" ca="1" si="466"/>
        <v>4.5565078281929244E-3</v>
      </c>
      <c r="L73" s="56"/>
      <c r="M73" s="53" t="str">
        <f ca="1">VLOOKUP($D73,'Metric Nature'!$C:$D,2,0)&amp;IF(($N73&lt;(CA73)),"Below",IF(($N73&gt;(BZ73)),"Above","Within"))</f>
        <v>PositiveWithin</v>
      </c>
      <c r="N73" s="55">
        <f t="shared" ca="1" si="467"/>
        <v>2.4163728609510705E-2</v>
      </c>
      <c r="O73" s="55">
        <f t="shared" ca="1" si="468"/>
        <v>2.4250780648039254E-2</v>
      </c>
      <c r="P73" s="55">
        <f t="shared" ref="P73" ca="1" si="483">IFERROR(((N73-O73)/O73),0)</f>
        <v>-3.5896592275509892E-3</v>
      </c>
      <c r="Q73" s="55">
        <f t="shared" ref="Q73" ca="1" si="484">CD73</f>
        <v>2.7067474886680518E-2</v>
      </c>
      <c r="R73" s="48">
        <f t="shared" ref="R73" ca="1" si="485">IFERROR(((N73-Q73)/Q73),0)</f>
        <v>-0.10727806303788986</v>
      </c>
      <c r="S73" s="48">
        <f t="shared" ca="1" si="469"/>
        <v>4.0751568364960035E-3</v>
      </c>
      <c r="T73" s="56"/>
      <c r="U73" s="53" t="str">
        <f ca="1">VLOOKUP($D73,'Metric Nature'!$C:$D,2,0)&amp;IF(($V73&lt;(DA73)),"Below",IF(($V73&gt;(CZ73)),"Above","Within"))</f>
        <v>PositiveWithin</v>
      </c>
      <c r="V73" s="55">
        <f t="shared" ca="1" si="470"/>
        <v>3.147579104725521E-2</v>
      </c>
      <c r="W73" s="55">
        <f t="shared" ca="1" si="471"/>
        <v>2.7413191560059811E-2</v>
      </c>
      <c r="X73" s="78">
        <f t="shared" ref="X73" ca="1" si="486">IFERROR(((V73-W73)/W73),0)</f>
        <v>0.14819870492987336</v>
      </c>
      <c r="Y73" s="55">
        <f t="shared" ref="Y73" ca="1" si="487">DD73</f>
        <v>2.8147593017104566E-2</v>
      </c>
      <c r="Z73" s="78">
        <f t="shared" ref="Z73" ca="1" si="488">IFERROR(((V73-Y73)/Y73),0)</f>
        <v>0.11824094614868785</v>
      </c>
      <c r="AA73" s="48">
        <f t="shared" ca="1" si="472"/>
        <v>6.0653641918154361E-3</v>
      </c>
      <c r="AB73" s="56"/>
      <c r="AC73" s="46" t="s">
        <v>503</v>
      </c>
      <c r="AI73" s="7" t="s">
        <v>60</v>
      </c>
      <c r="AJ73" s="145">
        <f ca="1">(SUM(OFFSET(Data!$A$1,MATCH(($AI73),Data!$C:$C,0)-1,MATCH(Weekly!AJ$9,Data!$2:$2,0)-1,2,COUNTIF(Data!$2:$2,Weekly!AJ$9))))/AJ$72</f>
        <v>2.9923927255438014E-2</v>
      </c>
      <c r="AK73" s="145">
        <f ca="1">(SUM(OFFSET(Data!$A$1,MATCH(($AI73),Data!$C:$C,0)-1,MATCH(Weekly!AK$9,Data!$2:$2,0)-1,2,COUNTIF(Data!$2:$2,Weekly!AK$9))))/AK$72</f>
        <v>4.2462652784065191E-2</v>
      </c>
      <c r="AL73" s="145">
        <f ca="1">(SUM(OFFSET(Data!$A$1,MATCH(($AI73),Data!$C:$C,0)-1,MATCH(Weekly!AL$9,Data!$2:$2,0)-1,2,COUNTIF(Data!$2:$2,Weekly!AL$9))))/AL$72</f>
        <v>2.6202311792537583E-2</v>
      </c>
      <c r="AM73" s="145">
        <f ca="1">(SUM(OFFSET(Data!$A$1,MATCH(($AI73),Data!$C:$C,0)-1,MATCH(Weekly!AM$9,Data!$2:$2,0)-1,2,COUNTIF(Data!$2:$2,Weekly!AM$9))))/AM$72</f>
        <v>3.0441315599087318E-2</v>
      </c>
      <c r="AN73" s="145">
        <f ca="1">(SUM(OFFSET(Data!$A$1,MATCH(($AI73),Data!$C:$C,0)-1,MATCH(Weekly!AN$9,Data!$2:$2,0)-1,2,COUNTIF(Data!$2:$2,Weekly!AN$9))))/AN$72</f>
        <v>2.8608744324895827E-2</v>
      </c>
      <c r="AO73" s="145">
        <f ca="1">(SUM(OFFSET(Data!$A$1,MATCH(($AI73),Data!$C:$C,0)-1,MATCH(Weekly!AO$9,Data!$2:$2,0)-1,2,COUNTIF(Data!$2:$2,Weekly!AO$9))))/AO$72</f>
        <v>2.6714183891660727E-2</v>
      </c>
      <c r="AP73" s="145">
        <f ca="1">(SUM(OFFSET(Data!$A$1,MATCH(($AI73),Data!$C:$C,0)-1,MATCH(Weekly!AP$9,Data!$2:$2,0)-1,2,COUNTIF(Data!$2:$2,Weekly!AP$9))))/AP$72</f>
        <v>2.7801987101272442E-2</v>
      </c>
      <c r="AQ73" s="145">
        <f ca="1">(SUM(OFFSET(Data!$A$1,MATCH(($AI73),Data!$C:$C,0)-1,MATCH(Weekly!AQ$9,Data!$2:$2,0)-1,2,COUNTIF(Data!$2:$2,Weekly!AQ$9))))/AQ$72</f>
        <v>2.9149822183045078E-2</v>
      </c>
      <c r="AR73" s="145">
        <f ca="1">(SUM(OFFSET(Data!$A$1,MATCH(($AI73),Data!$C:$C,0)-1,MATCH(Weekly!AR$9,Data!$2:$2,0)-1,2,COUNTIF(Data!$2:$2,Weekly!AR$9))))/AR$72</f>
        <v>2.7666598498349352E-2</v>
      </c>
      <c r="AS73" s="145">
        <f ca="1">(SUM(OFFSET(Data!$A$1,MATCH(($AI73),Data!$C:$C,0)-1,MATCH(Weekly!AS$9,Data!$2:$2,0)-1,2,COUNTIF(Data!$2:$2,Weekly!AS$9))))/AS$72</f>
        <v>2.5288170695152191E-2</v>
      </c>
      <c r="AT73" s="145">
        <f ca="1">(SUM(OFFSET(Data!$A$1,MATCH(($AI73),Data!$C:$C,0)-1,MATCH(Weekly!AT$9,Data!$2:$2,0)-1,2,COUNTIF(Data!$2:$2,Weekly!AT$9))))/AT$72</f>
        <v>2.6657978979574493E-2</v>
      </c>
      <c r="AU73" s="145">
        <f ca="1">(SUM(OFFSET(Data!$A$1,MATCH(($AI73),Data!$C:$C,0)-1,MATCH(Weekly!AU$9,Data!$2:$2,0)-1,2,COUNTIF(Data!$2:$2,Weekly!AU$9))))/AU$72</f>
        <v>3.4856648706179737E-2</v>
      </c>
      <c r="AV73" s="14"/>
      <c r="AW73" s="12">
        <f t="shared" ref="AW73:AW89" ca="1" si="489">_xlfn.QUARTILE.INC($AJ73:$AT73,1)</f>
        <v>2.6686081435617612E-2</v>
      </c>
      <c r="AX73" s="12">
        <f t="shared" ref="AX73:AX89" ca="1" si="490">_xlfn.QUARTILE.INC($AJ73:$AT73,3)</f>
        <v>2.9536874719241546E-2</v>
      </c>
      <c r="AY73" s="12">
        <f t="shared" ca="1" si="473"/>
        <v>2.8507932836239341E-3</v>
      </c>
      <c r="AZ73" s="12">
        <f ca="1">AX73+(0.75*AY73)</f>
        <v>3.16749696819595E-2</v>
      </c>
      <c r="BA73" s="12">
        <f ca="1">AW73-(0.75*AY73)</f>
        <v>2.4547986472899661E-2</v>
      </c>
      <c r="BB73" s="14"/>
      <c r="BC73" s="12">
        <f t="shared" ref="BC73:BC89" ca="1" si="491">_xlfn.STDEV.P(AJ73:AU73)</f>
        <v>4.5565078281929244E-3</v>
      </c>
      <c r="BD73" s="12">
        <f ca="1">SUMPRODUCT(AP73:AS73,AP$72:AS$72)/SUM(AP$72:AS$72)</f>
        <v>2.7421933206507192E-2</v>
      </c>
      <c r="BE73" s="104"/>
      <c r="BF73" s="104"/>
      <c r="BG73" s="1"/>
      <c r="BH73" s="7" t="s">
        <v>60</v>
      </c>
      <c r="BI73" s="7" t="s">
        <v>3</v>
      </c>
      <c r="BJ73" s="145">
        <f ca="1">(SUM(OFFSET(Data!$A$1,MATCH(($BH73&amp;$BI73),Data!$B:$B,0)-1,MATCH(Weekly!BJ$9,Data!$2:$2,0)-1,1,COUNTIF(Data!$2:$2,Weekly!BJ$9))))/BJ$72</f>
        <v>2.8912006935413959E-2</v>
      </c>
      <c r="BK73" s="145">
        <f ca="1">(SUM(OFFSET(Data!$A$1,MATCH(($BH73&amp;$BI73),Data!$B:$B,0)-1,MATCH(Weekly!BK$9,Data!$2:$2,0)-1,1,COUNTIF(Data!$2:$2,Weekly!BK$9))))/BK$72</f>
        <v>3.9382482671707623E-2</v>
      </c>
      <c r="BL73" s="145">
        <f ca="1">(SUM(OFFSET(Data!$A$1,MATCH(($BH73&amp;$BI73),Data!$B:$B,0)-1,MATCH(Weekly!BL$9,Data!$2:$2,0)-1,1,COUNTIF(Data!$2:$2,Weekly!BL$9))))/BL$72</f>
        <v>2.5270596654441362E-2</v>
      </c>
      <c r="BM73" s="145">
        <f ca="1">(SUM(OFFSET(Data!$A$1,MATCH(($BH73&amp;$BI73),Data!$B:$B,0)-1,MATCH(Weekly!BM$9,Data!$2:$2,0)-1,1,COUNTIF(Data!$2:$2,Weekly!BM$9))))/BM$72</f>
        <v>2.9513239389782599E-2</v>
      </c>
      <c r="BN73" s="145">
        <f ca="1">(SUM(OFFSET(Data!$A$1,MATCH(($BH73&amp;$BI73),Data!$B:$B,0)-1,MATCH(Weekly!BN$9,Data!$2:$2,0)-1,1,COUNTIF(Data!$2:$2,Weekly!BN$9))))/BN$72</f>
        <v>2.8575372722252898E-2</v>
      </c>
      <c r="BO73" s="145">
        <f ca="1">(SUM(OFFSET(Data!$A$1,MATCH(($BH73&amp;$BI73),Data!$B:$B,0)-1,MATCH(Weekly!BO$9,Data!$2:$2,0)-1,1,COUNTIF(Data!$2:$2,Weekly!BO$9))))/BO$72</f>
        <v>2.7729636048526862E-2</v>
      </c>
      <c r="BP73" s="145">
        <f ca="1">(SUM(OFFSET(Data!$A$1,MATCH(($BH73&amp;$BI73),Data!$B:$B,0)-1,MATCH(Weekly!BP$9,Data!$2:$2,0)-1,1,COUNTIF(Data!$2:$2,Weekly!BP$9))))/BP$72</f>
        <v>2.805244587707453E-2</v>
      </c>
      <c r="BQ73" s="145">
        <f ca="1">(SUM(OFFSET(Data!$A$1,MATCH(($BH73&amp;$BI73),Data!$B:$B,0)-1,MATCH(Weekly!BQ$9,Data!$2:$2,0)-1,1,COUNTIF(Data!$2:$2,Weekly!BQ$9))))/BQ$72</f>
        <v>2.9547094911584266E-2</v>
      </c>
      <c r="BR73" s="145">
        <f ca="1">(SUM(OFFSET(Data!$A$1,MATCH(($BH73&amp;$BI73),Data!$B:$B,0)-1,MATCH(Weekly!BR$9,Data!$2:$2,0)-1,1,COUNTIF(Data!$2:$2,Weekly!BR$9))))/BR$72</f>
        <v>2.6715739337518942E-2</v>
      </c>
      <c r="BS73" s="145">
        <f ca="1">(SUM(OFFSET(Data!$A$1,MATCH(($BH73&amp;$BI73),Data!$B:$B,0)-1,MATCH(Weekly!BS$9,Data!$2:$2,0)-1,1,COUNTIF(Data!$2:$2,Weekly!BS$9))))/BS$72</f>
        <v>2.4250780648039254E-2</v>
      </c>
      <c r="BT73" s="145">
        <f ca="1">(SUM(OFFSET(Data!$A$1,MATCH(($BH73&amp;$BI73),Data!$B:$B,0)-1,MATCH(Weekly!BT$9,Data!$2:$2,0)-1,1,COUNTIF(Data!$2:$2,Weekly!BT$9))))/BT$72</f>
        <v>2.4163728609510705E-2</v>
      </c>
      <c r="BU73" s="145">
        <f ca="1">(SUM(OFFSET(Data!$A$1,MATCH(($BH73&amp;$BI73),Data!$B:$B,0)-1,MATCH(Weekly!BU$9,Data!$2:$2,0)-1,1,COUNTIF(Data!$2:$2,Weekly!BU$9))))/BU$72</f>
        <v>3.3847685415629665E-2</v>
      </c>
      <c r="BV73" s="13"/>
      <c r="BW73" s="12">
        <f t="shared" ref="BW73:BW89" ca="1" si="492">_xlfn.QUARTILE.INC($BJ73:$BT73,1)</f>
        <v>2.599316799598015E-2</v>
      </c>
      <c r="BX73" s="12">
        <f t="shared" ref="BX73:BX89" ca="1" si="493">_xlfn.QUARTILE.INC($BJ73:$BT73,3)</f>
        <v>2.9212623162598279E-2</v>
      </c>
      <c r="BY73" s="12">
        <f t="shared" ca="1" si="476"/>
        <v>3.2194551666181286E-3</v>
      </c>
      <c r="BZ73" s="12">
        <f t="shared" ca="1" si="477"/>
        <v>3.1627214537561878E-2</v>
      </c>
      <c r="CA73" s="12">
        <f t="shared" ref="CA73" ca="1" si="494">BW73-(0.75*BY73)</f>
        <v>2.3578576621016555E-2</v>
      </c>
      <c r="CB73" s="43"/>
      <c r="CC73" s="12">
        <f t="shared" ref="CC73" ca="1" si="495">_xlfn.STDEV.P(BJ73:BU73)</f>
        <v>4.0751568364960035E-3</v>
      </c>
      <c r="CD73" s="12">
        <f ca="1">SUMPRODUCT(BP73:BS73,BP$72:BS$72)/SUM(BP$72:BS$72)</f>
        <v>2.7067474886680518E-2</v>
      </c>
      <c r="CE73" s="104"/>
      <c r="CF73" s="104"/>
      <c r="CG73" s="1"/>
      <c r="CH73" s="7" t="s">
        <v>60</v>
      </c>
      <c r="CI73" s="7" t="s">
        <v>4</v>
      </c>
      <c r="CJ73" s="145">
        <f ca="1">(SUM(OFFSET(Data!$A$1,MATCH(($CH73&amp;$CI73),Data!$B:$B,0)-1,MATCH(Weekly!CJ$9,Data!$2:$2,0)-1,1,COUNTIF(Data!$2:$2,Weekly!CJ$9))))/CJ$72</f>
        <v>3.2130032130032127E-2</v>
      </c>
      <c r="CK73" s="145">
        <f ca="1">(SUM(OFFSET(Data!$A$1,MATCH(($CH73&amp;$CI73),Data!$B:$B,0)-1,MATCH(Weekly!CK$9,Data!$2:$2,0)-1,1,COUNTIF(Data!$2:$2,Weekly!CK$9))))/CK$72</f>
        <v>4.8731336447742052E-2</v>
      </c>
      <c r="CL73" s="145">
        <f ca="1">(SUM(OFFSET(Data!$A$1,MATCH(($CH73&amp;$CI73),Data!$B:$B,0)-1,MATCH(Weekly!CL$9,Data!$2:$2,0)-1,1,COUNTIF(Data!$2:$2,Weekly!CL$9))))/CL$72</f>
        <v>2.8089887640449437E-2</v>
      </c>
      <c r="CM73" s="145">
        <f ca="1">(SUM(OFFSET(Data!$A$1,MATCH(($CH73&amp;$CI73),Data!$B:$B,0)-1,MATCH(Weekly!CM$9,Data!$2:$2,0)-1,1,COUNTIF(Data!$2:$2,Weekly!CM$9))))/CM$72</f>
        <v>3.2320511741435909E-2</v>
      </c>
      <c r="CN73" s="145">
        <f ca="1">(SUM(OFFSET(Data!$A$1,MATCH(($CH73&amp;$CI73),Data!$B:$B,0)-1,MATCH(Weekly!CN$9,Data!$2:$2,0)-1,1,COUNTIF(Data!$2:$2,Weekly!CN$9))))/CN$72</f>
        <v>2.8678304239401497E-2</v>
      </c>
      <c r="CO73" s="145">
        <f ca="1">(SUM(OFFSET(Data!$A$1,MATCH(($CH73&amp;$CI73),Data!$B:$B,0)-1,MATCH(Weekly!CO$9,Data!$2:$2,0)-1,1,COUNTIF(Data!$2:$2,Weekly!CO$9))))/CO$72</f>
        <v>2.4610264494657558E-2</v>
      </c>
      <c r="CP73" s="145">
        <f ca="1">(SUM(OFFSET(Data!$A$1,MATCH(($CH73&amp;$CI73),Data!$B:$B,0)-1,MATCH(Weekly!CP$9,Data!$2:$2,0)-1,1,COUNTIF(Data!$2:$2,Weekly!CP$9))))/CP$72</f>
        <v>2.7300479720889663E-2</v>
      </c>
      <c r="CQ73" s="145">
        <f ca="1">(SUM(OFFSET(Data!$A$1,MATCH(($CH73&amp;$CI73),Data!$B:$B,0)-1,MATCH(Weekly!CQ$9,Data!$2:$2,0)-1,1,COUNTIF(Data!$2:$2,Weekly!CQ$9))))/CQ$72</f>
        <v>2.8329139875128133E-2</v>
      </c>
      <c r="CR73" s="145">
        <f ca="1">(SUM(OFFSET(Data!$A$1,MATCH(($CH73&amp;$CI73),Data!$B:$B,0)-1,MATCH(Weekly!CR$9,Data!$2:$2,0)-1,1,COUNTIF(Data!$2:$2,Weekly!CR$9))))/CR$72</f>
        <v>2.9638943775821807E-2</v>
      </c>
      <c r="CS73" s="145">
        <f ca="1">(SUM(OFFSET(Data!$A$1,MATCH(($CH73&amp;$CI73),Data!$B:$B,0)-1,MATCH(Weekly!CS$9,Data!$2:$2,0)-1,1,COUNTIF(Data!$2:$2,Weekly!CS$9))))/CS$72</f>
        <v>2.7413191560059811E-2</v>
      </c>
      <c r="CT73" s="145">
        <f ca="1">(SUM(OFFSET(Data!$A$1,MATCH(($CH73&amp;$CI73),Data!$B:$B,0)-1,MATCH(Weekly!CT$9,Data!$2:$2,0)-1,1,COUNTIF(Data!$2:$2,Weekly!CT$9))))/CT$72</f>
        <v>3.147579104725521E-2</v>
      </c>
      <c r="CU73" s="145">
        <f ca="1">(SUM(OFFSET(Data!$A$1,MATCH(($CH73&amp;$CI73),Data!$B:$B,0)-1,MATCH(Weekly!CU$9,Data!$2:$2,0)-1,1,COUNTIF(Data!$2:$2,Weekly!CU$9))))/CU$72</f>
        <v>3.6888532477947072E-2</v>
      </c>
      <c r="CW73" s="12">
        <f t="shared" ref="CW73:CW89" ca="1" si="496">_xlfn.QUARTILE.INC($CJ73:$CT73,1)</f>
        <v>2.7751539600254622E-2</v>
      </c>
      <c r="CX73" s="12">
        <f t="shared" ref="CX73:CX89" ca="1" si="497">_xlfn.QUARTILE.INC($CJ73:$CT73,3)</f>
        <v>3.1802911588643665E-2</v>
      </c>
      <c r="CY73" s="12">
        <f t="shared" ca="1" si="478"/>
        <v>4.0513719883890423E-3</v>
      </c>
      <c r="CZ73" s="12">
        <f t="shared" ca="1" si="479"/>
        <v>3.4841440579935448E-2</v>
      </c>
      <c r="DA73" s="12">
        <f ca="1">CW73-(0.75*CY73)</f>
        <v>2.4713010608962839E-2</v>
      </c>
      <c r="DB73" s="43"/>
      <c r="DC73" s="12">
        <f t="shared" ref="DC73:DC89" ca="1" si="498">_xlfn.STDEV.P(CJ73:CU73)</f>
        <v>6.0653641918154361E-3</v>
      </c>
      <c r="DD73" s="12">
        <f ca="1">SUMPRODUCT(CP73:CS73,CP$72:CS$72)/SUM(CP$72:CS$72)</f>
        <v>2.8147593017104566E-2</v>
      </c>
      <c r="DE73" s="1"/>
    </row>
    <row r="74" spans="4:109" x14ac:dyDescent="0.35">
      <c r="D74" s="111" t="s">
        <v>506</v>
      </c>
      <c r="E74" s="53" t="str">
        <f ca="1">VLOOKUP($D74,'Metric Nature'!$C:$D,2,0)&amp;IF(($F74&lt;(BA74)),"Below",IF(($F74&gt;(AZ74)),"Above","Within"))</f>
        <v>PositiveBelow</v>
      </c>
      <c r="F74" s="55">
        <f t="shared" ca="1" si="464"/>
        <v>0.84697130712008506</v>
      </c>
      <c r="G74" s="55">
        <f t="shared" ca="1" si="465"/>
        <v>0.88038793103448276</v>
      </c>
      <c r="H74" s="55">
        <f t="shared" ref="H74:H89" ca="1" si="499">IFERROR(((F74-G74)/G74),0)</f>
        <v>-3.7956703785264466E-2</v>
      </c>
      <c r="I74" s="55">
        <f t="shared" ref="I74:I89" ca="1" si="500">BD74</f>
        <v>0.88209875277450833</v>
      </c>
      <c r="J74" s="55">
        <f t="shared" ref="J74:J89" ca="1" si="501">IFERROR(((F74-I74)/I74),0)</f>
        <v>-3.9822577170566448E-2</v>
      </c>
      <c r="K74" s="48">
        <f t="shared" ca="1" si="466"/>
        <v>2.4382782829589982E-2</v>
      </c>
      <c r="L74" s="56"/>
      <c r="M74" s="53" t="str">
        <f ca="1">VLOOKUP($D74,'Metric Nature'!$C:$D,2,0)&amp;IF(($N74&lt;(CA74)),"Below",IF(($N74&gt;(BZ74)),"Above","Within"))</f>
        <v>PositiveWithin</v>
      </c>
      <c r="N74" s="55">
        <f t="shared" ca="1" si="467"/>
        <v>0.93950177935943058</v>
      </c>
      <c r="O74" s="55">
        <f t="shared" ca="1" si="468"/>
        <v>0.95317725752508364</v>
      </c>
      <c r="P74" s="55">
        <f t="shared" ref="P74:P89" ca="1" si="502">IFERROR(((N74-O74)/O74),0)</f>
        <v>-1.4347256040457076E-2</v>
      </c>
      <c r="Q74" s="55">
        <f t="shared" ref="Q74:Q89" ca="1" si="503">CD74</f>
        <v>0.94408528625233645</v>
      </c>
      <c r="R74" s="48">
        <f t="shared" ref="R74:R89" ca="1" si="504">IFERROR(((N74-Q74)/Q74),0)</f>
        <v>-4.8549712188616706E-3</v>
      </c>
      <c r="S74" s="48">
        <f t="shared" ca="1" si="469"/>
        <v>9.555334748489977E-3</v>
      </c>
      <c r="T74" s="56"/>
      <c r="U74" s="53" t="str">
        <f ca="1">VLOOKUP($D74,'Metric Nature'!$C:$D,2,0)&amp;IF(($V74&lt;(DA74)),"Below",IF(($V74&gt;(CZ74)),"Above","Within"))</f>
        <v>PositiveWithin</v>
      </c>
      <c r="V74" s="55">
        <f t="shared" ca="1" si="470"/>
        <v>0.70976253298153036</v>
      </c>
      <c r="W74" s="55">
        <f t="shared" ca="1" si="471"/>
        <v>0.74848484848484853</v>
      </c>
      <c r="X74" s="78">
        <f t="shared" ref="X74:X89" ca="1" si="505">IFERROR(((V74-W74)/W74),0)</f>
        <v>-5.1734267676497962E-2</v>
      </c>
      <c r="Y74" s="55">
        <f t="shared" ref="Y74:Y89" ca="1" si="506">DD74</f>
        <v>0.75974690648600796</v>
      </c>
      <c r="Z74" s="78">
        <f t="shared" ref="Z74:Z89" ca="1" si="507">IFERROR(((V74-Y74)/Y74),0)</f>
        <v>-6.5790822019488077E-2</v>
      </c>
      <c r="AA74" s="48">
        <f t="shared" ca="1" si="472"/>
        <v>5.5754247572821811E-2</v>
      </c>
      <c r="AB74" s="56"/>
      <c r="AC74" s="46" t="s">
        <v>507</v>
      </c>
      <c r="AI74" s="7" t="s">
        <v>61</v>
      </c>
      <c r="AJ74" s="145">
        <f ca="1">(SUM(OFFSET(Data!$A$1,MATCH(($AI74),Data!$C:$C,0)-1,MATCH(Weekly!AJ$9,Data!$2:$2,0)-1,2,COUNTIF(Data!$2:$2,Weekly!AJ$9))))/(SUM(OFFSET(Data!$A$1,MATCH(($AI73),Data!$C:$C,0)-1,MATCH(Weekly!AJ$9,Data!$2:$2,0)-1,2,COUNTIF(Data!$2:$2,Weekly!AJ$9))))</f>
        <v>0.94141012909632571</v>
      </c>
      <c r="AK74" s="145">
        <f ca="1">(SUM(OFFSET(Data!$A$1,MATCH(($AI74),Data!$C:$C,0)-1,MATCH(Weekly!AK$9,Data!$2:$2,0)-1,2,COUNTIF(Data!$2:$2,Weekly!AK$9))))/(SUM(OFFSET(Data!$A$1,MATCH(($AI73),Data!$C:$C,0)-1,MATCH(Weekly!AK$9,Data!$2:$2,0)-1,2,COUNTIF(Data!$2:$2,Weekly!AK$9))))</f>
        <v>0.93248045486851461</v>
      </c>
      <c r="AL74" s="145">
        <f ca="1">(SUM(OFFSET(Data!$A$1,MATCH(($AI74),Data!$C:$C,0)-1,MATCH(Weekly!AL$9,Data!$2:$2,0)-1,2,COUNTIF(Data!$2:$2,Weekly!AL$9))))/(SUM(OFFSET(Data!$A$1,MATCH(($AI73),Data!$C:$C,0)-1,MATCH(Weekly!AL$9,Data!$2:$2,0)-1,2,COUNTIF(Data!$2:$2,Weekly!AL$9))))</f>
        <v>0.88</v>
      </c>
      <c r="AM74" s="145">
        <f ca="1">(SUM(OFFSET(Data!$A$1,MATCH(($AI74),Data!$C:$C,0)-1,MATCH(Weekly!AM$9,Data!$2:$2,0)-1,2,COUNTIF(Data!$2:$2,Weekly!AM$9))))/(SUM(OFFSET(Data!$A$1,MATCH(($AI73),Data!$C:$C,0)-1,MATCH(Weekly!AM$9,Data!$2:$2,0)-1,2,COUNTIF(Data!$2:$2,Weekly!AM$9))))</f>
        <v>0.88117001828153563</v>
      </c>
      <c r="AN74" s="145">
        <f ca="1">(SUM(OFFSET(Data!$A$1,MATCH(($AI74),Data!$C:$C,0)-1,MATCH(Weekly!AN$9,Data!$2:$2,0)-1,2,COUNTIF(Data!$2:$2,Weekly!AN$9))))/(SUM(OFFSET(Data!$A$1,MATCH(($AI73),Data!$C:$C,0)-1,MATCH(Weekly!AN$9,Data!$2:$2,0)-1,2,COUNTIF(Data!$2:$2,Weekly!AN$9))))</f>
        <v>0.87173913043478257</v>
      </c>
      <c r="AO74" s="145">
        <f ca="1">(SUM(OFFSET(Data!$A$1,MATCH(($AI74),Data!$C:$C,0)-1,MATCH(Weekly!AO$9,Data!$2:$2,0)-1,2,COUNTIF(Data!$2:$2,Weekly!AO$9))))/(SUM(OFFSET(Data!$A$1,MATCH(($AI73),Data!$C:$C,0)-1,MATCH(Weekly!AO$9,Data!$2:$2,0)-1,2,COUNTIF(Data!$2:$2,Weekly!AO$9))))</f>
        <v>0.88580576307363923</v>
      </c>
      <c r="AP74" s="145">
        <f ca="1">(SUM(OFFSET(Data!$A$1,MATCH(($AI74),Data!$C:$C,0)-1,MATCH(Weekly!AP$9,Data!$2:$2,0)-1,2,COUNTIF(Data!$2:$2,Weekly!AP$9))))/(SUM(OFFSET(Data!$A$1,MATCH(($AI73),Data!$C:$C,0)-1,MATCH(Weekly!AP$9,Data!$2:$2,0)-1,2,COUNTIF(Data!$2:$2,Weekly!AP$9))))</f>
        <v>0.88819226750261238</v>
      </c>
      <c r="AQ74" s="145">
        <f ca="1">(SUM(OFFSET(Data!$A$1,MATCH(($AI74),Data!$C:$C,0)-1,MATCH(Weekly!AQ$9,Data!$2:$2,0)-1,2,COUNTIF(Data!$2:$2,Weekly!AQ$9))))/(SUM(OFFSET(Data!$A$1,MATCH(($AI73),Data!$C:$C,0)-1,MATCH(Weekly!AQ$9,Data!$2:$2,0)-1,2,COUNTIF(Data!$2:$2,Weekly!AQ$9))))</f>
        <v>0.88112617309697605</v>
      </c>
      <c r="AR74" s="145">
        <f ca="1">(SUM(OFFSET(Data!$A$1,MATCH(($AI74),Data!$C:$C,0)-1,MATCH(Weekly!AR$9,Data!$2:$2,0)-1,2,COUNTIF(Data!$2:$2,Weekly!AR$9))))/(SUM(OFFSET(Data!$A$1,MATCH(($AI73),Data!$C:$C,0)-1,MATCH(Weekly!AR$9,Data!$2:$2,0)-1,2,COUNTIF(Data!$2:$2,Weekly!AR$9))))</f>
        <v>0.87856388595564938</v>
      </c>
      <c r="AS74" s="145">
        <f ca="1">(SUM(OFFSET(Data!$A$1,MATCH(($AI74),Data!$C:$C,0)-1,MATCH(Weekly!AS$9,Data!$2:$2,0)-1,2,COUNTIF(Data!$2:$2,Weekly!AS$9))))/(SUM(OFFSET(Data!$A$1,MATCH(($AI73),Data!$C:$C,0)-1,MATCH(Weekly!AS$9,Data!$2:$2,0)-1,2,COUNTIF(Data!$2:$2,Weekly!AS$9))))</f>
        <v>0.88038793103448276</v>
      </c>
      <c r="AT74" s="145">
        <f ca="1">(SUM(OFFSET(Data!$A$1,MATCH(($AI74),Data!$C:$C,0)-1,MATCH(Weekly!AT$9,Data!$2:$2,0)-1,2,COUNTIF(Data!$2:$2,Weekly!AT$9))))/(SUM(OFFSET(Data!$A$1,MATCH(($AI73),Data!$C:$C,0)-1,MATCH(Weekly!AT$9,Data!$2:$2,0)-1,2,COUNTIF(Data!$2:$2,Weekly!AT$9))))</f>
        <v>0.84697130712008506</v>
      </c>
      <c r="AU74" s="145">
        <f ca="1">(SUM(OFFSET(Data!$A$1,MATCH(($AI74),Data!$C:$C,0)-1,MATCH(Weekly!AU$9,Data!$2:$2,0)-1,2,COUNTIF(Data!$2:$2,Weekly!AU$9))))/(SUM(OFFSET(Data!$A$1,MATCH(($AI73),Data!$C:$C,0)-1,MATCH(Weekly!AU$9,Data!$2:$2,0)-1,2,COUNTIF(Data!$2:$2,Weekly!AU$9))))</f>
        <v>0.89503816793893132</v>
      </c>
      <c r="AV74" s="14"/>
      <c r="AW74" s="12">
        <f t="shared" ca="1" si="489"/>
        <v>0.87928194297782469</v>
      </c>
      <c r="AX74" s="12">
        <f t="shared" ca="1" si="490"/>
        <v>0.88699901528812575</v>
      </c>
      <c r="AY74" s="12">
        <f t="shared" ref="AY74:AY89" ca="1" si="508">AX74-AW74</f>
        <v>7.7170723103010541E-3</v>
      </c>
      <c r="AZ74" s="12">
        <f t="shared" ref="AZ74:AZ89" ca="1" si="509">AX74+(0.75*AY74)</f>
        <v>0.89278681952085148</v>
      </c>
      <c r="BA74" s="12">
        <f t="shared" ref="BA74:BA89" ca="1" si="510">AW74-(0.75*AY74)</f>
        <v>0.87349413874509896</v>
      </c>
      <c r="BB74" s="14"/>
      <c r="BC74" s="12">
        <f t="shared" ca="1" si="491"/>
        <v>2.4382782829589982E-2</v>
      </c>
      <c r="BD74" s="12">
        <f ca="1">SUMPRODUCT(AP74:AS74,AP$73:AS$73)/SUM(AP$73:AS$73)</f>
        <v>0.88209875277450833</v>
      </c>
      <c r="BE74" s="104"/>
      <c r="BF74" s="104"/>
      <c r="BG74" s="1"/>
      <c r="BH74" s="7" t="s">
        <v>61</v>
      </c>
      <c r="BI74" s="7" t="s">
        <v>3</v>
      </c>
      <c r="BJ74" s="145">
        <f ca="1">SUM(OFFSET(Data!$A$1,MATCH(($BH74&amp;$BI74),Data!$B:$B,0)-1,MATCH(Weekly!BJ$9,Data!$2:$2,0)-1,1,COUNTIF(Data!$2:$2,Weekly!BJ$9)))/SUM(OFFSET(Data!$A$1,MATCH(($BH73&amp;$BI73),Data!$B:$B,0)-1,MATCH(Weekly!BJ$9,Data!$2:$2,0)-1,1,COUNTIF(Data!$2:$2,Weekly!BJ$9)))</f>
        <v>0.96551724137931039</v>
      </c>
      <c r="BK74" s="145">
        <f ca="1">SUM(OFFSET(Data!$A$1,MATCH(($BH74&amp;$BI74),Data!$B:$B,0)-1,MATCH(Weekly!BK$9,Data!$2:$2,0)-1,1,COUNTIF(Data!$2:$2,Weekly!BK$9)))/SUM(OFFSET(Data!$A$1,MATCH(($BH73&amp;$BI73),Data!$B:$B,0)-1,MATCH(Weekly!BK$9,Data!$2:$2,0)-1,1,COUNTIF(Data!$2:$2,Weekly!BK$9)))</f>
        <v>0.96914285714285719</v>
      </c>
      <c r="BL74" s="145">
        <f ca="1">SUM(OFFSET(Data!$A$1,MATCH(($BH74&amp;$BI74),Data!$B:$B,0)-1,MATCH(Weekly!BL$9,Data!$2:$2,0)-1,1,COUNTIF(Data!$2:$2,Weekly!BL$9)))/SUM(OFFSET(Data!$A$1,MATCH(($BH73&amp;$BI73),Data!$B:$B,0)-1,MATCH(Weekly!BL$9,Data!$2:$2,0)-1,1,COUNTIF(Data!$2:$2,Weekly!BL$9)))</f>
        <v>0.94513274336283182</v>
      </c>
      <c r="BM74" s="145">
        <f ca="1">SUM(OFFSET(Data!$A$1,MATCH(($BH74&amp;$BI74),Data!$B:$B,0)-1,MATCH(Weekly!BM$9,Data!$2:$2,0)-1,1,COUNTIF(Data!$2:$2,Weekly!BM$9)))/SUM(OFFSET(Data!$A$1,MATCH(($BH73&amp;$BI73),Data!$B:$B,0)-1,MATCH(Weekly!BM$9,Data!$2:$2,0)-1,1,COUNTIF(Data!$2:$2,Weekly!BM$9)))</f>
        <v>0.95915492957746484</v>
      </c>
      <c r="BN74" s="145">
        <f ca="1">SUM(OFFSET(Data!$A$1,MATCH(($BH74&amp;$BI74),Data!$B:$B,0)-1,MATCH(Weekly!BN$9,Data!$2:$2,0)-1,1,COUNTIF(Data!$2:$2,Weekly!BN$9)))/SUM(OFFSET(Data!$A$1,MATCH(($BH73&amp;$BI73),Data!$B:$B,0)-1,MATCH(Weekly!BN$9,Data!$2:$2,0)-1,1,COUNTIF(Data!$2:$2,Weekly!BN$9)))</f>
        <v>0.9500805152979066</v>
      </c>
      <c r="BO74" s="145">
        <f ca="1">SUM(OFFSET(Data!$A$1,MATCH(($BH74&amp;$BI74),Data!$B:$B,0)-1,MATCH(Weekly!BO$9,Data!$2:$2,0)-1,1,COUNTIF(Data!$2:$2,Weekly!BO$9)))/SUM(OFFSET(Data!$A$1,MATCH(($BH73&amp;$BI73),Data!$B:$B,0)-1,MATCH(Weekly!BO$9,Data!$2:$2,0)-1,1,COUNTIF(Data!$2:$2,Weekly!BO$9)))</f>
        <v>0.9527439024390244</v>
      </c>
      <c r="BP74" s="145">
        <f ca="1">SUM(OFFSET(Data!$A$1,MATCH(($BH74&amp;$BI74),Data!$B:$B,0)-1,MATCH(Weekly!BP$9,Data!$2:$2,0)-1,1,COUNTIF(Data!$2:$2,Weekly!BP$9)))/SUM(OFFSET(Data!$A$1,MATCH(($BH73&amp;$BI73),Data!$B:$B,0)-1,MATCH(Weekly!BP$9,Data!$2:$2,0)-1,1,COUNTIF(Data!$2:$2,Weekly!BP$9)))</f>
        <v>0.94409937888198758</v>
      </c>
      <c r="BQ74" s="145">
        <f ca="1">SUM(OFFSET(Data!$A$1,MATCH(($BH74&amp;$BI74),Data!$B:$B,0)-1,MATCH(Weekly!BQ$9,Data!$2:$2,0)-1,1,COUNTIF(Data!$2:$2,Weekly!BQ$9)))/SUM(OFFSET(Data!$A$1,MATCH(($BH73&amp;$BI73),Data!$B:$B,0)-1,MATCH(Weekly!BQ$9,Data!$2:$2,0)-1,1,COUNTIF(Data!$2:$2,Weekly!BQ$9)))</f>
        <v>0.93587786259541983</v>
      </c>
      <c r="BR74" s="145">
        <f ca="1">SUM(OFFSET(Data!$A$1,MATCH(($BH74&amp;$BI74),Data!$B:$B,0)-1,MATCH(Weekly!BR$9,Data!$2:$2,0)-1,1,COUNTIF(Data!$2:$2,Weekly!BR$9)))/SUM(OFFSET(Data!$A$1,MATCH(($BH73&amp;$BI73),Data!$B:$B,0)-1,MATCH(Weekly!BR$9,Data!$2:$2,0)-1,1,COUNTIF(Data!$2:$2,Weekly!BR$9)))</f>
        <v>0.94489465153970831</v>
      </c>
      <c r="BS74" s="145">
        <f ca="1">SUM(OFFSET(Data!$A$1,MATCH(($BH74&amp;$BI74),Data!$B:$B,0)-1,MATCH(Weekly!BS$9,Data!$2:$2,0)-1,1,COUNTIF(Data!$2:$2,Weekly!BS$9)))/SUM(OFFSET(Data!$A$1,MATCH(($BH73&amp;$BI73),Data!$B:$B,0)-1,MATCH(Weekly!BS$9,Data!$2:$2,0)-1,1,COUNTIF(Data!$2:$2,Weekly!BS$9)))</f>
        <v>0.95317725752508364</v>
      </c>
      <c r="BT74" s="145">
        <f ca="1">SUM(OFFSET(Data!$A$1,MATCH(($BH74&amp;$BI74),Data!$B:$B,0)-1,MATCH(Weekly!BT$9,Data!$2:$2,0)-1,1,COUNTIF(Data!$2:$2,Weekly!BT$9)))/SUM(OFFSET(Data!$A$1,MATCH(($BH73&amp;$BI73),Data!$B:$B,0)-1,MATCH(Weekly!BT$9,Data!$2:$2,0)-1,1,COUNTIF(Data!$2:$2,Weekly!BT$9)))</f>
        <v>0.93950177935943058</v>
      </c>
      <c r="BU74" s="145">
        <f ca="1">SUM(OFFSET(Data!$A$1,MATCH(($BH74&amp;$BI74),Data!$B:$B,0)-1,MATCH(Weekly!BU$9,Data!$2:$2,0)-1,1,COUNTIF(Data!$2:$2,Weekly!BU$9)))/SUM(OFFSET(Data!$A$1,MATCH(($BH73&amp;$BI73),Data!$B:$B,0)-1,MATCH(Weekly!BU$9,Data!$2:$2,0)-1,1,COUNTIF(Data!$2:$2,Weekly!BU$9)))</f>
        <v>0.95</v>
      </c>
      <c r="BV74" s="13"/>
      <c r="BW74" s="12">
        <f t="shared" ca="1" si="492"/>
        <v>0.94449701521084795</v>
      </c>
      <c r="BX74" s="12">
        <f t="shared" ca="1" si="493"/>
        <v>0.95616609355127424</v>
      </c>
      <c r="BY74" s="12">
        <f t="shared" ref="BY74:BY89" ca="1" si="511">BX74-BW74</f>
        <v>1.1669078340426298E-2</v>
      </c>
      <c r="BZ74" s="12">
        <f t="shared" ref="BZ74:BZ89" ca="1" si="512">BX74+(0.75*BY74)</f>
        <v>0.96491790230659391</v>
      </c>
      <c r="CA74" s="12">
        <f t="shared" ref="CA74:CA89" ca="1" si="513">BW74-(0.75*BY74)</f>
        <v>0.93574520645552828</v>
      </c>
      <c r="CB74" s="43"/>
      <c r="CC74" s="12">
        <f t="shared" ref="CC74:CC89" ca="1" si="514">_xlfn.STDEV.P(BJ74:BU74)</f>
        <v>9.555334748489977E-3</v>
      </c>
      <c r="CD74" s="12">
        <f ca="1">SUMPRODUCT(BP74:BS74,BP$73:BS$73)/SUM(BP$73:BS$73)</f>
        <v>0.94408528625233645</v>
      </c>
      <c r="CE74" s="104"/>
      <c r="CF74" s="104"/>
      <c r="CG74" s="1"/>
      <c r="CH74" s="7" t="s">
        <v>61</v>
      </c>
      <c r="CI74" s="7" t="s">
        <v>4</v>
      </c>
      <c r="CJ74" s="145">
        <f ca="1">(SUM(OFFSET(Data!$A$1,MATCH(($CH74&amp;$CI74),Data!$B:$B,0)-1,MATCH(Weekly!CJ$9,Data!$2:$2,0)-1,1,COUNTIF(Data!$2:$2,Weekly!CJ$9))))/(SUM(OFFSET(Data!$A$1,MATCH(($CH73&amp;$CI73),Data!$B:$B,0)-1,MATCH(Weekly!CJ$9,Data!$2:$2,0)-1,1,COUNTIF(Data!$2:$2,Weekly!CJ$9))))</f>
        <v>0.89411764705882357</v>
      </c>
      <c r="CK74" s="145">
        <f ca="1">(SUM(OFFSET(Data!$A$1,MATCH(($CH74&amp;$CI74),Data!$B:$B,0)-1,MATCH(Weekly!CK$9,Data!$2:$2,0)-1,1,COUNTIF(Data!$2:$2,Weekly!CK$9))))/(SUM(OFFSET(Data!$A$1,MATCH(($CH73&amp;$CI73),Data!$B:$B,0)-1,MATCH(Weekly!CK$9,Data!$2:$2,0)-1,1,COUNTIF(Data!$2:$2,Weekly!CK$9))))</f>
        <v>0.8721804511278195</v>
      </c>
      <c r="CL74" s="145">
        <f ca="1">(SUM(OFFSET(Data!$A$1,MATCH(($CH74&amp;$CI74),Data!$B:$B,0)-1,MATCH(Weekly!CL$9,Data!$2:$2,0)-1,1,COUNTIF(Data!$2:$2,Weekly!CL$9))))/(SUM(OFFSET(Data!$A$1,MATCH(($CH73&amp;$CI73),Data!$B:$B,0)-1,MATCH(Weekly!CL$9,Data!$2:$2,0)-1,1,COUNTIF(Data!$2:$2,Weekly!CL$9))))</f>
        <v>0.76129032258064511</v>
      </c>
      <c r="CM74" s="145">
        <f ca="1">(SUM(OFFSET(Data!$A$1,MATCH(($CH74&amp;$CI74),Data!$B:$B,0)-1,MATCH(Weekly!CM$9,Data!$2:$2,0)-1,1,COUNTIF(Data!$2:$2,Weekly!CM$9))))/(SUM(OFFSET(Data!$A$1,MATCH(($CH73&amp;$CI73),Data!$B:$B,0)-1,MATCH(Weekly!CM$9,Data!$2:$2,0)-1,1,COUNTIF(Data!$2:$2,Weekly!CM$9))))</f>
        <v>0.73697916666666663</v>
      </c>
      <c r="CN74" s="145">
        <f ca="1">(SUM(OFFSET(Data!$A$1,MATCH(($CH74&amp;$CI74),Data!$B:$B,0)-1,MATCH(Weekly!CN$9,Data!$2:$2,0)-1,1,COUNTIF(Data!$2:$2,Weekly!CN$9))))/(SUM(OFFSET(Data!$A$1,MATCH(($CH73&amp;$CI73),Data!$B:$B,0)-1,MATCH(Weekly!CN$9,Data!$2:$2,0)-1,1,COUNTIF(Data!$2:$2,Weekly!CN$9))))</f>
        <v>0.70903010033444813</v>
      </c>
      <c r="CO74" s="145">
        <f ca="1">(SUM(OFFSET(Data!$A$1,MATCH(($CH74&amp;$CI74),Data!$B:$B,0)-1,MATCH(Weekly!CO$9,Data!$2:$2,0)-1,1,COUNTIF(Data!$2:$2,Weekly!CO$9))))/(SUM(OFFSET(Data!$A$1,MATCH(($CH73&amp;$CI73),Data!$B:$B,0)-1,MATCH(Weekly!CO$9,Data!$2:$2,0)-1,1,COUNTIF(Data!$2:$2,Weekly!CO$9))))</f>
        <v>0.72953736654804269</v>
      </c>
      <c r="CP74" s="145">
        <f ca="1">(SUM(OFFSET(Data!$A$1,MATCH(($CH74&amp;$CI74),Data!$B:$B,0)-1,MATCH(Weekly!CP$9,Data!$2:$2,0)-1,1,COUNTIF(Data!$2:$2,Weekly!CP$9))))/(SUM(OFFSET(Data!$A$1,MATCH(($CH73&amp;$CI73),Data!$B:$B,0)-1,MATCH(Weekly!CP$9,Data!$2:$2,0)-1,1,COUNTIF(Data!$2:$2,Weekly!CP$9))))</f>
        <v>0.77316293929712465</v>
      </c>
      <c r="CQ74" s="145">
        <f ca="1">(SUM(OFFSET(Data!$A$1,MATCH(($CH74&amp;$CI74),Data!$B:$B,0)-1,MATCH(Weekly!CQ$9,Data!$2:$2,0)-1,1,COUNTIF(Data!$2:$2,Weekly!CQ$9))))/(SUM(OFFSET(Data!$A$1,MATCH(($CH73&amp;$CI73),Data!$B:$B,0)-1,MATCH(Weekly!CQ$9,Data!$2:$2,0)-1,1,COUNTIF(Data!$2:$2,Weekly!CQ$9))))</f>
        <v>0.76315789473684215</v>
      </c>
      <c r="CR74" s="145">
        <f ca="1">(SUM(OFFSET(Data!$A$1,MATCH(($CH74&amp;$CI74),Data!$B:$B,0)-1,MATCH(Weekly!CR$9,Data!$2:$2,0)-1,1,COUNTIF(Data!$2:$2,Weekly!CR$9))))/(SUM(OFFSET(Data!$A$1,MATCH(($CH73&amp;$CI73),Data!$B:$B,0)-1,MATCH(Weekly!CR$9,Data!$2:$2,0)-1,1,COUNTIF(Data!$2:$2,Weekly!CR$9))))</f>
        <v>0.75454545454545452</v>
      </c>
      <c r="CS74" s="145">
        <f ca="1">(SUM(OFFSET(Data!$A$1,MATCH(($CH74&amp;$CI74),Data!$B:$B,0)-1,MATCH(Weekly!CS$9,Data!$2:$2,0)-1,1,COUNTIF(Data!$2:$2,Weekly!CS$9))))/(SUM(OFFSET(Data!$A$1,MATCH(($CH73&amp;$CI73),Data!$B:$B,0)-1,MATCH(Weekly!CS$9,Data!$2:$2,0)-1,1,COUNTIF(Data!$2:$2,Weekly!CS$9))))</f>
        <v>0.74848484848484853</v>
      </c>
      <c r="CT74" s="145">
        <f ca="1">(SUM(OFFSET(Data!$A$1,MATCH(($CH74&amp;$CI74),Data!$B:$B,0)-1,MATCH(Weekly!CT$9,Data!$2:$2,0)-1,1,COUNTIF(Data!$2:$2,Weekly!CT$9))))/(SUM(OFFSET(Data!$A$1,MATCH(($CH73&amp;$CI73),Data!$B:$B,0)-1,MATCH(Weekly!CT$9,Data!$2:$2,0)-1,1,COUNTIF(Data!$2:$2,Weekly!CT$9))))</f>
        <v>0.70976253298153036</v>
      </c>
      <c r="CU74" s="145">
        <f ca="1">(SUM(OFFSET(Data!$A$1,MATCH(($CH74&amp;$CI74),Data!$B:$B,0)-1,MATCH(Weekly!CU$9,Data!$2:$2,0)-1,1,COUNTIF(Data!$2:$2,Weekly!CU$9))))/(SUM(OFFSET(Data!$A$1,MATCH(($CH73&amp;$CI73),Data!$B:$B,0)-1,MATCH(Weekly!CU$9,Data!$2:$2,0)-1,1,COUNTIF(Data!$2:$2,Weekly!CU$9))))</f>
        <v>0.79347826086956519</v>
      </c>
      <c r="CW74" s="12">
        <f t="shared" ca="1" si="496"/>
        <v>0.7332582666073546</v>
      </c>
      <c r="CX74" s="12">
        <f t="shared" ca="1" si="497"/>
        <v>0.76816041701698334</v>
      </c>
      <c r="CY74" s="12">
        <f t="shared" ref="CY74:CY89" ca="1" si="515">CX74-CW74</f>
        <v>3.490215040962874E-2</v>
      </c>
      <c r="CZ74" s="12">
        <f t="shared" ref="CZ74:CZ89" ca="1" si="516">CX74+(0.75*CY74)</f>
        <v>0.79433702982420495</v>
      </c>
      <c r="DA74" s="12">
        <f t="shared" ref="DA74:DA89" ca="1" si="517">CW74-(0.75*CY74)</f>
        <v>0.70708165380013299</v>
      </c>
      <c r="DB74" s="43"/>
      <c r="DC74" s="12">
        <f t="shared" ca="1" si="498"/>
        <v>5.5754247572821811E-2</v>
      </c>
      <c r="DD74" s="12">
        <f ca="1">SUMPRODUCT(CP74:CS74,CP$73:CS$73)/SUM(CP$73:CS$73)</f>
        <v>0.75974690648600796</v>
      </c>
      <c r="DE74" s="1"/>
    </row>
    <row r="75" spans="4:109" hidden="1" x14ac:dyDescent="0.35">
      <c r="D75" s="103" t="s">
        <v>510</v>
      </c>
      <c r="E75" s="53" t="str">
        <f ca="1">VLOOKUP($D75,'Metric Nature'!$C:$D,2,0)&amp;IF(($F75&lt;(BA75)),"Below",IF(($F75&gt;(AZ75)),"Above","Within"))</f>
        <v>NegativeWithin</v>
      </c>
      <c r="F75" s="55">
        <f t="shared" ca="1" si="464"/>
        <v>0.53324968632371395</v>
      </c>
      <c r="G75" s="55">
        <f t="shared" ca="1" si="465"/>
        <v>0.59485924112607103</v>
      </c>
      <c r="H75" s="55">
        <f t="shared" ca="1" si="499"/>
        <v>-0.10356997175622579</v>
      </c>
      <c r="I75" s="55">
        <f t="shared" ca="1" si="500"/>
        <v>0.60491498156309231</v>
      </c>
      <c r="J75" s="55">
        <f t="shared" ca="1" si="501"/>
        <v>-0.11847168184559786</v>
      </c>
      <c r="K75" s="48">
        <f t="shared" ca="1" si="466"/>
        <v>0.16848817036884675</v>
      </c>
      <c r="L75" s="56"/>
      <c r="M75" s="53" t="str">
        <f ca="1">VLOOKUP($D75,'Metric Nature'!$C:$D,2,0)&amp;IF(($N75&lt;(CA75)),"Below",IF(($N75&gt;(BZ75)),"Above","Within"))</f>
        <v>NegativeWithin</v>
      </c>
      <c r="N75" s="55">
        <f t="shared" ca="1" si="467"/>
        <v>0.55681818181818177</v>
      </c>
      <c r="O75" s="55">
        <f t="shared" ca="1" si="468"/>
        <v>0.59649122807017541</v>
      </c>
      <c r="P75" s="55">
        <f t="shared" ca="1" si="502"/>
        <v>-6.6510695187165805E-2</v>
      </c>
      <c r="Q75" s="55">
        <f t="shared" ca="1" si="503"/>
        <v>0.5977638941119251</v>
      </c>
      <c r="R75" s="48">
        <f t="shared" ca="1" si="504"/>
        <v>-6.8498135630247134E-2</v>
      </c>
      <c r="S75" s="48">
        <f t="shared" ca="1" si="469"/>
        <v>0.17481313184567868</v>
      </c>
      <c r="T75" s="56"/>
      <c r="U75" s="53" t="str">
        <f ca="1">VLOOKUP($D75,'Metric Nature'!$C:$D,2,0)&amp;IF(($V75&lt;(DA75)),"Below",IF(($V75&gt;(CZ75)),"Above","Within"))</f>
        <v>NegativeWithin</v>
      </c>
      <c r="V75" s="55">
        <f t="shared" ca="1" si="470"/>
        <v>0.48698884758364314</v>
      </c>
      <c r="W75" s="55">
        <f t="shared" ca="1" si="471"/>
        <v>0.59109311740890691</v>
      </c>
      <c r="X75" s="78">
        <f t="shared" ca="1" si="505"/>
        <v>-0.17612160717013803</v>
      </c>
      <c r="Y75" s="55">
        <f t="shared" ca="1" si="506"/>
        <v>0.6228744943004384</v>
      </c>
      <c r="Z75" s="78">
        <f t="shared" ca="1" si="507"/>
        <v>-0.21815895169926791</v>
      </c>
      <c r="AA75" s="48">
        <f t="shared" ca="1" si="472"/>
        <v>0.16063428316173506</v>
      </c>
      <c r="AB75" s="56"/>
      <c r="AC75" s="46" t="s">
        <v>511</v>
      </c>
      <c r="AI75" s="7" t="s">
        <v>62</v>
      </c>
      <c r="AJ75" s="145">
        <f ca="1">(SUM(OFFSET(Data!$A$1,MATCH(($AI75),Data!$C:$C,0)-1,MATCH(Weekly!AJ$9,Data!$2:$2,0)-1,2,COUNTIF(Data!$2:$2,Weekly!AJ$9))))/(SUM(OFFSET(Data!$A$1,MATCH(($AI74),Data!$C:$C,0)-1,MATCH(Weekly!AJ$9,Data!$2:$2,0)-1,2,COUNTIF(Data!$2:$2,Weekly!AJ$9))))</f>
        <v>0.7932489451476793</v>
      </c>
      <c r="AK75" s="145">
        <f ca="1">(SUM(OFFSET(Data!$A$1,MATCH(($AI75),Data!$C:$C,0)-1,MATCH(Weekly!AK$9,Data!$2:$2,0)-1,2,COUNTIF(Data!$2:$2,Weekly!AK$9))))/(SUM(OFFSET(Data!$A$1,MATCH(($AI74),Data!$C:$C,0)-1,MATCH(Weekly!AK$9,Data!$2:$2,0)-1,2,COUNTIF(Data!$2:$2,Weekly!AK$9))))</f>
        <v>0.51448170731707321</v>
      </c>
      <c r="AL75" s="145">
        <f ca="1">(SUM(OFFSET(Data!$A$1,MATCH(($AI75),Data!$C:$C,0)-1,MATCH(Weekly!AL$9,Data!$2:$2,0)-1,2,COUNTIF(Data!$2:$2,Weekly!AL$9))))/(SUM(OFFSET(Data!$A$1,MATCH(($AI74),Data!$C:$C,0)-1,MATCH(Weekly!AL$9,Data!$2:$2,0)-1,2,COUNTIF(Data!$2:$2,Weekly!AL$9))))</f>
        <v>0.11688311688311688</v>
      </c>
      <c r="AM75" s="145">
        <f ca="1">(SUM(OFFSET(Data!$A$1,MATCH(($AI75),Data!$C:$C,0)-1,MATCH(Weekly!AM$9,Data!$2:$2,0)-1,2,COUNTIF(Data!$2:$2,Weekly!AM$9))))/(SUM(OFFSET(Data!$A$1,MATCH(($AI74),Data!$C:$C,0)-1,MATCH(Weekly!AM$9,Data!$2:$2,0)-1,2,COUNTIF(Data!$2:$2,Weekly!AM$9))))</f>
        <v>0.34128630705394192</v>
      </c>
      <c r="AN75" s="145">
        <f ca="1">(SUM(OFFSET(Data!$A$1,MATCH(($AI75),Data!$C:$C,0)-1,MATCH(Weekly!AN$9,Data!$2:$2,0)-1,2,COUNTIF(Data!$2:$2,Weekly!AN$9))))/(SUM(OFFSET(Data!$A$1,MATCH(($AI74),Data!$C:$C,0)-1,MATCH(Weekly!AN$9,Data!$2:$2,0)-1,2,COUNTIF(Data!$2:$2,Weekly!AN$9))))</f>
        <v>0.71197007481296759</v>
      </c>
      <c r="AO75" s="145">
        <f ca="1">(SUM(OFFSET(Data!$A$1,MATCH(($AI75),Data!$C:$C,0)-1,MATCH(Weekly!AO$9,Data!$2:$2,0)-1,2,COUNTIF(Data!$2:$2,Weekly!AO$9))))/(SUM(OFFSET(Data!$A$1,MATCH(($AI74),Data!$C:$C,0)-1,MATCH(Weekly!AO$9,Data!$2:$2,0)-1,2,COUNTIF(Data!$2:$2,Weekly!AO$9))))</f>
        <v>0.61084337349397588</v>
      </c>
      <c r="AP75" s="145">
        <f ca="1">(SUM(OFFSET(Data!$A$1,MATCH(($AI75),Data!$C:$C,0)-1,MATCH(Weekly!AP$9,Data!$2:$2,0)-1,2,COUNTIF(Data!$2:$2,Weekly!AP$9))))/(SUM(OFFSET(Data!$A$1,MATCH(($AI74),Data!$C:$C,0)-1,MATCH(Weekly!AP$9,Data!$2:$2,0)-1,2,COUNTIF(Data!$2:$2,Weekly!AP$9))))</f>
        <v>0.59764705882352942</v>
      </c>
      <c r="AQ75" s="145">
        <f ca="1">(SUM(OFFSET(Data!$A$1,MATCH(($AI75),Data!$C:$C,0)-1,MATCH(Weekly!AQ$9,Data!$2:$2,0)-1,2,COUNTIF(Data!$2:$2,Weekly!AQ$9))))/(SUM(OFFSET(Data!$A$1,MATCH(($AI74),Data!$C:$C,0)-1,MATCH(Weekly!AQ$9,Data!$2:$2,0)-1,2,COUNTIF(Data!$2:$2,Weekly!AQ$9))))</f>
        <v>0.61065088757396446</v>
      </c>
      <c r="AR75" s="145">
        <f ca="1">(SUM(OFFSET(Data!$A$1,MATCH(($AI75),Data!$C:$C,0)-1,MATCH(Weekly!AR$9,Data!$2:$2,0)-1,2,COUNTIF(Data!$2:$2,Weekly!AR$9))))/(SUM(OFFSET(Data!$A$1,MATCH(($AI74),Data!$C:$C,0)-1,MATCH(Weekly!AR$9,Data!$2:$2,0)-1,2,COUNTIF(Data!$2:$2,Weekly!AR$9))))</f>
        <v>0.61658653846153844</v>
      </c>
      <c r="AS75" s="145">
        <f ca="1">(SUM(OFFSET(Data!$A$1,MATCH(($AI75),Data!$C:$C,0)-1,MATCH(Weekly!AS$9,Data!$2:$2,0)-1,2,COUNTIF(Data!$2:$2,Weekly!AS$9))))/(SUM(OFFSET(Data!$A$1,MATCH(($AI74),Data!$C:$C,0)-1,MATCH(Weekly!AS$9,Data!$2:$2,0)-1,2,COUNTIF(Data!$2:$2,Weekly!AS$9))))</f>
        <v>0.59485924112607103</v>
      </c>
      <c r="AT75" s="145">
        <f ca="1">(SUM(OFFSET(Data!$A$1,MATCH(($AI75),Data!$C:$C,0)-1,MATCH(Weekly!AT$9,Data!$2:$2,0)-1,2,COUNTIF(Data!$2:$2,Weekly!AT$9))))/(SUM(OFFSET(Data!$A$1,MATCH(($AI74),Data!$C:$C,0)-1,MATCH(Weekly!AT$9,Data!$2:$2,0)-1,2,COUNTIF(Data!$2:$2,Weekly!AT$9))))</f>
        <v>0.53324968632371395</v>
      </c>
      <c r="AU75" s="145">
        <f ca="1">(SUM(OFFSET(Data!$A$1,MATCH(($AI75),Data!$C:$C,0)-1,MATCH(Weekly!AU$9,Data!$2:$2,0)-1,2,COUNTIF(Data!$2:$2,Weekly!AU$9))))/(SUM(OFFSET(Data!$A$1,MATCH(($AI74),Data!$C:$C,0)-1,MATCH(Weekly!AU$9,Data!$2:$2,0)-1,2,COUNTIF(Data!$2:$2,Weekly!AU$9))))</f>
        <v>0.63326226012793174</v>
      </c>
      <c r="AV75" s="14"/>
      <c r="AW75" s="12">
        <f t="shared" ca="1" si="489"/>
        <v>0.52386569682039363</v>
      </c>
      <c r="AX75" s="12">
        <f t="shared" ca="1" si="490"/>
        <v>0.61371495597775716</v>
      </c>
      <c r="AY75" s="12">
        <f t="shared" ca="1" si="508"/>
        <v>8.9849259157363526E-2</v>
      </c>
      <c r="AZ75" s="12">
        <f t="shared" ca="1" si="509"/>
        <v>0.68110190034577978</v>
      </c>
      <c r="BA75" s="12">
        <f t="shared" ca="1" si="510"/>
        <v>0.45647875245237102</v>
      </c>
      <c r="BB75" s="14"/>
      <c r="BC75" s="12">
        <f t="shared" ca="1" si="491"/>
        <v>0.16848817036884675</v>
      </c>
      <c r="BD75" s="12">
        <f ca="1">SUMPRODUCT(AP75:AS75,AP$74:AS$74)/SUM(AP$74:AS$74)</f>
        <v>0.60491498156309231</v>
      </c>
      <c r="BE75" s="104"/>
      <c r="BF75" s="104"/>
      <c r="BG75" s="1"/>
      <c r="BH75" s="7" t="s">
        <v>62</v>
      </c>
      <c r="BI75" s="7" t="s">
        <v>3</v>
      </c>
      <c r="BJ75" s="145">
        <f ca="1">SUM(OFFSET(Data!$A$1,MATCH(($BH75&amp;$BI75),Data!$B:$B,0)-1,MATCH(Weekly!BJ$9,Data!$2:$2,0)-1,1,COUNTIF(Data!$2:$2,Weekly!BJ$9)))/SUM(OFFSET(Data!$A$1,MATCH(($BH74&amp;$BI74),Data!$B:$B,0)-1,MATCH(Weekly!BJ$9,Data!$2:$2,0)-1,1,COUNTIF(Data!$2:$2,Weekly!BJ$9)))</f>
        <v>0.81211180124223603</v>
      </c>
      <c r="BK75" s="145">
        <f ca="1">SUM(OFFSET(Data!$A$1,MATCH(($BH75&amp;$BI75),Data!$B:$B,0)-1,MATCH(Weekly!BK$9,Data!$2:$2,0)-1,1,COUNTIF(Data!$2:$2,Weekly!BK$9)))/SUM(OFFSET(Data!$A$1,MATCH(($BH74&amp;$BI74),Data!$B:$B,0)-1,MATCH(Weekly!BK$9,Data!$2:$2,0)-1,1,COUNTIF(Data!$2:$2,Weekly!BK$9)))</f>
        <v>0.47169811320754718</v>
      </c>
      <c r="BL75" s="145">
        <f ca="1">SUM(OFFSET(Data!$A$1,MATCH(($BH75&amp;$BI75),Data!$B:$B,0)-1,MATCH(Weekly!BL$9,Data!$2:$2,0)-1,1,COUNTIF(Data!$2:$2,Weekly!BL$9)))/SUM(OFFSET(Data!$A$1,MATCH(($BH74&amp;$BI74),Data!$B:$B,0)-1,MATCH(Weekly!BL$9,Data!$2:$2,0)-1,1,COUNTIF(Data!$2:$2,Weekly!BL$9)))</f>
        <v>0.11423220973782772</v>
      </c>
      <c r="BM75" s="145">
        <f ca="1">SUM(OFFSET(Data!$A$1,MATCH(($BH75&amp;$BI75),Data!$B:$B,0)-1,MATCH(Weekly!BM$9,Data!$2:$2,0)-1,1,COUNTIF(Data!$2:$2,Weekly!BM$9)))/SUM(OFFSET(Data!$A$1,MATCH(($BH74&amp;$BI74),Data!$B:$B,0)-1,MATCH(Weekly!BM$9,Data!$2:$2,0)-1,1,COUNTIF(Data!$2:$2,Weekly!BM$9)))</f>
        <v>0.33480176211453744</v>
      </c>
      <c r="BN75" s="145">
        <f ca="1">SUM(OFFSET(Data!$A$1,MATCH(($BH75&amp;$BI75),Data!$B:$B,0)-1,MATCH(Weekly!BN$9,Data!$2:$2,0)-1,1,COUNTIF(Data!$2:$2,Weekly!BN$9)))/SUM(OFFSET(Data!$A$1,MATCH(($BH74&amp;$BI74),Data!$B:$B,0)-1,MATCH(Weekly!BN$9,Data!$2:$2,0)-1,1,COUNTIF(Data!$2:$2,Weekly!BN$9)))</f>
        <v>0.735593220338983</v>
      </c>
      <c r="BO75" s="145">
        <f ca="1">SUM(OFFSET(Data!$A$1,MATCH(($BH75&amp;$BI75),Data!$B:$B,0)-1,MATCH(Weekly!BO$9,Data!$2:$2,0)-1,1,COUNTIF(Data!$2:$2,Weekly!BO$9)))/SUM(OFFSET(Data!$A$1,MATCH(($BH74&amp;$BI74),Data!$B:$B,0)-1,MATCH(Weekly!BO$9,Data!$2:$2,0)-1,1,COUNTIF(Data!$2:$2,Weekly!BO$9)))</f>
        <v>0.6</v>
      </c>
      <c r="BP75" s="145">
        <f ca="1">SUM(OFFSET(Data!$A$1,MATCH(($BH75&amp;$BI75),Data!$B:$B,0)-1,MATCH(Weekly!BP$9,Data!$2:$2,0)-1,1,COUNTIF(Data!$2:$2,Weekly!BP$9)))/SUM(OFFSET(Data!$A$1,MATCH(($BH74&amp;$BI74),Data!$B:$B,0)-1,MATCH(Weekly!BP$9,Data!$2:$2,0)-1,1,COUNTIF(Data!$2:$2,Weekly!BP$9)))</f>
        <v>0.58059210526315785</v>
      </c>
      <c r="BQ75" s="145">
        <f ca="1">SUM(OFFSET(Data!$A$1,MATCH(($BH75&amp;$BI75),Data!$B:$B,0)-1,MATCH(Weekly!BQ$9,Data!$2:$2,0)-1,1,COUNTIF(Data!$2:$2,Weekly!BQ$9)))/SUM(OFFSET(Data!$A$1,MATCH(($BH74&amp;$BI74),Data!$B:$B,0)-1,MATCH(Weekly!BQ$9,Data!$2:$2,0)-1,1,COUNTIF(Data!$2:$2,Weekly!BQ$9)))</f>
        <v>0.60685154975530176</v>
      </c>
      <c r="BR75" s="145">
        <f ca="1">SUM(OFFSET(Data!$A$1,MATCH(($BH75&amp;$BI75),Data!$B:$B,0)-1,MATCH(Weekly!BR$9,Data!$2:$2,0)-1,1,COUNTIF(Data!$2:$2,Weekly!BR$9)))/SUM(OFFSET(Data!$A$1,MATCH(($BH74&amp;$BI74),Data!$B:$B,0)-1,MATCH(Weekly!BR$9,Data!$2:$2,0)-1,1,COUNTIF(Data!$2:$2,Weekly!BR$9)))</f>
        <v>0.60720411663807894</v>
      </c>
      <c r="BS75" s="145">
        <f ca="1">SUM(OFFSET(Data!$A$1,MATCH(($BH75&amp;$BI75),Data!$B:$B,0)-1,MATCH(Weekly!BS$9,Data!$2:$2,0)-1,1,COUNTIF(Data!$2:$2,Weekly!BS$9)))/SUM(OFFSET(Data!$A$1,MATCH(($BH74&amp;$BI74),Data!$B:$B,0)-1,MATCH(Weekly!BS$9,Data!$2:$2,0)-1,1,COUNTIF(Data!$2:$2,Weekly!BS$9)))</f>
        <v>0.59649122807017541</v>
      </c>
      <c r="BT75" s="145">
        <f ca="1">SUM(OFFSET(Data!$A$1,MATCH(($BH75&amp;$BI75),Data!$B:$B,0)-1,MATCH(Weekly!BT$9,Data!$2:$2,0)-1,1,COUNTIF(Data!$2:$2,Weekly!BT$9)))/SUM(OFFSET(Data!$A$1,MATCH(($BH74&amp;$BI74),Data!$B:$B,0)-1,MATCH(Weekly!BT$9,Data!$2:$2,0)-1,1,COUNTIF(Data!$2:$2,Weekly!BT$9)))</f>
        <v>0.55681818181818177</v>
      </c>
      <c r="BU75" s="145">
        <f ca="1">SUM(OFFSET(Data!$A$1,MATCH(($BH75&amp;$BI75),Data!$B:$B,0)-1,MATCH(Weekly!BU$9,Data!$2:$2,0)-1,1,COUNTIF(Data!$2:$2,Weekly!BU$9)))/SUM(OFFSET(Data!$A$1,MATCH(($BH74&amp;$BI74),Data!$B:$B,0)-1,MATCH(Weekly!BU$9,Data!$2:$2,0)-1,1,COUNTIF(Data!$2:$2,Weekly!BU$9)))</f>
        <v>0.6470588235294118</v>
      </c>
      <c r="BV75" s="13"/>
      <c r="BW75" s="12">
        <f t="shared" ca="1" si="492"/>
        <v>0.51425814751286447</v>
      </c>
      <c r="BX75" s="12">
        <f t="shared" ca="1" si="493"/>
        <v>0.60702783319669029</v>
      </c>
      <c r="BY75" s="12">
        <f t="shared" ca="1" si="511"/>
        <v>9.276968568382582E-2</v>
      </c>
      <c r="BZ75" s="12">
        <f t="shared" ca="1" si="512"/>
        <v>0.67660509745955966</v>
      </c>
      <c r="CA75" s="12">
        <f t="shared" ca="1" si="513"/>
        <v>0.44468088324999511</v>
      </c>
      <c r="CB75" s="43"/>
      <c r="CC75" s="12">
        <f t="shared" ca="1" si="514"/>
        <v>0.17481313184567868</v>
      </c>
      <c r="CD75" s="12">
        <f ca="1">SUMPRODUCT(BP75:BS75,BP$74:BS$74)/SUM(BP$74:BS$74)</f>
        <v>0.5977638941119251</v>
      </c>
      <c r="CE75" s="104"/>
      <c r="CF75" s="104"/>
      <c r="CG75" s="1"/>
      <c r="CH75" s="7" t="s">
        <v>62</v>
      </c>
      <c r="CI75" s="7" t="s">
        <v>4</v>
      </c>
      <c r="CJ75" s="145">
        <f ca="1">(SUM(OFFSET(Data!$A$1,MATCH(($CH75&amp;$CI75),Data!$B:$B,0)-1,MATCH(Weekly!CJ$9,Data!$2:$2,0)-1,1,COUNTIF(Data!$2:$2,Weekly!CJ$9))))/(SUM(OFFSET(Data!$A$1,MATCH(($CH74&amp;$CI74),Data!$B:$B,0)-1,MATCH(Weekly!CJ$9,Data!$2:$2,0)-1,1,COUNTIF(Data!$2:$2,Weekly!CJ$9))))</f>
        <v>0.75328947368421051</v>
      </c>
      <c r="CK75" s="145">
        <f ca="1">(SUM(OFFSET(Data!$A$1,MATCH(($CH75&amp;$CI75),Data!$B:$B,0)-1,MATCH(Weekly!CK$9,Data!$2:$2,0)-1,1,COUNTIF(Data!$2:$2,Weekly!CK$9))))/(SUM(OFFSET(Data!$A$1,MATCH(($CH74&amp;$CI74),Data!$B:$B,0)-1,MATCH(Weekly!CK$9,Data!$2:$2,0)-1,1,COUNTIF(Data!$2:$2,Weekly!CK$9))))</f>
        <v>0.59267241379310343</v>
      </c>
      <c r="CL75" s="145">
        <f ca="1">(SUM(OFFSET(Data!$A$1,MATCH(($CH75&amp;$CI75),Data!$B:$B,0)-1,MATCH(Weekly!CL$9,Data!$2:$2,0)-1,1,COUNTIF(Data!$2:$2,Weekly!CL$9))))/(SUM(OFFSET(Data!$A$1,MATCH(($CH74&amp;$CI74),Data!$B:$B,0)-1,MATCH(Weekly!CL$9,Data!$2:$2,0)-1,1,COUNTIF(Data!$2:$2,Weekly!CL$9))))</f>
        <v>0.1228813559322034</v>
      </c>
      <c r="CM75" s="145">
        <f ca="1">(SUM(OFFSET(Data!$A$1,MATCH(($CH75&amp;$CI75),Data!$B:$B,0)-1,MATCH(Weekly!CM$9,Data!$2:$2,0)-1,1,COUNTIF(Data!$2:$2,Weekly!CM$9))))/(SUM(OFFSET(Data!$A$1,MATCH(($CH74&amp;$CI74),Data!$B:$B,0)-1,MATCH(Weekly!CM$9,Data!$2:$2,0)-1,1,COUNTIF(Data!$2:$2,Weekly!CM$9))))</f>
        <v>0.35689045936395758</v>
      </c>
      <c r="CN75" s="145">
        <f ca="1">(SUM(OFFSET(Data!$A$1,MATCH(($CH75&amp;$CI75),Data!$B:$B,0)-1,MATCH(Weekly!CN$9,Data!$2:$2,0)-1,1,COUNTIF(Data!$2:$2,Weekly!CN$9))))/(SUM(OFFSET(Data!$A$1,MATCH(($CH74&amp;$CI74),Data!$B:$B,0)-1,MATCH(Weekly!CN$9,Data!$2:$2,0)-1,1,COUNTIF(Data!$2:$2,Weekly!CN$9))))</f>
        <v>0.64622641509433965</v>
      </c>
      <c r="CO75" s="145">
        <f ca="1">(SUM(OFFSET(Data!$A$1,MATCH(($CH75&amp;$CI75),Data!$B:$B,0)-1,MATCH(Weekly!CO$9,Data!$2:$2,0)-1,1,COUNTIF(Data!$2:$2,Weekly!CO$9))))/(SUM(OFFSET(Data!$A$1,MATCH(($CH74&amp;$CI74),Data!$B:$B,0)-1,MATCH(Weekly!CO$9,Data!$2:$2,0)-1,1,COUNTIF(Data!$2:$2,Weekly!CO$9))))</f>
        <v>0.64390243902439026</v>
      </c>
      <c r="CP75" s="145">
        <f ca="1">(SUM(OFFSET(Data!$A$1,MATCH(($CH75&amp;$CI75),Data!$B:$B,0)-1,MATCH(Weekly!CP$9,Data!$2:$2,0)-1,1,COUNTIF(Data!$2:$2,Weekly!CP$9))))/(SUM(OFFSET(Data!$A$1,MATCH(($CH74&amp;$CI74),Data!$B:$B,0)-1,MATCH(Weekly!CP$9,Data!$2:$2,0)-1,1,COUNTIF(Data!$2:$2,Weekly!CP$9))))</f>
        <v>0.64049586776859502</v>
      </c>
      <c r="CQ75" s="145">
        <f ca="1">(SUM(OFFSET(Data!$A$1,MATCH(($CH75&amp;$CI75),Data!$B:$B,0)-1,MATCH(Weekly!CQ$9,Data!$2:$2,0)-1,1,COUNTIF(Data!$2:$2,Weekly!CQ$9))))/(SUM(OFFSET(Data!$A$1,MATCH(($CH74&amp;$CI74),Data!$B:$B,0)-1,MATCH(Weekly!CQ$9,Data!$2:$2,0)-1,1,COUNTIF(Data!$2:$2,Weekly!CQ$9))))</f>
        <v>0.62068965517241381</v>
      </c>
      <c r="CR75" s="145">
        <f ca="1">(SUM(OFFSET(Data!$A$1,MATCH(($CH75&amp;$CI75),Data!$B:$B,0)-1,MATCH(Weekly!CR$9,Data!$2:$2,0)-1,1,COUNTIF(Data!$2:$2,Weekly!CR$9))))/(SUM(OFFSET(Data!$A$1,MATCH(($CH74&amp;$CI74),Data!$B:$B,0)-1,MATCH(Weekly!CR$9,Data!$2:$2,0)-1,1,COUNTIF(Data!$2:$2,Weekly!CR$9))))</f>
        <v>0.63855421686746983</v>
      </c>
      <c r="CS75" s="145">
        <f ca="1">(SUM(OFFSET(Data!$A$1,MATCH(($CH75&amp;$CI75),Data!$B:$B,0)-1,MATCH(Weekly!CS$9,Data!$2:$2,0)-1,1,COUNTIF(Data!$2:$2,Weekly!CS$9))))/(SUM(OFFSET(Data!$A$1,MATCH(($CH74&amp;$CI74),Data!$B:$B,0)-1,MATCH(Weekly!CS$9,Data!$2:$2,0)-1,1,COUNTIF(Data!$2:$2,Weekly!CS$9))))</f>
        <v>0.59109311740890691</v>
      </c>
      <c r="CT75" s="145">
        <f ca="1">(SUM(OFFSET(Data!$A$1,MATCH(($CH75&amp;$CI75),Data!$B:$B,0)-1,MATCH(Weekly!CT$9,Data!$2:$2,0)-1,1,COUNTIF(Data!$2:$2,Weekly!CT$9))))/(SUM(OFFSET(Data!$A$1,MATCH(($CH74&amp;$CI74),Data!$B:$B,0)-1,MATCH(Weekly!CT$9,Data!$2:$2,0)-1,1,COUNTIF(Data!$2:$2,Weekly!CT$9))))</f>
        <v>0.48698884758364314</v>
      </c>
      <c r="CU75" s="145">
        <f ca="1">(SUM(OFFSET(Data!$A$1,MATCH(($CH75&amp;$CI75),Data!$B:$B,0)-1,MATCH(Weekly!CU$9,Data!$2:$2,0)-1,1,COUNTIF(Data!$2:$2,Weekly!CU$9))))/(SUM(OFFSET(Data!$A$1,MATCH(($CH74&amp;$CI74),Data!$B:$B,0)-1,MATCH(Weekly!CU$9,Data!$2:$2,0)-1,1,COUNTIF(Data!$2:$2,Weekly!CU$9))))</f>
        <v>0.60273972602739723</v>
      </c>
      <c r="CW75" s="12">
        <f t="shared" ca="1" si="496"/>
        <v>0.53904098249627497</v>
      </c>
      <c r="CX75" s="12">
        <f t="shared" ca="1" si="497"/>
        <v>0.64219915339649258</v>
      </c>
      <c r="CY75" s="12">
        <f t="shared" ca="1" si="515"/>
        <v>0.10315817090021762</v>
      </c>
      <c r="CZ75" s="12">
        <f t="shared" ca="1" si="516"/>
        <v>0.7195677815716558</v>
      </c>
      <c r="DA75" s="12">
        <f t="shared" ca="1" si="517"/>
        <v>0.46167235432111176</v>
      </c>
      <c r="DB75" s="43"/>
      <c r="DC75" s="12">
        <f t="shared" ca="1" si="498"/>
        <v>0.16063428316173506</v>
      </c>
      <c r="DD75" s="12">
        <f ca="1">SUMPRODUCT(CP75:CS75,CP$74:CS$74)/SUM(CP$74:CS$74)</f>
        <v>0.6228744943004384</v>
      </c>
      <c r="DE75" s="1"/>
    </row>
    <row r="76" spans="4:109" hidden="1" x14ac:dyDescent="0.35">
      <c r="D76" s="103" t="s">
        <v>514</v>
      </c>
      <c r="E76" s="53" t="str">
        <f ca="1">VLOOKUP($D76,'Metric Nature'!$C:$D,2,0)&amp;IF(($F76&lt;(BA76)),"Below",IF(($F76&gt;(AZ76)),"Above","Within"))</f>
        <v>NegativeWithin</v>
      </c>
      <c r="F76" s="55">
        <f t="shared" ca="1" si="464"/>
        <v>0.25470514429109159</v>
      </c>
      <c r="G76" s="55">
        <f t="shared" ca="1" si="465"/>
        <v>0.22766217870257038</v>
      </c>
      <c r="H76" s="55">
        <f t="shared" ca="1" si="499"/>
        <v>0.11878549938613885</v>
      </c>
      <c r="I76" s="55">
        <f t="shared" ca="1" si="500"/>
        <v>0.23703313322269867</v>
      </c>
      <c r="J76" s="55">
        <f t="shared" ca="1" si="501"/>
        <v>7.4555024557641111E-2</v>
      </c>
      <c r="K76" s="48">
        <f t="shared" ca="1" si="466"/>
        <v>8.2340480592256238E-2</v>
      </c>
      <c r="L76" s="56"/>
      <c r="M76" s="53" t="str">
        <f ca="1">VLOOKUP($D76,'Metric Nature'!$C:$D,2,0)&amp;IF(($N76&lt;(CA76)),"Below",IF(($N76&gt;(BZ76)),"Above","Within"))</f>
        <v>NegativeWithin</v>
      </c>
      <c r="N76" s="55">
        <f t="shared" ca="1" si="467"/>
        <v>0.22537878787878787</v>
      </c>
      <c r="O76" s="55">
        <f t="shared" ca="1" si="468"/>
        <v>0.24035087719298245</v>
      </c>
      <c r="P76" s="55">
        <f t="shared" ca="1" si="502"/>
        <v>-6.2292634372926363E-2</v>
      </c>
      <c r="Q76" s="55">
        <f t="shared" ca="1" si="503"/>
        <v>0.24166822348969152</v>
      </c>
      <c r="R76" s="48">
        <f t="shared" ca="1" si="504"/>
        <v>-6.7404126929407768E-2</v>
      </c>
      <c r="S76" s="48">
        <f t="shared" ca="1" si="469"/>
        <v>8.4233515416193963E-2</v>
      </c>
      <c r="T76" s="56"/>
      <c r="U76" s="53" t="str">
        <f ca="1">VLOOKUP($D76,'Metric Nature'!$C:$D,2,0)&amp;IF(($V76&lt;(DA76)),"Below",IF(($V76&gt;(CZ76)),"Above","Within"))</f>
        <v>NegativeWithin</v>
      </c>
      <c r="V76" s="55">
        <f t="shared" ca="1" si="470"/>
        <v>0.31226765799256506</v>
      </c>
      <c r="W76" s="55">
        <f t="shared" ca="1" si="471"/>
        <v>0.19838056680161945</v>
      </c>
      <c r="X76" s="78">
        <f t="shared" ca="1" si="505"/>
        <v>0.57408390865639924</v>
      </c>
      <c r="Y76" s="55">
        <f t="shared" ca="1" si="506"/>
        <v>0.22653479429254206</v>
      </c>
      <c r="Z76" s="78">
        <f t="shared" ca="1" si="507"/>
        <v>0.37845340256786103</v>
      </c>
      <c r="AA76" s="48">
        <f t="shared" ca="1" si="472"/>
        <v>8.3905012564563633E-2</v>
      </c>
      <c r="AB76" s="56"/>
      <c r="AC76" s="46" t="s">
        <v>515</v>
      </c>
      <c r="AI76" s="7" t="s">
        <v>63</v>
      </c>
      <c r="AJ76" s="145">
        <f ca="1">(SUM(OFFSET(Data!$A$1,MATCH(($AI76),Data!$C:$C,0)-1,MATCH(Weekly!AJ$9,Data!$2:$2,0)-1,2,COUNTIF(Data!$2:$2,Weekly!AJ$9))))/(SUM(OFFSET(Data!$A$1,MATCH(($AI74),Data!$C:$C,0)-1,MATCH(Weekly!AJ$9,Data!$2:$2,0)-1,2,COUNTIF(Data!$2:$2,Weekly!AJ$9))))</f>
        <v>0.14135021097046413</v>
      </c>
      <c r="AK76" s="145">
        <f ca="1">(SUM(OFFSET(Data!$A$1,MATCH(($AI76),Data!$C:$C,0)-1,MATCH(Weekly!AK$9,Data!$2:$2,0)-1,2,COUNTIF(Data!$2:$2,Weekly!AK$9))))/(SUM(OFFSET(Data!$A$1,MATCH(($AI74),Data!$C:$C,0)-1,MATCH(Weekly!AK$9,Data!$2:$2,0)-1,2,COUNTIF(Data!$2:$2,Weekly!AK$9))))</f>
        <v>8.6128048780487798E-2</v>
      </c>
      <c r="AL76" s="145">
        <f ca="1">(SUM(OFFSET(Data!$A$1,MATCH(($AI76),Data!$C:$C,0)-1,MATCH(Weekly!AL$9,Data!$2:$2,0)-1,2,COUNTIF(Data!$2:$2,Weekly!AL$9))))/(SUM(OFFSET(Data!$A$1,MATCH(($AI74),Data!$C:$C,0)-1,MATCH(Weekly!AL$9,Data!$2:$2,0)-1,2,COUNTIF(Data!$2:$2,Weekly!AL$9))))</f>
        <v>3.8961038961038961E-3</v>
      </c>
      <c r="AM76" s="145">
        <f ca="1">(SUM(OFFSET(Data!$A$1,MATCH(($AI76),Data!$C:$C,0)-1,MATCH(Weekly!AM$9,Data!$2:$2,0)-1,2,COUNTIF(Data!$2:$2,Weekly!AM$9))))/(SUM(OFFSET(Data!$A$1,MATCH(($AI74),Data!$C:$C,0)-1,MATCH(Weekly!AM$9,Data!$2:$2,0)-1,2,COUNTIF(Data!$2:$2,Weekly!AM$9))))</f>
        <v>4.6680497925311204E-2</v>
      </c>
      <c r="AN76" s="145">
        <f ca="1">(SUM(OFFSET(Data!$A$1,MATCH(($AI76),Data!$C:$C,0)-1,MATCH(Weekly!AN$9,Data!$2:$2,0)-1,2,COUNTIF(Data!$2:$2,Weekly!AN$9))))/(SUM(OFFSET(Data!$A$1,MATCH(($AI74),Data!$C:$C,0)-1,MATCH(Weekly!AN$9,Data!$2:$2,0)-1,2,COUNTIF(Data!$2:$2,Weekly!AN$9))))</f>
        <v>0.16832917705735662</v>
      </c>
      <c r="AO76" s="145">
        <f ca="1">(SUM(OFFSET(Data!$A$1,MATCH(($AI76),Data!$C:$C,0)-1,MATCH(Weekly!AO$9,Data!$2:$2,0)-1,2,COUNTIF(Data!$2:$2,Weekly!AO$9))))/(SUM(OFFSET(Data!$A$1,MATCH(($AI74),Data!$C:$C,0)-1,MATCH(Weekly!AO$9,Data!$2:$2,0)-1,2,COUNTIF(Data!$2:$2,Weekly!AO$9))))</f>
        <v>0.2397590361445783</v>
      </c>
      <c r="AP76" s="145">
        <f ca="1">(SUM(OFFSET(Data!$A$1,MATCH(($AI76),Data!$C:$C,0)-1,MATCH(Weekly!AP$9,Data!$2:$2,0)-1,2,COUNTIF(Data!$2:$2,Weekly!AP$9))))/(SUM(OFFSET(Data!$A$1,MATCH(($AI74),Data!$C:$C,0)-1,MATCH(Weekly!AP$9,Data!$2:$2,0)-1,2,COUNTIF(Data!$2:$2,Weekly!AP$9))))</f>
        <v>0.2576470588235294</v>
      </c>
      <c r="AQ76" s="145">
        <f ca="1">(SUM(OFFSET(Data!$A$1,MATCH(($AI76),Data!$C:$C,0)-1,MATCH(Weekly!AQ$9,Data!$2:$2,0)-1,2,COUNTIF(Data!$2:$2,Weekly!AQ$9))))/(SUM(OFFSET(Data!$A$1,MATCH(($AI74),Data!$C:$C,0)-1,MATCH(Weekly!AQ$9,Data!$2:$2,0)-1,2,COUNTIF(Data!$2:$2,Weekly!AQ$9))))</f>
        <v>0.23905325443786982</v>
      </c>
      <c r="AR76" s="145">
        <f ca="1">(SUM(OFFSET(Data!$A$1,MATCH(($AI76),Data!$C:$C,0)-1,MATCH(Weekly!AR$9,Data!$2:$2,0)-1,2,COUNTIF(Data!$2:$2,Weekly!AR$9))))/(SUM(OFFSET(Data!$A$1,MATCH(($AI74),Data!$C:$C,0)-1,MATCH(Weekly!AR$9,Data!$2:$2,0)-1,2,COUNTIF(Data!$2:$2,Weekly!AR$9))))</f>
        <v>0.22355769230769232</v>
      </c>
      <c r="AS76" s="145">
        <f ca="1">(SUM(OFFSET(Data!$A$1,MATCH(($AI76),Data!$C:$C,0)-1,MATCH(Weekly!AS$9,Data!$2:$2,0)-1,2,COUNTIF(Data!$2:$2,Weekly!AS$9))))/(SUM(OFFSET(Data!$A$1,MATCH(($AI74),Data!$C:$C,0)-1,MATCH(Weekly!AS$9,Data!$2:$2,0)-1,2,COUNTIF(Data!$2:$2,Weekly!AS$9))))</f>
        <v>0.22766217870257038</v>
      </c>
      <c r="AT76" s="145">
        <f ca="1">(SUM(OFFSET(Data!$A$1,MATCH(($AI76),Data!$C:$C,0)-1,MATCH(Weekly!AT$9,Data!$2:$2,0)-1,2,COUNTIF(Data!$2:$2,Weekly!AT$9))))/(SUM(OFFSET(Data!$A$1,MATCH(($AI74),Data!$C:$C,0)-1,MATCH(Weekly!AT$9,Data!$2:$2,0)-1,2,COUNTIF(Data!$2:$2,Weekly!AT$9))))</f>
        <v>0.25470514429109159</v>
      </c>
      <c r="AU76" s="145">
        <f ca="1">(SUM(OFFSET(Data!$A$1,MATCH(($AI76),Data!$C:$C,0)-1,MATCH(Weekly!AU$9,Data!$2:$2,0)-1,2,COUNTIF(Data!$2:$2,Weekly!AU$9))))/(SUM(OFFSET(Data!$A$1,MATCH(($AI74),Data!$C:$C,0)-1,MATCH(Weekly!AU$9,Data!$2:$2,0)-1,2,COUNTIF(Data!$2:$2,Weekly!AU$9))))</f>
        <v>0.17910447761194029</v>
      </c>
      <c r="AV76" s="14"/>
      <c r="AW76" s="12">
        <f t="shared" ca="1" si="489"/>
        <v>0.11373912987547596</v>
      </c>
      <c r="AX76" s="12">
        <f t="shared" ca="1" si="490"/>
        <v>0.23940614529122406</v>
      </c>
      <c r="AY76" s="12">
        <f t="shared" ca="1" si="508"/>
        <v>0.1256670154157481</v>
      </c>
      <c r="AZ76" s="12">
        <f t="shared" ca="1" si="509"/>
        <v>0.3336564068530351</v>
      </c>
      <c r="BA76" s="12">
        <f t="shared" ca="1" si="510"/>
        <v>1.9488868313664892E-2</v>
      </c>
      <c r="BB76" s="14"/>
      <c r="BC76" s="12">
        <f t="shared" ca="1" si="491"/>
        <v>8.2340480592256238E-2</v>
      </c>
      <c r="BD76" s="12">
        <f ca="1">SUMPRODUCT(AP76:AS76,AP$74:AS$74)/SUM(AP$74:AS$74)</f>
        <v>0.23703313322269867</v>
      </c>
      <c r="BE76" s="104"/>
      <c r="BF76" s="104"/>
      <c r="BG76" s="1"/>
      <c r="BH76" s="7" t="s">
        <v>63</v>
      </c>
      <c r="BI76" s="7" t="s">
        <v>3</v>
      </c>
      <c r="BJ76" s="145">
        <f ca="1">SUM(OFFSET(Data!$A$1,MATCH(($BH76&amp;$BI76),Data!$B:$B,0)-1,MATCH(Weekly!BJ$9,Data!$2:$2,0)-1,1,COUNTIF(Data!$2:$2,Weekly!BJ$9)))/SUM(OFFSET(Data!$A$1,MATCH(($BH74&amp;$BI74),Data!$B:$B,0)-1,MATCH(Weekly!BJ$9,Data!$2:$2,0)-1,1,COUNTIF(Data!$2:$2,Weekly!BJ$9)))</f>
        <v>0.12422360248447205</v>
      </c>
      <c r="BK76" s="145">
        <f ca="1">SUM(OFFSET(Data!$A$1,MATCH(($BH76&amp;$BI76),Data!$B:$B,0)-1,MATCH(Weekly!BK$9,Data!$2:$2,0)-1,1,COUNTIF(Data!$2:$2,Weekly!BK$9)))/SUM(OFFSET(Data!$A$1,MATCH(($BH74&amp;$BI74),Data!$B:$B,0)-1,MATCH(Weekly!BK$9,Data!$2:$2,0)-1,1,COUNTIF(Data!$2:$2,Weekly!BK$9)))</f>
        <v>8.7264150943396221E-2</v>
      </c>
      <c r="BL76" s="145">
        <f ca="1">SUM(OFFSET(Data!$A$1,MATCH(($BH76&amp;$BI76),Data!$B:$B,0)-1,MATCH(Weekly!BL$9,Data!$2:$2,0)-1,1,COUNTIF(Data!$2:$2,Weekly!BL$9)))/SUM(OFFSET(Data!$A$1,MATCH(($BH74&amp;$BI74),Data!$B:$B,0)-1,MATCH(Weekly!BL$9,Data!$2:$2,0)-1,1,COUNTIF(Data!$2:$2,Weekly!BL$9)))</f>
        <v>3.7453183520599251E-3</v>
      </c>
      <c r="BM76" s="145">
        <f ca="1">SUM(OFFSET(Data!$A$1,MATCH(($BH76&amp;$BI76),Data!$B:$B,0)-1,MATCH(Weekly!BM$9,Data!$2:$2,0)-1,1,COUNTIF(Data!$2:$2,Weekly!BM$9)))/SUM(OFFSET(Data!$A$1,MATCH(($BH74&amp;$BI74),Data!$B:$B,0)-1,MATCH(Weekly!BM$9,Data!$2:$2,0)-1,1,COUNTIF(Data!$2:$2,Weekly!BM$9)))</f>
        <v>3.6710719530102791E-2</v>
      </c>
      <c r="BN76" s="145">
        <f ca="1">SUM(OFFSET(Data!$A$1,MATCH(($BH76&amp;$BI76),Data!$B:$B,0)-1,MATCH(Weekly!BN$9,Data!$2:$2,0)-1,1,COUNTIF(Data!$2:$2,Weekly!BN$9)))/SUM(OFFSET(Data!$A$1,MATCH(($BH74&amp;$BI74),Data!$B:$B,0)-1,MATCH(Weekly!BN$9,Data!$2:$2,0)-1,1,COUNTIF(Data!$2:$2,Weekly!BN$9)))</f>
        <v>0.14576271186440679</v>
      </c>
      <c r="BO76" s="145">
        <f ca="1">SUM(OFFSET(Data!$A$1,MATCH(($BH76&amp;$BI76),Data!$B:$B,0)-1,MATCH(Weekly!BO$9,Data!$2:$2,0)-1,1,COUNTIF(Data!$2:$2,Weekly!BO$9)))/SUM(OFFSET(Data!$A$1,MATCH(($BH74&amp;$BI74),Data!$B:$B,0)-1,MATCH(Weekly!BO$9,Data!$2:$2,0)-1,1,COUNTIF(Data!$2:$2,Weekly!BO$9)))</f>
        <v>0.24959999999999999</v>
      </c>
      <c r="BP76" s="145">
        <f ca="1">SUM(OFFSET(Data!$A$1,MATCH(($BH76&amp;$BI76),Data!$B:$B,0)-1,MATCH(Weekly!BP$9,Data!$2:$2,0)-1,1,COUNTIF(Data!$2:$2,Weekly!BP$9)))/SUM(OFFSET(Data!$A$1,MATCH(($BH74&amp;$BI74),Data!$B:$B,0)-1,MATCH(Weekly!BP$9,Data!$2:$2,0)-1,1,COUNTIF(Data!$2:$2,Weekly!BP$9)))</f>
        <v>0.25657894736842107</v>
      </c>
      <c r="BQ76" s="145">
        <f ca="1">SUM(OFFSET(Data!$A$1,MATCH(($BH76&amp;$BI76),Data!$B:$B,0)-1,MATCH(Weekly!BQ$9,Data!$2:$2,0)-1,1,COUNTIF(Data!$2:$2,Weekly!BQ$9)))/SUM(OFFSET(Data!$A$1,MATCH(($BH74&amp;$BI74),Data!$B:$B,0)-1,MATCH(Weekly!BQ$9,Data!$2:$2,0)-1,1,COUNTIF(Data!$2:$2,Weekly!BQ$9)))</f>
        <v>0.23817292006525284</v>
      </c>
      <c r="BR76" s="145">
        <f ca="1">SUM(OFFSET(Data!$A$1,MATCH(($BH76&amp;$BI76),Data!$B:$B,0)-1,MATCH(Weekly!BR$9,Data!$2:$2,0)-1,1,COUNTIF(Data!$2:$2,Weekly!BR$9)))/SUM(OFFSET(Data!$A$1,MATCH(($BH74&amp;$BI74),Data!$B:$B,0)-1,MATCH(Weekly!BR$9,Data!$2:$2,0)-1,1,COUNTIF(Data!$2:$2,Weekly!BR$9)))</f>
        <v>0.23156089193825044</v>
      </c>
      <c r="BS76" s="145">
        <f ca="1">SUM(OFFSET(Data!$A$1,MATCH(($BH76&amp;$BI76),Data!$B:$B,0)-1,MATCH(Weekly!BS$9,Data!$2:$2,0)-1,1,COUNTIF(Data!$2:$2,Weekly!BS$9)))/SUM(OFFSET(Data!$A$1,MATCH(($BH74&amp;$BI74),Data!$B:$B,0)-1,MATCH(Weekly!BS$9,Data!$2:$2,0)-1,1,COUNTIF(Data!$2:$2,Weekly!BS$9)))</f>
        <v>0.24035087719298245</v>
      </c>
      <c r="BT76" s="145">
        <f ca="1">SUM(OFFSET(Data!$A$1,MATCH(($BH76&amp;$BI76),Data!$B:$B,0)-1,MATCH(Weekly!BT$9,Data!$2:$2,0)-1,1,COUNTIF(Data!$2:$2,Weekly!BT$9)))/SUM(OFFSET(Data!$A$1,MATCH(($BH74&amp;$BI74),Data!$B:$B,0)-1,MATCH(Weekly!BT$9,Data!$2:$2,0)-1,1,COUNTIF(Data!$2:$2,Weekly!BT$9)))</f>
        <v>0.22537878787878787</v>
      </c>
      <c r="BU76" s="145">
        <f ca="1">SUM(OFFSET(Data!$A$1,MATCH(($BH76&amp;$BI76),Data!$B:$B,0)-1,MATCH(Weekly!BU$9,Data!$2:$2,0)-1,1,COUNTIF(Data!$2:$2,Weekly!BU$9)))/SUM(OFFSET(Data!$A$1,MATCH(($BH74&amp;$BI74),Data!$B:$B,0)-1,MATCH(Weekly!BU$9,Data!$2:$2,0)-1,1,COUNTIF(Data!$2:$2,Weekly!BU$9)))</f>
        <v>0.17027863777089783</v>
      </c>
      <c r="BV76" s="13"/>
      <c r="BW76" s="12">
        <f t="shared" ca="1" si="492"/>
        <v>0.10574387671393413</v>
      </c>
      <c r="BX76" s="12">
        <f t="shared" ca="1" si="493"/>
        <v>0.23926189862911765</v>
      </c>
      <c r="BY76" s="12">
        <f t="shared" ca="1" si="511"/>
        <v>0.13351802191518353</v>
      </c>
      <c r="BZ76" s="12">
        <f t="shared" ca="1" si="512"/>
        <v>0.33940041506550528</v>
      </c>
      <c r="CA76" s="12">
        <f t="shared" ca="1" si="513"/>
        <v>5.6053602775464895E-3</v>
      </c>
      <c r="CB76" s="43"/>
      <c r="CC76" s="12">
        <f t="shared" ca="1" si="514"/>
        <v>8.4233515416193963E-2</v>
      </c>
      <c r="CD76" s="12">
        <f ca="1">SUMPRODUCT(BP76:BS76,BP$74:BS$74)/SUM(BP$74:BS$74)</f>
        <v>0.24166822348969152</v>
      </c>
      <c r="CE76" s="104"/>
      <c r="CF76" s="104"/>
      <c r="CG76" s="1"/>
      <c r="CH76" s="7" t="s">
        <v>63</v>
      </c>
      <c r="CI76" s="7" t="s">
        <v>4</v>
      </c>
      <c r="CJ76" s="145">
        <f ca="1">(SUM(OFFSET(Data!$A$1,MATCH(($CH76&amp;$CI76),Data!$B:$B,0)-1,MATCH(Weekly!CJ$9,Data!$2:$2,0)-1,1,COUNTIF(Data!$2:$2,Weekly!CJ$9))))/(SUM(OFFSET(Data!$A$1,MATCH(($CH74&amp;$CI74),Data!$B:$B,0)-1,MATCH(Weekly!CJ$9,Data!$2:$2,0)-1,1,COUNTIF(Data!$2:$2,Weekly!CJ$9))))</f>
        <v>0.17763157894736842</v>
      </c>
      <c r="CK76" s="145">
        <f ca="1">(SUM(OFFSET(Data!$A$1,MATCH(($CH76&amp;$CI76),Data!$B:$B,0)-1,MATCH(Weekly!CK$9,Data!$2:$2,0)-1,1,COUNTIF(Data!$2:$2,Weekly!CK$9))))/(SUM(OFFSET(Data!$A$1,MATCH(($CH74&amp;$CI74),Data!$B:$B,0)-1,MATCH(Weekly!CK$9,Data!$2:$2,0)-1,1,COUNTIF(Data!$2:$2,Weekly!CK$9))))</f>
        <v>8.4051724137931036E-2</v>
      </c>
      <c r="CL76" s="145">
        <f ca="1">(SUM(OFFSET(Data!$A$1,MATCH(($CH76&amp;$CI76),Data!$B:$B,0)-1,MATCH(Weekly!CL$9,Data!$2:$2,0)-1,1,COUNTIF(Data!$2:$2,Weekly!CL$9))))/(SUM(OFFSET(Data!$A$1,MATCH(($CH74&amp;$CI74),Data!$B:$B,0)-1,MATCH(Weekly!CL$9,Data!$2:$2,0)-1,1,COUNTIF(Data!$2:$2,Weekly!CL$9))))</f>
        <v>4.2372881355932203E-3</v>
      </c>
      <c r="CM76" s="145">
        <f ca="1">(SUM(OFFSET(Data!$A$1,MATCH(($CH76&amp;$CI76),Data!$B:$B,0)-1,MATCH(Weekly!CM$9,Data!$2:$2,0)-1,1,COUNTIF(Data!$2:$2,Weekly!CM$9))))/(SUM(OFFSET(Data!$A$1,MATCH(($CH74&amp;$CI74),Data!$B:$B,0)-1,MATCH(Weekly!CM$9,Data!$2:$2,0)-1,1,COUNTIF(Data!$2:$2,Weekly!CM$9))))</f>
        <v>7.0671378091872794E-2</v>
      </c>
      <c r="CN76" s="145">
        <f ca="1">(SUM(OFFSET(Data!$A$1,MATCH(($CH76&amp;$CI76),Data!$B:$B,0)-1,MATCH(Weekly!CN$9,Data!$2:$2,0)-1,1,COUNTIF(Data!$2:$2,Weekly!CN$9))))/(SUM(OFFSET(Data!$A$1,MATCH(($CH74&amp;$CI74),Data!$B:$B,0)-1,MATCH(Weekly!CN$9,Data!$2:$2,0)-1,1,COUNTIF(Data!$2:$2,Weekly!CN$9))))</f>
        <v>0.23113207547169812</v>
      </c>
      <c r="CO76" s="145">
        <f ca="1">(SUM(OFFSET(Data!$A$1,MATCH(($CH76&amp;$CI76),Data!$B:$B,0)-1,MATCH(Weekly!CO$9,Data!$2:$2,0)-1,1,COUNTIF(Data!$2:$2,Weekly!CO$9))))/(SUM(OFFSET(Data!$A$1,MATCH(($CH74&amp;$CI74),Data!$B:$B,0)-1,MATCH(Weekly!CO$9,Data!$2:$2,0)-1,1,COUNTIF(Data!$2:$2,Weekly!CO$9))))</f>
        <v>0.2097560975609756</v>
      </c>
      <c r="CP76" s="145">
        <f ca="1">(SUM(OFFSET(Data!$A$1,MATCH(($CH76&amp;$CI76),Data!$B:$B,0)-1,MATCH(Weekly!CP$9,Data!$2:$2,0)-1,1,COUNTIF(Data!$2:$2,Weekly!CP$9))))/(SUM(OFFSET(Data!$A$1,MATCH(($CH74&amp;$CI74),Data!$B:$B,0)-1,MATCH(Weekly!CP$9,Data!$2:$2,0)-1,1,COUNTIF(Data!$2:$2,Weekly!CP$9))))</f>
        <v>0.26033057851239672</v>
      </c>
      <c r="CQ76" s="145">
        <f ca="1">(SUM(OFFSET(Data!$A$1,MATCH(($CH76&amp;$CI76),Data!$B:$B,0)-1,MATCH(Weekly!CQ$9,Data!$2:$2,0)-1,1,COUNTIF(Data!$2:$2,Weekly!CQ$9))))/(SUM(OFFSET(Data!$A$1,MATCH(($CH74&amp;$CI74),Data!$B:$B,0)-1,MATCH(Weekly!CQ$9,Data!$2:$2,0)-1,1,COUNTIF(Data!$2:$2,Weekly!CQ$9))))</f>
        <v>0.2413793103448276</v>
      </c>
      <c r="CR76" s="145">
        <f ca="1">(SUM(OFFSET(Data!$A$1,MATCH(($CH76&amp;$CI76),Data!$B:$B,0)-1,MATCH(Weekly!CR$9,Data!$2:$2,0)-1,1,COUNTIF(Data!$2:$2,Weekly!CR$9))))/(SUM(OFFSET(Data!$A$1,MATCH(($CH74&amp;$CI74),Data!$B:$B,0)-1,MATCH(Weekly!CR$9,Data!$2:$2,0)-1,1,COUNTIF(Data!$2:$2,Weekly!CR$9))))</f>
        <v>0.20481927710843373</v>
      </c>
      <c r="CS76" s="145">
        <f ca="1">(SUM(OFFSET(Data!$A$1,MATCH(($CH76&amp;$CI76),Data!$B:$B,0)-1,MATCH(Weekly!CS$9,Data!$2:$2,0)-1,1,COUNTIF(Data!$2:$2,Weekly!CS$9))))/(SUM(OFFSET(Data!$A$1,MATCH(($CH74&amp;$CI74),Data!$B:$B,0)-1,MATCH(Weekly!CS$9,Data!$2:$2,0)-1,1,COUNTIF(Data!$2:$2,Weekly!CS$9))))</f>
        <v>0.19838056680161945</v>
      </c>
      <c r="CT76" s="145">
        <f ca="1">(SUM(OFFSET(Data!$A$1,MATCH(($CH76&amp;$CI76),Data!$B:$B,0)-1,MATCH(Weekly!CT$9,Data!$2:$2,0)-1,1,COUNTIF(Data!$2:$2,Weekly!CT$9))))/(SUM(OFFSET(Data!$A$1,MATCH(($CH74&amp;$CI74),Data!$B:$B,0)-1,MATCH(Weekly!CT$9,Data!$2:$2,0)-1,1,COUNTIF(Data!$2:$2,Weekly!CT$9))))</f>
        <v>0.31226765799256506</v>
      </c>
      <c r="CU76" s="145">
        <f ca="1">(SUM(OFFSET(Data!$A$1,MATCH(($CH76&amp;$CI76),Data!$B:$B,0)-1,MATCH(Weekly!CU$9,Data!$2:$2,0)-1,1,COUNTIF(Data!$2:$2,Weekly!CU$9))))/(SUM(OFFSET(Data!$A$1,MATCH(($CH74&amp;$CI74),Data!$B:$B,0)-1,MATCH(Weekly!CU$9,Data!$2:$2,0)-1,1,COUNTIF(Data!$2:$2,Weekly!CU$9))))</f>
        <v>0.19863013698630136</v>
      </c>
      <c r="CW76" s="12">
        <f t="shared" ca="1" si="496"/>
        <v>0.13084165154264973</v>
      </c>
      <c r="CX76" s="12">
        <f t="shared" ca="1" si="497"/>
        <v>0.23625569290826287</v>
      </c>
      <c r="CY76" s="12">
        <f t="shared" ca="1" si="515"/>
        <v>0.10541404136561314</v>
      </c>
      <c r="CZ76" s="12">
        <f t="shared" ca="1" si="516"/>
        <v>0.31531622393247272</v>
      </c>
      <c r="DA76" s="12">
        <f t="shared" ca="1" si="517"/>
        <v>5.1781120518439888E-2</v>
      </c>
      <c r="DB76" s="43"/>
      <c r="DC76" s="12">
        <f t="shared" ca="1" si="498"/>
        <v>8.3905012564563633E-2</v>
      </c>
      <c r="DD76" s="12">
        <f ca="1">SUMPRODUCT(CP76:CS76,CP$74:CS$74)/SUM(CP$74:CS$74)</f>
        <v>0.22653479429254206</v>
      </c>
      <c r="DE76" s="1"/>
    </row>
    <row r="77" spans="4:109" hidden="1" x14ac:dyDescent="0.35">
      <c r="D77" s="103" t="s">
        <v>518</v>
      </c>
      <c r="E77" s="53" t="str">
        <f ca="1">VLOOKUP($D77,'Metric Nature'!$C:$D,2,0)&amp;IF(($F77&lt;(BA77)),"Below",IF(($F77&gt;(AZ77)),"Above","Within"))</f>
        <v>NegativeAbove</v>
      </c>
      <c r="F77" s="55">
        <f t="shared" ca="1" si="464"/>
        <v>0.10288582183186951</v>
      </c>
      <c r="G77" s="55">
        <f t="shared" ca="1" si="465"/>
        <v>8.4455324357405145E-2</v>
      </c>
      <c r="H77" s="55">
        <f t="shared" ca="1" si="499"/>
        <v>0.21822777444402003</v>
      </c>
      <c r="I77" s="55">
        <f t="shared" ca="1" si="500"/>
        <v>5.4347047707128518E-2</v>
      </c>
      <c r="J77" s="55">
        <f t="shared" ca="1" si="501"/>
        <v>0.89312623541783154</v>
      </c>
      <c r="K77" s="48">
        <f t="shared" ca="1" si="466"/>
        <v>2.7428333735122146E-2</v>
      </c>
      <c r="L77" s="56"/>
      <c r="M77" s="53" t="str">
        <f ca="1">VLOOKUP($D77,'Metric Nature'!$C:$D,2,0)&amp;IF(($N77&lt;(CA77)),"Below",IF(($N77&gt;(BZ77)),"Above","Within"))</f>
        <v>NegativeAbove</v>
      </c>
      <c r="N77" s="55">
        <f t="shared" ca="1" si="467"/>
        <v>9.2803030303030304E-2</v>
      </c>
      <c r="O77" s="55">
        <f t="shared" ca="1" si="468"/>
        <v>6.6666666666666666E-2</v>
      </c>
      <c r="P77" s="55">
        <f t="shared" ca="1" si="502"/>
        <v>0.39204545454545459</v>
      </c>
      <c r="Q77" s="55">
        <f t="shared" ca="1" si="503"/>
        <v>4.5406179430132899E-2</v>
      </c>
      <c r="R77" s="48">
        <f t="shared" ca="1" si="504"/>
        <v>1.0438414213163998</v>
      </c>
      <c r="S77" s="48">
        <f t="shared" ca="1" si="469"/>
        <v>2.2645552621183996E-2</v>
      </c>
      <c r="T77" s="56"/>
      <c r="U77" s="53" t="str">
        <f ca="1">VLOOKUP($D77,'Metric Nature'!$C:$D,2,0)&amp;IF(($V77&lt;(DA77)),"Below",IF(($V77&gt;(CZ77)),"Above","Within"))</f>
        <v>NegativeAbove</v>
      </c>
      <c r="V77" s="55">
        <f t="shared" ca="1" si="470"/>
        <v>0.12267657992565056</v>
      </c>
      <c r="W77" s="55">
        <f t="shared" ca="1" si="471"/>
        <v>0.12550607287449392</v>
      </c>
      <c r="X77" s="78">
        <f t="shared" ca="1" si="505"/>
        <v>-2.2544669624655112E-2</v>
      </c>
      <c r="Y77" s="55">
        <f t="shared" ca="1" si="506"/>
        <v>7.5538052094997338E-2</v>
      </c>
      <c r="Z77" s="78">
        <f t="shared" ca="1" si="507"/>
        <v>0.62403684663951076</v>
      </c>
      <c r="AA77" s="48">
        <f t="shared" ca="1" si="472"/>
        <v>3.9298413579171562E-2</v>
      </c>
      <c r="AB77" s="56"/>
      <c r="AC77" s="46" t="s">
        <v>519</v>
      </c>
      <c r="AI77" s="7" t="s">
        <v>64</v>
      </c>
      <c r="AJ77" s="145">
        <f ca="1">(SUM(OFFSET(Data!$A$1,MATCH(($AI77),Data!$C:$C,0)-1,MATCH(Weekly!AJ$9,Data!$2:$2,0)-1,2,COUNTIF(Data!$2:$2,Weekly!AJ$9))))/(SUM(OFFSET(Data!$A$1,MATCH(($AI74),Data!$C:$C,0)-1,MATCH(Weekly!AJ$9,Data!$2:$2,0)-1,2,COUNTIF(Data!$2:$2,Weekly!AJ$9))))</f>
        <v>4.3248945147679324E-2</v>
      </c>
      <c r="AK77" s="145">
        <f ca="1">(SUM(OFFSET(Data!$A$1,MATCH(($AI77),Data!$C:$C,0)-1,MATCH(Weekly!AK$9,Data!$2:$2,0)-1,2,COUNTIF(Data!$2:$2,Weekly!AK$9))))/(SUM(OFFSET(Data!$A$1,MATCH(($AI74),Data!$C:$C,0)-1,MATCH(Weekly!AK$9,Data!$2:$2,0)-1,2,COUNTIF(Data!$2:$2,Weekly!AK$9))))</f>
        <v>2.972560975609756E-2</v>
      </c>
      <c r="AL77" s="145">
        <f ca="1">(SUM(OFFSET(Data!$A$1,MATCH(($AI77),Data!$C:$C,0)-1,MATCH(Weekly!AL$9,Data!$2:$2,0)-1,2,COUNTIF(Data!$2:$2,Weekly!AL$9))))/(SUM(OFFSET(Data!$A$1,MATCH(($AI74),Data!$C:$C,0)-1,MATCH(Weekly!AL$9,Data!$2:$2,0)-1,2,COUNTIF(Data!$2:$2,Weekly!AL$9))))</f>
        <v>1.5584415584415584E-2</v>
      </c>
      <c r="AM77" s="145">
        <f ca="1">(SUM(OFFSET(Data!$A$1,MATCH(($AI77),Data!$C:$C,0)-1,MATCH(Weekly!AM$9,Data!$2:$2,0)-1,2,COUNTIF(Data!$2:$2,Weekly!AM$9))))/(SUM(OFFSET(Data!$A$1,MATCH(($AI74),Data!$C:$C,0)-1,MATCH(Weekly!AM$9,Data!$2:$2,0)-1,2,COUNTIF(Data!$2:$2,Weekly!AM$9))))</f>
        <v>2.3858921161825725E-2</v>
      </c>
      <c r="AN77" s="145">
        <f ca="1">(SUM(OFFSET(Data!$A$1,MATCH(($AI77),Data!$C:$C,0)-1,MATCH(Weekly!AN$9,Data!$2:$2,0)-1,2,COUNTIF(Data!$2:$2,Weekly!AN$9))))/(SUM(OFFSET(Data!$A$1,MATCH(($AI74),Data!$C:$C,0)-1,MATCH(Weekly!AN$9,Data!$2:$2,0)-1,2,COUNTIF(Data!$2:$2,Weekly!AN$9))))</f>
        <v>3.4912718204488775E-2</v>
      </c>
      <c r="AO77" s="145">
        <f ca="1">(SUM(OFFSET(Data!$A$1,MATCH(($AI77),Data!$C:$C,0)-1,MATCH(Weekly!AO$9,Data!$2:$2,0)-1,2,COUNTIF(Data!$2:$2,Weekly!AO$9))))/(SUM(OFFSET(Data!$A$1,MATCH(($AI74),Data!$C:$C,0)-1,MATCH(Weekly!AO$9,Data!$2:$2,0)-1,2,COUNTIF(Data!$2:$2,Weekly!AO$9))))</f>
        <v>6.6265060240963861E-2</v>
      </c>
      <c r="AP77" s="145">
        <f ca="1">(SUM(OFFSET(Data!$A$1,MATCH(($AI77),Data!$C:$C,0)-1,MATCH(Weekly!AP$9,Data!$2:$2,0)-1,2,COUNTIF(Data!$2:$2,Weekly!AP$9))))/(SUM(OFFSET(Data!$A$1,MATCH(($AI74),Data!$C:$C,0)-1,MATCH(Weekly!AP$9,Data!$2:$2,0)-1,2,COUNTIF(Data!$2:$2,Weekly!AP$9))))</f>
        <v>3.6470588235294116E-2</v>
      </c>
      <c r="AQ77" s="145">
        <f ca="1">(SUM(OFFSET(Data!$A$1,MATCH(($AI77),Data!$C:$C,0)-1,MATCH(Weekly!AQ$9,Data!$2:$2,0)-1,2,COUNTIF(Data!$2:$2,Weekly!AQ$9))))/(SUM(OFFSET(Data!$A$1,MATCH(($AI74),Data!$C:$C,0)-1,MATCH(Weekly!AQ$9,Data!$2:$2,0)-1,2,COUNTIF(Data!$2:$2,Weekly!AQ$9))))</f>
        <v>4.7337278106508875E-2</v>
      </c>
      <c r="AR77" s="145">
        <f ca="1">(SUM(OFFSET(Data!$A$1,MATCH(($AI77),Data!$C:$C,0)-1,MATCH(Weekly!AR$9,Data!$2:$2,0)-1,2,COUNTIF(Data!$2:$2,Weekly!AR$9))))/(SUM(OFFSET(Data!$A$1,MATCH(($AI74),Data!$C:$C,0)-1,MATCH(Weekly!AR$9,Data!$2:$2,0)-1,2,COUNTIF(Data!$2:$2,Weekly!AR$9))))</f>
        <v>4.9278846153846152E-2</v>
      </c>
      <c r="AS77" s="145">
        <f ca="1">(SUM(OFFSET(Data!$A$1,MATCH(($AI77),Data!$C:$C,0)-1,MATCH(Weekly!AS$9,Data!$2:$2,0)-1,2,COUNTIF(Data!$2:$2,Weekly!AS$9))))/(SUM(OFFSET(Data!$A$1,MATCH(($AI74),Data!$C:$C,0)-1,MATCH(Weekly!AS$9,Data!$2:$2,0)-1,2,COUNTIF(Data!$2:$2,Weekly!AS$9))))</f>
        <v>8.4455324357405145E-2</v>
      </c>
      <c r="AT77" s="145">
        <f ca="1">(SUM(OFFSET(Data!$A$1,MATCH(($AI77),Data!$C:$C,0)-1,MATCH(Weekly!AT$9,Data!$2:$2,0)-1,2,COUNTIF(Data!$2:$2,Weekly!AT$9))))/(SUM(OFFSET(Data!$A$1,MATCH(($AI74),Data!$C:$C,0)-1,MATCH(Weekly!AT$9,Data!$2:$2,0)-1,2,COUNTIF(Data!$2:$2,Weekly!AT$9))))</f>
        <v>0.10288582183186951</v>
      </c>
      <c r="AU77" s="145">
        <f ca="1">(SUM(OFFSET(Data!$A$1,MATCH(($AI77),Data!$C:$C,0)-1,MATCH(Weekly!AU$9,Data!$2:$2,0)-1,2,COUNTIF(Data!$2:$2,Weekly!AU$9))))/(SUM(OFFSET(Data!$A$1,MATCH(($AI74),Data!$C:$C,0)-1,MATCH(Weekly!AU$9,Data!$2:$2,0)-1,2,COUNTIF(Data!$2:$2,Weekly!AU$9))))</f>
        <v>9.5948827292110878E-2</v>
      </c>
      <c r="AV77" s="14"/>
      <c r="AW77" s="12">
        <f t="shared" ca="1" si="489"/>
        <v>3.2319163980293164E-2</v>
      </c>
      <c r="AX77" s="12">
        <f t="shared" ca="1" si="490"/>
        <v>5.777195319740501E-2</v>
      </c>
      <c r="AY77" s="12">
        <f t="shared" ca="1" si="508"/>
        <v>2.5452789217111846E-2</v>
      </c>
      <c r="AZ77" s="12">
        <f t="shared" ca="1" si="509"/>
        <v>7.6861545110238891E-2</v>
      </c>
      <c r="BA77" s="12">
        <f t="shared" ca="1" si="510"/>
        <v>1.322957206745928E-2</v>
      </c>
      <c r="BB77" s="14"/>
      <c r="BC77" s="12">
        <f t="shared" ca="1" si="491"/>
        <v>2.7428333735122146E-2</v>
      </c>
      <c r="BD77" s="12">
        <f ca="1">SUMPRODUCT(AP77:AS77,AP$74:AS$74)/SUM(AP$74:AS$74)</f>
        <v>5.4347047707128518E-2</v>
      </c>
      <c r="BE77" s="104"/>
      <c r="BF77" s="104"/>
      <c r="BG77" s="1"/>
      <c r="BH77" s="7" t="s">
        <v>64</v>
      </c>
      <c r="BI77" s="7" t="s">
        <v>3</v>
      </c>
      <c r="BJ77" s="145">
        <f ca="1">SUM(OFFSET(Data!$A$1,MATCH(($BH77&amp;$BI77),Data!$B:$B,0)-1,MATCH(Weekly!BJ$9,Data!$2:$2,0)-1,1,COUNTIF(Data!$2:$2,Weekly!BJ$9)))/SUM(OFFSET(Data!$A$1,MATCH(($BH74&amp;$BI74),Data!$B:$B,0)-1,MATCH(Weekly!BJ$9,Data!$2:$2,0)-1,1,COUNTIF(Data!$2:$2,Weekly!BJ$9)))</f>
        <v>4.192546583850932E-2</v>
      </c>
      <c r="BK77" s="145">
        <f ca="1">SUM(OFFSET(Data!$A$1,MATCH(($BH77&amp;$BI77),Data!$B:$B,0)-1,MATCH(Weekly!BK$9,Data!$2:$2,0)-1,1,COUNTIF(Data!$2:$2,Weekly!BK$9)))/SUM(OFFSET(Data!$A$1,MATCH(($BH74&amp;$BI74),Data!$B:$B,0)-1,MATCH(Weekly!BK$9,Data!$2:$2,0)-1,1,COUNTIF(Data!$2:$2,Weekly!BK$9)))</f>
        <v>3.4198113207547169E-2</v>
      </c>
      <c r="BL77" s="145">
        <f ca="1">SUM(OFFSET(Data!$A$1,MATCH(($BH77&amp;$BI77),Data!$B:$B,0)-1,MATCH(Weekly!BL$9,Data!$2:$2,0)-1,1,COUNTIF(Data!$2:$2,Weekly!BL$9)))/SUM(OFFSET(Data!$A$1,MATCH(($BH74&amp;$BI74),Data!$B:$B,0)-1,MATCH(Weekly!BL$9,Data!$2:$2,0)-1,1,COUNTIF(Data!$2:$2,Weekly!BL$9)))</f>
        <v>1.6853932584269662E-2</v>
      </c>
      <c r="BM77" s="145">
        <f ca="1">SUM(OFFSET(Data!$A$1,MATCH(($BH77&amp;$BI77),Data!$B:$B,0)-1,MATCH(Weekly!BM$9,Data!$2:$2,0)-1,1,COUNTIF(Data!$2:$2,Weekly!BM$9)))/SUM(OFFSET(Data!$A$1,MATCH(($BH74&amp;$BI74),Data!$B:$B,0)-1,MATCH(Weekly!BM$9,Data!$2:$2,0)-1,1,COUNTIF(Data!$2:$2,Weekly!BM$9)))</f>
        <v>2.0558002936857563E-2</v>
      </c>
      <c r="BN77" s="145">
        <f ca="1">SUM(OFFSET(Data!$A$1,MATCH(($BH77&amp;$BI77),Data!$B:$B,0)-1,MATCH(Weekly!BN$9,Data!$2:$2,0)-1,1,COUNTIF(Data!$2:$2,Weekly!BN$9)))/SUM(OFFSET(Data!$A$1,MATCH(($BH74&amp;$BI74),Data!$B:$B,0)-1,MATCH(Weekly!BN$9,Data!$2:$2,0)-1,1,COUNTIF(Data!$2:$2,Weekly!BN$9)))</f>
        <v>2.8813559322033899E-2</v>
      </c>
      <c r="BO77" s="145">
        <f ca="1">SUM(OFFSET(Data!$A$1,MATCH(($BH77&amp;$BI77),Data!$B:$B,0)-1,MATCH(Weekly!BO$9,Data!$2:$2,0)-1,1,COUNTIF(Data!$2:$2,Weekly!BO$9)))/SUM(OFFSET(Data!$A$1,MATCH(($BH74&amp;$BI74),Data!$B:$B,0)-1,MATCH(Weekly!BO$9,Data!$2:$2,0)-1,1,COUNTIF(Data!$2:$2,Weekly!BO$9)))</f>
        <v>5.7599999999999998E-2</v>
      </c>
      <c r="BP77" s="145">
        <f ca="1">SUM(OFFSET(Data!$A$1,MATCH(($BH77&amp;$BI77),Data!$B:$B,0)-1,MATCH(Weekly!BP$9,Data!$2:$2,0)-1,1,COUNTIF(Data!$2:$2,Weekly!BP$9)))/SUM(OFFSET(Data!$A$1,MATCH(($BH74&amp;$BI74),Data!$B:$B,0)-1,MATCH(Weekly!BP$9,Data!$2:$2,0)-1,1,COUNTIF(Data!$2:$2,Weekly!BP$9)))</f>
        <v>3.125E-2</v>
      </c>
      <c r="BQ77" s="145">
        <f ca="1">SUM(OFFSET(Data!$A$1,MATCH(($BH77&amp;$BI77),Data!$B:$B,0)-1,MATCH(Weekly!BQ$9,Data!$2:$2,0)-1,1,COUNTIF(Data!$2:$2,Weekly!BQ$9)))/SUM(OFFSET(Data!$A$1,MATCH(($BH74&amp;$BI74),Data!$B:$B,0)-1,MATCH(Weekly!BQ$9,Data!$2:$2,0)-1,1,COUNTIF(Data!$2:$2,Weekly!BQ$9)))</f>
        <v>4.4045676998368678E-2</v>
      </c>
      <c r="BR77" s="145">
        <f ca="1">SUM(OFFSET(Data!$A$1,MATCH(($BH77&amp;$BI77),Data!$B:$B,0)-1,MATCH(Weekly!BR$9,Data!$2:$2,0)-1,1,COUNTIF(Data!$2:$2,Weekly!BR$9)))/SUM(OFFSET(Data!$A$1,MATCH(($BH74&amp;$BI74),Data!$B:$B,0)-1,MATCH(Weekly!BR$9,Data!$2:$2,0)-1,1,COUNTIF(Data!$2:$2,Weekly!BR$9)))</f>
        <v>3.9451114922813037E-2</v>
      </c>
      <c r="BS77" s="145">
        <f ca="1">SUM(OFFSET(Data!$A$1,MATCH(($BH77&amp;$BI77),Data!$B:$B,0)-1,MATCH(Weekly!BS$9,Data!$2:$2,0)-1,1,COUNTIF(Data!$2:$2,Weekly!BS$9)))/SUM(OFFSET(Data!$A$1,MATCH(($BH74&amp;$BI74),Data!$B:$B,0)-1,MATCH(Weekly!BS$9,Data!$2:$2,0)-1,1,COUNTIF(Data!$2:$2,Weekly!BS$9)))</f>
        <v>6.6666666666666666E-2</v>
      </c>
      <c r="BT77" s="145">
        <f ca="1">SUM(OFFSET(Data!$A$1,MATCH(($BH77&amp;$BI77),Data!$B:$B,0)-1,MATCH(Weekly!BT$9,Data!$2:$2,0)-1,1,COUNTIF(Data!$2:$2,Weekly!BT$9)))/SUM(OFFSET(Data!$A$1,MATCH(($BH74&amp;$BI74),Data!$B:$B,0)-1,MATCH(Weekly!BT$9,Data!$2:$2,0)-1,1,COUNTIF(Data!$2:$2,Weekly!BT$9)))</f>
        <v>9.2803030303030304E-2</v>
      </c>
      <c r="BU77" s="145">
        <f ca="1">SUM(OFFSET(Data!$A$1,MATCH(($BH77&amp;$BI77),Data!$B:$B,0)-1,MATCH(Weekly!BU$9,Data!$2:$2,0)-1,1,COUNTIF(Data!$2:$2,Weekly!BU$9)))/SUM(OFFSET(Data!$A$1,MATCH(($BH74&amp;$BI74),Data!$B:$B,0)-1,MATCH(Weekly!BU$9,Data!$2:$2,0)-1,1,COUNTIF(Data!$2:$2,Weekly!BU$9)))</f>
        <v>8.0495356037151702E-2</v>
      </c>
      <c r="BV77" s="13"/>
      <c r="BW77" s="12">
        <f t="shared" ca="1" si="492"/>
        <v>3.0031779661016951E-2</v>
      </c>
      <c r="BX77" s="12">
        <f t="shared" ca="1" si="493"/>
        <v>5.0822838499184342E-2</v>
      </c>
      <c r="BY77" s="12">
        <f t="shared" ca="1" si="511"/>
        <v>2.0791058838167391E-2</v>
      </c>
      <c r="BZ77" s="12">
        <f t="shared" ca="1" si="512"/>
        <v>6.641613262780989E-2</v>
      </c>
      <c r="CA77" s="12">
        <f t="shared" ca="1" si="513"/>
        <v>1.4438485532391408E-2</v>
      </c>
      <c r="CB77" s="43"/>
      <c r="CC77" s="12">
        <f t="shared" ca="1" si="514"/>
        <v>2.2645552621183996E-2</v>
      </c>
      <c r="CD77" s="12">
        <f ca="1">SUMPRODUCT(BP77:BS77,BP$74:BS$74)/SUM(BP$74:BS$74)</f>
        <v>4.5406179430132899E-2</v>
      </c>
      <c r="CE77" s="104"/>
      <c r="CF77" s="104"/>
      <c r="CG77" s="1"/>
      <c r="CH77" s="7" t="s">
        <v>64</v>
      </c>
      <c r="CI77" s="7" t="s">
        <v>4</v>
      </c>
      <c r="CJ77" s="145">
        <f ca="1">(SUM(OFFSET(Data!$A$1,MATCH(($CH77&amp;$CI77),Data!$B:$B,0)-1,MATCH(Weekly!CJ$9,Data!$2:$2,0)-1,1,COUNTIF(Data!$2:$2,Weekly!CJ$9))))/(SUM(OFFSET(Data!$A$1,MATCH(($CH74&amp;$CI74),Data!$B:$B,0)-1,MATCH(Weekly!CJ$9,Data!$2:$2,0)-1,1,COUNTIF(Data!$2:$2,Weekly!CJ$9))))</f>
        <v>4.6052631578947366E-2</v>
      </c>
      <c r="CK77" s="145">
        <f ca="1">(SUM(OFFSET(Data!$A$1,MATCH(($CH77&amp;$CI77),Data!$B:$B,0)-1,MATCH(Weekly!CK$9,Data!$2:$2,0)-1,1,COUNTIF(Data!$2:$2,Weekly!CK$9))))/(SUM(OFFSET(Data!$A$1,MATCH(($CH74&amp;$CI74),Data!$B:$B,0)-1,MATCH(Weekly!CK$9,Data!$2:$2,0)-1,1,COUNTIF(Data!$2:$2,Weekly!CK$9))))</f>
        <v>2.1551724137931036E-2</v>
      </c>
      <c r="CL77" s="145">
        <f ca="1">(SUM(OFFSET(Data!$A$1,MATCH(($CH77&amp;$CI77),Data!$B:$B,0)-1,MATCH(Weekly!CL$9,Data!$2:$2,0)-1,1,COUNTIF(Data!$2:$2,Weekly!CL$9))))/(SUM(OFFSET(Data!$A$1,MATCH(($CH74&amp;$CI74),Data!$B:$B,0)-1,MATCH(Weekly!CL$9,Data!$2:$2,0)-1,1,COUNTIF(Data!$2:$2,Weekly!CL$9))))</f>
        <v>1.2711864406779662E-2</v>
      </c>
      <c r="CM77" s="145">
        <f ca="1">(SUM(OFFSET(Data!$A$1,MATCH(($CH77&amp;$CI77),Data!$B:$B,0)-1,MATCH(Weekly!CM$9,Data!$2:$2,0)-1,1,COUNTIF(Data!$2:$2,Weekly!CM$9))))/(SUM(OFFSET(Data!$A$1,MATCH(($CH74&amp;$CI74),Data!$B:$B,0)-1,MATCH(Weekly!CM$9,Data!$2:$2,0)-1,1,COUNTIF(Data!$2:$2,Weekly!CM$9))))</f>
        <v>3.1802120141342753E-2</v>
      </c>
      <c r="CN77" s="145">
        <f ca="1">(SUM(OFFSET(Data!$A$1,MATCH(($CH77&amp;$CI77),Data!$B:$B,0)-1,MATCH(Weekly!CN$9,Data!$2:$2,0)-1,1,COUNTIF(Data!$2:$2,Weekly!CN$9))))/(SUM(OFFSET(Data!$A$1,MATCH(($CH74&amp;$CI74),Data!$B:$B,0)-1,MATCH(Weekly!CN$9,Data!$2:$2,0)-1,1,COUNTIF(Data!$2:$2,Weekly!CN$9))))</f>
        <v>5.1886792452830191E-2</v>
      </c>
      <c r="CO77" s="145">
        <f ca="1">(SUM(OFFSET(Data!$A$1,MATCH(($CH77&amp;$CI77),Data!$B:$B,0)-1,MATCH(Weekly!CO$9,Data!$2:$2,0)-1,1,COUNTIF(Data!$2:$2,Weekly!CO$9))))/(SUM(OFFSET(Data!$A$1,MATCH(($CH74&amp;$CI74),Data!$B:$B,0)-1,MATCH(Weekly!CO$9,Data!$2:$2,0)-1,1,COUNTIF(Data!$2:$2,Weekly!CO$9))))</f>
        <v>9.2682926829268292E-2</v>
      </c>
      <c r="CP77" s="145">
        <f ca="1">(SUM(OFFSET(Data!$A$1,MATCH(($CH77&amp;$CI77),Data!$B:$B,0)-1,MATCH(Weekly!CP$9,Data!$2:$2,0)-1,1,COUNTIF(Data!$2:$2,Weekly!CP$9))))/(SUM(OFFSET(Data!$A$1,MATCH(($CH74&amp;$CI74),Data!$B:$B,0)-1,MATCH(Weekly!CP$9,Data!$2:$2,0)-1,1,COUNTIF(Data!$2:$2,Weekly!CP$9))))</f>
        <v>4.9586776859504134E-2</v>
      </c>
      <c r="CQ77" s="145">
        <f ca="1">(SUM(OFFSET(Data!$A$1,MATCH(($CH77&amp;$CI77),Data!$B:$B,0)-1,MATCH(Weekly!CQ$9,Data!$2:$2,0)-1,1,COUNTIF(Data!$2:$2,Weekly!CQ$9))))/(SUM(OFFSET(Data!$A$1,MATCH(($CH74&amp;$CI74),Data!$B:$B,0)-1,MATCH(Weekly!CQ$9,Data!$2:$2,0)-1,1,COUNTIF(Data!$2:$2,Weekly!CQ$9))))</f>
        <v>5.6034482758620691E-2</v>
      </c>
      <c r="CR77" s="145">
        <f ca="1">(SUM(OFFSET(Data!$A$1,MATCH(($CH77&amp;$CI77),Data!$B:$B,0)-1,MATCH(Weekly!CR$9,Data!$2:$2,0)-1,1,COUNTIF(Data!$2:$2,Weekly!CR$9))))/(SUM(OFFSET(Data!$A$1,MATCH(($CH74&amp;$CI74),Data!$B:$B,0)-1,MATCH(Weekly!CR$9,Data!$2:$2,0)-1,1,COUNTIF(Data!$2:$2,Weekly!CR$9))))</f>
        <v>7.2289156626506021E-2</v>
      </c>
      <c r="CS77" s="145">
        <f ca="1">(SUM(OFFSET(Data!$A$1,MATCH(($CH77&amp;$CI77),Data!$B:$B,0)-1,MATCH(Weekly!CS$9,Data!$2:$2,0)-1,1,COUNTIF(Data!$2:$2,Weekly!CS$9))))/(SUM(OFFSET(Data!$A$1,MATCH(($CH74&amp;$CI74),Data!$B:$B,0)-1,MATCH(Weekly!CS$9,Data!$2:$2,0)-1,1,COUNTIF(Data!$2:$2,Weekly!CS$9))))</f>
        <v>0.12550607287449392</v>
      </c>
      <c r="CT77" s="145">
        <f ca="1">(SUM(OFFSET(Data!$A$1,MATCH(($CH77&amp;$CI77),Data!$B:$B,0)-1,MATCH(Weekly!CT$9,Data!$2:$2,0)-1,1,COUNTIF(Data!$2:$2,Weekly!CT$9))))/(SUM(OFFSET(Data!$A$1,MATCH(($CH74&amp;$CI74),Data!$B:$B,0)-1,MATCH(Weekly!CT$9,Data!$2:$2,0)-1,1,COUNTIF(Data!$2:$2,Weekly!CT$9))))</f>
        <v>0.12267657992565056</v>
      </c>
      <c r="CU77" s="145">
        <f ca="1">(SUM(OFFSET(Data!$A$1,MATCH(($CH77&amp;$CI77),Data!$B:$B,0)-1,MATCH(Weekly!CU$9,Data!$2:$2,0)-1,1,COUNTIF(Data!$2:$2,Weekly!CU$9))))/(SUM(OFFSET(Data!$A$1,MATCH(($CH74&amp;$CI74),Data!$B:$B,0)-1,MATCH(Weekly!CU$9,Data!$2:$2,0)-1,1,COUNTIF(Data!$2:$2,Weekly!CU$9))))</f>
        <v>0.13013698630136986</v>
      </c>
      <c r="CW77" s="12">
        <f t="shared" ca="1" si="496"/>
        <v>3.892737586014506E-2</v>
      </c>
      <c r="CX77" s="12">
        <f t="shared" ca="1" si="497"/>
        <v>8.2486041727887149E-2</v>
      </c>
      <c r="CY77" s="12">
        <f t="shared" ca="1" si="515"/>
        <v>4.355866586774209E-2</v>
      </c>
      <c r="CZ77" s="12">
        <f t="shared" ca="1" si="516"/>
        <v>0.11515504112869371</v>
      </c>
      <c r="DA77" s="12">
        <f t="shared" ca="1" si="517"/>
        <v>6.2583764593384938E-3</v>
      </c>
      <c r="DB77" s="43"/>
      <c r="DC77" s="12">
        <f t="shared" ca="1" si="498"/>
        <v>3.9298413579171562E-2</v>
      </c>
      <c r="DD77" s="12">
        <f ca="1">SUMPRODUCT(CP77:CS77,CP$74:CS$74)/SUM(CP$74:CS$74)</f>
        <v>7.5538052094997338E-2</v>
      </c>
      <c r="DE77" s="1"/>
    </row>
    <row r="78" spans="4:109" x14ac:dyDescent="0.35">
      <c r="D78" s="111" t="s">
        <v>522</v>
      </c>
      <c r="E78" s="53" t="str">
        <f ca="1">VLOOKUP($D78,'Metric Nature'!$C:$D,2,0)&amp;IF(($F78&lt;(BA78)),"Below",IF(($F78&gt;(AZ78)),"Above","Within"))</f>
        <v>PositiveWithin</v>
      </c>
      <c r="F78" s="55">
        <f t="shared" ca="1" si="464"/>
        <v>7.705600725233009E-3</v>
      </c>
      <c r="G78" s="55">
        <f t="shared" ca="1" si="465"/>
        <v>8.147804997683734E-3</v>
      </c>
      <c r="H78" s="55">
        <f t="shared" ca="1" si="499"/>
        <v>-5.4272809987037651E-2</v>
      </c>
      <c r="I78" s="55">
        <f t="shared" ca="1" si="500"/>
        <v>9.2732572858723883E-3</v>
      </c>
      <c r="J78" s="55">
        <f t="shared" ca="1" si="501"/>
        <v>-0.16905133895375371</v>
      </c>
      <c r="K78" s="48">
        <f ca="1">BC78</f>
        <v>3.2348074379618761E-3</v>
      </c>
      <c r="L78" s="56"/>
      <c r="M78" s="53" t="str">
        <f ca="1">VLOOKUP($D78,'Metric Nature'!$C:$D,2,0)&amp;IF(($N78&lt;(CA78)),"Below",IF(($N78&gt;(BZ78)),"Above","Within"))</f>
        <v>PositiveWithin</v>
      </c>
      <c r="N78" s="55">
        <f t="shared" ca="1" si="467"/>
        <v>7.3093129245850891E-3</v>
      </c>
      <c r="O78" s="55">
        <f t="shared" ca="1" si="468"/>
        <v>7.9078632547954098E-3</v>
      </c>
      <c r="P78" s="55">
        <f t="shared" ca="1" si="502"/>
        <v>-7.5690526116186138E-2</v>
      </c>
      <c r="Q78" s="55">
        <f t="shared" ca="1" si="503"/>
        <v>9.3347258260747853E-3</v>
      </c>
      <c r="R78" s="48">
        <f t="shared" ca="1" si="504"/>
        <v>-0.21697615326120126</v>
      </c>
      <c r="S78" s="48">
        <f ca="1">CC78</f>
        <v>3.0532043388161326E-3</v>
      </c>
      <c r="T78" s="56"/>
      <c r="U78" s="53" t="str">
        <f ca="1">VLOOKUP($D78,'Metric Nature'!$C:$D,2,0)&amp;IF(($V78&lt;(DA78)),"Below",IF(($V78&gt;(CZ78)),"Above","Within"))</f>
        <v>PositiveWithin</v>
      </c>
      <c r="V78" s="55">
        <f t="shared" ca="1" si="470"/>
        <v>8.4710572211610328E-3</v>
      </c>
      <c r="W78" s="55">
        <f t="shared" ca="1" si="471"/>
        <v>8.6393088552915772E-3</v>
      </c>
      <c r="X78" s="78">
        <f t="shared" ca="1" si="505"/>
        <v>-1.9475126650610516E-2</v>
      </c>
      <c r="Y78" s="55">
        <f t="shared" ca="1" si="506"/>
        <v>9.1474166813613113E-3</v>
      </c>
      <c r="Z78" s="78">
        <f t="shared" ca="1" si="507"/>
        <v>-7.3939942145460819E-2</v>
      </c>
      <c r="AA78" s="48">
        <f ca="1">DC78</f>
        <v>3.9617320818080273E-3</v>
      </c>
      <c r="AB78" s="56"/>
      <c r="AC78" s="46" t="s">
        <v>523</v>
      </c>
      <c r="AI78" s="7" t="s">
        <v>65</v>
      </c>
      <c r="AJ78" s="145">
        <f ca="1">(SUM(OFFSET(Data!$A$1,MATCH(($AI78),Data!$C:$C,0)-1,MATCH(Weekly!AJ$9,Data!$2:$2,0)-1,2,COUNTIF(Data!$2:$2,Weekly!AJ$9))))/AJ$72</f>
        <v>1.408534411030548E-2</v>
      </c>
      <c r="AK78" s="145">
        <f ca="1">(SUM(OFFSET(Data!$A$1,MATCH(($AI78),Data!$C:$C,0)-1,MATCH(Weekly!AK$9,Data!$2:$2,0)-1,2,COUNTIF(Data!$2:$2,Weekly!AK$9))))/AK$72</f>
        <v>1.6508223932397766E-2</v>
      </c>
      <c r="AL78" s="145">
        <f ca="1">(SUM(OFFSET(Data!$A$1,MATCH(($AI78),Data!$C:$C,0)-1,MATCH(Weekly!AL$9,Data!$2:$2,0)-1,2,COUNTIF(Data!$2:$2,Weekly!AL$9))))/AL$72</f>
        <v>3.4437324070192249E-3</v>
      </c>
      <c r="AM78" s="145">
        <f ca="1">(SUM(OFFSET(Data!$A$1,MATCH(($AI78),Data!$C:$C,0)-1,MATCH(Weekly!AM$9,Data!$2:$2,0)-1,2,COUNTIF(Data!$2:$2,Weekly!AM$9))))/AM$72</f>
        <v>7.3181590517001505E-3</v>
      </c>
      <c r="AN78" s="145">
        <f ca="1">(SUM(OFFSET(Data!$A$1,MATCH(($AI78),Data!$C:$C,0)-1,MATCH(Weekly!AN$9,Data!$2:$2,0)-1,2,COUNTIF(Data!$2:$2,Weekly!AN$9))))/AN$72</f>
        <v>1.1039243734063064E-2</v>
      </c>
      <c r="AO78" s="145">
        <f ca="1">(SUM(OFFSET(Data!$A$1,MATCH(($AI78),Data!$C:$C,0)-1,MATCH(Weekly!AO$9,Data!$2:$2,0)-1,2,COUNTIF(Data!$2:$2,Weekly!AO$9))))/AO$72</f>
        <v>9.4939415538132579E-3</v>
      </c>
      <c r="AP78" s="145">
        <f ca="1">(SUM(OFFSET(Data!$A$1,MATCH(($AI78),Data!$C:$C,0)-1,MATCH(Weekly!AP$9,Data!$2:$2,0)-1,2,COUNTIF(Data!$2:$2,Weekly!AP$9))))/AP$72</f>
        <v>9.0639707164023014E-3</v>
      </c>
      <c r="AQ78" s="145">
        <f ca="1">(SUM(OFFSET(Data!$A$1,MATCH(($AI78),Data!$C:$C,0)-1,MATCH(Weekly!AQ$9,Data!$2:$2,0)-1,2,COUNTIF(Data!$2:$2,Weekly!AQ$9))))/AQ$72</f>
        <v>1.0304264567312076E-2</v>
      </c>
      <c r="AR78" s="145">
        <f ca="1">(SUM(OFFSET(Data!$A$1,MATCH(($AI78),Data!$C:$C,0)-1,MATCH(Weekly!AR$9,Data!$2:$2,0)-1,2,COUNTIF(Data!$2:$2,Weekly!AR$9))))/AR$72</f>
        <v>9.6993777206462357E-3</v>
      </c>
      <c r="AS78" s="145">
        <f ca="1">(SUM(OFFSET(Data!$A$1,MATCH(($AI78),Data!$C:$C,0)-1,MATCH(Weekly!AS$9,Data!$2:$2,0)-1,2,COUNTIF(Data!$2:$2,Weekly!AS$9))))/AS$72</f>
        <v>8.147804997683734E-3</v>
      </c>
      <c r="AT78" s="145">
        <f ca="1">(SUM(OFFSET(Data!$A$1,MATCH(($AI78),Data!$C:$C,0)-1,MATCH(Weekly!AT$9,Data!$2:$2,0)-1,2,COUNTIF(Data!$2:$2,Weekly!AT$9))))/AT$72</f>
        <v>7.705600725233009E-3</v>
      </c>
      <c r="AU78" s="145">
        <f ca="1">(SUM(OFFSET(Data!$A$1,MATCH(($AI78),Data!$C:$C,0)-1,MATCH(Weekly!AU$9,Data!$2:$2,0)-1,2,COUNTIF(Data!$2:$2,Weekly!AU$9))))/AU$72</f>
        <v>1.2306259562296281E-2</v>
      </c>
      <c r="AV78" s="14"/>
      <c r="AW78" s="12">
        <f t="shared" ca="1" si="489"/>
        <v>7.9267028614583707E-3</v>
      </c>
      <c r="AX78" s="12">
        <f t="shared" ca="1" si="490"/>
        <v>1.067175415068757E-2</v>
      </c>
      <c r="AY78" s="12">
        <f t="shared" ca="1" si="508"/>
        <v>2.7450512892291997E-3</v>
      </c>
      <c r="AZ78" s="12">
        <f t="shared" ca="1" si="509"/>
        <v>1.273054261760947E-2</v>
      </c>
      <c r="BA78" s="12">
        <f t="shared" ca="1" si="510"/>
        <v>5.8679143945364713E-3</v>
      </c>
      <c r="BB78" s="14"/>
      <c r="BC78" s="12">
        <f t="shared" ca="1" si="491"/>
        <v>3.2348074379618761E-3</v>
      </c>
      <c r="BD78" s="12">
        <f t="shared" ref="BD78:BD89" ca="1" si="518">SUMPRODUCT(AP78:AS78,AP$72:AS$72)/SUM(AP$72:AS$72)</f>
        <v>9.2732572858723883E-3</v>
      </c>
      <c r="BE78" s="104"/>
      <c r="BF78" s="104"/>
      <c r="BG78" s="1"/>
      <c r="BH78" s="7" t="s">
        <v>65</v>
      </c>
      <c r="BI78" s="7" t="s">
        <v>3</v>
      </c>
      <c r="BJ78" s="145">
        <f ca="1">(SUM(OFFSET(Data!$A$1,MATCH(($BH78&amp;$BI78),Data!$B:$B,0)-1,MATCH(Weekly!BJ$9,Data!$2:$2,0)-1,1,COUNTIF(Data!$2:$2,Weekly!BJ$9))))/BJ$72</f>
        <v>1.3957520589510186E-2</v>
      </c>
      <c r="BK78" s="145">
        <f ca="1">(SUM(OFFSET(Data!$A$1,MATCH(($BH78&amp;$BI78),Data!$B:$B,0)-1,MATCH(Weekly!BK$9,Data!$2:$2,0)-1,1,COUNTIF(Data!$2:$2,Weekly!BK$9))))/BK$72</f>
        <v>1.4582770726438023E-2</v>
      </c>
      <c r="BL78" s="145">
        <f ca="1">(SUM(OFFSET(Data!$A$1,MATCH(($BH78&amp;$BI78),Data!$B:$B,0)-1,MATCH(Weekly!BL$9,Data!$2:$2,0)-1,1,COUNTIF(Data!$2:$2,Weekly!BL$9))))/BL$72</f>
        <v>3.3992307004204313E-3</v>
      </c>
      <c r="BM78" s="145">
        <f ca="1">(SUM(OFFSET(Data!$A$1,MATCH(($BH78&amp;$BI78),Data!$B:$B,0)-1,MATCH(Weekly!BM$9,Data!$2:$2,0)-1,1,COUNTIF(Data!$2:$2,Weekly!BM$9))))/BM$72</f>
        <v>6.983414390821798E-3</v>
      </c>
      <c r="BN78" s="145">
        <f ca="1">(SUM(OFFSET(Data!$A$1,MATCH(($BH78&amp;$BI78),Data!$B:$B,0)-1,MATCH(Weekly!BN$9,Data!$2:$2,0)-1,1,COUNTIF(Data!$2:$2,Weekly!BN$9))))/BN$72</f>
        <v>1.2240014724829744E-2</v>
      </c>
      <c r="BO78" s="145">
        <f ca="1">(SUM(OFFSET(Data!$A$1,MATCH(($BH78&amp;$BI78),Data!$B:$B,0)-1,MATCH(Weekly!BO$9,Data!$2:$2,0)-1,1,COUNTIF(Data!$2:$2,Weekly!BO$9))))/BO$72</f>
        <v>9.7222809316481387E-3</v>
      </c>
      <c r="BP78" s="145">
        <f ca="1">(SUM(OFFSET(Data!$A$1,MATCH(($BH78&amp;$BI78),Data!$B:$B,0)-1,MATCH(Weekly!BP$9,Data!$2:$2,0)-1,1,COUNTIF(Data!$2:$2,Weekly!BP$9))))/BP$72</f>
        <v>9.191096397612928E-3</v>
      </c>
      <c r="BQ78" s="145">
        <f ca="1">(SUM(OFFSET(Data!$A$1,MATCH(($BH78&amp;$BI78),Data!$B:$B,0)-1,MATCH(Weekly!BQ$9,Data!$2:$2,0)-1,1,COUNTIF(Data!$2:$2,Weekly!BQ$9))))/BQ$72</f>
        <v>1.0645976181883796E-2</v>
      </c>
      <c r="BR78" s="145">
        <f ca="1">(SUM(OFFSET(Data!$A$1,MATCH(($BH78&amp;$BI78),Data!$B:$B,0)-1,MATCH(Weekly!BR$9,Data!$2:$2,0)-1,1,COUNTIF(Data!$2:$2,Weekly!BR$9))))/BR$72</f>
        <v>9.7423684780255475E-3</v>
      </c>
      <c r="BS78" s="145">
        <f ca="1">(SUM(OFFSET(Data!$A$1,MATCH(($BH78&amp;$BI78),Data!$B:$B,0)-1,MATCH(Weekly!BS$9,Data!$2:$2,0)-1,1,COUNTIF(Data!$2:$2,Weekly!BS$9))))/BS$72</f>
        <v>7.9078632547954098E-3</v>
      </c>
      <c r="BT78" s="145">
        <f ca="1">(SUM(OFFSET(Data!$A$1,MATCH(($BH78&amp;$BI78),Data!$B:$B,0)-1,MATCH(Weekly!BT$9,Data!$2:$2,0)-1,1,COUNTIF(Data!$2:$2,Weekly!BT$9))))/BT$72</f>
        <v>7.3093129245850891E-3</v>
      </c>
      <c r="BU78" s="145">
        <f ca="1">(SUM(OFFSET(Data!$A$1,MATCH(($BH78&amp;$BI78),Data!$B:$B,0)-1,MATCH(Weekly!BU$9,Data!$2:$2,0)-1,1,COUNTIF(Data!$2:$2,Weekly!BU$9))))/BU$72</f>
        <v>1.2244897959183673E-2</v>
      </c>
      <c r="BV78" s="13"/>
      <c r="BW78" s="12">
        <f t="shared" ca="1" si="492"/>
        <v>7.6085880896902495E-3</v>
      </c>
      <c r="BX78" s="12">
        <f t="shared" ca="1" si="493"/>
        <v>1.144299545335677E-2</v>
      </c>
      <c r="BY78" s="12">
        <f t="shared" ca="1" si="511"/>
        <v>3.8344073636665203E-3</v>
      </c>
      <c r="BZ78" s="12">
        <f t="shared" ca="1" si="512"/>
        <v>1.431880097610666E-2</v>
      </c>
      <c r="CA78" s="12">
        <f t="shared" ca="1" si="513"/>
        <v>4.7327825669403589E-3</v>
      </c>
      <c r="CB78" s="43"/>
      <c r="CC78" s="12">
        <f t="shared" ca="1" si="514"/>
        <v>3.0532043388161326E-3</v>
      </c>
      <c r="CD78" s="12">
        <f t="shared" ref="CD78:CD89" ca="1" si="519">SUMPRODUCT(BP78:BS78,BP$72:BS$72)/SUM(BP$72:BS$72)</f>
        <v>9.3347258260747853E-3</v>
      </c>
      <c r="CE78" s="104"/>
      <c r="CF78" s="104"/>
      <c r="CG78" s="1"/>
      <c r="CH78" s="7" t="s">
        <v>65</v>
      </c>
      <c r="CI78" s="7" t="s">
        <v>4</v>
      </c>
      <c r="CJ78" s="145">
        <f ca="1">(SUM(OFFSET(Data!$A$1,MATCH(($CH78&amp;$CI78),Data!$B:$B,0)-1,MATCH(Weekly!CJ$9,Data!$2:$2,0)-1,1,COUNTIF(Data!$2:$2,Weekly!CJ$9))))/CJ$72</f>
        <v>1.4364014364014363E-2</v>
      </c>
      <c r="CK78" s="145">
        <f ca="1">(SUM(OFFSET(Data!$A$1,MATCH(($CH78&amp;$CI78),Data!$B:$B,0)-1,MATCH(Weekly!CK$9,Data!$2:$2,0)-1,1,COUNTIF(Data!$2:$2,Weekly!CK$9))))/CK$72</f>
        <v>2.0426857195200147E-2</v>
      </c>
      <c r="CL78" s="145">
        <f ca="1">(SUM(OFFSET(Data!$A$1,MATCH(($CH78&amp;$CI78),Data!$B:$B,0)-1,MATCH(Weekly!CL$9,Data!$2:$2,0)-1,1,COUNTIF(Data!$2:$2,Weekly!CL$9))))/CL$72</f>
        <v>3.5338890902500905E-3</v>
      </c>
      <c r="CM78" s="145">
        <f ca="1">(SUM(OFFSET(Data!$A$1,MATCH(($CH78&amp;$CI78),Data!$B:$B,0)-1,MATCH(Weekly!CM$9,Data!$2:$2,0)-1,1,COUNTIF(Data!$2:$2,Weekly!CM$9))))/CM$72</f>
        <v>7.9959599360323198E-3</v>
      </c>
      <c r="CN78" s="145">
        <f ca="1">(SUM(OFFSET(Data!$A$1,MATCH(($CH78&amp;$CI78),Data!$B:$B,0)-1,MATCH(Weekly!CN$9,Data!$2:$2,0)-1,1,COUNTIF(Data!$2:$2,Weekly!CN$9))))/CN$72</f>
        <v>8.5363514291195083E-3</v>
      </c>
      <c r="CO78" s="145">
        <f ca="1">(SUM(OFFSET(Data!$A$1,MATCH(($CH78&amp;$CI78),Data!$B:$B,0)-1,MATCH(Weekly!CO$9,Data!$2:$2,0)-1,1,COUNTIF(Data!$2:$2,Weekly!CO$9))))/CO$72</f>
        <v>9.0208442809598874E-3</v>
      </c>
      <c r="CP78" s="145">
        <f ca="1">(SUM(OFFSET(Data!$A$1,MATCH(($CH78&amp;$CI78),Data!$B:$B,0)-1,MATCH(Weekly!CP$9,Data!$2:$2,0)-1,1,COUNTIF(Data!$2:$2,Weekly!CP$9))))/CP$72</f>
        <v>8.8094199738334052E-3</v>
      </c>
      <c r="CQ78" s="145">
        <f ca="1">(SUM(OFFSET(Data!$A$1,MATCH(($CH78&amp;$CI78),Data!$B:$B,0)-1,MATCH(Weekly!CQ$9,Data!$2:$2,0)-1,1,COUNTIF(Data!$2:$2,Weekly!CQ$9))))/CQ$72</f>
        <v>9.5983598919019662E-3</v>
      </c>
      <c r="CR78" s="145">
        <f ca="1">(SUM(OFFSET(Data!$A$1,MATCH(($CH78&amp;$CI78),Data!$B:$B,0)-1,MATCH(Weekly!CR$9,Data!$2:$2,0)-1,1,COUNTIF(Data!$2:$2,Weekly!CR$9))))/CR$72</f>
        <v>9.6102029818573732E-3</v>
      </c>
      <c r="CS78" s="145">
        <f ca="1">(SUM(OFFSET(Data!$A$1,MATCH(($CH78&amp;$CI78),Data!$B:$B,0)-1,MATCH(Weekly!CS$9,Data!$2:$2,0)-1,1,COUNTIF(Data!$2:$2,Weekly!CS$9))))/CS$72</f>
        <v>8.6393088552915772E-3</v>
      </c>
      <c r="CT78" s="145">
        <f ca="1">(SUM(OFFSET(Data!$A$1,MATCH(($CH78&amp;$CI78),Data!$B:$B,0)-1,MATCH(Weekly!CT$9,Data!$2:$2,0)-1,1,COUNTIF(Data!$2:$2,Weekly!CT$9))))/CT$72</f>
        <v>8.4710572211610328E-3</v>
      </c>
      <c r="CU78" s="145">
        <f ca="1">(SUM(OFFSET(Data!$A$1,MATCH(($CH78&amp;$CI78),Data!$B:$B,0)-1,MATCH(Weekly!CU$9,Data!$2:$2,0)-1,1,COUNTIF(Data!$2:$2,Weekly!CU$9))))/CU$72</f>
        <v>1.2429831595829992E-2</v>
      </c>
      <c r="CW78" s="12">
        <f t="shared" ca="1" si="496"/>
        <v>8.5037043251402697E-3</v>
      </c>
      <c r="CX78" s="12">
        <f t="shared" ca="1" si="497"/>
        <v>9.6042814368796706E-3</v>
      </c>
      <c r="CY78" s="12">
        <f t="shared" ca="1" si="515"/>
        <v>1.1005771117394009E-3</v>
      </c>
      <c r="CZ78" s="12">
        <f t="shared" ca="1" si="516"/>
        <v>1.0429714270684221E-2</v>
      </c>
      <c r="DA78" s="12">
        <f t="shared" ca="1" si="517"/>
        <v>7.678271491335719E-3</v>
      </c>
      <c r="DB78" s="43"/>
      <c r="DC78" s="12">
        <f t="shared" ca="1" si="498"/>
        <v>3.9617320818080273E-3</v>
      </c>
      <c r="DD78" s="12">
        <f t="shared" ref="DD78:DD89" ca="1" si="520">SUMPRODUCT(CP78:CS78,CP$72:CS$72)/SUM(CP$72:CS$72)</f>
        <v>9.1474166813613113E-3</v>
      </c>
      <c r="DE78" s="1"/>
    </row>
    <row r="79" spans="4:109" x14ac:dyDescent="0.35">
      <c r="D79" s="59" t="s">
        <v>526</v>
      </c>
      <c r="E79" s="53" t="str">
        <f ca="1">VLOOKUP($D79,'Metric Nature'!$C:$D,2,0)&amp;IF(($F79&lt;(BA79)),"Below",IF(($F79&gt;(AZ79)),"Above","Within"))</f>
        <v>PositiveAbove</v>
      </c>
      <c r="F79" s="55">
        <f t="shared" ref="F79:F83" ca="1" si="521">AT79</f>
        <v>0.60678772769766853</v>
      </c>
      <c r="G79" s="55">
        <f t="shared" ref="G79:G83" ca="1" si="522">AS79</f>
        <v>0.59974929830776358</v>
      </c>
      <c r="H79" s="55">
        <f t="shared" ref="H79:H83" ca="1" si="523">IFERROR(((F79-G79)/G79),0)</f>
        <v>1.1735619215836345E-2</v>
      </c>
      <c r="I79" s="55">
        <f t="shared" ref="I79:I83" ca="1" si="524">BD79</f>
        <v>0.59141970531006094</v>
      </c>
      <c r="J79" s="55">
        <f t="shared" ref="J79:J83" ca="1" si="525">IFERROR(((F79-I79)/I79),0)</f>
        <v>2.5984968457469084E-2</v>
      </c>
      <c r="K79" s="48">
        <f t="shared" ref="K79:K82" ca="1" si="526">BC79</f>
        <v>9.1111101422631634E-3</v>
      </c>
      <c r="L79" s="56"/>
      <c r="M79" s="53" t="str">
        <f ca="1">VLOOKUP($D79,'Metric Nature'!$C:$D,2,0)&amp;IF(($N79&lt;(CA79)),"Below",IF(($N79&gt;(BZ79)),"Above","Within"))</f>
        <v>PositiveWithin</v>
      </c>
      <c r="N79" s="55">
        <f t="shared" ref="N79:N83" ca="1" si="527">BT79</f>
        <v>0.62232350159085048</v>
      </c>
      <c r="O79" s="55">
        <f t="shared" ref="O79:O83" ca="1" si="528">BS79</f>
        <v>0.62034145748002756</v>
      </c>
      <c r="P79" s="55">
        <f t="shared" ref="P79:P83" ca="1" si="529">IFERROR(((N79-O79)/O79),0)</f>
        <v>3.1950856853489211E-3</v>
      </c>
      <c r="Q79" s="55">
        <f t="shared" ref="Q79:Q83" ca="1" si="530">CD79</f>
        <v>0.60811378244813141</v>
      </c>
      <c r="R79" s="48">
        <f t="shared" ref="R79:R83" ca="1" si="531">IFERROR(((N79-Q79)/Q79),0)</f>
        <v>2.3366875661843884E-2</v>
      </c>
      <c r="S79" s="48">
        <f t="shared" ref="S79:S82" ca="1" si="532">CC79</f>
        <v>9.7589963798541176E-3</v>
      </c>
      <c r="T79" s="56"/>
      <c r="U79" s="53" t="str">
        <f ca="1">VLOOKUP($D79,'Metric Nature'!$C:$D,2,0)&amp;IF(($V79&lt;(DA79)),"Below",IF(($V79&gt;(CZ79)),"Above","Within"))</f>
        <v>PositiveAbove</v>
      </c>
      <c r="V79" s="55">
        <f t="shared" ref="V79:V83" ca="1" si="533">CT79</f>
        <v>0.57677933726434683</v>
      </c>
      <c r="W79" s="55">
        <f t="shared" ref="W79:W83" ca="1" si="534">CS79</f>
        <v>0.55756770227612562</v>
      </c>
      <c r="X79" s="78">
        <f t="shared" ref="X79:X83" ca="1" si="535">IFERROR(((V79-W79)/W79),0)</f>
        <v>3.445614749526324E-2</v>
      </c>
      <c r="Y79" s="55">
        <f t="shared" ref="Y79:Y83" ca="1" si="536">DD79</f>
        <v>0.55724299065420557</v>
      </c>
      <c r="Z79" s="78">
        <f t="shared" ref="Z79:Z83" ca="1" si="537">IFERROR(((V79-Y79)/Y79),0)</f>
        <v>3.5058936474383469E-2</v>
      </c>
      <c r="AA79" s="48">
        <f t="shared" ref="AA79:AA82" ca="1" si="538">DC79</f>
        <v>1.0248878013605169E-2</v>
      </c>
      <c r="AB79" s="56"/>
      <c r="AC79" s="46"/>
      <c r="AI79" s="7" t="s">
        <v>66</v>
      </c>
      <c r="AJ79" s="145">
        <f ca="1">(SUM(OFFSET(Data!$A$1,MATCH(($AI79),Data!$C:$C,0)-1,MATCH(Weekly!AJ$9,Data!$2:$2,0)-1,2,COUNTIF(Data!$2:$2,Weekly!AJ$9))))/AJ$72</f>
        <v>0.58899916795435636</v>
      </c>
      <c r="AK79" s="145">
        <f ca="1">(SUM(OFFSET(Data!$A$1,MATCH(($AI79),Data!$C:$C,0)-1,MATCH(Weekly!AK$9,Data!$2:$2,0)-1,2,COUNTIF(Data!$2:$2,Weekly!AK$9))))/AK$72</f>
        <v>0.57884412252904782</v>
      </c>
      <c r="AL79" s="145">
        <f ca="1">(SUM(OFFSET(Data!$A$1,MATCH(($AI79),Data!$C:$C,0)-1,MATCH(Weekly!AL$9,Data!$2:$2,0)-1,2,COUNTIF(Data!$2:$2,Weekly!AL$9))))/AL$72</f>
        <v>0.59354973947415701</v>
      </c>
      <c r="AM79" s="145">
        <f ca="1">(SUM(OFFSET(Data!$A$1,MATCH(($AI79),Data!$C:$C,0)-1,MATCH(Weekly!AM$9,Data!$2:$2,0)-1,2,COUNTIF(Data!$2:$2,Weekly!AM$9))))/AM$72</f>
        <v>0.58548054983582842</v>
      </c>
      <c r="AN79" s="145">
        <f ca="1">(SUM(OFFSET(Data!$A$1,MATCH(($AI79),Data!$C:$C,0)-1,MATCH(Weekly!AN$9,Data!$2:$2,0)-1,2,COUNTIF(Data!$2:$2,Weekly!AN$9))))/AN$72</f>
        <v>0.59608806517818269</v>
      </c>
      <c r="AO79" s="145">
        <f ca="1">(SUM(OFFSET(Data!$A$1,MATCH(($AI79),Data!$C:$C,0)-1,MATCH(Weekly!AO$9,Data!$2:$2,0)-1,2,COUNTIF(Data!$2:$2,Weekly!AO$9))))/AO$72</f>
        <v>0.60148253741981472</v>
      </c>
      <c r="AP79" s="145">
        <f ca="1">(SUM(OFFSET(Data!$A$1,MATCH(($AI79),Data!$C:$C,0)-1,MATCH(Weekly!AP$9,Data!$2:$2,0)-1,2,COUNTIF(Data!$2:$2,Weekly!AP$9))))/AP$72</f>
        <v>0.59278949509034917</v>
      </c>
      <c r="AQ79" s="145">
        <f ca="1">(SUM(OFFSET(Data!$A$1,MATCH(($AI79),Data!$C:$C,0)-1,MATCH(Weekly!AQ$9,Data!$2:$2,0)-1,2,COUNTIF(Data!$2:$2,Weekly!AQ$9))))/AQ$72</f>
        <v>0.5809599075959756</v>
      </c>
      <c r="AR79" s="145">
        <f ca="1">(SUM(OFFSET(Data!$A$1,MATCH(($AI79),Data!$C:$C,0)-1,MATCH(Weekly!AR$9,Data!$2:$2,0)-1,2,COUNTIF(Data!$2:$2,Weekly!AR$9))))/AR$72</f>
        <v>0.59116538607613422</v>
      </c>
      <c r="AS79" s="145">
        <f ca="1">(SUM(OFFSET(Data!$A$1,MATCH(($AI79),Data!$C:$C,0)-1,MATCH(Weekly!AS$9,Data!$2:$2,0)-1,2,COUNTIF(Data!$2:$2,Weekly!AS$9))))/AS$72</f>
        <v>0.59974929830776358</v>
      </c>
      <c r="AT79" s="145">
        <f ca="1">(SUM(OFFSET(Data!$A$1,MATCH(($AI79),Data!$C:$C,0)-1,MATCH(Weekly!AT$9,Data!$2:$2,0)-1,2,COUNTIF(Data!$2:$2,Weekly!AT$9))))/AT$72</f>
        <v>0.60678772769766853</v>
      </c>
      <c r="AU79" s="145">
        <f ca="1">(SUM(OFFSET(Data!$A$1,MATCH(($AI79),Data!$C:$C,0)-1,MATCH(Weekly!AU$9,Data!$2:$2,0)-1,2,COUNTIF(Data!$2:$2,Weekly!AU$9))))/AU$72</f>
        <v>0.60925962881660345</v>
      </c>
      <c r="AV79" s="14"/>
      <c r="AW79" s="12">
        <f t="shared" ca="1" si="489"/>
        <v>0.58723985889509245</v>
      </c>
      <c r="AX79" s="12">
        <f t="shared" ca="1" si="490"/>
        <v>0.59791868174297313</v>
      </c>
      <c r="AY79" s="12">
        <f t="shared" ref="AY79:AY83" ca="1" si="539">AX79-AW79</f>
        <v>1.0678822847880687E-2</v>
      </c>
      <c r="AZ79" s="12">
        <f t="shared" ref="AZ79:AZ83" ca="1" si="540">AX79+(0.75*AY79)</f>
        <v>0.60592779887888359</v>
      </c>
      <c r="BA79" s="12">
        <f t="shared" ref="BA79:BA83" ca="1" si="541">AW79-(0.75*AY79)</f>
        <v>0.57923074175918199</v>
      </c>
      <c r="BB79" s="14"/>
      <c r="BC79" s="12">
        <f t="shared" ref="BC79:BC83" ca="1" si="542">_xlfn.STDEV.P(AJ79:AU79)</f>
        <v>9.1111101422631634E-3</v>
      </c>
      <c r="BD79" s="12">
        <f t="shared" ref="BD79" ca="1" si="543">SUMPRODUCT(AP79:AS79,AP$72:AS$72)/SUM(AP$72:AS$72)</f>
        <v>0.59141970531006094</v>
      </c>
      <c r="BE79" s="155"/>
      <c r="BF79" s="104"/>
      <c r="BG79" s="157"/>
      <c r="BH79" s="7" t="s">
        <v>66</v>
      </c>
      <c r="BI79" s="7" t="s">
        <v>3</v>
      </c>
      <c r="BJ79" s="145">
        <f ca="1">(SUM(OFFSET(Data!$A$1,MATCH(($BH79&amp;$BI79),Data!$B:$B,0)-1,MATCH(Weekly!BJ$9,Data!$2:$2,0)-1,1,COUNTIF(Data!$2:$2,Weekly!BJ$9))))/BJ$72</f>
        <v>0.606025140875596</v>
      </c>
      <c r="BK79" s="145">
        <f ca="1">(SUM(OFFSET(Data!$A$1,MATCH(($BH79&amp;$BI79),Data!$B:$B,0)-1,MATCH(Weekly!BK$9,Data!$2:$2,0)-1,1,COUNTIF(Data!$2:$2,Weekly!BK$9))))/BK$72</f>
        <v>0.59105229993698805</v>
      </c>
      <c r="BL79" s="145">
        <f ca="1">(SUM(OFFSET(Data!$A$1,MATCH(($BH79&amp;$BI79),Data!$B:$B,0)-1,MATCH(Weekly!BL$9,Data!$2:$2,0)-1,1,COUNTIF(Data!$2:$2,Weekly!BL$9))))/BL$72</f>
        <v>0.61025136416495218</v>
      </c>
      <c r="BM79" s="145">
        <f ca="1">(SUM(OFFSET(Data!$A$1,MATCH(($BH79&amp;$BI79),Data!$B:$B,0)-1,MATCH(Weekly!BM$9,Data!$2:$2,0)-1,1,COUNTIF(Data!$2:$2,Weekly!BM$9))))/BM$72</f>
        <v>0.60177910795194745</v>
      </c>
      <c r="BN79" s="145">
        <f ca="1">(SUM(OFFSET(Data!$A$1,MATCH(($BH79&amp;$BI79),Data!$B:$B,0)-1,MATCH(Weekly!BN$9,Data!$2:$2,0)-1,1,COUNTIF(Data!$2:$2,Weekly!BN$9))))/BN$72</f>
        <v>0.61144855512608132</v>
      </c>
      <c r="BO79" s="145">
        <f ca="1">(SUM(OFFSET(Data!$A$1,MATCH(($BH79&amp;$BI79),Data!$B:$B,0)-1,MATCH(Weekly!BO$9,Data!$2:$2,0)-1,1,COUNTIF(Data!$2:$2,Weekly!BO$9))))/BO$72</f>
        <v>0.62036606501246994</v>
      </c>
      <c r="BP79" s="145">
        <f ca="1">(SUM(OFFSET(Data!$A$1,MATCH(($BH79&amp;$BI79),Data!$B:$B,0)-1,MATCH(Weekly!BP$9,Data!$2:$2,0)-1,1,COUNTIF(Data!$2:$2,Weekly!BP$9))))/BP$72</f>
        <v>0.60848542928082938</v>
      </c>
      <c r="BQ79" s="145">
        <f ca="1">(SUM(OFFSET(Data!$A$1,MATCH(($BH79&amp;$BI79),Data!$B:$B,0)-1,MATCH(Weekly!BQ$9,Data!$2:$2,0)-1,1,COUNTIF(Data!$2:$2,Weekly!BQ$9))))/BQ$72</f>
        <v>0.59518224467701186</v>
      </c>
      <c r="BR79" s="145">
        <f ca="1">(SUM(OFFSET(Data!$A$1,MATCH(($BH79&amp;$BI79),Data!$B:$B,0)-1,MATCH(Weekly!BR$9,Data!$2:$2,0)-1,1,COUNTIF(Data!$2:$2,Weekly!BR$9))))/BR$72</f>
        <v>0.60710110413509422</v>
      </c>
      <c r="BS79" s="145">
        <f ca="1">(SUM(OFFSET(Data!$A$1,MATCH(($BH79&amp;$BI79),Data!$B:$B,0)-1,MATCH(Weekly!BS$9,Data!$2:$2,0)-1,1,COUNTIF(Data!$2:$2,Weekly!BS$9))))/BS$72</f>
        <v>0.62034145748002756</v>
      </c>
      <c r="BT79" s="145">
        <f ca="1">(SUM(OFFSET(Data!$A$1,MATCH(($BH79&amp;$BI79),Data!$B:$B,0)-1,MATCH(Weekly!BT$9,Data!$2:$2,0)-1,1,COUNTIF(Data!$2:$2,Weekly!BT$9))))/BT$72</f>
        <v>0.62232350159085048</v>
      </c>
      <c r="BU79" s="145">
        <f ca="1">(SUM(OFFSET(Data!$A$1,MATCH(($BH79&amp;$BI79),Data!$B:$B,0)-1,MATCH(Weekly!BU$9,Data!$2:$2,0)-1,1,COUNTIF(Data!$2:$2,Weekly!BU$9))))/BU$72</f>
        <v>0.62020905923344949</v>
      </c>
      <c r="BV79" s="13"/>
      <c r="BW79" s="12">
        <f t="shared" ca="1" si="492"/>
        <v>0.60390212441377167</v>
      </c>
      <c r="BX79" s="12">
        <f t="shared" ca="1" si="493"/>
        <v>0.61589500630305438</v>
      </c>
      <c r="BY79" s="12">
        <f t="shared" ref="BY79:BY83" ca="1" si="544">BX79-BW79</f>
        <v>1.1992881889282714E-2</v>
      </c>
      <c r="BZ79" s="12">
        <f t="shared" ref="BZ79:BZ83" ca="1" si="545">BX79+(0.75*BY79)</f>
        <v>0.62488966772001642</v>
      </c>
      <c r="CA79" s="12">
        <f t="shared" ref="CA79:CA83" ca="1" si="546">BW79-(0.75*BY79)</f>
        <v>0.59490746299680963</v>
      </c>
      <c r="CB79" s="43"/>
      <c r="CC79" s="12">
        <f t="shared" ref="CC79:CC84" ca="1" si="547">_xlfn.STDEV.P(BJ79:BU79)</f>
        <v>9.7589963798541176E-3</v>
      </c>
      <c r="CD79" s="12">
        <f t="shared" ref="CD79" ca="1" si="548">SUMPRODUCT(BP79:BS79,BP$72:BS$72)/SUM(BP$72:BS$72)</f>
        <v>0.60811378244813141</v>
      </c>
      <c r="CE79" s="104"/>
      <c r="CF79" s="104"/>
      <c r="CG79" s="13"/>
      <c r="CH79" s="7" t="s">
        <v>66</v>
      </c>
      <c r="CI79" s="7" t="s">
        <v>4</v>
      </c>
      <c r="CJ79" s="145">
        <f ca="1">(SUM(OFFSET(Data!$A$1,MATCH(($CH79&amp;$CI79),Data!$B:$B,0)-1,MATCH(Weekly!CJ$9,Data!$2:$2,0)-1,1,COUNTIF(Data!$2:$2,Weekly!CJ$9))))/CJ$72</f>
        <v>0.55188055188055185</v>
      </c>
      <c r="CK79" s="145">
        <f ca="1">(SUM(OFFSET(Data!$A$1,MATCH(($CH79&amp;$CI79),Data!$B:$B,0)-1,MATCH(Weekly!CK$9,Data!$2:$2,0)-1,1,COUNTIF(Data!$2:$2,Weekly!CK$9))))/CK$72</f>
        <v>0.55399835119538332</v>
      </c>
      <c r="CL79" s="145">
        <f ca="1">(SUM(OFFSET(Data!$A$1,MATCH(($CH79&amp;$CI79),Data!$B:$B,0)-1,MATCH(Weekly!CL$9,Data!$2:$2,0)-1,1,COUNTIF(Data!$2:$2,Weekly!CL$9))))/CL$72</f>
        <v>0.559713664371149</v>
      </c>
      <c r="CM79" s="145">
        <f ca="1">(SUM(OFFSET(Data!$A$1,MATCH(($CH79&amp;$CI79),Data!$B:$B,0)-1,MATCH(Weekly!CM$9,Data!$2:$2,0)-1,1,COUNTIF(Data!$2:$2,Weekly!CM$9))))/CM$72</f>
        <v>0.55247874758017002</v>
      </c>
      <c r="CN79" s="145">
        <f ca="1">(SUM(OFFSET(Data!$A$1,MATCH(($CH79&amp;$CI79),Data!$B:$B,0)-1,MATCH(Weekly!CN$9,Data!$2:$2,0)-1,1,COUNTIF(Data!$2:$2,Weekly!CN$9))))/CN$72</f>
        <v>0.56407059274889704</v>
      </c>
      <c r="CO79" s="145">
        <f ca="1">(SUM(OFFSET(Data!$A$1,MATCH(($CH79&amp;$CI79),Data!$B:$B,0)-1,MATCH(Weekly!CO$9,Data!$2:$2,0)-1,1,COUNTIF(Data!$2:$2,Weekly!CO$9))))/CO$72</f>
        <v>0.56235768085479065</v>
      </c>
      <c r="CP79" s="145">
        <f ca="1">(SUM(OFFSET(Data!$A$1,MATCH(($CH79&amp;$CI79),Data!$B:$B,0)-1,MATCH(Weekly!CP$9,Data!$2:$2,0)-1,1,COUNTIF(Data!$2:$2,Weekly!CP$9))))/CP$72</f>
        <v>0.56136066288704756</v>
      </c>
      <c r="CQ79" s="145">
        <f ca="1">(SUM(OFFSET(Data!$A$1,MATCH(($CH79&amp;$CI79),Data!$B:$B,0)-1,MATCH(Weekly!CQ$9,Data!$2:$2,0)-1,1,COUNTIF(Data!$2:$2,Weekly!CQ$9))))/CQ$72</f>
        <v>0.55157953592395859</v>
      </c>
      <c r="CR79" s="145">
        <f ca="1">(SUM(OFFSET(Data!$A$1,MATCH(($CH79&amp;$CI79),Data!$B:$B,0)-1,MATCH(Weekly!CR$9,Data!$2:$2,0)-1,1,COUNTIF(Data!$2:$2,Weekly!CR$9))))/CR$72</f>
        <v>0.55811029279683855</v>
      </c>
      <c r="CS79" s="145">
        <f ca="1">(SUM(OFFSET(Data!$A$1,MATCH(($CH79&amp;$CI79),Data!$B:$B,0)-1,MATCH(Weekly!CS$9,Data!$2:$2,0)-1,1,COUNTIF(Data!$2:$2,Weekly!CS$9))))/CS$72</f>
        <v>0.55756770227612562</v>
      </c>
      <c r="CT79" s="145">
        <f ca="1">(SUM(OFFSET(Data!$A$1,MATCH(($CH79&amp;$CI79),Data!$B:$B,0)-1,MATCH(Weekly!CT$9,Data!$2:$2,0)-1,1,COUNTIF(Data!$2:$2,Weekly!CT$9))))/CT$72</f>
        <v>0.57677933726434683</v>
      </c>
      <c r="CU79" s="145">
        <f ca="1">(SUM(OFFSET(Data!$A$1,MATCH(($CH79&amp;$CI79),Data!$B:$B,0)-1,MATCH(Weekly!CU$9,Data!$2:$2,0)-1,1,COUNTIF(Data!$2:$2,Weekly!CU$9))))/CU$72</f>
        <v>0.58720930232558144</v>
      </c>
      <c r="CW79" s="12">
        <f t="shared" ca="1" si="496"/>
        <v>0.55323854938777672</v>
      </c>
      <c r="CX79" s="12">
        <f t="shared" ca="1" si="497"/>
        <v>0.56185917187091916</v>
      </c>
      <c r="CY79" s="12">
        <f t="shared" ref="CY79:CY83" ca="1" si="549">CX79-CW79</f>
        <v>8.6206224831424372E-3</v>
      </c>
      <c r="CZ79" s="12">
        <f t="shared" ref="CZ79:CZ83" ca="1" si="550">CX79+(0.75*CY79)</f>
        <v>0.56832463873327599</v>
      </c>
      <c r="DA79" s="12">
        <f t="shared" ref="DA79:DA83" ca="1" si="551">CW79-(0.75*CY79)</f>
        <v>0.5467730825254199</v>
      </c>
      <c r="DB79" s="43"/>
      <c r="DC79" s="12">
        <f t="shared" ref="DC79:DC83" ca="1" si="552">_xlfn.STDEV.P(CJ79:CU79)</f>
        <v>1.0248878013605169E-2</v>
      </c>
      <c r="DD79" s="12">
        <f t="shared" ref="DD79" ca="1" si="553">SUMPRODUCT(CP79:CS79,CP$72:CS$72)/SUM(CP$72:CS$72)</f>
        <v>0.55724299065420557</v>
      </c>
    </row>
    <row r="80" spans="4:109" x14ac:dyDescent="0.35">
      <c r="D80" s="103" t="s">
        <v>529</v>
      </c>
      <c r="E80" s="53" t="str">
        <f ca="1">VLOOKUP($D80,'Metric Nature'!$C:$D,2,0)&amp;IF(($F80&lt;(BA80)),"Below",IF(($F80&gt;(AZ80)),"Above","Within"))</f>
        <v>PositiveAbove</v>
      </c>
      <c r="F80" s="55">
        <f t="shared" ca="1" si="521"/>
        <v>0.57603062701339935</v>
      </c>
      <c r="G80" s="55">
        <f t="shared" ca="1" si="522"/>
        <v>0.54418646917170244</v>
      </c>
      <c r="H80" s="55">
        <f t="shared" ca="1" si="523"/>
        <v>5.8516996738574564E-2</v>
      </c>
      <c r="I80" s="55">
        <f t="shared" ca="1" si="524"/>
        <v>0.54097480268762466</v>
      </c>
      <c r="J80" s="55">
        <f t="shared" ca="1" si="525"/>
        <v>6.4801214680634586E-2</v>
      </c>
      <c r="K80" s="48">
        <f t="shared" ca="1" si="526"/>
        <v>1.6468082681578303E-2</v>
      </c>
      <c r="L80" s="56"/>
      <c r="M80" s="53" t="str">
        <f ca="1">VLOOKUP($D80,'Metric Nature'!$C:$D,2,0)&amp;IF(($N80&lt;(CA80)),"Below",IF(($N80&gt;(BZ80)),"Above","Within"))</f>
        <v>PositiveAbove</v>
      </c>
      <c r="N80" s="55">
        <f t="shared" ca="1" si="527"/>
        <v>0.57026392151443972</v>
      </c>
      <c r="O80" s="55">
        <f t="shared" ca="1" si="528"/>
        <v>0.53755638360462832</v>
      </c>
      <c r="P80" s="55">
        <f t="shared" ca="1" si="529"/>
        <v>6.0844850712195676E-2</v>
      </c>
      <c r="Q80" s="55">
        <f t="shared" ca="1" si="530"/>
        <v>0.54099035315145749</v>
      </c>
      <c r="R80" s="48">
        <f t="shared" ca="1" si="531"/>
        <v>5.4111072762117629E-2</v>
      </c>
      <c r="S80" s="48">
        <f t="shared" ca="1" si="532"/>
        <v>1.5895792024176948E-2</v>
      </c>
      <c r="T80" s="56"/>
      <c r="U80" s="53" t="str">
        <f ca="1">VLOOKUP($D80,'Metric Nature'!$C:$D,2,0)&amp;IF(($V80&lt;(DA80)),"Below",IF(($V80&gt;(CZ80)),"Above","Within"))</f>
        <v>PositiveWithin</v>
      </c>
      <c r="V80" s="55">
        <f t="shared" ca="1" si="533"/>
        <v>0.56947763741891433</v>
      </c>
      <c r="W80" s="55">
        <f t="shared" ca="1" si="534"/>
        <v>0.58804895608351337</v>
      </c>
      <c r="X80" s="78">
        <f t="shared" ca="1" si="535"/>
        <v>-3.1581245868178343E-2</v>
      </c>
      <c r="Y80" s="55">
        <f t="shared" ca="1" si="536"/>
        <v>0.55834086754962386</v>
      </c>
      <c r="Z80" s="78">
        <f t="shared" ca="1" si="537"/>
        <v>1.9946184341056956E-2</v>
      </c>
      <c r="AA80" s="48">
        <f t="shared" ca="1" si="538"/>
        <v>2.1729377439716185E-2</v>
      </c>
      <c r="AB80" s="56"/>
      <c r="AC80" s="46"/>
      <c r="AI80" s="7" t="s">
        <v>67</v>
      </c>
      <c r="AJ80" s="145">
        <f ca="1">(SUM(OFFSET(Data!$A$1,MATCH(($AI80),Data!$C:$C,0)-1,MATCH(Weekly!AJ$9,Data!$2:$2,0)-1,2,COUNTIF(Data!$2:$2,Weekly!AJ$9))))/(SUM(OFFSET(Data!$A$1,MATCH(($AI79),Data!$C:$C,0)-1,MATCH(Weekly!AJ$9,Data!$2:$2,0)-1,2,COUNTIF(Data!$2:$2,Weekly!AJ$9))))</f>
        <v>0.53645123858533883</v>
      </c>
      <c r="AK80" s="145">
        <f ca="1">(SUM(OFFSET(Data!$A$1,MATCH(($AI80),Data!$C:$C,0)-1,MATCH(Weekly!AK$9,Data!$2:$2,0)-1,2,COUNTIF(Data!$2:$2,Weekly!AK$9))))/(SUM(OFFSET(Data!$A$1,MATCH(($AI79),Data!$C:$C,0)-1,MATCH(Weekly!AK$9,Data!$2:$2,0)-1,2,COUNTIF(Data!$2:$2,Weekly!AK$9))))</f>
        <v>0.54416058394160582</v>
      </c>
      <c r="AL80" s="145">
        <f ca="1">(SUM(OFFSET(Data!$A$1,MATCH(($AI80),Data!$C:$C,0)-1,MATCH(Weekly!AL$9,Data!$2:$2,0)-1,2,COUNTIF(Data!$2:$2,Weekly!AL$9))))/(SUM(OFFSET(Data!$A$1,MATCH(($AI79),Data!$C:$C,0)-1,MATCH(Weekly!AL$9,Data!$2:$2,0)-1,2,COUNTIF(Data!$2:$2,Weekly!AL$9))))</f>
        <v>0.53196105141012062</v>
      </c>
      <c r="AM80" s="145">
        <f ca="1">(SUM(OFFSET(Data!$A$1,MATCH(($AI80),Data!$C:$C,0)-1,MATCH(Weekly!AM$9,Data!$2:$2,0)-1,2,COUNTIF(Data!$2:$2,Weekly!AM$9))))/(SUM(OFFSET(Data!$A$1,MATCH(($AI79),Data!$C:$C,0)-1,MATCH(Weekly!AM$9,Data!$2:$2,0)-1,2,COUNTIF(Data!$2:$2,Weekly!AM$9))))</f>
        <v>0.52815930801767974</v>
      </c>
      <c r="AN80" s="145">
        <f ca="1">(SUM(OFFSET(Data!$A$1,MATCH(($AI80),Data!$C:$C,0)-1,MATCH(Weekly!AN$9,Data!$2:$2,0)-1,2,COUNTIF(Data!$2:$2,Weekly!AN$9))))/(SUM(OFFSET(Data!$A$1,MATCH(($AI79),Data!$C:$C,0)-1,MATCH(Weekly!AN$9,Data!$2:$2,0)-1,2,COUNTIF(Data!$2:$2,Weekly!AN$9))))</f>
        <v>0.52934425374302263</v>
      </c>
      <c r="AO80" s="145">
        <f ca="1">(SUM(OFFSET(Data!$A$1,MATCH(($AI80),Data!$C:$C,0)-1,MATCH(Weekly!AO$9,Data!$2:$2,0)-1,2,COUNTIF(Data!$2:$2,Weekly!AO$9))))/(SUM(OFFSET(Data!$A$1,MATCH(($AI79),Data!$C:$C,0)-1,MATCH(Weekly!AO$9,Data!$2:$2,0)-1,2,COUNTIF(Data!$2:$2,Weekly!AO$9))))</f>
        <v>0.53272977200549843</v>
      </c>
      <c r="AP80" s="145">
        <f ca="1">(SUM(OFFSET(Data!$A$1,MATCH(($AI80),Data!$C:$C,0)-1,MATCH(Weekly!AP$9,Data!$2:$2,0)-1,2,COUNTIF(Data!$2:$2,Weekly!AP$9))))/(SUM(OFFSET(Data!$A$1,MATCH(($AI79),Data!$C:$C,0)-1,MATCH(Weekly!AP$9,Data!$2:$2,0)-1,2,COUNTIF(Data!$2:$2,Weekly!AP$9))))</f>
        <v>0.53202646410193577</v>
      </c>
      <c r="AQ80" s="145">
        <f ca="1">(SUM(OFFSET(Data!$A$1,MATCH(($AI80),Data!$C:$C,0)-1,MATCH(Weekly!AQ$9,Data!$2:$2,0)-1,2,COUNTIF(Data!$2:$2,Weekly!AQ$9))))/(SUM(OFFSET(Data!$A$1,MATCH(($AI79),Data!$C:$C,0)-1,MATCH(Weekly!AQ$9,Data!$2:$2,0)-1,2,COUNTIF(Data!$2:$2,Weekly!AQ$9))))</f>
        <v>0.53827238005545963</v>
      </c>
      <c r="AR80" s="145">
        <f ca="1">(SUM(OFFSET(Data!$A$1,MATCH(($AI80),Data!$C:$C,0)-1,MATCH(Weekly!AR$9,Data!$2:$2,0)-1,2,COUNTIF(Data!$2:$2,Weekly!AR$9))))/(SUM(OFFSET(Data!$A$1,MATCH(($AI79),Data!$C:$C,0)-1,MATCH(Weekly!AR$9,Data!$2:$2,0)-1,2,COUNTIF(Data!$2:$2,Weekly!AR$9))))</f>
        <v>0.54934519397084258</v>
      </c>
      <c r="AS80" s="145">
        <f ca="1">(SUM(OFFSET(Data!$A$1,MATCH(($AI80),Data!$C:$C,0)-1,MATCH(Weekly!AS$9,Data!$2:$2,0)-1,2,COUNTIF(Data!$2:$2,Weekly!AS$9))))/(SUM(OFFSET(Data!$A$1,MATCH(($AI79),Data!$C:$C,0)-1,MATCH(Weekly!AS$9,Data!$2:$2,0)-1,2,COUNTIF(Data!$2:$2,Weekly!AS$9))))</f>
        <v>0.54418646917170244</v>
      </c>
      <c r="AT80" s="145">
        <f ca="1">(SUM(OFFSET(Data!$A$1,MATCH(($AI80),Data!$C:$C,0)-1,MATCH(Weekly!AT$9,Data!$2:$2,0)-1,2,COUNTIF(Data!$2:$2,Weekly!AT$9))))/(SUM(OFFSET(Data!$A$1,MATCH(($AI79),Data!$C:$C,0)-1,MATCH(Weekly!AT$9,Data!$2:$2,0)-1,2,COUNTIF(Data!$2:$2,Weekly!AT$9))))</f>
        <v>0.57603062701339935</v>
      </c>
      <c r="AU80" s="145">
        <f ca="1">(SUM(OFFSET(Data!$A$1,MATCH(($AI80),Data!$C:$C,0)-1,MATCH(Weekly!AU$9,Data!$2:$2,0)-1,2,COUNTIF(Data!$2:$2,Weekly!AU$9))))/(SUM(OFFSET(Data!$A$1,MATCH(($AI79),Data!$C:$C,0)-1,MATCH(Weekly!AU$9,Data!$2:$2,0)-1,2,COUNTIF(Data!$2:$2,Weekly!AU$9))))</f>
        <v>0.57910252210940061</v>
      </c>
      <c r="AV80" s="14"/>
      <c r="AW80" s="12">
        <f t="shared" ca="1" si="489"/>
        <v>0.5319937577560282</v>
      </c>
      <c r="AX80" s="12">
        <f t="shared" ca="1" si="490"/>
        <v>0.54417352655665407</v>
      </c>
      <c r="AY80" s="12">
        <f t="shared" ca="1" si="539"/>
        <v>1.2179768800625879E-2</v>
      </c>
      <c r="AZ80" s="12">
        <f t="shared" ca="1" si="540"/>
        <v>0.55330835315712346</v>
      </c>
      <c r="BA80" s="12">
        <f t="shared" ca="1" si="541"/>
        <v>0.52285893115555881</v>
      </c>
      <c r="BB80" s="14"/>
      <c r="BC80" s="12">
        <f t="shared" ca="1" si="542"/>
        <v>1.6468082681578303E-2</v>
      </c>
      <c r="BD80" s="12">
        <f ca="1">SUMPRODUCT(AP80:AS80,AP$79:AS$79)/SUM(AP$79:AS$79)</f>
        <v>0.54097480268762466</v>
      </c>
      <c r="BE80" s="104"/>
      <c r="BF80" s="104"/>
      <c r="BG80" s="1"/>
      <c r="BH80" s="7" t="s">
        <v>67</v>
      </c>
      <c r="BI80" s="7" t="s">
        <v>3</v>
      </c>
      <c r="BJ80" s="145">
        <f ca="1">SUM(OFFSET(Data!$A$1,MATCH(($BH80&amp;$BI80),Data!$B:$B,0)-1,MATCH(Weekly!BJ$9,Data!$2:$2,0)-1,1,COUNTIF(Data!$2:$2,Weekly!BJ$9)))/SUM(OFFSET(Data!$A$1,MATCH(($BH79&amp;$BI79),Data!$B:$B,0)-1,MATCH(Weekly!BJ$9,Data!$2:$2,0)-1,1,COUNTIF(Data!$2:$2,Weekly!BJ$9)))</f>
        <v>0.53994707102496242</v>
      </c>
      <c r="BK80" s="145">
        <f ca="1">SUM(OFFSET(Data!$A$1,MATCH(($BH80&amp;$BI80),Data!$B:$B,0)-1,MATCH(Weekly!BK$9,Data!$2:$2,0)-1,1,COUNTIF(Data!$2:$2,Weekly!BK$9)))/SUM(OFFSET(Data!$A$1,MATCH(($BH79&amp;$BI79),Data!$B:$B,0)-1,MATCH(Weekly!BK$9,Data!$2:$2,0)-1,1,COUNTIF(Data!$2:$2,Weekly!BK$9)))</f>
        <v>0.55033505939689309</v>
      </c>
      <c r="BL80" s="145">
        <f ca="1">SUM(OFFSET(Data!$A$1,MATCH(($BH80&amp;$BI80),Data!$B:$B,0)-1,MATCH(Weekly!BL$9,Data!$2:$2,0)-1,1,COUNTIF(Data!$2:$2,Weekly!BL$9)))/SUM(OFFSET(Data!$A$1,MATCH(($BH79&amp;$BI79),Data!$B:$B,0)-1,MATCH(Weekly!BL$9,Data!$2:$2,0)-1,1,COUNTIF(Data!$2:$2,Weekly!BL$9)))</f>
        <v>0.53349457637056585</v>
      </c>
      <c r="BM80" s="145">
        <f ca="1">SUM(OFFSET(Data!$A$1,MATCH(($BH80&amp;$BI80),Data!$B:$B,0)-1,MATCH(Weekly!BM$9,Data!$2:$2,0)-1,1,COUNTIF(Data!$2:$2,Weekly!BM$9)))/SUM(OFFSET(Data!$A$1,MATCH(($BH79&amp;$BI79),Data!$B:$B,0)-1,MATCH(Weekly!BM$9,Data!$2:$2,0)-1,1,COUNTIF(Data!$2:$2,Weekly!BM$9)))</f>
        <v>0.53270705256613937</v>
      </c>
      <c r="BN80" s="145">
        <f ca="1">SUM(OFFSET(Data!$A$1,MATCH(($BH80&amp;$BI80),Data!$B:$B,0)-1,MATCH(Weekly!BN$9,Data!$2:$2,0)-1,1,COUNTIF(Data!$2:$2,Weekly!BN$9)))/SUM(OFFSET(Data!$A$1,MATCH(($BH79&amp;$BI79),Data!$B:$B,0)-1,MATCH(Weekly!BN$9,Data!$2:$2,0)-1,1,COUNTIF(Data!$2:$2,Weekly!BN$9)))</f>
        <v>0.52754364840457557</v>
      </c>
      <c r="BO80" s="145">
        <f ca="1">SUM(OFFSET(Data!$A$1,MATCH(($BH80&amp;$BI80),Data!$B:$B,0)-1,MATCH(Weekly!BO$9,Data!$2:$2,0)-1,1,COUNTIF(Data!$2:$2,Weekly!BO$9)))/SUM(OFFSET(Data!$A$1,MATCH(($BH79&amp;$BI79),Data!$B:$B,0)-1,MATCH(Weekly!BO$9,Data!$2:$2,0)-1,1,COUNTIF(Data!$2:$2,Weekly!BO$9)))</f>
        <v>0.53550013627691473</v>
      </c>
      <c r="BP80" s="145">
        <f ca="1">SUM(OFFSET(Data!$A$1,MATCH(($BH80&amp;$BI80),Data!$B:$B,0)-1,MATCH(Weekly!BP$9,Data!$2:$2,0)-1,1,COUNTIF(Data!$2:$2,Weekly!BP$9)))/SUM(OFFSET(Data!$A$1,MATCH(($BH79&amp;$BI79),Data!$B:$B,0)-1,MATCH(Weekly!BP$9,Data!$2:$2,0)-1,1,COUNTIF(Data!$2:$2,Weekly!BP$9)))</f>
        <v>0.53812012312978741</v>
      </c>
      <c r="BQ80" s="145">
        <f ca="1">SUM(OFFSET(Data!$A$1,MATCH(($BH80&amp;$BI80),Data!$B:$B,0)-1,MATCH(Weekly!BQ$9,Data!$2:$2,0)-1,1,COUNTIF(Data!$2:$2,Weekly!BQ$9)))/SUM(OFFSET(Data!$A$1,MATCH(($BH79&amp;$BI79),Data!$B:$B,0)-1,MATCH(Weekly!BQ$9,Data!$2:$2,0)-1,1,COUNTIF(Data!$2:$2,Weekly!BQ$9)))</f>
        <v>0.53842655752614821</v>
      </c>
      <c r="BR80" s="145">
        <f ca="1">SUM(OFFSET(Data!$A$1,MATCH(($BH80&amp;$BI80),Data!$B:$B,0)-1,MATCH(Weekly!BR$9,Data!$2:$2,0)-1,1,COUNTIF(Data!$2:$2,Weekly!BR$9)))/SUM(OFFSET(Data!$A$1,MATCH(($BH79&amp;$BI79),Data!$B:$B,0)-1,MATCH(Weekly!BR$9,Data!$2:$2,0)-1,1,COUNTIF(Data!$2:$2,Weekly!BR$9)))</f>
        <v>0.54988945153698021</v>
      </c>
      <c r="BS80" s="145">
        <f ca="1">SUM(OFFSET(Data!$A$1,MATCH(($BH80&amp;$BI80),Data!$B:$B,0)-1,MATCH(Weekly!BS$9,Data!$2:$2,0)-1,1,COUNTIF(Data!$2:$2,Weekly!BS$9)))/SUM(OFFSET(Data!$A$1,MATCH(($BH79&amp;$BI79),Data!$B:$B,0)-1,MATCH(Weekly!BS$9,Data!$2:$2,0)-1,1,COUNTIF(Data!$2:$2,Weekly!BS$9)))</f>
        <v>0.53755638360462832</v>
      </c>
      <c r="BT80" s="145">
        <f ca="1">SUM(OFFSET(Data!$A$1,MATCH(($BH80&amp;$BI80),Data!$B:$B,0)-1,MATCH(Weekly!BT$9,Data!$2:$2,0)-1,1,COUNTIF(Data!$2:$2,Weekly!BT$9)))/SUM(OFFSET(Data!$A$1,MATCH(($BH79&amp;$BI79),Data!$B:$B,0)-1,MATCH(Weekly!BT$9,Data!$2:$2,0)-1,1,COUNTIF(Data!$2:$2,Weekly!BT$9)))</f>
        <v>0.57026392151443972</v>
      </c>
      <c r="BU80" s="145">
        <f ca="1">SUM(OFFSET(Data!$A$1,MATCH(($BH80&amp;$BI80),Data!$B:$B,0)-1,MATCH(Weekly!BU$9,Data!$2:$2,0)-1,1,COUNTIF(Data!$2:$2,Weekly!BU$9)))/SUM(OFFSET(Data!$A$1,MATCH(($BH79&amp;$BI79),Data!$B:$B,0)-1,MATCH(Weekly!BU$9,Data!$2:$2,0)-1,1,COUNTIF(Data!$2:$2,Weekly!BU$9)))</f>
        <v>0.58362760834670946</v>
      </c>
      <c r="BV80" s="13"/>
      <c r="BW80" s="12">
        <f t="shared" ca="1" si="492"/>
        <v>0.53449735632374029</v>
      </c>
      <c r="BX80" s="12">
        <f t="shared" ca="1" si="493"/>
        <v>0.54491826128097132</v>
      </c>
      <c r="BY80" s="12">
        <f t="shared" ca="1" si="544"/>
        <v>1.0420904957231025E-2</v>
      </c>
      <c r="BZ80" s="12">
        <f t="shared" ca="1" si="545"/>
        <v>0.55273393999889464</v>
      </c>
      <c r="CA80" s="12">
        <f t="shared" ca="1" si="546"/>
        <v>0.52668167760581697</v>
      </c>
      <c r="CB80" s="43"/>
      <c r="CC80" s="12">
        <f t="shared" ca="1" si="547"/>
        <v>1.5895792024176948E-2</v>
      </c>
      <c r="CD80" s="12">
        <f ca="1">SUMPRODUCT(BP80:BS80,BP$79:BS$79)/SUM(BP$79:BS$79)</f>
        <v>0.54099035315145749</v>
      </c>
      <c r="CE80" s="104"/>
      <c r="CF80" s="104"/>
      <c r="CG80" s="1"/>
      <c r="CH80" s="7" t="s">
        <v>67</v>
      </c>
      <c r="CI80" s="7" t="s">
        <v>4</v>
      </c>
      <c r="CJ80" s="145">
        <f ca="1">IFERROR(IFERROR(SUM(OFFSET(Data!$A$1,MATCH(($CH80&amp;$CI80),Data!$B:$B,0)-1,MATCH(Weekly!CK$9,Data!2:2,0)-1,1,COUNTIF(Data!2:2,Weekly!CK$9))),0)/IFERROR(SUM(OFFSET(Data!$A$1,MATCH(($CH79&amp;$CI79),Data!$B:$B,0)-1,MATCH(Weekly!CK$9,Data!2:2,0)-1,1,COUNTIF(Data!2:2,Weekly!CK$9))),0),0)</f>
        <v>0.53075396825396826</v>
      </c>
      <c r="CK80" s="145">
        <f ca="1">IFERROR(IFERROR(SUM(OFFSET(Data!$A$1,MATCH(($CH80&amp;$CI80),Data!$B:$B,0)-1,MATCH(Weekly!CL$9,Data!2:2,0)-1,1,COUNTIF(Data!2:2,Weekly!CL$9))),0)/IFERROR(SUM(OFFSET(Data!$A$1,MATCH(($CH79&amp;$CI79),Data!$B:$B,0)-1,MATCH(Weekly!CL$9,Data!2:2,0)-1,1,COUNTIF(Data!2:2,Weekly!CL$9))),0),0)</f>
        <v>0.52857374129836487</v>
      </c>
      <c r="CL80" s="145">
        <f ca="1">IFERROR(IFERROR(SUM(OFFSET(Data!$A$1,MATCH(($CH80&amp;$CI80),Data!$B:$B,0)-1,MATCH(Weekly!CM$9,Data!2:2,0)-1,1,COUNTIF(Data!2:2,Weekly!CM$9))),0)/IFERROR(SUM(OFFSET(Data!$A$1,MATCH(($CH79&amp;$CI79),Data!$B:$B,0)-1,MATCH(Weekly!CM$9,Data!2:2,0)-1,1,COUNTIF(Data!2:2,Weekly!CM$9))),0),0)</f>
        <v>0.51812918951858622</v>
      </c>
      <c r="CM80" s="145">
        <f ca="1">IFERROR(IFERROR(SUM(OFFSET(Data!$A$1,MATCH(($CH80&amp;$CI80),Data!$B:$B,0)-1,MATCH(Weekly!CN$9,Data!2:2,0)-1,1,COUNTIF(Data!2:2,Weekly!CN$9))),0)/IFERROR(SUM(OFFSET(Data!$A$1,MATCH(($CH79&amp;$CI79),Data!$B:$B,0)-1,MATCH(Weekly!CN$9,Data!2:2,0)-1,1,COUNTIF(Data!2:2,Weekly!CN$9))),0),0)</f>
        <v>0.53341268491753102</v>
      </c>
      <c r="CN80" s="145">
        <f ca="1">IFERROR(IFERROR(SUM(OFFSET(Data!$A$1,MATCH(($CH80&amp;$CI80),Data!$B:$B,0)-1,MATCH(Weekly!CO$9,Data!2:2,0)-1,1,COUNTIF(Data!2:2,Weekly!CO$9))),0)/IFERROR(SUM(OFFSET(Data!$A$1,MATCH(($CH79&amp;$CI79),Data!$B:$B,0)-1,MATCH(Weekly!CO$9,Data!2:2,0)-1,1,COUNTIF(Data!2:2,Weekly!CO$9))),0),0)</f>
        <v>0.5263977573586669</v>
      </c>
      <c r="CO80" s="145">
        <f ca="1">IFERROR(IFERROR(SUM(OFFSET(Data!$A$1,MATCH(($CH80&amp;$CI80),Data!$B:$B,0)-1,MATCH(Weekly!CP$9,Data!2:2,0)-1,1,COUNTIF(Data!2:2,Weekly!CP$9))),0)/IFERROR(SUM(OFFSET(Data!$A$1,MATCH(($CH79&amp;$CI79),Data!$B:$B,0)-1,MATCH(Weekly!CP$9,Data!2:2,0)-1,1,COUNTIF(Data!2:2,Weekly!CP$9))),0),0)</f>
        <v>0.51880049720323185</v>
      </c>
      <c r="CP80" s="145">
        <f ca="1">IFERROR(IFERROR(SUM(OFFSET(Data!$A$1,MATCH(($CH80&amp;$CI80),Data!$B:$B,0)-1,MATCH(Weekly!CQ$9,Data!2:2,0)-1,1,COUNTIF(Data!2:2,Weekly!CQ$9))),0)/IFERROR(SUM(OFFSET(Data!$A$1,MATCH(($CH79&amp;$CI79),Data!$B:$B,0)-1,MATCH(Weekly!CQ$9,Data!2:2,0)-1,1,COUNTIF(Data!2:2,Weekly!CQ$9))),0),0)</f>
        <v>0.5379287041730022</v>
      </c>
      <c r="CQ80" s="145">
        <f ca="1">IFERROR(IFERROR(SUM(OFFSET(Data!$A$1,MATCH(($CH80&amp;$CI80),Data!$B:$B,0)-1,MATCH(Weekly!CR$9,Data!2:2,0)-1,1,COUNTIF(Data!2:2,Weekly!CR$9))),0)/IFERROR(SUM(OFFSET(Data!$A$1,MATCH(($CH79&amp;$CI79),Data!$B:$B,0)-1,MATCH(Weekly!CR$9,Data!2:2,0)-1,1,COUNTIF(Data!2:2,Weekly!CR$9))),0),0)</f>
        <v>0.54811715481171552</v>
      </c>
      <c r="CR80" s="145">
        <f ca="1">IFERROR(IFERROR(SUM(OFFSET(Data!$A$1,MATCH(($CH80&amp;$CI80),Data!$B:$B,0)-1,MATCH(Weekly!CS$9,Data!2:2,0)-1,1,COUNTIF(Data!2:2,Weekly!CS$9))),0)/IFERROR(SUM(OFFSET(Data!$A$1,MATCH(($CH79&amp;$CI79),Data!$B:$B,0)-1,MATCH(Weekly!CS$9,Data!2:2,0)-1,1,COUNTIF(Data!2:2,Weekly!CS$9))),0),0)</f>
        <v>0.55929678188319432</v>
      </c>
      <c r="CS80" s="145">
        <f ca="1">IFERROR(IFERROR(SUM(OFFSET(Data!$A$1,MATCH(($CH80&amp;$CI80),Data!$B:$B,0)-1,MATCH(Weekly!CT$9,Data!2:2,0)-1,1,COUNTIF(Data!2:2,Weekly!CT$9))),0)/IFERROR(SUM(OFFSET(Data!$A$1,MATCH(($CH79&amp;$CI79),Data!$B:$B,0)-1,MATCH(Weekly!CT$9,Data!2:2,0)-1,1,COUNTIF(Data!2:2,Weekly!CT$9))),0),0)</f>
        <v>0.58804895608351337</v>
      </c>
      <c r="CT80" s="145">
        <f ca="1">IFERROR(IFERROR(SUM(OFFSET(Data!$A$1,MATCH(($CH80&amp;$CI80),Data!$B:$B,0)-1,MATCH(Weekly!CU$9,Data!2:2,0)-1,1,COUNTIF(Data!2:2,Weekly!CU$9))),0)/IFERROR(SUM(OFFSET(Data!$A$1,MATCH(($CH79&amp;$CI79),Data!$B:$B,0)-1,MATCH(Weekly!CU$9,Data!2:2,0)-1,1,COUNTIF(Data!2:2,Weekly!CU$9))),0),0)</f>
        <v>0.56947763741891433</v>
      </c>
      <c r="CU80" s="145">
        <f ca="1">IFERROR(IFERROR(SUM(OFFSET(Data!$A$1,MATCH(($CH80&amp;$CI80),Data!$B:$B,0)-1,MATCH(Weekly!CV$9,Data!2:2,0)-1,1,COUNTIF(Data!2:2,Weekly!CV$9))),0)/IFERROR(SUM(OFFSET(Data!$A$1,MATCH(($CH79&amp;$CI79),Data!$B:$B,0)-1,MATCH(Weekly!CV$9,Data!2:2,0)-1,1,COUNTIF(Data!2:2,Weekly!CV$9))),0),0)</f>
        <v>0.56947763741891433</v>
      </c>
      <c r="CW80" s="12">
        <f t="shared" ca="1" si="496"/>
        <v>0.52748574932851588</v>
      </c>
      <c r="CX80" s="12">
        <f t="shared" ca="1" si="497"/>
        <v>0.55370696834745492</v>
      </c>
      <c r="CY80" s="12">
        <f t="shared" ca="1" si="549"/>
        <v>2.6221219018939035E-2</v>
      </c>
      <c r="CZ80" s="12">
        <f t="shared" ca="1" si="550"/>
        <v>0.5733728826116592</v>
      </c>
      <c r="DA80" s="12">
        <f t="shared" ca="1" si="551"/>
        <v>0.50781983506431161</v>
      </c>
      <c r="DB80" s="43"/>
      <c r="DC80" s="12">
        <f t="shared" ca="1" si="552"/>
        <v>2.1729377439716185E-2</v>
      </c>
      <c r="DD80" s="12">
        <f ca="1">SUMPRODUCT(CP80:CS80,CP$79:CS$79)/SUM(CP$79:CS$79)</f>
        <v>0.55834086754962386</v>
      </c>
      <c r="DE80" s="1"/>
    </row>
    <row r="81" spans="4:109" x14ac:dyDescent="0.35">
      <c r="D81" s="103" t="s">
        <v>532</v>
      </c>
      <c r="E81" s="53" t="str">
        <f ca="1">VLOOKUP($D81,'Metric Nature'!$C:$D,2,0)&amp;IF(($F81&lt;(BA81)),"Below",IF(($F81&gt;(AZ81)),"Above","Within"))</f>
        <v>PositiveBelow</v>
      </c>
      <c r="F81" s="55">
        <f t="shared" ca="1" si="521"/>
        <v>0.16041832018301508</v>
      </c>
      <c r="G81" s="55">
        <f t="shared" ca="1" si="522"/>
        <v>0.17938116225180609</v>
      </c>
      <c r="H81" s="55">
        <f t="shared" ca="1" si="523"/>
        <v>-0.1057125610668747</v>
      </c>
      <c r="I81" s="55">
        <f t="shared" ca="1" si="524"/>
        <v>0.18653136527192293</v>
      </c>
      <c r="J81" s="55">
        <f t="shared" ca="1" si="525"/>
        <v>-0.13999278379183364</v>
      </c>
      <c r="K81" s="48">
        <f t="shared" ca="1" si="526"/>
        <v>1.5016536528361723E-2</v>
      </c>
      <c r="L81" s="56"/>
      <c r="M81" s="53" t="str">
        <f ca="1">VLOOKUP($D81,'Metric Nature'!$C:$D,2,0)&amp;IF(($N81&lt;(CA81)),"Below",IF(($N81&gt;(BZ81)),"Above","Within"))</f>
        <v>PositiveWithin</v>
      </c>
      <c r="N81" s="55">
        <f t="shared" ca="1" si="527"/>
        <v>0.18350145087743541</v>
      </c>
      <c r="O81" s="55">
        <f t="shared" ca="1" si="528"/>
        <v>0.20324246584297576</v>
      </c>
      <c r="P81" s="55">
        <f t="shared" ca="1" si="529"/>
        <v>-9.713036536760071E-2</v>
      </c>
      <c r="Q81" s="55">
        <f t="shared" ca="1" si="530"/>
        <v>0.20949513053801241</v>
      </c>
      <c r="R81" s="48">
        <f t="shared" ca="1" si="531"/>
        <v>-0.12407772721886969</v>
      </c>
      <c r="S81" s="48">
        <f t="shared" ca="1" si="532"/>
        <v>1.726362035114266E-2</v>
      </c>
      <c r="T81" s="56"/>
      <c r="U81" s="53" t="str">
        <f ca="1">VLOOKUP($D81,'Metric Nature'!$C:$D,2,0)&amp;IF(($V81&lt;(DA81)),"Below",IF(($V81&gt;(CZ81)),"Above","Within"))</f>
        <v>PositiveWithin</v>
      </c>
      <c r="V81" s="55">
        <f t="shared" ca="1" si="533"/>
        <v>0.11847046773642882</v>
      </c>
      <c r="W81" s="55">
        <f t="shared" ca="1" si="534"/>
        <v>0.11231101511879049</v>
      </c>
      <c r="X81" s="78">
        <f t="shared" ca="1" si="535"/>
        <v>5.4842818499356627E-2</v>
      </c>
      <c r="Y81" s="55">
        <f t="shared" ca="1" si="536"/>
        <v>0.12741499686181554</v>
      </c>
      <c r="Z81" s="78">
        <f t="shared" ca="1" si="537"/>
        <v>-7.0199971319602719E-2</v>
      </c>
      <c r="AA81" s="48">
        <f t="shared" ca="1" si="538"/>
        <v>1.1470506326156517E-2</v>
      </c>
      <c r="AB81" s="56"/>
      <c r="AC81" s="46"/>
      <c r="AI81" s="7" t="s">
        <v>68</v>
      </c>
      <c r="AJ81" s="145">
        <f ca="1">(SUM(OFFSET(Data!$A$1,MATCH(($AI81),Data!$C:$C,0)-1,MATCH(Weekly!AJ$9,Data!$2:$2,0)-1,2,COUNTIF(Data!$2:$2,Weekly!AJ$9))))/(SUM(OFFSET(Data!$A$1,MATCH(($AI79),Data!$C:$C,0)-1,MATCH(Weekly!AJ$9,Data!$2:$2,0)-1,2,COUNTIF(Data!$2:$2,Weekly!AJ$9))))</f>
        <v>0.18021290550426317</v>
      </c>
      <c r="AK81" s="145">
        <f ca="1">(SUM(OFFSET(Data!$A$1,MATCH(($AI81),Data!$C:$C,0)-1,MATCH(Weekly!AK$9,Data!$2:$2,0)-1,2,COUNTIF(Data!$2:$2,Weekly!AK$9))))/(SUM(OFFSET(Data!$A$1,MATCH(($AI79),Data!$C:$C,0)-1,MATCH(Weekly!AK$9,Data!$2:$2,0)-1,2,COUNTIF(Data!$2:$2,Weekly!AK$9))))</f>
        <v>0.17440041710114704</v>
      </c>
      <c r="AL81" s="145">
        <f ca="1">(SUM(OFFSET(Data!$A$1,MATCH(($AI81),Data!$C:$C,0)-1,MATCH(Weekly!AL$9,Data!$2:$2,0)-1,2,COUNTIF(Data!$2:$2,Weekly!AL$9))))/(SUM(OFFSET(Data!$A$1,MATCH(($AI79),Data!$C:$C,0)-1,MATCH(Weekly!AL$9,Data!$2:$2,0)-1,2,COUNTIF(Data!$2:$2,Weekly!AL$9))))</f>
        <v>0.16689369860249231</v>
      </c>
      <c r="AM81" s="145">
        <f ca="1">(SUM(OFFSET(Data!$A$1,MATCH(($AI81),Data!$C:$C,0)-1,MATCH(Weekly!AM$9,Data!$2:$2,0)-1,2,COUNTIF(Data!$2:$2,Weekly!AM$9))))/(SUM(OFFSET(Data!$A$1,MATCH(($AI79),Data!$C:$C,0)-1,MATCH(Weekly!AM$9,Data!$2:$2,0)-1,2,COUNTIF(Data!$2:$2,Weekly!AM$9))))</f>
        <v>0.17827099472458532</v>
      </c>
      <c r="AN81" s="145">
        <f ca="1">(SUM(OFFSET(Data!$A$1,MATCH(($AI81),Data!$C:$C,0)-1,MATCH(Weekly!AN$9,Data!$2:$2,0)-1,2,COUNTIF(Data!$2:$2,Weekly!AN$9))))/(SUM(OFFSET(Data!$A$1,MATCH(($AI79),Data!$C:$C,0)-1,MATCH(Weekly!AN$9,Data!$2:$2,0)-1,2,COUNTIF(Data!$2:$2,Weekly!AN$9))))</f>
        <v>0.18362981897855912</v>
      </c>
      <c r="AO81" s="145">
        <f ca="1">(SUM(OFFSET(Data!$A$1,MATCH(($AI81),Data!$C:$C,0)-1,MATCH(Weekly!AO$9,Data!$2:$2,0)-1,2,COUNTIF(Data!$2:$2,Weekly!AO$9))))/(SUM(OFFSET(Data!$A$1,MATCH(($AI79),Data!$C:$C,0)-1,MATCH(Weekly!AO$9,Data!$2:$2,0)-1,2,COUNTIF(Data!$2:$2,Weekly!AO$9))))</f>
        <v>0.21619187562212636</v>
      </c>
      <c r="AP81" s="145">
        <f ca="1">(SUM(OFFSET(Data!$A$1,MATCH(($AI81),Data!$C:$C,0)-1,MATCH(Weekly!AP$9,Data!$2:$2,0)-1,2,COUNTIF(Data!$2:$2,Weekly!AP$9))))/(SUM(OFFSET(Data!$A$1,MATCH(($AI79),Data!$C:$C,0)-1,MATCH(Weekly!AP$9,Data!$2:$2,0)-1,2,COUNTIF(Data!$2:$2,Weekly!AP$9))))</f>
        <v>0.19524626317079147</v>
      </c>
      <c r="AQ81" s="145">
        <f ca="1">(SUM(OFFSET(Data!$A$1,MATCH(($AI81),Data!$C:$C,0)-1,MATCH(Weekly!AQ$9,Data!$2:$2,0)-1,2,COUNTIF(Data!$2:$2,Weekly!AQ$9))))/(SUM(OFFSET(Data!$A$1,MATCH(($AI79),Data!$C:$C,0)-1,MATCH(Weekly!AQ$9,Data!$2:$2,0)-1,2,COUNTIF(Data!$2:$2,Weekly!AQ$9))))</f>
        <v>0.19117877884162612</v>
      </c>
      <c r="AR81" s="145">
        <f ca="1">(SUM(OFFSET(Data!$A$1,MATCH(($AI81),Data!$C:$C,0)-1,MATCH(Weekly!AR$9,Data!$2:$2,0)-1,2,COUNTIF(Data!$2:$2,Weekly!AR$9))))/(SUM(OFFSET(Data!$A$1,MATCH(($AI79),Data!$C:$C,0)-1,MATCH(Weekly!AR$9,Data!$2:$2,0)-1,2,COUNTIF(Data!$2:$2,Weekly!AR$9))))</f>
        <v>0.18047936743266618</v>
      </c>
      <c r="AS81" s="145">
        <f ca="1">(SUM(OFFSET(Data!$A$1,MATCH(($AI81),Data!$C:$C,0)-1,MATCH(Weekly!AS$9,Data!$2:$2,0)-1,2,COUNTIF(Data!$2:$2,Weekly!AS$9))))/(SUM(OFFSET(Data!$A$1,MATCH(($AI79),Data!$C:$C,0)-1,MATCH(Weekly!AS$9,Data!$2:$2,0)-1,2,COUNTIF(Data!$2:$2,Weekly!AS$9))))</f>
        <v>0.17938116225180609</v>
      </c>
      <c r="AT81" s="145">
        <f ca="1">(SUM(OFFSET(Data!$A$1,MATCH(($AI81),Data!$C:$C,0)-1,MATCH(Weekly!AT$9,Data!$2:$2,0)-1,2,COUNTIF(Data!$2:$2,Weekly!AT$9))))/(SUM(OFFSET(Data!$A$1,MATCH(($AI79),Data!$C:$C,0)-1,MATCH(Weekly!AT$9,Data!$2:$2,0)-1,2,COUNTIF(Data!$2:$2,Weekly!AT$9))))</f>
        <v>0.16041832018301508</v>
      </c>
      <c r="AU81" s="145">
        <f ca="1">(SUM(OFFSET(Data!$A$1,MATCH(($AI81),Data!$C:$C,0)-1,MATCH(Weekly!AU$9,Data!$2:$2,0)-1,2,COUNTIF(Data!$2:$2,Weekly!AU$9))))/(SUM(OFFSET(Data!$A$1,MATCH(($AI79),Data!$C:$C,0)-1,MATCH(Weekly!AU$9,Data!$2:$2,0)-1,2,COUNTIF(Data!$2:$2,Weekly!AU$9))))</f>
        <v>0.15907850201987117</v>
      </c>
      <c r="AV81" s="14"/>
      <c r="AW81" s="12">
        <f t="shared" ca="1" si="489"/>
        <v>0.17633570591286618</v>
      </c>
      <c r="AX81" s="12">
        <f t="shared" ca="1" si="490"/>
        <v>0.18740429891009264</v>
      </c>
      <c r="AY81" s="12">
        <f t="shared" ca="1" si="539"/>
        <v>1.1068592997226456E-2</v>
      </c>
      <c r="AZ81" s="12">
        <f t="shared" ca="1" si="540"/>
        <v>0.19570574365801247</v>
      </c>
      <c r="BA81" s="12">
        <f t="shared" ca="1" si="541"/>
        <v>0.16803426116494635</v>
      </c>
      <c r="BB81" s="14"/>
      <c r="BC81" s="12">
        <f t="shared" ca="1" si="542"/>
        <v>1.5016536528361723E-2</v>
      </c>
      <c r="BD81" s="12">
        <f t="shared" ref="BD81:BD83" ca="1" si="554">SUMPRODUCT(AP81:AS81,AP$79:AS$79)/SUM(AP$79:AS$79)</f>
        <v>0.18653136527192293</v>
      </c>
      <c r="BE81" s="104"/>
      <c r="BF81" s="104"/>
      <c r="BG81" s="1"/>
      <c r="BH81" s="7" t="s">
        <v>68</v>
      </c>
      <c r="BI81" s="7" t="s">
        <v>3</v>
      </c>
      <c r="BJ81" s="145">
        <f ca="1">SUM(OFFSET(Data!$A$1,MATCH(($BH81&amp;$BI81),Data!$B:$B,0)-1,MATCH(Weekly!BJ$9,Data!$2:$2,0)-1,1,COUNTIF(Data!$2:$2,Weekly!BJ$9)))/SUM(OFFSET(Data!$A$1,MATCH(($BH79&amp;$BI79),Data!$B:$B,0)-1,MATCH(Weekly!BJ$9,Data!$2:$2,0)-1,1,COUNTIF(Data!$2:$2,Weekly!BJ$9)))</f>
        <v>0.19748229740361919</v>
      </c>
      <c r="BK81" s="145">
        <f ca="1">SUM(OFFSET(Data!$A$1,MATCH(($BH81&amp;$BI81),Data!$B:$B,0)-1,MATCH(Weekly!BK$9,Data!$2:$2,0)-1,1,COUNTIF(Data!$2:$2,Weekly!BK$9)))/SUM(OFFSET(Data!$A$1,MATCH(($BH79&amp;$BI79),Data!$B:$B,0)-1,MATCH(Weekly!BK$9,Data!$2:$2,0)-1,1,COUNTIF(Data!$2:$2,Weekly!BK$9)))</f>
        <v>0.19106000609198903</v>
      </c>
      <c r="BL81" s="145">
        <f ca="1">SUM(OFFSET(Data!$A$1,MATCH(($BH81&amp;$BI81),Data!$B:$B,0)-1,MATCH(Weekly!BL$9,Data!$2:$2,0)-1,1,COUNTIF(Data!$2:$2,Weekly!BL$9)))/SUM(OFFSET(Data!$A$1,MATCH(($BH79&amp;$BI79),Data!$B:$B,0)-1,MATCH(Weekly!BL$9,Data!$2:$2,0)-1,1,COUNTIF(Data!$2:$2,Weekly!BL$9)))</f>
        <v>0.18381706244503079</v>
      </c>
      <c r="BM81" s="145">
        <f ca="1">SUM(OFFSET(Data!$A$1,MATCH(($BH81&amp;$BI81),Data!$B:$B,0)-1,MATCH(Weekly!BM$9,Data!$2:$2,0)-1,1,COUNTIF(Data!$2:$2,Weekly!BM$9)))/SUM(OFFSET(Data!$A$1,MATCH(($BH79&amp;$BI79),Data!$B:$B,0)-1,MATCH(Weekly!BM$9,Data!$2:$2,0)-1,1,COUNTIF(Data!$2:$2,Weekly!BM$9)))</f>
        <v>0.19624231539683637</v>
      </c>
      <c r="BN81" s="145">
        <f ca="1">SUM(OFFSET(Data!$A$1,MATCH(($BH81&amp;$BI81),Data!$B:$B,0)-1,MATCH(Weekly!BN$9,Data!$2:$2,0)-1,1,COUNTIF(Data!$2:$2,Weekly!BN$9)))/SUM(OFFSET(Data!$A$1,MATCH(($BH79&amp;$BI79),Data!$B:$B,0)-1,MATCH(Weekly!BN$9,Data!$2:$2,0)-1,1,COUNTIF(Data!$2:$2,Weekly!BN$9)))</f>
        <v>0.20552378085490669</v>
      </c>
      <c r="BO81" s="145">
        <f ca="1">SUM(OFFSET(Data!$A$1,MATCH(($BH81&amp;$BI81),Data!$B:$B,0)-1,MATCH(Weekly!BO$9,Data!$2:$2,0)-1,1,COUNTIF(Data!$2:$2,Weekly!BO$9)))/SUM(OFFSET(Data!$A$1,MATCH(($BH79&amp;$BI79),Data!$B:$B,0)-1,MATCH(Weekly!BO$9,Data!$2:$2,0)-1,1,COUNTIF(Data!$2:$2,Weekly!BO$9)))</f>
        <v>0.24339056963750341</v>
      </c>
      <c r="BP81" s="145">
        <f ca="1">SUM(OFFSET(Data!$A$1,MATCH(($BH81&amp;$BI81),Data!$B:$B,0)-1,MATCH(Weekly!BP$9,Data!$2:$2,0)-1,1,COUNTIF(Data!$2:$2,Weekly!BP$9)))/SUM(OFFSET(Data!$A$1,MATCH(($BH79&amp;$BI79),Data!$B:$B,0)-1,MATCH(Weekly!BP$9,Data!$2:$2,0)-1,1,COUNTIF(Data!$2:$2,Weekly!BP$9)))</f>
        <v>0.21898489512491948</v>
      </c>
      <c r="BQ81" s="145">
        <f ca="1">SUM(OFFSET(Data!$A$1,MATCH(($BH81&amp;$BI81),Data!$B:$B,0)-1,MATCH(Weekly!BQ$9,Data!$2:$2,0)-1,1,COUNTIF(Data!$2:$2,Weekly!BQ$9)))/SUM(OFFSET(Data!$A$1,MATCH(($BH79&amp;$BI79),Data!$B:$B,0)-1,MATCH(Weekly!BQ$9,Data!$2:$2,0)-1,1,COUNTIF(Data!$2:$2,Weekly!BQ$9)))</f>
        <v>0.21426405942094892</v>
      </c>
      <c r="BR81" s="145">
        <f ca="1">SUM(OFFSET(Data!$A$1,MATCH(($BH81&amp;$BI81),Data!$B:$B,0)-1,MATCH(Weekly!BR$9,Data!$2:$2,0)-1,1,COUNTIF(Data!$2:$2,Weekly!BR$9)))/SUM(OFFSET(Data!$A$1,MATCH(($BH79&amp;$BI79),Data!$B:$B,0)-1,MATCH(Weekly!BR$9,Data!$2:$2,0)-1,1,COUNTIF(Data!$2:$2,Weekly!BR$9)))</f>
        <v>0.20169745381927109</v>
      </c>
      <c r="BS81" s="145">
        <f ca="1">SUM(OFFSET(Data!$A$1,MATCH(($BH81&amp;$BI81),Data!$B:$B,0)-1,MATCH(Weekly!BS$9,Data!$2:$2,0)-1,1,COUNTIF(Data!$2:$2,Weekly!BS$9)))/SUM(OFFSET(Data!$A$1,MATCH(($BH79&amp;$BI79),Data!$B:$B,0)-1,MATCH(Weekly!BS$9,Data!$2:$2,0)-1,1,COUNTIF(Data!$2:$2,Weekly!BS$9)))</f>
        <v>0.20324246584297576</v>
      </c>
      <c r="BT81" s="145">
        <f ca="1">SUM(OFFSET(Data!$A$1,MATCH(($BH81&amp;$BI81),Data!$B:$B,0)-1,MATCH(Weekly!BT$9,Data!$2:$2,0)-1,1,COUNTIF(Data!$2:$2,Weekly!BT$9)))/SUM(OFFSET(Data!$A$1,MATCH(($BH79&amp;$BI79),Data!$B:$B,0)-1,MATCH(Weekly!BT$9,Data!$2:$2,0)-1,1,COUNTIF(Data!$2:$2,Weekly!BT$9)))</f>
        <v>0.18350145087743541</v>
      </c>
      <c r="BU81" s="145">
        <f ca="1">SUM(OFFSET(Data!$A$1,MATCH(($BH81&amp;$BI81),Data!$B:$B,0)-1,MATCH(Weekly!BU$9,Data!$2:$2,0)-1,1,COUNTIF(Data!$2:$2,Weekly!BU$9)))/SUM(OFFSET(Data!$A$1,MATCH(($BH79&amp;$BI79),Data!$B:$B,0)-1,MATCH(Weekly!BU$9,Data!$2:$2,0)-1,1,COUNTIF(Data!$2:$2,Weekly!BU$9)))</f>
        <v>0.1781701444622793</v>
      </c>
      <c r="BV81" s="13"/>
      <c r="BW81" s="12">
        <f t="shared" ca="1" si="492"/>
        <v>0.19365116074441269</v>
      </c>
      <c r="BX81" s="12">
        <f t="shared" ca="1" si="493"/>
        <v>0.20989392013792779</v>
      </c>
      <c r="BY81" s="12">
        <f t="shared" ca="1" si="544"/>
        <v>1.6242759393515105E-2</v>
      </c>
      <c r="BZ81" s="12">
        <f t="shared" ca="1" si="545"/>
        <v>0.22207598968306413</v>
      </c>
      <c r="CA81" s="12">
        <f t="shared" ca="1" si="546"/>
        <v>0.18146909119927634</v>
      </c>
      <c r="CB81" s="43"/>
      <c r="CC81" s="12">
        <f t="shared" ca="1" si="547"/>
        <v>1.726362035114266E-2</v>
      </c>
      <c r="CD81" s="12">
        <f t="shared" ref="CD81:CD83" ca="1" si="555">SUMPRODUCT(BP81:BS81,BP$79:BS$79)/SUM(BP$79:BS$79)</f>
        <v>0.20949513053801241</v>
      </c>
      <c r="CE81" s="104"/>
      <c r="CF81" s="104"/>
      <c r="CG81" s="1"/>
      <c r="CH81" s="7" t="s">
        <v>68</v>
      </c>
      <c r="CI81" s="7" t="s">
        <v>4</v>
      </c>
      <c r="CJ81" s="145">
        <f ca="1">IFERROR(IFERROR(SUM(OFFSET(Data!$A$1,MATCH(($CH81&amp;$CI81),Data!$B:$B,0)-1,MATCH(Weekly!CK$9,Data!2:2,0)-1,1,COUNTIF(Data!2:2,Weekly!CK$9))),0)/IFERROR(SUM(OFFSET(Data!$A$1,MATCH(($CH79&amp;$CI79),Data!$B:$B,0)-1,MATCH(Weekly!CK$9,Data!2:2,0)-1,1,COUNTIF(Data!2:2,Weekly!CK$9))),0),0)</f>
        <v>0.13822751322751323</v>
      </c>
      <c r="CK81" s="145">
        <f ca="1">IFERROR(IFERROR(SUM(OFFSET(Data!$A$1,MATCH(($CH81&amp;$CI81),Data!$B:$B,0)-1,MATCH(Weekly!CL$9,Data!2:2,0)-1,1,COUNTIF(Data!2:2,Weekly!CL$9))),0)/IFERROR(SUM(OFFSET(Data!$A$1,MATCH(($CH79&amp;$CI79),Data!$B:$B,0)-1,MATCH(Weekly!CL$9,Data!2:2,0)-1,1,COUNTIF(Data!2:2,Weekly!CL$9))),0),0)</f>
        <v>0.12951270843451515</v>
      </c>
      <c r="CL81" s="145">
        <f ca="1">IFERROR(IFERROR(SUM(OFFSET(Data!$A$1,MATCH(($CH81&amp;$CI81),Data!$B:$B,0)-1,MATCH(Weekly!CM$9,Data!2:2,0)-1,1,COUNTIF(Data!2:2,Weekly!CM$9))),0)/IFERROR(SUM(OFFSET(Data!$A$1,MATCH(($CH79&amp;$CI79),Data!$B:$B,0)-1,MATCH(Weekly!CM$9,Data!2:2,0)-1,1,COUNTIF(Data!2:2,Weekly!CM$9))),0),0)</f>
        <v>0.13863497867154173</v>
      </c>
      <c r="CM81" s="145">
        <f ca="1">IFERROR(IFERROR(SUM(OFFSET(Data!$A$1,MATCH(($CH81&amp;$CI81),Data!$B:$B,0)-1,MATCH(Weekly!CN$9,Data!2:2,0)-1,1,COUNTIF(Data!2:2,Weekly!CN$9))),0)/IFERROR(SUM(OFFSET(Data!$A$1,MATCH(($CH79&amp;$CI79),Data!$B:$B,0)-1,MATCH(Weekly!CN$9,Data!2:2,0)-1,1,COUNTIF(Data!2:2,Weekly!CN$9))),0),0)</f>
        <v>0.13416085699710933</v>
      </c>
      <c r="CN81" s="145">
        <f ca="1">IFERROR(IFERROR(SUM(OFFSET(Data!$A$1,MATCH(($CH81&amp;$CI81),Data!$B:$B,0)-1,MATCH(Weekly!CO$9,Data!2:2,0)-1,1,COUNTIF(Data!2:2,Weekly!CO$9))),0)/IFERROR(SUM(OFFSET(Data!$A$1,MATCH(($CH79&amp;$CI79),Data!$B:$B,0)-1,MATCH(Weekly!CO$9,Data!2:2,0)-1,1,COUNTIF(Data!2:2,Weekly!CO$9))),0),0)</f>
        <v>0.15402585267092353</v>
      </c>
      <c r="CO81" s="145">
        <f ca="1">IFERROR(IFERROR(SUM(OFFSET(Data!$A$1,MATCH(($CH81&amp;$CI81),Data!$B:$B,0)-1,MATCH(Weekly!CP$9,Data!2:2,0)-1,1,COUNTIF(Data!2:2,Weekly!CP$9))),0)/IFERROR(SUM(OFFSET(Data!$A$1,MATCH(($CH79&amp;$CI79),Data!$B:$B,0)-1,MATCH(Weekly!CP$9,Data!2:2,0)-1,1,COUNTIF(Data!2:2,Weekly!CP$9))),0),0)</f>
        <v>0.14372280919825978</v>
      </c>
      <c r="CP81" s="145">
        <f ca="1">IFERROR(IFERROR(SUM(OFFSET(Data!$A$1,MATCH(($CH81&amp;$CI81),Data!$B:$B,0)-1,MATCH(Weekly!CQ$9,Data!2:2,0)-1,1,COUNTIF(Data!2:2,Weekly!CQ$9))),0)/IFERROR(SUM(OFFSET(Data!$A$1,MATCH(($CH79&amp;$CI79),Data!$B:$B,0)-1,MATCH(Weekly!CQ$9,Data!2:2,0)-1,1,COUNTIF(Data!2:2,Weekly!CQ$9))),0),0)</f>
        <v>0.13971954722081434</v>
      </c>
      <c r="CQ81" s="145">
        <f ca="1">IFERROR(IFERROR(SUM(OFFSET(Data!$A$1,MATCH(($CH81&amp;$CI81),Data!$B:$B,0)-1,MATCH(Weekly!CR$9,Data!2:2,0)-1,1,COUNTIF(Data!2:2,Weekly!CR$9))),0)/IFERROR(SUM(OFFSET(Data!$A$1,MATCH(($CH79&amp;$CI79),Data!$B:$B,0)-1,MATCH(Weekly!CR$9,Data!2:2,0)-1,1,COUNTIF(Data!2:2,Weekly!CR$9))),0),0)</f>
        <v>0.1326037978757644</v>
      </c>
      <c r="CR81" s="145">
        <f ca="1">IFERROR(IFERROR(SUM(OFFSET(Data!$A$1,MATCH(($CH81&amp;$CI81),Data!$B:$B,0)-1,MATCH(Weekly!CS$9,Data!2:2,0)-1,1,COUNTIF(Data!2:2,Weekly!CS$9))),0)/IFERROR(SUM(OFFSET(Data!$A$1,MATCH(($CH79&amp;$CI79),Data!$B:$B,0)-1,MATCH(Weekly!CS$9,Data!2:2,0)-1,1,COUNTIF(Data!2:2,Weekly!CS$9))),0),0)</f>
        <v>0.125</v>
      </c>
      <c r="CS81" s="145">
        <f ca="1">IFERROR(IFERROR(SUM(OFFSET(Data!$A$1,MATCH(($CH81&amp;$CI81),Data!$B:$B,0)-1,MATCH(Weekly!CT$9,Data!2:2,0)-1,1,COUNTIF(Data!2:2,Weekly!CT$9))),0)/IFERROR(SUM(OFFSET(Data!$A$1,MATCH(($CH79&amp;$CI79),Data!$B:$B,0)-1,MATCH(Weekly!CT$9,Data!2:2,0)-1,1,COUNTIF(Data!2:2,Weekly!CT$9))),0),0)</f>
        <v>0.11231101511879049</v>
      </c>
      <c r="CT81" s="145">
        <f ca="1">IFERROR(IFERROR(SUM(OFFSET(Data!$A$1,MATCH(($CH81&amp;$CI81),Data!$B:$B,0)-1,MATCH(Weekly!CU$9,Data!2:2,0)-1,1,COUNTIF(Data!2:2,Weekly!CU$9))),0)/IFERROR(SUM(OFFSET(Data!$A$1,MATCH(($CH79&amp;$CI79),Data!$B:$B,0)-1,MATCH(Weekly!CU$9,Data!2:2,0)-1,1,COUNTIF(Data!2:2,Weekly!CU$9))),0),0)</f>
        <v>0.11847046773642882</v>
      </c>
      <c r="CU81" s="145">
        <f ca="1">IFERROR(IFERROR(SUM(OFFSET(Data!$A$1,MATCH(($CH81&amp;$CI81),Data!$B:$B,0)-1,MATCH(Weekly!CV$9,Data!2:2,0)-1,1,COUNTIF(Data!2:2,Weekly!CV$9))),0)/IFERROR(SUM(OFFSET(Data!$A$1,MATCH(($CH79&amp;$CI79),Data!$B:$B,0)-1,MATCH(Weekly!CV$9,Data!2:2,0)-1,1,COUNTIF(Data!2:2,Weekly!CV$9))),0),0)</f>
        <v>0.11847046773642882</v>
      </c>
      <c r="CW81" s="12">
        <f t="shared" ca="1" si="496"/>
        <v>0.12725635421725756</v>
      </c>
      <c r="CX81" s="12">
        <f t="shared" ca="1" si="497"/>
        <v>0.13917726294617805</v>
      </c>
      <c r="CY81" s="12">
        <f t="shared" ca="1" si="549"/>
        <v>1.1920908728920487E-2</v>
      </c>
      <c r="CZ81" s="12">
        <f t="shared" ca="1" si="550"/>
        <v>0.14811794449286841</v>
      </c>
      <c r="DA81" s="12">
        <f t="shared" ca="1" si="551"/>
        <v>0.1183156726705672</v>
      </c>
      <c r="DB81" s="43"/>
      <c r="DC81" s="12">
        <f t="shared" ca="1" si="552"/>
        <v>1.1470506326156517E-2</v>
      </c>
      <c r="DD81" s="12">
        <f t="shared" ref="DD81:DD83" ca="1" si="556">SUMPRODUCT(CP81:CS81,CP$79:CS$79)/SUM(CP$79:CS$79)</f>
        <v>0.12741499686181554</v>
      </c>
      <c r="DE81" s="1"/>
    </row>
    <row r="82" spans="4:109" x14ac:dyDescent="0.35">
      <c r="D82" s="103" t="s">
        <v>535</v>
      </c>
      <c r="E82" s="53" t="str">
        <f ca="1">VLOOKUP($D82,'Metric Nature'!$C:$D,2,0)&amp;IF(($F82&lt;(BA82)),"Below",IF(($F82&gt;(AZ82)),"Above","Within"))</f>
        <v>PositiveAbove</v>
      </c>
      <c r="F82" s="55">
        <f t="shared" ca="1" si="521"/>
        <v>0.21457584387693171</v>
      </c>
      <c r="G82" s="55">
        <f t="shared" ca="1" si="522"/>
        <v>0.20464355490935526</v>
      </c>
      <c r="H82" s="55">
        <f t="shared" ca="1" si="523"/>
        <v>4.8534579903949826E-2</v>
      </c>
      <c r="I82" s="55">
        <f t="shared" ca="1" si="524"/>
        <v>0.20499943551269828</v>
      </c>
      <c r="J82" s="55">
        <f t="shared" ca="1" si="525"/>
        <v>4.6714315774982897E-2</v>
      </c>
      <c r="K82" s="48">
        <f t="shared" ca="1" si="526"/>
        <v>6.3681783871886348E-3</v>
      </c>
      <c r="L82" s="56"/>
      <c r="M82" s="53" t="str">
        <f ca="1">VLOOKUP($D82,'Metric Nature'!$C:$D,2,0)&amp;IF(($N82&lt;(CA82)),"Below",IF(($N82&gt;(BZ82)),"Above","Within"))</f>
        <v>PositiveAbove</v>
      </c>
      <c r="N82" s="55">
        <f t="shared" ca="1" si="527"/>
        <v>0.23068951222882411</v>
      </c>
      <c r="O82" s="55">
        <f t="shared" ca="1" si="528"/>
        <v>0.21873569981042035</v>
      </c>
      <c r="P82" s="55">
        <f t="shared" ca="1" si="529"/>
        <v>5.4649572194955878E-2</v>
      </c>
      <c r="Q82" s="55">
        <f t="shared" ca="1" si="530"/>
        <v>0.22117070714014339</v>
      </c>
      <c r="R82" s="48">
        <f t="shared" ca="1" si="531"/>
        <v>4.3038272164356697E-2</v>
      </c>
      <c r="S82" s="48">
        <f t="shared" ca="1" si="532"/>
        <v>6.6800179431417868E-3</v>
      </c>
      <c r="T82" s="56"/>
      <c r="U82" s="53" t="str">
        <f ca="1">VLOOKUP($D82,'Metric Nature'!$C:$D,2,0)&amp;IF(($V82&lt;(DA82)),"Below",IF(($V82&gt;(CZ82)),"Above","Within"))</f>
        <v>PositiveWithin</v>
      </c>
      <c r="V82" s="55">
        <f t="shared" ca="1" si="533"/>
        <v>0.1795834755889382</v>
      </c>
      <c r="W82" s="55">
        <f t="shared" ca="1" si="534"/>
        <v>0.18099352051835854</v>
      </c>
      <c r="X82" s="78">
        <f t="shared" ca="1" si="535"/>
        <v>-7.790582366606443E-3</v>
      </c>
      <c r="Y82" s="55">
        <f t="shared" ca="1" si="536"/>
        <v>0.17421982304998082</v>
      </c>
      <c r="Z82" s="78">
        <f t="shared" ca="1" si="537"/>
        <v>3.0786694906805356E-2</v>
      </c>
      <c r="AA82" s="48">
        <f t="shared" ca="1" si="538"/>
        <v>7.6930046893541014E-3</v>
      </c>
      <c r="AB82" s="56"/>
      <c r="AC82" s="46"/>
      <c r="AI82" s="7" t="s">
        <v>69</v>
      </c>
      <c r="AJ82" s="145">
        <f ca="1">(SUM(OFFSET(Data!$A$1,MATCH(($AI82),Data!$C:$C,0)-1,MATCH(Weekly!AJ$9,Data!$2:$2,0)-1,2,COUNTIF(Data!$2:$2,Weekly!AJ$9))))/(SUM(OFFSET(Data!$A$1,MATCH(($AI79),Data!$C:$C,0)-1,MATCH(Weekly!AJ$9,Data!$2:$2,0)-1,2,COUNTIF(Data!$2:$2,Weekly!AJ$9))))</f>
        <v>0.19998990969174107</v>
      </c>
      <c r="AK82" s="145">
        <f ca="1">(SUM(OFFSET(Data!$A$1,MATCH(($AI82),Data!$C:$C,0)-1,MATCH(Weekly!AK$9,Data!$2:$2,0)-1,2,COUNTIF(Data!$2:$2,Weekly!AK$9))))/(SUM(OFFSET(Data!$A$1,MATCH(($AI79),Data!$C:$C,0)-1,MATCH(Weekly!AK$9,Data!$2:$2,0)-1,2,COUNTIF(Data!$2:$2,Weekly!AK$9))))</f>
        <v>0.20318039624608969</v>
      </c>
      <c r="AL82" s="145">
        <f ca="1">(SUM(OFFSET(Data!$A$1,MATCH(($AI82),Data!$C:$C,0)-1,MATCH(Weekly!AL$9,Data!$2:$2,0)-1,2,COUNTIF(Data!$2:$2,Weekly!AL$9))))/(SUM(OFFSET(Data!$A$1,MATCH(($AI79),Data!$C:$C,0)-1,MATCH(Weekly!AL$9,Data!$2:$2,0)-1,2,COUNTIF(Data!$2:$2,Weekly!AL$9))))</f>
        <v>0.19696281721406589</v>
      </c>
      <c r="AM82" s="145">
        <f ca="1">(SUM(OFFSET(Data!$A$1,MATCH(($AI82),Data!$C:$C,0)-1,MATCH(Weekly!AM$9,Data!$2:$2,0)-1,2,COUNTIF(Data!$2:$2,Weekly!AM$9))))/(SUM(OFFSET(Data!$A$1,MATCH(($AI79),Data!$C:$C,0)-1,MATCH(Weekly!AM$9,Data!$2:$2,0)-1,2,COUNTIF(Data!$2:$2,Weekly!AM$9))))</f>
        <v>0.20227175514471746</v>
      </c>
      <c r="AN82" s="145">
        <f ca="1">(SUM(OFFSET(Data!$A$1,MATCH(($AI82),Data!$C:$C,0)-1,MATCH(Weekly!AN$9,Data!$2:$2,0)-1,2,COUNTIF(Data!$2:$2,Weekly!AN$9))))/(SUM(OFFSET(Data!$A$1,MATCH(($AI79),Data!$C:$C,0)-1,MATCH(Weekly!AN$9,Data!$2:$2,0)-1,2,COUNTIF(Data!$2:$2,Weekly!AN$9))))</f>
        <v>0.20731389222181648</v>
      </c>
      <c r="AO82" s="145">
        <f ca="1">(SUM(OFFSET(Data!$A$1,MATCH(($AI82),Data!$C:$C,0)-1,MATCH(Weekly!AO$9,Data!$2:$2,0)-1,2,COUNTIF(Data!$2:$2,Weekly!AO$9))))/(SUM(OFFSET(Data!$A$1,MATCH(($AI79),Data!$C:$C,0)-1,MATCH(Weekly!AO$9,Data!$2:$2,0)-1,2,COUNTIF(Data!$2:$2,Weekly!AO$9))))</f>
        <v>0.20268284590226099</v>
      </c>
      <c r="AP82" s="145">
        <f ca="1">(SUM(OFFSET(Data!$A$1,MATCH(($AI82),Data!$C:$C,0)-1,MATCH(Weekly!AP$9,Data!$2:$2,0)-1,2,COUNTIF(Data!$2:$2,Weekly!AP$9))))/(SUM(OFFSET(Data!$A$1,MATCH(($AI79),Data!$C:$C,0)-1,MATCH(Weekly!AP$9,Data!$2:$2,0)-1,2,COUNTIF(Data!$2:$2,Weekly!AP$9))))</f>
        <v>0.19671649105611369</v>
      </c>
      <c r="AQ82" s="145">
        <f ca="1">(SUM(OFFSET(Data!$A$1,MATCH(($AI82),Data!$C:$C,0)-1,MATCH(Weekly!AQ$9,Data!$2:$2,0)-1,2,COUNTIF(Data!$2:$2,Weekly!AQ$9))))/(SUM(OFFSET(Data!$A$1,MATCH(($AI79),Data!$C:$C,0)-1,MATCH(Weekly!AQ$9,Data!$2:$2,0)-1,2,COUNTIF(Data!$2:$2,Weekly!AQ$9))))</f>
        <v>0.2020091037513734</v>
      </c>
      <c r="AR82" s="145">
        <f ca="1">(SUM(OFFSET(Data!$A$1,MATCH(($AI82),Data!$C:$C,0)-1,MATCH(Weekly!AR$9,Data!$2:$2,0)-1,2,COUNTIF(Data!$2:$2,Weekly!AR$9))))/(SUM(OFFSET(Data!$A$1,MATCH(($AI79),Data!$C:$C,0)-1,MATCH(Weekly!AR$9,Data!$2:$2,0)-1,2,COUNTIF(Data!$2:$2,Weekly!AR$9))))</f>
        <v>0.21660489251297257</v>
      </c>
      <c r="AS82" s="145">
        <f ca="1">(SUM(OFFSET(Data!$A$1,MATCH(($AI82),Data!$C:$C,0)-1,MATCH(Weekly!AS$9,Data!$2:$2,0)-1,2,COUNTIF(Data!$2:$2,Weekly!AS$9))))/(SUM(OFFSET(Data!$A$1,MATCH(($AI79),Data!$C:$C,0)-1,MATCH(Weekly!AS$9,Data!$2:$2,0)-1,2,COUNTIF(Data!$2:$2,Weekly!AS$9))))</f>
        <v>0.20464355490935526</v>
      </c>
      <c r="AT82" s="145">
        <f ca="1">(SUM(OFFSET(Data!$A$1,MATCH(($AI82),Data!$C:$C,0)-1,MATCH(Weekly!AT$9,Data!$2:$2,0)-1,2,COUNTIF(Data!$2:$2,Weekly!AT$9))))/(SUM(OFFSET(Data!$A$1,MATCH(($AI79),Data!$C:$C,0)-1,MATCH(Weekly!AT$9,Data!$2:$2,0)-1,2,COUNTIF(Data!$2:$2,Weekly!AT$9))))</f>
        <v>0.21457584387693171</v>
      </c>
      <c r="AU82" s="145">
        <f ca="1">(SUM(OFFSET(Data!$A$1,MATCH(($AI82),Data!$C:$C,0)-1,MATCH(Weekly!AU$9,Data!$2:$2,0)-1,2,COUNTIF(Data!$2:$2,Weekly!AU$9))))/(SUM(OFFSET(Data!$A$1,MATCH(($AI79),Data!$C:$C,0)-1,MATCH(Weekly!AU$9,Data!$2:$2,0)-1,2,COUNTIF(Data!$2:$2,Weekly!AU$9))))</f>
        <v>0.21345125013647778</v>
      </c>
      <c r="AV82" s="14"/>
      <c r="AW82" s="12">
        <f t="shared" ca="1" si="489"/>
        <v>0.20099950672155725</v>
      </c>
      <c r="AX82" s="12">
        <f t="shared" ca="1" si="490"/>
        <v>0.20597872356558589</v>
      </c>
      <c r="AY82" s="12">
        <f t="shared" ca="1" si="539"/>
        <v>4.9792168440286333E-3</v>
      </c>
      <c r="AZ82" s="12">
        <f t="shared" ca="1" si="540"/>
        <v>0.20971313619860737</v>
      </c>
      <c r="BA82" s="12">
        <f t="shared" ca="1" si="541"/>
        <v>0.19726509408853576</v>
      </c>
      <c r="BB82" s="14"/>
      <c r="BC82" s="12">
        <f t="shared" ca="1" si="542"/>
        <v>6.3681783871886348E-3</v>
      </c>
      <c r="BD82" s="12">
        <f t="shared" ca="1" si="554"/>
        <v>0.20499943551269828</v>
      </c>
      <c r="BE82" s="104"/>
      <c r="BF82" s="104"/>
      <c r="BG82" s="1"/>
      <c r="BH82" s="7" t="s">
        <v>69</v>
      </c>
      <c r="BI82" s="7" t="s">
        <v>3</v>
      </c>
      <c r="BJ82" s="145">
        <f ca="1">SUM(OFFSET(Data!$A$1,MATCH(($BH82&amp;$BI82),Data!$B:$B,0)-1,MATCH(Weekly!BJ$9,Data!$2:$2,0)-1,1,COUNTIF(Data!$2:$2,Weekly!BJ$9)))/SUM(OFFSET(Data!$A$1,MATCH(($BH79&amp;$BI79),Data!$B:$B,0)-1,MATCH(Weekly!BJ$9,Data!$2:$2,0)-1,1,COUNTIF(Data!$2:$2,Weekly!BJ$9)))</f>
        <v>0.2127887847793434</v>
      </c>
      <c r="BK82" s="145">
        <f ca="1">SUM(OFFSET(Data!$A$1,MATCH(($BH82&amp;$BI82),Data!$B:$B,0)-1,MATCH(Weekly!BK$9,Data!$2:$2,0)-1,1,COUNTIF(Data!$2:$2,Weekly!BK$9)))/SUM(OFFSET(Data!$A$1,MATCH(($BH79&amp;$BI79),Data!$B:$B,0)-1,MATCH(Weekly!BK$9,Data!$2:$2,0)-1,1,COUNTIF(Data!$2:$2,Weekly!BK$9)))</f>
        <v>0.22159610112701797</v>
      </c>
      <c r="BL82" s="145">
        <f ca="1">SUM(OFFSET(Data!$A$1,MATCH(($BH82&amp;$BI82),Data!$B:$B,0)-1,MATCH(Weekly!BL$9,Data!$2:$2,0)-1,1,COUNTIF(Data!$2:$2,Weekly!BL$9)))/SUM(OFFSET(Data!$A$1,MATCH(($BH79&amp;$BI79),Data!$B:$B,0)-1,MATCH(Weekly!BL$9,Data!$2:$2,0)-1,1,COUNTIF(Data!$2:$2,Weekly!BL$9)))</f>
        <v>0.21481970096745823</v>
      </c>
      <c r="BM82" s="145">
        <f ca="1">SUM(OFFSET(Data!$A$1,MATCH(($BH82&amp;$BI82),Data!$B:$B,0)-1,MATCH(Weekly!BM$9,Data!$2:$2,0)-1,1,COUNTIF(Data!$2:$2,Weekly!BM$9)))/SUM(OFFSET(Data!$A$1,MATCH(($BH79&amp;$BI79),Data!$B:$B,0)-1,MATCH(Weekly!BM$9,Data!$2:$2,0)-1,1,COUNTIF(Data!$2:$2,Weekly!BM$9)))</f>
        <v>0.21855356772812046</v>
      </c>
      <c r="BN82" s="145">
        <f ca="1">SUM(OFFSET(Data!$A$1,MATCH(($BH82&amp;$BI82),Data!$B:$B,0)-1,MATCH(Weekly!BN$9,Data!$2:$2,0)-1,1,COUNTIF(Data!$2:$2,Weekly!BN$9)))/SUM(OFFSET(Data!$A$1,MATCH(($BH79&amp;$BI79),Data!$B:$B,0)-1,MATCH(Weekly!BN$9,Data!$2:$2,0)-1,1,COUNTIF(Data!$2:$2,Weekly!BN$9)))</f>
        <v>0.22177904876580373</v>
      </c>
      <c r="BO82" s="145">
        <f ca="1">SUM(OFFSET(Data!$A$1,MATCH(($BH82&amp;$BI82),Data!$B:$B,0)-1,MATCH(Weekly!BO$9,Data!$2:$2,0)-1,1,COUNTIF(Data!$2:$2,Weekly!BO$9)))/SUM(OFFSET(Data!$A$1,MATCH(($BH79&amp;$BI79),Data!$B:$B,0)-1,MATCH(Weekly!BO$9,Data!$2:$2,0)-1,1,COUNTIF(Data!$2:$2,Weekly!BO$9)))</f>
        <v>0.21674843281548106</v>
      </c>
      <c r="BP82" s="145">
        <f ca="1">SUM(OFFSET(Data!$A$1,MATCH(($BH82&amp;$BI82),Data!$B:$B,0)-1,MATCH(Weekly!BP$9,Data!$2:$2,0)-1,1,COUNTIF(Data!$2:$2,Weekly!BP$9)))/SUM(OFFSET(Data!$A$1,MATCH(($BH79&amp;$BI79),Data!$B:$B,0)-1,MATCH(Weekly!BP$9,Data!$2:$2,0)-1,1,COUNTIF(Data!$2:$2,Weekly!BP$9)))</f>
        <v>0.21383062495525806</v>
      </c>
      <c r="BQ82" s="145">
        <f ca="1">SUM(OFFSET(Data!$A$1,MATCH(($BH82&amp;$BI82),Data!$B:$B,0)-1,MATCH(Weekly!BQ$9,Data!$2:$2,0)-1,1,COUNTIF(Data!$2:$2,Weekly!BQ$9)))/SUM(OFFSET(Data!$A$1,MATCH(($BH79&amp;$BI79),Data!$B:$B,0)-1,MATCH(Weekly!BQ$9,Data!$2:$2,0)-1,1,COUNTIF(Data!$2:$2,Weekly!BQ$9)))</f>
        <v>0.217902076701531</v>
      </c>
      <c r="BR82" s="145">
        <f ca="1">SUM(OFFSET(Data!$A$1,MATCH(($BH82&amp;$BI82),Data!$B:$B,0)-1,MATCH(Weekly!BR$9,Data!$2:$2,0)-1,1,COUNTIF(Data!$2:$2,Weekly!BR$9)))/SUM(OFFSET(Data!$A$1,MATCH(($BH79&amp;$BI79),Data!$B:$B,0)-1,MATCH(Weekly!BR$9,Data!$2:$2,0)-1,1,COUNTIF(Data!$2:$2,Weekly!BR$9)))</f>
        <v>0.23422009842379288</v>
      </c>
      <c r="BS82" s="145">
        <f ca="1">SUM(OFFSET(Data!$A$1,MATCH(($BH82&amp;$BI82),Data!$B:$B,0)-1,MATCH(Weekly!BS$9,Data!$2:$2,0)-1,1,COUNTIF(Data!$2:$2,Weekly!BS$9)))/SUM(OFFSET(Data!$A$1,MATCH(($BH79&amp;$BI79),Data!$B:$B,0)-1,MATCH(Weekly!BS$9,Data!$2:$2,0)-1,1,COUNTIF(Data!$2:$2,Weekly!BS$9)))</f>
        <v>0.21873569981042035</v>
      </c>
      <c r="BT82" s="145">
        <f ca="1">SUM(OFFSET(Data!$A$1,MATCH(($BH82&amp;$BI82),Data!$B:$B,0)-1,MATCH(Weekly!BT$9,Data!$2:$2,0)-1,1,COUNTIF(Data!$2:$2,Weekly!BT$9)))/SUM(OFFSET(Data!$A$1,MATCH(($BH79&amp;$BI79),Data!$B:$B,0)-1,MATCH(Weekly!BT$9,Data!$2:$2,0)-1,1,COUNTIF(Data!$2:$2,Weekly!BT$9)))</f>
        <v>0.23068951222882411</v>
      </c>
      <c r="BU82" s="145">
        <f ca="1">SUM(OFFSET(Data!$A$1,MATCH(($BH82&amp;$BI82),Data!$B:$B,0)-1,MATCH(Weekly!BU$9,Data!$2:$2,0)-1,1,COUNTIF(Data!$2:$2,Weekly!BU$9)))/SUM(OFFSET(Data!$A$1,MATCH(($BH79&amp;$BI79),Data!$B:$B,0)-1,MATCH(Weekly!BU$9,Data!$2:$2,0)-1,1,COUNTIF(Data!$2:$2,Weekly!BU$9)))</f>
        <v>0.22937399678972711</v>
      </c>
      <c r="BV82" s="13"/>
      <c r="BW82" s="12">
        <f t="shared" ca="1" si="492"/>
        <v>0.21578406689146964</v>
      </c>
      <c r="BX82" s="12">
        <f t="shared" ca="1" si="493"/>
        <v>0.22168757494641084</v>
      </c>
      <c r="BY82" s="12">
        <f t="shared" ca="1" si="544"/>
        <v>5.9035080549411922E-3</v>
      </c>
      <c r="BZ82" s="12">
        <f t="shared" ca="1" si="545"/>
        <v>0.22611520598761672</v>
      </c>
      <c r="CA82" s="12">
        <f t="shared" ca="1" si="546"/>
        <v>0.21135643585026376</v>
      </c>
      <c r="CB82" s="43"/>
      <c r="CC82" s="12">
        <f t="shared" ca="1" si="547"/>
        <v>6.6800179431417868E-3</v>
      </c>
      <c r="CD82" s="12">
        <f t="shared" ca="1" si="555"/>
        <v>0.22117070714014339</v>
      </c>
      <c r="CE82" s="104"/>
      <c r="CF82" s="104"/>
      <c r="CG82" s="1"/>
      <c r="CH82" s="7" t="s">
        <v>69</v>
      </c>
      <c r="CI82" s="7" t="s">
        <v>4</v>
      </c>
      <c r="CJ82" s="145">
        <f ca="1">IFERROR(IFERROR(SUM(OFFSET(Data!$A$1,MATCH(($CH82&amp;$CI82),Data!$B:$B,0)-1,MATCH(Weekly!CK$9,Data!2:2,0)-1,1,COUNTIF(Data!2:2,Weekly!CK$9))),0)/IFERROR(SUM(OFFSET(Data!$A$1,MATCH(($CH79&amp;$CI79),Data!$B:$B,0)-1,MATCH(Weekly!CK$9,Data!2:2,0)-1,1,COUNTIF(Data!2:2,Weekly!CK$9))),0),0)</f>
        <v>0.16319444444444445</v>
      </c>
      <c r="CK82" s="145">
        <f ca="1">IFERROR(IFERROR(SUM(OFFSET(Data!$A$1,MATCH(($CH82&amp;$CI82),Data!$B:$B,0)-1,MATCH(Weekly!CL$9,Data!2:2,0)-1,1,COUNTIF(Data!2:2,Weekly!CL$9))),0)/IFERROR(SUM(OFFSET(Data!$A$1,MATCH(($CH79&amp;$CI79),Data!$B:$B,0)-1,MATCH(Weekly!CL$9,Data!2:2,0)-1,1,COUNTIF(Data!2:2,Weekly!CL$9))),0),0)</f>
        <v>0.15751983163347905</v>
      </c>
      <c r="CL82" s="145">
        <f ca="1">IFERROR(IFERROR(SUM(OFFSET(Data!$A$1,MATCH(($CH82&amp;$CI82),Data!$B:$B,0)-1,MATCH(Weekly!CM$9,Data!2:2,0)-1,1,COUNTIF(Data!2:2,Weekly!CM$9))),0)/IFERROR(SUM(OFFSET(Data!$A$1,MATCH(($CH79&amp;$CI79),Data!$B:$B,0)-1,MATCH(Weekly!CM$9,Data!2:2,0)-1,1,COUNTIF(Data!2:2,Weekly!CM$9))),0),0)</f>
        <v>0.1663619744058501</v>
      </c>
      <c r="CM82" s="145">
        <f ca="1">IFERROR(IFERROR(SUM(OFFSET(Data!$A$1,MATCH(($CH82&amp;$CI82),Data!$B:$B,0)-1,MATCH(Weekly!CN$9,Data!2:2,0)-1,1,COUNTIF(Data!2:2,Weekly!CN$9))),0)/IFERROR(SUM(OFFSET(Data!$A$1,MATCH(($CH79&amp;$CI79),Data!$B:$B,0)-1,MATCH(Weekly!CN$9,Data!2:2,0)-1,1,COUNTIF(Data!2:2,Weekly!CN$9))),0),0)</f>
        <v>0.17463016493793573</v>
      </c>
      <c r="CN82" s="145">
        <f ca="1">IFERROR(IFERROR(SUM(OFFSET(Data!$A$1,MATCH(($CH82&amp;$CI82),Data!$B:$B,0)-1,MATCH(Weekly!CO$9,Data!2:2,0)-1,1,COUNTIF(Data!2:2,Weekly!CO$9))),0)/IFERROR(SUM(OFFSET(Data!$A$1,MATCH(($CH79&amp;$CI79),Data!$B:$B,0)-1,MATCH(Weekly!CO$9,Data!2:2,0)-1,1,COUNTIF(Data!2:2,Weekly!CO$9))),0),0)</f>
        <v>0.17053418470643203</v>
      </c>
      <c r="CO82" s="145">
        <f ca="1">IFERROR(IFERROR(SUM(OFFSET(Data!$A$1,MATCH(($CH82&amp;$CI82),Data!$B:$B,0)-1,MATCH(Weekly!CP$9,Data!2:2,0)-1,1,COUNTIF(Data!2:2,Weekly!CP$9))),0)/IFERROR(SUM(OFFSET(Data!$A$1,MATCH(($CH79&amp;$CI79),Data!$B:$B,0)-1,MATCH(Weekly!CP$9,Data!2:2,0)-1,1,COUNTIF(Data!2:2,Weekly!CP$9))),0),0)</f>
        <v>0.15957116221255438</v>
      </c>
      <c r="CP82" s="145">
        <f ca="1">IFERROR(IFERROR(SUM(OFFSET(Data!$A$1,MATCH(($CH82&amp;$CI82),Data!$B:$B,0)-1,MATCH(Weekly!CQ$9,Data!2:2,0)-1,1,COUNTIF(Data!2:2,Weekly!CQ$9))),0)/IFERROR(SUM(OFFSET(Data!$A$1,MATCH(($CH79&amp;$CI79),Data!$B:$B,0)-1,MATCH(Weekly!CQ$9,Data!2:2,0)-1,1,COUNTIF(Data!2:2,Weekly!CQ$9))),0),0)</f>
        <v>0.16658219293799628</v>
      </c>
      <c r="CQ82" s="145">
        <f ca="1">IFERROR(IFERROR(SUM(OFFSET(Data!$A$1,MATCH(($CH82&amp;$CI82),Data!$B:$B,0)-1,MATCH(Weekly!CR$9,Data!2:2,0)-1,1,COUNTIF(Data!2:2,Weekly!CR$9))),0)/IFERROR(SUM(OFFSET(Data!$A$1,MATCH(($CH79&amp;$CI79),Data!$B:$B,0)-1,MATCH(Weekly!CR$9,Data!2:2,0)-1,1,COUNTIF(Data!2:2,Weekly!CR$9))),0),0)</f>
        <v>0.17685870614740909</v>
      </c>
      <c r="CR82" s="145">
        <f ca="1">IFERROR(IFERROR(SUM(OFFSET(Data!$A$1,MATCH(($CH82&amp;$CI82),Data!$B:$B,0)-1,MATCH(Weekly!CS$9,Data!2:2,0)-1,1,COUNTIF(Data!2:2,Weekly!CS$9))),0)/IFERROR(SUM(OFFSET(Data!$A$1,MATCH(($CH79&amp;$CI79),Data!$B:$B,0)-1,MATCH(Weekly!CS$9,Data!2:2,0)-1,1,COUNTIF(Data!2:2,Weekly!CS$9))),0),0)</f>
        <v>0.17252681764004768</v>
      </c>
      <c r="CS82" s="145">
        <f ca="1">IFERROR(IFERROR(SUM(OFFSET(Data!$A$1,MATCH(($CH82&amp;$CI82),Data!$B:$B,0)-1,MATCH(Weekly!CT$9,Data!2:2,0)-1,1,COUNTIF(Data!2:2,Weekly!CT$9))),0)/IFERROR(SUM(OFFSET(Data!$A$1,MATCH(($CH79&amp;$CI79),Data!$B:$B,0)-1,MATCH(Weekly!CT$9,Data!2:2,0)-1,1,COUNTIF(Data!2:2,Weekly!CT$9))),0),0)</f>
        <v>0.18099352051835854</v>
      </c>
      <c r="CT82" s="145">
        <f ca="1">IFERROR(IFERROR(SUM(OFFSET(Data!$A$1,MATCH(($CH82&amp;$CI82),Data!$B:$B,0)-1,MATCH(Weekly!CU$9,Data!2:2,0)-1,1,COUNTIF(Data!2:2,Weekly!CU$9))),0)/IFERROR(SUM(OFFSET(Data!$A$1,MATCH(($CH79&amp;$CI79),Data!$B:$B,0)-1,MATCH(Weekly!CU$9,Data!2:2,0)-1,1,COUNTIF(Data!2:2,Weekly!CU$9))),0),0)</f>
        <v>0.1795834755889382</v>
      </c>
      <c r="CU82" s="145">
        <f ca="1">IFERROR(IFERROR(SUM(OFFSET(Data!$A$1,MATCH(($CH82&amp;$CI82),Data!$B:$B,0)-1,MATCH(Weekly!CV$9,Data!2:2,0)-1,1,COUNTIF(Data!2:2,Weekly!CV$9))),0)/IFERROR(SUM(OFFSET(Data!$A$1,MATCH(($CH79&amp;$CI79),Data!$B:$B,0)-1,MATCH(Weekly!CV$9,Data!2:2,0)-1,1,COUNTIF(Data!2:2,Weekly!CV$9))),0),0)</f>
        <v>0.1795834755889382</v>
      </c>
      <c r="CW82" s="12">
        <f t="shared" ca="1" si="496"/>
        <v>0.16477820942514726</v>
      </c>
      <c r="CX82" s="12">
        <f t="shared" ca="1" si="497"/>
        <v>0.17574443554267241</v>
      </c>
      <c r="CY82" s="12">
        <f t="shared" ca="1" si="549"/>
        <v>1.0966226117525152E-2</v>
      </c>
      <c r="CZ82" s="12">
        <f t="shared" ca="1" si="550"/>
        <v>0.18396910513081627</v>
      </c>
      <c r="DA82" s="12">
        <f t="shared" ca="1" si="551"/>
        <v>0.1565535398370034</v>
      </c>
      <c r="DB82" s="43"/>
      <c r="DC82" s="12">
        <f t="shared" ca="1" si="552"/>
        <v>7.6930046893541014E-3</v>
      </c>
      <c r="DD82" s="12">
        <f t="shared" ca="1" si="556"/>
        <v>0.17421982304998082</v>
      </c>
      <c r="DE82" s="1"/>
    </row>
    <row r="83" spans="4:109" x14ac:dyDescent="0.35">
      <c r="D83" s="111" t="s">
        <v>538</v>
      </c>
      <c r="E83" s="53" t="str">
        <f ca="1">VLOOKUP($D83,'Metric Nature'!$C:$D,2,0)&amp;IF(($F83&lt;(BA83)),"Below",IF(($F83&gt;(AZ83)),"Above","Within"))</f>
        <v>NegativeWithin</v>
      </c>
      <c r="F83" s="55">
        <f t="shared" ca="1" si="521"/>
        <v>4.7761333395583361E-2</v>
      </c>
      <c r="G83" s="55">
        <f t="shared" ca="1" si="522"/>
        <v>4.5981189513380892E-2</v>
      </c>
      <c r="H83" s="55">
        <f t="shared" ca="1" si="523"/>
        <v>3.8714611366990247E-2</v>
      </c>
      <c r="I83" s="55">
        <f t="shared" ca="1" si="524"/>
        <v>4.4380745697071802E-2</v>
      </c>
      <c r="J83" s="55">
        <f t="shared" ca="1" si="525"/>
        <v>7.6172395155014408E-2</v>
      </c>
      <c r="K83" s="48">
        <f ca="1">BC83</f>
        <v>2.6866076653017331E-3</v>
      </c>
      <c r="L83" s="56"/>
      <c r="M83" s="53" t="str">
        <f ca="1">VLOOKUP($D83,'Metric Nature'!$C:$D,2,0)&amp;IF(($N83&lt;(CA83)),"Below",IF(($N83&gt;(BZ83)),"Above","Within"))</f>
        <v>NegativeWithin</v>
      </c>
      <c r="N83" s="55">
        <f t="shared" ca="1" si="527"/>
        <v>5.0020726820505734E-2</v>
      </c>
      <c r="O83" s="55">
        <f t="shared" ca="1" si="528"/>
        <v>4.8310126168529775E-2</v>
      </c>
      <c r="P83" s="55">
        <f t="shared" ca="1" si="529"/>
        <v>3.5408739070739166E-2</v>
      </c>
      <c r="Q83" s="55">
        <f t="shared" ca="1" si="530"/>
        <v>4.649009098626862E-2</v>
      </c>
      <c r="R83" s="48">
        <f t="shared" ca="1" si="531"/>
        <v>7.5943835758031278E-2</v>
      </c>
      <c r="S83" s="48">
        <f ca="1">CC83</f>
        <v>2.67245520616011E-3</v>
      </c>
      <c r="T83" s="56"/>
      <c r="U83" s="53" t="str">
        <f ca="1">VLOOKUP($D83,'Metric Nature'!$C:$D,2,0)&amp;IF(($V83&lt;(DA83)),"Below",IF(($V83&gt;(CZ83)),"Above","Within"))</f>
        <v>NegativeAbove</v>
      </c>
      <c r="V83" s="55">
        <f t="shared" ca="1" si="533"/>
        <v>4.6090815978149541E-2</v>
      </c>
      <c r="W83" s="55">
        <f t="shared" ca="1" si="534"/>
        <v>4.3052555795536358E-2</v>
      </c>
      <c r="X83" s="78">
        <f t="shared" ca="1" si="535"/>
        <v>7.0570959760028598E-2</v>
      </c>
      <c r="Y83" s="55">
        <f t="shared" ca="1" si="536"/>
        <v>4.0853163152563043E-2</v>
      </c>
      <c r="Z83" s="78">
        <f t="shared" ca="1" si="537"/>
        <v>0.12820678795487339</v>
      </c>
      <c r="AA83" s="48">
        <f ca="1">DC83</f>
        <v>3.5856545094412819E-3</v>
      </c>
      <c r="AB83" s="56"/>
      <c r="AC83" s="46"/>
      <c r="AI83" s="7" t="s">
        <v>70</v>
      </c>
      <c r="AJ83" s="145">
        <f ca="1">(SUM(OFFSET(Data!$A$1,MATCH(($AI83),Data!$C:$C,0)-1,MATCH(Weekly!AJ$9,Data!$2:$2,0)-1,2,COUNTIF(Data!$2:$2,Weekly!AJ$9))))/(SUM(OFFSET(Data!$A$1,MATCH(($AI79),Data!$C:$C,0)-1,MATCH(Weekly!AJ$9,Data!$2:$2,0)-1,2,COUNTIF(Data!$2:$2,Weekly!AJ$9))))</f>
        <v>3.9554008374955853E-2</v>
      </c>
      <c r="AK83" s="145">
        <f ca="1">(SUM(OFFSET(Data!$A$1,MATCH(($AI83),Data!$C:$C,0)-1,MATCH(Weekly!AK$9,Data!$2:$2,0)-1,2,COUNTIF(Data!$2:$2,Weekly!AK$9))))/(SUM(OFFSET(Data!$A$1,MATCH(($AI79),Data!$C:$C,0)-1,MATCH(Weekly!AK$9,Data!$2:$2,0)-1,2,COUNTIF(Data!$2:$2,Weekly!AK$9))))</f>
        <v>4.4890510948905109E-2</v>
      </c>
      <c r="AL83" s="145">
        <f ca="1">(SUM(OFFSET(Data!$A$1,MATCH(($AI83),Data!$C:$C,0)-1,MATCH(Weekly!AL$9,Data!$2:$2,0)-1,2,COUNTIF(Data!$2:$2,Weekly!AL$9))))/(SUM(OFFSET(Data!$A$1,MATCH(($AI79),Data!$C:$C,0)-1,MATCH(Weekly!AL$9,Data!$2:$2,0)-1,2,COUNTIF(Data!$2:$2,Weekly!AL$9))))</f>
        <v>4.1975682357096006E-2</v>
      </c>
      <c r="AM83" s="145">
        <f ca="1">(SUM(OFFSET(Data!$A$1,MATCH(($AI83),Data!$C:$C,0)-1,MATCH(Weekly!AM$9,Data!$2:$2,0)-1,2,COUNTIF(Data!$2:$2,Weekly!AM$9))))/(SUM(OFFSET(Data!$A$1,MATCH(($AI79),Data!$C:$C,0)-1,MATCH(Weekly!AM$9,Data!$2:$2,0)-1,2,COUNTIF(Data!$2:$2,Weekly!AM$9))))</f>
        <v>4.2916211206691694E-2</v>
      </c>
      <c r="AN83" s="145">
        <f ca="1">(SUM(OFFSET(Data!$A$1,MATCH(($AI83),Data!$C:$C,0)-1,MATCH(Weekly!AN$9,Data!$2:$2,0)-1,2,COUNTIF(Data!$2:$2,Weekly!AN$9))))/(SUM(OFFSET(Data!$A$1,MATCH(($AI79),Data!$C:$C,0)-1,MATCH(Weekly!AN$9,Data!$2:$2,0)-1,2,COUNTIF(Data!$2:$2,Weekly!AN$9))))</f>
        <v>4.4759768376023787E-2</v>
      </c>
      <c r="AO83" s="145">
        <f ca="1">(SUM(OFFSET(Data!$A$1,MATCH(($AI83),Data!$C:$C,0)-1,MATCH(Weekly!AO$9,Data!$2:$2,0)-1,2,COUNTIF(Data!$2:$2,Weekly!AO$9))))/(SUM(OFFSET(Data!$A$1,MATCH(($AI79),Data!$C:$C,0)-1,MATCH(Weekly!AO$9,Data!$2:$2,0)-1,2,COUNTIF(Data!$2:$2,Weekly!AO$9))))</f>
        <v>4.081148978527753E-2</v>
      </c>
      <c r="AP83" s="145">
        <f ca="1">(SUM(OFFSET(Data!$A$1,MATCH(($AI83),Data!$C:$C,0)-1,MATCH(Weekly!AP$9,Data!$2:$2,0)-1,2,COUNTIF(Data!$2:$2,Weekly!AP$9))))/(SUM(OFFSET(Data!$A$1,MATCH(($AI79),Data!$C:$C,0)-1,MATCH(Weekly!AP$9,Data!$2:$2,0)-1,2,COUNTIF(Data!$2:$2,Weekly!AP$9))))</f>
        <v>4.0872335211957857E-2</v>
      </c>
      <c r="AQ83" s="145">
        <f ca="1">(SUM(OFFSET(Data!$A$1,MATCH(($AI83),Data!$C:$C,0)-1,MATCH(Weekly!AQ$9,Data!$2:$2,0)-1,2,COUNTIF(Data!$2:$2,Weekly!AQ$9))))/(SUM(OFFSET(Data!$A$1,MATCH(($AI79),Data!$C:$C,0)-1,MATCH(Weekly!AQ$9,Data!$2:$2,0)-1,2,COUNTIF(Data!$2:$2,Weekly!AQ$9))))</f>
        <v>4.3896824151101348E-2</v>
      </c>
      <c r="AR83" s="145">
        <f ca="1">(SUM(OFFSET(Data!$A$1,MATCH(($AI83),Data!$C:$C,0)-1,MATCH(Weekly!AR$9,Data!$2:$2,0)-1,2,COUNTIF(Data!$2:$2,Weekly!AR$9))))/(SUM(OFFSET(Data!$A$1,MATCH(($AI79),Data!$C:$C,0)-1,MATCH(Weekly!AR$9,Data!$2:$2,0)-1,2,COUNTIF(Data!$2:$2,Weekly!AR$9))))</f>
        <v>4.6750679515690632E-2</v>
      </c>
      <c r="AS83" s="145">
        <f ca="1">(SUM(OFFSET(Data!$A$1,MATCH(($AI83),Data!$C:$C,0)-1,MATCH(Weekly!AS$9,Data!$2:$2,0)-1,2,COUNTIF(Data!$2:$2,Weekly!AS$9))))/(SUM(OFFSET(Data!$A$1,MATCH(($AI79),Data!$C:$C,0)-1,MATCH(Weekly!AS$9,Data!$2:$2,0)-1,2,COUNTIF(Data!$2:$2,Weekly!AS$9))))</f>
        <v>4.5981189513380892E-2</v>
      </c>
      <c r="AT83" s="145">
        <f ca="1">(SUM(OFFSET(Data!$A$1,MATCH(($AI83),Data!$C:$C,0)-1,MATCH(Weekly!AT$9,Data!$2:$2,0)-1,2,COUNTIF(Data!$2:$2,Weekly!AT$9))))/(SUM(OFFSET(Data!$A$1,MATCH(($AI79),Data!$C:$C,0)-1,MATCH(Weekly!AT$9,Data!$2:$2,0)-1,2,COUNTIF(Data!$2:$2,Weekly!AT$9))))</f>
        <v>4.7761333395583361E-2</v>
      </c>
      <c r="AU83" s="145">
        <f ca="1">(SUM(OFFSET(Data!$A$1,MATCH(($AI83),Data!$C:$C,0)-1,MATCH(Weekly!AU$9,Data!$2:$2,0)-1,2,COUNTIF(Data!$2:$2,Weekly!AU$9))))/(SUM(OFFSET(Data!$A$1,MATCH(($AI79),Data!$C:$C,0)-1,MATCH(Weekly!AU$9,Data!$2:$2,0)-1,2,COUNTIF(Data!$2:$2,Weekly!AU$9))))</f>
        <v>4.7821814608581724E-2</v>
      </c>
      <c r="AV83" s="14"/>
      <c r="AW83" s="12">
        <f t="shared" ca="1" si="489"/>
        <v>4.1424008784526928E-2</v>
      </c>
      <c r="AX83" s="12">
        <f t="shared" ca="1" si="490"/>
        <v>4.5435850231143E-2</v>
      </c>
      <c r="AY83" s="12">
        <f t="shared" ca="1" si="539"/>
        <v>4.0118414466160726E-3</v>
      </c>
      <c r="AZ83" s="12">
        <f t="shared" ca="1" si="540"/>
        <v>4.8444731316105057E-2</v>
      </c>
      <c r="BA83" s="12">
        <f t="shared" ca="1" si="541"/>
        <v>3.8415127699564872E-2</v>
      </c>
      <c r="BB83" s="14"/>
      <c r="BC83" s="12">
        <f t="shared" ca="1" si="542"/>
        <v>2.6866076653017331E-3</v>
      </c>
      <c r="BD83" s="12">
        <f t="shared" ca="1" si="554"/>
        <v>4.4380745697071802E-2</v>
      </c>
      <c r="BE83" s="104"/>
      <c r="BF83" s="104"/>
      <c r="BG83" s="1"/>
      <c r="BH83" s="7" t="s">
        <v>70</v>
      </c>
      <c r="BI83" s="7" t="s">
        <v>3</v>
      </c>
      <c r="BJ83" s="145">
        <f ca="1">SUM(OFFSET(Data!$A$1,MATCH(($BH83&amp;$BI83),Data!$B:$B,0)-1,MATCH(Weekly!BJ$9,Data!$2:$2,0)-1,1,COUNTIF(Data!$2:$2,Weekly!BJ$9)))/SUM(OFFSET(Data!$A$1,MATCH(($BH79&amp;$BI79),Data!$B:$B,0)-1,MATCH(Weekly!BJ$9,Data!$2:$2,0)-1,1,COUNTIF(Data!$2:$2,Weekly!BJ$9)))</f>
        <v>4.1914026178384953E-2</v>
      </c>
      <c r="BK83" s="145">
        <f ca="1">SUM(OFFSET(Data!$A$1,MATCH(($BH83&amp;$BI83),Data!$B:$B,0)-1,MATCH(Weekly!BK$9,Data!$2:$2,0)-1,1,COUNTIF(Data!$2:$2,Weekly!BK$9)))/SUM(OFFSET(Data!$A$1,MATCH(($BH79&amp;$BI79),Data!$B:$B,0)-1,MATCH(Weekly!BK$9,Data!$2:$2,0)-1,1,COUNTIF(Data!$2:$2,Weekly!BK$9)))</f>
        <v>4.8507462686567165E-2</v>
      </c>
      <c r="BL83" s="145">
        <f ca="1">SUM(OFFSET(Data!$A$1,MATCH(($BH83&amp;$BI83),Data!$B:$B,0)-1,MATCH(Weekly!BL$9,Data!$2:$2,0)-1,1,COUNTIF(Data!$2:$2,Weekly!BL$9)))/SUM(OFFSET(Data!$A$1,MATCH(($BH79&amp;$BI79),Data!$B:$B,0)-1,MATCH(Weekly!BL$9,Data!$2:$2,0)-1,1,COUNTIF(Data!$2:$2,Weekly!BL$9)))</f>
        <v>4.5221342714746406E-2</v>
      </c>
      <c r="BM83" s="145">
        <f ca="1">SUM(OFFSET(Data!$A$1,MATCH(($BH83&amp;$BI83),Data!$B:$B,0)-1,MATCH(Weekly!BM$9,Data!$2:$2,0)-1,1,COUNTIF(Data!$2:$2,Weekly!BM$9)))/SUM(OFFSET(Data!$A$1,MATCH(($BH79&amp;$BI79),Data!$B:$B,0)-1,MATCH(Weekly!BM$9,Data!$2:$2,0)-1,1,COUNTIF(Data!$2:$2,Weekly!BM$9)))</f>
        <v>4.4967880085653104E-2</v>
      </c>
      <c r="BN83" s="145">
        <f ca="1">SUM(OFFSET(Data!$A$1,MATCH(($BH83&amp;$BI83),Data!$B:$B,0)-1,MATCH(Weekly!BN$9,Data!$2:$2,0)-1,1,COUNTIF(Data!$2:$2,Weekly!BN$9)))/SUM(OFFSET(Data!$A$1,MATCH(($BH79&amp;$BI79),Data!$B:$B,0)-1,MATCH(Weekly!BN$9,Data!$2:$2,0)-1,1,COUNTIF(Data!$2:$2,Weekly!BN$9)))</f>
        <v>4.6131848284166166E-2</v>
      </c>
      <c r="BO83" s="145">
        <f ca="1">SUM(OFFSET(Data!$A$1,MATCH(($BH83&amp;$BI83),Data!$B:$B,0)-1,MATCH(Weekly!BO$9,Data!$2:$2,0)-1,1,COUNTIF(Data!$2:$2,Weekly!BO$9)))/SUM(OFFSET(Data!$A$1,MATCH(($BH79&amp;$BI79),Data!$B:$B,0)-1,MATCH(Weekly!BO$9,Data!$2:$2,0)-1,1,COUNTIF(Data!$2:$2,Weekly!BO$9)))</f>
        <v>4.3199781956936495E-2</v>
      </c>
      <c r="BP83" s="145">
        <f ca="1">SUM(OFFSET(Data!$A$1,MATCH(($BH83&amp;$BI83),Data!$B:$B,0)-1,MATCH(Weekly!BP$9,Data!$2:$2,0)-1,1,COUNTIF(Data!$2:$2,Weekly!BP$9)))/SUM(OFFSET(Data!$A$1,MATCH(($BH79&amp;$BI79),Data!$B:$B,0)-1,MATCH(Weekly!BP$9,Data!$2:$2,0)-1,1,COUNTIF(Data!$2:$2,Weekly!BP$9)))</f>
        <v>4.2093206385568044E-2</v>
      </c>
      <c r="BQ83" s="145">
        <f ca="1">SUM(OFFSET(Data!$A$1,MATCH(($BH83&amp;$BI83),Data!$B:$B,0)-1,MATCH(Weekly!BQ$9,Data!$2:$2,0)-1,1,COUNTIF(Data!$2:$2,Weekly!BQ$9)))/SUM(OFFSET(Data!$A$1,MATCH(($BH79&amp;$BI79),Data!$B:$B,0)-1,MATCH(Weekly!BQ$9,Data!$2:$2,0)-1,1,COUNTIF(Data!$2:$2,Weekly!BQ$9)))</f>
        <v>4.6384720327421552E-2</v>
      </c>
      <c r="BR83" s="145">
        <f ca="1">SUM(OFFSET(Data!$A$1,MATCH(($BH83&amp;$BI83),Data!$B:$B,0)-1,MATCH(Weekly!BR$9,Data!$2:$2,0)-1,1,COUNTIF(Data!$2:$2,Weekly!BR$9)))/SUM(OFFSET(Data!$A$1,MATCH(($BH79&amp;$BI79),Data!$B:$B,0)-1,MATCH(Weekly!BR$9,Data!$2:$2,0)-1,1,COUNTIF(Data!$2:$2,Weekly!BR$9)))</f>
        <v>4.91405748520077E-2</v>
      </c>
      <c r="BS83" s="145">
        <f ca="1">SUM(OFFSET(Data!$A$1,MATCH(($BH83&amp;$BI83),Data!$B:$B,0)-1,MATCH(Weekly!BS$9,Data!$2:$2,0)-1,1,COUNTIF(Data!$2:$2,Weekly!BS$9)))/SUM(OFFSET(Data!$A$1,MATCH(($BH79&amp;$BI79),Data!$B:$B,0)-1,MATCH(Weekly!BS$9,Data!$2:$2,0)-1,1,COUNTIF(Data!$2:$2,Weekly!BS$9)))</f>
        <v>4.8310126168529775E-2</v>
      </c>
      <c r="BT83" s="145">
        <f ca="1">SUM(OFFSET(Data!$A$1,MATCH(($BH83&amp;$BI83),Data!$B:$B,0)-1,MATCH(Weekly!BT$9,Data!$2:$2,0)-1,1,COUNTIF(Data!$2:$2,Weekly!BT$9)))/SUM(OFFSET(Data!$A$1,MATCH(($BH79&amp;$BI79),Data!$B:$B,0)-1,MATCH(Weekly!BT$9,Data!$2:$2,0)-1,1,COUNTIF(Data!$2:$2,Weekly!BT$9)))</f>
        <v>5.0020726820505734E-2</v>
      </c>
      <c r="BU83" s="145">
        <f ca="1">SUM(OFFSET(Data!$A$1,MATCH(($BH83&amp;$BI83),Data!$B:$B,0)-1,MATCH(Weekly!BU$9,Data!$2:$2,0)-1,1,COUNTIF(Data!$2:$2,Weekly!BU$9)))/SUM(OFFSET(Data!$A$1,MATCH(($BH79&amp;$BI79),Data!$B:$B,0)-1,MATCH(Weekly!BU$9,Data!$2:$2,0)-1,1,COUNTIF(Data!$2:$2,Weekly!BU$9)))</f>
        <v>4.8635634028892455E-2</v>
      </c>
      <c r="BV83" s="13"/>
      <c r="BW83" s="12">
        <f t="shared" ca="1" si="492"/>
        <v>4.4083831021294803E-2</v>
      </c>
      <c r="BX83" s="12">
        <f t="shared" ca="1" si="493"/>
        <v>4.8408794427548474E-2</v>
      </c>
      <c r="BY83" s="12">
        <f t="shared" ca="1" si="544"/>
        <v>4.3249634062536707E-3</v>
      </c>
      <c r="BZ83" s="12">
        <f t="shared" ca="1" si="545"/>
        <v>5.165251698223873E-2</v>
      </c>
      <c r="CA83" s="12">
        <f t="shared" ca="1" si="546"/>
        <v>4.0840108466604547E-2</v>
      </c>
      <c r="CB83" s="43"/>
      <c r="CC83" s="12">
        <f t="shared" ca="1" si="547"/>
        <v>2.67245520616011E-3</v>
      </c>
      <c r="CD83" s="12">
        <f t="shared" ca="1" si="555"/>
        <v>4.649009098626862E-2</v>
      </c>
      <c r="CE83" s="104"/>
      <c r="CF83" s="104"/>
      <c r="CG83" s="1"/>
      <c r="CH83" s="7" t="s">
        <v>70</v>
      </c>
      <c r="CI83" s="7" t="s">
        <v>4</v>
      </c>
      <c r="CJ83" s="145">
        <f ca="1">IFERROR(IFERROR(SUM(OFFSET(Data!$A$1,MATCH(($CH83&amp;$CI83),Data!$B:$B,0)-1,MATCH(Weekly!CK$9,Data!2:2,0)-1,1,COUNTIF(Data!2:2,Weekly!CK$9))),0)/IFERROR(SUM(OFFSET(Data!$A$1,MATCH(($CH79&amp;$CI79),Data!$B:$B,0)-1,MATCH(Weekly!CK$9,Data!2:2,0)-1,1,COUNTIF(Data!2:2,Weekly!CK$9))),0),0)</f>
        <v>3.7037037037037035E-2</v>
      </c>
      <c r="CK83" s="145">
        <f ca="1">IFERROR(IFERROR(SUM(OFFSET(Data!$A$1,MATCH(($CH83&amp;$CI83),Data!$B:$B,0)-1,MATCH(Weekly!CL$9,Data!2:2,0)-1,1,COUNTIF(Data!2:2,Weekly!CL$9))),0)/IFERROR(SUM(OFFSET(Data!$A$1,MATCH(($CH79&amp;$CI79),Data!$B:$B,0)-1,MATCH(Weekly!CL$9,Data!2:2,0)-1,1,COUNTIF(Data!2:2,Weekly!CL$9))),0),0)</f>
        <v>3.4806540391775942E-2</v>
      </c>
      <c r="CL83" s="145">
        <f ca="1">IFERROR(IFERROR(SUM(OFFSET(Data!$A$1,MATCH(($CH83&amp;$CI83),Data!$B:$B,0)-1,MATCH(Weekly!CM$9,Data!2:2,0)-1,1,COUNTIF(Data!2:2,Weekly!CM$9))),0)/IFERROR(SUM(OFFSET(Data!$A$1,MATCH(($CH79&amp;$CI79),Data!$B:$B,0)-1,MATCH(Weekly!CM$9,Data!2:2,0)-1,1,COUNTIF(Data!2:2,Weekly!CM$9))),0),0)</f>
        <v>3.8391224862888484E-2</v>
      </c>
      <c r="CM83" s="145">
        <f ca="1">IFERROR(IFERROR(SUM(OFFSET(Data!$A$1,MATCH(($CH83&amp;$CI83),Data!$B:$B,0)-1,MATCH(Weekly!CN$9,Data!2:2,0)-1,1,COUNTIF(Data!2:2,Weekly!CN$9))),0)/IFERROR(SUM(OFFSET(Data!$A$1,MATCH(($CH79&amp;$CI79),Data!$B:$B,0)-1,MATCH(Weekly!CN$9,Data!2:2,0)-1,1,COUNTIF(Data!2:2,Weekly!CN$9))),0),0)</f>
        <v>4.1659581703791873E-2</v>
      </c>
      <c r="CN83" s="145">
        <f ca="1">IFERROR(IFERROR(SUM(OFFSET(Data!$A$1,MATCH(($CH83&amp;$CI83),Data!$B:$B,0)-1,MATCH(Weekly!CO$9,Data!2:2,0)-1,1,COUNTIF(Data!2:2,Weekly!CO$9))),0)/IFERROR(SUM(OFFSET(Data!$A$1,MATCH(($CH79&amp;$CI79),Data!$B:$B,0)-1,MATCH(Weekly!CO$9,Data!2:2,0)-1,1,COUNTIF(Data!2:2,Weekly!CO$9))),0),0)</f>
        <v>3.5352748793022894E-2</v>
      </c>
      <c r="CO83" s="145">
        <f ca="1">IFERROR(IFERROR(SUM(OFFSET(Data!$A$1,MATCH(($CH83&amp;$CI83),Data!$B:$B,0)-1,MATCH(Weekly!CP$9,Data!2:2,0)-1,1,COUNTIF(Data!2:2,Weekly!CP$9))),0)/IFERROR(SUM(OFFSET(Data!$A$1,MATCH(($CH79&amp;$CI79),Data!$B:$B,0)-1,MATCH(Weekly!CP$9,Data!2:2,0)-1,1,COUNTIF(Data!2:2,Weekly!CP$9))),0),0)</f>
        <v>3.82224984462399E-2</v>
      </c>
      <c r="CP83" s="145">
        <f ca="1">IFERROR(IFERROR(SUM(OFFSET(Data!$A$1,MATCH(($CH83&amp;$CI83),Data!$B:$B,0)-1,MATCH(Weekly!CQ$9,Data!2:2,0)-1,1,COUNTIF(Data!2:2,Weekly!CQ$9))),0)/IFERROR(SUM(OFFSET(Data!$A$1,MATCH(($CH79&amp;$CI79),Data!$B:$B,0)-1,MATCH(Weekly!CQ$9,Data!2:2,0)-1,1,COUNTIF(Data!2:2,Weekly!CQ$9))),0),0)</f>
        <v>3.8351072816354116E-2</v>
      </c>
      <c r="CQ83" s="145">
        <f ca="1">IFERROR(IFERROR(SUM(OFFSET(Data!$A$1,MATCH(($CH83&amp;$CI83),Data!$B:$B,0)-1,MATCH(Weekly!CR$9,Data!2:2,0)-1,1,COUNTIF(Data!2:2,Weekly!CR$9))),0)/IFERROR(SUM(OFFSET(Data!$A$1,MATCH(($CH79&amp;$CI79),Data!$B:$B,0)-1,MATCH(Weekly!CR$9,Data!2:2,0)-1,1,COUNTIF(Data!2:2,Weekly!CR$9))),0),0)</f>
        <v>4.1358223366591569E-2</v>
      </c>
      <c r="CR83" s="145">
        <f ca="1">IFERROR(IFERROR(SUM(OFFSET(Data!$A$1,MATCH(($CH83&amp;$CI83),Data!$B:$B,0)-1,MATCH(Weekly!CS$9,Data!2:2,0)-1,1,COUNTIF(Data!2:2,Weekly!CS$9))),0)/IFERROR(SUM(OFFSET(Data!$A$1,MATCH(($CH79&amp;$CI79),Data!$B:$B,0)-1,MATCH(Weekly!CS$9,Data!2:2,0)-1,1,COUNTIF(Data!2:2,Weekly!CS$9))),0),0)</f>
        <v>4.0673420738974973E-2</v>
      </c>
      <c r="CS83" s="145">
        <f ca="1">IFERROR(IFERROR(SUM(OFFSET(Data!$A$1,MATCH(($CH83&amp;$CI83),Data!$B:$B,0)-1,MATCH(Weekly!CT$9,Data!2:2,0)-1,1,COUNTIF(Data!2:2,Weekly!CT$9))),0)/IFERROR(SUM(OFFSET(Data!$A$1,MATCH(($CH79&amp;$CI79),Data!$B:$B,0)-1,MATCH(Weekly!CT$9,Data!2:2,0)-1,1,COUNTIF(Data!2:2,Weekly!CT$9))),0),0)</f>
        <v>4.3052555795536358E-2</v>
      </c>
      <c r="CT83" s="145">
        <f ca="1">IFERROR(IFERROR(SUM(OFFSET(Data!$A$1,MATCH(($CH83&amp;$CI83),Data!$B:$B,0)-1,MATCH(Weekly!CU$9,Data!2:2,0)-1,1,COUNTIF(Data!2:2,Weekly!CU$9))),0)/IFERROR(SUM(OFFSET(Data!$A$1,MATCH(($CH79&amp;$CI79),Data!$B:$B,0)-1,MATCH(Weekly!CU$9,Data!2:2,0)-1,1,COUNTIF(Data!2:2,Weekly!CU$9))),0),0)</f>
        <v>4.6090815978149541E-2</v>
      </c>
      <c r="CU83" s="145">
        <f ca="1">IFERROR(IFERROR(SUM(OFFSET(Data!$A$1,MATCH(($CH83&amp;$CI83),Data!$B:$B,0)-1,MATCH(Weekly!CV$9,Data!2:2,0)-1,1,COUNTIF(Data!2:2,Weekly!CV$9))),0)/IFERROR(SUM(OFFSET(Data!$A$1,MATCH(($CH79&amp;$CI79),Data!$B:$B,0)-1,MATCH(Weekly!CV$9,Data!2:2,0)-1,1,COUNTIF(Data!2:2,Weekly!CV$9))),0),0)</f>
        <v>4.6090815978149541E-2</v>
      </c>
      <c r="CW83" s="12">
        <f t="shared" ca="1" si="496"/>
        <v>3.7629767741638467E-2</v>
      </c>
      <c r="CX83" s="12">
        <f t="shared" ca="1" si="497"/>
        <v>4.1508902535191725E-2</v>
      </c>
      <c r="CY83" s="12">
        <f t="shared" ca="1" si="549"/>
        <v>3.8791347935532572E-3</v>
      </c>
      <c r="CZ83" s="12">
        <f t="shared" ca="1" si="550"/>
        <v>4.4418253630356667E-2</v>
      </c>
      <c r="DA83" s="12">
        <f t="shared" ca="1" si="551"/>
        <v>3.4720416646473524E-2</v>
      </c>
      <c r="DB83" s="43"/>
      <c r="DC83" s="12">
        <f t="shared" ca="1" si="552"/>
        <v>3.5856545094412819E-3</v>
      </c>
      <c r="DD83" s="12">
        <f t="shared" ca="1" si="556"/>
        <v>4.0853163152563043E-2</v>
      </c>
      <c r="DE83" s="1"/>
    </row>
    <row r="84" spans="4:109" hidden="1" x14ac:dyDescent="0.35">
      <c r="D84" s="111" t="s">
        <v>479</v>
      </c>
      <c r="E84" s="53"/>
      <c r="F84" s="55">
        <f t="shared" ref="F84" ca="1" si="557">AT84</f>
        <v>0.15374200476212707</v>
      </c>
      <c r="G84" s="55">
        <f t="shared" ref="G84" ca="1" si="558">AS84</f>
        <v>0.14821209505202418</v>
      </c>
      <c r="H84" s="55">
        <f t="shared" ref="H84" ca="1" si="559">IFERROR(((F84-G84)/G84),0)</f>
        <v>3.7310785655933341E-2</v>
      </c>
      <c r="I84" s="55">
        <f t="shared" ref="I84" ca="1" si="560">BD84</f>
        <v>0.14686797300244117</v>
      </c>
      <c r="J84" s="55">
        <f t="shared" ref="J84" ca="1" si="561">IFERROR(((F84-I84)/I84),0)</f>
        <v>4.6804157633275452E-2</v>
      </c>
      <c r="K84" s="48"/>
      <c r="L84" s="56"/>
      <c r="M84" s="53"/>
      <c r="N84" s="55">
        <f t="shared" ref="N84" ca="1" si="562">BT84</f>
        <v>0.1526875777255769</v>
      </c>
      <c r="O84" s="55">
        <f t="shared" ref="O84" ca="1" si="563">BS84</f>
        <v>0.14440740014381906</v>
      </c>
      <c r="P84" s="55">
        <f t="shared" ref="P84" ca="1" si="564">IFERROR(((N84-O84)/O84),0)</f>
        <v>5.7339011529266459E-2</v>
      </c>
      <c r="Q84" s="55">
        <f t="shared" ref="Q84" ca="1" si="565">CD84</f>
        <v>0.14403167751827492</v>
      </c>
      <c r="R84" s="48">
        <f t="shared" ref="R84" ca="1" si="566">IFERROR(((N84-Q84)/Q84),0)</f>
        <v>6.0097197758484093E-2</v>
      </c>
      <c r="S84" s="48"/>
      <c r="T84" s="56"/>
      <c r="U84" s="53"/>
      <c r="V84" s="55">
        <f t="shared" ref="V84:V85" ca="1" si="567">CT84</f>
        <v>0.16524411061795835</v>
      </c>
      <c r="W84" s="55">
        <f t="shared" ref="W84:W85" ca="1" si="568">CS84</f>
        <v>0.15593952483801296</v>
      </c>
      <c r="X84" s="78">
        <f t="shared" ref="X84:X85" ca="1" si="569">IFERROR(((V84-W84)/W84),0)</f>
        <v>5.9667911580536227E-2</v>
      </c>
      <c r="Y84" s="55">
        <f t="shared" ref="Y84:Y85" ca="1" si="570">DD84</f>
        <v>0.1578485685827192</v>
      </c>
      <c r="Z84" s="78">
        <f t="shared" ref="Z84:Z85" ca="1" si="571">IFERROR(((V84-Y84)/Y84),0)</f>
        <v>4.685213240539194E-2</v>
      </c>
      <c r="AA84" s="48"/>
      <c r="AB84" s="56"/>
      <c r="AC84" s="46"/>
      <c r="AI84" s="7" t="s">
        <v>71</v>
      </c>
      <c r="AJ84" s="145">
        <f ca="1">(SUM(OFFSET(Data!$A$1,MATCH(($AI84),Data!$C:$C,0)-1,MATCH(Weekly!AJ$9,Data!$2:$2,0)-1,2,COUNTIF(Data!$2:$2,Weekly!AJ$9))))/(SUM(OFFSET(Data!$A$1,MATCH(($AI79),Data!$C:$C,0)-1,MATCH(Weekly!AJ$9,Data!$2:$2,0)-1,2,COUNTIF(Data!$2:$2,Weekly!AJ$9))))</f>
        <v>0.14040663942283438</v>
      </c>
      <c r="AK84" s="145">
        <f ca="1">(SUM(OFFSET(Data!$A$1,MATCH(($AI84),Data!$C:$C,0)-1,MATCH(Weekly!AK$9,Data!$2:$2,0)-1,2,COUNTIF(Data!$2:$2,Weekly!AK$9))))/(SUM(OFFSET(Data!$A$1,MATCH(($AI79),Data!$C:$C,0)-1,MATCH(Weekly!AK$9,Data!$2:$2,0)-1,2,COUNTIF(Data!$2:$2,Weekly!AK$9))))</f>
        <v>0.14848800834202294</v>
      </c>
      <c r="AL84" s="145">
        <f ca="1">(SUM(OFFSET(Data!$A$1,MATCH(($AI84),Data!$C:$C,0)-1,MATCH(Weekly!AL$9,Data!$2:$2,0)-1,2,COUNTIF(Data!$2:$2,Weekly!AL$9))))/(SUM(OFFSET(Data!$A$1,MATCH(($AI79),Data!$C:$C,0)-1,MATCH(Weekly!AL$9,Data!$2:$2,0)-1,2,COUNTIF(Data!$2:$2,Weekly!AL$9))))</f>
        <v>0.13894354472529136</v>
      </c>
      <c r="AM84" s="145">
        <f ca="1">(SUM(OFFSET(Data!$A$1,MATCH(($AI84),Data!$C:$C,0)-1,MATCH(Weekly!AM$9,Data!$2:$2,0)-1,2,COUNTIF(Data!$2:$2,Weekly!AM$9))))/(SUM(OFFSET(Data!$A$1,MATCH(($AI79),Data!$C:$C,0)-1,MATCH(Weekly!AM$9,Data!$2:$2,0)-1,2,COUNTIF(Data!$2:$2,Weekly!AM$9))))</f>
        <v>0.14609571788413098</v>
      </c>
      <c r="AN84" s="145">
        <f ca="1">(SUM(OFFSET(Data!$A$1,MATCH(($AI84),Data!$C:$C,0)-1,MATCH(Weekly!AN$9,Data!$2:$2,0)-1,2,COUNTIF(Data!$2:$2,Weekly!AN$9))))/(SUM(OFFSET(Data!$A$1,MATCH(($AI79),Data!$C:$C,0)-1,MATCH(Weekly!AN$9,Data!$2:$2,0)-1,2,COUNTIF(Data!$2:$2,Weekly!AN$9))))</f>
        <v>0.14439981219677606</v>
      </c>
      <c r="AO84" s="145">
        <f ca="1">(SUM(OFFSET(Data!$A$1,MATCH(($AI84),Data!$C:$C,0)-1,MATCH(Weekly!AO$9,Data!$2:$2,0)-1,2,COUNTIF(Data!$2:$2,Weekly!AO$9))))/(SUM(OFFSET(Data!$A$1,MATCH(($AI79),Data!$C:$C,0)-1,MATCH(Weekly!AO$9,Data!$2:$2,0)-1,2,COUNTIF(Data!$2:$2,Weekly!AO$9))))</f>
        <v>0.14011470825235817</v>
      </c>
      <c r="AP84" s="145">
        <f ca="1">(SUM(OFFSET(Data!$A$1,MATCH(($AI84),Data!$C:$C,0)-1,MATCH(Weekly!AP$9,Data!$2:$2,0)-1,2,COUNTIF(Data!$2:$2,Weekly!AP$9))))/(SUM(OFFSET(Data!$A$1,MATCH(($AI79),Data!$C:$C,0)-1,MATCH(Weekly!AP$9,Data!$2:$2,0)-1,2,COUNTIF(Data!$2:$2,Weekly!AP$9))))</f>
        <v>0.13883851997059543</v>
      </c>
      <c r="AQ84" s="145">
        <f ca="1">(SUM(OFFSET(Data!$A$1,MATCH(($AI84),Data!$C:$C,0)-1,MATCH(Weekly!AQ$9,Data!$2:$2,0)-1,2,COUNTIF(Data!$2:$2,Weekly!AQ$9))))/(SUM(OFFSET(Data!$A$1,MATCH(($AI79),Data!$C:$C,0)-1,MATCH(Weekly!AQ$9,Data!$2:$2,0)-1,2,COUNTIF(Data!$2:$2,Weekly!AQ$9))))</f>
        <v>0.14853764453513316</v>
      </c>
      <c r="AR84" s="145">
        <f ca="1">(SUM(OFFSET(Data!$A$1,MATCH(($AI84),Data!$C:$C,0)-1,MATCH(Weekly!AR$9,Data!$2:$2,0)-1,2,COUNTIF(Data!$2:$2,Weekly!AR$9))))/(SUM(OFFSET(Data!$A$1,MATCH(($AI79),Data!$C:$C,0)-1,MATCH(Weekly!AR$9,Data!$2:$2,0)-1,2,COUNTIF(Data!$2:$2,Weekly!AR$9))))</f>
        <v>0.15191499876451692</v>
      </c>
      <c r="AS84" s="145">
        <f ca="1">(SUM(OFFSET(Data!$A$1,MATCH(($AI84),Data!$C:$C,0)-1,MATCH(Weekly!AS$9,Data!$2:$2,0)-1,2,COUNTIF(Data!$2:$2,Weekly!AS$9))))/(SUM(OFFSET(Data!$A$1,MATCH(($AI79),Data!$C:$C,0)-1,MATCH(Weekly!AS$9,Data!$2:$2,0)-1,2,COUNTIF(Data!$2:$2,Weekly!AS$9))))</f>
        <v>0.14821209505202418</v>
      </c>
      <c r="AT84" s="145">
        <f ca="1">(SUM(OFFSET(Data!$A$1,MATCH(($AI84),Data!$C:$C,0)-1,MATCH(Weekly!AT$9,Data!$2:$2,0)-1,2,COUNTIF(Data!$2:$2,Weekly!AT$9))))/(SUM(OFFSET(Data!$A$1,MATCH(($AI79),Data!$C:$C,0)-1,MATCH(Weekly!AT$9,Data!$2:$2,0)-1,2,COUNTIF(Data!$2:$2,Weekly!AT$9))))</f>
        <v>0.15374200476212707</v>
      </c>
      <c r="AU84" s="145">
        <f ca="1">(SUM(OFFSET(Data!$A$1,MATCH(($AI84),Data!$C:$C,0)-1,MATCH(Weekly!AU$9,Data!$2:$2,0)-1,2,COUNTIF(Data!$2:$2,Weekly!AU$9))))/(SUM(OFFSET(Data!$A$1,MATCH(($AI79),Data!$C:$C,0)-1,MATCH(Weekly!AU$9,Data!$2:$2,0)-1,2,COUNTIF(Data!$2:$2,Weekly!AU$9))))</f>
        <v>0.15733158641773121</v>
      </c>
      <c r="AV84" s="14"/>
      <c r="AW84" s="12">
        <f t="shared" ca="1" si="489"/>
        <v>0.14026067383759627</v>
      </c>
      <c r="AX84" s="12">
        <f t="shared" ca="1" si="490"/>
        <v>0.14851282643857805</v>
      </c>
      <c r="AY84" s="12">
        <f t="shared" ref="AY84" ca="1" si="572">AX84-AW84</f>
        <v>8.2521526009817769E-3</v>
      </c>
      <c r="AZ84" s="12">
        <f t="shared" ref="AZ84" ca="1" si="573">AX84+(0.75*AY84)</f>
        <v>0.15470194088931438</v>
      </c>
      <c r="BA84" s="12">
        <f t="shared" ref="BA84" ca="1" si="574">AW84-(0.75*AY84)</f>
        <v>0.13407155938685994</v>
      </c>
      <c r="BB84" s="14"/>
      <c r="BC84" s="12">
        <f t="shared" ref="BC84" ca="1" si="575">_xlfn.STDEV.P(AJ84:AU84)</f>
        <v>5.8332516434212237E-3</v>
      </c>
      <c r="BD84" s="12">
        <f ca="1">SUMPRODUCT(AP84:AS84,AP$79:AS$79)/SUM(AP$79:AS$79)</f>
        <v>0.14686797300244117</v>
      </c>
      <c r="BE84" s="104"/>
      <c r="BF84" s="104"/>
      <c r="BG84" s="1"/>
      <c r="BH84" s="18" t="s">
        <v>71</v>
      </c>
      <c r="BI84" s="7" t="s">
        <v>3</v>
      </c>
      <c r="BJ84" s="145">
        <f ca="1">SUM(OFFSET(Data!$A$1,MATCH(($BH84&amp;$BI84),Data!$B:$B,0)-1,MATCH(Weekly!BJ$9,Data!$2:$2,0)-1,1,COUNTIF(Data!$2:$2,Weekly!BJ$9)))/SUM(OFFSET(Data!$A$1,MATCH(($BH79&amp;$BI79),Data!$B:$B,0)-1,MATCH(Weekly!BJ$9,Data!$2:$2,0)-1,1,COUNTIF(Data!$2:$2,Weekly!BJ$9)))</f>
        <v>0.14255060439167441</v>
      </c>
      <c r="BK84" s="145">
        <f ca="1">SUM(OFFSET(Data!$A$1,MATCH(($BH84&amp;$BI84),Data!$B:$B,0)-1,MATCH(Weekly!BK$9,Data!$2:$2,0)-1,1,COUNTIF(Data!$2:$2,Weekly!BK$9)))/SUM(OFFSET(Data!$A$1,MATCH(($BH79&amp;$BI79),Data!$B:$B,0)-1,MATCH(Weekly!BK$9,Data!$2:$2,0)-1,1,COUNTIF(Data!$2:$2,Weekly!BK$9)))</f>
        <v>0.15176667681998171</v>
      </c>
      <c r="BL84" s="145">
        <f ca="1">SUM(OFFSET(Data!$A$1,MATCH(($BH84&amp;$BI84),Data!$B:$B,0)-1,MATCH(Weekly!BL$9,Data!$2:$2,0)-1,1,COUNTIF(Data!$2:$2,Weekly!BL$9)))/SUM(OFFSET(Data!$A$1,MATCH(($BH79&amp;$BI79),Data!$B:$B,0)-1,MATCH(Weekly!BL$9,Data!$2:$2,0)-1,1,COUNTIF(Data!$2:$2,Weekly!BL$9)))</f>
        <v>0.14182058047493404</v>
      </c>
      <c r="BM84" s="145">
        <f ca="1">SUM(OFFSET(Data!$A$1,MATCH(($BH84&amp;$BI84),Data!$B:$B,0)-1,MATCH(Weekly!BM$9,Data!$2:$2,0)-1,1,COUNTIF(Data!$2:$2,Weekly!BM$9)))/SUM(OFFSET(Data!$A$1,MATCH(($BH79&amp;$BI79),Data!$B:$B,0)-1,MATCH(Weekly!BM$9,Data!$2:$2,0)-1,1,COUNTIF(Data!$2:$2,Weekly!BM$9)))</f>
        <v>0.1453339780341231</v>
      </c>
      <c r="BN84" s="145">
        <f ca="1">SUM(OFFSET(Data!$A$1,MATCH(($BH84&amp;$BI84),Data!$B:$B,0)-1,MATCH(Weekly!BN$9,Data!$2:$2,0)-1,1,COUNTIF(Data!$2:$2,Weekly!BN$9)))/SUM(OFFSET(Data!$A$1,MATCH(($BH79&amp;$BI79),Data!$B:$B,0)-1,MATCH(Weekly!BN$9,Data!$2:$2,0)-1,1,COUNTIF(Data!$2:$2,Weekly!BN$9)))</f>
        <v>0.14539434075857918</v>
      </c>
      <c r="BO84" s="145">
        <f ca="1">SUM(OFFSET(Data!$A$1,MATCH(($BH84&amp;$BI84),Data!$B:$B,0)-1,MATCH(Weekly!BO$9,Data!$2:$2,0)-1,1,COUNTIF(Data!$2:$2,Weekly!BO$9)))/SUM(OFFSET(Data!$A$1,MATCH(($BH79&amp;$BI79),Data!$B:$B,0)-1,MATCH(Weekly!BO$9,Data!$2:$2,0)-1,1,COUNTIF(Data!$2:$2,Weekly!BO$9)))</f>
        <v>0.13838920686835651</v>
      </c>
      <c r="BP84" s="145">
        <f ca="1">SUM(OFFSET(Data!$A$1,MATCH(($BH84&amp;$BI84),Data!$B:$B,0)-1,MATCH(Weekly!BP$9,Data!$2:$2,0)-1,1,COUNTIF(Data!$2:$2,Weekly!BP$9)))/SUM(OFFSET(Data!$A$1,MATCH(($BH79&amp;$BI79),Data!$B:$B,0)-1,MATCH(Weekly!BP$9,Data!$2:$2,0)-1,1,COUNTIF(Data!$2:$2,Weekly!BP$9)))</f>
        <v>0.1393084687522371</v>
      </c>
      <c r="BQ84" s="145">
        <f ca="1">SUM(OFFSET(Data!$A$1,MATCH(($BH84&amp;$BI84),Data!$B:$B,0)-1,MATCH(Weekly!BQ$9,Data!$2:$2,0)-1,1,COUNTIF(Data!$2:$2,Weekly!BQ$9)))/SUM(OFFSET(Data!$A$1,MATCH(($BH79&amp;$BI79),Data!$B:$B,0)-1,MATCH(Weekly!BQ$9,Data!$2:$2,0)-1,1,COUNTIF(Data!$2:$2,Weekly!BQ$9)))</f>
        <v>0.14188267394270124</v>
      </c>
      <c r="BR84" s="145">
        <f ca="1">SUM(OFFSET(Data!$A$1,MATCH(($BH84&amp;$BI84),Data!$B:$B,0)-1,MATCH(Weekly!BR$9,Data!$2:$2,0)-1,1,COUNTIF(Data!$2:$2,Weekly!BR$9)))/SUM(OFFSET(Data!$A$1,MATCH(($BH79&amp;$BI79),Data!$B:$B,0)-1,MATCH(Weekly!BR$9,Data!$2:$2,0)-1,1,COUNTIF(Data!$2:$2,Weekly!BR$9)))</f>
        <v>0.15048855288495827</v>
      </c>
      <c r="BS84" s="145">
        <f ca="1">SUM(OFFSET(Data!$A$1,MATCH(($BH84&amp;$BI84),Data!$B:$B,0)-1,MATCH(Weekly!BS$9,Data!$2:$2,0)-1,1,COUNTIF(Data!$2:$2,Weekly!BS$9)))/SUM(OFFSET(Data!$A$1,MATCH(($BH79&amp;$BI79),Data!$B:$B,0)-1,MATCH(Weekly!BS$9,Data!$2:$2,0)-1,1,COUNTIF(Data!$2:$2,Weekly!BS$9)))</f>
        <v>0.14440740014381906</v>
      </c>
      <c r="BT84" s="145">
        <f ca="1">SUM(OFFSET(Data!$A$1,MATCH(($BH84&amp;$BI84),Data!$B:$B,0)-1,MATCH(Weekly!BT$9,Data!$2:$2,0)-1,1,COUNTIF(Data!$2:$2,Weekly!BT$9)))/SUM(OFFSET(Data!$A$1,MATCH(($BH79&amp;$BI79),Data!$B:$B,0)-1,MATCH(Weekly!BT$9,Data!$2:$2,0)-1,1,COUNTIF(Data!$2:$2,Weekly!BT$9)))</f>
        <v>0.1526875777255769</v>
      </c>
      <c r="BU84" s="145">
        <f ca="1">SUM(OFFSET(Data!$A$1,MATCH(($BH84&amp;$BI84),Data!$B:$B,0)-1,MATCH(Weekly!BU$9,Data!$2:$2,0)-1,1,COUNTIF(Data!$2:$2,Weekly!BU$9)))/SUM(OFFSET(Data!$A$1,MATCH(($BH79&amp;$BI79),Data!$B:$B,0)-1,MATCH(Weekly!BU$9,Data!$2:$2,0)-1,1,COUNTIF(Data!$2:$2,Weekly!BU$9)))</f>
        <v>0.15361155698234349</v>
      </c>
      <c r="BV84" s="13"/>
      <c r="BW84" s="12">
        <f t="shared" ca="1" si="492"/>
        <v>0.14185162720881764</v>
      </c>
      <c r="BX84" s="12">
        <f t="shared" ca="1" si="493"/>
        <v>0.14794144682176874</v>
      </c>
      <c r="BY84" s="12">
        <f t="shared" ref="BY84" ca="1" si="576">BX84-BW84</f>
        <v>6.0898196129511029E-3</v>
      </c>
      <c r="BZ84" s="12">
        <f t="shared" ref="BZ84" ca="1" si="577">BX84+(0.75*BY84)</f>
        <v>0.15250881153148207</v>
      </c>
      <c r="CA84" s="12">
        <f t="shared" ref="CA84" ca="1" si="578">BW84-(0.75*BY84)</f>
        <v>0.1372842624991043</v>
      </c>
      <c r="CB84" s="43"/>
      <c r="CC84" s="12">
        <f t="shared" ca="1" si="547"/>
        <v>5.0567117347029272E-3</v>
      </c>
      <c r="CD84" s="12">
        <f ca="1">SUMPRODUCT(BP84:BS84,BP$79:BS$79)/SUM(BP$79:BS$79)</f>
        <v>0.14403167751827492</v>
      </c>
      <c r="CE84" s="104"/>
      <c r="CF84" s="104"/>
      <c r="CG84" s="1"/>
      <c r="CH84" s="7" t="s">
        <v>71</v>
      </c>
      <c r="CI84" s="7" t="s">
        <v>4</v>
      </c>
      <c r="CJ84" s="145">
        <f ca="1">IFERROR(IFERROR(SUM(OFFSET(Data!$A$1,MATCH(($CH84&amp;$CI84),Data!$B:$B,0)-1,MATCH(Weekly!CK$9,Data!2:2,0)-1,1,COUNTIF(Data!2:2,Weekly!CK$9))),0)/IFERROR(SUM(OFFSET(Data!$A$1,MATCH(($CH79&amp;$CI79),Data!$B:$B,0)-1,MATCH(Weekly!CK$9,Data!2:2,0)-1,1,COUNTIF(Data!2:2,Weekly!CK$9))),0),0)</f>
        <v>0.14136904761904762</v>
      </c>
      <c r="CK84" s="145">
        <f ca="1">IFERROR(IFERROR(SUM(OFFSET(Data!$A$1,MATCH(($CH84&amp;$CI84),Data!$B:$B,0)-1,MATCH(Weekly!CL$9,Data!2:2,0)-1,1,COUNTIF(Data!2:2,Weekly!CL$9))),0)/IFERROR(SUM(OFFSET(Data!$A$1,MATCH(($CH79&amp;$CI79),Data!$B:$B,0)-1,MATCH(Weekly!CL$9,Data!2:2,0)-1,1,COUNTIF(Data!2:2,Weekly!CL$9))),0),0)</f>
        <v>0.13258863525983486</v>
      </c>
      <c r="CL84" s="145">
        <f ca="1">IFERROR(IFERROR(SUM(OFFSET(Data!$A$1,MATCH(($CH84&amp;$CI84),Data!$B:$B,0)-1,MATCH(Weekly!CM$9,Data!2:2,0)-1,1,COUNTIF(Data!2:2,Weekly!CM$9))),0)/IFERROR(SUM(OFFSET(Data!$A$1,MATCH(($CH79&amp;$CI79),Data!$B:$B,0)-1,MATCH(Weekly!CM$9,Data!2:2,0)-1,1,COUNTIF(Data!2:2,Weekly!CM$9))),0),0)</f>
        <v>0.147775746496039</v>
      </c>
      <c r="CM84" s="145">
        <f ca="1">IFERROR(IFERROR(SUM(OFFSET(Data!$A$1,MATCH(($CH84&amp;$CI84),Data!$B:$B,0)-1,MATCH(Weekly!CN$9,Data!2:2,0)-1,1,COUNTIF(Data!2:2,Weekly!CN$9))),0)/IFERROR(SUM(OFFSET(Data!$A$1,MATCH(($CH79&amp;$CI79),Data!$B:$B,0)-1,MATCH(Weekly!CN$9,Data!2:2,0)-1,1,COUNTIF(Data!2:2,Weekly!CN$9))),0),0)</f>
        <v>0.14215269511987758</v>
      </c>
      <c r="CN84" s="145">
        <f ca="1">IFERROR(IFERROR(SUM(OFFSET(Data!$A$1,MATCH(($CH84&amp;$CI84),Data!$B:$B,0)-1,MATCH(Weekly!CO$9,Data!2:2,0)-1,1,COUNTIF(Data!2:2,Weekly!CO$9))),0)/IFERROR(SUM(OFFSET(Data!$A$1,MATCH(($CH79&amp;$CI79),Data!$B:$B,0)-1,MATCH(Weekly!CO$9,Data!2:2,0)-1,1,COUNTIF(Data!2:2,Weekly!CO$9))),0),0)</f>
        <v>0.14405855785703162</v>
      </c>
      <c r="CO84" s="145">
        <f ca="1">IFERROR(IFERROR(SUM(OFFSET(Data!$A$1,MATCH(($CH84&amp;$CI84),Data!$B:$B,0)-1,MATCH(Weekly!CP$9,Data!2:2,0)-1,1,COUNTIF(Data!2:2,Weekly!CP$9))),0)/IFERROR(SUM(OFFSET(Data!$A$1,MATCH(($CH79&amp;$CI79),Data!$B:$B,0)-1,MATCH(Weekly!CP$9,Data!2:2,0)-1,1,COUNTIF(Data!2:2,Weekly!CP$9))),0),0)</f>
        <v>0.13781852082038534</v>
      </c>
      <c r="CP84" s="145">
        <f ca="1">IFERROR(IFERROR(SUM(OFFSET(Data!$A$1,MATCH(($CH84&amp;$CI84),Data!$B:$B,0)-1,MATCH(Weekly!CQ$9,Data!2:2,0)-1,1,COUNTIF(Data!2:2,Weekly!CQ$9))),0)/IFERROR(SUM(OFFSET(Data!$A$1,MATCH(($CH79&amp;$CI79),Data!$B:$B,0)-1,MATCH(Weekly!CQ$9,Data!2:2,0)-1,1,COUNTIF(Data!2:2,Weekly!CQ$9))),0),0)</f>
        <v>0.1633721912485217</v>
      </c>
      <c r="CQ84" s="145">
        <f ca="1">IFERROR(IFERROR(SUM(OFFSET(Data!$A$1,MATCH(($CH84&amp;$CI84),Data!$B:$B,0)-1,MATCH(Weekly!CR$9,Data!2:2,0)-1,1,COUNTIF(Data!2:2,Weekly!CR$9))),0)/IFERROR(SUM(OFFSET(Data!$A$1,MATCH(($CH79&amp;$CI79),Data!$B:$B,0)-1,MATCH(Weekly!CR$9,Data!2:2,0)-1,1,COUNTIF(Data!2:2,Weekly!CR$9))),0),0)</f>
        <v>0.15513356935951078</v>
      </c>
      <c r="CR84" s="145">
        <f ca="1">IFERROR(IFERROR(SUM(OFFSET(Data!$A$1,MATCH(($CH84&amp;$CI84),Data!$B:$B,0)-1,MATCH(Weekly!CS$9,Data!2:2,0)-1,1,COUNTIF(Data!2:2,Weekly!CS$9))),0)/IFERROR(SUM(OFFSET(Data!$A$1,MATCH(($CH79&amp;$CI79),Data!$B:$B,0)-1,MATCH(Weekly!CS$9,Data!2:2,0)-1,1,COUNTIF(Data!2:2,Weekly!CS$9))),0),0)</f>
        <v>0.15688319427890346</v>
      </c>
      <c r="CS84" s="145">
        <f ca="1">IFERROR(IFERROR(SUM(OFFSET(Data!$A$1,MATCH(($CH84&amp;$CI84),Data!$B:$B,0)-1,MATCH(Weekly!CT$9,Data!2:2,0)-1,1,COUNTIF(Data!2:2,Weekly!CT$9))),0)/IFERROR(SUM(OFFSET(Data!$A$1,MATCH(($CH79&amp;$CI79),Data!$B:$B,0)-1,MATCH(Weekly!CT$9,Data!2:2,0)-1,1,COUNTIF(Data!2:2,Weekly!CT$9))),0),0)</f>
        <v>0.15593952483801296</v>
      </c>
      <c r="CT84" s="145">
        <f ca="1">IFERROR(IFERROR(SUM(OFFSET(Data!$A$1,MATCH(($CH84&amp;$CI84),Data!$B:$B,0)-1,MATCH(Weekly!CU$9,Data!2:2,0)-1,1,COUNTIF(Data!2:2,Weekly!CU$9))),0)/IFERROR(SUM(OFFSET(Data!$A$1,MATCH(($CH79&amp;$CI79),Data!$B:$B,0)-1,MATCH(Weekly!CU$9,Data!2:2,0)-1,1,COUNTIF(Data!2:2,Weekly!CU$9))),0),0)</f>
        <v>0.16524411061795835</v>
      </c>
      <c r="CU84" s="145">
        <f ca="1">IFERROR(IFERROR(SUM(OFFSET(Data!$A$1,MATCH(($CH84&amp;$CI84),Data!$B:$B,0)-1,MATCH(Weekly!CV$9,Data!2:2,0)-1,1,COUNTIF(Data!2:2,Weekly!CV$9))),0)/IFERROR(SUM(OFFSET(Data!$A$1,MATCH(($CH79&amp;$CI79),Data!$B:$B,0)-1,MATCH(Weekly!CV$9,Data!2:2,0)-1,1,COUNTIF(Data!2:2,Weekly!CV$9))),0),0)</f>
        <v>0.16524411061795835</v>
      </c>
      <c r="CW84" s="12">
        <f t="shared" ca="1" si="496"/>
        <v>0.14176087136946258</v>
      </c>
      <c r="CX84" s="12">
        <f t="shared" ca="1" si="497"/>
        <v>0.1564113595584582</v>
      </c>
      <c r="CY84" s="12">
        <f t="shared" ref="CY84" ca="1" si="579">CX84-CW84</f>
        <v>1.4650488188995614E-2</v>
      </c>
      <c r="CZ84" s="12">
        <f t="shared" ref="CZ84" ca="1" si="580">CX84+(0.75*CY84)</f>
        <v>0.16739922570020491</v>
      </c>
      <c r="DA84" s="12">
        <f t="shared" ref="DA84" ca="1" si="581">CW84-(0.75*CY84)</f>
        <v>0.13077300522771587</v>
      </c>
      <c r="DB84" s="43"/>
      <c r="DC84" s="12">
        <f t="shared" ref="DC84" ca="1" si="582">_xlfn.STDEV.P(CJ84:CU84)</f>
        <v>1.0706963797655874E-2</v>
      </c>
      <c r="DD84" s="12">
        <f ca="1">SUMPRODUCT(CP84:CS84,CP$79:CS$79)/SUM(CP$79:CS$79)</f>
        <v>0.1578485685827192</v>
      </c>
      <c r="DE84" s="1"/>
    </row>
    <row r="85" spans="4:109" x14ac:dyDescent="0.35">
      <c r="D85" s="59" t="s">
        <v>544</v>
      </c>
      <c r="E85" s="53" t="str">
        <f ca="1">VLOOKUP($D85,'Metric Nature'!$C:$D,2,0)&amp;IF(($F85&lt;(BA85)),"Below",IF(($F85&gt;(AZ85)),"Above","Within"))</f>
        <v>PositiveWithin</v>
      </c>
      <c r="F85" s="55">
        <f t="shared" ca="1" si="464"/>
        <v>0.17317771041672569</v>
      </c>
      <c r="G85" s="55">
        <f t="shared" ca="1" si="465"/>
        <v>0.16543586669210017</v>
      </c>
      <c r="H85" s="55">
        <f t="shared" ca="1" si="499"/>
        <v>4.6796646213569902E-2</v>
      </c>
      <c r="I85" s="55">
        <f t="shared" ca="1" si="500"/>
        <v>0.17357338676426975</v>
      </c>
      <c r="J85" s="55">
        <f t="shared" ca="1" si="501"/>
        <v>-2.27959109930504E-3</v>
      </c>
      <c r="K85" s="48">
        <f t="shared" ref="K85:K89" ca="1" si="583">BC85</f>
        <v>4.7516205210362704E-3</v>
      </c>
      <c r="L85" s="56"/>
      <c r="M85" s="53" t="str">
        <f ca="1">VLOOKUP($D85,'Metric Nature'!$C:$D,2,0)&amp;IF(($N85&lt;(CA85)),"Below",IF(($N85&gt;(BZ85)),"Above","Within"))</f>
        <v>PositiveWithin</v>
      </c>
      <c r="N85" s="55">
        <f t="shared" ca="1" si="467"/>
        <v>0.17684237681657924</v>
      </c>
      <c r="O85" s="55">
        <f t="shared" ca="1" si="468"/>
        <v>0.1673222758424916</v>
      </c>
      <c r="P85" s="55">
        <f t="shared" ca="1" si="502"/>
        <v>5.6896793485222315E-2</v>
      </c>
      <c r="Q85" s="55">
        <f t="shared" ca="1" si="503"/>
        <v>0.17563711926269662</v>
      </c>
      <c r="R85" s="48">
        <f t="shared" ca="1" si="504"/>
        <v>6.8622029269333664E-3</v>
      </c>
      <c r="S85" s="48">
        <f t="shared" ref="S85:S89" ca="1" si="584">CC85</f>
        <v>5.4071537238945455E-3</v>
      </c>
      <c r="T85" s="56"/>
      <c r="U85" s="53" t="str">
        <f ca="1">VLOOKUP($D85,'Metric Nature'!$C:$D,2,0)&amp;IF(($V85&lt;(DA85)),"Below",IF(($V85&gt;(CZ85)),"Above","Within"))</f>
        <v>PositiveWithin</v>
      </c>
      <c r="V85" s="55">
        <f t="shared" ca="1" si="567"/>
        <v>0.16609916119923596</v>
      </c>
      <c r="W85" s="55">
        <f t="shared" ca="1" si="568"/>
        <v>0.16157168964944343</v>
      </c>
      <c r="X85" s="78">
        <f t="shared" ca="1" si="569"/>
        <v>2.8021440882469089E-2</v>
      </c>
      <c r="Y85" s="55">
        <f t="shared" ca="1" si="570"/>
        <v>0.1693484394286722</v>
      </c>
      <c r="Z85" s="78">
        <f t="shared" ca="1" si="571"/>
        <v>-1.9186939309262453E-2</v>
      </c>
      <c r="AA85" s="48">
        <f t="shared" ref="AA85:AA89" ca="1" si="585">DC85</f>
        <v>4.71590612515373E-3</v>
      </c>
      <c r="AB85" s="56"/>
      <c r="AC85" s="46" t="s">
        <v>545</v>
      </c>
      <c r="AI85" s="7" t="s">
        <v>72</v>
      </c>
      <c r="AJ85" s="145">
        <f ca="1">(SUM(OFFSET(Data!$A$1,MATCH(($AI85),Data!$C:$C,0)-1,MATCH(Weekly!AJ$9,Data!$2:$2,0)-1,2,COUNTIF(Data!$2:$2,Weekly!AJ$9))))/AJ$72</f>
        <v>0.16982645905146795</v>
      </c>
      <c r="AK85" s="145">
        <f ca="1">(SUM(OFFSET(Data!$A$1,MATCH(($AI85),Data!$C:$C,0)-1,MATCH(Weekly!AK$9,Data!$2:$2,0)-1,2,COUNTIF(Data!$2:$2,Weekly!AK$9))))/AK$72</f>
        <v>0.17217443790553796</v>
      </c>
      <c r="AL85" s="145">
        <f ca="1">(SUM(OFFSET(Data!$A$1,MATCH(($AI85),Data!$C:$C,0)-1,MATCH(Weekly!AL$9,Data!$2:$2,0)-1,2,COUNTIF(Data!$2:$2,Weekly!AL$9))))/AL$72</f>
        <v>0.17446247828951308</v>
      </c>
      <c r="AM85" s="145">
        <f ca="1">(SUM(OFFSET(Data!$A$1,MATCH(($AI85),Data!$C:$C,0)-1,MATCH(Weekly!AM$9,Data!$2:$2,0)-1,2,COUNTIF(Data!$2:$2,Weekly!AM$9))))/AM$72</f>
        <v>0.18089487450609382</v>
      </c>
      <c r="AN85" s="145">
        <f ca="1">(SUM(OFFSET(Data!$A$1,MATCH(($AI85),Data!$C:$C,0)-1,MATCH(Weekly!AN$9,Data!$2:$2,0)-1,2,COUNTIF(Data!$2:$2,Weekly!AN$9))))/AN$72</f>
        <v>0.17389141115741027</v>
      </c>
      <c r="AO85" s="145">
        <f ca="1">(SUM(OFFSET(Data!$A$1,MATCH(($AI85),Data!$C:$C,0)-1,MATCH(Weekly!AO$9,Data!$2:$2,0)-1,2,COUNTIF(Data!$2:$2,Weekly!AO$9))))/AO$72</f>
        <v>0.16467569493941553</v>
      </c>
      <c r="AP85" s="145">
        <f ca="1">(SUM(OFFSET(Data!$A$1,MATCH(($AI85),Data!$C:$C,0)-1,MATCH(Weekly!AP$9,Data!$2:$2,0)-1,2,COUNTIF(Data!$2:$2,Weekly!AP$9))))/AP$72</f>
        <v>0.17334843995119401</v>
      </c>
      <c r="AQ85" s="145">
        <f ca="1">(SUM(OFFSET(Data!$A$1,MATCH(($AI85),Data!$C:$C,0)-1,MATCH(Weekly!AQ$9,Data!$2:$2,0)-1,2,COUNTIF(Data!$2:$2,Weekly!AQ$9))))/AQ$72</f>
        <v>0.18061339250433145</v>
      </c>
      <c r="AR85" s="145">
        <f ca="1">(SUM(OFFSET(Data!$A$1,MATCH(($AI85),Data!$C:$C,0)-1,MATCH(Weekly!AR$9,Data!$2:$2,0)-1,2,COUNTIF(Data!$2:$2,Weekly!AR$9))))/AR$72</f>
        <v>0.17575739869701132</v>
      </c>
      <c r="AS85" s="145">
        <f ca="1">(SUM(OFFSET(Data!$A$1,MATCH(($AI85),Data!$C:$C,0)-1,MATCH(Weekly!AS$9,Data!$2:$2,0)-1,2,COUNTIF(Data!$2:$2,Weekly!AS$9))))/AS$72</f>
        <v>0.16543586669210017</v>
      </c>
      <c r="AT85" s="145">
        <f ca="1">(SUM(OFFSET(Data!$A$1,MATCH(($AI85),Data!$C:$C,0)-1,MATCH(Weekly!AT$9,Data!$2:$2,0)-1,2,COUNTIF(Data!$2:$2,Weekly!AT$9))))/AT$72</f>
        <v>0.17317771041672569</v>
      </c>
      <c r="AU85" s="145">
        <f ca="1">(SUM(OFFSET(Data!$A$1,MATCH(($AI85),Data!$C:$C,0)-1,MATCH(Weekly!AU$9,Data!$2:$2,0)-1,2,COUNTIF(Data!$2:$2,Weekly!AU$9))))/AU$72</f>
        <v>0.17135634936473093</v>
      </c>
      <c r="AV85" s="14"/>
      <c r="AW85" s="12">
        <f t="shared" ca="1" si="489"/>
        <v>0.17100044847850296</v>
      </c>
      <c r="AX85" s="12">
        <f t="shared" ca="1" si="490"/>
        <v>0.1751099384932622</v>
      </c>
      <c r="AY85" s="12">
        <f t="shared" ca="1" si="508"/>
        <v>4.1094900147592428E-3</v>
      </c>
      <c r="AZ85" s="12">
        <f t="shared" ca="1" si="509"/>
        <v>0.17819205600433163</v>
      </c>
      <c r="BA85" s="12">
        <f t="shared" ca="1" si="510"/>
        <v>0.16791833096743353</v>
      </c>
      <c r="BB85" s="14"/>
      <c r="BC85" s="12">
        <f t="shared" ca="1" si="491"/>
        <v>4.7516205210362704E-3</v>
      </c>
      <c r="BD85" s="12">
        <f t="shared" ca="1" si="518"/>
        <v>0.17357338676426975</v>
      </c>
      <c r="BE85" s="155"/>
      <c r="BF85" s="104"/>
      <c r="BG85" s="157"/>
      <c r="BH85" s="7" t="s">
        <v>72</v>
      </c>
      <c r="BI85" s="7" t="s">
        <v>3</v>
      </c>
      <c r="BJ85" s="145">
        <f ca="1">(SUM(OFFSET(Data!$A$1,MATCH(($BH85&amp;$BI85),Data!$B:$B,0)-1,MATCH(Weekly!BJ$9,Data!$2:$2,0)-1,1,COUNTIF(Data!$2:$2,Weekly!BJ$9))))/BJ$72</f>
        <v>0.17269180754226268</v>
      </c>
      <c r="BK85" s="145">
        <f ca="1">(SUM(OFFSET(Data!$A$1,MATCH(($BH85&amp;$BI85),Data!$B:$B,0)-1,MATCH(Weekly!BK$9,Data!$2:$2,0)-1,1,COUNTIF(Data!$2:$2,Weekly!BK$9))))/BK$72</f>
        <v>0.17683859933387344</v>
      </c>
      <c r="BL85" s="145">
        <f ca="1">(SUM(OFFSET(Data!$A$1,MATCH(($BH85&amp;$BI85),Data!$B:$B,0)-1,MATCH(Weekly!BL$9,Data!$2:$2,0)-1,1,COUNTIF(Data!$2:$2,Weekly!BL$9))))/BL$72</f>
        <v>0.17814652473387602</v>
      </c>
      <c r="BM85" s="145">
        <f ca="1">(SUM(OFFSET(Data!$A$1,MATCH(($BH85&amp;$BI85),Data!$B:$B,0)-1,MATCH(Weekly!BM$9,Data!$2:$2,0)-1,1,COUNTIF(Data!$2:$2,Weekly!BM$9))))/BM$72</f>
        <v>0.18572556844161783</v>
      </c>
      <c r="BN85" s="145">
        <f ca="1">(SUM(OFFSET(Data!$A$1,MATCH(($BH85&amp;$BI85),Data!$B:$B,0)-1,MATCH(Weekly!BN$9,Data!$2:$2,0)-1,1,COUNTIF(Data!$2:$2,Weekly!BN$9))))/BN$72</f>
        <v>0.17504141358365544</v>
      </c>
      <c r="BO85" s="145">
        <f ca="1">(SUM(OFFSET(Data!$A$1,MATCH(($BH85&amp;$BI85),Data!$B:$B,0)-1,MATCH(Weekly!BO$9,Data!$2:$2,0)-1,1,COUNTIF(Data!$2:$2,Weekly!BO$9))))/BO$72</f>
        <v>0.16625100393118317</v>
      </c>
      <c r="BP85" s="145">
        <f ca="1">(SUM(OFFSET(Data!$A$1,MATCH(($BH85&amp;$BI85),Data!$B:$B,0)-1,MATCH(Weekly!BP$9,Data!$2:$2,0)-1,1,COUNTIF(Data!$2:$2,Weekly!BP$9))))/BP$72</f>
        <v>0.17680881648298993</v>
      </c>
      <c r="BQ85" s="145">
        <f ca="1">(SUM(OFFSET(Data!$A$1,MATCH(($BH85&amp;$BI85),Data!$B:$B,0)-1,MATCH(Weekly!BQ$9,Data!$2:$2,0)-1,1,COUNTIF(Data!$2:$2,Weekly!BQ$9))))/BQ$72</f>
        <v>0.18400396968603391</v>
      </c>
      <c r="BR85" s="145">
        <f ca="1">(SUM(OFFSET(Data!$A$1,MATCH(($BH85&amp;$BI85),Data!$B:$B,0)-1,MATCH(Weekly!BR$9,Data!$2:$2,0)-1,1,COUNTIF(Data!$2:$2,Weekly!BR$9))))/BR$72</f>
        <v>0.17531933318900195</v>
      </c>
      <c r="BS85" s="145">
        <f ca="1">(SUM(OFFSET(Data!$A$1,MATCH(($BH85&amp;$BI85),Data!$B:$B,0)-1,MATCH(Weekly!BS$9,Data!$2:$2,0)-1,1,COUNTIF(Data!$2:$2,Weekly!BS$9))))/BS$72</f>
        <v>0.1673222758424916</v>
      </c>
      <c r="BT85" s="145">
        <f ca="1">(SUM(OFFSET(Data!$A$1,MATCH(($BH85&amp;$BI85),Data!$B:$B,0)-1,MATCH(Weekly!BT$9,Data!$2:$2,0)-1,1,COUNTIF(Data!$2:$2,Weekly!BT$9))))/BT$72</f>
        <v>0.17684237681657924</v>
      </c>
      <c r="BU85" s="145">
        <f ca="1">(SUM(OFFSET(Data!$A$1,MATCH(($BH85&amp;$BI85),Data!$B:$B,0)-1,MATCH(Weekly!BU$9,Data!$2:$2,0)-1,1,COUNTIF(Data!$2:$2,Weekly!BU$9))))/BU$72</f>
        <v>0.17411647585863613</v>
      </c>
      <c r="BV85" s="13"/>
      <c r="BW85" s="12">
        <f t="shared" ca="1" si="492"/>
        <v>0.17386661056295905</v>
      </c>
      <c r="BX85" s="12">
        <f t="shared" ca="1" si="493"/>
        <v>0.17749445077522763</v>
      </c>
      <c r="BY85" s="12">
        <f t="shared" ca="1" si="511"/>
        <v>3.6278402122685849E-3</v>
      </c>
      <c r="BZ85" s="12">
        <f t="shared" ca="1" si="512"/>
        <v>0.18021533093442907</v>
      </c>
      <c r="CA85" s="12">
        <f t="shared" ca="1" si="513"/>
        <v>0.17114573040375761</v>
      </c>
      <c r="CB85" s="43"/>
      <c r="CC85" s="12">
        <f t="shared" ca="1" si="514"/>
        <v>5.4071537238945455E-3</v>
      </c>
      <c r="CD85" s="12">
        <f t="shared" ca="1" si="519"/>
        <v>0.17563711926269662</v>
      </c>
      <c r="CE85" s="104"/>
      <c r="CF85" s="104"/>
      <c r="CG85" s="13"/>
      <c r="CH85" s="7" t="s">
        <v>72</v>
      </c>
      <c r="CI85" s="7" t="s">
        <v>4</v>
      </c>
      <c r="CJ85" s="145">
        <f ca="1">(SUM(OFFSET(Data!$A$1,MATCH(($CH85&amp;$CI85),Data!$B:$B,0)-1,MATCH(Weekly!CJ$9,Data!$2:$2,0)-1,1,COUNTIF(Data!$2:$2,Weekly!CJ$9))))/CJ$72</f>
        <v>0.16357966357966358</v>
      </c>
      <c r="CK85" s="145">
        <f ca="1">(SUM(OFFSET(Data!$A$1,MATCH(($CH85&amp;$CI85),Data!$B:$B,0)-1,MATCH(Weekly!CK$9,Data!$2:$2,0)-1,1,COUNTIF(Data!$2:$2,Weekly!CK$9))))/CK$72</f>
        <v>0.16268205550975542</v>
      </c>
      <c r="CL85" s="145">
        <f ca="1">(SUM(OFFSET(Data!$A$1,MATCH(($CH85&amp;$CI85),Data!$B:$B,0)-1,MATCH(Weekly!CL$9,Data!$2:$2,0)-1,1,COUNTIF(Data!$2:$2,Weekly!CL$9))))/CL$72</f>
        <v>0.16699891264951069</v>
      </c>
      <c r="CM85" s="145">
        <f ca="1">(SUM(OFFSET(Data!$A$1,MATCH(($CH85&amp;$CI85),Data!$B:$B,0)-1,MATCH(Weekly!CM$9,Data!$2:$2,0)-1,1,COUNTIF(Data!$2:$2,Weekly!CM$9))))/CM$72</f>
        <v>0.17111354263109166</v>
      </c>
      <c r="CN85" s="145">
        <f ca="1">(SUM(OFFSET(Data!$A$1,MATCH(($CH85&amp;$CI85),Data!$B:$B,0)-1,MATCH(Weekly!CN$9,Data!$2:$2,0)-1,1,COUNTIF(Data!$2:$2,Weekly!CN$9))))/CN$72</f>
        <v>0.17149434107040093</v>
      </c>
      <c r="CO85" s="145">
        <f ca="1">(SUM(OFFSET(Data!$A$1,MATCH(($CH85&amp;$CI85),Data!$B:$B,0)-1,MATCH(Weekly!CO$9,Data!$2:$2,0)-1,1,COUNTIF(Data!$2:$2,Weekly!CO$9))))/CO$72</f>
        <v>0.16141180592047644</v>
      </c>
      <c r="CP85" s="145">
        <f ca="1">(SUM(OFFSET(Data!$A$1,MATCH(($CH85&amp;$CI85),Data!$B:$B,0)-1,MATCH(Weekly!CP$9,Data!$2:$2,0)-1,1,COUNTIF(Data!$2:$2,Weekly!CP$9))))/CP$72</f>
        <v>0.16641953772350632</v>
      </c>
      <c r="CQ85" s="145">
        <f ca="1">(SUM(OFFSET(Data!$A$1,MATCH(($CH85&amp;$CI85),Data!$B:$B,0)-1,MATCH(Weekly!CQ$9,Data!$2:$2,0)-1,1,COUNTIF(Data!$2:$2,Weekly!CQ$9))))/CQ$72</f>
        <v>0.17360916969527537</v>
      </c>
      <c r="CR85" s="145">
        <f ca="1">(SUM(OFFSET(Data!$A$1,MATCH(($CH85&amp;$CI85),Data!$B:$B,0)-1,MATCH(Weekly!CR$9,Data!$2:$2,0)-1,1,COUNTIF(Data!$2:$2,Weekly!CR$9))))/CR$72</f>
        <v>0.17666606790012573</v>
      </c>
      <c r="CS85" s="145">
        <f ca="1">(SUM(OFFSET(Data!$A$1,MATCH(($CH85&amp;$CI85),Data!$B:$B,0)-1,MATCH(Weekly!CS$9,Data!$2:$2,0)-1,1,COUNTIF(Data!$2:$2,Weekly!CS$9))))/CS$72</f>
        <v>0.16157168964944343</v>
      </c>
      <c r="CT85" s="145">
        <f ca="1">(SUM(OFFSET(Data!$A$1,MATCH(($CH85&amp;$CI85),Data!$B:$B,0)-1,MATCH(Weekly!CT$9,Data!$2:$2,0)-1,1,COUNTIF(Data!$2:$2,Weekly!CT$9))))/CT$72</f>
        <v>0.16609916119923596</v>
      </c>
      <c r="CU85" s="145">
        <f ca="1">(SUM(OFFSET(Data!$A$1,MATCH(($CH85&amp;$CI85),Data!$B:$B,0)-1,MATCH(Weekly!CU$9,Data!$2:$2,0)-1,1,COUNTIF(Data!$2:$2,Weekly!CU$9))))/CU$72</f>
        <v>0.16579791499599036</v>
      </c>
      <c r="CW85" s="12">
        <f t="shared" ca="1" si="496"/>
        <v>0.16313085954470952</v>
      </c>
      <c r="CX85" s="12">
        <f t="shared" ca="1" si="497"/>
        <v>0.17130394185074629</v>
      </c>
      <c r="CY85" s="12">
        <f t="shared" ca="1" si="515"/>
        <v>8.1730823060367774E-3</v>
      </c>
      <c r="CZ85" s="12">
        <f t="shared" ca="1" si="516"/>
        <v>0.17743375358027388</v>
      </c>
      <c r="DA85" s="12">
        <f t="shared" ca="1" si="517"/>
        <v>0.15700104781518193</v>
      </c>
      <c r="DB85" s="43"/>
      <c r="DC85" s="12">
        <f t="shared" ca="1" si="498"/>
        <v>4.71590612515373E-3</v>
      </c>
      <c r="DD85" s="12">
        <f t="shared" ca="1" si="520"/>
        <v>0.1693484394286722</v>
      </c>
    </row>
    <row r="86" spans="4:109" x14ac:dyDescent="0.35">
      <c r="D86" s="59" t="s">
        <v>548</v>
      </c>
      <c r="E86" s="53" t="str">
        <f ca="1">VLOOKUP($D86,'Metric Nature'!$C:$D,2,0)&amp;IF(($F86&lt;(BA86)),"Below",IF(($F86&gt;(AZ86)),"Above","Within"))</f>
        <v>PositiveWithin</v>
      </c>
      <c r="F86" s="55">
        <f t="shared" ca="1" si="464"/>
        <v>0.17408425167851779</v>
      </c>
      <c r="G86" s="55">
        <f t="shared" ca="1" si="465"/>
        <v>0.17066790200833856</v>
      </c>
      <c r="H86" s="55">
        <f t="shared" ca="1" si="499"/>
        <v>2.0017528955223889E-2</v>
      </c>
      <c r="I86" s="55">
        <f t="shared" ca="1" si="500"/>
        <v>0.17063661417607615</v>
      </c>
      <c r="J86" s="55">
        <f t="shared" ca="1" si="501"/>
        <v>2.0204558787624012E-2</v>
      </c>
      <c r="K86" s="48">
        <f t="shared" ca="1" si="583"/>
        <v>4.3796124098559831E-3</v>
      </c>
      <c r="L86" s="56"/>
      <c r="M86" s="53" t="str">
        <f ca="1">VLOOKUP($D86,'Metric Nature'!$C:$D,2,0)&amp;IF(($N86&lt;(CA86)),"Below",IF(($N86&gt;(BZ86)),"Above","Within"))</f>
        <v>PositiveWithin</v>
      </c>
      <c r="N86" s="55">
        <f t="shared" ca="1" si="467"/>
        <v>0.18101298477943073</v>
      </c>
      <c r="O86" s="55">
        <f t="shared" ca="1" si="468"/>
        <v>0.17754166835638105</v>
      </c>
      <c r="P86" s="55">
        <f t="shared" ca="1" si="502"/>
        <v>1.9552122356322994E-2</v>
      </c>
      <c r="Q86" s="55">
        <f t="shared" ca="1" si="503"/>
        <v>0.17766125819614767</v>
      </c>
      <c r="R86" s="48">
        <f t="shared" ca="1" si="504"/>
        <v>1.8865827121310668E-2</v>
      </c>
      <c r="S86" s="48">
        <f t="shared" ca="1" si="584"/>
        <v>4.4728439489788623E-3</v>
      </c>
      <c r="T86" s="56"/>
      <c r="U86" s="53" t="str">
        <f ca="1">VLOOKUP($D86,'Metric Nature'!$C:$D,2,0)&amp;IF(($V86&lt;(DA86)),"Below",IF(($V86&gt;(CZ86)),"Above","Within"))</f>
        <v>PositiveWithin</v>
      </c>
      <c r="V86" s="55">
        <f t="shared" ca="1" si="470"/>
        <v>0.16070093846026079</v>
      </c>
      <c r="W86" s="55">
        <f t="shared" ca="1" si="471"/>
        <v>0.15658747300215983</v>
      </c>
      <c r="X86" s="78">
        <f t="shared" ca="1" si="505"/>
        <v>2.6269441477251625E-2</v>
      </c>
      <c r="Y86" s="55">
        <f t="shared" ca="1" si="506"/>
        <v>0.15625551049197672</v>
      </c>
      <c r="Z86" s="78">
        <f t="shared" ca="1" si="507"/>
        <v>2.844973565596156E-2</v>
      </c>
      <c r="AA86" s="48">
        <f t="shared" ca="1" si="585"/>
        <v>5.8020268558034447E-3</v>
      </c>
      <c r="AB86" s="56"/>
      <c r="AC86" s="46" t="s">
        <v>549</v>
      </c>
      <c r="AI86" s="7" t="s">
        <v>73</v>
      </c>
      <c r="AJ86" s="145">
        <f ca="1">(SUM(OFFSET(Data!$A$1,MATCH(($AI86),Data!$C:$C,0)-1,MATCH(Weekly!AJ$9,Data!$2:$2,0)-1,2,COUNTIF(Data!$2:$2,Weekly!AJ$9))))/AJ$72</f>
        <v>0.17009390229406871</v>
      </c>
      <c r="AK86" s="145">
        <f ca="1">(SUM(OFFSET(Data!$A$1,MATCH(($AI86),Data!$C:$C,0)-1,MATCH(Weekly!AK$9,Data!$2:$2,0)-1,2,COUNTIF(Data!$2:$2,Weekly!AK$9))))/AK$72</f>
        <v>0.16740606609325487</v>
      </c>
      <c r="AL86" s="145">
        <f ca="1">(SUM(OFFSET(Data!$A$1,MATCH(($AI86),Data!$C:$C,0)-1,MATCH(Weekly!AL$9,Data!$2:$2,0)-1,2,COUNTIF(Data!$2:$2,Weekly!AL$9))))/AL$72</f>
        <v>0.16490986404743366</v>
      </c>
      <c r="AM86" s="145">
        <f ca="1">(SUM(OFFSET(Data!$A$1,MATCH(($AI86),Data!$C:$C,0)-1,MATCH(Weekly!AM$9,Data!$2:$2,0)-1,2,COUNTIF(Data!$2:$2,Weekly!AM$9))))/AM$72</f>
        <v>0.16781679559240914</v>
      </c>
      <c r="AN86" s="145">
        <f ca="1">(SUM(OFFSET(Data!$A$1,MATCH(($AI86),Data!$C:$C,0)-1,MATCH(Weekly!AN$9,Data!$2:$2,0)-1,2,COUNTIF(Data!$2:$2,Weekly!AN$9))))/AN$72</f>
        <v>0.1717768517942658</v>
      </c>
      <c r="AO86" s="145">
        <f ca="1">(SUM(OFFSET(Data!$A$1,MATCH(($AI86),Data!$C:$C,0)-1,MATCH(Weekly!AO$9,Data!$2:$2,0)-1,2,COUNTIF(Data!$2:$2,Weekly!AO$9))))/AO$72</f>
        <v>0.16507483962936564</v>
      </c>
      <c r="AP86" s="145">
        <f ca="1">(SUM(OFFSET(Data!$A$1,MATCH(($AI86),Data!$C:$C,0)-1,MATCH(Weekly!AP$9,Data!$2:$2,0)-1,2,COUNTIF(Data!$2:$2,Weekly!AP$9))))/AP$72</f>
        <v>0.16294811457788624</v>
      </c>
      <c r="AQ86" s="145">
        <f ca="1">(SUM(OFFSET(Data!$A$1,MATCH(($AI86),Data!$C:$C,0)-1,MATCH(Weekly!AQ$9,Data!$2:$2,0)-1,2,COUNTIF(Data!$2:$2,Weekly!AQ$9))))/AQ$72</f>
        <v>0.16888051308550411</v>
      </c>
      <c r="AR86" s="145">
        <f ca="1">(SUM(OFFSET(Data!$A$1,MATCH(($AI86),Data!$C:$C,0)-1,MATCH(Weekly!AR$9,Data!$2:$2,0)-1,2,COUNTIF(Data!$2:$2,Weekly!AR$9))))/AR$72</f>
        <v>0.18002278769464489</v>
      </c>
      <c r="AS86" s="145">
        <f ca="1">(SUM(OFFSET(Data!$A$1,MATCH(($AI86),Data!$C:$C,0)-1,MATCH(Weekly!AS$9,Data!$2:$2,0)-1,2,COUNTIF(Data!$2:$2,Weekly!AS$9))))/AS$72</f>
        <v>0.17066790200833856</v>
      </c>
      <c r="AT86" s="145">
        <f ca="1">(SUM(OFFSET(Data!$A$1,MATCH(($AI86),Data!$C:$C,0)-1,MATCH(Weekly!AT$9,Data!$2:$2,0)-1,2,COUNTIF(Data!$2:$2,Weekly!AT$9))))/AT$72</f>
        <v>0.17408425167851779</v>
      </c>
      <c r="AU86" s="145">
        <f ca="1">(SUM(OFFSET(Data!$A$1,MATCH(($AI86),Data!$C:$C,0)-1,MATCH(Weekly!AU$9,Data!$2:$2,0)-1,2,COUNTIF(Data!$2:$2,Weekly!AU$9))))/AU$72</f>
        <v>0.17009246324752211</v>
      </c>
      <c r="AV86" s="14"/>
      <c r="AW86" s="12">
        <f t="shared" ca="1" si="489"/>
        <v>0.16624045286131026</v>
      </c>
      <c r="AX86" s="12">
        <f t="shared" ca="1" si="490"/>
        <v>0.17122237690130218</v>
      </c>
      <c r="AY86" s="12">
        <f t="shared" ca="1" si="508"/>
        <v>4.9819240399919251E-3</v>
      </c>
      <c r="AZ86" s="12">
        <f t="shared" ca="1" si="509"/>
        <v>0.17495881993129614</v>
      </c>
      <c r="BA86" s="12">
        <f t="shared" ca="1" si="510"/>
        <v>0.1625040098313163</v>
      </c>
      <c r="BB86" s="14"/>
      <c r="BC86" s="12">
        <f t="shared" ca="1" si="491"/>
        <v>4.3796124098559831E-3</v>
      </c>
      <c r="BD86" s="12">
        <f t="shared" ca="1" si="518"/>
        <v>0.17063661417607615</v>
      </c>
      <c r="BE86" s="155"/>
      <c r="BF86" s="104"/>
      <c r="BG86" s="157"/>
      <c r="BH86" s="7" t="s">
        <v>73</v>
      </c>
      <c r="BI86" s="7" t="s">
        <v>3</v>
      </c>
      <c r="BJ86" s="145">
        <f ca="1">(SUM(OFFSET(Data!$A$1,MATCH(($BH86&amp;$BI86),Data!$B:$B,0)-1,MATCH(Weekly!BJ$9,Data!$2:$2,0)-1,1,COUNTIF(Data!$2:$2,Weekly!BJ$9))))/BJ$72</f>
        <v>0.17936714347637625</v>
      </c>
      <c r="BK86" s="145">
        <f ca="1">(SUM(OFFSET(Data!$A$1,MATCH(($BH86&amp;$BI86),Data!$B:$B,0)-1,MATCH(Weekly!BK$9,Data!$2:$2,0)-1,1,COUNTIF(Data!$2:$2,Weekly!BK$9))))/BK$72</f>
        <v>0.17535331713025476</v>
      </c>
      <c r="BL86" s="145">
        <f ca="1">(SUM(OFFSET(Data!$A$1,MATCH(($BH86&amp;$BI86),Data!$B:$B,0)-1,MATCH(Weekly!BL$9,Data!$2:$2,0)-1,1,COUNTIF(Data!$2:$2,Weekly!BL$9))))/BL$72</f>
        <v>0.17072188925664192</v>
      </c>
      <c r="BM86" s="145">
        <f ca="1">(SUM(OFFSET(Data!$A$1,MATCH(($BH86&amp;$BI86),Data!$B:$B,0)-1,MATCH(Weekly!BM$9,Data!$2:$2,0)-1,1,COUNTIF(Data!$2:$2,Weekly!BM$9))))/BM$72</f>
        <v>0.1724653946876169</v>
      </c>
      <c r="BN86" s="145">
        <f ca="1">(SUM(OFFSET(Data!$A$1,MATCH(($BH86&amp;$BI86),Data!$B:$B,0)-1,MATCH(Weekly!BN$9,Data!$2:$2,0)-1,1,COUNTIF(Data!$2:$2,Weekly!BN$9))))/BN$72</f>
        <v>0.1770660776734769</v>
      </c>
      <c r="BO86" s="145">
        <f ca="1">(SUM(OFFSET(Data!$A$1,MATCH(($BH86&amp;$BI86),Data!$B:$B,0)-1,MATCH(Weekly!BO$9,Data!$2:$2,0)-1,1,COUNTIF(Data!$2:$2,Weekly!BO$9))))/BO$72</f>
        <v>0.17457834890307308</v>
      </c>
      <c r="BP86" s="145">
        <f ca="1">(SUM(OFFSET(Data!$A$1,MATCH(($BH86&amp;$BI86),Data!$B:$B,0)-1,MATCH(Weekly!BP$9,Data!$2:$2,0)-1,1,COUNTIF(Data!$2:$2,Weekly!BP$9))))/BP$72</f>
        <v>0.17053621988935835</v>
      </c>
      <c r="BQ86" s="145">
        <f ca="1">(SUM(OFFSET(Data!$A$1,MATCH(($BH86&amp;$BI86),Data!$B:$B,0)-1,MATCH(Weekly!BQ$9,Data!$2:$2,0)-1,1,COUNTIF(Data!$2:$2,Weekly!BQ$9))))/BQ$72</f>
        <v>0.1752075063154096</v>
      </c>
      <c r="BR86" s="145">
        <f ca="1">(SUM(OFFSET(Data!$A$1,MATCH(($BH86&amp;$BI86),Data!$B:$B,0)-1,MATCH(Weekly!BR$9,Data!$2:$2,0)-1,1,COUNTIF(Data!$2:$2,Weekly!BR$9))))/BR$72</f>
        <v>0.18722667243992205</v>
      </c>
      <c r="BS86" s="145">
        <f ca="1">(SUM(OFFSET(Data!$A$1,MATCH(($BH86&amp;$BI86),Data!$B:$B,0)-1,MATCH(Weekly!BS$9,Data!$2:$2,0)-1,1,COUNTIF(Data!$2:$2,Weekly!BS$9))))/BS$72</f>
        <v>0.17754166835638105</v>
      </c>
      <c r="BT86" s="145">
        <f ca="1">(SUM(OFFSET(Data!$A$1,MATCH(($BH86&amp;$BI86),Data!$B:$B,0)-1,MATCH(Weekly!BT$9,Data!$2:$2,0)-1,1,COUNTIF(Data!$2:$2,Weekly!BT$9))))/BT$72</f>
        <v>0.18101298477943073</v>
      </c>
      <c r="BU86" s="145">
        <f ca="1">(SUM(OFFSET(Data!$A$1,MATCH(($BH86&amp;$BI86),Data!$B:$B,0)-1,MATCH(Weekly!BU$9,Data!$2:$2,0)-1,1,COUNTIF(Data!$2:$2,Weekly!BU$9))))/BU$72</f>
        <v>0.17461423593827774</v>
      </c>
      <c r="BV86" s="13"/>
      <c r="BW86" s="12">
        <f t="shared" ca="1" si="492"/>
        <v>0.17352187179534501</v>
      </c>
      <c r="BX86" s="12">
        <f t="shared" ca="1" si="493"/>
        <v>0.17845440591637865</v>
      </c>
      <c r="BY86" s="12">
        <f t="shared" ca="1" si="511"/>
        <v>4.9325341210336437E-3</v>
      </c>
      <c r="BZ86" s="12">
        <f t="shared" ca="1" si="512"/>
        <v>0.18215380650715388</v>
      </c>
      <c r="CA86" s="12">
        <f t="shared" ca="1" si="513"/>
        <v>0.16982247120456978</v>
      </c>
      <c r="CB86" s="43"/>
      <c r="CC86" s="12">
        <f t="shared" ca="1" si="514"/>
        <v>4.4728439489788623E-3</v>
      </c>
      <c r="CD86" s="12">
        <f t="shared" ca="1" si="519"/>
        <v>0.17766125819614767</v>
      </c>
      <c r="CE86" s="104"/>
      <c r="CF86" s="104"/>
      <c r="CG86" s="13"/>
      <c r="CH86" s="7" t="s">
        <v>73</v>
      </c>
      <c r="CI86" s="7" t="s">
        <v>4</v>
      </c>
      <c r="CJ86" s="145">
        <f ca="1">(SUM(OFFSET(Data!$A$1,MATCH(($CH86&amp;$CI86),Data!$B:$B,0)-1,MATCH(Weekly!CJ$9,Data!$2:$2,0)-1,1,COUNTIF(Data!$2:$2,Weekly!CJ$9))))/CJ$72</f>
        <v>0.14987714987714987</v>
      </c>
      <c r="CK86" s="145">
        <f ca="1">(SUM(OFFSET(Data!$A$1,MATCH(($CH86&amp;$CI86),Data!$B:$B,0)-1,MATCH(Weekly!CK$9,Data!$2:$2,0)-1,1,COUNTIF(Data!$2:$2,Weekly!CK$9))))/CK$72</f>
        <v>0.15123202344966566</v>
      </c>
      <c r="CL86" s="145">
        <f ca="1">(SUM(OFFSET(Data!$A$1,MATCH(($CH86&amp;$CI86),Data!$B:$B,0)-1,MATCH(Weekly!CL$9,Data!$2:$2,0)-1,1,COUNTIF(Data!$2:$2,Weekly!CL$9))))/CL$72</f>
        <v>0.15313519391083727</v>
      </c>
      <c r="CM86" s="145">
        <f ca="1">(SUM(OFFSET(Data!$A$1,MATCH(($CH86&amp;$CI86),Data!$B:$B,0)-1,MATCH(Weekly!CM$9,Data!$2:$2,0)-1,1,COUNTIF(Data!$2:$2,Weekly!CM$9))))/CM$72</f>
        <v>0.15840417473276661</v>
      </c>
      <c r="CN86" s="145">
        <f ca="1">(SUM(OFFSET(Data!$A$1,MATCH(($CH86&amp;$CI86),Data!$B:$B,0)-1,MATCH(Weekly!CN$9,Data!$2:$2,0)-1,1,COUNTIF(Data!$2:$2,Weekly!CN$9))))/CN$72</f>
        <v>0.16075196623825053</v>
      </c>
      <c r="CO86" s="145">
        <f ca="1">(SUM(OFFSET(Data!$A$1,MATCH(($CH86&amp;$CI86),Data!$B:$B,0)-1,MATCH(Weekly!CO$9,Data!$2:$2,0)-1,1,COUNTIF(Data!$2:$2,Weekly!CO$9))))/CO$72</f>
        <v>0.14538448064459625</v>
      </c>
      <c r="CP86" s="145">
        <f ca="1">(SUM(OFFSET(Data!$A$1,MATCH(($CH86&amp;$CI86),Data!$B:$B,0)-1,MATCH(Weekly!CP$9,Data!$2:$2,0)-1,1,COUNTIF(Data!$2:$2,Weekly!CP$9))))/CP$72</f>
        <v>0.14775403401657217</v>
      </c>
      <c r="CQ86" s="145">
        <f ca="1">(SUM(OFFSET(Data!$A$1,MATCH(($CH86&amp;$CI86),Data!$B:$B,0)-1,MATCH(Weekly!CQ$9,Data!$2:$2,0)-1,1,COUNTIF(Data!$2:$2,Weekly!CQ$9))))/CQ$72</f>
        <v>0.15581026931320474</v>
      </c>
      <c r="CR86" s="145">
        <f ca="1">(SUM(OFFSET(Data!$A$1,MATCH(($CH86&amp;$CI86),Data!$B:$B,0)-1,MATCH(Weekly!CR$9,Data!$2:$2,0)-1,1,COUNTIF(Data!$2:$2,Weekly!CR$9))))/CR$72</f>
        <v>0.16507993533321358</v>
      </c>
      <c r="CS86" s="145">
        <f ca="1">(SUM(OFFSET(Data!$A$1,MATCH(($CH86&amp;$CI86),Data!$B:$B,0)-1,MATCH(Weekly!CS$9,Data!$2:$2,0)-1,1,COUNTIF(Data!$2:$2,Weekly!CS$9))))/CS$72</f>
        <v>0.15658747300215983</v>
      </c>
      <c r="CT86" s="145">
        <f ca="1">(SUM(OFFSET(Data!$A$1,MATCH(($CH86&amp;$CI86),Data!$B:$B,0)-1,MATCH(Weekly!CT$9,Data!$2:$2,0)-1,1,COUNTIF(Data!$2:$2,Weekly!CT$9))))/CT$72</f>
        <v>0.16070093846026079</v>
      </c>
      <c r="CU86" s="145">
        <f ca="1">(SUM(OFFSET(Data!$A$1,MATCH(($CH86&amp;$CI86),Data!$B:$B,0)-1,MATCH(Weekly!CU$9,Data!$2:$2,0)-1,1,COUNTIF(Data!$2:$2,Weekly!CU$9))))/CU$72</f>
        <v>0.16098636728147553</v>
      </c>
      <c r="CW86" s="12">
        <f t="shared" ca="1" si="496"/>
        <v>0.15055458666340776</v>
      </c>
      <c r="CX86" s="12">
        <f t="shared" ca="1" si="497"/>
        <v>0.15955255659651368</v>
      </c>
      <c r="CY86" s="12">
        <f t="shared" ca="1" si="515"/>
        <v>8.9979699331059204E-3</v>
      </c>
      <c r="CZ86" s="12">
        <f t="shared" ca="1" si="516"/>
        <v>0.16630103404634311</v>
      </c>
      <c r="DA86" s="12">
        <f t="shared" ca="1" si="517"/>
        <v>0.14380610921357834</v>
      </c>
      <c r="DB86" s="43"/>
      <c r="DC86" s="12">
        <f t="shared" ca="1" si="498"/>
        <v>5.8020268558034447E-3</v>
      </c>
      <c r="DD86" s="12">
        <f t="shared" ca="1" si="520"/>
        <v>0.15625551049197672</v>
      </c>
    </row>
    <row r="87" spans="4:109" x14ac:dyDescent="0.35">
      <c r="D87" s="59" t="s">
        <v>552</v>
      </c>
      <c r="E87" s="53" t="str">
        <f ca="1">VLOOKUP($D87,'Metric Nature'!$C:$D,2,0)&amp;IF(($F87&lt;(BA87)),"Below",IF(($F87&gt;(AZ87)),"Above","Within"))</f>
        <v>PositiveWithin</v>
      </c>
      <c r="F87" s="55">
        <f t="shared" ca="1" si="464"/>
        <v>1.3371483611433751E-2</v>
      </c>
      <c r="G87" s="55">
        <f t="shared" ca="1" si="465"/>
        <v>1.2589584979698613E-2</v>
      </c>
      <c r="H87" s="55">
        <f t="shared" ca="1" si="499"/>
        <v>6.2106783741957466E-2</v>
      </c>
      <c r="I87" s="55">
        <f t="shared" ca="1" si="500"/>
        <v>1.2788704275680485E-2</v>
      </c>
      <c r="J87" s="55">
        <f t="shared" ca="1" si="501"/>
        <v>4.5569850016901434E-2</v>
      </c>
      <c r="K87" s="48">
        <f t="shared" ca="1" si="583"/>
        <v>1.3860381611567997E-3</v>
      </c>
      <c r="L87" s="56"/>
      <c r="M87" s="53" t="str">
        <f ca="1">VLOOKUP($D87,'Metric Nature'!$C:$D,2,0)&amp;IF(($N87&lt;(CA87)),"Below",IF(($N87&gt;(BZ87)),"Above","Within"))</f>
        <v>PositiveWithin</v>
      </c>
      <c r="N87" s="55">
        <f t="shared" ca="1" si="467"/>
        <v>1.3328747097772809E-2</v>
      </c>
      <c r="O87" s="55">
        <f t="shared" ca="1" si="468"/>
        <v>1.3382537815807616E-2</v>
      </c>
      <c r="P87" s="55">
        <f t="shared" ca="1" si="502"/>
        <v>-4.0194706546069648E-3</v>
      </c>
      <c r="Q87" s="55">
        <f t="shared" ca="1" si="503"/>
        <v>1.3253803335522561E-2</v>
      </c>
      <c r="R87" s="48">
        <f t="shared" ca="1" si="504"/>
        <v>5.6545099058008166E-3</v>
      </c>
      <c r="S87" s="48">
        <f t="shared" ca="1" si="584"/>
        <v>1.3550530054329479E-3</v>
      </c>
      <c r="T87" s="56"/>
      <c r="U87" s="53" t="str">
        <f ca="1">VLOOKUP($D87,'Metric Nature'!$C:$D,2,0)&amp;IF(($V87&lt;(DA87)),"Below",IF(($V87&gt;(CZ87)),"Above","Within"))</f>
        <v>PositiveWithin</v>
      </c>
      <c r="V87" s="55">
        <f t="shared" ca="1" si="470"/>
        <v>1.3454032057138111E-2</v>
      </c>
      <c r="W87" s="55">
        <f t="shared" ca="1" si="471"/>
        <v>1.0965276624023924E-2</v>
      </c>
      <c r="X87" s="78">
        <f t="shared" ca="1" si="505"/>
        <v>0.22696695381688325</v>
      </c>
      <c r="Y87" s="55">
        <f t="shared" ca="1" si="506"/>
        <v>1.1836536766002468E-2</v>
      </c>
      <c r="Z87" s="78">
        <f t="shared" ca="1" si="507"/>
        <v>0.13665274928909102</v>
      </c>
      <c r="AA87" s="48">
        <f t="shared" ca="1" si="585"/>
        <v>2.2499759436750031E-3</v>
      </c>
      <c r="AB87" s="56"/>
      <c r="AC87" s="46" t="s">
        <v>553</v>
      </c>
      <c r="AI87" s="7" t="s">
        <v>74</v>
      </c>
      <c r="AJ87" s="145">
        <f ca="1">(SUM(OFFSET(Data!$A$1,MATCH(($AI87),Data!$C:$C,0)-1,MATCH(Weekly!AJ$9,Data!$2:$2,0)-1,2,COUNTIF(Data!$2:$2,Weekly!AJ$9))))/AJ$72</f>
        <v>1.2332105075478427E-2</v>
      </c>
      <c r="AK87" s="145">
        <f ca="1">(SUM(OFFSET(Data!$A$1,MATCH(($AI87),Data!$C:$C,0)-1,MATCH(Weekly!AK$9,Data!$2:$2,0)-1,2,COUNTIF(Data!$2:$2,Weekly!AK$9))))/AK$72</f>
        <v>1.6266787384940397E-2</v>
      </c>
      <c r="AL87" s="145">
        <f ca="1">(SUM(OFFSET(Data!$A$1,MATCH(($AI87),Data!$C:$C,0)-1,MATCH(Weekly!AL$9,Data!$2:$2,0)-1,2,COUNTIF(Data!$2:$2,Weekly!AL$9))))/AL$72</f>
        <v>1.1499071689525065E-2</v>
      </c>
      <c r="AM87" s="145">
        <f ca="1">(SUM(OFFSET(Data!$A$1,MATCH(($AI87),Data!$C:$C,0)-1,MATCH(Weekly!AM$9,Data!$2:$2,0)-1,2,COUNTIF(Data!$2:$2,Weekly!AM$9))))/AM$72</f>
        <v>1.3523290110746286E-2</v>
      </c>
      <c r="AN87" s="145">
        <f ca="1">(SUM(OFFSET(Data!$A$1,MATCH(($AI87),Data!$C:$C,0)-1,MATCH(Weekly!AN$9,Data!$2:$2,0)-1,2,COUNTIF(Data!$2:$2,Weekly!AN$9))))/AN$72</f>
        <v>1.4739722619565894E-2</v>
      </c>
      <c r="AO87" s="145">
        <f ca="1">(SUM(OFFSET(Data!$A$1,MATCH(($AI87),Data!$C:$C,0)-1,MATCH(Weekly!AO$9,Data!$2:$2,0)-1,2,COUNTIF(Data!$2:$2,Weekly!AO$9))))/AO$72</f>
        <v>1.2287954383464006E-2</v>
      </c>
      <c r="AP87" s="145">
        <f ca="1">(SUM(OFFSET(Data!$A$1,MATCH(($AI87),Data!$C:$C,0)-1,MATCH(Weekly!AP$9,Data!$2:$2,0)-1,2,COUNTIF(Data!$2:$2,Weekly!AP$9))))/AP$72</f>
        <v>1.1359014583696474E-2</v>
      </c>
      <c r="AQ87" s="145">
        <f ca="1">(SUM(OFFSET(Data!$A$1,MATCH(($AI87),Data!$C:$C,0)-1,MATCH(Weekly!AQ$9,Data!$2:$2,0)-1,2,COUNTIF(Data!$2:$2,Weekly!AQ$9))))/AQ$72</f>
        <v>1.3404662755706861E-2</v>
      </c>
      <c r="AR87" s="145">
        <f ca="1">(SUM(OFFSET(Data!$A$1,MATCH(($AI87),Data!$C:$C,0)-1,MATCH(Weekly!AR$9,Data!$2:$2,0)-1,2,COUNTIF(Data!$2:$2,Weekly!AR$9))))/AR$72</f>
        <v>1.3847906745741915E-2</v>
      </c>
      <c r="AS87" s="145">
        <f ca="1">(SUM(OFFSET(Data!$A$1,MATCH(($AI87),Data!$C:$C,0)-1,MATCH(Weekly!AS$9,Data!$2:$2,0)-1,2,COUNTIF(Data!$2:$2,Weekly!AS$9))))/AS$72</f>
        <v>1.2589584979698613E-2</v>
      </c>
      <c r="AT87" s="145">
        <f ca="1">(SUM(OFFSET(Data!$A$1,MATCH(($AI87),Data!$C:$C,0)-1,MATCH(Weekly!AT$9,Data!$2:$2,0)-1,2,COUNTIF(Data!$2:$2,Weekly!AT$9))))/AT$72</f>
        <v>1.3371483611433751E-2</v>
      </c>
      <c r="AU87" s="145">
        <f ca="1">(SUM(OFFSET(Data!$A$1,MATCH(($AI87),Data!$C:$C,0)-1,MATCH(Weekly!AU$9,Data!$2:$2,0)-1,2,COUNTIF(Data!$2:$2,Weekly!AU$9))))/AU$72</f>
        <v>1.4834031796713896E-2</v>
      </c>
      <c r="AV87" s="14"/>
      <c r="AW87" s="12">
        <f t="shared" ca="1" si="489"/>
        <v>1.2310029729471216E-2</v>
      </c>
      <c r="AX87" s="12">
        <f t="shared" ca="1" si="490"/>
        <v>1.36855984282441E-2</v>
      </c>
      <c r="AY87" s="12">
        <f t="shared" ca="1" si="508"/>
        <v>1.3755686987728839E-3</v>
      </c>
      <c r="AZ87" s="12">
        <f t="shared" ca="1" si="509"/>
        <v>1.4717274952323764E-2</v>
      </c>
      <c r="BA87" s="12">
        <f t="shared" ca="1" si="510"/>
        <v>1.1278353205391552E-2</v>
      </c>
      <c r="BB87" s="14"/>
      <c r="BC87" s="12">
        <f t="shared" ca="1" si="491"/>
        <v>1.3860381611567997E-3</v>
      </c>
      <c r="BD87" s="12">
        <f t="shared" ca="1" si="518"/>
        <v>1.2788704275680485E-2</v>
      </c>
      <c r="BE87" s="155"/>
      <c r="BF87" s="104"/>
      <c r="BG87" s="157"/>
      <c r="BH87" s="7" t="s">
        <v>74</v>
      </c>
      <c r="BI87" s="7" t="s">
        <v>3</v>
      </c>
      <c r="BJ87" s="145">
        <f ca="1">(SUM(OFFSET(Data!$A$1,MATCH(($BH87&amp;$BI87),Data!$B:$B,0)-1,MATCH(Weekly!BJ$9,Data!$2:$2,0)-1,1,COUNTIF(Data!$2:$2,Weekly!BJ$9))))/BJ$72</f>
        <v>1.317728651928912E-2</v>
      </c>
      <c r="BK87" s="145">
        <f ca="1">(SUM(OFFSET(Data!$A$1,MATCH(($BH87&amp;$BI87),Data!$B:$B,0)-1,MATCH(Weekly!BK$9,Data!$2:$2,0)-1,1,COUNTIF(Data!$2:$2,Weekly!BK$9))))/BK$72</f>
        <v>1.5077864794310919E-2</v>
      </c>
      <c r="BL87" s="145">
        <f ca="1">(SUM(OFFSET(Data!$A$1,MATCH(($BH87&amp;$BI87),Data!$B:$B,0)-1,MATCH(Weekly!BL$9,Data!$2:$2,0)-1,1,COUNTIF(Data!$2:$2,Weekly!BL$9))))/BL$72</f>
        <v>1.212094105018338E-2</v>
      </c>
      <c r="BM87" s="145">
        <f ca="1">(SUM(OFFSET(Data!$A$1,MATCH(($BH87&amp;$BI87),Data!$B:$B,0)-1,MATCH(Weekly!BM$9,Data!$2:$2,0)-1,1,COUNTIF(Data!$2:$2,Weekly!BM$9))))/BM$72</f>
        <v>1.4382508209668703E-2</v>
      </c>
      <c r="BN87" s="145">
        <f ca="1">(SUM(OFFSET(Data!$A$1,MATCH(($BH87&amp;$BI87),Data!$B:$B,0)-1,MATCH(Weekly!BN$9,Data!$2:$2,0)-1,1,COUNTIF(Data!$2:$2,Weekly!BN$9))))/BN$72</f>
        <v>1.5507086324314375E-2</v>
      </c>
      <c r="BO87" s="145">
        <f ca="1">(SUM(OFFSET(Data!$A$1,MATCH(($BH87&amp;$BI87),Data!$B:$B,0)-1,MATCH(Weekly!BO$9,Data!$2:$2,0)-1,1,COUNTIF(Data!$2:$2,Weekly!BO$9))))/BO$72</f>
        <v>1.2892589931098618E-2</v>
      </c>
      <c r="BP87" s="145">
        <f ca="1">(SUM(OFFSET(Data!$A$1,MATCH(($BH87&amp;$BI87),Data!$B:$B,0)-1,MATCH(Weekly!BP$9,Data!$2:$2,0)-1,1,COUNTIF(Data!$2:$2,Weekly!BP$9))))/BP$72</f>
        <v>1.1761118613059198E-2</v>
      </c>
      <c r="BQ87" s="145">
        <f ca="1">(SUM(OFFSET(Data!$A$1,MATCH(($BH87&amp;$BI87),Data!$B:$B,0)-1,MATCH(Weekly!BQ$9,Data!$2:$2,0)-1,1,COUNTIF(Data!$2:$2,Weekly!BQ$9))))/BQ$72</f>
        <v>1.3984121255864309E-2</v>
      </c>
      <c r="BR87" s="145">
        <f ca="1">(SUM(OFFSET(Data!$A$1,MATCH(($BH87&amp;$BI87),Data!$B:$B,0)-1,MATCH(Weekly!BR$9,Data!$2:$2,0)-1,1,COUNTIF(Data!$2:$2,Weekly!BR$9))))/BR$72</f>
        <v>1.3899112361983114E-2</v>
      </c>
      <c r="BS87" s="145">
        <f ca="1">(SUM(OFFSET(Data!$A$1,MATCH(($BH87&amp;$BI87),Data!$B:$B,0)-1,MATCH(Weekly!BS$9,Data!$2:$2,0)-1,1,COUNTIF(Data!$2:$2,Weekly!BS$9))))/BS$72</f>
        <v>1.3382537815807616E-2</v>
      </c>
      <c r="BT87" s="145">
        <f ca="1">(SUM(OFFSET(Data!$A$1,MATCH(($BH87&amp;$BI87),Data!$B:$B,0)-1,MATCH(Weekly!BT$9,Data!$2:$2,0)-1,1,COUNTIF(Data!$2:$2,Weekly!BT$9))))/BT$72</f>
        <v>1.3328747097772809E-2</v>
      </c>
      <c r="BU87" s="145">
        <f ca="1">(SUM(OFFSET(Data!$A$1,MATCH(($BH87&amp;$BI87),Data!$B:$B,0)-1,MATCH(Weekly!BU$9,Data!$2:$2,0)-1,1,COUNTIF(Data!$2:$2,Weekly!BU$9))))/BU$72</f>
        <v>1.6724738675958188E-2</v>
      </c>
      <c r="BV87" s="13"/>
      <c r="BW87" s="12">
        <f t="shared" ca="1" si="492"/>
        <v>1.303493822519387E-2</v>
      </c>
      <c r="BX87" s="12">
        <f t="shared" ca="1" si="493"/>
        <v>1.4183314732766506E-2</v>
      </c>
      <c r="BY87" s="12">
        <f t="shared" ca="1" si="511"/>
        <v>1.1483765075726363E-3</v>
      </c>
      <c r="BZ87" s="12">
        <f t="shared" ca="1" si="512"/>
        <v>1.5044597113445983E-2</v>
      </c>
      <c r="CA87" s="12">
        <f t="shared" ca="1" si="513"/>
        <v>1.2173655844514393E-2</v>
      </c>
      <c r="CB87" s="43"/>
      <c r="CC87" s="12">
        <f t="shared" ca="1" si="514"/>
        <v>1.3550530054329479E-3</v>
      </c>
      <c r="CD87" s="12">
        <f t="shared" ca="1" si="519"/>
        <v>1.3253803335522561E-2</v>
      </c>
      <c r="CE87" s="104"/>
      <c r="CF87" s="104"/>
      <c r="CG87" s="13"/>
      <c r="CH87" s="7" t="s">
        <v>74</v>
      </c>
      <c r="CI87" s="7" t="s">
        <v>4</v>
      </c>
      <c r="CJ87" s="145">
        <f ca="1">(SUM(OFFSET(Data!$A$1,MATCH(($CH87&amp;$CI87),Data!$B:$B,0)-1,MATCH(Weekly!CJ$9,Data!$2:$2,0)-1,1,COUNTIF(Data!$2:$2,Weekly!CJ$9))))/CJ$72</f>
        <v>1.048951048951049E-2</v>
      </c>
      <c r="CK87" s="145">
        <f ca="1">(SUM(OFFSET(Data!$A$1,MATCH(($CH87&amp;$CI87),Data!$B:$B,0)-1,MATCH(Weekly!CK$9,Data!$2:$2,0)-1,1,COUNTIF(Data!$2:$2,Weekly!CK$9))))/CK$72</f>
        <v>1.8686452322066501E-2</v>
      </c>
      <c r="CL87" s="145">
        <f ca="1">(SUM(OFFSET(Data!$A$1,MATCH(($CH87&amp;$CI87),Data!$B:$B,0)-1,MATCH(Weekly!CL$9,Data!$2:$2,0)-1,1,COUNTIF(Data!$2:$2,Weekly!CL$9))))/CL$72</f>
        <v>1.0239217107647698E-2</v>
      </c>
      <c r="CM87" s="145">
        <f ca="1">(SUM(OFFSET(Data!$A$1,MATCH(($CH87&amp;$CI87),Data!$B:$B,0)-1,MATCH(Weekly!CM$9,Data!$2:$2,0)-1,1,COUNTIF(Data!$2:$2,Weekly!CM$9))))/CM$72</f>
        <v>1.1783519905731841E-2</v>
      </c>
      <c r="CN87" s="145">
        <f ca="1">(SUM(OFFSET(Data!$A$1,MATCH(($CH87&amp;$CI87),Data!$B:$B,0)-1,MATCH(Weekly!CN$9,Data!$2:$2,0)-1,1,COUNTIF(Data!$2:$2,Weekly!CN$9))))/CN$72</f>
        <v>1.3140226357183963E-2</v>
      </c>
      <c r="CO87" s="145">
        <f ca="1">(SUM(OFFSET(Data!$A$1,MATCH(($CH87&amp;$CI87),Data!$B:$B,0)-1,MATCH(Weekly!CO$9,Data!$2:$2,0)-1,1,COUNTIF(Data!$2:$2,Weekly!CO$9))))/CO$72</f>
        <v>1.1035207566999475E-2</v>
      </c>
      <c r="CP87" s="145">
        <f ca="1">(SUM(OFFSET(Data!$A$1,MATCH(($CH87&amp;$CI87),Data!$B:$B,0)-1,MATCH(Weekly!CP$9,Data!$2:$2,0)-1,1,COUNTIF(Data!$2:$2,Weekly!CP$9))))/CP$72</f>
        <v>1.0553859572612298E-2</v>
      </c>
      <c r="CQ87" s="145">
        <f ca="1">(SUM(OFFSET(Data!$A$1,MATCH(($CH87&amp;$CI87),Data!$B:$B,0)-1,MATCH(Weekly!CQ$9,Data!$2:$2,0)-1,1,COUNTIF(Data!$2:$2,Weekly!CQ$9))))/CQ$72</f>
        <v>1.2207622775137452E-2</v>
      </c>
      <c r="CR87" s="145">
        <f ca="1">(SUM(OFFSET(Data!$A$1,MATCH(($CH87&amp;$CI87),Data!$B:$B,0)-1,MATCH(Weekly!CR$9,Data!$2:$2,0)-1,1,COUNTIF(Data!$2:$2,Weekly!CR$9))))/CR$72</f>
        <v>1.3741692114244655E-2</v>
      </c>
      <c r="CS87" s="145">
        <f ca="1">(SUM(OFFSET(Data!$A$1,MATCH(($CH87&amp;$CI87),Data!$B:$B,0)-1,MATCH(Weekly!CS$9,Data!$2:$2,0)-1,1,COUNTIF(Data!$2:$2,Weekly!CS$9))))/CS$72</f>
        <v>1.0965276624023924E-2</v>
      </c>
      <c r="CT87" s="145">
        <f ca="1">(SUM(OFFSET(Data!$A$1,MATCH(($CH87&amp;$CI87),Data!$B:$B,0)-1,MATCH(Weekly!CT$9,Data!$2:$2,0)-1,1,COUNTIF(Data!$2:$2,Weekly!CT$9))))/CT$72</f>
        <v>1.3454032057138111E-2</v>
      </c>
      <c r="CU87" s="145">
        <f ca="1">(SUM(OFFSET(Data!$A$1,MATCH(($CH87&amp;$CI87),Data!$B:$B,0)-1,MATCH(Weekly!CU$9,Data!$2:$2,0)-1,1,COUNTIF(Data!$2:$2,Weekly!CU$9))))/CU$72</f>
        <v>1.1026463512429831E-2</v>
      </c>
      <c r="CW87" s="12">
        <f t="shared" ca="1" si="496"/>
        <v>1.0759568098318111E-2</v>
      </c>
      <c r="CX87" s="12">
        <f t="shared" ca="1" si="497"/>
        <v>1.3297129207161036E-2</v>
      </c>
      <c r="CY87" s="12">
        <f t="shared" ca="1" si="515"/>
        <v>2.5375611088429249E-3</v>
      </c>
      <c r="CZ87" s="12">
        <f t="shared" ca="1" si="516"/>
        <v>1.5200300038793229E-2</v>
      </c>
      <c r="DA87" s="12">
        <f t="shared" ca="1" si="517"/>
        <v>8.8563972666859184E-3</v>
      </c>
      <c r="DB87" s="43"/>
      <c r="DC87" s="12">
        <f t="shared" ca="1" si="498"/>
        <v>2.2499759436750031E-3</v>
      </c>
      <c r="DD87" s="12">
        <f t="shared" ca="1" si="520"/>
        <v>1.1836536766002468E-2</v>
      </c>
    </row>
    <row r="88" spans="4:109" x14ac:dyDescent="0.35">
      <c r="D88" s="59" t="s">
        <v>556</v>
      </c>
      <c r="E88" s="53" t="str">
        <f ca="1">VLOOKUP($D88,'Metric Nature'!$C:$D,2,0)&amp;IF(($F88&lt;(BA88)),"Below",IF(($F88&gt;(AZ88)),"Above","Within"))</f>
        <v>PositiveWithin</v>
      </c>
      <c r="F88" s="55">
        <f t="shared" ca="1" si="464"/>
        <v>3.6544944615994786E-3</v>
      </c>
      <c r="G88" s="55">
        <f t="shared" ca="1" si="465"/>
        <v>3.3790228084039568E-3</v>
      </c>
      <c r="H88" s="55">
        <f t="shared" ca="1" si="499"/>
        <v>8.1524058526742438E-2</v>
      </c>
      <c r="I88" s="55">
        <f t="shared" ca="1" si="500"/>
        <v>3.4214123995457407E-3</v>
      </c>
      <c r="J88" s="55">
        <f t="shared" ca="1" si="501"/>
        <v>6.812451550262813E-2</v>
      </c>
      <c r="K88" s="48">
        <f t="shared" ca="1" si="583"/>
        <v>3.8996515876134585E-4</v>
      </c>
      <c r="L88" s="56"/>
      <c r="M88" s="53" t="str">
        <f ca="1">VLOOKUP($D88,'Metric Nature'!$C:$D,2,0)&amp;IF(($N88&lt;(CA88)),"Below",IF(($N88&gt;(BZ88)),"Above","Within"))</f>
        <v>PositiveWithin</v>
      </c>
      <c r="N88" s="55">
        <f t="shared" ca="1" si="467"/>
        <v>3.3536847536331585E-3</v>
      </c>
      <c r="O88" s="55">
        <f t="shared" ca="1" si="468"/>
        <v>3.2036984468145503E-3</v>
      </c>
      <c r="P88" s="55">
        <f t="shared" ca="1" si="502"/>
        <v>4.6816611896709631E-2</v>
      </c>
      <c r="Q88" s="55">
        <f t="shared" ca="1" si="503"/>
        <v>3.4130427760850138E-3</v>
      </c>
      <c r="R88" s="48">
        <f t="shared" ca="1" si="504"/>
        <v>-1.7391526079829234E-2</v>
      </c>
      <c r="S88" s="48">
        <f t="shared" ca="1" si="584"/>
        <v>3.8607525751307076E-4</v>
      </c>
      <c r="T88" s="56"/>
      <c r="U88" s="53" t="str">
        <f ca="1">VLOOKUP($D88,'Metric Nature'!$C:$D,2,0)&amp;IF(($V88&lt;(DA88)),"Below",IF(($V88&gt;(CZ88)),"Above","Within"))</f>
        <v>PositiveWithin</v>
      </c>
      <c r="V88" s="55">
        <f t="shared" ca="1" si="470"/>
        <v>4.2355286105805164E-3</v>
      </c>
      <c r="W88" s="55">
        <f t="shared" ca="1" si="471"/>
        <v>3.7381624854627015E-3</v>
      </c>
      <c r="X88" s="78">
        <f t="shared" ca="1" si="505"/>
        <v>0.13305096475929459</v>
      </c>
      <c r="Y88" s="55">
        <f t="shared" ca="1" si="506"/>
        <v>3.4385469934755776E-3</v>
      </c>
      <c r="Z88" s="78">
        <f t="shared" ca="1" si="507"/>
        <v>0.23177860259497987</v>
      </c>
      <c r="AA88" s="48">
        <f t="shared" ca="1" si="585"/>
        <v>5.9139697770521182E-4</v>
      </c>
      <c r="AB88" s="56"/>
      <c r="AC88" s="46" t="s">
        <v>557</v>
      </c>
      <c r="AI88" s="7" t="s">
        <v>75</v>
      </c>
      <c r="AJ88" s="145">
        <f ca="1">(SUM(OFFSET(Data!$A$1,MATCH(($AI88),Data!$C:$C,0)-1,MATCH(Weekly!AJ$9,Data!$2:$2,0)-1,2,COUNTIF(Data!$2:$2,Weekly!AJ$9))))/AJ$72</f>
        <v>3.0310234161416857E-3</v>
      </c>
      <c r="AK88" s="145">
        <f ca="1">(SUM(OFFSET(Data!$A$1,MATCH(($AI88),Data!$C:$C,0)-1,MATCH(Weekly!AK$9,Data!$2:$2,0)-1,2,COUNTIF(Data!$2:$2,Weekly!AK$9))))/AK$72</f>
        <v>2.9877772747849704E-3</v>
      </c>
      <c r="AL88" s="145">
        <f ca="1">(SUM(OFFSET(Data!$A$1,MATCH(($AI88),Data!$C:$C,0)-1,MATCH(Weekly!AL$9,Data!$2:$2,0)-1,2,COUNTIF(Data!$2:$2,Weekly!AL$9))))/AL$72</f>
        <v>3.9827513924657124E-3</v>
      </c>
      <c r="AM88" s="145">
        <f ca="1">(SUM(OFFSET(Data!$A$1,MATCH(($AI88),Data!$C:$C,0)-1,MATCH(Weekly!AM$9,Data!$2:$2,0)-1,2,COUNTIF(Data!$2:$2,Weekly!AM$9))))/AM$72</f>
        <v>3.3669096777783963E-3</v>
      </c>
      <c r="AN88" s="145">
        <f ca="1">(SUM(OFFSET(Data!$A$1,MATCH(($AI88),Data!$C:$C,0)-1,MATCH(Weekly!AN$9,Data!$2:$2,0)-1,2,COUNTIF(Data!$2:$2,Weekly!AN$9))))/AN$72</f>
        <v>3.5760930406119784E-3</v>
      </c>
      <c r="AO88" s="145">
        <f ca="1">(SUM(OFFSET(Data!$A$1,MATCH(($AI88),Data!$C:$C,0)-1,MATCH(Weekly!AO$9,Data!$2:$2,0)-1,2,COUNTIF(Data!$2:$2,Weekly!AO$9))))/AO$72</f>
        <v>4.3050605844618672E-3</v>
      </c>
      <c r="AP88" s="145">
        <f ca="1">(SUM(OFFSET(Data!$A$1,MATCH(($AI88),Data!$C:$C,0)-1,MATCH(Weekly!AP$9,Data!$2:$2,0)-1,2,COUNTIF(Data!$2:$2,Weekly!AP$9))))/AP$72</f>
        <v>2.9341700075533089E-3</v>
      </c>
      <c r="AQ88" s="145">
        <f ca="1">(SUM(OFFSET(Data!$A$1,MATCH(($AI88),Data!$C:$C,0)-1,MATCH(Weekly!AQ$9,Data!$2:$2,0)-1,2,COUNTIF(Data!$2:$2,Weekly!AQ$9))))/AQ$72</f>
        <v>3.7387154624760632E-3</v>
      </c>
      <c r="AR88" s="145">
        <f ca="1">(SUM(OFFSET(Data!$A$1,MATCH(($AI88),Data!$C:$C,0)-1,MATCH(Weekly!AR$9,Data!$2:$2,0)-1,2,COUNTIF(Data!$2:$2,Weekly!AR$9))))/AR$72</f>
        <v>3.6518741418095765E-3</v>
      </c>
      <c r="AS88" s="145">
        <f ca="1">(SUM(OFFSET(Data!$A$1,MATCH(($AI88),Data!$C:$C,0)-1,MATCH(Weekly!AS$9,Data!$2:$2,0)-1,2,COUNTIF(Data!$2:$2,Weekly!AS$9))))/AS$72</f>
        <v>3.3790228084039568E-3</v>
      </c>
      <c r="AT88" s="145">
        <f ca="1">(SUM(OFFSET(Data!$A$1,MATCH(($AI88),Data!$C:$C,0)-1,MATCH(Weekly!AT$9,Data!$2:$2,0)-1,2,COUNTIF(Data!$2:$2,Weekly!AT$9))))/AT$72</f>
        <v>3.6544944615994786E-3</v>
      </c>
      <c r="AU88" s="145">
        <f ca="1">(SUM(OFFSET(Data!$A$1,MATCH(($AI88),Data!$C:$C,0)-1,MATCH(Weekly!AU$9,Data!$2:$2,0)-1,2,COUNTIF(Data!$2:$2,Weekly!AU$9))))/AU$72</f>
        <v>3.5255770637929889E-3</v>
      </c>
      <c r="AV88" s="14"/>
      <c r="AW88" s="12">
        <f t="shared" ca="1" si="489"/>
        <v>3.1989665469600408E-3</v>
      </c>
      <c r="AX88" s="12">
        <f t="shared" ca="1" si="490"/>
        <v>3.6966049620377707E-3</v>
      </c>
      <c r="AY88" s="12">
        <f t="shared" ca="1" si="508"/>
        <v>4.976384150777299E-4</v>
      </c>
      <c r="AZ88" s="12">
        <f t="shared" ca="1" si="509"/>
        <v>4.0698337733460679E-3</v>
      </c>
      <c r="BA88" s="12">
        <f t="shared" ca="1" si="510"/>
        <v>2.8257377356517436E-3</v>
      </c>
      <c r="BB88" s="14"/>
      <c r="BC88" s="12">
        <f t="shared" ca="1" si="491"/>
        <v>3.8996515876134585E-4</v>
      </c>
      <c r="BD88" s="12">
        <f t="shared" ca="1" si="518"/>
        <v>3.4214123995457407E-3</v>
      </c>
      <c r="BE88" s="155"/>
      <c r="BF88" s="104"/>
      <c r="BG88" s="157"/>
      <c r="BH88" s="7" t="s">
        <v>75</v>
      </c>
      <c r="BI88" s="7" t="s">
        <v>3</v>
      </c>
      <c r="BJ88" s="145">
        <f ca="1">(SUM(OFFSET(Data!$A$1,MATCH(($BH88&amp;$BI88),Data!$B:$B,0)-1,MATCH(Weekly!BJ$9,Data!$2:$2,0)-1,1,COUNTIF(Data!$2:$2,Weekly!BJ$9))))/BJ$72</f>
        <v>2.9475509319462504E-3</v>
      </c>
      <c r="BK88" s="145">
        <f ca="1">(SUM(OFFSET(Data!$A$1,MATCH(($BH88&amp;$BI88),Data!$B:$B,0)-1,MATCH(Weekly!BK$9,Data!$2:$2,0)-1,1,COUNTIF(Data!$2:$2,Weekly!BK$9))))/BK$72</f>
        <v>2.8355387523629491E-3</v>
      </c>
      <c r="BL88" s="145">
        <f ca="1">(SUM(OFFSET(Data!$A$1,MATCH(($BH88&amp;$BI88),Data!$B:$B,0)-1,MATCH(Weekly!BL$9,Data!$2:$2,0)-1,1,COUNTIF(Data!$2:$2,Weekly!BL$9))))/BL$72</f>
        <v>3.6675910188746757E-3</v>
      </c>
      <c r="BM88" s="145">
        <f ca="1">(SUM(OFFSET(Data!$A$1,MATCH(($BH88&amp;$BI88),Data!$B:$B,0)-1,MATCH(Weekly!BM$9,Data!$2:$2,0)-1,1,COUNTIF(Data!$2:$2,Weekly!BM$9))))/BM$72</f>
        <v>3.4501392526083883E-3</v>
      </c>
      <c r="BN88" s="145">
        <f ca="1">(SUM(OFFSET(Data!$A$1,MATCH(($BH88&amp;$BI88),Data!$B:$B,0)-1,MATCH(Weekly!BN$9,Data!$2:$2,0)-1,1,COUNTIF(Data!$2:$2,Weekly!BN$9))))/BN$72</f>
        <v>3.4051168783360941E-3</v>
      </c>
      <c r="BO88" s="145">
        <f ca="1">(SUM(OFFSET(Data!$A$1,MATCH(($BH88&amp;$BI88),Data!$B:$B,0)-1,MATCH(Weekly!BO$9,Data!$2:$2,0)-1,1,COUNTIF(Data!$2:$2,Weekly!BO$9))))/BO$72</f>
        <v>4.1848078792746336E-3</v>
      </c>
      <c r="BP88" s="145">
        <f ca="1">(SUM(OFFSET(Data!$A$1,MATCH(($BH88&amp;$BI88),Data!$B:$B,0)-1,MATCH(Weekly!BP$9,Data!$2:$2,0)-1,1,COUNTIF(Data!$2:$2,Weekly!BP$9))))/BP$72</f>
        <v>3.0491788996820143E-3</v>
      </c>
      <c r="BQ88" s="145">
        <f ca="1">(SUM(OFFSET(Data!$A$1,MATCH(($BH88&amp;$BI88),Data!$B:$B,0)-1,MATCH(Weekly!BQ$9,Data!$2:$2,0)-1,1,COUNTIF(Data!$2:$2,Weekly!BQ$9))))/BQ$72</f>
        <v>3.924575965355467E-3</v>
      </c>
      <c r="BR88" s="145">
        <f ca="1">(SUM(OFFSET(Data!$A$1,MATCH(($BH88&amp;$BI88),Data!$B:$B,0)-1,MATCH(Weekly!BR$9,Data!$2:$2,0)-1,1,COUNTIF(Data!$2:$2,Weekly!BR$9))))/BR$72</f>
        <v>3.5072526520891966E-3</v>
      </c>
      <c r="BS88" s="145">
        <f ca="1">(SUM(OFFSET(Data!$A$1,MATCH(($BH88&amp;$BI88),Data!$B:$B,0)-1,MATCH(Weekly!BS$9,Data!$2:$2,0)-1,1,COUNTIF(Data!$2:$2,Weekly!BS$9))))/BS$72</f>
        <v>3.2036984468145503E-3</v>
      </c>
      <c r="BT88" s="145">
        <f ca="1">(SUM(OFFSET(Data!$A$1,MATCH(($BH88&amp;$BI88),Data!$B:$B,0)-1,MATCH(Weekly!BT$9,Data!$2:$2,0)-1,1,COUNTIF(Data!$2:$2,Weekly!BT$9))))/BT$72</f>
        <v>3.3536847536331585E-3</v>
      </c>
      <c r="BU88" s="145">
        <f ca="1">(SUM(OFFSET(Data!$A$1,MATCH(($BH88&amp;$BI88),Data!$B:$B,0)-1,MATCH(Weekly!BU$9,Data!$2:$2,0)-1,1,COUNTIF(Data!$2:$2,Weekly!BU$9))))/BU$72</f>
        <v>3.782976605276257E-3</v>
      </c>
      <c r="BV88" s="13"/>
      <c r="BW88" s="12">
        <f t="shared" ca="1" si="492"/>
        <v>3.1264386732482823E-3</v>
      </c>
      <c r="BX88" s="12">
        <f t="shared" ca="1" si="493"/>
        <v>3.5874218354819362E-3</v>
      </c>
      <c r="BY88" s="12">
        <f t="shared" ca="1" si="511"/>
        <v>4.6098316223365391E-4</v>
      </c>
      <c r="BZ88" s="12">
        <f t="shared" ca="1" si="512"/>
        <v>3.9331592071571763E-3</v>
      </c>
      <c r="CA88" s="12">
        <f t="shared" ca="1" si="513"/>
        <v>2.7807013015730417E-3</v>
      </c>
      <c r="CB88" s="43"/>
      <c r="CC88" s="12">
        <f t="shared" ca="1" si="514"/>
        <v>3.8607525751307076E-4</v>
      </c>
      <c r="CD88" s="12">
        <f t="shared" ca="1" si="519"/>
        <v>3.4130427760850138E-3</v>
      </c>
      <c r="CE88" s="104"/>
      <c r="CF88" s="104"/>
      <c r="CG88" s="13"/>
      <c r="CH88" s="7" t="s">
        <v>75</v>
      </c>
      <c r="CI88" s="7" t="s">
        <v>4</v>
      </c>
      <c r="CJ88" s="145">
        <f ca="1">(SUM(OFFSET(Data!$A$1,MATCH(($CH88&amp;$CI88),Data!$B:$B,0)-1,MATCH(Weekly!CJ$9,Data!$2:$2,0)-1,1,COUNTIF(Data!$2:$2,Weekly!CJ$9))))/CJ$72</f>
        <v>3.213003213003213E-3</v>
      </c>
      <c r="CK88" s="145">
        <f ca="1">(SUM(OFFSET(Data!$A$1,MATCH(($CH88&amp;$CI88),Data!$B:$B,0)-1,MATCH(Weekly!CK$9,Data!$2:$2,0)-1,1,COUNTIF(Data!$2:$2,Weekly!CK$9))))/CK$72</f>
        <v>3.2976092333058533E-3</v>
      </c>
      <c r="CL88" s="145">
        <f ca="1">(SUM(OFFSET(Data!$A$1,MATCH(($CH88&amp;$CI88),Data!$B:$B,0)-1,MATCH(Weekly!CL$9,Data!$2:$2,0)-1,1,COUNTIF(Data!$2:$2,Weekly!CL$9))))/CL$72</f>
        <v>4.6212395795578107E-3</v>
      </c>
      <c r="CM88" s="145">
        <f ca="1">(SUM(OFFSET(Data!$A$1,MATCH(($CH88&amp;$CI88),Data!$B:$B,0)-1,MATCH(Weekly!CM$9,Data!$2:$2,0)-1,1,COUNTIF(Data!$2:$2,Weekly!CM$9))))/CM$72</f>
        <v>3.1983839744129283E-3</v>
      </c>
      <c r="CN88" s="145">
        <f ca="1">(SUM(OFFSET(Data!$A$1,MATCH(($CH88&amp;$CI88),Data!$B:$B,0)-1,MATCH(Weekly!CN$9,Data!$2:$2,0)-1,1,COUNTIF(Data!$2:$2,Weekly!CN$9))))/CN$72</f>
        <v>3.9324765010550549E-3</v>
      </c>
      <c r="CO88" s="145">
        <f ca="1">(SUM(OFFSET(Data!$A$1,MATCH(($CH88&amp;$CI88),Data!$B:$B,0)-1,MATCH(Weekly!CO$9,Data!$2:$2,0)-1,1,COUNTIF(Data!$2:$2,Weekly!CO$9))))/CO$72</f>
        <v>4.5542126466981961E-3</v>
      </c>
      <c r="CP88" s="145">
        <f ca="1">(SUM(OFFSET(Data!$A$1,MATCH(($CH88&amp;$CI88),Data!$B:$B,0)-1,MATCH(Weekly!CP$9,Data!$2:$2,0)-1,1,COUNTIF(Data!$2:$2,Weekly!CP$9))))/CP$72</f>
        <v>2.7038813781072829E-3</v>
      </c>
      <c r="CQ88" s="145">
        <f ca="1">(SUM(OFFSET(Data!$A$1,MATCH(($CH88&amp;$CI88),Data!$B:$B,0)-1,MATCH(Weekly!CQ$9,Data!$2:$2,0)-1,1,COUNTIF(Data!$2:$2,Weekly!CQ$9))))/CQ$72</f>
        <v>3.3547665641599105E-3</v>
      </c>
      <c r="CR88" s="145">
        <f ca="1">(SUM(OFFSET(Data!$A$1,MATCH(($CH88&amp;$CI88),Data!$B:$B,0)-1,MATCH(Weekly!CR$9,Data!$2:$2,0)-1,1,COUNTIF(Data!$2:$2,Weekly!CR$9))))/CR$72</f>
        <v>3.9518591701095743E-3</v>
      </c>
      <c r="CS88" s="145">
        <f ca="1">(SUM(OFFSET(Data!$A$1,MATCH(($CH88&amp;$CI88),Data!$B:$B,0)-1,MATCH(Weekly!CS$9,Data!$2:$2,0)-1,1,COUNTIF(Data!$2:$2,Weekly!CS$9))))/CS$72</f>
        <v>3.7381624854627015E-3</v>
      </c>
      <c r="CT88" s="145">
        <f ca="1">(SUM(OFFSET(Data!$A$1,MATCH(($CH88&amp;$CI88),Data!$B:$B,0)-1,MATCH(Weekly!CT$9,Data!$2:$2,0)-1,1,COUNTIF(Data!$2:$2,Weekly!CT$9))))/CT$72</f>
        <v>4.2355286105805164E-3</v>
      </c>
      <c r="CU88" s="145">
        <f ca="1">(SUM(OFFSET(Data!$A$1,MATCH(($CH88&amp;$CI88),Data!$B:$B,0)-1,MATCH(Weekly!CU$9,Data!$2:$2,0)-1,1,COUNTIF(Data!$2:$2,Weekly!CU$9))))/CU$72</f>
        <v>3.0072173215717722E-3</v>
      </c>
      <c r="CW88" s="12">
        <f t="shared" ca="1" si="496"/>
        <v>3.2553062231545334E-3</v>
      </c>
      <c r="CX88" s="12">
        <f t="shared" ca="1" si="497"/>
        <v>4.0936938903450449E-3</v>
      </c>
      <c r="CY88" s="12">
        <f t="shared" ca="1" si="515"/>
        <v>8.3838766719051151E-4</v>
      </c>
      <c r="CZ88" s="12">
        <f t="shared" ca="1" si="516"/>
        <v>4.7224846407379287E-3</v>
      </c>
      <c r="DA88" s="12">
        <f t="shared" ca="1" si="517"/>
        <v>2.6265154727616495E-3</v>
      </c>
      <c r="DB88" s="43"/>
      <c r="DC88" s="12">
        <f t="shared" ca="1" si="498"/>
        <v>5.9139697770521182E-4</v>
      </c>
      <c r="DD88" s="12">
        <f t="shared" ca="1" si="520"/>
        <v>3.4385469934755776E-3</v>
      </c>
    </row>
    <row r="89" spans="4:109" x14ac:dyDescent="0.35">
      <c r="D89" s="59" t="s">
        <v>479</v>
      </c>
      <c r="E89" s="53" t="str">
        <f ca="1">VLOOKUP($D89,'Metric Nature'!$C:$D,2,0)&amp;IF(($F89&lt;(BA89)),"Below",IF(($F89&gt;(AZ89)),"Above","Within"))</f>
        <v>NegativeWithin</v>
      </c>
      <c r="F89" s="55">
        <f t="shared" ca="1" si="464"/>
        <v>1.2011671718745573E-2</v>
      </c>
      <c r="G89" s="55">
        <f t="shared" ca="1" si="465"/>
        <v>1.1581328173965174E-2</v>
      </c>
      <c r="H89" s="55">
        <f t="shared" ca="1" si="499"/>
        <v>3.7158393088956035E-2</v>
      </c>
      <c r="I89" s="55">
        <f t="shared" ca="1" si="500"/>
        <v>1.1812191222956013E-2</v>
      </c>
      <c r="J89" s="55">
        <f t="shared" ca="1" si="501"/>
        <v>1.6887679180293561E-2</v>
      </c>
      <c r="K89" s="48">
        <f t="shared" ca="1" si="583"/>
        <v>3.7007047856729217E-3</v>
      </c>
      <c r="L89" s="56"/>
      <c r="M89" s="53" t="str">
        <f ca="1">VLOOKUP($D89,'Metric Nature'!$C:$D,2,0)&amp;IF(($N89&lt;(CA89)),"Below",IF(($N89&gt;(BZ89)),"Above","Within"))</f>
        <v>NegativeWithin</v>
      </c>
      <c r="N89" s="55">
        <f t="shared" ca="1" si="467"/>
        <v>1.0834981511737897E-2</v>
      </c>
      <c r="O89" s="55">
        <f t="shared" ca="1" si="468"/>
        <v>1.1800965164848534E-2</v>
      </c>
      <c r="P89" s="55">
        <f t="shared" ca="1" si="502"/>
        <v>-8.1856326123901008E-2</v>
      </c>
      <c r="Q89" s="55">
        <f t="shared" ca="1" si="503"/>
        <v>1.2435534404978521E-2</v>
      </c>
      <c r="R89" s="48">
        <f t="shared" ca="1" si="504"/>
        <v>-0.1287080105379185</v>
      </c>
      <c r="S89" s="48">
        <f t="shared" ca="1" si="584"/>
        <v>3.703564404863659E-3</v>
      </c>
      <c r="T89" s="56"/>
      <c r="U89" s="53" t="str">
        <f ca="1">VLOOKUP($D89,'Metric Nature'!$C:$D,2,0)&amp;IF(($V89&lt;(DA89)),"Below",IF(($V89&gt;(CZ89)),"Above","Within"))</f>
        <v>NegativeWithin</v>
      </c>
      <c r="V89" s="55">
        <f t="shared" ca="1" si="470"/>
        <v>1.4284527863134291E-2</v>
      </c>
      <c r="W89" s="55">
        <f t="shared" ca="1" si="471"/>
        <v>1.1131417178933378E-2</v>
      </c>
      <c r="X89" s="78">
        <f t="shared" ca="1" si="505"/>
        <v>0.28326228668963133</v>
      </c>
      <c r="Y89" s="55">
        <f t="shared" ca="1" si="506"/>
        <v>1.053606065949568E-2</v>
      </c>
      <c r="Z89" s="78">
        <f t="shared" ca="1" si="507"/>
        <v>0.35577502111857012</v>
      </c>
      <c r="AA89" s="48">
        <f t="shared" ca="1" si="585"/>
        <v>4.0034396551283753E-3</v>
      </c>
      <c r="AB89" s="56"/>
      <c r="AC89" s="46" t="s">
        <v>560</v>
      </c>
      <c r="AI89" s="7" t="s">
        <v>76</v>
      </c>
      <c r="AJ89" s="145">
        <f ca="1">(SUM(OFFSET(Data!$A$1,MATCH(($AI89),Data!$C:$C,0)-1,MATCH(Weekly!AJ$9,Data!$2:$2,0)-1,2,COUNTIF(Data!$2:$2,Weekly!AJ$9))))/AJ$72</f>
        <v>1.1618923095209795E-2</v>
      </c>
      <c r="AK89" s="145">
        <f ca="1">(SUM(OFFSET(Data!$A$1,MATCH(($AI89),Data!$C:$C,0)-1,MATCH(Weekly!AK$9,Data!$2:$2,0)-1,2,COUNTIF(Data!$2:$2,Weekly!AK$9))))/AK$72</f>
        <v>2.3721140787686737E-2</v>
      </c>
      <c r="AL89" s="145">
        <f ca="1">(SUM(OFFSET(Data!$A$1,MATCH(($AI89),Data!$C:$C,0)-1,MATCH(Weekly!AL$9,Data!$2:$2,0)-1,2,COUNTIF(Data!$2:$2,Weekly!AL$9))))/AL$72</f>
        <v>1.7697790022159668E-2</v>
      </c>
      <c r="AM89" s="145">
        <f ca="1">(SUM(OFFSET(Data!$A$1,MATCH(($AI89),Data!$C:$C,0)-1,MATCH(Weekly!AM$9,Data!$2:$2,0)-1,2,COUNTIF(Data!$2:$2,Weekly!AM$9))))/AM$72</f>
        <v>1.8058879180811397E-2</v>
      </c>
      <c r="AN89" s="145">
        <f ca="1">(SUM(OFFSET(Data!$A$1,MATCH(($AI89),Data!$C:$C,0)-1,MATCH(Weekly!AN$9,Data!$2:$2,0)-1,2,COUNTIF(Data!$2:$2,Weekly!AN$9))))/AN$72</f>
        <v>1.2127619876858014E-2</v>
      </c>
      <c r="AO89" s="145">
        <f ca="1">(SUM(OFFSET(Data!$A$1,MATCH(($AI89),Data!$C:$C,0)-1,MATCH(Weekly!AO$9,Data!$2:$2,0)-1,2,COUNTIF(Data!$2:$2,Weekly!AO$9))))/AO$72</f>
        <v>1.1546685673556665E-2</v>
      </c>
      <c r="AP89" s="145">
        <f ca="1">(SUM(OFFSET(Data!$A$1,MATCH(($AI89),Data!$C:$C,0)-1,MATCH(Weekly!AP$9,Data!$2:$2,0)-1,2,COUNTIF(Data!$2:$2,Weekly!AP$9))))/AP$72</f>
        <v>1.1823833594794027E-2</v>
      </c>
      <c r="AQ89" s="145">
        <f ca="1">(SUM(OFFSET(Data!$A$1,MATCH(($AI89),Data!$C:$C,0)-1,MATCH(Weekly!AQ$9,Data!$2:$2,0)-1,2,COUNTIF(Data!$2:$2,Weekly!AQ$9))))/AQ$72</f>
        <v>1.2280008510896988E-2</v>
      </c>
      <c r="AR89" s="145">
        <f ca="1">(SUM(OFFSET(Data!$A$1,MATCH(($AI89),Data!$C:$C,0)-1,MATCH(Weekly!AR$9,Data!$2:$2,0)-1,2,COUNTIF(Data!$2:$2,Weekly!AR$9))))/AR$72</f>
        <v>1.1598352274387215E-2</v>
      </c>
      <c r="AS89" s="145">
        <f ca="1">(SUM(OFFSET(Data!$A$1,MATCH(($AI89),Data!$C:$C,0)-1,MATCH(Weekly!AS$9,Data!$2:$2,0)-1,2,COUNTIF(Data!$2:$2,Weekly!AS$9))))/AS$72</f>
        <v>1.1581328173965174E-2</v>
      </c>
      <c r="AT89" s="145">
        <f ca="1">(SUM(OFFSET(Data!$A$1,MATCH(($AI89),Data!$C:$C,0)-1,MATCH(Weekly!AT$9,Data!$2:$2,0)-1,2,COUNTIF(Data!$2:$2,Weekly!AT$9))))/AT$72</f>
        <v>1.2011671718745573E-2</v>
      </c>
      <c r="AU89" s="145">
        <f ca="1">(SUM(OFFSET(Data!$A$1,MATCH(($AI89),Data!$C:$C,0)-1,MATCH(Weekly!AU$9,Data!$2:$2,0)-1,2,COUNTIF(Data!$2:$2,Weekly!AU$9))))/AU$72</f>
        <v>1.5166633406505687E-2</v>
      </c>
      <c r="AV89" s="14"/>
      <c r="AW89" s="12">
        <f t="shared" ca="1" si="489"/>
        <v>1.1608637684798504E-2</v>
      </c>
      <c r="AX89" s="12">
        <f t="shared" ca="1" si="490"/>
        <v>1.4988899266528327E-2</v>
      </c>
      <c r="AY89" s="12">
        <f t="shared" ca="1" si="508"/>
        <v>3.380261581729823E-3</v>
      </c>
      <c r="AZ89" s="12">
        <f t="shared" ca="1" si="509"/>
        <v>1.7524095452825694E-2</v>
      </c>
      <c r="BA89" s="12">
        <f t="shared" ca="1" si="510"/>
        <v>9.0734414985011377E-3</v>
      </c>
      <c r="BB89" s="14"/>
      <c r="BC89" s="12">
        <f t="shared" ca="1" si="491"/>
        <v>3.7007047856729217E-3</v>
      </c>
      <c r="BD89" s="12">
        <f t="shared" ca="1" si="518"/>
        <v>1.1812191222956013E-2</v>
      </c>
      <c r="BE89" s="155"/>
      <c r="BF89" s="104"/>
      <c r="BG89" s="157"/>
      <c r="BH89" s="7" t="s">
        <v>76</v>
      </c>
      <c r="BI89" s="7" t="s">
        <v>3</v>
      </c>
      <c r="BJ89" s="145">
        <f ca="1">(SUM(OFFSET(Data!$A$1,MATCH(($BH89&amp;$BI89),Data!$B:$B,0)-1,MATCH(Weekly!BJ$9,Data!$2:$2,0)-1,1,COUNTIF(Data!$2:$2,Weekly!BJ$9))))/BJ$72</f>
        <v>1.1833550065019505E-2</v>
      </c>
      <c r="BK89" s="145">
        <f ca="1">(SUM(OFFSET(Data!$A$1,MATCH(($BH89&amp;$BI89),Data!$B:$B,0)-1,MATCH(Weekly!BK$9,Data!$2:$2,0)-1,1,COUNTIF(Data!$2:$2,Weekly!BK$9))))/BK$72</f>
        <v>2.3854532361148619E-2</v>
      </c>
      <c r="BL89" s="145">
        <f ca="1">(SUM(OFFSET(Data!$A$1,MATCH(($BH89&amp;$BI89),Data!$B:$B,0)-1,MATCH(Weekly!BL$9,Data!$2:$2,0)-1,1,COUNTIF(Data!$2:$2,Weekly!BL$9))))/BL$72</f>
        <v>1.8114321495661508E-2</v>
      </c>
      <c r="BM89" s="145">
        <f ca="1">(SUM(OFFSET(Data!$A$1,MATCH(($BH89&amp;$BI89),Data!$B:$B,0)-1,MATCH(Weekly!BM$9,Data!$2:$2,0)-1,1,COUNTIF(Data!$2:$2,Weekly!BM$9))))/BM$72</f>
        <v>1.878871014673484E-2</v>
      </c>
      <c r="BN89" s="145">
        <f ca="1">(SUM(OFFSET(Data!$A$1,MATCH(($BH89&amp;$BI89),Data!$B:$B,0)-1,MATCH(Weekly!BN$9,Data!$2:$2,0)-1,1,COUNTIF(Data!$2:$2,Weekly!BN$9))))/BN$72</f>
        <v>1.2654150561384135E-2</v>
      </c>
      <c r="BO89" s="145">
        <f ca="1">(SUM(OFFSET(Data!$A$1,MATCH(($BH89&amp;$BI89),Data!$B:$B,0)-1,MATCH(Weekly!BO$9,Data!$2:$2,0)-1,1,COUNTIF(Data!$2:$2,Weekly!BO$9))))/BO$72</f>
        <v>1.2638965211142579E-2</v>
      </c>
      <c r="BP89" s="145">
        <f ca="1">(SUM(OFFSET(Data!$A$1,MATCH(($BH89&amp;$BI89),Data!$B:$B,0)-1,MATCH(Weekly!BP$9,Data!$2:$2,0)-1,1,COUNTIF(Data!$2:$2,Weekly!BP$9))))/BP$72</f>
        <v>1.2675872282963801E-2</v>
      </c>
      <c r="BQ89" s="145">
        <f ca="1">(SUM(OFFSET(Data!$A$1,MATCH(($BH89&amp;$BI89),Data!$B:$B,0)-1,MATCH(Weekly!BQ$9,Data!$2:$2,0)-1,1,COUNTIF(Data!$2:$2,Weekly!BQ$9))))/BQ$72</f>
        <v>1.335258029592205E-2</v>
      </c>
      <c r="BR89" s="145">
        <f ca="1">(SUM(OFFSET(Data!$A$1,MATCH(($BH89&amp;$BI89),Data!$B:$B,0)-1,MATCH(Weekly!BR$9,Data!$2:$2,0)-1,1,COUNTIF(Data!$2:$2,Weekly!BR$9))))/BR$72</f>
        <v>1.1993938081835895E-2</v>
      </c>
      <c r="BS89" s="145">
        <f ca="1">(SUM(OFFSET(Data!$A$1,MATCH(($BH89&amp;$BI89),Data!$B:$B,0)-1,MATCH(Weekly!BS$9,Data!$2:$2,0)-1,1,COUNTIF(Data!$2:$2,Weekly!BS$9))))/BS$72</f>
        <v>1.1800965164848534E-2</v>
      </c>
      <c r="BT89" s="145">
        <f ca="1">(SUM(OFFSET(Data!$A$1,MATCH(($BH89&amp;$BI89),Data!$B:$B,0)-1,MATCH(Weekly!BT$9,Data!$2:$2,0)-1,1,COUNTIF(Data!$2:$2,Weekly!BT$9))))/BT$72</f>
        <v>1.0834981511737897E-2</v>
      </c>
      <c r="BU89" s="145">
        <f ca="1">(SUM(OFFSET(Data!$A$1,MATCH(($BH89&amp;$BI89),Data!$B:$B,0)-1,MATCH(Weekly!BU$9,Data!$2:$2,0)-1,1,COUNTIF(Data!$2:$2,Weekly!BU$9))))/BU$72</f>
        <v>1.4733698357391738E-2</v>
      </c>
      <c r="BV89" s="13"/>
      <c r="BW89" s="12">
        <f t="shared" ca="1" si="492"/>
        <v>1.19137440734277E-2</v>
      </c>
      <c r="BX89" s="12">
        <f t="shared" ca="1" si="493"/>
        <v>1.5733450895791777E-2</v>
      </c>
      <c r="BY89" s="12">
        <f t="shared" ca="1" si="511"/>
        <v>3.819706822364077E-3</v>
      </c>
      <c r="BZ89" s="12">
        <f t="shared" ca="1" si="512"/>
        <v>1.8598231012564834E-2</v>
      </c>
      <c r="CA89" s="12">
        <f t="shared" ca="1" si="513"/>
        <v>9.0489639566546428E-3</v>
      </c>
      <c r="CB89" s="43"/>
      <c r="CC89" s="12">
        <f t="shared" ca="1" si="514"/>
        <v>3.703564404863659E-3</v>
      </c>
      <c r="CD89" s="12">
        <f t="shared" ca="1" si="519"/>
        <v>1.2435534404978521E-2</v>
      </c>
      <c r="CE89" s="104"/>
      <c r="CF89" s="104"/>
      <c r="CG89" s="13"/>
      <c r="CH89" s="7" t="s">
        <v>76</v>
      </c>
      <c r="CI89" s="7" t="s">
        <v>4</v>
      </c>
      <c r="CJ89" s="145">
        <f ca="1">(SUM(OFFSET(Data!$A$1,MATCH(($CH89&amp;$CI89),Data!$B:$B,0)-1,MATCH(Weekly!CJ$9,Data!$2:$2,0)-1,1,COUNTIF(Data!$2:$2,Weekly!CJ$9))))/CJ$72</f>
        <v>1.115101115101115E-2</v>
      </c>
      <c r="CK89" s="145">
        <f ca="1">(SUM(OFFSET(Data!$A$1,MATCH(($CH89&amp;$CI89),Data!$B:$B,0)-1,MATCH(Weekly!CK$9,Data!$2:$2,0)-1,1,COUNTIF(Data!$2:$2,Weekly!CK$9))))/CK$72</f>
        <v>2.3449665659063847E-2</v>
      </c>
      <c r="CL89" s="145">
        <f ca="1">(SUM(OFFSET(Data!$A$1,MATCH(($CH89&amp;$CI89),Data!$B:$B,0)-1,MATCH(Weekly!CL$9,Data!$2:$2,0)-1,1,COUNTIF(Data!$2:$2,Weekly!CL$9))))/CL$72</f>
        <v>1.6853932584269662E-2</v>
      </c>
      <c r="CM89" s="145">
        <f ca="1">(SUM(OFFSET(Data!$A$1,MATCH(($CH89&amp;$CI89),Data!$B:$B,0)-1,MATCH(Weekly!CM$9,Data!$2:$2,0)-1,1,COUNTIF(Data!$2:$2,Weekly!CM$9))))/CM$72</f>
        <v>1.6581095867351233E-2</v>
      </c>
      <c r="CN89" s="145">
        <f ca="1">(SUM(OFFSET(Data!$A$1,MATCH(($CH89&amp;$CI89),Data!$B:$B,0)-1,MATCH(Weekly!CN$9,Data!$2:$2,0)-1,1,COUNTIF(Data!$2:$2,Weekly!CN$9))))/CN$72</f>
        <v>1.1030117015154422E-2</v>
      </c>
      <c r="CO89" s="145">
        <f ca="1">(SUM(OFFSET(Data!$A$1,MATCH(($CH89&amp;$CI89),Data!$B:$B,0)-1,MATCH(Weekly!CO$9,Data!$2:$2,0)-1,1,COUNTIF(Data!$2:$2,Weekly!CO$9))))/CO$72</f>
        <v>9.2835873182693998E-3</v>
      </c>
      <c r="CP89" s="145">
        <f ca="1">(SUM(OFFSET(Data!$A$1,MATCH(($CH89&amp;$CI89),Data!$B:$B,0)-1,MATCH(Weekly!CP$9,Data!$2:$2,0)-1,1,COUNTIF(Data!$2:$2,Weekly!CP$9))))/CP$72</f>
        <v>1.0117749672917575E-2</v>
      </c>
      <c r="CQ89" s="145">
        <f ca="1">(SUM(OFFSET(Data!$A$1,MATCH(($CH89&amp;$CI89),Data!$B:$B,0)-1,MATCH(Weekly!CQ$9,Data!$2:$2,0)-1,1,COUNTIF(Data!$2:$2,Weekly!CQ$9))))/CQ$72</f>
        <v>1.0064299692479732E-2</v>
      </c>
      <c r="CR89" s="145">
        <f ca="1">(SUM(OFFSET(Data!$A$1,MATCH(($CH89&amp;$CI89),Data!$B:$B,0)-1,MATCH(Weekly!CR$9,Data!$2:$2,0)-1,1,COUNTIF(Data!$2:$2,Weekly!CR$9))))/CR$72</f>
        <v>1.0777797736662474E-2</v>
      </c>
      <c r="CS89" s="145">
        <f ca="1">(SUM(OFFSET(Data!$A$1,MATCH(($CH89&amp;$CI89),Data!$B:$B,0)-1,MATCH(Weekly!CS$9,Data!$2:$2,0)-1,1,COUNTIF(Data!$2:$2,Weekly!CS$9))))/CS$72</f>
        <v>1.1131417178933378E-2</v>
      </c>
      <c r="CT89" s="145">
        <f ca="1">(SUM(OFFSET(Data!$A$1,MATCH(($CH89&amp;$CI89),Data!$B:$B,0)-1,MATCH(Weekly!CT$9,Data!$2:$2,0)-1,1,COUNTIF(Data!$2:$2,Weekly!CT$9))))/CT$72</f>
        <v>1.4284527863134291E-2</v>
      </c>
      <c r="CU89" s="145">
        <f ca="1">(SUM(OFFSET(Data!$A$1,MATCH(($CH89&amp;$CI89),Data!$B:$B,0)-1,MATCH(Weekly!CU$9,Data!$2:$2,0)-1,1,COUNTIF(Data!$2:$2,Weekly!CU$9))))/CU$72</f>
        <v>1.6038492381716118E-2</v>
      </c>
      <c r="CW89" s="12">
        <f t="shared" ca="1" si="496"/>
        <v>1.0447773704790025E-2</v>
      </c>
      <c r="CX89" s="12">
        <f t="shared" ca="1" si="497"/>
        <v>1.5432811865242762E-2</v>
      </c>
      <c r="CY89" s="12">
        <f t="shared" ca="1" si="515"/>
        <v>4.9850381604527368E-3</v>
      </c>
      <c r="CZ89" s="12">
        <f t="shared" ca="1" si="516"/>
        <v>1.9171590485582316E-2</v>
      </c>
      <c r="DA89" s="12">
        <f t="shared" ca="1" si="517"/>
        <v>6.7089950844504732E-3</v>
      </c>
      <c r="DB89" s="43"/>
      <c r="DC89" s="12">
        <f t="shared" ca="1" si="498"/>
        <v>4.0034396551283753E-3</v>
      </c>
      <c r="DD89" s="12">
        <f t="shared" ca="1" si="520"/>
        <v>1.053606065949568E-2</v>
      </c>
    </row>
    <row r="90" spans="4:109" x14ac:dyDescent="0.35">
      <c r="D90" s="68" t="s">
        <v>563</v>
      </c>
      <c r="E90" s="66"/>
      <c r="F90" s="64"/>
      <c r="G90" s="64"/>
      <c r="H90" s="65"/>
      <c r="I90" s="64"/>
      <c r="J90" s="65"/>
      <c r="K90" s="64"/>
      <c r="L90" s="64"/>
      <c r="M90" s="64"/>
      <c r="N90" s="64"/>
      <c r="O90" s="64"/>
      <c r="P90" s="64"/>
      <c r="Q90" s="64"/>
      <c r="R90" s="64"/>
      <c r="S90" s="64"/>
      <c r="T90" s="64"/>
      <c r="U90" s="64"/>
      <c r="V90" s="64"/>
      <c r="W90" s="64"/>
      <c r="X90" s="64"/>
      <c r="Y90" s="64"/>
      <c r="Z90" s="64"/>
      <c r="AA90" s="64"/>
      <c r="AB90" s="62"/>
      <c r="AC90" s="46"/>
      <c r="AJ90" s="149"/>
      <c r="AO90" s="149"/>
      <c r="AT90" s="149"/>
      <c r="AU90" s="150"/>
      <c r="BH90" s="38"/>
      <c r="BI90" s="38"/>
      <c r="BJ90" s="149"/>
      <c r="BO90" s="149"/>
      <c r="BT90" s="149"/>
      <c r="BU90" s="150"/>
      <c r="CJ90" s="149"/>
      <c r="CO90" s="149"/>
      <c r="CT90" s="149"/>
      <c r="CU90" s="150"/>
    </row>
    <row r="91" spans="4:109" x14ac:dyDescent="0.35">
      <c r="D91" s="59" t="s">
        <v>564</v>
      </c>
      <c r="E91" s="53" t="str">
        <f ca="1">VLOOKUP($D91,'Metric Nature'!$C:$D,2,0)&amp;IF(($F91&lt;(BA91)),"Below",IF(($F91&gt;(AZ91)),"Above","Within"))</f>
        <v>PositiveWithin</v>
      </c>
      <c r="F91" s="54">
        <f t="shared" ref="F91:F98" ca="1" si="586">AT91</f>
        <v>47514</v>
      </c>
      <c r="G91" s="54">
        <f t="shared" ref="G91:G98" ca="1" si="587">AS91</f>
        <v>53992</v>
      </c>
      <c r="H91" s="55">
        <f ca="1">IFERROR(((F91-G91)/G91),0)</f>
        <v>-0.11998073788709439</v>
      </c>
      <c r="I91" s="54">
        <f ca="1">BD91</f>
        <v>48025.25</v>
      </c>
      <c r="J91" s="55">
        <f ca="1">IFERROR(((F91-I91)/I91),0)</f>
        <v>-1.0645441720761475E-2</v>
      </c>
      <c r="K91" s="54">
        <f t="shared" ref="K91:K98" ca="1" si="588">BC91</f>
        <v>7967.2894020906924</v>
      </c>
      <c r="L91" s="56"/>
      <c r="M91" s="53" t="str">
        <f ca="1">VLOOKUP($D91,'Metric Nature'!$C:$D,2,0)&amp;IF(($N91&lt;(CA91)),"Below",IF(($N91&gt;(BZ91)),"Above","Within"))</f>
        <v>PositiveWithin</v>
      </c>
      <c r="N91" s="54">
        <f t="shared" ref="N91:N98" ca="1" si="589">BT91</f>
        <v>34972</v>
      </c>
      <c r="O91" s="54">
        <f t="shared" ref="O91:O98" ca="1" si="590">BS91</f>
        <v>40027</v>
      </c>
      <c r="P91" s="55">
        <f ca="1">IFERROR(((N91-O91)/O91),0)</f>
        <v>-0.12628975441576937</v>
      </c>
      <c r="Q91" s="54">
        <f ca="1">CD91</f>
        <v>35510</v>
      </c>
      <c r="R91" s="55">
        <f ca="1">IFERROR(((N91-Q91)/Q91),0)</f>
        <v>-1.5150661785412561E-2</v>
      </c>
      <c r="S91" s="54">
        <f t="shared" ref="S91:S98" ca="1" si="591">CC91</f>
        <v>5949.6064155538897</v>
      </c>
      <c r="T91" s="56"/>
      <c r="U91" s="53" t="str">
        <f ca="1">VLOOKUP($D91,'Metric Nature'!$C:$D,2,0)&amp;IF(($V91&lt;(DA91)),"Below",IF(($V91&gt;(CZ91)),"Above","Within"))</f>
        <v>PositiveWithin</v>
      </c>
      <c r="V91" s="54">
        <f t="shared" ref="V91:V98" ca="1" si="592">CT91</f>
        <v>12542</v>
      </c>
      <c r="W91" s="54">
        <f t="shared" ref="W91:W98" ca="1" si="593">CS91</f>
        <v>13965</v>
      </c>
      <c r="X91" s="55">
        <f ca="1">IFERROR(((V91-W91)/W91),0)</f>
        <v>-0.10189760114572145</v>
      </c>
      <c r="Y91" s="54">
        <f ca="1">DD91</f>
        <v>12515.25</v>
      </c>
      <c r="Z91" s="55">
        <f ca="1">IFERROR(((V91-Y91)/Y91),0)</f>
        <v>2.1373923812948205E-3</v>
      </c>
      <c r="AA91" s="54">
        <f t="shared" ref="AA91:AA98" ca="1" si="594">DC91</f>
        <v>2034.6289792818084</v>
      </c>
      <c r="AB91" s="56"/>
      <c r="AC91" s="46" t="s">
        <v>565</v>
      </c>
      <c r="AI91" s="7" t="s">
        <v>77</v>
      </c>
      <c r="AJ91" s="141">
        <f ca="1">SUM(OFFSET(Data!$A$1,MATCH(($AI91),Data!$C:$C,0)-1,MATCH(Weekly!AJ$9,Data!$2:$2,0)-1,2,COUNTIF(Data!$2:$2,Weekly!AJ$9)))</f>
        <v>49455</v>
      </c>
      <c r="AK91" s="141">
        <f ca="1">SUM(OFFSET(Data!$A$1,MATCH(($AI91),Data!$C:$C,0)-1,MATCH(Weekly!AK$9,Data!$2:$2,0)-1,2,COUNTIF(Data!$2:$2,Weekly!AK$9)))</f>
        <v>48595</v>
      </c>
      <c r="AL91" s="141">
        <f ca="1">SUM(OFFSET(Data!$A$1,MATCH(($AI91),Data!$C:$C,0)-1,MATCH(Weekly!AL$9,Data!$2:$2,0)-1,2,COUNTIF(Data!$2:$2,Weekly!AL$9)))</f>
        <v>48065</v>
      </c>
      <c r="AM91" s="141">
        <f ca="1">SUM(OFFSET(Data!$A$1,MATCH(($AI91),Data!$C:$C,0)-1,MATCH(Weekly!AM$9,Data!$2:$2,0)-1,2,COUNTIF(Data!$2:$2,Weekly!AM$9)))</f>
        <v>50502</v>
      </c>
      <c r="AN91" s="141">
        <f ca="1">SUM(OFFSET(Data!$A$1,MATCH(($AI91),Data!$C:$C,0)-1,MATCH(Weekly!AN$9,Data!$2:$2,0)-1,2,COUNTIF(Data!$2:$2,Weekly!AN$9)))</f>
        <v>46366</v>
      </c>
      <c r="AO91" s="141">
        <f ca="1">SUM(OFFSET(Data!$A$1,MATCH(($AI91),Data!$C:$C,0)-1,MATCH(Weekly!AO$9,Data!$2:$2,0)-1,2,COUNTIF(Data!$2:$2,Weekly!AO$9)))</f>
        <v>46890</v>
      </c>
      <c r="AP91" s="141">
        <f ca="1">SUM(OFFSET(Data!$A$1,MATCH(($AI91),Data!$C:$C,0)-1,MATCH(Weekly!AP$9,Data!$2:$2,0)-1,2,COUNTIF(Data!$2:$2,Weekly!AP$9)))</f>
        <v>46596</v>
      </c>
      <c r="AQ91" s="141">
        <f ca="1">SUM(OFFSET(Data!$A$1,MATCH(($AI91),Data!$C:$C,0)-1,MATCH(Weekly!AQ$9,Data!$2:$2,0)-1,2,COUNTIF(Data!$2:$2,Weekly!AQ$9)))</f>
        <v>44997</v>
      </c>
      <c r="AR91" s="141">
        <f ca="1">SUM(OFFSET(Data!$A$1,MATCH(($AI91),Data!$C:$C,0)-1,MATCH(Weekly!AR$9,Data!$2:$2,0)-1,2,COUNTIF(Data!$2:$2,Weekly!AR$9)))</f>
        <v>46516</v>
      </c>
      <c r="AS91" s="141">
        <f ca="1">SUM(OFFSET(Data!$A$1,MATCH(($AI91),Data!$C:$C,0)-1,MATCH(Weekly!AS$9,Data!$2:$2,0)-1,2,COUNTIF(Data!$2:$2,Weekly!AS$9)))</f>
        <v>53992</v>
      </c>
      <c r="AT91" s="141">
        <f ca="1">SUM(OFFSET(Data!$A$1,MATCH(($AI91),Data!$C:$C,0)-1,MATCH(Weekly!AT$9,Data!$2:$2,0)-1,2,COUNTIF(Data!$2:$2,Weekly!AT$9)))</f>
        <v>47514</v>
      </c>
      <c r="AU91" s="141">
        <f ca="1">SUM(OFFSET(Data!$A$1,MATCH(($AI91),Data!$C:$C,0)-1,MATCH(Weekly!AU$9,Data!$2:$2,0)-1,2,COUNTIF(Data!$2:$2,Weekly!AU$9)))</f>
        <v>20502</v>
      </c>
      <c r="AV91" s="106"/>
      <c r="AW91" s="8">
        <f ca="1">_xlfn.QUARTILE.INC($AJ91:$AT91,1)</f>
        <v>46556</v>
      </c>
      <c r="AX91" s="8">
        <f ca="1">_xlfn.QUARTILE.INC($AJ91:$AT91,3)</f>
        <v>49025</v>
      </c>
      <c r="AY91" s="8">
        <f t="shared" ref="AY91:AY92" ca="1" si="595">AX91-AW91</f>
        <v>2469</v>
      </c>
      <c r="AZ91" s="8">
        <f t="shared" ref="AZ91" ca="1" si="596">AX91+(0.75*AY91)</f>
        <v>50876.75</v>
      </c>
      <c r="BA91" s="8">
        <f t="shared" ref="BA91" ca="1" si="597">AW91-(0.75*AY91)</f>
        <v>44704.25</v>
      </c>
      <c r="BB91" s="14"/>
      <c r="BC91" s="9">
        <f ca="1">_xlfn.STDEV.P(AJ91:AU91)</f>
        <v>7967.2894020906924</v>
      </c>
      <c r="BD91" s="9">
        <f ca="1">AVERAGE(AP91:AS91)</f>
        <v>48025.25</v>
      </c>
      <c r="BE91" s="147"/>
      <c r="BF91" s="147"/>
      <c r="BG91" s="1"/>
      <c r="BH91" s="7" t="s">
        <v>77</v>
      </c>
      <c r="BI91" s="7" t="s">
        <v>3</v>
      </c>
      <c r="BJ91" s="141">
        <f ca="1">SUM(OFFSET(Data!$A$1,MATCH(($BH91&amp;$BI91),Data!$B:$B,0)-1,MATCH(Weekly!BJ$9,Data!$2:$2,0)-1,1,COUNTIF(Data!$2:$2,Weekly!BJ$9)))</f>
        <v>37115</v>
      </c>
      <c r="BK91" s="141">
        <f ca="1">SUM(OFFSET(Data!$A$1,MATCH(($BH91&amp;$BI91),Data!$B:$B,0)-1,MATCH(Weekly!BK$9,Data!$2:$2,0)-1,1,COUNTIF(Data!$2:$2,Weekly!BK$9)))</f>
        <v>36391</v>
      </c>
      <c r="BL91" s="141">
        <f ca="1">SUM(OFFSET(Data!$A$1,MATCH(($BH91&amp;$BI91),Data!$B:$B,0)-1,MATCH(Weekly!BL$9,Data!$2:$2,0)-1,1,COUNTIF(Data!$2:$2,Weekly!BL$9)))</f>
        <v>36024</v>
      </c>
      <c r="BM91" s="141">
        <f ca="1">SUM(OFFSET(Data!$A$1,MATCH(($BH91&amp;$BI91),Data!$B:$B,0)-1,MATCH(Weekly!BM$9,Data!$2:$2,0)-1,1,COUNTIF(Data!$2:$2,Weekly!BM$9)))</f>
        <v>37457</v>
      </c>
      <c r="BN91" s="141">
        <f ca="1">SUM(OFFSET(Data!$A$1,MATCH(($BH91&amp;$BI91),Data!$B:$B,0)-1,MATCH(Weekly!BN$9,Data!$2:$2,0)-1,1,COUNTIF(Data!$2:$2,Weekly!BN$9)))</f>
        <v>34434</v>
      </c>
      <c r="BO91" s="141">
        <f ca="1">SUM(OFFSET(Data!$A$1,MATCH(($BH91&amp;$BI91),Data!$B:$B,0)-1,MATCH(Weekly!BO$9,Data!$2:$2,0)-1,1,COUNTIF(Data!$2:$2,Weekly!BO$9)))</f>
        <v>34877</v>
      </c>
      <c r="BP91" s="141">
        <f ca="1">SUM(OFFSET(Data!$A$1,MATCH(($BH91&amp;$BI91),Data!$B:$B,0)-1,MATCH(Weekly!BP$9,Data!$2:$2,0)-1,1,COUNTIF(Data!$2:$2,Weekly!BP$9)))</f>
        <v>34250</v>
      </c>
      <c r="BQ91" s="141">
        <f ca="1">SUM(OFFSET(Data!$A$1,MATCH(($BH91&amp;$BI91),Data!$B:$B,0)-1,MATCH(Weekly!BQ$9,Data!$2:$2,0)-1,1,COUNTIF(Data!$2:$2,Weekly!BQ$9)))</f>
        <v>33413</v>
      </c>
      <c r="BR91" s="141">
        <f ca="1">SUM(OFFSET(Data!$A$1,MATCH(($BH91&amp;$BI91),Data!$B:$B,0)-1,MATCH(Weekly!BR$9,Data!$2:$2,0)-1,1,COUNTIF(Data!$2:$2,Weekly!BR$9)))</f>
        <v>34350</v>
      </c>
      <c r="BS91" s="141">
        <f ca="1">SUM(OFFSET(Data!$A$1,MATCH(($BH91&amp;$BI91),Data!$B:$B,0)-1,MATCH(Weekly!BS$9,Data!$2:$2,0)-1,1,COUNTIF(Data!$2:$2,Weekly!BS$9)))</f>
        <v>40027</v>
      </c>
      <c r="BT91" s="141">
        <f ca="1">SUM(OFFSET(Data!$A$1,MATCH(($BH91&amp;$BI91),Data!$B:$B,0)-1,MATCH(Weekly!BT$9,Data!$2:$2,0)-1,1,COUNTIF(Data!$2:$2,Weekly!BT$9)))</f>
        <v>34972</v>
      </c>
      <c r="BU91" s="141">
        <f ca="1">SUM(OFFSET(Data!$A$1,MATCH(($BH91&amp;$BI91),Data!$B:$B,0)-1,MATCH(Weekly!BU$9,Data!$2:$2,0)-1,1,COUNTIF(Data!$2:$2,Weekly!BU$9)))</f>
        <v>15170</v>
      </c>
      <c r="BV91" s="13"/>
      <c r="BW91" s="8">
        <f ca="1">_xlfn.QUARTILE.INC($BJ91:$BT91,1)</f>
        <v>34392</v>
      </c>
      <c r="BX91" s="8">
        <f ca="1">_xlfn.QUARTILE.INC($BJ91:$BT91,3)</f>
        <v>36753</v>
      </c>
      <c r="BY91" s="8">
        <f t="shared" ref="BY91:BY92" ca="1" si="598">BX91-BW91</f>
        <v>2361</v>
      </c>
      <c r="BZ91" s="8">
        <f t="shared" ref="BZ91:BZ92" ca="1" si="599">BX91+(0.75*BY91)</f>
        <v>38523.75</v>
      </c>
      <c r="CA91" s="8">
        <f ca="1">BW91-(0.75*BY91)</f>
        <v>32621.25</v>
      </c>
      <c r="CB91" s="41"/>
      <c r="CC91" s="9">
        <f ca="1">_xlfn.STDEV.P(BJ91:BU91)</f>
        <v>5949.6064155538897</v>
      </c>
      <c r="CD91" s="9">
        <f ca="1">AVERAGE(BP91:BS91)</f>
        <v>35510</v>
      </c>
      <c r="CE91" s="147"/>
      <c r="CF91" s="147"/>
      <c r="CG91" s="1"/>
      <c r="CH91" s="7" t="s">
        <v>77</v>
      </c>
      <c r="CI91" s="7" t="s">
        <v>4</v>
      </c>
      <c r="CJ91" s="141">
        <f ca="1">SUM(OFFSET(Data!$A$1,MATCH(($CH91&amp;$CI91),Data!$B:$B,0)-1,MATCH(Weekly!CJ$9,Data!$2:$2,0)-1,1,COUNTIF(Data!$2:$2,Weekly!CJ$9)))</f>
        <v>12340</v>
      </c>
      <c r="CK91" s="141">
        <f ca="1">SUM(OFFSET(Data!$A$1,MATCH(($CH91&amp;$CI91),Data!$B:$B,0)-1,MATCH(Weekly!CK$9,Data!$2:$2,0)-1,1,COUNTIF(Data!$2:$2,Weekly!CK$9)))</f>
        <v>12204</v>
      </c>
      <c r="CL91" s="141">
        <f ca="1">SUM(OFFSET(Data!$A$1,MATCH(($CH91&amp;$CI91),Data!$B:$B,0)-1,MATCH(Weekly!CL$9,Data!$2:$2,0)-1,1,COUNTIF(Data!$2:$2,Weekly!CL$9)))</f>
        <v>12041</v>
      </c>
      <c r="CM91" s="141">
        <f ca="1">SUM(OFFSET(Data!$A$1,MATCH(($CH91&amp;$CI91),Data!$B:$B,0)-1,MATCH(Weekly!CM$9,Data!$2:$2,0)-1,1,COUNTIF(Data!$2:$2,Weekly!CM$9)))</f>
        <v>13045</v>
      </c>
      <c r="CN91" s="141">
        <f ca="1">SUM(OFFSET(Data!$A$1,MATCH(($CH91&amp;$CI91),Data!$B:$B,0)-1,MATCH(Weekly!CN$9,Data!$2:$2,0)-1,1,COUNTIF(Data!$2:$2,Weekly!CN$9)))</f>
        <v>11932</v>
      </c>
      <c r="CO91" s="141">
        <f ca="1">SUM(OFFSET(Data!$A$1,MATCH(($CH91&amp;$CI91),Data!$B:$B,0)-1,MATCH(Weekly!CO$9,Data!$2:$2,0)-1,1,COUNTIF(Data!$2:$2,Weekly!CO$9)))</f>
        <v>12013</v>
      </c>
      <c r="CP91" s="141">
        <f ca="1">SUM(OFFSET(Data!$A$1,MATCH(($CH91&amp;$CI91),Data!$B:$B,0)-1,MATCH(Weekly!CP$9,Data!$2:$2,0)-1,1,COUNTIF(Data!$2:$2,Weekly!CP$9)))</f>
        <v>12346</v>
      </c>
      <c r="CQ91" s="141">
        <f ca="1">SUM(OFFSET(Data!$A$1,MATCH(($CH91&amp;$CI91),Data!$B:$B,0)-1,MATCH(Weekly!CQ$9,Data!$2:$2,0)-1,1,COUNTIF(Data!$2:$2,Weekly!CQ$9)))</f>
        <v>11584</v>
      </c>
      <c r="CR91" s="141">
        <f ca="1">SUM(OFFSET(Data!$A$1,MATCH(($CH91&amp;$CI91),Data!$B:$B,0)-1,MATCH(Weekly!CR$9,Data!$2:$2,0)-1,1,COUNTIF(Data!$2:$2,Weekly!CR$9)))</f>
        <v>12166</v>
      </c>
      <c r="CS91" s="141">
        <f ca="1">SUM(OFFSET(Data!$A$1,MATCH(($CH91&amp;$CI91),Data!$B:$B,0)-1,MATCH(Weekly!CS$9,Data!$2:$2,0)-1,1,COUNTIF(Data!$2:$2,Weekly!CS$9)))</f>
        <v>13965</v>
      </c>
      <c r="CT91" s="141">
        <f ca="1">SUM(OFFSET(Data!$A$1,MATCH(($CH91&amp;$CI91),Data!$B:$B,0)-1,MATCH(Weekly!CT$9,Data!$2:$2,0)-1,1,COUNTIF(Data!$2:$2,Weekly!CT$9)))</f>
        <v>12542</v>
      </c>
      <c r="CU91" s="141">
        <f ca="1">SUM(OFFSET(Data!$A$1,MATCH(($CH91&amp;$CI91),Data!$B:$B,0)-1,MATCH(Weekly!CU$9,Data!$2:$2,0)-1,1,COUNTIF(Data!$2:$2,Weekly!CU$9)))</f>
        <v>5332</v>
      </c>
      <c r="CW91" s="8">
        <f ca="1">_xlfn.QUARTILE.INC($CJ91:$CT91,1)</f>
        <v>12027</v>
      </c>
      <c r="CX91" s="8">
        <f ca="1">_xlfn.QUARTILE.INC($CJ91:$CT91,3)</f>
        <v>12444</v>
      </c>
      <c r="CY91" s="8">
        <f t="shared" ref="CY91:CY92" ca="1" si="600">CX91-CW91</f>
        <v>417</v>
      </c>
      <c r="CZ91" s="8">
        <f t="shared" ref="CZ91:CZ92" ca="1" si="601">CX91+(0.75*CY91)</f>
        <v>12756.75</v>
      </c>
      <c r="DA91" s="8">
        <f ca="1">CW91-(0.75*CY91)</f>
        <v>11714.25</v>
      </c>
      <c r="DB91" s="41"/>
      <c r="DC91" s="9">
        <f ca="1">_xlfn.STDEV.P(CJ91:CU91)</f>
        <v>2034.6289792818084</v>
      </c>
      <c r="DD91" s="9">
        <f ca="1">AVERAGE(CP91:CS91)</f>
        <v>12515.25</v>
      </c>
      <c r="DE91" s="1"/>
    </row>
    <row r="92" spans="4:109" x14ac:dyDescent="0.35">
      <c r="D92" s="59" t="s">
        <v>568</v>
      </c>
      <c r="E92" s="53" t="str">
        <f ca="1">VLOOKUP($D92,'Metric Nature'!$C:$D,2,0)&amp;IF(($F92&lt;(BA92)),"Below",IF(($F92&gt;(AZ92)),"Above","Within"))</f>
        <v>PositiveWithin</v>
      </c>
      <c r="F92" s="55">
        <f t="shared" ca="1" si="586"/>
        <v>0.93252515048196316</v>
      </c>
      <c r="G92" s="55">
        <f t="shared" ca="1" si="587"/>
        <v>0.94288042672988592</v>
      </c>
      <c r="H92" s="55">
        <f t="shared" ref="H92" ca="1" si="602">IFERROR(((F92-G92)/G92),0)</f>
        <v>-1.0982597532369093E-2</v>
      </c>
      <c r="I92" s="55">
        <f t="shared" ref="I92" ca="1" si="603">BD92</f>
        <v>0.92497696524224238</v>
      </c>
      <c r="J92" s="55">
        <f t="shared" ref="J92" ca="1" si="604">IFERROR(((F92-I92)/I92),0)</f>
        <v>8.1604034731221527E-3</v>
      </c>
      <c r="K92" s="48">
        <f t="shared" ca="1" si="588"/>
        <v>1.2060350254763633E-2</v>
      </c>
      <c r="L92" s="56"/>
      <c r="M92" s="53" t="str">
        <f ca="1">VLOOKUP($D92,'Metric Nature'!$C:$D,2,0)&amp;IF(($N92&lt;(CA92)),"Below",IF(($N92&gt;(BZ92)),"Above","Within"))</f>
        <v>PositiveWithin</v>
      </c>
      <c r="N92" s="55">
        <f t="shared" ca="1" si="589"/>
        <v>0.93268900834953672</v>
      </c>
      <c r="O92" s="55">
        <f t="shared" ca="1" si="590"/>
        <v>0.942738651410298</v>
      </c>
      <c r="P92" s="55">
        <f t="shared" ref="P92" ca="1" si="605">IFERROR(((N92-O92)/O92),0)</f>
        <v>-1.0660052015187277E-2</v>
      </c>
      <c r="Q92" s="55">
        <f t="shared" ref="Q92" ca="1" si="606">CD92</f>
        <v>0.92517600675865952</v>
      </c>
      <c r="R92" s="48">
        <f t="shared" ref="R92" ca="1" si="607">IFERROR(((N92-Q92)/Q92),0)</f>
        <v>8.1206187103780286E-3</v>
      </c>
      <c r="S92" s="48">
        <f t="shared" ca="1" si="591"/>
        <v>1.2341542123243414E-2</v>
      </c>
      <c r="T92" s="56"/>
      <c r="U92" s="53" t="str">
        <f ca="1">VLOOKUP($D92,'Metric Nature'!$C:$D,2,0)&amp;IF(($V92&lt;(DA92)),"Below",IF(($V92&gt;(CZ92)),"Above","Within"))</f>
        <v>PositiveWithin</v>
      </c>
      <c r="V92" s="55">
        <f t="shared" ca="1" si="592"/>
        <v>0.93206825067772281</v>
      </c>
      <c r="W92" s="55">
        <f t="shared" ca="1" si="593"/>
        <v>0.94328678839957036</v>
      </c>
      <c r="X92" s="78">
        <f t="shared" ref="X92" ca="1" si="608">IFERROR(((V92-W92)/W92),0)</f>
        <v>-1.1893029627693091E-2</v>
      </c>
      <c r="Y92" s="55">
        <f t="shared" ref="Y92" ca="1" si="609">DD92</f>
        <v>0.92441221709514387</v>
      </c>
      <c r="Z92" s="78">
        <f t="shared" ref="Z92" ca="1" si="610">IFERROR(((V92-Y92)/Y92),0)</f>
        <v>8.2820558198993914E-3</v>
      </c>
      <c r="AA92" s="48">
        <f t="shared" ca="1" si="594"/>
        <v>1.1458837892607376E-2</v>
      </c>
      <c r="AB92" s="56"/>
      <c r="AC92" s="46" t="s">
        <v>569</v>
      </c>
      <c r="AI92" s="7" t="s">
        <v>78</v>
      </c>
      <c r="AJ92" s="145">
        <f ca="1">(SUM(OFFSET(Data!$A$1,MATCH(($AI92),Data!$C:$C,0)-1,MATCH(Weekly!AJ$9,Data!$2:$2,0)-1,2,COUNTIF(Data!$2:$2,Weekly!AJ$9))))/AJ$91</f>
        <v>0.91115155191588315</v>
      </c>
      <c r="AK92" s="145">
        <f ca="1">(SUM(OFFSET(Data!$A$1,MATCH(($AI92),Data!$C:$C,0)-1,MATCH(Weekly!AK$9,Data!$2:$2,0)-1,2,COUNTIF(Data!$2:$2,Weekly!AK$9))))/AK$91</f>
        <v>0.91089618273484929</v>
      </c>
      <c r="AL92" s="145">
        <f ca="1">(SUM(OFFSET(Data!$A$1,MATCH(($AI92),Data!$C:$C,0)-1,MATCH(Weekly!AL$9,Data!$2:$2,0)-1,2,COUNTIF(Data!$2:$2,Weekly!AL$9))))/AL$91</f>
        <v>0.91407469052324974</v>
      </c>
      <c r="AM92" s="145">
        <f ca="1">(SUM(OFFSET(Data!$A$1,MATCH(($AI92),Data!$C:$C,0)-1,MATCH(Weekly!AM$9,Data!$2:$2,0)-1,2,COUNTIF(Data!$2:$2,Weekly!AM$9))))/AM$91</f>
        <v>0.91598352540493444</v>
      </c>
      <c r="AN92" s="145">
        <f ca="1">(SUM(OFFSET(Data!$A$1,MATCH(($AI92),Data!$C:$C,0)-1,MATCH(Weekly!AN$9,Data!$2:$2,0)-1,2,COUNTIF(Data!$2:$2,Weekly!AN$9))))/AN$91</f>
        <v>0.91657680196695857</v>
      </c>
      <c r="AO92" s="145">
        <f ca="1">(SUM(OFFSET(Data!$A$1,MATCH(($AI92),Data!$C:$C,0)-1,MATCH(Weekly!AO$9,Data!$2:$2,0)-1,2,COUNTIF(Data!$2:$2,Weekly!AO$9))))/AO$91</f>
        <v>0.91669865642994242</v>
      </c>
      <c r="AP92" s="145">
        <f ca="1">(SUM(OFFSET(Data!$A$1,MATCH(($AI92),Data!$C:$C,0)-1,MATCH(Weekly!AP$9,Data!$2:$2,0)-1,2,COUNTIF(Data!$2:$2,Weekly!AP$9))))/AP$91</f>
        <v>0.92237531118550953</v>
      </c>
      <c r="AQ92" s="145">
        <f ca="1">(SUM(OFFSET(Data!$A$1,MATCH(($AI92),Data!$C:$C,0)-1,MATCH(Weekly!AQ$9,Data!$2:$2,0)-1,2,COUNTIF(Data!$2:$2,Weekly!AQ$9))))/AQ$91</f>
        <v>0.90023779363068646</v>
      </c>
      <c r="AR92" s="145">
        <f ca="1">(SUM(OFFSET(Data!$A$1,MATCH(($AI92),Data!$C:$C,0)-1,MATCH(Weekly!AR$9,Data!$2:$2,0)-1,2,COUNTIF(Data!$2:$2,Weekly!AR$9))))/AR$91</f>
        <v>0.93073351104996127</v>
      </c>
      <c r="AS92" s="145">
        <f ca="1">(SUM(OFFSET(Data!$A$1,MATCH(($AI92),Data!$C:$C,0)-1,MATCH(Weekly!AS$9,Data!$2:$2,0)-1,2,COUNTIF(Data!$2:$2,Weekly!AS$9))))/AS$91</f>
        <v>0.94288042672988592</v>
      </c>
      <c r="AT92" s="145">
        <f ca="1">(SUM(OFFSET(Data!$A$1,MATCH(($AI92),Data!$C:$C,0)-1,MATCH(Weekly!AT$9,Data!$2:$2,0)-1,2,COUNTIF(Data!$2:$2,Weekly!AT$9))))/AT$91</f>
        <v>0.93252515048196316</v>
      </c>
      <c r="AU92" s="145">
        <f ca="1">(SUM(OFFSET(Data!$A$1,MATCH(($AI92),Data!$C:$C,0)-1,MATCH(Weekly!AU$9,Data!$2:$2,0)-1,2,COUNTIF(Data!$2:$2,Weekly!AU$9))))/AU$91</f>
        <v>0.93820115110720903</v>
      </c>
      <c r="AV92" s="43"/>
      <c r="AW92" s="12">
        <f t="shared" ref="AW92:AW98" ca="1" si="611">_xlfn.QUARTILE.INC($AJ92:$AT92,1)</f>
        <v>0.9126131212195665</v>
      </c>
      <c r="AX92" s="12">
        <f t="shared" ref="AX92:AX98" ca="1" si="612">_xlfn.QUARTILE.INC($AJ92:$AT92,3)</f>
        <v>0.9265544111177354</v>
      </c>
      <c r="AY92" s="12">
        <f t="shared" ca="1" si="595"/>
        <v>1.3941289898168896E-2</v>
      </c>
      <c r="AZ92" s="12">
        <f ca="1">AX92+(0.75*AY92)</f>
        <v>0.93701037854136204</v>
      </c>
      <c r="BA92" s="12">
        <f ca="1">AW92-(0.75*AY92)</f>
        <v>0.90215715379593986</v>
      </c>
      <c r="BB92" s="14"/>
      <c r="BC92" s="12">
        <f t="shared" ref="BC92:BC98" ca="1" si="613">_xlfn.STDEV.P(AJ92:AU92)</f>
        <v>1.2060350254763633E-2</v>
      </c>
      <c r="BD92" s="12">
        <f ca="1">SUMPRODUCT(AP92:AS92,AP$91:AS$91)/SUM(AP$91:AS$91)</f>
        <v>0.92497696524224238</v>
      </c>
      <c r="BE92" s="104"/>
      <c r="BF92" s="104"/>
      <c r="BG92" s="1"/>
      <c r="BH92" s="7" t="s">
        <v>78</v>
      </c>
      <c r="BI92" s="7" t="s">
        <v>3</v>
      </c>
      <c r="BJ92" s="145">
        <f ca="1">(SUM(OFFSET(Data!$A$1,MATCH(($BH92&amp;$BI92),Data!$B:$B,0)-1,MATCH(Weekly!BJ$9,Data!$2:$2,0)-1,1,COUNTIF(Data!$2:$2,Weekly!BJ$9))))/BJ$91</f>
        <v>0.91025191970901254</v>
      </c>
      <c r="BK92" s="145">
        <f ca="1">(SUM(OFFSET(Data!$A$1,MATCH(($BH92&amp;$BI92),Data!$B:$B,0)-1,MATCH(Weekly!BK$9,Data!$2:$2,0)-1,1,COUNTIF(Data!$2:$2,Weekly!BK$9))))/BK$91</f>
        <v>0.91071968343821275</v>
      </c>
      <c r="BL92" s="145">
        <f ca="1">(SUM(OFFSET(Data!$A$1,MATCH(($BH92&amp;$BI92),Data!$B:$B,0)-1,MATCH(Weekly!BL$9,Data!$2:$2,0)-1,1,COUNTIF(Data!$2:$2,Weekly!BL$9))))/BL$91</f>
        <v>0.91316899844548083</v>
      </c>
      <c r="BM92" s="145">
        <f ca="1">(SUM(OFFSET(Data!$A$1,MATCH(($BH92&amp;$BI92),Data!$B:$B,0)-1,MATCH(Weekly!BM$9,Data!$2:$2,0)-1,1,COUNTIF(Data!$2:$2,Weekly!BM$9))))/BM$91</f>
        <v>0.91486237552393412</v>
      </c>
      <c r="BN92" s="145">
        <f ca="1">(SUM(OFFSET(Data!$A$1,MATCH(($BH92&amp;$BI92),Data!$B:$B,0)-1,MATCH(Weekly!BN$9,Data!$2:$2,0)-1,1,COUNTIF(Data!$2:$2,Weekly!BN$9))))/BN$91</f>
        <v>0.91615844804553637</v>
      </c>
      <c r="BO92" s="145">
        <f ca="1">(SUM(OFFSET(Data!$A$1,MATCH(($BH92&amp;$BI92),Data!$B:$B,0)-1,MATCH(Weekly!BO$9,Data!$2:$2,0)-1,1,COUNTIF(Data!$2:$2,Weekly!BO$9))))/BO$91</f>
        <v>0.91653525245864031</v>
      </c>
      <c r="BP92" s="145">
        <f ca="1">(SUM(OFFSET(Data!$A$1,MATCH(($BH92&amp;$BI92),Data!$B:$B,0)-1,MATCH(Weekly!BP$9,Data!$2:$2,0)-1,1,COUNTIF(Data!$2:$2,Weekly!BP$9))))/BP$91</f>
        <v>0.92166423357664229</v>
      </c>
      <c r="BQ92" s="145">
        <f ca="1">(SUM(OFFSET(Data!$A$1,MATCH(($BH92&amp;$BI92),Data!$B:$B,0)-1,MATCH(Weekly!BQ$9,Data!$2:$2,0)-1,1,COUNTIF(Data!$2:$2,Weekly!BQ$9))))/BQ$91</f>
        <v>0.90087690419896449</v>
      </c>
      <c r="BR92" s="145">
        <f ca="1">(SUM(OFFSET(Data!$A$1,MATCH(($BH92&amp;$BI92),Data!$B:$B,0)-1,MATCH(Weekly!BR$9,Data!$2:$2,0)-1,1,COUNTIF(Data!$2:$2,Weekly!BR$9))))/BR$91</f>
        <v>0.9318486171761281</v>
      </c>
      <c r="BS92" s="145">
        <f ca="1">(SUM(OFFSET(Data!$A$1,MATCH(($BH92&amp;$BI92),Data!$B:$B,0)-1,MATCH(Weekly!BS$9,Data!$2:$2,0)-1,1,COUNTIF(Data!$2:$2,Weekly!BS$9))))/BS$91</f>
        <v>0.942738651410298</v>
      </c>
      <c r="BT92" s="145">
        <f ca="1">(SUM(OFFSET(Data!$A$1,MATCH(($BH92&amp;$BI92),Data!$B:$B,0)-1,MATCH(Weekly!BT$9,Data!$2:$2,0)-1,1,COUNTIF(Data!$2:$2,Weekly!BT$9))))/BT$91</f>
        <v>0.93268900834953672</v>
      </c>
      <c r="BU92" s="145">
        <f ca="1">(SUM(OFFSET(Data!$A$1,MATCH(($BH92&amp;$BI92),Data!$B:$B,0)-1,MATCH(Weekly!BU$9,Data!$2:$2,0)-1,1,COUNTIF(Data!$2:$2,Weekly!BU$9))))/BU$91</f>
        <v>0.93922214897824652</v>
      </c>
      <c r="BV92" s="13"/>
      <c r="BW92" s="12">
        <f t="shared" ref="BW92:BW98" ca="1" si="614">_xlfn.QUARTILE.INC($BJ92:$BT92,1)</f>
        <v>0.91194434094184684</v>
      </c>
      <c r="BX92" s="12">
        <f t="shared" ref="BX92:BX98" ca="1" si="615">_xlfn.QUARTILE.INC($BJ92:$BT92,3)</f>
        <v>0.92675642537638514</v>
      </c>
      <c r="BY92" s="12">
        <f t="shared" ca="1" si="598"/>
        <v>1.4812084434538297E-2</v>
      </c>
      <c r="BZ92" s="12">
        <f t="shared" ca="1" si="599"/>
        <v>0.93786548870228881</v>
      </c>
      <c r="CA92" s="12">
        <f t="shared" ref="CA92" ca="1" si="616">BW92-(0.75*BY92)</f>
        <v>0.90083527761594318</v>
      </c>
      <c r="CB92" s="43"/>
      <c r="CC92" s="12">
        <f t="shared" ref="CC92:CC98" ca="1" si="617">_xlfn.STDEV.P(BJ92:BU92)</f>
        <v>1.2341542123243414E-2</v>
      </c>
      <c r="CD92" s="12">
        <f ca="1">SUMPRODUCT(BP92:BS92,BP$91:BS$91)/SUM(BP$91:BS$91)</f>
        <v>0.92517600675865952</v>
      </c>
      <c r="CE92" s="104"/>
      <c r="CF92" s="104"/>
      <c r="CG92" s="1"/>
      <c r="CH92" s="7" t="s">
        <v>78</v>
      </c>
      <c r="CI92" s="7" t="s">
        <v>4</v>
      </c>
      <c r="CJ92" s="145">
        <f ca="1">(SUM(OFFSET(Data!$A$1,MATCH(($CH92&amp;$CI92),Data!$B:$B,0)-1,MATCH(Weekly!CJ$9,Data!$2:$2,0)-1,1,COUNTIF(Data!$2:$2,Weekly!CJ$9))))/CJ$91</f>
        <v>0.91385737439222037</v>
      </c>
      <c r="CK92" s="145">
        <f ca="1">(SUM(OFFSET(Data!$A$1,MATCH(($CH92&amp;$CI92),Data!$B:$B,0)-1,MATCH(Weekly!CK$9,Data!$2:$2,0)-1,1,COUNTIF(Data!$2:$2,Weekly!CK$9))))/CK$91</f>
        <v>0.911422484431334</v>
      </c>
      <c r="CL92" s="145">
        <f ca="1">(SUM(OFFSET(Data!$A$1,MATCH(($CH92&amp;$CI92),Data!$B:$B,0)-1,MATCH(Weekly!CL$9,Data!$2:$2,0)-1,1,COUNTIF(Data!$2:$2,Weekly!CL$9))))/CL$91</f>
        <v>0.91678432023918277</v>
      </c>
      <c r="CM92" s="145">
        <f ca="1">(SUM(OFFSET(Data!$A$1,MATCH(($CH92&amp;$CI92),Data!$B:$B,0)-1,MATCH(Weekly!CM$9,Data!$2:$2,0)-1,1,COUNTIF(Data!$2:$2,Weekly!CM$9))))/CM$91</f>
        <v>0.91920275967803755</v>
      </c>
      <c r="CN92" s="145">
        <f ca="1">(SUM(OFFSET(Data!$A$1,MATCH(($CH92&amp;$CI92),Data!$B:$B,0)-1,MATCH(Weekly!CN$9,Data!$2:$2,0)-1,1,COUNTIF(Data!$2:$2,Weekly!CN$9))))/CN$91</f>
        <v>0.91778410995641968</v>
      </c>
      <c r="CO92" s="145">
        <f ca="1">(SUM(OFFSET(Data!$A$1,MATCH(($CH92&amp;$CI92),Data!$B:$B,0)-1,MATCH(Weekly!CO$9,Data!$2:$2,0)-1,1,COUNTIF(Data!$2:$2,Weekly!CO$9))))/CO$91</f>
        <v>0.91717306251560804</v>
      </c>
      <c r="CP92" s="145">
        <f ca="1">(SUM(OFFSET(Data!$A$1,MATCH(($CH92&amp;$CI92),Data!$B:$B,0)-1,MATCH(Weekly!CP$9,Data!$2:$2,0)-1,1,COUNTIF(Data!$2:$2,Weekly!CP$9))))/CP$91</f>
        <v>0.92434796695285926</v>
      </c>
      <c r="CQ92" s="145">
        <f ca="1">(SUM(OFFSET(Data!$A$1,MATCH(($CH92&amp;$CI92),Data!$B:$B,0)-1,MATCH(Weekly!CQ$9,Data!$2:$2,0)-1,1,COUNTIF(Data!$2:$2,Weekly!CQ$9))))/CQ$91</f>
        <v>0.89839433701657456</v>
      </c>
      <c r="CR92" s="145">
        <f ca="1">(SUM(OFFSET(Data!$A$1,MATCH(($CH92&amp;$CI92),Data!$B:$B,0)-1,MATCH(Weekly!CR$9,Data!$2:$2,0)-1,1,COUNTIF(Data!$2:$2,Weekly!CR$9))))/CR$91</f>
        <v>0.92758507315469341</v>
      </c>
      <c r="CS92" s="145">
        <f ca="1">(SUM(OFFSET(Data!$A$1,MATCH(($CH92&amp;$CI92),Data!$B:$B,0)-1,MATCH(Weekly!CS$9,Data!$2:$2,0)-1,1,COUNTIF(Data!$2:$2,Weekly!CS$9))))/CS$91</f>
        <v>0.94328678839957036</v>
      </c>
      <c r="CT92" s="145">
        <f ca="1">(SUM(OFFSET(Data!$A$1,MATCH(($CH92&amp;$CI92),Data!$B:$B,0)-1,MATCH(Weekly!CT$9,Data!$2:$2,0)-1,1,COUNTIF(Data!$2:$2,Weekly!CT$9))))/CT$91</f>
        <v>0.93206825067772281</v>
      </c>
      <c r="CU92" s="145">
        <f ca="1">(SUM(OFFSET(Data!$A$1,MATCH(($CH92&amp;$CI92),Data!$B:$B,0)-1,MATCH(Weekly!CU$9,Data!$2:$2,0)-1,1,COUNTIF(Data!$2:$2,Weekly!CU$9))))/CU$91</f>
        <v>0.93529632408102026</v>
      </c>
      <c r="CW92" s="12">
        <f t="shared" ref="CW92:CW98" ca="1" si="618">_xlfn.QUARTILE.INC($CJ92:$CT92,1)</f>
        <v>0.91532084731570151</v>
      </c>
      <c r="CX92" s="12">
        <f t="shared" ref="CX92:CX98" ca="1" si="619">_xlfn.QUARTILE.INC($CJ92:$CT92,3)</f>
        <v>0.92596652005377633</v>
      </c>
      <c r="CY92" s="12">
        <f t="shared" ca="1" si="600"/>
        <v>1.0645672738074818E-2</v>
      </c>
      <c r="CZ92" s="12">
        <f t="shared" ca="1" si="601"/>
        <v>0.93395077460733245</v>
      </c>
      <c r="DA92" s="12">
        <f ca="1">CW92-(0.75*CY92)</f>
        <v>0.9073365927621454</v>
      </c>
      <c r="DB92" s="43"/>
      <c r="DC92" s="12">
        <f t="shared" ref="DC92:DC98" ca="1" si="620">_xlfn.STDEV.P(CJ92:CU92)</f>
        <v>1.1458837892607376E-2</v>
      </c>
      <c r="DD92" s="12">
        <f ca="1">SUMPRODUCT(CP92:CS92,CP$91:CS$91)/SUM(CP$91:CS$91)</f>
        <v>0.92441221709514387</v>
      </c>
      <c r="DE92" s="1"/>
    </row>
    <row r="93" spans="4:109" x14ac:dyDescent="0.35">
      <c r="D93" s="113" t="s">
        <v>572</v>
      </c>
      <c r="E93" s="53" t="str">
        <f ca="1">VLOOKUP($D93,'Metric Nature'!$C:$D,2,0)&amp;IF(($F93&lt;(BA93)),"Below",IF(($F93&gt;(AZ93)),"Above","Within"))</f>
        <v>PositiveWithin</v>
      </c>
      <c r="F93" s="55">
        <f t="shared" ca="1" si="586"/>
        <v>0.30139026812313802</v>
      </c>
      <c r="G93" s="55">
        <f t="shared" ca="1" si="587"/>
        <v>0.33002671485817553</v>
      </c>
      <c r="H93" s="55">
        <f t="shared" ref="H93:H98" ca="1" si="621">IFERROR(((F93-G93)/G93),0)</f>
        <v>-8.6770086922640904E-2</v>
      </c>
      <c r="I93" s="55">
        <f t="shared" ref="I93:I98" ca="1" si="622">BD93</f>
        <v>0.31922568502279436</v>
      </c>
      <c r="J93" s="55">
        <f t="shared" ref="J93:J98" ca="1" si="623">IFERROR(((F93-I93)/I93),0)</f>
        <v>-5.5870870473291652E-2</v>
      </c>
      <c r="K93" s="48">
        <f t="shared" ca="1" si="588"/>
        <v>9.1122976968784387E-3</v>
      </c>
      <c r="L93" s="56"/>
      <c r="M93" s="53" t="str">
        <f ca="1">VLOOKUP($D93,'Metric Nature'!$C:$D,2,0)&amp;IF(($N93&lt;(CA93)),"Below",IF(($N93&gt;(BZ93)),"Above","Within"))</f>
        <v>PositiveWithin</v>
      </c>
      <c r="N93" s="55">
        <f t="shared" ca="1" si="589"/>
        <v>0.31028879759641914</v>
      </c>
      <c r="O93" s="55">
        <f t="shared" ca="1" si="590"/>
        <v>0.33563005167616272</v>
      </c>
      <c r="P93" s="55">
        <f t="shared" ref="P93:P98" ca="1" si="624">IFERROR(((N93-O93)/O93),0)</f>
        <v>-7.5503531204036634E-2</v>
      </c>
      <c r="Q93" s="55">
        <f t="shared" ref="Q93:Q98" ca="1" si="625">CD93</f>
        <v>0.32503176802868589</v>
      </c>
      <c r="R93" s="48">
        <f t="shared" ref="R93:R98" ca="1" si="626">IFERROR(((N93-Q93)/Q93),0)</f>
        <v>-4.5358552247623973E-2</v>
      </c>
      <c r="S93" s="48">
        <f t="shared" ca="1" si="591"/>
        <v>9.6425482245978689E-3</v>
      </c>
      <c r="T93" s="56"/>
      <c r="U93" s="53" t="str">
        <f ca="1">VLOOKUP($D93,'Metric Nature'!$C:$D,2,0)&amp;IF(($V93&lt;(DA93)),"Below",IF(($V93&gt;(CZ93)),"Above","Within"))</f>
        <v>PositiveBelow</v>
      </c>
      <c r="V93" s="55">
        <f t="shared" ca="1" si="592"/>
        <v>0.27656116338751069</v>
      </c>
      <c r="W93" s="55">
        <f t="shared" ca="1" si="593"/>
        <v>0.31397555606164124</v>
      </c>
      <c r="X93" s="78">
        <f t="shared" ref="X93:X98" ca="1" si="627">IFERROR(((V93-W93)/W93),0)</f>
        <v>-0.11916339330181859</v>
      </c>
      <c r="Y93" s="55">
        <f t="shared" ref="Y93:Y98" ca="1" si="628">DD93</f>
        <v>0.30277040455185122</v>
      </c>
      <c r="Z93" s="78">
        <f t="shared" ref="Z93:Z98" ca="1" si="629">IFERROR(((V93-Y93)/Y93),0)</f>
        <v>-8.6564739387703427E-2</v>
      </c>
      <c r="AA93" s="48">
        <f t="shared" ca="1" si="594"/>
        <v>9.4013285293769889E-3</v>
      </c>
      <c r="AB93" s="56"/>
      <c r="AC93" s="46" t="s">
        <v>573</v>
      </c>
      <c r="AI93" s="7" t="s">
        <v>79</v>
      </c>
      <c r="AJ93" s="145">
        <f ca="1">(SUM(OFFSET(Data!$A$1,MATCH(($AI93),Data!$C:$C,0)-1,MATCH(Weekly!AJ$9,Data!$2:$2,0)-1,2,COUNTIF(Data!$2:$2,Weekly!AJ$9))))/(SUM(OFFSET(Data!$A$1,MATCH(($AI92),Data!$C:$C,0)-1,MATCH(Weekly!AJ$9,Data!$2:$2,0)-1,2,COUNTIF(Data!$2:$2,Weekly!AJ$9))))</f>
        <v>0.30878142961762944</v>
      </c>
      <c r="AK93" s="145">
        <f ca="1">(SUM(OFFSET(Data!$A$1,MATCH(($AI93),Data!$C:$C,0)-1,MATCH(Weekly!AK$9,Data!$2:$2,0)-1,2,COUNTIF(Data!$2:$2,Weekly!AK$9))))/(SUM(OFFSET(Data!$A$1,MATCH(($AI92),Data!$C:$C,0)-1,MATCH(Weekly!AK$9,Data!$2:$2,0)-1,2,COUNTIF(Data!$2:$2,Weekly!AK$9))))</f>
        <v>0.30920591889754884</v>
      </c>
      <c r="AL93" s="145">
        <f ca="1">(SUM(OFFSET(Data!$A$1,MATCH(($AI93),Data!$C:$C,0)-1,MATCH(Weekly!AL$9,Data!$2:$2,0)-1,2,COUNTIF(Data!$2:$2,Weekly!AL$9))))/(SUM(OFFSET(Data!$A$1,MATCH(($AI92),Data!$C:$C,0)-1,MATCH(Weekly!AL$9,Data!$2:$2,0)-1,2,COUNTIF(Data!$2:$2,Weekly!AL$9))))</f>
        <v>0.31246159098668486</v>
      </c>
      <c r="AM93" s="145">
        <f ca="1">(SUM(OFFSET(Data!$A$1,MATCH(($AI93),Data!$C:$C,0)-1,MATCH(Weekly!AM$9,Data!$2:$2,0)-1,2,COUNTIF(Data!$2:$2,Weekly!AM$9))))/(SUM(OFFSET(Data!$A$1,MATCH(($AI92),Data!$C:$C,0)-1,MATCH(Weekly!AM$9,Data!$2:$2,0)-1,2,COUNTIF(Data!$2:$2,Weekly!AM$9))))</f>
        <v>0.31890010592533347</v>
      </c>
      <c r="AN93" s="145">
        <f ca="1">(SUM(OFFSET(Data!$A$1,MATCH(($AI93),Data!$C:$C,0)-1,MATCH(Weekly!AN$9,Data!$2:$2,0)-1,2,COUNTIF(Data!$2:$2,Weekly!AN$9))))/(SUM(OFFSET(Data!$A$1,MATCH(($AI92),Data!$C:$C,0)-1,MATCH(Weekly!AN$9,Data!$2:$2,0)-1,2,COUNTIF(Data!$2:$2,Weekly!AN$9))))</f>
        <v>0.31900324721163348</v>
      </c>
      <c r="AO93" s="145">
        <f ca="1">(SUM(OFFSET(Data!$A$1,MATCH(($AI93),Data!$C:$C,0)-1,MATCH(Weekly!AO$9,Data!$2:$2,0)-1,2,COUNTIF(Data!$2:$2,Weekly!AO$9))))/(SUM(OFFSET(Data!$A$1,MATCH(($AI92),Data!$C:$C,0)-1,MATCH(Weekly!AO$9,Data!$2:$2,0)-1,2,COUNTIF(Data!$2:$2,Weekly!AO$9))))</f>
        <v>0.32188721384701285</v>
      </c>
      <c r="AP93" s="145">
        <f ca="1">(SUM(OFFSET(Data!$A$1,MATCH(($AI93),Data!$C:$C,0)-1,MATCH(Weekly!AP$9,Data!$2:$2,0)-1,2,COUNTIF(Data!$2:$2,Weekly!AP$9))))/(SUM(OFFSET(Data!$A$1,MATCH(($AI92),Data!$C:$C,0)-1,MATCH(Weekly!AP$9,Data!$2:$2,0)-1,2,COUNTIF(Data!$2:$2,Weekly!AP$9))))</f>
        <v>0.31920240117266574</v>
      </c>
      <c r="AQ93" s="145">
        <f ca="1">(SUM(OFFSET(Data!$A$1,MATCH(($AI93),Data!$C:$C,0)-1,MATCH(Weekly!AQ$9,Data!$2:$2,0)-1,2,COUNTIF(Data!$2:$2,Weekly!AQ$9))))/(SUM(OFFSET(Data!$A$1,MATCH(($AI92),Data!$C:$C,0)-1,MATCH(Weekly!AQ$9,Data!$2:$2,0)-1,2,COUNTIF(Data!$2:$2,Weekly!AQ$9))))</f>
        <v>0.3192455811197788</v>
      </c>
      <c r="AR93" s="145">
        <f ca="1">(SUM(OFFSET(Data!$A$1,MATCH(($AI93),Data!$C:$C,0)-1,MATCH(Weekly!AR$9,Data!$2:$2,0)-1,2,COUNTIF(Data!$2:$2,Weekly!AR$9))))/(SUM(OFFSET(Data!$A$1,MATCH(($AI92),Data!$C:$C,0)-1,MATCH(Weekly!AR$9,Data!$2:$2,0)-1,2,COUNTIF(Data!$2:$2,Weekly!AR$9))))</f>
        <v>0.30828752252044161</v>
      </c>
      <c r="AS93" s="145">
        <f ca="1">(SUM(OFFSET(Data!$A$1,MATCH(($AI93),Data!$C:$C,0)-1,MATCH(Weekly!AS$9,Data!$2:$2,0)-1,2,COUNTIF(Data!$2:$2,Weekly!AS$9))))/(SUM(OFFSET(Data!$A$1,MATCH(($AI92),Data!$C:$C,0)-1,MATCH(Weekly!AS$9,Data!$2:$2,0)-1,2,COUNTIF(Data!$2:$2,Weekly!AS$9))))</f>
        <v>0.33002671485817553</v>
      </c>
      <c r="AT93" s="145">
        <f ca="1">(SUM(OFFSET(Data!$A$1,MATCH(($AI93),Data!$C:$C,0)-1,MATCH(Weekly!AT$9,Data!$2:$2,0)-1,2,COUNTIF(Data!$2:$2,Weekly!AT$9))))/(SUM(OFFSET(Data!$A$1,MATCH(($AI92),Data!$C:$C,0)-1,MATCH(Weekly!AT$9,Data!$2:$2,0)-1,2,COUNTIF(Data!$2:$2,Weekly!AT$9))))</f>
        <v>0.30139026812313802</v>
      </c>
      <c r="AU93" s="145">
        <f ca="1">(SUM(OFFSET(Data!$A$1,MATCH(($AI93),Data!$C:$C,0)-1,MATCH(Weekly!AU$9,Data!$2:$2,0)-1,2,COUNTIF(Data!$2:$2,Weekly!AU$9))))/(SUM(OFFSET(Data!$A$1,MATCH(($AI92),Data!$C:$C,0)-1,MATCH(Weekly!AU$9,Data!$2:$2,0)-1,2,COUNTIF(Data!$2:$2,Weekly!AU$9))))</f>
        <v>0.29581492071744214</v>
      </c>
      <c r="AV93" s="43"/>
      <c r="AW93" s="12">
        <f t="shared" ca="1" si="611"/>
        <v>0.30899367425758917</v>
      </c>
      <c r="AX93" s="12">
        <f t="shared" ca="1" si="612"/>
        <v>0.31922399114622224</v>
      </c>
      <c r="AY93" s="12">
        <f t="shared" ref="AY93:AY98" ca="1" si="630">AX93-AW93</f>
        <v>1.0230316888633073E-2</v>
      </c>
      <c r="AZ93" s="12">
        <f t="shared" ref="AZ93:AZ98" ca="1" si="631">AX93+(0.75*AY93)</f>
        <v>0.32689672881269705</v>
      </c>
      <c r="BA93" s="12">
        <f t="shared" ref="BA93:BA98" ca="1" si="632">AW93-(0.75*AY93)</f>
        <v>0.30132093659111436</v>
      </c>
      <c r="BB93" s="14"/>
      <c r="BC93" s="12">
        <f t="shared" ca="1" si="613"/>
        <v>9.1122976968784387E-3</v>
      </c>
      <c r="BD93" s="12">
        <f ca="1">SUMPRODUCT(AP93:AS93,AP$92:AS$92)/SUM(AP$92:AS$92)</f>
        <v>0.31922568502279436</v>
      </c>
      <c r="BE93" s="104"/>
      <c r="BF93" s="104"/>
      <c r="BG93" s="1"/>
      <c r="BH93" s="7" t="s">
        <v>79</v>
      </c>
      <c r="BI93" s="7" t="s">
        <v>3</v>
      </c>
      <c r="BJ93" s="145">
        <f ca="1">SUM(OFFSET(Data!$A$1,MATCH(($BH93&amp;$BI93),Data!$B:$B,0)-1,MATCH(Weekly!BJ$9,Data!$2:$2,0)-1,1,COUNTIF(Data!$2:$2,Weekly!BJ$9)))/SUM(OFFSET(Data!$A$1,MATCH(($BH92&amp;$BI92),Data!$B:$B,0)-1,MATCH(Weekly!BJ$9,Data!$2:$2,0)-1,1,COUNTIF(Data!$2:$2,Weekly!BJ$9)))</f>
        <v>0.31402439024390244</v>
      </c>
      <c r="BK93" s="145">
        <f ca="1">SUM(OFFSET(Data!$A$1,MATCH(($BH93&amp;$BI93),Data!$B:$B,0)-1,MATCH(Weekly!BK$9,Data!$2:$2,0)-1,1,COUNTIF(Data!$2:$2,Weekly!BK$9)))/SUM(OFFSET(Data!$A$1,MATCH(($BH92&amp;$BI92),Data!$B:$B,0)-1,MATCH(Weekly!BK$9,Data!$2:$2,0)-1,1,COUNTIF(Data!$2:$2,Weekly!BK$9)))</f>
        <v>0.31307706233781907</v>
      </c>
      <c r="BL93" s="145">
        <f ca="1">SUM(OFFSET(Data!$A$1,MATCH(($BH93&amp;$BI93),Data!$B:$B,0)-1,MATCH(Weekly!BL$9,Data!$2:$2,0)-1,1,COUNTIF(Data!$2:$2,Weekly!BL$9)))/SUM(OFFSET(Data!$A$1,MATCH(($BH92&amp;$BI92),Data!$B:$B,0)-1,MATCH(Weekly!BL$9,Data!$2:$2,0)-1,1,COUNTIF(Data!$2:$2,Weekly!BL$9)))</f>
        <v>0.31824537937743191</v>
      </c>
      <c r="BM93" s="145">
        <f ca="1">SUM(OFFSET(Data!$A$1,MATCH(($BH93&amp;$BI93),Data!$B:$B,0)-1,MATCH(Weekly!BM$9,Data!$2:$2,0)-1,1,COUNTIF(Data!$2:$2,Weekly!BM$9)))/SUM(OFFSET(Data!$A$1,MATCH(($BH92&amp;$BI92),Data!$B:$B,0)-1,MATCH(Weekly!BM$9,Data!$2:$2,0)-1,1,COUNTIF(Data!$2:$2,Weekly!BM$9)))</f>
        <v>0.3248219913622038</v>
      </c>
      <c r="BN93" s="145">
        <f ca="1">SUM(OFFSET(Data!$A$1,MATCH(($BH93&amp;$BI93),Data!$B:$B,0)-1,MATCH(Weekly!BN$9,Data!$2:$2,0)-1,1,COUNTIF(Data!$2:$2,Weekly!BN$9)))/SUM(OFFSET(Data!$A$1,MATCH(($BH92&amp;$BI92),Data!$B:$B,0)-1,MATCH(Weekly!BN$9,Data!$2:$2,0)-1,1,COUNTIF(Data!$2:$2,Weekly!BN$9)))</f>
        <v>0.32434145877579484</v>
      </c>
      <c r="BO93" s="145">
        <f ca="1">SUM(OFFSET(Data!$A$1,MATCH(($BH93&amp;$BI93),Data!$B:$B,0)-1,MATCH(Weekly!BO$9,Data!$2:$2,0)-1,1,COUNTIF(Data!$2:$2,Weekly!BO$9)))/SUM(OFFSET(Data!$A$1,MATCH(($BH92&amp;$BI92),Data!$B:$B,0)-1,MATCH(Weekly!BO$9,Data!$2:$2,0)-1,1,COUNTIF(Data!$2:$2,Weekly!BO$9)))</f>
        <v>0.32734780704498528</v>
      </c>
      <c r="BP93" s="145">
        <f ca="1">SUM(OFFSET(Data!$A$1,MATCH(($BH93&amp;$BI93),Data!$B:$B,0)-1,MATCH(Weekly!BP$9,Data!$2:$2,0)-1,1,COUNTIF(Data!$2:$2,Weekly!BP$9)))/SUM(OFFSET(Data!$A$1,MATCH(($BH92&amp;$BI92),Data!$B:$B,0)-1,MATCH(Weekly!BP$9,Data!$2:$2,0)-1,1,COUNTIF(Data!$2:$2,Weekly!BP$9)))</f>
        <v>0.32559318275414201</v>
      </c>
      <c r="BQ93" s="145">
        <f ca="1">SUM(OFFSET(Data!$A$1,MATCH(($BH93&amp;$BI93),Data!$B:$B,0)-1,MATCH(Weekly!BQ$9,Data!$2:$2,0)-1,1,COUNTIF(Data!$2:$2,Weekly!BQ$9)))/SUM(OFFSET(Data!$A$1,MATCH(($BH92&amp;$BI92),Data!$B:$B,0)-1,MATCH(Weekly!BQ$9,Data!$2:$2,0)-1,1,COUNTIF(Data!$2:$2,Weekly!BQ$9)))</f>
        <v>0.32354406830337862</v>
      </c>
      <c r="BR93" s="145">
        <f ca="1">SUM(OFFSET(Data!$A$1,MATCH(($BH93&amp;$BI93),Data!$B:$B,0)-1,MATCH(Weekly!BR$9,Data!$2:$2,0)-1,1,COUNTIF(Data!$2:$2,Weekly!BR$9)))/SUM(OFFSET(Data!$A$1,MATCH(($BH92&amp;$BI92),Data!$B:$B,0)-1,MATCH(Weekly!BR$9,Data!$2:$2,0)-1,1,COUNTIF(Data!$2:$2,Weekly!BR$9)))</f>
        <v>0.3151926020806648</v>
      </c>
      <c r="BS93" s="145">
        <f ca="1">SUM(OFFSET(Data!$A$1,MATCH(($BH93&amp;$BI93),Data!$B:$B,0)-1,MATCH(Weekly!BS$9,Data!$2:$2,0)-1,1,COUNTIF(Data!$2:$2,Weekly!BS$9)))/SUM(OFFSET(Data!$A$1,MATCH(($BH92&amp;$BI92),Data!$B:$B,0)-1,MATCH(Weekly!BS$9,Data!$2:$2,0)-1,1,COUNTIF(Data!$2:$2,Weekly!BS$9)))</f>
        <v>0.33563005167616272</v>
      </c>
      <c r="BT93" s="145">
        <f ca="1">SUM(OFFSET(Data!$A$1,MATCH(($BH93&amp;$BI93),Data!$B:$B,0)-1,MATCH(Weekly!BT$9,Data!$2:$2,0)-1,1,COUNTIF(Data!$2:$2,Weekly!BT$9)))/SUM(OFFSET(Data!$A$1,MATCH(($BH92&amp;$BI92),Data!$B:$B,0)-1,MATCH(Weekly!BT$9,Data!$2:$2,0)-1,1,COUNTIF(Data!$2:$2,Weekly!BT$9)))</f>
        <v>0.31028879759641914</v>
      </c>
      <c r="BU93" s="145">
        <f ca="1">SUM(OFFSET(Data!$A$1,MATCH(($BH93&amp;$BI93),Data!$B:$B,0)-1,MATCH(Weekly!BU$9,Data!$2:$2,0)-1,1,COUNTIF(Data!$2:$2,Weekly!BU$9)))/SUM(OFFSET(Data!$A$1,MATCH(($BH92&amp;$BI92),Data!$B:$B,0)-1,MATCH(Weekly!BU$9,Data!$2:$2,0)-1,1,COUNTIF(Data!$2:$2,Weekly!BU$9)))</f>
        <v>0.29681358787198203</v>
      </c>
      <c r="BV93" s="13"/>
      <c r="BW93" s="12">
        <f t="shared" ca="1" si="614"/>
        <v>0.31460849616228359</v>
      </c>
      <c r="BX93" s="12">
        <f t="shared" ca="1" si="615"/>
        <v>0.32520758705817288</v>
      </c>
      <c r="BY93" s="12">
        <f t="shared" ref="BY93:BY98" ca="1" si="633">BX93-BW93</f>
        <v>1.0599090895889285E-2</v>
      </c>
      <c r="BZ93" s="12">
        <f t="shared" ref="BZ93:BZ98" ca="1" si="634">BX93+(0.75*BY93)</f>
        <v>0.33315690523008984</v>
      </c>
      <c r="CA93" s="12">
        <f t="shared" ref="CA93:CA98" ca="1" si="635">BW93-(0.75*BY93)</f>
        <v>0.30665917799036663</v>
      </c>
      <c r="CB93" s="43"/>
      <c r="CC93" s="12">
        <f t="shared" ca="1" si="617"/>
        <v>9.6425482245978689E-3</v>
      </c>
      <c r="CD93" s="12">
        <f ca="1">SUMPRODUCT(BP93:BS93,BP$92:BS$92)/SUM(BP$92:BS$92)</f>
        <v>0.32503176802868589</v>
      </c>
      <c r="CE93" s="104"/>
      <c r="CF93" s="104"/>
      <c r="CG93" s="1"/>
      <c r="CH93" s="7" t="s">
        <v>79</v>
      </c>
      <c r="CI93" s="7" t="s">
        <v>4</v>
      </c>
      <c r="CJ93" s="145">
        <f ca="1">(SUM(OFFSET(Data!$A$1,MATCH(($CH93&amp;$CI93),Data!$B:$B,0)-1,MATCH(Weekly!CJ$9,Data!$2:$2,0)-1,1,COUNTIF(Data!$2:$2,Weekly!CJ$9))))/(SUM(OFFSET(Data!$A$1,MATCH(($CH92&amp;$CI92),Data!$B:$B,0)-1,MATCH(Weekly!CJ$9,Data!$2:$2,0)-1,1,COUNTIF(Data!$2:$2,Weekly!CJ$9))))</f>
        <v>0.29307439921965062</v>
      </c>
      <c r="CK93" s="145">
        <f ca="1">(SUM(OFFSET(Data!$A$1,MATCH(($CH93&amp;$CI93),Data!$B:$B,0)-1,MATCH(Weekly!CK$9,Data!$2:$2,0)-1,1,COUNTIF(Data!$2:$2,Weekly!CK$9))))/(SUM(OFFSET(Data!$A$1,MATCH(($CH92&amp;$CI92),Data!$B:$B,0)-1,MATCH(Weekly!CK$9,Data!$2:$2,0)-1,1,COUNTIF(Data!$2:$2,Weekly!CK$9))))</f>
        <v>0.29767149150409061</v>
      </c>
      <c r="CL93" s="145">
        <f ca="1">(SUM(OFFSET(Data!$A$1,MATCH(($CH93&amp;$CI93),Data!$B:$B,0)-1,MATCH(Weekly!CL$9,Data!$2:$2,0)-1,1,COUNTIF(Data!$2:$2,Weekly!CL$9))))/(SUM(OFFSET(Data!$A$1,MATCH(($CH92&amp;$CI92),Data!$B:$B,0)-1,MATCH(Weekly!CL$9,Data!$2:$2,0)-1,1,COUNTIF(Data!$2:$2,Weekly!CL$9))))</f>
        <v>0.29522601684935229</v>
      </c>
      <c r="CM93" s="145">
        <f ca="1">(SUM(OFFSET(Data!$A$1,MATCH(($CH93&amp;$CI93),Data!$B:$B,0)-1,MATCH(Weekly!CM$9,Data!$2:$2,0)-1,1,COUNTIF(Data!$2:$2,Weekly!CM$9))))/(SUM(OFFSET(Data!$A$1,MATCH(($CH92&amp;$CI92),Data!$B:$B,0)-1,MATCH(Weekly!CM$9,Data!$2:$2,0)-1,1,COUNTIF(Data!$2:$2,Weekly!CM$9))))</f>
        <v>0.30197648236177133</v>
      </c>
      <c r="CN93" s="145">
        <f ca="1">(SUM(OFFSET(Data!$A$1,MATCH(($CH93&amp;$CI93),Data!$B:$B,0)-1,MATCH(Weekly!CN$9,Data!$2:$2,0)-1,1,COUNTIF(Data!$2:$2,Weekly!CN$9))))/(SUM(OFFSET(Data!$A$1,MATCH(($CH92&amp;$CI92),Data!$B:$B,0)-1,MATCH(Weekly!CN$9,Data!$2:$2,0)-1,1,COUNTIF(Data!$2:$2,Weekly!CN$9))))</f>
        <v>0.30362523970413663</v>
      </c>
      <c r="CO93" s="145">
        <f ca="1">(SUM(OFFSET(Data!$A$1,MATCH(($CH93&amp;$CI93),Data!$B:$B,0)-1,MATCH(Weekly!CO$9,Data!$2:$2,0)-1,1,COUNTIF(Data!$2:$2,Weekly!CO$9))))/(SUM(OFFSET(Data!$A$1,MATCH(($CH92&amp;$CI92),Data!$B:$B,0)-1,MATCH(Weekly!CO$9,Data!$2:$2,0)-1,1,COUNTIF(Data!$2:$2,Weekly!CO$9))))</f>
        <v>0.30604465420221455</v>
      </c>
      <c r="CP93" s="145">
        <f ca="1">(SUM(OFFSET(Data!$A$1,MATCH(($CH93&amp;$CI93),Data!$B:$B,0)-1,MATCH(Weekly!CP$9,Data!$2:$2,0)-1,1,COUNTIF(Data!$2:$2,Weekly!CP$9))))/(SUM(OFFSET(Data!$A$1,MATCH(($CH92&amp;$CI92),Data!$B:$B,0)-1,MATCH(Weekly!CP$9,Data!$2:$2,0)-1,1,COUNTIF(Data!$2:$2,Weekly!CP$9))))</f>
        <v>0.30152471083070453</v>
      </c>
      <c r="CQ93" s="145">
        <f ca="1">(SUM(OFFSET(Data!$A$1,MATCH(($CH93&amp;$CI93),Data!$B:$B,0)-1,MATCH(Weekly!CQ$9,Data!$2:$2,0)-1,1,COUNTIF(Data!$2:$2,Weekly!CQ$9))))/(SUM(OFFSET(Data!$A$1,MATCH(($CH92&amp;$CI92),Data!$B:$B,0)-1,MATCH(Weekly!CQ$9,Data!$2:$2,0)-1,1,COUNTIF(Data!$2:$2,Weekly!CQ$9))))</f>
        <v>0.30681272220620737</v>
      </c>
      <c r="CR93" s="145">
        <f ca="1">(SUM(OFFSET(Data!$A$1,MATCH(($CH93&amp;$CI93),Data!$B:$B,0)-1,MATCH(Weekly!CR$9,Data!$2:$2,0)-1,1,COUNTIF(Data!$2:$2,Weekly!CR$9))))/(SUM(OFFSET(Data!$A$1,MATCH(($CH92&amp;$CI92),Data!$B:$B,0)-1,MATCH(Weekly!CR$9,Data!$2:$2,0)-1,1,COUNTIF(Data!$2:$2,Weekly!CR$9))))</f>
        <v>0.28870181657066901</v>
      </c>
      <c r="CS93" s="145">
        <f ca="1">(SUM(OFFSET(Data!$A$1,MATCH(($CH93&amp;$CI93),Data!$B:$B,0)-1,MATCH(Weekly!CS$9,Data!$2:$2,0)-1,1,COUNTIF(Data!$2:$2,Weekly!CS$9))))/(SUM(OFFSET(Data!$A$1,MATCH(($CH92&amp;$CI92),Data!$B:$B,0)-1,MATCH(Weekly!CS$9,Data!$2:$2,0)-1,1,COUNTIF(Data!$2:$2,Weekly!CS$9))))</f>
        <v>0.31397555606164124</v>
      </c>
      <c r="CT93" s="145">
        <f ca="1">(SUM(OFFSET(Data!$A$1,MATCH(($CH93&amp;$CI93),Data!$B:$B,0)-1,MATCH(Weekly!CT$9,Data!$2:$2,0)-1,1,COUNTIF(Data!$2:$2,Weekly!CT$9))))/(SUM(OFFSET(Data!$A$1,MATCH(($CH92&amp;$CI92),Data!$B:$B,0)-1,MATCH(Weekly!CT$9,Data!$2:$2,0)-1,1,COUNTIF(Data!$2:$2,Weekly!CT$9))))</f>
        <v>0.27656116338751069</v>
      </c>
      <c r="CU93" s="145">
        <f ca="1">(SUM(OFFSET(Data!$A$1,MATCH(($CH93&amp;$CI93),Data!$B:$B,0)-1,MATCH(Weekly!CU$9,Data!$2:$2,0)-1,1,COUNTIF(Data!$2:$2,Weekly!CU$9))))/(SUM(OFFSET(Data!$A$1,MATCH(($CH92&amp;$CI92),Data!$B:$B,0)-1,MATCH(Weekly!CU$9,Data!$2:$2,0)-1,1,COUNTIF(Data!$2:$2,Weekly!CU$9))))</f>
        <v>0.29296170042109487</v>
      </c>
      <c r="CW93" s="12">
        <f t="shared" ca="1" si="618"/>
        <v>0.29415020803450143</v>
      </c>
      <c r="CX93" s="12">
        <f t="shared" ca="1" si="619"/>
        <v>0.30483494695317559</v>
      </c>
      <c r="CY93" s="12">
        <f t="shared" ref="CY93:CY98" ca="1" si="636">CX93-CW93</f>
        <v>1.0684738918674164E-2</v>
      </c>
      <c r="CZ93" s="12">
        <f t="shared" ref="CZ93:CZ98" ca="1" si="637">CX93+(0.75*CY93)</f>
        <v>0.31284850114218121</v>
      </c>
      <c r="DA93" s="12">
        <f t="shared" ref="DA93:DA98" ca="1" si="638">CW93-(0.75*CY93)</f>
        <v>0.2861366538454958</v>
      </c>
      <c r="DB93" s="43"/>
      <c r="DC93" s="12">
        <f t="shared" ca="1" si="620"/>
        <v>9.4013285293769889E-3</v>
      </c>
      <c r="DD93" s="12">
        <f ca="1">SUMPRODUCT(CP93:CS93,CP$92:CS$92)/SUM(CP$92:CS$92)</f>
        <v>0.30277040455185122</v>
      </c>
      <c r="DE93" s="1"/>
    </row>
    <row r="94" spans="4:109" x14ac:dyDescent="0.35">
      <c r="D94" s="113" t="s">
        <v>576</v>
      </c>
      <c r="E94" s="53" t="str">
        <f ca="1">VLOOKUP($D94,'Metric Nature'!$C:$D,2,0)&amp;IF(($F94&lt;(BA94)),"Below",IF(($F94&gt;(AZ94)),"Above","Within"))</f>
        <v>NegativeAbove</v>
      </c>
      <c r="F94" s="55">
        <f t="shared" ca="1" si="586"/>
        <v>0.45366525232463661</v>
      </c>
      <c r="G94" s="55">
        <f t="shared" ca="1" si="587"/>
        <v>0.42001257169796496</v>
      </c>
      <c r="H94" s="55">
        <f t="shared" ca="1" si="621"/>
        <v>8.0123031771705183E-2</v>
      </c>
      <c r="I94" s="55">
        <f t="shared" ca="1" si="622"/>
        <v>0.42195525576482207</v>
      </c>
      <c r="J94" s="55">
        <f t="shared" ca="1" si="623"/>
        <v>7.5150140036383858E-2</v>
      </c>
      <c r="K94" s="48">
        <f t="shared" ca="1" si="588"/>
        <v>1.212567682504399E-2</v>
      </c>
      <c r="L94" s="56"/>
      <c r="M94" s="53" t="str">
        <f ca="1">VLOOKUP($D94,'Metric Nature'!$C:$D,2,0)&amp;IF(($N94&lt;(CA94)),"Below",IF(($N94&gt;(BZ94)),"Above","Within"))</f>
        <v>NegativeAbove</v>
      </c>
      <c r="N94" s="55">
        <f t="shared" ca="1" si="589"/>
        <v>0.47479919063093995</v>
      </c>
      <c r="O94" s="55">
        <f t="shared" ca="1" si="590"/>
        <v>0.44733006492646082</v>
      </c>
      <c r="P94" s="55">
        <f t="shared" ca="1" si="624"/>
        <v>6.1406839956073447E-2</v>
      </c>
      <c r="Q94" s="55">
        <f t="shared" ca="1" si="625"/>
        <v>0.44896557223095179</v>
      </c>
      <c r="R94" s="48">
        <f t="shared" ca="1" si="626"/>
        <v>5.7540310433199807E-2</v>
      </c>
      <c r="S94" s="48">
        <f t="shared" ca="1" si="591"/>
        <v>1.1026855812255557E-2</v>
      </c>
      <c r="T94" s="56"/>
      <c r="U94" s="53" t="str">
        <f ca="1">VLOOKUP($D94,'Metric Nature'!$C:$D,2,0)&amp;IF(($V94&lt;(DA94)),"Below",IF(($V94&gt;(CZ94)),"Above","Within"))</f>
        <v>NegativeAbove</v>
      </c>
      <c r="V94" s="55">
        <f t="shared" ca="1" si="592"/>
        <v>0.3946963216424294</v>
      </c>
      <c r="W94" s="55">
        <f t="shared" ca="1" si="593"/>
        <v>0.34175965991042284</v>
      </c>
      <c r="X94" s="78">
        <f t="shared" ca="1" si="627"/>
        <v>0.15489441248239058</v>
      </c>
      <c r="Y94" s="55">
        <f t="shared" ca="1" si="628"/>
        <v>0.34524440071379986</v>
      </c>
      <c r="Z94" s="78">
        <f t="shared" ca="1" si="629"/>
        <v>0.14323743071976458</v>
      </c>
      <c r="AA94" s="48">
        <f t="shared" ca="1" si="594"/>
        <v>1.6724077041007764E-2</v>
      </c>
      <c r="AB94" s="56"/>
      <c r="AC94" s="46" t="s">
        <v>577</v>
      </c>
      <c r="AI94" s="7" t="s">
        <v>80</v>
      </c>
      <c r="AJ94" s="145">
        <f ca="1">(SUM(OFFSET(Data!$A$1,MATCH(($AI94),Data!$C:$C,0)-1,MATCH(Weekly!AJ$9,Data!$2:$2,0)-1,2,COUNTIF(Data!$2:$2,Weekly!AJ$9))))/(SUM(OFFSET(Data!$A$1,MATCH(($AI92),Data!$C:$C,0)-1,MATCH(Weekly!AJ$9,Data!$2:$2,0)-1,2,COUNTIF(Data!$2:$2,Weekly!AJ$9))))</f>
        <v>0.42717649408579483</v>
      </c>
      <c r="AK94" s="145">
        <f ca="1">(SUM(OFFSET(Data!$A$1,MATCH(($AI94),Data!$C:$C,0)-1,MATCH(Weekly!AK$9,Data!$2:$2,0)-1,2,COUNTIF(Data!$2:$2,Weekly!AK$9))))/(SUM(OFFSET(Data!$A$1,MATCH(($AI92),Data!$C:$C,0)-1,MATCH(Weekly!AK$9,Data!$2:$2,0)-1,2,COUNTIF(Data!$2:$2,Weekly!AK$9))))</f>
        <v>0.42864565683948946</v>
      </c>
      <c r="AL94" s="145">
        <f ca="1">(SUM(OFFSET(Data!$A$1,MATCH(($AI94),Data!$C:$C,0)-1,MATCH(Weekly!AL$9,Data!$2:$2,0)-1,2,COUNTIF(Data!$2:$2,Weekly!AL$9))))/(SUM(OFFSET(Data!$A$1,MATCH(($AI92),Data!$C:$C,0)-1,MATCH(Weekly!AL$9,Data!$2:$2,0)-1,2,COUNTIF(Data!$2:$2,Weekly!AL$9))))</f>
        <v>0.42640264026402641</v>
      </c>
      <c r="AM94" s="145">
        <f ca="1">(SUM(OFFSET(Data!$A$1,MATCH(($AI94),Data!$C:$C,0)-1,MATCH(Weekly!AM$9,Data!$2:$2,0)-1,2,COUNTIF(Data!$2:$2,Weekly!AM$9))))/(SUM(OFFSET(Data!$A$1,MATCH(($AI92),Data!$C:$C,0)-1,MATCH(Weekly!AM$9,Data!$2:$2,0)-1,2,COUNTIF(Data!$2:$2,Weekly!AM$9))))</f>
        <v>0.41879418059188483</v>
      </c>
      <c r="AN94" s="145">
        <f ca="1">(SUM(OFFSET(Data!$A$1,MATCH(($AI94),Data!$C:$C,0)-1,MATCH(Weekly!AN$9,Data!$2:$2,0)-1,2,COUNTIF(Data!$2:$2,Weekly!AN$9))))/(SUM(OFFSET(Data!$A$1,MATCH(($AI92),Data!$C:$C,0)-1,MATCH(Weekly!AN$9,Data!$2:$2,0)-1,2,COUNTIF(Data!$2:$2,Weekly!AN$9))))</f>
        <v>0.41232528589580686</v>
      </c>
      <c r="AO94" s="145">
        <f ca="1">(SUM(OFFSET(Data!$A$1,MATCH(($AI94),Data!$C:$C,0)-1,MATCH(Weekly!AO$9,Data!$2:$2,0)-1,2,COUNTIF(Data!$2:$2,Weekly!AO$9))))/(SUM(OFFSET(Data!$A$1,MATCH(($AI92),Data!$C:$C,0)-1,MATCH(Weekly!AO$9,Data!$2:$2,0)-1,2,COUNTIF(Data!$2:$2,Weekly!AO$9))))</f>
        <v>0.41980737018425462</v>
      </c>
      <c r="AP94" s="145">
        <f ca="1">(SUM(OFFSET(Data!$A$1,MATCH(($AI94),Data!$C:$C,0)-1,MATCH(Weekly!AP$9,Data!$2:$2,0)-1,2,COUNTIF(Data!$2:$2,Weekly!AP$9))))/(SUM(OFFSET(Data!$A$1,MATCH(($AI92),Data!$C:$C,0)-1,MATCH(Weekly!AP$9,Data!$2:$2,0)-1,2,COUNTIF(Data!$2:$2,Weekly!AP$9))))</f>
        <v>0.41427208636776097</v>
      </c>
      <c r="AQ94" s="145">
        <f ca="1">(SUM(OFFSET(Data!$A$1,MATCH(($AI94),Data!$C:$C,0)-1,MATCH(Weekly!AQ$9,Data!$2:$2,0)-1,2,COUNTIF(Data!$2:$2,Weekly!AQ$9))))/(SUM(OFFSET(Data!$A$1,MATCH(($AI92),Data!$C:$C,0)-1,MATCH(Weekly!AQ$9,Data!$2:$2,0)-1,2,COUNTIF(Data!$2:$2,Weekly!AQ$9))))</f>
        <v>0.42381751752740199</v>
      </c>
      <c r="AR94" s="145">
        <f ca="1">(SUM(OFFSET(Data!$A$1,MATCH(($AI94),Data!$C:$C,0)-1,MATCH(Weekly!AR$9,Data!$2:$2,0)-1,2,COUNTIF(Data!$2:$2,Weekly!AR$9))))/(SUM(OFFSET(Data!$A$1,MATCH(($AI92),Data!$C:$C,0)-1,MATCH(Weekly!AR$9,Data!$2:$2,0)-1,2,COUNTIF(Data!$2:$2,Weekly!AR$9))))</f>
        <v>0.42973622210929924</v>
      </c>
      <c r="AS94" s="145">
        <f ca="1">(SUM(OFFSET(Data!$A$1,MATCH(($AI94),Data!$C:$C,0)-1,MATCH(Weekly!AS$9,Data!$2:$2,0)-1,2,COUNTIF(Data!$2:$2,Weekly!AS$9))))/(SUM(OFFSET(Data!$A$1,MATCH(($AI92),Data!$C:$C,0)-1,MATCH(Weekly!AS$9,Data!$2:$2,0)-1,2,COUNTIF(Data!$2:$2,Weekly!AS$9))))</f>
        <v>0.42001257169796496</v>
      </c>
      <c r="AT94" s="145">
        <f ca="1">(SUM(OFFSET(Data!$A$1,MATCH(($AI94),Data!$C:$C,0)-1,MATCH(Weekly!AT$9,Data!$2:$2,0)-1,2,COUNTIF(Data!$2:$2,Weekly!AT$9))))/(SUM(OFFSET(Data!$A$1,MATCH(($AI92),Data!$C:$C,0)-1,MATCH(Weekly!AT$9,Data!$2:$2,0)-1,2,COUNTIF(Data!$2:$2,Weekly!AT$9))))</f>
        <v>0.45366525232463661</v>
      </c>
      <c r="AU94" s="145">
        <f ca="1">(SUM(OFFSET(Data!$A$1,MATCH(($AI94),Data!$C:$C,0)-1,MATCH(Weekly!AU$9,Data!$2:$2,0)-1,2,COUNTIF(Data!$2:$2,Weekly!AU$9))))/(SUM(OFFSET(Data!$A$1,MATCH(($AI92),Data!$C:$C,0)-1,MATCH(Weekly!AU$9,Data!$2:$2,0)-1,2,COUNTIF(Data!$2:$2,Weekly!AU$9))))</f>
        <v>0.4490772030153366</v>
      </c>
      <c r="AV94" s="43"/>
      <c r="AW94" s="12">
        <f t="shared" ca="1" si="611"/>
        <v>0.41930077538806976</v>
      </c>
      <c r="AX94" s="12">
        <f t="shared" ca="1" si="612"/>
        <v>0.42791107546264218</v>
      </c>
      <c r="AY94" s="12">
        <f t="shared" ca="1" si="630"/>
        <v>8.610300074572419E-3</v>
      </c>
      <c r="AZ94" s="12">
        <f t="shared" ca="1" si="631"/>
        <v>0.43436880051857152</v>
      </c>
      <c r="BA94" s="12">
        <f t="shared" ca="1" si="632"/>
        <v>0.41284305033214042</v>
      </c>
      <c r="BB94" s="14"/>
      <c r="BC94" s="12">
        <f t="shared" ca="1" si="613"/>
        <v>1.212567682504399E-2</v>
      </c>
      <c r="BD94" s="12">
        <f ca="1">SUMPRODUCT(AP94:AS94,AP$92:AS$92)/SUM(AP$92:AS$92)</f>
        <v>0.42195525576482207</v>
      </c>
      <c r="BE94" s="104"/>
      <c r="BF94" s="104"/>
      <c r="BG94" s="1"/>
      <c r="BH94" s="7" t="s">
        <v>80</v>
      </c>
      <c r="BI94" s="7" t="s">
        <v>3</v>
      </c>
      <c r="BJ94" s="145">
        <f ca="1">SUM(OFFSET(Data!$A$1,MATCH(($BH94&amp;$BI94),Data!$B:$B,0)-1,MATCH(Weekly!BJ$9,Data!$2:$2,0)-1,1,COUNTIF(Data!$2:$2,Weekly!BJ$9)))/SUM(OFFSET(Data!$A$1,MATCH(($BH92&amp;$BI92),Data!$B:$B,0)-1,MATCH(Weekly!BJ$9,Data!$2:$2,0)-1,1,COUNTIF(Data!$2:$2,Weekly!BJ$9)))</f>
        <v>0.45340989817665167</v>
      </c>
      <c r="BK94" s="145">
        <f ca="1">SUM(OFFSET(Data!$A$1,MATCH(($BH94&amp;$BI94),Data!$B:$B,0)-1,MATCH(Weekly!BK$9,Data!$2:$2,0)-1,1,COUNTIF(Data!$2:$2,Weekly!BK$9)))/SUM(OFFSET(Data!$A$1,MATCH(($BH92&amp;$BI92),Data!$B:$B,0)-1,MATCH(Weekly!BK$9,Data!$2:$2,0)-1,1,COUNTIF(Data!$2:$2,Weekly!BK$9)))</f>
        <v>0.45703337155271256</v>
      </c>
      <c r="BL94" s="145">
        <f ca="1">SUM(OFFSET(Data!$A$1,MATCH(($BH94&amp;$BI94),Data!$B:$B,0)-1,MATCH(Weekly!BL$9,Data!$2:$2,0)-1,1,COUNTIF(Data!$2:$2,Weekly!BL$9)))/SUM(OFFSET(Data!$A$1,MATCH(($BH92&amp;$BI92),Data!$B:$B,0)-1,MATCH(Weekly!BL$9,Data!$2:$2,0)-1,1,COUNTIF(Data!$2:$2,Weekly!BL$9)))</f>
        <v>0.45260821984435795</v>
      </c>
      <c r="BM94" s="145">
        <f ca="1">SUM(OFFSET(Data!$A$1,MATCH(($BH94&amp;$BI94),Data!$B:$B,0)-1,MATCH(Weekly!BM$9,Data!$2:$2,0)-1,1,COUNTIF(Data!$2:$2,Weekly!BM$9)))/SUM(OFFSET(Data!$A$1,MATCH(($BH92&amp;$BI92),Data!$B:$B,0)-1,MATCH(Weekly!BM$9,Data!$2:$2,0)-1,1,COUNTIF(Data!$2:$2,Weekly!BM$9)))</f>
        <v>0.44615968250262633</v>
      </c>
      <c r="BN94" s="145">
        <f ca="1">SUM(OFFSET(Data!$A$1,MATCH(($BH94&amp;$BI94),Data!$B:$B,0)-1,MATCH(Weekly!BN$9,Data!$2:$2,0)-1,1,COUNTIF(Data!$2:$2,Weekly!BN$9)))/SUM(OFFSET(Data!$A$1,MATCH(($BH92&amp;$BI92),Data!$B:$B,0)-1,MATCH(Weekly!BN$9,Data!$2:$2,0)-1,1,COUNTIF(Data!$2:$2,Weekly!BN$9)))</f>
        <v>0.43871049545123147</v>
      </c>
      <c r="BO94" s="145">
        <f ca="1">SUM(OFFSET(Data!$A$1,MATCH(($BH94&amp;$BI94),Data!$B:$B,0)-1,MATCH(Weekly!BO$9,Data!$2:$2,0)-1,1,COUNTIF(Data!$2:$2,Weekly!BO$9)))/SUM(OFFSET(Data!$A$1,MATCH(($BH92&amp;$BI92),Data!$B:$B,0)-1,MATCH(Weekly!BO$9,Data!$2:$2,0)-1,1,COUNTIF(Data!$2:$2,Weekly!BO$9)))</f>
        <v>0.44265782393793407</v>
      </c>
      <c r="BP94" s="145">
        <f ca="1">SUM(OFFSET(Data!$A$1,MATCH(($BH94&amp;$BI94),Data!$B:$B,0)-1,MATCH(Weekly!BP$9,Data!$2:$2,0)-1,1,COUNTIF(Data!$2:$2,Weekly!BP$9)))/SUM(OFFSET(Data!$A$1,MATCH(($BH92&amp;$BI92),Data!$B:$B,0)-1,MATCH(Weekly!BP$9,Data!$2:$2,0)-1,1,COUNTIF(Data!$2:$2,Weekly!BP$9)))</f>
        <v>0.44175879874552537</v>
      </c>
      <c r="BQ94" s="145">
        <f ca="1">SUM(OFFSET(Data!$A$1,MATCH(($BH94&amp;$BI94),Data!$B:$B,0)-1,MATCH(Weekly!BQ$9,Data!$2:$2,0)-1,1,COUNTIF(Data!$2:$2,Weekly!BQ$9)))/SUM(OFFSET(Data!$A$1,MATCH(($BH92&amp;$BI92),Data!$B:$B,0)-1,MATCH(Weekly!BQ$9,Data!$2:$2,0)-1,1,COUNTIF(Data!$2:$2,Weekly!BQ$9)))</f>
        <v>0.45177901066409754</v>
      </c>
      <c r="BR94" s="145">
        <f ca="1">SUM(OFFSET(Data!$A$1,MATCH(($BH94&amp;$BI94),Data!$B:$B,0)-1,MATCH(Weekly!BR$9,Data!$2:$2,0)-1,1,COUNTIF(Data!$2:$2,Weekly!BR$9)))/SUM(OFFSET(Data!$A$1,MATCH(($BH92&amp;$BI92),Data!$B:$B,0)-1,MATCH(Weekly!BR$9,Data!$2:$2,0)-1,1,COUNTIF(Data!$2:$2,Weekly!BR$9)))</f>
        <v>0.45502827329813489</v>
      </c>
      <c r="BS94" s="145">
        <f ca="1">SUM(OFFSET(Data!$A$1,MATCH(($BH94&amp;$BI94),Data!$B:$B,0)-1,MATCH(Weekly!BS$9,Data!$2:$2,0)-1,1,COUNTIF(Data!$2:$2,Weekly!BS$9)))/SUM(OFFSET(Data!$A$1,MATCH(($BH92&amp;$BI92),Data!$B:$B,0)-1,MATCH(Weekly!BS$9,Data!$2:$2,0)-1,1,COUNTIF(Data!$2:$2,Weekly!BS$9)))</f>
        <v>0.44733006492646082</v>
      </c>
      <c r="BT94" s="145">
        <f ca="1">SUM(OFFSET(Data!$A$1,MATCH(($BH94&amp;$BI94),Data!$B:$B,0)-1,MATCH(Weekly!BT$9,Data!$2:$2,0)-1,1,COUNTIF(Data!$2:$2,Weekly!BT$9)))/SUM(OFFSET(Data!$A$1,MATCH(($BH92&amp;$BI92),Data!$B:$B,0)-1,MATCH(Weekly!BT$9,Data!$2:$2,0)-1,1,COUNTIF(Data!$2:$2,Weekly!BT$9)))</f>
        <v>0.47479919063093995</v>
      </c>
      <c r="BU94" s="145">
        <f ca="1">SUM(OFFSET(Data!$A$1,MATCH(($BH94&amp;$BI94),Data!$B:$B,0)-1,MATCH(Weekly!BU$9,Data!$2:$2,0)-1,1,COUNTIF(Data!$2:$2,Weekly!BU$9)))/SUM(OFFSET(Data!$A$1,MATCH(($BH92&amp;$BI92),Data!$B:$B,0)-1,MATCH(Weekly!BU$9,Data!$2:$2,0)-1,1,COUNTIF(Data!$2:$2,Weekly!BU$9)))</f>
        <v>0.47410162829870861</v>
      </c>
      <c r="BV94" s="13"/>
      <c r="BW94" s="12">
        <f t="shared" ca="1" si="614"/>
        <v>0.44440875322028017</v>
      </c>
      <c r="BX94" s="12">
        <f t="shared" ca="1" si="615"/>
        <v>0.45421908573739328</v>
      </c>
      <c r="BY94" s="12">
        <f t="shared" ca="1" si="633"/>
        <v>9.8103325171131073E-3</v>
      </c>
      <c r="BZ94" s="12">
        <f t="shared" ca="1" si="634"/>
        <v>0.46157683512522812</v>
      </c>
      <c r="CA94" s="12">
        <f t="shared" ca="1" si="635"/>
        <v>0.43705100383244533</v>
      </c>
      <c r="CB94" s="43"/>
      <c r="CC94" s="12">
        <f t="shared" ca="1" si="617"/>
        <v>1.1026855812255557E-2</v>
      </c>
      <c r="CD94" s="12">
        <f ca="1">SUMPRODUCT(BP94:BS94,BP$92:BS$92)/SUM(BP$92:BS$92)</f>
        <v>0.44896557223095179</v>
      </c>
      <c r="CE94" s="104"/>
      <c r="CF94" s="104"/>
      <c r="CG94" s="1"/>
      <c r="CH94" s="7" t="s">
        <v>80</v>
      </c>
      <c r="CI94" s="7" t="s">
        <v>4</v>
      </c>
      <c r="CJ94" s="145">
        <f ca="1">(SUM(OFFSET(Data!$A$1,MATCH(($CH94&amp;$CI94),Data!$B:$B,0)-1,MATCH(Weekly!CJ$9,Data!$2:$2,0)-1,1,COUNTIF(Data!$2:$2,Weekly!CJ$9))))/(SUM(OFFSET(Data!$A$1,MATCH(($CH92&amp;$CI92),Data!$B:$B,0)-1,MATCH(Weekly!CJ$9,Data!$2:$2,0)-1,1,COUNTIF(Data!$2:$2,Weekly!CJ$9))))</f>
        <v>0.3485856167420413</v>
      </c>
      <c r="CK94" s="145">
        <f ca="1">(SUM(OFFSET(Data!$A$1,MATCH(($CH94&amp;$CI94),Data!$B:$B,0)-1,MATCH(Weekly!CK$9,Data!$2:$2,0)-1,1,COUNTIF(Data!$2:$2,Weekly!CK$9))))/(SUM(OFFSET(Data!$A$1,MATCH(($CH92&amp;$CI92),Data!$B:$B,0)-1,MATCH(Weekly!CK$9,Data!$2:$2,0)-1,1,COUNTIF(Data!$2:$2,Weekly!CK$9))))</f>
        <v>0.34406185381641641</v>
      </c>
      <c r="CL94" s="145">
        <f ca="1">(SUM(OFFSET(Data!$A$1,MATCH(($CH94&amp;$CI94),Data!$B:$B,0)-1,MATCH(Weekly!CL$9,Data!$2:$2,0)-1,1,COUNTIF(Data!$2:$2,Weekly!CL$9))))/(SUM(OFFSET(Data!$A$1,MATCH(($CH92&amp;$CI92),Data!$B:$B,0)-1,MATCH(Weekly!CL$9,Data!$2:$2,0)-1,1,COUNTIF(Data!$2:$2,Weekly!CL$9))))</f>
        <v>0.34831053537458101</v>
      </c>
      <c r="CM94" s="145">
        <f ca="1">(SUM(OFFSET(Data!$A$1,MATCH(($CH94&amp;$CI94),Data!$B:$B,0)-1,MATCH(Weekly!CM$9,Data!$2:$2,0)-1,1,COUNTIF(Data!$2:$2,Weekly!CM$9))))/(SUM(OFFSET(Data!$A$1,MATCH(($CH92&amp;$CI92),Data!$B:$B,0)-1,MATCH(Weekly!CM$9,Data!$2:$2,0)-1,1,COUNTIF(Data!$2:$2,Weekly!CM$9))))</f>
        <v>0.34058877491451922</v>
      </c>
      <c r="CN94" s="145">
        <f ca="1">(SUM(OFFSET(Data!$A$1,MATCH(($CH94&amp;$CI94),Data!$B:$B,0)-1,MATCH(Weekly!CN$9,Data!$2:$2,0)-1,1,COUNTIF(Data!$2:$2,Weekly!CN$9))))/(SUM(OFFSET(Data!$A$1,MATCH(($CH92&amp;$CI92),Data!$B:$B,0)-1,MATCH(Weekly!CN$9,Data!$2:$2,0)-1,1,COUNTIF(Data!$2:$2,Weekly!CN$9))))</f>
        <v>0.33631631814446167</v>
      </c>
      <c r="CO94" s="145">
        <f ca="1">(SUM(OFFSET(Data!$A$1,MATCH(($CH94&amp;$CI94),Data!$B:$B,0)-1,MATCH(Weekly!CO$9,Data!$2:$2,0)-1,1,COUNTIF(Data!$2:$2,Weekly!CO$9))))/(SUM(OFFSET(Data!$A$1,MATCH(($CH92&amp;$CI92),Data!$B:$B,0)-1,MATCH(Weekly!CO$9,Data!$2:$2,0)-1,1,COUNTIF(Data!$2:$2,Weekly!CO$9))))</f>
        <v>0.35351243419858414</v>
      </c>
      <c r="CP94" s="145">
        <f ca="1">(SUM(OFFSET(Data!$A$1,MATCH(($CH94&amp;$CI94),Data!$B:$B,0)-1,MATCH(Weekly!CP$9,Data!$2:$2,0)-1,1,COUNTIF(Data!$2:$2,Weekly!CP$9))))/(SUM(OFFSET(Data!$A$1,MATCH(($CH92&amp;$CI92),Data!$B:$B,0)-1,MATCH(Weekly!CP$9,Data!$2:$2,0)-1,1,COUNTIF(Data!$2:$2,Weekly!CP$9))))</f>
        <v>0.33824044865054331</v>
      </c>
      <c r="CQ94" s="145">
        <f ca="1">(SUM(OFFSET(Data!$A$1,MATCH(($CH94&amp;$CI94),Data!$B:$B,0)-1,MATCH(Weekly!CQ$9,Data!$2:$2,0)-1,1,COUNTIF(Data!$2:$2,Weekly!CQ$9))))/(SUM(OFFSET(Data!$A$1,MATCH(($CH92&amp;$CI92),Data!$B:$B,0)-1,MATCH(Weekly!CQ$9,Data!$2:$2,0)-1,1,COUNTIF(Data!$2:$2,Weekly!CQ$9))))</f>
        <v>0.342942250408379</v>
      </c>
      <c r="CR94" s="145">
        <f ca="1">(SUM(OFFSET(Data!$A$1,MATCH(($CH94&amp;$CI94),Data!$B:$B,0)-1,MATCH(Weekly!CR$9,Data!$2:$2,0)-1,1,COUNTIF(Data!$2:$2,Weekly!CR$9))))/(SUM(OFFSET(Data!$A$1,MATCH(($CH92&amp;$CI92),Data!$B:$B,0)-1,MATCH(Weekly!CR$9,Data!$2:$2,0)-1,1,COUNTIF(Data!$2:$2,Weekly!CR$9))))</f>
        <v>0.35799734160389896</v>
      </c>
      <c r="CS94" s="145">
        <f ca="1">(SUM(OFFSET(Data!$A$1,MATCH(($CH94&amp;$CI94),Data!$B:$B,0)-1,MATCH(Weekly!CS$9,Data!$2:$2,0)-1,1,COUNTIF(Data!$2:$2,Weekly!CS$9))))/(SUM(OFFSET(Data!$A$1,MATCH(($CH92&amp;$CI92),Data!$B:$B,0)-1,MATCH(Weekly!CS$9,Data!$2:$2,0)-1,1,COUNTIF(Data!$2:$2,Weekly!CS$9))))</f>
        <v>0.34175965991042284</v>
      </c>
      <c r="CT94" s="145">
        <f ca="1">(SUM(OFFSET(Data!$A$1,MATCH(($CH94&amp;$CI94),Data!$B:$B,0)-1,MATCH(Weekly!CT$9,Data!$2:$2,0)-1,1,COUNTIF(Data!$2:$2,Weekly!CT$9))))/(SUM(OFFSET(Data!$A$1,MATCH(($CH92&amp;$CI92),Data!$B:$B,0)-1,MATCH(Weekly!CT$9,Data!$2:$2,0)-1,1,COUNTIF(Data!$2:$2,Weekly!CT$9))))</f>
        <v>0.3946963216424294</v>
      </c>
      <c r="CU94" s="145">
        <f ca="1">(SUM(OFFSET(Data!$A$1,MATCH(($CH94&amp;$CI94),Data!$B:$B,0)-1,MATCH(Weekly!CU$9,Data!$2:$2,0)-1,1,COUNTIF(Data!$2:$2,Weekly!CU$9))))/(SUM(OFFSET(Data!$A$1,MATCH(($CH92&amp;$CI92),Data!$B:$B,0)-1,MATCH(Weekly!CU$9,Data!$2:$2,0)-1,1,COUNTIF(Data!$2:$2,Weekly!CU$9))))</f>
        <v>0.37758171245237615</v>
      </c>
      <c r="CW94" s="12">
        <f t="shared" ca="1" si="618"/>
        <v>0.341174217412471</v>
      </c>
      <c r="CX94" s="12">
        <f t="shared" ca="1" si="619"/>
        <v>0.35104902547031269</v>
      </c>
      <c r="CY94" s="12">
        <f t="shared" ca="1" si="636"/>
        <v>9.8748080578416886E-3</v>
      </c>
      <c r="CZ94" s="12">
        <f t="shared" ca="1" si="637"/>
        <v>0.35845513151369396</v>
      </c>
      <c r="DA94" s="12">
        <f t="shared" ca="1" si="638"/>
        <v>0.33376811136908974</v>
      </c>
      <c r="DB94" s="43"/>
      <c r="DC94" s="12">
        <f t="shared" ca="1" si="620"/>
        <v>1.6724077041007764E-2</v>
      </c>
      <c r="DD94" s="12">
        <f ca="1">SUMPRODUCT(CP94:CS94,CP$92:CS$92)/SUM(CP$92:CS$92)</f>
        <v>0.34524440071379986</v>
      </c>
      <c r="DE94" s="1"/>
    </row>
    <row r="95" spans="4:109" x14ac:dyDescent="0.35">
      <c r="D95" s="59" t="s">
        <v>479</v>
      </c>
      <c r="E95" s="53" t="str">
        <f ca="1">VLOOKUP($D95,'Metric Nature'!$C:$D,2,0)&amp;IF(($F95&lt;(BA95)),"Below",IF(($F95&gt;(AZ95)),"Above","Within"))</f>
        <v>NegativeAbove</v>
      </c>
      <c r="F95" s="55">
        <f t="shared" ca="1" si="586"/>
        <v>0.15216213776293219</v>
      </c>
      <c r="G95" s="55">
        <f t="shared" ca="1" si="587"/>
        <v>0.14178518111102381</v>
      </c>
      <c r="H95" s="55">
        <f t="shared" ca="1" si="621"/>
        <v>7.3187878807890253E-2</v>
      </c>
      <c r="I95" s="55">
        <f t="shared" ca="1" si="622"/>
        <v>0.14056391376591279</v>
      </c>
      <c r="J95" s="55">
        <f t="shared" ca="1" si="623"/>
        <v>8.2512102048712371E-2</v>
      </c>
      <c r="K95" s="48">
        <f t="shared" ca="1" si="588"/>
        <v>6.0341235695510007E-3</v>
      </c>
      <c r="L95" s="56"/>
      <c r="M95" s="53" t="str">
        <f ca="1">VLOOKUP($D95,'Metric Nature'!$C:$D,2,0)&amp;IF(($N95&lt;(CA95)),"Below",IF(($N95&gt;(BZ95)),"Above","Within"))</f>
        <v>NegativeWithin</v>
      </c>
      <c r="N95" s="55">
        <f t="shared" ca="1" si="589"/>
        <v>0.15138880372800295</v>
      </c>
      <c r="O95" s="55">
        <f t="shared" ca="1" si="590"/>
        <v>0.14411024248045581</v>
      </c>
      <c r="P95" s="55">
        <f t="shared" ca="1" si="624"/>
        <v>5.0506897513091439E-2</v>
      </c>
      <c r="Q95" s="55">
        <f t="shared" ca="1" si="625"/>
        <v>0.14336741357850732</v>
      </c>
      <c r="R95" s="48">
        <f t="shared" ca="1" si="626"/>
        <v>5.5949883933026051E-2</v>
      </c>
      <c r="S95" s="48">
        <f t="shared" ca="1" si="591"/>
        <v>5.4761233895000861E-3</v>
      </c>
      <c r="T95" s="56"/>
      <c r="U95" s="53" t="str">
        <f ca="1">VLOOKUP($D95,'Metric Nature'!$C:$D,2,0)&amp;IF(($V95&lt;(DA95)),"Below",IF(($V95&gt;(CZ95)),"Above","Within"))</f>
        <v>NegativeAbove</v>
      </c>
      <c r="V95" s="55">
        <f t="shared" ca="1" si="592"/>
        <v>0.15431993156544055</v>
      </c>
      <c r="W95" s="55">
        <f t="shared" ca="1" si="593"/>
        <v>0.13512487664161543</v>
      </c>
      <c r="X95" s="78">
        <f t="shared" ca="1" si="627"/>
        <v>0.1420541901750271</v>
      </c>
      <c r="Y95" s="55">
        <f t="shared" ca="1" si="628"/>
        <v>0.13262175583425284</v>
      </c>
      <c r="Z95" s="78">
        <f t="shared" ca="1" si="629"/>
        <v>0.16360947413715071</v>
      </c>
      <c r="AA95" s="48">
        <f t="shared" ca="1" si="594"/>
        <v>8.9813856602958334E-3</v>
      </c>
      <c r="AB95" s="56"/>
      <c r="AC95" s="46" t="s">
        <v>581</v>
      </c>
      <c r="AI95" s="7" t="s">
        <v>84</v>
      </c>
      <c r="AJ95" s="145">
        <f ca="1">(SUM(OFFSET(Data!$A$1,MATCH(($AI95),Data!$C:$C,0)-1,MATCH(Weekly!AJ$9,Data!$2:$2,0)-1,2,COUNTIF(Data!$2:$2,Weekly!AJ$9))))/(SUM(OFFSET(Data!$A$1,MATCH(($AI92),Data!$C:$C,0)-1,MATCH(Weekly!AJ$9,Data!$2:$2,0)-1,2,COUNTIF(Data!$2:$2,Weekly!AJ$9))))</f>
        <v>0.14380506424624398</v>
      </c>
      <c r="AK95" s="145">
        <f ca="1">(SUM(OFFSET(Data!$A$1,MATCH(($AI95),Data!$C:$C,0)-1,MATCH(Weekly!AK$9,Data!$2:$2,0)-1,2,COUNTIF(Data!$2:$2,Weekly!AK$9))))/(SUM(OFFSET(Data!$A$1,MATCH(($AI92),Data!$C:$C,0)-1,MATCH(Weekly!AK$9,Data!$2:$2,0)-1,2,COUNTIF(Data!$2:$2,Weekly!AK$9))))</f>
        <v>0.14661696600022592</v>
      </c>
      <c r="AL95" s="145">
        <f ca="1">(SUM(OFFSET(Data!$A$1,MATCH(($AI95),Data!$C:$C,0)-1,MATCH(Weekly!AL$9,Data!$2:$2,0)-1,2,COUNTIF(Data!$2:$2,Weekly!AL$9))))/(SUM(OFFSET(Data!$A$1,MATCH(($AI92),Data!$C:$C,0)-1,MATCH(Weekly!AL$9,Data!$2:$2,0)-1,2,COUNTIF(Data!$2:$2,Weekly!AL$9))))</f>
        <v>0.14318880163878456</v>
      </c>
      <c r="AM95" s="145">
        <f ca="1">(SUM(OFFSET(Data!$A$1,MATCH(($AI95),Data!$C:$C,0)-1,MATCH(Weekly!AM$9,Data!$2:$2,0)-1,2,COUNTIF(Data!$2:$2,Weekly!AM$9))))/(SUM(OFFSET(Data!$A$1,MATCH(($AI92),Data!$C:$C,0)-1,MATCH(Weekly!AM$9,Data!$2:$2,0)-1,2,COUNTIF(Data!$2:$2,Weekly!AM$9))))</f>
        <v>0.14094554573164142</v>
      </c>
      <c r="AN95" s="145">
        <f ca="1">(SUM(OFFSET(Data!$A$1,MATCH(($AI95),Data!$C:$C,0)-1,MATCH(Weekly!AN$9,Data!$2:$2,0)-1,2,COUNTIF(Data!$2:$2,Weekly!AN$9))))/(SUM(OFFSET(Data!$A$1,MATCH(($AI92),Data!$C:$C,0)-1,MATCH(Weekly!AN$9,Data!$2:$2,0)-1,2,COUNTIF(Data!$2:$2,Weekly!AN$9))))</f>
        <v>0.14087721775142359</v>
      </c>
      <c r="AO95" s="145">
        <f ca="1">(SUM(OFFSET(Data!$A$1,MATCH(($AI95),Data!$C:$C,0)-1,MATCH(Weekly!AO$9,Data!$2:$2,0)-1,2,COUNTIF(Data!$2:$2,Weekly!AO$9))))/(SUM(OFFSET(Data!$A$1,MATCH(($AI92),Data!$C:$C,0)-1,MATCH(Weekly!AO$9,Data!$2:$2,0)-1,2,COUNTIF(Data!$2:$2,Weekly!AO$9))))</f>
        <v>0.13758607854085242</v>
      </c>
      <c r="AP95" s="145">
        <f ca="1">(SUM(OFFSET(Data!$A$1,MATCH(($AI95),Data!$C:$C,0)-1,MATCH(Weekly!AP$9,Data!$2:$2,0)-1,2,COUNTIF(Data!$2:$2,Weekly!AP$9))))/(SUM(OFFSET(Data!$A$1,MATCH(($AI92),Data!$C:$C,0)-1,MATCH(Weekly!AP$9,Data!$2:$2,0)-1,2,COUNTIF(Data!$2:$2,Weekly!AP$9))))</f>
        <v>0.13269271039344796</v>
      </c>
      <c r="AQ95" s="145">
        <f ca="1">(SUM(OFFSET(Data!$A$1,MATCH(($AI95),Data!$C:$C,0)-1,MATCH(Weekly!AQ$9,Data!$2:$2,0)-1,2,COUNTIF(Data!$2:$2,Weekly!AQ$9))))/(SUM(OFFSET(Data!$A$1,MATCH(($AI92),Data!$C:$C,0)-1,MATCH(Weekly!AQ$9,Data!$2:$2,0)-1,2,COUNTIF(Data!$2:$2,Weekly!AQ$9))))</f>
        <v>0.14179915078503011</v>
      </c>
      <c r="AR95" s="145">
        <f ca="1">(SUM(OFFSET(Data!$A$1,MATCH(($AI95),Data!$C:$C,0)-1,MATCH(Weekly!AR$9,Data!$2:$2,0)-1,2,COUNTIF(Data!$2:$2,Weekly!AR$9))))/(SUM(OFFSET(Data!$A$1,MATCH(($AI92),Data!$C:$C,0)-1,MATCH(Weekly!AR$9,Data!$2:$2,0)-1,2,COUNTIF(Data!$2:$2,Weekly!AR$9))))</f>
        <v>0.14593246177299396</v>
      </c>
      <c r="AS95" s="145">
        <f ca="1">(SUM(OFFSET(Data!$A$1,MATCH(($AI95),Data!$C:$C,0)-1,MATCH(Weekly!AS$9,Data!$2:$2,0)-1,2,COUNTIF(Data!$2:$2,Weekly!AS$9))))/(SUM(OFFSET(Data!$A$1,MATCH(($AI92),Data!$C:$C,0)-1,MATCH(Weekly!AS$9,Data!$2:$2,0)-1,2,COUNTIF(Data!$2:$2,Weekly!AS$9))))</f>
        <v>0.14178518111102381</v>
      </c>
      <c r="AT95" s="145">
        <f ca="1">(SUM(OFFSET(Data!$A$1,MATCH(($AI95),Data!$C:$C,0)-1,MATCH(Weekly!AT$9,Data!$2:$2,0)-1,2,COUNTIF(Data!$2:$2,Weekly!AT$9))))/(SUM(OFFSET(Data!$A$1,MATCH(($AI92),Data!$C:$C,0)-1,MATCH(Weekly!AT$9,Data!$2:$2,0)-1,2,COUNTIF(Data!$2:$2,Weekly!AT$9))))</f>
        <v>0.15216213776293219</v>
      </c>
      <c r="AU95" s="145">
        <f ca="1">(SUM(OFFSET(Data!$A$1,MATCH(($AI95),Data!$C:$C,0)-1,MATCH(Weekly!AU$9,Data!$2:$2,0)-1,2,COUNTIF(Data!$2:$2,Weekly!AU$9))))/(SUM(OFFSET(Data!$A$1,MATCH(($AI92),Data!$C:$C,0)-1,MATCH(Weekly!AU$9,Data!$2:$2,0)-1,2,COUNTIF(Data!$2:$2,Weekly!AU$9))))</f>
        <v>0.15674551598648298</v>
      </c>
      <c r="AV95" s="43"/>
      <c r="AW95" s="12">
        <f t="shared" ca="1" si="611"/>
        <v>0.1409113817415325</v>
      </c>
      <c r="AX95" s="12">
        <f t="shared" ca="1" si="612"/>
        <v>0.14486876300961898</v>
      </c>
      <c r="AY95" s="12">
        <f t="shared" ca="1" si="630"/>
        <v>3.9573812680864795E-3</v>
      </c>
      <c r="AZ95" s="12">
        <f t="shared" ca="1" si="631"/>
        <v>0.14783679896068386</v>
      </c>
      <c r="BA95" s="12">
        <f t="shared" ca="1" si="632"/>
        <v>0.13794334579046763</v>
      </c>
      <c r="BB95" s="14"/>
      <c r="BC95" s="12">
        <f t="shared" ca="1" si="613"/>
        <v>6.0341235695510007E-3</v>
      </c>
      <c r="BD95" s="12">
        <f ca="1">SUMPRODUCT(AP95:AS95,AP$92:AS$92)/SUM(AP$92:AS$92)</f>
        <v>0.14056391376591279</v>
      </c>
      <c r="BE95" s="104"/>
      <c r="BF95" s="104"/>
      <c r="BG95" s="1"/>
      <c r="BH95" s="7" t="s">
        <v>84</v>
      </c>
      <c r="BI95" s="7" t="s">
        <v>3</v>
      </c>
      <c r="BJ95" s="145">
        <f ca="1">SUM(OFFSET(Data!$A$1,MATCH(($BH95&amp;$BI95),Data!$B:$B,0)-1,MATCH(Weekly!BJ$9,Data!$2:$2,0)-1,1,COUNTIF(Data!$2:$2,Weekly!BJ$9)))/SUM(OFFSET(Data!$A$1,MATCH(($BH92&amp;$BI92),Data!$B:$B,0)-1,MATCH(Weekly!BJ$9,Data!$2:$2,0)-1,1,COUNTIF(Data!$2:$2,Weekly!BJ$9)))</f>
        <v>0.14912384560738812</v>
      </c>
      <c r="BK95" s="145">
        <f ca="1">SUM(OFFSET(Data!$A$1,MATCH(($BH95&amp;$BI95),Data!$B:$B,0)-1,MATCH(Weekly!BK$9,Data!$2:$2,0)-1,1,COUNTIF(Data!$2:$2,Weekly!BK$9)))/SUM(OFFSET(Data!$A$1,MATCH(($BH92&amp;$BI92),Data!$B:$B,0)-1,MATCH(Weekly!BK$9,Data!$2:$2,0)-1,1,COUNTIF(Data!$2:$2,Weekly!BK$9)))</f>
        <v>0.1509564902540583</v>
      </c>
      <c r="BL95" s="145">
        <f ca="1">SUM(OFFSET(Data!$A$1,MATCH(($BH95&amp;$BI95),Data!$B:$B,0)-1,MATCH(Weekly!BL$9,Data!$2:$2,0)-1,1,COUNTIF(Data!$2:$2,Weekly!BL$9)))/SUM(OFFSET(Data!$A$1,MATCH(($BH92&amp;$BI92),Data!$B:$B,0)-1,MATCH(Weekly!BL$9,Data!$2:$2,0)-1,1,COUNTIF(Data!$2:$2,Weekly!BL$9)))</f>
        <v>0.14655277237354086</v>
      </c>
      <c r="BM95" s="145">
        <f ca="1">SUM(OFFSET(Data!$A$1,MATCH(($BH95&amp;$BI95),Data!$B:$B,0)-1,MATCH(Weekly!BM$9,Data!$2:$2,0)-1,1,COUNTIF(Data!$2:$2,Weekly!BM$9)))/SUM(OFFSET(Data!$A$1,MATCH(($BH92&amp;$BI92),Data!$B:$B,0)-1,MATCH(Weekly!BM$9,Data!$2:$2,0)-1,1,COUNTIF(Data!$2:$2,Weekly!BM$9)))</f>
        <v>0.14471226800513598</v>
      </c>
      <c r="BN95" s="145">
        <f ca="1">SUM(OFFSET(Data!$A$1,MATCH(($BH95&amp;$BI95),Data!$B:$B,0)-1,MATCH(Weekly!BN$9,Data!$2:$2,0)-1,1,COUNTIF(Data!$2:$2,Weekly!BN$9)))/SUM(OFFSET(Data!$A$1,MATCH(($BH92&amp;$BI92),Data!$B:$B,0)-1,MATCH(Weekly!BN$9,Data!$2:$2,0)-1,1,COUNTIF(Data!$2:$2,Weekly!BN$9)))</f>
        <v>0.14327828319650046</v>
      </c>
      <c r="BO95" s="145">
        <f ca="1">SUM(OFFSET(Data!$A$1,MATCH(($BH95&amp;$BI95),Data!$B:$B,0)-1,MATCH(Weekly!BO$9,Data!$2:$2,0)-1,1,COUNTIF(Data!$2:$2,Weekly!BO$9)))/SUM(OFFSET(Data!$A$1,MATCH(($BH92&amp;$BI92),Data!$B:$B,0)-1,MATCH(Weekly!BO$9,Data!$2:$2,0)-1,1,COUNTIF(Data!$2:$2,Weekly!BO$9)))</f>
        <v>0.1394919602077207</v>
      </c>
      <c r="BP95" s="145">
        <f ca="1">SUM(OFFSET(Data!$A$1,MATCH(($BH95&amp;$BI95),Data!$B:$B,0)-1,MATCH(Weekly!BP$9,Data!$2:$2,0)-1,1,COUNTIF(Data!$2:$2,Weekly!BP$9)))/SUM(OFFSET(Data!$A$1,MATCH(($BH92&amp;$BI92),Data!$B:$B,0)-1,MATCH(Weekly!BP$9,Data!$2:$2,0)-1,1,COUNTIF(Data!$2:$2,Weekly!BP$9)))</f>
        <v>0.13628155985681251</v>
      </c>
      <c r="BQ95" s="145">
        <f ca="1">SUM(OFFSET(Data!$A$1,MATCH(($BH95&amp;$BI95),Data!$B:$B,0)-1,MATCH(Weekly!BQ$9,Data!$2:$2,0)-1,1,COUNTIF(Data!$2:$2,Weekly!BQ$9)))/SUM(OFFSET(Data!$A$1,MATCH(($BH92&amp;$BI92),Data!$B:$B,0)-1,MATCH(Weekly!BQ$9,Data!$2:$2,0)-1,1,COUNTIF(Data!$2:$2,Weekly!BQ$9)))</f>
        <v>0.14434736387495431</v>
      </c>
      <c r="BR95" s="145">
        <f ca="1">SUM(OFFSET(Data!$A$1,MATCH(($BH95&amp;$BI95),Data!$B:$B,0)-1,MATCH(Weekly!BR$9,Data!$2:$2,0)-1,1,COUNTIF(Data!$2:$2,Weekly!BR$9)))/SUM(OFFSET(Data!$A$1,MATCH(($BH92&amp;$BI92),Data!$B:$B,0)-1,MATCH(Weekly!BR$9,Data!$2:$2,0)-1,1,COUNTIF(Data!$2:$2,Weekly!BR$9)))</f>
        <v>0.14867693461214035</v>
      </c>
      <c r="BS95" s="145">
        <f ca="1">SUM(OFFSET(Data!$A$1,MATCH(($BH95&amp;$BI95),Data!$B:$B,0)-1,MATCH(Weekly!BS$9,Data!$2:$2,0)-1,1,COUNTIF(Data!$2:$2,Weekly!BS$9)))/SUM(OFFSET(Data!$A$1,MATCH(($BH92&amp;$BI92),Data!$B:$B,0)-1,MATCH(Weekly!BS$9,Data!$2:$2,0)-1,1,COUNTIF(Data!$2:$2,Weekly!BS$9)))</f>
        <v>0.14411024248045581</v>
      </c>
      <c r="BT95" s="145">
        <f ca="1">SUM(OFFSET(Data!$A$1,MATCH(($BH95&amp;$BI95),Data!$B:$B,0)-1,MATCH(Weekly!BT$9,Data!$2:$2,0)-1,1,COUNTIF(Data!$2:$2,Weekly!BT$9)))/SUM(OFFSET(Data!$A$1,MATCH(($BH92&amp;$BI92),Data!$B:$B,0)-1,MATCH(Weekly!BT$9,Data!$2:$2,0)-1,1,COUNTIF(Data!$2:$2,Weekly!BT$9)))</f>
        <v>0.15138880372800295</v>
      </c>
      <c r="BU95" s="145">
        <f ca="1">SUM(OFFSET(Data!$A$1,MATCH(($BH95&amp;$BI95),Data!$B:$B,0)-1,MATCH(Weekly!BU$9,Data!$2:$2,0)-1,1,COUNTIF(Data!$2:$2,Weekly!BU$9)))/SUM(OFFSET(Data!$A$1,MATCH(($BH92&amp;$BI92),Data!$B:$B,0)-1,MATCH(Weekly!BU$9,Data!$2:$2,0)-1,1,COUNTIF(Data!$2:$2,Weekly!BU$9)))</f>
        <v>0.15777653003930375</v>
      </c>
      <c r="BV95" s="13"/>
      <c r="BW95" s="12">
        <f t="shared" ca="1" si="614"/>
        <v>0.14369426283847814</v>
      </c>
      <c r="BX95" s="12">
        <f t="shared" ca="1" si="615"/>
        <v>0.14890039010976425</v>
      </c>
      <c r="BY95" s="12">
        <f t="shared" ca="1" si="633"/>
        <v>5.2061272712861095E-3</v>
      </c>
      <c r="BZ95" s="12">
        <f t="shared" ca="1" si="634"/>
        <v>0.15280498556322883</v>
      </c>
      <c r="CA95" s="12">
        <f t="shared" ca="1" si="635"/>
        <v>0.13978966738501356</v>
      </c>
      <c r="CB95" s="43"/>
      <c r="CC95" s="12">
        <f t="shared" ca="1" si="617"/>
        <v>5.4761233895000861E-3</v>
      </c>
      <c r="CD95" s="12">
        <f ca="1">SUMPRODUCT(BP95:BS95,BP$92:BS$92)/SUM(BP$92:BS$92)</f>
        <v>0.14336741357850732</v>
      </c>
      <c r="CE95" s="104"/>
      <c r="CF95" s="104"/>
      <c r="CG95" s="1"/>
      <c r="CH95" s="7" t="s">
        <v>84</v>
      </c>
      <c r="CI95" s="7" t="s">
        <v>4</v>
      </c>
      <c r="CJ95" s="145">
        <f ca="1">(SUM(OFFSET(Data!$A$1,MATCH(($CH95&amp;$CI95),Data!$B:$B,0)-1,MATCH(Weekly!CJ$9,Data!$2:$2,0)-1,1,COUNTIF(Data!$2:$2,Weekly!CJ$9))))/(SUM(OFFSET(Data!$A$1,MATCH(($CH92&amp;$CI92),Data!$B:$B,0)-1,MATCH(Weekly!CJ$9,Data!$2:$2,0)-1,1,COUNTIF(Data!$2:$2,Weekly!CJ$9))))</f>
        <v>0.12787088764742396</v>
      </c>
      <c r="CK95" s="145">
        <f ca="1">(SUM(OFFSET(Data!$A$1,MATCH(($CH95&amp;$CI95),Data!$B:$B,0)-1,MATCH(Weekly!CK$9,Data!$2:$2,0)-1,1,COUNTIF(Data!$2:$2,Weekly!CK$9))))/(SUM(OFFSET(Data!$A$1,MATCH(($CH92&amp;$CI92),Data!$B:$B,0)-1,MATCH(Weekly!CK$9,Data!$2:$2,0)-1,1,COUNTIF(Data!$2:$2,Weekly!CK$9))))</f>
        <v>0.13368695495819474</v>
      </c>
      <c r="CL95" s="145">
        <f ca="1">(SUM(OFFSET(Data!$A$1,MATCH(($CH95&amp;$CI95),Data!$B:$B,0)-1,MATCH(Weekly!CL$9,Data!$2:$2,0)-1,1,COUNTIF(Data!$2:$2,Weekly!CL$9))))/(SUM(OFFSET(Data!$A$1,MATCH(($CH92&amp;$CI92),Data!$B:$B,0)-1,MATCH(Weekly!CL$9,Data!$2:$2,0)-1,1,COUNTIF(Data!$2:$2,Weekly!CL$9))))</f>
        <v>0.13316423589093215</v>
      </c>
      <c r="CM95" s="145">
        <f ca="1">(SUM(OFFSET(Data!$A$1,MATCH(($CH95&amp;$CI95),Data!$B:$B,0)-1,MATCH(Weekly!CM$9,Data!$2:$2,0)-1,1,COUNTIF(Data!$2:$2,Weekly!CM$9))))/(SUM(OFFSET(Data!$A$1,MATCH(($CH92&amp;$CI92),Data!$B:$B,0)-1,MATCH(Weekly!CM$9,Data!$2:$2,0)-1,1,COUNTIF(Data!$2:$2,Weekly!CM$9))))</f>
        <v>0.13018096906012844</v>
      </c>
      <c r="CN95" s="145">
        <f ca="1">(SUM(OFFSET(Data!$A$1,MATCH(($CH95&amp;$CI95),Data!$B:$B,0)-1,MATCH(Weekly!CN$9,Data!$2:$2,0)-1,1,COUNTIF(Data!$2:$2,Weekly!CN$9))))/(SUM(OFFSET(Data!$A$1,MATCH(($CH92&amp;$CI92),Data!$B:$B,0)-1,MATCH(Weekly!CN$9,Data!$2:$2,0)-1,1,COUNTIF(Data!$2:$2,Weekly!CN$9))))</f>
        <v>0.13396036891608074</v>
      </c>
      <c r="CO95" s="145">
        <f ca="1">(SUM(OFFSET(Data!$A$1,MATCH(($CH95&amp;$CI95),Data!$B:$B,0)-1,MATCH(Weekly!CO$9,Data!$2:$2,0)-1,1,COUNTIF(Data!$2:$2,Weekly!CO$9))))/(SUM(OFFSET(Data!$A$1,MATCH(($CH92&amp;$CI92),Data!$B:$B,0)-1,MATCH(Weekly!CO$9,Data!$2:$2,0)-1,1,COUNTIF(Data!$2:$2,Weekly!CO$9))))</f>
        <v>0.13205663459793066</v>
      </c>
      <c r="CP95" s="145">
        <f ca="1">(SUM(OFFSET(Data!$A$1,MATCH(($CH95&amp;$CI95),Data!$B:$B,0)-1,MATCH(Weekly!CP$9,Data!$2:$2,0)-1,1,COUNTIF(Data!$2:$2,Weekly!CP$9))))/(SUM(OFFSET(Data!$A$1,MATCH(($CH92&amp;$CI92),Data!$B:$B,0)-1,MATCH(Weekly!CP$9,Data!$2:$2,0)-1,1,COUNTIF(Data!$2:$2,Weekly!CP$9))))</f>
        <v>0.12276550998948475</v>
      </c>
      <c r="CQ95" s="145">
        <f ca="1">(SUM(OFFSET(Data!$A$1,MATCH(($CH95&amp;$CI95),Data!$B:$B,0)-1,MATCH(Weekly!CQ$9,Data!$2:$2,0)-1,1,COUNTIF(Data!$2:$2,Weekly!CQ$9))))/(SUM(OFFSET(Data!$A$1,MATCH(($CH92&amp;$CI92),Data!$B:$B,0)-1,MATCH(Weekly!CQ$9,Data!$2:$2,0)-1,1,COUNTIF(Data!$2:$2,Weekly!CQ$9))))</f>
        <v>0.13442874987988854</v>
      </c>
      <c r="CR95" s="145">
        <f ca="1">(SUM(OFFSET(Data!$A$1,MATCH(($CH95&amp;$CI95),Data!$B:$B,0)-1,MATCH(Weekly!CR$9,Data!$2:$2,0)-1,1,COUNTIF(Data!$2:$2,Weekly!CR$9))))/(SUM(OFFSET(Data!$A$1,MATCH(($CH92&amp;$CI92),Data!$B:$B,0)-1,MATCH(Weekly!CR$9,Data!$2:$2,0)-1,1,COUNTIF(Data!$2:$2,Weekly!CR$9))))</f>
        <v>0.13814798404962339</v>
      </c>
      <c r="CS95" s="145">
        <f ca="1">(SUM(OFFSET(Data!$A$1,MATCH(($CH95&amp;$CI95),Data!$B:$B,0)-1,MATCH(Weekly!CS$9,Data!$2:$2,0)-1,1,COUNTIF(Data!$2:$2,Weekly!CS$9))))/(SUM(OFFSET(Data!$A$1,MATCH(($CH92&amp;$CI92),Data!$B:$B,0)-1,MATCH(Weekly!CS$9,Data!$2:$2,0)-1,1,COUNTIF(Data!$2:$2,Weekly!CS$9))))</f>
        <v>0.13512487664161543</v>
      </c>
      <c r="CT95" s="145">
        <f ca="1">(SUM(OFFSET(Data!$A$1,MATCH(($CH95&amp;$CI95),Data!$B:$B,0)-1,MATCH(Weekly!CT$9,Data!$2:$2,0)-1,1,COUNTIF(Data!$2:$2,Weekly!CT$9))))/(SUM(OFFSET(Data!$A$1,MATCH(($CH92&amp;$CI92),Data!$B:$B,0)-1,MATCH(Weekly!CT$9,Data!$2:$2,0)-1,1,COUNTIF(Data!$2:$2,Weekly!CT$9))))</f>
        <v>0.15431993156544055</v>
      </c>
      <c r="CU95" s="145">
        <f ca="1">(SUM(OFFSET(Data!$A$1,MATCH(($CH95&amp;$CI95),Data!$B:$B,0)-1,MATCH(Weekly!CU$9,Data!$2:$2,0)-1,1,COUNTIF(Data!$2:$2,Weekly!CU$9))))/(SUM(OFFSET(Data!$A$1,MATCH(($CH92&amp;$CI92),Data!$B:$B,0)-1,MATCH(Weekly!CU$9,Data!$2:$2,0)-1,1,COUNTIF(Data!$2:$2,Weekly!CU$9))))</f>
        <v>0.1537998796871867</v>
      </c>
      <c r="CW95" s="12">
        <f t="shared" ca="1" si="618"/>
        <v>0.13111880182902955</v>
      </c>
      <c r="CX95" s="12">
        <f t="shared" ca="1" si="619"/>
        <v>0.13477681326075197</v>
      </c>
      <c r="CY95" s="12">
        <f t="shared" ca="1" si="636"/>
        <v>3.6580114317224244E-3</v>
      </c>
      <c r="CZ95" s="12">
        <f t="shared" ca="1" si="637"/>
        <v>0.1375203218345438</v>
      </c>
      <c r="DA95" s="12">
        <f t="shared" ca="1" si="638"/>
        <v>0.12837529325523772</v>
      </c>
      <c r="DB95" s="43"/>
      <c r="DC95" s="12">
        <f t="shared" ca="1" si="620"/>
        <v>8.9813856602958334E-3</v>
      </c>
      <c r="DD95" s="12">
        <f ca="1">SUMPRODUCT(CP95:CS95,CP$92:CS$92)/SUM(CP$92:CS$92)</f>
        <v>0.13262175583425284</v>
      </c>
      <c r="DE95" s="1"/>
    </row>
    <row r="96" spans="4:109" x14ac:dyDescent="0.35">
      <c r="D96" s="59" t="s">
        <v>585</v>
      </c>
      <c r="E96" s="53" t="str">
        <f ca="1">VLOOKUP($D96,'Metric Nature'!$C:$D,2,0)&amp;IF(($F96&lt;(BA96)),"Below",IF(($F96&gt;(AZ96)),"Above","Within"))</f>
        <v>NegativeWithin</v>
      </c>
      <c r="F96" s="55">
        <f t="shared" ca="1" si="586"/>
        <v>1.6268889169507934E-2</v>
      </c>
      <c r="G96" s="55">
        <f t="shared" ca="1" si="587"/>
        <v>1.5298562750037043E-2</v>
      </c>
      <c r="H96" s="55">
        <f t="shared" ca="1" si="621"/>
        <v>6.3425985520668693E-2</v>
      </c>
      <c r="I96" s="55">
        <f t="shared" ca="1" si="622"/>
        <v>1.5257598867262533E-2</v>
      </c>
      <c r="J96" s="55">
        <f t="shared" ca="1" si="623"/>
        <v>6.6281091215163304E-2</v>
      </c>
      <c r="K96" s="48">
        <f t="shared" ca="1" si="588"/>
        <v>7.7352340465935655E-3</v>
      </c>
      <c r="L96" s="56"/>
      <c r="M96" s="53" t="str">
        <f ca="1">VLOOKUP($D96,'Metric Nature'!$C:$D,2,0)&amp;IF(($N96&lt;(CA96)),"Below",IF(($N96&gt;(BZ96)),"Above","Within"))</f>
        <v>NegativeWithin</v>
      </c>
      <c r="N96" s="55">
        <f t="shared" ca="1" si="589"/>
        <v>0</v>
      </c>
      <c r="O96" s="55">
        <f t="shared" ca="1" si="590"/>
        <v>0</v>
      </c>
      <c r="P96" s="55">
        <f t="shared" ca="1" si="624"/>
        <v>0</v>
      </c>
      <c r="Q96" s="55">
        <f t="shared" ca="1" si="625"/>
        <v>0</v>
      </c>
      <c r="R96" s="48">
        <f t="shared" ca="1" si="626"/>
        <v>0</v>
      </c>
      <c r="S96" s="48">
        <f t="shared" ca="1" si="591"/>
        <v>0</v>
      </c>
      <c r="T96" s="56"/>
      <c r="U96" s="53" t="str">
        <f ca="1">VLOOKUP($D96,'Metric Nature'!$C:$D,2,0)&amp;IF(($V96&lt;(DA96)),"Below",IF(($V96&gt;(CZ96)),"Above","Within"))</f>
        <v>NegativeWithin</v>
      </c>
      <c r="V96" s="55">
        <f t="shared" ca="1" si="592"/>
        <v>6.1632913410939245E-2</v>
      </c>
      <c r="W96" s="55">
        <f t="shared" ca="1" si="593"/>
        <v>5.9147869674185463E-2</v>
      </c>
      <c r="X96" s="78">
        <f t="shared" ca="1" si="627"/>
        <v>4.20140869052864E-2</v>
      </c>
      <c r="Y96" s="55">
        <f t="shared" ca="1" si="628"/>
        <v>5.8548570743692692E-2</v>
      </c>
      <c r="Z96" s="78">
        <f t="shared" ca="1" si="629"/>
        <v>5.2680067644158897E-2</v>
      </c>
      <c r="AA96" s="48">
        <f t="shared" ca="1" si="594"/>
        <v>3.1483583513357928E-2</v>
      </c>
      <c r="AB96" s="56"/>
      <c r="AC96" s="46" t="s">
        <v>586</v>
      </c>
      <c r="AI96" s="7" t="s">
        <v>81</v>
      </c>
      <c r="AJ96" s="145">
        <f ca="1">(SUM(OFFSET(Data!$A$1,MATCH(($AI96),Data!$C:$C,0)-1,MATCH(Weekly!AJ$9,Data!$2:$2,0)-1,2,COUNTIF(Data!$2:$2,Weekly!AJ$9))))/AJ$91</f>
        <v>3.6598928318673542E-2</v>
      </c>
      <c r="AK96" s="145">
        <f ca="1">(SUM(OFFSET(Data!$A$1,MATCH(($AI96),Data!$C:$C,0)-1,MATCH(Weekly!AK$9,Data!$2:$2,0)-1,2,COUNTIF(Data!$2:$2,Weekly!AK$9))))/AK$91</f>
        <v>1.1153410844737113E-2</v>
      </c>
      <c r="AL96" s="145">
        <f ca="1">(SUM(OFFSET(Data!$A$1,MATCH(($AI96),Data!$C:$C,0)-1,MATCH(Weekly!AL$9,Data!$2:$2,0)-1,2,COUNTIF(Data!$2:$2,Weekly!AL$9))))/AL$91</f>
        <v>3.2331218142099244E-2</v>
      </c>
      <c r="AM96" s="145">
        <f ca="1">(SUM(OFFSET(Data!$A$1,MATCH(($AI96),Data!$C:$C,0)-1,MATCH(Weekly!AM$9,Data!$2:$2,0)-1,2,COUNTIF(Data!$2:$2,Weekly!AM$9))))/AM$91</f>
        <v>1.9385370876400933E-2</v>
      </c>
      <c r="AN96" s="145">
        <f ca="1">(SUM(OFFSET(Data!$A$1,MATCH(($AI96),Data!$C:$C,0)-1,MATCH(Weekly!AN$9,Data!$2:$2,0)-1,2,COUNTIF(Data!$2:$2,Weekly!AN$9))))/AN$91</f>
        <v>1.6499158866410731E-2</v>
      </c>
      <c r="AO96" s="145">
        <f ca="1">(SUM(OFFSET(Data!$A$1,MATCH(($AI96),Data!$C:$C,0)-1,MATCH(Weekly!AO$9,Data!$2:$2,0)-1,2,COUNTIF(Data!$2:$2,Weekly!AO$9))))/AO$91</f>
        <v>1.3222435487310728E-2</v>
      </c>
      <c r="AP96" s="145">
        <f ca="1">(SUM(OFFSET(Data!$A$1,MATCH(($AI96),Data!$C:$C,0)-1,MATCH(Weekly!AP$9,Data!$2:$2,0)-1,2,COUNTIF(Data!$2:$2,Weekly!AP$9))))/AP$91</f>
        <v>1.3069791398403297E-2</v>
      </c>
      <c r="AQ96" s="145">
        <f ca="1">(SUM(OFFSET(Data!$A$1,MATCH(($AI96),Data!$C:$C,0)-1,MATCH(Weekly!AQ$9,Data!$2:$2,0)-1,2,COUNTIF(Data!$2:$2,Weekly!AQ$9))))/AQ$91</f>
        <v>1.1556325977287375E-2</v>
      </c>
      <c r="AR96" s="145">
        <f ca="1">(SUM(OFFSET(Data!$A$1,MATCH(($AI96),Data!$C:$C,0)-1,MATCH(Weekly!AR$9,Data!$2:$2,0)-1,2,COUNTIF(Data!$2:$2,Weekly!AR$9))))/AR$91</f>
        <v>2.0982027689397196E-2</v>
      </c>
      <c r="AS96" s="145">
        <f ca="1">(SUM(OFFSET(Data!$A$1,MATCH(($AI96),Data!$C:$C,0)-1,MATCH(Weekly!AS$9,Data!$2:$2,0)-1,2,COUNTIF(Data!$2:$2,Weekly!AS$9))))/AS$91</f>
        <v>1.5298562750037043E-2</v>
      </c>
      <c r="AT96" s="145">
        <f ca="1">(SUM(OFFSET(Data!$A$1,MATCH(($AI96),Data!$C:$C,0)-1,MATCH(Weekly!AT$9,Data!$2:$2,0)-1,2,COUNTIF(Data!$2:$2,Weekly!AT$9))))/AT$91</f>
        <v>1.6268889169507934E-2</v>
      </c>
      <c r="AU96" s="145">
        <f ca="1">(SUM(OFFSET(Data!$A$1,MATCH(($AI96),Data!$C:$C,0)-1,MATCH(Weekly!AU$9,Data!$2:$2,0)-1,2,COUNTIF(Data!$2:$2,Weekly!AU$9))))/AU$91</f>
        <v>1.4827821675934055E-2</v>
      </c>
      <c r="AV96" s="43"/>
      <c r="AW96" s="12">
        <f t="shared" ca="1" si="611"/>
        <v>1.3146113442857012E-2</v>
      </c>
      <c r="AX96" s="12">
        <f t="shared" ca="1" si="612"/>
        <v>2.0183699282899065E-2</v>
      </c>
      <c r="AY96" s="12">
        <f t="shared" ca="1" si="630"/>
        <v>7.0375858400420523E-3</v>
      </c>
      <c r="AZ96" s="12">
        <f t="shared" ca="1" si="631"/>
        <v>2.5461888662930605E-2</v>
      </c>
      <c r="BA96" s="12">
        <f t="shared" ca="1" si="632"/>
        <v>7.8679240628254724E-3</v>
      </c>
      <c r="BB96" s="14"/>
      <c r="BC96" s="12">
        <f t="shared" ca="1" si="613"/>
        <v>7.7352340465935655E-3</v>
      </c>
      <c r="BD96" s="12">
        <f ca="1">SUMPRODUCT(AP96:AS96,AP$91:AS$91)/SUM(AP$91:AS$91)</f>
        <v>1.5257598867262533E-2</v>
      </c>
      <c r="BE96" s="104"/>
      <c r="BF96" s="104"/>
      <c r="BG96" s="1"/>
      <c r="BH96" s="7" t="s">
        <v>81</v>
      </c>
      <c r="BI96" s="7" t="s">
        <v>3</v>
      </c>
      <c r="BJ96" s="145">
        <f ca="1">(SUM(OFFSET(Data!$A$1,MATCH(($BH96&amp;$BI96),Data!$B:$B,0)-1,MATCH(Weekly!BJ$9,Data!$2:$2,0)-1,1,COUNTIF(Data!$2:$2,Weekly!BJ$9))))/BJ$91</f>
        <v>0</v>
      </c>
      <c r="BK96" s="145">
        <f ca="1">(SUM(OFFSET(Data!$A$1,MATCH(($BH96&amp;$BI96),Data!$B:$B,0)-1,MATCH(Weekly!BK$9,Data!$2:$2,0)-1,1,COUNTIF(Data!$2:$2,Weekly!BK$9))))/BK$91</f>
        <v>0</v>
      </c>
      <c r="BL96" s="145">
        <f ca="1">(SUM(OFFSET(Data!$A$1,MATCH(($BH96&amp;$BI96),Data!$B:$B,0)-1,MATCH(Weekly!BL$9,Data!$2:$2,0)-1,1,COUNTIF(Data!$2:$2,Weekly!BL$9))))/BL$91</f>
        <v>0</v>
      </c>
      <c r="BM96" s="145">
        <f ca="1">(SUM(OFFSET(Data!$A$1,MATCH(($BH96&amp;$BI96),Data!$B:$B,0)-1,MATCH(Weekly!BM$9,Data!$2:$2,0)-1,1,COUNTIF(Data!$2:$2,Weekly!BM$9))))/BM$91</f>
        <v>0</v>
      </c>
      <c r="BN96" s="145">
        <f ca="1">(SUM(OFFSET(Data!$A$1,MATCH(($BH96&amp;$BI96),Data!$B:$B,0)-1,MATCH(Weekly!BN$9,Data!$2:$2,0)-1,1,COUNTIF(Data!$2:$2,Weekly!BN$9))))/BN$91</f>
        <v>0</v>
      </c>
      <c r="BO96" s="145">
        <f ca="1">(SUM(OFFSET(Data!$A$1,MATCH(($BH96&amp;$BI96),Data!$B:$B,0)-1,MATCH(Weekly!BO$9,Data!$2:$2,0)-1,1,COUNTIF(Data!$2:$2,Weekly!BO$9))))/BO$91</f>
        <v>0</v>
      </c>
      <c r="BP96" s="145">
        <f ca="1">(SUM(OFFSET(Data!$A$1,MATCH(($BH96&amp;$BI96),Data!$B:$B,0)-1,MATCH(Weekly!BP$9,Data!$2:$2,0)-1,1,COUNTIF(Data!$2:$2,Weekly!BP$9))))/BP$91</f>
        <v>0</v>
      </c>
      <c r="BQ96" s="145">
        <f ca="1">(SUM(OFFSET(Data!$A$1,MATCH(($BH96&amp;$BI96),Data!$B:$B,0)-1,MATCH(Weekly!BQ$9,Data!$2:$2,0)-1,1,COUNTIF(Data!$2:$2,Weekly!BQ$9))))/BQ$91</f>
        <v>0</v>
      </c>
      <c r="BR96" s="145">
        <f ca="1">(SUM(OFFSET(Data!$A$1,MATCH(($BH96&amp;$BI96),Data!$B:$B,0)-1,MATCH(Weekly!BR$9,Data!$2:$2,0)-1,1,COUNTIF(Data!$2:$2,Weekly!BR$9))))/BR$91</f>
        <v>0</v>
      </c>
      <c r="BS96" s="145">
        <f ca="1">(SUM(OFFSET(Data!$A$1,MATCH(($BH96&amp;$BI96),Data!$B:$B,0)-1,MATCH(Weekly!BS$9,Data!$2:$2,0)-1,1,COUNTIF(Data!$2:$2,Weekly!BS$9))))/BS$91</f>
        <v>0</v>
      </c>
      <c r="BT96" s="145">
        <f ca="1">(SUM(OFFSET(Data!$A$1,MATCH(($BH96&amp;$BI96),Data!$B:$B,0)-1,MATCH(Weekly!BT$9,Data!$2:$2,0)-1,1,COUNTIF(Data!$2:$2,Weekly!BT$9))))/BT$91</f>
        <v>0</v>
      </c>
      <c r="BU96" s="145">
        <f ca="1">(SUM(OFFSET(Data!$A$1,MATCH(($BH96&amp;$BI96),Data!$B:$B,0)-1,MATCH(Weekly!BU$9,Data!$2:$2,0)-1,1,COUNTIF(Data!$2:$2,Weekly!BU$9))))/BU$91</f>
        <v>0</v>
      </c>
      <c r="BV96" s="13"/>
      <c r="BW96" s="12">
        <f t="shared" ca="1" si="614"/>
        <v>0</v>
      </c>
      <c r="BX96" s="12">
        <f t="shared" ca="1" si="615"/>
        <v>0</v>
      </c>
      <c r="BY96" s="12">
        <f t="shared" ca="1" si="633"/>
        <v>0</v>
      </c>
      <c r="BZ96" s="12">
        <f t="shared" ca="1" si="634"/>
        <v>0</v>
      </c>
      <c r="CA96" s="12">
        <f t="shared" ca="1" si="635"/>
        <v>0</v>
      </c>
      <c r="CB96" s="43"/>
      <c r="CC96" s="12">
        <f t="shared" ca="1" si="617"/>
        <v>0</v>
      </c>
      <c r="CD96" s="12">
        <f ca="1">SUMPRODUCT(BP96:BS96,BP$91:BS$91)/SUM(BP$91:BS$91)</f>
        <v>0</v>
      </c>
      <c r="CE96" s="104"/>
      <c r="CF96" s="104"/>
      <c r="CG96" s="1"/>
      <c r="CH96" s="7" t="s">
        <v>81</v>
      </c>
      <c r="CI96" s="7" t="s">
        <v>4</v>
      </c>
      <c r="CJ96" s="145">
        <f ca="1">(SUM(OFFSET(Data!$A$1,MATCH(($CH96&amp;$CI96),Data!$B:$B,0)-1,MATCH(Weekly!CJ$9,Data!$2:$2,0)-1,1,COUNTIF(Data!$2:$2,Weekly!CJ$9))))/CJ$91</f>
        <v>0.14667747163695299</v>
      </c>
      <c r="CK96" s="145">
        <f ca="1">(SUM(OFFSET(Data!$A$1,MATCH(($CH96&amp;$CI96),Data!$B:$B,0)-1,MATCH(Weekly!CK$9,Data!$2:$2,0)-1,1,COUNTIF(Data!$2:$2,Weekly!CK$9))))/CK$91</f>
        <v>4.4411668305473613E-2</v>
      </c>
      <c r="CL96" s="145">
        <f ca="1">(SUM(OFFSET(Data!$A$1,MATCH(($CH96&amp;$CI96),Data!$B:$B,0)-1,MATCH(Weekly!CL$9,Data!$2:$2,0)-1,1,COUNTIF(Data!$2:$2,Weekly!CL$9))))/CL$91</f>
        <v>0.12905904825180634</v>
      </c>
      <c r="CM96" s="145">
        <f ca="1">(SUM(OFFSET(Data!$A$1,MATCH(($CH96&amp;$CI96),Data!$B:$B,0)-1,MATCH(Weekly!CM$9,Data!$2:$2,0)-1,1,COUNTIF(Data!$2:$2,Weekly!CM$9))))/CM$91</f>
        <v>7.5047911077041007E-2</v>
      </c>
      <c r="CN96" s="145">
        <f ca="1">(SUM(OFFSET(Data!$A$1,MATCH(($CH96&amp;$CI96),Data!$B:$B,0)-1,MATCH(Weekly!CN$9,Data!$2:$2,0)-1,1,COUNTIF(Data!$2:$2,Weekly!CN$9))))/CN$91</f>
        <v>6.4113308749580961E-2</v>
      </c>
      <c r="CO96" s="145">
        <f ca="1">(SUM(OFFSET(Data!$A$1,MATCH(($CH96&amp;$CI96),Data!$B:$B,0)-1,MATCH(Weekly!CO$9,Data!$2:$2,0)-1,1,COUNTIF(Data!$2:$2,Weekly!CO$9))))/CO$91</f>
        <v>5.1610755015399981E-2</v>
      </c>
      <c r="CP96" s="145">
        <f ca="1">(SUM(OFFSET(Data!$A$1,MATCH(($CH96&amp;$CI96),Data!$B:$B,0)-1,MATCH(Weekly!CP$9,Data!$2:$2,0)-1,1,COUNTIF(Data!$2:$2,Weekly!CP$9))))/CP$91</f>
        <v>4.9327717479345536E-2</v>
      </c>
      <c r="CQ96" s="145">
        <f ca="1">(SUM(OFFSET(Data!$A$1,MATCH(($CH96&amp;$CI96),Data!$B:$B,0)-1,MATCH(Weekly!CQ$9,Data!$2:$2,0)-1,1,COUNTIF(Data!$2:$2,Weekly!CQ$9))))/CQ$91</f>
        <v>4.4889502762430943E-2</v>
      </c>
      <c r="CR96" s="145">
        <f ca="1">(SUM(OFFSET(Data!$A$1,MATCH(($CH96&amp;$CI96),Data!$B:$B,0)-1,MATCH(Weekly!CR$9,Data!$2:$2,0)-1,1,COUNTIF(Data!$2:$2,Weekly!CR$9))))/CR$91</f>
        <v>8.0223573894459971E-2</v>
      </c>
      <c r="CS96" s="145">
        <f ca="1">(SUM(OFFSET(Data!$A$1,MATCH(($CH96&amp;$CI96),Data!$B:$B,0)-1,MATCH(Weekly!CS$9,Data!$2:$2,0)-1,1,COUNTIF(Data!$2:$2,Weekly!CS$9))))/CS$91</f>
        <v>5.9147869674185463E-2</v>
      </c>
      <c r="CT96" s="145">
        <f ca="1">(SUM(OFFSET(Data!$A$1,MATCH(($CH96&amp;$CI96),Data!$B:$B,0)-1,MATCH(Weekly!CT$9,Data!$2:$2,0)-1,1,COUNTIF(Data!$2:$2,Weekly!CT$9))))/CT$91</f>
        <v>6.1632913410939245E-2</v>
      </c>
      <c r="CU96" s="145">
        <f ca="1">(SUM(OFFSET(Data!$A$1,MATCH(($CH96&amp;$CI96),Data!$B:$B,0)-1,MATCH(Weekly!CU$9,Data!$2:$2,0)-1,1,COUNTIF(Data!$2:$2,Weekly!CU$9))))/CU$91</f>
        <v>5.7014253563390849E-2</v>
      </c>
      <c r="CW96" s="12">
        <f t="shared" ca="1" si="618"/>
        <v>5.0469236247372762E-2</v>
      </c>
      <c r="CX96" s="12">
        <f t="shared" ca="1" si="619"/>
        <v>7.7635742485750489E-2</v>
      </c>
      <c r="CY96" s="12">
        <f t="shared" ca="1" si="636"/>
        <v>2.7166506238377727E-2</v>
      </c>
      <c r="CZ96" s="12">
        <f t="shared" ca="1" si="637"/>
        <v>9.8010622164533781E-2</v>
      </c>
      <c r="DA96" s="12">
        <f t="shared" ca="1" si="638"/>
        <v>3.0094356568589466E-2</v>
      </c>
      <c r="DB96" s="43"/>
      <c r="DC96" s="12">
        <f t="shared" ca="1" si="620"/>
        <v>3.1483583513357928E-2</v>
      </c>
      <c r="DD96" s="12">
        <f ca="1">SUMPRODUCT(CP96:CS96,CP$91:CS$91)/SUM(CP$91:CS$91)</f>
        <v>5.8548570743692692E-2</v>
      </c>
      <c r="DE96" s="1"/>
    </row>
    <row r="97" spans="4:109" x14ac:dyDescent="0.35">
      <c r="D97" s="59" t="s">
        <v>589</v>
      </c>
      <c r="E97" s="53" t="str">
        <f ca="1">VLOOKUP($D97,'Metric Nature'!$C:$D,2,0)&amp;IF(($F97&lt;(BA97)),"Below",IF(($F97&gt;(AZ97)),"Above","Within"))</f>
        <v>NegativeWithin</v>
      </c>
      <c r="F97" s="55">
        <f t="shared" ca="1" si="586"/>
        <v>7.3662499473839285E-4</v>
      </c>
      <c r="G97" s="55">
        <f t="shared" ca="1" si="587"/>
        <v>3.889465105941621E-4</v>
      </c>
      <c r="H97" s="55">
        <f t="shared" ca="1" si="621"/>
        <v>0.89389793885310986</v>
      </c>
      <c r="I97" s="55">
        <f t="shared" ca="1" si="622"/>
        <v>5.1535390237427185E-4</v>
      </c>
      <c r="J97" s="55">
        <f t="shared" ca="1" si="623"/>
        <v>0.42935755670949505</v>
      </c>
      <c r="K97" s="48">
        <f t="shared" ca="1" si="588"/>
        <v>1.4543298240621933E-4</v>
      </c>
      <c r="L97" s="56"/>
      <c r="M97" s="53" t="str">
        <f ca="1">VLOOKUP($D97,'Metric Nature'!$C:$D,2,0)&amp;IF(($N97&lt;(CA97)),"Below",IF(($N97&gt;(BZ97)),"Above","Within"))</f>
        <v>NegativeWithin</v>
      </c>
      <c r="N97" s="55">
        <f t="shared" ca="1" si="589"/>
        <v>0</v>
      </c>
      <c r="O97" s="55">
        <f t="shared" ca="1" si="590"/>
        <v>0</v>
      </c>
      <c r="P97" s="55">
        <f t="shared" ca="1" si="624"/>
        <v>0</v>
      </c>
      <c r="Q97" s="55">
        <f t="shared" ca="1" si="625"/>
        <v>0</v>
      </c>
      <c r="R97" s="48">
        <f t="shared" ca="1" si="626"/>
        <v>0</v>
      </c>
      <c r="S97" s="48">
        <f t="shared" ca="1" si="591"/>
        <v>0</v>
      </c>
      <c r="T97" s="56"/>
      <c r="U97" s="53" t="str">
        <f ca="1">VLOOKUP($D97,'Metric Nature'!$C:$D,2,0)&amp;IF(($V97&lt;(DA97)),"Below",IF(($V97&gt;(CZ97)),"Above","Within"))</f>
        <v>NegativeWithin</v>
      </c>
      <c r="V97" s="55">
        <f t="shared" ca="1" si="592"/>
        <v>2.7906235050231222E-3</v>
      </c>
      <c r="W97" s="55">
        <f t="shared" ca="1" si="593"/>
        <v>1.5037593984962407E-3</v>
      </c>
      <c r="X97" s="78">
        <f t="shared" ca="1" si="627"/>
        <v>0.85576463084037613</v>
      </c>
      <c r="Y97" s="55">
        <f t="shared" ca="1" si="628"/>
        <v>1.977587343441002E-3</v>
      </c>
      <c r="Z97" s="78">
        <f t="shared" ca="1" si="629"/>
        <v>0.41112528570669205</v>
      </c>
      <c r="AA97" s="48">
        <f t="shared" ca="1" si="594"/>
        <v>5.8284377767078301E-4</v>
      </c>
      <c r="AB97" s="56"/>
      <c r="AC97" s="46" t="s">
        <v>590</v>
      </c>
      <c r="AI97" s="7" t="s">
        <v>82</v>
      </c>
      <c r="AJ97" s="145">
        <f ca="1">(SUM(OFFSET(Data!$A$1,MATCH(($AI97),Data!$C:$C,0)-1,MATCH(Weekly!AJ$9,Data!$2:$2,0)-1,2,COUNTIF(Data!$2:$2,Weekly!AJ$9))))/AJ$91</f>
        <v>6.6727327873824691E-4</v>
      </c>
      <c r="AK97" s="145">
        <f ca="1">(SUM(OFFSET(Data!$A$1,MATCH(($AI97),Data!$C:$C,0)-1,MATCH(Weekly!AK$9,Data!$2:$2,0)-1,2,COUNTIF(Data!$2:$2,Weekly!AK$9))))/AK$91</f>
        <v>8.4370820043214319E-4</v>
      </c>
      <c r="AL97" s="145">
        <f ca="1">(SUM(OFFSET(Data!$A$1,MATCH(($AI97),Data!$C:$C,0)-1,MATCH(Weekly!AL$9,Data!$2:$2,0)-1,2,COUNTIF(Data!$2:$2,Weekly!AL$9))))/AL$91</f>
        <v>6.4495995006761677E-4</v>
      </c>
      <c r="AM97" s="145">
        <f ca="1">(SUM(OFFSET(Data!$A$1,MATCH(($AI97),Data!$C:$C,0)-1,MATCH(Weekly!AM$9,Data!$2:$2,0)-1,2,COUNTIF(Data!$2:$2,Weekly!AM$9))))/AM$91</f>
        <v>4.3562631182923446E-4</v>
      </c>
      <c r="AN97" s="145">
        <f ca="1">(SUM(OFFSET(Data!$A$1,MATCH(($AI97),Data!$C:$C,0)-1,MATCH(Weekly!AN$9,Data!$2:$2,0)-1,2,COUNTIF(Data!$2:$2,Weekly!AN$9))))/AN$91</f>
        <v>4.9605314238881937E-4</v>
      </c>
      <c r="AO97" s="145">
        <f ca="1">(SUM(OFFSET(Data!$A$1,MATCH(($AI97),Data!$C:$C,0)-1,MATCH(Weekly!AO$9,Data!$2:$2,0)-1,2,COUNTIF(Data!$2:$2,Weekly!AO$9))))/AO$91</f>
        <v>4.2653017701002344E-4</v>
      </c>
      <c r="AP97" s="145">
        <f ca="1">(SUM(OFFSET(Data!$A$1,MATCH(($AI97),Data!$C:$C,0)-1,MATCH(Weekly!AP$9,Data!$2:$2,0)-1,2,COUNTIF(Data!$2:$2,Weekly!AP$9))))/AP$91</f>
        <v>6.2237101897158551E-4</v>
      </c>
      <c r="AQ97" s="145">
        <f ca="1">(SUM(OFFSET(Data!$A$1,MATCH(($AI97),Data!$C:$C,0)-1,MATCH(Weekly!AQ$9,Data!$2:$2,0)-1,2,COUNTIF(Data!$2:$2,Weekly!AQ$9))))/AQ$91</f>
        <v>6.4448741027179593E-4</v>
      </c>
      <c r="AR97" s="145">
        <f ca="1">(SUM(OFFSET(Data!$A$1,MATCH(($AI97),Data!$C:$C,0)-1,MATCH(Weekly!AR$9,Data!$2:$2,0)-1,2,COUNTIF(Data!$2:$2,Weekly!AR$9))))/AR$91</f>
        <v>4.2995958379912286E-4</v>
      </c>
      <c r="AS97" s="145">
        <f ca="1">(SUM(OFFSET(Data!$A$1,MATCH(($AI97),Data!$C:$C,0)-1,MATCH(Weekly!AS$9,Data!$2:$2,0)-1,2,COUNTIF(Data!$2:$2,Weekly!AS$9))))/AS$91</f>
        <v>3.889465105941621E-4</v>
      </c>
      <c r="AT97" s="145">
        <f ca="1">(SUM(OFFSET(Data!$A$1,MATCH(($AI97),Data!$C:$C,0)-1,MATCH(Weekly!AT$9,Data!$2:$2,0)-1,2,COUNTIF(Data!$2:$2,Weekly!AT$9))))/AT$91</f>
        <v>7.3662499473839285E-4</v>
      </c>
      <c r="AU97" s="145">
        <f ca="1">(SUM(OFFSET(Data!$A$1,MATCH(($AI97),Data!$C:$C,0)-1,MATCH(Weekly!AU$9,Data!$2:$2,0)-1,2,COUNTIF(Data!$2:$2,Weekly!AU$9))))/AU$91</f>
        <v>3.90205833577212E-4</v>
      </c>
      <c r="AV97" s="43"/>
      <c r="AW97" s="12">
        <f t="shared" ca="1" si="611"/>
        <v>4.3279294781417869E-4</v>
      </c>
      <c r="AX97" s="12">
        <f t="shared" ca="1" si="612"/>
        <v>6.5611661440293184E-4</v>
      </c>
      <c r="AY97" s="12">
        <f t="shared" ca="1" si="630"/>
        <v>2.2332366658875315E-4</v>
      </c>
      <c r="AZ97" s="12">
        <f t="shared" ca="1" si="631"/>
        <v>8.2360936434449673E-4</v>
      </c>
      <c r="BA97" s="12">
        <f t="shared" ca="1" si="632"/>
        <v>2.653001978726138E-4</v>
      </c>
      <c r="BB97" s="14"/>
      <c r="BC97" s="12">
        <f t="shared" ca="1" si="613"/>
        <v>1.4543298240621933E-4</v>
      </c>
      <c r="BD97" s="12">
        <f ca="1">SUMPRODUCT(AP97:AS97,AP$91:AS$91)/SUM(AP$91:AS$91)</f>
        <v>5.1535390237427185E-4</v>
      </c>
      <c r="BE97" s="104"/>
      <c r="BF97" s="104"/>
      <c r="BG97" s="1"/>
      <c r="BH97" s="7" t="s">
        <v>82</v>
      </c>
      <c r="BI97" s="7" t="s">
        <v>3</v>
      </c>
      <c r="BJ97" s="145">
        <f ca="1">(SUM(OFFSET(Data!$A$1,MATCH(($BH97&amp;$BI97),Data!$B:$B,0)-1,MATCH(Weekly!BJ$9,Data!$2:$2,0)-1,1,COUNTIF(Data!$2:$2,Weekly!BJ$9))))/BJ$91</f>
        <v>0</v>
      </c>
      <c r="BK97" s="145">
        <f ca="1">(SUM(OFFSET(Data!$A$1,MATCH(($BH97&amp;$BI97),Data!$B:$B,0)-1,MATCH(Weekly!BK$9,Data!$2:$2,0)-1,1,COUNTIF(Data!$2:$2,Weekly!BK$9))))/BK$91</f>
        <v>0</v>
      </c>
      <c r="BL97" s="145">
        <f ca="1">(SUM(OFFSET(Data!$A$1,MATCH(($BH97&amp;$BI97),Data!$B:$B,0)-1,MATCH(Weekly!BL$9,Data!$2:$2,0)-1,1,COUNTIF(Data!$2:$2,Weekly!BL$9))))/BL$91</f>
        <v>0</v>
      </c>
      <c r="BM97" s="145">
        <f ca="1">(SUM(OFFSET(Data!$A$1,MATCH(($BH97&amp;$BI97),Data!$B:$B,0)-1,MATCH(Weekly!BM$9,Data!$2:$2,0)-1,1,COUNTIF(Data!$2:$2,Weekly!BM$9))))/BM$91</f>
        <v>0</v>
      </c>
      <c r="BN97" s="145">
        <f ca="1">(SUM(OFFSET(Data!$A$1,MATCH(($BH97&amp;$BI97),Data!$B:$B,0)-1,MATCH(Weekly!BN$9,Data!$2:$2,0)-1,1,COUNTIF(Data!$2:$2,Weekly!BN$9))))/BN$91</f>
        <v>0</v>
      </c>
      <c r="BO97" s="145">
        <f ca="1">(SUM(OFFSET(Data!$A$1,MATCH(($BH97&amp;$BI97),Data!$B:$B,0)-1,MATCH(Weekly!BO$9,Data!$2:$2,0)-1,1,COUNTIF(Data!$2:$2,Weekly!BO$9))))/BO$91</f>
        <v>0</v>
      </c>
      <c r="BP97" s="145">
        <f ca="1">(SUM(OFFSET(Data!$A$1,MATCH(($BH97&amp;$BI97),Data!$B:$B,0)-1,MATCH(Weekly!BP$9,Data!$2:$2,0)-1,1,COUNTIF(Data!$2:$2,Weekly!BP$9))))/BP$91</f>
        <v>0</v>
      </c>
      <c r="BQ97" s="145">
        <f ca="1">(SUM(OFFSET(Data!$A$1,MATCH(($BH97&amp;$BI97),Data!$B:$B,0)-1,MATCH(Weekly!BQ$9,Data!$2:$2,0)-1,1,COUNTIF(Data!$2:$2,Weekly!BQ$9))))/BQ$91</f>
        <v>0</v>
      </c>
      <c r="BR97" s="145">
        <f ca="1">(SUM(OFFSET(Data!$A$1,MATCH(($BH97&amp;$BI97),Data!$B:$B,0)-1,MATCH(Weekly!BR$9,Data!$2:$2,0)-1,1,COUNTIF(Data!$2:$2,Weekly!BR$9))))/BR$91</f>
        <v>0</v>
      </c>
      <c r="BS97" s="145">
        <f ca="1">(SUM(OFFSET(Data!$A$1,MATCH(($BH97&amp;$BI97),Data!$B:$B,0)-1,MATCH(Weekly!BS$9,Data!$2:$2,0)-1,1,COUNTIF(Data!$2:$2,Weekly!BS$9))))/BS$91</f>
        <v>0</v>
      </c>
      <c r="BT97" s="145">
        <f ca="1">(SUM(OFFSET(Data!$A$1,MATCH(($BH97&amp;$BI97),Data!$B:$B,0)-1,MATCH(Weekly!BT$9,Data!$2:$2,0)-1,1,COUNTIF(Data!$2:$2,Weekly!BT$9))))/BT$91</f>
        <v>0</v>
      </c>
      <c r="BU97" s="145">
        <f ca="1">(SUM(OFFSET(Data!$A$1,MATCH(($BH97&amp;$BI97),Data!$B:$B,0)-1,MATCH(Weekly!BU$9,Data!$2:$2,0)-1,1,COUNTIF(Data!$2:$2,Weekly!BU$9))))/BU$91</f>
        <v>0</v>
      </c>
      <c r="BV97" s="13"/>
      <c r="BW97" s="12">
        <f t="shared" ca="1" si="614"/>
        <v>0</v>
      </c>
      <c r="BX97" s="12">
        <f t="shared" ca="1" si="615"/>
        <v>0</v>
      </c>
      <c r="BY97" s="12">
        <f t="shared" ca="1" si="633"/>
        <v>0</v>
      </c>
      <c r="BZ97" s="12">
        <f t="shared" ca="1" si="634"/>
        <v>0</v>
      </c>
      <c r="CA97" s="12">
        <f t="shared" ca="1" si="635"/>
        <v>0</v>
      </c>
      <c r="CB97" s="43"/>
      <c r="CC97" s="12">
        <f t="shared" ca="1" si="617"/>
        <v>0</v>
      </c>
      <c r="CD97" s="12">
        <f ca="1">SUMPRODUCT(BP97:BS97,BP$91:BS$91)/SUM(BP$91:BS$91)</f>
        <v>0</v>
      </c>
      <c r="CE97" s="104"/>
      <c r="CF97" s="104"/>
      <c r="CG97" s="1"/>
      <c r="CH97" s="7" t="s">
        <v>82</v>
      </c>
      <c r="CI97" s="7" t="s">
        <v>4</v>
      </c>
      <c r="CJ97" s="145">
        <f ca="1">(SUM(OFFSET(Data!$A$1,MATCH(($CH97&amp;$CI97),Data!$B:$B,0)-1,MATCH(Weekly!CJ$9,Data!$2:$2,0)-1,1,COUNTIF(Data!$2:$2,Weekly!CJ$9))))/CJ$91</f>
        <v>2.6742301458670989E-3</v>
      </c>
      <c r="CK97" s="145">
        <f ca="1">(SUM(OFFSET(Data!$A$1,MATCH(($CH97&amp;$CI97),Data!$B:$B,0)-1,MATCH(Weekly!CK$9,Data!$2:$2,0)-1,1,COUNTIF(Data!$2:$2,Weekly!CK$9))))/CK$91</f>
        <v>3.3595542445099967E-3</v>
      </c>
      <c r="CL97" s="145">
        <f ca="1">(SUM(OFFSET(Data!$A$1,MATCH(($CH97&amp;$CI97),Data!$B:$B,0)-1,MATCH(Weekly!CL$9,Data!$2:$2,0)-1,1,COUNTIF(Data!$2:$2,Weekly!CL$9))))/CL$91</f>
        <v>2.5745369985881571E-3</v>
      </c>
      <c r="CM97" s="145">
        <f ca="1">(SUM(OFFSET(Data!$A$1,MATCH(($CH97&amp;$CI97),Data!$B:$B,0)-1,MATCH(Weekly!CM$9,Data!$2:$2,0)-1,1,COUNTIF(Data!$2:$2,Weekly!CM$9))))/CM$91</f>
        <v>1.6864699118436183E-3</v>
      </c>
      <c r="CN97" s="145">
        <f ca="1">(SUM(OFFSET(Data!$A$1,MATCH(($CH97&amp;$CI97),Data!$B:$B,0)-1,MATCH(Weekly!CN$9,Data!$2:$2,0)-1,1,COUNTIF(Data!$2:$2,Weekly!CN$9))))/CN$91</f>
        <v>1.9275896748240026E-3</v>
      </c>
      <c r="CO97" s="145">
        <f ca="1">(SUM(OFFSET(Data!$A$1,MATCH(($CH97&amp;$CI97),Data!$B:$B,0)-1,MATCH(Weekly!CO$9,Data!$2:$2,0)-1,1,COUNTIF(Data!$2:$2,Weekly!CO$9))))/CO$91</f>
        <v>1.6648630650129028E-3</v>
      </c>
      <c r="CP97" s="145">
        <f ca="1">(SUM(OFFSET(Data!$A$1,MATCH(($CH97&amp;$CI97),Data!$B:$B,0)-1,MATCH(Weekly!CP$9,Data!$2:$2,0)-1,1,COUNTIF(Data!$2:$2,Weekly!CP$9))))/CP$91</f>
        <v>2.3489389275878829E-3</v>
      </c>
      <c r="CQ97" s="145">
        <f ca="1">(SUM(OFFSET(Data!$A$1,MATCH(($CH97&amp;$CI97),Data!$B:$B,0)-1,MATCH(Weekly!CQ$9,Data!$2:$2,0)-1,1,COUNTIF(Data!$2:$2,Weekly!CQ$9))))/CQ$91</f>
        <v>2.5034530386740333E-3</v>
      </c>
      <c r="CR97" s="145">
        <f ca="1">(SUM(OFFSET(Data!$A$1,MATCH(($CH97&amp;$CI97),Data!$B:$B,0)-1,MATCH(Weekly!CR$9,Data!$2:$2,0)-1,1,COUNTIF(Data!$2:$2,Weekly!CR$9))))/CR$91</f>
        <v>1.643925694558606E-3</v>
      </c>
      <c r="CS97" s="145">
        <f ca="1">(SUM(OFFSET(Data!$A$1,MATCH(($CH97&amp;$CI97),Data!$B:$B,0)-1,MATCH(Weekly!CS$9,Data!$2:$2,0)-1,1,COUNTIF(Data!$2:$2,Weekly!CS$9))))/CS$91</f>
        <v>1.5037593984962407E-3</v>
      </c>
      <c r="CT97" s="145">
        <f ca="1">(SUM(OFFSET(Data!$A$1,MATCH(($CH97&amp;$CI97),Data!$B:$B,0)-1,MATCH(Weekly!CT$9,Data!$2:$2,0)-1,1,COUNTIF(Data!$2:$2,Weekly!CT$9))))/CT$91</f>
        <v>2.7906235050231222E-3</v>
      </c>
      <c r="CU97" s="145">
        <f ca="1">(SUM(OFFSET(Data!$A$1,MATCH(($CH97&amp;$CI97),Data!$B:$B,0)-1,MATCH(Weekly!CU$9,Data!$2:$2,0)-1,1,COUNTIF(Data!$2:$2,Weekly!CU$9))))/CU$91</f>
        <v>1.5003750937734434E-3</v>
      </c>
      <c r="CW97" s="12">
        <f t="shared" ca="1" si="618"/>
        <v>1.6756664884282606E-3</v>
      </c>
      <c r="CX97" s="12">
        <f t="shared" ca="1" si="619"/>
        <v>2.6243835722276282E-3</v>
      </c>
      <c r="CY97" s="12">
        <f t="shared" ca="1" si="636"/>
        <v>9.4871708379936758E-4</v>
      </c>
      <c r="CZ97" s="12">
        <f t="shared" ca="1" si="637"/>
        <v>3.3359213850771537E-3</v>
      </c>
      <c r="DA97" s="12">
        <f t="shared" ca="1" si="638"/>
        <v>9.6412867557873496E-4</v>
      </c>
      <c r="DB97" s="43"/>
      <c r="DC97" s="12">
        <f t="shared" ca="1" si="620"/>
        <v>5.8284377767078301E-4</v>
      </c>
      <c r="DD97" s="12">
        <f ca="1">SUMPRODUCT(CP97:CS97,CP$91:CS$91)/SUM(CP$91:CS$91)</f>
        <v>1.977587343441002E-3</v>
      </c>
      <c r="DE97" s="1"/>
    </row>
    <row r="98" spans="4:109" x14ac:dyDescent="0.35">
      <c r="D98" s="59" t="s">
        <v>593</v>
      </c>
      <c r="E98" s="53" t="str">
        <f ca="1">VLOOKUP($D98,'Metric Nature'!$C:$D,2,0)&amp;IF(($F98&lt;(BA98)),"Below",IF(($F98&gt;(AZ98)),"Above","Within"))</f>
        <v>NegativeWithin</v>
      </c>
      <c r="F98" s="55">
        <f t="shared" ca="1" si="586"/>
        <v>2.146735698951888E-3</v>
      </c>
      <c r="G98" s="55">
        <f t="shared" ca="1" si="587"/>
        <v>2.0929026522447771E-3</v>
      </c>
      <c r="H98" s="55">
        <f t="shared" ca="1" si="621"/>
        <v>2.5721715555843655E-2</v>
      </c>
      <c r="I98" s="55">
        <f t="shared" ca="1" si="622"/>
        <v>1.9833316848949251E-3</v>
      </c>
      <c r="J98" s="55">
        <f t="shared" ca="1" si="623"/>
        <v>8.2388646993062004E-2</v>
      </c>
      <c r="K98" s="48">
        <f t="shared" ca="1" si="588"/>
        <v>3.4614896397826061E-4</v>
      </c>
      <c r="L98" s="56"/>
      <c r="M98" s="53" t="str">
        <f ca="1">VLOOKUP($D98,'Metric Nature'!$C:$D,2,0)&amp;IF(($N98&lt;(CA98)),"Below",IF(($N98&gt;(BZ98)),"Above","Within"))</f>
        <v>NegativeWithin</v>
      </c>
      <c r="N98" s="55">
        <f t="shared" ca="1" si="589"/>
        <v>0</v>
      </c>
      <c r="O98" s="55">
        <f t="shared" ca="1" si="590"/>
        <v>0</v>
      </c>
      <c r="P98" s="55">
        <f t="shared" ca="1" si="624"/>
        <v>0</v>
      </c>
      <c r="Q98" s="55">
        <f t="shared" ca="1" si="625"/>
        <v>0</v>
      </c>
      <c r="R98" s="48">
        <f t="shared" ca="1" si="626"/>
        <v>0</v>
      </c>
      <c r="S98" s="48">
        <f t="shared" ca="1" si="591"/>
        <v>0</v>
      </c>
      <c r="T98" s="56"/>
      <c r="U98" s="53" t="str">
        <f ca="1">VLOOKUP($D98,'Metric Nature'!$C:$D,2,0)&amp;IF(($V98&lt;(DA98)),"Below",IF(($V98&gt;(CZ98)),"Above","Within"))</f>
        <v>NegativeWithin</v>
      </c>
      <c r="V98" s="55">
        <f t="shared" ca="1" si="592"/>
        <v>8.1326742146388131E-3</v>
      </c>
      <c r="W98" s="55">
        <f t="shared" ca="1" si="593"/>
        <v>8.0916577157178655E-3</v>
      </c>
      <c r="X98" s="78">
        <f t="shared" ca="1" si="627"/>
        <v>5.0689859064693187E-3</v>
      </c>
      <c r="Y98" s="55">
        <f t="shared" ca="1" si="628"/>
        <v>7.6107149277880983E-3</v>
      </c>
      <c r="Z98" s="78">
        <f t="shared" ca="1" si="629"/>
        <v>6.8582162359668339E-2</v>
      </c>
      <c r="AA98" s="48">
        <f t="shared" ca="1" si="594"/>
        <v>1.3921264530663249E-3</v>
      </c>
      <c r="AB98" s="56"/>
      <c r="AC98" s="46" t="s">
        <v>594</v>
      </c>
      <c r="AI98" s="7" t="s">
        <v>83</v>
      </c>
      <c r="AJ98" s="145">
        <f ca="1">(SUM(OFFSET(Data!$A$1,MATCH(($AI98),Data!$C:$C,0)-1,MATCH(Weekly!AJ$9,Data!$2:$2,0)-1,2,COUNTIF(Data!$2:$2,Weekly!AJ$9))))/AJ$91</f>
        <v>2.1029218481447782E-3</v>
      </c>
      <c r="AK98" s="145">
        <f ca="1">(SUM(OFFSET(Data!$A$1,MATCH(($AI98),Data!$C:$C,0)-1,MATCH(Weekly!AK$9,Data!$2:$2,0)-1,2,COUNTIF(Data!$2:$2,Weekly!AK$9))))/AK$91</f>
        <v>2.7163288404156807E-3</v>
      </c>
      <c r="AL98" s="145">
        <f ca="1">(SUM(OFFSET(Data!$A$1,MATCH(($AI98),Data!$C:$C,0)-1,MATCH(Weekly!AL$9,Data!$2:$2,0)-1,2,COUNTIF(Data!$2:$2,Weekly!AL$9))))/AL$91</f>
        <v>1.5395818162904401E-3</v>
      </c>
      <c r="AM98" s="145">
        <f ca="1">(SUM(OFFSET(Data!$A$1,MATCH(($AI98),Data!$C:$C,0)-1,MATCH(Weekly!AM$9,Data!$2:$2,0)-1,2,COUNTIF(Data!$2:$2,Weekly!AM$9))))/AM$91</f>
        <v>1.6831016593402241E-3</v>
      </c>
      <c r="AN98" s="145">
        <f ca="1">(SUM(OFFSET(Data!$A$1,MATCH(($AI98),Data!$C:$C,0)-1,MATCH(Weekly!AN$9,Data!$2:$2,0)-1,2,COUNTIF(Data!$2:$2,Weekly!AN$9))))/AN$91</f>
        <v>1.5959970668162015E-3</v>
      </c>
      <c r="AO98" s="145">
        <f ca="1">(SUM(OFFSET(Data!$A$1,MATCH(($AI98),Data!$C:$C,0)-1,MATCH(Weekly!AO$9,Data!$2:$2,0)-1,2,COUNTIF(Data!$2:$2,Weekly!AO$9))))/AO$91</f>
        <v>2.089997867349115E-3</v>
      </c>
      <c r="AP98" s="145">
        <f ca="1">(SUM(OFFSET(Data!$A$1,MATCH(($AI98),Data!$C:$C,0)-1,MATCH(Weekly!AP$9,Data!$2:$2,0)-1,2,COUNTIF(Data!$2:$2,Weekly!AP$9))))/AP$91</f>
        <v>1.6310412910979482E-3</v>
      </c>
      <c r="AQ98" s="145">
        <f ca="1">(SUM(OFFSET(Data!$A$1,MATCH(($AI98),Data!$C:$C,0)-1,MATCH(Weekly!AQ$9,Data!$2:$2,0)-1,2,COUNTIF(Data!$2:$2,Weekly!AQ$9))))/AQ$91</f>
        <v>2.3557126030624262E-3</v>
      </c>
      <c r="AR98" s="145">
        <f ca="1">(SUM(OFFSET(Data!$A$1,MATCH(($AI98),Data!$C:$C,0)-1,MATCH(Weekly!AR$9,Data!$2:$2,0)-1,2,COUNTIF(Data!$2:$2,Weekly!AR$9))))/AR$91</f>
        <v>1.8488262103362285E-3</v>
      </c>
      <c r="AS98" s="145">
        <f ca="1">(SUM(OFFSET(Data!$A$1,MATCH(($AI98),Data!$C:$C,0)-1,MATCH(Weekly!AS$9,Data!$2:$2,0)-1,2,COUNTIF(Data!$2:$2,Weekly!AS$9))))/AS$91</f>
        <v>2.0929026522447771E-3</v>
      </c>
      <c r="AT98" s="145">
        <f ca="1">(SUM(OFFSET(Data!$A$1,MATCH(($AI98),Data!$C:$C,0)-1,MATCH(Weekly!AT$9,Data!$2:$2,0)-1,2,COUNTIF(Data!$2:$2,Weekly!AT$9))))/AT$91</f>
        <v>2.146735698951888E-3</v>
      </c>
      <c r="AU98" s="145">
        <f ca="1">(SUM(OFFSET(Data!$A$1,MATCH(($AI98),Data!$C:$C,0)-1,MATCH(Weekly!AU$9,Data!$2:$2,0)-1,2,COUNTIF(Data!$2:$2,Weekly!AU$9))))/AU$91</f>
        <v>2.3412350014632719E-3</v>
      </c>
      <c r="AV98" s="43"/>
      <c r="AW98" s="12">
        <f t="shared" ca="1" si="611"/>
        <v>1.6570714752190863E-3</v>
      </c>
      <c r="AX98" s="12">
        <f t="shared" ca="1" si="612"/>
        <v>2.1248287735483331E-3</v>
      </c>
      <c r="AY98" s="12">
        <f t="shared" ca="1" si="630"/>
        <v>4.6775729832924679E-4</v>
      </c>
      <c r="AZ98" s="12">
        <f t="shared" ca="1" si="631"/>
        <v>2.475646747295268E-3</v>
      </c>
      <c r="BA98" s="12">
        <f t="shared" ca="1" si="632"/>
        <v>1.3062535014721512E-3</v>
      </c>
      <c r="BB98" s="14"/>
      <c r="BC98" s="12">
        <f t="shared" ca="1" si="613"/>
        <v>3.4614896397826061E-4</v>
      </c>
      <c r="BD98" s="12">
        <f ca="1">SUMPRODUCT(AP98:AS98,AP$91:AS$91)/SUM(AP$91:AS$91)</f>
        <v>1.9833316848949251E-3</v>
      </c>
      <c r="BE98" s="104"/>
      <c r="BF98" s="104"/>
      <c r="BG98" s="1"/>
      <c r="BH98" s="7" t="s">
        <v>83</v>
      </c>
      <c r="BI98" s="7" t="s">
        <v>3</v>
      </c>
      <c r="BJ98" s="145">
        <f ca="1">(SUM(OFFSET(Data!$A$1,MATCH(($BH98&amp;$BI98),Data!$B:$B,0)-1,MATCH(Weekly!BJ$9,Data!$2:$2,0)-1,1,COUNTIF(Data!$2:$2,Weekly!BJ$9))))/BJ$91</f>
        <v>0</v>
      </c>
      <c r="BK98" s="145">
        <f ca="1">(SUM(OFFSET(Data!$A$1,MATCH(($BH98&amp;$BI98),Data!$B:$B,0)-1,MATCH(Weekly!BK$9,Data!$2:$2,0)-1,1,COUNTIF(Data!$2:$2,Weekly!BK$9))))/BK$91</f>
        <v>0</v>
      </c>
      <c r="BL98" s="145">
        <f ca="1">(SUM(OFFSET(Data!$A$1,MATCH(($BH98&amp;$BI98),Data!$B:$B,0)-1,MATCH(Weekly!BL$9,Data!$2:$2,0)-1,1,COUNTIF(Data!$2:$2,Weekly!BL$9))))/BL$91</f>
        <v>0</v>
      </c>
      <c r="BM98" s="145">
        <f ca="1">(SUM(OFFSET(Data!$A$1,MATCH(($BH98&amp;$BI98),Data!$B:$B,0)-1,MATCH(Weekly!BM$9,Data!$2:$2,0)-1,1,COUNTIF(Data!$2:$2,Weekly!BM$9))))/BM$91</f>
        <v>0</v>
      </c>
      <c r="BN98" s="145">
        <f ca="1">(SUM(OFFSET(Data!$A$1,MATCH(($BH98&amp;$BI98),Data!$B:$B,0)-1,MATCH(Weekly!BN$9,Data!$2:$2,0)-1,1,COUNTIF(Data!$2:$2,Weekly!BN$9))))/BN$91</f>
        <v>0</v>
      </c>
      <c r="BO98" s="145">
        <f ca="1">(SUM(OFFSET(Data!$A$1,MATCH(($BH98&amp;$BI98),Data!$B:$B,0)-1,MATCH(Weekly!BO$9,Data!$2:$2,0)-1,1,COUNTIF(Data!$2:$2,Weekly!BO$9))))/BO$91</f>
        <v>0</v>
      </c>
      <c r="BP98" s="145">
        <f ca="1">(SUM(OFFSET(Data!$A$1,MATCH(($BH98&amp;$BI98),Data!$B:$B,0)-1,MATCH(Weekly!BP$9,Data!$2:$2,0)-1,1,COUNTIF(Data!$2:$2,Weekly!BP$9))))/BP$91</f>
        <v>0</v>
      </c>
      <c r="BQ98" s="145">
        <f ca="1">(SUM(OFFSET(Data!$A$1,MATCH(($BH98&amp;$BI98),Data!$B:$B,0)-1,MATCH(Weekly!BQ$9,Data!$2:$2,0)-1,1,COUNTIF(Data!$2:$2,Weekly!BQ$9))))/BQ$91</f>
        <v>0</v>
      </c>
      <c r="BR98" s="145">
        <f ca="1">(SUM(OFFSET(Data!$A$1,MATCH(($BH98&amp;$BI98),Data!$B:$B,0)-1,MATCH(Weekly!BR$9,Data!$2:$2,0)-1,1,COUNTIF(Data!$2:$2,Weekly!BR$9))))/BR$91</f>
        <v>0</v>
      </c>
      <c r="BS98" s="145">
        <f ca="1">(SUM(OFFSET(Data!$A$1,MATCH(($BH98&amp;$BI98),Data!$B:$B,0)-1,MATCH(Weekly!BS$9,Data!$2:$2,0)-1,1,COUNTIF(Data!$2:$2,Weekly!BS$9))))/BS$91</f>
        <v>0</v>
      </c>
      <c r="BT98" s="145">
        <f ca="1">(SUM(OFFSET(Data!$A$1,MATCH(($BH98&amp;$BI98),Data!$B:$B,0)-1,MATCH(Weekly!BT$9,Data!$2:$2,0)-1,1,COUNTIF(Data!$2:$2,Weekly!BT$9))))/BT$91</f>
        <v>0</v>
      </c>
      <c r="BU98" s="145">
        <f ca="1">(SUM(OFFSET(Data!$A$1,MATCH(($BH98&amp;$BI98),Data!$B:$B,0)-1,MATCH(Weekly!BU$9,Data!$2:$2,0)-1,1,COUNTIF(Data!$2:$2,Weekly!BU$9))))/BU$91</f>
        <v>0</v>
      </c>
      <c r="BV98" s="13"/>
      <c r="BW98" s="12">
        <f t="shared" ca="1" si="614"/>
        <v>0</v>
      </c>
      <c r="BX98" s="12">
        <f t="shared" ca="1" si="615"/>
        <v>0</v>
      </c>
      <c r="BY98" s="12">
        <f t="shared" ca="1" si="633"/>
        <v>0</v>
      </c>
      <c r="BZ98" s="12">
        <f t="shared" ca="1" si="634"/>
        <v>0</v>
      </c>
      <c r="CA98" s="12">
        <f t="shared" ca="1" si="635"/>
        <v>0</v>
      </c>
      <c r="CB98" s="43"/>
      <c r="CC98" s="12">
        <f t="shared" ca="1" si="617"/>
        <v>0</v>
      </c>
      <c r="CD98" s="12">
        <f ca="1">SUMPRODUCT(BP98:BS98,BP$91:BS$91)/SUM(BP$91:BS$91)</f>
        <v>0</v>
      </c>
      <c r="CE98" s="104"/>
      <c r="CF98" s="104"/>
      <c r="CG98" s="1"/>
      <c r="CH98" s="7" t="s">
        <v>83</v>
      </c>
      <c r="CI98" s="7" t="s">
        <v>4</v>
      </c>
      <c r="CJ98" s="145">
        <f ca="1">(SUM(OFFSET(Data!$A$1,MATCH(($CH98&amp;$CI98),Data!$B:$B,0)-1,MATCH(Weekly!CJ$9,Data!$2:$2,0)-1,1,COUNTIF(Data!$2:$2,Weekly!CJ$9))))/CJ$91</f>
        <v>8.4278768233387365E-3</v>
      </c>
      <c r="CK98" s="145">
        <f ca="1">(SUM(OFFSET(Data!$A$1,MATCH(($CH98&amp;$CI98),Data!$B:$B,0)-1,MATCH(Weekly!CK$9,Data!$2:$2,0)-1,1,COUNTIF(Data!$2:$2,Weekly!CK$9))))/CK$91</f>
        <v>1.0816125860373648E-2</v>
      </c>
      <c r="CL98" s="145">
        <f ca="1">(SUM(OFFSET(Data!$A$1,MATCH(($CH98&amp;$CI98),Data!$B:$B,0)-1,MATCH(Weekly!CL$9,Data!$2:$2,0)-1,1,COUNTIF(Data!$2:$2,Weekly!CL$9))))/CL$91</f>
        <v>6.14566896437173E-3</v>
      </c>
      <c r="CM98" s="145">
        <f ca="1">(SUM(OFFSET(Data!$A$1,MATCH(($CH98&amp;$CI98),Data!$B:$B,0)-1,MATCH(Weekly!CM$9,Data!$2:$2,0)-1,1,COUNTIF(Data!$2:$2,Weekly!CM$9))))/CM$91</f>
        <v>6.5159064775776156E-3</v>
      </c>
      <c r="CN98" s="145">
        <f ca="1">(SUM(OFFSET(Data!$A$1,MATCH(($CH98&amp;$CI98),Data!$B:$B,0)-1,MATCH(Weekly!CN$9,Data!$2:$2,0)-1,1,COUNTIF(Data!$2:$2,Weekly!CN$9))))/CN$91</f>
        <v>6.2018102581294001E-3</v>
      </c>
      <c r="CO98" s="145">
        <f ca="1">(SUM(OFFSET(Data!$A$1,MATCH(($CH98&amp;$CI98),Data!$B:$B,0)-1,MATCH(Weekly!CO$9,Data!$2:$2,0)-1,1,COUNTIF(Data!$2:$2,Weekly!CO$9))))/CO$91</f>
        <v>8.157829018563224E-3</v>
      </c>
      <c r="CP98" s="145">
        <f ca="1">(SUM(OFFSET(Data!$A$1,MATCH(($CH98&amp;$CI98),Data!$B:$B,0)-1,MATCH(Weekly!CP$9,Data!$2:$2,0)-1,1,COUNTIF(Data!$2:$2,Weekly!CP$9))))/CP$91</f>
        <v>6.1558399481613478E-3</v>
      </c>
      <c r="CQ98" s="145">
        <f ca="1">(SUM(OFFSET(Data!$A$1,MATCH(($CH98&amp;$CI98),Data!$B:$B,0)-1,MATCH(Weekly!CQ$9,Data!$2:$2,0)-1,1,COUNTIF(Data!$2:$2,Weekly!CQ$9))))/CQ$91</f>
        <v>9.1505524861878445E-3</v>
      </c>
      <c r="CR98" s="145">
        <f ca="1">(SUM(OFFSET(Data!$A$1,MATCH(($CH98&amp;$CI98),Data!$B:$B,0)-1,MATCH(Weekly!CR$9,Data!$2:$2,0)-1,1,COUNTIF(Data!$2:$2,Weekly!CR$9))))/CR$91</f>
        <v>7.0688804866020057E-3</v>
      </c>
      <c r="CS98" s="145">
        <f ca="1">(SUM(OFFSET(Data!$A$1,MATCH(($CH98&amp;$CI98),Data!$B:$B,0)-1,MATCH(Weekly!CS$9,Data!$2:$2,0)-1,1,COUNTIF(Data!$2:$2,Weekly!CS$9))))/CS$91</f>
        <v>8.0916577157178655E-3</v>
      </c>
      <c r="CT98" s="145">
        <f ca="1">(SUM(OFFSET(Data!$A$1,MATCH(($CH98&amp;$CI98),Data!$B:$B,0)-1,MATCH(Weekly!CT$9,Data!$2:$2,0)-1,1,COUNTIF(Data!$2:$2,Weekly!CT$9))))/CT$91</f>
        <v>8.1326742146388131E-3</v>
      </c>
      <c r="CU98" s="145">
        <f ca="1">(SUM(OFFSET(Data!$A$1,MATCH(($CH98&amp;$CI98),Data!$B:$B,0)-1,MATCH(Weekly!CU$9,Data!$2:$2,0)-1,1,COUNTIF(Data!$2:$2,Weekly!CU$9))))/CU$91</f>
        <v>9.0022505626406596E-3</v>
      </c>
      <c r="CW98" s="12">
        <f t="shared" ca="1" si="618"/>
        <v>6.3588583678535083E-3</v>
      </c>
      <c r="CX98" s="12">
        <f t="shared" ca="1" si="619"/>
        <v>8.2928529209509803E-3</v>
      </c>
      <c r="CY98" s="12">
        <f t="shared" ca="1" si="636"/>
        <v>1.933994553097472E-3</v>
      </c>
      <c r="CZ98" s="12">
        <f t="shared" ca="1" si="637"/>
        <v>9.7433488357740843E-3</v>
      </c>
      <c r="DA98" s="12">
        <f t="shared" ca="1" si="638"/>
        <v>4.9083624530304043E-3</v>
      </c>
      <c r="DB98" s="43"/>
      <c r="DC98" s="12">
        <f t="shared" ca="1" si="620"/>
        <v>1.3921264530663249E-3</v>
      </c>
      <c r="DD98" s="12">
        <f ca="1">SUMPRODUCT(CP98:CS98,CP$91:CS$91)/SUM(CP$91:CS$91)</f>
        <v>7.6107149277880983E-3</v>
      </c>
      <c r="DE98" s="1"/>
    </row>
    <row r="99" spans="4:109" x14ac:dyDescent="0.35">
      <c r="D99" s="68" t="s">
        <v>597</v>
      </c>
      <c r="E99" s="66"/>
      <c r="F99" s="64"/>
      <c r="G99" s="64"/>
      <c r="H99" s="65"/>
      <c r="I99" s="64"/>
      <c r="J99" s="65"/>
      <c r="K99" s="64"/>
      <c r="L99" s="64"/>
      <c r="M99" s="64"/>
      <c r="N99" s="64"/>
      <c r="O99" s="64"/>
      <c r="P99" s="64"/>
      <c r="Q99" s="64"/>
      <c r="R99" s="64"/>
      <c r="S99" s="64"/>
      <c r="T99" s="64"/>
      <c r="U99" s="64"/>
      <c r="V99" s="64"/>
      <c r="W99" s="64"/>
      <c r="X99" s="64"/>
      <c r="Y99" s="64"/>
      <c r="Z99" s="64"/>
      <c r="AA99" s="64"/>
      <c r="AB99" s="62"/>
      <c r="AC99" s="46"/>
      <c r="AJ99" s="149"/>
      <c r="AO99" s="149"/>
      <c r="AT99" s="149"/>
      <c r="AU99" s="150"/>
      <c r="BJ99" s="149"/>
      <c r="BO99" s="149"/>
      <c r="BT99" s="149"/>
      <c r="BU99" s="150"/>
      <c r="CJ99" s="149"/>
      <c r="CO99" s="149"/>
      <c r="CT99" s="149"/>
      <c r="CU99" s="150"/>
    </row>
    <row r="100" spans="4:109" x14ac:dyDescent="0.35">
      <c r="D100" s="59" t="s">
        <v>598</v>
      </c>
      <c r="E100" s="53" t="str">
        <f ca="1">VLOOKUP($D100,'Metric Nature'!$C:$D,2,0)&amp;IF(($F100&lt;(BA100)),"Below",IF(($F100&gt;(AZ100)),"Above","Within"))</f>
        <v>PositiveWithin</v>
      </c>
      <c r="F100" s="54">
        <f t="shared" ref="F100:F107" ca="1" si="639">AT100</f>
        <v>6610</v>
      </c>
      <c r="G100" s="54">
        <f t="shared" ref="G100:G107" ca="1" si="640">AS100</f>
        <v>6829</v>
      </c>
      <c r="H100" s="55">
        <f ca="1">IFERROR(((F100-G100)/G100),0)</f>
        <v>-3.2069117001025042E-2</v>
      </c>
      <c r="I100" s="54">
        <f ca="1">BD100</f>
        <v>6817</v>
      </c>
      <c r="J100" s="55">
        <f ca="1">IFERROR(((F100-I100)/I100),0)</f>
        <v>-3.0365263312307468E-2</v>
      </c>
      <c r="K100" s="54">
        <f t="shared" ref="K100:K107" ca="1" si="641">BC100</f>
        <v>1150.9346533964858</v>
      </c>
      <c r="L100" s="56"/>
      <c r="M100" s="53" t="str">
        <f ca="1">VLOOKUP($D100,'Metric Nature'!$C:$D,2,0)&amp;IF(($N100&lt;(CA100)),"Below",IF(($N100&gt;(BZ100)),"Above","Within"))</f>
        <v>PositiveWithin</v>
      </c>
      <c r="N100" s="54">
        <f t="shared" ref="N100:N107" ca="1" si="642">BT100</f>
        <v>4875</v>
      </c>
      <c r="O100" s="54">
        <f t="shared" ref="O100:O107" ca="1" si="643">BS100</f>
        <v>5024</v>
      </c>
      <c r="P100" s="55">
        <f ca="1">IFERROR(((N100-O100)/O100),0)</f>
        <v>-2.9657643312101911E-2</v>
      </c>
      <c r="Q100" s="54">
        <f ca="1">CD100</f>
        <v>5006.25</v>
      </c>
      <c r="R100" s="55">
        <f ca="1">IFERROR(((N100-Q100)/Q100),0)</f>
        <v>-2.6217228464419477E-2</v>
      </c>
      <c r="S100" s="54">
        <f t="shared" ref="S100:S107" ca="1" si="644">CC100</f>
        <v>819.3567599037674</v>
      </c>
      <c r="T100" s="56"/>
      <c r="U100" s="53" t="str">
        <f ca="1">VLOOKUP($D100,'Metric Nature'!$C:$D,2,0)&amp;IF(($V100&lt;(DA100)),"Below",IF(($V100&gt;(CZ100)),"Above","Within"))</f>
        <v>PositiveWithin</v>
      </c>
      <c r="V100" s="54">
        <f t="shared" ref="V100:V107" ca="1" si="645">CT100</f>
        <v>1735</v>
      </c>
      <c r="W100" s="54">
        <f t="shared" ref="W100:W107" ca="1" si="646">CS100</f>
        <v>1805</v>
      </c>
      <c r="X100" s="55">
        <f ca="1">IFERROR(((V100-W100)/W100),0)</f>
        <v>-3.8781163434903045E-2</v>
      </c>
      <c r="Y100" s="54">
        <f ca="1">DD100</f>
        <v>1810.75</v>
      </c>
      <c r="Z100" s="55">
        <f ca="1">IFERROR(((V100-Y100)/Y100),0)</f>
        <v>-4.183349440839431E-2</v>
      </c>
      <c r="AA100" s="54">
        <f t="shared" ref="AA100:AA107" ca="1" si="647">DC100</f>
        <v>338.82086179704004</v>
      </c>
      <c r="AB100" s="56"/>
      <c r="AC100" s="46" t="s">
        <v>599</v>
      </c>
      <c r="AI100" s="7" t="s">
        <v>85</v>
      </c>
      <c r="AJ100" s="141">
        <f ca="1">SUM(OFFSET(Data!$A$1,MATCH(($AI100),Data!$C:$C,0)-1,MATCH(Weekly!AJ$9,Data!$2:$2,0)-1,2,COUNTIF(Data!$2:$2,Weekly!AJ$9)))</f>
        <v>6457</v>
      </c>
      <c r="AK100" s="141">
        <f ca="1">SUM(OFFSET(Data!$A$1,MATCH(($AI100),Data!$C:$C,0)-1,MATCH(Weekly!AK$9,Data!$2:$2,0)-1,2,COUNTIF(Data!$2:$2,Weekly!AK$9)))</f>
        <v>8426</v>
      </c>
      <c r="AL100" s="141">
        <f ca="1">SUM(OFFSET(Data!$A$1,MATCH(($AI100),Data!$C:$C,0)-1,MATCH(Weekly!AL$9,Data!$2:$2,0)-1,2,COUNTIF(Data!$2:$2,Weekly!AL$9)))</f>
        <v>6198</v>
      </c>
      <c r="AM100" s="141">
        <f ca="1">SUM(OFFSET(Data!$A$1,MATCH(($AI100),Data!$C:$C,0)-1,MATCH(Weekly!AM$9,Data!$2:$2,0)-1,2,COUNTIF(Data!$2:$2,Weekly!AM$9)))</f>
        <v>6958</v>
      </c>
      <c r="AN100" s="141">
        <f ca="1">SUM(OFFSET(Data!$A$1,MATCH(($AI100),Data!$C:$C,0)-1,MATCH(Weekly!AN$9,Data!$2:$2,0)-1,2,COUNTIF(Data!$2:$2,Weekly!AN$9)))</f>
        <v>6670</v>
      </c>
      <c r="AO100" s="141">
        <f ca="1">SUM(OFFSET(Data!$A$1,MATCH(($AI100),Data!$C:$C,0)-1,MATCH(Weekly!AO$9,Data!$2:$2,0)-1,2,COUNTIF(Data!$2:$2,Weekly!AO$9)))</f>
        <v>6693</v>
      </c>
      <c r="AP100" s="141">
        <f ca="1">SUM(OFFSET(Data!$A$1,MATCH(($AI100),Data!$C:$C,0)-1,MATCH(Weekly!AP$9,Data!$2:$2,0)-1,2,COUNTIF(Data!$2:$2,Weekly!AP$9)))</f>
        <v>6482</v>
      </c>
      <c r="AQ100" s="141">
        <f ca="1">SUM(OFFSET(Data!$A$1,MATCH(($AI100),Data!$C:$C,0)-1,MATCH(Weekly!AQ$9,Data!$2:$2,0)-1,2,COUNTIF(Data!$2:$2,Weekly!AQ$9)))</f>
        <v>6734</v>
      </c>
      <c r="AR100" s="141">
        <f ca="1">SUM(OFFSET(Data!$A$1,MATCH(($AI100),Data!$C:$C,0)-1,MATCH(Weekly!AR$9,Data!$2:$2,0)-1,2,COUNTIF(Data!$2:$2,Weekly!AR$9)))</f>
        <v>7223</v>
      </c>
      <c r="AS100" s="141">
        <f ca="1">SUM(OFFSET(Data!$A$1,MATCH(($AI100),Data!$C:$C,0)-1,MATCH(Weekly!AS$9,Data!$2:$2,0)-1,2,COUNTIF(Data!$2:$2,Weekly!AS$9)))</f>
        <v>6829</v>
      </c>
      <c r="AT100" s="141">
        <f ca="1">SUM(OFFSET(Data!$A$1,MATCH(($AI100),Data!$C:$C,0)-1,MATCH(Weekly!AT$9,Data!$2:$2,0)-1,2,COUNTIF(Data!$2:$2,Weekly!AT$9)))</f>
        <v>6610</v>
      </c>
      <c r="AU100" s="141">
        <f ca="1">SUM(OFFSET(Data!$A$1,MATCH(($AI100),Data!$C:$C,0)-1,MATCH(Weekly!AU$9,Data!$2:$2,0)-1,2,COUNTIF(Data!$2:$2,Weekly!AU$9)))</f>
        <v>3163</v>
      </c>
      <c r="AV100" s="14"/>
      <c r="AW100" s="8">
        <f ca="1">_xlfn.QUARTILE.INC($AJ100:$AT100,1)</f>
        <v>6546</v>
      </c>
      <c r="AX100" s="8">
        <f ca="1">_xlfn.QUARTILE.INC($AJ100:$AT100,3)</f>
        <v>6893.5</v>
      </c>
      <c r="AY100" s="8">
        <f t="shared" ref="AY100:AY107" ca="1" si="648">AX100-AW100</f>
        <v>347.5</v>
      </c>
      <c r="AZ100" s="8">
        <f t="shared" ref="AZ100" ca="1" si="649">AX100+(0.75*AY100)</f>
        <v>7154.125</v>
      </c>
      <c r="BA100" s="8">
        <f t="shared" ref="BA100" ca="1" si="650">AW100-(0.75*AY100)</f>
        <v>6285.375</v>
      </c>
      <c r="BB100" s="14"/>
      <c r="BC100" s="9">
        <f ca="1">_xlfn.STDEV.P(AJ100:AU100)</f>
        <v>1150.9346533964858</v>
      </c>
      <c r="BD100" s="9">
        <f ca="1">AVERAGE(AP100:AS100)</f>
        <v>6817</v>
      </c>
      <c r="BE100" s="147"/>
      <c r="BF100" s="147"/>
      <c r="BG100" s="1"/>
      <c r="BH100" s="7" t="s">
        <v>85</v>
      </c>
      <c r="BI100" s="7" t="s">
        <v>3</v>
      </c>
      <c r="BJ100" s="141">
        <f ca="1">SUM(OFFSET(Data!$A$1,MATCH(($BH100&amp;$BI100),Data!$B:$B,0)-1,MATCH(Weekly!BJ$9,Data!$2:$2,0)-1,1,COUNTIF(Data!$2:$2,Weekly!BJ$9)))</f>
        <v>4776</v>
      </c>
      <c r="BK100" s="141">
        <f ca="1">SUM(OFFSET(Data!$A$1,MATCH(($BH100&amp;$BI100),Data!$B:$B,0)-1,MATCH(Weekly!BK$9,Data!$2:$2,0)-1,1,COUNTIF(Data!$2:$2,Weekly!BK$9)))</f>
        <v>5993</v>
      </c>
      <c r="BL100" s="141">
        <f ca="1">SUM(OFFSET(Data!$A$1,MATCH(($BH100&amp;$BI100),Data!$B:$B,0)-1,MATCH(Weekly!BL$9,Data!$2:$2,0)-1,1,COUNTIF(Data!$2:$2,Weekly!BL$9)))</f>
        <v>4554</v>
      </c>
      <c r="BM100" s="141">
        <f ca="1">SUM(OFFSET(Data!$A$1,MATCH(($BH100&amp;$BI100),Data!$B:$B,0)-1,MATCH(Weekly!BM$9,Data!$2:$2,0)-1,1,COUNTIF(Data!$2:$2,Weekly!BM$9)))</f>
        <v>5025</v>
      </c>
      <c r="BN100" s="141">
        <f ca="1">SUM(OFFSET(Data!$A$1,MATCH(($BH100&amp;$BI100),Data!$B:$B,0)-1,MATCH(Weekly!BN$9,Data!$2:$2,0)-1,1,COUNTIF(Data!$2:$2,Weekly!BN$9)))</f>
        <v>4913</v>
      </c>
      <c r="BO100" s="141">
        <f ca="1">SUM(OFFSET(Data!$A$1,MATCH(($BH100&amp;$BI100),Data!$B:$B,0)-1,MATCH(Weekly!BO$9,Data!$2:$2,0)-1,1,COUNTIF(Data!$2:$2,Weekly!BO$9)))</f>
        <v>4980</v>
      </c>
      <c r="BP100" s="141">
        <f ca="1">SUM(OFFSET(Data!$A$1,MATCH(($BH100&amp;$BI100),Data!$B:$B,0)-1,MATCH(Weekly!BP$9,Data!$2:$2,0)-1,1,COUNTIF(Data!$2:$2,Weekly!BP$9)))</f>
        <v>4784</v>
      </c>
      <c r="BQ100" s="141">
        <f ca="1">SUM(OFFSET(Data!$A$1,MATCH(($BH100&amp;$BI100),Data!$B:$B,0)-1,MATCH(Weekly!BQ$9,Data!$2:$2,0)-1,1,COUNTIF(Data!$2:$2,Weekly!BQ$9)))</f>
        <v>4941</v>
      </c>
      <c r="BR100" s="141">
        <f ca="1">SUM(OFFSET(Data!$A$1,MATCH(($BH100&amp;$BI100),Data!$B:$B,0)-1,MATCH(Weekly!BR$9,Data!$2:$2,0)-1,1,COUNTIF(Data!$2:$2,Weekly!BR$9)))</f>
        <v>5276</v>
      </c>
      <c r="BS100" s="141">
        <f ca="1">SUM(OFFSET(Data!$A$1,MATCH(($BH100&amp;$BI100),Data!$B:$B,0)-1,MATCH(Weekly!BS$9,Data!$2:$2,0)-1,1,COUNTIF(Data!$2:$2,Weekly!BS$9)))</f>
        <v>5024</v>
      </c>
      <c r="BT100" s="141">
        <f ca="1">SUM(OFFSET(Data!$A$1,MATCH(($BH100&amp;$BI100),Data!$B:$B,0)-1,MATCH(Weekly!BT$9,Data!$2:$2,0)-1,1,COUNTIF(Data!$2:$2,Weekly!BT$9)))</f>
        <v>4875</v>
      </c>
      <c r="BU100" s="141">
        <f ca="1">SUM(OFFSET(Data!$A$1,MATCH(($BH100&amp;$BI100),Data!$B:$B,0)-1,MATCH(Weekly!BU$9,Data!$2:$2,0)-1,1,COUNTIF(Data!$2:$2,Weekly!BU$9)))</f>
        <v>2315</v>
      </c>
      <c r="BV100" s="13"/>
      <c r="BW100" s="8">
        <f ca="1">_xlfn.QUARTILE.INC($BJ100:$BT100,1)</f>
        <v>4829.5</v>
      </c>
      <c r="BX100" s="8">
        <f ca="1">_xlfn.QUARTILE.INC($BJ100:$BT100,3)</f>
        <v>5024.5</v>
      </c>
      <c r="BY100" s="8">
        <f t="shared" ref="BY100:BY107" ca="1" si="651">BX100-BW100</f>
        <v>195</v>
      </c>
      <c r="BZ100" s="8">
        <f t="shared" ref="BZ100:BZ107" ca="1" si="652">BX100+(0.75*BY100)</f>
        <v>5170.75</v>
      </c>
      <c r="CA100" s="8">
        <f ca="1">BW100-(0.75*BY100)</f>
        <v>4683.25</v>
      </c>
      <c r="CB100" s="41"/>
      <c r="CC100" s="9">
        <f ca="1">_xlfn.STDEV.P(BJ100:BU100)</f>
        <v>819.3567599037674</v>
      </c>
      <c r="CD100" s="9">
        <f ca="1">AVERAGE(BP100:BS100)</f>
        <v>5006.25</v>
      </c>
      <c r="CE100" s="147"/>
      <c r="CF100" s="147"/>
      <c r="CG100" s="1"/>
      <c r="CH100" s="7" t="s">
        <v>85</v>
      </c>
      <c r="CI100" s="7" t="s">
        <v>4</v>
      </c>
      <c r="CJ100" s="141">
        <f ca="1">SUM(OFFSET(Data!$A$1,MATCH(($CH100&amp;$CI100),Data!$B:$B,0)-1,MATCH(Weekly!CJ$9,Data!$2:$2,0)-1,1,COUNTIF(Data!$2:$2,Weekly!CJ$9)))</f>
        <v>1681</v>
      </c>
      <c r="CK100" s="141">
        <f ca="1">SUM(OFFSET(Data!$A$1,MATCH(($CH100&amp;$CI100),Data!$B:$B,0)-1,MATCH(Weekly!CK$9,Data!$2:$2,0)-1,1,COUNTIF(Data!$2:$2,Weekly!CK$9)))</f>
        <v>2433</v>
      </c>
      <c r="CL100" s="141">
        <f ca="1">SUM(OFFSET(Data!$A$1,MATCH(($CH100&amp;$CI100),Data!$B:$B,0)-1,MATCH(Weekly!CL$9,Data!$2:$2,0)-1,1,COUNTIF(Data!$2:$2,Weekly!CL$9)))</f>
        <v>1644</v>
      </c>
      <c r="CM100" s="141">
        <f ca="1">SUM(OFFSET(Data!$A$1,MATCH(($CH100&amp;$CI100),Data!$B:$B,0)-1,MATCH(Weekly!CM$9,Data!$2:$2,0)-1,1,COUNTIF(Data!$2:$2,Weekly!CM$9)))</f>
        <v>1933</v>
      </c>
      <c r="CN100" s="141">
        <f ca="1">SUM(OFFSET(Data!$A$1,MATCH(($CH100&amp;$CI100),Data!$B:$B,0)-1,MATCH(Weekly!CN$9,Data!$2:$2,0)-1,1,COUNTIF(Data!$2:$2,Weekly!CN$9)))</f>
        <v>1757</v>
      </c>
      <c r="CO100" s="141">
        <f ca="1">SUM(OFFSET(Data!$A$1,MATCH(($CH100&amp;$CI100),Data!$B:$B,0)-1,MATCH(Weekly!CO$9,Data!$2:$2,0)-1,1,COUNTIF(Data!$2:$2,Weekly!CO$9)))</f>
        <v>1713</v>
      </c>
      <c r="CP100" s="141">
        <f ca="1">SUM(OFFSET(Data!$A$1,MATCH(($CH100&amp;$CI100),Data!$B:$B,0)-1,MATCH(Weekly!CP$9,Data!$2:$2,0)-1,1,COUNTIF(Data!$2:$2,Weekly!CP$9)))</f>
        <v>1698</v>
      </c>
      <c r="CQ100" s="141">
        <f ca="1">SUM(OFFSET(Data!$A$1,MATCH(($CH100&amp;$CI100),Data!$B:$B,0)-1,MATCH(Weekly!CQ$9,Data!$2:$2,0)-1,1,COUNTIF(Data!$2:$2,Weekly!CQ$9)))</f>
        <v>1793</v>
      </c>
      <c r="CR100" s="141">
        <f ca="1">SUM(OFFSET(Data!$A$1,MATCH(($CH100&amp;$CI100),Data!$B:$B,0)-1,MATCH(Weekly!CR$9,Data!$2:$2,0)-1,1,COUNTIF(Data!$2:$2,Weekly!CR$9)))</f>
        <v>1947</v>
      </c>
      <c r="CS100" s="141">
        <f ca="1">SUM(OFFSET(Data!$A$1,MATCH(($CH100&amp;$CI100),Data!$B:$B,0)-1,MATCH(Weekly!CS$9,Data!$2:$2,0)-1,1,COUNTIF(Data!$2:$2,Weekly!CS$9)))</f>
        <v>1805</v>
      </c>
      <c r="CT100" s="141">
        <f ca="1">SUM(OFFSET(Data!$A$1,MATCH(($CH100&amp;$CI100),Data!$B:$B,0)-1,MATCH(Weekly!CT$9,Data!$2:$2,0)-1,1,COUNTIF(Data!$2:$2,Weekly!CT$9)))</f>
        <v>1735</v>
      </c>
      <c r="CU100" s="141">
        <f ca="1">SUM(OFFSET(Data!$A$1,MATCH(($CH100&amp;$CI100),Data!$B:$B,0)-1,MATCH(Weekly!CU$9,Data!$2:$2,0)-1,1,COUNTIF(Data!$2:$2,Weekly!CU$9)))</f>
        <v>848</v>
      </c>
      <c r="CW100" s="8">
        <f ca="1">_xlfn.QUARTILE.INC($CJ100:$CT100,1)</f>
        <v>1705.5</v>
      </c>
      <c r="CX100" s="8">
        <f ca="1">_xlfn.QUARTILE.INC($CJ100:$CT100,3)</f>
        <v>1869</v>
      </c>
      <c r="CY100" s="8">
        <f t="shared" ref="CY100:CY107" ca="1" si="653">CX100-CW100</f>
        <v>163.5</v>
      </c>
      <c r="CZ100" s="8">
        <f t="shared" ref="CZ100:CZ107" ca="1" si="654">CX100+(0.75*CY100)</f>
        <v>1991.625</v>
      </c>
      <c r="DA100" s="8">
        <f ca="1">CW100-(0.75*CY100)</f>
        <v>1582.875</v>
      </c>
      <c r="DB100" s="41"/>
      <c r="DC100" s="9">
        <f ca="1">_xlfn.STDEV.P(CJ100:CU100)</f>
        <v>338.82086179704004</v>
      </c>
      <c r="DD100" s="9">
        <f ca="1">AVERAGE(CP100:CS100)</f>
        <v>1810.75</v>
      </c>
      <c r="DE100" s="1"/>
    </row>
    <row r="101" spans="4:109" x14ac:dyDescent="0.35">
      <c r="D101" s="59" t="s">
        <v>568</v>
      </c>
      <c r="E101" s="53" t="str">
        <f ca="1">VLOOKUP($D101,'Metric Nature'!$C:$D,2,0)&amp;IF(($F101&lt;(BA101)),"Below",IF(($F101&gt;(AZ101)),"Above","Within"))</f>
        <v>PositiveBelow</v>
      </c>
      <c r="F101" s="55">
        <f t="shared" ca="1" si="639"/>
        <v>0.91285930408472016</v>
      </c>
      <c r="G101" s="55">
        <f t="shared" ca="1" si="640"/>
        <v>0.9241470200615024</v>
      </c>
      <c r="H101" s="55">
        <f t="shared" ref="H101" ca="1" si="655">IFERROR(((F101-G101)/G101),0)</f>
        <v>-1.2214199398739651E-2</v>
      </c>
      <c r="I101" s="55">
        <f t="shared" ref="I101" ca="1" si="656">BD101</f>
        <v>0.92177644124981661</v>
      </c>
      <c r="J101" s="55">
        <f t="shared" ref="J101" ca="1" si="657">IFERROR(((F101-I101)/I101),0)</f>
        <v>-9.6738609993176905E-3</v>
      </c>
      <c r="K101" s="48">
        <f t="shared" ca="1" si="641"/>
        <v>7.2888117077851873E-3</v>
      </c>
      <c r="L101" s="56"/>
      <c r="M101" s="53" t="str">
        <f ca="1">VLOOKUP($D101,'Metric Nature'!$C:$D,2,0)&amp;IF(($N101&lt;(CA101)),"Below",IF(($N101&gt;(BZ101)),"Above","Within"))</f>
        <v>PositiveBelow</v>
      </c>
      <c r="N101" s="55">
        <f t="shared" ca="1" si="642"/>
        <v>0.91076923076923078</v>
      </c>
      <c r="O101" s="55">
        <f t="shared" ca="1" si="643"/>
        <v>0.92177547770700641</v>
      </c>
      <c r="P101" s="55">
        <f t="shared" ref="P101" ca="1" si="658">IFERROR(((N101-O101)/O101),0)</f>
        <v>-1.1940268757370929E-2</v>
      </c>
      <c r="Q101" s="55">
        <f t="shared" ref="Q101" ca="1" si="659">CD101</f>
        <v>0.92019975031210988</v>
      </c>
      <c r="R101" s="48">
        <f t="shared" ref="R101" ca="1" si="660">IFERROR(((N101-Q101)/Q101),0)</f>
        <v>-1.0248339602005427E-2</v>
      </c>
      <c r="S101" s="48">
        <f t="shared" ca="1" si="644"/>
        <v>6.8563430531519949E-3</v>
      </c>
      <c r="T101" s="56"/>
      <c r="U101" s="53" t="str">
        <f ca="1">VLOOKUP($D101,'Metric Nature'!$C:$D,2,0)&amp;IF(($V101&lt;(DA101)),"Below",IF(($V101&gt;(CZ101)),"Above","Within"))</f>
        <v>PositiveWithin</v>
      </c>
      <c r="V101" s="55">
        <f t="shared" ca="1" si="645"/>
        <v>0.9187319884726225</v>
      </c>
      <c r="W101" s="55">
        <f t="shared" ca="1" si="646"/>
        <v>0.93074792243767313</v>
      </c>
      <c r="X101" s="78">
        <f t="shared" ref="X101" ca="1" si="661">IFERROR(((V101-W101)/W101),0)</f>
        <v>-1.2909976670783562E-2</v>
      </c>
      <c r="Y101" s="55">
        <f t="shared" ref="Y101" ca="1" si="662">DD101</f>
        <v>0.92613557917989786</v>
      </c>
      <c r="Z101" s="78">
        <f t="shared" ref="Z101" ca="1" si="663">IFERROR(((V101-Y101)/Y101),0)</f>
        <v>-7.9940679029212088E-3</v>
      </c>
      <c r="AA101" s="48">
        <f t="shared" ca="1" si="647"/>
        <v>1.000911559490052E-2</v>
      </c>
      <c r="AB101" s="56"/>
      <c r="AC101" s="46" t="s">
        <v>603</v>
      </c>
      <c r="AI101" s="7" t="s">
        <v>86</v>
      </c>
      <c r="AJ101" s="145">
        <f ca="1">(SUM(OFFSET(Data!$A$1,MATCH(($AI101),Data!$C:$C,0)-1,MATCH(Weekly!AJ$9,Data!$2:$2,0)-1,2,COUNTIF(Data!$2:$2,Weekly!AJ$9))))/AJ$100</f>
        <v>0.91962211553352946</v>
      </c>
      <c r="AK101" s="145">
        <f ca="1">(SUM(OFFSET(Data!$A$1,MATCH(($AI101),Data!$C:$C,0)-1,MATCH(Weekly!AK$9,Data!$2:$2,0)-1,2,COUNTIF(Data!$2:$2,Weekly!AK$9))))/AK$100</f>
        <v>0.93448848801329221</v>
      </c>
      <c r="AL101" s="145">
        <f ca="1">(SUM(OFFSET(Data!$A$1,MATCH(($AI101),Data!$C:$C,0)-1,MATCH(Weekly!AL$9,Data!$2:$2,0)-1,2,COUNTIF(Data!$2:$2,Weekly!AL$9))))/AL$100</f>
        <v>0.92174895127460477</v>
      </c>
      <c r="AM101" s="145">
        <f ca="1">(SUM(OFFSET(Data!$A$1,MATCH(($AI101),Data!$C:$C,0)-1,MATCH(Weekly!AM$9,Data!$2:$2,0)-1,2,COUNTIF(Data!$2:$2,Weekly!AM$9))))/AM$100</f>
        <v>0.92871514803104338</v>
      </c>
      <c r="AN101" s="145">
        <f ca="1">(SUM(OFFSET(Data!$A$1,MATCH(($AI101),Data!$C:$C,0)-1,MATCH(Weekly!AN$9,Data!$2:$2,0)-1,2,COUNTIF(Data!$2:$2,Weekly!AN$9))))/AN$100</f>
        <v>0.93328335832083953</v>
      </c>
      <c r="AO101" s="145">
        <f ca="1">(SUM(OFFSET(Data!$A$1,MATCH(($AI101),Data!$C:$C,0)-1,MATCH(Weekly!AO$9,Data!$2:$2,0)-1,2,COUNTIF(Data!$2:$2,Weekly!AO$9))))/AO$100</f>
        <v>0.92768564171522483</v>
      </c>
      <c r="AP101" s="145">
        <f ca="1">(SUM(OFFSET(Data!$A$1,MATCH(($AI101),Data!$C:$C,0)-1,MATCH(Weekly!AP$9,Data!$2:$2,0)-1,2,COUNTIF(Data!$2:$2,Weekly!AP$9))))/AP$100</f>
        <v>0.92918852206109226</v>
      </c>
      <c r="AQ101" s="145">
        <f ca="1">(SUM(OFFSET(Data!$A$1,MATCH(($AI101),Data!$C:$C,0)-1,MATCH(Weekly!AQ$9,Data!$2:$2,0)-1,2,COUNTIF(Data!$2:$2,Weekly!AQ$9))))/AQ$100</f>
        <v>0.90926640926640923</v>
      </c>
      <c r="AR101" s="145">
        <f ca="1">(SUM(OFFSET(Data!$A$1,MATCH(($AI101),Data!$C:$C,0)-1,MATCH(Weekly!AR$9,Data!$2:$2,0)-1,2,COUNTIF(Data!$2:$2,Weekly!AR$9))))/AR$100</f>
        <v>0.92454658729059946</v>
      </c>
      <c r="AS101" s="145">
        <f ca="1">(SUM(OFFSET(Data!$A$1,MATCH(($AI101),Data!$C:$C,0)-1,MATCH(Weekly!AS$9,Data!$2:$2,0)-1,2,COUNTIF(Data!$2:$2,Weekly!AS$9))))/AS$100</f>
        <v>0.9241470200615024</v>
      </c>
      <c r="AT101" s="145">
        <f ca="1">(SUM(OFFSET(Data!$A$1,MATCH(($AI101),Data!$C:$C,0)-1,MATCH(Weekly!AT$9,Data!$2:$2,0)-1,2,COUNTIF(Data!$2:$2,Weekly!AT$9))))/AT$100</f>
        <v>0.91285930408472016</v>
      </c>
      <c r="AU101" s="145">
        <f ca="1">(SUM(OFFSET(Data!$A$1,MATCH(($AI101),Data!$C:$C,0)-1,MATCH(Weekly!AU$9,Data!$2:$2,0)-1,2,COUNTIF(Data!$2:$2,Weekly!AU$9))))/AU$100</f>
        <v>0.92791653493518811</v>
      </c>
      <c r="AV101" s="14"/>
      <c r="AW101" s="12">
        <f t="shared" ref="AW101:AW107" ca="1" si="664">_xlfn.QUARTILE.INC($AJ101:$AT101,1)</f>
        <v>0.92068553340406711</v>
      </c>
      <c r="AX101" s="12">
        <f t="shared" ref="AX101:AX107" ca="1" si="665">_xlfn.QUARTILE.INC($AJ101:$AT101,3)</f>
        <v>0.92895183504606782</v>
      </c>
      <c r="AY101" s="12">
        <f t="shared" ca="1" si="648"/>
        <v>8.2663016420007063E-3</v>
      </c>
      <c r="AZ101" s="12">
        <f ca="1">AX101+(0.75*AY101)</f>
        <v>0.93515156127756838</v>
      </c>
      <c r="BA101" s="12">
        <f ca="1">AW101-(0.75*AY101)</f>
        <v>0.91448580717256656</v>
      </c>
      <c r="BB101" s="14"/>
      <c r="BC101" s="12">
        <f t="shared" ref="BC101:BC107" ca="1" si="666">_xlfn.STDEV.P(AJ101:AU101)</f>
        <v>7.2888117077851873E-3</v>
      </c>
      <c r="BD101" s="12">
        <f ca="1">SUMPRODUCT(AP101:AS101,AP$100:AS$100)/SUM(AP$100:AS$100)</f>
        <v>0.92177644124981661</v>
      </c>
      <c r="BE101" s="104"/>
      <c r="BF101" s="104"/>
      <c r="BG101" s="1"/>
      <c r="BH101" s="7" t="s">
        <v>86</v>
      </c>
      <c r="BI101" s="7" t="s">
        <v>3</v>
      </c>
      <c r="BJ101" s="145">
        <f ca="1">(SUM(OFFSET(Data!$A$1,MATCH(($BH101&amp;$BI101),Data!$B:$B,0)-1,MATCH(Weekly!BJ$9,Data!$2:$2,0)-1,1,COUNTIF(Data!$2:$2,Weekly!BJ$9))))/BJ$100</f>
        <v>0.91855108877721947</v>
      </c>
      <c r="BK101" s="145">
        <f ca="1">(SUM(OFFSET(Data!$A$1,MATCH(($BH101&amp;$BI101),Data!$B:$B,0)-1,MATCH(Weekly!BK$9,Data!$2:$2,0)-1,1,COUNTIF(Data!$2:$2,Weekly!BK$9))))/BK$100</f>
        <v>0.93108626731186384</v>
      </c>
      <c r="BL101" s="145">
        <f ca="1">(SUM(OFFSET(Data!$A$1,MATCH(($BH101&amp;$BI101),Data!$B:$B,0)-1,MATCH(Weekly!BL$9,Data!$2:$2,0)-1,1,COUNTIF(Data!$2:$2,Weekly!BL$9))))/BL$100</f>
        <v>0.92226613965744397</v>
      </c>
      <c r="BM101" s="145">
        <f ca="1">(SUM(OFFSET(Data!$A$1,MATCH(($BH101&amp;$BI101),Data!$B:$B,0)-1,MATCH(Weekly!BM$9,Data!$2:$2,0)-1,1,COUNTIF(Data!$2:$2,Weekly!BM$9))))/BM$100</f>
        <v>0.92716417910447757</v>
      </c>
      <c r="BN101" s="145">
        <f ca="1">(SUM(OFFSET(Data!$A$1,MATCH(($BH101&amp;$BI101),Data!$B:$B,0)-1,MATCH(Weekly!BN$9,Data!$2:$2,0)-1,1,COUNTIF(Data!$2:$2,Weekly!BN$9))))/BN$100</f>
        <v>0.93303480561774887</v>
      </c>
      <c r="BO101" s="145">
        <f ca="1">(SUM(OFFSET(Data!$A$1,MATCH(($BH101&amp;$BI101),Data!$B:$B,0)-1,MATCH(Weekly!BO$9,Data!$2:$2,0)-1,1,COUNTIF(Data!$2:$2,Weekly!BO$9))))/BO$100</f>
        <v>0.92369477911646591</v>
      </c>
      <c r="BP101" s="145">
        <f ca="1">(SUM(OFFSET(Data!$A$1,MATCH(($BH101&amp;$BI101),Data!$B:$B,0)-1,MATCH(Weekly!BP$9,Data!$2:$2,0)-1,1,COUNTIF(Data!$2:$2,Weekly!BP$9))))/BP$100</f>
        <v>0.92454013377926425</v>
      </c>
      <c r="BQ101" s="145">
        <f ca="1">(SUM(OFFSET(Data!$A$1,MATCH(($BH101&amp;$BI101),Data!$B:$B,0)-1,MATCH(Weekly!BQ$9,Data!$2:$2,0)-1,1,COUNTIF(Data!$2:$2,Weekly!BQ$9))))/BQ$100</f>
        <v>0.9097348714835054</v>
      </c>
      <c r="BR101" s="145">
        <f ca="1">(SUM(OFFSET(Data!$A$1,MATCH(($BH101&amp;$BI101),Data!$B:$B,0)-1,MATCH(Weekly!BR$9,Data!$2:$2,0)-1,1,COUNTIF(Data!$2:$2,Weekly!BR$9))))/BR$100</f>
        <v>0.92456406368460953</v>
      </c>
      <c r="BS101" s="145">
        <f ca="1">(SUM(OFFSET(Data!$A$1,MATCH(($BH101&amp;$BI101),Data!$B:$B,0)-1,MATCH(Weekly!BS$9,Data!$2:$2,0)-1,1,COUNTIF(Data!$2:$2,Weekly!BS$9))))/BS$100</f>
        <v>0.92177547770700641</v>
      </c>
      <c r="BT101" s="145">
        <f ca="1">(SUM(OFFSET(Data!$A$1,MATCH(($BH101&amp;$BI101),Data!$B:$B,0)-1,MATCH(Weekly!BT$9,Data!$2:$2,0)-1,1,COUNTIF(Data!$2:$2,Weekly!BT$9))))/BT$100</f>
        <v>0.91076923076923078</v>
      </c>
      <c r="BU101" s="145">
        <f ca="1">(SUM(OFFSET(Data!$A$1,MATCH(($BH101&amp;$BI101),Data!$B:$B,0)-1,MATCH(Weekly!BU$9,Data!$2:$2,0)-1,1,COUNTIF(Data!$2:$2,Weekly!BU$9))))/BU$100</f>
        <v>0.92829373650107994</v>
      </c>
      <c r="BV101" s="13"/>
      <c r="BW101" s="12">
        <f t="shared" ref="BW101:BW107" ca="1" si="667">_xlfn.QUARTILE.INC($BJ101:$BT101,1)</f>
        <v>0.92016328324211294</v>
      </c>
      <c r="BX101" s="12">
        <f t="shared" ref="BX101:BX107" ca="1" si="668">_xlfn.QUARTILE.INC($BJ101:$BT101,3)</f>
        <v>0.92586412139454355</v>
      </c>
      <c r="BY101" s="12">
        <f t="shared" ca="1" si="651"/>
        <v>5.7008381524306095E-3</v>
      </c>
      <c r="BZ101" s="12">
        <f t="shared" ca="1" si="652"/>
        <v>0.93013975000886651</v>
      </c>
      <c r="CA101" s="12">
        <f t="shared" ref="CA101:CA107" ca="1" si="669">BW101-(0.75*BY101)</f>
        <v>0.91588765462778998</v>
      </c>
      <c r="CB101" s="43"/>
      <c r="CC101" s="12">
        <f t="shared" ref="CC101:CC107" ca="1" si="670">_xlfn.STDEV.P(BJ101:BU101)</f>
        <v>6.8563430531519949E-3</v>
      </c>
      <c r="CD101" s="12">
        <f ca="1">SUMPRODUCT(BP101:BS101,BP$100:BS$100)/SUM(BP$100:BS$100)</f>
        <v>0.92019975031210988</v>
      </c>
      <c r="CE101" s="104"/>
      <c r="CF101" s="104"/>
      <c r="CG101" s="1"/>
      <c r="CH101" s="7" t="s">
        <v>86</v>
      </c>
      <c r="CI101" s="7" t="s">
        <v>4</v>
      </c>
      <c r="CJ101" s="145">
        <f ca="1">(SUM(OFFSET(Data!$A$1,MATCH(($CH101&amp;$CI101),Data!$B:$B,0)-1,MATCH(Weekly!CJ$9,Data!$2:$2,0)-1,1,COUNTIF(Data!$2:$2,Weekly!CJ$9))))/CJ$100</f>
        <v>0.92266508030933969</v>
      </c>
      <c r="CK101" s="145">
        <f ca="1">(SUM(OFFSET(Data!$A$1,MATCH(($CH101&amp;$CI101),Data!$B:$B,0)-1,MATCH(Weekly!CK$9,Data!$2:$2,0)-1,1,COUNTIF(Data!$2:$2,Weekly!CK$9))))/CK$100</f>
        <v>0.9428688861487875</v>
      </c>
      <c r="CL101" s="145">
        <f ca="1">(SUM(OFFSET(Data!$A$1,MATCH(($CH101&amp;$CI101),Data!$B:$B,0)-1,MATCH(Weekly!CL$9,Data!$2:$2,0)-1,1,COUNTIF(Data!$2:$2,Weekly!CL$9))))/CL$100</f>
        <v>0.92031630170316303</v>
      </c>
      <c r="CM101" s="145">
        <f ca="1">(SUM(OFFSET(Data!$A$1,MATCH(($CH101&amp;$CI101),Data!$B:$B,0)-1,MATCH(Weekly!CM$9,Data!$2:$2,0)-1,1,COUNTIF(Data!$2:$2,Weekly!CM$9))))/CM$100</f>
        <v>0.93274702534919818</v>
      </c>
      <c r="CN101" s="145">
        <f ca="1">(SUM(OFFSET(Data!$A$1,MATCH(($CH101&amp;$CI101),Data!$B:$B,0)-1,MATCH(Weekly!CN$9,Data!$2:$2,0)-1,1,COUNTIF(Data!$2:$2,Weekly!CN$9))))/CN$100</f>
        <v>0.93397837222538416</v>
      </c>
      <c r="CO101" s="145">
        <f ca="1">(SUM(OFFSET(Data!$A$1,MATCH(($CH101&amp;$CI101),Data!$B:$B,0)-1,MATCH(Weekly!CO$9,Data!$2:$2,0)-1,1,COUNTIF(Data!$2:$2,Weekly!CO$9))))/CO$100</f>
        <v>0.93928779918272043</v>
      </c>
      <c r="CP101" s="145">
        <f ca="1">(SUM(OFFSET(Data!$A$1,MATCH(($CH101&amp;$CI101),Data!$B:$B,0)-1,MATCH(Weekly!CP$9,Data!$2:$2,0)-1,1,COUNTIF(Data!$2:$2,Weekly!CP$9))))/CP$100</f>
        <v>0.94228504122497059</v>
      </c>
      <c r="CQ101" s="145">
        <f ca="1">(SUM(OFFSET(Data!$A$1,MATCH(($CH101&amp;$CI101),Data!$B:$B,0)-1,MATCH(Weekly!CQ$9,Data!$2:$2,0)-1,1,COUNTIF(Data!$2:$2,Weekly!CQ$9))))/CQ$100</f>
        <v>0.90797546012269936</v>
      </c>
      <c r="CR101" s="145">
        <f ca="1">(SUM(OFFSET(Data!$A$1,MATCH(($CH101&amp;$CI101),Data!$B:$B,0)-1,MATCH(Weekly!CR$9,Data!$2:$2,0)-1,1,COUNTIF(Data!$2:$2,Weekly!CR$9))))/CR$100</f>
        <v>0.92449922958397535</v>
      </c>
      <c r="CS101" s="145">
        <f ca="1">(SUM(OFFSET(Data!$A$1,MATCH(($CH101&amp;$CI101),Data!$B:$B,0)-1,MATCH(Weekly!CS$9,Data!$2:$2,0)-1,1,COUNTIF(Data!$2:$2,Weekly!CS$9))))/CS$100</f>
        <v>0.93074792243767313</v>
      </c>
      <c r="CT101" s="145">
        <f ca="1">(SUM(OFFSET(Data!$A$1,MATCH(($CH101&amp;$CI101),Data!$B:$B,0)-1,MATCH(Weekly!CT$9,Data!$2:$2,0)-1,1,COUNTIF(Data!$2:$2,Weekly!CT$9))))/CT$100</f>
        <v>0.9187319884726225</v>
      </c>
      <c r="CU101" s="145">
        <f ca="1">(SUM(OFFSET(Data!$A$1,MATCH(($CH101&amp;$CI101),Data!$B:$B,0)-1,MATCH(Weekly!CU$9,Data!$2:$2,0)-1,1,COUNTIF(Data!$2:$2,Weekly!CU$9))))/CU$100</f>
        <v>0.92688679245283023</v>
      </c>
      <c r="CW101" s="12">
        <f t="shared" ref="CW101:CW107" ca="1" si="671">_xlfn.QUARTILE.INC($CJ101:$CT101,1)</f>
        <v>0.92149069100625136</v>
      </c>
      <c r="CX101" s="12">
        <f t="shared" ref="CX101:CX107" ca="1" si="672">_xlfn.QUARTILE.INC($CJ101:$CT101,3)</f>
        <v>0.93663308570405235</v>
      </c>
      <c r="CY101" s="12">
        <f t="shared" ca="1" si="653"/>
        <v>1.5142394697800987E-2</v>
      </c>
      <c r="CZ101" s="12">
        <f t="shared" ca="1" si="654"/>
        <v>0.94798988172740306</v>
      </c>
      <c r="DA101" s="12">
        <f ca="1">CW101-(0.75*CY101)</f>
        <v>0.91013389498290065</v>
      </c>
      <c r="DB101" s="43"/>
      <c r="DC101" s="12">
        <f t="shared" ref="DC101:DC107" ca="1" si="673">_xlfn.STDEV.P(CJ101:CU101)</f>
        <v>1.000911559490052E-2</v>
      </c>
      <c r="DD101" s="12">
        <f ca="1">SUMPRODUCT(CP101:CS101,CP$100:CS$100)/SUM(CP$100:CS$100)</f>
        <v>0.92613557917989786</v>
      </c>
      <c r="DE101" s="1"/>
    </row>
    <row r="102" spans="4:109" x14ac:dyDescent="0.35">
      <c r="D102" s="113" t="s">
        <v>572</v>
      </c>
      <c r="E102" s="53" t="str">
        <f ca="1">VLOOKUP($D102,'Metric Nature'!$C:$D,2,0)&amp;IF(($F102&lt;(BA102)),"Below",IF(($F102&gt;(AZ102)),"Above","Within"))</f>
        <v>PositiveWithin</v>
      </c>
      <c r="F102" s="55">
        <f t="shared" ca="1" si="639"/>
        <v>0.33311236327477628</v>
      </c>
      <c r="G102" s="55">
        <f t="shared" ca="1" si="640"/>
        <v>0.33766439549992078</v>
      </c>
      <c r="H102" s="55">
        <f t="shared" ref="H102:H104" ca="1" si="674">IFERROR(((F102-G102)/G102),0)</f>
        <v>-1.3480936355179223E-2</v>
      </c>
      <c r="I102" s="55">
        <f t="shared" ref="I102:I104" ca="1" si="675">BD102</f>
        <v>0.33516108583970544</v>
      </c>
      <c r="J102" s="55">
        <f t="shared" ref="J102:J104" ca="1" si="676">IFERROR(((F102-I102)/I102),0)</f>
        <v>-6.1126504582008261E-3</v>
      </c>
      <c r="K102" s="48">
        <f t="shared" ca="1" si="641"/>
        <v>8.0506575495045175E-3</v>
      </c>
      <c r="L102" s="56"/>
      <c r="M102" s="53" t="str">
        <f ca="1">VLOOKUP($D102,'Metric Nature'!$C:$D,2,0)&amp;IF(($N102&lt;(CA102)),"Below",IF(($N102&gt;(BZ102)),"Above","Within"))</f>
        <v>PositiveWithin</v>
      </c>
      <c r="N102" s="55">
        <f t="shared" ca="1" si="642"/>
        <v>0.34414414414414413</v>
      </c>
      <c r="O102" s="55">
        <f t="shared" ca="1" si="643"/>
        <v>0.3422586914273375</v>
      </c>
      <c r="P102" s="55">
        <f t="shared" ref="P102:P107" ca="1" si="677">IFERROR(((N102-O102)/O102),0)</f>
        <v>5.5088527012816871E-3</v>
      </c>
      <c r="Q102" s="55">
        <f t="shared" ref="Q102:Q107" ca="1" si="678">CD102</f>
        <v>0.34455713435906932</v>
      </c>
      <c r="R102" s="48">
        <f t="shared" ref="R102:R107" ca="1" si="679">IFERROR(((N102-Q102)/Q102),0)</f>
        <v>-1.1986117068608019E-3</v>
      </c>
      <c r="S102" s="48">
        <f t="shared" ca="1" si="644"/>
        <v>6.8998713588207441E-3</v>
      </c>
      <c r="T102" s="56"/>
      <c r="U102" s="53" t="str">
        <f ca="1">VLOOKUP($D102,'Metric Nature'!$C:$D,2,0)&amp;IF(($V102&lt;(DA102)),"Below",IF(($V102&gt;(CZ102)),"Above","Within"))</f>
        <v>PositiveWithin</v>
      </c>
      <c r="V102" s="55">
        <f t="shared" ca="1" si="645"/>
        <v>0.30238393977415307</v>
      </c>
      <c r="W102" s="55">
        <f t="shared" ca="1" si="646"/>
        <v>0.32500000000000001</v>
      </c>
      <c r="X102" s="78">
        <f t="shared" ref="X102:X107" ca="1" si="680">IFERROR(((V102-W102)/W102),0)</f>
        <v>-6.9587877617990596E-2</v>
      </c>
      <c r="Y102" s="55">
        <f t="shared" ref="Y102:Y107" ca="1" si="681">DD102</f>
        <v>0.3093676666751855</v>
      </c>
      <c r="Z102" s="78">
        <f t="shared" ref="Z102:Z107" ca="1" si="682">IFERROR(((V102-Y102)/Y102),0)</f>
        <v>-2.2574197801882332E-2</v>
      </c>
      <c r="AA102" s="48">
        <f t="shared" ca="1" si="647"/>
        <v>1.7522595120923783E-2</v>
      </c>
      <c r="AB102" s="56"/>
      <c r="AC102" s="46" t="s">
        <v>607</v>
      </c>
      <c r="AI102" s="7" t="s">
        <v>87</v>
      </c>
      <c r="AJ102" s="145">
        <f ca="1">(SUM(OFFSET(Data!$A$1,MATCH(($AI102),Data!$C:$C,0)-1,MATCH(Weekly!AJ$9,Data!$2:$2,0)-1,2,COUNTIF(Data!$2:$2,Weekly!AJ$9))))/(SUM(OFFSET(Data!$A$1,MATCH(($AI101),Data!$C:$C,0)-1,MATCH(Weekly!AJ$9,Data!$2:$2,0)-1,2,COUNTIF(Data!$2:$2,Weekly!AJ$9))))</f>
        <v>0.33731896261367461</v>
      </c>
      <c r="AK102" s="145">
        <f ca="1">(SUM(OFFSET(Data!$A$1,MATCH(($AI102),Data!$C:$C,0)-1,MATCH(Weekly!AK$9,Data!$2:$2,0)-1,2,COUNTIF(Data!$2:$2,Weekly!AK$9))))/(SUM(OFFSET(Data!$A$1,MATCH(($AI101),Data!$C:$C,0)-1,MATCH(Weekly!AK$9,Data!$2:$2,0)-1,2,COUNTIF(Data!$2:$2,Weekly!AK$9))))</f>
        <v>0.35267970535941073</v>
      </c>
      <c r="AL102" s="145">
        <f ca="1">(SUM(OFFSET(Data!$A$1,MATCH(($AI102),Data!$C:$C,0)-1,MATCH(Weekly!AL$9,Data!$2:$2,0)-1,2,COUNTIF(Data!$2:$2,Weekly!AL$9))))/(SUM(OFFSET(Data!$A$1,MATCH(($AI101),Data!$C:$C,0)-1,MATCH(Weekly!AL$9,Data!$2:$2,0)-1,2,COUNTIF(Data!$2:$2,Weekly!AL$9))))</f>
        <v>0.32749868720462105</v>
      </c>
      <c r="AM102" s="145">
        <f ca="1">(SUM(OFFSET(Data!$A$1,MATCH(($AI102),Data!$C:$C,0)-1,MATCH(Weekly!AM$9,Data!$2:$2,0)-1,2,COUNTIF(Data!$2:$2,Weekly!AM$9))))/(SUM(OFFSET(Data!$A$1,MATCH(($AI101),Data!$C:$C,0)-1,MATCH(Weekly!AM$9,Data!$2:$2,0)-1,2,COUNTIF(Data!$2:$2,Weekly!AM$9))))</f>
        <v>0.32683379758588671</v>
      </c>
      <c r="AN102" s="145">
        <f ca="1">(SUM(OFFSET(Data!$A$1,MATCH(($AI102),Data!$C:$C,0)-1,MATCH(Weekly!AN$9,Data!$2:$2,0)-1,2,COUNTIF(Data!$2:$2,Weekly!AN$9))))/(SUM(OFFSET(Data!$A$1,MATCH(($AI101),Data!$C:$C,0)-1,MATCH(Weekly!AN$9,Data!$2:$2,0)-1,2,COUNTIF(Data!$2:$2,Weekly!AN$9))))</f>
        <v>0.33606425702811243</v>
      </c>
      <c r="AO102" s="145">
        <f ca="1">(SUM(OFFSET(Data!$A$1,MATCH(($AI102),Data!$C:$C,0)-1,MATCH(Weekly!AO$9,Data!$2:$2,0)-1,2,COUNTIF(Data!$2:$2,Weekly!AO$9))))/(SUM(OFFSET(Data!$A$1,MATCH(($AI101),Data!$C:$C,0)-1,MATCH(Weekly!AO$9,Data!$2:$2,0)-1,2,COUNTIF(Data!$2:$2,Weekly!AO$9))))</f>
        <v>0.33145434047350619</v>
      </c>
      <c r="AP102" s="145">
        <f ca="1">(SUM(OFFSET(Data!$A$1,MATCH(($AI102),Data!$C:$C,0)-1,MATCH(Weekly!AP$9,Data!$2:$2,0)-1,2,COUNTIF(Data!$2:$2,Weekly!AP$9))))/(SUM(OFFSET(Data!$A$1,MATCH(($AI101),Data!$C:$C,0)-1,MATCH(Weekly!AP$9,Data!$2:$2,0)-1,2,COUNTIF(Data!$2:$2,Weekly!AP$9))))</f>
        <v>0.33438485804416401</v>
      </c>
      <c r="AQ102" s="145">
        <f ca="1">(SUM(OFFSET(Data!$A$1,MATCH(($AI102),Data!$C:$C,0)-1,MATCH(Weekly!AQ$9,Data!$2:$2,0)-1,2,COUNTIF(Data!$2:$2,Weekly!AQ$9))))/(SUM(OFFSET(Data!$A$1,MATCH(($AI101),Data!$C:$C,0)-1,MATCH(Weekly!AQ$9,Data!$2:$2,0)-1,2,COUNTIF(Data!$2:$2,Weekly!AQ$9))))</f>
        <v>0.33268005879470847</v>
      </c>
      <c r="AR102" s="145">
        <f ca="1">(SUM(OFFSET(Data!$A$1,MATCH(($AI102),Data!$C:$C,0)-1,MATCH(Weekly!AR$9,Data!$2:$2,0)-1,2,COUNTIF(Data!$2:$2,Weekly!AR$9))))/(SUM(OFFSET(Data!$A$1,MATCH(($AI101),Data!$C:$C,0)-1,MATCH(Weekly!AR$9,Data!$2:$2,0)-1,2,COUNTIF(Data!$2:$2,Weekly!AR$9))))</f>
        <v>0.33587900569032647</v>
      </c>
      <c r="AS102" s="145">
        <f ca="1">(SUM(OFFSET(Data!$A$1,MATCH(($AI102),Data!$C:$C,0)-1,MATCH(Weekly!AS$9,Data!$2:$2,0)-1,2,COUNTIF(Data!$2:$2,Weekly!AS$9))))/(SUM(OFFSET(Data!$A$1,MATCH(($AI101),Data!$C:$C,0)-1,MATCH(Weekly!AS$9,Data!$2:$2,0)-1,2,COUNTIF(Data!$2:$2,Weekly!AS$9))))</f>
        <v>0.33766439549992078</v>
      </c>
      <c r="AT102" s="145">
        <f ca="1">(SUM(OFFSET(Data!$A$1,MATCH(($AI102),Data!$C:$C,0)-1,MATCH(Weekly!AT$9,Data!$2:$2,0)-1,2,COUNTIF(Data!$2:$2,Weekly!AT$9))))/(SUM(OFFSET(Data!$A$1,MATCH(($AI101),Data!$C:$C,0)-1,MATCH(Weekly!AT$9,Data!$2:$2,0)-1,2,COUNTIF(Data!$2:$2,Weekly!AT$9))))</f>
        <v>0.33311236327477628</v>
      </c>
      <c r="AU102" s="145">
        <f ca="1">(SUM(OFFSET(Data!$A$1,MATCH(($AI102),Data!$C:$C,0)-1,MATCH(Weekly!AU$9,Data!$2:$2,0)-1,2,COUNTIF(Data!$2:$2,Weekly!AU$9))))/(SUM(OFFSET(Data!$A$1,MATCH(($AI101),Data!$C:$C,0)-1,MATCH(Weekly!AU$9,Data!$2:$2,0)-1,2,COUNTIF(Data!$2:$2,Weekly!AU$9))))</f>
        <v>0.35332197614991484</v>
      </c>
      <c r="AV102" s="14"/>
      <c r="AW102" s="12">
        <f t="shared" ca="1" si="664"/>
        <v>0.33206719963410736</v>
      </c>
      <c r="AX102" s="12">
        <f t="shared" ca="1" si="665"/>
        <v>0.33669160982089352</v>
      </c>
      <c r="AY102" s="12">
        <f t="shared" ca="1" si="648"/>
        <v>4.6244101867861653E-3</v>
      </c>
      <c r="AZ102" s="12">
        <f t="shared" ref="AZ102:AZ107" ca="1" si="683">AX102+(0.75*AY102)</f>
        <v>0.34015991746098317</v>
      </c>
      <c r="BA102" s="12">
        <f t="shared" ref="BA102:BA107" ca="1" si="684">AW102-(0.75*AY102)</f>
        <v>0.32859889199401771</v>
      </c>
      <c r="BB102" s="14"/>
      <c r="BC102" s="12">
        <f t="shared" ca="1" si="666"/>
        <v>8.0506575495045175E-3</v>
      </c>
      <c r="BD102" s="12">
        <f ca="1">SUMPRODUCT(AP102:AS102,AP$101:AS$101)/SUM(AP$101:AS$101)</f>
        <v>0.33516108583970544</v>
      </c>
      <c r="BE102" s="104"/>
      <c r="BF102" s="104"/>
      <c r="BG102" s="1"/>
      <c r="BH102" s="7" t="s">
        <v>87</v>
      </c>
      <c r="BI102" s="7" t="s">
        <v>3</v>
      </c>
      <c r="BJ102" s="145">
        <f ca="1">SUM(OFFSET(Data!$A$1,MATCH(($BH102&amp;$BI102),Data!$B:$B,0)-1,MATCH(Weekly!BJ$9,Data!$2:$2,0)-1,1,COUNTIF(Data!$2:$2,Weekly!BJ$9)))/SUM(OFFSET(Data!$A$1,MATCH(($BH101&amp;$BI101),Data!$B:$B,0)-1,MATCH(Weekly!BJ$9,Data!$2:$2,0)-1,1,COUNTIF(Data!$2:$2,Weekly!BJ$9)))</f>
        <v>0.34989742420788694</v>
      </c>
      <c r="BK102" s="145">
        <f ca="1">SUM(OFFSET(Data!$A$1,MATCH(($BH102&amp;$BI102),Data!$B:$B,0)-1,MATCH(Weekly!BK$9,Data!$2:$2,0)-1,1,COUNTIF(Data!$2:$2,Weekly!BK$9)))/SUM(OFFSET(Data!$A$1,MATCH(($BH101&amp;$BI101),Data!$B:$B,0)-1,MATCH(Weekly!BK$9,Data!$2:$2,0)-1,1,COUNTIF(Data!$2:$2,Weekly!BK$9)))</f>
        <v>0.35430107526881721</v>
      </c>
      <c r="BL102" s="145">
        <f ca="1">SUM(OFFSET(Data!$A$1,MATCH(($BH102&amp;$BI102),Data!$B:$B,0)-1,MATCH(Weekly!BL$9,Data!$2:$2,0)-1,1,COUNTIF(Data!$2:$2,Weekly!BL$9)))/SUM(OFFSET(Data!$A$1,MATCH(($BH101&amp;$BI101),Data!$B:$B,0)-1,MATCH(Weekly!BL$9,Data!$2:$2,0)-1,1,COUNTIF(Data!$2:$2,Weekly!BL$9)))</f>
        <v>0.33095238095238094</v>
      </c>
      <c r="BM102" s="145">
        <f ca="1">SUM(OFFSET(Data!$A$1,MATCH(($BH102&amp;$BI102),Data!$B:$B,0)-1,MATCH(Weekly!BM$9,Data!$2:$2,0)-1,1,COUNTIF(Data!$2:$2,Weekly!BM$9)))/SUM(OFFSET(Data!$A$1,MATCH(($BH101&amp;$BI101),Data!$B:$B,0)-1,MATCH(Weekly!BM$9,Data!$2:$2,0)-1,1,COUNTIF(Data!$2:$2,Weekly!BM$9)))</f>
        <v>0.33547971667739857</v>
      </c>
      <c r="BN102" s="145">
        <f ca="1">SUM(OFFSET(Data!$A$1,MATCH(($BH102&amp;$BI102),Data!$B:$B,0)-1,MATCH(Weekly!BN$9,Data!$2:$2,0)-1,1,COUNTIF(Data!$2:$2,Weekly!BN$9)))/SUM(OFFSET(Data!$A$1,MATCH(($BH101&amp;$BI101),Data!$B:$B,0)-1,MATCH(Weekly!BN$9,Data!$2:$2,0)-1,1,COUNTIF(Data!$2:$2,Weekly!BN$9)))</f>
        <v>0.34554973821989526</v>
      </c>
      <c r="BO102" s="145">
        <f ca="1">SUM(OFFSET(Data!$A$1,MATCH(($BH102&amp;$BI102),Data!$B:$B,0)-1,MATCH(Weekly!BO$9,Data!$2:$2,0)-1,1,COUNTIF(Data!$2:$2,Weekly!BO$9)))/SUM(OFFSET(Data!$A$1,MATCH(($BH101&amp;$BI101),Data!$B:$B,0)-1,MATCH(Weekly!BO$9,Data!$2:$2,0)-1,1,COUNTIF(Data!$2:$2,Weekly!BO$9)))</f>
        <v>0.33717391304347827</v>
      </c>
      <c r="BP102" s="145">
        <f ca="1">SUM(OFFSET(Data!$A$1,MATCH(($BH102&amp;$BI102),Data!$B:$B,0)-1,MATCH(Weekly!BP$9,Data!$2:$2,0)-1,1,COUNTIF(Data!$2:$2,Weekly!BP$9)))/SUM(OFFSET(Data!$A$1,MATCH(($BH101&amp;$BI101),Data!$B:$B,0)-1,MATCH(Weekly!BP$9,Data!$2:$2,0)-1,1,COUNTIF(Data!$2:$2,Weekly!BP$9)))</f>
        <v>0.34320596879945736</v>
      </c>
      <c r="BQ102" s="145">
        <f ca="1">SUM(OFFSET(Data!$A$1,MATCH(($BH102&amp;$BI102),Data!$B:$B,0)-1,MATCH(Weekly!BQ$9,Data!$2:$2,0)-1,1,COUNTIF(Data!$2:$2,Weekly!BQ$9)))/SUM(OFFSET(Data!$A$1,MATCH(($BH101&amp;$BI101),Data!$B:$B,0)-1,MATCH(Weekly!BQ$9,Data!$2:$2,0)-1,1,COUNTIF(Data!$2:$2,Weekly!BQ$9)))</f>
        <v>0.34883203559510567</v>
      </c>
      <c r="BR102" s="145">
        <f ca="1">SUM(OFFSET(Data!$A$1,MATCH(($BH102&amp;$BI102),Data!$B:$B,0)-1,MATCH(Weekly!BR$9,Data!$2:$2,0)-1,1,COUNTIF(Data!$2:$2,Weekly!BR$9)))/SUM(OFFSET(Data!$A$1,MATCH(($BH101&amp;$BI101),Data!$B:$B,0)-1,MATCH(Weekly!BR$9,Data!$2:$2,0)-1,1,COUNTIF(Data!$2:$2,Weekly!BR$9)))</f>
        <v>0.34399343993439935</v>
      </c>
      <c r="BS102" s="145">
        <f ca="1">SUM(OFFSET(Data!$A$1,MATCH(($BH102&amp;$BI102),Data!$B:$B,0)-1,MATCH(Weekly!BS$9,Data!$2:$2,0)-1,1,COUNTIF(Data!$2:$2,Weekly!BS$9)))/SUM(OFFSET(Data!$A$1,MATCH(($BH101&amp;$BI101),Data!$B:$B,0)-1,MATCH(Weekly!BS$9,Data!$2:$2,0)-1,1,COUNTIF(Data!$2:$2,Weekly!BS$9)))</f>
        <v>0.3422586914273375</v>
      </c>
      <c r="BT102" s="145">
        <f ca="1">SUM(OFFSET(Data!$A$1,MATCH(($BH102&amp;$BI102),Data!$B:$B,0)-1,MATCH(Weekly!BT$9,Data!$2:$2,0)-1,1,COUNTIF(Data!$2:$2,Weekly!BT$9)))/SUM(OFFSET(Data!$A$1,MATCH(($BH101&amp;$BI101),Data!$B:$B,0)-1,MATCH(Weekly!BT$9,Data!$2:$2,0)-1,1,COUNTIF(Data!$2:$2,Weekly!BT$9)))</f>
        <v>0.34414414414414413</v>
      </c>
      <c r="BU102" s="145">
        <f ca="1">SUM(OFFSET(Data!$A$1,MATCH(($BH102&amp;$BI102),Data!$B:$B,0)-1,MATCH(Weekly!BU$9,Data!$2:$2,0)-1,1,COUNTIF(Data!$2:$2,Weekly!BU$9)))/SUM(OFFSET(Data!$A$1,MATCH(($BH101&amp;$BI101),Data!$B:$B,0)-1,MATCH(Weekly!BU$9,Data!$2:$2,0)-1,1,COUNTIF(Data!$2:$2,Weekly!BU$9)))</f>
        <v>0.35458352722196368</v>
      </c>
      <c r="BV102" s="13"/>
      <c r="BW102" s="12">
        <f t="shared" ca="1" si="667"/>
        <v>0.33971630223540789</v>
      </c>
      <c r="BX102" s="12">
        <f t="shared" ca="1" si="668"/>
        <v>0.34719088690750044</v>
      </c>
      <c r="BY102" s="12">
        <f t="shared" ca="1" si="651"/>
        <v>7.4745846720925546E-3</v>
      </c>
      <c r="BZ102" s="12">
        <f t="shared" ca="1" si="652"/>
        <v>0.35279682541156987</v>
      </c>
      <c r="CA102" s="12">
        <f t="shared" ca="1" si="669"/>
        <v>0.33411036373133846</v>
      </c>
      <c r="CB102" s="43"/>
      <c r="CC102" s="12">
        <f t="shared" ca="1" si="670"/>
        <v>6.8998713588207441E-3</v>
      </c>
      <c r="CD102" s="12">
        <f ca="1">SUMPRODUCT(BP102:BS102,BP$101:BS$101)/SUM(BP$101:BS$101)</f>
        <v>0.34455713435906932</v>
      </c>
      <c r="CE102" s="104"/>
      <c r="CF102" s="104"/>
      <c r="CG102" s="1"/>
      <c r="CH102" s="7" t="s">
        <v>87</v>
      </c>
      <c r="CI102" s="7" t="s">
        <v>4</v>
      </c>
      <c r="CJ102" s="145">
        <f ca="1">(SUM(OFFSET(Data!$A$1,MATCH(($CH102&amp;$CI102),Data!$B:$B,0)-1,MATCH(Weekly!CJ$9,Data!$2:$2,0)-1,1,COUNTIF(Data!$2:$2,Weekly!CJ$9))))/(SUM(OFFSET(Data!$A$1,MATCH(($CH101&amp;$CI101),Data!$B:$B,0)-1,MATCH(Weekly!CJ$9,Data!$2:$2,0)-1,1,COUNTIF(Data!$2:$2,Weekly!CJ$9))))</f>
        <v>0.30174081237911027</v>
      </c>
      <c r="CK102" s="145">
        <f ca="1">(SUM(OFFSET(Data!$A$1,MATCH(($CH102&amp;$CI102),Data!$B:$B,0)-1,MATCH(Weekly!CK$9,Data!$2:$2,0)-1,1,COUNTIF(Data!$2:$2,Weekly!CK$9))))/(SUM(OFFSET(Data!$A$1,MATCH(($CH101&amp;$CI101),Data!$B:$B,0)-1,MATCH(Weekly!CK$9,Data!$2:$2,0)-1,1,COUNTIF(Data!$2:$2,Weekly!CK$9))))</f>
        <v>0.34873583260680036</v>
      </c>
      <c r="CL102" s="145">
        <f ca="1">(SUM(OFFSET(Data!$A$1,MATCH(($CH102&amp;$CI102),Data!$B:$B,0)-1,MATCH(Weekly!CL$9,Data!$2:$2,0)-1,1,COUNTIF(Data!$2:$2,Weekly!CL$9))))/(SUM(OFFSET(Data!$A$1,MATCH(($CH101&amp;$CI101),Data!$B:$B,0)-1,MATCH(Weekly!CL$9,Data!$2:$2,0)-1,1,COUNTIF(Data!$2:$2,Weekly!CL$9))))</f>
        <v>0.317911434236616</v>
      </c>
      <c r="CM102" s="145">
        <f ca="1">(SUM(OFFSET(Data!$A$1,MATCH(($CH102&amp;$CI102),Data!$B:$B,0)-1,MATCH(Weekly!CM$9,Data!$2:$2,0)-1,1,COUNTIF(Data!$2:$2,Weekly!CM$9))))/(SUM(OFFSET(Data!$A$1,MATCH(($CH101&amp;$CI101),Data!$B:$B,0)-1,MATCH(Weekly!CM$9,Data!$2:$2,0)-1,1,COUNTIF(Data!$2:$2,Weekly!CM$9))))</f>
        <v>0.30449251247920134</v>
      </c>
      <c r="CN102" s="145">
        <f ca="1">(SUM(OFFSET(Data!$A$1,MATCH(($CH102&amp;$CI102),Data!$B:$B,0)-1,MATCH(Weekly!CN$9,Data!$2:$2,0)-1,1,COUNTIF(Data!$2:$2,Weekly!CN$9))))/(SUM(OFFSET(Data!$A$1,MATCH(($CH101&amp;$CI101),Data!$B:$B,0)-1,MATCH(Weekly!CN$9,Data!$2:$2,0)-1,1,COUNTIF(Data!$2:$2,Weekly!CN$9))))</f>
        <v>0.30956733698964045</v>
      </c>
      <c r="CO102" s="145">
        <f ca="1">(SUM(OFFSET(Data!$A$1,MATCH(($CH102&amp;$CI102),Data!$B:$B,0)-1,MATCH(Weekly!CO$9,Data!$2:$2,0)-1,1,COUNTIF(Data!$2:$2,Weekly!CO$9))))/(SUM(OFFSET(Data!$A$1,MATCH(($CH101&amp;$CI101),Data!$B:$B,0)-1,MATCH(Weekly!CO$9,Data!$2:$2,0)-1,1,COUNTIF(Data!$2:$2,Weekly!CO$9))))</f>
        <v>0.31510254816656308</v>
      </c>
      <c r="CP102" s="145">
        <f ca="1">(SUM(OFFSET(Data!$A$1,MATCH(($CH102&amp;$CI102),Data!$B:$B,0)-1,MATCH(Weekly!CP$9,Data!$2:$2,0)-1,1,COUNTIF(Data!$2:$2,Weekly!CP$9))))/(SUM(OFFSET(Data!$A$1,MATCH(($CH101&amp;$CI101),Data!$B:$B,0)-1,MATCH(Weekly!CP$9,Data!$2:$2,0)-1,1,COUNTIF(Data!$2:$2,Weekly!CP$9))))</f>
        <v>0.31</v>
      </c>
      <c r="CQ102" s="145">
        <f ca="1">(SUM(OFFSET(Data!$A$1,MATCH(($CH102&amp;$CI102),Data!$B:$B,0)-1,MATCH(Weekly!CQ$9,Data!$2:$2,0)-1,1,COUNTIF(Data!$2:$2,Weekly!CQ$9))))/(SUM(OFFSET(Data!$A$1,MATCH(($CH101&amp;$CI101),Data!$B:$B,0)-1,MATCH(Weekly!CQ$9,Data!$2:$2,0)-1,1,COUNTIF(Data!$2:$2,Weekly!CQ$9))))</f>
        <v>0.28808353808353809</v>
      </c>
      <c r="CR102" s="145">
        <f ca="1">(SUM(OFFSET(Data!$A$1,MATCH(($CH102&amp;$CI102),Data!$B:$B,0)-1,MATCH(Weekly!CR$9,Data!$2:$2,0)-1,1,COUNTIF(Data!$2:$2,Weekly!CR$9))))/(SUM(OFFSET(Data!$A$1,MATCH(($CH101&amp;$CI101),Data!$B:$B,0)-1,MATCH(Weekly!CR$9,Data!$2:$2,0)-1,1,COUNTIF(Data!$2:$2,Weekly!CR$9))))</f>
        <v>0.31388888888888888</v>
      </c>
      <c r="CS102" s="145">
        <f ca="1">(SUM(OFFSET(Data!$A$1,MATCH(($CH102&amp;$CI102),Data!$B:$B,0)-1,MATCH(Weekly!CS$9,Data!$2:$2,0)-1,1,COUNTIF(Data!$2:$2,Weekly!CS$9))))/(SUM(OFFSET(Data!$A$1,MATCH(($CH101&amp;$CI101),Data!$B:$B,0)-1,MATCH(Weekly!CS$9,Data!$2:$2,0)-1,1,COUNTIF(Data!$2:$2,Weekly!CS$9))))</f>
        <v>0.32500000000000001</v>
      </c>
      <c r="CT102" s="145">
        <f ca="1">(SUM(OFFSET(Data!$A$1,MATCH(($CH102&amp;$CI102),Data!$B:$B,0)-1,MATCH(Weekly!CT$9,Data!$2:$2,0)-1,1,COUNTIF(Data!$2:$2,Weekly!CT$9))))/(SUM(OFFSET(Data!$A$1,MATCH(($CH101&amp;$CI101),Data!$B:$B,0)-1,MATCH(Weekly!CT$9,Data!$2:$2,0)-1,1,COUNTIF(Data!$2:$2,Weekly!CT$9))))</f>
        <v>0.30238393977415307</v>
      </c>
      <c r="CU102" s="145">
        <f ca="1">(SUM(OFFSET(Data!$A$1,MATCH(($CH102&amp;$CI102),Data!$B:$B,0)-1,MATCH(Weekly!CU$9,Data!$2:$2,0)-1,1,COUNTIF(Data!$2:$2,Weekly!CU$9))))/(SUM(OFFSET(Data!$A$1,MATCH(($CH101&amp;$CI101),Data!$B:$B,0)-1,MATCH(Weekly!CU$9,Data!$2:$2,0)-1,1,COUNTIF(Data!$2:$2,Weekly!CU$9))))</f>
        <v>0.34987277353689566</v>
      </c>
      <c r="CW102" s="12">
        <f t="shared" ca="1" si="671"/>
        <v>0.3034382261266772</v>
      </c>
      <c r="CX102" s="12">
        <f t="shared" ca="1" si="672"/>
        <v>0.31650699120158954</v>
      </c>
      <c r="CY102" s="12">
        <f t="shared" ca="1" si="653"/>
        <v>1.3068765074912336E-2</v>
      </c>
      <c r="CZ102" s="12">
        <f t="shared" ca="1" si="654"/>
        <v>0.32630856500777378</v>
      </c>
      <c r="DA102" s="12">
        <f t="shared" ref="DA102:DA107" ca="1" si="685">CW102-(0.75*CY102)</f>
        <v>0.29363665232049296</v>
      </c>
      <c r="DB102" s="43"/>
      <c r="DC102" s="12">
        <f t="shared" ca="1" si="673"/>
        <v>1.7522595120923783E-2</v>
      </c>
      <c r="DD102" s="12">
        <f ca="1">SUMPRODUCT(CP102:CS102,CP$101:CS$101)/SUM(CP$101:CS$101)</f>
        <v>0.3093676666751855</v>
      </c>
      <c r="DE102" s="1"/>
    </row>
    <row r="103" spans="4:109" x14ac:dyDescent="0.35">
      <c r="D103" s="113" t="s">
        <v>576</v>
      </c>
      <c r="E103" s="53" t="str">
        <f ca="1">VLOOKUP($D103,'Metric Nature'!$C:$D,2,0)&amp;IF(($F103&lt;(BA103)),"Below",IF(($F103&gt;(AZ103)),"Above","Within"))</f>
        <v>NegativeWithin</v>
      </c>
      <c r="F103" s="55">
        <f t="shared" ca="1" si="639"/>
        <v>0.37056678820019889</v>
      </c>
      <c r="G103" s="55">
        <f t="shared" ca="1" si="640"/>
        <v>0.36349231500554585</v>
      </c>
      <c r="H103" s="55">
        <f t="shared" ca="1" si="674"/>
        <v>1.9462511042482714E-2</v>
      </c>
      <c r="I103" s="55">
        <f t="shared" ca="1" si="675"/>
        <v>0.3594612510164345</v>
      </c>
      <c r="J103" s="55">
        <f t="shared" ca="1" si="676"/>
        <v>3.0894949462179022E-2</v>
      </c>
      <c r="K103" s="48">
        <f t="shared" ca="1" si="641"/>
        <v>1.1852384851916441E-2</v>
      </c>
      <c r="L103" s="56"/>
      <c r="M103" s="53" t="str">
        <f ca="1">VLOOKUP($D103,'Metric Nature'!$C:$D,2,0)&amp;IF(($N103&lt;(CA103)),"Below",IF(($N103&gt;(BZ103)),"Above","Within"))</f>
        <v>NegativeWithin</v>
      </c>
      <c r="N103" s="55">
        <f t="shared" ca="1" si="642"/>
        <v>0.41306306306306306</v>
      </c>
      <c r="O103" s="55">
        <f t="shared" ca="1" si="643"/>
        <v>0.40790326063485211</v>
      </c>
      <c r="P103" s="55">
        <f t="shared" ca="1" si="677"/>
        <v>1.2649573872443061E-2</v>
      </c>
      <c r="Q103" s="55">
        <f t="shared" ca="1" si="678"/>
        <v>0.40044979845180362</v>
      </c>
      <c r="R103" s="48">
        <f t="shared" ca="1" si="679"/>
        <v>3.1497742438688033E-2</v>
      </c>
      <c r="S103" s="48">
        <f t="shared" ca="1" si="644"/>
        <v>1.4960627719934031E-2</v>
      </c>
      <c r="T103" s="56"/>
      <c r="U103" s="53" t="str">
        <f ca="1">VLOOKUP($D103,'Metric Nature'!$C:$D,2,0)&amp;IF(($V103&lt;(DA103)),"Below",IF(($V103&gt;(CZ103)),"Above","Within"))</f>
        <v>NegativeWithin</v>
      </c>
      <c r="V103" s="55">
        <f t="shared" ca="1" si="645"/>
        <v>0.25219573400250939</v>
      </c>
      <c r="W103" s="55">
        <f t="shared" ca="1" si="646"/>
        <v>0.24107142857142858</v>
      </c>
      <c r="X103" s="78">
        <f t="shared" ca="1" si="680"/>
        <v>4.6145266973372255E-2</v>
      </c>
      <c r="Y103" s="55">
        <f t="shared" ca="1" si="681"/>
        <v>0.24664586689870691</v>
      </c>
      <c r="Z103" s="78">
        <f t="shared" ca="1" si="682"/>
        <v>2.2501358622326773E-2</v>
      </c>
      <c r="AA103" s="48">
        <f t="shared" ca="1" si="647"/>
        <v>1.0118532951899821E-2</v>
      </c>
      <c r="AB103" s="56"/>
      <c r="AC103" s="46" t="s">
        <v>611</v>
      </c>
      <c r="AI103" s="7" t="s">
        <v>88</v>
      </c>
      <c r="AJ103" s="145">
        <f ca="1">(SUM(OFFSET(Data!$A$1,MATCH(($AI103),Data!$C:$C,0)-1,MATCH(Weekly!AJ$9,Data!$2:$2,0)-1,2,COUNTIF(Data!$2:$2,Weekly!AJ$9))))/(SUM(OFFSET(Data!$A$1,MATCH(($AI101),Data!$C:$C,0)-1,MATCH(Weekly!AJ$9,Data!$2:$2,0)-1,2,COUNTIF(Data!$2:$2,Weekly!AJ$9))))</f>
        <v>0.36527450319973054</v>
      </c>
      <c r="AK103" s="145">
        <f ca="1">(SUM(OFFSET(Data!$A$1,MATCH(($AI103),Data!$C:$C,0)-1,MATCH(Weekly!AK$9,Data!$2:$2,0)-1,2,COUNTIF(Data!$2:$2,Weekly!AK$9))))/(SUM(OFFSET(Data!$A$1,MATCH(($AI101),Data!$C:$C,0)-1,MATCH(Weekly!AK$9,Data!$2:$2,0)-1,2,COUNTIF(Data!$2:$2,Weekly!AK$9))))</f>
        <v>0.35814071628143257</v>
      </c>
      <c r="AL103" s="145">
        <f ca="1">(SUM(OFFSET(Data!$A$1,MATCH(($AI103),Data!$C:$C,0)-1,MATCH(Weekly!AL$9,Data!$2:$2,0)-1,2,COUNTIF(Data!$2:$2,Weekly!AL$9))))/(SUM(OFFSET(Data!$A$1,MATCH(($AI101),Data!$C:$C,0)-1,MATCH(Weekly!AL$9,Data!$2:$2,0)-1,2,COUNTIF(Data!$2:$2,Weekly!AL$9))))</f>
        <v>0.34325223175214425</v>
      </c>
      <c r="AM103" s="145">
        <f ca="1">(SUM(OFFSET(Data!$A$1,MATCH(($AI103),Data!$C:$C,0)-1,MATCH(Weekly!AM$9,Data!$2:$2,0)-1,2,COUNTIF(Data!$2:$2,Weekly!AM$9))))/(SUM(OFFSET(Data!$A$1,MATCH(($AI101),Data!$C:$C,0)-1,MATCH(Weekly!AM$9,Data!$2:$2,0)-1,2,COUNTIF(Data!$2:$2,Weekly!AM$9))))</f>
        <v>0.35345094398019189</v>
      </c>
      <c r="AN103" s="145">
        <f ca="1">(SUM(OFFSET(Data!$A$1,MATCH(($AI103),Data!$C:$C,0)-1,MATCH(Weekly!AN$9,Data!$2:$2,0)-1,2,COUNTIF(Data!$2:$2,Weekly!AN$9))))/(SUM(OFFSET(Data!$A$1,MATCH(($AI101),Data!$C:$C,0)-1,MATCH(Weekly!AN$9,Data!$2:$2,0)-1,2,COUNTIF(Data!$2:$2,Weekly!AN$9))))</f>
        <v>0.35036144578313255</v>
      </c>
      <c r="AO103" s="145">
        <f ca="1">(SUM(OFFSET(Data!$A$1,MATCH(($AI103),Data!$C:$C,0)-1,MATCH(Weekly!AO$9,Data!$2:$2,0)-1,2,COUNTIF(Data!$2:$2,Weekly!AO$9))))/(SUM(OFFSET(Data!$A$1,MATCH(($AI101),Data!$C:$C,0)-1,MATCH(Weekly!AO$9,Data!$2:$2,0)-1,2,COUNTIF(Data!$2:$2,Weekly!AO$9))))</f>
        <v>0.370430020937349</v>
      </c>
      <c r="AP103" s="145">
        <f ca="1">(SUM(OFFSET(Data!$A$1,MATCH(($AI103),Data!$C:$C,0)-1,MATCH(Weekly!AP$9,Data!$2:$2,0)-1,2,COUNTIF(Data!$2:$2,Weekly!AP$9))))/(SUM(OFFSET(Data!$A$1,MATCH(($AI101),Data!$C:$C,0)-1,MATCH(Weekly!AP$9,Data!$2:$2,0)-1,2,COUNTIF(Data!$2:$2,Weekly!AP$9))))</f>
        <v>0.36277602523659308</v>
      </c>
      <c r="AQ103" s="145">
        <f ca="1">(SUM(OFFSET(Data!$A$1,MATCH(($AI103),Data!$C:$C,0)-1,MATCH(Weekly!AQ$9,Data!$2:$2,0)-1,2,COUNTIF(Data!$2:$2,Weekly!AQ$9))))/(SUM(OFFSET(Data!$A$1,MATCH(($AI101),Data!$C:$C,0)-1,MATCH(Weekly!AQ$9,Data!$2:$2,0)-1,2,COUNTIF(Data!$2:$2,Weekly!AQ$9))))</f>
        <v>0.36240405030213946</v>
      </c>
      <c r="AR103" s="145">
        <f ca="1">(SUM(OFFSET(Data!$A$1,MATCH(($AI103),Data!$C:$C,0)-1,MATCH(Weekly!AR$9,Data!$2:$2,0)-1,2,COUNTIF(Data!$2:$2,Weekly!AR$9))))/(SUM(OFFSET(Data!$A$1,MATCH(($AI101),Data!$C:$C,0)-1,MATCH(Weekly!AR$9,Data!$2:$2,0)-1,2,COUNTIF(Data!$2:$2,Weekly!AR$9))))</f>
        <v>0.34920634920634919</v>
      </c>
      <c r="AS103" s="145">
        <f ca="1">(SUM(OFFSET(Data!$A$1,MATCH(($AI103),Data!$C:$C,0)-1,MATCH(Weekly!AS$9,Data!$2:$2,0)-1,2,COUNTIF(Data!$2:$2,Weekly!AS$9))))/(SUM(OFFSET(Data!$A$1,MATCH(($AI101),Data!$C:$C,0)-1,MATCH(Weekly!AS$9,Data!$2:$2,0)-1,2,COUNTIF(Data!$2:$2,Weekly!AS$9))))</f>
        <v>0.36349231500554585</v>
      </c>
      <c r="AT103" s="145">
        <f ca="1">(SUM(OFFSET(Data!$A$1,MATCH(($AI103),Data!$C:$C,0)-1,MATCH(Weekly!AT$9,Data!$2:$2,0)-1,2,COUNTIF(Data!$2:$2,Weekly!AT$9))))/(SUM(OFFSET(Data!$A$1,MATCH(($AI101),Data!$C:$C,0)-1,MATCH(Weekly!AT$9,Data!$2:$2,0)-1,2,COUNTIF(Data!$2:$2,Weekly!AT$9))))</f>
        <v>0.37056678820019889</v>
      </c>
      <c r="AU103" s="145">
        <f ca="1">(SUM(OFFSET(Data!$A$1,MATCH(($AI103),Data!$C:$C,0)-1,MATCH(Weekly!AU$9,Data!$2:$2,0)-1,2,COUNTIF(Data!$2:$2,Weekly!AU$9))))/(SUM(OFFSET(Data!$A$1,MATCH(($AI101),Data!$C:$C,0)-1,MATCH(Weekly!AU$9,Data!$2:$2,0)-1,2,COUNTIF(Data!$2:$2,Weekly!AU$9))))</f>
        <v>0.3901192504258944</v>
      </c>
      <c r="AV103" s="14"/>
      <c r="AW103" s="12">
        <f t="shared" ca="1" si="664"/>
        <v>0.35190619488166219</v>
      </c>
      <c r="AX103" s="12">
        <f t="shared" ca="1" si="665"/>
        <v>0.36438340910263822</v>
      </c>
      <c r="AY103" s="12">
        <f t="shared" ca="1" si="648"/>
        <v>1.247721422097603E-2</v>
      </c>
      <c r="AZ103" s="12">
        <f t="shared" ca="1" si="683"/>
        <v>0.37374131976837022</v>
      </c>
      <c r="BA103" s="12">
        <f t="shared" ca="1" si="684"/>
        <v>0.3425482842159302</v>
      </c>
      <c r="BB103" s="14"/>
      <c r="BC103" s="12">
        <f t="shared" ca="1" si="666"/>
        <v>1.1852384851916441E-2</v>
      </c>
      <c r="BD103" s="12">
        <f ca="1">SUMPRODUCT(AP103:AS103,AP$101:AS$101)/SUM(AP$101:AS$101)</f>
        <v>0.3594612510164345</v>
      </c>
      <c r="BE103" s="104"/>
      <c r="BF103" s="104"/>
      <c r="BG103" s="1"/>
      <c r="BH103" s="7" t="s">
        <v>88</v>
      </c>
      <c r="BI103" s="7" t="s">
        <v>3</v>
      </c>
      <c r="BJ103" s="145">
        <f ca="1">SUM(OFFSET(Data!$A$1,MATCH(($BH103&amp;$BI103),Data!$B:$B,0)-1,MATCH(Weekly!BJ$9,Data!$2:$2,0)-1,1,COUNTIF(Data!$2:$2,Weekly!BJ$9)))/SUM(OFFSET(Data!$A$1,MATCH(($BH101&amp;$BI101),Data!$B:$B,0)-1,MATCH(Weekly!BJ$9,Data!$2:$2,0)-1,1,COUNTIF(Data!$2:$2,Weekly!BJ$9)))</f>
        <v>0.40620013676772282</v>
      </c>
      <c r="BK103" s="145">
        <f ca="1">SUM(OFFSET(Data!$A$1,MATCH(($BH103&amp;$BI103),Data!$B:$B,0)-1,MATCH(Weekly!BK$9,Data!$2:$2,0)-1,1,COUNTIF(Data!$2:$2,Weekly!BK$9)))/SUM(OFFSET(Data!$A$1,MATCH(($BH101&amp;$BI101),Data!$B:$B,0)-1,MATCH(Weekly!BK$9,Data!$2:$2,0)-1,1,COUNTIF(Data!$2:$2,Weekly!BK$9)))</f>
        <v>0.40949820788530467</v>
      </c>
      <c r="BL103" s="145">
        <f ca="1">SUM(OFFSET(Data!$A$1,MATCH(($BH103&amp;$BI103),Data!$B:$B,0)-1,MATCH(Weekly!BL$9,Data!$2:$2,0)-1,1,COUNTIF(Data!$2:$2,Weekly!BL$9)))/SUM(OFFSET(Data!$A$1,MATCH(($BH101&amp;$BI101),Data!$B:$B,0)-1,MATCH(Weekly!BL$9,Data!$2:$2,0)-1,1,COUNTIF(Data!$2:$2,Weekly!BL$9)))</f>
        <v>0.38404761904761903</v>
      </c>
      <c r="BM103" s="145">
        <f ca="1">SUM(OFFSET(Data!$A$1,MATCH(($BH103&amp;$BI103),Data!$B:$B,0)-1,MATCH(Weekly!BM$9,Data!$2:$2,0)-1,1,COUNTIF(Data!$2:$2,Weekly!BM$9)))/SUM(OFFSET(Data!$A$1,MATCH(($BH101&amp;$BI101),Data!$B:$B,0)-1,MATCH(Weekly!BM$9,Data!$2:$2,0)-1,1,COUNTIF(Data!$2:$2,Weekly!BM$9)))</f>
        <v>0.3923588752951277</v>
      </c>
      <c r="BN103" s="145">
        <f ca="1">SUM(OFFSET(Data!$A$1,MATCH(($BH103&amp;$BI103),Data!$B:$B,0)-1,MATCH(Weekly!BN$9,Data!$2:$2,0)-1,1,COUNTIF(Data!$2:$2,Weekly!BN$9)))/SUM(OFFSET(Data!$A$1,MATCH(($BH101&amp;$BI101),Data!$B:$B,0)-1,MATCH(Weekly!BN$9,Data!$2:$2,0)-1,1,COUNTIF(Data!$2:$2,Weekly!BN$9)))</f>
        <v>0.39550610820244331</v>
      </c>
      <c r="BO103" s="145">
        <f ca="1">SUM(OFFSET(Data!$A$1,MATCH(($BH103&amp;$BI103),Data!$B:$B,0)-1,MATCH(Weekly!BO$9,Data!$2:$2,0)-1,1,COUNTIF(Data!$2:$2,Weekly!BO$9)))/SUM(OFFSET(Data!$A$1,MATCH(($BH101&amp;$BI101),Data!$B:$B,0)-1,MATCH(Weekly!BO$9,Data!$2:$2,0)-1,1,COUNTIF(Data!$2:$2,Weekly!BO$9)))</f>
        <v>0.41391304347826086</v>
      </c>
      <c r="BP103" s="145">
        <f ca="1">SUM(OFFSET(Data!$A$1,MATCH(($BH103&amp;$BI103),Data!$B:$B,0)-1,MATCH(Weekly!BP$9,Data!$2:$2,0)-1,1,COUNTIF(Data!$2:$2,Weekly!BP$9)))/SUM(OFFSET(Data!$A$1,MATCH(($BH101&amp;$BI101),Data!$B:$B,0)-1,MATCH(Weekly!BP$9,Data!$2:$2,0)-1,1,COUNTIF(Data!$2:$2,Weekly!BP$9)))</f>
        <v>0.40809405380963149</v>
      </c>
      <c r="BQ103" s="145">
        <f ca="1">SUM(OFFSET(Data!$A$1,MATCH(($BH103&amp;$BI103),Data!$B:$B,0)-1,MATCH(Weekly!BQ$9,Data!$2:$2,0)-1,1,COUNTIF(Data!$2:$2,Weekly!BQ$9)))/SUM(OFFSET(Data!$A$1,MATCH(($BH101&amp;$BI101),Data!$B:$B,0)-1,MATCH(Weekly!BQ$9,Data!$2:$2,0)-1,1,COUNTIF(Data!$2:$2,Weekly!BQ$9)))</f>
        <v>0.40333704115684094</v>
      </c>
      <c r="BR103" s="145">
        <f ca="1">SUM(OFFSET(Data!$A$1,MATCH(($BH103&amp;$BI103),Data!$B:$B,0)-1,MATCH(Weekly!BR$9,Data!$2:$2,0)-1,1,COUNTIF(Data!$2:$2,Weekly!BR$9)))/SUM(OFFSET(Data!$A$1,MATCH(($BH101&amp;$BI101),Data!$B:$B,0)-1,MATCH(Weekly!BR$9,Data!$2:$2,0)-1,1,COUNTIF(Data!$2:$2,Weekly!BR$9)))</f>
        <v>0.38253382533825336</v>
      </c>
      <c r="BS103" s="145">
        <f ca="1">SUM(OFFSET(Data!$A$1,MATCH(($BH103&amp;$BI103),Data!$B:$B,0)-1,MATCH(Weekly!BS$9,Data!$2:$2,0)-1,1,COUNTIF(Data!$2:$2,Weekly!BS$9)))/SUM(OFFSET(Data!$A$1,MATCH(($BH101&amp;$BI101),Data!$B:$B,0)-1,MATCH(Weekly!BS$9,Data!$2:$2,0)-1,1,COUNTIF(Data!$2:$2,Weekly!BS$9)))</f>
        <v>0.40790326063485211</v>
      </c>
      <c r="BT103" s="145">
        <f ca="1">SUM(OFFSET(Data!$A$1,MATCH(($BH103&amp;$BI103),Data!$B:$B,0)-1,MATCH(Weekly!BT$9,Data!$2:$2,0)-1,1,COUNTIF(Data!$2:$2,Weekly!BT$9)))/SUM(OFFSET(Data!$A$1,MATCH(($BH101&amp;$BI101),Data!$B:$B,0)-1,MATCH(Weekly!BT$9,Data!$2:$2,0)-1,1,COUNTIF(Data!$2:$2,Weekly!BT$9)))</f>
        <v>0.41306306306306306</v>
      </c>
      <c r="BU103" s="145">
        <f ca="1">SUM(OFFSET(Data!$A$1,MATCH(($BH103&amp;$BI103),Data!$B:$B,0)-1,MATCH(Weekly!BU$9,Data!$2:$2,0)-1,1,COUNTIF(Data!$2:$2,Weekly!BU$9)))/SUM(OFFSET(Data!$A$1,MATCH(($BH101&amp;$BI101),Data!$B:$B,0)-1,MATCH(Weekly!BU$9,Data!$2:$2,0)-1,1,COUNTIF(Data!$2:$2,Weekly!BU$9)))</f>
        <v>0.44113541181945093</v>
      </c>
      <c r="BV103" s="13"/>
      <c r="BW103" s="12">
        <f t="shared" ca="1" si="667"/>
        <v>0.39393249174878553</v>
      </c>
      <c r="BX103" s="12">
        <f t="shared" ca="1" si="668"/>
        <v>0.40879613084746808</v>
      </c>
      <c r="BY103" s="12">
        <f t="shared" ca="1" si="651"/>
        <v>1.4863639098682546E-2</v>
      </c>
      <c r="BZ103" s="12">
        <f t="shared" ca="1" si="652"/>
        <v>0.41994386017148</v>
      </c>
      <c r="CA103" s="12">
        <f t="shared" ca="1" si="669"/>
        <v>0.38278476242477361</v>
      </c>
      <c r="CB103" s="43"/>
      <c r="CC103" s="12">
        <f t="shared" ca="1" si="670"/>
        <v>1.4960627719934031E-2</v>
      </c>
      <c r="CD103" s="12">
        <f ca="1">SUMPRODUCT(BP103:BS103,BP$101:BS$101)/SUM(BP$101:BS$101)</f>
        <v>0.40044979845180362</v>
      </c>
      <c r="CE103" s="104"/>
      <c r="CF103" s="104"/>
      <c r="CG103" s="1"/>
      <c r="CH103" s="7" t="s">
        <v>88</v>
      </c>
      <c r="CI103" s="7" t="s">
        <v>4</v>
      </c>
      <c r="CJ103" s="145">
        <f ca="1">(SUM(OFFSET(Data!$A$1,MATCH(($CH103&amp;$CI103),Data!$B:$B,0)-1,MATCH(Weekly!CJ$9,Data!$2:$2,0)-1,1,COUNTIF(Data!$2:$2,Weekly!CJ$9))))/(SUM(OFFSET(Data!$A$1,MATCH(($CH101&amp;$CI101),Data!$B:$B,0)-1,MATCH(Weekly!CJ$9,Data!$2:$2,0)-1,1,COUNTIF(Data!$2:$2,Weekly!CJ$9))))</f>
        <v>0.2495164410058027</v>
      </c>
      <c r="CK103" s="145">
        <f ca="1">(SUM(OFFSET(Data!$A$1,MATCH(($CH103&amp;$CI103),Data!$B:$B,0)-1,MATCH(Weekly!CK$9,Data!$2:$2,0)-1,1,COUNTIF(Data!$2:$2,Weekly!CK$9))))/(SUM(OFFSET(Data!$A$1,MATCH(($CH101&amp;$CI101),Data!$B:$B,0)-1,MATCH(Weekly!CK$9,Data!$2:$2,0)-1,1,COUNTIF(Data!$2:$2,Weekly!CK$9))))</f>
        <v>0.23321708805579774</v>
      </c>
      <c r="CL103" s="145">
        <f ca="1">(SUM(OFFSET(Data!$A$1,MATCH(($CH103&amp;$CI103),Data!$B:$B,0)-1,MATCH(Weekly!CL$9,Data!$2:$2,0)-1,1,COUNTIF(Data!$2:$2,Weekly!CL$9))))/(SUM(OFFSET(Data!$A$1,MATCH(($CH101&amp;$CI101),Data!$B:$B,0)-1,MATCH(Weekly!CL$9,Data!$2:$2,0)-1,1,COUNTIF(Data!$2:$2,Weekly!CL$9))))</f>
        <v>0.23000660938532716</v>
      </c>
      <c r="CM103" s="145">
        <f ca="1">(SUM(OFFSET(Data!$A$1,MATCH(($CH103&amp;$CI103),Data!$B:$B,0)-1,MATCH(Weekly!CM$9,Data!$2:$2,0)-1,1,COUNTIF(Data!$2:$2,Weekly!CM$9))))/(SUM(OFFSET(Data!$A$1,MATCH(($CH101&amp;$CI101),Data!$B:$B,0)-1,MATCH(Weekly!CM$9,Data!$2:$2,0)-1,1,COUNTIF(Data!$2:$2,Weekly!CM$9))))</f>
        <v>0.25291181364392679</v>
      </c>
      <c r="CN103" s="145">
        <f ca="1">(SUM(OFFSET(Data!$A$1,MATCH(($CH103&amp;$CI103),Data!$B:$B,0)-1,MATCH(Weekly!CN$9,Data!$2:$2,0)-1,1,COUNTIF(Data!$2:$2,Weekly!CN$9))))/(SUM(OFFSET(Data!$A$1,MATCH(($CH101&amp;$CI101),Data!$B:$B,0)-1,MATCH(Weekly!CN$9,Data!$2:$2,0)-1,1,COUNTIF(Data!$2:$2,Weekly!CN$9))))</f>
        <v>0.22425350396099938</v>
      </c>
      <c r="CO103" s="145">
        <f ca="1">(SUM(OFFSET(Data!$A$1,MATCH(($CH103&amp;$CI103),Data!$B:$B,0)-1,MATCH(Weekly!CO$9,Data!$2:$2,0)-1,1,COUNTIF(Data!$2:$2,Weekly!CO$9))))/(SUM(OFFSET(Data!$A$1,MATCH(($CH101&amp;$CI101),Data!$B:$B,0)-1,MATCH(Weekly!CO$9,Data!$2:$2,0)-1,1,COUNTIF(Data!$2:$2,Weekly!CO$9))))</f>
        <v>0.24611559975139838</v>
      </c>
      <c r="CP103" s="145">
        <f ca="1">(SUM(OFFSET(Data!$A$1,MATCH(($CH103&amp;$CI103),Data!$B:$B,0)-1,MATCH(Weekly!CP$9,Data!$2:$2,0)-1,1,COUNTIF(Data!$2:$2,Weekly!CP$9))))/(SUM(OFFSET(Data!$A$1,MATCH(($CH101&amp;$CI101),Data!$B:$B,0)-1,MATCH(Weekly!CP$9,Data!$2:$2,0)-1,1,COUNTIF(Data!$2:$2,Weekly!CP$9))))</f>
        <v>0.23749999999999999</v>
      </c>
      <c r="CQ103" s="145">
        <f ca="1">(SUM(OFFSET(Data!$A$1,MATCH(($CH103&amp;$CI103),Data!$B:$B,0)-1,MATCH(Weekly!CQ$9,Data!$2:$2,0)-1,1,COUNTIF(Data!$2:$2,Weekly!CQ$9))))/(SUM(OFFSET(Data!$A$1,MATCH(($CH101&amp;$CI101),Data!$B:$B,0)-1,MATCH(Weekly!CQ$9,Data!$2:$2,0)-1,1,COUNTIF(Data!$2:$2,Weekly!CQ$9))))</f>
        <v>0.24938574938574939</v>
      </c>
      <c r="CR103" s="145">
        <f ca="1">(SUM(OFFSET(Data!$A$1,MATCH(($CH103&amp;$CI103),Data!$B:$B,0)-1,MATCH(Weekly!CR$9,Data!$2:$2,0)-1,1,COUNTIF(Data!$2:$2,Weekly!CR$9))))/(SUM(OFFSET(Data!$A$1,MATCH(($CH101&amp;$CI101),Data!$B:$B,0)-1,MATCH(Weekly!CR$9,Data!$2:$2,0)-1,1,COUNTIF(Data!$2:$2,Weekly!CR$9))))</f>
        <v>0.25888888888888889</v>
      </c>
      <c r="CS103" s="145">
        <f ca="1">(SUM(OFFSET(Data!$A$1,MATCH(($CH103&amp;$CI103),Data!$B:$B,0)-1,MATCH(Weekly!CS$9,Data!$2:$2,0)-1,1,COUNTIF(Data!$2:$2,Weekly!CS$9))))/(SUM(OFFSET(Data!$A$1,MATCH(($CH101&amp;$CI101),Data!$B:$B,0)-1,MATCH(Weekly!CS$9,Data!$2:$2,0)-1,1,COUNTIF(Data!$2:$2,Weekly!CS$9))))</f>
        <v>0.24107142857142858</v>
      </c>
      <c r="CT103" s="145">
        <f ca="1">(SUM(OFFSET(Data!$A$1,MATCH(($CH103&amp;$CI103),Data!$B:$B,0)-1,MATCH(Weekly!CT$9,Data!$2:$2,0)-1,1,COUNTIF(Data!$2:$2,Weekly!CT$9))))/(SUM(OFFSET(Data!$A$1,MATCH(($CH101&amp;$CI101),Data!$B:$B,0)-1,MATCH(Weekly!CT$9,Data!$2:$2,0)-1,1,COUNTIF(Data!$2:$2,Weekly!CT$9))))</f>
        <v>0.25219573400250939</v>
      </c>
      <c r="CU103" s="145">
        <f ca="1">(SUM(OFFSET(Data!$A$1,MATCH(($CH103&amp;$CI103),Data!$B:$B,0)-1,MATCH(Weekly!CU$9,Data!$2:$2,0)-1,1,COUNTIF(Data!$2:$2,Weekly!CU$9))))/(SUM(OFFSET(Data!$A$1,MATCH(($CH101&amp;$CI101),Data!$B:$B,0)-1,MATCH(Weekly!CU$9,Data!$2:$2,0)-1,1,COUNTIF(Data!$2:$2,Weekly!CU$9))))</f>
        <v>0.25063613231552162</v>
      </c>
      <c r="CW103" s="12">
        <f t="shared" ca="1" si="671"/>
        <v>0.23535854402789885</v>
      </c>
      <c r="CX103" s="12">
        <f t="shared" ca="1" si="672"/>
        <v>0.25085608750415606</v>
      </c>
      <c r="CY103" s="12">
        <f t="shared" ca="1" si="653"/>
        <v>1.5497543476257203E-2</v>
      </c>
      <c r="CZ103" s="12">
        <f t="shared" ca="1" si="654"/>
        <v>0.26247924511134896</v>
      </c>
      <c r="DA103" s="12">
        <f t="shared" ca="1" si="685"/>
        <v>0.22373538642070595</v>
      </c>
      <c r="DB103" s="43"/>
      <c r="DC103" s="12">
        <f t="shared" ca="1" si="673"/>
        <v>1.0118532951899821E-2</v>
      </c>
      <c r="DD103" s="12">
        <f ca="1">SUMPRODUCT(CP103:CS103,CP$101:CS$101)/SUM(CP$101:CS$101)</f>
        <v>0.24664586689870691</v>
      </c>
      <c r="DE103" s="1"/>
    </row>
    <row r="104" spans="4:109" x14ac:dyDescent="0.35">
      <c r="D104" s="59" t="s">
        <v>479</v>
      </c>
      <c r="E104" s="53" t="str">
        <f ca="1">VLOOKUP($D104,'Metric Nature'!$C:$D,2,0)&amp;IF(($F104&lt;(BA104)),"Below",IF(($F104&gt;(AZ104)),"Above","Within"))</f>
        <v>NegativeWithin</v>
      </c>
      <c r="F104" s="55">
        <f t="shared" ca="1" si="639"/>
        <v>0.17235664567451112</v>
      </c>
      <c r="G104" s="55">
        <f t="shared" ca="1" si="640"/>
        <v>0.17223894786880051</v>
      </c>
      <c r="H104" s="55">
        <f t="shared" ca="1" si="674"/>
        <v>6.8334025008247952E-4</v>
      </c>
      <c r="I104" s="55">
        <f t="shared" ca="1" si="675"/>
        <v>0.1651557683798888</v>
      </c>
      <c r="J104" s="55">
        <f t="shared" ca="1" si="676"/>
        <v>4.3600519468741605E-2</v>
      </c>
      <c r="K104" s="48">
        <f t="shared" ca="1" si="641"/>
        <v>8.1254633153068391E-3</v>
      </c>
      <c r="L104" s="56"/>
      <c r="M104" s="53" t="str">
        <f ca="1">VLOOKUP($D104,'Metric Nature'!$C:$D,2,0)&amp;IF(($N104&lt;(CA104)),"Below",IF(($N104&gt;(BZ104)),"Above","Within"))</f>
        <v>NegativeWithin</v>
      </c>
      <c r="N104" s="55">
        <f t="shared" ca="1" si="642"/>
        <v>0.17454954954954954</v>
      </c>
      <c r="O104" s="55">
        <f t="shared" ca="1" si="643"/>
        <v>0.18073850140358455</v>
      </c>
      <c r="P104" s="55">
        <f t="shared" ca="1" si="677"/>
        <v>-3.4242575909242672E-2</v>
      </c>
      <c r="Q104" s="55">
        <f t="shared" ca="1" si="678"/>
        <v>0.17218883437846352</v>
      </c>
      <c r="R104" s="48">
        <f t="shared" ca="1" si="679"/>
        <v>1.3710036307564932E-2</v>
      </c>
      <c r="S104" s="48">
        <f t="shared" ca="1" si="644"/>
        <v>8.7419466876313221E-3</v>
      </c>
      <c r="T104" s="56"/>
      <c r="U104" s="53" t="str">
        <f ca="1">VLOOKUP($D104,'Metric Nature'!$C:$D,2,0)&amp;IF(($V104&lt;(DA104)),"Below",IF(($V104&gt;(CZ104)),"Above","Within"))</f>
        <v>NegativeWithin</v>
      </c>
      <c r="V104" s="55">
        <f t="shared" ca="1" si="645"/>
        <v>0.16624843161856964</v>
      </c>
      <c r="W104" s="55">
        <f t="shared" ca="1" si="646"/>
        <v>0.14880952380952381</v>
      </c>
      <c r="X104" s="78">
        <f t="shared" ca="1" si="680"/>
        <v>0.11718946047678801</v>
      </c>
      <c r="Y104" s="55">
        <f t="shared" ca="1" si="681"/>
        <v>0.14576927000393947</v>
      </c>
      <c r="Z104" s="78">
        <f t="shared" ca="1" si="682"/>
        <v>0.14049025294615744</v>
      </c>
      <c r="AA104" s="48">
        <f t="shared" ca="1" si="647"/>
        <v>1.2966105500563681E-2</v>
      </c>
      <c r="AB104" s="56"/>
      <c r="AC104" s="46" t="s">
        <v>615</v>
      </c>
      <c r="AI104" s="7" t="s">
        <v>92</v>
      </c>
      <c r="AJ104" s="145">
        <f ca="1">(SUM(OFFSET(Data!$A$1,MATCH(($AI104),Data!$C:$C,0)-1,MATCH(Weekly!AJ$9,Data!$2:$2,0)-1,2,COUNTIF(Data!$2:$2,Weekly!AJ$9))))/(SUM(OFFSET(Data!$A$1,MATCH(($AI101),Data!$C:$C,0)-1,MATCH(Weekly!AJ$9,Data!$2:$2,0)-1,2,COUNTIF(Data!$2:$2,Weekly!AJ$9))))</f>
        <v>0.18322667564836645</v>
      </c>
      <c r="AK104" s="145">
        <f ca="1">(SUM(OFFSET(Data!$A$1,MATCH(($AI104),Data!$C:$C,0)-1,MATCH(Weekly!AK$9,Data!$2:$2,0)-1,2,COUNTIF(Data!$2:$2,Weekly!AK$9))))/(SUM(OFFSET(Data!$A$1,MATCH(($AI101),Data!$C:$C,0)-1,MATCH(Weekly!AK$9,Data!$2:$2,0)-1,2,COUNTIF(Data!$2:$2,Weekly!AK$9))))</f>
        <v>0.18389636779273558</v>
      </c>
      <c r="AL104" s="145">
        <f ca="1">(SUM(OFFSET(Data!$A$1,MATCH(($AI104),Data!$C:$C,0)-1,MATCH(Weekly!AL$9,Data!$2:$2,0)-1,2,COUNTIF(Data!$2:$2,Weekly!AL$9))))/(SUM(OFFSET(Data!$A$1,MATCH(($AI101),Data!$C:$C,0)-1,MATCH(Weekly!AL$9,Data!$2:$2,0)-1,2,COUNTIF(Data!$2:$2,Weekly!AL$9))))</f>
        <v>0.16261158760721162</v>
      </c>
      <c r="AM104" s="145">
        <f ca="1">(SUM(OFFSET(Data!$A$1,MATCH(($AI104),Data!$C:$C,0)-1,MATCH(Weekly!AM$9,Data!$2:$2,0)-1,2,COUNTIF(Data!$2:$2,Weekly!AM$9))))/(SUM(OFFSET(Data!$A$1,MATCH(($AI101),Data!$C:$C,0)-1,MATCH(Weekly!AM$9,Data!$2:$2,0)-1,2,COUNTIF(Data!$2:$2,Weekly!AM$9))))</f>
        <v>0.16357164964407303</v>
      </c>
      <c r="AN104" s="145">
        <f ca="1">(SUM(OFFSET(Data!$A$1,MATCH(($AI104),Data!$C:$C,0)-1,MATCH(Weekly!AN$9,Data!$2:$2,0)-1,2,COUNTIF(Data!$2:$2,Weekly!AN$9))))/(SUM(OFFSET(Data!$A$1,MATCH(($AI101),Data!$C:$C,0)-1,MATCH(Weekly!AN$9,Data!$2:$2,0)-1,2,COUNTIF(Data!$2:$2,Weekly!AN$9))))</f>
        <v>0.1632128514056225</v>
      </c>
      <c r="AO104" s="145">
        <f ca="1">(SUM(OFFSET(Data!$A$1,MATCH(($AI104),Data!$C:$C,0)-1,MATCH(Weekly!AO$9,Data!$2:$2,0)-1,2,COUNTIF(Data!$2:$2,Weekly!AO$9))))/(SUM(OFFSET(Data!$A$1,MATCH(($AI101),Data!$C:$C,0)-1,MATCH(Weekly!AO$9,Data!$2:$2,0)-1,2,COUNTIF(Data!$2:$2,Weekly!AO$9))))</f>
        <v>0.16556611370591076</v>
      </c>
      <c r="AP104" s="145">
        <f ca="1">(SUM(OFFSET(Data!$A$1,MATCH(($AI104),Data!$C:$C,0)-1,MATCH(Weekly!AP$9,Data!$2:$2,0)-1,2,COUNTIF(Data!$2:$2,Weekly!AP$9))))/(SUM(OFFSET(Data!$A$1,MATCH(($AI101),Data!$C:$C,0)-1,MATCH(Weekly!AP$9,Data!$2:$2,0)-1,2,COUNTIF(Data!$2:$2,Weekly!AP$9))))</f>
        <v>0.16453594554208867</v>
      </c>
      <c r="AQ104" s="145">
        <f ca="1">(SUM(OFFSET(Data!$A$1,MATCH(($AI104),Data!$C:$C,0)-1,MATCH(Weekly!AQ$9,Data!$2:$2,0)-1,2,COUNTIF(Data!$2:$2,Weekly!AQ$9))))/(SUM(OFFSET(Data!$A$1,MATCH(($AI101),Data!$C:$C,0)-1,MATCH(Weekly!AQ$9,Data!$2:$2,0)-1,2,COUNTIF(Data!$2:$2,Weekly!AQ$9))))</f>
        <v>0.16299199738690184</v>
      </c>
      <c r="AR104" s="145">
        <f ca="1">(SUM(OFFSET(Data!$A$1,MATCH(($AI104),Data!$C:$C,0)-1,MATCH(Weekly!AR$9,Data!$2:$2,0)-1,2,COUNTIF(Data!$2:$2,Weekly!AR$9))))/(SUM(OFFSET(Data!$A$1,MATCH(($AI101),Data!$C:$C,0)-1,MATCH(Weekly!AR$9,Data!$2:$2,0)-1,2,COUNTIF(Data!$2:$2,Weekly!AR$9))))</f>
        <v>0.16082659478885894</v>
      </c>
      <c r="AS104" s="145">
        <f ca="1">(SUM(OFFSET(Data!$A$1,MATCH(($AI104),Data!$C:$C,0)-1,MATCH(Weekly!AS$9,Data!$2:$2,0)-1,2,COUNTIF(Data!$2:$2,Weekly!AS$9))))/(SUM(OFFSET(Data!$A$1,MATCH(($AI101),Data!$C:$C,0)-1,MATCH(Weekly!AS$9,Data!$2:$2,0)-1,2,COUNTIF(Data!$2:$2,Weekly!AS$9))))</f>
        <v>0.17223894786880051</v>
      </c>
      <c r="AT104" s="145">
        <f ca="1">(SUM(OFFSET(Data!$A$1,MATCH(($AI104),Data!$C:$C,0)-1,MATCH(Weekly!AT$9,Data!$2:$2,0)-1,2,COUNTIF(Data!$2:$2,Weekly!AT$9))))/(SUM(OFFSET(Data!$A$1,MATCH(($AI101),Data!$C:$C,0)-1,MATCH(Weekly!AT$9,Data!$2:$2,0)-1,2,COUNTIF(Data!$2:$2,Weekly!AT$9))))</f>
        <v>0.17235664567451112</v>
      </c>
      <c r="AU104" s="145">
        <f ca="1">(SUM(OFFSET(Data!$A$1,MATCH(($AI104),Data!$C:$C,0)-1,MATCH(Weekly!AU$9,Data!$2:$2,0)-1,2,COUNTIF(Data!$2:$2,Weekly!AU$9))))/(SUM(OFFSET(Data!$A$1,MATCH(($AI101),Data!$C:$C,0)-1,MATCH(Weekly!AU$9,Data!$2:$2,0)-1,2,COUNTIF(Data!$2:$2,Weekly!AU$9))))</f>
        <v>0.17955706984667802</v>
      </c>
      <c r="AV104" s="14"/>
      <c r="AW104" s="12">
        <f t="shared" ca="1" si="664"/>
        <v>0.16310242439626216</v>
      </c>
      <c r="AX104" s="12">
        <f t="shared" ca="1" si="665"/>
        <v>0.1722977967716558</v>
      </c>
      <c r="AY104" s="12">
        <f t="shared" ca="1" si="648"/>
        <v>9.1953723753936401E-3</v>
      </c>
      <c r="AZ104" s="12">
        <f t="shared" ca="1" si="683"/>
        <v>0.17919432605320101</v>
      </c>
      <c r="BA104" s="12">
        <f t="shared" ca="1" si="684"/>
        <v>0.15620589511471694</v>
      </c>
      <c r="BB104" s="14"/>
      <c r="BC104" s="12">
        <f t="shared" ca="1" si="666"/>
        <v>8.1254633153068391E-3</v>
      </c>
      <c r="BD104" s="12">
        <f ca="1">SUMPRODUCT(AP104:AS104,AP$101:AS$101)/SUM(AP$101:AS$101)</f>
        <v>0.1651557683798888</v>
      </c>
      <c r="BE104" s="104"/>
      <c r="BF104" s="104"/>
      <c r="BG104" s="1"/>
      <c r="BH104" s="7" t="s">
        <v>92</v>
      </c>
      <c r="BI104" s="7" t="s">
        <v>3</v>
      </c>
      <c r="BJ104" s="145">
        <f ca="1">SUM(OFFSET(Data!$A$1,MATCH(($BH104&amp;$BI104),Data!$B:$B,0)-1,MATCH(Weekly!BJ$9,Data!$2:$2,0)-1,1,COUNTIF(Data!$2:$2,Weekly!BJ$9)))/SUM(OFFSET(Data!$A$1,MATCH(($BH101&amp;$BI101),Data!$B:$B,0)-1,MATCH(Weekly!BJ$9,Data!$2:$2,0)-1,1,COUNTIF(Data!$2:$2,Weekly!BJ$9)))</f>
        <v>0.18577615682698884</v>
      </c>
      <c r="BK104" s="145">
        <f ca="1">SUM(OFFSET(Data!$A$1,MATCH(($BH104&amp;$BI104),Data!$B:$B,0)-1,MATCH(Weekly!BK$9,Data!$2:$2,0)-1,1,COUNTIF(Data!$2:$2,Weekly!BK$9)))/SUM(OFFSET(Data!$A$1,MATCH(($BH101&amp;$BI101),Data!$B:$B,0)-1,MATCH(Weekly!BK$9,Data!$2:$2,0)-1,1,COUNTIF(Data!$2:$2,Weekly!BK$9)))</f>
        <v>0.1863799283154122</v>
      </c>
      <c r="BL104" s="145">
        <f ca="1">SUM(OFFSET(Data!$A$1,MATCH(($BH104&amp;$BI104),Data!$B:$B,0)-1,MATCH(Weekly!BL$9,Data!$2:$2,0)-1,1,COUNTIF(Data!$2:$2,Weekly!BL$9)))/SUM(OFFSET(Data!$A$1,MATCH(($BH101&amp;$BI101),Data!$B:$B,0)-1,MATCH(Weekly!BL$9,Data!$2:$2,0)-1,1,COUNTIF(Data!$2:$2,Weekly!BL$9)))</f>
        <v>0.16142857142857142</v>
      </c>
      <c r="BM104" s="145">
        <f ca="1">SUM(OFFSET(Data!$A$1,MATCH(($BH104&amp;$BI104),Data!$B:$B,0)-1,MATCH(Weekly!BM$9,Data!$2:$2,0)-1,1,COUNTIF(Data!$2:$2,Weekly!BM$9)))/SUM(OFFSET(Data!$A$1,MATCH(($BH101&amp;$BI101),Data!$B:$B,0)-1,MATCH(Weekly!BM$9,Data!$2:$2,0)-1,1,COUNTIF(Data!$2:$2,Weekly!BM$9)))</f>
        <v>0.16634470916505689</v>
      </c>
      <c r="BN104" s="145">
        <f ca="1">SUM(OFFSET(Data!$A$1,MATCH(($BH104&amp;$BI104),Data!$B:$B,0)-1,MATCH(Weekly!BN$9,Data!$2:$2,0)-1,1,COUNTIF(Data!$2:$2,Weekly!BN$9)))/SUM(OFFSET(Data!$A$1,MATCH(($BH101&amp;$BI101),Data!$B:$B,0)-1,MATCH(Weekly!BN$9,Data!$2:$2,0)-1,1,COUNTIF(Data!$2:$2,Weekly!BN$9)))</f>
        <v>0.16863001745200698</v>
      </c>
      <c r="BO104" s="145">
        <f ca="1">SUM(OFFSET(Data!$A$1,MATCH(($BH104&amp;$BI104),Data!$B:$B,0)-1,MATCH(Weekly!BO$9,Data!$2:$2,0)-1,1,COUNTIF(Data!$2:$2,Weekly!BO$9)))/SUM(OFFSET(Data!$A$1,MATCH(($BH101&amp;$BI101),Data!$B:$B,0)-1,MATCH(Weekly!BO$9,Data!$2:$2,0)-1,1,COUNTIF(Data!$2:$2,Weekly!BO$9)))</f>
        <v>0.17478260869565218</v>
      </c>
      <c r="BP104" s="145">
        <f ca="1">SUM(OFFSET(Data!$A$1,MATCH(($BH104&amp;$BI104),Data!$B:$B,0)-1,MATCH(Weekly!BP$9,Data!$2:$2,0)-1,1,COUNTIF(Data!$2:$2,Weekly!BP$9)))/SUM(OFFSET(Data!$A$1,MATCH(($BH101&amp;$BI101),Data!$B:$B,0)-1,MATCH(Weekly!BP$9,Data!$2:$2,0)-1,1,COUNTIF(Data!$2:$2,Weekly!BP$9)))</f>
        <v>0.17160298439972868</v>
      </c>
      <c r="BQ104" s="145">
        <f ca="1">SUM(OFFSET(Data!$A$1,MATCH(($BH104&amp;$BI104),Data!$B:$B,0)-1,MATCH(Weekly!BQ$9,Data!$2:$2,0)-1,1,COUNTIF(Data!$2:$2,Weekly!BQ$9)))/SUM(OFFSET(Data!$A$1,MATCH(($BH101&amp;$BI101),Data!$B:$B,0)-1,MATCH(Weekly!BQ$9,Data!$2:$2,0)-1,1,COUNTIF(Data!$2:$2,Weekly!BQ$9)))</f>
        <v>0.17285873192436041</v>
      </c>
      <c r="BR104" s="145">
        <f ca="1">SUM(OFFSET(Data!$A$1,MATCH(($BH104&amp;$BI104),Data!$B:$B,0)-1,MATCH(Weekly!BR$9,Data!$2:$2,0)-1,1,COUNTIF(Data!$2:$2,Weekly!BR$9)))/SUM(OFFSET(Data!$A$1,MATCH(($BH101&amp;$BI101),Data!$B:$B,0)-1,MATCH(Weekly!BR$9,Data!$2:$2,0)-1,1,COUNTIF(Data!$2:$2,Weekly!BR$9)))</f>
        <v>0.16359163591635917</v>
      </c>
      <c r="BS104" s="145">
        <f ca="1">SUM(OFFSET(Data!$A$1,MATCH(($BH104&amp;$BI104),Data!$B:$B,0)-1,MATCH(Weekly!BS$9,Data!$2:$2,0)-1,1,COUNTIF(Data!$2:$2,Weekly!BS$9)))/SUM(OFFSET(Data!$A$1,MATCH(($BH101&amp;$BI101),Data!$B:$B,0)-1,MATCH(Weekly!BS$9,Data!$2:$2,0)-1,1,COUNTIF(Data!$2:$2,Weekly!BS$9)))</f>
        <v>0.18073850140358455</v>
      </c>
      <c r="BT104" s="145">
        <f ca="1">SUM(OFFSET(Data!$A$1,MATCH(($BH104&amp;$BI104),Data!$B:$B,0)-1,MATCH(Weekly!BT$9,Data!$2:$2,0)-1,1,COUNTIF(Data!$2:$2,Weekly!BT$9)))/SUM(OFFSET(Data!$A$1,MATCH(($BH101&amp;$BI101),Data!$B:$B,0)-1,MATCH(Weekly!BT$9,Data!$2:$2,0)-1,1,COUNTIF(Data!$2:$2,Weekly!BT$9)))</f>
        <v>0.17454954954954954</v>
      </c>
      <c r="BU104" s="145">
        <f ca="1">SUM(OFFSET(Data!$A$1,MATCH(($BH104&amp;$BI104),Data!$B:$B,0)-1,MATCH(Weekly!BU$9,Data!$2:$2,0)-1,1,COUNTIF(Data!$2:$2,Weekly!BU$9)))/SUM(OFFSET(Data!$A$1,MATCH(($BH101&amp;$BI101),Data!$B:$B,0)-1,MATCH(Weekly!BU$9,Data!$2:$2,0)-1,1,COUNTIF(Data!$2:$2,Weekly!BU$9)))</f>
        <v>0.18892508143322476</v>
      </c>
      <c r="BV104" s="13"/>
      <c r="BW104" s="12">
        <f t="shared" ca="1" si="667"/>
        <v>0.16748736330853192</v>
      </c>
      <c r="BX104" s="12">
        <f t="shared" ca="1" si="668"/>
        <v>0.17776055504961835</v>
      </c>
      <c r="BY104" s="12">
        <f t="shared" ca="1" si="651"/>
        <v>1.0273191741086429E-2</v>
      </c>
      <c r="BZ104" s="12">
        <f t="shared" ca="1" si="652"/>
        <v>0.18546544885543317</v>
      </c>
      <c r="CA104" s="12">
        <f t="shared" ca="1" si="669"/>
        <v>0.1597824695027171</v>
      </c>
      <c r="CB104" s="43"/>
      <c r="CC104" s="12">
        <f t="shared" ca="1" si="670"/>
        <v>8.7419466876313221E-3</v>
      </c>
      <c r="CD104" s="12">
        <f ca="1">SUMPRODUCT(BP104:BS104,BP$101:BS$101)/SUM(BP$101:BS$101)</f>
        <v>0.17218883437846352</v>
      </c>
      <c r="CE104" s="104"/>
      <c r="CF104" s="104"/>
      <c r="CG104" s="1"/>
      <c r="CH104" s="7" t="s">
        <v>92</v>
      </c>
      <c r="CI104" s="7" t="s">
        <v>4</v>
      </c>
      <c r="CJ104" s="145">
        <f ca="1">(SUM(OFFSET(Data!$A$1,MATCH(($CH104&amp;$CI104),Data!$B:$B,0)-1,MATCH(Weekly!CJ$9,Data!$2:$2,0)-1,1,COUNTIF(Data!$2:$2,Weekly!CJ$9))))/(SUM(OFFSET(Data!$A$1,MATCH(($CH101&amp;$CI101),Data!$B:$B,0)-1,MATCH(Weekly!CJ$9,Data!$2:$2,0)-1,1,COUNTIF(Data!$2:$2,Weekly!CJ$9))))</f>
        <v>0.1760154738878143</v>
      </c>
      <c r="CK104" s="145">
        <f ca="1">(SUM(OFFSET(Data!$A$1,MATCH(($CH104&amp;$CI104),Data!$B:$B,0)-1,MATCH(Weekly!CK$9,Data!$2:$2,0)-1,1,COUNTIF(Data!$2:$2,Weekly!CK$9))))/(SUM(OFFSET(Data!$A$1,MATCH(($CH101&amp;$CI101),Data!$B:$B,0)-1,MATCH(Weekly!CK$9,Data!$2:$2,0)-1,1,COUNTIF(Data!$2:$2,Weekly!CK$9))))</f>
        <v>0.17785527462946818</v>
      </c>
      <c r="CL104" s="145">
        <f ca="1">(SUM(OFFSET(Data!$A$1,MATCH(($CH104&amp;$CI104),Data!$B:$B,0)-1,MATCH(Weekly!CL$9,Data!$2:$2,0)-1,1,COUNTIF(Data!$2:$2,Weekly!CL$9))))/(SUM(OFFSET(Data!$A$1,MATCH(($CH101&amp;$CI101),Data!$B:$B,0)-1,MATCH(Weekly!CL$9,Data!$2:$2,0)-1,1,COUNTIF(Data!$2:$2,Weekly!CL$9))))</f>
        <v>0.16589557171183081</v>
      </c>
      <c r="CM104" s="145">
        <f ca="1">(SUM(OFFSET(Data!$A$1,MATCH(($CH104&amp;$CI104),Data!$B:$B,0)-1,MATCH(Weekly!CM$9,Data!$2:$2,0)-1,1,COUNTIF(Data!$2:$2,Weekly!CM$9))))/(SUM(OFFSET(Data!$A$1,MATCH(($CH101&amp;$CI101),Data!$B:$B,0)-1,MATCH(Weekly!CM$9,Data!$2:$2,0)-1,1,COUNTIF(Data!$2:$2,Weekly!CM$9))))</f>
        <v>0.15640599001663893</v>
      </c>
      <c r="CN104" s="145">
        <f ca="1">(SUM(OFFSET(Data!$A$1,MATCH(($CH104&amp;$CI104),Data!$B:$B,0)-1,MATCH(Weekly!CN$9,Data!$2:$2,0)-1,1,COUNTIF(Data!$2:$2,Weekly!CN$9))))/(SUM(OFFSET(Data!$A$1,MATCH(($CH101&amp;$CI101),Data!$B:$B,0)-1,MATCH(Weekly!CN$9,Data!$2:$2,0)-1,1,COUNTIF(Data!$2:$2,Weekly!CN$9))))</f>
        <v>0.14808043875685559</v>
      </c>
      <c r="CO104" s="145">
        <f ca="1">(SUM(OFFSET(Data!$A$1,MATCH(($CH104&amp;$CI104),Data!$B:$B,0)-1,MATCH(Weekly!CO$9,Data!$2:$2,0)-1,1,COUNTIF(Data!$2:$2,Weekly!CO$9))))/(SUM(OFFSET(Data!$A$1,MATCH(($CH101&amp;$CI101),Data!$B:$B,0)-1,MATCH(Weekly!CO$9,Data!$2:$2,0)-1,1,COUNTIF(Data!$2:$2,Weekly!CO$9))))</f>
        <v>0.13921690490988192</v>
      </c>
      <c r="CP104" s="145">
        <f ca="1">(SUM(OFFSET(Data!$A$1,MATCH(($CH104&amp;$CI104),Data!$B:$B,0)-1,MATCH(Weekly!CP$9,Data!$2:$2,0)-1,1,COUNTIF(Data!$2:$2,Weekly!CP$9))))/(SUM(OFFSET(Data!$A$1,MATCH(($CH101&amp;$CI101),Data!$B:$B,0)-1,MATCH(Weekly!CP$9,Data!$2:$2,0)-1,1,COUNTIF(Data!$2:$2,Weekly!CP$9))))</f>
        <v>0.14499999999999999</v>
      </c>
      <c r="CQ104" s="145">
        <f ca="1">(SUM(OFFSET(Data!$A$1,MATCH(($CH104&amp;$CI104),Data!$B:$B,0)-1,MATCH(Weekly!CQ$9,Data!$2:$2,0)-1,1,COUNTIF(Data!$2:$2,Weekly!CQ$9))))/(SUM(OFFSET(Data!$A$1,MATCH(($CH101&amp;$CI101),Data!$B:$B,0)-1,MATCH(Weekly!CQ$9,Data!$2:$2,0)-1,1,COUNTIF(Data!$2:$2,Weekly!CQ$9))))</f>
        <v>0.13574938574938575</v>
      </c>
      <c r="CR104" s="145">
        <f ca="1">(SUM(OFFSET(Data!$A$1,MATCH(($CH104&amp;$CI104),Data!$B:$B,0)-1,MATCH(Weekly!CR$9,Data!$2:$2,0)-1,1,COUNTIF(Data!$2:$2,Weekly!CR$9))))/(SUM(OFFSET(Data!$A$1,MATCH(($CH101&amp;$CI101),Data!$B:$B,0)-1,MATCH(Weekly!CR$9,Data!$2:$2,0)-1,1,COUNTIF(Data!$2:$2,Weekly!CR$9))))</f>
        <v>0.15333333333333332</v>
      </c>
      <c r="CS104" s="145">
        <f ca="1">(SUM(OFFSET(Data!$A$1,MATCH(($CH104&amp;$CI104),Data!$B:$B,0)-1,MATCH(Weekly!CS$9,Data!$2:$2,0)-1,1,COUNTIF(Data!$2:$2,Weekly!CS$9))))/(SUM(OFFSET(Data!$A$1,MATCH(($CH101&amp;$CI101),Data!$B:$B,0)-1,MATCH(Weekly!CS$9,Data!$2:$2,0)-1,1,COUNTIF(Data!$2:$2,Weekly!CS$9))))</f>
        <v>0.14880952380952381</v>
      </c>
      <c r="CT104" s="145">
        <f ca="1">(SUM(OFFSET(Data!$A$1,MATCH(($CH104&amp;$CI104),Data!$B:$B,0)-1,MATCH(Weekly!CT$9,Data!$2:$2,0)-1,1,COUNTIF(Data!$2:$2,Weekly!CT$9))))/(SUM(OFFSET(Data!$A$1,MATCH(($CH101&amp;$CI101),Data!$B:$B,0)-1,MATCH(Weekly!CT$9,Data!$2:$2,0)-1,1,COUNTIF(Data!$2:$2,Weekly!CT$9))))</f>
        <v>0.16624843161856964</v>
      </c>
      <c r="CU104" s="145">
        <f ca="1">(SUM(OFFSET(Data!$A$1,MATCH(($CH104&amp;$CI104),Data!$B:$B,0)-1,MATCH(Weekly!CU$9,Data!$2:$2,0)-1,1,COUNTIF(Data!$2:$2,Weekly!CU$9))))/(SUM(OFFSET(Data!$A$1,MATCH(($CH101&amp;$CI101),Data!$B:$B,0)-1,MATCH(Weekly!CU$9,Data!$2:$2,0)-1,1,COUNTIF(Data!$2:$2,Weekly!CU$9))))</f>
        <v>0.15394402035623408</v>
      </c>
      <c r="CW104" s="12">
        <f t="shared" ca="1" si="671"/>
        <v>0.14654021937842779</v>
      </c>
      <c r="CX104" s="12">
        <f t="shared" ca="1" si="672"/>
        <v>0.16607200166520023</v>
      </c>
      <c r="CY104" s="12">
        <f t="shared" ca="1" si="653"/>
        <v>1.9531782286772437E-2</v>
      </c>
      <c r="CZ104" s="12">
        <f t="shared" ca="1" si="654"/>
        <v>0.18072083838027955</v>
      </c>
      <c r="DA104" s="12">
        <f t="shared" ca="1" si="685"/>
        <v>0.13189138266334846</v>
      </c>
      <c r="DB104" s="43"/>
      <c r="DC104" s="12">
        <f t="shared" ca="1" si="673"/>
        <v>1.2966105500563681E-2</v>
      </c>
      <c r="DD104" s="12">
        <f ca="1">SUMPRODUCT(CP104:CS104,CP$101:CS$101)/SUM(CP$101:CS$101)</f>
        <v>0.14576927000393947</v>
      </c>
      <c r="DE104" s="1"/>
    </row>
    <row r="105" spans="4:109" x14ac:dyDescent="0.35">
      <c r="D105" s="59" t="s">
        <v>585</v>
      </c>
      <c r="E105" s="53" t="str">
        <f ca="1">VLOOKUP($D105,'Metric Nature'!$C:$D,2,0)&amp;IF(($F105&lt;(BA105)),"Below",IF(($F105&gt;(AZ105)),"Above","Within"))</f>
        <v>NegativeWithin</v>
      </c>
      <c r="F105" s="55">
        <f t="shared" ca="1" si="639"/>
        <v>1.8154311649016642E-2</v>
      </c>
      <c r="G105" s="55">
        <f t="shared" ca="1" si="640"/>
        <v>1.4936301068970566E-2</v>
      </c>
      <c r="H105" s="55">
        <f t="shared" ref="H105:H107" ca="1" si="686">IFERROR(((F105-G105)/G105),0)</f>
        <v>0.21544896324641816</v>
      </c>
      <c r="I105" s="55">
        <f t="shared" ref="I105:I107" ca="1" si="687">BD105</f>
        <v>1.6869590729059705E-2</v>
      </c>
      <c r="J105" s="55">
        <f t="shared" ref="J105:J107" ca="1" si="688">IFERROR(((F105-I105)/I105),0)</f>
        <v>7.6156021837795101E-2</v>
      </c>
      <c r="K105" s="48">
        <f t="shared" ca="1" si="641"/>
        <v>1.0683032356910859E-2</v>
      </c>
      <c r="L105" s="56"/>
      <c r="M105" s="53" t="str">
        <f ca="1">VLOOKUP($D105,'Metric Nature'!$C:$D,2,0)&amp;IF(($N105&lt;(CA105)),"Below",IF(($N105&gt;(BZ105)),"Above","Within"))</f>
        <v>NegativeWithin</v>
      </c>
      <c r="N105" s="55">
        <f t="shared" ca="1" si="642"/>
        <v>0</v>
      </c>
      <c r="O105" s="55">
        <f t="shared" ca="1" si="643"/>
        <v>0</v>
      </c>
      <c r="P105" s="55">
        <f t="shared" ca="1" si="677"/>
        <v>0</v>
      </c>
      <c r="Q105" s="55">
        <f t="shared" ca="1" si="678"/>
        <v>0</v>
      </c>
      <c r="R105" s="48">
        <f t="shared" ca="1" si="679"/>
        <v>0</v>
      </c>
      <c r="S105" s="48">
        <f t="shared" ca="1" si="644"/>
        <v>0</v>
      </c>
      <c r="T105" s="56"/>
      <c r="U105" s="53" t="str">
        <f ca="1">VLOOKUP($D105,'Metric Nature'!$C:$D,2,0)&amp;IF(($V105&lt;(DA105)),"Below",IF(($V105&gt;(CZ105)),"Above","Within"))</f>
        <v>NegativeWithin</v>
      </c>
      <c r="V105" s="55">
        <f t="shared" ca="1" si="645"/>
        <v>6.9164265129683003E-2</v>
      </c>
      <c r="W105" s="55">
        <f t="shared" ca="1" si="646"/>
        <v>5.6509695290858725E-2</v>
      </c>
      <c r="X105" s="78">
        <f t="shared" ca="1" si="680"/>
        <v>0.2239362603831159</v>
      </c>
      <c r="Y105" s="55">
        <f t="shared" ca="1" si="681"/>
        <v>6.350959547148971E-2</v>
      </c>
      <c r="Z105" s="78">
        <f t="shared" ca="1" si="682"/>
        <v>8.9036461596291347E-2</v>
      </c>
      <c r="AA105" s="48">
        <f t="shared" ca="1" si="647"/>
        <v>3.9905421084740864E-2</v>
      </c>
      <c r="AB105" s="56"/>
      <c r="AC105" s="46" t="s">
        <v>586</v>
      </c>
      <c r="AI105" s="7" t="s">
        <v>89</v>
      </c>
      <c r="AJ105" s="145">
        <f ca="1">(SUM(OFFSET(Data!$A$1,MATCH(($AI105),Data!$C:$C,0)-1,MATCH(Weekly!AJ$9,Data!$2:$2,0)-1,2,COUNTIF(Data!$2:$2,Weekly!AJ$9))))/AJ$100</f>
        <v>4.336379123431934E-2</v>
      </c>
      <c r="AK105" s="145">
        <f ca="1">(SUM(OFFSET(Data!$A$1,MATCH(($AI105),Data!$C:$C,0)-1,MATCH(Weekly!AK$9,Data!$2:$2,0)-1,2,COUNTIF(Data!$2:$2,Weekly!AK$9))))/AK$100</f>
        <v>2.6109660574412531E-2</v>
      </c>
      <c r="AL105" s="145">
        <f ca="1">(SUM(OFFSET(Data!$A$1,MATCH(($AI105),Data!$C:$C,0)-1,MATCH(Weekly!AL$9,Data!$2:$2,0)-1,2,COUNTIF(Data!$2:$2,Weekly!AL$9))))/AL$100</f>
        <v>4.2594385285575992E-2</v>
      </c>
      <c r="AM105" s="145">
        <f ca="1">(SUM(OFFSET(Data!$A$1,MATCH(($AI105),Data!$C:$C,0)-1,MATCH(Weekly!AM$9,Data!$2:$2,0)-1,2,COUNTIF(Data!$2:$2,Weekly!AM$9))))/AM$100</f>
        <v>3.636102328255246E-2</v>
      </c>
      <c r="AN105" s="145">
        <f ca="1">(SUM(OFFSET(Data!$A$1,MATCH(($AI105),Data!$C:$C,0)-1,MATCH(Weekly!AN$9,Data!$2:$2,0)-1,2,COUNTIF(Data!$2:$2,Weekly!AN$9))))/AN$100</f>
        <v>1.9190404797601198E-2</v>
      </c>
      <c r="AO105" s="145">
        <f ca="1">(SUM(OFFSET(Data!$A$1,MATCH(($AI105),Data!$C:$C,0)-1,MATCH(Weekly!AO$9,Data!$2:$2,0)-1,2,COUNTIF(Data!$2:$2,Weekly!AO$9))))/AO$100</f>
        <v>1.4642163454355296E-2</v>
      </c>
      <c r="AP105" s="145">
        <f ca="1">(SUM(OFFSET(Data!$A$1,MATCH(($AI105),Data!$C:$C,0)-1,MATCH(Weekly!AP$9,Data!$2:$2,0)-1,2,COUNTIF(Data!$2:$2,Weekly!AP$9))))/AP$100</f>
        <v>1.4810243751928418E-2</v>
      </c>
      <c r="AQ105" s="145">
        <f ca="1">(SUM(OFFSET(Data!$A$1,MATCH(($AI105),Data!$C:$C,0)-1,MATCH(Weekly!AQ$9,Data!$2:$2,0)-1,2,COUNTIF(Data!$2:$2,Weekly!AQ$9))))/AQ$100</f>
        <v>1.5592515592515593E-2</v>
      </c>
      <c r="AR105" s="145">
        <f ca="1">(SUM(OFFSET(Data!$A$1,MATCH(($AI105),Data!$C:$C,0)-1,MATCH(Weekly!AR$9,Data!$2:$2,0)-1,2,COUNTIF(Data!$2:$2,Weekly!AR$9))))/AR$100</f>
        <v>2.1736120725460335E-2</v>
      </c>
      <c r="AS105" s="145">
        <f ca="1">(SUM(OFFSET(Data!$A$1,MATCH(($AI105),Data!$C:$C,0)-1,MATCH(Weekly!AS$9,Data!$2:$2,0)-1,2,COUNTIF(Data!$2:$2,Weekly!AS$9))))/AS$100</f>
        <v>1.4936301068970566E-2</v>
      </c>
      <c r="AT105" s="145">
        <f ca="1">(SUM(OFFSET(Data!$A$1,MATCH(($AI105),Data!$C:$C,0)-1,MATCH(Weekly!AT$9,Data!$2:$2,0)-1,2,COUNTIF(Data!$2:$2,Weekly!AT$9))))/AT$100</f>
        <v>1.8154311649016642E-2</v>
      </c>
      <c r="AU105" s="145">
        <f ca="1">(SUM(OFFSET(Data!$A$1,MATCH(($AI105),Data!$C:$C,0)-1,MATCH(Weekly!AU$9,Data!$2:$2,0)-1,2,COUNTIF(Data!$2:$2,Weekly!AU$9))))/AU$100</f>
        <v>1.3594688586784698E-2</v>
      </c>
      <c r="AV105" s="14"/>
      <c r="AW105" s="12">
        <f t="shared" ca="1" si="664"/>
        <v>1.5264408330743079E-2</v>
      </c>
      <c r="AX105" s="12">
        <f t="shared" ca="1" si="665"/>
        <v>3.1235341928482496E-2</v>
      </c>
      <c r="AY105" s="12">
        <f t="shared" ca="1" si="648"/>
        <v>1.5970933597739417E-2</v>
      </c>
      <c r="AZ105" s="12">
        <f t="shared" ca="1" si="683"/>
        <v>4.3213542126787061E-2</v>
      </c>
      <c r="BA105" s="12">
        <f t="shared" ca="1" si="684"/>
        <v>3.2862081324385173E-3</v>
      </c>
      <c r="BB105" s="14"/>
      <c r="BC105" s="12">
        <f t="shared" ca="1" si="666"/>
        <v>1.0683032356910859E-2</v>
      </c>
      <c r="BD105" s="12">
        <f ca="1">SUMPRODUCT(AP105:AS105,AP$100:AS$100)/SUM(AP$100:AS$100)</f>
        <v>1.6869590729059705E-2</v>
      </c>
      <c r="BE105" s="104"/>
      <c r="BF105" s="104"/>
      <c r="BG105" s="1"/>
      <c r="BH105" s="7" t="s">
        <v>89</v>
      </c>
      <c r="BI105" s="7" t="s">
        <v>3</v>
      </c>
      <c r="BJ105" s="145">
        <f ca="1">(SUM(OFFSET(Data!$A$1,MATCH(($BH105&amp;$BI105),Data!$B:$B,0)-1,MATCH(Weekly!BJ$9,Data!$2:$2,0)-1,1,COUNTIF(Data!$2:$2,Weekly!BJ$9))))/BJ$100</f>
        <v>0</v>
      </c>
      <c r="BK105" s="145">
        <f ca="1">(SUM(OFFSET(Data!$A$1,MATCH(($BH105&amp;$BI105),Data!$B:$B,0)-1,MATCH(Weekly!BK$9,Data!$2:$2,0)-1,1,COUNTIF(Data!$2:$2,Weekly!BK$9))))/BK$100</f>
        <v>0</v>
      </c>
      <c r="BL105" s="145">
        <f ca="1">(SUM(OFFSET(Data!$A$1,MATCH(($BH105&amp;$BI105),Data!$B:$B,0)-1,MATCH(Weekly!BL$9,Data!$2:$2,0)-1,1,COUNTIF(Data!$2:$2,Weekly!BL$9))))/BL$100</f>
        <v>0</v>
      </c>
      <c r="BM105" s="145">
        <f ca="1">(SUM(OFFSET(Data!$A$1,MATCH(($BH105&amp;$BI105),Data!$B:$B,0)-1,MATCH(Weekly!BM$9,Data!$2:$2,0)-1,1,COUNTIF(Data!$2:$2,Weekly!BM$9))))/BM$100</f>
        <v>0</v>
      </c>
      <c r="BN105" s="145">
        <f ca="1">(SUM(OFFSET(Data!$A$1,MATCH(($BH105&amp;$BI105),Data!$B:$B,0)-1,MATCH(Weekly!BN$9,Data!$2:$2,0)-1,1,COUNTIF(Data!$2:$2,Weekly!BN$9))))/BN$100</f>
        <v>0</v>
      </c>
      <c r="BO105" s="145">
        <f ca="1">(SUM(OFFSET(Data!$A$1,MATCH(($BH105&amp;$BI105),Data!$B:$B,0)-1,MATCH(Weekly!BO$9,Data!$2:$2,0)-1,1,COUNTIF(Data!$2:$2,Weekly!BO$9))))/BO$100</f>
        <v>0</v>
      </c>
      <c r="BP105" s="145">
        <f ca="1">(SUM(OFFSET(Data!$A$1,MATCH(($BH105&amp;$BI105),Data!$B:$B,0)-1,MATCH(Weekly!BP$9,Data!$2:$2,0)-1,1,COUNTIF(Data!$2:$2,Weekly!BP$9))))/BP$100</f>
        <v>0</v>
      </c>
      <c r="BQ105" s="145">
        <f ca="1">(SUM(OFFSET(Data!$A$1,MATCH(($BH105&amp;$BI105),Data!$B:$B,0)-1,MATCH(Weekly!BQ$9,Data!$2:$2,0)-1,1,COUNTIF(Data!$2:$2,Weekly!BQ$9))))/BQ$100</f>
        <v>0</v>
      </c>
      <c r="BR105" s="145">
        <f ca="1">(SUM(OFFSET(Data!$A$1,MATCH(($BH105&amp;$BI105),Data!$B:$B,0)-1,MATCH(Weekly!BR$9,Data!$2:$2,0)-1,1,COUNTIF(Data!$2:$2,Weekly!BR$9))))/BR$100</f>
        <v>0</v>
      </c>
      <c r="BS105" s="145">
        <f ca="1">(SUM(OFFSET(Data!$A$1,MATCH(($BH105&amp;$BI105),Data!$B:$B,0)-1,MATCH(Weekly!BS$9,Data!$2:$2,0)-1,1,COUNTIF(Data!$2:$2,Weekly!BS$9))))/BS$100</f>
        <v>0</v>
      </c>
      <c r="BT105" s="145">
        <f ca="1">(SUM(OFFSET(Data!$A$1,MATCH(($BH105&amp;$BI105),Data!$B:$B,0)-1,MATCH(Weekly!BT$9,Data!$2:$2,0)-1,1,COUNTIF(Data!$2:$2,Weekly!BT$9))))/BT$100</f>
        <v>0</v>
      </c>
      <c r="BU105" s="145">
        <f ca="1">(SUM(OFFSET(Data!$A$1,MATCH(($BH105&amp;$BI105),Data!$B:$B,0)-1,MATCH(Weekly!BU$9,Data!$2:$2,0)-1,1,COUNTIF(Data!$2:$2,Weekly!BU$9))))/BU$100</f>
        <v>0</v>
      </c>
      <c r="BV105" s="13"/>
      <c r="BW105" s="12">
        <f t="shared" ca="1" si="667"/>
        <v>0</v>
      </c>
      <c r="BX105" s="12">
        <f t="shared" ca="1" si="668"/>
        <v>0</v>
      </c>
      <c r="BY105" s="12">
        <f t="shared" ca="1" si="651"/>
        <v>0</v>
      </c>
      <c r="BZ105" s="12">
        <f t="shared" ca="1" si="652"/>
        <v>0</v>
      </c>
      <c r="CA105" s="12">
        <f t="shared" ca="1" si="669"/>
        <v>0</v>
      </c>
      <c r="CB105" s="43"/>
      <c r="CC105" s="12">
        <f t="shared" ca="1" si="670"/>
        <v>0</v>
      </c>
      <c r="CD105" s="12">
        <f ca="1">SUMPRODUCT(BP105:BS105,BP$100:BS$100)/SUM(BP$100:BS$100)</f>
        <v>0</v>
      </c>
      <c r="CE105" s="104"/>
      <c r="CF105" s="104"/>
      <c r="CG105" s="1"/>
      <c r="CH105" s="7" t="s">
        <v>89</v>
      </c>
      <c r="CI105" s="7" t="s">
        <v>4</v>
      </c>
      <c r="CJ105" s="145">
        <f ca="1">(SUM(OFFSET(Data!$A$1,MATCH(($CH105&amp;$CI105),Data!$B:$B,0)-1,MATCH(Weekly!CJ$9,Data!$2:$2,0)-1,1,COUNTIF(Data!$2:$2,Weekly!CJ$9))))/CJ$100</f>
        <v>0.16656751933372993</v>
      </c>
      <c r="CK105" s="145">
        <f ca="1">(SUM(OFFSET(Data!$A$1,MATCH(($CH105&amp;$CI105),Data!$B:$B,0)-1,MATCH(Weekly!CK$9,Data!$2:$2,0)-1,1,COUNTIF(Data!$2:$2,Weekly!CK$9))))/CK$100</f>
        <v>9.0423345663789553E-2</v>
      </c>
      <c r="CL105" s="145">
        <f ca="1">(SUM(OFFSET(Data!$A$1,MATCH(($CH105&amp;$CI105),Data!$B:$B,0)-1,MATCH(Weekly!CL$9,Data!$2:$2,0)-1,1,COUNTIF(Data!$2:$2,Weekly!CL$9))))/CL$100</f>
        <v>0.16058394160583941</v>
      </c>
      <c r="CM105" s="145">
        <f ca="1">(SUM(OFFSET(Data!$A$1,MATCH(($CH105&amp;$CI105),Data!$B:$B,0)-1,MATCH(Weekly!CM$9,Data!$2:$2,0)-1,1,COUNTIF(Data!$2:$2,Weekly!CM$9))))/CM$100</f>
        <v>0.13088463528194516</v>
      </c>
      <c r="CN105" s="145">
        <f ca="1">(SUM(OFFSET(Data!$A$1,MATCH(($CH105&amp;$CI105),Data!$B:$B,0)-1,MATCH(Weekly!CN$9,Data!$2:$2,0)-1,1,COUNTIF(Data!$2:$2,Weekly!CN$9))))/CN$100</f>
        <v>7.2851451337507117E-2</v>
      </c>
      <c r="CO105" s="145">
        <f ca="1">(SUM(OFFSET(Data!$A$1,MATCH(($CH105&amp;$CI105),Data!$B:$B,0)-1,MATCH(Weekly!CO$9,Data!$2:$2,0)-1,1,COUNTIF(Data!$2:$2,Weekly!CO$9))))/CO$100</f>
        <v>5.7209573847051956E-2</v>
      </c>
      <c r="CP105" s="145">
        <f ca="1">(SUM(OFFSET(Data!$A$1,MATCH(($CH105&amp;$CI105),Data!$B:$B,0)-1,MATCH(Weekly!CP$9,Data!$2:$2,0)-1,1,COUNTIF(Data!$2:$2,Weekly!CP$9))))/CP$100</f>
        <v>5.6537102473498232E-2</v>
      </c>
      <c r="CQ105" s="145">
        <f ca="1">(SUM(OFFSET(Data!$A$1,MATCH(($CH105&amp;$CI105),Data!$B:$B,0)-1,MATCH(Weekly!CQ$9,Data!$2:$2,0)-1,1,COUNTIF(Data!$2:$2,Weekly!CQ$9))))/CQ$100</f>
        <v>5.8561070831009483E-2</v>
      </c>
      <c r="CR105" s="145">
        <f ca="1">(SUM(OFFSET(Data!$A$1,MATCH(($CH105&amp;$CI105),Data!$B:$B,0)-1,MATCH(Weekly!CR$9,Data!$2:$2,0)-1,1,COUNTIF(Data!$2:$2,Weekly!CR$9))))/CR$100</f>
        <v>8.063687724704674E-2</v>
      </c>
      <c r="CS105" s="145">
        <f ca="1">(SUM(OFFSET(Data!$A$1,MATCH(($CH105&amp;$CI105),Data!$B:$B,0)-1,MATCH(Weekly!CS$9,Data!$2:$2,0)-1,1,COUNTIF(Data!$2:$2,Weekly!CS$9))))/CS$100</f>
        <v>5.6509695290858725E-2</v>
      </c>
      <c r="CT105" s="145">
        <f ca="1">(SUM(OFFSET(Data!$A$1,MATCH(($CH105&amp;$CI105),Data!$B:$B,0)-1,MATCH(Weekly!CT$9,Data!$2:$2,0)-1,1,COUNTIF(Data!$2:$2,Weekly!CT$9))))/CT$100</f>
        <v>6.9164265129683003E-2</v>
      </c>
      <c r="CU105" s="145">
        <f ca="1">(SUM(OFFSET(Data!$A$1,MATCH(($CH105&amp;$CI105),Data!$B:$B,0)-1,MATCH(Weekly!CU$9,Data!$2:$2,0)-1,1,COUNTIF(Data!$2:$2,Weekly!CU$9))))/CU$100</f>
        <v>5.0707547169811323E-2</v>
      </c>
      <c r="CW105" s="12">
        <f t="shared" ca="1" si="671"/>
        <v>5.7885322339030723E-2</v>
      </c>
      <c r="CX105" s="12">
        <f t="shared" ca="1" si="672"/>
        <v>0.11065399047286736</v>
      </c>
      <c r="CY105" s="12">
        <f t="shared" ca="1" si="653"/>
        <v>5.2768668133836641E-2</v>
      </c>
      <c r="CZ105" s="12">
        <f t="shared" ca="1" si="654"/>
        <v>0.15023049157324486</v>
      </c>
      <c r="DA105" s="12">
        <f t="shared" ca="1" si="685"/>
        <v>1.8308821238653239E-2</v>
      </c>
      <c r="DB105" s="43"/>
      <c r="DC105" s="12">
        <f t="shared" ca="1" si="673"/>
        <v>3.9905421084740864E-2</v>
      </c>
      <c r="DD105" s="12">
        <f ca="1">SUMPRODUCT(CP105:CS105,CP$100:CS$100)/SUM(CP$100:CS$100)</f>
        <v>6.350959547148971E-2</v>
      </c>
      <c r="DE105" s="1"/>
    </row>
    <row r="106" spans="4:109" x14ac:dyDescent="0.35">
      <c r="D106" s="59" t="s">
        <v>589</v>
      </c>
      <c r="E106" s="53" t="str">
        <f ca="1">VLOOKUP($D106,'Metric Nature'!$C:$D,2,0)&amp;IF(($F106&lt;(BA106)),"Below",IF(($F106&gt;(AZ106)),"Above","Within"))</f>
        <v>NegativeWithin</v>
      </c>
      <c r="F106" s="55">
        <f t="shared" ca="1" si="639"/>
        <v>9.0771558245083205E-4</v>
      </c>
      <c r="G106" s="55">
        <f t="shared" ca="1" si="640"/>
        <v>4.3930297261678136E-4</v>
      </c>
      <c r="H106" s="55">
        <f t="shared" ca="1" si="686"/>
        <v>1.0662632375189107</v>
      </c>
      <c r="I106" s="55">
        <f t="shared" ca="1" si="687"/>
        <v>5.5009534986064253E-4</v>
      </c>
      <c r="J106" s="55">
        <f t="shared" ca="1" si="688"/>
        <v>0.65010590015128589</v>
      </c>
      <c r="K106" s="48">
        <f t="shared" ca="1" si="641"/>
        <v>2.6665954381398829E-4</v>
      </c>
      <c r="L106" s="56"/>
      <c r="M106" s="53" t="str">
        <f ca="1">VLOOKUP($D106,'Metric Nature'!$C:$D,2,0)&amp;IF(($N106&lt;(CA106)),"Below",IF(($N106&gt;(BZ106)),"Above","Within"))</f>
        <v>NegativeWithin</v>
      </c>
      <c r="N106" s="55">
        <f t="shared" ca="1" si="642"/>
        <v>0</v>
      </c>
      <c r="O106" s="55">
        <f t="shared" ca="1" si="643"/>
        <v>0</v>
      </c>
      <c r="P106" s="55">
        <f t="shared" ca="1" si="677"/>
        <v>0</v>
      </c>
      <c r="Q106" s="55">
        <f t="shared" ca="1" si="678"/>
        <v>0</v>
      </c>
      <c r="R106" s="48">
        <f t="shared" ca="1" si="679"/>
        <v>0</v>
      </c>
      <c r="S106" s="48">
        <f t="shared" ca="1" si="644"/>
        <v>0</v>
      </c>
      <c r="T106" s="56"/>
      <c r="U106" s="53" t="str">
        <f ca="1">VLOOKUP($D106,'Metric Nature'!$C:$D,2,0)&amp;IF(($V106&lt;(DA106)),"Below",IF(($V106&gt;(CZ106)),"Above","Within"))</f>
        <v>NegativeWithin</v>
      </c>
      <c r="V106" s="55">
        <f t="shared" ca="1" si="645"/>
        <v>3.4582132564841498E-3</v>
      </c>
      <c r="W106" s="55">
        <f t="shared" ca="1" si="646"/>
        <v>1.6620498614958448E-3</v>
      </c>
      <c r="X106" s="78">
        <f t="shared" ca="1" si="680"/>
        <v>1.0806916426512969</v>
      </c>
      <c r="Y106" s="55">
        <f t="shared" ca="1" si="681"/>
        <v>2.0709650697224905E-3</v>
      </c>
      <c r="Z106" s="78">
        <f t="shared" ca="1" si="682"/>
        <v>0.66985590778097992</v>
      </c>
      <c r="AA106" s="48">
        <f t="shared" ca="1" si="647"/>
        <v>1.0212112258170235E-3</v>
      </c>
      <c r="AB106" s="56"/>
      <c r="AC106" s="46" t="s">
        <v>590</v>
      </c>
      <c r="AI106" s="7" t="s">
        <v>90</v>
      </c>
      <c r="AJ106" s="145">
        <f ca="1">(SUM(OFFSET(Data!$A$1,MATCH(($AI106),Data!$C:$C,0)-1,MATCH(Weekly!AJ$9,Data!$2:$2,0)-1,2,COUNTIF(Data!$2:$2,Weekly!AJ$9))))/AJ$100</f>
        <v>9.2922409787827166E-4</v>
      </c>
      <c r="AK106" s="145">
        <f ca="1">(SUM(OFFSET(Data!$A$1,MATCH(($AI106),Data!$C:$C,0)-1,MATCH(Weekly!AK$9,Data!$2:$2,0)-1,2,COUNTIF(Data!$2:$2,Weekly!AK$9))))/AK$100</f>
        <v>3.5604082601471633E-4</v>
      </c>
      <c r="AL106" s="145">
        <f ca="1">(SUM(OFFSET(Data!$A$1,MATCH(($AI106),Data!$C:$C,0)-1,MATCH(Weekly!AL$9,Data!$2:$2,0)-1,2,COUNTIF(Data!$2:$2,Weekly!AL$9))))/AL$100</f>
        <v>6.4536947402387866E-4</v>
      </c>
      <c r="AM106" s="145">
        <f ca="1">(SUM(OFFSET(Data!$A$1,MATCH(($AI106),Data!$C:$C,0)-1,MATCH(Weekly!AM$9,Data!$2:$2,0)-1,2,COUNTIF(Data!$2:$2,Weekly!AM$9))))/AM$100</f>
        <v>4.3115837884449555E-4</v>
      </c>
      <c r="AN106" s="145">
        <f ca="1">(SUM(OFFSET(Data!$A$1,MATCH(($AI106),Data!$C:$C,0)-1,MATCH(Weekly!AN$9,Data!$2:$2,0)-1,2,COUNTIF(Data!$2:$2,Weekly!AN$9))))/AN$100</f>
        <v>4.4977511244377811E-4</v>
      </c>
      <c r="AO106" s="145">
        <f ca="1">(SUM(OFFSET(Data!$A$1,MATCH(($AI106),Data!$C:$C,0)-1,MATCH(Weekly!AO$9,Data!$2:$2,0)-1,2,COUNTIF(Data!$2:$2,Weekly!AO$9))))/AO$100</f>
        <v>1.4940983116689077E-4</v>
      </c>
      <c r="AP106" s="145">
        <f ca="1">(SUM(OFFSET(Data!$A$1,MATCH(($AI106),Data!$C:$C,0)-1,MATCH(Weekly!AP$9,Data!$2:$2,0)-1,2,COUNTIF(Data!$2:$2,Weekly!AP$9))))/AP$100</f>
        <v>6.1709348966368404E-4</v>
      </c>
      <c r="AQ106" s="145">
        <f ca="1">(SUM(OFFSET(Data!$A$1,MATCH(($AI106),Data!$C:$C,0)-1,MATCH(Weekly!AQ$9,Data!$2:$2,0)-1,2,COUNTIF(Data!$2:$2,Weekly!AQ$9))))/AQ$100</f>
        <v>8.9100089100089099E-4</v>
      </c>
      <c r="AR106" s="145">
        <f ca="1">(SUM(OFFSET(Data!$A$1,MATCH(($AI106),Data!$C:$C,0)-1,MATCH(Weekly!AR$9,Data!$2:$2,0)-1,2,COUNTIF(Data!$2:$2,Weekly!AR$9))))/AR$100</f>
        <v>2.7689325764917625E-4</v>
      </c>
      <c r="AS106" s="145">
        <f ca="1">(SUM(OFFSET(Data!$A$1,MATCH(($AI106),Data!$C:$C,0)-1,MATCH(Weekly!AS$9,Data!$2:$2,0)-1,2,COUNTIF(Data!$2:$2,Weekly!AS$9))))/AS$100</f>
        <v>4.3930297261678136E-4</v>
      </c>
      <c r="AT106" s="145">
        <f ca="1">(SUM(OFFSET(Data!$A$1,MATCH(($AI106),Data!$C:$C,0)-1,MATCH(Weekly!AT$9,Data!$2:$2,0)-1,2,COUNTIF(Data!$2:$2,Weekly!AT$9))))/AT$100</f>
        <v>9.0771558245083205E-4</v>
      </c>
      <c r="AU106" s="145">
        <f ca="1">(SUM(OFFSET(Data!$A$1,MATCH(($AI106),Data!$C:$C,0)-1,MATCH(Weekly!AU$9,Data!$2:$2,0)-1,2,COUNTIF(Data!$2:$2,Weekly!AU$9))))/AU$100</f>
        <v>9.4846664558963006E-4</v>
      </c>
      <c r="AV106" s="14"/>
      <c r="AW106" s="12">
        <f t="shared" ca="1" si="664"/>
        <v>3.9359960242960594E-4</v>
      </c>
      <c r="AX106" s="12">
        <f t="shared" ca="1" si="665"/>
        <v>7.6818518251238477E-4</v>
      </c>
      <c r="AY106" s="12">
        <f t="shared" ca="1" si="648"/>
        <v>3.7458558008277883E-4</v>
      </c>
      <c r="AZ106" s="12">
        <f t="shared" ca="1" si="683"/>
        <v>1.0491243675744689E-3</v>
      </c>
      <c r="BA106" s="12">
        <f t="shared" ca="1" si="684"/>
        <v>1.1266041736752183E-4</v>
      </c>
      <c r="BB106" s="14"/>
      <c r="BC106" s="12">
        <f t="shared" ca="1" si="666"/>
        <v>2.6665954381398829E-4</v>
      </c>
      <c r="BD106" s="12">
        <f ca="1">SUMPRODUCT(AP106:AS106,AP$100:AS$100)/SUM(AP$100:AS$100)</f>
        <v>5.5009534986064253E-4</v>
      </c>
      <c r="BE106" s="104"/>
      <c r="BF106" s="104"/>
      <c r="BG106" s="1"/>
      <c r="BH106" s="7" t="s">
        <v>90</v>
      </c>
      <c r="BI106" s="7" t="s">
        <v>3</v>
      </c>
      <c r="BJ106" s="145">
        <f ca="1">(SUM(OFFSET(Data!$A$1,MATCH(($BH106&amp;$BI106),Data!$B:$B,0)-1,MATCH(Weekly!BJ$9,Data!$2:$2,0)-1,1,COUNTIF(Data!$2:$2,Weekly!BJ$9))))/BJ$100</f>
        <v>0</v>
      </c>
      <c r="BK106" s="145">
        <f ca="1">(SUM(OFFSET(Data!$A$1,MATCH(($BH106&amp;$BI106),Data!$B:$B,0)-1,MATCH(Weekly!BK$9,Data!$2:$2,0)-1,1,COUNTIF(Data!$2:$2,Weekly!BK$9))))/BK$100</f>
        <v>0</v>
      </c>
      <c r="BL106" s="145">
        <f ca="1">(SUM(OFFSET(Data!$A$1,MATCH(($BH106&amp;$BI106),Data!$B:$B,0)-1,MATCH(Weekly!BL$9,Data!$2:$2,0)-1,1,COUNTIF(Data!$2:$2,Weekly!BL$9))))/BL$100</f>
        <v>0</v>
      </c>
      <c r="BM106" s="145">
        <f ca="1">(SUM(OFFSET(Data!$A$1,MATCH(($BH106&amp;$BI106),Data!$B:$B,0)-1,MATCH(Weekly!BM$9,Data!$2:$2,0)-1,1,COUNTIF(Data!$2:$2,Weekly!BM$9))))/BM$100</f>
        <v>0</v>
      </c>
      <c r="BN106" s="145">
        <f ca="1">(SUM(OFFSET(Data!$A$1,MATCH(($BH106&amp;$BI106),Data!$B:$B,0)-1,MATCH(Weekly!BN$9,Data!$2:$2,0)-1,1,COUNTIF(Data!$2:$2,Weekly!BN$9))))/BN$100</f>
        <v>0</v>
      </c>
      <c r="BO106" s="145">
        <f ca="1">(SUM(OFFSET(Data!$A$1,MATCH(($BH106&amp;$BI106),Data!$B:$B,0)-1,MATCH(Weekly!BO$9,Data!$2:$2,0)-1,1,COUNTIF(Data!$2:$2,Weekly!BO$9))))/BO$100</f>
        <v>0</v>
      </c>
      <c r="BP106" s="145">
        <f ca="1">(SUM(OFFSET(Data!$A$1,MATCH(($BH106&amp;$BI106),Data!$B:$B,0)-1,MATCH(Weekly!BP$9,Data!$2:$2,0)-1,1,COUNTIF(Data!$2:$2,Weekly!BP$9))))/BP$100</f>
        <v>0</v>
      </c>
      <c r="BQ106" s="145">
        <f ca="1">(SUM(OFFSET(Data!$A$1,MATCH(($BH106&amp;$BI106),Data!$B:$B,0)-1,MATCH(Weekly!BQ$9,Data!$2:$2,0)-1,1,COUNTIF(Data!$2:$2,Weekly!BQ$9))))/BQ$100</f>
        <v>0</v>
      </c>
      <c r="BR106" s="145">
        <f ca="1">(SUM(OFFSET(Data!$A$1,MATCH(($BH106&amp;$BI106),Data!$B:$B,0)-1,MATCH(Weekly!BR$9,Data!$2:$2,0)-1,1,COUNTIF(Data!$2:$2,Weekly!BR$9))))/BR$100</f>
        <v>0</v>
      </c>
      <c r="BS106" s="145">
        <f ca="1">(SUM(OFFSET(Data!$A$1,MATCH(($BH106&amp;$BI106),Data!$B:$B,0)-1,MATCH(Weekly!BS$9,Data!$2:$2,0)-1,1,COUNTIF(Data!$2:$2,Weekly!BS$9))))/BS$100</f>
        <v>0</v>
      </c>
      <c r="BT106" s="145">
        <f ca="1">(SUM(OFFSET(Data!$A$1,MATCH(($BH106&amp;$BI106),Data!$B:$B,0)-1,MATCH(Weekly!BT$9,Data!$2:$2,0)-1,1,COUNTIF(Data!$2:$2,Weekly!BT$9))))/BT$100</f>
        <v>0</v>
      </c>
      <c r="BU106" s="145">
        <f ca="1">(SUM(OFFSET(Data!$A$1,MATCH(($BH106&amp;$BI106),Data!$B:$B,0)-1,MATCH(Weekly!BU$9,Data!$2:$2,0)-1,1,COUNTIF(Data!$2:$2,Weekly!BU$9))))/BU$100</f>
        <v>0</v>
      </c>
      <c r="BV106" s="13"/>
      <c r="BW106" s="12">
        <f t="shared" ca="1" si="667"/>
        <v>0</v>
      </c>
      <c r="BX106" s="12">
        <f t="shared" ca="1" si="668"/>
        <v>0</v>
      </c>
      <c r="BY106" s="12">
        <f t="shared" ca="1" si="651"/>
        <v>0</v>
      </c>
      <c r="BZ106" s="12">
        <f t="shared" ca="1" si="652"/>
        <v>0</v>
      </c>
      <c r="CA106" s="12">
        <f t="shared" ca="1" si="669"/>
        <v>0</v>
      </c>
      <c r="CB106" s="43"/>
      <c r="CC106" s="12">
        <f t="shared" ca="1" si="670"/>
        <v>0</v>
      </c>
      <c r="CD106" s="12">
        <f ca="1">SUMPRODUCT(BP106:BS106,BP$100:BS$100)/SUM(BP$100:BS$100)</f>
        <v>0</v>
      </c>
      <c r="CE106" s="104"/>
      <c r="CF106" s="104"/>
      <c r="CG106" s="1"/>
      <c r="CH106" s="7" t="s">
        <v>90</v>
      </c>
      <c r="CI106" s="7" t="s">
        <v>4</v>
      </c>
      <c r="CJ106" s="145">
        <f ca="1">(SUM(OFFSET(Data!$A$1,MATCH(($CH106&amp;$CI106),Data!$B:$B,0)-1,MATCH(Weekly!CJ$9,Data!$2:$2,0)-1,1,COUNTIF(Data!$2:$2,Weekly!CJ$9))))/CJ$100</f>
        <v>3.569303985722784E-3</v>
      </c>
      <c r="CK106" s="145">
        <f ca="1">(SUM(OFFSET(Data!$A$1,MATCH(($CH106&amp;$CI106),Data!$B:$B,0)-1,MATCH(Weekly!CK$9,Data!$2:$2,0)-1,1,COUNTIF(Data!$2:$2,Weekly!CK$9))))/CK$100</f>
        <v>1.2330456226880395E-3</v>
      </c>
      <c r="CL106" s="145">
        <f ca="1">(SUM(OFFSET(Data!$A$1,MATCH(($CH106&amp;$CI106),Data!$B:$B,0)-1,MATCH(Weekly!CL$9,Data!$2:$2,0)-1,1,COUNTIF(Data!$2:$2,Weekly!CL$9))))/CL$100</f>
        <v>2.4330900243309003E-3</v>
      </c>
      <c r="CM106" s="145">
        <f ca="1">(SUM(OFFSET(Data!$A$1,MATCH(($CH106&amp;$CI106),Data!$B:$B,0)-1,MATCH(Weekly!CM$9,Data!$2:$2,0)-1,1,COUNTIF(Data!$2:$2,Weekly!CM$9))))/CM$100</f>
        <v>1.5519917227108122E-3</v>
      </c>
      <c r="CN106" s="145">
        <f ca="1">(SUM(OFFSET(Data!$A$1,MATCH(($CH106&amp;$CI106),Data!$B:$B,0)-1,MATCH(Weekly!CN$9,Data!$2:$2,0)-1,1,COUNTIF(Data!$2:$2,Weekly!CN$9))))/CN$100</f>
        <v>1.7074558907228231E-3</v>
      </c>
      <c r="CO106" s="145">
        <f ca="1">(SUM(OFFSET(Data!$A$1,MATCH(($CH106&amp;$CI106),Data!$B:$B,0)-1,MATCH(Weekly!CO$9,Data!$2:$2,0)-1,1,COUNTIF(Data!$2:$2,Weekly!CO$9))))/CO$100</f>
        <v>5.837711617046118E-4</v>
      </c>
      <c r="CP106" s="145">
        <f ca="1">(SUM(OFFSET(Data!$A$1,MATCH(($CH106&amp;$CI106),Data!$B:$B,0)-1,MATCH(Weekly!CP$9,Data!$2:$2,0)-1,1,COUNTIF(Data!$2:$2,Weekly!CP$9))))/CP$100</f>
        <v>2.3557126030624262E-3</v>
      </c>
      <c r="CQ106" s="145">
        <f ca="1">(SUM(OFFSET(Data!$A$1,MATCH(($CH106&amp;$CI106),Data!$B:$B,0)-1,MATCH(Weekly!CQ$9,Data!$2:$2,0)-1,1,COUNTIF(Data!$2:$2,Weekly!CQ$9))))/CQ$100</f>
        <v>3.3463469046291134E-3</v>
      </c>
      <c r="CR106" s="145">
        <f ca="1">(SUM(OFFSET(Data!$A$1,MATCH(($CH106&amp;$CI106),Data!$B:$B,0)-1,MATCH(Weekly!CR$9,Data!$2:$2,0)-1,1,COUNTIF(Data!$2:$2,Weekly!CR$9))))/CR$100</f>
        <v>1.0272213662044171E-3</v>
      </c>
      <c r="CS106" s="145">
        <f ca="1">(SUM(OFFSET(Data!$A$1,MATCH(($CH106&amp;$CI106),Data!$B:$B,0)-1,MATCH(Weekly!CS$9,Data!$2:$2,0)-1,1,COUNTIF(Data!$2:$2,Weekly!CS$9))))/CS$100</f>
        <v>1.6620498614958448E-3</v>
      </c>
      <c r="CT106" s="145">
        <f ca="1">(SUM(OFFSET(Data!$A$1,MATCH(($CH106&amp;$CI106),Data!$B:$B,0)-1,MATCH(Weekly!CT$9,Data!$2:$2,0)-1,1,COUNTIF(Data!$2:$2,Weekly!CT$9))))/CT$100</f>
        <v>3.4582132564841498E-3</v>
      </c>
      <c r="CU106" s="145">
        <f ca="1">(SUM(OFFSET(Data!$A$1,MATCH(($CH106&amp;$CI106),Data!$B:$B,0)-1,MATCH(Weekly!CU$9,Data!$2:$2,0)-1,1,COUNTIF(Data!$2:$2,Weekly!CU$9))))/CU$100</f>
        <v>3.5377358490566039E-3</v>
      </c>
      <c r="CW106" s="12">
        <f t="shared" ca="1" si="671"/>
        <v>1.3925186726994258E-3</v>
      </c>
      <c r="CX106" s="12">
        <f t="shared" ca="1" si="672"/>
        <v>2.8897184644800069E-3</v>
      </c>
      <c r="CY106" s="12">
        <f t="shared" ca="1" si="653"/>
        <v>1.497199791780581E-3</v>
      </c>
      <c r="CZ106" s="12">
        <f t="shared" ca="1" si="654"/>
        <v>4.0126183083154425E-3</v>
      </c>
      <c r="DA106" s="12">
        <f t="shared" ca="1" si="685"/>
        <v>2.6961882886399014E-4</v>
      </c>
      <c r="DB106" s="43"/>
      <c r="DC106" s="12">
        <f t="shared" ca="1" si="673"/>
        <v>1.0212112258170235E-3</v>
      </c>
      <c r="DD106" s="12">
        <f ca="1">SUMPRODUCT(CP106:CS106,CP$100:CS$100)/SUM(CP$100:CS$100)</f>
        <v>2.0709650697224905E-3</v>
      </c>
      <c r="DE106" s="1"/>
    </row>
    <row r="107" spans="4:109" x14ac:dyDescent="0.35">
      <c r="D107" s="60" t="s">
        <v>593</v>
      </c>
      <c r="E107" s="117" t="str">
        <f ca="1">VLOOKUP($D107,'Metric Nature'!$C:$D,2,0)&amp;IF(($F107&lt;(BA107)),"Below",IF(($F107&gt;(AZ107)),"Above","Within"))</f>
        <v>NegativeBelow</v>
      </c>
      <c r="F107" s="55">
        <f t="shared" ca="1" si="639"/>
        <v>1.51285930408472E-4</v>
      </c>
      <c r="G107" s="55">
        <f t="shared" ca="1" si="640"/>
        <v>8.7860594523356272E-4</v>
      </c>
      <c r="H107" s="55">
        <f t="shared" ca="1" si="686"/>
        <v>-0.8278113968734242</v>
      </c>
      <c r="I107" s="55">
        <f t="shared" ca="1" si="687"/>
        <v>6.967874431568138E-4</v>
      </c>
      <c r="J107" s="55">
        <f t="shared" ca="1" si="688"/>
        <v>-0.78288080261167292</v>
      </c>
      <c r="K107" s="118">
        <f t="shared" ca="1" si="641"/>
        <v>4.10116846387896E-4</v>
      </c>
      <c r="L107" s="56"/>
      <c r="M107" s="117" t="str">
        <f ca="1">VLOOKUP($D107,'Metric Nature'!$C:$D,2,0)&amp;IF(($N107&lt;(CA107)),"Below",IF(($N107&gt;(BZ107)),"Above","Within"))</f>
        <v>NegativeWithin</v>
      </c>
      <c r="N107" s="55">
        <f t="shared" ca="1" si="642"/>
        <v>0</v>
      </c>
      <c r="O107" s="55">
        <f t="shared" ca="1" si="643"/>
        <v>0</v>
      </c>
      <c r="P107" s="55">
        <f t="shared" ca="1" si="677"/>
        <v>0</v>
      </c>
      <c r="Q107" s="55">
        <f t="shared" ca="1" si="678"/>
        <v>0</v>
      </c>
      <c r="R107" s="48">
        <f t="shared" ca="1" si="679"/>
        <v>0</v>
      </c>
      <c r="S107" s="118">
        <f t="shared" ca="1" si="644"/>
        <v>0</v>
      </c>
      <c r="T107" s="56"/>
      <c r="U107" s="53" t="str">
        <f ca="1">VLOOKUP($D107,'Metric Nature'!$C:$D,2,0)&amp;IF(($V107&lt;(DA107)),"Below",IF(($V107&gt;(CZ107)),"Above","Within"))</f>
        <v>NegativeBelow</v>
      </c>
      <c r="V107" s="55">
        <f t="shared" ca="1" si="645"/>
        <v>5.7636887608069167E-4</v>
      </c>
      <c r="W107" s="55">
        <f t="shared" ca="1" si="646"/>
        <v>3.3240997229916896E-3</v>
      </c>
      <c r="X107" s="78">
        <f t="shared" ca="1" si="680"/>
        <v>-0.82660902977905859</v>
      </c>
      <c r="Y107" s="55">
        <f t="shared" ca="1" si="681"/>
        <v>2.6232224216484884E-3</v>
      </c>
      <c r="Z107" s="78">
        <f t="shared" ca="1" si="682"/>
        <v>-0.78028211739723952</v>
      </c>
      <c r="AA107" s="118">
        <f t="shared" ca="1" si="647"/>
        <v>1.5050888851501874E-3</v>
      </c>
      <c r="AB107" s="56"/>
      <c r="AC107" s="46" t="s">
        <v>594</v>
      </c>
      <c r="AI107" s="7" t="s">
        <v>91</v>
      </c>
      <c r="AJ107" s="145">
        <f ca="1">(SUM(OFFSET(Data!$A$1,MATCH(($AI107),Data!$C:$C,0)-1,MATCH(Weekly!AJ$9,Data!$2:$2,0)-1,2,COUNTIF(Data!$2:$2,Weekly!AJ$9))))/AJ$100</f>
        <v>1.2389654638376955E-3</v>
      </c>
      <c r="AK107" s="145">
        <f ca="1">(SUM(OFFSET(Data!$A$1,MATCH(($AI107),Data!$C:$C,0)-1,MATCH(Weekly!AK$9,Data!$2:$2,0)-1,2,COUNTIF(Data!$2:$2,Weekly!AK$9))))/AK$100</f>
        <v>1.3054830287206266E-3</v>
      </c>
      <c r="AL107" s="145">
        <f ca="1">(SUM(OFFSET(Data!$A$1,MATCH(($AI107),Data!$C:$C,0)-1,MATCH(Weekly!AL$9,Data!$2:$2,0)-1,2,COUNTIF(Data!$2:$2,Weekly!AL$9))))/AL$100</f>
        <v>1.6134236850596966E-4</v>
      </c>
      <c r="AM107" s="145">
        <f ca="1">(SUM(OFFSET(Data!$A$1,MATCH(($AI107),Data!$C:$C,0)-1,MATCH(Weekly!AM$9,Data!$2:$2,0)-1,2,COUNTIF(Data!$2:$2,Weekly!AM$9))))/AM$100</f>
        <v>1.1497556769186547E-3</v>
      </c>
      <c r="AN107" s="145">
        <f ca="1">(SUM(OFFSET(Data!$A$1,MATCH(($AI107),Data!$C:$C,0)-1,MATCH(Weekly!AN$9,Data!$2:$2,0)-1,2,COUNTIF(Data!$2:$2,Weekly!AN$9))))/AN$100</f>
        <v>1.3493253373313343E-3</v>
      </c>
      <c r="AO107" s="145">
        <f ca="1">(SUM(OFFSET(Data!$A$1,MATCH(($AI107),Data!$C:$C,0)-1,MATCH(Weekly!AO$9,Data!$2:$2,0)-1,2,COUNTIF(Data!$2:$2,Weekly!AO$9))))/AO$100</f>
        <v>7.4704915583445391E-4</v>
      </c>
      <c r="AP107" s="145">
        <f ca="1">(SUM(OFFSET(Data!$A$1,MATCH(($AI107),Data!$C:$C,0)-1,MATCH(Weekly!AP$9,Data!$2:$2,0)-1,2,COUNTIF(Data!$2:$2,Weekly!AP$9))))/AP$100</f>
        <v>6.1709348966368404E-4</v>
      </c>
      <c r="AQ107" s="145">
        <f ca="1">(SUM(OFFSET(Data!$A$1,MATCH(($AI107),Data!$C:$C,0)-1,MATCH(Weekly!AQ$9,Data!$2:$2,0)-1,2,COUNTIF(Data!$2:$2,Weekly!AQ$9))))/AQ$100</f>
        <v>5.9400059400059396E-4</v>
      </c>
      <c r="AR107" s="145">
        <f ca="1">(SUM(OFFSET(Data!$A$1,MATCH(($AI107),Data!$C:$C,0)-1,MATCH(Weekly!AR$9,Data!$2:$2,0)-1,2,COUNTIF(Data!$2:$2,Weekly!AR$9))))/AR$100</f>
        <v>6.9223314412294058E-4</v>
      </c>
      <c r="AS107" s="145">
        <f ca="1">(SUM(OFFSET(Data!$A$1,MATCH(($AI107),Data!$C:$C,0)-1,MATCH(Weekly!AS$9,Data!$2:$2,0)-1,2,COUNTIF(Data!$2:$2,Weekly!AS$9))))/AS$100</f>
        <v>8.7860594523356272E-4</v>
      </c>
      <c r="AT107" s="145">
        <f ca="1">(SUM(OFFSET(Data!$A$1,MATCH(($AI107),Data!$C:$C,0)-1,MATCH(Weekly!AT$9,Data!$2:$2,0)-1,2,COUNTIF(Data!$2:$2,Weekly!AT$9))))/AT$100</f>
        <v>1.51285930408472E-4</v>
      </c>
      <c r="AU107" s="145">
        <f ca="1">(SUM(OFFSET(Data!$A$1,MATCH(($AI107),Data!$C:$C,0)-1,MATCH(Weekly!AU$9,Data!$2:$2,0)-1,2,COUNTIF(Data!$2:$2,Weekly!AU$9))))/AU$100</f>
        <v>3.1615554852987672E-4</v>
      </c>
      <c r="AV107" s="14"/>
      <c r="AW107" s="12">
        <f t="shared" ca="1" si="664"/>
        <v>6.05547041832139E-4</v>
      </c>
      <c r="AX107" s="12">
        <f t="shared" ca="1" si="665"/>
        <v>1.194360570378175E-3</v>
      </c>
      <c r="AY107" s="12">
        <f t="shared" ca="1" si="648"/>
        <v>5.8881352854603603E-4</v>
      </c>
      <c r="AZ107" s="12">
        <f t="shared" ca="1" si="683"/>
        <v>1.6359707167877022E-3</v>
      </c>
      <c r="BA107" s="12">
        <f t="shared" ca="1" si="684"/>
        <v>1.6393689542261198E-4</v>
      </c>
      <c r="BB107" s="14"/>
      <c r="BC107" s="12">
        <f t="shared" ca="1" si="666"/>
        <v>4.10116846387896E-4</v>
      </c>
      <c r="BD107" s="12">
        <f ca="1">SUMPRODUCT(AP107:AS107,AP$100:AS$100)/SUM(AP$100:AS$100)</f>
        <v>6.967874431568138E-4</v>
      </c>
      <c r="BE107" s="104"/>
      <c r="BF107" s="104"/>
      <c r="BG107" s="1"/>
      <c r="BH107" s="7" t="s">
        <v>91</v>
      </c>
      <c r="BI107" s="7" t="s">
        <v>3</v>
      </c>
      <c r="BJ107" s="145">
        <f ca="1">(SUM(OFFSET(Data!$A$1,MATCH(($BH107&amp;$BI107),Data!$B:$B,0)-1,MATCH(Weekly!BJ$9,Data!$2:$2,0)-1,1,COUNTIF(Data!$2:$2,Weekly!BJ$9))))/BJ$100</f>
        <v>0</v>
      </c>
      <c r="BK107" s="145">
        <f ca="1">(SUM(OFFSET(Data!$A$1,MATCH(($BH107&amp;$BI107),Data!$B:$B,0)-1,MATCH(Weekly!BK$9,Data!$2:$2,0)-1,1,COUNTIF(Data!$2:$2,Weekly!BK$9))))/BK$100</f>
        <v>0</v>
      </c>
      <c r="BL107" s="145">
        <f ca="1">(SUM(OFFSET(Data!$A$1,MATCH(($BH107&amp;$BI107),Data!$B:$B,0)-1,MATCH(Weekly!BL$9,Data!$2:$2,0)-1,1,COUNTIF(Data!$2:$2,Weekly!BL$9))))/BL$100</f>
        <v>0</v>
      </c>
      <c r="BM107" s="145">
        <f ca="1">(SUM(OFFSET(Data!$A$1,MATCH(($BH107&amp;$BI107),Data!$B:$B,0)-1,MATCH(Weekly!BM$9,Data!$2:$2,0)-1,1,COUNTIF(Data!$2:$2,Weekly!BM$9))))/BM$100</f>
        <v>0</v>
      </c>
      <c r="BN107" s="145">
        <f ca="1">(SUM(OFFSET(Data!$A$1,MATCH(($BH107&amp;$BI107),Data!$B:$B,0)-1,MATCH(Weekly!BN$9,Data!$2:$2,0)-1,1,COUNTIF(Data!$2:$2,Weekly!BN$9))))/BN$100</f>
        <v>0</v>
      </c>
      <c r="BO107" s="145">
        <f ca="1">(SUM(OFFSET(Data!$A$1,MATCH(($BH107&amp;$BI107),Data!$B:$B,0)-1,MATCH(Weekly!BO$9,Data!$2:$2,0)-1,1,COUNTIF(Data!$2:$2,Weekly!BO$9))))/BO$100</f>
        <v>0</v>
      </c>
      <c r="BP107" s="145">
        <f ca="1">(SUM(OFFSET(Data!$A$1,MATCH(($BH107&amp;$BI107),Data!$B:$B,0)-1,MATCH(Weekly!BP$9,Data!$2:$2,0)-1,1,COUNTIF(Data!$2:$2,Weekly!BP$9))))/BP$100</f>
        <v>0</v>
      </c>
      <c r="BQ107" s="145">
        <f ca="1">(SUM(OFFSET(Data!$A$1,MATCH(($BH107&amp;$BI107),Data!$B:$B,0)-1,MATCH(Weekly!BQ$9,Data!$2:$2,0)-1,1,COUNTIF(Data!$2:$2,Weekly!BQ$9))))/BQ$100</f>
        <v>0</v>
      </c>
      <c r="BR107" s="145">
        <f ca="1">(SUM(OFFSET(Data!$A$1,MATCH(($BH107&amp;$BI107),Data!$B:$B,0)-1,MATCH(Weekly!BR$9,Data!$2:$2,0)-1,1,COUNTIF(Data!$2:$2,Weekly!BR$9))))/BR$100</f>
        <v>0</v>
      </c>
      <c r="BS107" s="145">
        <f ca="1">(SUM(OFFSET(Data!$A$1,MATCH(($BH107&amp;$BI107),Data!$B:$B,0)-1,MATCH(Weekly!BS$9,Data!$2:$2,0)-1,1,COUNTIF(Data!$2:$2,Weekly!BS$9))))/BS$100</f>
        <v>0</v>
      </c>
      <c r="BT107" s="145">
        <f ca="1">(SUM(OFFSET(Data!$A$1,MATCH(($BH107&amp;$BI107),Data!$B:$B,0)-1,MATCH(Weekly!BT$9,Data!$2:$2,0)-1,1,COUNTIF(Data!$2:$2,Weekly!BT$9))))/BT$100</f>
        <v>0</v>
      </c>
      <c r="BU107" s="145">
        <f ca="1">(SUM(OFFSET(Data!$A$1,MATCH(($BH107&amp;$BI107),Data!$B:$B,0)-1,MATCH(Weekly!BU$9,Data!$2:$2,0)-1,1,COUNTIF(Data!$2:$2,Weekly!BU$9))))/BU$100</f>
        <v>0</v>
      </c>
      <c r="BV107" s="13"/>
      <c r="BW107" s="12">
        <f t="shared" ca="1" si="667"/>
        <v>0</v>
      </c>
      <c r="BX107" s="12">
        <f t="shared" ca="1" si="668"/>
        <v>0</v>
      </c>
      <c r="BY107" s="12">
        <f t="shared" ca="1" si="651"/>
        <v>0</v>
      </c>
      <c r="BZ107" s="12">
        <f t="shared" ca="1" si="652"/>
        <v>0</v>
      </c>
      <c r="CA107" s="12">
        <f t="shared" ca="1" si="669"/>
        <v>0</v>
      </c>
      <c r="CB107" s="43"/>
      <c r="CC107" s="12">
        <f t="shared" ca="1" si="670"/>
        <v>0</v>
      </c>
      <c r="CD107" s="12">
        <f ca="1">SUMPRODUCT(BP107:BS107,BP$100:BS$100)/SUM(BP$100:BS$100)</f>
        <v>0</v>
      </c>
      <c r="CE107" s="104"/>
      <c r="CF107" s="104"/>
      <c r="CG107" s="1"/>
      <c r="CH107" s="7" t="s">
        <v>91</v>
      </c>
      <c r="CI107" s="7" t="s">
        <v>4</v>
      </c>
      <c r="CJ107" s="145">
        <f ca="1">(SUM(OFFSET(Data!$A$1,MATCH(($CH107&amp;$CI107),Data!$B:$B,0)-1,MATCH(Weekly!CJ$9,Data!$2:$2,0)-1,1,COUNTIF(Data!$2:$2,Weekly!CJ$9))))/CJ$100</f>
        <v>4.7590719809637123E-3</v>
      </c>
      <c r="CK107" s="145">
        <f ca="1">(SUM(OFFSET(Data!$A$1,MATCH(($CH107&amp;$CI107),Data!$B:$B,0)-1,MATCH(Weekly!CK$9,Data!$2:$2,0)-1,1,COUNTIF(Data!$2:$2,Weekly!CK$9))))/CK$100</f>
        <v>4.5211672831894784E-3</v>
      </c>
      <c r="CL107" s="145">
        <f ca="1">(SUM(OFFSET(Data!$A$1,MATCH(($CH107&amp;$CI107),Data!$B:$B,0)-1,MATCH(Weekly!CL$9,Data!$2:$2,0)-1,1,COUNTIF(Data!$2:$2,Weekly!CL$9))))/CL$100</f>
        <v>6.0827250608272508E-4</v>
      </c>
      <c r="CM107" s="145">
        <f ca="1">(SUM(OFFSET(Data!$A$1,MATCH(($CH107&amp;$CI107),Data!$B:$B,0)-1,MATCH(Weekly!CM$9,Data!$2:$2,0)-1,1,COUNTIF(Data!$2:$2,Weekly!CM$9))))/CM$100</f>
        <v>4.1386445938954991E-3</v>
      </c>
      <c r="CN107" s="145">
        <f ca="1">(SUM(OFFSET(Data!$A$1,MATCH(($CH107&amp;$CI107),Data!$B:$B,0)-1,MATCH(Weekly!CN$9,Data!$2:$2,0)-1,1,COUNTIF(Data!$2:$2,Weekly!CN$9))))/CN$100</f>
        <v>5.1223676721684694E-3</v>
      </c>
      <c r="CO107" s="145">
        <f ca="1">(SUM(OFFSET(Data!$A$1,MATCH(($CH107&amp;$CI107),Data!$B:$B,0)-1,MATCH(Weekly!CO$9,Data!$2:$2,0)-1,1,COUNTIF(Data!$2:$2,Weekly!CO$9))))/CO$100</f>
        <v>2.918855808523059E-3</v>
      </c>
      <c r="CP107" s="145">
        <f ca="1">(SUM(OFFSET(Data!$A$1,MATCH(($CH107&amp;$CI107),Data!$B:$B,0)-1,MATCH(Weekly!CP$9,Data!$2:$2,0)-1,1,COUNTIF(Data!$2:$2,Weekly!CP$9))))/CP$100</f>
        <v>2.3557126030624262E-3</v>
      </c>
      <c r="CQ107" s="145">
        <f ca="1">(SUM(OFFSET(Data!$A$1,MATCH(($CH107&amp;$CI107),Data!$B:$B,0)-1,MATCH(Weekly!CQ$9,Data!$2:$2,0)-1,1,COUNTIF(Data!$2:$2,Weekly!CQ$9))))/CQ$100</f>
        <v>2.2308979364194089E-3</v>
      </c>
      <c r="CR107" s="145">
        <f ca="1">(SUM(OFFSET(Data!$A$1,MATCH(($CH107&amp;$CI107),Data!$B:$B,0)-1,MATCH(Weekly!CR$9,Data!$2:$2,0)-1,1,COUNTIF(Data!$2:$2,Weekly!CR$9))))/CR$100</f>
        <v>2.5680534155110425E-3</v>
      </c>
      <c r="CS107" s="145">
        <f ca="1">(SUM(OFFSET(Data!$A$1,MATCH(($CH107&amp;$CI107),Data!$B:$B,0)-1,MATCH(Weekly!CS$9,Data!$2:$2,0)-1,1,COUNTIF(Data!$2:$2,Weekly!CS$9))))/CS$100</f>
        <v>3.3240997229916896E-3</v>
      </c>
      <c r="CT107" s="145">
        <f ca="1">(SUM(OFFSET(Data!$A$1,MATCH(($CH107&amp;$CI107),Data!$B:$B,0)-1,MATCH(Weekly!CT$9,Data!$2:$2,0)-1,1,COUNTIF(Data!$2:$2,Weekly!CT$9))))/CT$100</f>
        <v>5.7636887608069167E-4</v>
      </c>
      <c r="CU107" s="145">
        <f ca="1">(SUM(OFFSET(Data!$A$1,MATCH(($CH107&amp;$CI107),Data!$B:$B,0)-1,MATCH(Weekly!CU$9,Data!$2:$2,0)-1,1,COUNTIF(Data!$2:$2,Weekly!CU$9))))/CU$100</f>
        <v>1.1792452830188679E-3</v>
      </c>
      <c r="CW107" s="12">
        <f t="shared" ca="1" si="671"/>
        <v>2.2933052697409178E-3</v>
      </c>
      <c r="CX107" s="12">
        <f t="shared" ca="1" si="672"/>
        <v>4.3299059385424887E-3</v>
      </c>
      <c r="CY107" s="12">
        <f t="shared" ca="1" si="653"/>
        <v>2.0366006688015709E-3</v>
      </c>
      <c r="CZ107" s="12">
        <f t="shared" ca="1" si="654"/>
        <v>5.8573564401436674E-3</v>
      </c>
      <c r="DA107" s="12">
        <f t="shared" ca="1" si="685"/>
        <v>7.6585476813973959E-4</v>
      </c>
      <c r="DB107" s="43"/>
      <c r="DC107" s="12">
        <f t="shared" ca="1" si="673"/>
        <v>1.5050888851501874E-3</v>
      </c>
      <c r="DD107" s="12">
        <f ca="1">SUMPRODUCT(CP107:CS107,CP$100:CS$100)/SUM(CP$100:CS$100)</f>
        <v>2.6232224216484884E-3</v>
      </c>
      <c r="DE107" s="1"/>
    </row>
    <row r="108" spans="4:109" x14ac:dyDescent="0.35">
      <c r="D108" s="68" t="s">
        <v>628</v>
      </c>
      <c r="E108" s="66"/>
      <c r="F108" s="64"/>
      <c r="G108" s="64"/>
      <c r="H108" s="65"/>
      <c r="I108" s="64"/>
      <c r="J108" s="65"/>
      <c r="K108" s="64"/>
      <c r="L108" s="64"/>
      <c r="M108" s="64"/>
      <c r="N108" s="64"/>
      <c r="O108" s="64"/>
      <c r="P108" s="64"/>
      <c r="Q108" s="64"/>
      <c r="R108" s="64"/>
      <c r="S108" s="64"/>
      <c r="T108" s="64"/>
      <c r="U108" s="64"/>
      <c r="V108" s="64"/>
      <c r="W108" s="64"/>
      <c r="X108" s="64"/>
      <c r="Y108" s="64"/>
      <c r="Z108" s="64"/>
      <c r="AA108" s="64"/>
      <c r="AB108" s="62"/>
      <c r="AC108" s="46"/>
      <c r="AJ108" s="149"/>
      <c r="AO108" s="149"/>
      <c r="AT108" s="149"/>
      <c r="AU108" s="150"/>
      <c r="AX108" s="35"/>
      <c r="AY108" s="35"/>
      <c r="BJ108" s="149"/>
      <c r="BO108" s="149"/>
      <c r="BT108" s="149"/>
      <c r="BU108" s="150"/>
      <c r="BX108" s="35"/>
      <c r="BY108" s="35"/>
      <c r="CJ108" s="149"/>
      <c r="CO108" s="149"/>
      <c r="CT108" s="149"/>
      <c r="CU108" s="150"/>
      <c r="CX108" s="35"/>
      <c r="CY108" s="35"/>
    </row>
    <row r="109" spans="4:109" hidden="1" x14ac:dyDescent="0.35">
      <c r="D109" s="59" t="s">
        <v>629</v>
      </c>
      <c r="E109" s="53" t="str">
        <f ca="1">VLOOKUP($D109,'Metric Nature'!$C:$D,2,0)&amp;IF(($F109&lt;(BA109)),"Below",IF(($F109&gt;(AZ109)),"Above","Within"))</f>
        <v>PositiveWithin</v>
      </c>
      <c r="F109" s="54">
        <f t="shared" ref="F109:F119" ca="1" si="689">AT109</f>
        <v>69367</v>
      </c>
      <c r="G109" s="54">
        <f t="shared" ref="G109:G119" ca="1" si="690">AS109</f>
        <v>69745</v>
      </c>
      <c r="H109" s="55">
        <f ca="1">IFERROR(((F109-G109)/G109),0)</f>
        <v>-5.4197433507778333E-3</v>
      </c>
      <c r="I109" s="54">
        <f ca="1">BD109</f>
        <v>66648.25</v>
      </c>
      <c r="J109" s="55">
        <f ca="1">IFERROR(((F109-I109)/I109),0)</f>
        <v>4.0792518933355337E-2</v>
      </c>
      <c r="K109" s="54">
        <f t="shared" ref="K109:K119" ca="1" si="691">BC109</f>
        <v>11647.747525153616</v>
      </c>
      <c r="L109" s="56"/>
      <c r="M109" s="53" t="str">
        <f ca="1">VLOOKUP($D109,'Metric Nature'!$C:$D,2,0)&amp;IF(($N109&lt;(CA109)),"Below",IF(($N109&gt;(BZ109)),"Above","Within"))</f>
        <v>PositiveWithin</v>
      </c>
      <c r="N109" s="54">
        <f t="shared" ref="N109:N119" ca="1" si="692">BT109</f>
        <v>50094</v>
      </c>
      <c r="O109" s="54">
        <f t="shared" ref="O109:O119" ca="1" si="693">BS109</f>
        <v>50670</v>
      </c>
      <c r="P109" s="55">
        <f ca="1">IFERROR(((N109-O109)/O109),0)</f>
        <v>-1.1367673179396092E-2</v>
      </c>
      <c r="Q109" s="54">
        <f ca="1">CD109</f>
        <v>48294.25</v>
      </c>
      <c r="R109" s="55">
        <f ca="1">IFERROR(((N109-Q109)/Q109),0)</f>
        <v>3.726634123109894E-2</v>
      </c>
      <c r="S109" s="54">
        <f t="shared" ref="S109:S119" ca="1" si="694">CC109</f>
        <v>8529.044363233199</v>
      </c>
      <c r="T109" s="56"/>
      <c r="U109" s="53" t="str">
        <f ca="1">VLOOKUP($D109,'Metric Nature'!$C:$D,2,0)&amp;IF(($V109&lt;(DA109)),"Below",IF(($V109&gt;(CZ109)),"Above","Within"))</f>
        <v>PositiveWithin</v>
      </c>
      <c r="V109" s="54">
        <f t="shared" ref="V109:V119" ca="1" si="695">CT109</f>
        <v>19273</v>
      </c>
      <c r="W109" s="54">
        <f t="shared" ref="W109:W119" ca="1" si="696">CS109</f>
        <v>19075</v>
      </c>
      <c r="X109" s="55">
        <f ca="1">IFERROR(((V109-W109)/W109),0)</f>
        <v>1.0380078636959372E-2</v>
      </c>
      <c r="Y109" s="54">
        <f ca="1">DD109</f>
        <v>18354</v>
      </c>
      <c r="Z109" s="55">
        <f ca="1">IFERROR(((V109-Y109)/Y109),0)</f>
        <v>5.0070829247030622E-2</v>
      </c>
      <c r="AA109" s="54">
        <f t="shared" ref="AA109:AA119" ca="1" si="697">DC109</f>
        <v>3126.9574791462846</v>
      </c>
      <c r="AB109" s="56"/>
      <c r="AC109" s="46" t="s">
        <v>997</v>
      </c>
      <c r="AI109" s="7" t="s">
        <v>93</v>
      </c>
      <c r="AJ109" s="141">
        <f ca="1">SUM(OFFSET(Data!$A$1,MATCH(($AI109),Data!$C:$C,0)-1,MATCH(Weekly!AJ$9,Data!$2:$2,0)-1,2,COUNTIF(Data!$2:$2,Weekly!AJ$9)))</f>
        <v>75993</v>
      </c>
      <c r="AK109" s="141">
        <f ca="1">SUM(OFFSET(Data!$A$1,MATCH(($AI109),Data!$C:$C,0)-1,MATCH(Weekly!AK$9,Data!$2:$2,0)-1,2,COUNTIF(Data!$2:$2,Weekly!AK$9)))</f>
        <v>72487</v>
      </c>
      <c r="AL109" s="141">
        <f ca="1">SUM(OFFSET(Data!$A$1,MATCH(($AI109),Data!$C:$C,0)-1,MATCH(Weekly!AL$9,Data!$2:$2,0)-1,2,COUNTIF(Data!$2:$2,Weekly!AL$9)))</f>
        <v>71679</v>
      </c>
      <c r="AM109" s="141">
        <f ca="1">SUM(OFFSET(Data!$A$1,MATCH(($AI109),Data!$C:$C,0)-1,MATCH(Weekly!AM$9,Data!$2:$2,0)-1,2,COUNTIF(Data!$2:$2,Weekly!AM$9)))</f>
        <v>72911</v>
      </c>
      <c r="AN109" s="141">
        <f ca="1">SUM(OFFSET(Data!$A$1,MATCH(($AI109),Data!$C:$C,0)-1,MATCH(Weekly!AN$9,Data!$2:$2,0)-1,2,COUNTIF(Data!$2:$2,Weekly!AN$9)))</f>
        <v>64049</v>
      </c>
      <c r="AO109" s="141">
        <f ca="1">SUM(OFFSET(Data!$A$1,MATCH(($AI109),Data!$C:$C,0)-1,MATCH(Weekly!AO$9,Data!$2:$2,0)-1,2,COUNTIF(Data!$2:$2,Weekly!AO$9)))</f>
        <v>66378</v>
      </c>
      <c r="AP109" s="141">
        <f ca="1">SUM(OFFSET(Data!$A$1,MATCH(($AI109),Data!$C:$C,0)-1,MATCH(Weekly!AP$9,Data!$2:$2,0)-1,2,COUNTIF(Data!$2:$2,Weekly!AP$9)))</f>
        <v>66253</v>
      </c>
      <c r="AQ109" s="141">
        <f ca="1">SUM(OFFSET(Data!$A$1,MATCH(($AI109),Data!$C:$C,0)-1,MATCH(Weekly!AQ$9,Data!$2:$2,0)-1,2,COUNTIF(Data!$2:$2,Weekly!AQ$9)))</f>
        <v>64325</v>
      </c>
      <c r="AR109" s="141">
        <f ca="1">SUM(OFFSET(Data!$A$1,MATCH(($AI109),Data!$C:$C,0)-1,MATCH(Weekly!AR$9,Data!$2:$2,0)-1,2,COUNTIF(Data!$2:$2,Weekly!AR$9)))</f>
        <v>66270</v>
      </c>
      <c r="AS109" s="141">
        <f ca="1">SUM(OFFSET(Data!$A$1,MATCH(($AI109),Data!$C:$C,0)-1,MATCH(Weekly!AS$9,Data!$2:$2,0)-1,2,COUNTIF(Data!$2:$2,Weekly!AS$9)))</f>
        <v>69745</v>
      </c>
      <c r="AT109" s="141">
        <f ca="1">SUM(OFFSET(Data!$A$1,MATCH(($AI109),Data!$C:$C,0)-1,MATCH(Weekly!AT$9,Data!$2:$2,0)-1,2,COUNTIF(Data!$2:$2,Weekly!AT$9)))</f>
        <v>69367</v>
      </c>
      <c r="AU109" s="141">
        <f ca="1">SUM(OFFSET(Data!$A$1,MATCH(($AI109),Data!$C:$C,0)-1,MATCH(Weekly!AU$9,Data!$2:$2,0)-1,2,COUNTIF(Data!$2:$2,Weekly!AU$9)))</f>
        <v>28920</v>
      </c>
      <c r="AV109" s="14"/>
      <c r="AW109" s="8">
        <f ca="1">_xlfn.QUARTILE.INC($AJ109:$AT109,1)</f>
        <v>66261.5</v>
      </c>
      <c r="AX109" s="8">
        <f ca="1">_xlfn.QUARTILE.INC($AJ109:$AT109,3)</f>
        <v>72083</v>
      </c>
      <c r="AY109" s="8">
        <f t="shared" ref="AY109" ca="1" si="698">AX109-AW109</f>
        <v>5821.5</v>
      </c>
      <c r="AZ109" s="8">
        <f t="shared" ref="AZ109" ca="1" si="699">AX109+(0.75*AY109)</f>
        <v>76449.125</v>
      </c>
      <c r="BA109" s="8">
        <f t="shared" ref="BA109" ca="1" si="700">AW109-(0.75*AY109)</f>
        <v>61895.375</v>
      </c>
      <c r="BB109" s="14"/>
      <c r="BC109" s="9">
        <f ca="1">_xlfn.STDEV.P(AJ109:AU109)</f>
        <v>11647.747525153616</v>
      </c>
      <c r="BD109" s="9">
        <f ca="1">AVERAGE(AP109:AS109)</f>
        <v>66648.25</v>
      </c>
      <c r="BE109" s="147"/>
      <c r="BF109" s="147"/>
      <c r="BG109" s="1"/>
      <c r="BH109" s="7" t="s">
        <v>93</v>
      </c>
      <c r="BI109" s="7" t="s">
        <v>3</v>
      </c>
      <c r="BJ109" s="141">
        <f ca="1">SUM(OFFSET(Data!$A$1,MATCH(($BH109&amp;$BI109),Data!$B:$B,0)-1,MATCH(Weekly!BJ$9,Data!$2:$2,0)-1,1,COUNTIF(Data!$2:$2,Weekly!BJ$9)))</f>
        <v>55498</v>
      </c>
      <c r="BK109" s="141">
        <f ca="1">SUM(OFFSET(Data!$A$1,MATCH(($BH109&amp;$BI109),Data!$B:$B,0)-1,MATCH(Weekly!BK$9,Data!$2:$2,0)-1,1,COUNTIF(Data!$2:$2,Weekly!BK$9)))</f>
        <v>52746</v>
      </c>
      <c r="BL109" s="141">
        <f ca="1">SUM(OFFSET(Data!$A$1,MATCH(($BH109&amp;$BI109),Data!$B:$B,0)-1,MATCH(Weekly!BL$9,Data!$2:$2,0)-1,1,COUNTIF(Data!$2:$2,Weekly!BL$9)))</f>
        <v>52341</v>
      </c>
      <c r="BM109" s="141">
        <f ca="1">SUM(OFFSET(Data!$A$1,MATCH(($BH109&amp;$BI109),Data!$B:$B,0)-1,MATCH(Weekly!BM$9,Data!$2:$2,0)-1,1,COUNTIF(Data!$2:$2,Weekly!BM$9)))</f>
        <v>52744</v>
      </c>
      <c r="BN109" s="141">
        <f ca="1">SUM(OFFSET(Data!$A$1,MATCH(($BH109&amp;$BI109),Data!$B:$B,0)-1,MATCH(Weekly!BN$9,Data!$2:$2,0)-1,1,COUNTIF(Data!$2:$2,Weekly!BN$9)))</f>
        <v>46254</v>
      </c>
      <c r="BO109" s="141">
        <f ca="1">SUM(OFFSET(Data!$A$1,MATCH(($BH109&amp;$BI109),Data!$B:$B,0)-1,MATCH(Weekly!BO$9,Data!$2:$2,0)-1,1,COUNTIF(Data!$2:$2,Weekly!BO$9)))</f>
        <v>48065</v>
      </c>
      <c r="BP109" s="141">
        <f ca="1">SUM(OFFSET(Data!$A$1,MATCH(($BH109&amp;$BI109),Data!$B:$B,0)-1,MATCH(Weekly!BP$9,Data!$2:$2,0)-1,1,COUNTIF(Data!$2:$2,Weekly!BP$9)))</f>
        <v>47999</v>
      </c>
      <c r="BQ109" s="141">
        <f ca="1">SUM(OFFSET(Data!$A$1,MATCH(($BH109&amp;$BI109),Data!$B:$B,0)-1,MATCH(Weekly!BQ$9,Data!$2:$2,0)-1,1,COUNTIF(Data!$2:$2,Weekly!BQ$9)))</f>
        <v>46364</v>
      </c>
      <c r="BR109" s="141">
        <f ca="1">SUM(OFFSET(Data!$A$1,MATCH(($BH109&amp;$BI109),Data!$B:$B,0)-1,MATCH(Weekly!BR$9,Data!$2:$2,0)-1,1,COUNTIF(Data!$2:$2,Weekly!BR$9)))</f>
        <v>48144</v>
      </c>
      <c r="BS109" s="141">
        <f ca="1">SUM(OFFSET(Data!$A$1,MATCH(($BH109&amp;$BI109),Data!$B:$B,0)-1,MATCH(Weekly!BS$9,Data!$2:$2,0)-1,1,COUNTIF(Data!$2:$2,Weekly!BS$9)))</f>
        <v>50670</v>
      </c>
      <c r="BT109" s="141">
        <f ca="1">SUM(OFFSET(Data!$A$1,MATCH(($BH109&amp;$BI109),Data!$B:$B,0)-1,MATCH(Weekly!BT$9,Data!$2:$2,0)-1,1,COUNTIF(Data!$2:$2,Weekly!BT$9)))</f>
        <v>50094</v>
      </c>
      <c r="BU109" s="141">
        <f ca="1">SUM(OFFSET(Data!$A$1,MATCH(($BH109&amp;$BI109),Data!$B:$B,0)-1,MATCH(Weekly!BU$9,Data!$2:$2,0)-1,1,COUNTIF(Data!$2:$2,Weekly!BU$9)))</f>
        <v>20851</v>
      </c>
      <c r="BV109" s="13"/>
      <c r="BW109" s="8">
        <f ca="1">_xlfn.QUARTILE.INC($BJ109:$BT109,1)</f>
        <v>48032</v>
      </c>
      <c r="BX109" s="8">
        <f ca="1">_xlfn.QUARTILE.INC($BJ109:$BT109,3)</f>
        <v>52542.5</v>
      </c>
      <c r="BY109" s="8">
        <f t="shared" ref="BY109" ca="1" si="701">BX109-BW109</f>
        <v>4510.5</v>
      </c>
      <c r="BZ109" s="8">
        <f t="shared" ref="BZ109" ca="1" si="702">BX109+(0.75*BY109)</f>
        <v>55925.375</v>
      </c>
      <c r="CA109" s="8">
        <f ca="1">BW109-(0.75*BY109)</f>
        <v>44649.125</v>
      </c>
      <c r="CB109" s="41"/>
      <c r="CC109" s="9">
        <f ca="1">_xlfn.STDEV.P(BJ109:BU109)</f>
        <v>8529.044363233199</v>
      </c>
      <c r="CD109" s="9">
        <f ca="1">AVERAGE(BP109:BS109)</f>
        <v>48294.25</v>
      </c>
      <c r="CE109" s="147"/>
      <c r="CF109" s="147"/>
      <c r="CG109" s="1"/>
      <c r="CH109" s="7" t="s">
        <v>93</v>
      </c>
      <c r="CI109" s="7" t="s">
        <v>4</v>
      </c>
      <c r="CJ109" s="141">
        <f ca="1">SUM(OFFSET(Data!$A$1,MATCH(($CH109&amp;$CI109),Data!$B:$B,0)-1,MATCH(Weekly!CJ$9,Data!$2:$2,0)-1,1,COUNTIF(Data!$2:$2,Weekly!CJ$9)))</f>
        <v>20495</v>
      </c>
      <c r="CK109" s="141">
        <f ca="1">SUM(OFFSET(Data!$A$1,MATCH(($CH109&amp;$CI109),Data!$B:$B,0)-1,MATCH(Weekly!CK$9,Data!$2:$2,0)-1,1,COUNTIF(Data!$2:$2,Weekly!CK$9)))</f>
        <v>19741</v>
      </c>
      <c r="CL109" s="141">
        <f ca="1">SUM(OFFSET(Data!$A$1,MATCH(($CH109&amp;$CI109),Data!$B:$B,0)-1,MATCH(Weekly!CL$9,Data!$2:$2,0)-1,1,COUNTIF(Data!$2:$2,Weekly!CL$9)))</f>
        <v>19338</v>
      </c>
      <c r="CM109" s="141">
        <f ca="1">SUM(OFFSET(Data!$A$1,MATCH(($CH109&amp;$CI109),Data!$B:$B,0)-1,MATCH(Weekly!CM$9,Data!$2:$2,0)-1,1,COUNTIF(Data!$2:$2,Weekly!CM$9)))</f>
        <v>20167</v>
      </c>
      <c r="CN109" s="141">
        <f ca="1">SUM(OFFSET(Data!$A$1,MATCH(($CH109&amp;$CI109),Data!$B:$B,0)-1,MATCH(Weekly!CN$9,Data!$2:$2,0)-1,1,COUNTIF(Data!$2:$2,Weekly!CN$9)))</f>
        <v>17795</v>
      </c>
      <c r="CO109" s="141">
        <f ca="1">SUM(OFFSET(Data!$A$1,MATCH(($CH109&amp;$CI109),Data!$B:$B,0)-1,MATCH(Weekly!CO$9,Data!$2:$2,0)-1,1,COUNTIF(Data!$2:$2,Weekly!CO$9)))</f>
        <v>18313</v>
      </c>
      <c r="CP109" s="141">
        <f ca="1">SUM(OFFSET(Data!$A$1,MATCH(($CH109&amp;$CI109),Data!$B:$B,0)-1,MATCH(Weekly!CP$9,Data!$2:$2,0)-1,1,COUNTIF(Data!$2:$2,Weekly!CP$9)))</f>
        <v>18254</v>
      </c>
      <c r="CQ109" s="141">
        <f ca="1">SUM(OFFSET(Data!$A$1,MATCH(($CH109&amp;$CI109),Data!$B:$B,0)-1,MATCH(Weekly!CQ$9,Data!$2:$2,0)-1,1,COUNTIF(Data!$2:$2,Weekly!CQ$9)))</f>
        <v>17961</v>
      </c>
      <c r="CR109" s="141">
        <f ca="1">SUM(OFFSET(Data!$A$1,MATCH(($CH109&amp;$CI109),Data!$B:$B,0)-1,MATCH(Weekly!CR$9,Data!$2:$2,0)-1,1,COUNTIF(Data!$2:$2,Weekly!CR$9)))</f>
        <v>18126</v>
      </c>
      <c r="CS109" s="141">
        <f ca="1">SUM(OFFSET(Data!$A$1,MATCH(($CH109&amp;$CI109),Data!$B:$B,0)-1,MATCH(Weekly!CS$9,Data!$2:$2,0)-1,1,COUNTIF(Data!$2:$2,Weekly!CS$9)))</f>
        <v>19075</v>
      </c>
      <c r="CT109" s="141">
        <f ca="1">SUM(OFFSET(Data!$A$1,MATCH(($CH109&amp;$CI109),Data!$B:$B,0)-1,MATCH(Weekly!CT$9,Data!$2:$2,0)-1,1,COUNTIF(Data!$2:$2,Weekly!CT$9)))</f>
        <v>19273</v>
      </c>
      <c r="CU109" s="141">
        <f ca="1">SUM(OFFSET(Data!$A$1,MATCH(($CH109&amp;$CI109),Data!$B:$B,0)-1,MATCH(Weekly!CU$9,Data!$2:$2,0)-1,1,COUNTIF(Data!$2:$2,Weekly!CU$9)))</f>
        <v>8069</v>
      </c>
      <c r="CW109" s="8">
        <f ca="1">_xlfn.QUARTILE.INC($CJ109:$CT109,1)</f>
        <v>18190</v>
      </c>
      <c r="CX109" s="8">
        <f ca="1">_xlfn.QUARTILE.INC($CJ109:$CT109,3)</f>
        <v>19539.5</v>
      </c>
      <c r="CY109" s="8">
        <f t="shared" ref="CY109" ca="1" si="703">CX109-CW109</f>
        <v>1349.5</v>
      </c>
      <c r="CZ109" s="8">
        <f t="shared" ref="CZ109" ca="1" si="704">CX109+(0.75*CY109)</f>
        <v>20551.625</v>
      </c>
      <c r="DA109" s="8">
        <f ca="1">CW109-(0.75*CY109)</f>
        <v>17177.875</v>
      </c>
      <c r="DB109" s="41"/>
      <c r="DC109" s="9">
        <f ca="1">_xlfn.STDEV.P(CJ109:CU109)</f>
        <v>3126.9574791462846</v>
      </c>
      <c r="DD109" s="9">
        <f ca="1">AVERAGE(CP109:CS109)</f>
        <v>18354</v>
      </c>
    </row>
    <row r="110" spans="4:109" hidden="1" x14ac:dyDescent="0.35">
      <c r="D110" s="59" t="s">
        <v>633</v>
      </c>
      <c r="E110" s="53" t="str">
        <f ca="1">VLOOKUP($D110,'Metric Nature'!$C:$D,2,0)&amp;IF(($F110&lt;(BA110)),"Below",IF(($F110&gt;(AZ110)),"Above","Within"))</f>
        <v>PositiveWithin</v>
      </c>
      <c r="F110" s="54">
        <f t="shared" ca="1" si="689"/>
        <v>8831</v>
      </c>
      <c r="G110" s="54">
        <f t="shared" ca="1" si="690"/>
        <v>9474</v>
      </c>
      <c r="H110" s="55">
        <f t="shared" ref="H110:H113" ca="1" si="705">IFERROR(((F110-G110)/G110),0)</f>
        <v>-6.7869959890225887E-2</v>
      </c>
      <c r="I110" s="54">
        <f t="shared" ref="I110:I113" ca="1" si="706">BD110</f>
        <v>9011</v>
      </c>
      <c r="J110" s="55">
        <f t="shared" ref="J110:J113" ca="1" si="707">IFERROR(((F110-I110)/I110),0)</f>
        <v>-1.9975585395627566E-2</v>
      </c>
      <c r="K110" s="54">
        <f t="shared" ca="1" si="691"/>
        <v>1603.190592658555</v>
      </c>
      <c r="L110" s="56"/>
      <c r="M110" s="53" t="str">
        <f ca="1">VLOOKUP($D110,'Metric Nature'!$C:$D,2,0)&amp;IF(($N110&lt;(CA110)),"Below",IF(($N110&gt;(BZ110)),"Above","Within"))</f>
        <v>PositiveWithin</v>
      </c>
      <c r="N110" s="54">
        <f t="shared" ca="1" si="692"/>
        <v>6499</v>
      </c>
      <c r="O110" s="54">
        <f t="shared" ca="1" si="693"/>
        <v>7020</v>
      </c>
      <c r="P110" s="55">
        <f t="shared" ref="P110:P113" ca="1" si="708">IFERROR(((N110-O110)/O110),0)</f>
        <v>-7.4216524216524221E-2</v>
      </c>
      <c r="Q110" s="54">
        <f t="shared" ref="Q110:Q113" ca="1" si="709">CD110</f>
        <v>6686.5</v>
      </c>
      <c r="R110" s="55">
        <f t="shared" ref="R110:R113" ca="1" si="710">IFERROR(((N110-Q110)/Q110),0)</f>
        <v>-2.8041576310476334E-2</v>
      </c>
      <c r="S110" s="54">
        <f t="shared" ca="1" si="694"/>
        <v>1194.4156404795704</v>
      </c>
      <c r="T110" s="56"/>
      <c r="U110" s="53" t="str">
        <f ca="1">VLOOKUP($D110,'Metric Nature'!$C:$D,2,0)&amp;IF(($V110&lt;(DA110)),"Below",IF(($V110&gt;(CZ110)),"Above","Within"))</f>
        <v>PositiveWithin</v>
      </c>
      <c r="V110" s="54">
        <f t="shared" ca="1" si="695"/>
        <v>2332</v>
      </c>
      <c r="W110" s="54">
        <f t="shared" ca="1" si="696"/>
        <v>2454</v>
      </c>
      <c r="X110" s="55">
        <f t="shared" ref="X110:X113" ca="1" si="711">IFERROR(((V110-W110)/W110),0)</f>
        <v>-4.9714751426242869E-2</v>
      </c>
      <c r="Y110" s="54">
        <f t="shared" ref="Y110:Y113" ca="1" si="712">DD110</f>
        <v>2324.5</v>
      </c>
      <c r="Z110" s="55">
        <f t="shared" ref="Z110:Z113" ca="1" si="713">IFERROR(((V110-Y110)/Y110),0)</f>
        <v>3.2265003226500323E-3</v>
      </c>
      <c r="AA110" s="54">
        <f t="shared" ca="1" si="697"/>
        <v>410.25631385215212</v>
      </c>
      <c r="AB110" s="56"/>
      <c r="AC110" s="46" t="s">
        <v>998</v>
      </c>
      <c r="AI110" s="7" t="s">
        <v>94</v>
      </c>
      <c r="AJ110" s="141">
        <f ca="1">SUM(OFFSET(Data!$A$1,MATCH(($AI110),Data!$C:$C,0)-1,MATCH(Weekly!AJ$9,Data!$2:$2,0)-1,2,COUNTIF(Data!$2:$2,Weekly!AJ$9)))</f>
        <v>9602</v>
      </c>
      <c r="AK110" s="141">
        <f ca="1">SUM(OFFSET(Data!$A$1,MATCH(($AI110),Data!$C:$C,0)-1,MATCH(Weekly!AK$9,Data!$2:$2,0)-1,2,COUNTIF(Data!$2:$2,Weekly!AK$9)))</f>
        <v>9449</v>
      </c>
      <c r="AL110" s="141">
        <f ca="1">SUM(OFFSET(Data!$A$1,MATCH(($AI110),Data!$C:$C,0)-1,MATCH(Weekly!AL$9,Data!$2:$2,0)-1,2,COUNTIF(Data!$2:$2,Weekly!AL$9)))</f>
        <v>9395</v>
      </c>
      <c r="AM110" s="141">
        <f ca="1">SUM(OFFSET(Data!$A$1,MATCH(($AI110),Data!$C:$C,0)-1,MATCH(Weekly!AM$9,Data!$2:$2,0)-1,2,COUNTIF(Data!$2:$2,Weekly!AM$9)))</f>
        <v>9699</v>
      </c>
      <c r="AN110" s="141">
        <f ca="1">SUM(OFFSET(Data!$A$1,MATCH(($AI110),Data!$C:$C,0)-1,MATCH(Weekly!AN$9,Data!$2:$2,0)-1,2,COUNTIF(Data!$2:$2,Weekly!AN$9)))</f>
        <v>8178</v>
      </c>
      <c r="AO110" s="141">
        <f ca="1">SUM(OFFSET(Data!$A$1,MATCH(($AI110),Data!$C:$C,0)-1,MATCH(Weekly!AO$9,Data!$2:$2,0)-1,2,COUNTIF(Data!$2:$2,Weekly!AO$9)))</f>
        <v>8664</v>
      </c>
      <c r="AP110" s="141">
        <f ca="1">SUM(OFFSET(Data!$A$1,MATCH(($AI110),Data!$C:$C,0)-1,MATCH(Weekly!AP$9,Data!$2:$2,0)-1,2,COUNTIF(Data!$2:$2,Weekly!AP$9)))</f>
        <v>8857</v>
      </c>
      <c r="AQ110" s="141">
        <f ca="1">SUM(OFFSET(Data!$A$1,MATCH(($AI110),Data!$C:$C,0)-1,MATCH(Weekly!AQ$9,Data!$2:$2,0)-1,2,COUNTIF(Data!$2:$2,Weekly!AQ$9)))</f>
        <v>8884</v>
      </c>
      <c r="AR110" s="141">
        <f ca="1">SUM(OFFSET(Data!$A$1,MATCH(($AI110),Data!$C:$C,0)-1,MATCH(Weekly!AR$9,Data!$2:$2,0)-1,2,COUNTIF(Data!$2:$2,Weekly!AR$9)))</f>
        <v>8829</v>
      </c>
      <c r="AS110" s="141">
        <f ca="1">SUM(OFFSET(Data!$A$1,MATCH(($AI110),Data!$C:$C,0)-1,MATCH(Weekly!AS$9,Data!$2:$2,0)-1,2,COUNTIF(Data!$2:$2,Weekly!AS$9)))</f>
        <v>9474</v>
      </c>
      <c r="AT110" s="141">
        <f ca="1">SUM(OFFSET(Data!$A$1,MATCH(($AI110),Data!$C:$C,0)-1,MATCH(Weekly!AT$9,Data!$2:$2,0)-1,2,COUNTIF(Data!$2:$2,Weekly!AT$9)))</f>
        <v>8831</v>
      </c>
      <c r="AU110" s="141">
        <f ca="1">SUM(OFFSET(Data!$A$1,MATCH(($AI110),Data!$C:$C,0)-1,MATCH(Weekly!AU$9,Data!$2:$2,0)-1,2,COUNTIF(Data!$2:$2,Weekly!AU$9)))</f>
        <v>3493</v>
      </c>
      <c r="AV110" s="14"/>
      <c r="AW110" s="8">
        <f t="shared" ref="AW110:AW119" ca="1" si="714">_xlfn.QUARTILE.INC($AJ110:$AT110,1)</f>
        <v>8830</v>
      </c>
      <c r="AX110" s="8">
        <f t="shared" ref="AX110:AX119" ca="1" si="715">_xlfn.QUARTILE.INC($AJ110:$AT110,3)</f>
        <v>9461.5</v>
      </c>
      <c r="AY110" s="8">
        <f t="shared" ref="AY110:AY113" ca="1" si="716">AX110-AW110</f>
        <v>631.5</v>
      </c>
      <c r="AZ110" s="8">
        <f t="shared" ref="AZ110:AZ113" ca="1" si="717">AX110+(0.75*AY110)</f>
        <v>9935.125</v>
      </c>
      <c r="BA110" s="8">
        <f t="shared" ref="BA110:BA113" ca="1" si="718">AW110-(0.75*AY110)</f>
        <v>8356.375</v>
      </c>
      <c r="BB110" s="14"/>
      <c r="BC110" s="9">
        <f t="shared" ref="BC110:BC119" ca="1" si="719">_xlfn.STDEV.P(AJ110:AU110)</f>
        <v>1603.190592658555</v>
      </c>
      <c r="BD110" s="9">
        <f ca="1">AVERAGE(AP110:AS110)</f>
        <v>9011</v>
      </c>
      <c r="BE110" s="147"/>
      <c r="BF110" s="147"/>
      <c r="BG110" s="1"/>
      <c r="BH110" s="7" t="s">
        <v>94</v>
      </c>
      <c r="BI110" s="7" t="s">
        <v>3</v>
      </c>
      <c r="BJ110" s="141">
        <f ca="1">SUM(OFFSET(Data!$A$1,MATCH(($BH110&amp;$BI110),Data!$B:$B,0)-1,MATCH(Weekly!BJ$9,Data!$2:$2,0)-1,1,COUNTIF(Data!$2:$2,Weekly!BJ$9)))</f>
        <v>7095</v>
      </c>
      <c r="BK110" s="141">
        <f ca="1">SUM(OFFSET(Data!$A$1,MATCH(($BH110&amp;$BI110),Data!$B:$B,0)-1,MATCH(Weekly!BK$9,Data!$2:$2,0)-1,1,COUNTIF(Data!$2:$2,Weekly!BK$9)))</f>
        <v>6989</v>
      </c>
      <c r="BL110" s="141">
        <f ca="1">SUM(OFFSET(Data!$A$1,MATCH(($BH110&amp;$BI110),Data!$B:$B,0)-1,MATCH(Weekly!BL$9,Data!$2:$2,0)-1,1,COUNTIF(Data!$2:$2,Weekly!BL$9)))</f>
        <v>7018</v>
      </c>
      <c r="BM110" s="141">
        <f ca="1">SUM(OFFSET(Data!$A$1,MATCH(($BH110&amp;$BI110),Data!$B:$B,0)-1,MATCH(Weekly!BM$9,Data!$2:$2,0)-1,1,COUNTIF(Data!$2:$2,Weekly!BM$9)))</f>
        <v>7252</v>
      </c>
      <c r="BN110" s="141">
        <f ca="1">SUM(OFFSET(Data!$A$1,MATCH(($BH110&amp;$BI110),Data!$B:$B,0)-1,MATCH(Weekly!BN$9,Data!$2:$2,0)-1,1,COUNTIF(Data!$2:$2,Weekly!BN$9)))</f>
        <v>6032</v>
      </c>
      <c r="BO110" s="141">
        <f ca="1">SUM(OFFSET(Data!$A$1,MATCH(($BH110&amp;$BI110),Data!$B:$B,0)-1,MATCH(Weekly!BO$9,Data!$2:$2,0)-1,1,COUNTIF(Data!$2:$2,Weekly!BO$9)))</f>
        <v>6409</v>
      </c>
      <c r="BP110" s="141">
        <f ca="1">SUM(OFFSET(Data!$A$1,MATCH(($BH110&amp;$BI110),Data!$B:$B,0)-1,MATCH(Weekly!BP$9,Data!$2:$2,0)-1,1,COUNTIF(Data!$2:$2,Weekly!BP$9)))</f>
        <v>6579</v>
      </c>
      <c r="BQ110" s="141">
        <f ca="1">SUM(OFFSET(Data!$A$1,MATCH(($BH110&amp;$BI110),Data!$B:$B,0)-1,MATCH(Weekly!BQ$9,Data!$2:$2,0)-1,1,COUNTIF(Data!$2:$2,Weekly!BQ$9)))</f>
        <v>6590</v>
      </c>
      <c r="BR110" s="141">
        <f ca="1">SUM(OFFSET(Data!$A$1,MATCH(($BH110&amp;$BI110),Data!$B:$B,0)-1,MATCH(Weekly!BR$9,Data!$2:$2,0)-1,1,COUNTIF(Data!$2:$2,Weekly!BR$9)))</f>
        <v>6557</v>
      </c>
      <c r="BS110" s="141">
        <f ca="1">SUM(OFFSET(Data!$A$1,MATCH(($BH110&amp;$BI110),Data!$B:$B,0)-1,MATCH(Weekly!BS$9,Data!$2:$2,0)-1,1,COUNTIF(Data!$2:$2,Weekly!BS$9)))</f>
        <v>7020</v>
      </c>
      <c r="BT110" s="141">
        <f ca="1">SUM(OFFSET(Data!$A$1,MATCH(($BH110&amp;$BI110),Data!$B:$B,0)-1,MATCH(Weekly!BT$9,Data!$2:$2,0)-1,1,COUNTIF(Data!$2:$2,Weekly!BT$9)))</f>
        <v>6499</v>
      </c>
      <c r="BU110" s="141">
        <f ca="1">SUM(OFFSET(Data!$A$1,MATCH(($BH110&amp;$BI110),Data!$B:$B,0)-1,MATCH(Weekly!BU$9,Data!$2:$2,0)-1,1,COUNTIF(Data!$2:$2,Weekly!BU$9)))</f>
        <v>2584</v>
      </c>
      <c r="BV110" s="13"/>
      <c r="BW110" s="8">
        <f t="shared" ref="BW110:BW119" ca="1" si="720">_xlfn.QUARTILE.INC($BJ110:$BT110,1)</f>
        <v>6528</v>
      </c>
      <c r="BX110" s="8">
        <f t="shared" ref="BX110:BX119" ca="1" si="721">_xlfn.QUARTILE.INC($BJ110:$BT110,3)</f>
        <v>7019</v>
      </c>
      <c r="BY110" s="8">
        <f t="shared" ref="BY110:BY113" ca="1" si="722">BX110-BW110</f>
        <v>491</v>
      </c>
      <c r="BZ110" s="8">
        <f t="shared" ref="BZ110:BZ113" ca="1" si="723">BX110+(0.75*BY110)</f>
        <v>7387.25</v>
      </c>
      <c r="CA110" s="8">
        <f t="shared" ref="CA110:CA113" ca="1" si="724">BW110-(0.75*BY110)</f>
        <v>6159.75</v>
      </c>
      <c r="CB110" s="43"/>
      <c r="CC110" s="9">
        <f t="shared" ref="CC110:CC119" ca="1" si="725">_xlfn.STDEV.P(BJ110:BU110)</f>
        <v>1194.4156404795704</v>
      </c>
      <c r="CD110" s="9">
        <f ca="1">AVERAGE(BP110:BS110)</f>
        <v>6686.5</v>
      </c>
      <c r="CE110" s="147"/>
      <c r="CF110" s="147"/>
      <c r="CG110" s="1"/>
      <c r="CH110" s="7" t="s">
        <v>94</v>
      </c>
      <c r="CI110" s="7" t="s">
        <v>4</v>
      </c>
      <c r="CJ110" s="141">
        <f ca="1">SUM(OFFSET(Data!$A$1,MATCH(($CH110&amp;$CI110),Data!$B:$B,0)-1,MATCH(Weekly!CJ$9,Data!$2:$2,0)-1,1,COUNTIF(Data!$2:$2,Weekly!CJ$9)))</f>
        <v>2507</v>
      </c>
      <c r="CK110" s="141">
        <f ca="1">SUM(OFFSET(Data!$A$1,MATCH(($CH110&amp;$CI110),Data!$B:$B,0)-1,MATCH(Weekly!CK$9,Data!$2:$2,0)-1,1,COUNTIF(Data!$2:$2,Weekly!CK$9)))</f>
        <v>2460</v>
      </c>
      <c r="CL110" s="141">
        <f ca="1">SUM(OFFSET(Data!$A$1,MATCH(($CH110&amp;$CI110),Data!$B:$B,0)-1,MATCH(Weekly!CL$9,Data!$2:$2,0)-1,1,COUNTIF(Data!$2:$2,Weekly!CL$9)))</f>
        <v>2377</v>
      </c>
      <c r="CM110" s="141">
        <f ca="1">SUM(OFFSET(Data!$A$1,MATCH(($CH110&amp;$CI110),Data!$B:$B,0)-1,MATCH(Weekly!CM$9,Data!$2:$2,0)-1,1,COUNTIF(Data!$2:$2,Weekly!CM$9)))</f>
        <v>2447</v>
      </c>
      <c r="CN110" s="141">
        <f ca="1">SUM(OFFSET(Data!$A$1,MATCH(($CH110&amp;$CI110),Data!$B:$B,0)-1,MATCH(Weekly!CN$9,Data!$2:$2,0)-1,1,COUNTIF(Data!$2:$2,Weekly!CN$9)))</f>
        <v>2146</v>
      </c>
      <c r="CO110" s="141">
        <f ca="1">SUM(OFFSET(Data!$A$1,MATCH(($CH110&amp;$CI110),Data!$B:$B,0)-1,MATCH(Weekly!CO$9,Data!$2:$2,0)-1,1,COUNTIF(Data!$2:$2,Weekly!CO$9)))</f>
        <v>2255</v>
      </c>
      <c r="CP110" s="141">
        <f ca="1">SUM(OFFSET(Data!$A$1,MATCH(($CH110&amp;$CI110),Data!$B:$B,0)-1,MATCH(Weekly!CP$9,Data!$2:$2,0)-1,1,COUNTIF(Data!$2:$2,Weekly!CP$9)))</f>
        <v>2278</v>
      </c>
      <c r="CQ110" s="141">
        <f ca="1">SUM(OFFSET(Data!$A$1,MATCH(($CH110&amp;$CI110),Data!$B:$B,0)-1,MATCH(Weekly!CQ$9,Data!$2:$2,0)-1,1,COUNTIF(Data!$2:$2,Weekly!CQ$9)))</f>
        <v>2294</v>
      </c>
      <c r="CR110" s="141">
        <f ca="1">SUM(OFFSET(Data!$A$1,MATCH(($CH110&amp;$CI110),Data!$B:$B,0)-1,MATCH(Weekly!CR$9,Data!$2:$2,0)-1,1,COUNTIF(Data!$2:$2,Weekly!CR$9)))</f>
        <v>2272</v>
      </c>
      <c r="CS110" s="141">
        <f ca="1">SUM(OFFSET(Data!$A$1,MATCH(($CH110&amp;$CI110),Data!$B:$B,0)-1,MATCH(Weekly!CS$9,Data!$2:$2,0)-1,1,COUNTIF(Data!$2:$2,Weekly!CS$9)))</f>
        <v>2454</v>
      </c>
      <c r="CT110" s="141">
        <f ca="1">SUM(OFFSET(Data!$A$1,MATCH(($CH110&amp;$CI110),Data!$B:$B,0)-1,MATCH(Weekly!CT$9,Data!$2:$2,0)-1,1,COUNTIF(Data!$2:$2,Weekly!CT$9)))</f>
        <v>2332</v>
      </c>
      <c r="CU110" s="141">
        <f ca="1">SUM(OFFSET(Data!$A$1,MATCH(($CH110&amp;$CI110),Data!$B:$B,0)-1,MATCH(Weekly!CU$9,Data!$2:$2,0)-1,1,COUNTIF(Data!$2:$2,Weekly!CU$9)))</f>
        <v>909</v>
      </c>
      <c r="CW110" s="8">
        <f t="shared" ref="CW110:CW119" ca="1" si="726">_xlfn.QUARTILE.INC($CJ110:$CT110,1)</f>
        <v>2275</v>
      </c>
      <c r="CX110" s="8">
        <f t="shared" ref="CX110:CX119" ca="1" si="727">_xlfn.QUARTILE.INC($CJ110:$CT110,3)</f>
        <v>2450.5</v>
      </c>
      <c r="CY110" s="8">
        <f t="shared" ref="CY110:CY113" ca="1" si="728">CX110-CW110</f>
        <v>175.5</v>
      </c>
      <c r="CZ110" s="8">
        <f t="shared" ref="CZ110:CZ113" ca="1" si="729">CX110+(0.75*CY110)</f>
        <v>2582.125</v>
      </c>
      <c r="DA110" s="8">
        <f t="shared" ref="DA110:DA112" ca="1" si="730">CW110-(0.75*CY110)</f>
        <v>2143.375</v>
      </c>
      <c r="DB110" s="41"/>
      <c r="DC110" s="9">
        <f t="shared" ref="DC110:DC119" ca="1" si="731">_xlfn.STDEV.P(CJ110:CU110)</f>
        <v>410.25631385215212</v>
      </c>
      <c r="DD110" s="9">
        <f ca="1">AVERAGE(CP110:CS110)</f>
        <v>2324.5</v>
      </c>
    </row>
    <row r="111" spans="4:109" x14ac:dyDescent="0.35">
      <c r="D111" s="59" t="s">
        <v>637</v>
      </c>
      <c r="E111" s="53" t="str">
        <f ca="1">VLOOKUP($D111,'Metric Nature'!$C:$D,2,0)&amp;IF(($F111&lt;(BA111)),"Below",IF(($F111&gt;(AZ111)),"Above","Within"))</f>
        <v>PositiveWithin</v>
      </c>
      <c r="F111" s="54">
        <f t="shared" ca="1" si="689"/>
        <v>31531</v>
      </c>
      <c r="G111" s="54">
        <f t="shared" ca="1" si="690"/>
        <v>32358</v>
      </c>
      <c r="H111" s="55">
        <f t="shared" ca="1" si="705"/>
        <v>-2.5557821867853391E-2</v>
      </c>
      <c r="I111" s="54">
        <f t="shared" ca="1" si="706"/>
        <v>30421.75</v>
      </c>
      <c r="J111" s="55">
        <f t="shared" ca="1" si="707"/>
        <v>3.6462399434615038E-2</v>
      </c>
      <c r="K111" s="54">
        <f t="shared" ca="1" si="691"/>
        <v>5342.6878145118426</v>
      </c>
      <c r="L111" s="56"/>
      <c r="M111" s="53" t="str">
        <f ca="1">VLOOKUP($D111,'Metric Nature'!$C:$D,2,0)&amp;IF(($N111&lt;(CA111)),"Below",IF(($N111&gt;(BZ111)),"Above","Within"))</f>
        <v>PositiveWithin</v>
      </c>
      <c r="N111" s="54">
        <f t="shared" ca="1" si="692"/>
        <v>25117</v>
      </c>
      <c r="O111" s="54">
        <f t="shared" ca="1" si="693"/>
        <v>25836</v>
      </c>
      <c r="P111" s="55">
        <f t="shared" ca="1" si="708"/>
        <v>-2.7829385353769935E-2</v>
      </c>
      <c r="Q111" s="54">
        <f t="shared" ca="1" si="709"/>
        <v>24222.25</v>
      </c>
      <c r="R111" s="55">
        <f t="shared" ca="1" si="710"/>
        <v>3.6939177822043784E-2</v>
      </c>
      <c r="S111" s="54">
        <f t="shared" ca="1" si="694"/>
        <v>4299.8532985311122</v>
      </c>
      <c r="T111" s="56"/>
      <c r="U111" s="53" t="str">
        <f ca="1">VLOOKUP($D111,'Metric Nature'!$C:$D,2,0)&amp;IF(($V111&lt;(DA111)),"Below",IF(($V111&gt;(CZ111)),"Above","Within"))</f>
        <v>PositiveWithin</v>
      </c>
      <c r="V111" s="54">
        <f t="shared" ca="1" si="695"/>
        <v>6414</v>
      </c>
      <c r="W111" s="54">
        <f t="shared" ca="1" si="696"/>
        <v>6522</v>
      </c>
      <c r="X111" s="55">
        <f t="shared" ca="1" si="711"/>
        <v>-1.655933762649494E-2</v>
      </c>
      <c r="Y111" s="54">
        <f t="shared" ca="1" si="712"/>
        <v>6199.5</v>
      </c>
      <c r="Z111" s="55">
        <f t="shared" ca="1" si="713"/>
        <v>3.4599564481006533E-2</v>
      </c>
      <c r="AA111" s="54">
        <f t="shared" ca="1" si="697"/>
        <v>1049.4605624901883</v>
      </c>
      <c r="AB111" s="56"/>
      <c r="AC111" s="46" t="s">
        <v>638</v>
      </c>
      <c r="AI111" s="7" t="s">
        <v>95</v>
      </c>
      <c r="AJ111" s="141">
        <f ca="1">SUM(OFFSET(Data!$A$1,MATCH(($AI111),Data!$C:$C,0)-1,MATCH(Weekly!AJ$9,Data!$2:$2,0)-1,2,COUNTIF(Data!$2:$2,Weekly!AJ$9)))</f>
        <v>33877</v>
      </c>
      <c r="AK111" s="141">
        <f ca="1">SUM(OFFSET(Data!$A$1,MATCH(($AI111),Data!$C:$C,0)-1,MATCH(Weekly!AK$9,Data!$2:$2,0)-1,2,COUNTIF(Data!$2:$2,Weekly!AK$9)))</f>
        <v>33020</v>
      </c>
      <c r="AL111" s="141">
        <f ca="1">SUM(OFFSET(Data!$A$1,MATCH(($AI111),Data!$C:$C,0)-1,MATCH(Weekly!AL$9,Data!$2:$2,0)-1,2,COUNTIF(Data!$2:$2,Weekly!AL$9)))</f>
        <v>32596</v>
      </c>
      <c r="AM111" s="141">
        <f ca="1">SUM(OFFSET(Data!$A$1,MATCH(($AI111),Data!$C:$C,0)-1,MATCH(Weekly!AM$9,Data!$2:$2,0)-1,2,COUNTIF(Data!$2:$2,Weekly!AM$9)))</f>
        <v>32875</v>
      </c>
      <c r="AN111" s="141">
        <f ca="1">SUM(OFFSET(Data!$A$1,MATCH(($AI111),Data!$C:$C,0)-1,MATCH(Weekly!AN$9,Data!$2:$2,0)-1,2,COUNTIF(Data!$2:$2,Weekly!AN$9)))</f>
        <v>28851</v>
      </c>
      <c r="AO111" s="141">
        <f ca="1">SUM(OFFSET(Data!$A$1,MATCH(($AI111),Data!$C:$C,0)-1,MATCH(Weekly!AO$9,Data!$2:$2,0)-1,2,COUNTIF(Data!$2:$2,Weekly!AO$9)))</f>
        <v>29443</v>
      </c>
      <c r="AP111" s="141">
        <f ca="1">SUM(OFFSET(Data!$A$1,MATCH(($AI111),Data!$C:$C,0)-1,MATCH(Weekly!AP$9,Data!$2:$2,0)-1,2,COUNTIF(Data!$2:$2,Weekly!AP$9)))</f>
        <v>29743</v>
      </c>
      <c r="AQ111" s="141">
        <f ca="1">SUM(OFFSET(Data!$A$1,MATCH(($AI111),Data!$C:$C,0)-1,MATCH(Weekly!AQ$9,Data!$2:$2,0)-1,2,COUNTIF(Data!$2:$2,Weekly!AQ$9)))</f>
        <v>28997</v>
      </c>
      <c r="AR111" s="141">
        <f ca="1">SUM(OFFSET(Data!$A$1,MATCH(($AI111),Data!$C:$C,0)-1,MATCH(Weekly!AR$9,Data!$2:$2,0)-1,2,COUNTIF(Data!$2:$2,Weekly!AR$9)))</f>
        <v>30589</v>
      </c>
      <c r="AS111" s="141">
        <f ca="1">SUM(OFFSET(Data!$A$1,MATCH(($AI111),Data!$C:$C,0)-1,MATCH(Weekly!AS$9,Data!$2:$2,0)-1,2,COUNTIF(Data!$2:$2,Weekly!AS$9)))</f>
        <v>32358</v>
      </c>
      <c r="AT111" s="141">
        <f ca="1">SUM(OFFSET(Data!$A$1,MATCH(($AI111),Data!$C:$C,0)-1,MATCH(Weekly!AT$9,Data!$2:$2,0)-1,2,COUNTIF(Data!$2:$2,Weekly!AT$9)))</f>
        <v>31531</v>
      </c>
      <c r="AU111" s="141">
        <f ca="1">SUM(OFFSET(Data!$A$1,MATCH(($AI111),Data!$C:$C,0)-1,MATCH(Weekly!AU$9,Data!$2:$2,0)-1,2,COUNTIF(Data!$2:$2,Weekly!AU$9)))</f>
        <v>12874</v>
      </c>
      <c r="AV111" s="14"/>
      <c r="AW111" s="8">
        <f t="shared" ca="1" si="714"/>
        <v>29593</v>
      </c>
      <c r="AX111" s="8">
        <f t="shared" ca="1" si="715"/>
        <v>32735.5</v>
      </c>
      <c r="AY111" s="8">
        <f t="shared" ca="1" si="716"/>
        <v>3142.5</v>
      </c>
      <c r="AZ111" s="8">
        <f t="shared" ca="1" si="717"/>
        <v>35092.375</v>
      </c>
      <c r="BA111" s="8">
        <f t="shared" ca="1" si="718"/>
        <v>27236.125</v>
      </c>
      <c r="BB111" s="14"/>
      <c r="BC111" s="9">
        <f t="shared" ca="1" si="719"/>
        <v>5342.6878145118426</v>
      </c>
      <c r="BD111" s="9">
        <f ca="1">AVERAGE(AP111:AS111)</f>
        <v>30421.75</v>
      </c>
      <c r="BE111" s="104"/>
      <c r="BF111" s="104"/>
      <c r="BG111" s="1"/>
      <c r="BH111" s="7" t="s">
        <v>95</v>
      </c>
      <c r="BI111" s="7" t="s">
        <v>3</v>
      </c>
      <c r="BJ111" s="141">
        <f ca="1">SUM(OFFSET(Data!$A$1,MATCH(($BH111&amp;$BI111),Data!$B:$B,0)-1,MATCH(Weekly!BJ$9,Data!$2:$2,0)-1,1,COUNTIF(Data!$2:$2,Weekly!BJ$9)))</f>
        <v>27211</v>
      </c>
      <c r="BK111" s="141">
        <f ca="1">SUM(OFFSET(Data!$A$1,MATCH(($BH111&amp;$BI111),Data!$B:$B,0)-1,MATCH(Weekly!BK$9,Data!$2:$2,0)-1,1,COUNTIF(Data!$2:$2,Weekly!BK$9)))</f>
        <v>26449</v>
      </c>
      <c r="BL111" s="141">
        <f ca="1">SUM(OFFSET(Data!$A$1,MATCH(($BH111&amp;$BI111),Data!$B:$B,0)-1,MATCH(Weekly!BL$9,Data!$2:$2,0)-1,1,COUNTIF(Data!$2:$2,Weekly!BL$9)))</f>
        <v>26161</v>
      </c>
      <c r="BM111" s="141">
        <f ca="1">SUM(OFFSET(Data!$A$1,MATCH(($BH111&amp;$BI111),Data!$B:$B,0)-1,MATCH(Weekly!BM$9,Data!$2:$2,0)-1,1,COUNTIF(Data!$2:$2,Weekly!BM$9)))</f>
        <v>26229</v>
      </c>
      <c r="BN111" s="141">
        <f ca="1">SUM(OFFSET(Data!$A$1,MATCH(($BH111&amp;$BI111),Data!$B:$B,0)-1,MATCH(Weekly!BN$9,Data!$2:$2,0)-1,1,COUNTIF(Data!$2:$2,Weekly!BN$9)))</f>
        <v>23060</v>
      </c>
      <c r="BO111" s="141">
        <f ca="1">SUM(OFFSET(Data!$A$1,MATCH(($BH111&amp;$BI111),Data!$B:$B,0)-1,MATCH(Weekly!BO$9,Data!$2:$2,0)-1,1,COUNTIF(Data!$2:$2,Weekly!BO$9)))</f>
        <v>23712</v>
      </c>
      <c r="BP111" s="141">
        <f ca="1">SUM(OFFSET(Data!$A$1,MATCH(($BH111&amp;$BI111),Data!$B:$B,0)-1,MATCH(Weekly!BP$9,Data!$2:$2,0)-1,1,COUNTIF(Data!$2:$2,Weekly!BP$9)))</f>
        <v>23544</v>
      </c>
      <c r="BQ111" s="141">
        <f ca="1">SUM(OFFSET(Data!$A$1,MATCH(($BH111&amp;$BI111),Data!$B:$B,0)-1,MATCH(Weekly!BQ$9,Data!$2:$2,0)-1,1,COUNTIF(Data!$2:$2,Weekly!BQ$9)))</f>
        <v>23065</v>
      </c>
      <c r="BR111" s="141">
        <f ca="1">SUM(OFFSET(Data!$A$1,MATCH(($BH111&amp;$BI111),Data!$B:$B,0)-1,MATCH(Weekly!BR$9,Data!$2:$2,0)-1,1,COUNTIF(Data!$2:$2,Weekly!BR$9)))</f>
        <v>24444</v>
      </c>
      <c r="BS111" s="141">
        <f ca="1">SUM(OFFSET(Data!$A$1,MATCH(($BH111&amp;$BI111),Data!$B:$B,0)-1,MATCH(Weekly!BS$9,Data!$2:$2,0)-1,1,COUNTIF(Data!$2:$2,Weekly!BS$9)))</f>
        <v>25836</v>
      </c>
      <c r="BT111" s="141">
        <f ca="1">SUM(OFFSET(Data!$A$1,MATCH(($BH111&amp;$BI111),Data!$B:$B,0)-1,MATCH(Weekly!BT$9,Data!$2:$2,0)-1,1,COUNTIF(Data!$2:$2,Weekly!BT$9)))</f>
        <v>25117</v>
      </c>
      <c r="BU111" s="141">
        <f ca="1">SUM(OFFSET(Data!$A$1,MATCH(($BH111&amp;$BI111),Data!$B:$B,0)-1,MATCH(Weekly!BU$9,Data!$2:$2,0)-1,1,COUNTIF(Data!$2:$2,Weekly!BU$9)))</f>
        <v>10224</v>
      </c>
      <c r="BV111" s="13"/>
      <c r="BW111" s="8">
        <f t="shared" ca="1" si="720"/>
        <v>23628</v>
      </c>
      <c r="BX111" s="8">
        <f t="shared" ca="1" si="721"/>
        <v>26195</v>
      </c>
      <c r="BY111" s="8">
        <f t="shared" ca="1" si="722"/>
        <v>2567</v>
      </c>
      <c r="BZ111" s="8">
        <f t="shared" ca="1" si="723"/>
        <v>28120.25</v>
      </c>
      <c r="CA111" s="8">
        <f t="shared" ca="1" si="724"/>
        <v>21702.75</v>
      </c>
      <c r="CB111" s="43"/>
      <c r="CC111" s="9">
        <f t="shared" ca="1" si="725"/>
        <v>4299.8532985311122</v>
      </c>
      <c r="CD111" s="9">
        <f ca="1">AVERAGE(BP111:BS111)</f>
        <v>24222.25</v>
      </c>
      <c r="CE111" s="104"/>
      <c r="CF111" s="104"/>
      <c r="CG111" s="1"/>
      <c r="CH111" s="7" t="s">
        <v>95</v>
      </c>
      <c r="CI111" s="7" t="s">
        <v>4</v>
      </c>
      <c r="CJ111" s="141">
        <f ca="1">SUM(OFFSET(Data!$A$1,MATCH(($CH111&amp;$CI111),Data!$B:$B,0)-1,MATCH(Weekly!CJ$9,Data!$2:$2,0)-1,1,COUNTIF(Data!$2:$2,Weekly!CJ$9)))</f>
        <v>6666</v>
      </c>
      <c r="CK111" s="141">
        <f ca="1">SUM(OFFSET(Data!$A$1,MATCH(($CH111&amp;$CI111),Data!$B:$B,0)-1,MATCH(Weekly!CK$9,Data!$2:$2,0)-1,1,COUNTIF(Data!$2:$2,Weekly!CK$9)))</f>
        <v>6571</v>
      </c>
      <c r="CL111" s="141">
        <f ca="1">SUM(OFFSET(Data!$A$1,MATCH(($CH111&amp;$CI111),Data!$B:$B,0)-1,MATCH(Weekly!CL$9,Data!$2:$2,0)-1,1,COUNTIF(Data!$2:$2,Weekly!CL$9)))</f>
        <v>6435</v>
      </c>
      <c r="CM111" s="141">
        <f ca="1">SUM(OFFSET(Data!$A$1,MATCH(($CH111&amp;$CI111),Data!$B:$B,0)-1,MATCH(Weekly!CM$9,Data!$2:$2,0)-1,1,COUNTIF(Data!$2:$2,Weekly!CM$9)))</f>
        <v>6646</v>
      </c>
      <c r="CN111" s="141">
        <f ca="1">SUM(OFFSET(Data!$A$1,MATCH(($CH111&amp;$CI111),Data!$B:$B,0)-1,MATCH(Weekly!CN$9,Data!$2:$2,0)-1,1,COUNTIF(Data!$2:$2,Weekly!CN$9)))</f>
        <v>5791</v>
      </c>
      <c r="CO111" s="141">
        <f ca="1">SUM(OFFSET(Data!$A$1,MATCH(($CH111&amp;$CI111),Data!$B:$B,0)-1,MATCH(Weekly!CO$9,Data!$2:$2,0)-1,1,COUNTIF(Data!$2:$2,Weekly!CO$9)))</f>
        <v>5731</v>
      </c>
      <c r="CP111" s="141">
        <f ca="1">SUM(OFFSET(Data!$A$1,MATCH(($CH111&amp;$CI111),Data!$B:$B,0)-1,MATCH(Weekly!CP$9,Data!$2:$2,0)-1,1,COUNTIF(Data!$2:$2,Weekly!CP$9)))</f>
        <v>6199</v>
      </c>
      <c r="CQ111" s="141">
        <f ca="1">SUM(OFFSET(Data!$A$1,MATCH(($CH111&amp;$CI111),Data!$B:$B,0)-1,MATCH(Weekly!CQ$9,Data!$2:$2,0)-1,1,COUNTIF(Data!$2:$2,Weekly!CQ$9)))</f>
        <v>5932</v>
      </c>
      <c r="CR111" s="141">
        <f ca="1">SUM(OFFSET(Data!$A$1,MATCH(($CH111&amp;$CI111),Data!$B:$B,0)-1,MATCH(Weekly!CR$9,Data!$2:$2,0)-1,1,COUNTIF(Data!$2:$2,Weekly!CR$9)))</f>
        <v>6145</v>
      </c>
      <c r="CS111" s="141">
        <f ca="1">SUM(OFFSET(Data!$A$1,MATCH(($CH111&amp;$CI111),Data!$B:$B,0)-1,MATCH(Weekly!CS$9,Data!$2:$2,0)-1,1,COUNTIF(Data!$2:$2,Weekly!CS$9)))</f>
        <v>6522</v>
      </c>
      <c r="CT111" s="141">
        <f ca="1">SUM(OFFSET(Data!$A$1,MATCH(($CH111&amp;$CI111),Data!$B:$B,0)-1,MATCH(Weekly!CT$9,Data!$2:$2,0)-1,1,COUNTIF(Data!$2:$2,Weekly!CT$9)))</f>
        <v>6414</v>
      </c>
      <c r="CU111" s="141">
        <f ca="1">SUM(OFFSET(Data!$A$1,MATCH(($CH111&amp;$CI111),Data!$B:$B,0)-1,MATCH(Weekly!CU$9,Data!$2:$2,0)-1,1,COUNTIF(Data!$2:$2,Weekly!CU$9)))</f>
        <v>2650</v>
      </c>
      <c r="CW111" s="8">
        <f t="shared" ca="1" si="726"/>
        <v>6038.5</v>
      </c>
      <c r="CX111" s="8">
        <f t="shared" ca="1" si="727"/>
        <v>6546.5</v>
      </c>
      <c r="CY111" s="8">
        <f t="shared" ca="1" si="728"/>
        <v>508</v>
      </c>
      <c r="CZ111" s="8">
        <f t="shared" ca="1" si="729"/>
        <v>6927.5</v>
      </c>
      <c r="DA111" s="8">
        <f t="shared" ca="1" si="730"/>
        <v>5657.5</v>
      </c>
      <c r="DB111" s="43"/>
      <c r="DC111" s="9">
        <f t="shared" ca="1" si="731"/>
        <v>1049.4605624901883</v>
      </c>
      <c r="DD111" s="9">
        <f ca="1">AVERAGE(CP111:CS111)</f>
        <v>6199.5</v>
      </c>
    </row>
    <row r="112" spans="4:109" x14ac:dyDescent="0.35">
      <c r="D112" s="59" t="s">
        <v>641</v>
      </c>
      <c r="E112" s="53" t="str">
        <f ca="1">VLOOKUP($D112,'Metric Nature'!$C:$D,2,0)&amp;IF(($F112&lt;(BA112)),"Below",IF(($F112&gt;(AZ112)),"Above","Within"))</f>
        <v>PositiveWithin</v>
      </c>
      <c r="F112" s="54">
        <f t="shared" ca="1" si="689"/>
        <v>4321</v>
      </c>
      <c r="G112" s="54">
        <f t="shared" ca="1" si="690"/>
        <v>4644</v>
      </c>
      <c r="H112" s="55">
        <f t="shared" ca="1" si="705"/>
        <v>-6.9552110249784665E-2</v>
      </c>
      <c r="I112" s="54">
        <f t="shared" ca="1" si="706"/>
        <v>4368.5</v>
      </c>
      <c r="J112" s="55">
        <f t="shared" ca="1" si="707"/>
        <v>-1.0873297470527642E-2</v>
      </c>
      <c r="K112" s="54">
        <f t="shared" ca="1" si="691"/>
        <v>794.69065871919963</v>
      </c>
      <c r="L112" s="56"/>
      <c r="M112" s="53" t="str">
        <f ca="1">VLOOKUP($D112,'Metric Nature'!$C:$D,2,0)&amp;IF(($N112&lt;(CA112)),"Below",IF(($N112&gt;(BZ112)),"Above","Within"))</f>
        <v>PositiveWithin</v>
      </c>
      <c r="N112" s="54">
        <f t="shared" ca="1" si="692"/>
        <v>3436</v>
      </c>
      <c r="O112" s="54">
        <f t="shared" ca="1" si="693"/>
        <v>3728</v>
      </c>
      <c r="P112" s="55">
        <f t="shared" ca="1" si="708"/>
        <v>-7.832618025751073E-2</v>
      </c>
      <c r="Q112" s="54">
        <f t="shared" ca="1" si="709"/>
        <v>3492.25</v>
      </c>
      <c r="R112" s="55">
        <f t="shared" ca="1" si="710"/>
        <v>-1.6107094280191855E-2</v>
      </c>
      <c r="S112" s="54">
        <f t="shared" ca="1" si="694"/>
        <v>636.788224652086</v>
      </c>
      <c r="T112" s="56"/>
      <c r="U112" s="53" t="str">
        <f ca="1">VLOOKUP($D112,'Metric Nature'!$C:$D,2,0)&amp;IF(($V112&lt;(DA112)),"Below",IF(($V112&gt;(CZ112)),"Above","Within"))</f>
        <v>PositiveWithin</v>
      </c>
      <c r="V112" s="54">
        <f t="shared" ca="1" si="695"/>
        <v>885</v>
      </c>
      <c r="W112" s="54">
        <f t="shared" ca="1" si="696"/>
        <v>916</v>
      </c>
      <c r="X112" s="55">
        <f t="shared" ca="1" si="711"/>
        <v>-3.384279475982533E-2</v>
      </c>
      <c r="Y112" s="54">
        <f t="shared" ca="1" si="712"/>
        <v>876.25</v>
      </c>
      <c r="Z112" s="55">
        <f t="shared" ca="1" si="713"/>
        <v>9.9857346647646214E-3</v>
      </c>
      <c r="AA112" s="54">
        <f t="shared" ca="1" si="697"/>
        <v>159.55981114721004</v>
      </c>
      <c r="AB112" s="56"/>
      <c r="AC112" s="46" t="s">
        <v>642</v>
      </c>
      <c r="AI112" s="7" t="s">
        <v>96</v>
      </c>
      <c r="AJ112" s="141">
        <f ca="1">SUM(OFFSET(Data!$A$1,MATCH(($AI112),Data!$C:$C,0)-1,MATCH(Weekly!AJ$9,Data!$2:$2,0)-1,2,COUNTIF(Data!$2:$2,Weekly!AJ$9)))</f>
        <v>4656</v>
      </c>
      <c r="AK112" s="141">
        <f ca="1">SUM(OFFSET(Data!$A$1,MATCH(($AI112),Data!$C:$C,0)-1,MATCH(Weekly!AK$9,Data!$2:$2,0)-1,2,COUNTIF(Data!$2:$2,Weekly!AK$9)))</f>
        <v>4583</v>
      </c>
      <c r="AL112" s="141">
        <f ca="1">SUM(OFFSET(Data!$A$1,MATCH(($AI112),Data!$C:$C,0)-1,MATCH(Weekly!AL$9,Data!$2:$2,0)-1,2,COUNTIF(Data!$2:$2,Weekly!AL$9)))</f>
        <v>4624</v>
      </c>
      <c r="AM112" s="141">
        <f ca="1">SUM(OFFSET(Data!$A$1,MATCH(($AI112),Data!$C:$C,0)-1,MATCH(Weekly!AM$9,Data!$2:$2,0)-1,2,COUNTIF(Data!$2:$2,Weekly!AM$9)))</f>
        <v>4839</v>
      </c>
      <c r="AN112" s="141">
        <f ca="1">SUM(OFFSET(Data!$A$1,MATCH(($AI112),Data!$C:$C,0)-1,MATCH(Weekly!AN$9,Data!$2:$2,0)-1,2,COUNTIF(Data!$2:$2,Weekly!AN$9)))</f>
        <v>3951</v>
      </c>
      <c r="AO112" s="141">
        <f ca="1">SUM(OFFSET(Data!$A$1,MATCH(($AI112),Data!$C:$C,0)-1,MATCH(Weekly!AO$9,Data!$2:$2,0)-1,2,COUNTIF(Data!$2:$2,Weekly!AO$9)))</f>
        <v>4123</v>
      </c>
      <c r="AP112" s="141">
        <f ca="1">SUM(OFFSET(Data!$A$1,MATCH(($AI112),Data!$C:$C,0)-1,MATCH(Weekly!AP$9,Data!$2:$2,0)-1,2,COUNTIF(Data!$2:$2,Weekly!AP$9)))</f>
        <v>4196</v>
      </c>
      <c r="AQ112" s="141">
        <f ca="1">SUM(OFFSET(Data!$A$1,MATCH(($AI112),Data!$C:$C,0)-1,MATCH(Weekly!AQ$9,Data!$2:$2,0)-1,2,COUNTIF(Data!$2:$2,Weekly!AQ$9)))</f>
        <v>4311</v>
      </c>
      <c r="AR112" s="141">
        <f ca="1">SUM(OFFSET(Data!$A$1,MATCH(($AI112),Data!$C:$C,0)-1,MATCH(Weekly!AR$9,Data!$2:$2,0)-1,2,COUNTIF(Data!$2:$2,Weekly!AR$9)))</f>
        <v>4323</v>
      </c>
      <c r="AS112" s="141">
        <f ca="1">SUM(OFFSET(Data!$A$1,MATCH(($AI112),Data!$C:$C,0)-1,MATCH(Weekly!AS$9,Data!$2:$2,0)-1,2,COUNTIF(Data!$2:$2,Weekly!AS$9)))</f>
        <v>4644</v>
      </c>
      <c r="AT112" s="141">
        <f ca="1">SUM(OFFSET(Data!$A$1,MATCH(($AI112),Data!$C:$C,0)-1,MATCH(Weekly!AT$9,Data!$2:$2,0)-1,2,COUNTIF(Data!$2:$2,Weekly!AT$9)))</f>
        <v>4321</v>
      </c>
      <c r="AU112" s="141">
        <f ca="1">SUM(OFFSET(Data!$A$1,MATCH(($AI112),Data!$C:$C,0)-1,MATCH(Weekly!AU$9,Data!$2:$2,0)-1,2,COUNTIF(Data!$2:$2,Weekly!AU$9)))</f>
        <v>1684</v>
      </c>
      <c r="AV112" s="14"/>
      <c r="AW112" s="8">
        <f t="shared" ca="1" si="714"/>
        <v>4253.5</v>
      </c>
      <c r="AX112" s="8">
        <f t="shared" ca="1" si="715"/>
        <v>4634</v>
      </c>
      <c r="AY112" s="8">
        <f t="shared" ca="1" si="716"/>
        <v>380.5</v>
      </c>
      <c r="AZ112" s="8">
        <f t="shared" ca="1" si="717"/>
        <v>4919.375</v>
      </c>
      <c r="BA112" s="8">
        <f t="shared" ca="1" si="718"/>
        <v>3968.125</v>
      </c>
      <c r="BB112" s="14"/>
      <c r="BC112" s="9">
        <f t="shared" ca="1" si="719"/>
        <v>794.69065871919963</v>
      </c>
      <c r="BD112" s="9">
        <f ca="1">AVERAGE(AP112:AS112)</f>
        <v>4368.5</v>
      </c>
      <c r="BE112" s="104"/>
      <c r="BF112" s="104"/>
      <c r="BG112" s="1"/>
      <c r="BH112" s="7" t="s">
        <v>96</v>
      </c>
      <c r="BI112" s="7" t="s">
        <v>3</v>
      </c>
      <c r="BJ112" s="141">
        <f ca="1">SUM(OFFSET(Data!$A$1,MATCH(($BH112&amp;$BI112),Data!$B:$B,0)-1,MATCH(Weekly!BJ$9,Data!$2:$2,0)-1,1,COUNTIF(Data!$2:$2,Weekly!BJ$9)))</f>
        <v>3686</v>
      </c>
      <c r="BK112" s="141">
        <f ca="1">SUM(OFFSET(Data!$A$1,MATCH(($BH112&amp;$BI112),Data!$B:$B,0)-1,MATCH(Weekly!BK$9,Data!$2:$2,0)-1,1,COUNTIF(Data!$2:$2,Weekly!BK$9)))</f>
        <v>3686</v>
      </c>
      <c r="BL112" s="141">
        <f ca="1">SUM(OFFSET(Data!$A$1,MATCH(($BH112&amp;$BI112),Data!$B:$B,0)-1,MATCH(Weekly!BL$9,Data!$2:$2,0)-1,1,COUNTIF(Data!$2:$2,Weekly!BL$9)))</f>
        <v>3736</v>
      </c>
      <c r="BM112" s="141">
        <f ca="1">SUM(OFFSET(Data!$A$1,MATCH(($BH112&amp;$BI112),Data!$B:$B,0)-1,MATCH(Weekly!BM$9,Data!$2:$2,0)-1,1,COUNTIF(Data!$2:$2,Weekly!BM$9)))</f>
        <v>3867</v>
      </c>
      <c r="BN112" s="141">
        <f ca="1">SUM(OFFSET(Data!$A$1,MATCH(($BH112&amp;$BI112),Data!$B:$B,0)-1,MATCH(Weekly!BN$9,Data!$2:$2,0)-1,1,COUNTIF(Data!$2:$2,Weekly!BN$9)))</f>
        <v>3153</v>
      </c>
      <c r="BO112" s="141">
        <f ca="1">SUM(OFFSET(Data!$A$1,MATCH(($BH112&amp;$BI112),Data!$B:$B,0)-1,MATCH(Weekly!BO$9,Data!$2:$2,0)-1,1,COUNTIF(Data!$2:$2,Weekly!BO$9)))</f>
        <v>3320</v>
      </c>
      <c r="BP112" s="141">
        <f ca="1">SUM(OFFSET(Data!$A$1,MATCH(($BH112&amp;$BI112),Data!$B:$B,0)-1,MATCH(Weekly!BP$9,Data!$2:$2,0)-1,1,COUNTIF(Data!$2:$2,Weekly!BP$9)))</f>
        <v>3356</v>
      </c>
      <c r="BQ112" s="141">
        <f ca="1">SUM(OFFSET(Data!$A$1,MATCH(($BH112&amp;$BI112),Data!$B:$B,0)-1,MATCH(Weekly!BQ$9,Data!$2:$2,0)-1,1,COUNTIF(Data!$2:$2,Weekly!BQ$9)))</f>
        <v>3423</v>
      </c>
      <c r="BR112" s="141">
        <f ca="1">SUM(OFFSET(Data!$A$1,MATCH(($BH112&amp;$BI112),Data!$B:$B,0)-1,MATCH(Weekly!BR$9,Data!$2:$2,0)-1,1,COUNTIF(Data!$2:$2,Weekly!BR$9)))</f>
        <v>3462</v>
      </c>
      <c r="BS112" s="141">
        <f ca="1">SUM(OFFSET(Data!$A$1,MATCH(($BH112&amp;$BI112),Data!$B:$B,0)-1,MATCH(Weekly!BS$9,Data!$2:$2,0)-1,1,COUNTIF(Data!$2:$2,Weekly!BS$9)))</f>
        <v>3728</v>
      </c>
      <c r="BT112" s="141">
        <f ca="1">SUM(OFFSET(Data!$A$1,MATCH(($BH112&amp;$BI112),Data!$B:$B,0)-1,MATCH(Weekly!BT$9,Data!$2:$2,0)-1,1,COUNTIF(Data!$2:$2,Weekly!BT$9)))</f>
        <v>3436</v>
      </c>
      <c r="BU112" s="141">
        <f ca="1">SUM(OFFSET(Data!$A$1,MATCH(($BH112&amp;$BI112),Data!$B:$B,0)-1,MATCH(Weekly!BU$9,Data!$2:$2,0)-1,1,COUNTIF(Data!$2:$2,Weekly!BU$9)))</f>
        <v>1346</v>
      </c>
      <c r="BV112" s="13"/>
      <c r="BW112" s="8">
        <f t="shared" ca="1" si="720"/>
        <v>3389.5</v>
      </c>
      <c r="BX112" s="8">
        <f t="shared" ca="1" si="721"/>
        <v>3707</v>
      </c>
      <c r="BY112" s="8">
        <f t="shared" ca="1" si="722"/>
        <v>317.5</v>
      </c>
      <c r="BZ112" s="8">
        <f t="shared" ca="1" si="723"/>
        <v>3945.125</v>
      </c>
      <c r="CA112" s="8">
        <f t="shared" ca="1" si="724"/>
        <v>3151.375</v>
      </c>
      <c r="CB112" s="43"/>
      <c r="CC112" s="9">
        <f t="shared" ca="1" si="725"/>
        <v>636.788224652086</v>
      </c>
      <c r="CD112" s="9">
        <f ca="1">AVERAGE(BP112:BS112)</f>
        <v>3492.25</v>
      </c>
      <c r="CE112" s="104"/>
      <c r="CF112" s="104"/>
      <c r="CG112" s="1"/>
      <c r="CH112" s="7" t="s">
        <v>96</v>
      </c>
      <c r="CI112" s="7" t="s">
        <v>4</v>
      </c>
      <c r="CJ112" s="141">
        <f ca="1">SUM(OFFSET(Data!$A$1,MATCH(($CH112&amp;$CI112),Data!$B:$B,0)-1,MATCH(Weekly!CJ$9,Data!$2:$2,0)-1,1,COUNTIF(Data!$2:$2,Weekly!CJ$9)))</f>
        <v>970</v>
      </c>
      <c r="CK112" s="141">
        <f ca="1">SUM(OFFSET(Data!$A$1,MATCH(($CH112&amp;$CI112),Data!$B:$B,0)-1,MATCH(Weekly!CK$9,Data!$2:$2,0)-1,1,COUNTIF(Data!$2:$2,Weekly!CK$9)))</f>
        <v>897</v>
      </c>
      <c r="CL112" s="141">
        <f ca="1">SUM(OFFSET(Data!$A$1,MATCH(($CH112&amp;$CI112),Data!$B:$B,0)-1,MATCH(Weekly!CL$9,Data!$2:$2,0)-1,1,COUNTIF(Data!$2:$2,Weekly!CL$9)))</f>
        <v>888</v>
      </c>
      <c r="CM112" s="141">
        <f ca="1">SUM(OFFSET(Data!$A$1,MATCH(($CH112&amp;$CI112),Data!$B:$B,0)-1,MATCH(Weekly!CM$9,Data!$2:$2,0)-1,1,COUNTIF(Data!$2:$2,Weekly!CM$9)))</f>
        <v>972</v>
      </c>
      <c r="CN112" s="141">
        <f ca="1">SUM(OFFSET(Data!$A$1,MATCH(($CH112&amp;$CI112),Data!$B:$B,0)-1,MATCH(Weekly!CN$9,Data!$2:$2,0)-1,1,COUNTIF(Data!$2:$2,Weekly!CN$9)))</f>
        <v>798</v>
      </c>
      <c r="CO112" s="141">
        <f ca="1">SUM(OFFSET(Data!$A$1,MATCH(($CH112&amp;$CI112),Data!$B:$B,0)-1,MATCH(Weekly!CO$9,Data!$2:$2,0)-1,1,COUNTIF(Data!$2:$2,Weekly!CO$9)))</f>
        <v>803</v>
      </c>
      <c r="CP112" s="141">
        <f ca="1">SUM(OFFSET(Data!$A$1,MATCH(($CH112&amp;$CI112),Data!$B:$B,0)-1,MATCH(Weekly!CP$9,Data!$2:$2,0)-1,1,COUNTIF(Data!$2:$2,Weekly!CP$9)))</f>
        <v>840</v>
      </c>
      <c r="CQ112" s="141">
        <f ca="1">SUM(OFFSET(Data!$A$1,MATCH(($CH112&amp;$CI112),Data!$B:$B,0)-1,MATCH(Weekly!CQ$9,Data!$2:$2,0)-1,1,COUNTIF(Data!$2:$2,Weekly!CQ$9)))</f>
        <v>888</v>
      </c>
      <c r="CR112" s="141">
        <f ca="1">SUM(OFFSET(Data!$A$1,MATCH(($CH112&amp;$CI112),Data!$B:$B,0)-1,MATCH(Weekly!CR$9,Data!$2:$2,0)-1,1,COUNTIF(Data!$2:$2,Weekly!CR$9)))</f>
        <v>861</v>
      </c>
      <c r="CS112" s="141">
        <f ca="1">SUM(OFFSET(Data!$A$1,MATCH(($CH112&amp;$CI112),Data!$B:$B,0)-1,MATCH(Weekly!CS$9,Data!$2:$2,0)-1,1,COUNTIF(Data!$2:$2,Weekly!CS$9)))</f>
        <v>916</v>
      </c>
      <c r="CT112" s="141">
        <f ca="1">SUM(OFFSET(Data!$A$1,MATCH(($CH112&amp;$CI112),Data!$B:$B,0)-1,MATCH(Weekly!CT$9,Data!$2:$2,0)-1,1,COUNTIF(Data!$2:$2,Weekly!CT$9)))</f>
        <v>885</v>
      </c>
      <c r="CU112" s="141">
        <f ca="1">SUM(OFFSET(Data!$A$1,MATCH(($CH112&amp;$CI112),Data!$B:$B,0)-1,MATCH(Weekly!CU$9,Data!$2:$2,0)-1,1,COUNTIF(Data!$2:$2,Weekly!CU$9)))</f>
        <v>338</v>
      </c>
      <c r="CW112" s="8">
        <f t="shared" ca="1" si="726"/>
        <v>850.5</v>
      </c>
      <c r="CX112" s="8">
        <f t="shared" ca="1" si="727"/>
        <v>906.5</v>
      </c>
      <c r="CY112" s="8">
        <f t="shared" ca="1" si="728"/>
        <v>56</v>
      </c>
      <c r="CZ112" s="8">
        <f t="shared" ca="1" si="729"/>
        <v>948.5</v>
      </c>
      <c r="DA112" s="8">
        <f t="shared" ca="1" si="730"/>
        <v>808.5</v>
      </c>
      <c r="DB112" s="43"/>
      <c r="DC112" s="9">
        <f t="shared" ca="1" si="731"/>
        <v>159.55981114721004</v>
      </c>
      <c r="DD112" s="9">
        <f ca="1">AVERAGE(CP112:CS112)</f>
        <v>876.25</v>
      </c>
    </row>
    <row r="113" spans="4:108" x14ac:dyDescent="0.35">
      <c r="D113" s="59" t="s">
        <v>645</v>
      </c>
      <c r="E113" s="53" t="str">
        <f ca="1">VLOOKUP($D113,'Metric Nature'!$C:$D,2,0)&amp;IF(($F113&lt;(BA113)),"Below",IF(($F113&gt;(AZ113)),"Above","Within"))</f>
        <v>PositiveWithin</v>
      </c>
      <c r="F113" s="55">
        <f t="shared" ca="1" si="689"/>
        <v>0.13703973866988042</v>
      </c>
      <c r="G113" s="55">
        <f t="shared" ca="1" si="690"/>
        <v>0.14351937697014649</v>
      </c>
      <c r="H113" s="55">
        <f t="shared" ca="1" si="705"/>
        <v>-4.5148177459089049E-2</v>
      </c>
      <c r="I113" s="55">
        <f t="shared" ca="1" si="706"/>
        <v>0.14359791925185106</v>
      </c>
      <c r="J113" s="55">
        <f t="shared" ca="1" si="707"/>
        <v>-4.5670442971172065E-2</v>
      </c>
      <c r="K113" s="48">
        <f t="shared" ca="1" si="691"/>
        <v>4.6050452690192274E-3</v>
      </c>
      <c r="L113" s="56"/>
      <c r="M113" s="53" t="str">
        <f ca="1">VLOOKUP($D113,'Metric Nature'!$C:$D,2,0)&amp;IF(($N113&lt;(CA113)),"Below",IF(($N113&gt;(BZ113)),"Above","Within"))</f>
        <v>PositiveWithin</v>
      </c>
      <c r="N113" s="55">
        <f t="shared" ca="1" si="692"/>
        <v>0.13679977704343671</v>
      </c>
      <c r="O113" s="55">
        <f t="shared" ca="1" si="693"/>
        <v>0.14429478247406718</v>
      </c>
      <c r="P113" s="55">
        <f t="shared" ca="1" si="708"/>
        <v>-5.1942317678586092E-2</v>
      </c>
      <c r="Q113" s="55">
        <f t="shared" ca="1" si="709"/>
        <v>0.14417529337695714</v>
      </c>
      <c r="R113" s="48">
        <f t="shared" ca="1" si="710"/>
        <v>-5.1156589737165234E-2</v>
      </c>
      <c r="S113" s="48">
        <f t="shared" ca="1" si="694"/>
        <v>4.7326596134802338E-3</v>
      </c>
      <c r="T113" s="56"/>
      <c r="U113" s="53" t="str">
        <f ca="1">VLOOKUP($D113,'Metric Nature'!$C:$D,2,0)&amp;IF(($V113&lt;(DA113)),"Below",IF(($V113&gt;(CZ113)),"Above","Within"))</f>
        <v>PositiveWithin</v>
      </c>
      <c r="V113" s="55">
        <f t="shared" ca="1" si="695"/>
        <v>0.13797942001870908</v>
      </c>
      <c r="W113" s="55">
        <f t="shared" ca="1" si="696"/>
        <v>0.14044771542471635</v>
      </c>
      <c r="X113" s="78">
        <f t="shared" ca="1" si="711"/>
        <v>-1.7574478862422905E-2</v>
      </c>
      <c r="Y113" s="55">
        <f t="shared" ca="1" si="712"/>
        <v>0.14134204371320266</v>
      </c>
      <c r="Z113" s="78">
        <f t="shared" ca="1" si="713"/>
        <v>-2.379068256092778E-2</v>
      </c>
      <c r="AA113" s="48">
        <f t="shared" ca="1" si="697"/>
        <v>5.4959186039373938E-3</v>
      </c>
      <c r="AB113" s="56"/>
      <c r="AC113" s="46" t="s">
        <v>646</v>
      </c>
      <c r="AI113" s="7"/>
      <c r="AJ113" s="12">
        <f ca="1">AJ112/AJ111</f>
        <v>0.13743838002184372</v>
      </c>
      <c r="AK113" s="12">
        <f t="shared" ref="AK113:AU113" ca="1" si="732">AK112/AK111</f>
        <v>0.1387946698970321</v>
      </c>
      <c r="AL113" s="12">
        <f t="shared" ca="1" si="732"/>
        <v>0.14185789667443857</v>
      </c>
      <c r="AM113" s="12">
        <f t="shared" ca="1" si="732"/>
        <v>0.14719391634980988</v>
      </c>
      <c r="AN113" s="12">
        <f t="shared" ca="1" si="732"/>
        <v>0.13694499324113549</v>
      </c>
      <c r="AO113" s="12">
        <f t="shared" ca="1" si="732"/>
        <v>0.1400332846516999</v>
      </c>
      <c r="AP113" s="12">
        <f t="shared" ca="1" si="732"/>
        <v>0.14107521097401068</v>
      </c>
      <c r="AQ113" s="12">
        <f t="shared" ca="1" si="732"/>
        <v>0.14867055212608202</v>
      </c>
      <c r="AR113" s="12">
        <f t="shared" ca="1" si="732"/>
        <v>0.14132531302102064</v>
      </c>
      <c r="AS113" s="12">
        <f t="shared" ca="1" si="732"/>
        <v>0.14351937697014649</v>
      </c>
      <c r="AT113" s="12">
        <f t="shared" ca="1" si="732"/>
        <v>0.13703973866988042</v>
      </c>
      <c r="AU113" s="12">
        <f t="shared" ca="1" si="732"/>
        <v>0.1308062762156284</v>
      </c>
      <c r="AV113" s="14"/>
      <c r="AW113" s="12">
        <f t="shared" ca="1" si="714"/>
        <v>0.13811652495943791</v>
      </c>
      <c r="AX113" s="12">
        <f t="shared" ca="1" si="715"/>
        <v>0.14268863682229255</v>
      </c>
      <c r="AY113" s="12">
        <f t="shared" ca="1" si="716"/>
        <v>4.5721118628546387E-3</v>
      </c>
      <c r="AZ113" s="12">
        <f t="shared" ca="1" si="717"/>
        <v>0.14611772071943352</v>
      </c>
      <c r="BA113" s="12">
        <f t="shared" ca="1" si="718"/>
        <v>0.13468744106229694</v>
      </c>
      <c r="BB113" s="14"/>
      <c r="BC113" s="12">
        <f t="shared" ca="1" si="719"/>
        <v>4.6050452690192274E-3</v>
      </c>
      <c r="BD113" s="12">
        <f ca="1">SUMPRODUCT(AP113:AS113,AP$111:AS$111)/SUM(AP$111:AS$111)</f>
        <v>0.14359791925185106</v>
      </c>
      <c r="BE113" s="104"/>
      <c r="BF113" s="104"/>
      <c r="BG113" s="1"/>
      <c r="BH113" s="7"/>
      <c r="BI113" s="7"/>
      <c r="BJ113" s="12">
        <f ca="1">BJ112/BJ111</f>
        <v>0.13545992429532175</v>
      </c>
      <c r="BK113" s="12">
        <f t="shared" ref="BK113:BU113" ca="1" si="733">BK112/BK111</f>
        <v>0.13936254678815835</v>
      </c>
      <c r="BL113" s="12">
        <f t="shared" ca="1" si="733"/>
        <v>0.14280799663621421</v>
      </c>
      <c r="BM113" s="12">
        <f t="shared" ca="1" si="733"/>
        <v>0.14743223149948531</v>
      </c>
      <c r="BN113" s="12">
        <f t="shared" ca="1" si="733"/>
        <v>0.13673026886383347</v>
      </c>
      <c r="BO113" s="12">
        <f t="shared" ca="1" si="733"/>
        <v>0.14001349527665316</v>
      </c>
      <c r="BP113" s="12">
        <f t="shared" ca="1" si="733"/>
        <v>0.14254162419300034</v>
      </c>
      <c r="BQ113" s="12">
        <f t="shared" ca="1" si="733"/>
        <v>0.14840667678300457</v>
      </c>
      <c r="BR113" s="12">
        <f t="shared" ca="1" si="733"/>
        <v>0.14162984781541482</v>
      </c>
      <c r="BS113" s="12">
        <f t="shared" ca="1" si="733"/>
        <v>0.14429478247406718</v>
      </c>
      <c r="BT113" s="12">
        <f t="shared" ca="1" si="733"/>
        <v>0.13679977704343671</v>
      </c>
      <c r="BU113" s="12">
        <f t="shared" ca="1" si="733"/>
        <v>0.13165101721439751</v>
      </c>
      <c r="BV113" s="13"/>
      <c r="BW113" s="12">
        <f t="shared" ca="1" si="720"/>
        <v>0.13808116191579753</v>
      </c>
      <c r="BX113" s="12">
        <f t="shared" ca="1" si="721"/>
        <v>0.14355138955514068</v>
      </c>
      <c r="BY113" s="12">
        <f t="shared" ca="1" si="722"/>
        <v>5.4702276393431559E-3</v>
      </c>
      <c r="BZ113" s="12">
        <f t="shared" ca="1" si="723"/>
        <v>0.14765406028464806</v>
      </c>
      <c r="CA113" s="12">
        <f t="shared" ca="1" si="724"/>
        <v>0.13397849118629016</v>
      </c>
      <c r="CB113" s="43"/>
      <c r="CC113" s="12">
        <f t="shared" ca="1" si="725"/>
        <v>4.7326596134802338E-3</v>
      </c>
      <c r="CD113" s="12">
        <f ca="1">SUMPRODUCT(BP113:BS113,BP$111:BS$111)/SUM(BP$111:BS$111)</f>
        <v>0.14417529337695714</v>
      </c>
      <c r="CE113" s="104"/>
      <c r="CF113" s="104"/>
      <c r="CG113" s="1"/>
      <c r="CH113" s="7"/>
      <c r="CI113" s="7"/>
      <c r="CJ113" s="12">
        <f ca="1">CJ112/CJ111</f>
        <v>0.14551455145514552</v>
      </c>
      <c r="CK113" s="12">
        <f t="shared" ref="CK113:CU113" ca="1" si="734">CK112/CK111</f>
        <v>0.13650890275452746</v>
      </c>
      <c r="CL113" s="12">
        <f t="shared" ca="1" si="734"/>
        <v>0.137995337995338</v>
      </c>
      <c r="CM113" s="12">
        <f t="shared" ca="1" si="734"/>
        <v>0.14625338549503461</v>
      </c>
      <c r="CN113" s="12">
        <f t="shared" ca="1" si="734"/>
        <v>0.13780003453634951</v>
      </c>
      <c r="CO113" s="12">
        <f t="shared" ca="1" si="734"/>
        <v>0.14011516314779271</v>
      </c>
      <c r="CP113" s="12">
        <f t="shared" ca="1" si="734"/>
        <v>0.13550572673011776</v>
      </c>
      <c r="CQ113" s="12">
        <f t="shared" ca="1" si="734"/>
        <v>0.14969656102494944</v>
      </c>
      <c r="CR113" s="12">
        <f t="shared" ca="1" si="734"/>
        <v>0.14011391375101709</v>
      </c>
      <c r="CS113" s="12">
        <f t="shared" ca="1" si="734"/>
        <v>0.14044771542471635</v>
      </c>
      <c r="CT113" s="12">
        <f t="shared" ca="1" si="734"/>
        <v>0.13797942001870908</v>
      </c>
      <c r="CU113" s="12">
        <f t="shared" ca="1" si="734"/>
        <v>0.12754716981132075</v>
      </c>
      <c r="CW113" s="12">
        <f t="shared" ca="1" si="726"/>
        <v>0.13788972727752929</v>
      </c>
      <c r="CX113" s="12">
        <f t="shared" ca="1" si="727"/>
        <v>0.14298113343993094</v>
      </c>
      <c r="CY113" s="12">
        <f t="shared" ca="1" si="728"/>
        <v>5.0914061624016405E-3</v>
      </c>
      <c r="CZ113" s="12">
        <f t="shared" ca="1" si="729"/>
        <v>0.14679968806173216</v>
      </c>
      <c r="DA113" s="12">
        <f ca="1">CW113-(0.75*CY113)</f>
        <v>0.13407117265572807</v>
      </c>
      <c r="DB113" s="43"/>
      <c r="DC113" s="12">
        <f t="shared" ca="1" si="731"/>
        <v>5.4959186039373938E-3</v>
      </c>
      <c r="DD113" s="12">
        <f ca="1">SUMPRODUCT(CP113:CS113,CP$111:CS$111)/SUM(CP$111:CS$111)</f>
        <v>0.14134204371320266</v>
      </c>
    </row>
    <row r="114" spans="4:108" x14ac:dyDescent="0.35">
      <c r="D114" s="59" t="s">
        <v>647</v>
      </c>
      <c r="E114" s="53" t="str">
        <f ca="1">VLOOKUP($D114,'Metric Nature'!$C:$D,2,0)&amp;IF(($F114&lt;(BA114)),"Below",IF(($F114&gt;(AZ114)),"Above","Within"))</f>
        <v>PositiveWithin</v>
      </c>
      <c r="F114" s="55">
        <f t="shared" ca="1" si="689"/>
        <v>0.48929906012909069</v>
      </c>
      <c r="G114" s="55">
        <f t="shared" ca="1" si="690"/>
        <v>0.49018366054464851</v>
      </c>
      <c r="H114" s="55">
        <f t="shared" ref="H114:H119" ca="1" si="735">IFERROR(((F114-G114)/G114),0)</f>
        <v>-1.8046305635217098E-3</v>
      </c>
      <c r="I114" s="55">
        <f t="shared" ref="I114:I119" ca="1" si="736">BD114</f>
        <v>0.48479636000443904</v>
      </c>
      <c r="J114" s="55">
        <f t="shared" ref="J114:J119" ca="1" si="737">IFERROR(((F114-I114)/I114),0)</f>
        <v>9.2878175170507046E-3</v>
      </c>
      <c r="K114" s="48">
        <f t="shared" ca="1" si="691"/>
        <v>6.6146777826227559E-3</v>
      </c>
      <c r="L114" s="56"/>
      <c r="M114" s="53" t="str">
        <f ca="1">VLOOKUP($D114,'Metric Nature'!$C:$D,2,0)&amp;IF(($N114&lt;(CA114)),"Below",IF(($N114&gt;(BZ114)),"Above","Within"))</f>
        <v>PositiveWithin</v>
      </c>
      <c r="N114" s="55">
        <f t="shared" ca="1" si="692"/>
        <v>0.5286967225727035</v>
      </c>
      <c r="O114" s="55">
        <f t="shared" ca="1" si="693"/>
        <v>0.53105413105413102</v>
      </c>
      <c r="P114" s="55">
        <f t="shared" ref="P114:P119" ca="1" si="738">IFERROR(((N114-O114)/O114),0)</f>
        <v>-4.4391114644906525E-3</v>
      </c>
      <c r="Q114" s="55">
        <f t="shared" ref="Q114:Q119" ca="1" si="739">CD114</f>
        <v>0.52228370597472518</v>
      </c>
      <c r="R114" s="48">
        <f t="shared" ref="R114:R119" ca="1" si="740">IFERROR(((N114-Q114)/Q114),0)</f>
        <v>1.2278798906831437E-2</v>
      </c>
      <c r="S114" s="48">
        <f t="shared" ca="1" si="694"/>
        <v>6.6721094698373642E-3</v>
      </c>
      <c r="T114" s="56"/>
      <c r="U114" s="53" t="str">
        <f ca="1">VLOOKUP($D114,'Metric Nature'!$C:$D,2,0)&amp;IF(($V114&lt;(DA114)),"Below",IF(($V114&gt;(CZ114)),"Above","Within"))</f>
        <v>PositiveWithin</v>
      </c>
      <c r="V114" s="55">
        <f t="shared" ca="1" si="695"/>
        <v>0.3795025728987993</v>
      </c>
      <c r="W114" s="55">
        <f t="shared" ca="1" si="696"/>
        <v>0.3732681336593317</v>
      </c>
      <c r="X114" s="78">
        <f t="shared" ref="X114:X119" ca="1" si="741">IFERROR(((V114-W114)/W114),0)</f>
        <v>1.6702307744163179E-2</v>
      </c>
      <c r="Y114" s="55">
        <f t="shared" ref="Y114:Y119" ca="1" si="742">DD114</f>
        <v>0.37696278769627878</v>
      </c>
      <c r="Z114" s="78">
        <f t="shared" ref="Z114:Z119" ca="1" si="743">IFERROR(((V114-Y114)/Y114),0)</f>
        <v>6.7374958097106323E-3</v>
      </c>
      <c r="AA114" s="48">
        <f t="shared" ca="1" si="697"/>
        <v>1.0563346904301286E-2</v>
      </c>
      <c r="AB114" s="56"/>
      <c r="AC114" s="46" t="s">
        <v>648</v>
      </c>
      <c r="AI114" s="7" t="s">
        <v>649</v>
      </c>
      <c r="AJ114" s="12">
        <f ca="1">AJ112/AJ110</f>
        <v>0.48489897937929599</v>
      </c>
      <c r="AK114" s="12">
        <f t="shared" ref="AK114:AU114" ca="1" si="744">AK112/AK110</f>
        <v>0.48502487035665148</v>
      </c>
      <c r="AL114" s="12">
        <f t="shared" ca="1" si="744"/>
        <v>0.49217668972857903</v>
      </c>
      <c r="AM114" s="12">
        <f t="shared" ca="1" si="744"/>
        <v>0.49891741416640889</v>
      </c>
      <c r="AN114" s="12">
        <f t="shared" ca="1" si="744"/>
        <v>0.48312545854732208</v>
      </c>
      <c r="AO114" s="12">
        <f t="shared" ca="1" si="744"/>
        <v>0.47587719298245612</v>
      </c>
      <c r="AP114" s="12">
        <f t="shared" ca="1" si="744"/>
        <v>0.47374957660607431</v>
      </c>
      <c r="AQ114" s="12">
        <f t="shared" ca="1" si="744"/>
        <v>0.48525438991445297</v>
      </c>
      <c r="AR114" s="12">
        <f t="shared" ca="1" si="744"/>
        <v>0.48963642541624192</v>
      </c>
      <c r="AS114" s="12">
        <f t="shared" ca="1" si="744"/>
        <v>0.49018366054464851</v>
      </c>
      <c r="AT114" s="12">
        <f t="shared" ca="1" si="744"/>
        <v>0.48929906012909069</v>
      </c>
      <c r="AU114" s="12">
        <f t="shared" ca="1" si="744"/>
        <v>0.48210707128542801</v>
      </c>
      <c r="AV114" s="14"/>
      <c r="AW114" s="12">
        <f t="shared" ca="1" si="714"/>
        <v>0.48401221896330904</v>
      </c>
      <c r="AX114" s="12">
        <f t="shared" ca="1" si="715"/>
        <v>0.48991004298044522</v>
      </c>
      <c r="AY114" s="12">
        <f t="shared" ref="AY114:AY119" ca="1" si="745">AX114-AW114</f>
        <v>5.8978240171361773E-3</v>
      </c>
      <c r="AZ114" s="12">
        <f t="shared" ref="AZ114:AZ119" ca="1" si="746">AX114+(0.75*AY114)</f>
        <v>0.49433341099329736</v>
      </c>
      <c r="BA114" s="12">
        <f t="shared" ref="BA114:BA119" ca="1" si="747">AW114-(0.75*AY114)</f>
        <v>0.47958885095045689</v>
      </c>
      <c r="BB114" s="14"/>
      <c r="BC114" s="12">
        <f t="shared" ca="1" si="719"/>
        <v>6.6146777826227559E-3</v>
      </c>
      <c r="BD114" s="12">
        <f ca="1">SUMPRODUCT(AP114:AS114,AP$110:AS$110)/SUM(AP$110:AS$110)</f>
        <v>0.48479636000443904</v>
      </c>
      <c r="BE114" s="104"/>
      <c r="BF114" s="104"/>
      <c r="BG114" s="1"/>
      <c r="BH114" s="7" t="s">
        <v>649</v>
      </c>
      <c r="BI114" s="7"/>
      <c r="BJ114" s="12">
        <f ca="1">BJ112/BJ110</f>
        <v>0.5195207892882312</v>
      </c>
      <c r="BK114" s="12">
        <f t="shared" ref="BK114:BU114" ca="1" si="748">BK112/BK110</f>
        <v>0.52740020031478041</v>
      </c>
      <c r="BL114" s="12">
        <f t="shared" ca="1" si="748"/>
        <v>0.53234539754915933</v>
      </c>
      <c r="BM114" s="12">
        <f t="shared" ca="1" si="748"/>
        <v>0.53323221180364033</v>
      </c>
      <c r="BN114" s="12">
        <f t="shared" ca="1" si="748"/>
        <v>0.52271220159151188</v>
      </c>
      <c r="BO114" s="12">
        <f t="shared" ca="1" si="748"/>
        <v>0.51802153222031522</v>
      </c>
      <c r="BP114" s="12">
        <f t="shared" ca="1" si="748"/>
        <v>0.51010791913664688</v>
      </c>
      <c r="BQ114" s="12">
        <f t="shared" ca="1" si="748"/>
        <v>0.51942336874051598</v>
      </c>
      <c r="BR114" s="12">
        <f t="shared" ca="1" si="748"/>
        <v>0.52798535915815159</v>
      </c>
      <c r="BS114" s="12">
        <f t="shared" ca="1" si="748"/>
        <v>0.53105413105413102</v>
      </c>
      <c r="BT114" s="12">
        <f t="shared" ca="1" si="748"/>
        <v>0.5286967225727035</v>
      </c>
      <c r="BU114" s="12">
        <f t="shared" ca="1" si="748"/>
        <v>0.52089783281733748</v>
      </c>
      <c r="BV114" s="13"/>
      <c r="BW114" s="12">
        <f t="shared" ca="1" si="720"/>
        <v>0.51947207901437364</v>
      </c>
      <c r="BX114" s="12">
        <f t="shared" ca="1" si="721"/>
        <v>0.52987542681341726</v>
      </c>
      <c r="BY114" s="12">
        <f t="shared" ref="BY114:BY119" ca="1" si="749">BX114-BW114</f>
        <v>1.0403347799043616E-2</v>
      </c>
      <c r="BZ114" s="12">
        <f t="shared" ref="BZ114:BZ119" ca="1" si="750">BX114+(0.75*BY114)</f>
        <v>0.5376779376627</v>
      </c>
      <c r="CA114" s="12">
        <f t="shared" ref="CA114:CA119" ca="1" si="751">BW114-(0.75*BY114)</f>
        <v>0.5116695681650909</v>
      </c>
      <c r="CB114" s="43"/>
      <c r="CC114" s="12">
        <f t="shared" ca="1" si="725"/>
        <v>6.6721094698373642E-3</v>
      </c>
      <c r="CD114" s="12">
        <f ca="1">SUMPRODUCT(BP114:BS114,BP$110:BS$110)/SUM(BP$110:BS$110)</f>
        <v>0.52228370597472518</v>
      </c>
      <c r="CE114" s="104"/>
      <c r="CF114" s="104"/>
      <c r="CG114" s="1"/>
      <c r="CH114" s="7" t="s">
        <v>649</v>
      </c>
      <c r="CI114" s="7"/>
      <c r="CJ114" s="12">
        <f ca="1">CJ112/CJ110</f>
        <v>0.38691663342640609</v>
      </c>
      <c r="CK114" s="12">
        <f t="shared" ref="CK114:CU114" ca="1" si="752">CK112/CK110</f>
        <v>0.36463414634146341</v>
      </c>
      <c r="CL114" s="12">
        <f t="shared" ca="1" si="752"/>
        <v>0.37358014303744214</v>
      </c>
      <c r="CM114" s="12">
        <f t="shared" ca="1" si="752"/>
        <v>0.39722108704536169</v>
      </c>
      <c r="CN114" s="12">
        <f t="shared" ca="1" si="752"/>
        <v>0.3718546132339236</v>
      </c>
      <c r="CO114" s="12">
        <f t="shared" ca="1" si="752"/>
        <v>0.35609756097560974</v>
      </c>
      <c r="CP114" s="12">
        <f t="shared" ca="1" si="752"/>
        <v>0.36874451273046532</v>
      </c>
      <c r="CQ114" s="12">
        <f t="shared" ca="1" si="752"/>
        <v>0.38709677419354838</v>
      </c>
      <c r="CR114" s="12">
        <f t="shared" ca="1" si="752"/>
        <v>0.37896126760563381</v>
      </c>
      <c r="CS114" s="12">
        <f t="shared" ca="1" si="752"/>
        <v>0.3732681336593317</v>
      </c>
      <c r="CT114" s="12">
        <f t="shared" ca="1" si="752"/>
        <v>0.3795025728987993</v>
      </c>
      <c r="CU114" s="12">
        <f t="shared" ca="1" si="752"/>
        <v>0.37183718371837182</v>
      </c>
      <c r="CW114" s="12">
        <f t="shared" ca="1" si="726"/>
        <v>0.37029956298219446</v>
      </c>
      <c r="CX114" s="12">
        <f t="shared" ca="1" si="727"/>
        <v>0.38320960316260266</v>
      </c>
      <c r="CY114" s="12">
        <f t="shared" ref="CY114:CY119" ca="1" si="753">CX114-CW114</f>
        <v>1.29100401804082E-2</v>
      </c>
      <c r="CZ114" s="12">
        <f t="shared" ref="CZ114:CZ119" ca="1" si="754">CX114+(0.75*CY114)</f>
        <v>0.39289213329790884</v>
      </c>
      <c r="DA114" s="12">
        <f t="shared" ref="DA114:DA119" ca="1" si="755">CW114-(0.75*CY114)</f>
        <v>0.36061703284688829</v>
      </c>
      <c r="DB114" s="43"/>
      <c r="DC114" s="12">
        <f t="shared" ca="1" si="731"/>
        <v>1.0563346904301286E-2</v>
      </c>
      <c r="DD114" s="12">
        <f ca="1">SUMPRODUCT(CP114:CS114,CP$110:CS$110)/SUM(CP$110:CS$110)</f>
        <v>0.37696278769627878</v>
      </c>
    </row>
    <row r="115" spans="4:108" x14ac:dyDescent="0.35">
      <c r="D115" s="59" t="s">
        <v>650</v>
      </c>
      <c r="E115" s="53" t="str">
        <f ca="1">VLOOKUP($D115,'Metric Nature'!$C:$D,2,0)&amp;IF(($F115&lt;(BA115)),"Below",IF(($F115&gt;(AZ115)),"Above","Within"))</f>
        <v>PositiveWithin</v>
      </c>
      <c r="F115" s="55">
        <f t="shared" ca="1" si="689"/>
        <v>0.45455331786007758</v>
      </c>
      <c r="G115" s="55">
        <f t="shared" ca="1" si="690"/>
        <v>0.46394723636102947</v>
      </c>
      <c r="H115" s="55">
        <f t="shared" ca="1" si="735"/>
        <v>-2.0247816485842441E-2</v>
      </c>
      <c r="I115" s="55">
        <f t="shared" ca="1" si="736"/>
        <v>0.4564523449602953</v>
      </c>
      <c r="J115" s="55">
        <f t="shared" ca="1" si="737"/>
        <v>-4.1604060559331957E-3</v>
      </c>
      <c r="K115" s="48">
        <f t="shared" ca="1" si="691"/>
        <v>5.9983721888205686E-3</v>
      </c>
      <c r="L115" s="56"/>
      <c r="M115" s="53" t="str">
        <f ca="1">VLOOKUP($D115,'Metric Nature'!$C:$D,2,0)&amp;IF(($N115&lt;(CA115)),"Below",IF(($N115&gt;(BZ115)),"Above","Within"))</f>
        <v>PositiveWithin</v>
      </c>
      <c r="N115" s="55">
        <f t="shared" ca="1" si="692"/>
        <v>0.50139737293887487</v>
      </c>
      <c r="O115" s="55">
        <f t="shared" ca="1" si="693"/>
        <v>0.50988750740082889</v>
      </c>
      <c r="P115" s="55">
        <f t="shared" ca="1" si="738"/>
        <v>-1.6650995246447201E-2</v>
      </c>
      <c r="Q115" s="55">
        <f t="shared" ca="1" si="739"/>
        <v>0.5015555682094659</v>
      </c>
      <c r="R115" s="48">
        <f t="shared" ca="1" si="740"/>
        <v>-3.1540925994655528E-4</v>
      </c>
      <c r="S115" s="48">
        <f t="shared" ca="1" si="694"/>
        <v>6.185725788626922E-3</v>
      </c>
      <c r="T115" s="56"/>
      <c r="U115" s="53" t="str">
        <f ca="1">VLOOKUP($D115,'Metric Nature'!$C:$D,2,0)&amp;IF(($V115&lt;(DA115)),"Below",IF(($V115&gt;(CZ115)),"Above","Within"))</f>
        <v>PositiveWithin</v>
      </c>
      <c r="V115" s="55">
        <f t="shared" ca="1" si="695"/>
        <v>0.33279717739843306</v>
      </c>
      <c r="W115" s="55">
        <f t="shared" ca="1" si="696"/>
        <v>0.34191349934469201</v>
      </c>
      <c r="X115" s="78">
        <f t="shared" ca="1" si="741"/>
        <v>-2.6662655799584382E-2</v>
      </c>
      <c r="Y115" s="55">
        <f t="shared" ca="1" si="742"/>
        <v>0.33777378228179145</v>
      </c>
      <c r="Z115" s="78">
        <f t="shared" ca="1" si="743"/>
        <v>-1.473354400018707E-2</v>
      </c>
      <c r="AA115" s="48">
        <f t="shared" ca="1" si="697"/>
        <v>7.4513365750417922E-3</v>
      </c>
      <c r="AB115" s="56"/>
      <c r="AC115" s="46" t="s">
        <v>651</v>
      </c>
      <c r="AI115" s="7" t="s">
        <v>652</v>
      </c>
      <c r="AJ115" s="12">
        <f ca="1">AJ111/AJ109</f>
        <v>0.44579105970286736</v>
      </c>
      <c r="AK115" s="12">
        <f t="shared" ref="AK115:AU115" ca="1" si="756">AK111/AK109</f>
        <v>0.45552995709575511</v>
      </c>
      <c r="AL115" s="12">
        <f t="shared" ca="1" si="756"/>
        <v>0.45474964773504095</v>
      </c>
      <c r="AM115" s="12">
        <f t="shared" ca="1" si="756"/>
        <v>0.45089218362112715</v>
      </c>
      <c r="AN115" s="12">
        <f t="shared" ca="1" si="756"/>
        <v>0.45045199768926913</v>
      </c>
      <c r="AO115" s="12">
        <f t="shared" ca="1" si="756"/>
        <v>0.44356563921781311</v>
      </c>
      <c r="AP115" s="12">
        <f t="shared" ca="1" si="756"/>
        <v>0.4489306144627413</v>
      </c>
      <c r="AQ115" s="12">
        <f t="shared" ca="1" si="756"/>
        <v>0.45078896230081617</v>
      </c>
      <c r="AR115" s="12">
        <f t="shared" ca="1" si="756"/>
        <v>0.4615814093858458</v>
      </c>
      <c r="AS115" s="12">
        <f t="shared" ca="1" si="756"/>
        <v>0.46394723636102947</v>
      </c>
      <c r="AT115" s="12">
        <f t="shared" ca="1" si="756"/>
        <v>0.45455331786007758</v>
      </c>
      <c r="AU115" s="12">
        <f t="shared" ca="1" si="756"/>
        <v>0.44515905947441214</v>
      </c>
      <c r="AV115" s="14"/>
      <c r="AW115" s="12">
        <f t="shared" ca="1" si="714"/>
        <v>0.44969130607600521</v>
      </c>
      <c r="AX115" s="12">
        <f t="shared" ca="1" si="715"/>
        <v>0.45513980241539803</v>
      </c>
      <c r="AY115" s="12">
        <f t="shared" ca="1" si="745"/>
        <v>5.4484963393928165E-3</v>
      </c>
      <c r="AZ115" s="12">
        <f t="shared" ca="1" si="746"/>
        <v>0.45922617466994264</v>
      </c>
      <c r="BA115" s="12">
        <f t="shared" ca="1" si="747"/>
        <v>0.4456049338214606</v>
      </c>
      <c r="BB115" s="14"/>
      <c r="BC115" s="12">
        <f t="shared" ca="1" si="719"/>
        <v>5.9983721888205686E-3</v>
      </c>
      <c r="BD115" s="12">
        <f ca="1">SUMPRODUCT(AP115:AS115,AP$109:AS$109)/SUM(AP$109:AS$109)</f>
        <v>0.4564523449602953</v>
      </c>
      <c r="BE115" s="104"/>
      <c r="BF115" s="104"/>
      <c r="BG115" s="1"/>
      <c r="BH115" s="7" t="s">
        <v>652</v>
      </c>
      <c r="BI115" s="7"/>
      <c r="BJ115" s="12">
        <f ca="1">BJ111/BJ109</f>
        <v>0.49030595697142237</v>
      </c>
      <c r="BK115" s="12">
        <f t="shared" ref="BK115:BU115" ca="1" si="757">BK111/BK109</f>
        <v>0.50144086755393769</v>
      </c>
      <c r="BL115" s="12">
        <f t="shared" ca="1" si="757"/>
        <v>0.49981849792705529</v>
      </c>
      <c r="BM115" s="12">
        <f t="shared" ca="1" si="757"/>
        <v>0.49728879114212043</v>
      </c>
      <c r="BN115" s="12">
        <f t="shared" ca="1" si="757"/>
        <v>0.49855147662904831</v>
      </c>
      <c r="BO115" s="12">
        <f t="shared" ca="1" si="757"/>
        <v>0.49333194632268801</v>
      </c>
      <c r="BP115" s="12">
        <f t="shared" ca="1" si="757"/>
        <v>0.49051021896289504</v>
      </c>
      <c r="BQ115" s="12">
        <f t="shared" ca="1" si="757"/>
        <v>0.4974764903804676</v>
      </c>
      <c r="BR115" s="12">
        <f t="shared" ca="1" si="757"/>
        <v>0.50772681954137588</v>
      </c>
      <c r="BS115" s="12">
        <f t="shared" ca="1" si="757"/>
        <v>0.50988750740082889</v>
      </c>
      <c r="BT115" s="12">
        <f t="shared" ca="1" si="757"/>
        <v>0.50139737293887487</v>
      </c>
      <c r="BU115" s="12">
        <f t="shared" ca="1" si="757"/>
        <v>0.49033619490671909</v>
      </c>
      <c r="BV115" s="13"/>
      <c r="BW115" s="12">
        <f t="shared" ca="1" si="720"/>
        <v>0.49531036873240419</v>
      </c>
      <c r="BX115" s="12">
        <f t="shared" ca="1" si="721"/>
        <v>0.50141912024640622</v>
      </c>
      <c r="BY115" s="12">
        <f t="shared" ca="1" si="749"/>
        <v>6.108751514002031E-3</v>
      </c>
      <c r="BZ115" s="12">
        <f t="shared" ca="1" si="750"/>
        <v>0.50600068388190778</v>
      </c>
      <c r="CA115" s="12">
        <f t="shared" ca="1" si="751"/>
        <v>0.49072880509690264</v>
      </c>
      <c r="CB115" s="43"/>
      <c r="CC115" s="12">
        <f t="shared" ca="1" si="725"/>
        <v>6.185725788626922E-3</v>
      </c>
      <c r="CD115" s="12">
        <f ca="1">SUMPRODUCT(BP115:BS115,BP$109:BS$109)/SUM(BP$109:BS$109)</f>
        <v>0.5015555682094659</v>
      </c>
      <c r="CE115" s="104"/>
      <c r="CF115" s="104"/>
      <c r="CG115" s="1"/>
      <c r="CH115" s="7" t="s">
        <v>652</v>
      </c>
      <c r="CI115" s="7"/>
      <c r="CJ115" s="12">
        <f ca="1">CJ111/CJ109</f>
        <v>0.32525006099048548</v>
      </c>
      <c r="CK115" s="12">
        <f t="shared" ref="CK115:CU115" ca="1" si="758">CK111/CK109</f>
        <v>0.33286054404538779</v>
      </c>
      <c r="CL115" s="12">
        <f t="shared" ca="1" si="758"/>
        <v>0.33276450511945393</v>
      </c>
      <c r="CM115" s="12">
        <f t="shared" ca="1" si="758"/>
        <v>0.32954827192938962</v>
      </c>
      <c r="CN115" s="12">
        <f t="shared" ca="1" si="758"/>
        <v>0.32542849114919919</v>
      </c>
      <c r="CO115" s="12">
        <f t="shared" ca="1" si="758"/>
        <v>0.31294708676896194</v>
      </c>
      <c r="CP115" s="12">
        <f t="shared" ca="1" si="758"/>
        <v>0.33959680070121617</v>
      </c>
      <c r="CQ115" s="12">
        <f t="shared" ca="1" si="758"/>
        <v>0.33027114303212518</v>
      </c>
      <c r="CR115" s="12">
        <f t="shared" ca="1" si="758"/>
        <v>0.33901577843981023</v>
      </c>
      <c r="CS115" s="12">
        <f t="shared" ca="1" si="758"/>
        <v>0.34191349934469201</v>
      </c>
      <c r="CT115" s="12">
        <f t="shared" ca="1" si="758"/>
        <v>0.33279717739843306</v>
      </c>
      <c r="CU115" s="12">
        <f t="shared" ca="1" si="758"/>
        <v>0.32841739992564134</v>
      </c>
      <c r="CW115" s="12">
        <f t="shared" ca="1" si="726"/>
        <v>0.32748838153929438</v>
      </c>
      <c r="CX115" s="12">
        <f t="shared" ca="1" si="727"/>
        <v>0.33593816124259901</v>
      </c>
      <c r="CY115" s="12">
        <f t="shared" ca="1" si="753"/>
        <v>8.4497797033046274E-3</v>
      </c>
      <c r="CZ115" s="12">
        <f t="shared" ca="1" si="754"/>
        <v>0.34227549602007745</v>
      </c>
      <c r="DA115" s="12">
        <f t="shared" ca="1" si="755"/>
        <v>0.32115104676181594</v>
      </c>
      <c r="DB115" s="43"/>
      <c r="DC115" s="12">
        <f t="shared" ca="1" si="731"/>
        <v>7.4513365750417922E-3</v>
      </c>
      <c r="DD115" s="12">
        <f ca="1">SUMPRODUCT(CP115:CS115,CP$109:CS$109)/SUM(CP$109:CS$109)</f>
        <v>0.33777378228179145</v>
      </c>
    </row>
    <row r="116" spans="4:108" x14ac:dyDescent="0.35">
      <c r="D116" s="113" t="s">
        <v>653</v>
      </c>
      <c r="E116" s="53" t="str">
        <f ca="1">VLOOKUP($D116,'Metric Nature'!$C:$D,2,0)&amp;IF(($F116&lt;(BA116)),"Below",IF(($F116&gt;(AZ116)),"Above","Within"))</f>
        <v>PositiveWithin</v>
      </c>
      <c r="F116" s="55">
        <f t="shared" ca="1" si="689"/>
        <v>0.24182550505851386</v>
      </c>
      <c r="G116" s="55">
        <f t="shared" ca="1" si="690"/>
        <v>0.23706656777303914</v>
      </c>
      <c r="H116" s="55">
        <f t="shared" ca="1" si="735"/>
        <v>2.0074265765009897E-2</v>
      </c>
      <c r="I116" s="55">
        <f t="shared" ca="1" si="736"/>
        <v>0.20083492895707841</v>
      </c>
      <c r="J116" s="55">
        <f t="shared" ca="1" si="737"/>
        <v>0.20410083203303633</v>
      </c>
      <c r="K116" s="48">
        <f t="shared" ca="1" si="691"/>
        <v>3.2155238849442103E-2</v>
      </c>
      <c r="L116" s="56"/>
      <c r="M116" s="53" t="str">
        <f ca="1">VLOOKUP($D116,'Metric Nature'!$C:$D,2,0)&amp;IF(($N116&lt;(CA116)),"Below",IF(($N116&gt;(BZ116)),"Above","Within"))</f>
        <v>PositiveWithin</v>
      </c>
      <c r="N116" s="55">
        <f t="shared" ca="1" si="692"/>
        <v>0.24696420750885853</v>
      </c>
      <c r="O116" s="55">
        <f t="shared" ca="1" si="693"/>
        <v>0.23904629199566496</v>
      </c>
      <c r="P116" s="55">
        <f t="shared" ca="1" si="738"/>
        <v>3.3122938017951596E-2</v>
      </c>
      <c r="Q116" s="55">
        <f t="shared" ca="1" si="739"/>
        <v>0.20357316103995293</v>
      </c>
      <c r="R116" s="48">
        <f t="shared" ca="1" si="740"/>
        <v>0.21314718623635137</v>
      </c>
      <c r="S116" s="48">
        <f t="shared" ca="1" si="694"/>
        <v>3.2586701366969867E-2</v>
      </c>
      <c r="T116" s="56"/>
      <c r="U116" s="53" t="str">
        <f ca="1">VLOOKUP($D116,'Metric Nature'!$C:$D,2,0)&amp;IF(($V116&lt;(DA116)),"Below",IF(($V116&gt;(CZ116)),"Above","Within"))</f>
        <v>PositiveWithin</v>
      </c>
      <c r="V116" s="55">
        <f t="shared" ca="1" si="695"/>
        <v>0.22170252572497662</v>
      </c>
      <c r="W116" s="55">
        <f t="shared" ca="1" si="696"/>
        <v>0.22922416436675866</v>
      </c>
      <c r="X116" s="78">
        <f t="shared" ca="1" si="741"/>
        <v>-3.2813463024550148E-2</v>
      </c>
      <c r="Y116" s="55">
        <f t="shared" ca="1" si="742"/>
        <v>0.19013630131462214</v>
      </c>
      <c r="Z116" s="78">
        <f t="shared" ca="1" si="743"/>
        <v>0.16601892532936804</v>
      </c>
      <c r="AA116" s="48">
        <f t="shared" ca="1" si="697"/>
        <v>3.0914797893790306E-2</v>
      </c>
      <c r="AB116" s="56"/>
      <c r="AC116" s="46" t="s">
        <v>654</v>
      </c>
      <c r="AI116" s="7" t="s">
        <v>97</v>
      </c>
      <c r="AJ116" s="145">
        <f ca="1">(SUM(OFFSET(Data!$A$1,MATCH(($AI116),Data!$C:$C,0)-1,MATCH(Weekly!AJ$9,Data!$2:$2,0)-1,2,COUNTIF(Data!$2:$2,Weekly!AJ$9))))/AJ$111</f>
        <v>0.18525843492635122</v>
      </c>
      <c r="AK116" s="145">
        <f ca="1">(SUM(OFFSET(Data!$A$1,MATCH(($AI116),Data!$C:$C,0)-1,MATCH(Weekly!AK$9,Data!$2:$2,0)-1,2,COUNTIF(Data!$2:$2,Weekly!AK$9))))/AK$111</f>
        <v>0.1975166565717747</v>
      </c>
      <c r="AL116" s="145">
        <f ca="1">(SUM(OFFSET(Data!$A$1,MATCH(($AI116),Data!$C:$C,0)-1,MATCH(Weekly!AL$9,Data!$2:$2,0)-1,2,COUNTIF(Data!$2:$2,Weekly!AL$9))))/AL$111</f>
        <v>0.16609399926371335</v>
      </c>
      <c r="AM116" s="145">
        <f ca="1">(SUM(OFFSET(Data!$A$1,MATCH(($AI116),Data!$C:$C,0)-1,MATCH(Weekly!AM$9,Data!$2:$2,0)-1,2,COUNTIF(Data!$2:$2,Weekly!AM$9))))/AM$111</f>
        <v>0.1365171102661597</v>
      </c>
      <c r="AN116" s="145">
        <f ca="1">(SUM(OFFSET(Data!$A$1,MATCH(($AI116),Data!$C:$C,0)-1,MATCH(Weekly!AN$9,Data!$2:$2,0)-1,2,COUNTIF(Data!$2:$2,Weekly!AN$9))))/AN$111</f>
        <v>0.15524591868566082</v>
      </c>
      <c r="AO116" s="145">
        <f ca="1">(SUM(OFFSET(Data!$A$1,MATCH(($AI116),Data!$C:$C,0)-1,MATCH(Weekly!AO$9,Data!$2:$2,0)-1,2,COUNTIF(Data!$2:$2,Weekly!AO$9))))/AO$111</f>
        <v>0.15871344632000814</v>
      </c>
      <c r="AP116" s="145">
        <f ca="1">(SUM(OFFSET(Data!$A$1,MATCH(($AI116),Data!$C:$C,0)-1,MATCH(Weekly!AP$9,Data!$2:$2,0)-1,2,COUNTIF(Data!$2:$2,Weekly!AP$9))))/AP$111</f>
        <v>0.17429311098409711</v>
      </c>
      <c r="AQ116" s="145">
        <f ca="1">(SUM(OFFSET(Data!$A$1,MATCH(($AI116),Data!$C:$C,0)-1,MATCH(Weekly!AQ$9,Data!$2:$2,0)-1,2,COUNTIF(Data!$2:$2,Weekly!AQ$9))))/AQ$111</f>
        <v>0.16712073662792704</v>
      </c>
      <c r="AR116" s="145">
        <f ca="1">(SUM(OFFSET(Data!$A$1,MATCH(($AI116),Data!$C:$C,0)-1,MATCH(Weekly!AR$9,Data!$2:$2,0)-1,2,COUNTIF(Data!$2:$2,Weekly!AR$9))))/AR$111</f>
        <v>0.22027526234921049</v>
      </c>
      <c r="AS116" s="145">
        <f ca="1">(SUM(OFFSET(Data!$A$1,MATCH(($AI116),Data!$C:$C,0)-1,MATCH(Weekly!AS$9,Data!$2:$2,0)-1,2,COUNTIF(Data!$2:$2,Weekly!AS$9))))/AS$111</f>
        <v>0.23706656777303914</v>
      </c>
      <c r="AT116" s="145">
        <f ca="1">(SUM(OFFSET(Data!$A$1,MATCH(($AI116),Data!$C:$C,0)-1,MATCH(Weekly!AT$9,Data!$2:$2,0)-1,2,COUNTIF(Data!$2:$2,Weekly!AT$9))))/AT$111</f>
        <v>0.24182550505851386</v>
      </c>
      <c r="AU116" s="145">
        <f ca="1">(SUM(OFFSET(Data!$A$1,MATCH(($AI116),Data!$C:$C,0)-1,MATCH(Weekly!AU$9,Data!$2:$2,0)-1,2,COUNTIF(Data!$2:$2,Weekly!AU$9))))/AU$111</f>
        <v>0.20498679509088086</v>
      </c>
      <c r="AV116" s="14"/>
      <c r="AW116" s="12">
        <f t="shared" ca="1" si="714"/>
        <v>0.16240372279186074</v>
      </c>
      <c r="AX116" s="12">
        <f t="shared" ca="1" si="715"/>
        <v>0.20889595946049261</v>
      </c>
      <c r="AY116" s="12">
        <f t="shared" ca="1" si="745"/>
        <v>4.6492236668631864E-2</v>
      </c>
      <c r="AZ116" s="12">
        <f t="shared" ca="1" si="746"/>
        <v>0.2437651369619665</v>
      </c>
      <c r="BA116" s="12">
        <f t="shared" ca="1" si="747"/>
        <v>0.12753454529038685</v>
      </c>
      <c r="BB116" s="14"/>
      <c r="BC116" s="12">
        <f t="shared" ca="1" si="719"/>
        <v>3.2155238849442103E-2</v>
      </c>
      <c r="BD116" s="12">
        <f ca="1">SUMPRODUCT(AP116:AS116,AP$111:AS$111)/SUM(AP$111:AS$111)</f>
        <v>0.20083492895707841</v>
      </c>
      <c r="BE116" s="104"/>
      <c r="BF116" s="104"/>
      <c r="BG116" s="1"/>
      <c r="BH116" s="7" t="s">
        <v>97</v>
      </c>
      <c r="BI116" s="7" t="s">
        <v>3</v>
      </c>
      <c r="BJ116" s="145">
        <f ca="1">(SUM(OFFSET(Data!$A$1,MATCH(($BH116&amp;$BI116),Data!$B:$B,0)-1,MATCH(Weekly!BJ$9,Data!$2:$2,0)-1,1,COUNTIF(Data!$2:$2,Weekly!BJ$9))))/BJ$111</f>
        <v>0.1887839476682224</v>
      </c>
      <c r="BK116" s="145">
        <f ca="1">(SUM(OFFSET(Data!$A$1,MATCH(($BH116&amp;$BI116),Data!$B:$B,0)-1,MATCH(Weekly!BK$9,Data!$2:$2,0)-1,1,COUNTIF(Data!$2:$2,Weekly!BK$9))))/BK$111</f>
        <v>0.1999697531097584</v>
      </c>
      <c r="BL116" s="145">
        <f ca="1">(SUM(OFFSET(Data!$A$1,MATCH(($BH116&amp;$BI116),Data!$B:$B,0)-1,MATCH(Weekly!BL$9,Data!$2:$2,0)-1,1,COUNTIF(Data!$2:$2,Weekly!BL$9))))/BL$111</f>
        <v>0.17082680325675623</v>
      </c>
      <c r="BM116" s="145">
        <f ca="1">(SUM(OFFSET(Data!$A$1,MATCH(($BH116&amp;$BI116),Data!$B:$B,0)-1,MATCH(Weekly!BM$9,Data!$2:$2,0)-1,1,COUNTIF(Data!$2:$2,Weekly!BM$9))))/BM$111</f>
        <v>0.13934957489801364</v>
      </c>
      <c r="BN116" s="145">
        <f ca="1">(SUM(OFFSET(Data!$A$1,MATCH(($BH116&amp;$BI116),Data!$B:$B,0)-1,MATCH(Weekly!BN$9,Data!$2:$2,0)-1,1,COUNTIF(Data!$2:$2,Weekly!BN$9))))/BN$111</f>
        <v>0.15771899392888117</v>
      </c>
      <c r="BO116" s="145">
        <f ca="1">(SUM(OFFSET(Data!$A$1,MATCH(($BH116&amp;$BI116),Data!$B:$B,0)-1,MATCH(Weekly!BO$9,Data!$2:$2,0)-1,1,COUNTIF(Data!$2:$2,Weekly!BO$9))))/BO$111</f>
        <v>0.1600033738191633</v>
      </c>
      <c r="BP116" s="145">
        <f ca="1">(SUM(OFFSET(Data!$A$1,MATCH(($BH116&amp;$BI116),Data!$B:$B,0)-1,MATCH(Weekly!BP$9,Data!$2:$2,0)-1,1,COUNTIF(Data!$2:$2,Weekly!BP$9))))/BP$111</f>
        <v>0.17787971457696228</v>
      </c>
      <c r="BQ116" s="145">
        <f ca="1">(SUM(OFFSET(Data!$A$1,MATCH(($BH116&amp;$BI116),Data!$B:$B,0)-1,MATCH(Weekly!BQ$9,Data!$2:$2,0)-1,1,COUNTIF(Data!$2:$2,Weekly!BQ$9))))/BQ$111</f>
        <v>0.16882722740082376</v>
      </c>
      <c r="BR116" s="145">
        <f ca="1">(SUM(OFFSET(Data!$A$1,MATCH(($BH116&amp;$BI116),Data!$B:$B,0)-1,MATCH(Weekly!BR$9,Data!$2:$2,0)-1,1,COUNTIF(Data!$2:$2,Weekly!BR$9))))/BR$111</f>
        <v>0.22361315660284733</v>
      </c>
      <c r="BS116" s="145">
        <f ca="1">(SUM(OFFSET(Data!$A$1,MATCH(($BH116&amp;$BI116),Data!$B:$B,0)-1,MATCH(Weekly!BS$9,Data!$2:$2,0)-1,1,COUNTIF(Data!$2:$2,Weekly!BS$9))))/BS$111</f>
        <v>0.23904629199566496</v>
      </c>
      <c r="BT116" s="145">
        <f ca="1">(SUM(OFFSET(Data!$A$1,MATCH(($BH116&amp;$BI116),Data!$B:$B,0)-1,MATCH(Weekly!BT$9,Data!$2:$2,0)-1,1,COUNTIF(Data!$2:$2,Weekly!BT$9))))/BT$111</f>
        <v>0.24696420750885853</v>
      </c>
      <c r="BU116" s="145">
        <f ca="1">(SUM(OFFSET(Data!$A$1,MATCH(($BH116&amp;$BI116),Data!$B:$B,0)-1,MATCH(Weekly!BU$9,Data!$2:$2,0)-1,1,COUNTIF(Data!$2:$2,Weekly!BU$9))))/BU$111</f>
        <v>0.20980046948356806</v>
      </c>
      <c r="BV116" s="13"/>
      <c r="BW116" s="12">
        <f t="shared" ca="1" si="720"/>
        <v>0.16441530060999354</v>
      </c>
      <c r="BX116" s="12">
        <f t="shared" ca="1" si="721"/>
        <v>0.21179145485630285</v>
      </c>
      <c r="BY116" s="12">
        <f t="shared" ca="1" si="749"/>
        <v>4.737615424630931E-2</v>
      </c>
      <c r="BZ116" s="12">
        <f t="shared" ca="1" si="750"/>
        <v>0.24732357054103482</v>
      </c>
      <c r="CA116" s="12">
        <f t="shared" ca="1" si="751"/>
        <v>0.12888318492526157</v>
      </c>
      <c r="CB116" s="43"/>
      <c r="CC116" s="12">
        <f t="shared" ca="1" si="725"/>
        <v>3.2586701366969867E-2</v>
      </c>
      <c r="CD116" s="12">
        <f ca="1">SUMPRODUCT(BP116:BS116,BP$111:BS$111)/SUM(BP$111:BS$111)</f>
        <v>0.20357316103995293</v>
      </c>
      <c r="CE116" s="104"/>
      <c r="CF116" s="104"/>
      <c r="CG116" s="1"/>
      <c r="CH116" s="7" t="s">
        <v>97</v>
      </c>
      <c r="CI116" s="7" t="s">
        <v>4</v>
      </c>
      <c r="CJ116" s="145">
        <f ca="1">(SUM(OFFSET(Data!$A$1,MATCH(($CH116&amp;$CI116),Data!$B:$B,0)-1,MATCH(Weekly!CJ$9,Data!$2:$2,0)-1,1,COUNTIF(Data!$2:$2,Weekly!CJ$9))))/CJ$111</f>
        <v>0.17086708670867087</v>
      </c>
      <c r="CK116" s="145">
        <f ca="1">(SUM(OFFSET(Data!$A$1,MATCH(($CH116&amp;$CI116),Data!$B:$B,0)-1,MATCH(Weekly!CK$9,Data!$2:$2,0)-1,1,COUNTIF(Data!$2:$2,Weekly!CK$9))))/CK$111</f>
        <v>0.18764267234819662</v>
      </c>
      <c r="CL116" s="145">
        <f ca="1">(SUM(OFFSET(Data!$A$1,MATCH(($CH116&amp;$CI116),Data!$B:$B,0)-1,MATCH(Weekly!CL$9,Data!$2:$2,0)-1,1,COUNTIF(Data!$2:$2,Weekly!CL$9))))/CL$111</f>
        <v>0.14685314685314685</v>
      </c>
      <c r="CM116" s="145">
        <f ca="1">(SUM(OFFSET(Data!$A$1,MATCH(($CH116&amp;$CI116),Data!$B:$B,0)-1,MATCH(Weekly!CM$9,Data!$2:$2,0)-1,1,COUNTIF(Data!$2:$2,Weekly!CM$9))))/CM$111</f>
        <v>0.12533854950346074</v>
      </c>
      <c r="CN116" s="145">
        <f ca="1">(SUM(OFFSET(Data!$A$1,MATCH(($CH116&amp;$CI116),Data!$B:$B,0)-1,MATCH(Weekly!CN$9,Data!$2:$2,0)-1,1,COUNTIF(Data!$2:$2,Weekly!CN$9))))/CN$111</f>
        <v>0.14539803142807806</v>
      </c>
      <c r="CO116" s="145">
        <f ca="1">(SUM(OFFSET(Data!$A$1,MATCH(($CH116&amp;$CI116),Data!$B:$B,0)-1,MATCH(Weekly!CO$9,Data!$2:$2,0)-1,1,COUNTIF(Data!$2:$2,Weekly!CO$9))))/CO$111</f>
        <v>0.1533763741057407</v>
      </c>
      <c r="CP116" s="145">
        <f ca="1">(SUM(OFFSET(Data!$A$1,MATCH(($CH116&amp;$CI116),Data!$B:$B,0)-1,MATCH(Weekly!CP$9,Data!$2:$2,0)-1,1,COUNTIF(Data!$2:$2,Weekly!CP$9))))/CP$111</f>
        <v>0.16067107597999677</v>
      </c>
      <c r="CQ116" s="145">
        <f ca="1">(SUM(OFFSET(Data!$A$1,MATCH(($CH116&amp;$CI116),Data!$B:$B,0)-1,MATCH(Weekly!CQ$9,Data!$2:$2,0)-1,1,COUNTIF(Data!$2:$2,Weekly!CQ$9))))/CQ$111</f>
        <v>0.16048550236008091</v>
      </c>
      <c r="CR116" s="145">
        <f ca="1">(SUM(OFFSET(Data!$A$1,MATCH(($CH116&amp;$CI116),Data!$B:$B,0)-1,MATCH(Weekly!CR$9,Data!$2:$2,0)-1,1,COUNTIF(Data!$2:$2,Weekly!CR$9))))/CR$111</f>
        <v>0.20699755899104963</v>
      </c>
      <c r="CS116" s="145">
        <f ca="1">(SUM(OFFSET(Data!$A$1,MATCH(($CH116&amp;$CI116),Data!$B:$B,0)-1,MATCH(Weekly!CS$9,Data!$2:$2,0)-1,1,COUNTIF(Data!$2:$2,Weekly!CS$9))))/CS$111</f>
        <v>0.22922416436675866</v>
      </c>
      <c r="CT116" s="145">
        <f ca="1">(SUM(OFFSET(Data!$A$1,MATCH(($CH116&amp;$CI116),Data!$B:$B,0)-1,MATCH(Weekly!CT$9,Data!$2:$2,0)-1,1,COUNTIF(Data!$2:$2,Weekly!CT$9))))/CT$111</f>
        <v>0.22170252572497662</v>
      </c>
      <c r="CU116" s="145">
        <f ca="1">(SUM(OFFSET(Data!$A$1,MATCH(($CH116&amp;$CI116),Data!$B:$B,0)-1,MATCH(Weekly!CU$9,Data!$2:$2,0)-1,1,COUNTIF(Data!$2:$2,Weekly!CU$9))))/CU$111</f>
        <v>0.18641509433962264</v>
      </c>
      <c r="CW116" s="12">
        <f t="shared" ca="1" si="726"/>
        <v>0.15011476047944378</v>
      </c>
      <c r="CX116" s="12">
        <f t="shared" ca="1" si="727"/>
        <v>0.19732011566962313</v>
      </c>
      <c r="CY116" s="12">
        <f t="shared" ca="1" si="753"/>
        <v>4.7205355190179349E-2</v>
      </c>
      <c r="CZ116" s="12">
        <f t="shared" ca="1" si="754"/>
        <v>0.23272413206225764</v>
      </c>
      <c r="DA116" s="12">
        <f t="shared" ca="1" si="755"/>
        <v>0.11471074408680926</v>
      </c>
      <c r="DB116" s="43"/>
      <c r="DC116" s="12">
        <f t="shared" ca="1" si="731"/>
        <v>3.0914797893790306E-2</v>
      </c>
      <c r="DD116" s="12">
        <f ca="1">SUMPRODUCT(CP116:CS116,CP$111:CS$111)/SUM(CP$111:CS$111)</f>
        <v>0.19013630131462214</v>
      </c>
    </row>
    <row r="117" spans="4:108" x14ac:dyDescent="0.35">
      <c r="D117" s="113" t="s">
        <v>657</v>
      </c>
      <c r="E117" s="53" t="str">
        <f ca="1">VLOOKUP($D117,'Metric Nature'!$C:$D,2,0)&amp;IF(($F117&lt;(BA117)),"Below",IF(($F117&gt;(AZ117)),"Above","Within"))</f>
        <v>PositiveWithin</v>
      </c>
      <c r="F117" s="55">
        <f t="shared" ca="1" si="689"/>
        <v>0.6293488947385113</v>
      </c>
      <c r="G117" s="55">
        <f t="shared" ca="1" si="690"/>
        <v>0.64432288769392421</v>
      </c>
      <c r="H117" s="55">
        <f t="shared" ca="1" si="735"/>
        <v>-2.3239889877272331E-2</v>
      </c>
      <c r="I117" s="55">
        <f t="shared" ca="1" si="736"/>
        <v>0.63303393131558838</v>
      </c>
      <c r="J117" s="55">
        <f t="shared" ca="1" si="737"/>
        <v>-5.8212307346918032E-3</v>
      </c>
      <c r="K117" s="48">
        <f t="shared" ca="1" si="691"/>
        <v>1.2490922199071011E-2</v>
      </c>
      <c r="L117" s="56"/>
      <c r="M117" s="53" t="str">
        <f ca="1">VLOOKUP($D117,'Metric Nature'!$C:$D,2,0)&amp;IF(($N117&lt;(CA117)),"Below",IF(($N117&gt;(BZ117)),"Above","Within"))</f>
        <v>PositiveWithin</v>
      </c>
      <c r="N117" s="55">
        <f t="shared" ca="1" si="692"/>
        <v>0.62376079945853402</v>
      </c>
      <c r="O117" s="55">
        <f t="shared" ca="1" si="693"/>
        <v>0.63814057903700261</v>
      </c>
      <c r="P117" s="55">
        <f t="shared" ca="1" si="738"/>
        <v>-2.2533874276054737E-2</v>
      </c>
      <c r="Q117" s="55">
        <f t="shared" ca="1" si="739"/>
        <v>0.62402336694568006</v>
      </c>
      <c r="R117" s="48">
        <f t="shared" ca="1" si="740"/>
        <v>-4.2076547298411187E-4</v>
      </c>
      <c r="S117" s="48">
        <f t="shared" ca="1" si="694"/>
        <v>1.1768317564268386E-2</v>
      </c>
      <c r="T117" s="56"/>
      <c r="U117" s="53" t="str">
        <f ca="1">VLOOKUP($D117,'Metric Nature'!$C:$D,2,0)&amp;IF(($V117&lt;(DA117)),"Below",IF(($V117&gt;(CZ117)),"Above","Within"))</f>
        <v>PositiveWithin</v>
      </c>
      <c r="V117" s="55">
        <f t="shared" ca="1" si="695"/>
        <v>0.65123168069847204</v>
      </c>
      <c r="W117" s="55">
        <f t="shared" ca="1" si="696"/>
        <v>0.66881324747010118</v>
      </c>
      <c r="X117" s="78">
        <f t="shared" ca="1" si="741"/>
        <v>-2.628770712621854E-2</v>
      </c>
      <c r="Y117" s="55">
        <f t="shared" ca="1" si="742"/>
        <v>0.6682393741430761</v>
      </c>
      <c r="Z117" s="78">
        <f t="shared" ca="1" si="743"/>
        <v>-2.5451498523884595E-2</v>
      </c>
      <c r="AA117" s="48">
        <f t="shared" ca="1" si="697"/>
        <v>1.8326158564433995E-2</v>
      </c>
      <c r="AB117" s="56"/>
      <c r="AC117" s="46" t="s">
        <v>658</v>
      </c>
      <c r="AI117" s="7" t="s">
        <v>98</v>
      </c>
      <c r="AJ117" s="145">
        <f ca="1">(SUM(OFFSET(Data!$A$1,MATCH(($AI117),Data!$C:$C,0)-1,MATCH(Weekly!AJ$9,Data!$2:$2,0)-1,2,COUNTIF(Data!$2:$2,Weekly!AJ$9))))/AJ$111</f>
        <v>0.64725329869823189</v>
      </c>
      <c r="AK117" s="145">
        <f ca="1">(SUM(OFFSET(Data!$A$1,MATCH(($AI117),Data!$C:$C,0)-1,MATCH(Weekly!AK$9,Data!$2:$2,0)-1,2,COUNTIF(Data!$2:$2,Weekly!AK$9))))/AK$111</f>
        <v>0.63637189582071474</v>
      </c>
      <c r="AL117" s="145">
        <f ca="1">(SUM(OFFSET(Data!$A$1,MATCH(($AI117),Data!$C:$C,0)-1,MATCH(Weekly!AL$9,Data!$2:$2,0)-1,2,COUNTIF(Data!$2:$2,Weekly!AL$9))))/AL$111</f>
        <v>0.64498711498343353</v>
      </c>
      <c r="AM117" s="145">
        <f ca="1">(SUM(OFFSET(Data!$A$1,MATCH(($AI117),Data!$C:$C,0)-1,MATCH(Weekly!AM$9,Data!$2:$2,0)-1,2,COUNTIF(Data!$2:$2,Weekly!AM$9))))/AM$111</f>
        <v>0.64337642585551336</v>
      </c>
      <c r="AN117" s="145">
        <f ca="1">(SUM(OFFSET(Data!$A$1,MATCH(($AI117),Data!$C:$C,0)-1,MATCH(Weekly!AN$9,Data!$2:$2,0)-1,2,COUNTIF(Data!$2:$2,Weekly!AN$9))))/AN$111</f>
        <v>0.66077432324702778</v>
      </c>
      <c r="AO117" s="145">
        <f ca="1">(SUM(OFFSET(Data!$A$1,MATCH(($AI117),Data!$C:$C,0)-1,MATCH(Weekly!AO$9,Data!$2:$2,0)-1,2,COUNTIF(Data!$2:$2,Weekly!AO$9))))/AO$111</f>
        <v>0.66032673300954381</v>
      </c>
      <c r="AP117" s="145">
        <f ca="1">(SUM(OFFSET(Data!$A$1,MATCH(($AI117),Data!$C:$C,0)-1,MATCH(Weekly!AP$9,Data!$2:$2,0)-1,2,COUNTIF(Data!$2:$2,Weekly!AP$9))))/AP$111</f>
        <v>0.64425242914299163</v>
      </c>
      <c r="AQ117" s="145">
        <f ca="1">(SUM(OFFSET(Data!$A$1,MATCH(($AI117),Data!$C:$C,0)-1,MATCH(Weekly!AQ$9,Data!$2:$2,0)-1,2,COUNTIF(Data!$2:$2,Weekly!AQ$9))))/AQ$111</f>
        <v>0.62258164637721147</v>
      </c>
      <c r="AR117" s="145">
        <f ca="1">(SUM(OFFSET(Data!$A$1,MATCH(($AI117),Data!$C:$C,0)-1,MATCH(Weekly!AR$9,Data!$2:$2,0)-1,2,COUNTIF(Data!$2:$2,Weekly!AR$9))))/AR$111</f>
        <v>0.62009219000294225</v>
      </c>
      <c r="AS117" s="145">
        <f ca="1">(SUM(OFFSET(Data!$A$1,MATCH(($AI117),Data!$C:$C,0)-1,MATCH(Weekly!AS$9,Data!$2:$2,0)-1,2,COUNTIF(Data!$2:$2,Weekly!AS$9))))/AS$111</f>
        <v>0.64432288769392421</v>
      </c>
      <c r="AT117" s="145">
        <f ca="1">(SUM(OFFSET(Data!$A$1,MATCH(($AI117),Data!$C:$C,0)-1,MATCH(Weekly!AT$9,Data!$2:$2,0)-1,2,COUNTIF(Data!$2:$2,Weekly!AT$9))))/AT$111</f>
        <v>0.6293488947385113</v>
      </c>
      <c r="AU117" s="145">
        <f ca="1">(SUM(OFFSET(Data!$A$1,MATCH(($AI117),Data!$C:$C,0)-1,MATCH(Weekly!AU$9,Data!$2:$2,0)-1,2,COUNTIF(Data!$2:$2,Weekly!AU$9))))/AU$111</f>
        <v>0.63119465589560353</v>
      </c>
      <c r="AV117" s="14"/>
      <c r="AW117" s="12">
        <f t="shared" ca="1" si="714"/>
        <v>0.63286039527961302</v>
      </c>
      <c r="AX117" s="12">
        <f t="shared" ca="1" si="715"/>
        <v>0.64612020684083271</v>
      </c>
      <c r="AY117" s="12">
        <f t="shared" ca="1" si="745"/>
        <v>1.3259811561219692E-2</v>
      </c>
      <c r="AZ117" s="12">
        <f t="shared" ca="1" si="746"/>
        <v>0.65606506551174748</v>
      </c>
      <c r="BA117" s="12">
        <f t="shared" ca="1" si="747"/>
        <v>0.62291553660869825</v>
      </c>
      <c r="BB117" s="14"/>
      <c r="BC117" s="12">
        <f t="shared" ca="1" si="719"/>
        <v>1.2490922199071011E-2</v>
      </c>
      <c r="BD117" s="12">
        <f ca="1">SUMPRODUCT(AP117:AS117,AP$111:AS$111)/SUM(AP$111:AS$111)</f>
        <v>0.63303393131558838</v>
      </c>
      <c r="BE117" s="104"/>
      <c r="BF117" s="104"/>
      <c r="BH117" s="7" t="s">
        <v>98</v>
      </c>
      <c r="BI117" s="7" t="s">
        <v>3</v>
      </c>
      <c r="BJ117" s="145">
        <f ca="1">(SUM(OFFSET(Data!$A$1,MATCH(($BH117&amp;$BI117),Data!$B:$B,0)-1,MATCH(Weekly!BJ$9,Data!$2:$2,0)-1,1,COUNTIF(Data!$2:$2,Weekly!BJ$9))))/BJ$111</f>
        <v>0.63694829296975486</v>
      </c>
      <c r="BK117" s="145">
        <f ca="1">(SUM(OFFSET(Data!$A$1,MATCH(($BH117&amp;$BI117),Data!$B:$B,0)-1,MATCH(Weekly!BK$9,Data!$2:$2,0)-1,1,COUNTIF(Data!$2:$2,Weekly!BK$9))))/BK$111</f>
        <v>0.62365306816892885</v>
      </c>
      <c r="BL117" s="145">
        <f ca="1">(SUM(OFFSET(Data!$A$1,MATCH(($BH117&amp;$BI117),Data!$B:$B,0)-1,MATCH(Weekly!BL$9,Data!$2:$2,0)-1,1,COUNTIF(Data!$2:$2,Weekly!BL$9))))/BL$111</f>
        <v>0.63365314781545046</v>
      </c>
      <c r="BM117" s="145">
        <f ca="1">(SUM(OFFSET(Data!$A$1,MATCH(($BH117&amp;$BI117),Data!$B:$B,0)-1,MATCH(Weekly!BM$9,Data!$2:$2,0)-1,1,COUNTIF(Data!$2:$2,Weekly!BM$9))))/BM$111</f>
        <v>0.63269663349727401</v>
      </c>
      <c r="BN117" s="145">
        <f ca="1">(SUM(OFFSET(Data!$A$1,MATCH(($BH117&amp;$BI117),Data!$B:$B,0)-1,MATCH(Weekly!BN$9,Data!$2:$2,0)-1,1,COUNTIF(Data!$2:$2,Weekly!BN$9))))/BN$111</f>
        <v>0.65043365134431919</v>
      </c>
      <c r="BO117" s="145">
        <f ca="1">(SUM(OFFSET(Data!$A$1,MATCH(($BH117&amp;$BI117),Data!$B:$B,0)-1,MATCH(Weekly!BO$9,Data!$2:$2,0)-1,1,COUNTIF(Data!$2:$2,Weekly!BO$9))))/BO$111</f>
        <v>0.64857456140350878</v>
      </c>
      <c r="BP117" s="145">
        <f ca="1">(SUM(OFFSET(Data!$A$1,MATCH(($BH117&amp;$BI117),Data!$B:$B,0)-1,MATCH(Weekly!BP$9,Data!$2:$2,0)-1,1,COUNTIF(Data!$2:$2,Weekly!BP$9))))/BP$111</f>
        <v>0.63273020727149165</v>
      </c>
      <c r="BQ117" s="145">
        <f ca="1">(SUM(OFFSET(Data!$A$1,MATCH(($BH117&amp;$BI117),Data!$B:$B,0)-1,MATCH(Weekly!BQ$9,Data!$2:$2,0)-1,1,COUNTIF(Data!$2:$2,Weekly!BQ$9))))/BQ$111</f>
        <v>0.61296336440494259</v>
      </c>
      <c r="BR117" s="145">
        <f ca="1">(SUM(OFFSET(Data!$A$1,MATCH(($BH117&amp;$BI117),Data!$B:$B,0)-1,MATCH(Weekly!BR$9,Data!$2:$2,0)-1,1,COUNTIF(Data!$2:$2,Weekly!BR$9))))/BR$111</f>
        <v>0.61115202094583543</v>
      </c>
      <c r="BS117" s="145">
        <f ca="1">(SUM(OFFSET(Data!$A$1,MATCH(($BH117&amp;$BI117),Data!$B:$B,0)-1,MATCH(Weekly!BS$9,Data!$2:$2,0)-1,1,COUNTIF(Data!$2:$2,Weekly!BS$9))))/BS$111</f>
        <v>0.63814057903700261</v>
      </c>
      <c r="BT117" s="145">
        <f ca="1">(SUM(OFFSET(Data!$A$1,MATCH(($BH117&amp;$BI117),Data!$B:$B,0)-1,MATCH(Weekly!BT$9,Data!$2:$2,0)-1,1,COUNTIF(Data!$2:$2,Weekly!BT$9))))/BT$111</f>
        <v>0.62376079945853402</v>
      </c>
      <c r="BU117" s="145">
        <f ca="1">(SUM(OFFSET(Data!$A$1,MATCH(($BH117&amp;$BI117),Data!$B:$B,0)-1,MATCH(Weekly!BU$9,Data!$2:$2,0)-1,1,COUNTIF(Data!$2:$2,Weekly!BU$9))))/BU$111</f>
        <v>0.62382629107981225</v>
      </c>
      <c r="BV117" s="13"/>
      <c r="BW117" s="12">
        <f t="shared" ca="1" si="720"/>
        <v>0.62370693381373143</v>
      </c>
      <c r="BX117" s="12">
        <f t="shared" ca="1" si="721"/>
        <v>0.63754443600337873</v>
      </c>
      <c r="BY117" s="12">
        <f t="shared" ca="1" si="749"/>
        <v>1.3837502189647299E-2</v>
      </c>
      <c r="BZ117" s="12">
        <f t="shared" ca="1" si="750"/>
        <v>0.64792256264561421</v>
      </c>
      <c r="CA117" s="12">
        <f t="shared" ca="1" si="751"/>
        <v>0.61332880717149596</v>
      </c>
      <c r="CB117" s="43"/>
      <c r="CC117" s="12">
        <f t="shared" ca="1" si="725"/>
        <v>1.1768317564268386E-2</v>
      </c>
      <c r="CD117" s="12">
        <f ca="1">SUMPRODUCT(BP117:BS117,BP$111:BS$111)/SUM(BP$111:BS$111)</f>
        <v>0.62402336694568006</v>
      </c>
      <c r="CE117" s="104"/>
      <c r="CF117" s="104"/>
      <c r="CG117" s="1"/>
      <c r="CH117" s="7" t="s">
        <v>98</v>
      </c>
      <c r="CI117" s="7" t="s">
        <v>4</v>
      </c>
      <c r="CJ117" s="145">
        <f ca="1">(SUM(OFFSET(Data!$A$1,MATCH(($CH117&amp;$CI117),Data!$B:$B,0)-1,MATCH(Weekly!CJ$9,Data!$2:$2,0)-1,1,COUNTIF(Data!$2:$2,Weekly!CJ$9))))/CJ$111</f>
        <v>0.68931893189318927</v>
      </c>
      <c r="CK117" s="145">
        <f ca="1">(SUM(OFFSET(Data!$A$1,MATCH(($CH117&amp;$CI117),Data!$B:$B,0)-1,MATCH(Weekly!CK$9,Data!$2:$2,0)-1,1,COUNTIF(Data!$2:$2,Weekly!CK$9))))/CK$111</f>
        <v>0.68756658042915841</v>
      </c>
      <c r="CL117" s="145">
        <f ca="1">(SUM(OFFSET(Data!$A$1,MATCH(($CH117&amp;$CI117),Data!$B:$B,0)-1,MATCH(Weekly!CL$9,Data!$2:$2,0)-1,1,COUNTIF(Data!$2:$2,Weekly!CL$9))))/CL$111</f>
        <v>0.69106449106449108</v>
      </c>
      <c r="CM117" s="145">
        <f ca="1">(SUM(OFFSET(Data!$A$1,MATCH(($CH117&amp;$CI117),Data!$B:$B,0)-1,MATCH(Weekly!CM$9,Data!$2:$2,0)-1,1,COUNTIF(Data!$2:$2,Weekly!CM$9))))/CM$111</f>
        <v>0.68552512789647913</v>
      </c>
      <c r="CN117" s="145">
        <f ca="1">(SUM(OFFSET(Data!$A$1,MATCH(($CH117&amp;$CI117),Data!$B:$B,0)-1,MATCH(Weekly!CN$9,Data!$2:$2,0)-1,1,COUNTIF(Data!$2:$2,Weekly!CN$9))))/CN$111</f>
        <v>0.70195130374719394</v>
      </c>
      <c r="CO117" s="145">
        <f ca="1">(SUM(OFFSET(Data!$A$1,MATCH(($CH117&amp;$CI117),Data!$B:$B,0)-1,MATCH(Weekly!CO$9,Data!$2:$2,0)-1,1,COUNTIF(Data!$2:$2,Weekly!CO$9))))/CO$111</f>
        <v>0.70895131739661488</v>
      </c>
      <c r="CP117" s="145">
        <f ca="1">(SUM(OFFSET(Data!$A$1,MATCH(($CH117&amp;$CI117),Data!$B:$B,0)-1,MATCH(Weekly!CP$9,Data!$2:$2,0)-1,1,COUNTIF(Data!$2:$2,Weekly!CP$9))))/CP$111</f>
        <v>0.68801419583803836</v>
      </c>
      <c r="CQ117" s="145">
        <f ca="1">(SUM(OFFSET(Data!$A$1,MATCH(($CH117&amp;$CI117),Data!$B:$B,0)-1,MATCH(Weekly!CQ$9,Data!$2:$2,0)-1,1,COUNTIF(Data!$2:$2,Weekly!CQ$9))))/CQ$111</f>
        <v>0.65997977073499658</v>
      </c>
      <c r="CR117" s="145">
        <f ca="1">(SUM(OFFSET(Data!$A$1,MATCH(($CH117&amp;$CI117),Data!$B:$B,0)-1,MATCH(Weekly!CR$9,Data!$2:$2,0)-1,1,COUNTIF(Data!$2:$2,Weekly!CR$9))))/CR$111</f>
        <v>0.6556550040683482</v>
      </c>
      <c r="CS117" s="145">
        <f ca="1">(SUM(OFFSET(Data!$A$1,MATCH(($CH117&amp;$CI117),Data!$B:$B,0)-1,MATCH(Weekly!CS$9,Data!$2:$2,0)-1,1,COUNTIF(Data!$2:$2,Weekly!CS$9))))/CS$111</f>
        <v>0.66881324747010118</v>
      </c>
      <c r="CT117" s="145">
        <f ca="1">(SUM(OFFSET(Data!$A$1,MATCH(($CH117&amp;$CI117),Data!$B:$B,0)-1,MATCH(Weekly!CT$9,Data!$2:$2,0)-1,1,COUNTIF(Data!$2:$2,Weekly!CT$9))))/CT$111</f>
        <v>0.65123168069847204</v>
      </c>
      <c r="CU117" s="145">
        <f ca="1">(SUM(OFFSET(Data!$A$1,MATCH(($CH117&amp;$CI117),Data!$B:$B,0)-1,MATCH(Weekly!CU$9,Data!$2:$2,0)-1,1,COUNTIF(Data!$2:$2,Weekly!CU$9))))/CU$111</f>
        <v>0.65962264150943395</v>
      </c>
      <c r="CW117" s="12">
        <f t="shared" ca="1" si="726"/>
        <v>0.66439650910254888</v>
      </c>
      <c r="CX117" s="12">
        <f t="shared" ca="1" si="727"/>
        <v>0.69019171147884018</v>
      </c>
      <c r="CY117" s="12">
        <f t="shared" ca="1" si="753"/>
        <v>2.5795202376291293E-2</v>
      </c>
      <c r="CZ117" s="12">
        <f t="shared" ca="1" si="754"/>
        <v>0.70953811326105864</v>
      </c>
      <c r="DA117" s="12">
        <f t="shared" ca="1" si="755"/>
        <v>0.64505010732033041</v>
      </c>
      <c r="DB117" s="43"/>
      <c r="DC117" s="12">
        <f t="shared" ca="1" si="731"/>
        <v>1.8326158564433995E-2</v>
      </c>
      <c r="DD117" s="12">
        <f ca="1">SUMPRODUCT(CP117:CS117,CP$111:CS$111)/SUM(CP$111:CS$111)</f>
        <v>0.6682393741430761</v>
      </c>
    </row>
    <row r="118" spans="4:108" x14ac:dyDescent="0.35">
      <c r="D118" s="113" t="s">
        <v>661</v>
      </c>
      <c r="E118" s="53"/>
      <c r="F118" s="55">
        <f t="shared" ca="1" si="689"/>
        <v>0.19060607021661222</v>
      </c>
      <c r="G118" s="55">
        <f t="shared" ca="1" si="690"/>
        <v>0.19111193522467396</v>
      </c>
      <c r="H118" s="55">
        <f t="shared" ca="1" si="735"/>
        <v>-2.6469566511742857E-3</v>
      </c>
      <c r="I118" s="55">
        <f t="shared" ca="1" si="736"/>
        <v>0.19595355296786016</v>
      </c>
      <c r="J118" s="55">
        <f t="shared" ca="1" si="737"/>
        <v>-2.7289542191281529E-2</v>
      </c>
      <c r="K118" s="48">
        <f t="shared" ca="1" si="691"/>
        <v>1.0060204185051469E-2</v>
      </c>
      <c r="L118" s="56"/>
      <c r="M118" s="53"/>
      <c r="N118" s="55">
        <f t="shared" ca="1" si="692"/>
        <v>0.20412469642075087</v>
      </c>
      <c r="O118" s="55">
        <f t="shared" ca="1" si="693"/>
        <v>0.20428858956494814</v>
      </c>
      <c r="P118" s="55">
        <f t="shared" ca="1" si="738"/>
        <v>-8.0226284075037902E-4</v>
      </c>
      <c r="Q118" s="55">
        <f t="shared" ca="1" si="739"/>
        <v>0.20997223627037126</v>
      </c>
      <c r="R118" s="48">
        <f t="shared" ca="1" si="740"/>
        <v>-2.7849109737016792E-2</v>
      </c>
      <c r="S118" s="48">
        <f t="shared" ca="1" si="694"/>
        <v>1.0305784273770643E-2</v>
      </c>
      <c r="T118" s="56"/>
      <c r="U118" s="53"/>
      <c r="V118" s="55">
        <f t="shared" ca="1" si="695"/>
        <v>0.13766760212036172</v>
      </c>
      <c r="W118" s="55">
        <f t="shared" ca="1" si="696"/>
        <v>0.13891444342226311</v>
      </c>
      <c r="X118" s="78">
        <f t="shared" ca="1" si="741"/>
        <v>-8.9756059282570348E-3</v>
      </c>
      <c r="Y118" s="55">
        <f t="shared" ca="1" si="742"/>
        <v>0.14118074038228889</v>
      </c>
      <c r="Z118" s="78">
        <f t="shared" ca="1" si="743"/>
        <v>-2.4883976755004297E-2</v>
      </c>
      <c r="AA118" s="48">
        <f t="shared" ca="1" si="697"/>
        <v>9.1556696958499263E-3</v>
      </c>
      <c r="AB118" s="56"/>
      <c r="AC118" s="46" t="s">
        <v>662</v>
      </c>
      <c r="AI118" s="7" t="s">
        <v>99</v>
      </c>
      <c r="AJ118" s="145">
        <f ca="1">(SUM(OFFSET(Data!$A$1,MATCH(($AI118),Data!$C:$C,0)-1,MATCH(Weekly!AJ$9,Data!$2:$2,0)-1,2,COUNTIF(Data!$2:$2,Weekly!AJ$9))))/AJ$111</f>
        <v>0.21719750863417658</v>
      </c>
      <c r="AK118" s="145">
        <f ca="1">(SUM(OFFSET(Data!$A$1,MATCH(($AI118),Data!$C:$C,0)-1,MATCH(Weekly!AK$9,Data!$2:$2,0)-1,2,COUNTIF(Data!$2:$2,Weekly!AK$9))))/AK$111</f>
        <v>0.20741974560872198</v>
      </c>
      <c r="AL118" s="145">
        <f ca="1">(SUM(OFFSET(Data!$A$1,MATCH(($AI118),Data!$C:$C,0)-1,MATCH(Weekly!AL$9,Data!$2:$2,0)-1,2,COUNTIF(Data!$2:$2,Weekly!AL$9))))/AL$111</f>
        <v>0.20772487421769542</v>
      </c>
      <c r="AM118" s="145">
        <f ca="1">(SUM(OFFSET(Data!$A$1,MATCH(($AI118),Data!$C:$C,0)-1,MATCH(Weekly!AM$9,Data!$2:$2,0)-1,2,COUNTIF(Data!$2:$2,Weekly!AM$9))))/AM$111</f>
        <v>0.21131558935361217</v>
      </c>
      <c r="AN118" s="145">
        <f ca="1">(SUM(OFFSET(Data!$A$1,MATCH(($AI118),Data!$C:$C,0)-1,MATCH(Weekly!AN$9,Data!$2:$2,0)-1,2,COUNTIF(Data!$2:$2,Weekly!AN$9))))/AN$111</f>
        <v>0.21507053481681745</v>
      </c>
      <c r="AO118" s="145">
        <f ca="1">(SUM(OFFSET(Data!$A$1,MATCH(($AI118),Data!$C:$C,0)-1,MATCH(Weekly!AO$9,Data!$2:$2,0)-1,2,COUNTIF(Data!$2:$2,Weekly!AO$9))))/AO$111</f>
        <v>0.21777672112216825</v>
      </c>
      <c r="AP118" s="145">
        <f ca="1">(SUM(OFFSET(Data!$A$1,MATCH(($AI118),Data!$C:$C,0)-1,MATCH(Weekly!AP$9,Data!$2:$2,0)-1,2,COUNTIF(Data!$2:$2,Weekly!AP$9))))/AP$111</f>
        <v>0.20683858386847326</v>
      </c>
      <c r="AQ118" s="145">
        <f ca="1">(SUM(OFFSET(Data!$A$1,MATCH(($AI118),Data!$C:$C,0)-1,MATCH(Weekly!AQ$9,Data!$2:$2,0)-1,2,COUNTIF(Data!$2:$2,Weekly!AQ$9))))/AQ$111</f>
        <v>0.19439942062972032</v>
      </c>
      <c r="AR118" s="145">
        <f ca="1">(SUM(OFFSET(Data!$A$1,MATCH(($AI118),Data!$C:$C,0)-1,MATCH(Weekly!AR$9,Data!$2:$2,0)-1,2,COUNTIF(Data!$2:$2,Weekly!AR$9))))/AR$111</f>
        <v>0.19196443165843932</v>
      </c>
      <c r="AS118" s="145">
        <f ca="1">(SUM(OFFSET(Data!$A$1,MATCH(($AI118),Data!$C:$C,0)-1,MATCH(Weekly!AS$9,Data!$2:$2,0)-1,2,COUNTIF(Data!$2:$2,Weekly!AS$9))))/AS$111</f>
        <v>0.19111193522467396</v>
      </c>
      <c r="AT118" s="145">
        <f ca="1">(SUM(OFFSET(Data!$A$1,MATCH(($AI118),Data!$C:$C,0)-1,MATCH(Weekly!AT$9,Data!$2:$2,0)-1,2,COUNTIF(Data!$2:$2,Weekly!AT$9))))/AT$111</f>
        <v>0.19060607021661222</v>
      </c>
      <c r="AU118" s="145">
        <f ca="1">(SUM(OFFSET(Data!$A$1,MATCH(($AI118),Data!$C:$C,0)-1,MATCH(Weekly!AU$9,Data!$2:$2,0)-1,2,COUNTIF(Data!$2:$2,Weekly!AU$9))))/AU$111</f>
        <v>0.19636476619543267</v>
      </c>
      <c r="AV118" s="161"/>
      <c r="AW118" s="12">
        <f t="shared" ca="1" si="714"/>
        <v>0.19318192614407981</v>
      </c>
      <c r="AX118" s="12">
        <f t="shared" ca="1" si="715"/>
        <v>0.21319306208521482</v>
      </c>
      <c r="AY118" s="12">
        <f t="shared" ca="1" si="745"/>
        <v>2.0011135941135016E-2</v>
      </c>
      <c r="AZ118" s="12">
        <f t="shared" ca="1" si="746"/>
        <v>0.22820141404106609</v>
      </c>
      <c r="BA118" s="12">
        <f t="shared" ca="1" si="747"/>
        <v>0.17817357418822855</v>
      </c>
      <c r="BB118" s="161"/>
      <c r="BC118" s="12">
        <f t="shared" ca="1" si="719"/>
        <v>1.0060204185051469E-2</v>
      </c>
      <c r="BD118" s="12">
        <f ca="1">SUMPRODUCT(AP118:AS118,AP$111:AS$111)/SUM(AP$111:AS$111)</f>
        <v>0.19595355296786016</v>
      </c>
      <c r="BE118" s="155"/>
      <c r="BF118" s="104"/>
      <c r="BG118" s="162"/>
      <c r="BH118" s="7" t="s">
        <v>99</v>
      </c>
      <c r="BI118" s="7" t="s">
        <v>3</v>
      </c>
      <c r="BJ118" s="145">
        <f ca="1">(SUM(OFFSET(Data!$A$1,MATCH(($BH118&amp;$BI118),Data!$B:$B,0)-1,MATCH(Weekly!BJ$9,Data!$2:$2,0)-1,1,COUNTIF(Data!$2:$2,Weekly!BJ$9))))/BJ$111</f>
        <v>0.23086251883429496</v>
      </c>
      <c r="BK118" s="145">
        <f ca="1">(SUM(OFFSET(Data!$A$1,MATCH(($BH118&amp;$BI118),Data!$B:$B,0)-1,MATCH(Weekly!BK$9,Data!$2:$2,0)-1,1,COUNTIF(Data!$2:$2,Weekly!BK$9))))/BK$111</f>
        <v>0.22144504518129229</v>
      </c>
      <c r="BL118" s="145">
        <f ca="1">(SUM(OFFSET(Data!$A$1,MATCH(($BH118&amp;$BI118),Data!$B:$B,0)-1,MATCH(Weekly!BL$9,Data!$2:$2,0)-1,1,COUNTIF(Data!$2:$2,Weekly!BL$9))))/BL$111</f>
        <v>0.22078666717633119</v>
      </c>
      <c r="BM118" s="145">
        <f ca="1">(SUM(OFFSET(Data!$A$1,MATCH(($BH118&amp;$BI118),Data!$B:$B,0)-1,MATCH(Weekly!BM$9,Data!$2:$2,0)-1,1,COUNTIF(Data!$2:$2,Weekly!BM$9))))/BM$111</f>
        <v>0.22650501353463723</v>
      </c>
      <c r="BN118" s="145">
        <f ca="1">(SUM(OFFSET(Data!$A$1,MATCH(($BH118&amp;$BI118),Data!$B:$B,0)-1,MATCH(Weekly!BN$9,Data!$2:$2,0)-1,1,COUNTIF(Data!$2:$2,Weekly!BN$9))))/BN$111</f>
        <v>0.23061578490893322</v>
      </c>
      <c r="BO118" s="145">
        <f ca="1">(SUM(OFFSET(Data!$A$1,MATCH(($BH118&amp;$BI118),Data!$B:$B,0)-1,MATCH(Weekly!BO$9,Data!$2:$2,0)-1,1,COUNTIF(Data!$2:$2,Weekly!BO$9))))/BO$111</f>
        <v>0.23300438596491227</v>
      </c>
      <c r="BP118" s="145">
        <f ca="1">(SUM(OFFSET(Data!$A$1,MATCH(($BH118&amp;$BI118),Data!$B:$B,0)-1,MATCH(Weekly!BP$9,Data!$2:$2,0)-1,1,COUNTIF(Data!$2:$2,Weekly!BP$9))))/BP$111</f>
        <v>0.22043832823649337</v>
      </c>
      <c r="BQ118" s="145">
        <f ca="1">(SUM(OFFSET(Data!$A$1,MATCH(($BH118&amp;$BI118),Data!$B:$B,0)-1,MATCH(Weekly!BQ$9,Data!$2:$2,0)-1,1,COUNTIF(Data!$2:$2,Weekly!BQ$9))))/BQ$111</f>
        <v>0.20979839583784957</v>
      </c>
      <c r="BR118" s="145">
        <f ca="1">(SUM(OFFSET(Data!$A$1,MATCH(($BH118&amp;$BI118),Data!$B:$B,0)-1,MATCH(Weekly!BR$9,Data!$2:$2,0)-1,1,COUNTIF(Data!$2:$2,Weekly!BR$9))))/BR$111</f>
        <v>0.20606283750613646</v>
      </c>
      <c r="BS118" s="145">
        <f ca="1">(SUM(OFFSET(Data!$A$1,MATCH(($BH118&amp;$BI118),Data!$B:$B,0)-1,MATCH(Weekly!BS$9,Data!$2:$2,0)-1,1,COUNTIF(Data!$2:$2,Weekly!BS$9))))/BS$111</f>
        <v>0.20428858956494814</v>
      </c>
      <c r="BT118" s="145">
        <f ca="1">(SUM(OFFSET(Data!$A$1,MATCH(($BH118&amp;$BI118),Data!$B:$B,0)-1,MATCH(Weekly!BT$9,Data!$2:$2,0)-1,1,COUNTIF(Data!$2:$2,Weekly!BT$9))))/BT$111</f>
        <v>0.20412469642075087</v>
      </c>
      <c r="BU118" s="145">
        <f ca="1">(SUM(OFFSET(Data!$A$1,MATCH(($BH118&amp;$BI118),Data!$B:$B,0)-1,MATCH(Weekly!BU$9,Data!$2:$2,0)-1,1,COUNTIF(Data!$2:$2,Weekly!BU$9))))/BU$111</f>
        <v>0.21185446009389672</v>
      </c>
      <c r="BV118" s="161"/>
      <c r="BW118" s="12">
        <f t="shared" ca="1" si="720"/>
        <v>0.20793061667199303</v>
      </c>
      <c r="BX118" s="12">
        <f t="shared" ca="1" si="721"/>
        <v>0.22856039922178523</v>
      </c>
      <c r="BY118" s="12">
        <f t="shared" ca="1" si="749"/>
        <v>2.0629782549792197E-2</v>
      </c>
      <c r="BZ118" s="12">
        <f t="shared" ca="1" si="750"/>
        <v>0.24403273613412937</v>
      </c>
      <c r="CA118" s="12">
        <f t="shared" ca="1" si="751"/>
        <v>0.19245827975964888</v>
      </c>
      <c r="CB118" s="161"/>
      <c r="CC118" s="12">
        <f t="shared" ca="1" si="725"/>
        <v>1.0305784273770643E-2</v>
      </c>
      <c r="CD118" s="12">
        <f ca="1">SUMPRODUCT(BP118:BS118,BP$111:BS$111)/SUM(BP$111:BS$111)</f>
        <v>0.20997223627037126</v>
      </c>
      <c r="CE118" s="155"/>
      <c r="CF118" s="104"/>
      <c r="CG118" s="162"/>
      <c r="CH118" s="7" t="s">
        <v>99</v>
      </c>
      <c r="CI118" s="7" t="s">
        <v>4</v>
      </c>
      <c r="CJ118" s="145">
        <f ca="1">(SUM(OFFSET(Data!$A$1,MATCH(($CH118&amp;$CI118),Data!$B:$B,0)-1,MATCH(Weekly!CJ$9,Data!$2:$2,0)-1,1,COUNTIF(Data!$2:$2,Weekly!CJ$9))))/CJ$111</f>
        <v>0.16141614161416143</v>
      </c>
      <c r="CK118" s="145">
        <f ca="1">(SUM(OFFSET(Data!$A$1,MATCH(($CH118&amp;$CI118),Data!$B:$B,0)-1,MATCH(Weekly!CK$9,Data!$2:$2,0)-1,1,COUNTIF(Data!$2:$2,Weekly!CK$9))))/CK$111</f>
        <v>0.15096636737178512</v>
      </c>
      <c r="CL118" s="145">
        <f ca="1">(SUM(OFFSET(Data!$A$1,MATCH(($CH118&amp;$CI118),Data!$B:$B,0)-1,MATCH(Weekly!CL$9,Data!$2:$2,0)-1,1,COUNTIF(Data!$2:$2,Weekly!CL$9))))/CL$111</f>
        <v>0.15462315462315462</v>
      </c>
      <c r="CM118" s="145">
        <f ca="1">(SUM(OFFSET(Data!$A$1,MATCH(($CH118&amp;$CI118),Data!$B:$B,0)-1,MATCH(Weekly!CM$9,Data!$2:$2,0)-1,1,COUNTIF(Data!$2:$2,Weekly!CM$9))))/CM$111</f>
        <v>0.15136924465844118</v>
      </c>
      <c r="CN118" s="145">
        <f ca="1">(SUM(OFFSET(Data!$A$1,MATCH(($CH118&amp;$CI118),Data!$B:$B,0)-1,MATCH(Weekly!CN$9,Data!$2:$2,0)-1,1,COUNTIF(Data!$2:$2,Weekly!CN$9))))/CN$111</f>
        <v>0.15316871006734589</v>
      </c>
      <c r="CO118" s="145">
        <f ca="1">(SUM(OFFSET(Data!$A$1,MATCH(($CH118&amp;$CI118),Data!$B:$B,0)-1,MATCH(Weekly!CO$9,Data!$2:$2,0)-1,1,COUNTIF(Data!$2:$2,Weekly!CO$9))))/CO$111</f>
        <v>0.15477229104868259</v>
      </c>
      <c r="CP118" s="145">
        <f ca="1">(SUM(OFFSET(Data!$A$1,MATCH(($CH118&amp;$CI118),Data!$B:$B,0)-1,MATCH(Weekly!CP$9,Data!$2:$2,0)-1,1,COUNTIF(Data!$2:$2,Weekly!CP$9))))/CP$111</f>
        <v>0.15518632037425392</v>
      </c>
      <c r="CQ118" s="145">
        <f ca="1">(SUM(OFFSET(Data!$A$1,MATCH(($CH118&amp;$CI118),Data!$B:$B,0)-1,MATCH(Weekly!CQ$9,Data!$2:$2,0)-1,1,COUNTIF(Data!$2:$2,Weekly!CQ$9))))/CQ$111</f>
        <v>0.13452461227242077</v>
      </c>
      <c r="CR118" s="145">
        <f ca="1">(SUM(OFFSET(Data!$A$1,MATCH(($CH118&amp;$CI118),Data!$B:$B,0)-1,MATCH(Weekly!CR$9,Data!$2:$2,0)-1,1,COUNTIF(Data!$2:$2,Weekly!CR$9))))/CR$111</f>
        <v>0.13588283157038242</v>
      </c>
      <c r="CS118" s="145">
        <f ca="1">(SUM(OFFSET(Data!$A$1,MATCH(($CH118&amp;$CI118),Data!$B:$B,0)-1,MATCH(Weekly!CS$9,Data!$2:$2,0)-1,1,COUNTIF(Data!$2:$2,Weekly!CS$9))))/CS$111</f>
        <v>0.13891444342226311</v>
      </c>
      <c r="CT118" s="145">
        <f ca="1">(SUM(OFFSET(Data!$A$1,MATCH(($CH118&amp;$CI118),Data!$B:$B,0)-1,MATCH(Weekly!CT$9,Data!$2:$2,0)-1,1,COUNTIF(Data!$2:$2,Weekly!CT$9))))/CT$111</f>
        <v>0.13766760212036172</v>
      </c>
      <c r="CU118" s="145">
        <f ca="1">(SUM(OFFSET(Data!$A$1,MATCH(($CH118&amp;$CI118),Data!$B:$B,0)-1,MATCH(Weekly!CU$9,Data!$2:$2,0)-1,1,COUNTIF(Data!$2:$2,Weekly!CU$9))))/CU$111</f>
        <v>0.13660377358490566</v>
      </c>
      <c r="CV118" s="101"/>
      <c r="CW118" s="12">
        <f t="shared" ca="1" si="726"/>
        <v>0.13829102277131242</v>
      </c>
      <c r="CX118" s="12">
        <f t="shared" ca="1" si="727"/>
        <v>0.15469772283591859</v>
      </c>
      <c r="CY118" s="12">
        <f t="shared" ca="1" si="753"/>
        <v>1.6406700064606178E-2</v>
      </c>
      <c r="CZ118" s="12">
        <f t="shared" ca="1" si="754"/>
        <v>0.16700274788437322</v>
      </c>
      <c r="DA118" s="12">
        <f t="shared" ca="1" si="755"/>
        <v>0.12598599772285779</v>
      </c>
      <c r="DB118" s="161"/>
      <c r="DC118" s="12">
        <f t="shared" ca="1" si="731"/>
        <v>9.1556696958499263E-3</v>
      </c>
      <c r="DD118" s="12">
        <f ca="1">SUMPRODUCT(CP118:CS118,CP$111:CS$111)/SUM(CP$111:CS$111)</f>
        <v>0.14118074038228889</v>
      </c>
    </row>
    <row r="119" spans="4:108" x14ac:dyDescent="0.35">
      <c r="D119" s="113" t="s">
        <v>665</v>
      </c>
      <c r="E119" s="117"/>
      <c r="F119" s="55">
        <f t="shared" ca="1" si="689"/>
        <v>0.18153563160064698</v>
      </c>
      <c r="G119" s="55">
        <f t="shared" ca="1" si="690"/>
        <v>0.17260028431917918</v>
      </c>
      <c r="H119" s="55">
        <f t="shared" ca="1" si="735"/>
        <v>5.1769018322960644E-2</v>
      </c>
      <c r="I119" s="55">
        <f t="shared" ca="1" si="736"/>
        <v>0.20287294452160051</v>
      </c>
      <c r="J119" s="55">
        <f t="shared" ca="1" si="737"/>
        <v>-0.10517574421404272</v>
      </c>
      <c r="K119" s="48">
        <f t="shared" ca="1" si="691"/>
        <v>1.9330740676658711E-2</v>
      </c>
      <c r="L119" s="56"/>
      <c r="M119" s="117"/>
      <c r="N119" s="55">
        <f t="shared" ca="1" si="692"/>
        <v>0.18135127602818807</v>
      </c>
      <c r="O119" s="55">
        <f t="shared" ca="1" si="693"/>
        <v>0.17355627806161944</v>
      </c>
      <c r="P119" s="55">
        <f t="shared" ca="1" si="738"/>
        <v>4.4913373653940034E-2</v>
      </c>
      <c r="Q119" s="55">
        <f t="shared" ca="1" si="739"/>
        <v>0.20356283995087163</v>
      </c>
      <c r="R119" s="48">
        <f t="shared" ca="1" si="740"/>
        <v>-0.1091140403034471</v>
      </c>
      <c r="S119" s="48">
        <f t="shared" ca="1" si="694"/>
        <v>1.9847541051919427E-2</v>
      </c>
      <c r="T119" s="56"/>
      <c r="U119" s="117"/>
      <c r="V119" s="55">
        <f t="shared" ca="1" si="695"/>
        <v>0.18225756158403492</v>
      </c>
      <c r="W119" s="55">
        <f t="shared" ca="1" si="696"/>
        <v>0.16881324747010121</v>
      </c>
      <c r="X119" s="78">
        <f t="shared" ca="1" si="741"/>
        <v>7.9640160446026925E-2</v>
      </c>
      <c r="Y119" s="55">
        <f t="shared" ca="1" si="742"/>
        <v>0.20017743366400517</v>
      </c>
      <c r="Z119" s="78">
        <f t="shared" ca="1" si="743"/>
        <v>-8.9519941144057688E-2</v>
      </c>
      <c r="AA119" s="48">
        <f t="shared" ca="1" si="697"/>
        <v>1.804842705415512E-2</v>
      </c>
      <c r="AB119" s="56"/>
      <c r="AC119" s="46" t="s">
        <v>666</v>
      </c>
      <c r="AI119" s="7" t="s">
        <v>100</v>
      </c>
      <c r="AJ119" s="145">
        <f ca="1">(SUM(OFFSET(Data!$A$1,MATCH(($AI119),Data!$C:$C,0)-1,MATCH(Weekly!AJ$9,Data!$2:$2,0)-1,2,COUNTIF(Data!$2:$2,Weekly!AJ$9))))/AJ$111</f>
        <v>0.1887416241107536</v>
      </c>
      <c r="AK119" s="145">
        <f ca="1">(SUM(OFFSET(Data!$A$1,MATCH(($AI119),Data!$C:$C,0)-1,MATCH(Weekly!AK$9,Data!$2:$2,0)-1,2,COUNTIF(Data!$2:$2,Weekly!AK$9))))/AK$111</f>
        <v>0.19206541490006057</v>
      </c>
      <c r="AL119" s="145">
        <f ca="1">(SUM(OFFSET(Data!$A$1,MATCH(($AI119),Data!$C:$C,0)-1,MATCH(Weekly!AL$9,Data!$2:$2,0)-1,2,COUNTIF(Data!$2:$2,Weekly!AL$9))))/AL$111</f>
        <v>0.21297091667689286</v>
      </c>
      <c r="AM119" s="145">
        <f ca="1">(SUM(OFFSET(Data!$A$1,MATCH(($AI119),Data!$C:$C,0)-1,MATCH(Weekly!AM$9,Data!$2:$2,0)-1,2,COUNTIF(Data!$2:$2,Weekly!AM$9))))/AM$111</f>
        <v>0.23464638783269962</v>
      </c>
      <c r="AN119" s="145">
        <f ca="1">(SUM(OFFSET(Data!$A$1,MATCH(($AI119),Data!$C:$C,0)-1,MATCH(Weekly!AN$9,Data!$2:$2,0)-1,2,COUNTIF(Data!$2:$2,Weekly!AN$9))))/AN$111</f>
        <v>0.19850265155453883</v>
      </c>
      <c r="AO119" s="145">
        <f ca="1">(SUM(OFFSET(Data!$A$1,MATCH(($AI119),Data!$C:$C,0)-1,MATCH(Weekly!AO$9,Data!$2:$2,0)-1,2,COUNTIF(Data!$2:$2,Weekly!AO$9))))/AO$111</f>
        <v>0.19760214652039534</v>
      </c>
      <c r="AP119" s="145">
        <f ca="1">(SUM(OFFSET(Data!$A$1,MATCH(($AI119),Data!$C:$C,0)-1,MATCH(Weekly!AP$9,Data!$2:$2,0)-1,2,COUNTIF(Data!$2:$2,Weekly!AP$9))))/AP$111</f>
        <v>0.2026695356890697</v>
      </c>
      <c r="AQ119" s="145">
        <f ca="1">(SUM(OFFSET(Data!$A$1,MATCH(($AI119),Data!$C:$C,0)-1,MATCH(Weekly!AQ$9,Data!$2:$2,0)-1,2,COUNTIF(Data!$2:$2,Weekly!AQ$9))))/AQ$111</f>
        <v>0.24299065420560748</v>
      </c>
      <c r="AR119" s="145">
        <f ca="1">(SUM(OFFSET(Data!$A$1,MATCH(($AI119),Data!$C:$C,0)-1,MATCH(Weekly!AR$9,Data!$2:$2,0)-1,2,COUNTIF(Data!$2:$2,Weekly!AR$9))))/AR$111</f>
        <v>0.19706430416162674</v>
      </c>
      <c r="AS119" s="145">
        <f ca="1">(SUM(OFFSET(Data!$A$1,MATCH(($AI119),Data!$C:$C,0)-1,MATCH(Weekly!AS$9,Data!$2:$2,0)-1,2,COUNTIF(Data!$2:$2,Weekly!AS$9))))/AS$111</f>
        <v>0.17260028431917918</v>
      </c>
      <c r="AT119" s="145">
        <f ca="1">(SUM(OFFSET(Data!$A$1,MATCH(($AI119),Data!$C:$C,0)-1,MATCH(Weekly!AT$9,Data!$2:$2,0)-1,2,COUNTIF(Data!$2:$2,Weekly!AT$9))))/AT$111</f>
        <v>0.18153563160064698</v>
      </c>
      <c r="AU119" s="145">
        <f ca="1">(SUM(OFFSET(Data!$A$1,MATCH(($AI119),Data!$C:$C,0)-1,MATCH(Weekly!AU$9,Data!$2:$2,0)-1,2,COUNTIF(Data!$2:$2,Weekly!AU$9))))/AU$111</f>
        <v>0.20397700792294546</v>
      </c>
      <c r="AV119" s="161"/>
      <c r="AW119" s="12">
        <f t="shared" ca="1" si="714"/>
        <v>0.19040351950540707</v>
      </c>
      <c r="AX119" s="12">
        <f t="shared" ca="1" si="715"/>
        <v>0.20782022618298129</v>
      </c>
      <c r="AY119" s="12">
        <f t="shared" ca="1" si="745"/>
        <v>1.7416706677574223E-2</v>
      </c>
      <c r="AZ119" s="12">
        <f t="shared" ca="1" si="746"/>
        <v>0.22088275619116196</v>
      </c>
      <c r="BA119" s="12">
        <f t="shared" ca="1" si="747"/>
        <v>0.1773409894972264</v>
      </c>
      <c r="BB119" s="161"/>
      <c r="BC119" s="12">
        <f t="shared" ca="1" si="719"/>
        <v>1.9330740676658711E-2</v>
      </c>
      <c r="BD119" s="12">
        <f ca="1">SUMPRODUCT(AP119:AS119,AP$111:AS$111)/SUM(AP$111:AS$111)</f>
        <v>0.20287294452160051</v>
      </c>
      <c r="BE119" s="155"/>
      <c r="BF119" s="104"/>
      <c r="BG119" s="162"/>
      <c r="BH119" s="7" t="s">
        <v>100</v>
      </c>
      <c r="BI119" s="7" t="s">
        <v>3</v>
      </c>
      <c r="BJ119" s="145">
        <f ca="1">(SUM(OFFSET(Data!$A$1,MATCH(($BH119&amp;$BI119),Data!$B:$B,0)-1,MATCH(Weekly!BJ$9,Data!$2:$2,0)-1,1,COUNTIF(Data!$2:$2,Weekly!BJ$9))))/BJ$111</f>
        <v>0.18852669876153028</v>
      </c>
      <c r="BK119" s="145">
        <f ca="1">(SUM(OFFSET(Data!$A$1,MATCH(($BH119&amp;$BI119),Data!$B:$B,0)-1,MATCH(Weekly!BK$9,Data!$2:$2,0)-1,1,COUNTIF(Data!$2:$2,Weekly!BK$9))))/BK$111</f>
        <v>0.19460093009187493</v>
      </c>
      <c r="BL119" s="145">
        <f ca="1">(SUM(OFFSET(Data!$A$1,MATCH(($BH119&amp;$BI119),Data!$B:$B,0)-1,MATCH(Weekly!BL$9,Data!$2:$2,0)-1,1,COUNTIF(Data!$2:$2,Weekly!BL$9))))/BL$111</f>
        <v>0.21379152173082069</v>
      </c>
      <c r="BM119" s="145">
        <f ca="1">(SUM(OFFSET(Data!$A$1,MATCH(($BH119&amp;$BI119),Data!$B:$B,0)-1,MATCH(Weekly!BM$9,Data!$2:$2,0)-1,1,COUNTIF(Data!$2:$2,Weekly!BM$9))))/BM$111</f>
        <v>0.23615082542224256</v>
      </c>
      <c r="BN119" s="145">
        <f ca="1">(SUM(OFFSET(Data!$A$1,MATCH(($BH119&amp;$BI119),Data!$B:$B,0)-1,MATCH(Weekly!BN$9,Data!$2:$2,0)-1,1,COUNTIF(Data!$2:$2,Weekly!BN$9))))/BN$111</f>
        <v>0.19882914137033825</v>
      </c>
      <c r="BO119" s="145">
        <f ca="1">(SUM(OFFSET(Data!$A$1,MATCH(($BH119&amp;$BI119),Data!$B:$B,0)-1,MATCH(Weekly!BO$9,Data!$2:$2,0)-1,1,COUNTIF(Data!$2:$2,Weekly!BO$9))))/BO$111</f>
        <v>0.19964574898785425</v>
      </c>
      <c r="BP119" s="145">
        <f ca="1">(SUM(OFFSET(Data!$A$1,MATCH(($BH119&amp;$BI119),Data!$B:$B,0)-1,MATCH(Weekly!BP$9,Data!$2:$2,0)-1,1,COUNTIF(Data!$2:$2,Weekly!BP$9))))/BP$111</f>
        <v>0.20336391437308868</v>
      </c>
      <c r="BQ119" s="145">
        <f ca="1">(SUM(OFFSET(Data!$A$1,MATCH(($BH119&amp;$BI119),Data!$B:$B,0)-1,MATCH(Weekly!BQ$9,Data!$2:$2,0)-1,1,COUNTIF(Data!$2:$2,Weekly!BQ$9))))/BQ$111</f>
        <v>0.2456102319531758</v>
      </c>
      <c r="BR119" s="145">
        <f ca="1">(SUM(OFFSET(Data!$A$1,MATCH(($BH119&amp;$BI119),Data!$B:$B,0)-1,MATCH(Weekly!BR$9,Data!$2:$2,0)-1,1,COUNTIF(Data!$2:$2,Weekly!BR$9))))/BR$111</f>
        <v>0.19579446899034528</v>
      </c>
      <c r="BS119" s="145">
        <f ca="1">(SUM(OFFSET(Data!$A$1,MATCH(($BH119&amp;$BI119),Data!$B:$B,0)-1,MATCH(Weekly!BS$9,Data!$2:$2,0)-1,1,COUNTIF(Data!$2:$2,Weekly!BS$9))))/BS$111</f>
        <v>0.17355627806161944</v>
      </c>
      <c r="BT119" s="145">
        <f ca="1">(SUM(OFFSET(Data!$A$1,MATCH(($BH119&amp;$BI119),Data!$B:$B,0)-1,MATCH(Weekly!BT$9,Data!$2:$2,0)-1,1,COUNTIF(Data!$2:$2,Weekly!BT$9))))/BT$111</f>
        <v>0.18135127602818807</v>
      </c>
      <c r="BU119" s="145">
        <f ca="1">(SUM(OFFSET(Data!$A$1,MATCH(($BH119&amp;$BI119),Data!$B:$B,0)-1,MATCH(Weekly!BU$9,Data!$2:$2,0)-1,1,COUNTIF(Data!$2:$2,Weekly!BU$9))))/BU$111</f>
        <v>0.20285602503912364</v>
      </c>
      <c r="BV119" s="161"/>
      <c r="BW119" s="12">
        <f t="shared" ca="1" si="720"/>
        <v>0.19156381442670262</v>
      </c>
      <c r="BX119" s="12">
        <f t="shared" ca="1" si="721"/>
        <v>0.20857771805195469</v>
      </c>
      <c r="BY119" s="12">
        <f t="shared" ca="1" si="749"/>
        <v>1.7013903625252069E-2</v>
      </c>
      <c r="BZ119" s="12">
        <f t="shared" ca="1" si="750"/>
        <v>0.22133814577089372</v>
      </c>
      <c r="CA119" s="12">
        <f t="shared" ca="1" si="751"/>
        <v>0.17880338670776358</v>
      </c>
      <c r="CB119" s="161"/>
      <c r="CC119" s="12">
        <f t="shared" ca="1" si="725"/>
        <v>1.9847541051919427E-2</v>
      </c>
      <c r="CD119" s="12">
        <f ca="1">SUMPRODUCT(BP119:BS119,BP$111:BS$111)/SUM(BP$111:BS$111)</f>
        <v>0.20356283995087163</v>
      </c>
      <c r="CE119" s="155"/>
      <c r="CF119" s="104"/>
      <c r="CG119" s="162"/>
      <c r="CH119" s="7" t="s">
        <v>100</v>
      </c>
      <c r="CI119" s="7" t="s">
        <v>4</v>
      </c>
      <c r="CJ119" s="145">
        <f ca="1">(SUM(OFFSET(Data!$A$1,MATCH(($CH119&amp;$CI119),Data!$B:$B,0)-1,MATCH(Weekly!CJ$9,Data!$2:$2,0)-1,1,COUNTIF(Data!$2:$2,Weekly!CJ$9))))/CJ$111</f>
        <v>0.18961896189618963</v>
      </c>
      <c r="CK119" s="145">
        <f ca="1">(SUM(OFFSET(Data!$A$1,MATCH(($CH119&amp;$CI119),Data!$B:$B,0)-1,MATCH(Weekly!CK$9,Data!$2:$2,0)-1,1,COUNTIF(Data!$2:$2,Weekly!CK$9))))/CK$111</f>
        <v>0.18185968650129355</v>
      </c>
      <c r="CL119" s="145">
        <f ca="1">(SUM(OFFSET(Data!$A$1,MATCH(($CH119&amp;$CI119),Data!$B:$B,0)-1,MATCH(Weekly!CL$9,Data!$2:$2,0)-1,1,COUNTIF(Data!$2:$2,Weekly!CL$9))))/CL$111</f>
        <v>0.20963480963480963</v>
      </c>
      <c r="CM119" s="145">
        <f ca="1">(SUM(OFFSET(Data!$A$1,MATCH(($CH119&amp;$CI119),Data!$B:$B,0)-1,MATCH(Weekly!CM$9,Data!$2:$2,0)-1,1,COUNTIF(Data!$2:$2,Weekly!CM$9))))/CM$111</f>
        <v>0.22870899789346977</v>
      </c>
      <c r="CN119" s="145">
        <f ca="1">(SUM(OFFSET(Data!$A$1,MATCH(($CH119&amp;$CI119),Data!$B:$B,0)-1,MATCH(Weekly!CN$9,Data!$2:$2,0)-1,1,COUNTIF(Data!$2:$2,Weekly!CN$9))))/CN$111</f>
        <v>0.19720255568986358</v>
      </c>
      <c r="CO119" s="145">
        <f ca="1">(SUM(OFFSET(Data!$A$1,MATCH(($CH119&amp;$CI119),Data!$B:$B,0)-1,MATCH(Weekly!CO$9,Data!$2:$2,0)-1,1,COUNTIF(Data!$2:$2,Weekly!CO$9))))/CO$111</f>
        <v>0.18914674576862678</v>
      </c>
      <c r="CP119" s="145">
        <f ca="1">(SUM(OFFSET(Data!$A$1,MATCH(($CH119&amp;$CI119),Data!$B:$B,0)-1,MATCH(Weekly!CP$9,Data!$2:$2,0)-1,1,COUNTIF(Data!$2:$2,Weekly!CP$9))))/CP$111</f>
        <v>0.20003226326826909</v>
      </c>
      <c r="CQ119" s="145">
        <f ca="1">(SUM(OFFSET(Data!$A$1,MATCH(($CH119&amp;$CI119),Data!$B:$B,0)-1,MATCH(Weekly!CQ$9,Data!$2:$2,0)-1,1,COUNTIF(Data!$2:$2,Weekly!CQ$9))))/CQ$111</f>
        <v>0.23280512474713419</v>
      </c>
      <c r="CR119" s="145">
        <f ca="1">(SUM(OFFSET(Data!$A$1,MATCH(($CH119&amp;$CI119),Data!$B:$B,0)-1,MATCH(Weekly!CR$9,Data!$2:$2,0)-1,1,COUNTIF(Data!$2:$2,Weekly!CR$9))))/CR$111</f>
        <v>0.20211554109031732</v>
      </c>
      <c r="CS119" s="145">
        <f ca="1">(SUM(OFFSET(Data!$A$1,MATCH(($CH119&amp;$CI119),Data!$B:$B,0)-1,MATCH(Weekly!CS$9,Data!$2:$2,0)-1,1,COUNTIF(Data!$2:$2,Weekly!CS$9))))/CS$111</f>
        <v>0.16881324747010121</v>
      </c>
      <c r="CT119" s="145">
        <f ca="1">(SUM(OFFSET(Data!$A$1,MATCH(($CH119&amp;$CI119),Data!$B:$B,0)-1,MATCH(Weekly!CT$9,Data!$2:$2,0)-1,1,COUNTIF(Data!$2:$2,Weekly!CT$9))))/CT$111</f>
        <v>0.18225756158403492</v>
      </c>
      <c r="CU119" s="145">
        <f ca="1">(SUM(OFFSET(Data!$A$1,MATCH(($CH119&amp;$CI119),Data!$B:$B,0)-1,MATCH(Weekly!CU$9,Data!$2:$2,0)-1,1,COUNTIF(Data!$2:$2,Weekly!CU$9))))/CU$111</f>
        <v>0.20830188679245282</v>
      </c>
      <c r="CV119" s="101"/>
      <c r="CW119" s="12">
        <f t="shared" ca="1" si="726"/>
        <v>0.18570215367633086</v>
      </c>
      <c r="CX119" s="12">
        <f t="shared" ca="1" si="727"/>
        <v>0.20587517536256347</v>
      </c>
      <c r="CY119" s="12">
        <f t="shared" ca="1" si="753"/>
        <v>2.0173021686232612E-2</v>
      </c>
      <c r="CZ119" s="12">
        <f t="shared" ca="1" si="754"/>
        <v>0.22100494162723794</v>
      </c>
      <c r="DA119" s="12">
        <f t="shared" ca="1" si="755"/>
        <v>0.1705723874116564</v>
      </c>
      <c r="DB119" s="161"/>
      <c r="DC119" s="12">
        <f t="shared" ca="1" si="731"/>
        <v>1.804842705415512E-2</v>
      </c>
      <c r="DD119" s="12">
        <f ca="1">SUMPRODUCT(CP119:CS119,CP$111:CS$111)/SUM(CP$111:CS$111)</f>
        <v>0.20017743366400517</v>
      </c>
    </row>
    <row r="120" spans="4:108" x14ac:dyDescent="0.35">
      <c r="D120" s="68" t="s">
        <v>669</v>
      </c>
      <c r="E120" s="66"/>
      <c r="F120" s="64"/>
      <c r="G120" s="64"/>
      <c r="H120" s="65"/>
      <c r="I120" s="64"/>
      <c r="J120" s="65"/>
      <c r="K120" s="64"/>
      <c r="L120" s="64"/>
      <c r="M120" s="64"/>
      <c r="N120" s="64"/>
      <c r="O120" s="64"/>
      <c r="P120" s="64"/>
      <c r="Q120" s="64"/>
      <c r="R120" s="64"/>
      <c r="S120" s="64"/>
      <c r="T120" s="64"/>
      <c r="U120" s="64"/>
      <c r="V120" s="64"/>
      <c r="W120" s="64"/>
      <c r="X120" s="64"/>
      <c r="Y120" s="64"/>
      <c r="Z120" s="64"/>
      <c r="AA120" s="64"/>
      <c r="AB120" s="62"/>
      <c r="AC120" s="46"/>
      <c r="AJ120" s="159"/>
      <c r="AO120" s="159"/>
      <c r="AT120" s="159"/>
      <c r="AU120" s="160"/>
      <c r="BJ120" s="159"/>
      <c r="BO120" s="159"/>
      <c r="BT120" s="159"/>
      <c r="BU120" s="160"/>
      <c r="CJ120" s="159"/>
      <c r="CO120" s="159"/>
      <c r="CT120" s="159"/>
      <c r="CU120" s="160"/>
    </row>
    <row r="121" spans="4:108" x14ac:dyDescent="0.35">
      <c r="D121" s="123" t="s">
        <v>670</v>
      </c>
      <c r="E121" s="53" t="str">
        <f ca="1">VLOOKUP($D121,'Metric Nature'!$C:$D,2,0)&amp;IF(($F121&lt;(BA121)),"Below",IF(($F121&gt;(AZ121)),"Above","Within"))</f>
        <v>PositiveWithin</v>
      </c>
      <c r="F121" s="54">
        <f t="shared" ref="F121:F132" ca="1" si="759">AT121</f>
        <v>17148</v>
      </c>
      <c r="G121" s="54">
        <f t="shared" ref="G121:G132" ca="1" si="760">AS121</f>
        <v>16707</v>
      </c>
      <c r="H121" s="55">
        <f ca="1">IFERROR(((F121-G121)/G121),0)</f>
        <v>2.6396121386245287E-2</v>
      </c>
      <c r="I121" s="54">
        <f ca="1">BD121</f>
        <v>16699.75</v>
      </c>
      <c r="J121" s="55">
        <f ca="1">IFERROR(((F121-I121)/I121),0)</f>
        <v>2.6841719187412984E-2</v>
      </c>
      <c r="K121" s="125">
        <f t="shared" ref="K121:K132" ca="1" si="761">BC121</f>
        <v>2956.2889696750253</v>
      </c>
      <c r="L121" s="56"/>
      <c r="M121" s="124" t="str">
        <f ca="1">VLOOKUP($D121,'Metric Nature'!$C:$D,2,0)&amp;IF(($N121&lt;(CA121)),"Below",IF(($N121&gt;(BZ121)),"Above","Within"))</f>
        <v>PositiveWithin</v>
      </c>
      <c r="N121" s="54">
        <f t="shared" ref="N121:N132" ca="1" si="762">BT121</f>
        <v>11439</v>
      </c>
      <c r="O121" s="54">
        <f t="shared" ref="O121:O132" ca="1" si="763">BS121</f>
        <v>11293</v>
      </c>
      <c r="P121" s="55">
        <f ca="1">IFERROR(((N121-O121)/O121),0)</f>
        <v>1.2928362702559107E-2</v>
      </c>
      <c r="Q121" s="54">
        <f ca="1">CD121</f>
        <v>11187.75</v>
      </c>
      <c r="R121" s="55">
        <f ca="1">IFERROR(((N121-Q121)/Q121),0)</f>
        <v>2.2457598712877926E-2</v>
      </c>
      <c r="S121" s="125">
        <f t="shared" ref="S121:S132" ca="1" si="764">CC121</f>
        <v>1962.1084535094724</v>
      </c>
      <c r="T121" s="56"/>
      <c r="U121" s="124" t="str">
        <f ca="1">VLOOKUP($D121,'Metric Nature'!$C:$D,2,0)&amp;IF(($V121&lt;(DA121)),"Below",IF(($V121&gt;(CZ121)),"Above","Within"))</f>
        <v>PositiveWithin</v>
      </c>
      <c r="V121" s="54">
        <f t="shared" ref="V121:V132" ca="1" si="765">CT121</f>
        <v>5709</v>
      </c>
      <c r="W121" s="54">
        <f t="shared" ref="W121:W132" ca="1" si="766">CS121</f>
        <v>5414</v>
      </c>
      <c r="X121" s="55">
        <f ca="1">IFERROR(((V121-W121)/W121),0)</f>
        <v>5.4488363502031768E-2</v>
      </c>
      <c r="Y121" s="54">
        <f ca="1">DD121</f>
        <v>5512</v>
      </c>
      <c r="Z121" s="55">
        <f ca="1">IFERROR(((V121-Y121)/Y121),0)</f>
        <v>3.5740203193033379E-2</v>
      </c>
      <c r="AA121" s="125">
        <f t="shared" ref="AA121:AA132" ca="1" si="767">DC121</f>
        <v>998.32111845615862</v>
      </c>
      <c r="AB121" s="56"/>
      <c r="AC121" s="46" t="s">
        <v>671</v>
      </c>
      <c r="AI121" s="7" t="s">
        <v>101</v>
      </c>
      <c r="AJ121" s="141">
        <f ca="1">SUM(OFFSET(Data!$A$1,MATCH(($AI121),Data!$C:$C,0)-1,MATCH(Weekly!AJ$9,Data!$2:$2,0)-1,2,COUNTIF(Data!$2:$2,Weekly!AJ$9)))</f>
        <v>17933</v>
      </c>
      <c r="AK121" s="141">
        <f ca="1">SUM(OFFSET(Data!$A$1,MATCH(($AI121),Data!$C:$C,0)-1,MATCH(Weekly!AK$9,Data!$2:$2,0)-1,2,COUNTIF(Data!$2:$2,Weekly!AK$9)))</f>
        <v>17056</v>
      </c>
      <c r="AL121" s="141">
        <f ca="1">SUM(OFFSET(Data!$A$1,MATCH(($AI121),Data!$C:$C,0)-1,MATCH(Weekly!AL$9,Data!$2:$2,0)-1,2,COUNTIF(Data!$2:$2,Weekly!AL$9)))</f>
        <v>17184</v>
      </c>
      <c r="AM121" s="141">
        <f ca="1">SUM(OFFSET(Data!$A$1,MATCH(($AI121),Data!$C:$C,0)-1,MATCH(Weekly!AM$9,Data!$2:$2,0)-1,2,COUNTIF(Data!$2:$2,Weekly!AM$9)))</f>
        <v>19180</v>
      </c>
      <c r="AN121" s="141">
        <f ca="1">SUM(OFFSET(Data!$A$1,MATCH(($AI121),Data!$C:$C,0)-1,MATCH(Weekly!AN$9,Data!$2:$2,0)-1,2,COUNTIF(Data!$2:$2,Weekly!AN$9)))</f>
        <v>16705</v>
      </c>
      <c r="AO121" s="141">
        <f ca="1">SUM(OFFSET(Data!$A$1,MATCH(($AI121),Data!$C:$C,0)-1,MATCH(Weekly!AO$9,Data!$2:$2,0)-1,2,COUNTIF(Data!$2:$2,Weekly!AO$9)))</f>
        <v>16682</v>
      </c>
      <c r="AP121" s="141">
        <f ca="1">SUM(OFFSET(Data!$A$1,MATCH(($AI121),Data!$C:$C,0)-1,MATCH(Weekly!AP$9,Data!$2:$2,0)-1,2,COUNTIF(Data!$2:$2,Weekly!AP$9)))</f>
        <v>15911</v>
      </c>
      <c r="AQ121" s="141">
        <f ca="1">SUM(OFFSET(Data!$A$1,MATCH(($AI121),Data!$C:$C,0)-1,MATCH(Weekly!AQ$9,Data!$2:$2,0)-1,2,COUNTIF(Data!$2:$2,Weekly!AQ$9)))</f>
        <v>16894</v>
      </c>
      <c r="AR121" s="141">
        <f ca="1">SUM(OFFSET(Data!$A$1,MATCH(($AI121),Data!$C:$C,0)-1,MATCH(Weekly!AR$9,Data!$2:$2,0)-1,2,COUNTIF(Data!$2:$2,Weekly!AR$9)))</f>
        <v>17287</v>
      </c>
      <c r="AS121" s="141">
        <f ca="1">SUM(OFFSET(Data!$A$1,MATCH(($AI121),Data!$C:$C,0)-1,MATCH(Weekly!AS$9,Data!$2:$2,0)-1,2,COUNTIF(Data!$2:$2,Weekly!AS$9)))</f>
        <v>16707</v>
      </c>
      <c r="AT121" s="141">
        <f ca="1">SUM(OFFSET(Data!$A$1,MATCH(($AI121),Data!$C:$C,0)-1,MATCH(Weekly!AT$9,Data!$2:$2,0)-1,2,COUNTIF(Data!$2:$2,Weekly!AT$9)))</f>
        <v>17148</v>
      </c>
      <c r="AU121" s="141">
        <f ca="1">SUM(OFFSET(Data!$A$1,MATCH(($AI121),Data!$C:$C,0)-1,MATCH(Weekly!AU$9,Data!$2:$2,0)-1,2,COUNTIF(Data!$2:$2,Weekly!AU$9)))</f>
        <v>6819</v>
      </c>
      <c r="AV121" s="14"/>
      <c r="AW121" s="8">
        <f ca="1">_xlfn.QUARTILE.INC($AJ121:$AT121,1)</f>
        <v>16706</v>
      </c>
      <c r="AX121" s="8">
        <f ca="1">_xlfn.QUARTILE.INC($AJ121:$AT121,3)</f>
        <v>17235.5</v>
      </c>
      <c r="AY121" s="8">
        <f t="shared" ref="AY121:AY122" ca="1" si="768">AX121-AW121</f>
        <v>529.5</v>
      </c>
      <c r="AZ121" s="8">
        <f t="shared" ref="AZ121:AZ122" ca="1" si="769">AX121+(0.75*AY121)</f>
        <v>17632.625</v>
      </c>
      <c r="BA121" s="8">
        <f t="shared" ref="BA121:BA122" ca="1" si="770">AW121-(0.75*AY121)</f>
        <v>16308.875</v>
      </c>
      <c r="BB121" s="14"/>
      <c r="BC121" s="9">
        <f ca="1">_xlfn.STDEV.P(AJ121:AU121)</f>
        <v>2956.2889696750253</v>
      </c>
      <c r="BD121" s="9">
        <f ca="1">AVERAGE(AP121:AS121)</f>
        <v>16699.75</v>
      </c>
      <c r="BE121" s="147"/>
      <c r="BF121" s="147"/>
      <c r="BG121" s="1"/>
      <c r="BH121" s="7" t="s">
        <v>101</v>
      </c>
      <c r="BI121" s="7" t="s">
        <v>3</v>
      </c>
      <c r="BJ121" s="141">
        <f ca="1">SUM(OFFSET(Data!$A$1,MATCH(($BH121&amp;$BI121),Data!$B:$B,0)-1,MATCH(Weekly!BJ$9,Data!$2:$2,0)-1,1,COUNTIF(Data!$2:$2,Weekly!BJ$9)))</f>
        <v>12096</v>
      </c>
      <c r="BK121" s="141">
        <f ca="1">SUM(OFFSET(Data!$A$1,MATCH(($BH121&amp;$BI121),Data!$B:$B,0)-1,MATCH(Weekly!BK$9,Data!$2:$2,0)-1,1,COUNTIF(Data!$2:$2,Weekly!BK$9)))</f>
        <v>11554</v>
      </c>
      <c r="BL121" s="141">
        <f ca="1">SUM(OFFSET(Data!$A$1,MATCH(($BH121&amp;$BI121),Data!$B:$B,0)-1,MATCH(Weekly!BL$9,Data!$2:$2,0)-1,1,COUNTIF(Data!$2:$2,Weekly!BL$9)))</f>
        <v>11645</v>
      </c>
      <c r="BM121" s="141">
        <f ca="1">SUM(OFFSET(Data!$A$1,MATCH(($BH121&amp;$BI121),Data!$B:$B,0)-1,MATCH(Weekly!BM$9,Data!$2:$2,0)-1,1,COUNTIF(Data!$2:$2,Weekly!BM$9)))</f>
        <v>12850</v>
      </c>
      <c r="BN121" s="141">
        <f ca="1">SUM(OFFSET(Data!$A$1,MATCH(($BH121&amp;$BI121),Data!$B:$B,0)-1,MATCH(Weekly!BN$9,Data!$2:$2,0)-1,1,COUNTIF(Data!$2:$2,Weekly!BN$9)))</f>
        <v>11196</v>
      </c>
      <c r="BO121" s="141">
        <f ca="1">SUM(OFFSET(Data!$A$1,MATCH(($BH121&amp;$BI121),Data!$B:$B,0)-1,MATCH(Weekly!BO$9,Data!$2:$2,0)-1,1,COUNTIF(Data!$2:$2,Weekly!BO$9)))</f>
        <v>11332</v>
      </c>
      <c r="BP121" s="141">
        <f ca="1">SUM(OFFSET(Data!$A$1,MATCH(($BH121&amp;$BI121),Data!$B:$B,0)-1,MATCH(Weekly!BP$9,Data!$2:$2,0)-1,1,COUNTIF(Data!$2:$2,Weekly!BP$9)))</f>
        <v>10676</v>
      </c>
      <c r="BQ121" s="141">
        <f ca="1">SUM(OFFSET(Data!$A$1,MATCH(($BH121&amp;$BI121),Data!$B:$B,0)-1,MATCH(Weekly!BQ$9,Data!$2:$2,0)-1,1,COUNTIF(Data!$2:$2,Weekly!BQ$9)))</f>
        <v>11277</v>
      </c>
      <c r="BR121" s="141">
        <f ca="1">SUM(OFFSET(Data!$A$1,MATCH(($BH121&amp;$BI121),Data!$B:$B,0)-1,MATCH(Weekly!BR$9,Data!$2:$2,0)-1,1,COUNTIF(Data!$2:$2,Weekly!BR$9)))</f>
        <v>11505</v>
      </c>
      <c r="BS121" s="141">
        <f ca="1">SUM(OFFSET(Data!$A$1,MATCH(($BH121&amp;$BI121),Data!$B:$B,0)-1,MATCH(Weekly!BS$9,Data!$2:$2,0)-1,1,COUNTIF(Data!$2:$2,Weekly!BS$9)))</f>
        <v>11293</v>
      </c>
      <c r="BT121" s="141">
        <f ca="1">SUM(OFFSET(Data!$A$1,MATCH(($BH121&amp;$BI121),Data!$B:$B,0)-1,MATCH(Weekly!BT$9,Data!$2:$2,0)-1,1,COUNTIF(Data!$2:$2,Weekly!BT$9)))</f>
        <v>11439</v>
      </c>
      <c r="BU121" s="141">
        <f ca="1">SUM(OFFSET(Data!$A$1,MATCH(($BH121&amp;$BI121),Data!$B:$B,0)-1,MATCH(Weekly!BU$9,Data!$2:$2,0)-1,1,COUNTIF(Data!$2:$2,Weekly!BU$9)))</f>
        <v>4675</v>
      </c>
      <c r="BV121" s="13"/>
      <c r="BW121" s="8">
        <f ca="1">_xlfn.QUARTILE.INC($BJ121:$BT121,1)</f>
        <v>11285</v>
      </c>
      <c r="BX121" s="8">
        <f ca="1">_xlfn.QUARTILE.INC($BJ121:$BT121,3)</f>
        <v>11599.5</v>
      </c>
      <c r="BY121" s="8">
        <f t="shared" ref="BY121:BY122" ca="1" si="771">BX121-BW121</f>
        <v>314.5</v>
      </c>
      <c r="BZ121" s="8">
        <f t="shared" ref="BZ121:BZ122" ca="1" si="772">BX121+(0.75*BY121)</f>
        <v>11835.375</v>
      </c>
      <c r="CA121" s="8">
        <f ca="1">BW121-(0.75*BY121)</f>
        <v>11049.125</v>
      </c>
      <c r="CB121" s="41"/>
      <c r="CC121" s="9">
        <f ca="1">_xlfn.STDEV.P(BJ121:BU121)</f>
        <v>1962.1084535094724</v>
      </c>
      <c r="CD121" s="9">
        <f ca="1">AVERAGE(BP121:BS121)</f>
        <v>11187.75</v>
      </c>
      <c r="CE121" s="147"/>
      <c r="CF121" s="147"/>
      <c r="CG121" s="1"/>
      <c r="CH121" s="7" t="s">
        <v>101</v>
      </c>
      <c r="CI121" s="7" t="s">
        <v>4</v>
      </c>
      <c r="CJ121" s="141">
        <f ca="1">SUM(OFFSET(Data!$A$1,MATCH(($CH121&amp;$CI121),Data!$B:$B,0)-1,MATCH(Weekly!CJ$9,Data!$2:$2,0)-1,1,COUNTIF(Data!$2:$2,Weekly!CJ$9)))</f>
        <v>5837</v>
      </c>
      <c r="CK121" s="141">
        <f ca="1">SUM(OFFSET(Data!$A$1,MATCH(($CH121&amp;$CI121),Data!$B:$B,0)-1,MATCH(Weekly!CK$9,Data!$2:$2,0)-1,1,COUNTIF(Data!$2:$2,Weekly!CK$9)))</f>
        <v>5502</v>
      </c>
      <c r="CL121" s="141">
        <f ca="1">SUM(OFFSET(Data!$A$1,MATCH(($CH121&amp;$CI121),Data!$B:$B,0)-1,MATCH(Weekly!CL$9,Data!$2:$2,0)-1,1,COUNTIF(Data!$2:$2,Weekly!CL$9)))</f>
        <v>5539</v>
      </c>
      <c r="CM121" s="141">
        <f ca="1">SUM(OFFSET(Data!$A$1,MATCH(($CH121&amp;$CI121),Data!$B:$B,0)-1,MATCH(Weekly!CM$9,Data!$2:$2,0)-1,1,COUNTIF(Data!$2:$2,Weekly!CM$9)))</f>
        <v>6330</v>
      </c>
      <c r="CN121" s="141">
        <f ca="1">SUM(OFFSET(Data!$A$1,MATCH(($CH121&amp;$CI121),Data!$B:$B,0)-1,MATCH(Weekly!CN$9,Data!$2:$2,0)-1,1,COUNTIF(Data!$2:$2,Weekly!CN$9)))</f>
        <v>5509</v>
      </c>
      <c r="CO121" s="141">
        <f ca="1">SUM(OFFSET(Data!$A$1,MATCH(($CH121&amp;$CI121),Data!$B:$B,0)-1,MATCH(Weekly!CO$9,Data!$2:$2,0)-1,1,COUNTIF(Data!$2:$2,Weekly!CO$9)))</f>
        <v>5350</v>
      </c>
      <c r="CP121" s="141">
        <f ca="1">SUM(OFFSET(Data!$A$1,MATCH(($CH121&amp;$CI121),Data!$B:$B,0)-1,MATCH(Weekly!CP$9,Data!$2:$2,0)-1,1,COUNTIF(Data!$2:$2,Weekly!CP$9)))</f>
        <v>5235</v>
      </c>
      <c r="CQ121" s="141">
        <f ca="1">SUM(OFFSET(Data!$A$1,MATCH(($CH121&amp;$CI121),Data!$B:$B,0)-1,MATCH(Weekly!CQ$9,Data!$2:$2,0)-1,1,COUNTIF(Data!$2:$2,Weekly!CQ$9)))</f>
        <v>5617</v>
      </c>
      <c r="CR121" s="141">
        <f ca="1">SUM(OFFSET(Data!$A$1,MATCH(($CH121&amp;$CI121),Data!$B:$B,0)-1,MATCH(Weekly!CR$9,Data!$2:$2,0)-1,1,COUNTIF(Data!$2:$2,Weekly!CR$9)))</f>
        <v>5782</v>
      </c>
      <c r="CS121" s="141">
        <f ca="1">SUM(OFFSET(Data!$A$1,MATCH(($CH121&amp;$CI121),Data!$B:$B,0)-1,MATCH(Weekly!CS$9,Data!$2:$2,0)-1,1,COUNTIF(Data!$2:$2,Weekly!CS$9)))</f>
        <v>5414</v>
      </c>
      <c r="CT121" s="141">
        <f ca="1">SUM(OFFSET(Data!$A$1,MATCH(($CH121&amp;$CI121),Data!$B:$B,0)-1,MATCH(Weekly!CT$9,Data!$2:$2,0)-1,1,COUNTIF(Data!$2:$2,Weekly!CT$9)))</f>
        <v>5709</v>
      </c>
      <c r="CU121" s="141">
        <f ca="1">SUM(OFFSET(Data!$A$1,MATCH(($CH121&amp;$CI121),Data!$B:$B,0)-1,MATCH(Weekly!CU$9,Data!$2:$2,0)-1,1,COUNTIF(Data!$2:$2,Weekly!CU$9)))</f>
        <v>2144</v>
      </c>
      <c r="CW121" s="8">
        <f ca="1">_xlfn.QUARTILE.INC($CJ121:$CT121,1)</f>
        <v>5458</v>
      </c>
      <c r="CX121" s="8">
        <f ca="1">_xlfn.QUARTILE.INC($CJ121:$CT121,3)</f>
        <v>5745.5</v>
      </c>
      <c r="CY121" s="8">
        <f t="shared" ref="CY121:CY122" ca="1" si="773">CX121-CW121</f>
        <v>287.5</v>
      </c>
      <c r="CZ121" s="8">
        <f t="shared" ref="CZ121:CZ122" ca="1" si="774">CX121+(0.75*CY121)</f>
        <v>5961.125</v>
      </c>
      <c r="DA121" s="8">
        <f ca="1">CW121-(0.75*CY121)</f>
        <v>5242.375</v>
      </c>
      <c r="DB121" s="41"/>
      <c r="DC121" s="9">
        <f ca="1">_xlfn.STDEV.P(CJ121:CU121)</f>
        <v>998.32111845615862</v>
      </c>
      <c r="DD121" s="9">
        <f ca="1">AVERAGE(CP121:CS121)</f>
        <v>5512</v>
      </c>
    </row>
    <row r="122" spans="4:108" x14ac:dyDescent="0.35">
      <c r="D122" s="113" t="s">
        <v>674</v>
      </c>
      <c r="E122" s="53" t="str">
        <f ca="1">VLOOKUP($D122,'Metric Nature'!$C:$D,2,0)&amp;IF(($F122&lt;(BA122)),"Below",IF(($F122&gt;(AZ122)),"Above","Within"))</f>
        <v>PositiveWithin</v>
      </c>
      <c r="F122" s="55">
        <f t="shared" ca="1" si="759"/>
        <v>0.29338698390482854</v>
      </c>
      <c r="G122" s="55">
        <f t="shared" ca="1" si="760"/>
        <v>0.29855749087208955</v>
      </c>
      <c r="H122" s="55">
        <f t="shared" ref="H122" ca="1" si="775">IFERROR(((F122-G122)/G122),0)</f>
        <v>-1.7318295890543251E-2</v>
      </c>
      <c r="I122" s="55">
        <f t="shared" ref="I122" ca="1" si="776">BD122</f>
        <v>0.30975014596026884</v>
      </c>
      <c r="J122" s="55">
        <f t="shared" ref="J122" ca="1" si="777">IFERROR(((F122-I122)/I122),0)</f>
        <v>-5.2826971250367651E-2</v>
      </c>
      <c r="K122" s="48">
        <f t="shared" ca="1" si="761"/>
        <v>9.583209131616699E-3</v>
      </c>
      <c r="L122" s="56"/>
      <c r="M122" s="53" t="str">
        <f ca="1">VLOOKUP($D122,'Metric Nature'!$C:$D,2,0)&amp;IF(($N122&lt;(CA122)),"Below",IF(($N122&gt;(BZ122)),"Above","Within"))</f>
        <v>PositiveWithin</v>
      </c>
      <c r="N122" s="55">
        <f t="shared" ca="1" si="762"/>
        <v>0.32502841157443835</v>
      </c>
      <c r="O122" s="55">
        <f t="shared" ca="1" si="763"/>
        <v>0.33401221995926678</v>
      </c>
      <c r="P122" s="55">
        <f t="shared" ref="P122" ca="1" si="778">IFERROR(((N122-O122)/O122),0)</f>
        <v>-2.6896645835065604E-2</v>
      </c>
      <c r="Q122" s="55">
        <f t="shared" ref="Q122" ca="1" si="779">CD122</f>
        <v>0.34629393756564097</v>
      </c>
      <c r="R122" s="48">
        <f t="shared" ref="R122" ca="1" si="780">IFERROR(((N122-Q122)/Q122),0)</f>
        <v>-6.1408889051578291E-2</v>
      </c>
      <c r="S122" s="48">
        <f t="shared" ca="1" si="764"/>
        <v>1.153085923142288E-2</v>
      </c>
      <c r="T122" s="56"/>
      <c r="U122" s="53" t="str">
        <f ca="1">VLOOKUP($D122,'Metric Nature'!$C:$D,2,0)&amp;IF(($V122&lt;(DA122)),"Below",IF(($V122&gt;(CZ122)),"Above","Within"))</f>
        <v>PositiveWithin</v>
      </c>
      <c r="V122" s="55">
        <f t="shared" ca="1" si="765"/>
        <v>0.22998773865825889</v>
      </c>
      <c r="W122" s="55">
        <f t="shared" ca="1" si="766"/>
        <v>0.22460288141854451</v>
      </c>
      <c r="X122" s="55">
        <f t="shared" ref="X122" ca="1" si="781">IFERROR(((V122-W122)/W122),0)</f>
        <v>2.3975014059057283E-2</v>
      </c>
      <c r="Y122" s="55">
        <f t="shared" ref="Y122" ca="1" si="782">DD122</f>
        <v>0.23557692307692307</v>
      </c>
      <c r="Z122" s="48">
        <f t="shared" ref="Z122" ca="1" si="783">IFERROR(((V122-Y122)/Y122),0)</f>
        <v>-2.3725517532288781E-2</v>
      </c>
      <c r="AA122" s="48">
        <f t="shared" ca="1" si="767"/>
        <v>7.317754003533794E-3</v>
      </c>
      <c r="AB122" s="56"/>
      <c r="AC122" s="46" t="s">
        <v>675</v>
      </c>
      <c r="AI122" s="7" t="s">
        <v>102</v>
      </c>
      <c r="AJ122" s="145">
        <f ca="1">(SUM(OFFSET(Data!$A$1,MATCH(($AI122),Data!$C:$C,0)-1,MATCH(Weekly!AJ$9,Data!$2:$2,0)-1,2,COUNTIF(Data!$2:$2,Weekly!AJ$9))))/AJ$121</f>
        <v>0.31099091061172141</v>
      </c>
      <c r="AK122" s="145">
        <f ca="1">(SUM(OFFSET(Data!$A$1,MATCH(($AI122),Data!$C:$C,0)-1,MATCH(Weekly!AK$9,Data!$2:$2,0)-1,2,COUNTIF(Data!$2:$2,Weekly!AK$9))))/AK$121</f>
        <v>0.30651969981238275</v>
      </c>
      <c r="AL122" s="145">
        <f ca="1">(SUM(OFFSET(Data!$A$1,MATCH(($AI122),Data!$C:$C,0)-1,MATCH(Weekly!AL$9,Data!$2:$2,0)-1,2,COUNTIF(Data!$2:$2,Weekly!AL$9))))/AL$121</f>
        <v>0.29771880819366853</v>
      </c>
      <c r="AM122" s="145">
        <f ca="1">(SUM(OFFSET(Data!$A$1,MATCH(($AI122),Data!$C:$C,0)-1,MATCH(Weekly!AM$9,Data!$2:$2,0)-1,2,COUNTIF(Data!$2:$2,Weekly!AM$9))))/AM$121</f>
        <v>0.3216371220020855</v>
      </c>
      <c r="AN122" s="145">
        <f ca="1">(SUM(OFFSET(Data!$A$1,MATCH(($AI122),Data!$C:$C,0)-1,MATCH(Weekly!AN$9,Data!$2:$2,0)-1,2,COUNTIF(Data!$2:$2,Weekly!AN$9))))/AN$121</f>
        <v>0.29781502544148458</v>
      </c>
      <c r="AO122" s="145">
        <f ca="1">(SUM(OFFSET(Data!$A$1,MATCH(($AI122),Data!$C:$C,0)-1,MATCH(Weekly!AO$9,Data!$2:$2,0)-1,2,COUNTIF(Data!$2:$2,Weekly!AO$9))))/AO$121</f>
        <v>0.31051432681932623</v>
      </c>
      <c r="AP122" s="145">
        <f ca="1">(SUM(OFFSET(Data!$A$1,MATCH(($AI122),Data!$C:$C,0)-1,MATCH(Weekly!AP$9,Data!$2:$2,0)-1,2,COUNTIF(Data!$2:$2,Weekly!AP$9))))/AP$121</f>
        <v>0.31016278046634405</v>
      </c>
      <c r="AQ122" s="145">
        <f ca="1">(SUM(OFFSET(Data!$A$1,MATCH(($AI122),Data!$C:$C,0)-1,MATCH(Weekly!AQ$9,Data!$2:$2,0)-1,2,COUNTIF(Data!$2:$2,Weekly!AQ$9))))/AQ$121</f>
        <v>0.31881141233574051</v>
      </c>
      <c r="AR122" s="145">
        <f ca="1">(SUM(OFFSET(Data!$A$1,MATCH(($AI122),Data!$C:$C,0)-1,MATCH(Weekly!AR$9,Data!$2:$2,0)-1,2,COUNTIF(Data!$2:$2,Weekly!AR$9))))/AR$121</f>
        <v>0.31133221495921792</v>
      </c>
      <c r="AS122" s="145">
        <f ca="1">(SUM(OFFSET(Data!$A$1,MATCH(($AI122),Data!$C:$C,0)-1,MATCH(Weekly!AS$9,Data!$2:$2,0)-1,2,COUNTIF(Data!$2:$2,Weekly!AS$9))))/AS$121</f>
        <v>0.29855749087208955</v>
      </c>
      <c r="AT122" s="145">
        <f ca="1">(SUM(OFFSET(Data!$A$1,MATCH(($AI122),Data!$C:$C,0)-1,MATCH(Weekly!AT$9,Data!$2:$2,0)-1,2,COUNTIF(Data!$2:$2,Weekly!AT$9))))/AT$121</f>
        <v>0.29338698390482854</v>
      </c>
      <c r="AU122" s="145">
        <f ca="1">(SUM(OFFSET(Data!$A$1,MATCH(($AI122),Data!$C:$C,0)-1,MATCH(Weekly!AU$9,Data!$2:$2,0)-1,2,COUNTIF(Data!$2:$2,Weekly!AU$9))))/AU$121</f>
        <v>0.29007185804370145</v>
      </c>
      <c r="AV122" s="14"/>
      <c r="AW122" s="12">
        <f t="shared" ref="AW122:AW124" ca="1" si="784">_xlfn.QUARTILE.INC($AJ122:$AT122,1)</f>
        <v>0.29818625815678707</v>
      </c>
      <c r="AX122" s="12">
        <f t="shared" ref="AX122:AX124" ca="1" si="785">_xlfn.QUARTILE.INC($AJ122:$AT122,3)</f>
        <v>0.31116156278546969</v>
      </c>
      <c r="AY122" s="12">
        <f t="shared" ca="1" si="768"/>
        <v>1.2975304628682627E-2</v>
      </c>
      <c r="AZ122" s="12">
        <f t="shared" ca="1" si="769"/>
        <v>0.32089304125698165</v>
      </c>
      <c r="BA122" s="12">
        <f t="shared" ca="1" si="770"/>
        <v>0.28845477968527511</v>
      </c>
      <c r="BB122" s="14"/>
      <c r="BC122" s="12">
        <f t="shared" ref="BC122:BC124" ca="1" si="786">_xlfn.STDEV.P(AJ122:AU122)</f>
        <v>9.583209131616699E-3</v>
      </c>
      <c r="BD122" s="12">
        <f ca="1">SUMPRODUCT(AP122:AS122,AP$121:AS$121)/SUM(AP$121:AS$121)</f>
        <v>0.30975014596026884</v>
      </c>
      <c r="BE122" s="104"/>
      <c r="BF122" s="104"/>
      <c r="BG122" s="1"/>
      <c r="BH122" s="7" t="s">
        <v>102</v>
      </c>
      <c r="BI122" s="7" t="s">
        <v>3</v>
      </c>
      <c r="BJ122" s="145">
        <f ca="1">(SUM(OFFSET(Data!$A$1,MATCH(($BH122&amp;$BI122),Data!$B:$B,0)-1,MATCH(Weekly!BJ$9,Data!$2:$2,0)-1,1,COUNTIF(Data!$2:$2,Weekly!BJ$9))))/BJ$121</f>
        <v>0.34647817460317459</v>
      </c>
      <c r="BK122" s="145">
        <f ca="1">(SUM(OFFSET(Data!$A$1,MATCH(($BH122&amp;$BI122),Data!$B:$B,0)-1,MATCH(Weekly!BK$9,Data!$2:$2,0)-1,1,COUNTIF(Data!$2:$2,Weekly!BK$9))))/BK$121</f>
        <v>0.340834343084646</v>
      </c>
      <c r="BL122" s="145">
        <f ca="1">(SUM(OFFSET(Data!$A$1,MATCH(($BH122&amp;$BI122),Data!$B:$B,0)-1,MATCH(Weekly!BL$9,Data!$2:$2,0)-1,1,COUNTIF(Data!$2:$2,Weekly!BL$9))))/BL$121</f>
        <v>0.33241734650064403</v>
      </c>
      <c r="BM122" s="145">
        <f ca="1">(SUM(OFFSET(Data!$A$1,MATCH(($BH122&amp;$BI122),Data!$B:$B,0)-1,MATCH(Weekly!BM$9,Data!$2:$2,0)-1,1,COUNTIF(Data!$2:$2,Weekly!BM$9))))/BM$121</f>
        <v>0.35867704280155643</v>
      </c>
      <c r="BN122" s="145">
        <f ca="1">(SUM(OFFSET(Data!$A$1,MATCH(($BH122&amp;$BI122),Data!$B:$B,0)-1,MATCH(Weekly!BN$9,Data!$2:$2,0)-1,1,COUNTIF(Data!$2:$2,Weekly!BN$9))))/BN$121</f>
        <v>0.33065380493033225</v>
      </c>
      <c r="BO122" s="145">
        <f ca="1">(SUM(OFFSET(Data!$A$1,MATCH(($BH122&amp;$BI122),Data!$B:$B,0)-1,MATCH(Weekly!BO$9,Data!$2:$2,0)-1,1,COUNTIF(Data!$2:$2,Weekly!BO$9))))/BO$121</f>
        <v>0.34618778679844686</v>
      </c>
      <c r="BP122" s="145">
        <f ca="1">(SUM(OFFSET(Data!$A$1,MATCH(($BH122&amp;$BI122),Data!$B:$B,0)-1,MATCH(Weekly!BP$9,Data!$2:$2,0)-1,1,COUNTIF(Data!$2:$2,Weekly!BP$9))))/BP$121</f>
        <v>0.34376170850505805</v>
      </c>
      <c r="BQ122" s="145">
        <f ca="1">(SUM(OFFSET(Data!$A$1,MATCH(($BH122&amp;$BI122),Data!$B:$B,0)-1,MATCH(Weekly!BQ$9,Data!$2:$2,0)-1,1,COUNTIF(Data!$2:$2,Weekly!BQ$9))))/BQ$121</f>
        <v>0.3562117584463953</v>
      </c>
      <c r="BR122" s="145">
        <f ca="1">(SUM(OFFSET(Data!$A$1,MATCH(($BH122&amp;$BI122),Data!$B:$B,0)-1,MATCH(Weekly!BR$9,Data!$2:$2,0)-1,1,COUNTIF(Data!$2:$2,Weekly!BR$9))))/BR$121</f>
        <v>0.35097783572359842</v>
      </c>
      <c r="BS122" s="145">
        <f ca="1">(SUM(OFFSET(Data!$A$1,MATCH(($BH122&amp;$BI122),Data!$B:$B,0)-1,MATCH(Weekly!BS$9,Data!$2:$2,0)-1,1,COUNTIF(Data!$2:$2,Weekly!BS$9))))/BS$121</f>
        <v>0.33401221995926678</v>
      </c>
      <c r="BT122" s="145">
        <f ca="1">(SUM(OFFSET(Data!$A$1,MATCH(($BH122&amp;$BI122),Data!$B:$B,0)-1,MATCH(Weekly!BT$9,Data!$2:$2,0)-1,1,COUNTIF(Data!$2:$2,Weekly!BT$9))))/BT$121</f>
        <v>0.32502841157443835</v>
      </c>
      <c r="BU122" s="145">
        <f ca="1">(SUM(OFFSET(Data!$A$1,MATCH(($BH122&amp;$BI122),Data!$B:$B,0)-1,MATCH(Weekly!BU$9,Data!$2:$2,0)-1,1,COUNTIF(Data!$2:$2,Weekly!BU$9))))/BU$121</f>
        <v>0.32085561497326204</v>
      </c>
      <c r="BV122" s="13"/>
      <c r="BW122" s="12">
        <f t="shared" ref="BW122:BW124" ca="1" si="787">_xlfn.QUARTILE.INC($BJ122:$BT122,1)</f>
        <v>0.3332147832299554</v>
      </c>
      <c r="BX122" s="12">
        <f t="shared" ref="BX122:BX124" ca="1" si="788">_xlfn.QUARTILE.INC($BJ122:$BT122,3)</f>
        <v>0.34872800516338653</v>
      </c>
      <c r="BY122" s="12">
        <f t="shared" ca="1" si="771"/>
        <v>1.5513221933431132E-2</v>
      </c>
      <c r="BZ122" s="12">
        <f t="shared" ca="1" si="772"/>
        <v>0.3603629216134599</v>
      </c>
      <c r="CA122" s="12">
        <f t="shared" ref="CA122" ca="1" si="789">BW122-(0.75*BY122)</f>
        <v>0.32157986677988204</v>
      </c>
      <c r="CB122" s="43"/>
      <c r="CC122" s="12">
        <f t="shared" ref="CC122:CC124" ca="1" si="790">_xlfn.STDEV.P(BJ122:BU122)</f>
        <v>1.153085923142288E-2</v>
      </c>
      <c r="CD122" s="12">
        <f ca="1">SUMPRODUCT(BP122:BS122,BP$121:BS$121)/SUM(BP$121:BS$121)</f>
        <v>0.34629393756564097</v>
      </c>
      <c r="CE122" s="104"/>
      <c r="CF122" s="104"/>
      <c r="CG122" s="1"/>
      <c r="CH122" s="7" t="s">
        <v>102</v>
      </c>
      <c r="CI122" s="7" t="s">
        <v>4</v>
      </c>
      <c r="CJ122" s="145">
        <f ca="1">(SUM(OFFSET(Data!$A$1,MATCH(($CH122&amp;$CI122),Data!$B:$B,0)-1,MATCH(Weekly!CJ$9,Data!$2:$2,0)-1,1,COUNTIF(Data!$2:$2,Weekly!CJ$9))))/CJ$121</f>
        <v>0.23745074524584547</v>
      </c>
      <c r="CK122" s="145">
        <f ca="1">(SUM(OFFSET(Data!$A$1,MATCH(($CH122&amp;$CI122),Data!$B:$B,0)-1,MATCH(Weekly!CK$9,Data!$2:$2,0)-1,1,COUNTIF(Data!$2:$2,Weekly!CK$9))))/CK$121</f>
        <v>0.23446019629225737</v>
      </c>
      <c r="CL122" s="145">
        <f ca="1">(SUM(OFFSET(Data!$A$1,MATCH(($CH122&amp;$CI122),Data!$B:$B,0)-1,MATCH(Weekly!CL$9,Data!$2:$2,0)-1,1,COUNTIF(Data!$2:$2,Weekly!CL$9))))/CL$121</f>
        <v>0.22476981404585666</v>
      </c>
      <c r="CM122" s="145">
        <f ca="1">(SUM(OFFSET(Data!$A$1,MATCH(($CH122&amp;$CI122),Data!$B:$B,0)-1,MATCH(Weekly!CM$9,Data!$2:$2,0)-1,1,COUNTIF(Data!$2:$2,Weekly!CM$9))))/CM$121</f>
        <v>0.24644549763033174</v>
      </c>
      <c r="CN122" s="145">
        <f ca="1">(SUM(OFFSET(Data!$A$1,MATCH(($CH122&amp;$CI122),Data!$B:$B,0)-1,MATCH(Weekly!CN$9,Data!$2:$2,0)-1,1,COUNTIF(Data!$2:$2,Weekly!CN$9))))/CN$121</f>
        <v>0.23107642040297693</v>
      </c>
      <c r="CO122" s="145">
        <f ca="1">(SUM(OFFSET(Data!$A$1,MATCH(($CH122&amp;$CI122),Data!$B:$B,0)-1,MATCH(Weekly!CO$9,Data!$2:$2,0)-1,1,COUNTIF(Data!$2:$2,Weekly!CO$9))))/CO$121</f>
        <v>0.23495327102803737</v>
      </c>
      <c r="CP122" s="145">
        <f ca="1">(SUM(OFFSET(Data!$A$1,MATCH(($CH122&amp;$CI122),Data!$B:$B,0)-1,MATCH(Weekly!CP$9,Data!$2:$2,0)-1,1,COUNTIF(Data!$2:$2,Weekly!CP$9))))/CP$121</f>
        <v>0.24164278892072588</v>
      </c>
      <c r="CQ122" s="145">
        <f ca="1">(SUM(OFFSET(Data!$A$1,MATCH(($CH122&amp;$CI122),Data!$B:$B,0)-1,MATCH(Weekly!CQ$9,Data!$2:$2,0)-1,1,COUNTIF(Data!$2:$2,Weekly!CQ$9))))/CQ$121</f>
        <v>0.24372440804700019</v>
      </c>
      <c r="CR122" s="145">
        <f ca="1">(SUM(OFFSET(Data!$A$1,MATCH(($CH122&amp;$CI122),Data!$B:$B,0)-1,MATCH(Weekly!CR$9,Data!$2:$2,0)-1,1,COUNTIF(Data!$2:$2,Weekly!CR$9))))/CR$121</f>
        <v>0.23244552058111381</v>
      </c>
      <c r="CS122" s="145">
        <f ca="1">(SUM(OFFSET(Data!$A$1,MATCH(($CH122&amp;$CI122),Data!$B:$B,0)-1,MATCH(Weekly!CS$9,Data!$2:$2,0)-1,1,COUNTIF(Data!$2:$2,Weekly!CS$9))))/CS$121</f>
        <v>0.22460288141854451</v>
      </c>
      <c r="CT122" s="145">
        <f ca="1">(SUM(OFFSET(Data!$A$1,MATCH(($CH122&amp;$CI122),Data!$B:$B,0)-1,MATCH(Weekly!CT$9,Data!$2:$2,0)-1,1,COUNTIF(Data!$2:$2,Weekly!CT$9))))/CT$121</f>
        <v>0.22998773865825889</v>
      </c>
      <c r="CU122" s="145">
        <f ca="1">(SUM(OFFSET(Data!$A$1,MATCH(($CH122&amp;$CI122),Data!$B:$B,0)-1,MATCH(Weekly!CU$9,Data!$2:$2,0)-1,1,COUNTIF(Data!$2:$2,Weekly!CU$9))))/CU$121</f>
        <v>0.22294776119402984</v>
      </c>
      <c r="CW122" s="12">
        <f t="shared" ref="CW122:CW124" ca="1" si="791">_xlfn.QUARTILE.INC($CJ122:$CT122,1)</f>
        <v>0.23053207953061791</v>
      </c>
      <c r="CX122" s="12">
        <f t="shared" ref="CX122:CX124" ca="1" si="792">_xlfn.QUARTILE.INC($CJ122:$CT122,3)</f>
        <v>0.23954676708328568</v>
      </c>
      <c r="CY122" s="12">
        <f t="shared" ca="1" si="773"/>
        <v>9.0146875526677661E-3</v>
      </c>
      <c r="CZ122" s="12">
        <f t="shared" ca="1" si="774"/>
        <v>0.2463077827477865</v>
      </c>
      <c r="DA122" s="12">
        <f ca="1">CW122-(0.75*CY122)</f>
        <v>0.22377106386611709</v>
      </c>
      <c r="DB122" s="41"/>
      <c r="DC122" s="12">
        <f t="shared" ref="DC122:DC124" ca="1" si="793">_xlfn.STDEV.P(CJ122:CU122)</f>
        <v>7.317754003533794E-3</v>
      </c>
      <c r="DD122" s="12">
        <f ca="1">SUMPRODUCT(CP122:CS122,CP$121:CS$121)/SUM(CP$121:CS$121)</f>
        <v>0.23557692307692307</v>
      </c>
    </row>
    <row r="123" spans="4:108" x14ac:dyDescent="0.35">
      <c r="D123" s="113" t="s">
        <v>678</v>
      </c>
      <c r="E123" s="53" t="str">
        <f ca="1">VLOOKUP($D123,'Metric Nature'!$C:$D,2,0)&amp;IF(($F123&lt;(BA123)),"Below",IF(($F123&gt;(AZ123)),"Above","Within"))</f>
        <v>PositiveAbove</v>
      </c>
      <c r="F123" s="55">
        <f t="shared" ca="1" si="759"/>
        <v>0.27513412642873802</v>
      </c>
      <c r="G123" s="55">
        <f t="shared" ca="1" si="760"/>
        <v>0.26198599389477467</v>
      </c>
      <c r="H123" s="55">
        <f t="shared" ref="H123:H124" ca="1" si="794">IFERROR(((F123-G123)/G123),0)</f>
        <v>5.0186394846910148E-2</v>
      </c>
      <c r="I123" s="55">
        <f t="shared" ref="I123:I124" ca="1" si="795">BD123</f>
        <v>0.25635114298118233</v>
      </c>
      <c r="J123" s="55">
        <f t="shared" ref="J123:J124" ca="1" si="796">IFERROR(((F123-I123)/I123),0)</f>
        <v>7.3270527406755007E-2</v>
      </c>
      <c r="K123" s="48">
        <f t="shared" ca="1" si="761"/>
        <v>9.7934736249042746E-3</v>
      </c>
      <c r="L123" s="56"/>
      <c r="M123" s="53" t="str">
        <f ca="1">VLOOKUP($D123,'Metric Nature'!$C:$D,2,0)&amp;IF(($N123&lt;(CA123)),"Below",IF(($N123&gt;(BZ123)),"Above","Within"))</f>
        <v>PositiveAbove</v>
      </c>
      <c r="N123" s="55">
        <f t="shared" ca="1" si="762"/>
        <v>0.24923507299589126</v>
      </c>
      <c r="O123" s="55">
        <f t="shared" ca="1" si="763"/>
        <v>0.23802355441423892</v>
      </c>
      <c r="P123" s="55">
        <f t="shared" ref="P123:P124" ca="1" si="797">IFERROR(((N123-O123)/O123),0)</f>
        <v>4.7102559279241028E-2</v>
      </c>
      <c r="Q123" s="55">
        <f t="shared" ref="Q123:Q124" ca="1" si="798">CD123</f>
        <v>0.22765971710129382</v>
      </c>
      <c r="R123" s="48">
        <f t="shared" ref="R123:R124" ca="1" si="799">IFERROR(((N123-Q123)/Q123),0)</f>
        <v>9.4770195488724993E-2</v>
      </c>
      <c r="S123" s="48">
        <f t="shared" ca="1" si="764"/>
        <v>1.0290388948942604E-2</v>
      </c>
      <c r="T123" s="56"/>
      <c r="U123" s="53" t="str">
        <f ca="1">VLOOKUP($D123,'Metric Nature'!$C:$D,2,0)&amp;IF(($V123&lt;(DA123)),"Below",IF(($V123&gt;(CZ123)),"Above","Within"))</f>
        <v>PositiveAbove</v>
      </c>
      <c r="V123" s="55">
        <f t="shared" ca="1" si="765"/>
        <v>0.32702750043790507</v>
      </c>
      <c r="W123" s="55">
        <f t="shared" ca="1" si="766"/>
        <v>0.3119689693387514</v>
      </c>
      <c r="X123" s="55">
        <f t="shared" ref="X123:X124" ca="1" si="800">IFERROR(((V123-W123)/W123),0)</f>
        <v>4.8269323487754867E-2</v>
      </c>
      <c r="Y123" s="55">
        <f t="shared" ref="Y123:Y124" ca="1" si="801">DD123</f>
        <v>0.31458635703918725</v>
      </c>
      <c r="Z123" s="48">
        <f t="shared" ref="Z123:Z124" ca="1" si="802">IFERROR(((V123-Y123)/Y123),0)</f>
        <v>3.954762538277546E-2</v>
      </c>
      <c r="AA123" s="48">
        <f t="shared" ca="1" si="767"/>
        <v>1.0714342443651471E-2</v>
      </c>
      <c r="AB123" s="56"/>
      <c r="AC123" s="46" t="s">
        <v>679</v>
      </c>
      <c r="AI123" s="7" t="s">
        <v>103</v>
      </c>
      <c r="AJ123" s="145">
        <f ca="1">(SUM(OFFSET(Data!$A$1,MATCH(($AI123),Data!$C:$C,0)-1,MATCH(Weekly!AJ$9,Data!$2:$2,0)-1,2,COUNTIF(Data!$2:$2,Weekly!AJ$9))))/AJ$121</f>
        <v>0.25433558244577037</v>
      </c>
      <c r="AK123" s="145">
        <f ca="1">(SUM(OFFSET(Data!$A$1,MATCH(($AI123),Data!$C:$C,0)-1,MATCH(Weekly!AK$9,Data!$2:$2,0)-1,2,COUNTIF(Data!$2:$2,Weekly!AK$9))))/AK$121</f>
        <v>0.25656660412757976</v>
      </c>
      <c r="AL123" s="145">
        <f ca="1">(SUM(OFFSET(Data!$A$1,MATCH(($AI123),Data!$C:$C,0)-1,MATCH(Weekly!AL$9,Data!$2:$2,0)-1,2,COUNTIF(Data!$2:$2,Weekly!AL$9))))/AL$121</f>
        <v>0.24505353817504655</v>
      </c>
      <c r="AM123" s="145">
        <f ca="1">(SUM(OFFSET(Data!$A$1,MATCH(($AI123),Data!$C:$C,0)-1,MATCH(Weekly!AM$9,Data!$2:$2,0)-1,2,COUNTIF(Data!$2:$2,Weekly!AM$9))))/AM$121</f>
        <v>0.2413451511991658</v>
      </c>
      <c r="AN123" s="145">
        <f ca="1">(SUM(OFFSET(Data!$A$1,MATCH(($AI123),Data!$C:$C,0)-1,MATCH(Weekly!AN$9,Data!$2:$2,0)-1,2,COUNTIF(Data!$2:$2,Weekly!AN$9))))/AN$121</f>
        <v>0.24998503442083209</v>
      </c>
      <c r="AO123" s="145">
        <f ca="1">(SUM(OFFSET(Data!$A$1,MATCH(($AI123),Data!$C:$C,0)-1,MATCH(Weekly!AO$9,Data!$2:$2,0)-1,2,COUNTIF(Data!$2:$2,Weekly!AO$9))))/AO$121</f>
        <v>0.25176837309675099</v>
      </c>
      <c r="AP123" s="145">
        <f ca="1">(SUM(OFFSET(Data!$A$1,MATCH(($AI123),Data!$C:$C,0)-1,MATCH(Weekly!AP$9,Data!$2:$2,0)-1,2,COUNTIF(Data!$2:$2,Weekly!AP$9))))/AP$121</f>
        <v>0.25309534284457291</v>
      </c>
      <c r="AQ123" s="145">
        <f ca="1">(SUM(OFFSET(Data!$A$1,MATCH(($AI123),Data!$C:$C,0)-1,MATCH(Weekly!AQ$9,Data!$2:$2,0)-1,2,COUNTIF(Data!$2:$2,Weekly!AQ$9))))/AQ$121</f>
        <v>0.25364034568485855</v>
      </c>
      <c r="AR123" s="145">
        <f ca="1">(SUM(OFFSET(Data!$A$1,MATCH(($AI123),Data!$C:$C,0)-1,MATCH(Weekly!AR$9,Data!$2:$2,0)-1,2,COUNTIF(Data!$2:$2,Weekly!AR$9))))/AR$121</f>
        <v>0.25655116561578062</v>
      </c>
      <c r="AS123" s="145">
        <f ca="1">(SUM(OFFSET(Data!$A$1,MATCH(($AI123),Data!$C:$C,0)-1,MATCH(Weekly!AS$9,Data!$2:$2,0)-1,2,COUNTIF(Data!$2:$2,Weekly!AS$9))))/AS$121</f>
        <v>0.26198599389477467</v>
      </c>
      <c r="AT123" s="145">
        <f ca="1">(SUM(OFFSET(Data!$A$1,MATCH(($AI123),Data!$C:$C,0)-1,MATCH(Weekly!AT$9,Data!$2:$2,0)-1,2,COUNTIF(Data!$2:$2,Weekly!AT$9))))/AT$121</f>
        <v>0.27513412642873802</v>
      </c>
      <c r="AU123" s="145">
        <f ca="1">(SUM(OFFSET(Data!$A$1,MATCH(($AI123),Data!$C:$C,0)-1,MATCH(Weekly!AU$9,Data!$2:$2,0)-1,2,COUNTIF(Data!$2:$2,Weekly!AU$9))))/AU$121</f>
        <v>0.27452705675318961</v>
      </c>
      <c r="AV123" s="14"/>
      <c r="AW123" s="12">
        <f t="shared" ca="1" si="784"/>
        <v>0.25087670375879156</v>
      </c>
      <c r="AX123" s="12">
        <f t="shared" ca="1" si="785"/>
        <v>0.25655888487168022</v>
      </c>
      <c r="AY123" s="12">
        <f t="shared" ref="AY123:AY124" ca="1" si="803">AX123-AW123</f>
        <v>5.6821811128886512E-3</v>
      </c>
      <c r="AZ123" s="12">
        <f t="shared" ref="AZ123:AZ124" ca="1" si="804">AX123+(0.75*AY123)</f>
        <v>0.2608205207063467</v>
      </c>
      <c r="BA123" s="12">
        <f t="shared" ref="BA123:BA124" ca="1" si="805">AW123-(0.75*AY123)</f>
        <v>0.24661506792412508</v>
      </c>
      <c r="BB123" s="14"/>
      <c r="BC123" s="12">
        <f t="shared" ca="1" si="786"/>
        <v>9.7934736249042746E-3</v>
      </c>
      <c r="BD123" s="12">
        <f ca="1">SUMPRODUCT(AP123:AS123,AP$121:AS$121)/SUM(AP$121:AS$121)</f>
        <v>0.25635114298118233</v>
      </c>
      <c r="BE123" s="104"/>
      <c r="BF123" s="104"/>
      <c r="BG123" s="1"/>
      <c r="BH123" s="7" t="s">
        <v>103</v>
      </c>
      <c r="BI123" s="7" t="s">
        <v>3</v>
      </c>
      <c r="BJ123" s="145">
        <f ca="1">(SUM(OFFSET(Data!$A$1,MATCH(($BH123&amp;$BI123),Data!$B:$B,0)-1,MATCH(Weekly!BJ$9,Data!$2:$2,0)-1,1,COUNTIF(Data!$2:$2,Weekly!BJ$9))))/BJ$121</f>
        <v>0.22602513227513227</v>
      </c>
      <c r="BK123" s="145">
        <f ca="1">(SUM(OFFSET(Data!$A$1,MATCH(($BH123&amp;$BI123),Data!$B:$B,0)-1,MATCH(Weekly!BK$9,Data!$2:$2,0)-1,1,COUNTIF(Data!$2:$2,Weekly!BK$9))))/BK$121</f>
        <v>0.22901159771507704</v>
      </c>
      <c r="BL123" s="145">
        <f ca="1">(SUM(OFFSET(Data!$A$1,MATCH(($BH123&amp;$BI123),Data!$B:$B,0)-1,MATCH(Weekly!BL$9,Data!$2:$2,0)-1,1,COUNTIF(Data!$2:$2,Weekly!BL$9))))/BL$121</f>
        <v>0.21872048089308715</v>
      </c>
      <c r="BM123" s="145">
        <f ca="1">(SUM(OFFSET(Data!$A$1,MATCH(($BH123&amp;$BI123),Data!$B:$B,0)-1,MATCH(Weekly!BM$9,Data!$2:$2,0)-1,1,COUNTIF(Data!$2:$2,Weekly!BM$9))))/BM$121</f>
        <v>0.21252918287937744</v>
      </c>
      <c r="BN123" s="145">
        <f ca="1">(SUM(OFFSET(Data!$A$1,MATCH(($BH123&amp;$BI123),Data!$B:$B,0)-1,MATCH(Weekly!BN$9,Data!$2:$2,0)-1,1,COUNTIF(Data!$2:$2,Weekly!BN$9))))/BN$121</f>
        <v>0.22275812790282243</v>
      </c>
      <c r="BO123" s="145">
        <f ca="1">(SUM(OFFSET(Data!$A$1,MATCH(($BH123&amp;$BI123),Data!$B:$B,0)-1,MATCH(Weekly!BO$9,Data!$2:$2,0)-1,1,COUNTIF(Data!$2:$2,Weekly!BO$9))))/BO$121</f>
        <v>0.22873279209318742</v>
      </c>
      <c r="BP123" s="145">
        <f ca="1">(SUM(OFFSET(Data!$A$1,MATCH(($BH123&amp;$BI123),Data!$B:$B,0)-1,MATCH(Weekly!BP$9,Data!$2:$2,0)-1,1,COUNTIF(Data!$2:$2,Weekly!BP$9))))/BP$121</f>
        <v>0.22246159610340951</v>
      </c>
      <c r="BQ123" s="145">
        <f ca="1">(SUM(OFFSET(Data!$A$1,MATCH(($BH123&amp;$BI123),Data!$B:$B,0)-1,MATCH(Weekly!BQ$9,Data!$2:$2,0)-1,1,COUNTIF(Data!$2:$2,Weekly!BQ$9))))/BQ$121</f>
        <v>0.22479382814578344</v>
      </c>
      <c r="BR123" s="145">
        <f ca="1">(SUM(OFFSET(Data!$A$1,MATCH(($BH123&amp;$BI123),Data!$B:$B,0)-1,MATCH(Weekly!BR$9,Data!$2:$2,0)-1,1,COUNTIF(Data!$2:$2,Weekly!BR$9))))/BR$121</f>
        <v>0.22511951325510648</v>
      </c>
      <c r="BS123" s="145">
        <f ca="1">(SUM(OFFSET(Data!$A$1,MATCH(($BH123&amp;$BI123),Data!$B:$B,0)-1,MATCH(Weekly!BS$9,Data!$2:$2,0)-1,1,COUNTIF(Data!$2:$2,Weekly!BS$9))))/BS$121</f>
        <v>0.23802355441423892</v>
      </c>
      <c r="BT123" s="145">
        <f ca="1">(SUM(OFFSET(Data!$A$1,MATCH(($BH123&amp;$BI123),Data!$B:$B,0)-1,MATCH(Weekly!BT$9,Data!$2:$2,0)-1,1,COUNTIF(Data!$2:$2,Weekly!BT$9))))/BT$121</f>
        <v>0.24923507299589126</v>
      </c>
      <c r="BU123" s="145">
        <f ca="1">(SUM(OFFSET(Data!$A$1,MATCH(($BH123&amp;$BI123),Data!$B:$B,0)-1,MATCH(Weekly!BU$9,Data!$2:$2,0)-1,1,COUNTIF(Data!$2:$2,Weekly!BU$9))))/BU$121</f>
        <v>0.24577540106951873</v>
      </c>
      <c r="BV123" s="13"/>
      <c r="BW123" s="12">
        <f t="shared" ca="1" si="787"/>
        <v>0.22260986200311597</v>
      </c>
      <c r="BX123" s="12">
        <f t="shared" ca="1" si="788"/>
        <v>0.22887219490413224</v>
      </c>
      <c r="BY123" s="12">
        <f t="shared" ref="BY123:BY124" ca="1" si="806">BX123-BW123</f>
        <v>6.2623329010162709E-3</v>
      </c>
      <c r="BZ123" s="12">
        <f t="shared" ref="BZ123:BZ124" ca="1" si="807">BX123+(0.75*BY123)</f>
        <v>0.23356894457989444</v>
      </c>
      <c r="CA123" s="12">
        <f t="shared" ref="CA123:CA124" ca="1" si="808">BW123-(0.75*BY123)</f>
        <v>0.21791311232735378</v>
      </c>
      <c r="CB123" s="43"/>
      <c r="CC123" s="12">
        <f t="shared" ca="1" si="790"/>
        <v>1.0290388948942604E-2</v>
      </c>
      <c r="CD123" s="12">
        <f ca="1">SUMPRODUCT(BP123:BS123,BP$121:BS$121)/SUM(BP$121:BS$121)</f>
        <v>0.22765971710129382</v>
      </c>
      <c r="CE123" s="104"/>
      <c r="CF123" s="104"/>
      <c r="CG123" s="1"/>
      <c r="CH123" s="7" t="s">
        <v>103</v>
      </c>
      <c r="CI123" s="7" t="s">
        <v>4</v>
      </c>
      <c r="CJ123" s="145">
        <f ca="1">(SUM(OFFSET(Data!$A$1,MATCH(($CH123&amp;$CI123),Data!$B:$B,0)-1,MATCH(Weekly!CJ$9,Data!$2:$2,0)-1,1,COUNTIF(Data!$2:$2,Weekly!CJ$9))))/CJ$121</f>
        <v>0.31300325509679627</v>
      </c>
      <c r="CK123" s="145">
        <f ca="1">(SUM(OFFSET(Data!$A$1,MATCH(($CH123&amp;$CI123),Data!$B:$B,0)-1,MATCH(Weekly!CK$9,Data!$2:$2,0)-1,1,COUNTIF(Data!$2:$2,Weekly!CK$9))))/CK$121</f>
        <v>0.31443111595783352</v>
      </c>
      <c r="CL123" s="145">
        <f ca="1">(SUM(OFFSET(Data!$A$1,MATCH(($CH123&amp;$CI123),Data!$B:$B,0)-1,MATCH(Weekly!CL$9,Data!$2:$2,0)-1,1,COUNTIF(Data!$2:$2,Weekly!CL$9))))/CL$121</f>
        <v>0.30041523740747428</v>
      </c>
      <c r="CM123" s="145">
        <f ca="1">(SUM(OFFSET(Data!$A$1,MATCH(($CH123&amp;$CI123),Data!$B:$B,0)-1,MATCH(Weekly!CM$9,Data!$2:$2,0)-1,1,COUNTIF(Data!$2:$2,Weekly!CM$9))))/CM$121</f>
        <v>0.29984202211690364</v>
      </c>
      <c r="CN123" s="145">
        <f ca="1">(SUM(OFFSET(Data!$A$1,MATCH(($CH123&amp;$CI123),Data!$B:$B,0)-1,MATCH(Weekly!CN$9,Data!$2:$2,0)-1,1,COUNTIF(Data!$2:$2,Weekly!CN$9))))/CN$121</f>
        <v>0.30531856961335996</v>
      </c>
      <c r="CO123" s="145">
        <f ca="1">(SUM(OFFSET(Data!$A$1,MATCH(($CH123&amp;$CI123),Data!$B:$B,0)-1,MATCH(Weekly!CO$9,Data!$2:$2,0)-1,1,COUNTIF(Data!$2:$2,Weekly!CO$9))))/CO$121</f>
        <v>0.3005607476635514</v>
      </c>
      <c r="CP123" s="145">
        <f ca="1">(SUM(OFFSET(Data!$A$1,MATCH(($CH123&amp;$CI123),Data!$B:$B,0)-1,MATCH(Weekly!CP$9,Data!$2:$2,0)-1,1,COUNTIF(Data!$2:$2,Weekly!CP$9))))/CP$121</f>
        <v>0.31556829035339062</v>
      </c>
      <c r="CQ123" s="145">
        <f ca="1">(SUM(OFFSET(Data!$A$1,MATCH(($CH123&amp;$CI123),Data!$B:$B,0)-1,MATCH(Weekly!CQ$9,Data!$2:$2,0)-1,1,COUNTIF(Data!$2:$2,Weekly!CQ$9))))/CQ$121</f>
        <v>0.31155421043261528</v>
      </c>
      <c r="CR123" s="145">
        <f ca="1">(SUM(OFFSET(Data!$A$1,MATCH(($CH123&amp;$CI123),Data!$B:$B,0)-1,MATCH(Weekly!CR$9,Data!$2:$2,0)-1,1,COUNTIF(Data!$2:$2,Weekly!CR$9))))/CR$121</f>
        <v>0.31909373919059147</v>
      </c>
      <c r="CS123" s="145">
        <f ca="1">(SUM(OFFSET(Data!$A$1,MATCH(($CH123&amp;$CI123),Data!$B:$B,0)-1,MATCH(Weekly!CS$9,Data!$2:$2,0)-1,1,COUNTIF(Data!$2:$2,Weekly!CS$9))))/CS$121</f>
        <v>0.3119689693387514</v>
      </c>
      <c r="CT123" s="145">
        <f ca="1">(SUM(OFFSET(Data!$A$1,MATCH(($CH123&amp;$CI123),Data!$B:$B,0)-1,MATCH(Weekly!CT$9,Data!$2:$2,0)-1,1,COUNTIF(Data!$2:$2,Weekly!CT$9))))/CT$121</f>
        <v>0.32702750043790507</v>
      </c>
      <c r="CU123" s="145">
        <f ca="1">(SUM(OFFSET(Data!$A$1,MATCH(($CH123&amp;$CI123),Data!$B:$B,0)-1,MATCH(Weekly!CU$9,Data!$2:$2,0)-1,1,COUNTIF(Data!$2:$2,Weekly!CU$9))))/CU$121</f>
        <v>0.33722014925373134</v>
      </c>
      <c r="CW123" s="12">
        <f t="shared" ca="1" si="791"/>
        <v>0.30293965863845568</v>
      </c>
      <c r="CX123" s="12">
        <f t="shared" ca="1" si="792"/>
        <v>0.3149997031556121</v>
      </c>
      <c r="CY123" s="12">
        <f t="shared" ref="CY123:CY124" ca="1" si="809">CX123-CW123</f>
        <v>1.2060044517156421E-2</v>
      </c>
      <c r="CZ123" s="12">
        <f t="shared" ref="CZ123:CZ124" ca="1" si="810">CX123+(0.75*CY123)</f>
        <v>0.32404473654347943</v>
      </c>
      <c r="DA123" s="12">
        <f t="shared" ref="DA123:DA124" ca="1" si="811">CW123-(0.75*CY123)</f>
        <v>0.29389462525058835</v>
      </c>
      <c r="DB123" s="43"/>
      <c r="DC123" s="12">
        <f t="shared" ca="1" si="793"/>
        <v>1.0714342443651471E-2</v>
      </c>
      <c r="DD123" s="12">
        <f ca="1">SUMPRODUCT(CP123:CS123,CP$121:CS$121)/SUM(CP$121:CS$121)</f>
        <v>0.31458635703918725</v>
      </c>
    </row>
    <row r="124" spans="4:108" x14ac:dyDescent="0.35">
      <c r="D124" s="113" t="s">
        <v>682</v>
      </c>
      <c r="E124" s="53" t="str">
        <f ca="1">VLOOKUP($D124,'Metric Nature'!$C:$D,2,0)&amp;IF(($F124&lt;(BA124)),"Below",IF(($F124&gt;(AZ124)),"Above","Within"))</f>
        <v>NegativeWithin</v>
      </c>
      <c r="F124" s="55">
        <f t="shared" ca="1" si="759"/>
        <v>0.43532773501282951</v>
      </c>
      <c r="G124" s="55">
        <f t="shared" ca="1" si="760"/>
        <v>0.44286825881367092</v>
      </c>
      <c r="H124" s="55">
        <f t="shared" ca="1" si="794"/>
        <v>-1.7026561851690433E-2</v>
      </c>
      <c r="I124" s="55">
        <f t="shared" ca="1" si="795"/>
        <v>0.43762631177113431</v>
      </c>
      <c r="J124" s="55">
        <f t="shared" ca="1" si="796"/>
        <v>-5.252373306810886E-3</v>
      </c>
      <c r="K124" s="48">
        <f t="shared" ca="1" si="761"/>
        <v>7.8850655205517459E-3</v>
      </c>
      <c r="L124" s="56"/>
      <c r="M124" s="53" t="str">
        <f ca="1">VLOOKUP($D124,'Metric Nature'!$C:$D,2,0)&amp;IF(($N124&lt;(CA124)),"Below",IF(($N124&gt;(BZ124)),"Above","Within"))</f>
        <v>NegativeWithin</v>
      </c>
      <c r="N124" s="55">
        <f t="shared" ca="1" si="762"/>
        <v>0.42984526619459745</v>
      </c>
      <c r="O124" s="55">
        <f t="shared" ca="1" si="763"/>
        <v>0.43168334366421679</v>
      </c>
      <c r="P124" s="55">
        <f t="shared" ca="1" si="797"/>
        <v>-4.2579300234689586E-3</v>
      </c>
      <c r="Q124" s="55">
        <f t="shared" ca="1" si="798"/>
        <v>0.42948760921543655</v>
      </c>
      <c r="R124" s="48">
        <f t="shared" ca="1" si="799"/>
        <v>8.3275273019924913E-4</v>
      </c>
      <c r="S124" s="48">
        <f t="shared" ca="1" si="764"/>
        <v>8.3513067535599308E-3</v>
      </c>
      <c r="T124" s="56"/>
      <c r="U124" s="53" t="str">
        <f ca="1">VLOOKUP($D124,'Metric Nature'!$C:$D,2,0)&amp;IF(($V124&lt;(DA124)),"Below",IF(($V124&gt;(CZ124)),"Above","Within"))</f>
        <v>NegativeWithin</v>
      </c>
      <c r="V124" s="55">
        <f t="shared" ca="1" si="765"/>
        <v>0.44631283937642319</v>
      </c>
      <c r="W124" s="55">
        <f t="shared" ca="1" si="766"/>
        <v>0.4661987439970447</v>
      </c>
      <c r="X124" s="55">
        <f t="shared" ca="1" si="800"/>
        <v>-4.2655422985754692E-2</v>
      </c>
      <c r="Y124" s="55">
        <f t="shared" ca="1" si="801"/>
        <v>0.45414550072568938</v>
      </c>
      <c r="Z124" s="48">
        <f t="shared" ca="1" si="802"/>
        <v>-1.7247030603078094E-2</v>
      </c>
      <c r="AA124" s="48">
        <f t="shared" ca="1" si="767"/>
        <v>1.0253697482107445E-2</v>
      </c>
      <c r="AB124" s="56"/>
      <c r="AC124" s="46" t="s">
        <v>683</v>
      </c>
      <c r="AI124" s="7" t="s">
        <v>104</v>
      </c>
      <c r="AJ124" s="145">
        <f ca="1">(SUM(OFFSET(Data!$A$1,MATCH(($AI124),Data!$C:$C,0)-1,MATCH(Weekly!AJ$9,Data!$2:$2,0)-1,2,COUNTIF(Data!$2:$2,Weekly!AJ$9))))/AJ$121</f>
        <v>0.4379077678023755</v>
      </c>
      <c r="AK124" s="145">
        <f ca="1">(SUM(OFFSET(Data!$A$1,MATCH(($AI124),Data!$C:$C,0)-1,MATCH(Weekly!AK$9,Data!$2:$2,0)-1,2,COUNTIF(Data!$2:$2,Weekly!AK$9))))/AK$121</f>
        <v>0.44090056285178236</v>
      </c>
      <c r="AL124" s="145">
        <f ca="1">(SUM(OFFSET(Data!$A$1,MATCH(($AI124),Data!$C:$C,0)-1,MATCH(Weekly!AL$9,Data!$2:$2,0)-1,2,COUNTIF(Data!$2:$2,Weekly!AL$9))))/AL$121</f>
        <v>0.45984636871508378</v>
      </c>
      <c r="AM124" s="145">
        <f ca="1">(SUM(OFFSET(Data!$A$1,MATCH(($AI124),Data!$C:$C,0)-1,MATCH(Weekly!AM$9,Data!$2:$2,0)-1,2,COUNTIF(Data!$2:$2,Weekly!AM$9))))/AM$121</f>
        <v>0.43983315954118873</v>
      </c>
      <c r="AN124" s="145">
        <f ca="1">(SUM(OFFSET(Data!$A$1,MATCH(($AI124),Data!$C:$C,0)-1,MATCH(Weekly!AN$9,Data!$2:$2,0)-1,2,COUNTIF(Data!$2:$2,Weekly!AN$9))))/AN$121</f>
        <v>0.45645016462137084</v>
      </c>
      <c r="AO124" s="145">
        <f ca="1">(SUM(OFFSET(Data!$A$1,MATCH(($AI124),Data!$C:$C,0)-1,MATCH(Weekly!AO$9,Data!$2:$2,0)-1,2,COUNTIF(Data!$2:$2,Weekly!AO$9))))/AO$121</f>
        <v>0.44149382568037404</v>
      </c>
      <c r="AP124" s="145">
        <f ca="1">(SUM(OFFSET(Data!$A$1,MATCH(($AI124),Data!$C:$C,0)-1,MATCH(Weekly!AP$9,Data!$2:$2,0)-1,2,COUNTIF(Data!$2:$2,Weekly!AP$9))))/AP$121</f>
        <v>0.43969580793161961</v>
      </c>
      <c r="AQ124" s="145">
        <f ca="1">(SUM(OFFSET(Data!$A$1,MATCH(($AI124),Data!$C:$C,0)-1,MATCH(Weekly!AQ$9,Data!$2:$2,0)-1,2,COUNTIF(Data!$2:$2,Weekly!AQ$9))))/AQ$121</f>
        <v>0.43145495442168819</v>
      </c>
      <c r="AR124" s="145">
        <f ca="1">(SUM(OFFSET(Data!$A$1,MATCH(($AI124),Data!$C:$C,0)-1,MATCH(Weekly!AR$9,Data!$2:$2,0)-1,2,COUNTIF(Data!$2:$2,Weekly!AR$9))))/AR$121</f>
        <v>0.43668652744837161</v>
      </c>
      <c r="AS124" s="145">
        <f ca="1">(SUM(OFFSET(Data!$A$1,MATCH(($AI124),Data!$C:$C,0)-1,MATCH(Weekly!AS$9,Data!$2:$2,0)-1,2,COUNTIF(Data!$2:$2,Weekly!AS$9))))/AS$121</f>
        <v>0.44286825881367092</v>
      </c>
      <c r="AT124" s="145">
        <f ca="1">(SUM(OFFSET(Data!$A$1,MATCH(($AI124),Data!$C:$C,0)-1,MATCH(Weekly!AT$9,Data!$2:$2,0)-1,2,COUNTIF(Data!$2:$2,Weekly!AT$9))))/AT$121</f>
        <v>0.43532773501282951</v>
      </c>
      <c r="AU124" s="145">
        <f ca="1">(SUM(OFFSET(Data!$A$1,MATCH(($AI124),Data!$C:$C,0)-1,MATCH(Weekly!AU$9,Data!$2:$2,0)-1,2,COUNTIF(Data!$2:$2,Weekly!AU$9))))/AU$121</f>
        <v>0.43950725912890454</v>
      </c>
      <c r="AV124" s="14"/>
      <c r="AW124" s="12">
        <f t="shared" ca="1" si="784"/>
        <v>0.43729714762537353</v>
      </c>
      <c r="AX124" s="12">
        <f t="shared" ca="1" si="785"/>
        <v>0.44218104224702248</v>
      </c>
      <c r="AY124" s="12">
        <f t="shared" ca="1" si="803"/>
        <v>4.8838946216489543E-3</v>
      </c>
      <c r="AZ124" s="12">
        <f t="shared" ca="1" si="804"/>
        <v>0.4458439632132592</v>
      </c>
      <c r="BA124" s="12">
        <f t="shared" ca="1" si="805"/>
        <v>0.43363422665913681</v>
      </c>
      <c r="BB124" s="14"/>
      <c r="BC124" s="12">
        <f t="shared" ca="1" si="786"/>
        <v>7.8850655205517459E-3</v>
      </c>
      <c r="BD124" s="12">
        <f ca="1">SUMPRODUCT(AP124:AS124,AP$121:AS$121)/SUM(AP$121:AS$121)</f>
        <v>0.43762631177113431</v>
      </c>
      <c r="BE124" s="104"/>
      <c r="BF124" s="104"/>
      <c r="BG124" s="1"/>
      <c r="BH124" s="7" t="s">
        <v>104</v>
      </c>
      <c r="BI124" s="7" t="s">
        <v>3</v>
      </c>
      <c r="BJ124" s="145">
        <f ca="1">(SUM(OFFSET(Data!$A$1,MATCH(($BH124&amp;$BI124),Data!$B:$B,0)-1,MATCH(Weekly!BJ$9,Data!$2:$2,0)-1,1,COUNTIF(Data!$2:$2,Weekly!BJ$9))))/BJ$121</f>
        <v>0.4306382275132275</v>
      </c>
      <c r="BK124" s="145">
        <f ca="1">(SUM(OFFSET(Data!$A$1,MATCH(($BH124&amp;$BI124),Data!$B:$B,0)-1,MATCH(Weekly!BK$9,Data!$2:$2,0)-1,1,COUNTIF(Data!$2:$2,Weekly!BK$9))))/BK$121</f>
        <v>0.43465466505106459</v>
      </c>
      <c r="BL124" s="145">
        <f ca="1">(SUM(OFFSET(Data!$A$1,MATCH(($BH124&amp;$BI124),Data!$B:$B,0)-1,MATCH(Weekly!BL$9,Data!$2:$2,0)-1,1,COUNTIF(Data!$2:$2,Weekly!BL$9))))/BL$121</f>
        <v>0.45100901674538429</v>
      </c>
      <c r="BM124" s="145">
        <f ca="1">(SUM(OFFSET(Data!$A$1,MATCH(($BH124&amp;$BI124),Data!$B:$B,0)-1,MATCH(Weekly!BM$9,Data!$2:$2,0)-1,1,COUNTIF(Data!$2:$2,Weekly!BM$9))))/BM$121</f>
        <v>0.431284046692607</v>
      </c>
      <c r="BN124" s="145">
        <f ca="1">(SUM(OFFSET(Data!$A$1,MATCH(($BH124&amp;$BI124),Data!$B:$B,0)-1,MATCH(Weekly!BN$9,Data!$2:$2,0)-1,1,COUNTIF(Data!$2:$2,Weekly!BN$9))))/BN$121</f>
        <v>0.4512325830653805</v>
      </c>
      <c r="BO124" s="145">
        <f ca="1">(SUM(OFFSET(Data!$A$1,MATCH(($BH124&amp;$BI124),Data!$B:$B,0)-1,MATCH(Weekly!BO$9,Data!$2:$2,0)-1,1,COUNTIF(Data!$2:$2,Weekly!BO$9))))/BO$121</f>
        <v>0.42913872220261207</v>
      </c>
      <c r="BP124" s="145">
        <f ca="1">(SUM(OFFSET(Data!$A$1,MATCH(($BH124&amp;$BI124),Data!$B:$B,0)-1,MATCH(Weekly!BP$9,Data!$2:$2,0)-1,1,COUNTIF(Data!$2:$2,Weekly!BP$9))))/BP$121</f>
        <v>0.43621206444361182</v>
      </c>
      <c r="BQ124" s="145">
        <f ca="1">(SUM(OFFSET(Data!$A$1,MATCH(($BH124&amp;$BI124),Data!$B:$B,0)-1,MATCH(Weekly!BQ$9,Data!$2:$2,0)-1,1,COUNTIF(Data!$2:$2,Weekly!BQ$9))))/BQ$121</f>
        <v>0.42254145606100912</v>
      </c>
      <c r="BR124" s="145">
        <f ca="1">(SUM(OFFSET(Data!$A$1,MATCH(($BH124&amp;$BI124),Data!$B:$B,0)-1,MATCH(Weekly!BR$9,Data!$2:$2,0)-1,1,COUNTIF(Data!$2:$2,Weekly!BR$9))))/BR$121</f>
        <v>0.42790091264667535</v>
      </c>
      <c r="BS124" s="145">
        <f ca="1">(SUM(OFFSET(Data!$A$1,MATCH(($BH124&amp;$BI124),Data!$B:$B,0)-1,MATCH(Weekly!BS$9,Data!$2:$2,0)-1,1,COUNTIF(Data!$2:$2,Weekly!BS$9))))/BS$121</f>
        <v>0.43168334366421679</v>
      </c>
      <c r="BT124" s="145">
        <f ca="1">(SUM(OFFSET(Data!$A$1,MATCH(($BH124&amp;$BI124),Data!$B:$B,0)-1,MATCH(Weekly!BT$9,Data!$2:$2,0)-1,1,COUNTIF(Data!$2:$2,Weekly!BT$9))))/BT$121</f>
        <v>0.42984526619459745</v>
      </c>
      <c r="BU124" s="145">
        <f ca="1">(SUM(OFFSET(Data!$A$1,MATCH(($BH124&amp;$BI124),Data!$B:$B,0)-1,MATCH(Weekly!BU$9,Data!$2:$2,0)-1,1,COUNTIF(Data!$2:$2,Weekly!BU$9))))/BU$121</f>
        <v>0.43786096256684492</v>
      </c>
      <c r="BV124" s="13"/>
      <c r="BW124" s="12">
        <f t="shared" ca="1" si="787"/>
        <v>0.42949199419860473</v>
      </c>
      <c r="BX124" s="12">
        <f t="shared" ca="1" si="788"/>
        <v>0.43543336474733818</v>
      </c>
      <c r="BY124" s="12">
        <f t="shared" ca="1" si="806"/>
        <v>5.9413705487334489E-3</v>
      </c>
      <c r="BZ124" s="12">
        <f t="shared" ca="1" si="807"/>
        <v>0.43988939265888827</v>
      </c>
      <c r="CA124" s="12">
        <f t="shared" ca="1" si="808"/>
        <v>0.42503596628705465</v>
      </c>
      <c r="CB124" s="43"/>
      <c r="CC124" s="12">
        <f t="shared" ca="1" si="790"/>
        <v>8.3513067535599308E-3</v>
      </c>
      <c r="CD124" s="12">
        <f ca="1">SUMPRODUCT(BP124:BS124,BP$121:BS$121)/SUM(BP$121:BS$121)</f>
        <v>0.42948760921543655</v>
      </c>
      <c r="CE124" s="104"/>
      <c r="CF124" s="104"/>
      <c r="CG124" s="1"/>
      <c r="CH124" s="7" t="s">
        <v>104</v>
      </c>
      <c r="CI124" s="7" t="s">
        <v>4</v>
      </c>
      <c r="CJ124" s="145">
        <f ca="1">(SUM(OFFSET(Data!$A$1,MATCH(($CH124&amp;$CI124),Data!$B:$B,0)-1,MATCH(Weekly!CJ$9,Data!$2:$2,0)-1,1,COUNTIF(Data!$2:$2,Weekly!CJ$9))))/CJ$121</f>
        <v>0.45297241733767346</v>
      </c>
      <c r="CK124" s="145">
        <f ca="1">(SUM(OFFSET(Data!$A$1,MATCH(($CH124&amp;$CI124),Data!$B:$B,0)-1,MATCH(Weekly!CK$9,Data!$2:$2,0)-1,1,COUNTIF(Data!$2:$2,Weekly!CK$9))))/CK$121</f>
        <v>0.45401672119229369</v>
      </c>
      <c r="CL124" s="145">
        <f ca="1">(SUM(OFFSET(Data!$A$1,MATCH(($CH124&amp;$CI124),Data!$B:$B,0)-1,MATCH(Weekly!CL$9,Data!$2:$2,0)-1,1,COUNTIF(Data!$2:$2,Weekly!CL$9))))/CL$121</f>
        <v>0.47842570861166278</v>
      </c>
      <c r="CM124" s="145">
        <f ca="1">(SUM(OFFSET(Data!$A$1,MATCH(($CH124&amp;$CI124),Data!$B:$B,0)-1,MATCH(Weekly!CM$9,Data!$2:$2,0)-1,1,COUNTIF(Data!$2:$2,Weekly!CM$9))))/CM$121</f>
        <v>0.4571879936808847</v>
      </c>
      <c r="CN124" s="145">
        <f ca="1">(SUM(OFFSET(Data!$A$1,MATCH(($CH124&amp;$CI124),Data!$B:$B,0)-1,MATCH(Weekly!CN$9,Data!$2:$2,0)-1,1,COUNTIF(Data!$2:$2,Weekly!CN$9))))/CN$121</f>
        <v>0.46705391178072247</v>
      </c>
      <c r="CO124" s="145">
        <f ca="1">(SUM(OFFSET(Data!$A$1,MATCH(($CH124&amp;$CI124),Data!$B:$B,0)-1,MATCH(Weekly!CO$9,Data!$2:$2,0)-1,1,COUNTIF(Data!$2:$2,Weekly!CO$9))))/CO$121</f>
        <v>0.46766355140186916</v>
      </c>
      <c r="CP124" s="145">
        <f ca="1">(SUM(OFFSET(Data!$A$1,MATCH(($CH124&amp;$CI124),Data!$B:$B,0)-1,MATCH(Weekly!CP$9,Data!$2:$2,0)-1,1,COUNTIF(Data!$2:$2,Weekly!CP$9))))/CP$121</f>
        <v>0.44680038204393507</v>
      </c>
      <c r="CQ124" s="145">
        <f ca="1">(SUM(OFFSET(Data!$A$1,MATCH(($CH124&amp;$CI124),Data!$B:$B,0)-1,MATCH(Weekly!CQ$9,Data!$2:$2,0)-1,1,COUNTIF(Data!$2:$2,Weekly!CQ$9))))/CQ$121</f>
        <v>0.44935018693252626</v>
      </c>
      <c r="CR124" s="145">
        <f ca="1">(SUM(OFFSET(Data!$A$1,MATCH(($CH124&amp;$CI124),Data!$B:$B,0)-1,MATCH(Weekly!CR$9,Data!$2:$2,0)-1,1,COUNTIF(Data!$2:$2,Weekly!CR$9))))/CR$121</f>
        <v>0.45416810792113455</v>
      </c>
      <c r="CS124" s="145">
        <f ca="1">(SUM(OFFSET(Data!$A$1,MATCH(($CH124&amp;$CI124),Data!$B:$B,0)-1,MATCH(Weekly!CS$9,Data!$2:$2,0)-1,1,COUNTIF(Data!$2:$2,Weekly!CS$9))))/CS$121</f>
        <v>0.4661987439970447</v>
      </c>
      <c r="CT124" s="145">
        <f ca="1">(SUM(OFFSET(Data!$A$1,MATCH(($CH124&amp;$CI124),Data!$B:$B,0)-1,MATCH(Weekly!CT$9,Data!$2:$2,0)-1,1,COUNTIF(Data!$2:$2,Weekly!CT$9))))/CT$121</f>
        <v>0.44631283937642319</v>
      </c>
      <c r="CU124" s="145">
        <f ca="1">(SUM(OFFSET(Data!$A$1,MATCH(($CH124&amp;$CI124),Data!$B:$B,0)-1,MATCH(Weekly!CU$9,Data!$2:$2,0)-1,1,COUNTIF(Data!$2:$2,Weekly!CU$9))))/CU$121</f>
        <v>0.44309701492537312</v>
      </c>
      <c r="CW124" s="12">
        <f t="shared" ca="1" si="791"/>
        <v>0.45116130213509986</v>
      </c>
      <c r="CX124" s="12">
        <f t="shared" ca="1" si="792"/>
        <v>0.46662632788888359</v>
      </c>
      <c r="CY124" s="12">
        <f t="shared" ca="1" si="809"/>
        <v>1.5465025753783723E-2</v>
      </c>
      <c r="CZ124" s="12">
        <f t="shared" ca="1" si="810"/>
        <v>0.47822509720422135</v>
      </c>
      <c r="DA124" s="12">
        <f t="shared" ca="1" si="811"/>
        <v>0.4395625328197621</v>
      </c>
      <c r="DB124" s="43"/>
      <c r="DC124" s="12">
        <f t="shared" ca="1" si="793"/>
        <v>1.0253697482107445E-2</v>
      </c>
      <c r="DD124" s="12">
        <f ca="1">SUMPRODUCT(CP124:CS124,CP$121:CS$121)/SUM(CP$121:CS$121)</f>
        <v>0.45414550072568938</v>
      </c>
    </row>
    <row r="125" spans="4:108" hidden="1" x14ac:dyDescent="0.35">
      <c r="D125" s="113" t="s">
        <v>686</v>
      </c>
      <c r="E125" s="53" t="str">
        <f ca="1">VLOOKUP($D125,'Metric Nature'!$C:$D,2,0)&amp;IF(($F125&lt;(BA125)),"Below",IF(($F125&gt;(AZ125)),"Above","Within"))</f>
        <v>PositiveWithin</v>
      </c>
      <c r="F125" s="54">
        <f t="shared" ca="1" si="759"/>
        <v>14138</v>
      </c>
      <c r="G125" s="54">
        <f t="shared" ca="1" si="760"/>
        <v>13634</v>
      </c>
      <c r="H125" s="55">
        <f ca="1">IFERROR(((F125-G125)/G125),0)</f>
        <v>3.696640751063518E-2</v>
      </c>
      <c r="I125" s="54">
        <f ca="1">BD125</f>
        <v>13585</v>
      </c>
      <c r="J125" s="55">
        <f ca="1">IFERROR(((F125-I125)/I125),0)</f>
        <v>4.0706661759293342E-2</v>
      </c>
      <c r="K125" s="54">
        <f t="shared" ca="1" si="761"/>
        <v>2402.8196096230131</v>
      </c>
      <c r="L125" s="56"/>
      <c r="M125" s="53" t="str">
        <f ca="1">VLOOKUP($D125,'Metric Nature'!$C:$D,2,0)&amp;IF(($N125&lt;(CA125)),"Below",IF(($N125&gt;(BZ125)),"Above","Within"))</f>
        <v>PositiveWithin</v>
      </c>
      <c r="N125" s="54">
        <f t="shared" ca="1" si="762"/>
        <v>9472</v>
      </c>
      <c r="O125" s="54">
        <f t="shared" ca="1" si="763"/>
        <v>9251</v>
      </c>
      <c r="P125" s="55">
        <f ca="1">IFERROR(((N125-O125)/O125),0)</f>
        <v>2.3889309263863366E-2</v>
      </c>
      <c r="Q125" s="54">
        <f ca="1">CD125</f>
        <v>9146.25</v>
      </c>
      <c r="R125" s="55">
        <f ca="1">IFERROR(((N125-Q125)/Q125),0)</f>
        <v>3.5615689490228239E-2</v>
      </c>
      <c r="S125" s="54">
        <f t="shared" ca="1" si="764"/>
        <v>1608.4217937676256</v>
      </c>
      <c r="T125" s="56"/>
      <c r="U125" s="53" t="str">
        <f ca="1">VLOOKUP($D125,'Metric Nature'!$C:$D,2,0)&amp;IF(($V125&lt;(DA125)),"Below",IF(($V125&gt;(CZ125)),"Above","Within"))</f>
        <v>PositiveWithin</v>
      </c>
      <c r="V125" s="54">
        <f t="shared" ca="1" si="765"/>
        <v>4666</v>
      </c>
      <c r="W125" s="54">
        <f t="shared" ca="1" si="766"/>
        <v>4383</v>
      </c>
      <c r="X125" s="55">
        <f ca="1">IFERROR(((V125-W125)/W125),0)</f>
        <v>6.4567647729865382E-2</v>
      </c>
      <c r="Y125" s="54">
        <f ca="1">DD125</f>
        <v>4438.75</v>
      </c>
      <c r="Z125" s="55">
        <f ca="1">IFERROR(((V125-Y125)/Y125),0)</f>
        <v>5.1196845958884823E-2</v>
      </c>
      <c r="AA125" s="54">
        <f t="shared" ca="1" si="767"/>
        <v>798.27621142197529</v>
      </c>
      <c r="AB125" s="56"/>
      <c r="AC125" s="46" t="s">
        <v>686</v>
      </c>
      <c r="AI125" s="7" t="s">
        <v>105</v>
      </c>
      <c r="AJ125" s="141">
        <f ca="1">SUM(OFFSET(Data!$A$1,MATCH(($AI125),Data!$C:$C,0)-1,MATCH(Weekly!AJ$9,Data!$2:$2,0)-1,2,COUNTIF(Data!$2:$2,Weekly!AJ$9)))</f>
        <v>14538</v>
      </c>
      <c r="AK125" s="141">
        <f ca="1">SUM(OFFSET(Data!$A$1,MATCH(($AI125),Data!$C:$C,0)-1,MATCH(Weekly!AK$9,Data!$2:$2,0)-1,2,COUNTIF(Data!$2:$2,Weekly!AK$9)))</f>
        <v>13852</v>
      </c>
      <c r="AL125" s="141">
        <f ca="1">SUM(OFFSET(Data!$A$1,MATCH(($AI125),Data!$C:$C,0)-1,MATCH(Weekly!AL$9,Data!$2:$2,0)-1,2,COUNTIF(Data!$2:$2,Weekly!AL$9)))</f>
        <v>13952</v>
      </c>
      <c r="AM125" s="141">
        <f ca="1">SUM(OFFSET(Data!$A$1,MATCH(($AI125),Data!$C:$C,0)-1,MATCH(Weekly!AM$9,Data!$2:$2,0)-1,2,COUNTIF(Data!$2:$2,Weekly!AM$9)))</f>
        <v>15678</v>
      </c>
      <c r="AN125" s="141">
        <f ca="1">SUM(OFFSET(Data!$A$1,MATCH(($AI125),Data!$C:$C,0)-1,MATCH(Weekly!AN$9,Data!$2:$2,0)-1,2,COUNTIF(Data!$2:$2,Weekly!AN$9)))</f>
        <v>13499</v>
      </c>
      <c r="AO125" s="141">
        <f ca="1">SUM(OFFSET(Data!$A$1,MATCH(($AI125),Data!$C:$C,0)-1,MATCH(Weekly!AO$9,Data!$2:$2,0)-1,2,COUNTIF(Data!$2:$2,Weekly!AO$9)))</f>
        <v>13520</v>
      </c>
      <c r="AP125" s="141">
        <f ca="1">SUM(OFFSET(Data!$A$1,MATCH(($AI125),Data!$C:$C,0)-1,MATCH(Weekly!AP$9,Data!$2:$2,0)-1,2,COUNTIF(Data!$2:$2,Weekly!AP$9)))</f>
        <v>12852</v>
      </c>
      <c r="AQ125" s="141">
        <f ca="1">SUM(OFFSET(Data!$A$1,MATCH(($AI125),Data!$C:$C,0)-1,MATCH(Weekly!AQ$9,Data!$2:$2,0)-1,2,COUNTIF(Data!$2:$2,Weekly!AQ$9)))</f>
        <v>13723</v>
      </c>
      <c r="AR125" s="141">
        <f ca="1">SUM(OFFSET(Data!$A$1,MATCH(($AI125),Data!$C:$C,0)-1,MATCH(Weekly!AR$9,Data!$2:$2,0)-1,2,COUNTIF(Data!$2:$2,Weekly!AR$9)))</f>
        <v>14131</v>
      </c>
      <c r="AS125" s="141">
        <f ca="1">SUM(OFFSET(Data!$A$1,MATCH(($AI125),Data!$C:$C,0)-1,MATCH(Weekly!AS$9,Data!$2:$2,0)-1,2,COUNTIF(Data!$2:$2,Weekly!AS$9)))</f>
        <v>13634</v>
      </c>
      <c r="AT125" s="141">
        <f ca="1">SUM(OFFSET(Data!$A$1,MATCH(($AI125),Data!$C:$C,0)-1,MATCH(Weekly!AT$9,Data!$2:$2,0)-1,2,COUNTIF(Data!$2:$2,Weekly!AT$9)))</f>
        <v>14138</v>
      </c>
      <c r="AU125" s="141">
        <f ca="1">SUM(OFFSET(Data!$A$1,MATCH(($AI125),Data!$C:$C,0)-1,MATCH(Weekly!AU$9,Data!$2:$2,0)-1,2,COUNTIF(Data!$2:$2,Weekly!AU$9)))</f>
        <v>5592</v>
      </c>
      <c r="AV125" s="14"/>
      <c r="AW125" s="8">
        <f ca="1">_xlfn.QUARTILE.INC($AJ125:$AT125,1)</f>
        <v>13577</v>
      </c>
      <c r="AX125" s="8">
        <f ca="1">_xlfn.QUARTILE.INC($AJ125:$AT125,3)</f>
        <v>14134.5</v>
      </c>
      <c r="AY125" s="8">
        <f t="shared" ref="AY125:AY126" ca="1" si="812">AX125-AW125</f>
        <v>557.5</v>
      </c>
      <c r="AZ125" s="8">
        <f t="shared" ref="AZ125:AZ126" ca="1" si="813">AX125+(0.75*AY125)</f>
        <v>14552.625</v>
      </c>
      <c r="BA125" s="8">
        <f t="shared" ref="BA125:BA126" ca="1" si="814">AW125-(0.75*AY125)</f>
        <v>13158.875</v>
      </c>
      <c r="BB125" s="14"/>
      <c r="BC125" s="9">
        <f ca="1">_xlfn.STDEV.P(AJ125:AU125)</f>
        <v>2402.8196096230131</v>
      </c>
      <c r="BD125" s="9">
        <f ca="1">AVERAGE(AP125:AS125)</f>
        <v>13585</v>
      </c>
      <c r="BE125" s="104"/>
      <c r="BF125" s="104"/>
      <c r="BG125" s="1"/>
      <c r="BH125" s="7" t="s">
        <v>105</v>
      </c>
      <c r="BI125" s="7" t="s">
        <v>3</v>
      </c>
      <c r="BJ125" s="141">
        <f ca="1">SUM(OFFSET(Data!$A$1,MATCH(($BH125&amp;$BI125),Data!$B:$B,0)-1,MATCH(Weekly!BJ$9,Data!$2:$2,0)-1,1,COUNTIF(Data!$2:$2,Weekly!BJ$9)))</f>
        <v>9839</v>
      </c>
      <c r="BK125" s="141">
        <f ca="1">SUM(OFFSET(Data!$A$1,MATCH(($BH125&amp;$BI125),Data!$B:$B,0)-1,MATCH(Weekly!BK$9,Data!$2:$2,0)-1,1,COUNTIF(Data!$2:$2,Weekly!BK$9)))</f>
        <v>9443</v>
      </c>
      <c r="BL125" s="141">
        <f ca="1">SUM(OFFSET(Data!$A$1,MATCH(($BH125&amp;$BI125),Data!$B:$B,0)-1,MATCH(Weekly!BL$9,Data!$2:$2,0)-1,1,COUNTIF(Data!$2:$2,Weekly!BL$9)))</f>
        <v>9493</v>
      </c>
      <c r="BM125" s="141">
        <f ca="1">SUM(OFFSET(Data!$A$1,MATCH(($BH125&amp;$BI125),Data!$B:$B,0)-1,MATCH(Weekly!BM$9,Data!$2:$2,0)-1,1,COUNTIF(Data!$2:$2,Weekly!BM$9)))</f>
        <v>10578</v>
      </c>
      <c r="BN125" s="141">
        <f ca="1">SUM(OFFSET(Data!$A$1,MATCH(($BH125&amp;$BI125),Data!$B:$B,0)-1,MATCH(Weekly!BN$9,Data!$2:$2,0)-1,1,COUNTIF(Data!$2:$2,Weekly!BN$9)))</f>
        <v>9034</v>
      </c>
      <c r="BO125" s="141">
        <f ca="1">SUM(OFFSET(Data!$A$1,MATCH(($BH125&amp;$BI125),Data!$B:$B,0)-1,MATCH(Weekly!BO$9,Data!$2:$2,0)-1,1,COUNTIF(Data!$2:$2,Weekly!BO$9)))</f>
        <v>9243</v>
      </c>
      <c r="BP125" s="141">
        <f ca="1">SUM(OFFSET(Data!$A$1,MATCH(($BH125&amp;$BI125),Data!$B:$B,0)-1,MATCH(Weekly!BP$9,Data!$2:$2,0)-1,1,COUNTIF(Data!$2:$2,Weekly!BP$9)))</f>
        <v>8655</v>
      </c>
      <c r="BQ125" s="141">
        <f ca="1">SUM(OFFSET(Data!$A$1,MATCH(($BH125&amp;$BI125),Data!$B:$B,0)-1,MATCH(Weekly!BQ$9,Data!$2:$2,0)-1,1,COUNTIF(Data!$2:$2,Weekly!BQ$9)))</f>
        <v>9204</v>
      </c>
      <c r="BR125" s="141">
        <f ca="1">SUM(OFFSET(Data!$A$1,MATCH(($BH125&amp;$BI125),Data!$B:$B,0)-1,MATCH(Weekly!BR$9,Data!$2:$2,0)-1,1,COUNTIF(Data!$2:$2,Weekly!BR$9)))</f>
        <v>9475</v>
      </c>
      <c r="BS125" s="141">
        <f ca="1">SUM(OFFSET(Data!$A$1,MATCH(($BH125&amp;$BI125),Data!$B:$B,0)-1,MATCH(Weekly!BS$9,Data!$2:$2,0)-1,1,COUNTIF(Data!$2:$2,Weekly!BS$9)))</f>
        <v>9251</v>
      </c>
      <c r="BT125" s="141">
        <f ca="1">SUM(OFFSET(Data!$A$1,MATCH(($BH125&amp;$BI125),Data!$B:$B,0)-1,MATCH(Weekly!BT$9,Data!$2:$2,0)-1,1,COUNTIF(Data!$2:$2,Weekly!BT$9)))</f>
        <v>9472</v>
      </c>
      <c r="BU125" s="141">
        <f ca="1">SUM(OFFSET(Data!$A$1,MATCH(($BH125&amp;$BI125),Data!$B:$B,0)-1,MATCH(Weekly!BU$9,Data!$2:$2,0)-1,1,COUNTIF(Data!$2:$2,Weekly!BU$9)))</f>
        <v>3833</v>
      </c>
      <c r="BV125" s="13"/>
      <c r="BW125" s="8">
        <f ca="1">_xlfn.QUARTILE.INC($BJ125:$BT125,1)</f>
        <v>9223.5</v>
      </c>
      <c r="BX125" s="8">
        <f ca="1">_xlfn.QUARTILE.INC($BJ125:$BT125,3)</f>
        <v>9484</v>
      </c>
      <c r="BY125" s="8">
        <f t="shared" ref="BY125:BY126" ca="1" si="815">BX125-BW125</f>
        <v>260.5</v>
      </c>
      <c r="BZ125" s="8">
        <f t="shared" ref="BZ125:BZ126" ca="1" si="816">BX125+(0.75*BY125)</f>
        <v>9679.375</v>
      </c>
      <c r="CA125" s="8">
        <f ca="1">BW125-(0.75*BY125)</f>
        <v>9028.125</v>
      </c>
      <c r="CB125" s="43"/>
      <c r="CC125" s="9">
        <f ca="1">_xlfn.STDEV.P(BJ125:BU125)</f>
        <v>1608.4217937676256</v>
      </c>
      <c r="CD125" s="9">
        <f ca="1">AVERAGE(BP125:BS125)</f>
        <v>9146.25</v>
      </c>
      <c r="CE125" s="104"/>
      <c r="CF125" s="104"/>
      <c r="CG125" s="1"/>
      <c r="CH125" s="7" t="s">
        <v>105</v>
      </c>
      <c r="CI125" s="7" t="s">
        <v>4</v>
      </c>
      <c r="CJ125" s="141">
        <f ca="1">SUM(OFFSET(Data!$A$1,MATCH(($CH125&amp;$CI125),Data!$B:$B,0)-1,MATCH(Weekly!CJ$9,Data!$2:$2,0)-1,1,COUNTIF(Data!$2:$2,Weekly!CJ$9)))</f>
        <v>4699</v>
      </c>
      <c r="CK125" s="141">
        <f ca="1">SUM(OFFSET(Data!$A$1,MATCH(($CH125&amp;$CI125),Data!$B:$B,0)-1,MATCH(Weekly!CK$9,Data!$2:$2,0)-1,1,COUNTIF(Data!$2:$2,Weekly!CK$9)))</f>
        <v>4409</v>
      </c>
      <c r="CL125" s="141">
        <f ca="1">SUM(OFFSET(Data!$A$1,MATCH(($CH125&amp;$CI125),Data!$B:$B,0)-1,MATCH(Weekly!CL$9,Data!$2:$2,0)-1,1,COUNTIF(Data!$2:$2,Weekly!CL$9)))</f>
        <v>4459</v>
      </c>
      <c r="CM125" s="141">
        <f ca="1">SUM(OFFSET(Data!$A$1,MATCH(($CH125&amp;$CI125),Data!$B:$B,0)-1,MATCH(Weekly!CM$9,Data!$2:$2,0)-1,1,COUNTIF(Data!$2:$2,Weekly!CM$9)))</f>
        <v>5100</v>
      </c>
      <c r="CN125" s="141">
        <f ca="1">SUM(OFFSET(Data!$A$1,MATCH(($CH125&amp;$CI125),Data!$B:$B,0)-1,MATCH(Weekly!CN$9,Data!$2:$2,0)-1,1,COUNTIF(Data!$2:$2,Weekly!CN$9)))</f>
        <v>4465</v>
      </c>
      <c r="CO125" s="141">
        <f ca="1">SUM(OFFSET(Data!$A$1,MATCH(($CH125&amp;$CI125),Data!$B:$B,0)-1,MATCH(Weekly!CO$9,Data!$2:$2,0)-1,1,COUNTIF(Data!$2:$2,Weekly!CO$9)))</f>
        <v>4277</v>
      </c>
      <c r="CP125" s="141">
        <f ca="1">SUM(OFFSET(Data!$A$1,MATCH(($CH125&amp;$CI125),Data!$B:$B,0)-1,MATCH(Weekly!CP$9,Data!$2:$2,0)-1,1,COUNTIF(Data!$2:$2,Weekly!CP$9)))</f>
        <v>4197</v>
      </c>
      <c r="CQ125" s="141">
        <f ca="1">SUM(OFFSET(Data!$A$1,MATCH(($CH125&amp;$CI125),Data!$B:$B,0)-1,MATCH(Weekly!CQ$9,Data!$2:$2,0)-1,1,COUNTIF(Data!$2:$2,Weekly!CQ$9)))</f>
        <v>4519</v>
      </c>
      <c r="CR125" s="141">
        <f ca="1">SUM(OFFSET(Data!$A$1,MATCH(($CH125&amp;$CI125),Data!$B:$B,0)-1,MATCH(Weekly!CR$9,Data!$2:$2,0)-1,1,COUNTIF(Data!$2:$2,Weekly!CR$9)))</f>
        <v>4656</v>
      </c>
      <c r="CS125" s="141">
        <f ca="1">SUM(OFFSET(Data!$A$1,MATCH(($CH125&amp;$CI125),Data!$B:$B,0)-1,MATCH(Weekly!CS$9,Data!$2:$2,0)-1,1,COUNTIF(Data!$2:$2,Weekly!CS$9)))</f>
        <v>4383</v>
      </c>
      <c r="CT125" s="141">
        <f ca="1">SUM(OFFSET(Data!$A$1,MATCH(($CH125&amp;$CI125),Data!$B:$B,0)-1,MATCH(Weekly!CT$9,Data!$2:$2,0)-1,1,COUNTIF(Data!$2:$2,Weekly!CT$9)))</f>
        <v>4666</v>
      </c>
      <c r="CU125" s="141">
        <f ca="1">SUM(OFFSET(Data!$A$1,MATCH(($CH125&amp;$CI125),Data!$B:$B,0)-1,MATCH(Weekly!CU$9,Data!$2:$2,0)-1,1,COUNTIF(Data!$2:$2,Weekly!CU$9)))</f>
        <v>1759</v>
      </c>
      <c r="CW125" s="8">
        <f ca="1">_xlfn.QUARTILE.INC($CJ125:$CT125,1)</f>
        <v>4396</v>
      </c>
      <c r="CX125" s="8">
        <f ca="1">_xlfn.QUARTILE.INC($CJ125:$CT125,3)</f>
        <v>4661</v>
      </c>
      <c r="CY125" s="8">
        <f t="shared" ref="CY125:CY126" ca="1" si="817">CX125-CW125</f>
        <v>265</v>
      </c>
      <c r="CZ125" s="8">
        <f t="shared" ref="CZ125:CZ126" ca="1" si="818">CX125+(0.75*CY125)</f>
        <v>4859.75</v>
      </c>
      <c r="DA125" s="8">
        <f t="shared" ref="DA125:DA132" ca="1" si="819">CW125-(0.75*CY125)</f>
        <v>4197.25</v>
      </c>
      <c r="DB125" s="43"/>
      <c r="DC125" s="9">
        <f ca="1">_xlfn.STDEV.P(CJ125:CU125)</f>
        <v>798.27621142197529</v>
      </c>
      <c r="DD125" s="9">
        <f ca="1">AVERAGE(CP125:CS125)</f>
        <v>4438.75</v>
      </c>
    </row>
    <row r="126" spans="4:108" x14ac:dyDescent="0.35">
      <c r="D126" s="59" t="s">
        <v>689</v>
      </c>
      <c r="E126" s="53"/>
      <c r="F126" s="55">
        <f t="shared" ca="1" si="759"/>
        <v>0.68715518460885561</v>
      </c>
      <c r="G126" s="55">
        <f t="shared" ca="1" si="760"/>
        <v>0.68549215197300861</v>
      </c>
      <c r="H126" s="55">
        <f t="shared" ref="H126" ca="1" si="820">IFERROR(((F126-G126)/G126),0)</f>
        <v>2.4260418314934655E-3</v>
      </c>
      <c r="I126" s="55">
        <f t="shared" ref="I126" ca="1" si="821">BD126</f>
        <v>0.69352226720647769</v>
      </c>
      <c r="J126" s="55">
        <f t="shared" ref="J126" ca="1" si="822">IFERROR(((F126-I126)/I126),0)</f>
        <v>-9.1807904355671668E-3</v>
      </c>
      <c r="K126" s="48">
        <f t="shared" ca="1" si="761"/>
        <v>8.8208710499942129E-3</v>
      </c>
      <c r="L126" s="56"/>
      <c r="M126" s="53"/>
      <c r="N126" s="55">
        <f t="shared" ca="1" si="762"/>
        <v>0.69024493243243246</v>
      </c>
      <c r="O126" s="55">
        <f t="shared" ca="1" si="763"/>
        <v>0.69635715057831582</v>
      </c>
      <c r="P126" s="55">
        <f t="shared" ref="P126" ca="1" si="823">IFERROR(((N126-O126)/O126),0)</f>
        <v>-8.7774185140588323E-3</v>
      </c>
      <c r="Q126" s="55">
        <f t="shared" ref="Q126" ca="1" si="824">CD126</f>
        <v>0.70004100041000406</v>
      </c>
      <c r="R126" s="48">
        <f t="shared" ref="R126" ca="1" si="825">IFERROR(((N126-Q126)/Q126),0)</f>
        <v>-1.3993563193918901E-2</v>
      </c>
      <c r="S126" s="48">
        <f t="shared" ca="1" si="764"/>
        <v>8.9996353309119946E-3</v>
      </c>
      <c r="T126" s="56"/>
      <c r="U126" s="53"/>
      <c r="V126" s="55">
        <f t="shared" ca="1" si="765"/>
        <v>0.68088298328332619</v>
      </c>
      <c r="W126" s="55">
        <f t="shared" ca="1" si="766"/>
        <v>0.66255989048596853</v>
      </c>
      <c r="X126" s="55">
        <f t="shared" ref="X126" ca="1" si="826">IFERROR(((V126-W126)/W126),0)</f>
        <v>2.7654998529896228E-2</v>
      </c>
      <c r="Y126" s="55">
        <f t="shared" ref="Y126" ca="1" si="827">DD126</f>
        <v>0.68009011546043363</v>
      </c>
      <c r="Z126" s="48">
        <f t="shared" ref="Z126" ca="1" si="828">IFERROR(((V126-Y126)/Y126),0)</f>
        <v>1.1658275938267034E-3</v>
      </c>
      <c r="AA126" s="48">
        <f t="shared" ca="1" si="767"/>
        <v>1.1639016662256276E-2</v>
      </c>
      <c r="AB126" s="56"/>
      <c r="AC126" s="46" t="s">
        <v>690</v>
      </c>
      <c r="AI126" s="7" t="s">
        <v>106</v>
      </c>
      <c r="AJ126" s="145">
        <f ca="1">(SUM(OFFSET(Data!$A$1,MATCH(($AI126),Data!$C:$C,0)-1,MATCH(Weekly!AJ$9,Data!$2:$2,0)-1,2,COUNTIF(Data!$2:$2,Weekly!AJ$9))))/AJ$125</f>
        <v>0.6953501169349291</v>
      </c>
      <c r="AK126" s="145">
        <f ca="1">(SUM(OFFSET(Data!$A$1,MATCH(($AI126),Data!$C:$C,0)-1,MATCH(Weekly!AK$9,Data!$2:$2,0)-1,2,COUNTIF(Data!$2:$2,Weekly!AK$9))))/AK$125</f>
        <v>0.69036962171527583</v>
      </c>
      <c r="AL126" s="145">
        <f ca="1">(SUM(OFFSET(Data!$A$1,MATCH(($AI126),Data!$C:$C,0)-1,MATCH(Weekly!AL$9,Data!$2:$2,0)-1,2,COUNTIF(Data!$2:$2,Weekly!AL$9))))/AL$125</f>
        <v>0.66771788990825687</v>
      </c>
      <c r="AM126" s="145">
        <f ca="1">(SUM(OFFSET(Data!$A$1,MATCH(($AI126),Data!$C:$C,0)-1,MATCH(Weekly!AM$9,Data!$2:$2,0)-1,2,COUNTIF(Data!$2:$2,Weekly!AM$9))))/AM$125</f>
        <v>0.68784283709656846</v>
      </c>
      <c r="AN126" s="145">
        <f ca="1">(SUM(OFFSET(Data!$A$1,MATCH(($AI126),Data!$C:$C,0)-1,MATCH(Weekly!AN$9,Data!$2:$2,0)-1,2,COUNTIF(Data!$2:$2,Weekly!AN$9))))/AN$125</f>
        <v>0.67516112304615161</v>
      </c>
      <c r="AO126" s="145">
        <f ca="1">(SUM(OFFSET(Data!$A$1,MATCH(($AI126),Data!$C:$C,0)-1,MATCH(Weekly!AO$9,Data!$2:$2,0)-1,2,COUNTIF(Data!$2:$2,Weekly!AO$9))))/AO$125</f>
        <v>0.69186390532544384</v>
      </c>
      <c r="AP126" s="145">
        <f ca="1">(SUM(OFFSET(Data!$A$1,MATCH(($AI126),Data!$C:$C,0)-1,MATCH(Weekly!AP$9,Data!$2:$2,0)-1,2,COUNTIF(Data!$2:$2,Weekly!AP$9))))/AP$125</f>
        <v>0.695066915655151</v>
      </c>
      <c r="AQ126" s="145">
        <f ca="1">(SUM(OFFSET(Data!$A$1,MATCH(($AI126),Data!$C:$C,0)-1,MATCH(Weekly!AQ$9,Data!$2:$2,0)-1,2,COUNTIF(Data!$2:$2,Weekly!AQ$9))))/AQ$125</f>
        <v>0.70254317569044666</v>
      </c>
      <c r="AR126" s="145">
        <f ca="1">(SUM(OFFSET(Data!$A$1,MATCH(($AI126),Data!$C:$C,0)-1,MATCH(Weekly!AR$9,Data!$2:$2,0)-1,2,COUNTIF(Data!$2:$2,Weekly!AR$9))))/AR$125</f>
        <v>0.69110466350576749</v>
      </c>
      <c r="AS126" s="145">
        <f ca="1">(SUM(OFFSET(Data!$A$1,MATCH(($AI126),Data!$C:$C,0)-1,MATCH(Weekly!AS$9,Data!$2:$2,0)-1,2,COUNTIF(Data!$2:$2,Weekly!AS$9))))/AS$125</f>
        <v>0.68549215197300861</v>
      </c>
      <c r="AT126" s="145">
        <f ca="1">(SUM(OFFSET(Data!$A$1,MATCH(($AI126),Data!$C:$C,0)-1,MATCH(Weekly!AT$9,Data!$2:$2,0)-1,2,COUNTIF(Data!$2:$2,Weekly!AT$9))))/AT$125</f>
        <v>0.68715518460885561</v>
      </c>
      <c r="AU126" s="145">
        <f ca="1">(SUM(OFFSET(Data!$A$1,MATCH(($AI126),Data!$C:$C,0)-1,MATCH(Weekly!AU$9,Data!$2:$2,0)-1,2,COUNTIF(Data!$2:$2,Weekly!AU$9))))/AU$125</f>
        <v>0.68580114449213159</v>
      </c>
      <c r="AV126" s="14"/>
      <c r="AW126" s="12">
        <f t="shared" ref="AW126" ca="1" si="829">_xlfn.QUARTILE.INC($AJ126:$AT126,1)</f>
        <v>0.68632366829093217</v>
      </c>
      <c r="AX126" s="12">
        <f t="shared" ref="AX126" ca="1" si="830">_xlfn.QUARTILE.INC($AJ126:$AT126,3)</f>
        <v>0.69346541049029742</v>
      </c>
      <c r="AY126" s="12">
        <f t="shared" ca="1" si="812"/>
        <v>7.141742199365253E-3</v>
      </c>
      <c r="AZ126" s="12">
        <f t="shared" ca="1" si="813"/>
        <v>0.69882171713982133</v>
      </c>
      <c r="BA126" s="12">
        <f t="shared" ca="1" si="814"/>
        <v>0.68096736164140825</v>
      </c>
      <c r="BB126" s="14"/>
      <c r="BC126" s="12">
        <f t="shared" ref="BC126" ca="1" si="831">_xlfn.STDEV.P(AJ126:AU126)</f>
        <v>8.8208710499942129E-3</v>
      </c>
      <c r="BD126" s="12">
        <f ca="1">SUMPRODUCT(AP126:AS126,AP$125:AS$125)/SUM(AP$125:AS$125)</f>
        <v>0.69352226720647769</v>
      </c>
      <c r="BE126" s="104"/>
      <c r="BF126" s="104"/>
      <c r="BG126" s="1"/>
      <c r="BH126" s="7" t="s">
        <v>106</v>
      </c>
      <c r="BI126" s="7" t="s">
        <v>3</v>
      </c>
      <c r="BJ126" s="145">
        <f ca="1">(SUM(OFFSET(Data!$A$1,MATCH(($BH126&amp;$BI126),Data!$B:$B,0)-1,MATCH(Weekly!BJ$9,Data!$2:$2,0)-1,1,COUNTIF(Data!$2:$2,Weekly!BJ$9))))/BJ$125</f>
        <v>0.70179896330927938</v>
      </c>
      <c r="BK126" s="145">
        <f ca="1">(SUM(OFFSET(Data!$A$1,MATCH(($BH126&amp;$BI126),Data!$B:$B,0)-1,MATCH(Weekly!BK$9,Data!$2:$2,0)-1,1,COUNTIF(Data!$2:$2,Weekly!BK$9))))/BK$125</f>
        <v>0.6937413957428783</v>
      </c>
      <c r="BL126" s="145">
        <f ca="1">(SUM(OFFSET(Data!$A$1,MATCH(($BH126&amp;$BI126),Data!$B:$B,0)-1,MATCH(Weekly!BL$9,Data!$2:$2,0)-1,1,COUNTIF(Data!$2:$2,Weekly!BL$9))))/BL$125</f>
        <v>0.67555040556199308</v>
      </c>
      <c r="BM126" s="145">
        <f ca="1">(SUM(OFFSET(Data!$A$1,MATCH(($BH126&amp;$BI126),Data!$B:$B,0)-1,MATCH(Weekly!BM$9,Data!$2:$2,0)-1,1,COUNTIF(Data!$2:$2,Weekly!BM$9))))/BM$125</f>
        <v>0.69332577046700694</v>
      </c>
      <c r="BN126" s="145">
        <f ca="1">(SUM(OFFSET(Data!$A$1,MATCH(($BH126&amp;$BI126),Data!$B:$B,0)-1,MATCH(Weekly!BN$9,Data!$2:$2,0)-1,1,COUNTIF(Data!$2:$2,Weekly!BN$9))))/BN$125</f>
        <v>0.6824219614788577</v>
      </c>
      <c r="BO126" s="145">
        <f ca="1">(SUM(OFFSET(Data!$A$1,MATCH(($BH126&amp;$BI126),Data!$B:$B,0)-1,MATCH(Weekly!BO$9,Data!$2:$2,0)-1,1,COUNTIF(Data!$2:$2,Weekly!BO$9))))/BO$125</f>
        <v>0.70291031050524722</v>
      </c>
      <c r="BP126" s="145">
        <f ca="1">(SUM(OFFSET(Data!$A$1,MATCH(($BH126&amp;$BI126),Data!$B:$B,0)-1,MATCH(Weekly!BP$9,Data!$2:$2,0)-1,1,COUNTIF(Data!$2:$2,Weekly!BP$9))))/BP$125</f>
        <v>0.69670710571923744</v>
      </c>
      <c r="BQ126" s="145">
        <f ca="1">(SUM(OFFSET(Data!$A$1,MATCH(($BH126&amp;$BI126),Data!$B:$B,0)-1,MATCH(Weekly!BQ$9,Data!$2:$2,0)-1,1,COUNTIF(Data!$2:$2,Weekly!BQ$9))))/BQ$125</f>
        <v>0.71066927422859627</v>
      </c>
      <c r="BR126" s="145">
        <f ca="1">(SUM(OFFSET(Data!$A$1,MATCH(($BH126&amp;$BI126),Data!$B:$B,0)-1,MATCH(Weekly!BR$9,Data!$2:$2,0)-1,1,COUNTIF(Data!$2:$2,Weekly!BR$9))))/BR$125</f>
        <v>0.69635883905013196</v>
      </c>
      <c r="BS126" s="145">
        <f ca="1">(SUM(OFFSET(Data!$A$1,MATCH(($BH126&amp;$BI126),Data!$B:$B,0)-1,MATCH(Weekly!BS$9,Data!$2:$2,0)-1,1,COUNTIF(Data!$2:$2,Weekly!BS$9))))/BS$125</f>
        <v>0.69635715057831582</v>
      </c>
      <c r="BT126" s="145">
        <f ca="1">(SUM(OFFSET(Data!$A$1,MATCH(($BH126&amp;$BI126),Data!$B:$B,0)-1,MATCH(Weekly!BT$9,Data!$2:$2,0)-1,1,COUNTIF(Data!$2:$2,Weekly!BT$9))))/BT$125</f>
        <v>0.69024493243243246</v>
      </c>
      <c r="BU126" s="145">
        <f ca="1">(SUM(OFFSET(Data!$A$1,MATCH(($BH126&amp;$BI126),Data!$B:$B,0)-1,MATCH(Weekly!BU$9,Data!$2:$2,0)-1,1,COUNTIF(Data!$2:$2,Weekly!BU$9))))/BU$125</f>
        <v>0.68719019045134355</v>
      </c>
      <c r="BV126" s="13"/>
      <c r="BW126" s="12">
        <f t="shared" ref="BW126" ca="1" si="832">_xlfn.QUARTILE.INC($BJ126:$BT126,1)</f>
        <v>0.69178535144971964</v>
      </c>
      <c r="BX126" s="12">
        <f t="shared" ref="BX126" ca="1" si="833">_xlfn.QUARTILE.INC($BJ126:$BT126,3)</f>
        <v>0.69925303451425846</v>
      </c>
      <c r="BY126" s="12">
        <f t="shared" ca="1" si="815"/>
        <v>7.4676830645388215E-3</v>
      </c>
      <c r="BZ126" s="12">
        <f t="shared" ca="1" si="816"/>
        <v>0.70485379681266258</v>
      </c>
      <c r="CA126" s="12">
        <f t="shared" ref="CA126" ca="1" si="834">BW126-(0.75*BY126)</f>
        <v>0.68618458915131553</v>
      </c>
      <c r="CB126" s="43"/>
      <c r="CC126" s="12">
        <f t="shared" ref="CC126" ca="1" si="835">_xlfn.STDEV.P(BJ126:BU126)</f>
        <v>8.9996353309119946E-3</v>
      </c>
      <c r="CD126" s="12">
        <f ca="1">SUMPRODUCT(BP126:BS126,BP$125:BS$125)/SUM(BP$125:BS$125)</f>
        <v>0.70004100041000406</v>
      </c>
      <c r="CE126" s="104"/>
      <c r="CF126" s="104"/>
      <c r="CG126" s="1"/>
      <c r="CH126" s="7" t="s">
        <v>106</v>
      </c>
      <c r="CI126" s="7" t="s">
        <v>4</v>
      </c>
      <c r="CJ126" s="145">
        <f ca="1">(SUM(OFFSET(Data!$A$1,MATCH(($CH126&amp;$CI126),Data!$B:$B,0)-1,MATCH(Weekly!CJ$9,Data!$2:$2,0)-1,1,COUNTIF(Data!$2:$2,Weekly!CJ$9))))/CJ$125</f>
        <v>0.68184720153224088</v>
      </c>
      <c r="CK126" s="145">
        <f ca="1">(SUM(OFFSET(Data!$A$1,MATCH(($CH126&amp;$CI126),Data!$B:$B,0)-1,MATCH(Weekly!CK$9,Data!$2:$2,0)-1,1,COUNTIF(Data!$2:$2,Weekly!CK$9))))/CK$125</f>
        <v>0.68314810614651844</v>
      </c>
      <c r="CL126" s="145">
        <f ca="1">(SUM(OFFSET(Data!$A$1,MATCH(($CH126&amp;$CI126),Data!$B:$B,0)-1,MATCH(Weekly!CL$9,Data!$2:$2,0)-1,1,COUNTIF(Data!$2:$2,Weekly!CL$9))))/CL$125</f>
        <v>0.65104283471630409</v>
      </c>
      <c r="CM126" s="145">
        <f ca="1">(SUM(OFFSET(Data!$A$1,MATCH(($CH126&amp;$CI126),Data!$B:$B,0)-1,MATCH(Weekly!CM$9,Data!$2:$2,0)-1,1,COUNTIF(Data!$2:$2,Weekly!CM$9))))/CM$125</f>
        <v>0.67647058823529416</v>
      </c>
      <c r="CN126" s="145">
        <f ca="1">(SUM(OFFSET(Data!$A$1,MATCH(($CH126&amp;$CI126),Data!$B:$B,0)-1,MATCH(Weekly!CN$9,Data!$2:$2,0)-1,1,COUNTIF(Data!$2:$2,Weekly!CN$9))))/CN$125</f>
        <v>0.66047032474804035</v>
      </c>
      <c r="CO126" s="145">
        <f ca="1">(SUM(OFFSET(Data!$A$1,MATCH(($CH126&amp;$CI126),Data!$B:$B,0)-1,MATCH(Weekly!CO$9,Data!$2:$2,0)-1,1,COUNTIF(Data!$2:$2,Weekly!CO$9))))/CO$125</f>
        <v>0.66799158288519989</v>
      </c>
      <c r="CP126" s="145">
        <f ca="1">(SUM(OFFSET(Data!$A$1,MATCH(($CH126&amp;$CI126),Data!$B:$B,0)-1,MATCH(Weekly!CP$9,Data!$2:$2,0)-1,1,COUNTIF(Data!$2:$2,Weekly!CP$9))))/CP$125</f>
        <v>0.69168453657374318</v>
      </c>
      <c r="CQ126" s="145">
        <f ca="1">(SUM(OFFSET(Data!$A$1,MATCH(($CH126&amp;$CI126),Data!$B:$B,0)-1,MATCH(Weekly!CQ$9,Data!$2:$2,0)-1,1,COUNTIF(Data!$2:$2,Weekly!CQ$9))))/CQ$125</f>
        <v>0.68599247621155124</v>
      </c>
      <c r="CR126" s="145">
        <f ca="1">(SUM(OFFSET(Data!$A$1,MATCH(($CH126&amp;$CI126),Data!$B:$B,0)-1,MATCH(Weekly!CR$9,Data!$2:$2,0)-1,1,COUNTIF(Data!$2:$2,Weekly!CR$9))))/CR$125</f>
        <v>0.68041237113402064</v>
      </c>
      <c r="CS126" s="145">
        <f ca="1">(SUM(OFFSET(Data!$A$1,MATCH(($CH126&amp;$CI126),Data!$B:$B,0)-1,MATCH(Weekly!CS$9,Data!$2:$2,0)-1,1,COUNTIF(Data!$2:$2,Weekly!CS$9))))/CS$125</f>
        <v>0.66255989048596853</v>
      </c>
      <c r="CT126" s="145">
        <f ca="1">(SUM(OFFSET(Data!$A$1,MATCH(($CH126&amp;$CI126),Data!$B:$B,0)-1,MATCH(Weekly!CT$9,Data!$2:$2,0)-1,1,COUNTIF(Data!$2:$2,Weekly!CT$9))))/CT$125</f>
        <v>0.68088298328332619</v>
      </c>
      <c r="CU126" s="145">
        <f ca="1">(SUM(OFFSET(Data!$A$1,MATCH(($CH126&amp;$CI126),Data!$B:$B,0)-1,MATCH(Weekly!CU$9,Data!$2:$2,0)-1,1,COUNTIF(Data!$2:$2,Weekly!CU$9))))/CU$125</f>
        <v>0.68277430358158042</v>
      </c>
      <c r="CW126" s="12">
        <f t="shared" ref="CW126" ca="1" si="836">_xlfn.QUARTILE.INC($CJ126:$CT126,1)</f>
        <v>0.66527573668558415</v>
      </c>
      <c r="CX126" s="12">
        <f t="shared" ref="CX126" ca="1" si="837">_xlfn.QUARTILE.INC($CJ126:$CT126,3)</f>
        <v>0.68249765383937966</v>
      </c>
      <c r="CY126" s="12">
        <f t="shared" ca="1" si="817"/>
        <v>1.7221917153795507E-2</v>
      </c>
      <c r="CZ126" s="12">
        <f t="shared" ca="1" si="818"/>
        <v>0.69541409170472623</v>
      </c>
      <c r="DA126" s="12">
        <f t="shared" ca="1" si="819"/>
        <v>0.65235929882023758</v>
      </c>
      <c r="DB126" s="43"/>
      <c r="DC126" s="12">
        <f t="shared" ref="DC126" ca="1" si="838">_xlfn.STDEV.P(CJ126:CU126)</f>
        <v>1.1639016662256276E-2</v>
      </c>
      <c r="DD126" s="12">
        <f ca="1">SUMPRODUCT(CP126:CS126,CP$125:CS$125)/SUM(CP$125:CS$125)</f>
        <v>0.68009011546043363</v>
      </c>
    </row>
    <row r="127" spans="4:108" hidden="1" x14ac:dyDescent="0.35">
      <c r="D127" s="113" t="s">
        <v>693</v>
      </c>
      <c r="E127" s="53"/>
      <c r="F127" s="54">
        <f t="shared" ca="1" si="759"/>
        <v>12534</v>
      </c>
      <c r="G127" s="54">
        <f t="shared" ca="1" si="760"/>
        <v>12146</v>
      </c>
      <c r="H127" s="55">
        <f ca="1">IFERROR(((F127-G127)/G127),0)</f>
        <v>3.1944673143421705E-2</v>
      </c>
      <c r="I127" s="54">
        <f ca="1">BD127</f>
        <v>12083</v>
      </c>
      <c r="J127" s="55">
        <f ca="1">IFERROR(((F127-I127)/I127),0)</f>
        <v>3.7325167590830093E-2</v>
      </c>
      <c r="K127" s="54">
        <f t="shared" ca="1" si="761"/>
        <v>2134.2627858089286</v>
      </c>
      <c r="L127" s="56"/>
      <c r="M127" s="53"/>
      <c r="N127" s="54">
        <f t="shared" ca="1" si="762"/>
        <v>8499</v>
      </c>
      <c r="O127" s="54">
        <f t="shared" ca="1" si="763"/>
        <v>8345</v>
      </c>
      <c r="P127" s="55">
        <f ca="1">IFERROR(((N127-O127)/O127),0)</f>
        <v>1.8454164170161772E-2</v>
      </c>
      <c r="Q127" s="54">
        <f ca="1">CD127</f>
        <v>8240.5</v>
      </c>
      <c r="R127" s="55">
        <f ca="1">IFERROR(((N127-Q127)/Q127),0)</f>
        <v>3.136945573690917E-2</v>
      </c>
      <c r="S127" s="54">
        <f t="shared" ca="1" si="764"/>
        <v>1440.2338062504527</v>
      </c>
      <c r="T127" s="56"/>
      <c r="U127" s="53"/>
      <c r="V127" s="54">
        <f t="shared" ca="1" si="765"/>
        <v>4035</v>
      </c>
      <c r="W127" s="54">
        <f t="shared" ca="1" si="766"/>
        <v>3801</v>
      </c>
      <c r="X127" s="55">
        <f ca="1">IFERROR(((V127-W127)/W127),0)</f>
        <v>6.1562746645619573E-2</v>
      </c>
      <c r="Y127" s="54">
        <f ca="1">DD127</f>
        <v>3842.5</v>
      </c>
      <c r="Z127" s="55">
        <f ca="1">IFERROR(((V127-Y127)/Y127),0)</f>
        <v>5.0097592713077427E-2</v>
      </c>
      <c r="AA127" s="54">
        <f t="shared" ca="1" si="767"/>
        <v>698.38126327163798</v>
      </c>
      <c r="AB127" s="56"/>
      <c r="AC127" s="46" t="s">
        <v>694</v>
      </c>
      <c r="AI127" s="7" t="s">
        <v>107</v>
      </c>
      <c r="AJ127" s="141">
        <f ca="1">SUM(OFFSET(Data!$A$1,MATCH(($AI127),Data!$C:$C,0)-1,MATCH(Weekly!AJ$9,Data!$2:$2,0)-1,2,COUNTIF(Data!$2:$2,Weekly!AJ$9)))</f>
        <v>12876</v>
      </c>
      <c r="AK127" s="141">
        <f ca="1">SUM(OFFSET(Data!$A$1,MATCH(($AI127),Data!$C:$C,0)-1,MATCH(Weekly!AK$9,Data!$2:$2,0)-1,2,COUNTIF(Data!$2:$2,Weekly!AK$9)))</f>
        <v>12262</v>
      </c>
      <c r="AL127" s="141">
        <f ca="1">SUM(OFFSET(Data!$A$1,MATCH(($AI127),Data!$C:$C,0)-1,MATCH(Weekly!AL$9,Data!$2:$2,0)-1,2,COUNTIF(Data!$2:$2,Weekly!AL$9)))</f>
        <v>12326</v>
      </c>
      <c r="AM127" s="141">
        <f ca="1">SUM(OFFSET(Data!$A$1,MATCH(($AI127),Data!$C:$C,0)-1,MATCH(Weekly!AM$9,Data!$2:$2,0)-1,2,COUNTIF(Data!$2:$2,Weekly!AM$9)))</f>
        <v>13907</v>
      </c>
      <c r="AN127" s="141">
        <f ca="1">SUM(OFFSET(Data!$A$1,MATCH(($AI127),Data!$C:$C,0)-1,MATCH(Weekly!AN$9,Data!$2:$2,0)-1,2,COUNTIF(Data!$2:$2,Weekly!AN$9)))</f>
        <v>11982</v>
      </c>
      <c r="AO127" s="141">
        <f ca="1">SUM(OFFSET(Data!$A$1,MATCH(($AI127),Data!$C:$C,0)-1,MATCH(Weekly!AO$9,Data!$2:$2,0)-1,2,COUNTIF(Data!$2:$2,Weekly!AO$9)))</f>
        <v>12031</v>
      </c>
      <c r="AP127" s="141">
        <f ca="1">SUM(OFFSET(Data!$A$1,MATCH(($AI127),Data!$C:$C,0)-1,MATCH(Weekly!AP$9,Data!$2:$2,0)-1,2,COUNTIF(Data!$2:$2,Weekly!AP$9)))</f>
        <v>11478</v>
      </c>
      <c r="AQ127" s="141">
        <f ca="1">SUM(OFFSET(Data!$A$1,MATCH(($AI127),Data!$C:$C,0)-1,MATCH(Weekly!AQ$9,Data!$2:$2,0)-1,2,COUNTIF(Data!$2:$2,Weekly!AQ$9)))</f>
        <v>12173</v>
      </c>
      <c r="AR127" s="141">
        <f ca="1">SUM(OFFSET(Data!$A$1,MATCH(($AI127),Data!$C:$C,0)-1,MATCH(Weekly!AR$9,Data!$2:$2,0)-1,2,COUNTIF(Data!$2:$2,Weekly!AR$9)))</f>
        <v>12535</v>
      </c>
      <c r="AS127" s="141">
        <f ca="1">SUM(OFFSET(Data!$A$1,MATCH(($AI127),Data!$C:$C,0)-1,MATCH(Weekly!AS$9,Data!$2:$2,0)-1,2,COUNTIF(Data!$2:$2,Weekly!AS$9)))</f>
        <v>12146</v>
      </c>
      <c r="AT127" s="141">
        <f ca="1">SUM(OFFSET(Data!$A$1,MATCH(($AI127),Data!$C:$C,0)-1,MATCH(Weekly!AT$9,Data!$2:$2,0)-1,2,COUNTIF(Data!$2:$2,Weekly!AT$9)))</f>
        <v>12534</v>
      </c>
      <c r="AU127" s="141">
        <f ca="1">SUM(OFFSET(Data!$A$1,MATCH(($AI127),Data!$C:$C,0)-1,MATCH(Weekly!AU$9,Data!$2:$2,0)-1,2,COUNTIF(Data!$2:$2,Weekly!AU$9)))</f>
        <v>4940</v>
      </c>
      <c r="AV127" s="14"/>
      <c r="AW127" s="8">
        <f ca="1">_xlfn.QUARTILE.INC($AJ127:$AT127,1)</f>
        <v>12088.5</v>
      </c>
      <c r="AX127" s="8">
        <f ca="1">_xlfn.QUARTILE.INC($AJ127:$AT127,3)</f>
        <v>12534.5</v>
      </c>
      <c r="AY127" s="8">
        <f t="shared" ref="AY127:AY128" ca="1" si="839">AX127-AW127</f>
        <v>446</v>
      </c>
      <c r="AZ127" s="8">
        <f t="shared" ref="AZ127:AZ128" ca="1" si="840">AX127+(0.75*AY127)</f>
        <v>12869</v>
      </c>
      <c r="BA127" s="8">
        <f t="shared" ref="BA127:BA128" ca="1" si="841">AW127-(0.75*AY127)</f>
        <v>11754</v>
      </c>
      <c r="BB127" s="14"/>
      <c r="BC127" s="9">
        <f ca="1">_xlfn.STDEV.P(AJ127:AU127)</f>
        <v>2134.2627858089286</v>
      </c>
      <c r="BD127" s="9">
        <f ca="1">AVERAGE(AP127:AS127)</f>
        <v>12083</v>
      </c>
      <c r="BE127" s="104"/>
      <c r="BF127" s="104"/>
      <c r="BG127" s="1"/>
      <c r="BH127" s="7" t="s">
        <v>107</v>
      </c>
      <c r="BI127" s="7" t="s">
        <v>3</v>
      </c>
      <c r="BJ127" s="141">
        <f ca="1">SUM(OFFSET(Data!$A$1,MATCH(($BH127&amp;$BI127),Data!$B:$B,0)-1,MATCH(Weekly!BJ$9,Data!$2:$2,0)-1,1,COUNTIF(Data!$2:$2,Weekly!BJ$9)))</f>
        <v>8788</v>
      </c>
      <c r="BK127" s="141">
        <f ca="1">SUM(OFFSET(Data!$A$1,MATCH(($BH127&amp;$BI127),Data!$B:$B,0)-1,MATCH(Weekly!BK$9,Data!$2:$2,0)-1,1,COUNTIF(Data!$2:$2,Weekly!BK$9)))</f>
        <v>8456</v>
      </c>
      <c r="BL127" s="141">
        <f ca="1">SUM(OFFSET(Data!$A$1,MATCH(($BH127&amp;$BI127),Data!$B:$B,0)-1,MATCH(Weekly!BL$9,Data!$2:$2,0)-1,1,COUNTIF(Data!$2:$2,Weekly!BL$9)))</f>
        <v>8464</v>
      </c>
      <c r="BM127" s="141">
        <f ca="1">SUM(OFFSET(Data!$A$1,MATCH(($BH127&amp;$BI127),Data!$B:$B,0)-1,MATCH(Weekly!BM$9,Data!$2:$2,0)-1,1,COUNTIF(Data!$2:$2,Weekly!BM$9)))</f>
        <v>9446</v>
      </c>
      <c r="BN127" s="141">
        <f ca="1">SUM(OFFSET(Data!$A$1,MATCH(($BH127&amp;$BI127),Data!$B:$B,0)-1,MATCH(Weekly!BN$9,Data!$2:$2,0)-1,1,COUNTIF(Data!$2:$2,Weekly!BN$9)))</f>
        <v>8102</v>
      </c>
      <c r="BO127" s="141">
        <f ca="1">SUM(OFFSET(Data!$A$1,MATCH(($BH127&amp;$BI127),Data!$B:$B,0)-1,MATCH(Weekly!BO$9,Data!$2:$2,0)-1,1,COUNTIF(Data!$2:$2,Weekly!BO$9)))</f>
        <v>8364</v>
      </c>
      <c r="BP127" s="141">
        <f ca="1">SUM(OFFSET(Data!$A$1,MATCH(($BH127&amp;$BI127),Data!$B:$B,0)-1,MATCH(Weekly!BP$9,Data!$2:$2,0)-1,1,COUNTIF(Data!$2:$2,Weekly!BP$9)))</f>
        <v>7816</v>
      </c>
      <c r="BQ127" s="141">
        <f ca="1">SUM(OFFSET(Data!$A$1,MATCH(($BH127&amp;$BI127),Data!$B:$B,0)-1,MATCH(Weekly!BQ$9,Data!$2:$2,0)-1,1,COUNTIF(Data!$2:$2,Weekly!BQ$9)))</f>
        <v>8305</v>
      </c>
      <c r="BR127" s="141">
        <f ca="1">SUM(OFFSET(Data!$A$1,MATCH(($BH127&amp;$BI127),Data!$B:$B,0)-1,MATCH(Weekly!BR$9,Data!$2:$2,0)-1,1,COUNTIF(Data!$2:$2,Weekly!BR$9)))</f>
        <v>8496</v>
      </c>
      <c r="BS127" s="141">
        <f ca="1">SUM(OFFSET(Data!$A$1,MATCH(($BH127&amp;$BI127),Data!$B:$B,0)-1,MATCH(Weekly!BS$9,Data!$2:$2,0)-1,1,COUNTIF(Data!$2:$2,Weekly!BS$9)))</f>
        <v>8345</v>
      </c>
      <c r="BT127" s="141">
        <f ca="1">SUM(OFFSET(Data!$A$1,MATCH(($BH127&amp;$BI127),Data!$B:$B,0)-1,MATCH(Weekly!BT$9,Data!$2:$2,0)-1,1,COUNTIF(Data!$2:$2,Weekly!BT$9)))</f>
        <v>8499</v>
      </c>
      <c r="BU127" s="141">
        <f ca="1">SUM(OFFSET(Data!$A$1,MATCH(($BH127&amp;$BI127),Data!$B:$B,0)-1,MATCH(Weekly!BU$9,Data!$2:$2,0)-1,1,COUNTIF(Data!$2:$2,Weekly!BU$9)))</f>
        <v>3429</v>
      </c>
      <c r="BV127" s="13"/>
      <c r="BW127" s="8">
        <f ca="1">_xlfn.QUARTILE.INC($BJ127:$BT127,1)</f>
        <v>8325</v>
      </c>
      <c r="BX127" s="8">
        <f ca="1">_xlfn.QUARTILE.INC($BJ127:$BT127,3)</f>
        <v>8497.5</v>
      </c>
      <c r="BY127" s="8">
        <f t="shared" ref="BY127:BY128" ca="1" si="842">BX127-BW127</f>
        <v>172.5</v>
      </c>
      <c r="BZ127" s="8">
        <f t="shared" ref="BZ127:BZ128" ca="1" si="843">BX127+(0.75*BY127)</f>
        <v>8626.875</v>
      </c>
      <c r="CA127" s="8">
        <f ca="1">BW127-(0.75*BY127)</f>
        <v>8195.625</v>
      </c>
      <c r="CB127" s="43"/>
      <c r="CC127" s="9">
        <f ca="1">_xlfn.STDEV.P(BJ127:BU127)</f>
        <v>1440.2338062504527</v>
      </c>
      <c r="CD127" s="9">
        <f ca="1">AVERAGE(BP127:BS127)</f>
        <v>8240.5</v>
      </c>
      <c r="CE127" s="104"/>
      <c r="CF127" s="104"/>
      <c r="CG127" s="1"/>
      <c r="CH127" s="7" t="s">
        <v>107</v>
      </c>
      <c r="CI127" s="7" t="s">
        <v>4</v>
      </c>
      <c r="CJ127" s="141">
        <f ca="1">SUM(OFFSET(Data!$A$1,MATCH(($CH127&amp;$CI127),Data!$B:$B,0)-1,MATCH(Weekly!CJ$9,Data!$2:$2,0)-1,1,COUNTIF(Data!$2:$2,Weekly!CJ$9)))</f>
        <v>4088</v>
      </c>
      <c r="CK127" s="141">
        <f ca="1">SUM(OFFSET(Data!$A$1,MATCH(($CH127&amp;$CI127),Data!$B:$B,0)-1,MATCH(Weekly!CK$9,Data!$2:$2,0)-1,1,COUNTIF(Data!$2:$2,Weekly!CK$9)))</f>
        <v>3806</v>
      </c>
      <c r="CL127" s="141">
        <f ca="1">SUM(OFFSET(Data!$A$1,MATCH(($CH127&amp;$CI127),Data!$B:$B,0)-1,MATCH(Weekly!CL$9,Data!$2:$2,0)-1,1,COUNTIF(Data!$2:$2,Weekly!CL$9)))</f>
        <v>3862</v>
      </c>
      <c r="CM127" s="141">
        <f ca="1">SUM(OFFSET(Data!$A$1,MATCH(($CH127&amp;$CI127),Data!$B:$B,0)-1,MATCH(Weekly!CM$9,Data!$2:$2,0)-1,1,COUNTIF(Data!$2:$2,Weekly!CM$9)))</f>
        <v>4461</v>
      </c>
      <c r="CN127" s="141">
        <f ca="1">SUM(OFFSET(Data!$A$1,MATCH(($CH127&amp;$CI127),Data!$B:$B,0)-1,MATCH(Weekly!CN$9,Data!$2:$2,0)-1,1,COUNTIF(Data!$2:$2,Weekly!CN$9)))</f>
        <v>3880</v>
      </c>
      <c r="CO127" s="141">
        <f ca="1">SUM(OFFSET(Data!$A$1,MATCH(($CH127&amp;$CI127),Data!$B:$B,0)-1,MATCH(Weekly!CO$9,Data!$2:$2,0)-1,1,COUNTIF(Data!$2:$2,Weekly!CO$9)))</f>
        <v>3667</v>
      </c>
      <c r="CP127" s="141">
        <f ca="1">SUM(OFFSET(Data!$A$1,MATCH(($CH127&amp;$CI127),Data!$B:$B,0)-1,MATCH(Weekly!CP$9,Data!$2:$2,0)-1,1,COUNTIF(Data!$2:$2,Weekly!CP$9)))</f>
        <v>3662</v>
      </c>
      <c r="CQ127" s="141">
        <f ca="1">SUM(OFFSET(Data!$A$1,MATCH(($CH127&amp;$CI127),Data!$B:$B,0)-1,MATCH(Weekly!CQ$9,Data!$2:$2,0)-1,1,COUNTIF(Data!$2:$2,Weekly!CQ$9)))</f>
        <v>3868</v>
      </c>
      <c r="CR127" s="141">
        <f ca="1">SUM(OFFSET(Data!$A$1,MATCH(($CH127&amp;$CI127),Data!$B:$B,0)-1,MATCH(Weekly!CR$9,Data!$2:$2,0)-1,1,COUNTIF(Data!$2:$2,Weekly!CR$9)))</f>
        <v>4039</v>
      </c>
      <c r="CS127" s="141">
        <f ca="1">SUM(OFFSET(Data!$A$1,MATCH(($CH127&amp;$CI127),Data!$B:$B,0)-1,MATCH(Weekly!CS$9,Data!$2:$2,0)-1,1,COUNTIF(Data!$2:$2,Weekly!CS$9)))</f>
        <v>3801</v>
      </c>
      <c r="CT127" s="141">
        <f ca="1">SUM(OFFSET(Data!$A$1,MATCH(($CH127&amp;$CI127),Data!$B:$B,0)-1,MATCH(Weekly!CT$9,Data!$2:$2,0)-1,1,COUNTIF(Data!$2:$2,Weekly!CT$9)))</f>
        <v>4035</v>
      </c>
      <c r="CU127" s="141">
        <f ca="1">SUM(OFFSET(Data!$A$1,MATCH(($CH127&amp;$CI127),Data!$B:$B,0)-1,MATCH(Weekly!CU$9,Data!$2:$2,0)-1,1,COUNTIF(Data!$2:$2,Weekly!CU$9)))</f>
        <v>1511</v>
      </c>
      <c r="CW127" s="8">
        <f ca="1">_xlfn.QUARTILE.INC($CJ127:$CT127,1)</f>
        <v>3803.5</v>
      </c>
      <c r="CX127" s="8">
        <f ca="1">_xlfn.QUARTILE.INC($CJ127:$CT127,3)</f>
        <v>4037</v>
      </c>
      <c r="CY127" s="8">
        <f t="shared" ref="CY127:CY128" ca="1" si="844">CX127-CW127</f>
        <v>233.5</v>
      </c>
      <c r="CZ127" s="8">
        <f t="shared" ref="CZ127:CZ128" ca="1" si="845">CX127+(0.75*CY127)</f>
        <v>4212.125</v>
      </c>
      <c r="DA127" s="8">
        <f t="shared" ca="1" si="819"/>
        <v>3628.375</v>
      </c>
      <c r="DB127" s="43"/>
      <c r="DC127" s="9">
        <f ca="1">_xlfn.STDEV.P(CJ127:CU127)</f>
        <v>698.38126327163798</v>
      </c>
      <c r="DD127" s="9">
        <f ca="1">AVERAGE(CP127:CS127)</f>
        <v>3842.5</v>
      </c>
    </row>
    <row r="128" spans="4:108" x14ac:dyDescent="0.35">
      <c r="D128" s="113" t="s">
        <v>697</v>
      </c>
      <c r="E128" s="53"/>
      <c r="F128" s="55">
        <f t="shared" ca="1" si="759"/>
        <v>0.75825753949258023</v>
      </c>
      <c r="G128" s="55">
        <f t="shared" ca="1" si="760"/>
        <v>0.76881277786925739</v>
      </c>
      <c r="H128" s="55">
        <f t="shared" ref="H128" ca="1" si="846">IFERROR(((F128-G128)/G128),0)</f>
        <v>-1.3729270220938181E-2</v>
      </c>
      <c r="I128" s="55">
        <f t="shared" ref="I128" ca="1" si="847">BD128</f>
        <v>0.76982123644790201</v>
      </c>
      <c r="J128" s="55">
        <f t="shared" ref="J128" ca="1" si="848">IFERROR(((F128-I128)/I128),0)</f>
        <v>-1.5021275599876696E-2</v>
      </c>
      <c r="K128" s="48">
        <f t="shared" ca="1" si="761"/>
        <v>7.8797239509401321E-3</v>
      </c>
      <c r="L128" s="56"/>
      <c r="M128" s="53"/>
      <c r="N128" s="55">
        <f t="shared" ca="1" si="762"/>
        <v>0.7623249794093423</v>
      </c>
      <c r="O128" s="55">
        <f t="shared" ca="1" si="763"/>
        <v>0.77843019772318756</v>
      </c>
      <c r="P128" s="55">
        <f t="shared" ref="P128" ca="1" si="849">IFERROR(((N128-O128)/O128),0)</f>
        <v>-2.0689354499544132E-2</v>
      </c>
      <c r="Q128" s="55">
        <f t="shared" ref="Q128" ca="1" si="850">CD128</f>
        <v>0.77683392997997691</v>
      </c>
      <c r="R128" s="48">
        <f t="shared" ref="R128" ca="1" si="851">IFERROR(((N128-Q128)/Q128),0)</f>
        <v>-1.8677029942562613E-2</v>
      </c>
      <c r="S128" s="48">
        <f t="shared" ca="1" si="764"/>
        <v>8.2001647776966009E-3</v>
      </c>
      <c r="T128" s="56"/>
      <c r="U128" s="53"/>
      <c r="V128" s="55">
        <f t="shared" ca="1" si="765"/>
        <v>0.74969021065675345</v>
      </c>
      <c r="W128" s="55">
        <f t="shared" ca="1" si="766"/>
        <v>0.74769797421731121</v>
      </c>
      <c r="X128" s="55">
        <f t="shared" ref="X128" ca="1" si="852">IFERROR(((V128-W128)/W128),0)</f>
        <v>2.6644935630963963E-3</v>
      </c>
      <c r="Y128" s="55">
        <f t="shared" ref="Y128" ca="1" si="853">DD128</f>
        <v>0.75478204294079376</v>
      </c>
      <c r="Z128" s="48">
        <f t="shared" ref="Z128" ca="1" si="854">IFERROR(((V128-Y128)/Y128),0)</f>
        <v>-6.7460962163347609E-3</v>
      </c>
      <c r="AA128" s="48">
        <f t="shared" ca="1" si="767"/>
        <v>1.0254268744124296E-2</v>
      </c>
      <c r="AB128" s="56"/>
      <c r="AC128" s="46" t="s">
        <v>698</v>
      </c>
      <c r="AI128" s="7" t="s">
        <v>108</v>
      </c>
      <c r="AJ128" s="145">
        <f ca="1">(SUM(OFFSET(Data!$A$1,MATCH(($AI128),Data!$C:$C,0)-1,MATCH(Weekly!AJ$9,Data!$2:$2,0)-1,2,COUNTIF(Data!$2:$2,Weekly!AJ$9))))/AJ$127</f>
        <v>0.76801801801801806</v>
      </c>
      <c r="AK128" s="145">
        <f ca="1">(SUM(OFFSET(Data!$A$1,MATCH(($AI128),Data!$C:$C,0)-1,MATCH(Weekly!AK$9,Data!$2:$2,0)-1,2,COUNTIF(Data!$2:$2,Weekly!AK$9))))/AK$127</f>
        <v>0.77148915348230307</v>
      </c>
      <c r="AL128" s="145">
        <f ca="1">(SUM(OFFSET(Data!$A$1,MATCH(($AI128),Data!$C:$C,0)-1,MATCH(Weekly!AL$9,Data!$2:$2,0)-1,2,COUNTIF(Data!$2:$2,Weekly!AL$9))))/AL$127</f>
        <v>0.75085185786143116</v>
      </c>
      <c r="AM128" s="145">
        <f ca="1">(SUM(OFFSET(Data!$A$1,MATCH(($AI128),Data!$C:$C,0)-1,MATCH(Weekly!AM$9,Data!$2:$2,0)-1,2,COUNTIF(Data!$2:$2,Weekly!AM$9))))/AM$127</f>
        <v>0.75976127130222193</v>
      </c>
      <c r="AN128" s="145">
        <f ca="1">(SUM(OFFSET(Data!$A$1,MATCH(($AI128),Data!$C:$C,0)-1,MATCH(Weekly!AN$9,Data!$2:$2,0)-1,2,COUNTIF(Data!$2:$2,Weekly!AN$9))))/AN$127</f>
        <v>0.74987481221832752</v>
      </c>
      <c r="AO128" s="145">
        <f ca="1">(SUM(OFFSET(Data!$A$1,MATCH(($AI128),Data!$C:$C,0)-1,MATCH(Weekly!AO$9,Data!$2:$2,0)-1,2,COUNTIF(Data!$2:$2,Weekly!AO$9))))/AO$127</f>
        <v>0.7680990773834262</v>
      </c>
      <c r="AP128" s="145">
        <f ca="1">(SUM(OFFSET(Data!$A$1,MATCH(($AI128),Data!$C:$C,0)-1,MATCH(Weekly!AP$9,Data!$2:$2,0)-1,2,COUNTIF(Data!$2:$2,Weekly!AP$9))))/AP$127</f>
        <v>0.76755532322704301</v>
      </c>
      <c r="AQ128" s="145">
        <f ca="1">(SUM(OFFSET(Data!$A$1,MATCH(($AI128),Data!$C:$C,0)-1,MATCH(Weekly!AQ$9,Data!$2:$2,0)-1,2,COUNTIF(Data!$2:$2,Weekly!AQ$9))))/AQ$127</f>
        <v>0.77384375256715687</v>
      </c>
      <c r="AR128" s="145">
        <f ca="1">(SUM(OFFSET(Data!$A$1,MATCH(($AI128),Data!$C:$C,0)-1,MATCH(Weekly!AR$9,Data!$2:$2,0)-1,2,COUNTIF(Data!$2:$2,Weekly!AR$9))))/AR$127</f>
        <v>0.76896689270043872</v>
      </c>
      <c r="AS128" s="145">
        <f ca="1">(SUM(OFFSET(Data!$A$1,MATCH(($AI128),Data!$C:$C,0)-1,MATCH(Weekly!AS$9,Data!$2:$2,0)-1,2,COUNTIF(Data!$2:$2,Weekly!AS$9))))/AS$127</f>
        <v>0.76881277786925739</v>
      </c>
      <c r="AT128" s="145">
        <f ca="1">(SUM(OFFSET(Data!$A$1,MATCH(($AI128),Data!$C:$C,0)-1,MATCH(Weekly!AT$9,Data!$2:$2,0)-1,2,COUNTIF(Data!$2:$2,Weekly!AT$9))))/AT$127</f>
        <v>0.75825753949258023</v>
      </c>
      <c r="AU128" s="145">
        <f ca="1">(SUM(OFFSET(Data!$A$1,MATCH(($AI128),Data!$C:$C,0)-1,MATCH(Weekly!AU$9,Data!$2:$2,0)-1,2,COUNTIF(Data!$2:$2,Weekly!AU$9))))/AU$127</f>
        <v>0.75506072874493924</v>
      </c>
      <c r="AV128" s="14"/>
      <c r="AW128" s="12">
        <f t="shared" ref="AW128" ca="1" si="855">_xlfn.QUARTILE.INC($AJ128:$AT128,1)</f>
        <v>0.75900940539740103</v>
      </c>
      <c r="AX128" s="12">
        <f t="shared" ref="AX128" ca="1" si="856">_xlfn.QUARTILE.INC($AJ128:$AT128,3)</f>
        <v>0.76888983528484811</v>
      </c>
      <c r="AY128" s="12">
        <f t="shared" ca="1" si="839"/>
        <v>9.8804298874470842E-3</v>
      </c>
      <c r="AZ128" s="12">
        <f t="shared" ca="1" si="840"/>
        <v>0.77630015770043337</v>
      </c>
      <c r="BA128" s="12">
        <f t="shared" ca="1" si="841"/>
        <v>0.75159908298181577</v>
      </c>
      <c r="BB128" s="14"/>
      <c r="BC128" s="12">
        <f t="shared" ref="BC128" ca="1" si="857">_xlfn.STDEV.P(AJ128:AU128)</f>
        <v>7.8797239509401321E-3</v>
      </c>
      <c r="BD128" s="12">
        <f ca="1">SUMPRODUCT(AP128:AS128,AP$127:AS$127)/SUM(AP$127:AS$127)</f>
        <v>0.76982123644790201</v>
      </c>
      <c r="BE128" s="104"/>
      <c r="BF128" s="104"/>
      <c r="BG128" s="1"/>
      <c r="BH128" s="7" t="s">
        <v>108</v>
      </c>
      <c r="BI128" s="7" t="s">
        <v>3</v>
      </c>
      <c r="BJ128" s="145">
        <f ca="1">(SUM(OFFSET(Data!$A$1,MATCH(($BH128&amp;$BI128),Data!$B:$B,0)-1,MATCH(Weekly!BJ$9,Data!$2:$2,0)-1,1,COUNTIF(Data!$2:$2,Weekly!BJ$9))))/BJ$127</f>
        <v>0.77253072371415565</v>
      </c>
      <c r="BK128" s="145">
        <f ca="1">(SUM(OFFSET(Data!$A$1,MATCH(($BH128&amp;$BI128),Data!$B:$B,0)-1,MATCH(Weekly!BK$9,Data!$2:$2,0)-1,1,COUNTIF(Data!$2:$2,Weekly!BK$9))))/BK$127</f>
        <v>0.7755439924314097</v>
      </c>
      <c r="BL128" s="145">
        <f ca="1">(SUM(OFFSET(Data!$A$1,MATCH(($BH128&amp;$BI128),Data!$B:$B,0)-1,MATCH(Weekly!BL$9,Data!$2:$2,0)-1,1,COUNTIF(Data!$2:$2,Weekly!BL$9))))/BL$127</f>
        <v>0.76122400756143671</v>
      </c>
      <c r="BM128" s="145">
        <f ca="1">(SUM(OFFSET(Data!$A$1,MATCH(($BH128&amp;$BI128),Data!$B:$B,0)-1,MATCH(Weekly!BM$9,Data!$2:$2,0)-1,1,COUNTIF(Data!$2:$2,Weekly!BM$9))))/BM$127</f>
        <v>0.7651916154986238</v>
      </c>
      <c r="BN128" s="145">
        <f ca="1">(SUM(OFFSET(Data!$A$1,MATCH(($BH128&amp;$BI128),Data!$B:$B,0)-1,MATCH(Weekly!BN$9,Data!$2:$2,0)-1,1,COUNTIF(Data!$2:$2,Weekly!BN$9))))/BN$127</f>
        <v>0.75660330782522833</v>
      </c>
      <c r="BO128" s="145">
        <f ca="1">(SUM(OFFSET(Data!$A$1,MATCH(($BH128&amp;$BI128),Data!$B:$B,0)-1,MATCH(Weekly!BO$9,Data!$2:$2,0)-1,1,COUNTIF(Data!$2:$2,Weekly!BO$9))))/BO$127</f>
        <v>0.77881396461023433</v>
      </c>
      <c r="BP128" s="145">
        <f ca="1">(SUM(OFFSET(Data!$A$1,MATCH(($BH128&amp;$BI128),Data!$B:$B,0)-1,MATCH(Weekly!BP$9,Data!$2:$2,0)-1,1,COUNTIF(Data!$2:$2,Weekly!BP$9))))/BP$127</f>
        <v>0.76906345957011257</v>
      </c>
      <c r="BQ128" s="145">
        <f ca="1">(SUM(OFFSET(Data!$A$1,MATCH(($BH128&amp;$BI128),Data!$B:$B,0)-1,MATCH(Weekly!BQ$9,Data!$2:$2,0)-1,1,COUNTIF(Data!$2:$2,Weekly!BQ$9))))/BQ$127</f>
        <v>0.7829018663455749</v>
      </c>
      <c r="BR128" s="145">
        <f ca="1">(SUM(OFFSET(Data!$A$1,MATCH(($BH128&amp;$BI128),Data!$B:$B,0)-1,MATCH(Weekly!BR$9,Data!$2:$2,0)-1,1,COUNTIF(Data!$2:$2,Weekly!BR$9))))/BR$127</f>
        <v>0.77648305084745761</v>
      </c>
      <c r="BS128" s="145">
        <f ca="1">(SUM(OFFSET(Data!$A$1,MATCH(($BH128&amp;$BI128),Data!$B:$B,0)-1,MATCH(Weekly!BS$9,Data!$2:$2,0)-1,1,COUNTIF(Data!$2:$2,Weekly!BS$9))))/BS$127</f>
        <v>0.77843019772318756</v>
      </c>
      <c r="BT128" s="145">
        <f ca="1">(SUM(OFFSET(Data!$A$1,MATCH(($BH128&amp;$BI128),Data!$B:$B,0)-1,MATCH(Weekly!BT$9,Data!$2:$2,0)-1,1,COUNTIF(Data!$2:$2,Weekly!BT$9))))/BT$127</f>
        <v>0.7623249794093423</v>
      </c>
      <c r="BU128" s="145">
        <f ca="1">(SUM(OFFSET(Data!$A$1,MATCH(($BH128&amp;$BI128),Data!$B:$B,0)-1,MATCH(Weekly!BU$9,Data!$2:$2,0)-1,1,COUNTIF(Data!$2:$2,Weekly!BU$9))))/BU$127</f>
        <v>0.76144648585593466</v>
      </c>
      <c r="BV128" s="13"/>
      <c r="BW128" s="12">
        <f t="shared" ref="BW128" ca="1" si="858">_xlfn.QUARTILE.INC($BJ128:$BT128,1)</f>
        <v>0.76375829745398305</v>
      </c>
      <c r="BX128" s="12">
        <f t="shared" ref="BX128" ca="1" si="859">_xlfn.QUARTILE.INC($BJ128:$BT128,3)</f>
        <v>0.77745662428532258</v>
      </c>
      <c r="BY128" s="12">
        <f t="shared" ca="1" si="842"/>
        <v>1.3698326831339536E-2</v>
      </c>
      <c r="BZ128" s="12">
        <f t="shared" ca="1" si="843"/>
        <v>0.78773036940882724</v>
      </c>
      <c r="CA128" s="12">
        <f t="shared" ref="CA128" ca="1" si="860">BW128-(0.75*BY128)</f>
        <v>0.7534845523304784</v>
      </c>
      <c r="CB128" s="43"/>
      <c r="CC128" s="12">
        <f t="shared" ref="CC128" ca="1" si="861">_xlfn.STDEV.P(BJ128:BU128)</f>
        <v>8.2001647776966009E-3</v>
      </c>
      <c r="CD128" s="12">
        <f ca="1">SUMPRODUCT(BP128:BS128,BP$127:BS$127)/SUM(BP$127:BS$127)</f>
        <v>0.77683392997997691</v>
      </c>
      <c r="CE128" s="104"/>
      <c r="CF128" s="104"/>
      <c r="CG128" s="1"/>
      <c r="CH128" s="7" t="s">
        <v>108</v>
      </c>
      <c r="CI128" s="7" t="s">
        <v>4</v>
      </c>
      <c r="CJ128" s="145">
        <f ca="1">(SUM(OFFSET(Data!$A$1,MATCH(($CH128&amp;$CI128),Data!$B:$B,0)-1,MATCH(Weekly!CJ$9,Data!$2:$2,0)-1,1,COUNTIF(Data!$2:$2,Weekly!CJ$9))))/CJ$127</f>
        <v>0.7583170254403131</v>
      </c>
      <c r="CK128" s="145">
        <f ca="1">(SUM(OFFSET(Data!$A$1,MATCH(($CH128&amp;$CI128),Data!$B:$B,0)-1,MATCH(Weekly!CK$9,Data!$2:$2,0)-1,1,COUNTIF(Data!$2:$2,Weekly!CK$9))))/CK$127</f>
        <v>0.76248029427220176</v>
      </c>
      <c r="CL128" s="145">
        <f ca="1">(SUM(OFFSET(Data!$A$1,MATCH(($CH128&amp;$CI128),Data!$B:$B,0)-1,MATCH(Weekly!CL$9,Data!$2:$2,0)-1,1,COUNTIF(Data!$2:$2,Weekly!CL$9))))/CL$127</f>
        <v>0.72812014500258937</v>
      </c>
      <c r="CM128" s="145">
        <f ca="1">(SUM(OFFSET(Data!$A$1,MATCH(($CH128&amp;$CI128),Data!$B:$B,0)-1,MATCH(Weekly!CM$9,Data!$2:$2,0)-1,1,COUNTIF(Data!$2:$2,Weekly!CM$9))))/CM$127</f>
        <v>0.74826272136292316</v>
      </c>
      <c r="CN128" s="145">
        <f ca="1">(SUM(OFFSET(Data!$A$1,MATCH(($CH128&amp;$CI128),Data!$B:$B,0)-1,MATCH(Weekly!CN$9,Data!$2:$2,0)-1,1,COUNTIF(Data!$2:$2,Weekly!CN$9))))/CN$127</f>
        <v>0.73582474226804129</v>
      </c>
      <c r="CO128" s="145">
        <f ca="1">(SUM(OFFSET(Data!$A$1,MATCH(($CH128&amp;$CI128),Data!$B:$B,0)-1,MATCH(Weekly!CO$9,Data!$2:$2,0)-1,1,COUNTIF(Data!$2:$2,Weekly!CO$9))))/CO$127</f>
        <v>0.7436596673029725</v>
      </c>
      <c r="CP128" s="145">
        <f ca="1">(SUM(OFFSET(Data!$A$1,MATCH(($CH128&amp;$CI128),Data!$B:$B,0)-1,MATCH(Weekly!CP$9,Data!$2:$2,0)-1,1,COUNTIF(Data!$2:$2,Weekly!CP$9))))/CP$127</f>
        <v>0.76433642818132164</v>
      </c>
      <c r="CQ128" s="145">
        <f ca="1">(SUM(OFFSET(Data!$A$1,MATCH(($CH128&amp;$CI128),Data!$B:$B,0)-1,MATCH(Weekly!CQ$9,Data!$2:$2,0)-1,1,COUNTIF(Data!$2:$2,Weekly!CQ$9))))/CQ$127</f>
        <v>0.75439503619441572</v>
      </c>
      <c r="CR128" s="145">
        <f ca="1">(SUM(OFFSET(Data!$A$1,MATCH(($CH128&amp;$CI128),Data!$B:$B,0)-1,MATCH(Weekly!CR$9,Data!$2:$2,0)-1,1,COUNTIF(Data!$2:$2,Weekly!CR$9))))/CR$127</f>
        <v>0.75315672196088146</v>
      </c>
      <c r="CS128" s="145">
        <f ca="1">(SUM(OFFSET(Data!$A$1,MATCH(($CH128&amp;$CI128),Data!$B:$B,0)-1,MATCH(Weekly!CS$9,Data!$2:$2,0)-1,1,COUNTIF(Data!$2:$2,Weekly!CS$9))))/CS$127</f>
        <v>0.74769797421731121</v>
      </c>
      <c r="CT128" s="145">
        <f ca="1">(SUM(OFFSET(Data!$A$1,MATCH(($CH128&amp;$CI128),Data!$B:$B,0)-1,MATCH(Weekly!CT$9,Data!$2:$2,0)-1,1,COUNTIF(Data!$2:$2,Weekly!CT$9))))/CT$127</f>
        <v>0.74969021065675345</v>
      </c>
      <c r="CU128" s="145">
        <f ca="1">(SUM(OFFSET(Data!$A$1,MATCH(($CH128&amp;$CI128),Data!$B:$B,0)-1,MATCH(Weekly!CU$9,Data!$2:$2,0)-1,1,COUNTIF(Data!$2:$2,Weekly!CU$9))))/CU$127</f>
        <v>0.74056915949702184</v>
      </c>
      <c r="CW128" s="12">
        <f t="shared" ref="CW128" ca="1" si="862">_xlfn.QUARTILE.INC($CJ128:$CT128,1)</f>
        <v>0.74567882076014191</v>
      </c>
      <c r="CX128" s="12">
        <f t="shared" ref="CX128" ca="1" si="863">_xlfn.QUARTILE.INC($CJ128:$CT128,3)</f>
        <v>0.75635603081736447</v>
      </c>
      <c r="CY128" s="12">
        <f t="shared" ca="1" si="844"/>
        <v>1.0677210057222553E-2</v>
      </c>
      <c r="CZ128" s="12">
        <f t="shared" ca="1" si="845"/>
        <v>0.76436393836028138</v>
      </c>
      <c r="DA128" s="12">
        <f t="shared" ca="1" si="819"/>
        <v>0.737670913217225</v>
      </c>
      <c r="DB128" s="43"/>
      <c r="DC128" s="12">
        <f t="shared" ref="DC128" ca="1" si="864">_xlfn.STDEV.P(CJ128:CU128)</f>
        <v>1.0254268744124296E-2</v>
      </c>
      <c r="DD128" s="12">
        <f ca="1">SUMPRODUCT(CP128:CS128,CP$127:CS$127)/SUM(CP$127:CS$127)</f>
        <v>0.75478204294079376</v>
      </c>
    </row>
    <row r="129" spans="4:108" hidden="1" x14ac:dyDescent="0.35">
      <c r="D129" s="113" t="s">
        <v>701</v>
      </c>
      <c r="E129" s="53" t="str">
        <f ca="1">VLOOKUP($D129,'Metric Nature'!$C:$D,2,0)&amp;IF(($F129&lt;(BA129)),"Below",IF(($F129&gt;(AZ129)),"Above","Within"))</f>
        <v>PositiveWithin</v>
      </c>
      <c r="F129" s="54">
        <f t="shared" ca="1" si="759"/>
        <v>4281</v>
      </c>
      <c r="G129" s="54">
        <f t="shared" ca="1" si="760"/>
        <v>3946</v>
      </c>
      <c r="H129" s="55">
        <f ca="1">IFERROR(((F129-G129)/G129),0)</f>
        <v>8.489609731373543E-2</v>
      </c>
      <c r="I129" s="54">
        <f ca="1">BD129</f>
        <v>3968</v>
      </c>
      <c r="J129" s="55">
        <f ca="1">IFERROR(((F129-I129)/I129),0)</f>
        <v>7.888104838709678E-2</v>
      </c>
      <c r="K129" s="54">
        <f t="shared" ca="1" si="761"/>
        <v>705.42313936782341</v>
      </c>
      <c r="L129" s="56"/>
      <c r="M129" s="53" t="str">
        <f ca="1">VLOOKUP($D129,'Metric Nature'!$C:$D,2,0)&amp;IF(($N129&lt;(CA129)),"Below",IF(($N129&gt;(BZ129)),"Above","Within"))</f>
        <v>PositiveWithin</v>
      </c>
      <c r="N129" s="54">
        <f t="shared" ca="1" si="762"/>
        <v>2674</v>
      </c>
      <c r="O129" s="54">
        <f t="shared" ca="1" si="763"/>
        <v>2481</v>
      </c>
      <c r="P129" s="55">
        <f ca="1">IFERROR(((N129-O129)/O129),0)</f>
        <v>7.7791213220475608E-2</v>
      </c>
      <c r="Q129" s="54">
        <f ca="1">CD129</f>
        <v>2478.5</v>
      </c>
      <c r="R129" s="55">
        <f ca="1">IFERROR(((N129-Q129)/Q129),0)</f>
        <v>7.8878353843050225E-2</v>
      </c>
      <c r="S129" s="54">
        <f t="shared" ca="1" si="764"/>
        <v>445.45210336116821</v>
      </c>
      <c r="T129" s="56"/>
      <c r="U129" s="53" t="str">
        <f ca="1">VLOOKUP($D129,'Metric Nature'!$C:$D,2,0)&amp;IF(($V129&lt;(DA129)),"Below",IF(($V129&gt;(CZ129)),"Above","Within"))</f>
        <v>PositiveWithin</v>
      </c>
      <c r="V129" s="54">
        <f t="shared" ca="1" si="765"/>
        <v>1607</v>
      </c>
      <c r="W129" s="54">
        <f t="shared" ca="1" si="766"/>
        <v>1465</v>
      </c>
      <c r="X129" s="55">
        <f ca="1">IFERROR(((V129-W129)/W129),0)</f>
        <v>9.6928327645051188E-2</v>
      </c>
      <c r="Y129" s="54">
        <f ca="1">DD129</f>
        <v>1489.5</v>
      </c>
      <c r="Z129" s="55">
        <f ca="1">IFERROR(((V129-Y129)/Y129),0)</f>
        <v>7.888553205773749E-2</v>
      </c>
      <c r="AA129" s="54">
        <f t="shared" ca="1" si="767"/>
        <v>263.14607001942221</v>
      </c>
      <c r="AB129" s="56"/>
      <c r="AC129" s="46" t="s">
        <v>702</v>
      </c>
      <c r="AI129" s="7" t="s">
        <v>109</v>
      </c>
      <c r="AJ129" s="141">
        <f ca="1">SUM(OFFSET(Data!$A$1,MATCH(($AI129),Data!$C:$C,0)-1,MATCH(Weekly!AJ$9,Data!$2:$2,0)-1,2,COUNTIF(Data!$2:$2,Weekly!AJ$9)))</f>
        <v>4290</v>
      </c>
      <c r="AK129" s="141">
        <f ca="1">SUM(OFFSET(Data!$A$1,MATCH(($AI129),Data!$C:$C,0)-1,MATCH(Weekly!AK$9,Data!$2:$2,0)-1,2,COUNTIF(Data!$2:$2,Weekly!AK$9)))</f>
        <v>4211</v>
      </c>
      <c r="AL129" s="141">
        <f ca="1">SUM(OFFSET(Data!$A$1,MATCH(($AI129),Data!$C:$C,0)-1,MATCH(Weekly!AL$9,Data!$2:$2,0)-1,2,COUNTIF(Data!$2:$2,Weekly!AL$9)))</f>
        <v>4347</v>
      </c>
      <c r="AM129" s="141">
        <f ca="1">SUM(OFFSET(Data!$A$1,MATCH(($AI129),Data!$C:$C,0)-1,MATCH(Weekly!AM$9,Data!$2:$2,0)-1,2,COUNTIF(Data!$2:$2,Weekly!AM$9)))</f>
        <v>4654</v>
      </c>
      <c r="AN129" s="141">
        <f ca="1">SUM(OFFSET(Data!$A$1,MATCH(($AI129),Data!$C:$C,0)-1,MATCH(Weekly!AN$9,Data!$2:$2,0)-1,2,COUNTIF(Data!$2:$2,Weekly!AN$9)))</f>
        <v>4116</v>
      </c>
      <c r="AO129" s="141">
        <f ca="1">SUM(OFFSET(Data!$A$1,MATCH(($AI129),Data!$C:$C,0)-1,MATCH(Weekly!AO$9,Data!$2:$2,0)-1,2,COUNTIF(Data!$2:$2,Weekly!AO$9)))</f>
        <v>4050</v>
      </c>
      <c r="AP129" s="141">
        <f ca="1">SUM(OFFSET(Data!$A$1,MATCH(($AI129),Data!$C:$C,0)-1,MATCH(Weekly!AP$9,Data!$2:$2,0)-1,2,COUNTIF(Data!$2:$2,Weekly!AP$9)))</f>
        <v>3757</v>
      </c>
      <c r="AQ129" s="141">
        <f ca="1">SUM(OFFSET(Data!$A$1,MATCH(($AI129),Data!$C:$C,0)-1,MATCH(Weekly!AQ$9,Data!$2:$2,0)-1,2,COUNTIF(Data!$2:$2,Weekly!AQ$9)))</f>
        <v>4064</v>
      </c>
      <c r="AR129" s="141">
        <f ca="1">SUM(OFFSET(Data!$A$1,MATCH(($AI129),Data!$C:$C,0)-1,MATCH(Weekly!AR$9,Data!$2:$2,0)-1,2,COUNTIF(Data!$2:$2,Weekly!AR$9)))</f>
        <v>4105</v>
      </c>
      <c r="AS129" s="141">
        <f ca="1">SUM(OFFSET(Data!$A$1,MATCH(($AI129),Data!$C:$C,0)-1,MATCH(Weekly!AS$9,Data!$2:$2,0)-1,2,COUNTIF(Data!$2:$2,Weekly!AS$9)))</f>
        <v>3946</v>
      </c>
      <c r="AT129" s="141">
        <f ca="1">SUM(OFFSET(Data!$A$1,MATCH(($AI129),Data!$C:$C,0)-1,MATCH(Weekly!AT$9,Data!$2:$2,0)-1,2,COUNTIF(Data!$2:$2,Weekly!AT$9)))</f>
        <v>4281</v>
      </c>
      <c r="AU129" s="141">
        <f ca="1">SUM(OFFSET(Data!$A$1,MATCH(($AI129),Data!$C:$C,0)-1,MATCH(Weekly!AU$9,Data!$2:$2,0)-1,2,COUNTIF(Data!$2:$2,Weekly!AU$9)))</f>
        <v>1733</v>
      </c>
      <c r="AV129" s="14"/>
      <c r="AW129" s="8">
        <f ca="1">_xlfn.QUARTILE.INC($AJ129:$AT129,1)</f>
        <v>4057</v>
      </c>
      <c r="AX129" s="8">
        <f ca="1">_xlfn.QUARTILE.INC($AJ129:$AT129,3)</f>
        <v>4285.5</v>
      </c>
      <c r="AY129" s="8">
        <f t="shared" ref="AY129:AY131" ca="1" si="865">AX129-AW129</f>
        <v>228.5</v>
      </c>
      <c r="AZ129" s="8">
        <f t="shared" ref="AZ129:AZ131" ca="1" si="866">AX129+(0.75*AY129)</f>
        <v>4456.875</v>
      </c>
      <c r="BA129" s="8">
        <f t="shared" ref="BA129:BA131" ca="1" si="867">AW129-(0.75*AY129)</f>
        <v>3885.625</v>
      </c>
      <c r="BB129" s="14"/>
      <c r="BC129" s="9">
        <f ca="1">_xlfn.STDEV.P(AJ129:AU129)</f>
        <v>705.42313936782341</v>
      </c>
      <c r="BD129" s="9">
        <f ca="1">AVERAGE(AP129:AS129)</f>
        <v>3968</v>
      </c>
      <c r="BE129" s="104"/>
      <c r="BF129" s="104"/>
      <c r="BG129" s="1"/>
      <c r="BH129" s="7" t="s">
        <v>109</v>
      </c>
      <c r="BI129" s="7" t="s">
        <v>3</v>
      </c>
      <c r="BJ129" s="141">
        <f ca="1">SUM(OFFSET(Data!$A$1,MATCH(($BH129&amp;$BI129),Data!$B:$B,0)-1,MATCH(Weekly!BJ$9,Data!$2:$2,0)-1,1,COUNTIF(Data!$2:$2,Weekly!BJ$9)))</f>
        <v>2729</v>
      </c>
      <c r="BK129" s="141">
        <f ca="1">SUM(OFFSET(Data!$A$1,MATCH(($BH129&amp;$BI129),Data!$B:$B,0)-1,MATCH(Weekly!BK$9,Data!$2:$2,0)-1,1,COUNTIF(Data!$2:$2,Weekly!BK$9)))</f>
        <v>2689</v>
      </c>
      <c r="BL129" s="141">
        <f ca="1">SUM(OFFSET(Data!$A$1,MATCH(($BH129&amp;$BI129),Data!$B:$B,0)-1,MATCH(Weekly!BL$9,Data!$2:$2,0)-1,1,COUNTIF(Data!$2:$2,Weekly!BL$9)))</f>
        <v>2783</v>
      </c>
      <c r="BM129" s="141">
        <f ca="1">SUM(OFFSET(Data!$A$1,MATCH(($BH129&amp;$BI129),Data!$B:$B,0)-1,MATCH(Weekly!BM$9,Data!$2:$2,0)-1,1,COUNTIF(Data!$2:$2,Weekly!BM$9)))</f>
        <v>2985</v>
      </c>
      <c r="BN129" s="141">
        <f ca="1">SUM(OFFSET(Data!$A$1,MATCH(($BH129&amp;$BI129),Data!$B:$B,0)-1,MATCH(Weekly!BN$9,Data!$2:$2,0)-1,1,COUNTIF(Data!$2:$2,Weekly!BN$9)))</f>
        <v>2576</v>
      </c>
      <c r="BO129" s="141">
        <f ca="1">SUM(OFFSET(Data!$A$1,MATCH(($BH129&amp;$BI129),Data!$B:$B,0)-1,MATCH(Weekly!BO$9,Data!$2:$2,0)-1,1,COUNTIF(Data!$2:$2,Weekly!BO$9)))</f>
        <v>2566</v>
      </c>
      <c r="BP129" s="141">
        <f ca="1">SUM(OFFSET(Data!$A$1,MATCH(($BH129&amp;$BI129),Data!$B:$B,0)-1,MATCH(Weekly!BP$9,Data!$2:$2,0)-1,1,COUNTIF(Data!$2:$2,Weekly!BP$9)))</f>
        <v>2376</v>
      </c>
      <c r="BQ129" s="141">
        <f ca="1">SUM(OFFSET(Data!$A$1,MATCH(($BH129&amp;$BI129),Data!$B:$B,0)-1,MATCH(Weekly!BQ$9,Data!$2:$2,0)-1,1,COUNTIF(Data!$2:$2,Weekly!BQ$9)))</f>
        <v>2499</v>
      </c>
      <c r="BR129" s="141">
        <f ca="1">SUM(OFFSET(Data!$A$1,MATCH(($BH129&amp;$BI129),Data!$B:$B,0)-1,MATCH(Weekly!BR$9,Data!$2:$2,0)-1,1,COUNTIF(Data!$2:$2,Weekly!BR$9)))</f>
        <v>2558</v>
      </c>
      <c r="BS129" s="141">
        <f ca="1">SUM(OFFSET(Data!$A$1,MATCH(($BH129&amp;$BI129),Data!$B:$B,0)-1,MATCH(Weekly!BS$9,Data!$2:$2,0)-1,1,COUNTIF(Data!$2:$2,Weekly!BS$9)))</f>
        <v>2481</v>
      </c>
      <c r="BT129" s="141">
        <f ca="1">SUM(OFFSET(Data!$A$1,MATCH(($BH129&amp;$BI129),Data!$B:$B,0)-1,MATCH(Weekly!BT$9,Data!$2:$2,0)-1,1,COUNTIF(Data!$2:$2,Weekly!BT$9)))</f>
        <v>2674</v>
      </c>
      <c r="BU129" s="141">
        <f ca="1">SUM(OFFSET(Data!$A$1,MATCH(($BH129&amp;$BI129),Data!$B:$B,0)-1,MATCH(Weekly!BU$9,Data!$2:$2,0)-1,1,COUNTIF(Data!$2:$2,Weekly!BU$9)))</f>
        <v>1115</v>
      </c>
      <c r="BV129" s="13"/>
      <c r="BW129" s="8">
        <f ca="1">_xlfn.QUARTILE.INC($BJ129:$BT129,1)</f>
        <v>2528.5</v>
      </c>
      <c r="BX129" s="8">
        <f ca="1">_xlfn.QUARTILE.INC($BJ129:$BT129,3)</f>
        <v>2709</v>
      </c>
      <c r="BY129" s="8">
        <f t="shared" ref="BY129:BY131" ca="1" si="868">BX129-BW129</f>
        <v>180.5</v>
      </c>
      <c r="BZ129" s="8">
        <f t="shared" ref="BZ129:BZ131" ca="1" si="869">BX129+(0.75*BY129)</f>
        <v>2844.375</v>
      </c>
      <c r="CA129" s="8">
        <f ca="1">BW129-(0.75*BY129)</f>
        <v>2393.125</v>
      </c>
      <c r="CB129" s="43"/>
      <c r="CC129" s="9">
        <f ca="1">_xlfn.STDEV.P(BJ129:BU129)</f>
        <v>445.45210336116821</v>
      </c>
      <c r="CD129" s="9">
        <f ca="1">AVERAGE(BP129:BS129)</f>
        <v>2478.5</v>
      </c>
      <c r="CE129" s="104"/>
      <c r="CF129" s="104"/>
      <c r="CG129" s="1"/>
      <c r="CH129" s="7" t="s">
        <v>109</v>
      </c>
      <c r="CI129" s="7" t="s">
        <v>4</v>
      </c>
      <c r="CJ129" s="141">
        <f ca="1">SUM(OFFSET(Data!$A$1,MATCH(($CH129&amp;$CI129),Data!$B:$B,0)-1,MATCH(Weekly!CJ$9,Data!$2:$2,0)-1,1,COUNTIF(Data!$2:$2,Weekly!CJ$9)))</f>
        <v>1561</v>
      </c>
      <c r="CK129" s="141">
        <f ca="1">SUM(OFFSET(Data!$A$1,MATCH(($CH129&amp;$CI129),Data!$B:$B,0)-1,MATCH(Weekly!CK$9,Data!$2:$2,0)-1,1,COUNTIF(Data!$2:$2,Weekly!CK$9)))</f>
        <v>1522</v>
      </c>
      <c r="CL129" s="141">
        <f ca="1">SUM(OFFSET(Data!$A$1,MATCH(($CH129&amp;$CI129),Data!$B:$B,0)-1,MATCH(Weekly!CL$9,Data!$2:$2,0)-1,1,COUNTIF(Data!$2:$2,Weekly!CL$9)))</f>
        <v>1564</v>
      </c>
      <c r="CM129" s="141">
        <f ca="1">SUM(OFFSET(Data!$A$1,MATCH(($CH129&amp;$CI129),Data!$B:$B,0)-1,MATCH(Weekly!CM$9,Data!$2:$2,0)-1,1,COUNTIF(Data!$2:$2,Weekly!CM$9)))</f>
        <v>1669</v>
      </c>
      <c r="CN129" s="141">
        <f ca="1">SUM(OFFSET(Data!$A$1,MATCH(($CH129&amp;$CI129),Data!$B:$B,0)-1,MATCH(Weekly!CN$9,Data!$2:$2,0)-1,1,COUNTIF(Data!$2:$2,Weekly!CN$9)))</f>
        <v>1540</v>
      </c>
      <c r="CO129" s="141">
        <f ca="1">SUM(OFFSET(Data!$A$1,MATCH(($CH129&amp;$CI129),Data!$B:$B,0)-1,MATCH(Weekly!CO$9,Data!$2:$2,0)-1,1,COUNTIF(Data!$2:$2,Weekly!CO$9)))</f>
        <v>1484</v>
      </c>
      <c r="CP129" s="141">
        <f ca="1">SUM(OFFSET(Data!$A$1,MATCH(($CH129&amp;$CI129),Data!$B:$B,0)-1,MATCH(Weekly!CP$9,Data!$2:$2,0)-1,1,COUNTIF(Data!$2:$2,Weekly!CP$9)))</f>
        <v>1381</v>
      </c>
      <c r="CQ129" s="141">
        <f ca="1">SUM(OFFSET(Data!$A$1,MATCH(($CH129&amp;$CI129),Data!$B:$B,0)-1,MATCH(Weekly!CQ$9,Data!$2:$2,0)-1,1,COUNTIF(Data!$2:$2,Weekly!CQ$9)))</f>
        <v>1565</v>
      </c>
      <c r="CR129" s="141">
        <f ca="1">SUM(OFFSET(Data!$A$1,MATCH(($CH129&amp;$CI129),Data!$B:$B,0)-1,MATCH(Weekly!CR$9,Data!$2:$2,0)-1,1,COUNTIF(Data!$2:$2,Weekly!CR$9)))</f>
        <v>1547</v>
      </c>
      <c r="CS129" s="141">
        <f ca="1">SUM(OFFSET(Data!$A$1,MATCH(($CH129&amp;$CI129),Data!$B:$B,0)-1,MATCH(Weekly!CS$9,Data!$2:$2,0)-1,1,COUNTIF(Data!$2:$2,Weekly!CS$9)))</f>
        <v>1465</v>
      </c>
      <c r="CT129" s="141">
        <f ca="1">SUM(OFFSET(Data!$A$1,MATCH(($CH129&amp;$CI129),Data!$B:$B,0)-1,MATCH(Weekly!CT$9,Data!$2:$2,0)-1,1,COUNTIF(Data!$2:$2,Weekly!CT$9)))</f>
        <v>1607</v>
      </c>
      <c r="CU129" s="141">
        <f ca="1">SUM(OFFSET(Data!$A$1,MATCH(($CH129&amp;$CI129),Data!$B:$B,0)-1,MATCH(Weekly!CU$9,Data!$2:$2,0)-1,1,COUNTIF(Data!$2:$2,Weekly!CU$9)))</f>
        <v>618</v>
      </c>
      <c r="CW129" s="8">
        <f ca="1">_xlfn.QUARTILE.INC($CJ129:$CT129,1)</f>
        <v>1503</v>
      </c>
      <c r="CX129" s="8">
        <f ca="1">_xlfn.QUARTILE.INC($CJ129:$CT129,3)</f>
        <v>1564.5</v>
      </c>
      <c r="CY129" s="8">
        <f t="shared" ref="CY129:CY131" ca="1" si="870">CX129-CW129</f>
        <v>61.5</v>
      </c>
      <c r="CZ129" s="8">
        <f t="shared" ref="CZ129:CZ131" ca="1" si="871">CX129+(0.75*CY129)</f>
        <v>1610.625</v>
      </c>
      <c r="DA129" s="8">
        <f t="shared" ca="1" si="819"/>
        <v>1456.875</v>
      </c>
      <c r="DB129" s="43"/>
      <c r="DC129" s="9">
        <f ca="1">_xlfn.STDEV.P(CJ129:CU129)</f>
        <v>263.14607001942221</v>
      </c>
      <c r="DD129" s="9">
        <f ca="1">AVERAGE(CP129:CS129)</f>
        <v>1489.5</v>
      </c>
    </row>
    <row r="130" spans="4:108" x14ac:dyDescent="0.35">
      <c r="D130" s="113" t="s">
        <v>705</v>
      </c>
      <c r="E130" s="53" t="str">
        <f ca="1">VLOOKUP($D130,'Metric Nature'!$C:$D,2,0)&amp;IF(($F130&lt;(BA130)),"Below",IF(($F130&gt;(AZ130)),"Above","Within"))</f>
        <v>PositiveWithin</v>
      </c>
      <c r="F130" s="55">
        <f t="shared" ca="1" si="759"/>
        <v>0.55758000467180568</v>
      </c>
      <c r="G130" s="55">
        <f t="shared" ca="1" si="760"/>
        <v>0.56031424227065385</v>
      </c>
      <c r="H130" s="55">
        <f t="shared" ref="H130" ca="1" si="872">IFERROR(((F130-G130)/G130),0)</f>
        <v>-4.8798288399162651E-3</v>
      </c>
      <c r="I130" s="55">
        <f t="shared" ref="I130" ca="1" si="873">BD130</f>
        <v>0.56111391129032262</v>
      </c>
      <c r="J130" s="55">
        <f t="shared" ref="J130" ca="1" si="874">IFERROR(((F130-I130)/I130),0)</f>
        <v>-6.2980199695823937E-3</v>
      </c>
      <c r="K130" s="48">
        <f t="shared" ca="1" si="761"/>
        <v>1.1468229798687177E-2</v>
      </c>
      <c r="L130" s="56"/>
      <c r="M130" s="53" t="str">
        <f ca="1">VLOOKUP($D130,'Metric Nature'!$C:$D,2,0)&amp;IF(($N130&lt;(CA130)),"Below",IF(($N130&gt;(BZ130)),"Above","Within"))</f>
        <v>PositiveWithin</v>
      </c>
      <c r="N130" s="55">
        <f t="shared" ca="1" si="762"/>
        <v>0.55646970830216902</v>
      </c>
      <c r="O130" s="55">
        <f t="shared" ca="1" si="763"/>
        <v>0.554615074566707</v>
      </c>
      <c r="P130" s="55">
        <f t="shared" ref="P130" ca="1" si="875">IFERROR(((N130-O130)/O130),0)</f>
        <v>3.3440016698265038E-3</v>
      </c>
      <c r="Q130" s="55">
        <f t="shared" ref="Q130" ca="1" si="876">CD130</f>
        <v>0.55537623562638694</v>
      </c>
      <c r="R130" s="48">
        <f t="shared" ref="R130" ca="1" si="877">IFERROR(((N130-Q130)/Q130),0)</f>
        <v>1.9688863254092902E-3</v>
      </c>
      <c r="S130" s="48">
        <f t="shared" ca="1" si="764"/>
        <v>1.1332838214793702E-2</v>
      </c>
      <c r="T130" s="56"/>
      <c r="U130" s="53" t="str">
        <f ca="1">VLOOKUP($D130,'Metric Nature'!$C:$D,2,0)&amp;IF(($V130&lt;(DA130)),"Below",IF(($V130&gt;(CZ130)),"Above","Within"))</f>
        <v>PositiveWithin</v>
      </c>
      <c r="V130" s="55">
        <f t="shared" ca="1" si="765"/>
        <v>0.55942750466708147</v>
      </c>
      <c r="W130" s="55">
        <f t="shared" ca="1" si="766"/>
        <v>0.56996587030716728</v>
      </c>
      <c r="X130" s="55">
        <f t="shared" ref="X130" ca="1" si="878">IFERROR(((V130-W130)/W130),0)</f>
        <v>-1.8489467859551752E-2</v>
      </c>
      <c r="Y130" s="55">
        <f t="shared" ref="Y130" ca="1" si="879">DD130</f>
        <v>0.57066129573682445</v>
      </c>
      <c r="Z130" s="48">
        <f t="shared" ref="Z130" ca="1" si="880">IFERROR(((V130-Y130)/Y130),0)</f>
        <v>-1.9685566821626085E-2</v>
      </c>
      <c r="AA130" s="48">
        <f t="shared" ca="1" si="767"/>
        <v>1.5811383262093075E-2</v>
      </c>
      <c r="AB130" s="56"/>
      <c r="AC130" s="46" t="s">
        <v>706</v>
      </c>
      <c r="AI130" s="7" t="s">
        <v>110</v>
      </c>
      <c r="AJ130" s="145">
        <f ca="1">(SUM(OFFSET(Data!$A$1,MATCH(($AI130),Data!$C:$C,0)-1,MATCH(Weekly!AJ$9,Data!$2:$2,0)-1,2,COUNTIF(Data!$2:$2,Weekly!AJ$9))))/AJ$129</f>
        <v>0.56013986013986017</v>
      </c>
      <c r="AK130" s="145">
        <f ca="1">(SUM(OFFSET(Data!$A$1,MATCH(($AI130),Data!$C:$C,0)-1,MATCH(Weekly!AK$9,Data!$2:$2,0)-1,2,COUNTIF(Data!$2:$2,Weekly!AK$9))))/AK$129</f>
        <v>0.54737592020897652</v>
      </c>
      <c r="AL130" s="145">
        <f ca="1">(SUM(OFFSET(Data!$A$1,MATCH(($AI130),Data!$C:$C,0)-1,MATCH(Weekly!AL$9,Data!$2:$2,0)-1,2,COUNTIF(Data!$2:$2,Weekly!AL$9))))/AL$129</f>
        <v>0.53370140326662063</v>
      </c>
      <c r="AM130" s="145">
        <f ca="1">(SUM(OFFSET(Data!$A$1,MATCH(($AI130),Data!$C:$C,0)-1,MATCH(Weekly!AM$9,Data!$2:$2,0)-1,2,COUNTIF(Data!$2:$2,Weekly!AM$9))))/AM$129</f>
        <v>0.55951869359690587</v>
      </c>
      <c r="AN130" s="145">
        <f ca="1">(SUM(OFFSET(Data!$A$1,MATCH(($AI130),Data!$C:$C,0)-1,MATCH(Weekly!AN$9,Data!$2:$2,0)-1,2,COUNTIF(Data!$2:$2,Weekly!AN$9))))/AN$129</f>
        <v>0.53449951409135088</v>
      </c>
      <c r="AO130" s="145">
        <f ca="1">(SUM(OFFSET(Data!$A$1,MATCH(($AI130),Data!$C:$C,0)-1,MATCH(Weekly!AO$9,Data!$2:$2,0)-1,2,COUNTIF(Data!$2:$2,Weekly!AO$9))))/AO$129</f>
        <v>0.55827160493827166</v>
      </c>
      <c r="AP130" s="145">
        <f ca="1">(SUM(OFFSET(Data!$A$1,MATCH(($AI130),Data!$C:$C,0)-1,MATCH(Weekly!AP$9,Data!$2:$2,0)-1,2,COUNTIF(Data!$2:$2,Weekly!AP$9))))/AP$129</f>
        <v>0.56880489752462071</v>
      </c>
      <c r="AQ130" s="145">
        <f ca="1">(SUM(OFFSET(Data!$A$1,MATCH(($AI130),Data!$C:$C,0)-1,MATCH(Weekly!AQ$9,Data!$2:$2,0)-1,2,COUNTIF(Data!$2:$2,Weekly!AQ$9))))/AQ$129</f>
        <v>0.57111220472440949</v>
      </c>
      <c r="AR130" s="145">
        <f ca="1">(SUM(OFFSET(Data!$A$1,MATCH(($AI130),Data!$C:$C,0)-1,MATCH(Weekly!AR$9,Data!$2:$2,0)-1,2,COUNTIF(Data!$2:$2,Weekly!AR$9))))/AR$129</f>
        <v>0.54494518879415343</v>
      </c>
      <c r="AS130" s="145">
        <f ca="1">(SUM(OFFSET(Data!$A$1,MATCH(($AI130),Data!$C:$C,0)-1,MATCH(Weekly!AS$9,Data!$2:$2,0)-1,2,COUNTIF(Data!$2:$2,Weekly!AS$9))))/AS$129</f>
        <v>0.56031424227065385</v>
      </c>
      <c r="AT130" s="145">
        <f ca="1">(SUM(OFFSET(Data!$A$1,MATCH(($AI130),Data!$C:$C,0)-1,MATCH(Weekly!AT$9,Data!$2:$2,0)-1,2,COUNTIF(Data!$2:$2,Weekly!AT$9))))/AT$129</f>
        <v>0.55758000467180568</v>
      </c>
      <c r="AU130" s="145">
        <f ca="1">(SUM(OFFSET(Data!$A$1,MATCH(($AI130),Data!$C:$C,0)-1,MATCH(Weekly!AU$9,Data!$2:$2,0)-1,2,COUNTIF(Data!$2:$2,Weekly!AU$9))))/AU$129</f>
        <v>0.55741488747836121</v>
      </c>
      <c r="AV130" s="14"/>
      <c r="AW130" s="12">
        <f t="shared" ref="AW130:AW132" ca="1" si="881">_xlfn.QUARTILE.INC($AJ130:$AT130,1)</f>
        <v>0.54616055450156498</v>
      </c>
      <c r="AX130" s="12">
        <f t="shared" ref="AX130:AX132" ca="1" si="882">_xlfn.QUARTILE.INC($AJ130:$AT130,3)</f>
        <v>0.56022705120525695</v>
      </c>
      <c r="AY130" s="12">
        <f t="shared" ca="1" si="865"/>
        <v>1.4066496703691977E-2</v>
      </c>
      <c r="AZ130" s="12">
        <f t="shared" ca="1" si="866"/>
        <v>0.57077692373302591</v>
      </c>
      <c r="BA130" s="12">
        <f t="shared" ca="1" si="867"/>
        <v>0.53561068197379602</v>
      </c>
      <c r="BB130" s="14"/>
      <c r="BC130" s="12">
        <f t="shared" ref="BC130:BC132" ca="1" si="883">_xlfn.STDEV.P(AJ130:AU130)</f>
        <v>1.1468229798687177E-2</v>
      </c>
      <c r="BD130" s="12">
        <f ca="1">SUMPRODUCT(AP130:AS130,AP$129:AS$129)/SUM(AP$129:AS$129)</f>
        <v>0.56111391129032262</v>
      </c>
      <c r="BE130" s="104"/>
      <c r="BF130" s="104"/>
      <c r="BG130" s="1"/>
      <c r="BH130" s="7" t="s">
        <v>110</v>
      </c>
      <c r="BI130" s="7" t="s">
        <v>3</v>
      </c>
      <c r="BJ130" s="145">
        <f ca="1">(SUM(OFFSET(Data!$A$1,MATCH(($BH130&amp;$BI130),Data!$B:$B,0)-1,MATCH(Weekly!BJ$9,Data!$2:$2,0)-1,1,COUNTIF(Data!$2:$2,Weekly!BJ$9))))/BJ$129</f>
        <v>0.55661414437522905</v>
      </c>
      <c r="BK130" s="145">
        <f ca="1">(SUM(OFFSET(Data!$A$1,MATCH(($BH130&amp;$BI130),Data!$B:$B,0)-1,MATCH(Weekly!BK$9,Data!$2:$2,0)-1,1,COUNTIF(Data!$2:$2,Weekly!BK$9))))/BK$129</f>
        <v>0.53886203049460768</v>
      </c>
      <c r="BL130" s="145">
        <f ca="1">(SUM(OFFSET(Data!$A$1,MATCH(($BH130&amp;$BI130),Data!$B:$B,0)-1,MATCH(Weekly!BL$9,Data!$2:$2,0)-1,1,COUNTIF(Data!$2:$2,Weekly!BL$9))))/BL$129</f>
        <v>0.53647143370463524</v>
      </c>
      <c r="BM130" s="145">
        <f ca="1">(SUM(OFFSET(Data!$A$1,MATCH(($BH130&amp;$BI130),Data!$B:$B,0)-1,MATCH(Weekly!BM$9,Data!$2:$2,0)-1,1,COUNTIF(Data!$2:$2,Weekly!BM$9))))/BM$129</f>
        <v>0.56850921273031829</v>
      </c>
      <c r="BN130" s="145">
        <f ca="1">(SUM(OFFSET(Data!$A$1,MATCH(($BH130&amp;$BI130),Data!$B:$B,0)-1,MATCH(Weekly!BN$9,Data!$2:$2,0)-1,1,COUNTIF(Data!$2:$2,Weekly!BN$9))))/BN$129</f>
        <v>0.53066770186335399</v>
      </c>
      <c r="BO130" s="145">
        <f ca="1">(SUM(OFFSET(Data!$A$1,MATCH(($BH130&amp;$BI130),Data!$B:$B,0)-1,MATCH(Weekly!BO$9,Data!$2:$2,0)-1,1,COUNTIF(Data!$2:$2,Weekly!BO$9))))/BO$129</f>
        <v>0.55845674201091189</v>
      </c>
      <c r="BP130" s="145">
        <f ca="1">(SUM(OFFSET(Data!$A$1,MATCH(($BH130&amp;$BI130),Data!$B:$B,0)-1,MATCH(Weekly!BP$9,Data!$2:$2,0)-1,1,COUNTIF(Data!$2:$2,Weekly!BP$9))))/BP$129</f>
        <v>0.56355218855218858</v>
      </c>
      <c r="BQ130" s="145">
        <f ca="1">(SUM(OFFSET(Data!$A$1,MATCH(($BH130&amp;$BI130),Data!$B:$B,0)-1,MATCH(Weekly!BQ$9,Data!$2:$2,0)-1,1,COUNTIF(Data!$2:$2,Weekly!BQ$9))))/BQ$129</f>
        <v>0.56142456982793121</v>
      </c>
      <c r="BR130" s="145">
        <f ca="1">(SUM(OFFSET(Data!$A$1,MATCH(($BH130&amp;$BI130),Data!$B:$B,0)-1,MATCH(Weekly!BR$9,Data!$2:$2,0)-1,1,COUNTIF(Data!$2:$2,Weekly!BR$9))))/BR$129</f>
        <v>0.54261141516810008</v>
      </c>
      <c r="BS130" s="145">
        <f ca="1">(SUM(OFFSET(Data!$A$1,MATCH(($BH130&amp;$BI130),Data!$B:$B,0)-1,MATCH(Weekly!BS$9,Data!$2:$2,0)-1,1,COUNTIF(Data!$2:$2,Weekly!BS$9))))/BS$129</f>
        <v>0.554615074566707</v>
      </c>
      <c r="BT130" s="145">
        <f ca="1">(SUM(OFFSET(Data!$A$1,MATCH(($BH130&amp;$BI130),Data!$B:$B,0)-1,MATCH(Weekly!BT$9,Data!$2:$2,0)-1,1,COUNTIF(Data!$2:$2,Weekly!BT$9))))/BT$129</f>
        <v>0.55646970830216902</v>
      </c>
      <c r="BU130" s="145">
        <f ca="1">(SUM(OFFSET(Data!$A$1,MATCH(($BH130&amp;$BI130),Data!$B:$B,0)-1,MATCH(Weekly!BU$9,Data!$2:$2,0)-1,1,COUNTIF(Data!$2:$2,Weekly!BU$9))))/BU$129</f>
        <v>0.55067264573991026</v>
      </c>
      <c r="BV130" s="13"/>
      <c r="BW130" s="12">
        <f t="shared" ref="BW130:BW132" ca="1" si="884">_xlfn.QUARTILE.INC($BJ130:$BT130,1)</f>
        <v>0.54073672283135388</v>
      </c>
      <c r="BX130" s="12">
        <f t="shared" ref="BX130:BX132" ca="1" si="885">_xlfn.QUARTILE.INC($BJ130:$BT130,3)</f>
        <v>0.55994065591942155</v>
      </c>
      <c r="BY130" s="12">
        <f t="shared" ca="1" si="868"/>
        <v>1.9203933088067671E-2</v>
      </c>
      <c r="BZ130" s="12">
        <f t="shared" ca="1" si="869"/>
        <v>0.57434360573547227</v>
      </c>
      <c r="CA130" s="12">
        <f t="shared" ref="CA130:CA131" ca="1" si="886">BW130-(0.75*BY130)</f>
        <v>0.52633377301530315</v>
      </c>
      <c r="CB130" s="43"/>
      <c r="CC130" s="12">
        <f t="shared" ref="CC130:CC132" ca="1" si="887">_xlfn.STDEV.P(BJ130:BU130)</f>
        <v>1.1332838214793702E-2</v>
      </c>
      <c r="CD130" s="12">
        <f ca="1">SUMPRODUCT(BP130:BS130,BP$129:BS$129)/SUM(BP$129:BS$129)</f>
        <v>0.55537623562638694</v>
      </c>
      <c r="CE130" s="104"/>
      <c r="CF130" s="104"/>
      <c r="CG130" s="1"/>
      <c r="CH130" s="7" t="s">
        <v>110</v>
      </c>
      <c r="CI130" s="7" t="s">
        <v>4</v>
      </c>
      <c r="CJ130" s="145">
        <f ca="1">(SUM(OFFSET(Data!$A$1,MATCH(($CH130&amp;$CI130),Data!$B:$B,0)-1,MATCH(Weekly!CJ$9,Data!$2:$2,0)-1,1,COUNTIF(Data!$2:$2,Weekly!CJ$9))))/CJ$129</f>
        <v>0.56630365150544526</v>
      </c>
      <c r="CK130" s="145">
        <f ca="1">(SUM(OFFSET(Data!$A$1,MATCH(($CH130&amp;$CI130),Data!$B:$B,0)-1,MATCH(Weekly!CK$9,Data!$2:$2,0)-1,1,COUNTIF(Data!$2:$2,Weekly!CK$9))))/CK$129</f>
        <v>0.5624178712220762</v>
      </c>
      <c r="CL130" s="145">
        <f ca="1">(SUM(OFFSET(Data!$A$1,MATCH(($CH130&amp;$CI130),Data!$B:$B,0)-1,MATCH(Weekly!CL$9,Data!$2:$2,0)-1,1,COUNTIF(Data!$2:$2,Weekly!CL$9))))/CL$129</f>
        <v>0.52877237851662406</v>
      </c>
      <c r="CM130" s="145">
        <f ca="1">(SUM(OFFSET(Data!$A$1,MATCH(($CH130&amp;$CI130),Data!$B:$B,0)-1,MATCH(Weekly!CM$9,Data!$2:$2,0)-1,1,COUNTIF(Data!$2:$2,Weekly!CM$9))))/CM$129</f>
        <v>0.54343918514080292</v>
      </c>
      <c r="CN130" s="145">
        <f ca="1">(SUM(OFFSET(Data!$A$1,MATCH(($CH130&amp;$CI130),Data!$B:$B,0)-1,MATCH(Weekly!CN$9,Data!$2:$2,0)-1,1,COUNTIF(Data!$2:$2,Weekly!CN$9))))/CN$129</f>
        <v>0.54090909090909089</v>
      </c>
      <c r="CO130" s="145">
        <f ca="1">(SUM(OFFSET(Data!$A$1,MATCH(($CH130&amp;$CI130),Data!$B:$B,0)-1,MATCH(Weekly!CO$9,Data!$2:$2,0)-1,1,COUNTIF(Data!$2:$2,Weekly!CO$9))))/CO$129</f>
        <v>0.55795148247978432</v>
      </c>
      <c r="CP130" s="145">
        <f ca="1">(SUM(OFFSET(Data!$A$1,MATCH(($CH130&amp;$CI130),Data!$B:$B,0)-1,MATCH(Weekly!CP$9,Data!$2:$2,0)-1,1,COUNTIF(Data!$2:$2,Weekly!CP$9))))/CP$129</f>
        <v>0.57784214337436635</v>
      </c>
      <c r="CQ130" s="145">
        <f ca="1">(SUM(OFFSET(Data!$A$1,MATCH(($CH130&amp;$CI130),Data!$B:$B,0)-1,MATCH(Weekly!CQ$9,Data!$2:$2,0)-1,1,COUNTIF(Data!$2:$2,Weekly!CQ$9))))/CQ$129</f>
        <v>0.58658146964856228</v>
      </c>
      <c r="CR130" s="145">
        <f ca="1">(SUM(OFFSET(Data!$A$1,MATCH(($CH130&amp;$CI130),Data!$B:$B,0)-1,MATCH(Weekly!CR$9,Data!$2:$2,0)-1,1,COUNTIF(Data!$2:$2,Weekly!CR$9))))/CR$129</f>
        <v>0.54880413703943121</v>
      </c>
      <c r="CS130" s="145">
        <f ca="1">(SUM(OFFSET(Data!$A$1,MATCH(($CH130&amp;$CI130),Data!$B:$B,0)-1,MATCH(Weekly!CS$9,Data!$2:$2,0)-1,1,COUNTIF(Data!$2:$2,Weekly!CS$9))))/CS$129</f>
        <v>0.56996587030716728</v>
      </c>
      <c r="CT130" s="145">
        <f ca="1">(SUM(OFFSET(Data!$A$1,MATCH(($CH130&amp;$CI130),Data!$B:$B,0)-1,MATCH(Weekly!CT$9,Data!$2:$2,0)-1,1,COUNTIF(Data!$2:$2,Weekly!CT$9))))/CT$129</f>
        <v>0.55942750466708147</v>
      </c>
      <c r="CU130" s="145">
        <f ca="1">(SUM(OFFSET(Data!$A$1,MATCH(($CH130&amp;$CI130),Data!$B:$B,0)-1,MATCH(Weekly!CU$9,Data!$2:$2,0)-1,1,COUNTIF(Data!$2:$2,Weekly!CU$9))))/CU$129</f>
        <v>0.56957928802588997</v>
      </c>
      <c r="CW130" s="12">
        <f t="shared" ref="CW130:CW132" ca="1" si="888">_xlfn.QUARTILE.INC($CJ130:$CT130,1)</f>
        <v>0.54612166109011706</v>
      </c>
      <c r="CX130" s="12">
        <f t="shared" ref="CX130:CX132" ca="1" si="889">_xlfn.QUARTILE.INC($CJ130:$CT130,3)</f>
        <v>0.56813476090630632</v>
      </c>
      <c r="CY130" s="12">
        <f t="shared" ca="1" si="870"/>
        <v>2.2013099816189263E-2</v>
      </c>
      <c r="CZ130" s="12">
        <f t="shared" ca="1" si="871"/>
        <v>0.58464458576844824</v>
      </c>
      <c r="DA130" s="12">
        <f t="shared" ca="1" si="819"/>
        <v>0.52961183622797514</v>
      </c>
      <c r="DB130" s="43"/>
      <c r="DC130" s="12">
        <f t="shared" ref="DC130:DC132" ca="1" si="890">_xlfn.STDEV.P(CJ130:CU130)</f>
        <v>1.5811383262093075E-2</v>
      </c>
      <c r="DD130" s="12">
        <f ca="1">SUMPRODUCT(CP130:CS130,CP$129:CS$129)/SUM(CP$129:CS$129)</f>
        <v>0.57066129573682445</v>
      </c>
    </row>
    <row r="131" spans="4:108" x14ac:dyDescent="0.35">
      <c r="D131" s="59" t="s">
        <v>294</v>
      </c>
      <c r="E131" s="53"/>
      <c r="F131" s="55">
        <f t="shared" ref="F131" ca="1" si="891">AT131</f>
        <v>0.27565896897597386</v>
      </c>
      <c r="G131" s="55">
        <f t="shared" ref="G131" ca="1" si="892">AS131</f>
        <v>0.25695816124977555</v>
      </c>
      <c r="H131" s="55">
        <f t="shared" ref="H131" ca="1" si="893">IFERROR(((F131-G131)/G131),0)</f>
        <v>7.2777636776518786E-2</v>
      </c>
      <c r="I131" s="55">
        <f t="shared" ref="I131" ca="1" si="894">BD131</f>
        <v>0.26371652270243567</v>
      </c>
      <c r="J131" s="55">
        <f t="shared" ref="J131" ca="1" si="895">IFERROR(((F131-I131)/I131),0)</f>
        <v>4.528516511274281E-2</v>
      </c>
      <c r="K131" s="78"/>
      <c r="L131" s="56"/>
      <c r="M131" s="75"/>
      <c r="N131" s="55">
        <f t="shared" ref="N131" ca="1" si="896">BT131</f>
        <v>0.21627764664743421</v>
      </c>
      <c r="O131" s="55">
        <f t="shared" ref="O131" ca="1" si="897">BS131</f>
        <v>0.19596210041618703</v>
      </c>
      <c r="P131" s="55">
        <f t="shared" ref="P131" ca="1" si="898">IFERROR(((N131-O131)/O131),0)</f>
        <v>0.10367079240373898</v>
      </c>
      <c r="Q131" s="55">
        <f t="shared" ref="Q131" ca="1" si="899">CD131</f>
        <v>0.20274407275815065</v>
      </c>
      <c r="R131" s="48">
        <f t="shared" ref="R131" ca="1" si="900">IFERROR(((N131-Q131)/Q131),0)</f>
        <v>6.6752007618133852E-2</v>
      </c>
      <c r="S131" s="78"/>
      <c r="T131" s="56"/>
      <c r="U131" s="75"/>
      <c r="V131" s="55">
        <f t="shared" ref="V131" ca="1" si="901">CT131</f>
        <v>0.39464004203888597</v>
      </c>
      <c r="W131" s="55">
        <f t="shared" ref="W131" ca="1" si="902">CS131</f>
        <v>0.38418913926856296</v>
      </c>
      <c r="X131" s="55">
        <f t="shared" ref="X131" ca="1" si="903">IFERROR(((V131-W131)/W131),0)</f>
        <v>2.7202494037754224E-2</v>
      </c>
      <c r="Y131" s="55">
        <f t="shared" ref="Y131" ca="1" si="904">DD131</f>
        <v>0.38747278664731494</v>
      </c>
      <c r="Z131" s="48">
        <f t="shared" ref="Z131" ca="1" si="905">IFERROR(((V131-Y131)/Y131),0)</f>
        <v>1.8497441984473631E-2</v>
      </c>
      <c r="AA131" s="78"/>
      <c r="AB131" s="56"/>
      <c r="AC131" s="46"/>
      <c r="AI131" s="7" t="s">
        <v>111</v>
      </c>
      <c r="AJ131" s="145">
        <f ca="1">(SUM(OFFSET(Data!$A$1,MATCH(($AI131),Data!$C:$C,0)-1,MATCH(Weekly!AJ$9,Data!$2:$2,0)-1,2,COUNTIF(Data!$2:$2,Weekly!AJ$9))))/AJ$121</f>
        <v>0.28071153738917082</v>
      </c>
      <c r="AK131" s="145">
        <f ca="1">(SUM(OFFSET(Data!$A$1,MATCH(($AI131),Data!$C:$C,0)-1,MATCH(Weekly!AK$9,Data!$2:$2,0)-1,2,COUNTIF(Data!$2:$2,Weekly!AK$9))))/AK$121</f>
        <v>0.27521106941838647</v>
      </c>
      <c r="AL131" s="145">
        <f ca="1">(SUM(OFFSET(Data!$A$1,MATCH(($AI131),Data!$C:$C,0)-1,MATCH(Weekly!AL$9,Data!$2:$2,0)-1,2,COUNTIF(Data!$2:$2,Weekly!AL$9))))/AL$121</f>
        <v>0.28666201117318435</v>
      </c>
      <c r="AM131" s="145">
        <f ca="1">(SUM(OFFSET(Data!$A$1,MATCH(($AI131),Data!$C:$C,0)-1,MATCH(Weekly!AM$9,Data!$2:$2,0)-1,2,COUNTIF(Data!$2:$2,Weekly!AM$9))))/AM$121</f>
        <v>0.29212721584984358</v>
      </c>
      <c r="AN131" s="145">
        <f ca="1">(SUM(OFFSET(Data!$A$1,MATCH(($AI131),Data!$C:$C,0)-1,MATCH(Weekly!AN$9,Data!$2:$2,0)-1,2,COUNTIF(Data!$2:$2,Weekly!AN$9))))/AN$121</f>
        <v>0.27626459143968873</v>
      </c>
      <c r="AO131" s="145">
        <f ca="1">(SUM(OFFSET(Data!$A$1,MATCH(($AI131),Data!$C:$C,0)-1,MATCH(Weekly!AO$9,Data!$2:$2,0)-1,2,COUNTIF(Data!$2:$2,Weekly!AO$9))))/AO$121</f>
        <v>0.25902170003596692</v>
      </c>
      <c r="AP131" s="145">
        <f ca="1">(SUM(OFFSET(Data!$A$1,MATCH(($AI131),Data!$C:$C,0)-1,MATCH(Weekly!AP$9,Data!$2:$2,0)-1,2,COUNTIF(Data!$2:$2,Weekly!AP$9))))/AP$121</f>
        <v>0.26195713657218278</v>
      </c>
      <c r="AQ131" s="145">
        <f ca="1">(SUM(OFFSET(Data!$A$1,MATCH(($AI131),Data!$C:$C,0)-1,MATCH(Weekly!AQ$9,Data!$2:$2,0)-1,2,COUNTIF(Data!$2:$2,Weekly!AQ$9))))/AQ$121</f>
        <v>0.26530129039895822</v>
      </c>
      <c r="AR131" s="145">
        <f ca="1">(SUM(OFFSET(Data!$A$1,MATCH(($AI131),Data!$C:$C,0)-1,MATCH(Weekly!AR$9,Data!$2:$2,0)-1,2,COUNTIF(Data!$2:$2,Weekly!AR$9))))/AR$121</f>
        <v>0.27031873662289579</v>
      </c>
      <c r="AS131" s="145">
        <f ca="1">(SUM(OFFSET(Data!$A$1,MATCH(($AI131),Data!$C:$C,0)-1,MATCH(Weekly!AS$9,Data!$2:$2,0)-1,2,COUNTIF(Data!$2:$2,Weekly!AS$9))))/AS$121</f>
        <v>0.25695816124977555</v>
      </c>
      <c r="AT131" s="145">
        <f ca="1">(SUM(OFFSET(Data!$A$1,MATCH(($AI131),Data!$C:$C,0)-1,MATCH(Weekly!AT$9,Data!$2:$2,0)-1,2,COUNTIF(Data!$2:$2,Weekly!AT$9))))/AT$121</f>
        <v>0.27565896897597386</v>
      </c>
      <c r="AU131" s="145">
        <f ca="1">(SUM(OFFSET(Data!$A$1,MATCH(($AI131),Data!$C:$C,0)-1,MATCH(Weekly!AU$9,Data!$2:$2,0)-1,2,COUNTIF(Data!$2:$2,Weekly!AU$9))))/AU$121</f>
        <v>0.27702009092242263</v>
      </c>
      <c r="AV131" s="145" t="e">
        <f ca="1">(SUM(OFFSET(Data!$A$1,MATCH(($AI131),Data!$C:$C,0)-1,MATCH(Weekly!AV$9,Data!$2:$2,0)-1,2,COUNTIF(Data!$2:$2,Weekly!AV$9))))/AV$121</f>
        <v>#N/A</v>
      </c>
      <c r="AW131" s="12">
        <f t="shared" ca="1" si="881"/>
        <v>0.2636292134855705</v>
      </c>
      <c r="AX131" s="12">
        <f t="shared" ca="1" si="882"/>
        <v>0.27848806441442975</v>
      </c>
      <c r="AY131" s="12">
        <f t="shared" ca="1" si="865"/>
        <v>1.4858850928859246E-2</v>
      </c>
      <c r="AZ131" s="12">
        <f t="shared" ca="1" si="866"/>
        <v>0.2896322026110742</v>
      </c>
      <c r="BA131" s="12">
        <f t="shared" ca="1" si="867"/>
        <v>0.25248507528892605</v>
      </c>
      <c r="BB131" s="14"/>
      <c r="BC131" s="12">
        <f t="shared" ref="BC131" ca="1" si="906">_xlfn.STDEV.P(AJ131:AU131)</f>
        <v>1.0375297013713513E-2</v>
      </c>
      <c r="BD131" s="12">
        <f ca="1">SUMPRODUCT(AP131:AS131,AP$121:AS$121)/SUM(AP$121:AS$121)</f>
        <v>0.26371652270243567</v>
      </c>
      <c r="BE131" s="104"/>
      <c r="BF131" s="104"/>
      <c r="BG131" s="1"/>
      <c r="BH131" s="7" t="s">
        <v>111</v>
      </c>
      <c r="BI131" s="7" t="s">
        <v>3</v>
      </c>
      <c r="BJ131" s="145">
        <f ca="1">(SUM(OFFSET(Data!$A$1,MATCH(($BH131&amp;$BI131),Data!$B:$B,0)-1,MATCH(Weekly!BJ$9,Data!$2:$2,0)-1,1,COUNTIF(Data!$2:$2,Weekly!BJ$9))))/BJ$121</f>
        <v>0.22693452380952381</v>
      </c>
      <c r="BK131" s="145">
        <f ca="1">(SUM(OFFSET(Data!$A$1,MATCH(($BH131&amp;$BI131),Data!$B:$B,0)-1,MATCH(Weekly!BK$9,Data!$2:$2,0)-1,1,COUNTIF(Data!$2:$2,Weekly!BK$9))))/BK$121</f>
        <v>0.22243378916392592</v>
      </c>
      <c r="BL131" s="145">
        <f ca="1">(SUM(OFFSET(Data!$A$1,MATCH(($BH131&amp;$BI131),Data!$B:$B,0)-1,MATCH(Weekly!BL$9,Data!$2:$2,0)-1,1,COUNTIF(Data!$2:$2,Weekly!BL$9))))/BL$121</f>
        <v>0.23237440961786174</v>
      </c>
      <c r="BM131" s="145">
        <f ca="1">(SUM(OFFSET(Data!$A$1,MATCH(($BH131&amp;$BI131),Data!$B:$B,0)-1,MATCH(Weekly!BM$9,Data!$2:$2,0)-1,1,COUNTIF(Data!$2:$2,Weekly!BM$9))))/BM$121</f>
        <v>0.23906614785992217</v>
      </c>
      <c r="BN131" s="145">
        <f ca="1">(SUM(OFFSET(Data!$A$1,MATCH(($BH131&amp;$BI131),Data!$B:$B,0)-1,MATCH(Weekly!BN$9,Data!$2:$2,0)-1,1,COUNTIF(Data!$2:$2,Weekly!BN$9))))/BN$121</f>
        <v>0.22275812790282243</v>
      </c>
      <c r="BO131" s="145">
        <f ca="1">(SUM(OFFSET(Data!$A$1,MATCH(($BH131&amp;$BI131),Data!$B:$B,0)-1,MATCH(Weekly!BO$9,Data!$2:$2,0)-1,1,COUNTIF(Data!$2:$2,Weekly!BO$9))))/BO$121</f>
        <v>0.20217084362866219</v>
      </c>
      <c r="BP131" s="145">
        <f ca="1">(SUM(OFFSET(Data!$A$1,MATCH(($BH131&amp;$BI131),Data!$B:$B,0)-1,MATCH(Weekly!BP$9,Data!$2:$2,0)-1,1,COUNTIF(Data!$2:$2,Weekly!BP$9))))/BP$121</f>
        <v>0.20035593855376546</v>
      </c>
      <c r="BQ131" s="145">
        <f ca="1">(SUM(OFFSET(Data!$A$1,MATCH(($BH131&amp;$BI131),Data!$B:$B,0)-1,MATCH(Weekly!BQ$9,Data!$2:$2,0)-1,1,COUNTIF(Data!$2:$2,Weekly!BQ$9))))/BQ$121</f>
        <v>0.20360024829298573</v>
      </c>
      <c r="BR131" s="145">
        <f ca="1">(SUM(OFFSET(Data!$A$1,MATCH(($BH131&amp;$BI131),Data!$B:$B,0)-1,MATCH(Weekly!BR$9,Data!$2:$2,0)-1,1,COUNTIF(Data!$2:$2,Weekly!BR$9))))/BR$121</f>
        <v>0.21077792264232942</v>
      </c>
      <c r="BS131" s="145">
        <f ca="1">(SUM(OFFSET(Data!$A$1,MATCH(($BH131&amp;$BI131),Data!$B:$B,0)-1,MATCH(Weekly!BS$9,Data!$2:$2,0)-1,1,COUNTIF(Data!$2:$2,Weekly!BS$9))))/BS$121</f>
        <v>0.19596210041618703</v>
      </c>
      <c r="BT131" s="145">
        <f ca="1">(SUM(OFFSET(Data!$A$1,MATCH(($BH131&amp;$BI131),Data!$B:$B,0)-1,MATCH(Weekly!BT$9,Data!$2:$2,0)-1,1,COUNTIF(Data!$2:$2,Weekly!BT$9))))/BT$121</f>
        <v>0.21627764664743421</v>
      </c>
      <c r="BU131" s="145">
        <f ca="1">(SUM(OFFSET(Data!$A$1,MATCH(($BH131&amp;$BI131),Data!$B:$B,0)-1,MATCH(Weekly!BU$9,Data!$2:$2,0)-1,1,COUNTIF(Data!$2:$2,Weekly!BU$9))))/BU$121</f>
        <v>0.2237433155080214</v>
      </c>
      <c r="BV131" s="13"/>
      <c r="BW131" s="12">
        <f t="shared" ca="1" si="884"/>
        <v>0.20288554596082398</v>
      </c>
      <c r="BX131" s="12">
        <f t="shared" ca="1" si="885"/>
        <v>0.22484632585617312</v>
      </c>
      <c r="BY131" s="12">
        <f t="shared" ca="1" si="868"/>
        <v>2.1960779895349142E-2</v>
      </c>
      <c r="BZ131" s="12">
        <f t="shared" ca="1" si="869"/>
        <v>0.24131691077768497</v>
      </c>
      <c r="CA131" s="12">
        <f t="shared" ca="1" si="886"/>
        <v>0.18641496103931213</v>
      </c>
      <c r="CB131" s="43"/>
      <c r="CC131" s="12">
        <f t="shared" ref="CC131" ca="1" si="907">_xlfn.STDEV.P(BJ131:BU131)</f>
        <v>1.3177328656319745E-2</v>
      </c>
      <c r="CD131" s="12">
        <f ca="1">SUMPRODUCT(BP131:BS131,BP$121:BS$121)/SUM(BP$121:BS$121)</f>
        <v>0.20274407275815065</v>
      </c>
      <c r="CE131" s="104"/>
      <c r="CF131" s="104"/>
      <c r="CG131" s="1"/>
      <c r="CH131" s="7" t="s">
        <v>111</v>
      </c>
      <c r="CI131" s="7" t="s">
        <v>4</v>
      </c>
      <c r="CJ131" s="145">
        <f ca="1">(SUM(OFFSET(Data!$A$1,MATCH(($CH131&amp;$CI131),Data!$B:$B,0)-1,MATCH(Weekly!CJ$9,Data!$2:$2,0)-1,1,COUNTIF(Data!$2:$2,Weekly!CJ$9))))/CJ$121</f>
        <v>0.39215350351207812</v>
      </c>
      <c r="CK131" s="145">
        <f ca="1">(SUM(OFFSET(Data!$A$1,MATCH(($CH131&amp;$CI131),Data!$B:$B,0)-1,MATCH(Weekly!CK$9,Data!$2:$2,0)-1,1,COUNTIF(Data!$2:$2,Weekly!CK$9))))/CK$121</f>
        <v>0.386041439476554</v>
      </c>
      <c r="CL131" s="145">
        <f ca="1">(SUM(OFFSET(Data!$A$1,MATCH(($CH131&amp;$CI131),Data!$B:$B,0)-1,MATCH(Weekly!CL$9,Data!$2:$2,0)-1,1,COUNTIF(Data!$2:$2,Weekly!CL$9))))/CL$121</f>
        <v>0.40079436721429862</v>
      </c>
      <c r="CM131" s="145">
        <f ca="1">(SUM(OFFSET(Data!$A$1,MATCH(($CH131&amp;$CI131),Data!$B:$B,0)-1,MATCH(Weekly!CM$9,Data!$2:$2,0)-1,1,COUNTIF(Data!$2:$2,Weekly!CM$9))))/CM$121</f>
        <v>0.39984202211690362</v>
      </c>
      <c r="CN131" s="145">
        <f ca="1">(SUM(OFFSET(Data!$A$1,MATCH(($CH131&amp;$CI131),Data!$B:$B,0)-1,MATCH(Weekly!CN$9,Data!$2:$2,0)-1,1,COUNTIF(Data!$2:$2,Weekly!CN$9))))/CN$121</f>
        <v>0.38500635324015248</v>
      </c>
      <c r="CO131" s="145">
        <f ca="1">(SUM(OFFSET(Data!$A$1,MATCH(($CH131&amp;$CI131),Data!$B:$B,0)-1,MATCH(Weekly!CO$9,Data!$2:$2,0)-1,1,COUNTIF(Data!$2:$2,Weekly!CO$9))))/CO$121</f>
        <v>0.3794392523364486</v>
      </c>
      <c r="CP131" s="145">
        <f ca="1">(SUM(OFFSET(Data!$A$1,MATCH(($CH131&amp;$CI131),Data!$B:$B,0)-1,MATCH(Weekly!CP$9,Data!$2:$2,0)-1,1,COUNTIF(Data!$2:$2,Weekly!CP$9))))/CP$121</f>
        <v>0.38758357211079275</v>
      </c>
      <c r="CQ131" s="145">
        <f ca="1">(SUM(OFFSET(Data!$A$1,MATCH(($CH131&amp;$CI131),Data!$B:$B,0)-1,MATCH(Weekly!CQ$9,Data!$2:$2,0)-1,1,COUNTIF(Data!$2:$2,Weekly!CQ$9))))/CQ$121</f>
        <v>0.38917571657468397</v>
      </c>
      <c r="CR131" s="145">
        <f ca="1">(SUM(OFFSET(Data!$A$1,MATCH(($CH131&amp;$CI131),Data!$B:$B,0)-1,MATCH(Weekly!CR$9,Data!$2:$2,0)-1,1,COUNTIF(Data!$2:$2,Weekly!CR$9))))/CR$121</f>
        <v>0.38879280525769627</v>
      </c>
      <c r="CS131" s="145">
        <f ca="1">(SUM(OFFSET(Data!$A$1,MATCH(($CH131&amp;$CI131),Data!$B:$B,0)-1,MATCH(Weekly!CS$9,Data!$2:$2,0)-1,1,COUNTIF(Data!$2:$2,Weekly!CS$9))))/CS$121</f>
        <v>0.38418913926856296</v>
      </c>
      <c r="CT131" s="145">
        <f ca="1">(SUM(OFFSET(Data!$A$1,MATCH(($CH131&amp;$CI131),Data!$B:$B,0)-1,MATCH(Weekly!CT$9,Data!$2:$2,0)-1,1,COUNTIF(Data!$2:$2,Weekly!CT$9))))/CT$121</f>
        <v>0.39464004203888597</v>
      </c>
      <c r="CU131" s="145">
        <f ca="1">(SUM(OFFSET(Data!$A$1,MATCH(($CH131&amp;$CI131),Data!$B:$B,0)-1,MATCH(Weekly!CU$9,Data!$2:$2,0)-1,1,COUNTIF(Data!$2:$2,Weekly!CU$9))))/CU$121</f>
        <v>0.39319029850746268</v>
      </c>
      <c r="CW131" s="12">
        <f t="shared" ca="1" si="888"/>
        <v>0.38552389635835327</v>
      </c>
      <c r="CX131" s="12">
        <f t="shared" ca="1" si="889"/>
        <v>0.39339677277548202</v>
      </c>
      <c r="CY131" s="12">
        <f t="shared" ca="1" si="870"/>
        <v>7.8728764171287491E-3</v>
      </c>
      <c r="CZ131" s="12">
        <f t="shared" ca="1" si="871"/>
        <v>0.39930143008832858</v>
      </c>
      <c r="DA131" s="12">
        <f t="shared" ref="DA131" ca="1" si="908">CW131-(0.75*CY131)</f>
        <v>0.37961923904550671</v>
      </c>
      <c r="DB131" s="43"/>
      <c r="DC131" s="12">
        <f t="shared" ref="DC131" ca="1" si="909">_xlfn.STDEV.P(CJ131:CU131)</f>
        <v>6.0796616297822343E-3</v>
      </c>
      <c r="DD131" s="12">
        <f ca="1">SUMPRODUCT(CP131:CS131,CP$121:CS$121)/SUM(CP$121:CS$121)</f>
        <v>0.38747278664731494</v>
      </c>
    </row>
    <row r="132" spans="4:108" x14ac:dyDescent="0.35">
      <c r="D132" s="60" t="s">
        <v>479</v>
      </c>
      <c r="E132" s="53" t="str">
        <f ca="1">VLOOKUP($D132,'Metric Nature'!$C:$D,2,0)&amp;IF(($F132&lt;(BA132)),"Below",IF(($F132&gt;(AZ132)),"Above","Within"))</f>
        <v>NegativeAbove</v>
      </c>
      <c r="F132" s="55">
        <f t="shared" ca="1" si="759"/>
        <v>9.8378819687427108E-2</v>
      </c>
      <c r="G132" s="55">
        <f t="shared" ca="1" si="760"/>
        <v>0.10025737714730353</v>
      </c>
      <c r="H132" s="55">
        <f t="shared" ref="H132" ca="1" si="910">IFERROR(((F132-G132)/G132),0)</f>
        <v>-1.8737348944570333E-2</v>
      </c>
      <c r="I132" s="55">
        <f t="shared" ref="I132" ca="1" si="911">BD132</f>
        <v>9.0285782721298224E-2</v>
      </c>
      <c r="J132" s="55">
        <f t="shared" ref="J132" ca="1" si="912">IFERROR(((F132-I132)/I132),0)</f>
        <v>8.9637999718196526E-2</v>
      </c>
      <c r="K132" s="118">
        <f t="shared" ca="1" si="761"/>
        <v>5.2115280612304114E-3</v>
      </c>
      <c r="L132" s="56"/>
      <c r="M132" s="128" t="str">
        <f ca="1">VLOOKUP($D132,'Metric Nature'!$C:$D,2,0)&amp;IF(($N132&lt;(CA132)),"Below",IF(($N132&gt;(BZ132)),"Above","Within"))</f>
        <v>NegativeAbove</v>
      </c>
      <c r="N132" s="55">
        <f t="shared" ca="1" si="762"/>
        <v>0.14747792639216714</v>
      </c>
      <c r="O132" s="55">
        <f t="shared" ca="1" si="763"/>
        <v>0.1483219693615514</v>
      </c>
      <c r="P132" s="55">
        <f t="shared" ref="P132" ca="1" si="913">IFERROR(((N132-O132)/O132),0)</f>
        <v>-5.6906132855262153E-3</v>
      </c>
      <c r="Q132" s="55">
        <f t="shared" ref="Q132" ca="1" si="914">CD132</f>
        <v>0.1347679381466336</v>
      </c>
      <c r="R132" s="48">
        <f t="shared" ref="R132" ca="1" si="915">IFERROR(((N132-Q132)/Q132),0)</f>
        <v>9.4310178075919682E-2</v>
      </c>
      <c r="S132" s="118">
        <f t="shared" ca="1" si="764"/>
        <v>7.6528256472023996E-3</v>
      </c>
      <c r="T132" s="56"/>
      <c r="U132" s="128" t="str">
        <f ca="1">VLOOKUP($D132,'Metric Nature'!$C:$D,2,0)&amp;IF(($V132&lt;(DA132)),"Below",IF(($V132&gt;(CZ132)),"Above","Within"))</f>
        <v>NegativeWithin</v>
      </c>
      <c r="V132" s="55">
        <f t="shared" ca="1" si="765"/>
        <v>0</v>
      </c>
      <c r="W132" s="55">
        <f t="shared" ca="1" si="766"/>
        <v>0</v>
      </c>
      <c r="X132" s="55">
        <f t="shared" ref="X132" ca="1" si="916">IFERROR(((V132-W132)/W132),0)</f>
        <v>0</v>
      </c>
      <c r="Y132" s="55">
        <f t="shared" ref="Y132" ca="1" si="917">DD132</f>
        <v>0</v>
      </c>
      <c r="Z132" s="48">
        <f t="shared" ref="Z132" ca="1" si="918">IFERROR(((V132-Y132)/Y132),0)</f>
        <v>0</v>
      </c>
      <c r="AA132" s="118">
        <f t="shared" ca="1" si="767"/>
        <v>1.0572562116226001E-4</v>
      </c>
      <c r="AB132" s="56"/>
      <c r="AC132" s="46" t="s">
        <v>711</v>
      </c>
      <c r="AI132" s="7" t="s">
        <v>112</v>
      </c>
      <c r="AJ132" s="145">
        <f ca="1">(SUM(OFFSET(Data!$A$1,MATCH(($AI132),Data!$C:$C,0)-1,MATCH(Weekly!AJ$9,Data!$2:$2,0)-1,2,COUNTIF(Data!$2:$2,Weekly!AJ$9))))/AJ$121</f>
        <v>8.6934701388501651E-2</v>
      </c>
      <c r="AK132" s="145">
        <f ca="1">(SUM(OFFSET(Data!$A$1,MATCH(($AI132),Data!$C:$C,0)-1,MATCH(Weekly!AK$9,Data!$2:$2,0)-1,2,COUNTIF(Data!$2:$2,Weekly!AK$9))))/AK$121</f>
        <v>8.7359287054408999E-2</v>
      </c>
      <c r="AL132" s="145">
        <f ca="1">(SUM(OFFSET(Data!$A$1,MATCH(($AI132),Data!$C:$C,0)-1,MATCH(Weekly!AL$9,Data!$2:$2,0)-1,2,COUNTIF(Data!$2:$2,Weekly!AL$9))))/AL$121</f>
        <v>8.5719273743016758E-2</v>
      </c>
      <c r="AM132" s="145">
        <f ca="1">(SUM(OFFSET(Data!$A$1,MATCH(($AI132),Data!$C:$C,0)-1,MATCH(Weekly!AM$9,Data!$2:$2,0)-1,2,COUNTIF(Data!$2:$2,Weekly!AM$9))))/AM$121</f>
        <v>8.7747653806047973E-2</v>
      </c>
      <c r="AN132" s="145">
        <f ca="1">(SUM(OFFSET(Data!$A$1,MATCH(($AI132),Data!$C:$C,0)-1,MATCH(Weekly!AN$9,Data!$2:$2,0)-1,2,COUNTIF(Data!$2:$2,Weekly!AN$9))))/AN$121</f>
        <v>8.6321460640526787E-2</v>
      </c>
      <c r="AO132" s="145">
        <f ca="1">(SUM(OFFSET(Data!$A$1,MATCH(($AI132),Data!$C:$C,0)-1,MATCH(Weekly!AO$9,Data!$2:$2,0)-1,2,COUNTIF(Data!$2:$2,Weekly!AO$9))))/AO$121</f>
        <v>8.9797386404507851E-2</v>
      </c>
      <c r="AP132" s="145">
        <f ca="1">(SUM(OFFSET(Data!$A$1,MATCH(($AI132),Data!$C:$C,0)-1,MATCH(Weekly!AP$9,Data!$2:$2,0)-1,2,COUNTIF(Data!$2:$2,Weekly!AP$9))))/AP$121</f>
        <v>8.3275721199170386E-2</v>
      </c>
      <c r="AQ132" s="145">
        <f ca="1">(SUM(OFFSET(Data!$A$1,MATCH(($AI132),Data!$C:$C,0)-1,MATCH(Weekly!AQ$9,Data!$2:$2,0)-1,2,COUNTIF(Data!$2:$2,Weekly!AQ$9))))/AQ$121</f>
        <v>8.5888481117556523E-2</v>
      </c>
      <c r="AR132" s="145">
        <f ca="1">(SUM(OFFSET(Data!$A$1,MATCH(($AI132),Data!$C:$C,0)-1,MATCH(Weekly!AR$9,Data!$2:$2,0)-1,2,COUNTIF(Data!$2:$2,Weekly!AR$9))))/AR$121</f>
        <v>9.1398160467403247E-2</v>
      </c>
      <c r="AS132" s="145">
        <f ca="1">(SUM(OFFSET(Data!$A$1,MATCH(($AI132),Data!$C:$C,0)-1,MATCH(Weekly!AS$9,Data!$2:$2,0)-1,2,COUNTIF(Data!$2:$2,Weekly!AS$9))))/AS$121</f>
        <v>0.10025737714730353</v>
      </c>
      <c r="AT132" s="145">
        <f ca="1">(SUM(OFFSET(Data!$A$1,MATCH(($AI132),Data!$C:$C,0)-1,MATCH(Weekly!AT$9,Data!$2:$2,0)-1,2,COUNTIF(Data!$2:$2,Weekly!AT$9))))/AT$121</f>
        <v>9.8378819687427108E-2</v>
      </c>
      <c r="AU132" s="145">
        <f ca="1">(SUM(OFFSET(Data!$A$1,MATCH(($AI132),Data!$C:$C,0)-1,MATCH(Weekly!AU$9,Data!$2:$2,0)-1,2,COUNTIF(Data!$2:$2,Weekly!AU$9))))/AU$121</f>
        <v>9.5761841912303858E-2</v>
      </c>
      <c r="AV132" s="145" t="e">
        <f ca="1">(SUM(OFFSET(Data!$A$1,MATCH(($AI132),Data!$C:$C,0)-1,MATCH(Weekly!AV$9,Data!$2:$2,0)-1,2,COUNTIF(Data!$2:$2,Weekly!AV$9))))/AV$121</f>
        <v>#N/A</v>
      </c>
      <c r="AW132" s="12">
        <f t="shared" ca="1" si="881"/>
        <v>8.6104970879041648E-2</v>
      </c>
      <c r="AX132" s="12">
        <f t="shared" ca="1" si="882"/>
        <v>9.0597773435955542E-2</v>
      </c>
      <c r="AY132" s="12">
        <f t="shared" ref="AY132" ca="1" si="919">AX132-AW132</f>
        <v>4.4928025569138941E-3</v>
      </c>
      <c r="AZ132" s="12">
        <f t="shared" ref="AZ132" ca="1" si="920">AX132+(0.75*AY132)</f>
        <v>9.3967375353640969E-2</v>
      </c>
      <c r="BA132" s="12">
        <f t="shared" ref="BA132" ca="1" si="921">AW132-(0.75*AY132)</f>
        <v>8.273536896135622E-2</v>
      </c>
      <c r="BB132" s="14"/>
      <c r="BC132" s="12">
        <f t="shared" ca="1" si="883"/>
        <v>5.2115280612304114E-3</v>
      </c>
      <c r="BD132" s="12">
        <f ca="1">SUMPRODUCT(AP132:AS132,AP$121:AS$121)/SUM(AP$121:AS$121)</f>
        <v>9.0285782721298224E-2</v>
      </c>
      <c r="BE132" s="104"/>
      <c r="BF132" s="104"/>
      <c r="BG132" s="1"/>
      <c r="BH132" s="7" t="s">
        <v>112</v>
      </c>
      <c r="BI132" s="7" t="s">
        <v>3</v>
      </c>
      <c r="BJ132" s="145">
        <f ca="1">(SUM(OFFSET(Data!$A$1,MATCH(($BH132&amp;$BI132),Data!$B:$B,0)-1,MATCH(Weekly!BJ$9,Data!$2:$2,0)-1,1,COUNTIF(Data!$2:$2,Weekly!BJ$9))))/BJ$121</f>
        <v>0.12888558201058201</v>
      </c>
      <c r="BK132" s="145">
        <f ca="1">(SUM(OFFSET(Data!$A$1,MATCH(($BH132&amp;$BI132),Data!$B:$B,0)-1,MATCH(Weekly!BK$9,Data!$2:$2,0)-1,1,COUNTIF(Data!$2:$2,Weekly!BK$9))))/BK$121</f>
        <v>0.12895966764756794</v>
      </c>
      <c r="BL132" s="145">
        <f ca="1">(SUM(OFFSET(Data!$A$1,MATCH(($BH132&amp;$BI132),Data!$B:$B,0)-1,MATCH(Weekly!BL$9,Data!$2:$2,0)-1,1,COUNTIF(Data!$2:$2,Weekly!BL$9))))/BL$121</f>
        <v>0.12649205667668528</v>
      </c>
      <c r="BM132" s="145">
        <f ca="1">(SUM(OFFSET(Data!$A$1,MATCH(($BH132&amp;$BI132),Data!$B:$B,0)-1,MATCH(Weekly!BM$9,Data!$2:$2,0)-1,1,COUNTIF(Data!$2:$2,Weekly!BM$9))))/BM$121</f>
        <v>0.13089494163424126</v>
      </c>
      <c r="BN132" s="145">
        <f ca="1">(SUM(OFFSET(Data!$A$1,MATCH(($BH132&amp;$BI132),Data!$B:$B,0)-1,MATCH(Weekly!BN$9,Data!$2:$2,0)-1,1,COUNTIF(Data!$2:$2,Weekly!BN$9))))/BN$121</f>
        <v>0.12861736334405144</v>
      </c>
      <c r="BO132" s="145">
        <f ca="1">(SUM(OFFSET(Data!$A$1,MATCH(($BH132&amp;$BI132),Data!$B:$B,0)-1,MATCH(Weekly!BO$9,Data!$2:$2,0)-1,1,COUNTIF(Data!$2:$2,Weekly!BO$9))))/BO$121</f>
        <v>0.13219202259089305</v>
      </c>
      <c r="BP132" s="145">
        <f ca="1">(SUM(OFFSET(Data!$A$1,MATCH(($BH132&amp;$BI132),Data!$B:$B,0)-1,MATCH(Weekly!BP$9,Data!$2:$2,0)-1,1,COUNTIF(Data!$2:$2,Weekly!BP$9))))/BP$121</f>
        <v>0.12411015361558636</v>
      </c>
      <c r="BQ132" s="145">
        <f ca="1">(SUM(OFFSET(Data!$A$1,MATCH(($BH132&amp;$BI132),Data!$B:$B,0)-1,MATCH(Weekly!BQ$9,Data!$2:$2,0)-1,1,COUNTIF(Data!$2:$2,Weekly!BQ$9))))/BQ$121</f>
        <v>0.12866897224439125</v>
      </c>
      <c r="BR132" s="145">
        <f ca="1">(SUM(OFFSET(Data!$A$1,MATCH(($BH132&amp;$BI132),Data!$B:$B,0)-1,MATCH(Weekly!BR$9,Data!$2:$2,0)-1,1,COUNTIF(Data!$2:$2,Weekly!BR$9))))/BR$121</f>
        <v>0.13733159495871361</v>
      </c>
      <c r="BS132" s="145">
        <f ca="1">(SUM(OFFSET(Data!$A$1,MATCH(($BH132&amp;$BI132),Data!$B:$B,0)-1,MATCH(Weekly!BS$9,Data!$2:$2,0)-1,1,COUNTIF(Data!$2:$2,Weekly!BS$9))))/BS$121</f>
        <v>0.1483219693615514</v>
      </c>
      <c r="BT132" s="145">
        <f ca="1">(SUM(OFFSET(Data!$A$1,MATCH(($BH132&amp;$BI132),Data!$B:$B,0)-1,MATCH(Weekly!BT$9,Data!$2:$2,0)-1,1,COUNTIF(Data!$2:$2,Weekly!BT$9))))/BT$121</f>
        <v>0.14747792639216714</v>
      </c>
      <c r="BU132" s="145">
        <f ca="1">(SUM(OFFSET(Data!$A$1,MATCH(($BH132&amp;$BI132),Data!$B:$B,0)-1,MATCH(Weekly!BU$9,Data!$2:$2,0)-1,1,COUNTIF(Data!$2:$2,Weekly!BU$9))))/BU$121</f>
        <v>0.13967914438502674</v>
      </c>
      <c r="BV132" s="13"/>
      <c r="BW132" s="12">
        <f t="shared" ca="1" si="884"/>
        <v>0.12864316779422136</v>
      </c>
      <c r="BX132" s="12">
        <f t="shared" ca="1" si="885"/>
        <v>0.13476180877480332</v>
      </c>
      <c r="BY132" s="12">
        <f t="shared" ref="BY132" ca="1" si="922">BX132-BW132</f>
        <v>6.1186409805819575E-3</v>
      </c>
      <c r="BZ132" s="12">
        <f t="shared" ref="BZ132" ca="1" si="923">BX132+(0.75*BY132)</f>
        <v>0.13935078951023977</v>
      </c>
      <c r="CA132" s="12">
        <f t="shared" ref="CA132" ca="1" si="924">BW132-(0.75*BY132)</f>
        <v>0.12405418705878489</v>
      </c>
      <c r="CB132" s="43"/>
      <c r="CC132" s="12">
        <f t="shared" ca="1" si="887"/>
        <v>7.6528256472023996E-3</v>
      </c>
      <c r="CD132" s="12">
        <f ca="1">SUMPRODUCT(BP132:BS132,BP$121:BS$121)/SUM(BP$121:BS$121)</f>
        <v>0.1347679381466336</v>
      </c>
      <c r="CE132" s="104"/>
      <c r="CF132" s="104"/>
      <c r="CG132" s="1"/>
      <c r="CH132" s="7" t="s">
        <v>112</v>
      </c>
      <c r="CI132" s="7" t="s">
        <v>4</v>
      </c>
      <c r="CJ132" s="145">
        <f ca="1">(SUM(OFFSET(Data!$A$1,MATCH(($CH132&amp;$CI132),Data!$B:$B,0)-1,MATCH(Weekly!CJ$9,Data!$2:$2,0)-1,1,COUNTIF(Data!$2:$2,Weekly!CJ$9))))/CJ$121</f>
        <v>0</v>
      </c>
      <c r="CK132" s="145">
        <f ca="1">(SUM(OFFSET(Data!$A$1,MATCH(($CH132&amp;$CI132),Data!$B:$B,0)-1,MATCH(Weekly!CK$9,Data!$2:$2,0)-1,1,COUNTIF(Data!$2:$2,Weekly!CK$9))))/CK$121</f>
        <v>0</v>
      </c>
      <c r="CL132" s="145">
        <f ca="1">(SUM(OFFSET(Data!$A$1,MATCH(($CH132&amp;$CI132),Data!$B:$B,0)-1,MATCH(Weekly!CL$9,Data!$2:$2,0)-1,1,COUNTIF(Data!$2:$2,Weekly!CL$9))))/CL$121</f>
        <v>0</v>
      </c>
      <c r="CM132" s="145">
        <f ca="1">(SUM(OFFSET(Data!$A$1,MATCH(($CH132&amp;$CI132),Data!$B:$B,0)-1,MATCH(Weekly!CM$9,Data!$2:$2,0)-1,1,COUNTIF(Data!$2:$2,Weekly!CM$9))))/CM$121</f>
        <v>1.579778830963665E-4</v>
      </c>
      <c r="CN132" s="145">
        <f ca="1">(SUM(OFFSET(Data!$A$1,MATCH(($CH132&amp;$CI132),Data!$B:$B,0)-1,MATCH(Weekly!CN$9,Data!$2:$2,0)-1,1,COUNTIF(Data!$2:$2,Weekly!CN$9))))/CN$121</f>
        <v>3.6304229442730079E-4</v>
      </c>
      <c r="CO132" s="145">
        <f ca="1">(SUM(OFFSET(Data!$A$1,MATCH(($CH132&amp;$CI132),Data!$B:$B,0)-1,MATCH(Weekly!CO$9,Data!$2:$2,0)-1,1,COUNTIF(Data!$2:$2,Weekly!CO$9))))/CO$121</f>
        <v>0</v>
      </c>
      <c r="CP132" s="145">
        <f ca="1">(SUM(OFFSET(Data!$A$1,MATCH(($CH132&amp;$CI132),Data!$B:$B,0)-1,MATCH(Weekly!CP$9,Data!$2:$2,0)-1,1,COUNTIF(Data!$2:$2,Weekly!CP$9))))/CP$121</f>
        <v>0</v>
      </c>
      <c r="CQ132" s="145">
        <f ca="1">(SUM(OFFSET(Data!$A$1,MATCH(($CH132&amp;$CI132),Data!$B:$B,0)-1,MATCH(Weekly!CQ$9,Data!$2:$2,0)-1,1,COUNTIF(Data!$2:$2,Weekly!CQ$9))))/CQ$121</f>
        <v>0</v>
      </c>
      <c r="CR132" s="145">
        <f ca="1">(SUM(OFFSET(Data!$A$1,MATCH(($CH132&amp;$CI132),Data!$B:$B,0)-1,MATCH(Weekly!CR$9,Data!$2:$2,0)-1,1,COUNTIF(Data!$2:$2,Weekly!CR$9))))/CR$121</f>
        <v>0</v>
      </c>
      <c r="CS132" s="145">
        <f ca="1">(SUM(OFFSET(Data!$A$1,MATCH(($CH132&amp;$CI132),Data!$B:$B,0)-1,MATCH(Weekly!CS$9,Data!$2:$2,0)-1,1,COUNTIF(Data!$2:$2,Weekly!CS$9))))/CS$121</f>
        <v>0</v>
      </c>
      <c r="CT132" s="145">
        <f ca="1">(SUM(OFFSET(Data!$A$1,MATCH(($CH132&amp;$CI132),Data!$B:$B,0)-1,MATCH(Weekly!CT$9,Data!$2:$2,0)-1,1,COUNTIF(Data!$2:$2,Weekly!CT$9))))/CT$121</f>
        <v>0</v>
      </c>
      <c r="CU132" s="145">
        <f ca="1">(SUM(OFFSET(Data!$A$1,MATCH(($CH132&amp;$CI132),Data!$B:$B,0)-1,MATCH(Weekly!CU$9,Data!$2:$2,0)-1,1,COUNTIF(Data!$2:$2,Weekly!CU$9))))/CU$121</f>
        <v>0</v>
      </c>
      <c r="CW132" s="12">
        <f t="shared" ca="1" si="888"/>
        <v>0</v>
      </c>
      <c r="CX132" s="12">
        <f t="shared" ca="1" si="889"/>
        <v>0</v>
      </c>
      <c r="CY132" s="12">
        <f t="shared" ref="CY132" ca="1" si="925">CX132-CW132</f>
        <v>0</v>
      </c>
      <c r="CZ132" s="12">
        <f t="shared" ref="CZ132" ca="1" si="926">CX132+(0.75*CY132)</f>
        <v>0</v>
      </c>
      <c r="DA132" s="12">
        <f t="shared" ca="1" si="819"/>
        <v>0</v>
      </c>
      <c r="DB132" s="43"/>
      <c r="DC132" s="12">
        <f t="shared" ca="1" si="890"/>
        <v>1.0572562116226001E-4</v>
      </c>
      <c r="DD132" s="12">
        <f ca="1">SUMPRODUCT(CP132:CS132,CP$121:CS$121)/SUM(CP$121:CS$121)</f>
        <v>0</v>
      </c>
    </row>
    <row r="133" spans="4:108" x14ac:dyDescent="0.35">
      <c r="D133" s="68" t="s">
        <v>714</v>
      </c>
      <c r="E133" s="66"/>
      <c r="F133" s="64"/>
      <c r="G133" s="64"/>
      <c r="H133" s="65"/>
      <c r="I133" s="64"/>
      <c r="J133" s="65"/>
      <c r="K133" s="64"/>
      <c r="L133" s="64"/>
      <c r="M133" s="64"/>
      <c r="N133" s="64"/>
      <c r="O133" s="64"/>
      <c r="P133" s="64"/>
      <c r="Q133" s="64"/>
      <c r="R133" s="64"/>
      <c r="S133" s="64"/>
      <c r="T133" s="64"/>
      <c r="U133" s="64"/>
      <c r="V133" s="64"/>
      <c r="W133" s="64"/>
      <c r="X133" s="64"/>
      <c r="Y133" s="64"/>
      <c r="Z133" s="64"/>
      <c r="AA133" s="64"/>
      <c r="AB133" s="62"/>
      <c r="AC133" s="46"/>
      <c r="AI133" s="37"/>
      <c r="AJ133" s="149"/>
      <c r="AK133" s="37"/>
      <c r="AL133" s="163"/>
      <c r="AM133" s="163"/>
      <c r="AN133" s="163"/>
      <c r="AO133" s="149"/>
      <c r="AP133" s="163"/>
      <c r="AQ133" s="163"/>
      <c r="AR133" s="163"/>
      <c r="AS133" s="163"/>
      <c r="AT133" s="149"/>
      <c r="AU133" s="150"/>
      <c r="AW133" s="37"/>
      <c r="AX133" s="164"/>
      <c r="AY133" s="164"/>
      <c r="AZ133" s="37"/>
      <c r="BA133" s="37"/>
      <c r="BC133" s="37"/>
      <c r="BD133" s="38"/>
      <c r="BH133" s="37"/>
      <c r="BI133" s="37"/>
      <c r="BJ133" s="149"/>
      <c r="BK133" s="37"/>
      <c r="BL133" s="163"/>
      <c r="BM133" s="163"/>
      <c r="BN133" s="163"/>
      <c r="BO133" s="149"/>
      <c r="BP133" s="163"/>
      <c r="BQ133" s="163"/>
      <c r="BR133" s="163"/>
      <c r="BS133" s="163"/>
      <c r="BT133" s="149"/>
      <c r="BU133" s="150"/>
      <c r="BW133" s="37"/>
      <c r="BX133" s="164"/>
      <c r="BY133" s="164"/>
      <c r="BZ133" s="37"/>
      <c r="CA133" s="37"/>
      <c r="CC133" s="37"/>
      <c r="CD133" s="38"/>
      <c r="CH133" s="37"/>
      <c r="CI133" s="37"/>
      <c r="CJ133" s="149"/>
      <c r="CK133" s="37"/>
      <c r="CL133" s="163"/>
      <c r="CM133" s="163"/>
      <c r="CN133" s="163"/>
      <c r="CO133" s="149"/>
      <c r="CP133" s="163"/>
      <c r="CQ133" s="163"/>
      <c r="CR133" s="163"/>
      <c r="CS133" s="163"/>
      <c r="CT133" s="149"/>
      <c r="CU133" s="150"/>
      <c r="CW133" s="37"/>
      <c r="CX133" s="164"/>
      <c r="CY133" s="164"/>
      <c r="CZ133" s="37"/>
      <c r="DA133" s="37"/>
      <c r="DC133" s="38"/>
      <c r="DD133" s="38" t="s">
        <v>979</v>
      </c>
    </row>
    <row r="134" spans="4:108" x14ac:dyDescent="0.35">
      <c r="D134" s="123" t="s">
        <v>715</v>
      </c>
      <c r="E134" s="53" t="str">
        <f ca="1">VLOOKUP($D134,'Metric Nature'!$C:$D,2,0)&amp;IF(($F134&lt;(BA134)),"Below",IF(($F134&gt;(AZ134)),"Above","Within"))</f>
        <v>PositiveWithin</v>
      </c>
      <c r="F134" s="54">
        <f t="shared" ref="F134:F140" ca="1" si="927">AT134</f>
        <v>129390</v>
      </c>
      <c r="G134" s="54">
        <f t="shared" ref="G134:G140" ca="1" si="928">AS134</f>
        <v>132390</v>
      </c>
      <c r="H134" s="55">
        <f ca="1">IFERROR(((F134-G134)/G134),0)</f>
        <v>-2.2660321776569226E-2</v>
      </c>
      <c r="I134" s="54">
        <f ca="1">BD134</f>
        <v>122831.5</v>
      </c>
      <c r="J134" s="55">
        <f ca="1">IFERROR(((F134-I134)/I134),0)</f>
        <v>5.3394284039517549E-2</v>
      </c>
      <c r="K134" s="125">
        <f t="shared" ref="K134:K140" ca="1" si="929">BC134</f>
        <v>20702.428340354181</v>
      </c>
      <c r="L134" s="56"/>
      <c r="M134" s="124" t="str">
        <f ca="1">VLOOKUP($D134,'Metric Nature'!$C:$D,2,0)&amp;IF(($N134&lt;(CA134)),"Below",IF(($N134&gt;(BZ134)),"Above","Within"))</f>
        <v>PositiveWithin</v>
      </c>
      <c r="N134" s="54">
        <f t="shared" ref="N134:N140" ca="1" si="930">BT134</f>
        <v>96065</v>
      </c>
      <c r="O134" s="54">
        <f t="shared" ref="O134:O140" ca="1" si="931">BS134</f>
        <v>98038</v>
      </c>
      <c r="P134" s="55">
        <f ca="1">IFERROR(((N134-O134)/O134),0)</f>
        <v>-2.0124849548134396E-2</v>
      </c>
      <c r="Q134" s="54">
        <f ca="1">CD134</f>
        <v>90646</v>
      </c>
      <c r="R134" s="55">
        <f ca="1">IFERROR(((N134-Q134)/Q134),0)</f>
        <v>5.9782009134435057E-2</v>
      </c>
      <c r="S134" s="125">
        <f t="shared" ref="S134:S140" ca="1" si="932">CC134</f>
        <v>15427.300856670367</v>
      </c>
      <c r="T134" s="56"/>
      <c r="U134" s="124" t="str">
        <f ca="1">VLOOKUP($D134,'Metric Nature'!$C:$D,2,0)&amp;IF(($V134&lt;(DA134)),"Below",IF(($V134&gt;(CZ134)),"Above","Within"))</f>
        <v>PositiveWithin</v>
      </c>
      <c r="V134" s="54">
        <f t="shared" ref="V134:V140" ca="1" si="933">CT134</f>
        <v>33325</v>
      </c>
      <c r="W134" s="54">
        <f t="shared" ref="W134:W140" ca="1" si="934">CS134</f>
        <v>34352</v>
      </c>
      <c r="X134" s="55">
        <f ca="1">IFERROR(((V134-W134)/W134),0)</f>
        <v>-2.9896367023754075E-2</v>
      </c>
      <c r="Y134" s="54">
        <f ca="1">DD134</f>
        <v>32185.5</v>
      </c>
      <c r="Z134" s="55">
        <f ca="1">IFERROR(((V134-Y134)/Y134),0)</f>
        <v>3.5404141616566465E-2</v>
      </c>
      <c r="AA134" s="125">
        <f t="shared" ref="AA134:AA140" ca="1" si="935">DC134</f>
        <v>5289.3355357475884</v>
      </c>
      <c r="AB134" s="56"/>
      <c r="AC134" s="46" t="s">
        <v>716</v>
      </c>
      <c r="AI134" s="7" t="s">
        <v>113</v>
      </c>
      <c r="AJ134" s="141">
        <f ca="1">SUM(OFFSET(Data!$A$1,MATCH(($AI134),Data!$C:$C,0)-1,MATCH(Weekly!AJ$9,Data!$2:$2,0)-1,2,COUNTIF(Data!$2:$2,Weekly!AJ$9)))</f>
        <v>137964</v>
      </c>
      <c r="AK134" s="141">
        <f ca="1">SUM(OFFSET(Data!$A$1,MATCH(($AI134),Data!$C:$C,0)-1,MATCH(Weekly!AK$9,Data!$2:$2,0)-1,2,COUNTIF(Data!$2:$2,Weekly!AK$9)))</f>
        <v>131432</v>
      </c>
      <c r="AL134" s="141">
        <f ca="1">SUM(OFFSET(Data!$A$1,MATCH(($AI134),Data!$C:$C,0)-1,MATCH(Weekly!AL$9,Data!$2:$2,0)-1,2,COUNTIF(Data!$2:$2,Weekly!AL$9)))</f>
        <v>134924</v>
      </c>
      <c r="AM134" s="141">
        <f ca="1">SUM(OFFSET(Data!$A$1,MATCH(($AI134),Data!$C:$C,0)-1,MATCH(Weekly!AM$9,Data!$2:$2,0)-1,2,COUNTIF(Data!$2:$2,Weekly!AM$9)))</f>
        <v>124960</v>
      </c>
      <c r="AN134" s="141">
        <f ca="1">SUM(OFFSET(Data!$A$1,MATCH(($AI134),Data!$C:$C,0)-1,MATCH(Weekly!AN$9,Data!$2:$2,0)-1,2,COUNTIF(Data!$2:$2,Weekly!AN$9)))</f>
        <v>118917</v>
      </c>
      <c r="AO134" s="141">
        <f ca="1">SUM(OFFSET(Data!$A$1,MATCH(($AI134),Data!$C:$C,0)-1,MATCH(Weekly!AO$9,Data!$2:$2,0)-1,2,COUNTIF(Data!$2:$2,Weekly!AO$9)))</f>
        <v>118691</v>
      </c>
      <c r="AP134" s="141">
        <f ca="1">SUM(OFFSET(Data!$A$1,MATCH(($AI134),Data!$C:$C,0)-1,MATCH(Weekly!AP$9,Data!$2:$2,0)-1,2,COUNTIF(Data!$2:$2,Weekly!AP$9)))</f>
        <v>122386</v>
      </c>
      <c r="AQ134" s="141">
        <f ca="1">SUM(OFFSET(Data!$A$1,MATCH(($AI134),Data!$C:$C,0)-1,MATCH(Weekly!AQ$9,Data!$2:$2,0)-1,2,COUNTIF(Data!$2:$2,Weekly!AQ$9)))</f>
        <v>112650</v>
      </c>
      <c r="AR134" s="141">
        <f ca="1">SUM(OFFSET(Data!$A$1,MATCH(($AI134),Data!$C:$C,0)-1,MATCH(Weekly!AR$9,Data!$2:$2,0)-1,2,COUNTIF(Data!$2:$2,Weekly!AR$9)))</f>
        <v>123900</v>
      </c>
      <c r="AS134" s="141">
        <f ca="1">SUM(OFFSET(Data!$A$1,MATCH(($AI134),Data!$C:$C,0)-1,MATCH(Weekly!AS$9,Data!$2:$2,0)-1,2,COUNTIF(Data!$2:$2,Weekly!AS$9)))</f>
        <v>132390</v>
      </c>
      <c r="AT134" s="141">
        <f ca="1">SUM(OFFSET(Data!$A$1,MATCH(($AI134),Data!$C:$C,0)-1,MATCH(Weekly!AT$9,Data!$2:$2,0)-1,2,COUNTIF(Data!$2:$2,Weekly!AT$9)))</f>
        <v>129390</v>
      </c>
      <c r="AU134" s="141">
        <f ca="1">SUM(OFFSET(Data!$A$1,MATCH(($AI134),Data!$C:$C,0)-1,MATCH(Weekly!AU$9,Data!$2:$2,0)-1,2,COUNTIF(Data!$2:$2,Weekly!AU$9)))</f>
        <v>55783</v>
      </c>
      <c r="AV134" s="14"/>
      <c r="AW134" s="8">
        <f ca="1">_xlfn.QUARTILE.INC($AJ134:$AT134,1)</f>
        <v>120651.5</v>
      </c>
      <c r="AX134" s="8">
        <f ca="1">_xlfn.QUARTILE.INC($AJ134:$AT134,3)</f>
        <v>131911</v>
      </c>
      <c r="AY134" s="8">
        <f t="shared" ref="AY134:AY135" ca="1" si="936">AX134-AW134</f>
        <v>11259.5</v>
      </c>
      <c r="AZ134" s="8">
        <f t="shared" ref="AZ134:AZ135" ca="1" si="937">AX134+(0.75*AY134)</f>
        <v>140355.625</v>
      </c>
      <c r="BA134" s="8">
        <f t="shared" ref="BA134:BA135" ca="1" si="938">AW134-(0.75*AY134)</f>
        <v>112206.875</v>
      </c>
      <c r="BB134" s="14"/>
      <c r="BC134" s="9">
        <f ca="1">_xlfn.STDEV.P(AJ134:AU134)</f>
        <v>20702.428340354181</v>
      </c>
      <c r="BD134" s="9">
        <f ca="1">AVERAGE(AP134:AS134)</f>
        <v>122831.5</v>
      </c>
      <c r="BE134" s="147"/>
      <c r="BF134" s="147"/>
      <c r="BG134" s="1"/>
      <c r="BH134" s="7" t="s">
        <v>113</v>
      </c>
      <c r="BI134" s="7" t="s">
        <v>3</v>
      </c>
      <c r="BJ134" s="141">
        <f ca="1">SUM(OFFSET(Data!$A$1,MATCH(($BH134&amp;$BI134),Data!$B:$B,0)-1,MATCH(Weekly!BJ$9,Data!$2:$2,0)-1,1,COUNTIF(Data!$2:$2,Weekly!BJ$9)))</f>
        <v>102675</v>
      </c>
      <c r="BK134" s="141">
        <f ca="1">SUM(OFFSET(Data!$A$1,MATCH(($BH134&amp;$BI134),Data!$B:$B,0)-1,MATCH(Weekly!BK$9,Data!$2:$2,0)-1,1,COUNTIF(Data!$2:$2,Weekly!BK$9)))</f>
        <v>97840</v>
      </c>
      <c r="BL134" s="141">
        <f ca="1">SUM(OFFSET(Data!$A$1,MATCH(($BH134&amp;$BI134),Data!$B:$B,0)-1,MATCH(Weekly!BL$9,Data!$2:$2,0)-1,1,COUNTIF(Data!$2:$2,Weekly!BL$9)))</f>
        <v>100424</v>
      </c>
      <c r="BM134" s="141">
        <f ca="1">SUM(OFFSET(Data!$A$1,MATCH(($BH134&amp;$BI134),Data!$B:$B,0)-1,MATCH(Weekly!BM$9,Data!$2:$2,0)-1,1,COUNTIF(Data!$2:$2,Weekly!BM$9)))</f>
        <v>92660</v>
      </c>
      <c r="BN134" s="141">
        <f ca="1">SUM(OFFSET(Data!$A$1,MATCH(($BH134&amp;$BI134),Data!$B:$B,0)-1,MATCH(Weekly!BN$9,Data!$2:$2,0)-1,1,COUNTIF(Data!$2:$2,Weekly!BN$9)))</f>
        <v>88040</v>
      </c>
      <c r="BO134" s="141">
        <f ca="1">SUM(OFFSET(Data!$A$1,MATCH(($BH134&amp;$BI134),Data!$B:$B,0)-1,MATCH(Weekly!BO$9,Data!$2:$2,0)-1,1,COUNTIF(Data!$2:$2,Weekly!BO$9)))</f>
        <v>87623</v>
      </c>
      <c r="BP134" s="141">
        <f ca="1">SUM(OFFSET(Data!$A$1,MATCH(($BH134&amp;$BI134),Data!$B:$B,0)-1,MATCH(Weekly!BP$9,Data!$2:$2,0)-1,1,COUNTIF(Data!$2:$2,Weekly!BP$9)))</f>
        <v>90186</v>
      </c>
      <c r="BQ134" s="141">
        <f ca="1">SUM(OFFSET(Data!$A$1,MATCH(($BH134&amp;$BI134),Data!$B:$B,0)-1,MATCH(Weekly!BQ$9,Data!$2:$2,0)-1,1,COUNTIF(Data!$2:$2,Weekly!BQ$9)))</f>
        <v>83009</v>
      </c>
      <c r="BR134" s="141">
        <f ca="1">SUM(OFFSET(Data!$A$1,MATCH(($BH134&amp;$BI134),Data!$B:$B,0)-1,MATCH(Weekly!BR$9,Data!$2:$2,0)-1,1,COUNTIF(Data!$2:$2,Weekly!BR$9)))</f>
        <v>91351</v>
      </c>
      <c r="BS134" s="141">
        <f ca="1">SUM(OFFSET(Data!$A$1,MATCH(($BH134&amp;$BI134),Data!$B:$B,0)-1,MATCH(Weekly!BS$9,Data!$2:$2,0)-1,1,COUNTIF(Data!$2:$2,Weekly!BS$9)))</f>
        <v>98038</v>
      </c>
      <c r="BT134" s="141">
        <f ca="1">SUM(OFFSET(Data!$A$1,MATCH(($BH134&amp;$BI134),Data!$B:$B,0)-1,MATCH(Weekly!BT$9,Data!$2:$2,0)-1,1,COUNTIF(Data!$2:$2,Weekly!BT$9)))</f>
        <v>96065</v>
      </c>
      <c r="BU134" s="141">
        <f ca="1">SUM(OFFSET(Data!$A$1,MATCH(($BH134&amp;$BI134),Data!$B:$B,0)-1,MATCH(Weekly!BU$9,Data!$2:$2,0)-1,1,COUNTIF(Data!$2:$2,Weekly!BU$9)))</f>
        <v>41357</v>
      </c>
      <c r="BV134" s="13"/>
      <c r="BW134" s="8">
        <f ca="1">_xlfn.QUARTILE.INC($BJ134:$BT134,1)</f>
        <v>89113</v>
      </c>
      <c r="BX134" s="8">
        <f ca="1">_xlfn.QUARTILE.INC($BJ134:$BT134,3)</f>
        <v>97939</v>
      </c>
      <c r="BY134" s="8">
        <f t="shared" ref="BY134:BY135" ca="1" si="939">BX134-BW134</f>
        <v>8826</v>
      </c>
      <c r="BZ134" s="8">
        <f t="shared" ref="BZ134:BZ135" ca="1" si="940">BX134+(0.75*BY134)</f>
        <v>104558.5</v>
      </c>
      <c r="CA134" s="8">
        <f ca="1">BW134-(0.75*BY134)</f>
        <v>82493.5</v>
      </c>
      <c r="CB134" s="41"/>
      <c r="CC134" s="9">
        <f ca="1">_xlfn.STDEV.P(BJ134:BU134)</f>
        <v>15427.300856670367</v>
      </c>
      <c r="CD134" s="9">
        <f ca="1">AVERAGE(BP134:BS134)</f>
        <v>90646</v>
      </c>
      <c r="CE134" s="147"/>
      <c r="CF134" s="147"/>
      <c r="CG134" s="1"/>
      <c r="CH134" s="7" t="s">
        <v>113</v>
      </c>
      <c r="CI134" s="7" t="s">
        <v>4</v>
      </c>
      <c r="CJ134" s="141">
        <f ca="1">SUM(OFFSET(Data!$A$1,MATCH(($CH134&amp;$CI134),Data!$B:$B,0)-1,MATCH(Weekly!CJ$9,Data!$2:$2,0)-1,1,COUNTIF(Data!$2:$2,Weekly!CJ$9)))</f>
        <v>35289</v>
      </c>
      <c r="CK134" s="141">
        <f ca="1">SUM(OFFSET(Data!$A$1,MATCH(($CH134&amp;$CI134),Data!$B:$B,0)-1,MATCH(Weekly!CK$9,Data!$2:$2,0)-1,1,COUNTIF(Data!$2:$2,Weekly!CK$9)))</f>
        <v>33592</v>
      </c>
      <c r="CL134" s="141">
        <f ca="1">SUM(OFFSET(Data!$A$1,MATCH(($CH134&amp;$CI134),Data!$B:$B,0)-1,MATCH(Weekly!CL$9,Data!$2:$2,0)-1,1,COUNTIF(Data!$2:$2,Weekly!CL$9)))</f>
        <v>34500</v>
      </c>
      <c r="CM134" s="141">
        <f ca="1">SUM(OFFSET(Data!$A$1,MATCH(($CH134&amp;$CI134),Data!$B:$B,0)-1,MATCH(Weekly!CM$9,Data!$2:$2,0)-1,1,COUNTIF(Data!$2:$2,Weekly!CM$9)))</f>
        <v>32300</v>
      </c>
      <c r="CN134" s="141">
        <f ca="1">SUM(OFFSET(Data!$A$1,MATCH(($CH134&amp;$CI134),Data!$B:$B,0)-1,MATCH(Weekly!CN$9,Data!$2:$2,0)-1,1,COUNTIF(Data!$2:$2,Weekly!CN$9)))</f>
        <v>30877</v>
      </c>
      <c r="CO134" s="141">
        <f ca="1">SUM(OFFSET(Data!$A$1,MATCH(($CH134&amp;$CI134),Data!$B:$B,0)-1,MATCH(Weekly!CO$9,Data!$2:$2,0)-1,1,COUNTIF(Data!$2:$2,Weekly!CO$9)))</f>
        <v>31068</v>
      </c>
      <c r="CP134" s="141">
        <f ca="1">SUM(OFFSET(Data!$A$1,MATCH(($CH134&amp;$CI134),Data!$B:$B,0)-1,MATCH(Weekly!CP$9,Data!$2:$2,0)-1,1,COUNTIF(Data!$2:$2,Weekly!CP$9)))</f>
        <v>32200</v>
      </c>
      <c r="CQ134" s="141">
        <f ca="1">SUM(OFFSET(Data!$A$1,MATCH(($CH134&amp;$CI134),Data!$B:$B,0)-1,MATCH(Weekly!CQ$9,Data!$2:$2,0)-1,1,COUNTIF(Data!$2:$2,Weekly!CQ$9)))</f>
        <v>29641</v>
      </c>
      <c r="CR134" s="141">
        <f ca="1">SUM(OFFSET(Data!$A$1,MATCH(($CH134&amp;$CI134),Data!$B:$B,0)-1,MATCH(Weekly!CR$9,Data!$2:$2,0)-1,1,COUNTIF(Data!$2:$2,Weekly!CR$9)))</f>
        <v>32549</v>
      </c>
      <c r="CS134" s="141">
        <f ca="1">SUM(OFFSET(Data!$A$1,MATCH(($CH134&amp;$CI134),Data!$B:$B,0)-1,MATCH(Weekly!CS$9,Data!$2:$2,0)-1,1,COUNTIF(Data!$2:$2,Weekly!CS$9)))</f>
        <v>34352</v>
      </c>
      <c r="CT134" s="141">
        <f ca="1">SUM(OFFSET(Data!$A$1,MATCH(($CH134&amp;$CI134),Data!$B:$B,0)-1,MATCH(Weekly!CT$9,Data!$2:$2,0)-1,1,COUNTIF(Data!$2:$2,Weekly!CT$9)))</f>
        <v>33325</v>
      </c>
      <c r="CU134" s="141">
        <f ca="1">SUM(OFFSET(Data!$A$1,MATCH(($CH134&amp;$CI134),Data!$B:$B,0)-1,MATCH(Weekly!CU$9,Data!$2:$2,0)-1,1,COUNTIF(Data!$2:$2,Weekly!CU$9)))</f>
        <v>14426</v>
      </c>
      <c r="CW134" s="8">
        <f ca="1">_xlfn.QUARTILE.INC($CJ134:$CT134,1)</f>
        <v>31634</v>
      </c>
      <c r="CX134" s="8">
        <f ca="1">_xlfn.QUARTILE.INC($CJ134:$CT134,3)</f>
        <v>33972</v>
      </c>
      <c r="CY134" s="8">
        <f t="shared" ref="CY134:CY135" ca="1" si="941">CX134-CW134</f>
        <v>2338</v>
      </c>
      <c r="CZ134" s="8">
        <f t="shared" ref="CZ134:CZ135" ca="1" si="942">CX134+(0.75*CY134)</f>
        <v>35725.5</v>
      </c>
      <c r="DA134" s="8">
        <f ca="1">CW134-(0.75*CY134)</f>
        <v>29880.5</v>
      </c>
      <c r="DB134" s="41"/>
      <c r="DC134" s="9">
        <f ca="1">_xlfn.STDEV.P(CJ134:CU134)</f>
        <v>5289.3355357475884</v>
      </c>
      <c r="DD134" s="9">
        <f ca="1">AVERAGE(CP134:CS134)</f>
        <v>32185.5</v>
      </c>
    </row>
    <row r="135" spans="4:108" x14ac:dyDescent="0.35">
      <c r="D135" s="113" t="s">
        <v>719</v>
      </c>
      <c r="E135" s="53" t="str">
        <f ca="1">VLOOKUP($D135,'Metric Nature'!$C:$D,2,0)&amp;IF(($F135&lt;(BA135)),"Below",IF(($F135&gt;(AZ135)),"Above","Within"))</f>
        <v>PositiveWithin</v>
      </c>
      <c r="F135" s="55">
        <f t="shared" ca="1" si="927"/>
        <v>1.6206816600973801E-2</v>
      </c>
      <c r="G135" s="55">
        <f t="shared" ca="1" si="928"/>
        <v>1.7123649822494147E-2</v>
      </c>
      <c r="H135" s="55">
        <f t="shared" ref="H135" ca="1" si="943">IFERROR(((F135-G135)/G135),0)</f>
        <v>-5.3541927744631054E-2</v>
      </c>
      <c r="I135" s="55">
        <f t="shared" ref="I135" ca="1" si="944">BD135</f>
        <v>1.4039558256636123E-2</v>
      </c>
      <c r="J135" s="55">
        <f t="shared" ref="J135" ca="1" si="945">IFERROR(((F135-I135)/I135),0)</f>
        <v>0.15436798684981939</v>
      </c>
      <c r="K135" s="48">
        <f t="shared" ca="1" si="929"/>
        <v>2.1927992888077855E-3</v>
      </c>
      <c r="L135" s="56"/>
      <c r="M135" s="53" t="str">
        <f ca="1">VLOOKUP($D135,'Metric Nature'!$C:$D,2,0)&amp;IF(($N135&lt;(CA135)),"Below",IF(($N135&gt;(BZ135)),"Above","Within"))</f>
        <v>PositiveWithin</v>
      </c>
      <c r="N135" s="55">
        <f t="shared" ca="1" si="930"/>
        <v>6.3290480403893198E-3</v>
      </c>
      <c r="O135" s="55">
        <f t="shared" ca="1" si="931"/>
        <v>7.0686876517268814E-3</v>
      </c>
      <c r="P135" s="55">
        <f t="shared" ref="P135" ca="1" si="946">IFERROR(((N135-O135)/O135),0)</f>
        <v>-0.10463605803219606</v>
      </c>
      <c r="Q135" s="55">
        <f t="shared" ref="Q135" ca="1" si="947">CD135</f>
        <v>5.557332921474748E-3</v>
      </c>
      <c r="R135" s="48">
        <f t="shared" ref="R135" ca="1" si="948">IFERROR(((N135-Q135)/Q135),0)</f>
        <v>0.13886429512482437</v>
      </c>
      <c r="S135" s="48">
        <f t="shared" ca="1" si="932"/>
        <v>8.8441291168981869E-4</v>
      </c>
      <c r="T135" s="56"/>
      <c r="U135" s="53" t="str">
        <f ca="1">VLOOKUP($D135,'Metric Nature'!$C:$D,2,0)&amp;IF(($V135&lt;(DA135)),"Below",IF(($V135&gt;(CZ135)),"Above","Within"))</f>
        <v>PositiveWithin</v>
      </c>
      <c r="V135" s="55">
        <f t="shared" ca="1" si="933"/>
        <v>4.4681170292573145E-2</v>
      </c>
      <c r="W135" s="55">
        <f t="shared" ca="1" si="934"/>
        <v>4.5819748486259901E-2</v>
      </c>
      <c r="X135" s="78">
        <f t="shared" ref="X135" ca="1" si="949">IFERROR(((V135-W135)/W135),0)</f>
        <v>-2.4849071225875107E-2</v>
      </c>
      <c r="Y135" s="55">
        <f t="shared" ref="Y135" ca="1" si="950">DD135</f>
        <v>3.7928570318932438E-2</v>
      </c>
      <c r="Z135" s="78">
        <f t="shared" ref="Z135" ca="1" si="951">IFERROR(((V135-Y135)/Y135),0)</f>
        <v>0.17803465611436659</v>
      </c>
      <c r="AA135" s="48">
        <f t="shared" ca="1" si="935"/>
        <v>6.0948520569917165E-3</v>
      </c>
      <c r="AB135" s="56"/>
      <c r="AC135" s="46" t="s">
        <v>720</v>
      </c>
      <c r="AI135" s="7" t="s">
        <v>114</v>
      </c>
      <c r="AJ135" s="145">
        <f ca="1">(SUM(OFFSET(Data!$A$1,MATCH(($AI135),Data!$C:$C,0)-1,MATCH(Weekly!AJ$9,Data!$2:$2,0)-1,2,COUNTIF(Data!$2:$2,Weekly!AJ$9))))/AJ$134</f>
        <v>1.2677220144385493E-2</v>
      </c>
      <c r="AK135" s="145">
        <f ca="1">(SUM(OFFSET(Data!$A$1,MATCH(($AI135),Data!$C:$C,0)-1,MATCH(Weekly!AK$9,Data!$2:$2,0)-1,2,COUNTIF(Data!$2:$2,Weekly!AK$9))))/AK$134</f>
        <v>1.4387668147787448E-2</v>
      </c>
      <c r="AL135" s="145">
        <f ca="1">(SUM(OFFSET(Data!$A$1,MATCH(($AI135),Data!$C:$C,0)-1,MATCH(Weekly!AL$9,Data!$2:$2,0)-1,2,COUNTIF(Data!$2:$2,Weekly!AL$9))))/AL$134</f>
        <v>1.1235955056179775E-2</v>
      </c>
      <c r="AM135" s="145">
        <f ca="1">(SUM(OFFSET(Data!$A$1,MATCH(($AI135),Data!$C:$C,0)-1,MATCH(Weekly!AM$9,Data!$2:$2,0)-1,2,COUNTIF(Data!$2:$2,Weekly!AM$9))))/AM$134</f>
        <v>9.8271446862996156E-3</v>
      </c>
      <c r="AN135" s="145">
        <f ca="1">(SUM(OFFSET(Data!$A$1,MATCH(($AI135),Data!$C:$C,0)-1,MATCH(Weekly!AN$9,Data!$2:$2,0)-1,2,COUNTIF(Data!$2:$2,Weekly!AN$9))))/AN$134</f>
        <v>1.0469487121269458E-2</v>
      </c>
      <c r="AO135" s="145">
        <f ca="1">(SUM(OFFSET(Data!$A$1,MATCH(($AI135),Data!$C:$C,0)-1,MATCH(Weekly!AO$9,Data!$2:$2,0)-1,2,COUNTIF(Data!$2:$2,Weekly!AO$9))))/AO$134</f>
        <v>1.1180291681761887E-2</v>
      </c>
      <c r="AP135" s="145">
        <f ca="1">(SUM(OFFSET(Data!$A$1,MATCH(($AI135),Data!$C:$C,0)-1,MATCH(Weekly!AP$9,Data!$2:$2,0)-1,2,COUNTIF(Data!$2:$2,Weekly!AP$9))))/AP$134</f>
        <v>1.1757880803359861E-2</v>
      </c>
      <c r="AQ135" s="145">
        <f ca="1">(SUM(OFFSET(Data!$A$1,MATCH(($AI135),Data!$C:$C,0)-1,MATCH(Weekly!AQ$9,Data!$2:$2,0)-1,2,COUNTIF(Data!$2:$2,Weekly!AQ$9))))/AQ$134</f>
        <v>1.2090545938748335E-2</v>
      </c>
      <c r="AR135" s="145">
        <f ca="1">(SUM(OFFSET(Data!$A$1,MATCH(($AI135),Data!$C:$C,0)-1,MATCH(Weekly!AR$9,Data!$2:$2,0)-1,2,COUNTIF(Data!$2:$2,Weekly!AR$9))))/AR$134</f>
        <v>1.476997578692494E-2</v>
      </c>
      <c r="AS135" s="145">
        <f ca="1">(SUM(OFFSET(Data!$A$1,MATCH(($AI135),Data!$C:$C,0)-1,MATCH(Weekly!AS$9,Data!$2:$2,0)-1,2,COUNTIF(Data!$2:$2,Weekly!AS$9))))/AS$134</f>
        <v>1.7123649822494147E-2</v>
      </c>
      <c r="AT135" s="145">
        <f ca="1">(SUM(OFFSET(Data!$A$1,MATCH(($AI135),Data!$C:$C,0)-1,MATCH(Weekly!AT$9,Data!$2:$2,0)-1,2,COUNTIF(Data!$2:$2,Weekly!AT$9))))/AT$134</f>
        <v>1.6206816600973801E-2</v>
      </c>
      <c r="AU135" s="145">
        <f ca="1">(SUM(OFFSET(Data!$A$1,MATCH(($AI135),Data!$C:$C,0)-1,MATCH(Weekly!AU$9,Data!$2:$2,0)-1,2,COUNTIF(Data!$2:$2,Weekly!AU$9))))/AU$134</f>
        <v>1.3265690264058943E-2</v>
      </c>
      <c r="AV135" s="14"/>
      <c r="AW135" s="12">
        <f t="shared" ref="AW135:AW140" ca="1" si="952">_xlfn.QUARTILE.INC($AJ135:$AT135,1)</f>
        <v>1.120812336897083E-2</v>
      </c>
      <c r="AX135" s="12">
        <f t="shared" ref="AX135:AX140" ca="1" si="953">_xlfn.QUARTILE.INC($AJ135:$AT135,3)</f>
        <v>1.4578821967356194E-2</v>
      </c>
      <c r="AY135" s="12">
        <f t="shared" ca="1" si="936"/>
        <v>3.3706985983853639E-3</v>
      </c>
      <c r="AZ135" s="12">
        <f t="shared" ca="1" si="937"/>
        <v>1.7106845916145218E-2</v>
      </c>
      <c r="BA135" s="12">
        <f t="shared" ca="1" si="938"/>
        <v>8.6800994201818062E-3</v>
      </c>
      <c r="BB135" s="14"/>
      <c r="BC135" s="12">
        <f t="shared" ref="BC135:BC140" ca="1" si="954">_xlfn.STDEV.P(AJ135:AU135)</f>
        <v>2.1927992888077855E-3</v>
      </c>
      <c r="BD135" s="12">
        <f t="shared" ref="BD135:BD140" ca="1" si="955">SUMPRODUCT(AP135:AS135,AP$134:AS$134)/SUM(AP$134:AS$134)</f>
        <v>1.4039558256636123E-2</v>
      </c>
      <c r="BE135" s="104"/>
      <c r="BF135" s="104"/>
      <c r="BG135" s="1"/>
      <c r="BH135" s="7" t="s">
        <v>114</v>
      </c>
      <c r="BI135" s="7" t="s">
        <v>3</v>
      </c>
      <c r="BJ135" s="145">
        <f ca="1">(SUM(OFFSET(Data!$A$1,MATCH(($BH135&amp;$BI135),Data!$B:$B,0)-1,MATCH(Weekly!BJ$9,Data!$2:$2,0)-1,1,COUNTIF(Data!$2:$2,Weekly!BJ$9))))/BJ$134</f>
        <v>5.0060871682493305E-3</v>
      </c>
      <c r="BK135" s="145">
        <f ca="1">(SUM(OFFSET(Data!$A$1,MATCH(($BH135&amp;$BI135),Data!$B:$B,0)-1,MATCH(Weekly!BK$9,Data!$2:$2,0)-1,1,COUNTIF(Data!$2:$2,Weekly!BK$9))))/BK$134</f>
        <v>5.8973834832379392E-3</v>
      </c>
      <c r="BL135" s="145">
        <f ca="1">(SUM(OFFSET(Data!$A$1,MATCH(($BH135&amp;$BI135),Data!$B:$B,0)-1,MATCH(Weekly!BL$9,Data!$2:$2,0)-1,1,COUNTIF(Data!$2:$2,Weekly!BL$9))))/BL$134</f>
        <v>4.8593961602804107E-3</v>
      </c>
      <c r="BM135" s="145">
        <f ca="1">(SUM(OFFSET(Data!$A$1,MATCH(($BH135&amp;$BI135),Data!$B:$B,0)-1,MATCH(Weekly!BM$9,Data!$2:$2,0)-1,1,COUNTIF(Data!$2:$2,Weekly!BM$9))))/BM$134</f>
        <v>3.9067558817181096E-3</v>
      </c>
      <c r="BN135" s="145">
        <f ca="1">(SUM(OFFSET(Data!$A$1,MATCH(($BH135&amp;$BI135),Data!$B:$B,0)-1,MATCH(Weekly!BN$9,Data!$2:$2,0)-1,1,COUNTIF(Data!$2:$2,Weekly!BN$9))))/BN$134</f>
        <v>4.0436165379373014E-3</v>
      </c>
      <c r="BO135" s="145">
        <f ca="1">(SUM(OFFSET(Data!$A$1,MATCH(($BH135&amp;$BI135),Data!$B:$B,0)-1,MATCH(Weekly!BO$9,Data!$2:$2,0)-1,1,COUNTIF(Data!$2:$2,Weekly!BO$9))))/BO$134</f>
        <v>4.6448991703091653E-3</v>
      </c>
      <c r="BP135" s="145">
        <f ca="1">(SUM(OFFSET(Data!$A$1,MATCH(($BH135&amp;$BI135),Data!$B:$B,0)-1,MATCH(Weekly!BP$9,Data!$2:$2,0)-1,1,COUNTIF(Data!$2:$2,Weekly!BP$9))))/BP$134</f>
        <v>5.0007761736854941E-3</v>
      </c>
      <c r="BQ135" s="145">
        <f ca="1">(SUM(OFFSET(Data!$A$1,MATCH(($BH135&amp;$BI135),Data!$B:$B,0)-1,MATCH(Weekly!BQ$9,Data!$2:$2,0)-1,1,COUNTIF(Data!$2:$2,Weekly!BQ$9))))/BQ$134</f>
        <v>4.4573479984098109E-3</v>
      </c>
      <c r="BR135" s="145">
        <f ca="1">(SUM(OFFSET(Data!$A$1,MATCH(($BH135&amp;$BI135),Data!$B:$B,0)-1,MATCH(Weekly!BR$9,Data!$2:$2,0)-1,1,COUNTIF(Data!$2:$2,Weekly!BR$9))))/BR$134</f>
        <v>5.4843406202449889E-3</v>
      </c>
      <c r="BS135" s="145">
        <f ca="1">(SUM(OFFSET(Data!$A$1,MATCH(($BH135&amp;$BI135),Data!$B:$B,0)-1,MATCH(Weekly!BS$9,Data!$2:$2,0)-1,1,COUNTIF(Data!$2:$2,Weekly!BS$9))))/BS$134</f>
        <v>7.0686876517268814E-3</v>
      </c>
      <c r="BT135" s="145">
        <f ca="1">(SUM(OFFSET(Data!$A$1,MATCH(($BH135&amp;$BI135),Data!$B:$B,0)-1,MATCH(Weekly!BT$9,Data!$2:$2,0)-1,1,COUNTIF(Data!$2:$2,Weekly!BT$9))))/BT$134</f>
        <v>6.3290480403893198E-3</v>
      </c>
      <c r="BU135" s="145">
        <f ca="1">(SUM(OFFSET(Data!$A$1,MATCH(($BH135&amp;$BI135),Data!$B:$B,0)-1,MATCH(Weekly!BU$9,Data!$2:$2,0)-1,1,COUNTIF(Data!$2:$2,Weekly!BU$9))))/BU$134</f>
        <v>5.2711753753898975E-3</v>
      </c>
      <c r="BV135" s="13"/>
      <c r="BW135" s="12">
        <f t="shared" ref="BW135:BW140" ca="1" si="956">_xlfn.QUARTILE.INC($BJ135:$BT135,1)</f>
        <v>4.5511235843594885E-3</v>
      </c>
      <c r="BX135" s="12">
        <f t="shared" ref="BX135:BX140" ca="1" si="957">_xlfn.QUARTILE.INC($BJ135:$BT135,3)</f>
        <v>5.6908620517414641E-3</v>
      </c>
      <c r="BY135" s="12">
        <f t="shared" ca="1" si="939"/>
        <v>1.1397384673819755E-3</v>
      </c>
      <c r="BZ135" s="12">
        <f t="shared" ca="1" si="940"/>
        <v>6.5456659022779459E-3</v>
      </c>
      <c r="CA135" s="12">
        <f t="shared" ref="CA135" ca="1" si="958">BW135-(0.75*BY135)</f>
        <v>3.6963197338230067E-3</v>
      </c>
      <c r="CB135" s="43"/>
      <c r="CC135" s="12">
        <f t="shared" ref="CC135:CC140" ca="1" si="959">_xlfn.STDEV.P(BJ135:BU135)</f>
        <v>8.8441291168981869E-4</v>
      </c>
      <c r="CD135" s="12">
        <f t="shared" ref="CD135:CD140" ca="1" si="960">SUMPRODUCT(BP135:BS135,BP$134:BS$134)/SUM(BP$134:BS$134)</f>
        <v>5.557332921474748E-3</v>
      </c>
      <c r="CE135" s="104"/>
      <c r="CF135" s="104"/>
      <c r="CG135" s="1"/>
      <c r="CH135" s="7" t="s">
        <v>114</v>
      </c>
      <c r="CI135" s="7" t="s">
        <v>4</v>
      </c>
      <c r="CJ135" s="145">
        <f ca="1">(SUM(OFFSET(Data!$A$1,MATCH(($CH135&amp;$CI135),Data!$B:$B,0)-1,MATCH(Weekly!CJ$9,Data!$2:$2,0)-1,1,COUNTIF(Data!$2:$2,Weekly!CJ$9))))/CJ$134</f>
        <v>3.499674119413982E-2</v>
      </c>
      <c r="CK135" s="145">
        <f ca="1">(SUM(OFFSET(Data!$A$1,MATCH(($CH135&amp;$CI135),Data!$B:$B,0)-1,MATCH(Weekly!CK$9,Data!$2:$2,0)-1,1,COUNTIF(Data!$2:$2,Weekly!CK$9))))/CK$134</f>
        <v>3.9116456299118835E-2</v>
      </c>
      <c r="CL135" s="145">
        <f ca="1">(SUM(OFFSET(Data!$A$1,MATCH(($CH135&amp;$CI135),Data!$B:$B,0)-1,MATCH(Weekly!CL$9,Data!$2:$2,0)-1,1,COUNTIF(Data!$2:$2,Weekly!CL$9))))/CL$134</f>
        <v>2.9797101449275363E-2</v>
      </c>
      <c r="CM135" s="145">
        <f ca="1">(SUM(OFFSET(Data!$A$1,MATCH(($CH135&amp;$CI135),Data!$B:$B,0)-1,MATCH(Weekly!CM$9,Data!$2:$2,0)-1,1,COUNTIF(Data!$2:$2,Weekly!CM$9))))/CM$134</f>
        <v>2.6811145510835913E-2</v>
      </c>
      <c r="CN135" s="145">
        <f ca="1">(SUM(OFFSET(Data!$A$1,MATCH(($CH135&amp;$CI135),Data!$B:$B,0)-1,MATCH(Weekly!CN$9,Data!$2:$2,0)-1,1,COUNTIF(Data!$2:$2,Weekly!CN$9))))/CN$134</f>
        <v>2.8791657220584903E-2</v>
      </c>
      <c r="CO135" s="145">
        <f ca="1">(SUM(OFFSET(Data!$A$1,MATCH(($CH135&amp;$CI135),Data!$B:$B,0)-1,MATCH(Weekly!CO$9,Data!$2:$2,0)-1,1,COUNTIF(Data!$2:$2,Weekly!CO$9))))/CO$134</f>
        <v>2.9612462984421269E-2</v>
      </c>
      <c r="CP135" s="145">
        <f ca="1">(SUM(OFFSET(Data!$A$1,MATCH(($CH135&amp;$CI135),Data!$B:$B,0)-1,MATCH(Weekly!CP$9,Data!$2:$2,0)-1,1,COUNTIF(Data!$2:$2,Weekly!CP$9))))/CP$134</f>
        <v>3.0683229813664597E-2</v>
      </c>
      <c r="CQ135" s="145">
        <f ca="1">(SUM(OFFSET(Data!$A$1,MATCH(($CH135&amp;$CI135),Data!$B:$B,0)-1,MATCH(Weekly!CQ$9,Data!$2:$2,0)-1,1,COUNTIF(Data!$2:$2,Weekly!CQ$9))))/CQ$134</f>
        <v>3.3467156978509494E-2</v>
      </c>
      <c r="CR135" s="145">
        <f ca="1">(SUM(OFFSET(Data!$A$1,MATCH(($CH135&amp;$CI135),Data!$B:$B,0)-1,MATCH(Weekly!CR$9,Data!$2:$2,0)-1,1,COUNTIF(Data!$2:$2,Weekly!CR$9))))/CR$134</f>
        <v>4.0830747488402104E-2</v>
      </c>
      <c r="CS135" s="145">
        <f ca="1">(SUM(OFFSET(Data!$A$1,MATCH(($CH135&amp;$CI135),Data!$B:$B,0)-1,MATCH(Weekly!CS$9,Data!$2:$2,0)-1,1,COUNTIF(Data!$2:$2,Weekly!CS$9))))/CS$134</f>
        <v>4.5819748486259901E-2</v>
      </c>
      <c r="CT135" s="145">
        <f ca="1">(SUM(OFFSET(Data!$A$1,MATCH(($CH135&amp;$CI135),Data!$B:$B,0)-1,MATCH(Weekly!CT$9,Data!$2:$2,0)-1,1,COUNTIF(Data!$2:$2,Weekly!CT$9))))/CT$134</f>
        <v>4.4681170292573145E-2</v>
      </c>
      <c r="CU135" s="145">
        <f ca="1">(SUM(OFFSET(Data!$A$1,MATCH(($CH135&amp;$CI135),Data!$B:$B,0)-1,MATCH(Weekly!CU$9,Data!$2:$2,0)-1,1,COUNTIF(Data!$2:$2,Weekly!CU$9))))/CU$134</f>
        <v>3.6184666574240951E-2</v>
      </c>
      <c r="CW135" s="12">
        <f t="shared" ref="CW135:CW140" ca="1" si="961">_xlfn.QUARTILE.INC($CJ135:$CT135,1)</f>
        <v>2.9704782216848316E-2</v>
      </c>
      <c r="CX135" s="12">
        <f t="shared" ref="CX135:CX140" ca="1" si="962">_xlfn.QUARTILE.INC($CJ135:$CT135,3)</f>
        <v>3.9973601893760466E-2</v>
      </c>
      <c r="CY135" s="12">
        <f t="shared" ca="1" si="941"/>
        <v>1.026881967691215E-2</v>
      </c>
      <c r="CZ135" s="12">
        <f t="shared" ca="1" si="942"/>
        <v>4.7675216651444578E-2</v>
      </c>
      <c r="DA135" s="12">
        <f ca="1">CW135-(0.75*CY135)</f>
        <v>2.2003167459164204E-2</v>
      </c>
      <c r="DB135" s="41"/>
      <c r="DC135" s="12">
        <f t="shared" ref="DC135:DC140" ca="1" si="963">_xlfn.STDEV.P(CJ135:CU135)</f>
        <v>6.0948520569917165E-3</v>
      </c>
      <c r="DD135" s="12">
        <f t="shared" ref="DD135:DD140" ca="1" si="964">SUMPRODUCT(CP135:CS135,CP$134:CS$134)/SUM(CP$134:CS$134)</f>
        <v>3.7928570318932438E-2</v>
      </c>
    </row>
    <row r="136" spans="4:108" x14ac:dyDescent="0.35">
      <c r="D136" s="113" t="s">
        <v>723</v>
      </c>
      <c r="E136" s="53" t="str">
        <f ca="1">VLOOKUP($D136,'Metric Nature'!$C:$D,2,0)&amp;IF(($F136&lt;(BA136)),"Below",IF(($F136&gt;(AZ136)),"Above","Within"))</f>
        <v>PositiveWithin</v>
      </c>
      <c r="F136" s="55">
        <f t="shared" ca="1" si="927"/>
        <v>5.6990493855784835E-2</v>
      </c>
      <c r="G136" s="55">
        <f t="shared" ca="1" si="928"/>
        <v>6.119797567792129E-2</v>
      </c>
      <c r="H136" s="55">
        <f t="shared" ref="H136:H140" ca="1" si="965">IFERROR(((F136-G136)/G136),0)</f>
        <v>-6.8751977096105324E-2</v>
      </c>
      <c r="I136" s="55">
        <f t="shared" ref="I136:I140" ca="1" si="966">BD136</f>
        <v>6.0094519728245602E-2</v>
      </c>
      <c r="J136" s="55">
        <f t="shared" ref="J136:J140" ca="1" si="967">IFERROR(((F136-I136)/I136),0)</f>
        <v>-5.1652395035313242E-2</v>
      </c>
      <c r="K136" s="48">
        <f t="shared" ca="1" si="929"/>
        <v>2.547370361066871E-3</v>
      </c>
      <c r="L136" s="56"/>
      <c r="M136" s="53" t="str">
        <f ca="1">VLOOKUP($D136,'Metric Nature'!$C:$D,2,0)&amp;IF(($N136&lt;(CA136)),"Below",IF(($N136&gt;(BZ136)),"Above","Within"))</f>
        <v>PositiveWithin</v>
      </c>
      <c r="N136" s="55">
        <f t="shared" ca="1" si="930"/>
        <v>6.2353614740019776E-2</v>
      </c>
      <c r="O136" s="55">
        <f t="shared" ca="1" si="931"/>
        <v>6.6443623900936374E-2</v>
      </c>
      <c r="P136" s="55">
        <f t="shared" ref="P136:P140" ca="1" si="968">IFERROR(((N136-O136)/O136),0)</f>
        <v>-6.1556081995385543E-2</v>
      </c>
      <c r="Q136" s="55">
        <f t="shared" ref="Q136:Q140" ca="1" si="969">CD136</f>
        <v>6.543862939346469E-2</v>
      </c>
      <c r="R136" s="48">
        <f t="shared" ref="R136:R140" ca="1" si="970">IFERROR(((N136-Q136)/Q136),0)</f>
        <v>-4.7143631858417433E-2</v>
      </c>
      <c r="S136" s="48">
        <f t="shared" ca="1" si="932"/>
        <v>2.7228837420942382E-3</v>
      </c>
      <c r="T136" s="56"/>
      <c r="U136" s="53" t="str">
        <f ca="1">VLOOKUP($D136,'Metric Nature'!$C:$D,2,0)&amp;IF(($V136&lt;(DA136)),"Below",IF(($V136&gt;(CZ136)),"Above","Within"))</f>
        <v>PositiveWithin</v>
      </c>
      <c r="V136" s="55">
        <f t="shared" ca="1" si="933"/>
        <v>4.153038259564891E-2</v>
      </c>
      <c r="W136" s="55">
        <f t="shared" ca="1" si="934"/>
        <v>4.6227293898462973E-2</v>
      </c>
      <c r="X136" s="78">
        <f t="shared" ref="X136:X140" ca="1" si="971">IFERROR(((V136-W136)/W136),0)</f>
        <v>-0.10160472107951429</v>
      </c>
      <c r="Y136" s="55">
        <f t="shared" ref="Y136:Y140" ca="1" si="972">DD136</f>
        <v>4.5043575523139305E-2</v>
      </c>
      <c r="Z136" s="78">
        <f t="shared" ref="Z136:Z140" ca="1" si="973">IFERROR(((V136-Y136)/Y136),0)</f>
        <v>-7.7995427465247194E-2</v>
      </c>
      <c r="AA136" s="48">
        <f t="shared" ca="1" si="935"/>
        <v>2.4258841813761065E-3</v>
      </c>
      <c r="AB136" s="56"/>
      <c r="AC136" s="46" t="s">
        <v>724</v>
      </c>
      <c r="AI136" s="7" t="s">
        <v>115</v>
      </c>
      <c r="AJ136" s="145">
        <f ca="1">(SUM(OFFSET(Data!$A$1,MATCH(($AI136),Data!$C:$C,0)-1,MATCH(Weekly!AJ$9,Data!$2:$2,0)-1,2,COUNTIF(Data!$2:$2,Weekly!AJ$9))))/AJ$134</f>
        <v>6.0095387202458612E-2</v>
      </c>
      <c r="AK136" s="145">
        <f ca="1">(SUM(OFFSET(Data!$A$1,MATCH(($AI136),Data!$C:$C,0)-1,MATCH(Weekly!AK$9,Data!$2:$2,0)-1,2,COUNTIF(Data!$2:$2,Weekly!AK$9))))/AK$134</f>
        <v>5.8014790918497781E-2</v>
      </c>
      <c r="AL136" s="145">
        <f ca="1">(SUM(OFFSET(Data!$A$1,MATCH(($AI136),Data!$C:$C,0)-1,MATCH(Weekly!AL$9,Data!$2:$2,0)-1,2,COUNTIF(Data!$2:$2,Weekly!AL$9))))/AL$134</f>
        <v>5.5438617295662747E-2</v>
      </c>
      <c r="AM136" s="145">
        <f ca="1">(SUM(OFFSET(Data!$A$1,MATCH(($AI136),Data!$C:$C,0)-1,MATCH(Weekly!AM$9,Data!$2:$2,0)-1,2,COUNTIF(Data!$2:$2,Weekly!AM$9))))/AM$134</f>
        <v>5.6658130601792575E-2</v>
      </c>
      <c r="AN136" s="145">
        <f ca="1">(SUM(OFFSET(Data!$A$1,MATCH(($AI136),Data!$C:$C,0)-1,MATCH(Weekly!AN$9,Data!$2:$2,0)-1,2,COUNTIF(Data!$2:$2,Weekly!AN$9))))/AN$134</f>
        <v>5.4609517562669761E-2</v>
      </c>
      <c r="AO136" s="145">
        <f ca="1">(SUM(OFFSET(Data!$A$1,MATCH(($AI136),Data!$C:$C,0)-1,MATCH(Weekly!AO$9,Data!$2:$2,0)-1,2,COUNTIF(Data!$2:$2,Weekly!AO$9))))/AO$134</f>
        <v>5.719894516012166E-2</v>
      </c>
      <c r="AP136" s="145">
        <f ca="1">(SUM(OFFSET(Data!$A$1,MATCH(($AI136),Data!$C:$C,0)-1,MATCH(Weekly!AP$9,Data!$2:$2,0)-1,2,COUNTIF(Data!$2:$2,Weekly!AP$9))))/AP$134</f>
        <v>5.9541123984769496E-2</v>
      </c>
      <c r="AQ136" s="145">
        <f ca="1">(SUM(OFFSET(Data!$A$1,MATCH(($AI136),Data!$C:$C,0)-1,MATCH(Weekly!AQ$9,Data!$2:$2,0)-1,2,COUNTIF(Data!$2:$2,Weekly!AQ$9))))/AQ$134</f>
        <v>5.7629826897470038E-2</v>
      </c>
      <c r="AR136" s="145">
        <f ca="1">(SUM(OFFSET(Data!$A$1,MATCH(($AI136),Data!$C:$C,0)-1,MATCH(Weekly!AR$9,Data!$2:$2,0)-1,2,COUNTIF(Data!$2:$2,Weekly!AR$9))))/AR$134</f>
        <v>6.1702986279257466E-2</v>
      </c>
      <c r="AS136" s="145">
        <f ca="1">(SUM(OFFSET(Data!$A$1,MATCH(($AI136),Data!$C:$C,0)-1,MATCH(Weekly!AS$9,Data!$2:$2,0)-1,2,COUNTIF(Data!$2:$2,Weekly!AS$9))))/AS$134</f>
        <v>6.119797567792129E-2</v>
      </c>
      <c r="AT136" s="145">
        <f ca="1">(SUM(OFFSET(Data!$A$1,MATCH(($AI136),Data!$C:$C,0)-1,MATCH(Weekly!AT$9,Data!$2:$2,0)-1,2,COUNTIF(Data!$2:$2,Weekly!AT$9))))/AT$134</f>
        <v>5.6990493855784835E-2</v>
      </c>
      <c r="AU136" s="145">
        <f ca="1">(SUM(OFFSET(Data!$A$1,MATCH(($AI136),Data!$C:$C,0)-1,MATCH(Weekly!AU$9,Data!$2:$2,0)-1,2,COUNTIF(Data!$2:$2,Weekly!AU$9))))/AU$134</f>
        <v>5.2811788537726549E-2</v>
      </c>
      <c r="AV136" s="14"/>
      <c r="AW136" s="12">
        <f t="shared" ca="1" si="952"/>
        <v>5.6824312228788705E-2</v>
      </c>
      <c r="AX136" s="12">
        <f t="shared" ca="1" si="953"/>
        <v>5.9818255593614054E-2</v>
      </c>
      <c r="AY136" s="12">
        <f t="shared" ref="AY136:AY140" ca="1" si="974">AX136-AW136</f>
        <v>2.9939433648253494E-3</v>
      </c>
      <c r="AZ136" s="12">
        <f t="shared" ref="AZ136:AZ140" ca="1" si="975">AX136+(0.75*AY136)</f>
        <v>6.2063713117233063E-2</v>
      </c>
      <c r="BA136" s="12">
        <f t="shared" ref="BA136:BA140" ca="1" si="976">AW136-(0.75*AY136)</f>
        <v>5.4578854705169697E-2</v>
      </c>
      <c r="BB136" s="14"/>
      <c r="BC136" s="12">
        <f t="shared" ca="1" si="954"/>
        <v>2.547370361066871E-3</v>
      </c>
      <c r="BD136" s="12">
        <f t="shared" ca="1" si="955"/>
        <v>6.0094519728245602E-2</v>
      </c>
      <c r="BE136" s="104"/>
      <c r="BF136" s="104"/>
      <c r="BG136" s="1"/>
      <c r="BH136" s="7" t="s">
        <v>115</v>
      </c>
      <c r="BI136" s="7" t="s">
        <v>3</v>
      </c>
      <c r="BJ136" s="145">
        <f ca="1">(SUM(OFFSET(Data!$A$1,MATCH(($BH136&amp;$BI136),Data!$B:$B,0)-1,MATCH(Weekly!BJ$9,Data!$2:$2,0)-1,1,COUNTIF(Data!$2:$2,Weekly!BJ$9))))/BJ$134</f>
        <v>6.5906988069150227E-2</v>
      </c>
      <c r="BK136" s="145">
        <f ca="1">(SUM(OFFSET(Data!$A$1,MATCH(($BH136&amp;$BI136),Data!$B:$B,0)-1,MATCH(Weekly!BK$9,Data!$2:$2,0)-1,1,COUNTIF(Data!$2:$2,Weekly!BK$9))))/BK$134</f>
        <v>6.4073998364677018E-2</v>
      </c>
      <c r="BL136" s="145">
        <f ca="1">(SUM(OFFSET(Data!$A$1,MATCH(($BH136&amp;$BI136),Data!$B:$B,0)-1,MATCH(Weekly!BL$9,Data!$2:$2,0)-1,1,COUNTIF(Data!$2:$2,Weekly!BL$9))))/BL$134</f>
        <v>6.1100932048115987E-2</v>
      </c>
      <c r="BM136" s="145">
        <f ca="1">(SUM(OFFSET(Data!$A$1,MATCH(($BH136&amp;$BI136),Data!$B:$B,0)-1,MATCH(Weekly!BM$9,Data!$2:$2,0)-1,1,COUNTIF(Data!$2:$2,Weekly!BM$9))))/BM$134</f>
        <v>6.1903734081588606E-2</v>
      </c>
      <c r="BN136" s="145">
        <f ca="1">(SUM(OFFSET(Data!$A$1,MATCH(($BH136&amp;$BI136),Data!$B:$B,0)-1,MATCH(Weekly!BN$9,Data!$2:$2,0)-1,1,COUNTIF(Data!$2:$2,Weekly!BN$9))))/BN$134</f>
        <v>5.9348023625624718E-2</v>
      </c>
      <c r="BO136" s="145">
        <f ca="1">(SUM(OFFSET(Data!$A$1,MATCH(($BH136&amp;$BI136),Data!$B:$B,0)-1,MATCH(Weekly!BO$9,Data!$2:$2,0)-1,1,COUNTIF(Data!$2:$2,Weekly!BO$9))))/BO$134</f>
        <v>6.2106981043789873E-2</v>
      </c>
      <c r="BP136" s="145">
        <f ca="1">(SUM(OFFSET(Data!$A$1,MATCH(($BH136&amp;$BI136),Data!$B:$B,0)-1,MATCH(Weekly!BP$9,Data!$2:$2,0)-1,1,COUNTIF(Data!$2:$2,Weekly!BP$9))))/BP$134</f>
        <v>6.4965737475883176E-2</v>
      </c>
      <c r="BQ136" s="145">
        <f ca="1">(SUM(OFFSET(Data!$A$1,MATCH(($BH136&amp;$BI136),Data!$B:$B,0)-1,MATCH(Weekly!BQ$9,Data!$2:$2,0)-1,1,COUNTIF(Data!$2:$2,Weekly!BQ$9))))/BQ$134</f>
        <v>6.2800419231649585E-2</v>
      </c>
      <c r="BR136" s="145">
        <f ca="1">(SUM(OFFSET(Data!$A$1,MATCH(($BH136&amp;$BI136),Data!$B:$B,0)-1,MATCH(Weekly!BR$9,Data!$2:$2,0)-1,1,COUNTIF(Data!$2:$2,Weekly!BR$9))))/BR$134</f>
        <v>6.7224223051745469E-2</v>
      </c>
      <c r="BS136" s="145">
        <f ca="1">(SUM(OFFSET(Data!$A$1,MATCH(($BH136&amp;$BI136),Data!$B:$B,0)-1,MATCH(Weekly!BS$9,Data!$2:$2,0)-1,1,COUNTIF(Data!$2:$2,Weekly!BS$9))))/BS$134</f>
        <v>6.6443623900936374E-2</v>
      </c>
      <c r="BT136" s="145">
        <f ca="1">(SUM(OFFSET(Data!$A$1,MATCH(($BH136&amp;$BI136),Data!$B:$B,0)-1,MATCH(Weekly!BT$9,Data!$2:$2,0)-1,1,COUNTIF(Data!$2:$2,Weekly!BT$9))))/BT$134</f>
        <v>6.2353614740019776E-2</v>
      </c>
      <c r="BU136" s="145">
        <f ca="1">(SUM(OFFSET(Data!$A$1,MATCH(($BH136&amp;$BI136),Data!$B:$B,0)-1,MATCH(Weekly!BU$9,Data!$2:$2,0)-1,1,COUNTIF(Data!$2:$2,Weekly!BU$9))))/BU$134</f>
        <v>5.7862030611504703E-2</v>
      </c>
      <c r="BV136" s="13"/>
      <c r="BW136" s="12">
        <f t="shared" ca="1" si="956"/>
        <v>6.2005357562689239E-2</v>
      </c>
      <c r="BX136" s="12">
        <f t="shared" ca="1" si="957"/>
        <v>6.5436362772516701E-2</v>
      </c>
      <c r="BY136" s="12">
        <f t="shared" ref="BY136:BY140" ca="1" si="977">BX136-BW136</f>
        <v>3.4310052098274618E-3</v>
      </c>
      <c r="BZ136" s="12">
        <f t="shared" ref="BZ136:BZ140" ca="1" si="978">BX136+(0.75*BY136)</f>
        <v>6.8009616679887294E-2</v>
      </c>
      <c r="CA136" s="12">
        <f t="shared" ref="CA136:CA140" ca="1" si="979">BW136-(0.75*BY136)</f>
        <v>5.9432103655318647E-2</v>
      </c>
      <c r="CB136" s="43"/>
      <c r="CC136" s="12">
        <f t="shared" ca="1" si="959"/>
        <v>2.7228837420942382E-3</v>
      </c>
      <c r="CD136" s="12">
        <f t="shared" ca="1" si="960"/>
        <v>6.543862939346469E-2</v>
      </c>
      <c r="CE136" s="104"/>
      <c r="CF136" s="104"/>
      <c r="CG136" s="1"/>
      <c r="CH136" s="7" t="s">
        <v>115</v>
      </c>
      <c r="CI136" s="7" t="s">
        <v>4</v>
      </c>
      <c r="CJ136" s="145">
        <f ca="1">(SUM(OFFSET(Data!$A$1,MATCH(($CH136&amp;$CI136),Data!$B:$B,0)-1,MATCH(Weekly!CJ$9,Data!$2:$2,0)-1,1,COUNTIF(Data!$2:$2,Weekly!CJ$9))))/CJ$134</f>
        <v>4.3186262007991159E-2</v>
      </c>
      <c r="CK136" s="145">
        <f ca="1">(SUM(OFFSET(Data!$A$1,MATCH(($CH136&amp;$CI136),Data!$B:$B,0)-1,MATCH(Weekly!CK$9,Data!$2:$2,0)-1,1,COUNTIF(Data!$2:$2,Weekly!CK$9))))/CK$134</f>
        <v>4.0366753989045011E-2</v>
      </c>
      <c r="CL136" s="145">
        <f ca="1">(SUM(OFFSET(Data!$A$1,MATCH(($CH136&amp;$CI136),Data!$B:$B,0)-1,MATCH(Weekly!CL$9,Data!$2:$2,0)-1,1,COUNTIF(Data!$2:$2,Weekly!CL$9))))/CL$134</f>
        <v>3.8956521739130431E-2</v>
      </c>
      <c r="CM136" s="145">
        <f ca="1">(SUM(OFFSET(Data!$A$1,MATCH(($CH136&amp;$CI136),Data!$B:$B,0)-1,MATCH(Weekly!CM$9,Data!$2:$2,0)-1,1,COUNTIF(Data!$2:$2,Weekly!CM$9))))/CM$134</f>
        <v>4.1609907120743035E-2</v>
      </c>
      <c r="CN136" s="145">
        <f ca="1">(SUM(OFFSET(Data!$A$1,MATCH(($CH136&amp;$CI136),Data!$B:$B,0)-1,MATCH(Weekly!CN$9,Data!$2:$2,0)-1,1,COUNTIF(Data!$2:$2,Weekly!CN$9))))/CN$134</f>
        <v>4.1098552320497458E-2</v>
      </c>
      <c r="CO136" s="145">
        <f ca="1">(SUM(OFFSET(Data!$A$1,MATCH(($CH136&amp;$CI136),Data!$B:$B,0)-1,MATCH(Weekly!CO$9,Data!$2:$2,0)-1,1,COUNTIF(Data!$2:$2,Weekly!CO$9))))/CO$134</f>
        <v>4.3356508304364619E-2</v>
      </c>
      <c r="CP136" s="145">
        <f ca="1">(SUM(OFFSET(Data!$A$1,MATCH(($CH136&amp;$CI136),Data!$B:$B,0)-1,MATCH(Weekly!CP$9,Data!$2:$2,0)-1,1,COUNTIF(Data!$2:$2,Weekly!CP$9))))/CP$134</f>
        <v>4.4347826086956518E-2</v>
      </c>
      <c r="CQ136" s="145">
        <f ca="1">(SUM(OFFSET(Data!$A$1,MATCH(($CH136&amp;$CI136),Data!$B:$B,0)-1,MATCH(Weekly!CQ$9,Data!$2:$2,0)-1,1,COUNTIF(Data!$2:$2,Weekly!CQ$9))))/CQ$134</f>
        <v>4.3149691305961337E-2</v>
      </c>
      <c r="CR136" s="145">
        <f ca="1">(SUM(OFFSET(Data!$A$1,MATCH(($CH136&amp;$CI136),Data!$B:$B,0)-1,MATCH(Weekly!CR$9,Data!$2:$2,0)-1,1,COUNTIF(Data!$2:$2,Weekly!CR$9))))/CR$134</f>
        <v>4.6207256751359491E-2</v>
      </c>
      <c r="CS136" s="145">
        <f ca="1">(SUM(OFFSET(Data!$A$1,MATCH(($CH136&amp;$CI136),Data!$B:$B,0)-1,MATCH(Weekly!CS$9,Data!$2:$2,0)-1,1,COUNTIF(Data!$2:$2,Weekly!CS$9))))/CS$134</f>
        <v>4.6227293898462973E-2</v>
      </c>
      <c r="CT136" s="145">
        <f ca="1">(SUM(OFFSET(Data!$A$1,MATCH(($CH136&amp;$CI136),Data!$B:$B,0)-1,MATCH(Weekly!CT$9,Data!$2:$2,0)-1,1,COUNTIF(Data!$2:$2,Weekly!CT$9))))/CT$134</f>
        <v>4.153038259564891E-2</v>
      </c>
      <c r="CU136" s="145">
        <f ca="1">(SUM(OFFSET(Data!$A$1,MATCH(($CH136&amp;$CI136),Data!$B:$B,0)-1,MATCH(Weekly!CU$9,Data!$2:$2,0)-1,1,COUNTIF(Data!$2:$2,Weekly!CU$9))))/CU$134</f>
        <v>3.8333564397615413E-2</v>
      </c>
      <c r="CW136" s="12">
        <f t="shared" ca="1" si="961"/>
        <v>4.1314467458073184E-2</v>
      </c>
      <c r="CX136" s="12">
        <f t="shared" ca="1" si="962"/>
        <v>4.3852167195660569E-2</v>
      </c>
      <c r="CY136" s="12">
        <f t="shared" ref="CY136:CY140" ca="1" si="980">CX136-CW136</f>
        <v>2.5376997375873844E-3</v>
      </c>
      <c r="CZ136" s="12">
        <f t="shared" ref="CZ136:CZ140" ca="1" si="981">CX136+(0.75*CY136)</f>
        <v>4.5755441998851107E-2</v>
      </c>
      <c r="DA136" s="12">
        <f t="shared" ref="DA136:DA140" ca="1" si="982">CW136-(0.75*CY136)</f>
        <v>3.9411192654882646E-2</v>
      </c>
      <c r="DB136" s="43"/>
      <c r="DC136" s="12">
        <f t="shared" ca="1" si="963"/>
        <v>2.4258841813761065E-3</v>
      </c>
      <c r="DD136" s="12">
        <f t="shared" ca="1" si="964"/>
        <v>4.5043575523139305E-2</v>
      </c>
    </row>
    <row r="137" spans="4:108" x14ac:dyDescent="0.35">
      <c r="D137" s="113" t="s">
        <v>727</v>
      </c>
      <c r="E137" s="53" t="str">
        <f ca="1">VLOOKUP($D137,'Metric Nature'!$C:$D,2,0)&amp;IF(($F137&lt;(BA137)),"Below",IF(($F137&gt;(AZ137)),"Above","Within"))</f>
        <v>PositiveWithin</v>
      </c>
      <c r="F137" s="55">
        <f t="shared" ca="1" si="927"/>
        <v>0.43702759100394156</v>
      </c>
      <c r="G137" s="55">
        <f t="shared" ca="1" si="928"/>
        <v>0.4407281516730871</v>
      </c>
      <c r="H137" s="55">
        <f t="shared" ca="1" si="965"/>
        <v>-8.3964699216456003E-3</v>
      </c>
      <c r="I137" s="55">
        <f t="shared" ca="1" si="966"/>
        <v>0.43846244652226829</v>
      </c>
      <c r="J137" s="55">
        <f t="shared" ca="1" si="967"/>
        <v>-3.2724707205999118E-3</v>
      </c>
      <c r="K137" s="48">
        <f t="shared" ca="1" si="929"/>
        <v>2.5279618805684016E-3</v>
      </c>
      <c r="L137" s="56"/>
      <c r="M137" s="53" t="str">
        <f ca="1">VLOOKUP($D137,'Metric Nature'!$C:$D,2,0)&amp;IF(($N137&lt;(CA137)),"Below",IF(($N137&gt;(BZ137)),"Above","Within"))</f>
        <v>PositiveWithin</v>
      </c>
      <c r="N137" s="55">
        <f t="shared" ca="1" si="930"/>
        <v>0.41404257533961381</v>
      </c>
      <c r="O137" s="55">
        <f t="shared" ca="1" si="931"/>
        <v>0.41698117056651501</v>
      </c>
      <c r="P137" s="55">
        <f t="shared" ca="1" si="968"/>
        <v>-7.0473091696414058E-3</v>
      </c>
      <c r="Q137" s="55">
        <f t="shared" ca="1" si="969"/>
        <v>0.41379928513116959</v>
      </c>
      <c r="R137" s="48">
        <f t="shared" ca="1" si="970"/>
        <v>5.8794255376031705E-4</v>
      </c>
      <c r="S137" s="48">
        <f t="shared" ca="1" si="932"/>
        <v>2.5791653595121302E-3</v>
      </c>
      <c r="T137" s="56"/>
      <c r="U137" s="53" t="str">
        <f ca="1">VLOOKUP($D137,'Metric Nature'!$C:$D,2,0)&amp;IF(($V137&lt;(DA137)),"Below",IF(($V137&gt;(CZ137)),"Above","Within"))</f>
        <v>PositiveWithin</v>
      </c>
      <c r="V137" s="55">
        <f t="shared" ca="1" si="933"/>
        <v>0.50328582145536382</v>
      </c>
      <c r="W137" s="55">
        <f t="shared" ca="1" si="934"/>
        <v>0.50850023288309265</v>
      </c>
      <c r="X137" s="78">
        <f t="shared" ca="1" si="971"/>
        <v>-1.0254491720021791E-2</v>
      </c>
      <c r="Y137" s="55">
        <f t="shared" ca="1" si="972"/>
        <v>0.50792282238896402</v>
      </c>
      <c r="Z137" s="78">
        <f t="shared" ca="1" si="973"/>
        <v>-9.129341563725234E-3</v>
      </c>
      <c r="AA137" s="48">
        <f t="shared" ca="1" si="935"/>
        <v>3.9510706647278527E-3</v>
      </c>
      <c r="AB137" s="56"/>
      <c r="AC137" s="46" t="s">
        <v>728</v>
      </c>
      <c r="AI137" s="7" t="s">
        <v>116</v>
      </c>
      <c r="AJ137" s="145">
        <f ca="1">(SUM(OFFSET(Data!$A$1,MATCH(($AI137),Data!$C:$C,0)-1,MATCH(Weekly!AJ$9,Data!$2:$2,0)-1,2,COUNTIF(Data!$2:$2,Weekly!AJ$9))))/AJ$134</f>
        <v>0.44084688759386509</v>
      </c>
      <c r="AK137" s="145">
        <f ca="1">(SUM(OFFSET(Data!$A$1,MATCH(($AI137),Data!$C:$C,0)-1,MATCH(Weekly!AK$9,Data!$2:$2,0)-1,2,COUNTIF(Data!$2:$2,Weekly!AK$9))))/AK$134</f>
        <v>0.4323908941505874</v>
      </c>
      <c r="AL137" s="145">
        <f ca="1">(SUM(OFFSET(Data!$A$1,MATCH(($AI137),Data!$C:$C,0)-1,MATCH(Weekly!AL$9,Data!$2:$2,0)-1,2,COUNTIF(Data!$2:$2,Weekly!AL$9))))/AL$134</f>
        <v>0.43686075123773382</v>
      </c>
      <c r="AM137" s="145">
        <f ca="1">(SUM(OFFSET(Data!$A$1,MATCH(($AI137),Data!$C:$C,0)-1,MATCH(Weekly!AM$9,Data!$2:$2,0)-1,2,COUNTIF(Data!$2:$2,Weekly!AM$9))))/AM$134</f>
        <v>0.43421094750320105</v>
      </c>
      <c r="AN137" s="145">
        <f ca="1">(SUM(OFFSET(Data!$A$1,MATCH(($AI137),Data!$C:$C,0)-1,MATCH(Weekly!AN$9,Data!$2:$2,0)-1,2,COUNTIF(Data!$2:$2,Weekly!AN$9))))/AN$134</f>
        <v>0.43566521187046425</v>
      </c>
      <c r="AO137" s="145">
        <f ca="1">(SUM(OFFSET(Data!$A$1,MATCH(($AI137),Data!$C:$C,0)-1,MATCH(Weekly!AO$9,Data!$2:$2,0)-1,2,COUNTIF(Data!$2:$2,Weekly!AO$9))))/AO$134</f>
        <v>0.43755634378343766</v>
      </c>
      <c r="AP137" s="145">
        <f ca="1">(SUM(OFFSET(Data!$A$1,MATCH(($AI137),Data!$C:$C,0)-1,MATCH(Weekly!AP$9,Data!$2:$2,0)-1,2,COUNTIF(Data!$2:$2,Weekly!AP$9))))/AP$134</f>
        <v>0.4369127187750233</v>
      </c>
      <c r="AQ137" s="145">
        <f ca="1">(SUM(OFFSET(Data!$A$1,MATCH(($AI137),Data!$C:$C,0)-1,MATCH(Weekly!AQ$9,Data!$2:$2,0)-1,2,COUNTIF(Data!$2:$2,Weekly!AQ$9))))/AQ$134</f>
        <v>0.43966267199289838</v>
      </c>
      <c r="AR137" s="145">
        <f ca="1">(SUM(OFFSET(Data!$A$1,MATCH(($AI137),Data!$C:$C,0)-1,MATCH(Weekly!AR$9,Data!$2:$2,0)-1,2,COUNTIF(Data!$2:$2,Weekly!AR$9))))/AR$134</f>
        <v>0.43648103309120256</v>
      </c>
      <c r="AS137" s="145">
        <f ca="1">(SUM(OFFSET(Data!$A$1,MATCH(($AI137),Data!$C:$C,0)-1,MATCH(Weekly!AS$9,Data!$2:$2,0)-1,2,COUNTIF(Data!$2:$2,Weekly!AS$9))))/AS$134</f>
        <v>0.4407281516730871</v>
      </c>
      <c r="AT137" s="145">
        <f ca="1">(SUM(OFFSET(Data!$A$1,MATCH(($AI137),Data!$C:$C,0)-1,MATCH(Weekly!AT$9,Data!$2:$2,0)-1,2,COUNTIF(Data!$2:$2,Weekly!AT$9))))/AT$134</f>
        <v>0.43702759100394156</v>
      </c>
      <c r="AU137" s="145">
        <f ca="1">(SUM(OFFSET(Data!$A$1,MATCH(($AI137),Data!$C:$C,0)-1,MATCH(Weekly!AU$9,Data!$2:$2,0)-1,2,COUNTIF(Data!$2:$2,Weekly!AU$9))))/AU$134</f>
        <v>0.44036713694136204</v>
      </c>
      <c r="AV137" s="14"/>
      <c r="AW137" s="12">
        <f t="shared" ca="1" si="952"/>
        <v>0.43607312248083341</v>
      </c>
      <c r="AX137" s="12">
        <f t="shared" ca="1" si="953"/>
        <v>0.43860950788816799</v>
      </c>
      <c r="AY137" s="12">
        <f t="shared" ca="1" si="974"/>
        <v>2.5363854073345848E-3</v>
      </c>
      <c r="AZ137" s="12">
        <f t="shared" ca="1" si="975"/>
        <v>0.44051179694366893</v>
      </c>
      <c r="BA137" s="12">
        <f t="shared" ca="1" si="976"/>
        <v>0.43417083342533247</v>
      </c>
      <c r="BB137" s="14"/>
      <c r="BC137" s="12">
        <f t="shared" ca="1" si="954"/>
        <v>2.5279618805684016E-3</v>
      </c>
      <c r="BD137" s="12">
        <f t="shared" ca="1" si="955"/>
        <v>0.43846244652226829</v>
      </c>
      <c r="BE137" s="104"/>
      <c r="BF137" s="104"/>
      <c r="BG137" s="1"/>
      <c r="BH137" s="7" t="s">
        <v>116</v>
      </c>
      <c r="BI137" s="7" t="s">
        <v>3</v>
      </c>
      <c r="BJ137" s="145">
        <f ca="1">(SUM(OFFSET(Data!$A$1,MATCH(($BH137&amp;$BI137),Data!$B:$B,0)-1,MATCH(Weekly!BJ$9,Data!$2:$2,0)-1,1,COUNTIF(Data!$2:$2,Weekly!BJ$9))))/BJ$134</f>
        <v>0.41495982468955445</v>
      </c>
      <c r="BK137" s="145">
        <f ca="1">(SUM(OFFSET(Data!$A$1,MATCH(($BH137&amp;$BI137),Data!$B:$B,0)-1,MATCH(Weekly!BK$9,Data!$2:$2,0)-1,1,COUNTIF(Data!$2:$2,Weekly!BK$9))))/BK$134</f>
        <v>0.40850367947669664</v>
      </c>
      <c r="BL137" s="145">
        <f ca="1">(SUM(OFFSET(Data!$A$1,MATCH(($BH137&amp;$BI137),Data!$B:$B,0)-1,MATCH(Weekly!BL$9,Data!$2:$2,0)-1,1,COUNTIF(Data!$2:$2,Weekly!BL$9))))/BL$134</f>
        <v>0.41255078467298656</v>
      </c>
      <c r="BM137" s="145">
        <f ca="1">(SUM(OFFSET(Data!$A$1,MATCH(($BH137&amp;$BI137),Data!$B:$B,0)-1,MATCH(Weekly!BM$9,Data!$2:$2,0)-1,1,COUNTIF(Data!$2:$2,Weekly!BM$9))))/BM$134</f>
        <v>0.41104036261601556</v>
      </c>
      <c r="BN137" s="145">
        <f ca="1">(SUM(OFFSET(Data!$A$1,MATCH(($BH137&amp;$BI137),Data!$B:$B,0)-1,MATCH(Weekly!BN$9,Data!$2:$2,0)-1,1,COUNTIF(Data!$2:$2,Weekly!BN$9))))/BN$134</f>
        <v>0.41022262607905496</v>
      </c>
      <c r="BO137" s="145">
        <f ca="1">(SUM(OFFSET(Data!$A$1,MATCH(($BH137&amp;$BI137),Data!$B:$B,0)-1,MATCH(Weekly!BO$9,Data!$2:$2,0)-1,1,COUNTIF(Data!$2:$2,Weekly!BO$9))))/BO$134</f>
        <v>0.41179827214315878</v>
      </c>
      <c r="BP137" s="145">
        <f ca="1">(SUM(OFFSET(Data!$A$1,MATCH(($BH137&amp;$BI137),Data!$B:$B,0)-1,MATCH(Weekly!BP$9,Data!$2:$2,0)-1,1,COUNTIF(Data!$2:$2,Weekly!BP$9))))/BP$134</f>
        <v>0.41203734504246781</v>
      </c>
      <c r="BQ137" s="145">
        <f ca="1">(SUM(OFFSET(Data!$A$1,MATCH(($BH137&amp;$BI137),Data!$B:$B,0)-1,MATCH(Weekly!BQ$9,Data!$2:$2,0)-1,1,COUNTIF(Data!$2:$2,Weekly!BQ$9))))/BQ$134</f>
        <v>0.41454541073859463</v>
      </c>
      <c r="BR137" s="145">
        <f ca="1">(SUM(OFFSET(Data!$A$1,MATCH(($BH137&amp;$BI137),Data!$B:$B,0)-1,MATCH(Weekly!BR$9,Data!$2:$2,0)-1,1,COUNTIF(Data!$2:$2,Weekly!BR$9))))/BR$134</f>
        <v>0.41144596118269094</v>
      </c>
      <c r="BS137" s="145">
        <f ca="1">(SUM(OFFSET(Data!$A$1,MATCH(($BH137&amp;$BI137),Data!$B:$B,0)-1,MATCH(Weekly!BS$9,Data!$2:$2,0)-1,1,COUNTIF(Data!$2:$2,Weekly!BS$9))))/BS$134</f>
        <v>0.41698117056651501</v>
      </c>
      <c r="BT137" s="145">
        <f ca="1">(SUM(OFFSET(Data!$A$1,MATCH(($BH137&amp;$BI137),Data!$B:$B,0)-1,MATCH(Weekly!BT$9,Data!$2:$2,0)-1,1,COUNTIF(Data!$2:$2,Weekly!BT$9))))/BT$134</f>
        <v>0.41404257533961381</v>
      </c>
      <c r="BU137" s="145">
        <f ca="1">(SUM(OFFSET(Data!$A$1,MATCH(($BH137&amp;$BI137),Data!$B:$B,0)-1,MATCH(Weekly!BU$9,Data!$2:$2,0)-1,1,COUNTIF(Data!$2:$2,Weekly!BU$9))))/BU$134</f>
        <v>0.4174625819087458</v>
      </c>
      <c r="BV137" s="13"/>
      <c r="BW137" s="12">
        <f t="shared" ca="1" si="956"/>
        <v>0.41124316189935328</v>
      </c>
      <c r="BX137" s="12">
        <f t="shared" ca="1" si="957"/>
        <v>0.41429399303910419</v>
      </c>
      <c r="BY137" s="12">
        <f t="shared" ca="1" si="977"/>
        <v>3.0508311397509091E-3</v>
      </c>
      <c r="BZ137" s="12">
        <f t="shared" ca="1" si="978"/>
        <v>0.4165821163939174</v>
      </c>
      <c r="CA137" s="12">
        <f t="shared" ca="1" si="979"/>
        <v>0.40895503854454007</v>
      </c>
      <c r="CB137" s="43"/>
      <c r="CC137" s="12">
        <f t="shared" ca="1" si="959"/>
        <v>2.5791653595121302E-3</v>
      </c>
      <c r="CD137" s="12">
        <f t="shared" ca="1" si="960"/>
        <v>0.41379928513116959</v>
      </c>
      <c r="CE137" s="104"/>
      <c r="CF137" s="104"/>
      <c r="CG137" s="1"/>
      <c r="CH137" s="7" t="s">
        <v>116</v>
      </c>
      <c r="CI137" s="7" t="s">
        <v>4</v>
      </c>
      <c r="CJ137" s="145">
        <f ca="1">(SUM(OFFSET(Data!$A$1,MATCH(($CH137&amp;$CI137),Data!$B:$B,0)-1,MATCH(Weekly!CJ$9,Data!$2:$2,0)-1,1,COUNTIF(Data!$2:$2,Weekly!CJ$9))))/CJ$134</f>
        <v>0.51616651081073417</v>
      </c>
      <c r="CK137" s="145">
        <f ca="1">(SUM(OFFSET(Data!$A$1,MATCH(($CH137&amp;$CI137),Data!$B:$B,0)-1,MATCH(Weekly!CK$9,Data!$2:$2,0)-1,1,COUNTIF(Data!$2:$2,Weekly!CK$9))))/CK$134</f>
        <v>0.50196475351274117</v>
      </c>
      <c r="CL137" s="145">
        <f ca="1">(SUM(OFFSET(Data!$A$1,MATCH(($CH137&amp;$CI137),Data!$B:$B,0)-1,MATCH(Weekly!CL$9,Data!$2:$2,0)-1,1,COUNTIF(Data!$2:$2,Weekly!CL$9))))/CL$134</f>
        <v>0.50762318840579712</v>
      </c>
      <c r="CM137" s="145">
        <f ca="1">(SUM(OFFSET(Data!$A$1,MATCH(($CH137&amp;$CI137),Data!$B:$B,0)-1,MATCH(Weekly!CM$9,Data!$2:$2,0)-1,1,COUNTIF(Data!$2:$2,Weekly!CM$9))))/CM$134</f>
        <v>0.50068111455108355</v>
      </c>
      <c r="CN137" s="145">
        <f ca="1">(SUM(OFFSET(Data!$A$1,MATCH(($CH137&amp;$CI137),Data!$B:$B,0)-1,MATCH(Weekly!CN$9,Data!$2:$2,0)-1,1,COUNTIF(Data!$2:$2,Weekly!CN$9))))/CN$134</f>
        <v>0.50820999449428372</v>
      </c>
      <c r="CO137" s="145">
        <f ca="1">(SUM(OFFSET(Data!$A$1,MATCH(($CH137&amp;$CI137),Data!$B:$B,0)-1,MATCH(Weekly!CO$9,Data!$2:$2,0)-1,1,COUNTIF(Data!$2:$2,Weekly!CO$9))))/CO$134</f>
        <v>0.51020342474571911</v>
      </c>
      <c r="CP137" s="145">
        <f ca="1">(SUM(OFFSET(Data!$A$1,MATCH(($CH137&amp;$CI137),Data!$B:$B,0)-1,MATCH(Weekly!CP$9,Data!$2:$2,0)-1,1,COUNTIF(Data!$2:$2,Weekly!CP$9))))/CP$134</f>
        <v>0.50658385093167702</v>
      </c>
      <c r="CQ137" s="145">
        <f ca="1">(SUM(OFFSET(Data!$A$1,MATCH(($CH137&amp;$CI137),Data!$B:$B,0)-1,MATCH(Weekly!CQ$9,Data!$2:$2,0)-1,1,COUNTIF(Data!$2:$2,Weekly!CQ$9))))/CQ$134</f>
        <v>0.51000303633480648</v>
      </c>
      <c r="CR137" s="145">
        <f ca="1">(SUM(OFFSET(Data!$A$1,MATCH(($CH137&amp;$CI137),Data!$B:$B,0)-1,MATCH(Weekly!CR$9,Data!$2:$2,0)-1,1,COUNTIF(Data!$2:$2,Weekly!CR$9))))/CR$134</f>
        <v>0.50674367876125226</v>
      </c>
      <c r="CS137" s="145">
        <f ca="1">(SUM(OFFSET(Data!$A$1,MATCH(($CH137&amp;$CI137),Data!$B:$B,0)-1,MATCH(Weekly!CS$9,Data!$2:$2,0)-1,1,COUNTIF(Data!$2:$2,Weekly!CS$9))))/CS$134</f>
        <v>0.50850023288309265</v>
      </c>
      <c r="CT137" s="145">
        <f ca="1">(SUM(OFFSET(Data!$A$1,MATCH(($CH137&amp;$CI137),Data!$B:$B,0)-1,MATCH(Weekly!CT$9,Data!$2:$2,0)-1,1,COUNTIF(Data!$2:$2,Weekly!CT$9))))/CT$134</f>
        <v>0.50328582145536382</v>
      </c>
      <c r="CU137" s="145">
        <f ca="1">(SUM(OFFSET(Data!$A$1,MATCH(($CH137&amp;$CI137),Data!$B:$B,0)-1,MATCH(Weekly!CU$9,Data!$2:$2,0)-1,1,COUNTIF(Data!$2:$2,Weekly!CU$9))))/CU$134</f>
        <v>0.50603077776237348</v>
      </c>
      <c r="CW137" s="12">
        <f t="shared" ca="1" si="961"/>
        <v>0.50493483619352042</v>
      </c>
      <c r="CX137" s="12">
        <f t="shared" ca="1" si="962"/>
        <v>0.50925163460894951</v>
      </c>
      <c r="CY137" s="12">
        <f t="shared" ca="1" si="980"/>
        <v>4.3167984154290906E-3</v>
      </c>
      <c r="CZ137" s="12">
        <f t="shared" ca="1" si="981"/>
        <v>0.51248923342052133</v>
      </c>
      <c r="DA137" s="12">
        <f t="shared" ca="1" si="982"/>
        <v>0.5016972373819486</v>
      </c>
      <c r="DB137" s="43"/>
      <c r="DC137" s="12">
        <f t="shared" ca="1" si="963"/>
        <v>3.9510706647278527E-3</v>
      </c>
      <c r="DD137" s="12">
        <f t="shared" ca="1" si="964"/>
        <v>0.50792282238896402</v>
      </c>
    </row>
    <row r="138" spans="4:108" x14ac:dyDescent="0.35">
      <c r="D138" s="113" t="s">
        <v>731</v>
      </c>
      <c r="E138" s="53" t="str">
        <f ca="1">VLOOKUP($D138,'Metric Nature'!$C:$D,2,0)&amp;IF(($F138&lt;(BA138)),"Below",IF(($F138&gt;(AZ138)),"Above","Within"))</f>
        <v>PositiveAbove</v>
      </c>
      <c r="F138" s="55">
        <f t="shared" ca="1" si="927"/>
        <v>0.61367184481026349</v>
      </c>
      <c r="G138" s="55">
        <f t="shared" ca="1" si="928"/>
        <v>0.57152352896744463</v>
      </c>
      <c r="H138" s="55">
        <f t="shared" ca="1" si="965"/>
        <v>7.3747297716625998E-2</v>
      </c>
      <c r="I138" s="55">
        <f t="shared" ca="1" si="966"/>
        <v>0.52020654310987002</v>
      </c>
      <c r="J138" s="55">
        <f t="shared" ca="1" si="967"/>
        <v>0.179669600350746</v>
      </c>
      <c r="K138" s="48">
        <f t="shared" ca="1" si="929"/>
        <v>6.259695441249398E-2</v>
      </c>
      <c r="L138" s="56"/>
      <c r="M138" s="53" t="str">
        <f ca="1">VLOOKUP($D138,'Metric Nature'!$C:$D,2,0)&amp;IF(($N138&lt;(CA138)),"Below",IF(($N138&gt;(BZ138)),"Above","Within"))</f>
        <v>PositiveAbove</v>
      </c>
      <c r="N138" s="55">
        <f t="shared" ca="1" si="930"/>
        <v>0.64531306927601106</v>
      </c>
      <c r="O138" s="55">
        <f t="shared" ca="1" si="931"/>
        <v>0.60391888859421861</v>
      </c>
      <c r="P138" s="55">
        <f t="shared" ca="1" si="968"/>
        <v>6.8542616340661888E-2</v>
      </c>
      <c r="Q138" s="55">
        <f t="shared" ca="1" si="969"/>
        <v>0.5475586346887894</v>
      </c>
      <c r="R138" s="48">
        <f t="shared" ca="1" si="970"/>
        <v>0.17852779299660099</v>
      </c>
      <c r="S138" s="48">
        <f t="shared" ca="1" si="932"/>
        <v>6.7149717579089441E-2</v>
      </c>
      <c r="T138" s="56"/>
      <c r="U138" s="53" t="str">
        <f ca="1">VLOOKUP($D138,'Metric Nature'!$C:$D,2,0)&amp;IF(($V138&lt;(DA138)),"Below",IF(($V138&gt;(CZ138)),"Above","Within"))</f>
        <v>PositiveAbove</v>
      </c>
      <c r="V138" s="55">
        <f t="shared" ca="1" si="933"/>
        <v>0.5224606151537885</v>
      </c>
      <c r="W138" s="55">
        <f t="shared" ca="1" si="934"/>
        <v>0.47906963204471353</v>
      </c>
      <c r="X138" s="78">
        <f t="shared" ca="1" si="971"/>
        <v>9.0573436942513422E-2</v>
      </c>
      <c r="Y138" s="55">
        <f t="shared" ca="1" si="972"/>
        <v>0.44317316804150936</v>
      </c>
      <c r="Z138" s="78">
        <f t="shared" ca="1" si="973"/>
        <v>0.17890850085231866</v>
      </c>
      <c r="AA138" s="48">
        <f t="shared" ca="1" si="935"/>
        <v>4.9862244581272828E-2</v>
      </c>
      <c r="AB138" s="56"/>
      <c r="AC138" s="46" t="s">
        <v>732</v>
      </c>
      <c r="AI138" s="7" t="s">
        <v>117</v>
      </c>
      <c r="AJ138" s="145">
        <f ca="1">(SUM(OFFSET(Data!$A$1,MATCH(($AI138),Data!$C:$C,0)-1,MATCH(Weekly!AJ$9,Data!$2:$2,0)-1,2,COUNTIF(Data!$2:$2,Weekly!AJ$9))))/AJ$134</f>
        <v>0.49925342843060511</v>
      </c>
      <c r="AK138" s="145">
        <f ca="1">(SUM(OFFSET(Data!$A$1,MATCH(($AI138),Data!$C:$C,0)-1,MATCH(Weekly!AK$9,Data!$2:$2,0)-1,2,COUNTIF(Data!$2:$2,Weekly!AK$9))))/AK$134</f>
        <v>0.51068993852334288</v>
      </c>
      <c r="AL138" s="145">
        <f ca="1">(SUM(OFFSET(Data!$A$1,MATCH(($AI138),Data!$C:$C,0)-1,MATCH(Weekly!AL$9,Data!$2:$2,0)-1,2,COUNTIF(Data!$2:$2,Weekly!AL$9))))/AL$134</f>
        <v>0.45753905902582193</v>
      </c>
      <c r="AM138" s="145">
        <f ca="1">(SUM(OFFSET(Data!$A$1,MATCH(($AI138),Data!$C:$C,0)-1,MATCH(Weekly!AM$9,Data!$2:$2,0)-1,2,COUNTIF(Data!$2:$2,Weekly!AM$9))))/AM$134</f>
        <v>0.40758642765685021</v>
      </c>
      <c r="AN138" s="145">
        <f ca="1">(SUM(OFFSET(Data!$A$1,MATCH(($AI138),Data!$C:$C,0)-1,MATCH(Weekly!AN$9,Data!$2:$2,0)-1,2,COUNTIF(Data!$2:$2,Weekly!AN$9))))/AN$134</f>
        <v>0.41153073151862224</v>
      </c>
      <c r="AO138" s="145">
        <f ca="1">(SUM(OFFSET(Data!$A$1,MATCH(($AI138),Data!$C:$C,0)-1,MATCH(Weekly!AO$9,Data!$2:$2,0)-1,2,COUNTIF(Data!$2:$2,Weekly!AO$9))))/AO$134</f>
        <v>0.43722775947628717</v>
      </c>
      <c r="AP138" s="145">
        <f ca="1">(SUM(OFFSET(Data!$A$1,MATCH(($AI138),Data!$C:$C,0)-1,MATCH(Weekly!AP$9,Data!$2:$2,0)-1,2,COUNTIF(Data!$2:$2,Weekly!AP$9))))/AP$134</f>
        <v>0.47668851012370694</v>
      </c>
      <c r="AQ138" s="145">
        <f ca="1">(SUM(OFFSET(Data!$A$1,MATCH(($AI138),Data!$C:$C,0)-1,MATCH(Weekly!AQ$9,Data!$2:$2,0)-1,2,COUNTIF(Data!$2:$2,Weekly!AQ$9))))/AQ$134</f>
        <v>0.45468264536173991</v>
      </c>
      <c r="AR138" s="145">
        <f ca="1">(SUM(OFFSET(Data!$A$1,MATCH(($AI138),Data!$C:$C,0)-1,MATCH(Weekly!AR$9,Data!$2:$2,0)-1,2,COUNTIF(Data!$2:$2,Weekly!AR$9))))/AR$134</f>
        <v>0.56793381759483452</v>
      </c>
      <c r="AS138" s="145">
        <f ca="1">(SUM(OFFSET(Data!$A$1,MATCH(($AI138),Data!$C:$C,0)-1,MATCH(Weekly!AS$9,Data!$2:$2,0)-1,2,COUNTIF(Data!$2:$2,Weekly!AS$9))))/AS$134</f>
        <v>0.57152352896744463</v>
      </c>
      <c r="AT138" s="145">
        <f ca="1">(SUM(OFFSET(Data!$A$1,MATCH(($AI138),Data!$C:$C,0)-1,MATCH(Weekly!AT$9,Data!$2:$2,0)-1,2,COUNTIF(Data!$2:$2,Weekly!AT$9))))/AT$134</f>
        <v>0.61367184481026349</v>
      </c>
      <c r="AU138" s="145">
        <f ca="1">(SUM(OFFSET(Data!$A$1,MATCH(($AI138),Data!$C:$C,0)-1,MATCH(Weekly!AU$9,Data!$2:$2,0)-1,2,COUNTIF(Data!$2:$2,Weekly!AU$9))))/AU$134</f>
        <v>0.51006579065306634</v>
      </c>
      <c r="AV138" s="14"/>
      <c r="AW138" s="12">
        <f t="shared" ca="1" si="952"/>
        <v>0.44595520241901354</v>
      </c>
      <c r="AX138" s="12">
        <f t="shared" ca="1" si="953"/>
        <v>0.53931187805908865</v>
      </c>
      <c r="AY138" s="12">
        <f t="shared" ca="1" si="974"/>
        <v>9.3356675640075104E-2</v>
      </c>
      <c r="AZ138" s="12">
        <f t="shared" ca="1" si="975"/>
        <v>0.609329384789145</v>
      </c>
      <c r="BA138" s="12">
        <f t="shared" ca="1" si="976"/>
        <v>0.37593769568895719</v>
      </c>
      <c r="BB138" s="14"/>
      <c r="BC138" s="12">
        <f t="shared" ca="1" si="954"/>
        <v>6.259695441249398E-2</v>
      </c>
      <c r="BD138" s="12">
        <f t="shared" ca="1" si="955"/>
        <v>0.52020654310987002</v>
      </c>
      <c r="BE138" s="104"/>
      <c r="BF138" s="104"/>
      <c r="BG138" s="1"/>
      <c r="BH138" s="7" t="s">
        <v>117</v>
      </c>
      <c r="BI138" s="7" t="s">
        <v>3</v>
      </c>
      <c r="BJ138" s="145">
        <f ca="1">(SUM(OFFSET(Data!$A$1,MATCH(($BH138&amp;$BI138),Data!$B:$B,0)-1,MATCH(Weekly!BJ$9,Data!$2:$2,0)-1,1,COUNTIF(Data!$2:$2,Weekly!BJ$9))))/BJ$134</f>
        <v>0.52082785488190897</v>
      </c>
      <c r="BK138" s="145">
        <f ca="1">(SUM(OFFSET(Data!$A$1,MATCH(($BH138&amp;$BI138),Data!$B:$B,0)-1,MATCH(Weekly!BK$9,Data!$2:$2,0)-1,1,COUNTIF(Data!$2:$2,Weekly!BK$9))))/BK$134</f>
        <v>0.5344746524938675</v>
      </c>
      <c r="BL138" s="145">
        <f ca="1">(SUM(OFFSET(Data!$A$1,MATCH(($BH138&amp;$BI138),Data!$B:$B,0)-1,MATCH(Weekly!BL$9,Data!$2:$2,0)-1,1,COUNTIF(Data!$2:$2,Weekly!BL$9))))/BL$134</f>
        <v>0.47961642635226637</v>
      </c>
      <c r="BM138" s="145">
        <f ca="1">(SUM(OFFSET(Data!$A$1,MATCH(($BH138&amp;$BI138),Data!$B:$B,0)-1,MATCH(Weekly!BM$9,Data!$2:$2,0)-1,1,COUNTIF(Data!$2:$2,Weekly!BM$9))))/BM$134</f>
        <v>0.42248003453485861</v>
      </c>
      <c r="BN138" s="145">
        <f ca="1">(SUM(OFFSET(Data!$A$1,MATCH(($BH138&amp;$BI138),Data!$B:$B,0)-1,MATCH(Weekly!BN$9,Data!$2:$2,0)-1,1,COUNTIF(Data!$2:$2,Weekly!BN$9))))/BN$134</f>
        <v>0.430145388459791</v>
      </c>
      <c r="BO138" s="145">
        <f ca="1">(SUM(OFFSET(Data!$A$1,MATCH(($BH138&amp;$BI138),Data!$B:$B,0)-1,MATCH(Weekly!BO$9,Data!$2:$2,0)-1,1,COUNTIF(Data!$2:$2,Weekly!BO$9))))/BO$134</f>
        <v>0.45997055567602113</v>
      </c>
      <c r="BP138" s="145">
        <f ca="1">(SUM(OFFSET(Data!$A$1,MATCH(($BH138&amp;$BI138),Data!$B:$B,0)-1,MATCH(Weekly!BP$9,Data!$2:$2,0)-1,1,COUNTIF(Data!$2:$2,Weekly!BP$9))))/BP$134</f>
        <v>0.50292728361386463</v>
      </c>
      <c r="BQ138" s="145">
        <f ca="1">(SUM(OFFSET(Data!$A$1,MATCH(($BH138&amp;$BI138),Data!$B:$B,0)-1,MATCH(Weekly!BQ$9,Data!$2:$2,0)-1,1,COUNTIF(Data!$2:$2,Weekly!BQ$9))))/BQ$134</f>
        <v>0.47550265633846933</v>
      </c>
      <c r="BR138" s="145">
        <f ca="1">(SUM(OFFSET(Data!$A$1,MATCH(($BH138&amp;$BI138),Data!$B:$B,0)-1,MATCH(Weekly!BR$9,Data!$2:$2,0)-1,1,COUNTIF(Data!$2:$2,Weekly!BR$9))))/BR$134</f>
        <v>0.59661087453886652</v>
      </c>
      <c r="BS138" s="145">
        <f ca="1">(SUM(OFFSET(Data!$A$1,MATCH(($BH138&amp;$BI138),Data!$B:$B,0)-1,MATCH(Weekly!BS$9,Data!$2:$2,0)-1,1,COUNTIF(Data!$2:$2,Weekly!BS$9))))/BS$134</f>
        <v>0.60391888859421861</v>
      </c>
      <c r="BT138" s="145">
        <f ca="1">(SUM(OFFSET(Data!$A$1,MATCH(($BH138&amp;$BI138),Data!$B:$B,0)-1,MATCH(Weekly!BT$9,Data!$2:$2,0)-1,1,COUNTIF(Data!$2:$2,Weekly!BT$9))))/BT$134</f>
        <v>0.64531306927601106</v>
      </c>
      <c r="BU138" s="145">
        <f ca="1">(SUM(OFFSET(Data!$A$1,MATCH(($BH138&amp;$BI138),Data!$B:$B,0)-1,MATCH(Weekly!BU$9,Data!$2:$2,0)-1,1,COUNTIF(Data!$2:$2,Weekly!BU$9))))/BU$134</f>
        <v>0.53664434074038248</v>
      </c>
      <c r="BV138" s="13"/>
      <c r="BW138" s="12">
        <f t="shared" ca="1" si="956"/>
        <v>0.4677366060072452</v>
      </c>
      <c r="BX138" s="12">
        <f t="shared" ca="1" si="957"/>
        <v>0.56554276351636701</v>
      </c>
      <c r="BY138" s="12">
        <f t="shared" ca="1" si="977"/>
        <v>9.7806157509121805E-2</v>
      </c>
      <c r="BZ138" s="12">
        <f t="shared" ca="1" si="978"/>
        <v>0.63889738164820842</v>
      </c>
      <c r="CA138" s="12">
        <f t="shared" ca="1" si="979"/>
        <v>0.39438198787540385</v>
      </c>
      <c r="CB138" s="43"/>
      <c r="CC138" s="12">
        <f t="shared" ca="1" si="959"/>
        <v>6.7149717579089441E-2</v>
      </c>
      <c r="CD138" s="12">
        <f t="shared" ca="1" si="960"/>
        <v>0.5475586346887894</v>
      </c>
      <c r="CE138" s="104"/>
      <c r="CF138" s="104"/>
      <c r="CG138" s="1"/>
      <c r="CH138" s="7" t="s">
        <v>117</v>
      </c>
      <c r="CI138" s="7" t="s">
        <v>4</v>
      </c>
      <c r="CJ138" s="145">
        <f ca="1">(SUM(OFFSET(Data!$A$1,MATCH(($CH138&amp;$CI138),Data!$B:$B,0)-1,MATCH(Weekly!CJ$9,Data!$2:$2,0)-1,1,COUNTIF(Data!$2:$2,Weekly!CJ$9))))/CJ$134</f>
        <v>0.43648162316869277</v>
      </c>
      <c r="CK138" s="145">
        <f ca="1">(SUM(OFFSET(Data!$A$1,MATCH(($CH138&amp;$CI138),Data!$B:$B,0)-1,MATCH(Weekly!CK$9,Data!$2:$2,0)-1,1,COUNTIF(Data!$2:$2,Weekly!CK$9))))/CK$134</f>
        <v>0.44141462252917363</v>
      </c>
      <c r="CL138" s="145">
        <f ca="1">(SUM(OFFSET(Data!$A$1,MATCH(($CH138&amp;$CI138),Data!$B:$B,0)-1,MATCH(Weekly!CL$9,Data!$2:$2,0)-1,1,COUNTIF(Data!$2:$2,Weekly!CL$9))))/CL$134</f>
        <v>0.39327536231884058</v>
      </c>
      <c r="CM138" s="145">
        <f ca="1">(SUM(OFFSET(Data!$A$1,MATCH(($CH138&amp;$CI138),Data!$B:$B,0)-1,MATCH(Weekly!CM$9,Data!$2:$2,0)-1,1,COUNTIF(Data!$2:$2,Weekly!CM$9))))/CM$134</f>
        <v>0.36486068111455111</v>
      </c>
      <c r="CN138" s="145">
        <f ca="1">(SUM(OFFSET(Data!$A$1,MATCH(($CH138&amp;$CI138),Data!$B:$B,0)-1,MATCH(Weekly!CN$9,Data!$2:$2,0)-1,1,COUNTIF(Data!$2:$2,Weekly!CN$9))))/CN$134</f>
        <v>0.35845451306797937</v>
      </c>
      <c r="CO138" s="145">
        <f ca="1">(SUM(OFFSET(Data!$A$1,MATCH(($CH138&amp;$CI138),Data!$B:$B,0)-1,MATCH(Weekly!CO$9,Data!$2:$2,0)-1,1,COUNTIF(Data!$2:$2,Weekly!CO$9))))/CO$134</f>
        <v>0.37308484614394233</v>
      </c>
      <c r="CP138" s="145">
        <f ca="1">(SUM(OFFSET(Data!$A$1,MATCH(($CH138&amp;$CI138),Data!$B:$B,0)-1,MATCH(Weekly!CP$9,Data!$2:$2,0)-1,1,COUNTIF(Data!$2:$2,Weekly!CP$9))))/CP$134</f>
        <v>0.40319875776397518</v>
      </c>
      <c r="CQ138" s="145">
        <f ca="1">(SUM(OFFSET(Data!$A$1,MATCH(($CH138&amp;$CI138),Data!$B:$B,0)-1,MATCH(Weekly!CQ$9,Data!$2:$2,0)-1,1,COUNTIF(Data!$2:$2,Weekly!CQ$9))))/CQ$134</f>
        <v>0.39637664046422183</v>
      </c>
      <c r="CR138" s="145">
        <f ca="1">(SUM(OFFSET(Data!$A$1,MATCH(($CH138&amp;$CI138),Data!$B:$B,0)-1,MATCH(Weekly!CR$9,Data!$2:$2,0)-1,1,COUNTIF(Data!$2:$2,Weekly!CR$9))))/CR$134</f>
        <v>0.48744969123475373</v>
      </c>
      <c r="CS138" s="145">
        <f ca="1">(SUM(OFFSET(Data!$A$1,MATCH(($CH138&amp;$CI138),Data!$B:$B,0)-1,MATCH(Weekly!CS$9,Data!$2:$2,0)-1,1,COUNTIF(Data!$2:$2,Weekly!CS$9))))/CS$134</f>
        <v>0.47906963204471353</v>
      </c>
      <c r="CT138" s="145">
        <f ca="1">(SUM(OFFSET(Data!$A$1,MATCH(($CH138&amp;$CI138),Data!$B:$B,0)-1,MATCH(Weekly!CT$9,Data!$2:$2,0)-1,1,COUNTIF(Data!$2:$2,Weekly!CT$9))))/CT$134</f>
        <v>0.5224606151537885</v>
      </c>
      <c r="CU138" s="145">
        <f ca="1">(SUM(OFFSET(Data!$A$1,MATCH(($CH138&amp;$CI138),Data!$B:$B,0)-1,MATCH(Weekly!CU$9,Data!$2:$2,0)-1,1,COUNTIF(Data!$2:$2,Weekly!CU$9))))/CU$134</f>
        <v>0.43386940246776651</v>
      </c>
      <c r="CW138" s="12">
        <f t="shared" ca="1" si="961"/>
        <v>0.38318010423139148</v>
      </c>
      <c r="CX138" s="12">
        <f t="shared" ca="1" si="962"/>
        <v>0.46024212728694358</v>
      </c>
      <c r="CY138" s="12">
        <f t="shared" ca="1" si="980"/>
        <v>7.7062023055552098E-2</v>
      </c>
      <c r="CZ138" s="12">
        <f t="shared" ca="1" si="981"/>
        <v>0.5180386445786076</v>
      </c>
      <c r="DA138" s="12">
        <f t="shared" ca="1" si="982"/>
        <v>0.32538358693972741</v>
      </c>
      <c r="DB138" s="43"/>
      <c r="DC138" s="12">
        <f t="shared" ca="1" si="963"/>
        <v>4.9862244581272828E-2</v>
      </c>
      <c r="DD138" s="12">
        <f t="shared" ca="1" si="964"/>
        <v>0.44317316804150936</v>
      </c>
    </row>
    <row r="139" spans="4:108" x14ac:dyDescent="0.35">
      <c r="D139" s="113" t="s">
        <v>735</v>
      </c>
      <c r="E139" s="53" t="str">
        <f ca="1">VLOOKUP($D139,'Metric Nature'!$C:$D,2,0)&amp;IF(($F139&lt;(BA139)),"Below",IF(($F139&gt;(AZ139)),"Above","Within"))</f>
        <v>PositiveWithin</v>
      </c>
      <c r="F139" s="55">
        <f t="shared" ca="1" si="927"/>
        <v>0.21208748744106964</v>
      </c>
      <c r="G139" s="55">
        <f t="shared" ca="1" si="928"/>
        <v>0.19770375405997431</v>
      </c>
      <c r="H139" s="55">
        <f t="shared" ca="1" si="965"/>
        <v>7.2753971969252346E-2</v>
      </c>
      <c r="I139" s="55">
        <f t="shared" ca="1" si="966"/>
        <v>0.17652230901682386</v>
      </c>
      <c r="J139" s="55">
        <f t="shared" ca="1" si="967"/>
        <v>0.20147696131063048</v>
      </c>
      <c r="K139" s="48">
        <f t="shared" ca="1" si="929"/>
        <v>2.6485195626170157E-2</v>
      </c>
      <c r="L139" s="56"/>
      <c r="M139" s="53" t="str">
        <f ca="1">VLOOKUP($D139,'Metric Nature'!$C:$D,2,0)&amp;IF(($N139&lt;(CA139)),"Below",IF(($N139&gt;(BZ139)),"Above","Within"))</f>
        <v>PositiveWithin</v>
      </c>
      <c r="N139" s="55">
        <f t="shared" ca="1" si="930"/>
        <v>0.22381720709935982</v>
      </c>
      <c r="O139" s="55">
        <f t="shared" ca="1" si="931"/>
        <v>0.20999000387604808</v>
      </c>
      <c r="P139" s="55">
        <f t="shared" ca="1" si="968"/>
        <v>6.5846959227038246E-2</v>
      </c>
      <c r="Q139" s="55">
        <f t="shared" ca="1" si="969"/>
        <v>0.18577764049158263</v>
      </c>
      <c r="R139" s="48">
        <f t="shared" ca="1" si="970"/>
        <v>0.20475858401001015</v>
      </c>
      <c r="S139" s="48">
        <f t="shared" ca="1" si="932"/>
        <v>2.8484864199950725E-2</v>
      </c>
      <c r="T139" s="56"/>
      <c r="U139" s="53" t="str">
        <f ca="1">VLOOKUP($D139,'Metric Nature'!$C:$D,2,0)&amp;IF(($V139&lt;(DA139)),"Below",IF(($V139&gt;(CZ139)),"Above","Within"))</f>
        <v>PositiveAbove</v>
      </c>
      <c r="V139" s="55">
        <f t="shared" ca="1" si="933"/>
        <v>0.17827456864216054</v>
      </c>
      <c r="W139" s="55">
        <f t="shared" ca="1" si="934"/>
        <v>0.16263972985561248</v>
      </c>
      <c r="X139" s="78">
        <f t="shared" ca="1" si="971"/>
        <v>9.6131731160819578E-2</v>
      </c>
      <c r="Y139" s="55">
        <f t="shared" ca="1" si="972"/>
        <v>0.15045595066101194</v>
      </c>
      <c r="Z139" s="78">
        <f t="shared" ca="1" si="973"/>
        <v>0.18489543191166921</v>
      </c>
      <c r="AA139" s="48">
        <f t="shared" ca="1" si="935"/>
        <v>2.1191952448867134E-2</v>
      </c>
      <c r="AB139" s="56"/>
      <c r="AC139" s="46" t="s">
        <v>736</v>
      </c>
      <c r="AI139" s="7" t="s">
        <v>118</v>
      </c>
      <c r="AJ139" s="145">
        <f ca="1">(SUM(OFFSET(Data!$A$1,MATCH(($AI139),Data!$C:$C,0)-1,MATCH(Weekly!AJ$9,Data!$2:$2,0)-1,2,COUNTIF(Data!$2:$2,Weekly!AJ$9))))/AJ$134</f>
        <v>0.17028355223101679</v>
      </c>
      <c r="AK139" s="145">
        <f ca="1">(SUM(OFFSET(Data!$A$1,MATCH(($AI139),Data!$C:$C,0)-1,MATCH(Weekly!AK$9,Data!$2:$2,0)-1,2,COUNTIF(Data!$2:$2,Weekly!AK$9))))/AK$134</f>
        <v>0.17183030007912836</v>
      </c>
      <c r="AL139" s="145">
        <f ca="1">(SUM(OFFSET(Data!$A$1,MATCH(($AI139),Data!$C:$C,0)-1,MATCH(Weekly!AL$9,Data!$2:$2,0)-1,2,COUNTIF(Data!$2:$2,Weekly!AL$9))))/AL$134</f>
        <v>0.15586552429515876</v>
      </c>
      <c r="AM139" s="145">
        <f ca="1">(SUM(OFFSET(Data!$A$1,MATCH(($AI139),Data!$C:$C,0)-1,MATCH(Weekly!AM$9,Data!$2:$2,0)-1,2,COUNTIF(Data!$2:$2,Weekly!AM$9))))/AM$134</f>
        <v>0.13310659411011524</v>
      </c>
      <c r="AN139" s="145">
        <f ca="1">(SUM(OFFSET(Data!$A$1,MATCH(($AI139),Data!$C:$C,0)-1,MATCH(Weekly!AN$9,Data!$2:$2,0)-1,2,COUNTIF(Data!$2:$2,Weekly!AN$9))))/AN$134</f>
        <v>0.12676909104669642</v>
      </c>
      <c r="AO139" s="145">
        <f ca="1">(SUM(OFFSET(Data!$A$1,MATCH(($AI139),Data!$C:$C,0)-1,MATCH(Weekly!AO$9,Data!$2:$2,0)-1,2,COUNTIF(Data!$2:$2,Weekly!AO$9))))/AO$134</f>
        <v>0.13541886073923043</v>
      </c>
      <c r="AP139" s="145">
        <f ca="1">(SUM(OFFSET(Data!$A$1,MATCH(($AI139),Data!$C:$C,0)-1,MATCH(Weekly!AP$9,Data!$2:$2,0)-1,2,COUNTIF(Data!$2:$2,Weekly!AP$9))))/AP$134</f>
        <v>0.15332636085826809</v>
      </c>
      <c r="AQ139" s="145">
        <f ca="1">(SUM(OFFSET(Data!$A$1,MATCH(($AI139),Data!$C:$C,0)-1,MATCH(Weekly!AQ$9,Data!$2:$2,0)-1,2,COUNTIF(Data!$2:$2,Weekly!AQ$9))))/AQ$134</f>
        <v>0.15401686640035508</v>
      </c>
      <c r="AR139" s="145">
        <f ca="1">(SUM(OFFSET(Data!$A$1,MATCH(($AI139),Data!$C:$C,0)-1,MATCH(Weekly!AR$9,Data!$2:$2,0)-1,2,COUNTIF(Data!$2:$2,Weekly!AR$9))))/AR$134</f>
        <v>0.1972639225181598</v>
      </c>
      <c r="AS139" s="145">
        <f ca="1">(SUM(OFFSET(Data!$A$1,MATCH(($AI139),Data!$C:$C,0)-1,MATCH(Weekly!AS$9,Data!$2:$2,0)-1,2,COUNTIF(Data!$2:$2,Weekly!AS$9))))/AS$134</f>
        <v>0.19770375405997431</v>
      </c>
      <c r="AT139" s="145">
        <f ca="1">(SUM(OFFSET(Data!$A$1,MATCH(($AI139),Data!$C:$C,0)-1,MATCH(Weekly!AT$9,Data!$2:$2,0)-1,2,COUNTIF(Data!$2:$2,Weekly!AT$9))))/AT$134</f>
        <v>0.21208748744106964</v>
      </c>
      <c r="AU139" s="145">
        <f ca="1">(SUM(OFFSET(Data!$A$1,MATCH(($AI139),Data!$C:$C,0)-1,MATCH(Weekly!AU$9,Data!$2:$2,0)-1,2,COUNTIF(Data!$2:$2,Weekly!AU$9))))/AU$134</f>
        <v>0.18319201190326803</v>
      </c>
      <c r="AV139" s="14"/>
      <c r="AW139" s="12">
        <f t="shared" ca="1" si="952"/>
        <v>0.14437261079874925</v>
      </c>
      <c r="AX139" s="12">
        <f t="shared" ca="1" si="953"/>
        <v>0.1845471112986441</v>
      </c>
      <c r="AY139" s="12">
        <f t="shared" ca="1" si="974"/>
        <v>4.017450049989485E-2</v>
      </c>
      <c r="AZ139" s="12">
        <f t="shared" ca="1" si="975"/>
        <v>0.21467798667356525</v>
      </c>
      <c r="BA139" s="12">
        <f t="shared" ca="1" si="976"/>
        <v>0.11424173542382811</v>
      </c>
      <c r="BB139" s="14"/>
      <c r="BC139" s="12">
        <f t="shared" ca="1" si="954"/>
        <v>2.6485195626170157E-2</v>
      </c>
      <c r="BD139" s="12">
        <f t="shared" ca="1" si="955"/>
        <v>0.17652230901682386</v>
      </c>
      <c r="BE139" s="104"/>
      <c r="BF139" s="104"/>
      <c r="BG139" s="1"/>
      <c r="BH139" s="7" t="s">
        <v>118</v>
      </c>
      <c r="BI139" s="7" t="s">
        <v>3</v>
      </c>
      <c r="BJ139" s="145">
        <f ca="1">(SUM(OFFSET(Data!$A$1,MATCH(($BH139&amp;$BI139),Data!$B:$B,0)-1,MATCH(Weekly!BJ$9,Data!$2:$2,0)-1,1,COUNTIF(Data!$2:$2,Weekly!BJ$9))))/BJ$134</f>
        <v>0.17950815680545409</v>
      </c>
      <c r="BK139" s="145">
        <f ca="1">(SUM(OFFSET(Data!$A$1,MATCH(($BH139&amp;$BI139),Data!$B:$B,0)-1,MATCH(Weekly!BK$9,Data!$2:$2,0)-1,1,COUNTIF(Data!$2:$2,Weekly!BK$9))))/BK$134</f>
        <v>0.18126533115290269</v>
      </c>
      <c r="BL139" s="145">
        <f ca="1">(SUM(OFFSET(Data!$A$1,MATCH(($BH139&amp;$BI139),Data!$B:$B,0)-1,MATCH(Weekly!BL$9,Data!$2:$2,0)-1,1,COUNTIF(Data!$2:$2,Weekly!BL$9))))/BL$134</f>
        <v>0.16478132717278737</v>
      </c>
      <c r="BM139" s="145">
        <f ca="1">(SUM(OFFSET(Data!$A$1,MATCH(($BH139&amp;$BI139),Data!$B:$B,0)-1,MATCH(Weekly!BM$9,Data!$2:$2,0)-1,1,COUNTIF(Data!$2:$2,Weekly!BM$9))))/BM$134</f>
        <v>0.13778329376214116</v>
      </c>
      <c r="BN139" s="145">
        <f ca="1">(SUM(OFFSET(Data!$A$1,MATCH(($BH139&amp;$BI139),Data!$B:$B,0)-1,MATCH(Weekly!BN$9,Data!$2:$2,0)-1,1,COUNTIF(Data!$2:$2,Weekly!BN$9))))/BN$134</f>
        <v>0.13326896865061336</v>
      </c>
      <c r="BO139" s="145">
        <f ca="1">(SUM(OFFSET(Data!$A$1,MATCH(($BH139&amp;$BI139),Data!$B:$B,0)-1,MATCH(Weekly!BO$9,Data!$2:$2,0)-1,1,COUNTIF(Data!$2:$2,Weekly!BO$9))))/BO$134</f>
        <v>0.14290768405555618</v>
      </c>
      <c r="BP139" s="145">
        <f ca="1">(SUM(OFFSET(Data!$A$1,MATCH(($BH139&amp;$BI139),Data!$B:$B,0)-1,MATCH(Weekly!BP$9,Data!$2:$2,0)-1,1,COUNTIF(Data!$2:$2,Weekly!BP$9))))/BP$134</f>
        <v>0.16166589049298116</v>
      </c>
      <c r="BQ139" s="145">
        <f ca="1">(SUM(OFFSET(Data!$A$1,MATCH(($BH139&amp;$BI139),Data!$B:$B,0)-1,MATCH(Weekly!BQ$9,Data!$2:$2,0)-1,1,COUNTIF(Data!$2:$2,Weekly!BQ$9))))/BQ$134</f>
        <v>0.16094640340204075</v>
      </c>
      <c r="BR139" s="145">
        <f ca="1">(SUM(OFFSET(Data!$A$1,MATCH(($BH139&amp;$BI139),Data!$B:$B,0)-1,MATCH(Weekly!BR$9,Data!$2:$2,0)-1,1,COUNTIF(Data!$2:$2,Weekly!BR$9))))/BR$134</f>
        <v>0.20616085209795185</v>
      </c>
      <c r="BS139" s="145">
        <f ca="1">(SUM(OFFSET(Data!$A$1,MATCH(($BH139&amp;$BI139),Data!$B:$B,0)-1,MATCH(Weekly!BS$9,Data!$2:$2,0)-1,1,COUNTIF(Data!$2:$2,Weekly!BS$9))))/BS$134</f>
        <v>0.20999000387604808</v>
      </c>
      <c r="BT139" s="145">
        <f ca="1">(SUM(OFFSET(Data!$A$1,MATCH(($BH139&amp;$BI139),Data!$B:$B,0)-1,MATCH(Weekly!BT$9,Data!$2:$2,0)-1,1,COUNTIF(Data!$2:$2,Weekly!BT$9))))/BT$134</f>
        <v>0.22381720709935982</v>
      </c>
      <c r="BU139" s="145">
        <f ca="1">(SUM(OFFSET(Data!$A$1,MATCH(($BH139&amp;$BI139),Data!$B:$B,0)-1,MATCH(Weekly!BU$9,Data!$2:$2,0)-1,1,COUNTIF(Data!$2:$2,Weekly!BU$9))))/BU$134</f>
        <v>0.19650845080639312</v>
      </c>
      <c r="BV139" s="13"/>
      <c r="BW139" s="12">
        <f t="shared" ca="1" si="956"/>
        <v>0.15192704372879845</v>
      </c>
      <c r="BX139" s="12">
        <f t="shared" ca="1" si="957"/>
        <v>0.19371309162542727</v>
      </c>
      <c r="BY139" s="12">
        <f t="shared" ca="1" si="977"/>
        <v>4.178604789662882E-2</v>
      </c>
      <c r="BZ139" s="12">
        <f t="shared" ca="1" si="978"/>
        <v>0.2250526275478989</v>
      </c>
      <c r="CA139" s="12">
        <f t="shared" ca="1" si="979"/>
        <v>0.12058750780632684</v>
      </c>
      <c r="CB139" s="43"/>
      <c r="CC139" s="12">
        <f t="shared" ca="1" si="959"/>
        <v>2.8484864199950725E-2</v>
      </c>
      <c r="CD139" s="12">
        <f t="shared" ca="1" si="960"/>
        <v>0.18577764049158263</v>
      </c>
      <c r="CE139" s="104"/>
      <c r="CF139" s="104"/>
      <c r="CG139" s="1"/>
      <c r="CH139" s="7" t="s">
        <v>118</v>
      </c>
      <c r="CI139" s="7" t="s">
        <v>4</v>
      </c>
      <c r="CJ139" s="145">
        <f ca="1">(SUM(OFFSET(Data!$A$1,MATCH(($CH139&amp;$CI139),Data!$B:$B,0)-1,MATCH(Weekly!CJ$9,Data!$2:$2,0)-1,1,COUNTIF(Data!$2:$2,Weekly!CJ$9))))/CJ$134</f>
        <v>0.14344413273257955</v>
      </c>
      <c r="CK139" s="145">
        <f ca="1">(SUM(OFFSET(Data!$A$1,MATCH(($CH139&amp;$CI139),Data!$B:$B,0)-1,MATCH(Weekly!CK$9,Data!$2:$2,0)-1,1,COUNTIF(Data!$2:$2,Weekly!CK$9))))/CK$134</f>
        <v>0.14434984520123839</v>
      </c>
      <c r="CL139" s="145">
        <f ca="1">(SUM(OFFSET(Data!$A$1,MATCH(($CH139&amp;$CI139),Data!$B:$B,0)-1,MATCH(Weekly!CL$9,Data!$2:$2,0)-1,1,COUNTIF(Data!$2:$2,Weekly!CL$9))))/CL$134</f>
        <v>0.12991304347826088</v>
      </c>
      <c r="CM139" s="145">
        <f ca="1">(SUM(OFFSET(Data!$A$1,MATCH(($CH139&amp;$CI139),Data!$B:$B,0)-1,MATCH(Weekly!CM$9,Data!$2:$2,0)-1,1,COUNTIF(Data!$2:$2,Weekly!CM$9))))/CM$134</f>
        <v>0.11969040247678019</v>
      </c>
      <c r="CN139" s="145">
        <f ca="1">(SUM(OFFSET(Data!$A$1,MATCH(($CH139&amp;$CI139),Data!$B:$B,0)-1,MATCH(Weekly!CN$9,Data!$2:$2,0)-1,1,COUNTIF(Data!$2:$2,Weekly!CN$9))))/CN$134</f>
        <v>0.10823590374712569</v>
      </c>
      <c r="CO139" s="145">
        <f ca="1">(SUM(OFFSET(Data!$A$1,MATCH(($CH139&amp;$CI139),Data!$B:$B,0)-1,MATCH(Weekly!CO$9,Data!$2:$2,0)-1,1,COUNTIF(Data!$2:$2,Weekly!CO$9))))/CO$134</f>
        <v>0.11429766962791296</v>
      </c>
      <c r="CP139" s="145">
        <f ca="1">(SUM(OFFSET(Data!$A$1,MATCH(($CH139&amp;$CI139),Data!$B:$B,0)-1,MATCH(Weekly!CP$9,Data!$2:$2,0)-1,1,COUNTIF(Data!$2:$2,Weekly!CP$9))))/CP$134</f>
        <v>0.12996894409937887</v>
      </c>
      <c r="CQ139" s="145">
        <f ca="1">(SUM(OFFSET(Data!$A$1,MATCH(($CH139&amp;$CI139),Data!$B:$B,0)-1,MATCH(Weekly!CQ$9,Data!$2:$2,0)-1,1,COUNTIF(Data!$2:$2,Weekly!CQ$9))))/CQ$134</f>
        <v>0.13461084308896462</v>
      </c>
      <c r="CR139" s="145">
        <f ca="1">(SUM(OFFSET(Data!$A$1,MATCH(($CH139&amp;$CI139),Data!$B:$B,0)-1,MATCH(Weekly!CR$9,Data!$2:$2,0)-1,1,COUNTIF(Data!$2:$2,Weekly!CR$9))))/CR$134</f>
        <v>0.17229407969522872</v>
      </c>
      <c r="CS139" s="145">
        <f ca="1">(SUM(OFFSET(Data!$A$1,MATCH(($CH139&amp;$CI139),Data!$B:$B,0)-1,MATCH(Weekly!CS$9,Data!$2:$2,0)-1,1,COUNTIF(Data!$2:$2,Weekly!CS$9))))/CS$134</f>
        <v>0.16263972985561248</v>
      </c>
      <c r="CT139" s="145">
        <f ca="1">(SUM(OFFSET(Data!$A$1,MATCH(($CH139&amp;$CI139),Data!$B:$B,0)-1,MATCH(Weekly!CT$9,Data!$2:$2,0)-1,1,COUNTIF(Data!$2:$2,Weekly!CT$9))))/CT$134</f>
        <v>0.17827456864216054</v>
      </c>
      <c r="CU139" s="145">
        <f ca="1">(SUM(OFFSET(Data!$A$1,MATCH(($CH139&amp;$CI139),Data!$B:$B,0)-1,MATCH(Weekly!CU$9,Data!$2:$2,0)-1,1,COUNTIF(Data!$2:$2,Weekly!CU$9))))/CU$134</f>
        <v>0.14501594343546376</v>
      </c>
      <c r="CW139" s="12">
        <f t="shared" ca="1" si="961"/>
        <v>0.12480172297752054</v>
      </c>
      <c r="CX139" s="12">
        <f t="shared" ca="1" si="962"/>
        <v>0.15349478752842544</v>
      </c>
      <c r="CY139" s="12">
        <f t="shared" ca="1" si="980"/>
        <v>2.8693064550904895E-2</v>
      </c>
      <c r="CZ139" s="12">
        <f t="shared" ca="1" si="981"/>
        <v>0.1750145859416041</v>
      </c>
      <c r="DA139" s="12">
        <f t="shared" ca="1" si="982"/>
        <v>0.10328192456434188</v>
      </c>
      <c r="DB139" s="43"/>
      <c r="DC139" s="12">
        <f t="shared" ca="1" si="963"/>
        <v>2.1191952448867134E-2</v>
      </c>
      <c r="DD139" s="12">
        <f t="shared" ca="1" si="964"/>
        <v>0.15045595066101194</v>
      </c>
    </row>
    <row r="140" spans="4:108" x14ac:dyDescent="0.35">
      <c r="D140" s="113" t="s">
        <v>479</v>
      </c>
      <c r="E140" s="53" t="str">
        <f ca="1">VLOOKUP($D140,'Metric Nature'!$C:$D,2,0)&amp;IF(($F140&lt;(BA140)),"Below",IF(($F140&gt;(AZ140)),"Above","Within"))</f>
        <v>NegativeWithin</v>
      </c>
      <c r="F140" s="55">
        <f t="shared" ca="1" si="927"/>
        <v>2.7351418193059741E-2</v>
      </c>
      <c r="G140" s="55">
        <f t="shared" ca="1" si="928"/>
        <v>2.7841982022811389E-2</v>
      </c>
      <c r="H140" s="55">
        <f t="shared" ca="1" si="965"/>
        <v>-1.7619572821709381E-2</v>
      </c>
      <c r="I140" s="55">
        <f t="shared" ca="1" si="966"/>
        <v>2.7032967927608145E-2</v>
      </c>
      <c r="J140" s="55">
        <f t="shared" ca="1" si="967"/>
        <v>1.1780070405305746E-2</v>
      </c>
      <c r="K140" s="48">
        <f t="shared" ca="1" si="929"/>
        <v>7.7244726908379832E-4</v>
      </c>
      <c r="L140" s="56"/>
      <c r="M140" s="53" t="str">
        <f ca="1">VLOOKUP($D140,'Metric Nature'!$C:$D,2,0)&amp;IF(($N140&lt;(CA140)),"Below",IF(($N140&gt;(BZ140)),"Above","Within"))</f>
        <v>NegativeWithin</v>
      </c>
      <c r="N140" s="55">
        <f t="shared" ca="1" si="930"/>
        <v>2.8543173892676833E-2</v>
      </c>
      <c r="O140" s="55">
        <f t="shared" ca="1" si="931"/>
        <v>2.8601154654317715E-2</v>
      </c>
      <c r="P140" s="55">
        <f t="shared" ca="1" si="968"/>
        <v>-2.0272175141757259E-3</v>
      </c>
      <c r="Q140" s="55">
        <f t="shared" ca="1" si="969"/>
        <v>2.8175540012797033E-2</v>
      </c>
      <c r="R140" s="48">
        <f t="shared" ca="1" si="970"/>
        <v>1.3047979904300847E-2</v>
      </c>
      <c r="S140" s="48">
        <f t="shared" ca="1" si="932"/>
        <v>1.0210233267712954E-3</v>
      </c>
      <c r="T140" s="56"/>
      <c r="U140" s="53" t="str">
        <f ca="1">VLOOKUP($D140,'Metric Nature'!$C:$D,2,0)&amp;IF(($V140&lt;(DA140)),"Below",IF(($V140&gt;(CZ140)),"Above","Within"))</f>
        <v>NegativeWithin</v>
      </c>
      <c r="V140" s="55">
        <f t="shared" ca="1" si="933"/>
        <v>2.3915978994748687E-2</v>
      </c>
      <c r="W140" s="55">
        <f t="shared" ca="1" si="934"/>
        <v>2.5675360968793665E-2</v>
      </c>
      <c r="X140" s="78">
        <f t="shared" ca="1" si="971"/>
        <v>-6.8524137837180352E-2</v>
      </c>
      <c r="Y140" s="55">
        <f t="shared" ca="1" si="972"/>
        <v>2.3815072004474063E-2</v>
      </c>
      <c r="Z140" s="78">
        <f t="shared" ca="1" si="973"/>
        <v>4.237106243292774E-3</v>
      </c>
      <c r="AA140" s="48">
        <f t="shared" ca="1" si="935"/>
        <v>1.0578125990545308E-3</v>
      </c>
      <c r="AB140" s="56"/>
      <c r="AC140" s="46" t="s">
        <v>739</v>
      </c>
      <c r="AI140" s="7" t="s">
        <v>119</v>
      </c>
      <c r="AJ140" s="145">
        <f ca="1">(SUM(OFFSET(Data!$A$1,MATCH(($AI140),Data!$C:$C,0)-1,MATCH(Weekly!AJ$9,Data!$2:$2,0)-1,2,COUNTIF(Data!$2:$2,Weekly!AJ$9))))/AJ$134</f>
        <v>2.7166507204778059E-2</v>
      </c>
      <c r="AK140" s="145">
        <f ca="1">(SUM(OFFSET(Data!$A$1,MATCH(($AI140),Data!$C:$C,0)-1,MATCH(Weekly!AK$9,Data!$2:$2,0)-1,2,COUNTIF(Data!$2:$2,Weekly!AK$9))))/AK$134</f>
        <v>2.8067746058798467E-2</v>
      </c>
      <c r="AL140" s="145">
        <f ca="1">(SUM(OFFSET(Data!$A$1,MATCH(($AI140),Data!$C:$C,0)-1,MATCH(Weekly!AL$9,Data!$2:$2,0)-1,2,COUNTIF(Data!$2:$2,Weekly!AL$9))))/AL$134</f>
        <v>2.7734131807536096E-2</v>
      </c>
      <c r="AM140" s="145">
        <f ca="1">(SUM(OFFSET(Data!$A$1,MATCH(($AI140),Data!$C:$C,0)-1,MATCH(Weekly!AM$9,Data!$2:$2,0)-1,2,COUNTIF(Data!$2:$2,Weekly!AM$9))))/AM$134</f>
        <v>2.9289372599231756E-2</v>
      </c>
      <c r="AN140" s="145">
        <f ca="1">(SUM(OFFSET(Data!$A$1,MATCH(($AI140),Data!$C:$C,0)-1,MATCH(Weekly!AN$9,Data!$2:$2,0)-1,2,COUNTIF(Data!$2:$2,Weekly!AN$9))))/AN$134</f>
        <v>2.8154090668281239E-2</v>
      </c>
      <c r="AO140" s="145">
        <f ca="1">(SUM(OFFSET(Data!$A$1,MATCH(($AI140),Data!$C:$C,0)-1,MATCH(Weekly!AO$9,Data!$2:$2,0)-1,2,COUNTIF(Data!$2:$2,Weekly!AO$9))))/AO$134</f>
        <v>2.6986039379565428E-2</v>
      </c>
      <c r="AP140" s="145">
        <f ca="1">(SUM(OFFSET(Data!$A$1,MATCH(($AI140),Data!$C:$C,0)-1,MATCH(Weekly!AP$9,Data!$2:$2,0)-1,2,COUNTIF(Data!$2:$2,Weekly!AP$9))))/AP$134</f>
        <v>2.6506299740166359E-2</v>
      </c>
      <c r="AQ140" s="145">
        <f ca="1">(SUM(OFFSET(Data!$A$1,MATCH(($AI140),Data!$C:$C,0)-1,MATCH(Weekly!AQ$9,Data!$2:$2,0)-1,2,COUNTIF(Data!$2:$2,Weekly!AQ$9))))/AQ$134</f>
        <v>2.6542387927208169E-2</v>
      </c>
      <c r="AR140" s="145">
        <f ca="1">(SUM(OFFSET(Data!$A$1,MATCH(($AI140),Data!$C:$C,0)-1,MATCH(Weekly!AR$9,Data!$2:$2,0)-1,2,COUNTIF(Data!$2:$2,Weekly!AR$9))))/AR$134</f>
        <v>2.7134786117836967E-2</v>
      </c>
      <c r="AS140" s="145">
        <f ca="1">(SUM(OFFSET(Data!$A$1,MATCH(($AI140),Data!$C:$C,0)-1,MATCH(Weekly!AS$9,Data!$2:$2,0)-1,2,COUNTIF(Data!$2:$2,Weekly!AS$9))))/AS$134</f>
        <v>2.7841982022811389E-2</v>
      </c>
      <c r="AT140" s="145">
        <f ca="1">(SUM(OFFSET(Data!$A$1,MATCH(($AI140),Data!$C:$C,0)-1,MATCH(Weekly!AT$9,Data!$2:$2,0)-1,2,COUNTIF(Data!$2:$2,Weekly!AT$9))))/AT$134</f>
        <v>2.7351418193059741E-2</v>
      </c>
      <c r="AU140" s="145">
        <f ca="1">(SUM(OFFSET(Data!$A$1,MATCH(($AI140),Data!$C:$C,0)-1,MATCH(Weekly!AU$9,Data!$2:$2,0)-1,2,COUNTIF(Data!$2:$2,Weekly!AU$9))))/AU$134</f>
        <v>2.6710646612767331E-2</v>
      </c>
      <c r="AV140" s="14"/>
      <c r="AW140" s="12">
        <f t="shared" ca="1" si="952"/>
        <v>2.7060412748701197E-2</v>
      </c>
      <c r="AX140" s="12">
        <f t="shared" ca="1" si="953"/>
        <v>2.7954864040804928E-2</v>
      </c>
      <c r="AY140" s="12">
        <f t="shared" ca="1" si="974"/>
        <v>8.9445129210373106E-4</v>
      </c>
      <c r="AZ140" s="12">
        <f t="shared" ca="1" si="975"/>
        <v>2.8625702509882726E-2</v>
      </c>
      <c r="BA140" s="12">
        <f t="shared" ca="1" si="976"/>
        <v>2.63895742796234E-2</v>
      </c>
      <c r="BB140" s="14"/>
      <c r="BC140" s="12">
        <f t="shared" ca="1" si="954"/>
        <v>7.7244726908379832E-4</v>
      </c>
      <c r="BD140" s="12">
        <f t="shared" ca="1" si="955"/>
        <v>2.7032967927608145E-2</v>
      </c>
      <c r="BE140" s="104"/>
      <c r="BF140" s="104"/>
      <c r="BG140" s="1"/>
      <c r="BH140" s="7" t="s">
        <v>119</v>
      </c>
      <c r="BI140" s="7" t="s">
        <v>3</v>
      </c>
      <c r="BJ140" s="145">
        <f ca="1">(SUM(OFFSET(Data!$A$1,MATCH(($BH140&amp;$BI140),Data!$B:$B,0)-1,MATCH(Weekly!BJ$9,Data!$2:$2,0)-1,1,COUNTIF(Data!$2:$2,Weekly!BJ$9))))/BJ$134</f>
        <v>2.8497686876065253E-2</v>
      </c>
      <c r="BK140" s="145">
        <f ca="1">(SUM(OFFSET(Data!$A$1,MATCH(($BH140&amp;$BI140),Data!$B:$B,0)-1,MATCH(Weekly!BK$9,Data!$2:$2,0)-1,1,COUNTIF(Data!$2:$2,Weekly!BK$9))))/BK$134</f>
        <v>3.0100163532297629E-2</v>
      </c>
      <c r="BL140" s="145">
        <f ca="1">(SUM(OFFSET(Data!$A$1,MATCH(($BH140&amp;$BI140),Data!$B:$B,0)-1,MATCH(Weekly!BL$9,Data!$2:$2,0)-1,1,COUNTIF(Data!$2:$2,Weekly!BL$9))))/BL$134</f>
        <v>2.9415279216123635E-2</v>
      </c>
      <c r="BM140" s="145">
        <f ca="1">(SUM(OFFSET(Data!$A$1,MATCH(($BH140&amp;$BI140),Data!$B:$B,0)-1,MATCH(Weekly!BM$9,Data!$2:$2,0)-1,1,COUNTIF(Data!$2:$2,Weekly!BM$9))))/BM$134</f>
        <v>3.0736024174401036E-2</v>
      </c>
      <c r="BN140" s="145">
        <f ca="1">(SUM(OFFSET(Data!$A$1,MATCH(($BH140&amp;$BI140),Data!$B:$B,0)-1,MATCH(Weekly!BN$9,Data!$2:$2,0)-1,1,COUNTIF(Data!$2:$2,Weekly!BN$9))))/BN$134</f>
        <v>3.0088596092685143E-2</v>
      </c>
      <c r="BO140" s="145">
        <f ca="1">(SUM(OFFSET(Data!$A$1,MATCH(($BH140&amp;$BI140),Data!$B:$B,0)-1,MATCH(Weekly!BO$9,Data!$2:$2,0)-1,1,COUNTIF(Data!$2:$2,Weekly!BO$9))))/BO$134</f>
        <v>2.8348721226162082E-2</v>
      </c>
      <c r="BP140" s="145">
        <f ca="1">(SUM(OFFSET(Data!$A$1,MATCH(($BH140&amp;$BI140),Data!$B:$B,0)-1,MATCH(Weekly!BP$9,Data!$2:$2,0)-1,1,COUNTIF(Data!$2:$2,Weekly!BP$9))))/BP$134</f>
        <v>2.743219568447431E-2</v>
      </c>
      <c r="BQ140" s="145">
        <f ca="1">(SUM(OFFSET(Data!$A$1,MATCH(($BH140&amp;$BI140),Data!$B:$B,0)-1,MATCH(Weekly!BQ$9,Data!$2:$2,0)-1,1,COUNTIF(Data!$2:$2,Weekly!BQ$9))))/BQ$134</f>
        <v>2.7876495319784603E-2</v>
      </c>
      <c r="BR140" s="145">
        <f ca="1">(SUM(OFFSET(Data!$A$1,MATCH(($BH140&amp;$BI140),Data!$B:$B,0)-1,MATCH(Weekly!BR$9,Data!$2:$2,0)-1,1,COUNTIF(Data!$2:$2,Weekly!BR$9))))/BR$134</f>
        <v>2.8724370833378945E-2</v>
      </c>
      <c r="BS140" s="145">
        <f ca="1">(SUM(OFFSET(Data!$A$1,MATCH(($BH140&amp;$BI140),Data!$B:$B,0)-1,MATCH(Weekly!BS$9,Data!$2:$2,0)-1,1,COUNTIF(Data!$2:$2,Weekly!BS$9))))/BS$134</f>
        <v>2.8601154654317715E-2</v>
      </c>
      <c r="BT140" s="145">
        <f ca="1">(SUM(OFFSET(Data!$A$1,MATCH(($BH140&amp;$BI140),Data!$B:$B,0)-1,MATCH(Weekly!BT$9,Data!$2:$2,0)-1,1,COUNTIF(Data!$2:$2,Weekly!BT$9))))/BT$134</f>
        <v>2.8543173892676833E-2</v>
      </c>
      <c r="BU140" s="145">
        <f ca="1">(SUM(OFFSET(Data!$A$1,MATCH(($BH140&amp;$BI140),Data!$B:$B,0)-1,MATCH(Weekly!BU$9,Data!$2:$2,0)-1,1,COUNTIF(Data!$2:$2,Weekly!BU$9))))/BU$134</f>
        <v>2.7419783833450201E-2</v>
      </c>
      <c r="BV140" s="13"/>
      <c r="BW140" s="12">
        <f t="shared" ca="1" si="956"/>
        <v>2.8423204051113669E-2</v>
      </c>
      <c r="BX140" s="12">
        <f t="shared" ca="1" si="957"/>
        <v>2.9751937654404391E-2</v>
      </c>
      <c r="BY140" s="12">
        <f t="shared" ca="1" si="977"/>
        <v>1.3287336032907215E-3</v>
      </c>
      <c r="BZ140" s="12">
        <f t="shared" ca="1" si="978"/>
        <v>3.0748487856872432E-2</v>
      </c>
      <c r="CA140" s="12">
        <f t="shared" ca="1" si="979"/>
        <v>2.7426653848645628E-2</v>
      </c>
      <c r="CB140" s="43"/>
      <c r="CC140" s="12">
        <f t="shared" ca="1" si="959"/>
        <v>1.0210233267712954E-3</v>
      </c>
      <c r="CD140" s="12">
        <f t="shared" ca="1" si="960"/>
        <v>2.8175540012797033E-2</v>
      </c>
      <c r="CE140" s="104"/>
      <c r="CF140" s="104"/>
      <c r="CG140" s="1"/>
      <c r="CH140" s="7" t="s">
        <v>119</v>
      </c>
      <c r="CI140" s="7" t="s">
        <v>4</v>
      </c>
      <c r="CJ140" s="145">
        <f ca="1">(SUM(OFFSET(Data!$A$1,MATCH(($CH140&amp;$CI140),Data!$B:$B,0)-1,MATCH(Weekly!CJ$9,Data!$2:$2,0)-1,1,COUNTIF(Data!$2:$2,Weekly!CJ$9))))/CJ$134</f>
        <v>2.3293377539743264E-2</v>
      </c>
      <c r="CK140" s="145">
        <f ca="1">(SUM(OFFSET(Data!$A$1,MATCH(($CH140&amp;$CI140),Data!$B:$B,0)-1,MATCH(Weekly!CK$9,Data!$2:$2,0)-1,1,COUNTIF(Data!$2:$2,Weekly!CK$9))))/CK$134</f>
        <v>2.2148130507263636E-2</v>
      </c>
      <c r="CL140" s="145">
        <f ca="1">(SUM(OFFSET(Data!$A$1,MATCH(($CH140&amp;$CI140),Data!$B:$B,0)-1,MATCH(Weekly!CL$9,Data!$2:$2,0)-1,1,COUNTIF(Data!$2:$2,Weekly!CL$9))))/CL$134</f>
        <v>2.2840579710144929E-2</v>
      </c>
      <c r="CM140" s="145">
        <f ca="1">(SUM(OFFSET(Data!$A$1,MATCH(($CH140&amp;$CI140),Data!$B:$B,0)-1,MATCH(Weekly!CM$9,Data!$2:$2,0)-1,1,COUNTIF(Data!$2:$2,Weekly!CM$9))))/CM$134</f>
        <v>2.5139318885448916E-2</v>
      </c>
      <c r="CN140" s="145">
        <f ca="1">(SUM(OFFSET(Data!$A$1,MATCH(($CH140&amp;$CI140),Data!$B:$B,0)-1,MATCH(Weekly!CN$9,Data!$2:$2,0)-1,1,COUNTIF(Data!$2:$2,Weekly!CN$9))))/CN$134</f>
        <v>2.2638209670628625E-2</v>
      </c>
      <c r="CO140" s="145">
        <f ca="1">(SUM(OFFSET(Data!$A$1,MATCH(($CH140&amp;$CI140),Data!$B:$B,0)-1,MATCH(Weekly!CO$9,Data!$2:$2,0)-1,1,COUNTIF(Data!$2:$2,Weekly!CO$9))))/CO$134</f>
        <v>2.3142783571520536E-2</v>
      </c>
      <c r="CP140" s="145">
        <f ca="1">(SUM(OFFSET(Data!$A$1,MATCH(($CH140&amp;$CI140),Data!$B:$B,0)-1,MATCH(Weekly!CP$9,Data!$2:$2,0)-1,1,COUNTIF(Data!$2:$2,Weekly!CP$9))))/CP$134</f>
        <v>2.391304347826087E-2</v>
      </c>
      <c r="CQ140" s="145">
        <f ca="1">(SUM(OFFSET(Data!$A$1,MATCH(($CH140&amp;$CI140),Data!$B:$B,0)-1,MATCH(Weekly!CQ$9,Data!$2:$2,0)-1,1,COUNTIF(Data!$2:$2,Weekly!CQ$9))))/CQ$134</f>
        <v>2.2806248102290747E-2</v>
      </c>
      <c r="CR140" s="145">
        <f ca="1">(SUM(OFFSET(Data!$A$1,MATCH(($CH140&amp;$CI140),Data!$B:$B,0)-1,MATCH(Weekly!CR$9,Data!$2:$2,0)-1,1,COUNTIF(Data!$2:$2,Weekly!CR$9))))/CR$134</f>
        <v>2.2673507634643153E-2</v>
      </c>
      <c r="CS140" s="145">
        <f ca="1">(SUM(OFFSET(Data!$A$1,MATCH(($CH140&amp;$CI140),Data!$B:$B,0)-1,MATCH(Weekly!CS$9,Data!$2:$2,0)-1,1,COUNTIF(Data!$2:$2,Weekly!CS$9))))/CS$134</f>
        <v>2.5675360968793665E-2</v>
      </c>
      <c r="CT140" s="145">
        <f ca="1">(SUM(OFFSET(Data!$A$1,MATCH(($CH140&amp;$CI140),Data!$B:$B,0)-1,MATCH(Weekly!CT$9,Data!$2:$2,0)-1,1,COUNTIF(Data!$2:$2,Weekly!CT$9))))/CT$134</f>
        <v>2.3915978994748687E-2</v>
      </c>
      <c r="CU140" s="145">
        <f ca="1">(SUM(OFFSET(Data!$A$1,MATCH(($CH140&amp;$CI140),Data!$B:$B,0)-1,MATCH(Weekly!CU$9,Data!$2:$2,0)-1,1,COUNTIF(Data!$2:$2,Weekly!CU$9))))/CU$134</f>
        <v>2.467766532649383E-2</v>
      </c>
      <c r="CW140" s="12">
        <f t="shared" ca="1" si="961"/>
        <v>2.273987786846695E-2</v>
      </c>
      <c r="CX140" s="12">
        <f t="shared" ca="1" si="962"/>
        <v>2.391451123650478E-2</v>
      </c>
      <c r="CY140" s="12">
        <f t="shared" ca="1" si="980"/>
        <v>1.1746333680378307E-3</v>
      </c>
      <c r="CZ140" s="12">
        <f t="shared" ca="1" si="981"/>
        <v>2.4795486262533153E-2</v>
      </c>
      <c r="DA140" s="12">
        <f t="shared" ca="1" si="982"/>
        <v>2.1858902842438577E-2</v>
      </c>
      <c r="DB140" s="43"/>
      <c r="DC140" s="12">
        <f t="shared" ca="1" si="963"/>
        <v>1.0578125990545308E-3</v>
      </c>
      <c r="DD140" s="12">
        <f t="shared" ca="1" si="964"/>
        <v>2.3815072004474063E-2</v>
      </c>
    </row>
    <row r="141" spans="4:108" x14ac:dyDescent="0.35">
      <c r="D141" s="68" t="s">
        <v>742</v>
      </c>
      <c r="E141" s="66"/>
      <c r="F141" s="64"/>
      <c r="G141" s="64"/>
      <c r="H141" s="65"/>
      <c r="I141" s="64"/>
      <c r="J141" s="65"/>
      <c r="K141" s="64"/>
      <c r="L141" s="64"/>
      <c r="M141" s="64"/>
      <c r="N141" s="64"/>
      <c r="O141" s="64"/>
      <c r="P141" s="64"/>
      <c r="Q141" s="64"/>
      <c r="R141" s="64"/>
      <c r="S141" s="64"/>
      <c r="T141" s="64"/>
      <c r="U141" s="64"/>
      <c r="V141" s="64"/>
      <c r="W141" s="64"/>
      <c r="X141" s="64"/>
      <c r="Y141" s="64"/>
      <c r="Z141" s="64"/>
      <c r="AA141" s="64"/>
      <c r="AB141" s="62"/>
      <c r="AC141" s="46"/>
      <c r="AJ141" s="152"/>
      <c r="AL141" s="153"/>
      <c r="AM141" s="153"/>
      <c r="AN141" s="153"/>
      <c r="AO141" s="152"/>
      <c r="AP141" s="153"/>
      <c r="AQ141" s="153"/>
      <c r="AR141" s="153"/>
      <c r="AS141" s="153"/>
      <c r="AT141" s="152"/>
      <c r="AU141" s="154"/>
      <c r="BJ141" s="152"/>
      <c r="BL141" s="153"/>
      <c r="BM141" s="153"/>
      <c r="BN141" s="153"/>
      <c r="BO141" s="152"/>
      <c r="BP141" s="153"/>
      <c r="BQ141" s="153"/>
      <c r="BR141" s="153"/>
      <c r="BS141" s="153"/>
      <c r="BT141" s="152"/>
      <c r="BU141" s="154"/>
      <c r="CJ141" s="152"/>
      <c r="CL141" s="153"/>
      <c r="CM141" s="153"/>
      <c r="CN141" s="153"/>
      <c r="CO141" s="152"/>
      <c r="CP141" s="153"/>
      <c r="CQ141" s="153"/>
      <c r="CR141" s="153"/>
      <c r="CS141" s="153"/>
      <c r="CT141" s="152"/>
      <c r="CU141" s="154"/>
    </row>
    <row r="142" spans="4:108" x14ac:dyDescent="0.35">
      <c r="D142" s="123" t="s">
        <v>743</v>
      </c>
      <c r="E142" s="53" t="str">
        <f ca="1">VLOOKUP($D142,'Metric Nature'!$C:$D,2,0)&amp;IF(($F142&lt;(BA142)),"Below",IF(($F142&gt;(AZ142)),"Above","Within"))</f>
        <v>PositiveWithin</v>
      </c>
      <c r="F142" s="54">
        <f t="shared" ref="F142:F154" ca="1" si="983">AT142</f>
        <v>91571</v>
      </c>
      <c r="G142" s="54">
        <f t="shared" ref="G142:G154" ca="1" si="984">AS142</f>
        <v>93097</v>
      </c>
      <c r="H142" s="55">
        <f ca="1">IFERROR(((F142-G142)/G142),0)</f>
        <v>-1.6391505633908718E-2</v>
      </c>
      <c r="I142" s="54">
        <f ca="1">BD142</f>
        <v>89962.25</v>
      </c>
      <c r="J142" s="55">
        <f ca="1">IFERROR(((F142-I142)/I142),0)</f>
        <v>1.7882500715577922E-2</v>
      </c>
      <c r="K142" s="125">
        <f t="shared" ref="K142:K154" ca="1" si="985">BC142</f>
        <v>15719.934771563851</v>
      </c>
      <c r="L142" s="56"/>
      <c r="M142" s="124" t="str">
        <f ca="1">VLOOKUP($D142,'Metric Nature'!$C:$D,2,0)&amp;IF(($N142&lt;(CA142)),"Below",IF(($N142&gt;(BZ142)),"Above","Within"))</f>
        <v>PositiveWithin</v>
      </c>
      <c r="N142" s="54">
        <f t="shared" ref="N142:N154" ca="1" si="986">BT142</f>
        <v>70339</v>
      </c>
      <c r="O142" s="54">
        <f t="shared" ref="O142:O154" ca="1" si="987">BS142</f>
        <v>71161</v>
      </c>
      <c r="P142" s="55">
        <f ca="1">IFERROR(((N142-O142)/O142),0)</f>
        <v>-1.1551271061395989E-2</v>
      </c>
      <c r="Q142" s="54">
        <f ca="1">CD142</f>
        <v>68912</v>
      </c>
      <c r="R142" s="55">
        <f ca="1">IFERROR(((N142-Q142)/Q142),0)</f>
        <v>2.0707569073601113E-2</v>
      </c>
      <c r="S142" s="125">
        <f t="shared" ref="S142:S154" ca="1" si="988">CC142</f>
        <v>12059.664043137078</v>
      </c>
      <c r="T142" s="56"/>
      <c r="U142" s="124" t="str">
        <f ca="1">VLOOKUP($D142,'Metric Nature'!$C:$D,2,0)&amp;IF(($V142&lt;(DA142)),"Below",IF(($V142&gt;(CZ142)),"Above","Within"))</f>
        <v>PositiveWithin</v>
      </c>
      <c r="V142" s="54">
        <f t="shared" ref="V142:V154" ca="1" si="989">CT142</f>
        <v>21232</v>
      </c>
      <c r="W142" s="54">
        <f t="shared" ref="W142:W154" ca="1" si="990">CS142</f>
        <v>21936</v>
      </c>
      <c r="X142" s="55">
        <f ca="1">IFERROR(((V142-W142)/W142),0)</f>
        <v>-3.2093362509117436E-2</v>
      </c>
      <c r="Y142" s="54">
        <f ca="1">DD142</f>
        <v>21050.25</v>
      </c>
      <c r="Z142" s="55">
        <f ca="1">IFERROR(((V142-Y142)/Y142),0)</f>
        <v>8.6341017327585187E-3</v>
      </c>
      <c r="AA142" s="125">
        <f t="shared" ref="AA142:AA153" ca="1" si="991">DC142</f>
        <v>3666.5587256839194</v>
      </c>
      <c r="AB142" s="56"/>
      <c r="AC142" s="46" t="s">
        <v>744</v>
      </c>
      <c r="AI142" s="7" t="s">
        <v>120</v>
      </c>
      <c r="AJ142" s="141">
        <f ca="1">SUM(OFFSET(Data!$A$1,MATCH(($AI142),Data!$C:$C,0)-1,MATCH(Weekly!AJ$9,Data!$2:$2,0)-1,2,COUNTIF(Data!$2:$2,Weekly!AJ$9)))</f>
        <v>101701</v>
      </c>
      <c r="AK142" s="141">
        <f ca="1">SUM(OFFSET(Data!$A$1,MATCH(($AI142),Data!$C:$C,0)-1,MATCH(Weekly!AK$9,Data!$2:$2,0)-1,2,COUNTIF(Data!$2:$2,Weekly!AK$9)))</f>
        <v>93798</v>
      </c>
      <c r="AL142" s="141">
        <f ca="1">SUM(OFFSET(Data!$A$1,MATCH(($AI142),Data!$C:$C,0)-1,MATCH(Weekly!AL$9,Data!$2:$2,0)-1,2,COUNTIF(Data!$2:$2,Weekly!AL$9)))</f>
        <v>98233</v>
      </c>
      <c r="AM142" s="141">
        <f ca="1">SUM(OFFSET(Data!$A$1,MATCH(($AI142),Data!$C:$C,0)-1,MATCH(Weekly!AM$9,Data!$2:$2,0)-1,2,COUNTIF(Data!$2:$2,Weekly!AM$9)))</f>
        <v>100105</v>
      </c>
      <c r="AN142" s="141">
        <f ca="1">SUM(OFFSET(Data!$A$1,MATCH(($AI142),Data!$C:$C,0)-1,MATCH(Weekly!AN$9,Data!$2:$2,0)-1,2,COUNTIF(Data!$2:$2,Weekly!AN$9)))</f>
        <v>89613</v>
      </c>
      <c r="AO142" s="141">
        <f ca="1">SUM(OFFSET(Data!$A$1,MATCH(($AI142),Data!$C:$C,0)-1,MATCH(Weekly!AO$9,Data!$2:$2,0)-1,2,COUNTIF(Data!$2:$2,Weekly!AO$9)))</f>
        <v>89460</v>
      </c>
      <c r="AP142" s="141">
        <f ca="1">SUM(OFFSET(Data!$A$1,MATCH(($AI142),Data!$C:$C,0)-1,MATCH(Weekly!AP$9,Data!$2:$2,0)-1,2,COUNTIF(Data!$2:$2,Weekly!AP$9)))</f>
        <v>87253</v>
      </c>
      <c r="AQ142" s="141">
        <f ca="1">SUM(OFFSET(Data!$A$1,MATCH(($AI142),Data!$C:$C,0)-1,MATCH(Weekly!AQ$9,Data!$2:$2,0)-1,2,COUNTIF(Data!$2:$2,Weekly!AQ$9)))</f>
        <v>88001</v>
      </c>
      <c r="AR142" s="141">
        <f ca="1">SUM(OFFSET(Data!$A$1,MATCH(($AI142),Data!$C:$C,0)-1,MATCH(Weekly!AR$9,Data!$2:$2,0)-1,2,COUNTIF(Data!$2:$2,Weekly!AR$9)))</f>
        <v>91498</v>
      </c>
      <c r="AS142" s="141">
        <f ca="1">SUM(OFFSET(Data!$A$1,MATCH(($AI142),Data!$C:$C,0)-1,MATCH(Weekly!AS$9,Data!$2:$2,0)-1,2,COUNTIF(Data!$2:$2,Weekly!AS$9)))</f>
        <v>93097</v>
      </c>
      <c r="AT142" s="141">
        <f ca="1">SUM(OFFSET(Data!$A$1,MATCH(($AI142),Data!$C:$C,0)-1,MATCH(Weekly!AT$9,Data!$2:$2,0)-1,2,COUNTIF(Data!$2:$2,Weekly!AT$9)))</f>
        <v>91571</v>
      </c>
      <c r="AU142" s="141">
        <f ca="1">SUM(OFFSET(Data!$A$1,MATCH(($AI142),Data!$C:$C,0)-1,MATCH(Weekly!AU$9,Data!$2:$2,0)-1,2,COUNTIF(Data!$2:$2,Weekly!AU$9)))</f>
        <v>38598</v>
      </c>
      <c r="AV142" s="14"/>
      <c r="AW142" s="8">
        <f ca="1">_xlfn.QUARTILE.INC($AJ142:$AT142,1)</f>
        <v>89536.5</v>
      </c>
      <c r="AX142" s="8">
        <f ca="1">_xlfn.QUARTILE.INC($AJ142:$AT142,3)</f>
        <v>96015.5</v>
      </c>
      <c r="AY142" s="8">
        <f t="shared" ref="AY142:AY143" ca="1" si="992">AX142-AW142</f>
        <v>6479</v>
      </c>
      <c r="AZ142" s="8">
        <f t="shared" ref="AZ142:AZ143" ca="1" si="993">AX142+(0.75*AY142)</f>
        <v>100874.75</v>
      </c>
      <c r="BA142" s="8">
        <f t="shared" ref="BA142:BA143" ca="1" si="994">AW142-(0.75*AY142)</f>
        <v>84677.25</v>
      </c>
      <c r="BB142" s="14"/>
      <c r="BC142" s="9">
        <f ca="1">_xlfn.STDEV.P(AJ142:AU142)</f>
        <v>15719.934771563851</v>
      </c>
      <c r="BD142" s="9">
        <f ca="1">AVERAGE(AP142:AS142)</f>
        <v>89962.25</v>
      </c>
      <c r="BE142" s="147"/>
      <c r="BF142" s="147"/>
      <c r="BG142" s="1"/>
      <c r="BH142" s="7" t="s">
        <v>120</v>
      </c>
      <c r="BI142" s="7" t="s">
        <v>3</v>
      </c>
      <c r="BJ142" s="141">
        <f ca="1">SUM(OFFSET(Data!$A$1,MATCH(($BH142&amp;$BI142),Data!$B:$B,0)-1,MATCH(Weekly!BJ$9,Data!$2:$2,0)-1,1,COUNTIF(Data!$2:$2,Weekly!BJ$9)))</f>
        <v>78362</v>
      </c>
      <c r="BK142" s="141">
        <f ca="1">SUM(OFFSET(Data!$A$1,MATCH(($BH142&amp;$BI142),Data!$B:$B,0)-1,MATCH(Weekly!BK$9,Data!$2:$2,0)-1,1,COUNTIF(Data!$2:$2,Weekly!BK$9)))</f>
        <v>71868</v>
      </c>
      <c r="BL142" s="141">
        <f ca="1">SUM(OFFSET(Data!$A$1,MATCH(($BH142&amp;$BI142),Data!$B:$B,0)-1,MATCH(Weekly!BL$9,Data!$2:$2,0)-1,1,COUNTIF(Data!$2:$2,Weekly!BL$9)))</f>
        <v>75410</v>
      </c>
      <c r="BM142" s="141">
        <f ca="1">SUM(OFFSET(Data!$A$1,MATCH(($BH142&amp;$BI142),Data!$B:$B,0)-1,MATCH(Weekly!BM$9,Data!$2:$2,0)-1,1,COUNTIF(Data!$2:$2,Weekly!BM$9)))</f>
        <v>76465</v>
      </c>
      <c r="BN142" s="141">
        <f ca="1">SUM(OFFSET(Data!$A$1,MATCH(($BH142&amp;$BI142),Data!$B:$B,0)-1,MATCH(Weekly!BN$9,Data!$2:$2,0)-1,1,COUNTIF(Data!$2:$2,Weekly!BN$9)))</f>
        <v>68481</v>
      </c>
      <c r="BO142" s="141">
        <f ca="1">SUM(OFFSET(Data!$A$1,MATCH(($BH142&amp;$BI142),Data!$B:$B,0)-1,MATCH(Weekly!BO$9,Data!$2:$2,0)-1,1,COUNTIF(Data!$2:$2,Weekly!BO$9)))</f>
        <v>68606</v>
      </c>
      <c r="BP142" s="141">
        <f ca="1">SUM(OFFSET(Data!$A$1,MATCH(($BH142&amp;$BI142),Data!$B:$B,0)-1,MATCH(Weekly!BP$9,Data!$2:$2,0)-1,1,COUNTIF(Data!$2:$2,Weekly!BP$9)))</f>
        <v>66730</v>
      </c>
      <c r="BQ142" s="141">
        <f ca="1">SUM(OFFSET(Data!$A$1,MATCH(($BH142&amp;$BI142),Data!$B:$B,0)-1,MATCH(Weekly!BQ$9,Data!$2:$2,0)-1,1,COUNTIF(Data!$2:$2,Weekly!BQ$9)))</f>
        <v>67415</v>
      </c>
      <c r="BR142" s="141">
        <f ca="1">SUM(OFFSET(Data!$A$1,MATCH(($BH142&amp;$BI142),Data!$B:$B,0)-1,MATCH(Weekly!BR$9,Data!$2:$2,0)-1,1,COUNTIF(Data!$2:$2,Weekly!BR$9)))</f>
        <v>70342</v>
      </c>
      <c r="BS142" s="141">
        <f ca="1">SUM(OFFSET(Data!$A$1,MATCH(($BH142&amp;$BI142),Data!$B:$B,0)-1,MATCH(Weekly!BS$9,Data!$2:$2,0)-1,1,COUNTIF(Data!$2:$2,Weekly!BS$9)))</f>
        <v>71161</v>
      </c>
      <c r="BT142" s="141">
        <f ca="1">SUM(OFFSET(Data!$A$1,MATCH(($BH142&amp;$BI142),Data!$B:$B,0)-1,MATCH(Weekly!BT$9,Data!$2:$2,0)-1,1,COUNTIF(Data!$2:$2,Weekly!BT$9)))</f>
        <v>70339</v>
      </c>
      <c r="BU142" s="141">
        <f ca="1">SUM(OFFSET(Data!$A$1,MATCH(($BH142&amp;$BI142),Data!$B:$B,0)-1,MATCH(Weekly!BU$9,Data!$2:$2,0)-1,1,COUNTIF(Data!$2:$2,Weekly!BU$9)))</f>
        <v>29621</v>
      </c>
      <c r="BV142" s="13"/>
      <c r="BW142" s="8">
        <f ca="1">_xlfn.QUARTILE.INC($BJ142:$BT142,1)</f>
        <v>68543.5</v>
      </c>
      <c r="BX142" s="8">
        <f ca="1">_xlfn.QUARTILE.INC($BJ142:$BT142,3)</f>
        <v>73639</v>
      </c>
      <c r="BY142" s="8">
        <f t="shared" ref="BY142:BY143" ca="1" si="995">BX142-BW142</f>
        <v>5095.5</v>
      </c>
      <c r="BZ142" s="8">
        <f t="shared" ref="BZ142:BZ143" ca="1" si="996">BX142+(0.75*BY142)</f>
        <v>77460.625</v>
      </c>
      <c r="CA142" s="8">
        <f ca="1">BW142-(0.75*BY142)</f>
        <v>64721.875</v>
      </c>
      <c r="CB142" s="41"/>
      <c r="CC142" s="9">
        <f ca="1">_xlfn.STDEV.P(BJ142:BU142)</f>
        <v>12059.664043137078</v>
      </c>
      <c r="CD142" s="9">
        <f ca="1">AVERAGE(BP142:BS142)</f>
        <v>68912</v>
      </c>
      <c r="CE142" s="147"/>
      <c r="CF142" s="147"/>
      <c r="CG142" s="1"/>
      <c r="CH142" s="7" t="s">
        <v>120</v>
      </c>
      <c r="CI142" s="7" t="s">
        <v>4</v>
      </c>
      <c r="CJ142" s="141">
        <f ca="1">SUM(OFFSET(Data!$A$1,MATCH(($CH142&amp;$CI142),Data!$B:$B,0)-1,MATCH(Weekly!CJ$9,Data!$2:$2,0)-1,1,COUNTIF(Data!$2:$2,Weekly!CJ$9)))</f>
        <v>23339</v>
      </c>
      <c r="CK142" s="141">
        <f ca="1">SUM(OFFSET(Data!$A$1,MATCH(($CH142&amp;$CI142),Data!$B:$B,0)-1,MATCH(Weekly!CK$9,Data!$2:$2,0)-1,1,COUNTIF(Data!$2:$2,Weekly!CK$9)))</f>
        <v>21930</v>
      </c>
      <c r="CL142" s="141">
        <f ca="1">SUM(OFFSET(Data!$A$1,MATCH(($CH142&amp;$CI142),Data!$B:$B,0)-1,MATCH(Weekly!CL$9,Data!$2:$2,0)-1,1,COUNTIF(Data!$2:$2,Weekly!CL$9)))</f>
        <v>22823</v>
      </c>
      <c r="CM142" s="141">
        <f ca="1">SUM(OFFSET(Data!$A$1,MATCH(($CH142&amp;$CI142),Data!$B:$B,0)-1,MATCH(Weekly!CM$9,Data!$2:$2,0)-1,1,COUNTIF(Data!$2:$2,Weekly!CM$9)))</f>
        <v>23640</v>
      </c>
      <c r="CN142" s="141">
        <f ca="1">SUM(OFFSET(Data!$A$1,MATCH(($CH142&amp;$CI142),Data!$B:$B,0)-1,MATCH(Weekly!CN$9,Data!$2:$2,0)-1,1,COUNTIF(Data!$2:$2,Weekly!CN$9)))</f>
        <v>21132</v>
      </c>
      <c r="CO142" s="141">
        <f ca="1">SUM(OFFSET(Data!$A$1,MATCH(($CH142&amp;$CI142),Data!$B:$B,0)-1,MATCH(Weekly!CO$9,Data!$2:$2,0)-1,1,COUNTIF(Data!$2:$2,Weekly!CO$9)))</f>
        <v>20854</v>
      </c>
      <c r="CP142" s="141">
        <f ca="1">SUM(OFFSET(Data!$A$1,MATCH(($CH142&amp;$CI142),Data!$B:$B,0)-1,MATCH(Weekly!CP$9,Data!$2:$2,0)-1,1,COUNTIF(Data!$2:$2,Weekly!CP$9)))</f>
        <v>20523</v>
      </c>
      <c r="CQ142" s="141">
        <f ca="1">SUM(OFFSET(Data!$A$1,MATCH(($CH142&amp;$CI142),Data!$B:$B,0)-1,MATCH(Weekly!CQ$9,Data!$2:$2,0)-1,1,COUNTIF(Data!$2:$2,Weekly!CQ$9)))</f>
        <v>20586</v>
      </c>
      <c r="CR142" s="141">
        <f ca="1">SUM(OFFSET(Data!$A$1,MATCH(($CH142&amp;$CI142),Data!$B:$B,0)-1,MATCH(Weekly!CR$9,Data!$2:$2,0)-1,1,COUNTIF(Data!$2:$2,Weekly!CR$9)))</f>
        <v>21156</v>
      </c>
      <c r="CS142" s="141">
        <f ca="1">SUM(OFFSET(Data!$A$1,MATCH(($CH142&amp;$CI142),Data!$B:$B,0)-1,MATCH(Weekly!CS$9,Data!$2:$2,0)-1,1,COUNTIF(Data!$2:$2,Weekly!CS$9)))</f>
        <v>21936</v>
      </c>
      <c r="CT142" s="141">
        <f ca="1">SUM(OFFSET(Data!$A$1,MATCH(($CH142&amp;$CI142),Data!$B:$B,0)-1,MATCH(Weekly!CT$9,Data!$2:$2,0)-1,1,COUNTIF(Data!$2:$2,Weekly!CT$9)))</f>
        <v>21232</v>
      </c>
      <c r="CU142" s="141">
        <f ca="1">SUM(OFFSET(Data!$A$1,MATCH(($CH142&amp;$CI142),Data!$B:$B,0)-1,MATCH(Weekly!CU$9,Data!$2:$2,0)-1,1,COUNTIF(Data!$2:$2,Weekly!CU$9)))</f>
        <v>8977</v>
      </c>
      <c r="CW142" s="8">
        <f ca="1">_xlfn.QUARTILE.INC($CJ142:$CT142,1)</f>
        <v>20993</v>
      </c>
      <c r="CX142" s="8">
        <f ca="1">_xlfn.QUARTILE.INC($CJ142:$CT142,3)</f>
        <v>22379.5</v>
      </c>
      <c r="CY142" s="8">
        <f t="shared" ref="CY142:CY143" ca="1" si="997">CX142-CW142</f>
        <v>1386.5</v>
      </c>
      <c r="CZ142" s="8">
        <f t="shared" ref="CZ142:CZ143" ca="1" si="998">CX142+(0.75*CY142)</f>
        <v>23419.375</v>
      </c>
      <c r="DA142" s="8">
        <f ca="1">CW142-(0.75*CY142)</f>
        <v>19953.125</v>
      </c>
      <c r="DB142" s="41"/>
      <c r="DC142" s="9">
        <f ca="1">_xlfn.STDEV.P(CJ142:CU142)</f>
        <v>3666.5587256839194</v>
      </c>
      <c r="DD142" s="9">
        <f ca="1">AVERAGE(CP142:CS142)</f>
        <v>21050.25</v>
      </c>
    </row>
    <row r="143" spans="4:108" x14ac:dyDescent="0.35">
      <c r="D143" s="113" t="s">
        <v>747</v>
      </c>
      <c r="E143" s="53" t="str">
        <f ca="1">VLOOKUP($D143,'Metric Nature'!$C:$D,2,0)&amp;IF(($F143&lt;(BA143)),"Below",IF(($F143&gt;(AZ143)),"Above","Within"))</f>
        <v>PositiveWithin</v>
      </c>
      <c r="F143" s="55">
        <f t="shared" ca="1" si="983"/>
        <v>0.29274551986982777</v>
      </c>
      <c r="G143" s="55">
        <f t="shared" ca="1" si="984"/>
        <v>0.30278097038572671</v>
      </c>
      <c r="H143" s="55">
        <f t="shared" ref="H143" ca="1" si="999">IFERROR(((F143-G143)/G143),0)</f>
        <v>-3.3144257722386945E-2</v>
      </c>
      <c r="I143" s="55">
        <f t="shared" ref="I143" ca="1" si="1000">BD143</f>
        <v>0.29333414849006112</v>
      </c>
      <c r="J143" s="55">
        <f t="shared" ref="J143" ca="1" si="1001">IFERROR(((F143-I143)/I143),0)</f>
        <v>-2.0066829016100345E-3</v>
      </c>
      <c r="K143" s="48">
        <f t="shared" ca="1" si="985"/>
        <v>5.0435326152523715E-3</v>
      </c>
      <c r="L143" s="56"/>
      <c r="M143" s="53" t="str">
        <f ca="1">VLOOKUP($D143,'Metric Nature'!$C:$D,2,0)&amp;IF(($N143&lt;(CA143)),"Below",IF(($N143&gt;(BZ143)),"Above","Within"))</f>
        <v>PositiveWithin</v>
      </c>
      <c r="N143" s="55">
        <f t="shared" ca="1" si="986"/>
        <v>0.29763004876384369</v>
      </c>
      <c r="O143" s="55">
        <f t="shared" ca="1" si="987"/>
        <v>0.31154705526903781</v>
      </c>
      <c r="P143" s="55">
        <f t="shared" ref="P143" ca="1" si="1002">IFERROR(((N143-O143)/O143),0)</f>
        <v>-4.4670640501403638E-2</v>
      </c>
      <c r="Q143" s="55">
        <f t="shared" ref="Q143" ca="1" si="1003">CD143</f>
        <v>0.3010941490596703</v>
      </c>
      <c r="R143" s="48">
        <f t="shared" ref="R143" ca="1" si="1004">IFERROR(((N143-Q143)/Q143),0)</f>
        <v>-1.1505040222950668E-2</v>
      </c>
      <c r="S143" s="48">
        <f t="shared" ca="1" si="988"/>
        <v>5.1894741992975389E-3</v>
      </c>
      <c r="T143" s="56"/>
      <c r="U143" s="53" t="str">
        <f ca="1">VLOOKUP($D143,'Metric Nature'!$C:$D,2,0)&amp;IF(($V143&lt;(DA143)),"Below",IF(($V143&gt;(CZ143)),"Above","Within"))</f>
        <v>PositiveWithin</v>
      </c>
      <c r="V143" s="55">
        <f t="shared" ca="1" si="989"/>
        <v>0.27656367746797289</v>
      </c>
      <c r="W143" s="55">
        <f t="shared" ca="1" si="990"/>
        <v>0.27434354485776807</v>
      </c>
      <c r="X143" s="78">
        <f t="shared" ref="X143" ca="1" si="1005">IFERROR(((V143-W143)/W143),0)</f>
        <v>8.0925272411852545E-3</v>
      </c>
      <c r="Y143" s="55">
        <f t="shared" ref="Y143" ca="1" si="1006">DD143</f>
        <v>0.26793030961627534</v>
      </c>
      <c r="Z143" s="78">
        <f t="shared" ref="Z143" ca="1" si="1007">IFERROR(((V143-Y143)/Y143),0)</f>
        <v>3.222243823053126E-2</v>
      </c>
      <c r="AA143" s="48">
        <f t="shared" ca="1" si="991"/>
        <v>6.8814007795700979E-3</v>
      </c>
      <c r="AB143" s="56"/>
      <c r="AC143" s="46" t="s">
        <v>549</v>
      </c>
      <c r="AI143" s="7" t="s">
        <v>121</v>
      </c>
      <c r="AJ143" s="145">
        <f ca="1">(SUM(OFFSET(Data!$A$1,MATCH(($AI143),Data!$C:$C,0)-1,MATCH(Weekly!AJ$9,Data!$2:$2,0)-1,2,COUNTIF(Data!$2:$2,Weekly!AJ$9))))/AJ$142</f>
        <v>0.29197353025044004</v>
      </c>
      <c r="AK143" s="145">
        <f ca="1">(SUM(OFFSET(Data!$A$1,MATCH(($AI143),Data!$C:$C,0)-1,MATCH(Weekly!AK$9,Data!$2:$2,0)-1,2,COUNTIF(Data!$2:$2,Weekly!AK$9))))/AK$142</f>
        <v>0.28550715367065393</v>
      </c>
      <c r="AL143" s="145">
        <f ca="1">(SUM(OFFSET(Data!$A$1,MATCH(($AI143),Data!$C:$C,0)-1,MATCH(Weekly!AL$9,Data!$2:$2,0)-1,2,COUNTIF(Data!$2:$2,Weekly!AL$9))))/AL$142</f>
        <v>0.2931296000325756</v>
      </c>
      <c r="AM143" s="145">
        <f ca="1">(SUM(OFFSET(Data!$A$1,MATCH(($AI143),Data!$C:$C,0)-1,MATCH(Weekly!AM$9,Data!$2:$2,0)-1,2,COUNTIF(Data!$2:$2,Weekly!AM$9))))/AM$142</f>
        <v>0.29086459217821287</v>
      </c>
      <c r="AN143" s="145">
        <f ca="1">(SUM(OFFSET(Data!$A$1,MATCH(($AI143),Data!$C:$C,0)-1,MATCH(Weekly!AN$9,Data!$2:$2,0)-1,2,COUNTIF(Data!$2:$2,Weekly!AN$9))))/AN$142</f>
        <v>0.28790465669043552</v>
      </c>
      <c r="AO143" s="145">
        <f ca="1">(SUM(OFFSET(Data!$A$1,MATCH(($AI143),Data!$C:$C,0)-1,MATCH(Weekly!AO$9,Data!$2:$2,0)-1,2,COUNTIF(Data!$2:$2,Weekly!AO$9))))/AO$142</f>
        <v>0.29405320813771518</v>
      </c>
      <c r="AP143" s="145">
        <f ca="1">(SUM(OFFSET(Data!$A$1,MATCH(($AI143),Data!$C:$C,0)-1,MATCH(Weekly!AP$9,Data!$2:$2,0)-1,2,COUNTIF(Data!$2:$2,Weekly!AP$9))))/AP$142</f>
        <v>0.28882674521219903</v>
      </c>
      <c r="AQ143" s="145">
        <f ca="1">(SUM(OFFSET(Data!$A$1,MATCH(($AI143),Data!$C:$C,0)-1,MATCH(Weekly!AQ$9,Data!$2:$2,0)-1,2,COUNTIF(Data!$2:$2,Weekly!AQ$9))))/AQ$142</f>
        <v>0.28309905569254895</v>
      </c>
      <c r="AR143" s="145">
        <f ca="1">(SUM(OFFSET(Data!$A$1,MATCH(($AI143),Data!$C:$C,0)-1,MATCH(Weekly!AR$9,Data!$2:$2,0)-1,2,COUNTIF(Data!$2:$2,Weekly!AR$9))))/AR$142</f>
        <v>0.29786443419528297</v>
      </c>
      <c r="AS143" s="145">
        <f ca="1">(SUM(OFFSET(Data!$A$1,MATCH(($AI143),Data!$C:$C,0)-1,MATCH(Weekly!AS$9,Data!$2:$2,0)-1,2,COUNTIF(Data!$2:$2,Weekly!AS$9))))/AS$142</f>
        <v>0.30278097038572671</v>
      </c>
      <c r="AT143" s="145">
        <f ca="1">(SUM(OFFSET(Data!$A$1,MATCH(($AI143),Data!$C:$C,0)-1,MATCH(Weekly!AT$9,Data!$2:$2,0)-1,2,COUNTIF(Data!$2:$2,Weekly!AT$9))))/AT$142</f>
        <v>0.29274551986982777</v>
      </c>
      <c r="AU143" s="145">
        <f ca="1">(SUM(OFFSET(Data!$A$1,MATCH(($AI143),Data!$C:$C,0)-1,MATCH(Weekly!AU$9,Data!$2:$2,0)-1,2,COUNTIF(Data!$2:$2,Weekly!AU$9))))/AU$142</f>
        <v>0.29154360329550755</v>
      </c>
      <c r="AV143" s="14"/>
      <c r="AW143" s="12">
        <f t="shared" ref="AW143:AW154" ca="1" si="1008">_xlfn.QUARTILE.INC($AJ143:$AT143,1)</f>
        <v>0.28836570095131731</v>
      </c>
      <c r="AX143" s="12">
        <f t="shared" ref="AX143:AX154" ca="1" si="1009">_xlfn.QUARTILE.INC($AJ143:$AT143,3)</f>
        <v>0.29359140408514539</v>
      </c>
      <c r="AY143" s="12">
        <f t="shared" ca="1" si="992"/>
        <v>5.2257031338280857E-3</v>
      </c>
      <c r="AZ143" s="12">
        <f t="shared" ca="1" si="993"/>
        <v>0.29751068143551646</v>
      </c>
      <c r="BA143" s="12">
        <f t="shared" ca="1" si="994"/>
        <v>0.28444642360094624</v>
      </c>
      <c r="BB143" s="14"/>
      <c r="BC143" s="12">
        <f t="shared" ref="BC143:BC154" ca="1" si="1010">_xlfn.STDEV.P(AJ143:AU143)</f>
        <v>5.0435326152523715E-3</v>
      </c>
      <c r="BD143" s="12">
        <f t="shared" ref="BD143:BD154" ca="1" si="1011">SUMPRODUCT(AP143:AS143,AP$142:AS$142)/SUM(AP$142:AS$142)</f>
        <v>0.29333414849006112</v>
      </c>
      <c r="BE143" s="104"/>
      <c r="BF143" s="104"/>
      <c r="BG143" s="1"/>
      <c r="BH143" s="7" t="s">
        <v>121</v>
      </c>
      <c r="BI143" s="7" t="s">
        <v>3</v>
      </c>
      <c r="BJ143" s="145">
        <f ca="1">(SUM(OFFSET(Data!$A$1,MATCH(($BH143&amp;$BI143),Data!$B:$B,0)-1,MATCH(Weekly!BJ$9,Data!$2:$2,0)-1,1,COUNTIF(Data!$2:$2,Weekly!BJ$9))))/BJ$142</f>
        <v>0.301064291365713</v>
      </c>
      <c r="BK143" s="145">
        <f ca="1">(SUM(OFFSET(Data!$A$1,MATCH(($BH143&amp;$BI143),Data!$B:$B,0)-1,MATCH(Weekly!BK$9,Data!$2:$2,0)-1,1,COUNTIF(Data!$2:$2,Weekly!BK$9))))/BK$142</f>
        <v>0.29447041798853452</v>
      </c>
      <c r="BL143" s="145">
        <f ca="1">(SUM(OFFSET(Data!$A$1,MATCH(($BH143&amp;$BI143),Data!$B:$B,0)-1,MATCH(Weekly!BL$9,Data!$2:$2,0)-1,1,COUNTIF(Data!$2:$2,Weekly!BL$9))))/BL$142</f>
        <v>0.30185651770322236</v>
      </c>
      <c r="BM143" s="145">
        <f ca="1">(SUM(OFFSET(Data!$A$1,MATCH(($BH143&amp;$BI143),Data!$B:$B,0)-1,MATCH(Weekly!BM$9,Data!$2:$2,0)-1,1,COUNTIF(Data!$2:$2,Weekly!BM$9))))/BM$142</f>
        <v>0.29901262015301117</v>
      </c>
      <c r="BN143" s="145">
        <f ca="1">(SUM(OFFSET(Data!$A$1,MATCH(($BH143&amp;$BI143),Data!$B:$B,0)-1,MATCH(Weekly!BN$9,Data!$2:$2,0)-1,1,COUNTIF(Data!$2:$2,Weekly!BN$9))))/BN$142</f>
        <v>0.29437362188052163</v>
      </c>
      <c r="BO143" s="145">
        <f ca="1">(SUM(OFFSET(Data!$A$1,MATCH(($BH143&amp;$BI143),Data!$B:$B,0)-1,MATCH(Weekly!BO$9,Data!$2:$2,0)-1,1,COUNTIF(Data!$2:$2,Weekly!BO$9))))/BO$142</f>
        <v>0.30339911961052968</v>
      </c>
      <c r="BP143" s="145">
        <f ca="1">(SUM(OFFSET(Data!$A$1,MATCH(($BH143&amp;$BI143),Data!$B:$B,0)-1,MATCH(Weekly!BP$9,Data!$2:$2,0)-1,1,COUNTIF(Data!$2:$2,Weekly!BP$9))))/BP$142</f>
        <v>0.29533942754383335</v>
      </c>
      <c r="BQ143" s="145">
        <f ca="1">(SUM(OFFSET(Data!$A$1,MATCH(($BH143&amp;$BI143),Data!$B:$B,0)-1,MATCH(Weekly!BQ$9,Data!$2:$2,0)-1,1,COUNTIF(Data!$2:$2,Weekly!BQ$9))))/BQ$142</f>
        <v>0.29207149744122229</v>
      </c>
      <c r="BR143" s="145">
        <f ca="1">(SUM(OFFSET(Data!$A$1,MATCH(($BH143&amp;$BI143),Data!$B:$B,0)-1,MATCH(Weekly!BR$9,Data!$2:$2,0)-1,1,COUNTIF(Data!$2:$2,Weekly!BR$9))))/BR$142</f>
        <v>0.30462597025958887</v>
      </c>
      <c r="BS143" s="145">
        <f ca="1">(SUM(OFFSET(Data!$A$1,MATCH(($BH143&amp;$BI143),Data!$B:$B,0)-1,MATCH(Weekly!BS$9,Data!$2:$2,0)-1,1,COUNTIF(Data!$2:$2,Weekly!BS$9))))/BS$142</f>
        <v>0.31154705526903781</v>
      </c>
      <c r="BT143" s="145">
        <f ca="1">(SUM(OFFSET(Data!$A$1,MATCH(($BH143&amp;$BI143),Data!$B:$B,0)-1,MATCH(Weekly!BT$9,Data!$2:$2,0)-1,1,COUNTIF(Data!$2:$2,Weekly!BT$9))))/BT$142</f>
        <v>0.29763004876384369</v>
      </c>
      <c r="BU143" s="145">
        <f ca="1">(SUM(OFFSET(Data!$A$1,MATCH(($BH143&amp;$BI143),Data!$B:$B,0)-1,MATCH(Weekly!BU$9,Data!$2:$2,0)-1,1,COUNTIF(Data!$2:$2,Weekly!BU$9))))/BU$142</f>
        <v>0.30053002937105433</v>
      </c>
      <c r="BV143" s="13"/>
      <c r="BW143" s="12">
        <f t="shared" ref="BW143:BW154" ca="1" si="1012">_xlfn.QUARTILE.INC($BJ143:$BT143,1)</f>
        <v>0.29490492276618396</v>
      </c>
      <c r="BX143" s="12">
        <f t="shared" ref="BX143:BX154" ca="1" si="1013">_xlfn.QUARTILE.INC($BJ143:$BT143,3)</f>
        <v>0.30262781865687605</v>
      </c>
      <c r="BY143" s="12">
        <f t="shared" ca="1" si="995"/>
        <v>7.722895890692083E-3</v>
      </c>
      <c r="BZ143" s="12">
        <f t="shared" ca="1" si="996"/>
        <v>0.30841999057489511</v>
      </c>
      <c r="CA143" s="12">
        <f t="shared" ref="CA143" ca="1" si="1014">BW143-(0.75*BY143)</f>
        <v>0.2891127508481649</v>
      </c>
      <c r="CB143" s="43"/>
      <c r="CC143" s="12">
        <f t="shared" ref="CC143:CC154" ca="1" si="1015">_xlfn.STDEV.P(BJ143:BU143)</f>
        <v>5.1894741992975389E-3</v>
      </c>
      <c r="CD143" s="12">
        <f t="shared" ref="CD143:CD154" ca="1" si="1016">SUMPRODUCT(BP143:BS143,BP$142:BS$142)/SUM(BP$142:BS$142)</f>
        <v>0.3010941490596703</v>
      </c>
      <c r="CE143" s="104"/>
      <c r="CF143" s="104"/>
      <c r="CG143" s="1"/>
      <c r="CH143" s="7" t="s">
        <v>121</v>
      </c>
      <c r="CI143" s="7" t="s">
        <v>4</v>
      </c>
      <c r="CJ143" s="145">
        <f ca="1">(SUM(OFFSET(Data!$A$1,MATCH(($CH143&amp;$CI143),Data!$B:$B,0)-1,MATCH(Weekly!CJ$9,Data!$2:$2,0)-1,1,COUNTIF(Data!$2:$2,Weekly!CJ$9))))/CJ$142</f>
        <v>0.26145079052230175</v>
      </c>
      <c r="CK143" s="145">
        <f ca="1">(SUM(OFFSET(Data!$A$1,MATCH(($CH143&amp;$CI143),Data!$B:$B,0)-1,MATCH(Weekly!CK$9,Data!$2:$2,0)-1,1,COUNTIF(Data!$2:$2,Weekly!CK$9))))/CK$142</f>
        <v>0.2561331509347925</v>
      </c>
      <c r="CL143" s="145">
        <f ca="1">(SUM(OFFSET(Data!$A$1,MATCH(($CH143&amp;$CI143),Data!$B:$B,0)-1,MATCH(Weekly!CL$9,Data!$2:$2,0)-1,1,COUNTIF(Data!$2:$2,Weekly!CL$9))))/CL$142</f>
        <v>0.26429479034307496</v>
      </c>
      <c r="CM143" s="145">
        <f ca="1">(SUM(OFFSET(Data!$A$1,MATCH(($CH143&amp;$CI143),Data!$B:$B,0)-1,MATCH(Weekly!CM$9,Data!$2:$2,0)-1,1,COUNTIF(Data!$2:$2,Weekly!CM$9))))/CM$142</f>
        <v>0.26450930626057528</v>
      </c>
      <c r="CN143" s="145">
        <f ca="1">(SUM(OFFSET(Data!$A$1,MATCH(($CH143&amp;$CI143),Data!$B:$B,0)-1,MATCH(Weekly!CN$9,Data!$2:$2,0)-1,1,COUNTIF(Data!$2:$2,Weekly!CN$9))))/CN$142</f>
        <v>0.26694113193261404</v>
      </c>
      <c r="CO143" s="145">
        <f ca="1">(SUM(OFFSET(Data!$A$1,MATCH(($CH143&amp;$CI143),Data!$B:$B,0)-1,MATCH(Weekly!CO$9,Data!$2:$2,0)-1,1,COUNTIF(Data!$2:$2,Weekly!CO$9))))/CO$142</f>
        <v>0.26330679965474252</v>
      </c>
      <c r="CP143" s="145">
        <f ca="1">(SUM(OFFSET(Data!$A$1,MATCH(($CH143&amp;$CI143),Data!$B:$B,0)-1,MATCH(Weekly!CP$9,Data!$2:$2,0)-1,1,COUNTIF(Data!$2:$2,Weekly!CP$9))))/CP$142</f>
        <v>0.26765092822686742</v>
      </c>
      <c r="CQ143" s="145">
        <f ca="1">(SUM(OFFSET(Data!$A$1,MATCH(($CH143&amp;$CI143),Data!$B:$B,0)-1,MATCH(Weekly!CQ$9,Data!$2:$2,0)-1,1,COUNTIF(Data!$2:$2,Weekly!CQ$9))))/CQ$142</f>
        <v>0.25371611774992714</v>
      </c>
      <c r="CR143" s="145">
        <f ca="1">(SUM(OFFSET(Data!$A$1,MATCH(($CH143&amp;$CI143),Data!$B:$B,0)-1,MATCH(Weekly!CR$9,Data!$2:$2,0)-1,1,COUNTIF(Data!$2:$2,Weekly!CR$9))))/CR$142</f>
        <v>0.27538287010777085</v>
      </c>
      <c r="CS143" s="145">
        <f ca="1">(SUM(OFFSET(Data!$A$1,MATCH(($CH143&amp;$CI143),Data!$B:$B,0)-1,MATCH(Weekly!CS$9,Data!$2:$2,0)-1,1,COUNTIF(Data!$2:$2,Weekly!CS$9))))/CS$142</f>
        <v>0.27434354485776807</v>
      </c>
      <c r="CT143" s="145">
        <f ca="1">(SUM(OFFSET(Data!$A$1,MATCH(($CH143&amp;$CI143),Data!$B:$B,0)-1,MATCH(Weekly!CT$9,Data!$2:$2,0)-1,1,COUNTIF(Data!$2:$2,Weekly!CT$9))))/CT$142</f>
        <v>0.27656367746797289</v>
      </c>
      <c r="CU143" s="145">
        <f ca="1">(SUM(OFFSET(Data!$A$1,MATCH(($CH143&amp;$CI143),Data!$B:$B,0)-1,MATCH(Weekly!CU$9,Data!$2:$2,0)-1,1,COUNTIF(Data!$2:$2,Weekly!CU$9))))/CU$142</f>
        <v>0.26189150050128107</v>
      </c>
      <c r="CW143" s="12">
        <f t="shared" ref="CW143:CW154" ca="1" si="1017">_xlfn.QUARTILE.INC($CJ143:$CT143,1)</f>
        <v>0.26237879508852213</v>
      </c>
      <c r="CX143" s="12">
        <f t="shared" ref="CX143:CX154" ca="1" si="1018">_xlfn.QUARTILE.INC($CJ143:$CT143,3)</f>
        <v>0.27099723654231778</v>
      </c>
      <c r="CY143" s="12">
        <f t="shared" ca="1" si="997"/>
        <v>8.6184414537956444E-3</v>
      </c>
      <c r="CZ143" s="12">
        <f t="shared" ca="1" si="998"/>
        <v>0.27746106763266454</v>
      </c>
      <c r="DA143" s="12">
        <f ca="1">CW143-(0.75*CY143)</f>
        <v>0.25591496399817537</v>
      </c>
      <c r="DB143" s="41"/>
      <c r="DC143" s="12">
        <f t="shared" ref="DC143:DC154" ca="1" si="1019">_xlfn.STDEV.P(CJ143:CU143)</f>
        <v>6.8814007795700979E-3</v>
      </c>
      <c r="DD143" s="12">
        <f t="shared" ref="DD143:DD154" ca="1" si="1020">SUMPRODUCT(CP143:CS143,CP$142:CS$142)/SUM(CP$142:CS$142)</f>
        <v>0.26793030961627534</v>
      </c>
    </row>
    <row r="144" spans="4:108" hidden="1" x14ac:dyDescent="0.35">
      <c r="D144" s="113" t="s">
        <v>750</v>
      </c>
      <c r="E144" s="53" t="str">
        <f ca="1">VLOOKUP($D144,'Metric Nature'!$C:$D,2,0)&amp;IF(($F144&lt;(BA144)),"Below",IF(($F144&gt;(AZ144)),"Above","Within"))</f>
        <v>PositiveWithin</v>
      </c>
      <c r="F144" s="55">
        <f t="shared" ca="1" si="983"/>
        <v>0</v>
      </c>
      <c r="G144" s="55">
        <f t="shared" ca="1" si="984"/>
        <v>0</v>
      </c>
      <c r="H144" s="55">
        <f t="shared" ref="H144:H154" ca="1" si="1021">IFERROR(((F144-G144)/G144),0)</f>
        <v>0</v>
      </c>
      <c r="I144" s="55">
        <f t="shared" ref="I144:I154" ca="1" si="1022">BD144</f>
        <v>0</v>
      </c>
      <c r="J144" s="55">
        <f t="shared" ref="J144:J154" ca="1" si="1023">IFERROR(((F144-I144)/I144),0)</f>
        <v>0</v>
      </c>
      <c r="K144" s="48">
        <f t="shared" ca="1" si="985"/>
        <v>0</v>
      </c>
      <c r="L144" s="56"/>
      <c r="M144" s="53" t="str">
        <f ca="1">VLOOKUP($D144,'Metric Nature'!$C:$D,2,0)&amp;IF(($N144&lt;(CA144)),"Below",IF(($N144&gt;(BZ144)),"Above","Within"))</f>
        <v>PositiveWithin</v>
      </c>
      <c r="N144" s="55">
        <f t="shared" ca="1" si="986"/>
        <v>0</v>
      </c>
      <c r="O144" s="55">
        <f t="shared" ca="1" si="987"/>
        <v>0</v>
      </c>
      <c r="P144" s="55">
        <f t="shared" ref="P144:P154" ca="1" si="1024">IFERROR(((N144-O144)/O144),0)</f>
        <v>0</v>
      </c>
      <c r="Q144" s="55">
        <f t="shared" ref="Q144:Q154" ca="1" si="1025">CD144</f>
        <v>0</v>
      </c>
      <c r="R144" s="48">
        <f t="shared" ref="R144:R154" ca="1" si="1026">IFERROR(((N144-Q144)/Q144),0)</f>
        <v>0</v>
      </c>
      <c r="S144" s="48">
        <f t="shared" ca="1" si="988"/>
        <v>0</v>
      </c>
      <c r="T144" s="56"/>
      <c r="U144" s="53" t="str">
        <f ca="1">VLOOKUP($D144,'Metric Nature'!$C:$D,2,0)&amp;IF(($V144&lt;(DA144)),"Below",IF(($V144&gt;(CZ144)),"Above","Within"))</f>
        <v>PositiveWithin</v>
      </c>
      <c r="V144" s="55">
        <f t="shared" ca="1" si="989"/>
        <v>0</v>
      </c>
      <c r="W144" s="55">
        <f t="shared" ca="1" si="990"/>
        <v>0</v>
      </c>
      <c r="X144" s="78">
        <f t="shared" ref="X144:X154" ca="1" si="1027">IFERROR(((V144-W144)/W144),0)</f>
        <v>0</v>
      </c>
      <c r="Y144" s="55">
        <f t="shared" ref="Y144:Y153" ca="1" si="1028">DD144</f>
        <v>0</v>
      </c>
      <c r="Z144" s="78">
        <f t="shared" ref="Z144:Z154" ca="1" si="1029">IFERROR(((V144-Y144)/Y144),0)</f>
        <v>0</v>
      </c>
      <c r="AA144" s="48">
        <f t="shared" ca="1" si="991"/>
        <v>0</v>
      </c>
      <c r="AB144" s="56"/>
      <c r="AC144" s="46" t="s">
        <v>545</v>
      </c>
      <c r="AI144" s="7" t="s">
        <v>122</v>
      </c>
      <c r="AJ144" s="145">
        <f ca="1">(SUM(OFFSET(Data!$A$1,MATCH(($AI144),Data!$C:$C,0)-1,MATCH(Weekly!AJ$9,Data!$2:$2,0)-1,2,COUNTIF(Data!$2:$2,Weekly!AJ$9))))/AJ$142</f>
        <v>0</v>
      </c>
      <c r="AK144" s="145">
        <f ca="1">(SUM(OFFSET(Data!$A$1,MATCH(($AI144),Data!$C:$C,0)-1,MATCH(Weekly!AK$9,Data!$2:$2,0)-1,2,COUNTIF(Data!$2:$2,Weekly!AK$9))))/AK$142</f>
        <v>0</v>
      </c>
      <c r="AL144" s="145">
        <f ca="1">(SUM(OFFSET(Data!$A$1,MATCH(($AI144),Data!$C:$C,0)-1,MATCH(Weekly!AL$9,Data!$2:$2,0)-1,2,COUNTIF(Data!$2:$2,Weekly!AL$9))))/AL$142</f>
        <v>0</v>
      </c>
      <c r="AM144" s="145">
        <f ca="1">(SUM(OFFSET(Data!$A$1,MATCH(($AI144),Data!$C:$C,0)-1,MATCH(Weekly!AM$9,Data!$2:$2,0)-1,2,COUNTIF(Data!$2:$2,Weekly!AM$9))))/AM$142</f>
        <v>0</v>
      </c>
      <c r="AN144" s="145">
        <f ca="1">(SUM(OFFSET(Data!$A$1,MATCH(($AI144),Data!$C:$C,0)-1,MATCH(Weekly!AN$9,Data!$2:$2,0)-1,2,COUNTIF(Data!$2:$2,Weekly!AN$9))))/AN$142</f>
        <v>0</v>
      </c>
      <c r="AO144" s="145">
        <f ca="1">(SUM(OFFSET(Data!$A$1,MATCH(($AI144),Data!$C:$C,0)-1,MATCH(Weekly!AO$9,Data!$2:$2,0)-1,2,COUNTIF(Data!$2:$2,Weekly!AO$9))))/AO$142</f>
        <v>0</v>
      </c>
      <c r="AP144" s="145">
        <f ca="1">(SUM(OFFSET(Data!$A$1,MATCH(($AI144),Data!$C:$C,0)-1,MATCH(Weekly!AP$9,Data!$2:$2,0)-1,2,COUNTIF(Data!$2:$2,Weekly!AP$9))))/AP$142</f>
        <v>0</v>
      </c>
      <c r="AQ144" s="145">
        <f ca="1">(SUM(OFFSET(Data!$A$1,MATCH(($AI144),Data!$C:$C,0)-1,MATCH(Weekly!AQ$9,Data!$2:$2,0)-1,2,COUNTIF(Data!$2:$2,Weekly!AQ$9))))/AQ$142</f>
        <v>0</v>
      </c>
      <c r="AR144" s="145">
        <f ca="1">(SUM(OFFSET(Data!$A$1,MATCH(($AI144),Data!$C:$C,0)-1,MATCH(Weekly!AR$9,Data!$2:$2,0)-1,2,COUNTIF(Data!$2:$2,Weekly!AR$9))))/AR$142</f>
        <v>0</v>
      </c>
      <c r="AS144" s="145">
        <f ca="1">(SUM(OFFSET(Data!$A$1,MATCH(($AI144),Data!$C:$C,0)-1,MATCH(Weekly!AS$9,Data!$2:$2,0)-1,2,COUNTIF(Data!$2:$2,Weekly!AS$9))))/AS$142</f>
        <v>0</v>
      </c>
      <c r="AT144" s="145">
        <f ca="1">(SUM(OFFSET(Data!$A$1,MATCH(($AI144),Data!$C:$C,0)-1,MATCH(Weekly!AT$9,Data!$2:$2,0)-1,2,COUNTIF(Data!$2:$2,Weekly!AT$9))))/AT$142</f>
        <v>0</v>
      </c>
      <c r="AU144" s="145">
        <f ca="1">(SUM(OFFSET(Data!$A$1,MATCH(($AI144),Data!$C:$C,0)-1,MATCH(Weekly!AU$9,Data!$2:$2,0)-1,2,COUNTIF(Data!$2:$2,Weekly!AU$9))))/AU$142</f>
        <v>0</v>
      </c>
      <c r="AV144" s="14"/>
      <c r="AW144" s="12">
        <f t="shared" ca="1" si="1008"/>
        <v>0</v>
      </c>
      <c r="AX144" s="12">
        <f t="shared" ca="1" si="1009"/>
        <v>0</v>
      </c>
      <c r="AY144" s="12">
        <f t="shared" ref="AY144:AY154" ca="1" si="1030">AX144-AW144</f>
        <v>0</v>
      </c>
      <c r="AZ144" s="12">
        <f t="shared" ref="AZ144:AZ154" ca="1" si="1031">AX144+(0.75*AY144)</f>
        <v>0</v>
      </c>
      <c r="BA144" s="12">
        <f t="shared" ref="BA144:BA154" ca="1" si="1032">AW144-(0.75*AY144)</f>
        <v>0</v>
      </c>
      <c r="BB144" s="14"/>
      <c r="BC144" s="12">
        <f t="shared" ca="1" si="1010"/>
        <v>0</v>
      </c>
      <c r="BD144" s="12">
        <f t="shared" ca="1" si="1011"/>
        <v>0</v>
      </c>
      <c r="BE144" s="104"/>
      <c r="BF144" s="104"/>
      <c r="BG144" s="1"/>
      <c r="BH144" s="7" t="s">
        <v>122</v>
      </c>
      <c r="BI144" s="7" t="s">
        <v>3</v>
      </c>
      <c r="BJ144" s="145">
        <f ca="1">(SUM(OFFSET(Data!$A$1,MATCH(($BH144&amp;$BI144),Data!$B:$B,0)-1,MATCH(Weekly!BJ$9,Data!$2:$2,0)-1,1,COUNTIF(Data!$2:$2,Weekly!BJ$9))))/BJ$142</f>
        <v>0</v>
      </c>
      <c r="BK144" s="145">
        <f ca="1">(SUM(OFFSET(Data!$A$1,MATCH(($BH144&amp;$BI144),Data!$B:$B,0)-1,MATCH(Weekly!BK$9,Data!$2:$2,0)-1,1,COUNTIF(Data!$2:$2,Weekly!BK$9))))/BK$142</f>
        <v>0</v>
      </c>
      <c r="BL144" s="145">
        <f ca="1">(SUM(OFFSET(Data!$A$1,MATCH(($BH144&amp;$BI144),Data!$B:$B,0)-1,MATCH(Weekly!BL$9,Data!$2:$2,0)-1,1,COUNTIF(Data!$2:$2,Weekly!BL$9))))/BL$142</f>
        <v>0</v>
      </c>
      <c r="BM144" s="145">
        <f ca="1">(SUM(OFFSET(Data!$A$1,MATCH(($BH144&amp;$BI144),Data!$B:$B,0)-1,MATCH(Weekly!BM$9,Data!$2:$2,0)-1,1,COUNTIF(Data!$2:$2,Weekly!BM$9))))/BM$142</f>
        <v>0</v>
      </c>
      <c r="BN144" s="145">
        <f ca="1">(SUM(OFFSET(Data!$A$1,MATCH(($BH144&amp;$BI144),Data!$B:$B,0)-1,MATCH(Weekly!BN$9,Data!$2:$2,0)-1,1,COUNTIF(Data!$2:$2,Weekly!BN$9))))/BN$142</f>
        <v>0</v>
      </c>
      <c r="BO144" s="145">
        <f ca="1">(SUM(OFFSET(Data!$A$1,MATCH(($BH144&amp;$BI144),Data!$B:$B,0)-1,MATCH(Weekly!BO$9,Data!$2:$2,0)-1,1,COUNTIF(Data!$2:$2,Weekly!BO$9))))/BO$142</f>
        <v>0</v>
      </c>
      <c r="BP144" s="145">
        <f ca="1">(SUM(OFFSET(Data!$A$1,MATCH(($BH144&amp;$BI144),Data!$B:$B,0)-1,MATCH(Weekly!BP$9,Data!$2:$2,0)-1,1,COUNTIF(Data!$2:$2,Weekly!BP$9))))/BP$142</f>
        <v>0</v>
      </c>
      <c r="BQ144" s="145">
        <f ca="1">(SUM(OFFSET(Data!$A$1,MATCH(($BH144&amp;$BI144),Data!$B:$B,0)-1,MATCH(Weekly!BQ$9,Data!$2:$2,0)-1,1,COUNTIF(Data!$2:$2,Weekly!BQ$9))))/BQ$142</f>
        <v>0</v>
      </c>
      <c r="BR144" s="145">
        <f ca="1">(SUM(OFFSET(Data!$A$1,MATCH(($BH144&amp;$BI144),Data!$B:$B,0)-1,MATCH(Weekly!BR$9,Data!$2:$2,0)-1,1,COUNTIF(Data!$2:$2,Weekly!BR$9))))/BR$142</f>
        <v>0</v>
      </c>
      <c r="BS144" s="145">
        <f ca="1">(SUM(OFFSET(Data!$A$1,MATCH(($BH144&amp;$BI144),Data!$B:$B,0)-1,MATCH(Weekly!BS$9,Data!$2:$2,0)-1,1,COUNTIF(Data!$2:$2,Weekly!BS$9))))/BS$142</f>
        <v>0</v>
      </c>
      <c r="BT144" s="145">
        <f ca="1">(SUM(OFFSET(Data!$A$1,MATCH(($BH144&amp;$BI144),Data!$B:$B,0)-1,MATCH(Weekly!BT$9,Data!$2:$2,0)-1,1,COUNTIF(Data!$2:$2,Weekly!BT$9))))/BT$142</f>
        <v>0</v>
      </c>
      <c r="BU144" s="145">
        <f ca="1">(SUM(OFFSET(Data!$A$1,MATCH(($BH144&amp;$BI144),Data!$B:$B,0)-1,MATCH(Weekly!BU$9,Data!$2:$2,0)-1,1,COUNTIF(Data!$2:$2,Weekly!BU$9))))/BU$142</f>
        <v>0</v>
      </c>
      <c r="BV144" s="13"/>
      <c r="BW144" s="12">
        <f t="shared" ca="1" si="1012"/>
        <v>0</v>
      </c>
      <c r="BX144" s="12">
        <f t="shared" ca="1" si="1013"/>
        <v>0</v>
      </c>
      <c r="BY144" s="12">
        <f t="shared" ref="BY144:BY154" ca="1" si="1033">BX144-BW144</f>
        <v>0</v>
      </c>
      <c r="BZ144" s="12">
        <f t="shared" ref="BZ144:BZ154" ca="1" si="1034">BX144+(0.75*BY144)</f>
        <v>0</v>
      </c>
      <c r="CA144" s="12">
        <f t="shared" ref="CA144:CA154" ca="1" si="1035">BW144-(0.75*BY144)</f>
        <v>0</v>
      </c>
      <c r="CB144" s="43"/>
      <c r="CC144" s="12">
        <f t="shared" ca="1" si="1015"/>
        <v>0</v>
      </c>
      <c r="CD144" s="12">
        <f t="shared" ca="1" si="1016"/>
        <v>0</v>
      </c>
      <c r="CE144" s="104"/>
      <c r="CF144" s="104"/>
      <c r="CG144" s="1"/>
      <c r="CH144" s="7" t="s">
        <v>122</v>
      </c>
      <c r="CI144" s="7" t="s">
        <v>4</v>
      </c>
      <c r="CJ144" s="145">
        <f ca="1">(SUM(OFFSET(Data!$A$1,MATCH(($CH144&amp;$CI144),Data!$B:$B,0)-1,MATCH(Weekly!CJ$9,Data!$2:$2,0)-1,1,COUNTIF(Data!$2:$2,Weekly!CJ$9))))/CJ$142</f>
        <v>0</v>
      </c>
      <c r="CK144" s="145">
        <f ca="1">(SUM(OFFSET(Data!$A$1,MATCH(($CH144&amp;$CI144),Data!$B:$B,0)-1,MATCH(Weekly!CK$9,Data!$2:$2,0)-1,1,COUNTIF(Data!$2:$2,Weekly!CK$9))))/CK$142</f>
        <v>0</v>
      </c>
      <c r="CL144" s="145">
        <f ca="1">(SUM(OFFSET(Data!$A$1,MATCH(($CH144&amp;$CI144),Data!$B:$B,0)-1,MATCH(Weekly!CL$9,Data!$2:$2,0)-1,1,COUNTIF(Data!$2:$2,Weekly!CL$9))))/CL$142</f>
        <v>0</v>
      </c>
      <c r="CM144" s="145">
        <f ca="1">(SUM(OFFSET(Data!$A$1,MATCH(($CH144&amp;$CI144),Data!$B:$B,0)-1,MATCH(Weekly!CM$9,Data!$2:$2,0)-1,1,COUNTIF(Data!$2:$2,Weekly!CM$9))))/CM$142</f>
        <v>0</v>
      </c>
      <c r="CN144" s="145">
        <f ca="1">(SUM(OFFSET(Data!$A$1,MATCH(($CH144&amp;$CI144),Data!$B:$B,0)-1,MATCH(Weekly!CN$9,Data!$2:$2,0)-1,1,COUNTIF(Data!$2:$2,Weekly!CN$9))))/CN$142</f>
        <v>0</v>
      </c>
      <c r="CO144" s="145">
        <f ca="1">(SUM(OFFSET(Data!$A$1,MATCH(($CH144&amp;$CI144),Data!$B:$B,0)-1,MATCH(Weekly!CO$9,Data!$2:$2,0)-1,1,COUNTIF(Data!$2:$2,Weekly!CO$9))))/CO$142</f>
        <v>0</v>
      </c>
      <c r="CP144" s="145">
        <f ca="1">(SUM(OFFSET(Data!$A$1,MATCH(($CH144&amp;$CI144),Data!$B:$B,0)-1,MATCH(Weekly!CP$9,Data!$2:$2,0)-1,1,COUNTIF(Data!$2:$2,Weekly!CP$9))))/CP$142</f>
        <v>0</v>
      </c>
      <c r="CQ144" s="145">
        <f ca="1">(SUM(OFFSET(Data!$A$1,MATCH(($CH144&amp;$CI144),Data!$B:$B,0)-1,MATCH(Weekly!CQ$9,Data!$2:$2,0)-1,1,COUNTIF(Data!$2:$2,Weekly!CQ$9))))/CQ$142</f>
        <v>0</v>
      </c>
      <c r="CR144" s="145">
        <f ca="1">(SUM(OFFSET(Data!$A$1,MATCH(($CH144&amp;$CI144),Data!$B:$B,0)-1,MATCH(Weekly!CR$9,Data!$2:$2,0)-1,1,COUNTIF(Data!$2:$2,Weekly!CR$9))))/CR$142</f>
        <v>0</v>
      </c>
      <c r="CS144" s="145">
        <f ca="1">(SUM(OFFSET(Data!$A$1,MATCH(($CH144&amp;$CI144),Data!$B:$B,0)-1,MATCH(Weekly!CS$9,Data!$2:$2,0)-1,1,COUNTIF(Data!$2:$2,Weekly!CS$9))))/CS$142</f>
        <v>0</v>
      </c>
      <c r="CT144" s="145">
        <f ca="1">(SUM(OFFSET(Data!$A$1,MATCH(($CH144&amp;$CI144),Data!$B:$B,0)-1,MATCH(Weekly!CT$9,Data!$2:$2,0)-1,1,COUNTIF(Data!$2:$2,Weekly!CT$9))))/CT$142</f>
        <v>0</v>
      </c>
      <c r="CU144" s="145">
        <f ca="1">(SUM(OFFSET(Data!$A$1,MATCH(($CH144&amp;$CI144),Data!$B:$B,0)-1,MATCH(Weekly!CU$9,Data!$2:$2,0)-1,1,COUNTIF(Data!$2:$2,Weekly!CU$9))))/CU$142</f>
        <v>0</v>
      </c>
      <c r="CW144" s="12">
        <f t="shared" ca="1" si="1017"/>
        <v>0</v>
      </c>
      <c r="CX144" s="12">
        <f t="shared" ca="1" si="1018"/>
        <v>0</v>
      </c>
      <c r="CY144" s="12">
        <f t="shared" ref="CY144:CY154" ca="1" si="1036">CX144-CW144</f>
        <v>0</v>
      </c>
      <c r="CZ144" s="12">
        <f t="shared" ref="CZ144:CZ154" ca="1" si="1037">CX144+(0.75*CY144)</f>
        <v>0</v>
      </c>
      <c r="DA144" s="12">
        <f t="shared" ref="DA144:DA154" ca="1" si="1038">CW144-(0.75*CY144)</f>
        <v>0</v>
      </c>
      <c r="DB144" s="43"/>
      <c r="DC144" s="12">
        <f t="shared" ca="1" si="1019"/>
        <v>0</v>
      </c>
      <c r="DD144" s="12">
        <f t="shared" ca="1" si="1020"/>
        <v>0</v>
      </c>
    </row>
    <row r="145" spans="4:109" x14ac:dyDescent="0.35">
      <c r="D145" s="113" t="s">
        <v>753</v>
      </c>
      <c r="E145" s="53" t="str">
        <f ca="1">VLOOKUP($D145,'Metric Nature'!$C:$D,2,0)&amp;IF(($F145&lt;(BA145)),"Below",IF(($F145&gt;(AZ145)),"Above","Within"))</f>
        <v>PositiveWithin</v>
      </c>
      <c r="F145" s="55">
        <f t="shared" ref="F145:F146" ca="1" si="1039">AT145</f>
        <v>0.18007884592283582</v>
      </c>
      <c r="G145" s="55">
        <f t="shared" ref="G145:G146" ca="1" si="1040">AS145</f>
        <v>0.16678303275078682</v>
      </c>
      <c r="H145" s="55">
        <f t="shared" ref="H145:H146" ca="1" si="1041">IFERROR(((F145-G145)/G145),0)</f>
        <v>7.9719219351983381E-2</v>
      </c>
      <c r="I145" s="55">
        <f t="shared" ref="I145:I146" ca="1" si="1042">BD145</f>
        <v>0.17549305403099633</v>
      </c>
      <c r="J145" s="55">
        <f t="shared" ref="J145:J146" ca="1" si="1043">IFERROR(((F145-I145)/I145),0)</f>
        <v>2.6130902542897995E-2</v>
      </c>
      <c r="K145" s="48">
        <f t="shared" ref="K145:K146" ca="1" si="1044">BC145</f>
        <v>4.3935247709826521E-3</v>
      </c>
      <c r="L145" s="56"/>
      <c r="M145" s="53" t="str">
        <f ca="1">VLOOKUP($D145,'Metric Nature'!$C:$D,2,0)&amp;IF(($N145&lt;(CA145)),"Below",IF(($N145&gt;(BZ145)),"Above","Within"))</f>
        <v>PositiveWithin</v>
      </c>
      <c r="N145" s="55">
        <f t="shared" ref="N145:N146" ca="1" si="1045">BT145</f>
        <v>0.19248212229346451</v>
      </c>
      <c r="O145" s="55">
        <f t="shared" ref="O145:O146" ca="1" si="1046">BS145</f>
        <v>0.17697896319613271</v>
      </c>
      <c r="P145" s="55">
        <f t="shared" ref="P145:P146" ca="1" si="1047">IFERROR(((N145-O145)/O145),0)</f>
        <v>8.7598880778563454E-2</v>
      </c>
      <c r="Q145" s="55">
        <f t="shared" ref="Q145:Q146" ca="1" si="1048">CD145</f>
        <v>0.18554097980032505</v>
      </c>
      <c r="R145" s="48">
        <f t="shared" ref="R145:R146" ca="1" si="1049">IFERROR(((N145-Q145)/Q145),0)</f>
        <v>3.7410293405852203E-2</v>
      </c>
      <c r="S145" s="48">
        <f t="shared" ref="S145:S146" ca="1" si="1050">CC145</f>
        <v>4.9436453659438334E-3</v>
      </c>
      <c r="T145" s="56"/>
      <c r="U145" s="53" t="str">
        <f ca="1">VLOOKUP($D145,'Metric Nature'!$C:$D,2,0)&amp;IF(($V145&lt;(DA145)),"Below",IF(($V145&gt;(CZ145)),"Above","Within"))</f>
        <v>PositiveWithin</v>
      </c>
      <c r="V145" s="55">
        <f t="shared" ref="V145:V146" ca="1" si="1051">CT145</f>
        <v>0.13898831951770912</v>
      </c>
      <c r="W145" s="55">
        <f t="shared" ref="W145:W146" ca="1" si="1052">CS145</f>
        <v>0.13370714806710429</v>
      </c>
      <c r="X145" s="78">
        <f t="shared" ref="X145:X146" ca="1" si="1053">IFERROR(((V145-W145)/W145),0)</f>
        <v>3.9498048735242965E-2</v>
      </c>
      <c r="Y145" s="55">
        <f t="shared" ref="Y145:Y146" ca="1" si="1054">DD145</f>
        <v>0.1425992565408962</v>
      </c>
      <c r="Z145" s="78">
        <f t="shared" ref="Z145:Z146" ca="1" si="1055">IFERROR(((V145-Y145)/Y145),0)</f>
        <v>-2.5322271032678822E-2</v>
      </c>
      <c r="AA145" s="48"/>
      <c r="AB145" s="56"/>
      <c r="AC145" s="46"/>
      <c r="AI145" s="7" t="s">
        <v>123</v>
      </c>
      <c r="AJ145" s="145">
        <f ca="1">(SUM(OFFSET(Data!$A$1,MATCH(($AI145),Data!$C:$C,0)-1,MATCH(Weekly!AJ$9,Data!$2:$2,0)-1,2,COUNTIF(Data!$2:$2,Weekly!AJ$9))))/AJ$142</f>
        <v>0.17247618017521951</v>
      </c>
      <c r="AK145" s="145">
        <f ca="1">(SUM(OFFSET(Data!$A$1,MATCH(($AI145),Data!$C:$C,0)-1,MATCH(Weekly!AK$9,Data!$2:$2,0)-1,2,COUNTIF(Data!$2:$2,Weekly!AK$9))))/AK$142</f>
        <v>0.1793215207147274</v>
      </c>
      <c r="AL145" s="145">
        <f ca="1">(SUM(OFFSET(Data!$A$1,MATCH(($AI145),Data!$C:$C,0)-1,MATCH(Weekly!AL$9,Data!$2:$2,0)-1,2,COUNTIF(Data!$2:$2,Weekly!AL$9))))/AL$142</f>
        <v>0.17422861971028067</v>
      </c>
      <c r="AM145" s="145">
        <f ca="1">(SUM(OFFSET(Data!$A$1,MATCH(($AI145),Data!$C:$C,0)-1,MATCH(Weekly!AM$9,Data!$2:$2,0)-1,2,COUNTIF(Data!$2:$2,Weekly!AM$9))))/AM$142</f>
        <v>0.17739373657659457</v>
      </c>
      <c r="AN145" s="145">
        <f ca="1">(SUM(OFFSET(Data!$A$1,MATCH(($AI145),Data!$C:$C,0)-1,MATCH(Weekly!AN$9,Data!$2:$2,0)-1,2,COUNTIF(Data!$2:$2,Weekly!AN$9))))/AN$142</f>
        <v>0.18152500195284166</v>
      </c>
      <c r="AO145" s="145">
        <f ca="1">(SUM(OFFSET(Data!$A$1,MATCH(($AI145),Data!$C:$C,0)-1,MATCH(Weekly!AO$9,Data!$2:$2,0)-1,2,COUNTIF(Data!$2:$2,Weekly!AO$9))))/AO$142</f>
        <v>0.1757768835233624</v>
      </c>
      <c r="AP145" s="145">
        <f ca="1">(SUM(OFFSET(Data!$A$1,MATCH(($AI145),Data!$C:$C,0)-1,MATCH(Weekly!AP$9,Data!$2:$2,0)-1,2,COUNTIF(Data!$2:$2,Weekly!AP$9))))/AP$142</f>
        <v>0.18093360686738566</v>
      </c>
      <c r="AQ145" s="145">
        <f ca="1">(SUM(OFFSET(Data!$A$1,MATCH(($AI145),Data!$C:$C,0)-1,MATCH(Weekly!AQ$9,Data!$2:$2,0)-1,2,COUNTIF(Data!$2:$2,Weekly!AQ$9))))/AQ$142</f>
        <v>0.18140702946557424</v>
      </c>
      <c r="AR145" s="145">
        <f ca="1">(SUM(OFFSET(Data!$A$1,MATCH(($AI145),Data!$C:$C,0)-1,MATCH(Weekly!AR$9,Data!$2:$2,0)-1,2,COUNTIF(Data!$2:$2,Weekly!AR$9))))/AR$142</f>
        <v>0.17347920173118539</v>
      </c>
      <c r="AS145" s="145">
        <f ca="1">(SUM(OFFSET(Data!$A$1,MATCH(($AI145),Data!$C:$C,0)-1,MATCH(Weekly!AS$9,Data!$2:$2,0)-1,2,COUNTIF(Data!$2:$2,Weekly!AS$9))))/AS$142</f>
        <v>0.16678303275078682</v>
      </c>
      <c r="AT145" s="145">
        <f ca="1">(SUM(OFFSET(Data!$A$1,MATCH(($AI145),Data!$C:$C,0)-1,MATCH(Weekly!AT$9,Data!$2:$2,0)-1,2,COUNTIF(Data!$2:$2,Weekly!AT$9))))/AT$142</f>
        <v>0.18007884592283582</v>
      </c>
      <c r="AU145" s="145">
        <f ca="1">(SUM(OFFSET(Data!$A$1,MATCH(($AI145),Data!$C:$C,0)-1,MATCH(Weekly!AU$9,Data!$2:$2,0)-1,2,COUNTIF(Data!$2:$2,Weekly!AU$9))))/AU$142</f>
        <v>0.17249598424788848</v>
      </c>
      <c r="AV145" s="14"/>
      <c r="AW145" s="12">
        <f t="shared" ca="1" si="1008"/>
        <v>0.17385391072073303</v>
      </c>
      <c r="AX145" s="12">
        <f t="shared" ca="1" si="1009"/>
        <v>0.18050622639511074</v>
      </c>
      <c r="AY145" s="12">
        <f t="shared" ref="AY145:AY146" ca="1" si="1056">AX145-AW145</f>
        <v>6.6523156743777123E-3</v>
      </c>
      <c r="AZ145" s="12">
        <f t="shared" ref="AZ145:AZ146" ca="1" si="1057">AX145+(0.75*AY145)</f>
        <v>0.18549546315089402</v>
      </c>
      <c r="BA145" s="12">
        <f t="shared" ref="BA145:BA146" ca="1" si="1058">AW145-(0.75*AY145)</f>
        <v>0.16886467396494975</v>
      </c>
      <c r="BB145" s="14"/>
      <c r="BC145" s="12">
        <f t="shared" ref="BC145:BC146" ca="1" si="1059">_xlfn.STDEV.P(AJ145:AU145)</f>
        <v>4.3935247709826521E-3</v>
      </c>
      <c r="BD145" s="12">
        <f t="shared" ref="BD145:BD146" ca="1" si="1060">SUMPRODUCT(AP145:AS145,AP$142:AS$142)/SUM(AP$142:AS$142)</f>
        <v>0.17549305403099633</v>
      </c>
      <c r="BE145" s="104"/>
      <c r="BF145" s="104"/>
      <c r="BG145" s="1"/>
      <c r="BH145" s="7" t="s">
        <v>123</v>
      </c>
      <c r="BI145" s="7" t="s">
        <v>3</v>
      </c>
      <c r="BJ145" s="145">
        <f ca="1">(SUM(OFFSET(Data!$A$1,MATCH(($BH145&amp;$BI145),Data!$B:$B,0)-1,MATCH(Weekly!BJ$9,Data!$2:$2,0)-1,1,COUNTIF(Data!$2:$2,Weekly!BJ$9))))/BJ$142</f>
        <v>0.18090400959648809</v>
      </c>
      <c r="BK145" s="145">
        <f ca="1">(SUM(OFFSET(Data!$A$1,MATCH(($BH145&amp;$BI145),Data!$B:$B,0)-1,MATCH(Weekly!BK$9,Data!$2:$2,0)-1,1,COUNTIF(Data!$2:$2,Weekly!BK$9))))/BK$142</f>
        <v>0.18937496521400346</v>
      </c>
      <c r="BL145" s="145">
        <f ca="1">(SUM(OFFSET(Data!$A$1,MATCH(($BH145&amp;$BI145),Data!$B:$B,0)-1,MATCH(Weekly!BL$9,Data!$2:$2,0)-1,1,COUNTIF(Data!$2:$2,Weekly!BL$9))))/BL$142</f>
        <v>0.18408699111523671</v>
      </c>
      <c r="BM145" s="145">
        <f ca="1">(SUM(OFFSET(Data!$A$1,MATCH(($BH145&amp;$BI145),Data!$B:$B,0)-1,MATCH(Weekly!BM$9,Data!$2:$2,0)-1,1,COUNTIF(Data!$2:$2,Weekly!BM$9))))/BM$142</f>
        <v>0.18646439547505395</v>
      </c>
      <c r="BN145" s="145">
        <f ca="1">(SUM(OFFSET(Data!$A$1,MATCH(($BH145&amp;$BI145),Data!$B:$B,0)-1,MATCH(Weekly!BN$9,Data!$2:$2,0)-1,1,COUNTIF(Data!$2:$2,Weekly!BN$9))))/BN$142</f>
        <v>0.1924621427841299</v>
      </c>
      <c r="BO145" s="145">
        <f ca="1">(SUM(OFFSET(Data!$A$1,MATCH(($BH145&amp;$BI145),Data!$B:$B,0)-1,MATCH(Weekly!BO$9,Data!$2:$2,0)-1,1,COUNTIF(Data!$2:$2,Weekly!BO$9))))/BO$142</f>
        <v>0.18514415648777074</v>
      </c>
      <c r="BP145" s="145">
        <f ca="1">(SUM(OFFSET(Data!$A$1,MATCH(($BH145&amp;$BI145),Data!$B:$B,0)-1,MATCH(Weekly!BP$9,Data!$2:$2,0)-1,1,COUNTIF(Data!$2:$2,Weekly!BP$9))))/BP$142</f>
        <v>0.19162295818971978</v>
      </c>
      <c r="BQ145" s="145">
        <f ca="1">(SUM(OFFSET(Data!$A$1,MATCH(($BH145&amp;$BI145),Data!$B:$B,0)-1,MATCH(Weekly!BQ$9,Data!$2:$2,0)-1,1,COUNTIF(Data!$2:$2,Weekly!BQ$9))))/BQ$142</f>
        <v>0.19144107394496773</v>
      </c>
      <c r="BR145" s="145">
        <f ca="1">(SUM(OFFSET(Data!$A$1,MATCH(($BH145&amp;$BI145),Data!$B:$B,0)-1,MATCH(Weekly!BR$9,Data!$2:$2,0)-1,1,COUNTIF(Data!$2:$2,Weekly!BR$9))))/BR$142</f>
        <v>0.18277842540729577</v>
      </c>
      <c r="BS145" s="145">
        <f ca="1">(SUM(OFFSET(Data!$A$1,MATCH(($BH145&amp;$BI145),Data!$B:$B,0)-1,MATCH(Weekly!BS$9,Data!$2:$2,0)-1,1,COUNTIF(Data!$2:$2,Weekly!BS$9))))/BS$142</f>
        <v>0.17697896319613271</v>
      </c>
      <c r="BT145" s="145">
        <f ca="1">(SUM(OFFSET(Data!$A$1,MATCH(($BH145&amp;$BI145),Data!$B:$B,0)-1,MATCH(Weekly!BT$9,Data!$2:$2,0)-1,1,COUNTIF(Data!$2:$2,Weekly!BT$9))))/BT$142</f>
        <v>0.19248212229346451</v>
      </c>
      <c r="BU145" s="145">
        <f ca="1">(SUM(OFFSET(Data!$A$1,MATCH(($BH145&amp;$BI145),Data!$B:$B,0)-1,MATCH(Weekly!BU$9,Data!$2:$2,0)-1,1,COUNTIF(Data!$2:$2,Weekly!BU$9))))/BU$142</f>
        <v>0.1820330171162351</v>
      </c>
      <c r="BV145" s="13"/>
      <c r="BW145" s="12">
        <f t="shared" ca="1" si="1012"/>
        <v>0.18343270826126623</v>
      </c>
      <c r="BX145" s="12">
        <f t="shared" ca="1" si="1013"/>
        <v>0.19153201606734377</v>
      </c>
      <c r="BY145" s="12">
        <f t="shared" ref="BY145:BY146" ca="1" si="1061">BX145-BW145</f>
        <v>8.0993078060775381E-3</v>
      </c>
      <c r="BZ145" s="12">
        <f t="shared" ref="BZ145:BZ146" ca="1" si="1062">BX145+(0.75*BY145)</f>
        <v>0.19760649692190191</v>
      </c>
      <c r="CA145" s="12">
        <f t="shared" ref="CA145:CA146" ca="1" si="1063">BW145-(0.75*BY145)</f>
        <v>0.17735822740670809</v>
      </c>
      <c r="CB145" s="43"/>
      <c r="CC145" s="12">
        <f t="shared" ref="CC145:CC146" ca="1" si="1064">_xlfn.STDEV.P(BJ145:BU145)</f>
        <v>4.9436453659438334E-3</v>
      </c>
      <c r="CD145" s="12">
        <f t="shared" ref="CD145:CD146" ca="1" si="1065">SUMPRODUCT(BP145:BS145,BP$142:BS$142)/SUM(BP$142:BS$142)</f>
        <v>0.18554097980032505</v>
      </c>
      <c r="CE145" s="104"/>
      <c r="CF145" s="104"/>
      <c r="CG145" s="1"/>
      <c r="CH145" s="7" t="s">
        <v>123</v>
      </c>
      <c r="CI145" s="7" t="s">
        <v>4</v>
      </c>
      <c r="CJ145" s="145">
        <f ca="1">(SUM(OFFSET(Data!$A$1,MATCH(($CH145&amp;$CI145),Data!$B:$B,0)-1,MATCH(Weekly!CJ$9,Data!$2:$2,0)-1,1,COUNTIF(Data!$2:$2,Weekly!CJ$9))))/CJ$142</f>
        <v>0.14417927074853251</v>
      </c>
      <c r="CK145" s="145">
        <f ca="1">(SUM(OFFSET(Data!$A$1,MATCH(($CH145&amp;$CI145),Data!$B:$B,0)-1,MATCH(Weekly!CK$9,Data!$2:$2,0)-1,1,COUNTIF(Data!$2:$2,Weekly!CK$9))))/CK$142</f>
        <v>0.146374829001368</v>
      </c>
      <c r="CL145" s="145">
        <f ca="1">(SUM(OFFSET(Data!$A$1,MATCH(($CH145&amp;$CI145),Data!$B:$B,0)-1,MATCH(Weekly!CL$9,Data!$2:$2,0)-1,1,COUNTIF(Data!$2:$2,Weekly!CL$9))))/CL$142</f>
        <v>0.1416553476755904</v>
      </c>
      <c r="CM145" s="145">
        <f ca="1">(SUM(OFFSET(Data!$A$1,MATCH(($CH145&amp;$CI145),Data!$B:$B,0)-1,MATCH(Weekly!CM$9,Data!$2:$2,0)-1,1,COUNTIF(Data!$2:$2,Weekly!CM$9))))/CM$142</f>
        <v>0.14805414551607446</v>
      </c>
      <c r="CN145" s="145">
        <f ca="1">(SUM(OFFSET(Data!$A$1,MATCH(($CH145&amp;$CI145),Data!$B:$B,0)-1,MATCH(Weekly!CN$9,Data!$2:$2,0)-1,1,COUNTIF(Data!$2:$2,Weekly!CN$9))))/CN$142</f>
        <v>0.14608177172061329</v>
      </c>
      <c r="CO145" s="145">
        <f ca="1">(SUM(OFFSET(Data!$A$1,MATCH(($CH145&amp;$CI145),Data!$B:$B,0)-1,MATCH(Weekly!CO$9,Data!$2:$2,0)-1,1,COUNTIF(Data!$2:$2,Weekly!CO$9))))/CO$142</f>
        <v>0.14496019948211375</v>
      </c>
      <c r="CP145" s="145">
        <f ca="1">(SUM(OFFSET(Data!$A$1,MATCH(($CH145&amp;$CI145),Data!$B:$B,0)-1,MATCH(Weekly!CP$9,Data!$2:$2,0)-1,1,COUNTIF(Data!$2:$2,Weekly!CP$9))))/CP$142</f>
        <v>0.146177459435755</v>
      </c>
      <c r="CQ145" s="145">
        <f ca="1">(SUM(OFFSET(Data!$A$1,MATCH(($CH145&amp;$CI145),Data!$B:$B,0)-1,MATCH(Weekly!CQ$9,Data!$2:$2,0)-1,1,COUNTIF(Data!$2:$2,Weekly!CQ$9))))/CQ$142</f>
        <v>0.14854755659185853</v>
      </c>
      <c r="CR145" s="145">
        <f ca="1">(SUM(OFFSET(Data!$A$1,MATCH(($CH145&amp;$CI145),Data!$B:$B,0)-1,MATCH(Weekly!CR$9,Data!$2:$2,0)-1,1,COUNTIF(Data!$2:$2,Weekly!CR$9))))/CR$142</f>
        <v>0.1425600302514653</v>
      </c>
      <c r="CS145" s="145">
        <f ca="1">(SUM(OFFSET(Data!$A$1,MATCH(($CH145&amp;$CI145),Data!$B:$B,0)-1,MATCH(Weekly!CS$9,Data!$2:$2,0)-1,1,COUNTIF(Data!$2:$2,Weekly!CS$9))))/CS$142</f>
        <v>0.13370714806710429</v>
      </c>
      <c r="CT145" s="145">
        <f ca="1">(SUM(OFFSET(Data!$A$1,MATCH(($CH145&amp;$CI145),Data!$B:$B,0)-1,MATCH(Weekly!CT$9,Data!$2:$2,0)-1,1,COUNTIF(Data!$2:$2,Weekly!CT$9))))/CT$142</f>
        <v>0.13898831951770912</v>
      </c>
      <c r="CU145" s="145">
        <f ca="1">(SUM(OFFSET(Data!$A$1,MATCH(($CH145&amp;$CI145),Data!$B:$B,0)-1,MATCH(Weekly!CU$9,Data!$2:$2,0)-1,1,COUNTIF(Data!$2:$2,Weekly!CU$9))))/CU$142</f>
        <v>0.14102706917678512</v>
      </c>
      <c r="CW145" s="12">
        <f t="shared" ca="1" si="1017"/>
        <v>0.14210768896352785</v>
      </c>
      <c r="CX145" s="12">
        <f t="shared" ca="1" si="1018"/>
        <v>0.1462761442185615</v>
      </c>
      <c r="CY145" s="12">
        <f t="shared" ref="CY145:CY146" ca="1" si="1066">CX145-CW145</f>
        <v>4.1684552550336484E-3</v>
      </c>
      <c r="CZ145" s="12">
        <f t="shared" ref="CZ145:CZ146" ca="1" si="1067">CX145+(0.75*CY145)</f>
        <v>0.14940248565983674</v>
      </c>
      <c r="DA145" s="12">
        <f t="shared" ref="DA145:DA146" ca="1" si="1068">CW145-(0.75*CY145)</f>
        <v>0.13898134752225261</v>
      </c>
      <c r="DB145" s="43"/>
      <c r="DC145" s="12">
        <f t="shared" ref="DC145:DC146" ca="1" si="1069">_xlfn.STDEV.P(CJ145:CU145)</f>
        <v>4.0574966257398513E-3</v>
      </c>
      <c r="DD145" s="12">
        <f t="shared" ref="DD145:DD146" ca="1" si="1070">SUMPRODUCT(CP145:CS145,CP$142:CS$142)/SUM(CP$142:CS$142)</f>
        <v>0.1425992565408962</v>
      </c>
    </row>
    <row r="146" spans="4:109" x14ac:dyDescent="0.35">
      <c r="D146" s="113" t="s">
        <v>756</v>
      </c>
      <c r="E146" s="53" t="str">
        <f ca="1">VLOOKUP($D146,'Metric Nature'!$C:$D,2,0)&amp;IF(($F146&lt;(BA146)),"Below",IF(($F146&gt;(AZ146)),"Above","Within"))</f>
        <v>PositiveWithin</v>
      </c>
      <c r="F146" s="55">
        <f t="shared" ca="1" si="1039"/>
        <v>0.15693833200467397</v>
      </c>
      <c r="G146" s="55">
        <f t="shared" ca="1" si="1040"/>
        <v>0.1525398240544808</v>
      </c>
      <c r="H146" s="55">
        <f t="shared" ca="1" si="1041"/>
        <v>2.883514503479569E-2</v>
      </c>
      <c r="I146" s="55">
        <f t="shared" ca="1" si="1042"/>
        <v>0.15884162523725229</v>
      </c>
      <c r="J146" s="55">
        <f t="shared" ca="1" si="1043"/>
        <v>-1.1982332903830984E-2</v>
      </c>
      <c r="K146" s="48">
        <f t="shared" ca="1" si="1044"/>
        <v>3.8477108114724494E-3</v>
      </c>
      <c r="L146" s="56"/>
      <c r="M146" s="53" t="str">
        <f ca="1">VLOOKUP($D146,'Metric Nature'!$C:$D,2,0)&amp;IF(($N146&lt;(CA146)),"Below",IF(($N146&gt;(BZ146)),"Above","Within"))</f>
        <v>PositiveWithin</v>
      </c>
      <c r="N146" s="55">
        <f t="shared" ca="1" si="1045"/>
        <v>0.16527104451300131</v>
      </c>
      <c r="O146" s="55">
        <f t="shared" ca="1" si="1046"/>
        <v>0.1605233203580613</v>
      </c>
      <c r="P146" s="55">
        <f t="shared" ca="1" si="1047"/>
        <v>2.957653843908661E-2</v>
      </c>
      <c r="Q146" s="55">
        <f t="shared" ca="1" si="1048"/>
        <v>0.1665711342001393</v>
      </c>
      <c r="R146" s="48">
        <f t="shared" ca="1" si="1049"/>
        <v>-7.8050119150650677E-3</v>
      </c>
      <c r="S146" s="48">
        <f t="shared" ca="1" si="1050"/>
        <v>4.1239687477471016E-3</v>
      </c>
      <c r="T146" s="56"/>
      <c r="U146" s="53" t="str">
        <f ca="1">VLOOKUP($D146,'Metric Nature'!$C:$D,2,0)&amp;IF(($V146&lt;(DA146)),"Below",IF(($V146&gt;(CZ146)),"Above","Within"))</f>
        <v>PositiveWithin</v>
      </c>
      <c r="V146" s="55">
        <f t="shared" ca="1" si="1051"/>
        <v>0.12933308214016578</v>
      </c>
      <c r="W146" s="55">
        <f t="shared" ca="1" si="1052"/>
        <v>0.12664113785557987</v>
      </c>
      <c r="X146" s="78">
        <f t="shared" ca="1" si="1053"/>
        <v>2.1256475819538E-2</v>
      </c>
      <c r="Y146" s="55">
        <f t="shared" ca="1" si="1054"/>
        <v>0.13353760644172871</v>
      </c>
      <c r="Z146" s="78">
        <f t="shared" ca="1" si="1055"/>
        <v>-3.1485694656341177E-2</v>
      </c>
      <c r="AA146" s="48"/>
      <c r="AB146" s="56"/>
      <c r="AC146" s="46"/>
      <c r="AI146" s="7" t="s">
        <v>124</v>
      </c>
      <c r="AJ146" s="145">
        <f ca="1">(SUM(OFFSET(Data!$A$1,MATCH(($AI146),Data!$C:$C,0)-1,MATCH(Weekly!AJ$9,Data!$2:$2,0)-1,2,COUNTIF(Data!$2:$2,Weekly!AJ$9))))/AJ$142</f>
        <v>0.15675362090834899</v>
      </c>
      <c r="AK146" s="145">
        <f ca="1">(SUM(OFFSET(Data!$A$1,MATCH(($AI146),Data!$C:$C,0)-1,MATCH(Weekly!AK$9,Data!$2:$2,0)-1,2,COUNTIF(Data!$2:$2,Weekly!AK$9))))/AK$142</f>
        <v>0.16563252947824048</v>
      </c>
      <c r="AL146" s="145">
        <f ca="1">(SUM(OFFSET(Data!$A$1,MATCH(($AI146),Data!$C:$C,0)-1,MATCH(Weekly!AL$9,Data!$2:$2,0)-1,2,COUNTIF(Data!$2:$2,Weekly!AL$9))))/AL$142</f>
        <v>0.15865340567833619</v>
      </c>
      <c r="AM146" s="145">
        <f ca="1">(SUM(OFFSET(Data!$A$1,MATCH(($AI146),Data!$C:$C,0)-1,MATCH(Weekly!AM$9,Data!$2:$2,0)-1,2,COUNTIF(Data!$2:$2,Weekly!AM$9))))/AM$142</f>
        <v>0.164707057589531</v>
      </c>
      <c r="AN146" s="145">
        <f ca="1">(SUM(OFFSET(Data!$A$1,MATCH(($AI146),Data!$C:$C,0)-1,MATCH(Weekly!AN$9,Data!$2:$2,0)-1,2,COUNTIF(Data!$2:$2,Weekly!AN$9))))/AN$142</f>
        <v>0.16335799493377076</v>
      </c>
      <c r="AO146" s="145">
        <f ca="1">(SUM(OFFSET(Data!$A$1,MATCH(($AI146),Data!$C:$C,0)-1,MATCH(Weekly!AO$9,Data!$2:$2,0)-1,2,COUNTIF(Data!$2:$2,Weekly!AO$9))))/AO$142</f>
        <v>0.1562374245472837</v>
      </c>
      <c r="AP146" s="145">
        <f ca="1">(SUM(OFFSET(Data!$A$1,MATCH(($AI146),Data!$C:$C,0)-1,MATCH(Weekly!AP$9,Data!$2:$2,0)-1,2,COUNTIF(Data!$2:$2,Weekly!AP$9))))/AP$142</f>
        <v>0.16205746507283417</v>
      </c>
      <c r="AQ146" s="145">
        <f ca="1">(SUM(OFFSET(Data!$A$1,MATCH(($AI146),Data!$C:$C,0)-1,MATCH(Weekly!AQ$9,Data!$2:$2,0)-1,2,COUNTIF(Data!$2:$2,Weekly!AQ$9))))/AQ$142</f>
        <v>0.16256633447347188</v>
      </c>
      <c r="AR146" s="145">
        <f ca="1">(SUM(OFFSET(Data!$A$1,MATCH(($AI146),Data!$C:$C,0)-1,MATCH(Weekly!AR$9,Data!$2:$2,0)-1,2,COUNTIF(Data!$2:$2,Weekly!AR$9))))/AR$142</f>
        <v>0.15860455966250628</v>
      </c>
      <c r="AS146" s="145">
        <f ca="1">(SUM(OFFSET(Data!$A$1,MATCH(($AI146),Data!$C:$C,0)-1,MATCH(Weekly!AS$9,Data!$2:$2,0)-1,2,COUNTIF(Data!$2:$2,Weekly!AS$9))))/AS$142</f>
        <v>0.1525398240544808</v>
      </c>
      <c r="AT146" s="145">
        <f ca="1">(SUM(OFFSET(Data!$A$1,MATCH(($AI146),Data!$C:$C,0)-1,MATCH(Weekly!AT$9,Data!$2:$2,0)-1,2,COUNTIF(Data!$2:$2,Weekly!AT$9))))/AT$142</f>
        <v>0.15693833200467397</v>
      </c>
      <c r="AU146" s="145">
        <f ca="1">(SUM(OFFSET(Data!$A$1,MATCH(($AI146),Data!$C:$C,0)-1,MATCH(Weekly!AU$9,Data!$2:$2,0)-1,2,COUNTIF(Data!$2:$2,Weekly!AU$9))))/AU$142</f>
        <v>0.15676978081765894</v>
      </c>
      <c r="AV146" s="14"/>
      <c r="AW146" s="12">
        <f t="shared" ca="1" si="1008"/>
        <v>0.15684597645651149</v>
      </c>
      <c r="AX146" s="12">
        <f t="shared" ca="1" si="1009"/>
        <v>0.16296216470362132</v>
      </c>
      <c r="AY146" s="12">
        <f t="shared" ca="1" si="1056"/>
        <v>6.1161882471098272E-3</v>
      </c>
      <c r="AZ146" s="12">
        <f t="shared" ca="1" si="1057"/>
        <v>0.1675493058889537</v>
      </c>
      <c r="BA146" s="12">
        <f t="shared" ca="1" si="1058"/>
        <v>0.15225883527117912</v>
      </c>
      <c r="BB146" s="14"/>
      <c r="BC146" s="12">
        <f t="shared" ca="1" si="1059"/>
        <v>3.8477108114724494E-3</v>
      </c>
      <c r="BD146" s="12">
        <f t="shared" ca="1" si="1060"/>
        <v>0.15884162523725229</v>
      </c>
      <c r="BE146" s="104"/>
      <c r="BF146" s="104"/>
      <c r="BG146" s="1"/>
      <c r="BH146" s="7" t="s">
        <v>124</v>
      </c>
      <c r="BI146" s="7" t="s">
        <v>3</v>
      </c>
      <c r="BJ146" s="145">
        <f ca="1">(SUM(OFFSET(Data!$A$1,MATCH(($BH146&amp;$BI146),Data!$B:$B,0)-1,MATCH(Weekly!BJ$9,Data!$2:$2,0)-1,1,COUNTIF(Data!$2:$2,Weekly!BJ$9))))/BJ$142</f>
        <v>0.16449299405324008</v>
      </c>
      <c r="BK146" s="145">
        <f ca="1">(SUM(OFFSET(Data!$A$1,MATCH(($BH146&amp;$BI146),Data!$B:$B,0)-1,MATCH(Weekly!BK$9,Data!$2:$2,0)-1,1,COUNTIF(Data!$2:$2,Weekly!BK$9))))/BK$142</f>
        <v>0.17582234095842378</v>
      </c>
      <c r="BL146" s="145">
        <f ca="1">(SUM(OFFSET(Data!$A$1,MATCH(($BH146&amp;$BI146),Data!$B:$B,0)-1,MATCH(Weekly!BL$9,Data!$2:$2,0)-1,1,COUNTIF(Data!$2:$2,Weekly!BL$9))))/BL$142</f>
        <v>0.1676435486009813</v>
      </c>
      <c r="BM146" s="145">
        <f ca="1">(SUM(OFFSET(Data!$A$1,MATCH(($BH146&amp;$BI146),Data!$B:$B,0)-1,MATCH(Weekly!BM$9,Data!$2:$2,0)-1,1,COUNTIF(Data!$2:$2,Weekly!BM$9))))/BM$142</f>
        <v>0.1728895573138037</v>
      </c>
      <c r="BN146" s="145">
        <f ca="1">(SUM(OFFSET(Data!$A$1,MATCH(($BH146&amp;$BI146),Data!$B:$B,0)-1,MATCH(Weekly!BN$9,Data!$2:$2,0)-1,1,COUNTIF(Data!$2:$2,Weekly!BN$9))))/BN$142</f>
        <v>0.17104014252128327</v>
      </c>
      <c r="BO146" s="145">
        <f ca="1">(SUM(OFFSET(Data!$A$1,MATCH(($BH146&amp;$BI146),Data!$B:$B,0)-1,MATCH(Weekly!BO$9,Data!$2:$2,0)-1,1,COUNTIF(Data!$2:$2,Weekly!BO$9))))/BO$142</f>
        <v>0.16475235402151414</v>
      </c>
      <c r="BP146" s="145">
        <f ca="1">(SUM(OFFSET(Data!$A$1,MATCH(($BH146&amp;$BI146),Data!$B:$B,0)-1,MATCH(Weekly!BP$9,Data!$2:$2,0)-1,1,COUNTIF(Data!$2:$2,Weekly!BP$9))))/BP$142</f>
        <v>0.16974374344372845</v>
      </c>
      <c r="BQ146" s="145">
        <f ca="1">(SUM(OFFSET(Data!$A$1,MATCH(($BH146&amp;$BI146),Data!$B:$B,0)-1,MATCH(Weekly!BQ$9,Data!$2:$2,0)-1,1,COUNTIF(Data!$2:$2,Weekly!BQ$9))))/BQ$142</f>
        <v>0.17079285025587776</v>
      </c>
      <c r="BR146" s="145">
        <f ca="1">(SUM(OFFSET(Data!$A$1,MATCH(($BH146&amp;$BI146),Data!$B:$B,0)-1,MATCH(Weekly!BR$9,Data!$2:$2,0)-1,1,COUNTIF(Data!$2:$2,Weekly!BR$9))))/BR$142</f>
        <v>0.1656336186062381</v>
      </c>
      <c r="BS146" s="145">
        <f ca="1">(SUM(OFFSET(Data!$A$1,MATCH(($BH146&amp;$BI146),Data!$B:$B,0)-1,MATCH(Weekly!BS$9,Data!$2:$2,0)-1,1,COUNTIF(Data!$2:$2,Weekly!BS$9))))/BS$142</f>
        <v>0.1605233203580613</v>
      </c>
      <c r="BT146" s="145">
        <f ca="1">(SUM(OFFSET(Data!$A$1,MATCH(($BH146&amp;$BI146),Data!$B:$B,0)-1,MATCH(Weekly!BT$9,Data!$2:$2,0)-1,1,COUNTIF(Data!$2:$2,Weekly!BT$9))))/BT$142</f>
        <v>0.16527104451300131</v>
      </c>
      <c r="BU146" s="145">
        <f ca="1">(SUM(OFFSET(Data!$A$1,MATCH(($BH146&amp;$BI146),Data!$B:$B,0)-1,MATCH(Weekly!BU$9,Data!$2:$2,0)-1,1,COUNTIF(Data!$2:$2,Weekly!BU$9))))/BU$142</f>
        <v>0.16528814017082474</v>
      </c>
      <c r="BV146" s="13"/>
      <c r="BW146" s="12">
        <f t="shared" ca="1" si="1012"/>
        <v>0.16501169926725773</v>
      </c>
      <c r="BX146" s="12">
        <f t="shared" ca="1" si="1013"/>
        <v>0.17091649638858053</v>
      </c>
      <c r="BY146" s="12">
        <f t="shared" ca="1" si="1061"/>
        <v>5.9047971213228023E-3</v>
      </c>
      <c r="BZ146" s="12">
        <f t="shared" ca="1" si="1062"/>
        <v>0.17534509422957262</v>
      </c>
      <c r="CA146" s="12">
        <f t="shared" ca="1" si="1063"/>
        <v>0.16058310142626564</v>
      </c>
      <c r="CB146" s="43"/>
      <c r="CC146" s="12">
        <f t="shared" ca="1" si="1064"/>
        <v>4.1239687477471016E-3</v>
      </c>
      <c r="CD146" s="12">
        <f t="shared" ca="1" si="1065"/>
        <v>0.1665711342001393</v>
      </c>
      <c r="CE146" s="104"/>
      <c r="CF146" s="104"/>
      <c r="CG146" s="1"/>
      <c r="CH146" s="7" t="s">
        <v>124</v>
      </c>
      <c r="CI146" s="7" t="s">
        <v>4</v>
      </c>
      <c r="CJ146" s="145">
        <f ca="1">(SUM(OFFSET(Data!$A$1,MATCH(($CH146&amp;$CI146),Data!$B:$B,0)-1,MATCH(Weekly!CJ$9,Data!$2:$2,0)-1,1,COUNTIF(Data!$2:$2,Weekly!CJ$9))))/CJ$142</f>
        <v>0.13076824199837184</v>
      </c>
      <c r="CK146" s="145">
        <f ca="1">(SUM(OFFSET(Data!$A$1,MATCH(($CH146&amp;$CI146),Data!$B:$B,0)-1,MATCH(Weekly!CK$9,Data!$2:$2,0)-1,1,COUNTIF(Data!$2:$2,Weekly!CK$9))))/CK$142</f>
        <v>0.13223894208846329</v>
      </c>
      <c r="CL146" s="145">
        <f ca="1">(SUM(OFFSET(Data!$A$1,MATCH(($CH146&amp;$CI146),Data!$B:$B,0)-1,MATCH(Weekly!CL$9,Data!$2:$2,0)-1,1,COUNTIF(Data!$2:$2,Weekly!CL$9))))/CL$142</f>
        <v>0.12894886737063488</v>
      </c>
      <c r="CM146" s="145">
        <f ca="1">(SUM(OFFSET(Data!$A$1,MATCH(($CH146&amp;$CI146),Data!$B:$B,0)-1,MATCH(Weekly!CM$9,Data!$2:$2,0)-1,1,COUNTIF(Data!$2:$2,Weekly!CM$9))))/CM$142</f>
        <v>0.13824027072758038</v>
      </c>
      <c r="CN146" s="145">
        <f ca="1">(SUM(OFFSET(Data!$A$1,MATCH(($CH146&amp;$CI146),Data!$B:$B,0)-1,MATCH(Weekly!CN$9,Data!$2:$2,0)-1,1,COUNTIF(Data!$2:$2,Weekly!CN$9))))/CN$142</f>
        <v>0.13846299451069469</v>
      </c>
      <c r="CO146" s="145">
        <f ca="1">(SUM(OFFSET(Data!$A$1,MATCH(($CH146&amp;$CI146),Data!$B:$B,0)-1,MATCH(Weekly!CO$9,Data!$2:$2,0)-1,1,COUNTIF(Data!$2:$2,Weekly!CO$9))))/CO$142</f>
        <v>0.12822480099741057</v>
      </c>
      <c r="CP146" s="145">
        <f ca="1">(SUM(OFFSET(Data!$A$1,MATCH(($CH146&amp;$CI146),Data!$B:$B,0)-1,MATCH(Weekly!CP$9,Data!$2:$2,0)-1,1,COUNTIF(Data!$2:$2,Weekly!CP$9))))/CP$142</f>
        <v>0.13706573113092627</v>
      </c>
      <c r="CQ146" s="145">
        <f ca="1">(SUM(OFFSET(Data!$A$1,MATCH(($CH146&amp;$CI146),Data!$B:$B,0)-1,MATCH(Weekly!CQ$9,Data!$2:$2,0)-1,1,COUNTIF(Data!$2:$2,Weekly!CQ$9))))/CQ$142</f>
        <v>0.13562615369668707</v>
      </c>
      <c r="CR146" s="145">
        <f ca="1">(SUM(OFFSET(Data!$A$1,MATCH(($CH146&amp;$CI146),Data!$B:$B,0)-1,MATCH(Weekly!CR$9,Data!$2:$2,0)-1,1,COUNTIF(Data!$2:$2,Weekly!CR$9))))/CR$142</f>
        <v>0.13523350349782567</v>
      </c>
      <c r="CS146" s="145">
        <f ca="1">(SUM(OFFSET(Data!$A$1,MATCH(($CH146&amp;$CI146),Data!$B:$B,0)-1,MATCH(Weekly!CS$9,Data!$2:$2,0)-1,1,COUNTIF(Data!$2:$2,Weekly!CS$9))))/CS$142</f>
        <v>0.12664113785557987</v>
      </c>
      <c r="CT146" s="145">
        <f ca="1">(SUM(OFFSET(Data!$A$1,MATCH(($CH146&amp;$CI146),Data!$B:$B,0)-1,MATCH(Weekly!CT$9,Data!$2:$2,0)-1,1,COUNTIF(Data!$2:$2,Weekly!CT$9))))/CT$142</f>
        <v>0.12933308214016578</v>
      </c>
      <c r="CU146" s="145">
        <f ca="1">(SUM(OFFSET(Data!$A$1,MATCH(($CH146&amp;$CI146),Data!$B:$B,0)-1,MATCH(Weekly!CU$9,Data!$2:$2,0)-1,1,COUNTIF(Data!$2:$2,Weekly!CU$9))))/CU$142</f>
        <v>0.1286621365712376</v>
      </c>
      <c r="CW146" s="12">
        <f t="shared" ca="1" si="1017"/>
        <v>0.12914097475540032</v>
      </c>
      <c r="CX146" s="12">
        <f t="shared" ca="1" si="1018"/>
        <v>0.13634594241380665</v>
      </c>
      <c r="CY146" s="12">
        <f t="shared" ca="1" si="1066"/>
        <v>7.204967658406336E-3</v>
      </c>
      <c r="CZ146" s="12">
        <f t="shared" ca="1" si="1067"/>
        <v>0.14174966815761142</v>
      </c>
      <c r="DA146" s="12">
        <f t="shared" ca="1" si="1068"/>
        <v>0.12373724901159557</v>
      </c>
      <c r="DB146" s="43"/>
      <c r="DC146" s="12">
        <f t="shared" ca="1" si="1069"/>
        <v>4.0785315794417947E-3</v>
      </c>
      <c r="DD146" s="12">
        <f t="shared" ca="1" si="1070"/>
        <v>0.13353760644172871</v>
      </c>
    </row>
    <row r="147" spans="4:109" x14ac:dyDescent="0.35">
      <c r="D147" s="113" t="s">
        <v>759</v>
      </c>
      <c r="E147" s="53" t="str">
        <f ca="1">VLOOKUP($D147,'Metric Nature'!$C:$D,2,0)&amp;IF(($F147&lt;(BA147)),"Below",IF(($F147&gt;(AZ147)),"Above","Within"))</f>
        <v>PositiveWithin</v>
      </c>
      <c r="F147" s="55">
        <f t="shared" ca="1" si="983"/>
        <v>2.5947079315503815E-2</v>
      </c>
      <c r="G147" s="55">
        <f t="shared" ca="1" si="984"/>
        <v>2.4845054083375406E-2</v>
      </c>
      <c r="H147" s="55">
        <f t="shared" ca="1" si="1021"/>
        <v>4.4355920032623675E-2</v>
      </c>
      <c r="I147" s="55">
        <f t="shared" ca="1" si="1022"/>
        <v>2.5513479264913895E-2</v>
      </c>
      <c r="J147" s="55">
        <f t="shared" ca="1" si="1023"/>
        <v>1.6994940050618915E-2</v>
      </c>
      <c r="K147" s="48">
        <f t="shared" ca="1" si="985"/>
        <v>1.7573212219706637E-3</v>
      </c>
      <c r="L147" s="56"/>
      <c r="M147" s="53" t="str">
        <f ca="1">VLOOKUP($D147,'Metric Nature'!$C:$D,2,0)&amp;IF(($N147&lt;(CA147)),"Below",IF(($N147&gt;(BZ147)),"Above","Within"))</f>
        <v>PositiveWithin</v>
      </c>
      <c r="N147" s="55">
        <f t="shared" ca="1" si="986"/>
        <v>2.5903126288403303E-2</v>
      </c>
      <c r="O147" s="55">
        <f t="shared" ca="1" si="987"/>
        <v>2.4451595677407567E-2</v>
      </c>
      <c r="P147" s="55">
        <f t="shared" ca="1" si="1024"/>
        <v>5.9363430924751485E-2</v>
      </c>
      <c r="Q147" s="55">
        <f t="shared" ca="1" si="1025"/>
        <v>2.519517645693058E-2</v>
      </c>
      <c r="R147" s="48">
        <f t="shared" ca="1" si="1026"/>
        <v>2.8098625650942153E-2</v>
      </c>
      <c r="S147" s="48">
        <f t="shared" ca="1" si="988"/>
        <v>1.7066948760145425E-3</v>
      </c>
      <c r="T147" s="56"/>
      <c r="U147" s="53" t="str">
        <f ca="1">VLOOKUP($D147,'Metric Nature'!$C:$D,2,0)&amp;IF(($V147&lt;(DA147)),"Below",IF(($V147&gt;(CZ147)),"Above","Within"))</f>
        <v>PositiveWithin</v>
      </c>
      <c r="V147" s="55">
        <f t="shared" ca="1" si="989"/>
        <v>2.6092690278824417E-2</v>
      </c>
      <c r="W147" s="55">
        <f t="shared" ca="1" si="990"/>
        <v>2.6121444201312911E-2</v>
      </c>
      <c r="X147" s="78">
        <f t="shared" ca="1" si="1027"/>
        <v>-1.1007784357899134E-3</v>
      </c>
      <c r="Y147" s="55">
        <f t="shared" ca="1" si="1028"/>
        <v>2.6555504091400339E-2</v>
      </c>
      <c r="Z147" s="78">
        <f t="shared" ca="1" si="1029"/>
        <v>-1.7428168977059597E-2</v>
      </c>
      <c r="AA147" s="48">
        <f t="shared" ca="1" si="991"/>
        <v>2.7041341180336011E-3</v>
      </c>
      <c r="AB147" s="56"/>
      <c r="AC147" s="46" t="s">
        <v>553</v>
      </c>
      <c r="AI147" s="7" t="s">
        <v>125</v>
      </c>
      <c r="AJ147" s="145">
        <f ca="1">(SUM(OFFSET(Data!$A$1,MATCH(($AI147),Data!$C:$C,0)-1,MATCH(Weekly!AJ$9,Data!$2:$2,0)-1,2,COUNTIF(Data!$2:$2,Weekly!AJ$9))))/AJ$142</f>
        <v>2.6617240735096016E-2</v>
      </c>
      <c r="AK147" s="145">
        <f ca="1">(SUM(OFFSET(Data!$A$1,MATCH(($AI147),Data!$C:$C,0)-1,MATCH(Weekly!AK$9,Data!$2:$2,0)-1,2,COUNTIF(Data!$2:$2,Weekly!AK$9))))/AK$142</f>
        <v>2.9446256849826224E-2</v>
      </c>
      <c r="AL147" s="145">
        <f ca="1">(SUM(OFFSET(Data!$A$1,MATCH(($AI147),Data!$C:$C,0)-1,MATCH(Weekly!AL$9,Data!$2:$2,0)-1,2,COUNTIF(Data!$2:$2,Weekly!AL$9))))/AL$142</f>
        <v>2.5144299777060661E-2</v>
      </c>
      <c r="AM147" s="145">
        <f ca="1">(SUM(OFFSET(Data!$A$1,MATCH(($AI147),Data!$C:$C,0)-1,MATCH(Weekly!AM$9,Data!$2:$2,0)-1,2,COUNTIF(Data!$2:$2,Weekly!AM$9))))/AM$142</f>
        <v>2.6582088806752908E-2</v>
      </c>
      <c r="AN147" s="145">
        <f ca="1">(SUM(OFFSET(Data!$A$1,MATCH(($AI147),Data!$C:$C,0)-1,MATCH(Weekly!AN$9,Data!$2:$2,0)-1,2,COUNTIF(Data!$2:$2,Weekly!AN$9))))/AN$142</f>
        <v>2.5732873578610246E-2</v>
      </c>
      <c r="AO147" s="145">
        <f ca="1">(SUM(OFFSET(Data!$A$1,MATCH(($AI147),Data!$C:$C,0)-1,MATCH(Weekly!AO$9,Data!$2:$2,0)-1,2,COUNTIF(Data!$2:$2,Weekly!AO$9))))/AO$142</f>
        <v>2.4591996422982338E-2</v>
      </c>
      <c r="AP147" s="145">
        <f ca="1">(SUM(OFFSET(Data!$A$1,MATCH(($AI147),Data!$C:$C,0)-1,MATCH(Weekly!AP$9,Data!$2:$2,0)-1,2,COUNTIF(Data!$2:$2,Weekly!AP$9))))/AP$142</f>
        <v>2.4755595796133085E-2</v>
      </c>
      <c r="AQ147" s="145">
        <f ca="1">(SUM(OFFSET(Data!$A$1,MATCH(($AI147),Data!$C:$C,0)-1,MATCH(Weekly!AQ$9,Data!$2:$2,0)-1,2,COUNTIF(Data!$2:$2,Weekly!AQ$9))))/AQ$142</f>
        <v>2.606788559220918E-2</v>
      </c>
      <c r="AR147" s="145">
        <f ca="1">(SUM(OFFSET(Data!$A$1,MATCH(($AI147),Data!$C:$C,0)-1,MATCH(Weekly!AR$9,Data!$2:$2,0)-1,2,COUNTIF(Data!$2:$2,Weekly!AR$9))))/AR$142</f>
        <v>2.6383090340772478E-2</v>
      </c>
      <c r="AS147" s="145">
        <f ca="1">(SUM(OFFSET(Data!$A$1,MATCH(($AI147),Data!$C:$C,0)-1,MATCH(Weekly!AS$9,Data!$2:$2,0)-1,2,COUNTIF(Data!$2:$2,Weekly!AS$9))))/AS$142</f>
        <v>2.4845054083375406E-2</v>
      </c>
      <c r="AT147" s="145">
        <f ca="1">(SUM(OFFSET(Data!$A$1,MATCH(($AI147),Data!$C:$C,0)-1,MATCH(Weekly!AT$9,Data!$2:$2,0)-1,2,COUNTIF(Data!$2:$2,Weekly!AT$9))))/AT$142</f>
        <v>2.5947079315503815E-2</v>
      </c>
      <c r="AU147" s="145">
        <f ca="1">(SUM(OFFSET(Data!$A$1,MATCH(($AI147),Data!$C:$C,0)-1,MATCH(Weekly!AU$9,Data!$2:$2,0)-1,2,COUNTIF(Data!$2:$2,Weekly!AU$9))))/AU$142</f>
        <v>3.0519716047463598E-2</v>
      </c>
      <c r="AV147" s="14"/>
      <c r="AW147" s="12">
        <f t="shared" ca="1" si="1008"/>
        <v>2.4994676930218035E-2</v>
      </c>
      <c r="AX147" s="12">
        <f t="shared" ca="1" si="1009"/>
        <v>2.6482589573762691E-2</v>
      </c>
      <c r="AY147" s="12">
        <f t="shared" ca="1" si="1030"/>
        <v>1.487912643544656E-3</v>
      </c>
      <c r="AZ147" s="12">
        <f t="shared" ca="1" si="1031"/>
        <v>2.7598524056421183E-2</v>
      </c>
      <c r="BA147" s="12">
        <f t="shared" ca="1" si="1032"/>
        <v>2.3878742447559543E-2</v>
      </c>
      <c r="BB147" s="14"/>
      <c r="BC147" s="12">
        <f t="shared" ca="1" si="1010"/>
        <v>1.7573212219706637E-3</v>
      </c>
      <c r="BD147" s="12">
        <f t="shared" ca="1" si="1011"/>
        <v>2.5513479264913895E-2</v>
      </c>
      <c r="BE147" s="104"/>
      <c r="BF147" s="104"/>
      <c r="BG147" s="1"/>
      <c r="BH147" s="7" t="s">
        <v>125</v>
      </c>
      <c r="BI147" s="7" t="s">
        <v>3</v>
      </c>
      <c r="BJ147" s="145">
        <f ca="1">(SUM(OFFSET(Data!$A$1,MATCH(($BH147&amp;$BI147),Data!$B:$B,0)-1,MATCH(Weekly!BJ$9,Data!$2:$2,0)-1,1,COUNTIF(Data!$2:$2,Weekly!BJ$9))))/BJ$142</f>
        <v>2.6620045430182995E-2</v>
      </c>
      <c r="BK147" s="145">
        <f ca="1">(SUM(OFFSET(Data!$A$1,MATCH(($BH147&amp;$BI147),Data!$B:$B,0)-1,MATCH(Weekly!BK$9,Data!$2:$2,0)-1,1,COUNTIF(Data!$2:$2,Weekly!BK$9))))/BK$142</f>
        <v>2.771748205042578E-2</v>
      </c>
      <c r="BL147" s="145">
        <f ca="1">(SUM(OFFSET(Data!$A$1,MATCH(($BH147&amp;$BI147),Data!$B:$B,0)-1,MATCH(Weekly!BL$9,Data!$2:$2,0)-1,1,COUNTIF(Data!$2:$2,Weekly!BL$9))))/BL$142</f>
        <v>2.4413207797374353E-2</v>
      </c>
      <c r="BM147" s="145">
        <f ca="1">(SUM(OFFSET(Data!$A$1,MATCH(($BH147&amp;$BI147),Data!$B:$B,0)-1,MATCH(Weekly!BM$9,Data!$2:$2,0)-1,1,COUNTIF(Data!$2:$2,Weekly!BM$9))))/BM$142</f>
        <v>2.6508860262865364E-2</v>
      </c>
      <c r="BN147" s="145">
        <f ca="1">(SUM(OFFSET(Data!$A$1,MATCH(($BH147&amp;$BI147),Data!$B:$B,0)-1,MATCH(Weekly!BN$9,Data!$2:$2,0)-1,1,COUNTIF(Data!$2:$2,Weekly!BN$9))))/BN$142</f>
        <v>2.5846585184211679E-2</v>
      </c>
      <c r="BO147" s="145">
        <f ca="1">(SUM(OFFSET(Data!$A$1,MATCH(($BH147&amp;$BI147),Data!$B:$B,0)-1,MATCH(Weekly!BO$9,Data!$2:$2,0)-1,1,COUNTIF(Data!$2:$2,Weekly!BO$9))))/BO$142</f>
        <v>2.4341894294959626E-2</v>
      </c>
      <c r="BP147" s="145">
        <f ca="1">(SUM(OFFSET(Data!$A$1,MATCH(($BH147&amp;$BI147),Data!$B:$B,0)-1,MATCH(Weekly!BP$9,Data!$2:$2,0)-1,1,COUNTIF(Data!$2:$2,Weekly!BP$9))))/BP$142</f>
        <v>2.4876367450921623E-2</v>
      </c>
      <c r="BQ147" s="145">
        <f ca="1">(SUM(OFFSET(Data!$A$1,MATCH(($BH147&amp;$BI147),Data!$B:$B,0)-1,MATCH(Weekly!BQ$9,Data!$2:$2,0)-1,1,COUNTIF(Data!$2:$2,Weekly!BQ$9))))/BQ$142</f>
        <v>2.5617444188978714E-2</v>
      </c>
      <c r="BR147" s="145">
        <f ca="1">(SUM(OFFSET(Data!$A$1,MATCH(($BH147&amp;$BI147),Data!$B:$B,0)-1,MATCH(Weekly!BR$9,Data!$2:$2,0)-1,1,COUNTIF(Data!$2:$2,Weekly!BR$9))))/BR$142</f>
        <v>2.5845156520997413E-2</v>
      </c>
      <c r="BS147" s="145">
        <f ca="1">(SUM(OFFSET(Data!$A$1,MATCH(($BH147&amp;$BI147),Data!$B:$B,0)-1,MATCH(Weekly!BS$9,Data!$2:$2,0)-1,1,COUNTIF(Data!$2:$2,Weekly!BS$9))))/BS$142</f>
        <v>2.4451595677407567E-2</v>
      </c>
      <c r="BT147" s="145">
        <f ca="1">(SUM(OFFSET(Data!$A$1,MATCH(($BH147&amp;$BI147),Data!$B:$B,0)-1,MATCH(Weekly!BT$9,Data!$2:$2,0)-1,1,COUNTIF(Data!$2:$2,Weekly!BT$9))))/BT$142</f>
        <v>2.5903126288403303E-2</v>
      </c>
      <c r="BU147" s="145">
        <f ca="1">(SUM(OFFSET(Data!$A$1,MATCH(($BH147&amp;$BI147),Data!$B:$B,0)-1,MATCH(Weekly!BU$9,Data!$2:$2,0)-1,1,COUNTIF(Data!$2:$2,Weekly!BU$9))))/BU$142</f>
        <v>3.0721447621619796E-2</v>
      </c>
      <c r="BV147" s="13"/>
      <c r="BW147" s="12">
        <f t="shared" ca="1" si="1012"/>
        <v>2.4663981564164595E-2</v>
      </c>
      <c r="BX147" s="12">
        <f t="shared" ca="1" si="1013"/>
        <v>2.6205993275634332E-2</v>
      </c>
      <c r="BY147" s="12">
        <f t="shared" ca="1" si="1033"/>
        <v>1.5420117114697367E-3</v>
      </c>
      <c r="BZ147" s="12">
        <f t="shared" ca="1" si="1034"/>
        <v>2.7362502059236633E-2</v>
      </c>
      <c r="CA147" s="12">
        <f t="shared" ca="1" si="1035"/>
        <v>2.3507472780562293E-2</v>
      </c>
      <c r="CB147" s="43"/>
      <c r="CC147" s="12">
        <f t="shared" ca="1" si="1015"/>
        <v>1.7066948760145425E-3</v>
      </c>
      <c r="CD147" s="12">
        <f t="shared" ca="1" si="1016"/>
        <v>2.519517645693058E-2</v>
      </c>
      <c r="CE147" s="104"/>
      <c r="CF147" s="104"/>
      <c r="CG147" s="1"/>
      <c r="CH147" s="7" t="s">
        <v>125</v>
      </c>
      <c r="CI147" s="7" t="s">
        <v>4</v>
      </c>
      <c r="CJ147" s="145">
        <f ca="1">(SUM(OFFSET(Data!$A$1,MATCH(($CH147&amp;$CI147),Data!$B:$B,0)-1,MATCH(Weekly!CJ$9,Data!$2:$2,0)-1,1,COUNTIF(Data!$2:$2,Weekly!CJ$9))))/CJ$142</f>
        <v>2.6607823814216548E-2</v>
      </c>
      <c r="CK147" s="145">
        <f ca="1">(SUM(OFFSET(Data!$A$1,MATCH(($CH147&amp;$CI147),Data!$B:$B,0)-1,MATCH(Weekly!CK$9,Data!$2:$2,0)-1,1,COUNTIF(Data!$2:$2,Weekly!CK$9))))/CK$142</f>
        <v>3.511171910624715E-2</v>
      </c>
      <c r="CL147" s="145">
        <f ca="1">(SUM(OFFSET(Data!$A$1,MATCH(($CH147&amp;$CI147),Data!$B:$B,0)-1,MATCH(Weekly!CL$9,Data!$2:$2,0)-1,1,COUNTIF(Data!$2:$2,Weekly!CL$9))))/CL$142</f>
        <v>2.7559917626955265E-2</v>
      </c>
      <c r="CM147" s="145">
        <f ca="1">(SUM(OFFSET(Data!$A$1,MATCH(($CH147&amp;$CI147),Data!$B:$B,0)-1,MATCH(Weekly!CM$9,Data!$2:$2,0)-1,1,COUNTIF(Data!$2:$2,Weekly!CM$9))))/CM$142</f>
        <v>2.6818950930626057E-2</v>
      </c>
      <c r="CN147" s="145">
        <f ca="1">(SUM(OFFSET(Data!$A$1,MATCH(($CH147&amp;$CI147),Data!$B:$B,0)-1,MATCH(Weekly!CN$9,Data!$2:$2,0)-1,1,COUNTIF(Data!$2:$2,Weekly!CN$9))))/CN$142</f>
        <v>2.5364376301343933E-2</v>
      </c>
      <c r="CO147" s="145">
        <f ca="1">(SUM(OFFSET(Data!$A$1,MATCH(($CH147&amp;$CI147),Data!$B:$B,0)-1,MATCH(Weekly!CO$9,Data!$2:$2,0)-1,1,COUNTIF(Data!$2:$2,Weekly!CO$9))))/CO$142</f>
        <v>2.5414788529778461E-2</v>
      </c>
      <c r="CP147" s="145">
        <f ca="1">(SUM(OFFSET(Data!$A$1,MATCH(($CH147&amp;$CI147),Data!$B:$B,0)-1,MATCH(Weekly!CP$9,Data!$2:$2,0)-1,1,COUNTIF(Data!$2:$2,Weekly!CP$9))))/CP$142</f>
        <v>2.4362909905959167E-2</v>
      </c>
      <c r="CQ147" s="145">
        <f ca="1">(SUM(OFFSET(Data!$A$1,MATCH(($CH147&amp;$CI147),Data!$B:$B,0)-1,MATCH(Weekly!CQ$9,Data!$2:$2,0)-1,1,COUNTIF(Data!$2:$2,Weekly!CQ$9))))/CQ$142</f>
        <v>2.7542990381812883E-2</v>
      </c>
      <c r="CR147" s="145">
        <f ca="1">(SUM(OFFSET(Data!$A$1,MATCH(($CH147&amp;$CI147),Data!$B:$B,0)-1,MATCH(Weekly!CR$9,Data!$2:$2,0)-1,1,COUNTIF(Data!$2:$2,Weekly!CR$9))))/CR$142</f>
        <v>2.8171677065607865E-2</v>
      </c>
      <c r="CS147" s="145">
        <f ca="1">(SUM(OFFSET(Data!$A$1,MATCH(($CH147&amp;$CI147),Data!$B:$B,0)-1,MATCH(Weekly!CS$9,Data!$2:$2,0)-1,1,COUNTIF(Data!$2:$2,Weekly!CS$9))))/CS$142</f>
        <v>2.6121444201312911E-2</v>
      </c>
      <c r="CT147" s="145">
        <f ca="1">(SUM(OFFSET(Data!$A$1,MATCH(($CH147&amp;$CI147),Data!$B:$B,0)-1,MATCH(Weekly!CT$9,Data!$2:$2,0)-1,1,COUNTIF(Data!$2:$2,Weekly!CT$9))))/CT$142</f>
        <v>2.6092690278824417E-2</v>
      </c>
      <c r="CU147" s="145">
        <f ca="1">(SUM(OFFSET(Data!$A$1,MATCH(($CH147&amp;$CI147),Data!$B:$B,0)-1,MATCH(Weekly!CU$9,Data!$2:$2,0)-1,1,COUNTIF(Data!$2:$2,Weekly!CU$9))))/CU$142</f>
        <v>2.9854071516096693E-2</v>
      </c>
      <c r="CW147" s="12">
        <f t="shared" ca="1" si="1017"/>
        <v>2.5753739404301437E-2</v>
      </c>
      <c r="CX147" s="12">
        <f t="shared" ca="1" si="1018"/>
        <v>2.7551454004384072E-2</v>
      </c>
      <c r="CY147" s="12">
        <f t="shared" ca="1" si="1036"/>
        <v>1.7977146000826352E-3</v>
      </c>
      <c r="CZ147" s="12">
        <f t="shared" ca="1" si="1037"/>
        <v>2.8899739954446051E-2</v>
      </c>
      <c r="DA147" s="12">
        <f t="shared" ca="1" si="1038"/>
        <v>2.4405453454239459E-2</v>
      </c>
      <c r="DB147" s="43"/>
      <c r="DC147" s="12">
        <f t="shared" ca="1" si="1019"/>
        <v>2.7041341180336011E-3</v>
      </c>
      <c r="DD147" s="12">
        <f t="shared" ca="1" si="1020"/>
        <v>2.6555504091400339E-2</v>
      </c>
    </row>
    <row r="148" spans="4:109" x14ac:dyDescent="0.35">
      <c r="D148" s="113" t="s">
        <v>762</v>
      </c>
      <c r="E148" s="53" t="str">
        <f ca="1">VLOOKUP($D148,'Metric Nature'!$C:$D,2,0)&amp;IF(($F148&lt;(BA148)),"Below",IF(($F148&gt;(AZ148)),"Above","Within"))</f>
        <v>PositiveWithin</v>
      </c>
      <c r="F148" s="55">
        <f t="shared" ca="1" si="983"/>
        <v>3.4617946729859892E-3</v>
      </c>
      <c r="G148" s="55">
        <f t="shared" ca="1" si="984"/>
        <v>3.2117039217160596E-3</v>
      </c>
      <c r="H148" s="55">
        <f t="shared" ca="1" si="1021"/>
        <v>7.7868557428015517E-2</v>
      </c>
      <c r="I148" s="55">
        <f t="shared" ca="1" si="1022"/>
        <v>3.4319950868280861E-3</v>
      </c>
      <c r="J148" s="55">
        <f t="shared" ca="1" si="1023"/>
        <v>8.6828755298261288E-3</v>
      </c>
      <c r="K148" s="48">
        <f t="shared" ca="1" si="985"/>
        <v>2.687971891270578E-4</v>
      </c>
      <c r="L148" s="56"/>
      <c r="M148" s="53" t="str">
        <f ca="1">VLOOKUP($D148,'Metric Nature'!$C:$D,2,0)&amp;IF(($N148&lt;(CA148)),"Below",IF(($N148&gt;(BZ148)),"Above","Within"))</f>
        <v>PositiveWithin</v>
      </c>
      <c r="N148" s="55">
        <f t="shared" ca="1" si="986"/>
        <v>3.4404810986792531E-3</v>
      </c>
      <c r="O148" s="55">
        <f t="shared" ca="1" si="987"/>
        <v>3.3304759629572377E-3</v>
      </c>
      <c r="P148" s="55">
        <f t="shared" ca="1" si="1024"/>
        <v>3.3029854274744065E-2</v>
      </c>
      <c r="Q148" s="55">
        <f t="shared" ca="1" si="1025"/>
        <v>3.5262363594149061E-3</v>
      </c>
      <c r="R148" s="48">
        <f t="shared" ca="1" si="1026"/>
        <v>-2.4319203818170033E-2</v>
      </c>
      <c r="S148" s="48">
        <f t="shared" ca="1" si="988"/>
        <v>3.659329563471097E-4</v>
      </c>
      <c r="T148" s="56"/>
      <c r="U148" s="53" t="str">
        <f ca="1">VLOOKUP($D148,'Metric Nature'!$C:$D,2,0)&amp;IF(($V148&lt;(DA148)),"Below",IF(($V148&gt;(CZ148)),"Above","Within"))</f>
        <v>PositiveWithin</v>
      </c>
      <c r="V148" s="55">
        <f t="shared" ca="1" si="989"/>
        <v>3.5324039186134136E-3</v>
      </c>
      <c r="W148" s="55">
        <f t="shared" ca="1" si="990"/>
        <v>2.8264040846097739E-3</v>
      </c>
      <c r="X148" s="78">
        <f t="shared" ca="1" si="1027"/>
        <v>0.24978729610812647</v>
      </c>
      <c r="Y148" s="55">
        <f t="shared" ca="1" si="1028"/>
        <v>3.1234783434876071E-3</v>
      </c>
      <c r="Z148" s="78">
        <f t="shared" ca="1" si="1029"/>
        <v>0.130919932894175</v>
      </c>
      <c r="AA148" s="48">
        <f t="shared" ca="1" si="991"/>
        <v>5.1587686319694683E-4</v>
      </c>
      <c r="AB148" s="56"/>
      <c r="AC148" s="46" t="s">
        <v>557</v>
      </c>
      <c r="AI148" s="7" t="s">
        <v>126</v>
      </c>
      <c r="AJ148" s="145">
        <f ca="1">(SUM(OFFSET(Data!$A$1,MATCH(($AI148),Data!$C:$C,0)-1,MATCH(Weekly!AJ$9,Data!$2:$2,0)-1,2,COUNTIF(Data!$2:$2,Weekly!AJ$9))))/AJ$142</f>
        <v>3.2251403624349809E-3</v>
      </c>
      <c r="AK148" s="145">
        <f ca="1">(SUM(OFFSET(Data!$A$1,MATCH(($AI148),Data!$C:$C,0)-1,MATCH(Weekly!AK$9,Data!$2:$2,0)-1,2,COUNTIF(Data!$2:$2,Weekly!AK$9))))/AK$142</f>
        <v>4.0405978805518241E-3</v>
      </c>
      <c r="AL148" s="145">
        <f ca="1">(SUM(OFFSET(Data!$A$1,MATCH(($AI148),Data!$C:$C,0)-1,MATCH(Weekly!AL$9,Data!$2:$2,0)-1,2,COUNTIF(Data!$2:$2,Weekly!AL$9))))/AL$142</f>
        <v>3.7461952704284712E-3</v>
      </c>
      <c r="AM148" s="145">
        <f ca="1">(SUM(OFFSET(Data!$A$1,MATCH(($AI148),Data!$C:$C,0)-1,MATCH(Weekly!AM$9,Data!$2:$2,0)-1,2,COUNTIF(Data!$2:$2,Weekly!AM$9))))/AM$142</f>
        <v>3.5662554317966136E-3</v>
      </c>
      <c r="AN148" s="145">
        <f ca="1">(SUM(OFFSET(Data!$A$1,MATCH(($AI148),Data!$C:$C,0)-1,MATCH(Weekly!AN$9,Data!$2:$2,0)-1,2,COUNTIF(Data!$2:$2,Weekly!AN$9))))/AN$142</f>
        <v>3.3477285661678551E-3</v>
      </c>
      <c r="AO148" s="145">
        <f ca="1">(SUM(OFFSET(Data!$A$1,MATCH(($AI148),Data!$C:$C,0)-1,MATCH(Weekly!AO$9,Data!$2:$2,0)-1,2,COUNTIF(Data!$2:$2,Weekly!AO$9))))/AO$142</f>
        <v>3.7558685446009389E-3</v>
      </c>
      <c r="AP148" s="145">
        <f ca="1">(SUM(OFFSET(Data!$A$1,MATCH(($AI148),Data!$C:$C,0)-1,MATCH(Weekly!AP$9,Data!$2:$2,0)-1,2,COUNTIF(Data!$2:$2,Weekly!AP$9))))/AP$142</f>
        <v>3.7018784454402715E-3</v>
      </c>
      <c r="AQ148" s="145">
        <f ca="1">(SUM(OFFSET(Data!$A$1,MATCH(($AI148),Data!$C:$C,0)-1,MATCH(Weekly!AQ$9,Data!$2:$2,0)-1,2,COUNTIF(Data!$2:$2,Weekly!AQ$9))))/AQ$142</f>
        <v>3.4885967204918125E-3</v>
      </c>
      <c r="AR148" s="145">
        <f ca="1">(SUM(OFFSET(Data!$A$1,MATCH(($AI148),Data!$C:$C,0)-1,MATCH(Weekly!AR$9,Data!$2:$2,0)-1,2,COUNTIF(Data!$2:$2,Weekly!AR$9))))/AR$142</f>
        <v>3.3443353953091872E-3</v>
      </c>
      <c r="AS148" s="145">
        <f ca="1">(SUM(OFFSET(Data!$A$1,MATCH(($AI148),Data!$C:$C,0)-1,MATCH(Weekly!AS$9,Data!$2:$2,0)-1,2,COUNTIF(Data!$2:$2,Weekly!AS$9))))/AS$142</f>
        <v>3.2117039217160596E-3</v>
      </c>
      <c r="AT148" s="145">
        <f ca="1">(SUM(OFFSET(Data!$A$1,MATCH(($AI148),Data!$C:$C,0)-1,MATCH(Weekly!AT$9,Data!$2:$2,0)-1,2,COUNTIF(Data!$2:$2,Weekly!AT$9))))/AT$142</f>
        <v>3.4617946729859892E-3</v>
      </c>
      <c r="AU148" s="145">
        <f ca="1">(SUM(OFFSET(Data!$A$1,MATCH(($AI148),Data!$C:$C,0)-1,MATCH(Weekly!AU$9,Data!$2:$2,0)-1,2,COUNTIF(Data!$2:$2,Weekly!AU$9))))/AU$142</f>
        <v>3.0571532203741126E-3</v>
      </c>
      <c r="AV148" s="14"/>
      <c r="AW148" s="12">
        <f t="shared" ca="1" si="1008"/>
        <v>3.346031980738521E-3</v>
      </c>
      <c r="AX148" s="12">
        <f t="shared" ca="1" si="1009"/>
        <v>3.7240368579343711E-3</v>
      </c>
      <c r="AY148" s="12">
        <f t="shared" ca="1" si="1030"/>
        <v>3.7800487719585017E-4</v>
      </c>
      <c r="AZ148" s="12">
        <f t="shared" ca="1" si="1031"/>
        <v>4.0075405158312583E-3</v>
      </c>
      <c r="BA148" s="12">
        <f t="shared" ca="1" si="1032"/>
        <v>3.0625283228416333E-3</v>
      </c>
      <c r="BB148" s="14"/>
      <c r="BC148" s="12">
        <f t="shared" ca="1" si="1010"/>
        <v>2.687971891270578E-4</v>
      </c>
      <c r="BD148" s="12">
        <f t="shared" ca="1" si="1011"/>
        <v>3.4319950868280861E-3</v>
      </c>
      <c r="BE148" s="104"/>
      <c r="BF148" s="104"/>
      <c r="BG148" s="1"/>
      <c r="BH148" s="7" t="s">
        <v>126</v>
      </c>
      <c r="BI148" s="7" t="s">
        <v>3</v>
      </c>
      <c r="BJ148" s="145">
        <f ca="1">(SUM(OFFSET(Data!$A$1,MATCH(($BH148&amp;$BI148),Data!$B:$B,0)-1,MATCH(Weekly!BJ$9,Data!$2:$2,0)-1,1,COUNTIF(Data!$2:$2,Weekly!BJ$9))))/BJ$142</f>
        <v>3.4583088741992293E-3</v>
      </c>
      <c r="BK148" s="145">
        <f ca="1">(SUM(OFFSET(Data!$A$1,MATCH(($BH148&amp;$BI148),Data!$B:$B,0)-1,MATCH(Weekly!BK$9,Data!$2:$2,0)-1,1,COUNTIF(Data!$2:$2,Weekly!BK$9))))/BK$142</f>
        <v>4.2299771803862634E-3</v>
      </c>
      <c r="BL148" s="145">
        <f ca="1">(SUM(OFFSET(Data!$A$1,MATCH(($BH148&amp;$BI148),Data!$B:$B,0)-1,MATCH(Weekly!BL$9,Data!$2:$2,0)-1,1,COUNTIF(Data!$2:$2,Weekly!BL$9))))/BL$142</f>
        <v>3.8854263360297045E-3</v>
      </c>
      <c r="BM148" s="145">
        <f ca="1">(SUM(OFFSET(Data!$A$1,MATCH(($BH148&amp;$BI148),Data!$B:$B,0)-1,MATCH(Weekly!BM$9,Data!$2:$2,0)-1,1,COUNTIF(Data!$2:$2,Weekly!BM$9))))/BM$142</f>
        <v>3.5571830249133589E-3</v>
      </c>
      <c r="BN148" s="145">
        <f ca="1">(SUM(OFFSET(Data!$A$1,MATCH(($BH148&amp;$BI148),Data!$B:$B,0)-1,MATCH(Weekly!BN$9,Data!$2:$2,0)-1,1,COUNTIF(Data!$2:$2,Weekly!BN$9))))/BN$142</f>
        <v>3.2271725004015712E-3</v>
      </c>
      <c r="BO148" s="145">
        <f ca="1">(SUM(OFFSET(Data!$A$1,MATCH(($BH148&amp;$BI148),Data!$B:$B,0)-1,MATCH(Weekly!BO$9,Data!$2:$2,0)-1,1,COUNTIF(Data!$2:$2,Weekly!BO$9))))/BO$142</f>
        <v>3.7168760749788647E-3</v>
      </c>
      <c r="BP148" s="145">
        <f ca="1">(SUM(OFFSET(Data!$A$1,MATCH(($BH148&amp;$BI148),Data!$B:$B,0)-1,MATCH(Weekly!BP$9,Data!$2:$2,0)-1,1,COUNTIF(Data!$2:$2,Weekly!BP$9))))/BP$142</f>
        <v>3.6715120635396371E-3</v>
      </c>
      <c r="BQ148" s="145">
        <f ca="1">(SUM(OFFSET(Data!$A$1,MATCH(($BH148&amp;$BI148),Data!$B:$B,0)-1,MATCH(Weekly!BQ$9,Data!$2:$2,0)-1,1,COUNTIF(Data!$2:$2,Weekly!BQ$9))))/BQ$142</f>
        <v>3.7083735073796631E-3</v>
      </c>
      <c r="BR148" s="145">
        <f ca="1">(SUM(OFFSET(Data!$A$1,MATCH(($BH148&amp;$BI148),Data!$B:$B,0)-1,MATCH(Weekly!BR$9,Data!$2:$2,0)-1,1,COUNTIF(Data!$2:$2,Weekly!BR$9))))/BR$142</f>
        <v>3.411901850956754E-3</v>
      </c>
      <c r="BS148" s="145">
        <f ca="1">(SUM(OFFSET(Data!$A$1,MATCH(($BH148&amp;$BI148),Data!$B:$B,0)-1,MATCH(Weekly!BS$9,Data!$2:$2,0)-1,1,COUNTIF(Data!$2:$2,Weekly!BS$9))))/BS$142</f>
        <v>3.3304759629572377E-3</v>
      </c>
      <c r="BT148" s="145">
        <f ca="1">(SUM(OFFSET(Data!$A$1,MATCH(($BH148&amp;$BI148),Data!$B:$B,0)-1,MATCH(Weekly!BT$9,Data!$2:$2,0)-1,1,COUNTIF(Data!$2:$2,Weekly!BT$9))))/BT$142</f>
        <v>3.4404810986792531E-3</v>
      </c>
      <c r="BU148" s="145">
        <f ca="1">(SUM(OFFSET(Data!$A$1,MATCH(($BH148&amp;$BI148),Data!$B:$B,0)-1,MATCH(Weekly!BU$9,Data!$2:$2,0)-1,1,COUNTIF(Data!$2:$2,Weekly!BU$9))))/BU$142</f>
        <v>2.6670267715472131E-3</v>
      </c>
      <c r="BV148" s="13"/>
      <c r="BW148" s="12">
        <f t="shared" ca="1" si="1012"/>
        <v>3.4261914748180038E-3</v>
      </c>
      <c r="BX148" s="12">
        <f t="shared" ca="1" si="1013"/>
        <v>3.7126247911792639E-3</v>
      </c>
      <c r="BY148" s="12">
        <f t="shared" ca="1" si="1033"/>
        <v>2.8643331636126011E-4</v>
      </c>
      <c r="BZ148" s="12">
        <f t="shared" ca="1" si="1034"/>
        <v>3.9274497784502092E-3</v>
      </c>
      <c r="CA148" s="12">
        <f t="shared" ca="1" si="1035"/>
        <v>3.2113664875470585E-3</v>
      </c>
      <c r="CB148" s="43"/>
      <c r="CC148" s="12">
        <f t="shared" ca="1" si="1015"/>
        <v>3.659329563471097E-4</v>
      </c>
      <c r="CD148" s="12">
        <f t="shared" ca="1" si="1016"/>
        <v>3.5262363594149061E-3</v>
      </c>
      <c r="CE148" s="104"/>
      <c r="CF148" s="104"/>
      <c r="CG148" s="1"/>
      <c r="CH148" s="7" t="s">
        <v>126</v>
      </c>
      <c r="CI148" s="7" t="s">
        <v>4</v>
      </c>
      <c r="CJ148" s="145">
        <f ca="1">(SUM(OFFSET(Data!$A$1,MATCH(($CH148&amp;$CI148),Data!$B:$B,0)-1,MATCH(Weekly!CJ$9,Data!$2:$2,0)-1,1,COUNTIF(Data!$2:$2,Weekly!CJ$9))))/CJ$142</f>
        <v>2.4422640215947555E-3</v>
      </c>
      <c r="CK148" s="145">
        <f ca="1">(SUM(OFFSET(Data!$A$1,MATCH(($CH148&amp;$CI148),Data!$B:$B,0)-1,MATCH(Weekly!CK$9,Data!$2:$2,0)-1,1,COUNTIF(Data!$2:$2,Weekly!CK$9))))/CK$142</f>
        <v>3.4199726402188782E-3</v>
      </c>
      <c r="CL148" s="145">
        <f ca="1">(SUM(OFFSET(Data!$A$1,MATCH(($CH148&amp;$CI148),Data!$B:$B,0)-1,MATCH(Weekly!CL$9,Data!$2:$2,0)-1,1,COUNTIF(Data!$2:$2,Weekly!CL$9))))/CL$142</f>
        <v>3.286158699557464E-3</v>
      </c>
      <c r="CM148" s="145">
        <f ca="1">(SUM(OFFSET(Data!$A$1,MATCH(($CH148&amp;$CI148),Data!$B:$B,0)-1,MATCH(Weekly!CM$9,Data!$2:$2,0)-1,1,COUNTIF(Data!$2:$2,Weekly!CM$9))))/CM$142</f>
        <v>3.5956006768189507E-3</v>
      </c>
      <c r="CN148" s="145">
        <f ca="1">(SUM(OFFSET(Data!$A$1,MATCH(($CH148&amp;$CI148),Data!$B:$B,0)-1,MATCH(Weekly!CN$9,Data!$2:$2,0)-1,1,COUNTIF(Data!$2:$2,Weekly!CN$9))))/CN$142</f>
        <v>3.7384062085936021E-3</v>
      </c>
      <c r="CO148" s="145">
        <f ca="1">(SUM(OFFSET(Data!$A$1,MATCH(($CH148&amp;$CI148),Data!$B:$B,0)-1,MATCH(Weekly!CO$9,Data!$2:$2,0)-1,1,COUNTIF(Data!$2:$2,Weekly!CO$9))))/CO$142</f>
        <v>3.8841469262491609E-3</v>
      </c>
      <c r="CP148" s="145">
        <f ca="1">(SUM(OFFSET(Data!$A$1,MATCH(($CH148&amp;$CI148),Data!$B:$B,0)-1,MATCH(Weekly!CP$9,Data!$2:$2,0)-1,1,COUNTIF(Data!$2:$2,Weekly!CP$9))))/CP$142</f>
        <v>3.8006139453296301E-3</v>
      </c>
      <c r="CQ148" s="145">
        <f ca="1">(SUM(OFFSET(Data!$A$1,MATCH(($CH148&amp;$CI148),Data!$B:$B,0)-1,MATCH(Weekly!CQ$9,Data!$2:$2,0)-1,1,COUNTIF(Data!$2:$2,Weekly!CQ$9))))/CQ$142</f>
        <v>2.7688720489653161E-3</v>
      </c>
      <c r="CR148" s="145">
        <f ca="1">(SUM(OFFSET(Data!$A$1,MATCH(($CH148&amp;$CI148),Data!$B:$B,0)-1,MATCH(Weekly!CR$9,Data!$2:$2,0)-1,1,COUNTIF(Data!$2:$2,Weekly!CR$9))))/CR$142</f>
        <v>3.119682359614294E-3</v>
      </c>
      <c r="CS148" s="145">
        <f ca="1">(SUM(OFFSET(Data!$A$1,MATCH(($CH148&amp;$CI148),Data!$B:$B,0)-1,MATCH(Weekly!CS$9,Data!$2:$2,0)-1,1,COUNTIF(Data!$2:$2,Weekly!CS$9))))/CS$142</f>
        <v>2.8264040846097739E-3</v>
      </c>
      <c r="CT148" s="145">
        <f ca="1">(SUM(OFFSET(Data!$A$1,MATCH(($CH148&amp;$CI148),Data!$B:$B,0)-1,MATCH(Weekly!CT$9,Data!$2:$2,0)-1,1,COUNTIF(Data!$2:$2,Weekly!CT$9))))/CT$142</f>
        <v>3.5324039186134136E-3</v>
      </c>
      <c r="CU148" s="145">
        <f ca="1">(SUM(OFFSET(Data!$A$1,MATCH(($CH148&amp;$CI148),Data!$B:$B,0)-1,MATCH(Weekly!CU$9,Data!$2:$2,0)-1,1,COUNTIF(Data!$2:$2,Weekly!CU$9))))/CU$142</f>
        <v>4.3444357803275038E-3</v>
      </c>
      <c r="CW148" s="12">
        <f t="shared" ca="1" si="1017"/>
        <v>2.9730432221120339E-3</v>
      </c>
      <c r="CX148" s="12">
        <f t="shared" ca="1" si="1018"/>
        <v>3.6670034427062764E-3</v>
      </c>
      <c r="CY148" s="12">
        <f t="shared" ca="1" si="1036"/>
        <v>6.939602205942425E-4</v>
      </c>
      <c r="CZ148" s="12">
        <f t="shared" ca="1" si="1037"/>
        <v>4.1874736081519582E-3</v>
      </c>
      <c r="DA148" s="12">
        <f t="shared" ca="1" si="1038"/>
        <v>2.4525730566663522E-3</v>
      </c>
      <c r="DB148" s="43"/>
      <c r="DC148" s="12">
        <f t="shared" ca="1" si="1019"/>
        <v>5.1587686319694683E-4</v>
      </c>
      <c r="DD148" s="12">
        <f t="shared" ca="1" si="1020"/>
        <v>3.1234783434876071E-3</v>
      </c>
    </row>
    <row r="149" spans="4:109" x14ac:dyDescent="0.35">
      <c r="D149" s="113" t="s">
        <v>765</v>
      </c>
      <c r="E149" s="53" t="str">
        <f ca="1">VLOOKUP($D149,'Metric Nature'!$C:$D,2,0)&amp;IF(($F149&lt;(BA149)),"Below",IF(($F149&gt;(AZ149)),"Above","Within"))</f>
        <v>PositiveAbove</v>
      </c>
      <c r="F149" s="55">
        <f t="shared" ref="F149:F150" ca="1" si="1071">AT149</f>
        <v>8.1685249696956466E-3</v>
      </c>
      <c r="G149" s="55">
        <f t="shared" ref="G149:G150" ca="1" si="1072">AS149</f>
        <v>6.4556322974961599E-3</v>
      </c>
      <c r="H149" s="55">
        <f t="shared" ref="H149:H150" ca="1" si="1073">IFERROR(((F149-G149)/G149),0)</f>
        <v>0.26533306007280472</v>
      </c>
      <c r="I149" s="55">
        <f t="shared" ref="I149:I150" ca="1" si="1074">BD149</f>
        <v>7.2141370408143413E-3</v>
      </c>
      <c r="J149" s="55">
        <f t="shared" ref="J149:J150" ca="1" si="1075">IFERROR(((F149-I149)/I149),0)</f>
        <v>0.13229412242681388</v>
      </c>
      <c r="K149" s="48">
        <f t="shared" ref="K149:K150" ca="1" si="1076">BC149</f>
        <v>4.8593714208749848E-4</v>
      </c>
      <c r="L149" s="56"/>
      <c r="M149" s="53" t="str">
        <f ca="1">VLOOKUP($D149,'Metric Nature'!$C:$D,2,0)&amp;IF(($N149&lt;(CA149)),"Below",IF(($N149&gt;(BZ149)),"Above","Within"))</f>
        <v>PositiveWithin</v>
      </c>
      <c r="N149" s="55">
        <f t="shared" ref="N149:N150" ca="1" si="1077">BT149</f>
        <v>7.7481909040503843E-3</v>
      </c>
      <c r="O149" s="55">
        <f t="shared" ref="O149:O150" ca="1" si="1078">BS149</f>
        <v>6.2674779724849281E-3</v>
      </c>
      <c r="P149" s="55">
        <f t="shared" ref="P149:P150" ca="1" si="1079">IFERROR(((N149-O149)/O149),0)</f>
        <v>0.23625339220432609</v>
      </c>
      <c r="Q149" s="55">
        <f t="shared" ref="Q149:Q150" ca="1" si="1080">CD149</f>
        <v>6.979916415138147E-3</v>
      </c>
      <c r="R149" s="48">
        <f t="shared" ref="R149:R150" ca="1" si="1081">IFERROR(((N149-Q149)/Q149),0)</f>
        <v>0.1100692964239503</v>
      </c>
      <c r="S149" s="48">
        <f t="shared" ref="S149:S150" ca="1" si="1082">CC149</f>
        <v>4.1419179551165428E-4</v>
      </c>
      <c r="T149" s="56"/>
      <c r="U149" s="53" t="str">
        <f ca="1">VLOOKUP($D149,'Metric Nature'!$C:$D,2,0)&amp;IF(($V149&lt;(DA149)),"Below",IF(($V149&gt;(CZ149)),"Above","Within"))</f>
        <v>PositiveWithin</v>
      </c>
      <c r="V149" s="55">
        <f t="shared" ref="V149:V150" ca="1" si="1083">CT149</f>
        <v>9.5610399397136406E-3</v>
      </c>
      <c r="W149" s="55">
        <f t="shared" ref="W149:W150" ca="1" si="1084">CS149</f>
        <v>7.0660102115244344E-3</v>
      </c>
      <c r="X149" s="78">
        <f t="shared" ref="X149:X150" ca="1" si="1085">IFERROR(((V149-W149)/W149),0)</f>
        <v>0.35310304591973179</v>
      </c>
      <c r="Y149" s="55">
        <f t="shared" ref="Y149:Y150" ca="1" si="1086">DD149</f>
        <v>7.9809028396337339E-3</v>
      </c>
      <c r="Z149" s="78">
        <f t="shared" ref="Z149:Z150" ca="1" si="1087">IFERROR(((V149-Y149)/Y149),0)</f>
        <v>0.19798976780331581</v>
      </c>
      <c r="AA149" s="48">
        <f t="shared" ref="AA149:AA150" ca="1" si="1088">DC149</f>
        <v>1.1437685041528953E-3</v>
      </c>
      <c r="AB149" s="56"/>
      <c r="AC149" s="46" t="s">
        <v>557</v>
      </c>
      <c r="AI149" s="7" t="s">
        <v>127</v>
      </c>
      <c r="AJ149" s="145">
        <f ca="1">(SUM(OFFSET(Data!$A$1,MATCH(($AI149),Data!$C:$C,0)-1,MATCH(Weekly!AJ$9,Data!$2:$2,0)-1,2,COUNTIF(Data!$2:$2,Weekly!AJ$9))))/AJ$142</f>
        <v>6.8730887601891819E-3</v>
      </c>
      <c r="AK149" s="145">
        <f ca="1">(SUM(OFFSET(Data!$A$1,MATCH(($AI149),Data!$C:$C,0)-1,MATCH(Weekly!AK$9,Data!$2:$2,0)-1,2,COUNTIF(Data!$2:$2,Weekly!AK$9))))/AK$142</f>
        <v>7.3775560246487131E-3</v>
      </c>
      <c r="AL149" s="145">
        <f ca="1">(SUM(OFFSET(Data!$A$1,MATCH(($AI149),Data!$C:$C,0)-1,MATCH(Weekly!AL$9,Data!$2:$2,0)-1,2,COUNTIF(Data!$2:$2,Weekly!AL$9))))/AL$142</f>
        <v>7.8486862866857365E-3</v>
      </c>
      <c r="AM149" s="145">
        <f ca="1">(SUM(OFFSET(Data!$A$1,MATCH(($AI149),Data!$C:$C,0)-1,MATCH(Weekly!AM$9,Data!$2:$2,0)-1,2,COUNTIF(Data!$2:$2,Weekly!AM$9))))/AM$142</f>
        <v>7.5820388591978424E-3</v>
      </c>
      <c r="AN149" s="145">
        <f ca="1">(SUM(OFFSET(Data!$A$1,MATCH(($AI149),Data!$C:$C,0)-1,MATCH(Weekly!AN$9,Data!$2:$2,0)-1,2,COUNTIF(Data!$2:$2,Weekly!AN$9))))/AN$142</f>
        <v>7.5323892738776736E-3</v>
      </c>
      <c r="AO149" s="145">
        <f ca="1">(SUM(OFFSET(Data!$A$1,MATCH(($AI149),Data!$C:$C,0)-1,MATCH(Weekly!AO$9,Data!$2:$2,0)-1,2,COUNTIF(Data!$2:$2,Weekly!AO$9))))/AO$142</f>
        <v>7.6123407109322605E-3</v>
      </c>
      <c r="AP149" s="145">
        <f ca="1">(SUM(OFFSET(Data!$A$1,MATCH(($AI149),Data!$C:$C,0)-1,MATCH(Weekly!AP$9,Data!$2:$2,0)-1,2,COUNTIF(Data!$2:$2,Weekly!AP$9))))/AP$142</f>
        <v>7.5985925985352937E-3</v>
      </c>
      <c r="AQ149" s="145">
        <f ca="1">(SUM(OFFSET(Data!$A$1,MATCH(($AI149),Data!$C:$C,0)-1,MATCH(Weekly!AQ$9,Data!$2:$2,0)-1,2,COUNTIF(Data!$2:$2,Weekly!AQ$9))))/AQ$142</f>
        <v>7.6930943966545835E-3</v>
      </c>
      <c r="AR149" s="145">
        <f ca="1">(SUM(OFFSET(Data!$A$1,MATCH(($AI149),Data!$C:$C,0)-1,MATCH(Weekly!AR$9,Data!$2:$2,0)-1,2,COUNTIF(Data!$2:$2,Weekly!AR$9))))/AR$142</f>
        <v>7.1586264180637828E-3</v>
      </c>
      <c r="AS149" s="145">
        <f ca="1">(SUM(OFFSET(Data!$A$1,MATCH(($AI149),Data!$C:$C,0)-1,MATCH(Weekly!AS$9,Data!$2:$2,0)-1,2,COUNTIF(Data!$2:$2,Weekly!AS$9))))/AS$142</f>
        <v>6.4556322974961599E-3</v>
      </c>
      <c r="AT149" s="145">
        <f ca="1">(SUM(OFFSET(Data!$A$1,MATCH(($AI149),Data!$C:$C,0)-1,MATCH(Weekly!AT$9,Data!$2:$2,0)-1,2,COUNTIF(Data!$2:$2,Weekly!AT$9))))/AT$142</f>
        <v>8.1685249696956466E-3</v>
      </c>
      <c r="AU149" s="145">
        <f ca="1">(SUM(OFFSET(Data!$A$1,MATCH(($AI149),Data!$C:$C,0)-1,MATCH(Weekly!AU$9,Data!$2:$2,0)-1,2,COUNTIF(Data!$2:$2,Weekly!AU$9))))/AU$142</f>
        <v>8.2646769262656097E-3</v>
      </c>
      <c r="AV149" s="14"/>
      <c r="AW149" s="12">
        <f t="shared" ca="1" si="1008"/>
        <v>7.2680912213562484E-3</v>
      </c>
      <c r="AX149" s="12">
        <f t="shared" ca="1" si="1009"/>
        <v>7.6527175537934224E-3</v>
      </c>
      <c r="AY149" s="12">
        <f t="shared" ref="AY149:AY150" ca="1" si="1089">AX149-AW149</f>
        <v>3.8462633243717403E-4</v>
      </c>
      <c r="AZ149" s="12">
        <f t="shared" ref="AZ149:AZ150" ca="1" si="1090">AX149+(0.75*AY149)</f>
        <v>7.941187303121303E-3</v>
      </c>
      <c r="BA149" s="12">
        <f t="shared" ref="BA149:BA150" ca="1" si="1091">AW149-(0.75*AY149)</f>
        <v>6.9796214720283679E-3</v>
      </c>
      <c r="BB149" s="14"/>
      <c r="BC149" s="12">
        <f t="shared" ref="BC149:BC150" ca="1" si="1092">_xlfn.STDEV.P(AJ149:AU149)</f>
        <v>4.8593714208749848E-4</v>
      </c>
      <c r="BD149" s="12">
        <f t="shared" ref="BD149:BD150" ca="1" si="1093">SUMPRODUCT(AP149:AS149,AP$142:AS$142)/SUM(AP$142:AS$142)</f>
        <v>7.2141370408143413E-3</v>
      </c>
      <c r="BE149" s="104"/>
      <c r="BF149" s="104"/>
      <c r="BG149" s="1"/>
      <c r="BH149" s="7" t="s">
        <v>127</v>
      </c>
      <c r="BI149" s="7" t="s">
        <v>3</v>
      </c>
      <c r="BJ149" s="145">
        <f ca="1">(SUM(OFFSET(Data!$A$1,MATCH(($BH149&amp;$BI149),Data!$B:$B,0)-1,MATCH(Weekly!BJ$9,Data!$2:$2,0)-1,1,COUNTIF(Data!$2:$2,Weekly!BJ$9))))/BJ$142</f>
        <v>6.5337791276383964E-3</v>
      </c>
      <c r="BK149" s="145">
        <f ca="1">(SUM(OFFSET(Data!$A$1,MATCH(($BH149&amp;$BI149),Data!$B:$B,0)-1,MATCH(Weekly!BK$9,Data!$2:$2,0)-1,1,COUNTIF(Data!$2:$2,Weekly!BK$9))))/BK$142</f>
        <v>7.4442032615350366E-3</v>
      </c>
      <c r="BL149" s="145">
        <f ca="1">(SUM(OFFSET(Data!$A$1,MATCH(($BH149&amp;$BI149),Data!$B:$B,0)-1,MATCH(Weekly!BL$9,Data!$2:$2,0)-1,1,COUNTIF(Data!$2:$2,Weekly!BL$9))))/BL$142</f>
        <v>7.3730274499403262E-3</v>
      </c>
      <c r="BM149" s="145">
        <f ca="1">(SUM(OFFSET(Data!$A$1,MATCH(($BH149&amp;$BI149),Data!$B:$B,0)-1,MATCH(Weekly!BM$9,Data!$2:$2,0)-1,1,COUNTIF(Data!$2:$2,Weekly!BM$9))))/BM$142</f>
        <v>7.1405218073628453E-3</v>
      </c>
      <c r="BN149" s="145">
        <f ca="1">(SUM(OFFSET(Data!$A$1,MATCH(($BH149&amp;$BI149),Data!$B:$B,0)-1,MATCH(Weekly!BN$9,Data!$2:$2,0)-1,1,COUNTIF(Data!$2:$2,Weekly!BN$9))))/BN$142</f>
        <v>7.0968589827835457E-3</v>
      </c>
      <c r="BO149" s="145">
        <f ca="1">(SUM(OFFSET(Data!$A$1,MATCH(($BH149&amp;$BI149),Data!$B:$B,0)-1,MATCH(Weekly!BO$9,Data!$2:$2,0)-1,1,COUNTIF(Data!$2:$2,Weekly!BO$9))))/BO$142</f>
        <v>6.8798647348628401E-3</v>
      </c>
      <c r="BP149" s="145">
        <f ca="1">(SUM(OFFSET(Data!$A$1,MATCH(($BH149&amp;$BI149),Data!$B:$B,0)-1,MATCH(Weekly!BP$9,Data!$2:$2,0)-1,1,COUNTIF(Data!$2:$2,Weekly!BP$9))))/BP$142</f>
        <v>7.2980668365053196E-3</v>
      </c>
      <c r="BQ149" s="145">
        <f ca="1">(SUM(OFFSET(Data!$A$1,MATCH(($BH149&amp;$BI149),Data!$B:$B,0)-1,MATCH(Weekly!BQ$9,Data!$2:$2,0)-1,1,COUNTIF(Data!$2:$2,Weekly!BQ$9))))/BQ$142</f>
        <v>7.5650819550545133E-3</v>
      </c>
      <c r="BR149" s="145">
        <f ca="1">(SUM(OFFSET(Data!$A$1,MATCH(($BH149&amp;$BI149),Data!$B:$B,0)-1,MATCH(Weekly!BR$9,Data!$2:$2,0)-1,1,COUNTIF(Data!$2:$2,Weekly!BR$9))))/BR$142</f>
        <v>6.8380199596258283E-3</v>
      </c>
      <c r="BS149" s="145">
        <f ca="1">(SUM(OFFSET(Data!$A$1,MATCH(($BH149&amp;$BI149),Data!$B:$B,0)-1,MATCH(Weekly!BS$9,Data!$2:$2,0)-1,1,COUNTIF(Data!$2:$2,Weekly!BS$9))))/BS$142</f>
        <v>6.2674779724849281E-3</v>
      </c>
      <c r="BT149" s="145">
        <f ca="1">(SUM(OFFSET(Data!$A$1,MATCH(($BH149&amp;$BI149),Data!$B:$B,0)-1,MATCH(Weekly!BT$9,Data!$2:$2,0)-1,1,COUNTIF(Data!$2:$2,Weekly!BT$9))))/BT$142</f>
        <v>7.7481909040503843E-3</v>
      </c>
      <c r="BU149" s="145">
        <f ca="1">(SUM(OFFSET(Data!$A$1,MATCH(($BH149&amp;$BI149),Data!$B:$B,0)-1,MATCH(Weekly!BU$9,Data!$2:$2,0)-1,1,COUNTIF(Data!$2:$2,Weekly!BU$9))))/BU$142</f>
        <v>7.3596434961682592E-3</v>
      </c>
      <c r="BV149" s="13"/>
      <c r="BW149" s="12">
        <f t="shared" ca="1" si="1012"/>
        <v>6.8589423472443338E-3</v>
      </c>
      <c r="BX149" s="12">
        <f t="shared" ca="1" si="1013"/>
        <v>7.408615355737681E-3</v>
      </c>
      <c r="BY149" s="12">
        <f t="shared" ref="BY149:BY150" ca="1" si="1094">BX149-BW149</f>
        <v>5.4967300849334717E-4</v>
      </c>
      <c r="BZ149" s="12">
        <f t="shared" ref="BZ149:BZ150" ca="1" si="1095">BX149+(0.75*BY149)</f>
        <v>7.8208701121076918E-3</v>
      </c>
      <c r="CA149" s="12">
        <f t="shared" ref="CA149:CA150" ca="1" si="1096">BW149-(0.75*BY149)</f>
        <v>6.446687590874323E-3</v>
      </c>
      <c r="CB149" s="43"/>
      <c r="CC149" s="12">
        <f t="shared" ref="CC149:CC150" ca="1" si="1097">_xlfn.STDEV.P(BJ149:BU149)</f>
        <v>4.1419179551165428E-4</v>
      </c>
      <c r="CD149" s="12">
        <f t="shared" ref="CD149:CD150" ca="1" si="1098">SUMPRODUCT(BP149:BS149,BP$142:BS$142)/SUM(BP$142:BS$142)</f>
        <v>6.979916415138147E-3</v>
      </c>
      <c r="CE149" s="104"/>
      <c r="CF149" s="104"/>
      <c r="CG149" s="1"/>
      <c r="CH149" s="7" t="s">
        <v>127</v>
      </c>
      <c r="CI149" s="7" t="s">
        <v>4</v>
      </c>
      <c r="CJ149" s="145">
        <f ca="1">(SUM(OFFSET(Data!$A$1,MATCH(($CH149&amp;$CI149),Data!$B:$B,0)-1,MATCH(Weekly!CJ$9,Data!$2:$2,0)-1,1,COUNTIF(Data!$2:$2,Weekly!CJ$9))))/CJ$142</f>
        <v>8.012339860319637E-3</v>
      </c>
      <c r="CK149" s="145">
        <f ca="1">(SUM(OFFSET(Data!$A$1,MATCH(($CH149&amp;$CI149),Data!$B:$B,0)-1,MATCH(Weekly!CK$9,Data!$2:$2,0)-1,1,COUNTIF(Data!$2:$2,Weekly!CK$9))))/CK$142</f>
        <v>7.159142726858185E-3</v>
      </c>
      <c r="CL149" s="145">
        <f ca="1">(SUM(OFFSET(Data!$A$1,MATCH(($CH149&amp;$CI149),Data!$B:$B,0)-1,MATCH(Weekly!CL$9,Data!$2:$2,0)-1,1,COUNTIF(Data!$2:$2,Weekly!CL$9))))/CL$142</f>
        <v>9.4203216053980639E-3</v>
      </c>
      <c r="CM149" s="145">
        <f ca="1">(SUM(OFFSET(Data!$A$1,MATCH(($CH149&amp;$CI149),Data!$B:$B,0)-1,MATCH(Weekly!CM$9,Data!$2:$2,0)-1,1,COUNTIF(Data!$2:$2,Weekly!CM$9))))/CM$142</f>
        <v>9.01015228426396E-3</v>
      </c>
      <c r="CN149" s="145">
        <f ca="1">(SUM(OFFSET(Data!$A$1,MATCH(($CH149&amp;$CI149),Data!$B:$B,0)-1,MATCH(Weekly!CN$9,Data!$2:$2,0)-1,1,COUNTIF(Data!$2:$2,Weekly!CN$9))))/CN$142</f>
        <v>8.9437819420783646E-3</v>
      </c>
      <c r="CO149" s="145">
        <f ca="1">(SUM(OFFSET(Data!$A$1,MATCH(($CH149&amp;$CI149),Data!$B:$B,0)-1,MATCH(Weekly!CO$9,Data!$2:$2,0)-1,1,COUNTIF(Data!$2:$2,Weekly!CO$9))))/CO$142</f>
        <v>1.00220581183466E-2</v>
      </c>
      <c r="CP149" s="145">
        <f ca="1">(SUM(OFFSET(Data!$A$1,MATCH(($CH149&amp;$CI149),Data!$B:$B,0)-1,MATCH(Weekly!CP$9,Data!$2:$2,0)-1,1,COUNTIF(Data!$2:$2,Weekly!CP$9))))/CP$142</f>
        <v>8.5757442868976269E-3</v>
      </c>
      <c r="CQ149" s="145">
        <f ca="1">(SUM(OFFSET(Data!$A$1,MATCH(($CH149&amp;$CI149),Data!$B:$B,0)-1,MATCH(Weekly!CQ$9,Data!$2:$2,0)-1,1,COUNTIF(Data!$2:$2,Weekly!CQ$9))))/CQ$142</f>
        <v>8.112309336442242E-3</v>
      </c>
      <c r="CR149" s="145">
        <f ca="1">(SUM(OFFSET(Data!$A$1,MATCH(($CH149&amp;$CI149),Data!$B:$B,0)-1,MATCH(Weekly!CR$9,Data!$2:$2,0)-1,1,COUNTIF(Data!$2:$2,Weekly!CR$9))))/CR$142</f>
        <v>8.224617129892229E-3</v>
      </c>
      <c r="CS149" s="145">
        <f ca="1">(SUM(OFFSET(Data!$A$1,MATCH(($CH149&amp;$CI149),Data!$B:$B,0)-1,MATCH(Weekly!CS$9,Data!$2:$2,0)-1,1,COUNTIF(Data!$2:$2,Weekly!CS$9))))/CS$142</f>
        <v>7.0660102115244344E-3</v>
      </c>
      <c r="CT149" s="145">
        <f ca="1">(SUM(OFFSET(Data!$A$1,MATCH(($CH149&amp;$CI149),Data!$B:$B,0)-1,MATCH(Weekly!CT$9,Data!$2:$2,0)-1,1,COUNTIF(Data!$2:$2,Weekly!CT$9))))/CT$142</f>
        <v>9.5610399397136406E-3</v>
      </c>
      <c r="CU149" s="145">
        <f ca="1">(SUM(OFFSET(Data!$A$1,MATCH(($CH149&amp;$CI149),Data!$B:$B,0)-1,MATCH(Weekly!CU$9,Data!$2:$2,0)-1,1,COUNTIF(Data!$2:$2,Weekly!CU$9))))/CU$142</f>
        <v>1.1250974713155842E-2</v>
      </c>
      <c r="CW149" s="12">
        <f t="shared" ca="1" si="1017"/>
        <v>8.0623245983809395E-3</v>
      </c>
      <c r="CX149" s="12">
        <f t="shared" ca="1" si="1018"/>
        <v>9.215236944831012E-3</v>
      </c>
      <c r="CY149" s="12">
        <f t="shared" ref="CY149:CY150" ca="1" si="1099">CX149-CW149</f>
        <v>1.1529123464500725E-3</v>
      </c>
      <c r="CZ149" s="12">
        <f t="shared" ref="CZ149:CZ150" ca="1" si="1100">CX149+(0.75*CY149)</f>
        <v>1.0079921204668565E-2</v>
      </c>
      <c r="DA149" s="12">
        <f t="shared" ref="DA149:DA150" ca="1" si="1101">CW149-(0.75*CY149)</f>
        <v>7.1976403385433851E-3</v>
      </c>
      <c r="DB149" s="43"/>
      <c r="DC149" s="12">
        <f t="shared" ref="DC149:DC150" ca="1" si="1102">_xlfn.STDEV.P(CJ149:CU149)</f>
        <v>1.1437685041528953E-3</v>
      </c>
      <c r="DD149" s="12">
        <f t="shared" ref="DD149:DD150" ca="1" si="1103">SUMPRODUCT(CP149:CS149,CP$142:CS$142)/SUM(CP$142:CS$142)</f>
        <v>7.9809028396337339E-3</v>
      </c>
    </row>
    <row r="150" spans="4:109" x14ac:dyDescent="0.35">
      <c r="D150" s="113" t="s">
        <v>768</v>
      </c>
      <c r="E150" s="53" t="str">
        <f ca="1">VLOOKUP($D150,'Metric Nature'!$C:$D,2,0)&amp;IF(($F150&lt;(BA150)),"Below",IF(($F150&gt;(AZ150)),"Above","Within"))</f>
        <v>PositiveWithin</v>
      </c>
      <c r="F150" s="55">
        <f t="shared" ca="1" si="1071"/>
        <v>0.25107293793886709</v>
      </c>
      <c r="G150" s="55">
        <f t="shared" ca="1" si="1072"/>
        <v>0.24841831637969</v>
      </c>
      <c r="H150" s="55">
        <f t="shared" ca="1" si="1073"/>
        <v>1.0686094318100466E-2</v>
      </c>
      <c r="I150" s="55">
        <f t="shared" ca="1" si="1074"/>
        <v>0.24967138994411545</v>
      </c>
      <c r="J150" s="55">
        <f t="shared" ca="1" si="1075"/>
        <v>5.6135706821088191E-3</v>
      </c>
      <c r="K150" s="48">
        <f t="shared" ca="1" si="1076"/>
        <v>1.0229684218949585E-2</v>
      </c>
      <c r="L150" s="56"/>
      <c r="M150" s="53" t="str">
        <f ca="1">VLOOKUP($D150,'Metric Nature'!$C:$D,2,0)&amp;IF(($N150&lt;(CA150)),"Below",IF(($N150&gt;(BZ150)),"Above","Within"))</f>
        <v>PositiveWithin</v>
      </c>
      <c r="N150" s="55">
        <f t="shared" ca="1" si="1077"/>
        <v>0.241743556206372</v>
      </c>
      <c r="O150" s="55">
        <f t="shared" ca="1" si="1078"/>
        <v>0.2410168491167915</v>
      </c>
      <c r="P150" s="55">
        <f t="shared" ca="1" si="1079"/>
        <v>3.0151713137215415E-3</v>
      </c>
      <c r="Q150" s="55">
        <f t="shared" ca="1" si="1080"/>
        <v>0.24156895751102855</v>
      </c>
      <c r="R150" s="48">
        <f t="shared" ca="1" si="1081"/>
        <v>7.2276958572161081E-4</v>
      </c>
      <c r="S150" s="48">
        <f t="shared" ca="1" si="1082"/>
        <v>9.7320994452223374E-3</v>
      </c>
      <c r="T150" s="56"/>
      <c r="U150" s="53" t="str">
        <f ca="1">VLOOKUP($D150,'Metric Nature'!$C:$D,2,0)&amp;IF(($V150&lt;(DA150)),"Below",IF(($V150&gt;(CZ150)),"Above","Within"))</f>
        <v>PositiveWithin</v>
      </c>
      <c r="V150" s="55">
        <f t="shared" ca="1" si="1083"/>
        <v>0.28198003014318013</v>
      </c>
      <c r="W150" s="55">
        <f t="shared" ca="1" si="1084"/>
        <v>0.2724288840262582</v>
      </c>
      <c r="X150" s="78">
        <f t="shared" ca="1" si="1085"/>
        <v>3.5059227111914219E-2</v>
      </c>
      <c r="Y150" s="55">
        <f t="shared" ca="1" si="1086"/>
        <v>0.27619624470018173</v>
      </c>
      <c r="Z150" s="78">
        <f t="shared" ca="1" si="1087"/>
        <v>2.0940854750856053E-2</v>
      </c>
      <c r="AA150" s="48">
        <f t="shared" ca="1" si="1088"/>
        <v>1.2264474601050046E-2</v>
      </c>
      <c r="AB150" s="56"/>
      <c r="AC150" s="46" t="s">
        <v>557</v>
      </c>
      <c r="AI150" s="7" t="s">
        <v>128</v>
      </c>
      <c r="AJ150" s="145">
        <f ca="1">(SUM(OFFSET(Data!$A$1,MATCH(($AI150),Data!$C:$C,0)-1,MATCH(Weekly!AJ$9,Data!$2:$2,0)-1,2,COUNTIF(Data!$2:$2,Weekly!AJ$9))))/AJ$142</f>
        <v>0.22541567929518883</v>
      </c>
      <c r="AK150" s="145">
        <f ca="1">(SUM(OFFSET(Data!$A$1,MATCH(($AI150),Data!$C:$C,0)-1,MATCH(Weekly!AK$9,Data!$2:$2,0)-1,2,COUNTIF(Data!$2:$2,Weekly!AK$9))))/AK$142</f>
        <v>0.22971705153628008</v>
      </c>
      <c r="AL150" s="145">
        <f ca="1">(SUM(OFFSET(Data!$A$1,MATCH(($AI150),Data!$C:$C,0)-1,MATCH(Weekly!AL$9,Data!$2:$2,0)-1,2,COUNTIF(Data!$2:$2,Weekly!AL$9))))/AL$142</f>
        <v>0.22539268881129559</v>
      </c>
      <c r="AM150" s="145">
        <f ca="1">(SUM(OFFSET(Data!$A$1,MATCH(($AI150),Data!$C:$C,0)-1,MATCH(Weekly!AM$9,Data!$2:$2,0)-1,2,COUNTIF(Data!$2:$2,Weekly!AM$9))))/AM$142</f>
        <v>0.2340642325558164</v>
      </c>
      <c r="AN150" s="145">
        <f ca="1">(SUM(OFFSET(Data!$A$1,MATCH(($AI150),Data!$C:$C,0)-1,MATCH(Weekly!AN$9,Data!$2:$2,0)-1,2,COUNTIF(Data!$2:$2,Weekly!AN$9))))/AN$142</f>
        <v>0.23716425072255143</v>
      </c>
      <c r="AO150" s="145">
        <f ca="1">(SUM(OFFSET(Data!$A$1,MATCH(($AI150),Data!$C:$C,0)-1,MATCH(Weekly!AO$9,Data!$2:$2,0)-1,2,COUNTIF(Data!$2:$2,Weekly!AO$9))))/AO$142</f>
        <v>0.23934719427677173</v>
      </c>
      <c r="AP150" s="145">
        <f ca="1">(SUM(OFFSET(Data!$A$1,MATCH(($AI150),Data!$C:$C,0)-1,MATCH(Weekly!AP$9,Data!$2:$2,0)-1,2,COUNTIF(Data!$2:$2,Weekly!AP$9))))/AP$142</f>
        <v>0.24998567384502537</v>
      </c>
      <c r="AQ150" s="145">
        <f ca="1">(SUM(OFFSET(Data!$A$1,MATCH(($AI150),Data!$C:$C,0)-1,MATCH(Weekly!AQ$9,Data!$2:$2,0)-1,2,COUNTIF(Data!$2:$2,Weekly!AQ$9))))/AQ$142</f>
        <v>0.24912216906626061</v>
      </c>
      <c r="AR150" s="145">
        <f ca="1">(SUM(OFFSET(Data!$A$1,MATCH(($AI150),Data!$C:$C,0)-1,MATCH(Weekly!AR$9,Data!$2:$2,0)-1,2,COUNTIF(Data!$2:$2,Weekly!AR$9))))/AR$142</f>
        <v>0.25117488906861352</v>
      </c>
      <c r="AS150" s="145">
        <f ca="1">(SUM(OFFSET(Data!$A$1,MATCH(($AI150),Data!$C:$C,0)-1,MATCH(Weekly!AS$9,Data!$2:$2,0)-1,2,COUNTIF(Data!$2:$2,Weekly!AS$9))))/AS$142</f>
        <v>0.24841831637969</v>
      </c>
      <c r="AT150" s="145">
        <f ca="1">(SUM(OFFSET(Data!$A$1,MATCH(($AI150),Data!$C:$C,0)-1,MATCH(Weekly!AT$9,Data!$2:$2,0)-1,2,COUNTIF(Data!$2:$2,Weekly!AT$9))))/AT$142</f>
        <v>0.25107293793886709</v>
      </c>
      <c r="AU150" s="145">
        <f ca="1">(SUM(OFFSET(Data!$A$1,MATCH(($AI150),Data!$C:$C,0)-1,MATCH(Weekly!AU$9,Data!$2:$2,0)-1,2,COUNTIF(Data!$2:$2,Weekly!AU$9))))/AU$142</f>
        <v>0.2540546142287165</v>
      </c>
      <c r="AV150" s="14"/>
      <c r="AW150" s="12">
        <f t="shared" ca="1" si="1008"/>
        <v>0.23189064204604826</v>
      </c>
      <c r="AX150" s="12">
        <f t="shared" ca="1" si="1009"/>
        <v>0.24955392145564298</v>
      </c>
      <c r="AY150" s="12">
        <f t="shared" ca="1" si="1089"/>
        <v>1.7663279409594723E-2</v>
      </c>
      <c r="AZ150" s="12">
        <f t="shared" ca="1" si="1090"/>
        <v>0.26280138101283901</v>
      </c>
      <c r="BA150" s="12">
        <f t="shared" ca="1" si="1091"/>
        <v>0.21864318248885223</v>
      </c>
      <c r="BB150" s="14"/>
      <c r="BC150" s="12">
        <f t="shared" ca="1" si="1092"/>
        <v>1.0229684218949585E-2</v>
      </c>
      <c r="BD150" s="12">
        <f t="shared" ca="1" si="1093"/>
        <v>0.24967138994411545</v>
      </c>
      <c r="BE150" s="104"/>
      <c r="BF150" s="104"/>
      <c r="BG150" s="1"/>
      <c r="BH150" s="7" t="s">
        <v>128</v>
      </c>
      <c r="BI150" s="7" t="s">
        <v>3</v>
      </c>
      <c r="BJ150" s="145">
        <f ca="1">(SUM(OFFSET(Data!$A$1,MATCH(($BH150&amp;$BI150),Data!$B:$B,0)-1,MATCH(Weekly!BJ$9,Data!$2:$2,0)-1,1,COUNTIF(Data!$2:$2,Weekly!BJ$9))))/BJ$142</f>
        <v>0.21839667185625686</v>
      </c>
      <c r="BK150" s="145">
        <f ca="1">(SUM(OFFSET(Data!$A$1,MATCH(($BH150&amp;$BI150),Data!$B:$B,0)-1,MATCH(Weekly!BK$9,Data!$2:$2,0)-1,1,COUNTIF(Data!$2:$2,Weekly!BK$9))))/BK$142</f>
        <v>0.2219624867813213</v>
      </c>
      <c r="BL150" s="145">
        <f ca="1">(SUM(OFFSET(Data!$A$1,MATCH(($BH150&amp;$BI150),Data!$B:$B,0)-1,MATCH(Weekly!BL$9,Data!$2:$2,0)-1,1,COUNTIF(Data!$2:$2,Weekly!BL$9))))/BL$142</f>
        <v>0.21823365601379127</v>
      </c>
      <c r="BM150" s="145">
        <f ca="1">(SUM(OFFSET(Data!$A$1,MATCH(($BH150&amp;$BI150),Data!$B:$B,0)-1,MATCH(Weekly!BM$9,Data!$2:$2,0)-1,1,COUNTIF(Data!$2:$2,Weekly!BM$9))))/BM$142</f>
        <v>0.22530569541620349</v>
      </c>
      <c r="BN150" s="145">
        <f ca="1">(SUM(OFFSET(Data!$A$1,MATCH(($BH150&amp;$BI150),Data!$B:$B,0)-1,MATCH(Weekly!BN$9,Data!$2:$2,0)-1,1,COUNTIF(Data!$2:$2,Weekly!BN$9))))/BN$142</f>
        <v>0.22854514390852937</v>
      </c>
      <c r="BO150" s="145">
        <f ca="1">(SUM(OFFSET(Data!$A$1,MATCH(($BH150&amp;$BI150),Data!$B:$B,0)-1,MATCH(Weekly!BO$9,Data!$2:$2,0)-1,1,COUNTIF(Data!$2:$2,Weekly!BO$9))))/BO$142</f>
        <v>0.23054834854094394</v>
      </c>
      <c r="BP150" s="145">
        <f ca="1">(SUM(OFFSET(Data!$A$1,MATCH(($BH150&amp;$BI150),Data!$B:$B,0)-1,MATCH(Weekly!BP$9,Data!$2:$2,0)-1,1,COUNTIF(Data!$2:$2,Weekly!BP$9))))/BP$142</f>
        <v>0.24008691742844299</v>
      </c>
      <c r="BQ150" s="145">
        <f ca="1">(SUM(OFFSET(Data!$A$1,MATCH(($BH150&amp;$BI150),Data!$B:$B,0)-1,MATCH(Weekly!BQ$9,Data!$2:$2,0)-1,1,COUNTIF(Data!$2:$2,Weekly!BQ$9))))/BQ$142</f>
        <v>0.24174145219906548</v>
      </c>
      <c r="BR150" s="145">
        <f ca="1">(SUM(OFFSET(Data!$A$1,MATCH(($BH150&amp;$BI150),Data!$B:$B,0)-1,MATCH(Weekly!BR$9,Data!$2:$2,0)-1,1,COUNTIF(Data!$2:$2,Weekly!BR$9))))/BR$142</f>
        <v>0.2433681157772028</v>
      </c>
      <c r="BS150" s="145">
        <f ca="1">(SUM(OFFSET(Data!$A$1,MATCH(($BH150&amp;$BI150),Data!$B:$B,0)-1,MATCH(Weekly!BS$9,Data!$2:$2,0)-1,1,COUNTIF(Data!$2:$2,Weekly!BS$9))))/BS$142</f>
        <v>0.2410168491167915</v>
      </c>
      <c r="BT150" s="145">
        <f ca="1">(SUM(OFFSET(Data!$A$1,MATCH(($BH150&amp;$BI150),Data!$B:$B,0)-1,MATCH(Weekly!BT$9,Data!$2:$2,0)-1,1,COUNTIF(Data!$2:$2,Weekly!BT$9))))/BT$142</f>
        <v>0.241743556206372</v>
      </c>
      <c r="BU150" s="145">
        <f ca="1">(SUM(OFFSET(Data!$A$1,MATCH(($BH150&amp;$BI150),Data!$B:$B,0)-1,MATCH(Weekly!BU$9,Data!$2:$2,0)-1,1,COUNTIF(Data!$2:$2,Weekly!BU$9))))/BU$142</f>
        <v>0.24411734917794808</v>
      </c>
      <c r="BV150" s="13"/>
      <c r="BW150" s="12">
        <f t="shared" ca="1" si="1012"/>
        <v>0.22363409109876239</v>
      </c>
      <c r="BX150" s="12">
        <f t="shared" ca="1" si="1013"/>
        <v>0.24137915065792848</v>
      </c>
      <c r="BY150" s="12">
        <f t="shared" ca="1" si="1094"/>
        <v>1.7745059559166082E-2</v>
      </c>
      <c r="BZ150" s="12">
        <f t="shared" ca="1" si="1095"/>
        <v>0.25468794532730304</v>
      </c>
      <c r="CA150" s="12">
        <f t="shared" ca="1" si="1096"/>
        <v>0.21032529642938783</v>
      </c>
      <c r="CB150" s="43"/>
      <c r="CC150" s="12">
        <f t="shared" ca="1" si="1097"/>
        <v>9.7320994452223374E-3</v>
      </c>
      <c r="CD150" s="12">
        <f t="shared" ca="1" si="1098"/>
        <v>0.24156895751102855</v>
      </c>
      <c r="CE150" s="104"/>
      <c r="CF150" s="104"/>
      <c r="CG150" s="1"/>
      <c r="CH150" s="7" t="s">
        <v>128</v>
      </c>
      <c r="CI150" s="7" t="s">
        <v>4</v>
      </c>
      <c r="CJ150" s="145">
        <f ca="1">(SUM(OFFSET(Data!$A$1,MATCH(($CH150&amp;$CI150),Data!$B:$B,0)-1,MATCH(Weekly!CJ$9,Data!$2:$2,0)-1,1,COUNTIF(Data!$2:$2,Weekly!CJ$9))))/CJ$142</f>
        <v>0.2489823899910022</v>
      </c>
      <c r="CK150" s="145">
        <f ca="1">(SUM(OFFSET(Data!$A$1,MATCH(($CH150&amp;$CI150),Data!$B:$B,0)-1,MATCH(Weekly!CK$9,Data!$2:$2,0)-1,1,COUNTIF(Data!$2:$2,Weekly!CK$9))))/CK$142</f>
        <v>0.25512995896032831</v>
      </c>
      <c r="CL150" s="145">
        <f ca="1">(SUM(OFFSET(Data!$A$1,MATCH(($CH150&amp;$CI150),Data!$B:$B,0)-1,MATCH(Weekly!CL$9,Data!$2:$2,0)-1,1,COUNTIF(Data!$2:$2,Weekly!CL$9))))/CL$142</f>
        <v>0.24904701397712833</v>
      </c>
      <c r="CM150" s="145">
        <f ca="1">(SUM(OFFSET(Data!$A$1,MATCH(($CH150&amp;$CI150),Data!$B:$B,0)-1,MATCH(Weekly!CM$9,Data!$2:$2,0)-1,1,COUNTIF(Data!$2:$2,Weekly!CM$9))))/CM$142</f>
        <v>0.26239424703891712</v>
      </c>
      <c r="CN150" s="145">
        <f ca="1">(SUM(OFFSET(Data!$A$1,MATCH(($CH150&amp;$CI150),Data!$B:$B,0)-1,MATCH(Weekly!CN$9,Data!$2:$2,0)-1,1,COUNTIF(Data!$2:$2,Weekly!CN$9))))/CN$142</f>
        <v>0.26509558962710583</v>
      </c>
      <c r="CO150" s="145">
        <f ca="1">(SUM(OFFSET(Data!$A$1,MATCH(($CH150&amp;$CI150),Data!$B:$B,0)-1,MATCH(Weekly!CO$9,Data!$2:$2,0)-1,1,COUNTIF(Data!$2:$2,Weekly!CO$9))))/CO$142</f>
        <v>0.26829385249832166</v>
      </c>
      <c r="CP150" s="145">
        <f ca="1">(SUM(OFFSET(Data!$A$1,MATCH(($CH150&amp;$CI150),Data!$B:$B,0)-1,MATCH(Weekly!CP$9,Data!$2:$2,0)-1,1,COUNTIF(Data!$2:$2,Weekly!CP$9))))/CP$142</f>
        <v>0.28217122253081905</v>
      </c>
      <c r="CQ150" s="145">
        <f ca="1">(SUM(OFFSET(Data!$A$1,MATCH(($CH150&amp;$CI150),Data!$B:$B,0)-1,MATCH(Weekly!CQ$9,Data!$2:$2,0)-1,1,COUNTIF(Data!$2:$2,Weekly!CQ$9))))/CQ$142</f>
        <v>0.27329252890313804</v>
      </c>
      <c r="CR150" s="145">
        <f ca="1">(SUM(OFFSET(Data!$A$1,MATCH(($CH150&amp;$CI150),Data!$B:$B,0)-1,MATCH(Weekly!CR$9,Data!$2:$2,0)-1,1,COUNTIF(Data!$2:$2,Weekly!CR$9))))/CR$142</f>
        <v>0.27713178294573643</v>
      </c>
      <c r="CS150" s="145">
        <f ca="1">(SUM(OFFSET(Data!$A$1,MATCH(($CH150&amp;$CI150),Data!$B:$B,0)-1,MATCH(Weekly!CS$9,Data!$2:$2,0)-1,1,COUNTIF(Data!$2:$2,Weekly!CS$9))))/CS$142</f>
        <v>0.2724288840262582</v>
      </c>
      <c r="CT150" s="145">
        <f ca="1">(SUM(OFFSET(Data!$A$1,MATCH(($CH150&amp;$CI150),Data!$B:$B,0)-1,MATCH(Weekly!CT$9,Data!$2:$2,0)-1,1,COUNTIF(Data!$2:$2,Weekly!CT$9))))/CT$142</f>
        <v>0.28198003014318013</v>
      </c>
      <c r="CU150" s="145">
        <f ca="1">(SUM(OFFSET(Data!$A$1,MATCH(($CH150&amp;$CI150),Data!$B:$B,0)-1,MATCH(Weekly!CU$9,Data!$2:$2,0)-1,1,COUNTIF(Data!$2:$2,Weekly!CU$9))))/CU$142</f>
        <v>0.28684415729085438</v>
      </c>
      <c r="CW150" s="12">
        <f t="shared" ca="1" si="1017"/>
        <v>0.25876210299962271</v>
      </c>
      <c r="CX150" s="12">
        <f t="shared" ca="1" si="1018"/>
        <v>0.27521215592443726</v>
      </c>
      <c r="CY150" s="12">
        <f t="shared" ca="1" si="1099"/>
        <v>1.6450052924814551E-2</v>
      </c>
      <c r="CZ150" s="12">
        <f t="shared" ca="1" si="1100"/>
        <v>0.28754969561804816</v>
      </c>
      <c r="DA150" s="12">
        <f t="shared" ca="1" si="1101"/>
        <v>0.24642456330601181</v>
      </c>
      <c r="DB150" s="43"/>
      <c r="DC150" s="12">
        <f t="shared" ca="1" si="1102"/>
        <v>1.2264474601050046E-2</v>
      </c>
      <c r="DD150" s="12">
        <f t="shared" ca="1" si="1103"/>
        <v>0.27619624470018173</v>
      </c>
    </row>
    <row r="151" spans="4:109" x14ac:dyDescent="0.35">
      <c r="D151" s="113" t="s">
        <v>771</v>
      </c>
      <c r="E151" s="53" t="str">
        <f ca="1">VLOOKUP($D151,'Metric Nature'!$C:$D,2,0)&amp;IF(($F151&lt;(BA151)),"Below",IF(($F151&gt;(AZ151)),"Above","Within"))</f>
        <v>NegativeWithin</v>
      </c>
      <c r="F151" s="55">
        <f t="shared" ca="1" si="983"/>
        <v>0.11586637690972032</v>
      </c>
      <c r="G151" s="55">
        <f t="shared" ca="1" si="984"/>
        <v>0.1152668721870737</v>
      </c>
      <c r="H151" s="55">
        <f t="shared" ca="1" si="1021"/>
        <v>5.2010149253781321E-3</v>
      </c>
      <c r="I151" s="55">
        <f t="shared" ca="1" si="1022"/>
        <v>0.11662947514096191</v>
      </c>
      <c r="J151" s="55">
        <f t="shared" ca="1" si="1023"/>
        <v>-6.5429277660666958E-3</v>
      </c>
      <c r="K151" s="48">
        <f t="shared" ca="1" si="985"/>
        <v>1.7449361252161698E-3</v>
      </c>
      <c r="L151" s="56"/>
      <c r="M151" s="53" t="str">
        <f ca="1">VLOOKUP($D151,'Metric Nature'!$C:$D,2,0)&amp;IF(($N151&lt;(CA151)),"Below",IF(($N151&gt;(BZ151)),"Above","Within"))</f>
        <v>NegativeWithin</v>
      </c>
      <c r="N151" s="55">
        <f t="shared" ca="1" si="986"/>
        <v>9.0433472184705502E-2</v>
      </c>
      <c r="O151" s="55">
        <f t="shared" ca="1" si="987"/>
        <v>9.2030747178932282E-2</v>
      </c>
      <c r="P151" s="55">
        <f t="shared" ca="1" si="1024"/>
        <v>-1.7355884236398212E-2</v>
      </c>
      <c r="Q151" s="55">
        <f t="shared" ca="1" si="1025"/>
        <v>9.3263872765265848E-2</v>
      </c>
      <c r="R151" s="48">
        <f t="shared" ca="1" si="1026"/>
        <v>-3.0348306333837654E-2</v>
      </c>
      <c r="S151" s="48">
        <f t="shared" ca="1" si="988"/>
        <v>2.117987208778377E-3</v>
      </c>
      <c r="T151" s="56"/>
      <c r="U151" s="53" t="str">
        <f ca="1">VLOOKUP($D151,'Metric Nature'!$C:$D,2,0)&amp;IF(($V151&lt;(DA151)),"Below",IF(($V151&gt;(CZ151)),"Above","Within"))</f>
        <v>NegativeAbove</v>
      </c>
      <c r="V151" s="55">
        <f t="shared" ca="1" si="989"/>
        <v>0.20012245666917861</v>
      </c>
      <c r="W151" s="55">
        <f t="shared" ca="1" si="990"/>
        <v>0.19064551422319476</v>
      </c>
      <c r="X151" s="78">
        <f t="shared" ca="1" si="1027"/>
        <v>4.9709758368030058E-2</v>
      </c>
      <c r="Y151" s="55">
        <f t="shared" ca="1" si="1028"/>
        <v>0.19312122183822045</v>
      </c>
      <c r="Z151" s="78">
        <f t="shared" ca="1" si="1029"/>
        <v>3.62530578686125E-2</v>
      </c>
      <c r="AA151" s="48">
        <f t="shared" ca="1" si="991"/>
        <v>4.0216772978711136E-3</v>
      </c>
      <c r="AB151" s="56"/>
      <c r="AC151" s="46" t="s">
        <v>772</v>
      </c>
      <c r="AI151" s="7" t="s">
        <v>129</v>
      </c>
      <c r="AJ151" s="145">
        <f ca="1">(SUM(OFFSET(Data!$A$1,MATCH(($AI151),Data!$C:$C,0)-1,MATCH(Weekly!AJ$9,Data!$2:$2,0)-1,2,COUNTIF(Data!$2:$2,Weekly!AJ$9))))/AJ$142</f>
        <v>0.11838624988938162</v>
      </c>
      <c r="AK151" s="145">
        <f ca="1">(SUM(OFFSET(Data!$A$1,MATCH(($AI151),Data!$C:$C,0)-1,MATCH(Weekly!AK$9,Data!$2:$2,0)-1,2,COUNTIF(Data!$2:$2,Weekly!AK$9))))/AK$142</f>
        <v>0.11897908270965266</v>
      </c>
      <c r="AL151" s="145">
        <f ca="1">(SUM(OFFSET(Data!$A$1,MATCH(($AI151),Data!$C:$C,0)-1,MATCH(Weekly!AL$9,Data!$2:$2,0)-1,2,COUNTIF(Data!$2:$2,Weekly!AL$9))))/AL$142</f>
        <v>0.11802551077540134</v>
      </c>
      <c r="AM151" s="145">
        <f ca="1">(SUM(OFFSET(Data!$A$1,MATCH(($AI151),Data!$C:$C,0)-1,MATCH(Weekly!AM$9,Data!$2:$2,0)-1,2,COUNTIF(Data!$2:$2,Weekly!AM$9))))/AM$142</f>
        <v>0.12016382798062035</v>
      </c>
      <c r="AN151" s="145">
        <f ca="1">(SUM(OFFSET(Data!$A$1,MATCH(($AI151),Data!$C:$C,0)-1,MATCH(Weekly!AN$9,Data!$2:$2,0)-1,2,COUNTIF(Data!$2:$2,Weekly!AN$9))))/AN$142</f>
        <v>0.11781772733866738</v>
      </c>
      <c r="AO151" s="145">
        <f ca="1">(SUM(OFFSET(Data!$A$1,MATCH(($AI151),Data!$C:$C,0)-1,MATCH(Weekly!AO$9,Data!$2:$2,0)-1,2,COUNTIF(Data!$2:$2,Weekly!AO$9))))/AO$142</f>
        <v>0.1143416051866756</v>
      </c>
      <c r="AP151" s="145">
        <f ca="1">(SUM(OFFSET(Data!$A$1,MATCH(($AI151),Data!$C:$C,0)-1,MATCH(Weekly!AP$9,Data!$2:$2,0)-1,2,COUNTIF(Data!$2:$2,Weekly!AP$9))))/AP$142</f>
        <v>0.11819650900255578</v>
      </c>
      <c r="AQ151" s="145">
        <f ca="1">(SUM(OFFSET(Data!$A$1,MATCH(($AI151),Data!$C:$C,0)-1,MATCH(Weekly!AQ$9,Data!$2:$2,0)-1,2,COUNTIF(Data!$2:$2,Weekly!AQ$9))))/AQ$142</f>
        <v>0.11845319939546141</v>
      </c>
      <c r="AR151" s="145">
        <f ca="1">(SUM(OFFSET(Data!$A$1,MATCH(($AI151),Data!$C:$C,0)-1,MATCH(Weekly!AR$9,Data!$2:$2,0)-1,2,COUNTIF(Data!$2:$2,Weekly!AR$9))))/AR$142</f>
        <v>0.1147675359024241</v>
      </c>
      <c r="AS151" s="145">
        <f ca="1">(SUM(OFFSET(Data!$A$1,MATCH(($AI151),Data!$C:$C,0)-1,MATCH(Weekly!AS$9,Data!$2:$2,0)-1,2,COUNTIF(Data!$2:$2,Weekly!AS$9))))/AS$142</f>
        <v>0.1152668721870737</v>
      </c>
      <c r="AT151" s="145">
        <f ca="1">(SUM(OFFSET(Data!$A$1,MATCH(($AI151),Data!$C:$C,0)-1,MATCH(Weekly!AT$9,Data!$2:$2,0)-1,2,COUNTIF(Data!$2:$2,Weekly!AT$9))))/AT$142</f>
        <v>0.11586637690972032</v>
      </c>
      <c r="AU151" s="145">
        <f ca="1">(SUM(OFFSET(Data!$A$1,MATCH(($AI151),Data!$C:$C,0)-1,MATCH(Weekly!AU$9,Data!$2:$2,0)-1,2,COUNTIF(Data!$2:$2,Weekly!AU$9))))/AU$142</f>
        <v>0.11705269703093424</v>
      </c>
      <c r="AV151" s="14"/>
      <c r="AW151" s="12">
        <f t="shared" ca="1" si="1008"/>
        <v>0.115566624548397</v>
      </c>
      <c r="AX151" s="12">
        <f t="shared" ca="1" si="1009"/>
        <v>0.11841972464242151</v>
      </c>
      <c r="AY151" s="12">
        <f t="shared" ca="1" si="1030"/>
        <v>2.8531000940245077E-3</v>
      </c>
      <c r="AZ151" s="12">
        <f t="shared" ca="1" si="1031"/>
        <v>0.12055954971293989</v>
      </c>
      <c r="BA151" s="12">
        <f t="shared" ca="1" si="1032"/>
        <v>0.11342679947787862</v>
      </c>
      <c r="BB151" s="14"/>
      <c r="BC151" s="12">
        <f t="shared" ca="1" si="1010"/>
        <v>1.7449361252161698E-3</v>
      </c>
      <c r="BD151" s="12">
        <f t="shared" ca="1" si="1011"/>
        <v>0.11662947514096191</v>
      </c>
      <c r="BE151" s="104"/>
      <c r="BF151" s="104"/>
      <c r="BG151" s="1"/>
      <c r="BH151" s="7" t="s">
        <v>129</v>
      </c>
      <c r="BI151" s="7" t="s">
        <v>3</v>
      </c>
      <c r="BJ151" s="145">
        <f ca="1">(SUM(OFFSET(Data!$A$1,MATCH(($BH151&amp;$BI151),Data!$B:$B,0)-1,MATCH(Weekly!BJ$9,Data!$2:$2,0)-1,1,COUNTIF(Data!$2:$2,Weekly!BJ$9))))/BJ$142</f>
        <v>9.4841887649626089E-2</v>
      </c>
      <c r="BK151" s="145">
        <f ca="1">(SUM(OFFSET(Data!$A$1,MATCH(($BH151&amp;$BI151),Data!$B:$B,0)-1,MATCH(Weekly!BK$9,Data!$2:$2,0)-1,1,COUNTIF(Data!$2:$2,Weekly!BK$9))))/BK$142</f>
        <v>9.6385039238604114E-2</v>
      </c>
      <c r="BL151" s="145">
        <f ca="1">(SUM(OFFSET(Data!$A$1,MATCH(($BH151&amp;$BI151),Data!$B:$B,0)-1,MATCH(Weekly!BL$9,Data!$2:$2,0)-1,1,COUNTIF(Data!$2:$2,Weekly!BL$9))))/BL$142</f>
        <v>9.4616098660655082E-2</v>
      </c>
      <c r="BM151" s="145">
        <f ca="1">(SUM(OFFSET(Data!$A$1,MATCH(($BH151&amp;$BI151),Data!$B:$B,0)-1,MATCH(Weekly!BM$9,Data!$2:$2,0)-1,1,COUNTIF(Data!$2:$2,Weekly!BM$9))))/BM$142</f>
        <v>9.7521741973451911E-2</v>
      </c>
      <c r="BN151" s="145">
        <f ca="1">(SUM(OFFSET(Data!$A$1,MATCH(($BH151&amp;$BI151),Data!$B:$B,0)-1,MATCH(Weekly!BN$9,Data!$2:$2,0)-1,1,COUNTIF(Data!$2:$2,Weekly!BN$9))))/BN$142</f>
        <v>9.4288926855624192E-2</v>
      </c>
      <c r="BO151" s="145">
        <f ca="1">(SUM(OFFSET(Data!$A$1,MATCH(($BH151&amp;$BI151),Data!$B:$B,0)-1,MATCH(Weekly!BO$9,Data!$2:$2,0)-1,1,COUNTIF(Data!$2:$2,Weekly!BO$9))))/BO$142</f>
        <v>9.1682943182812005E-2</v>
      </c>
      <c r="BP151" s="145">
        <f ca="1">(SUM(OFFSET(Data!$A$1,MATCH(($BH151&amp;$BI151),Data!$B:$B,0)-1,MATCH(Weekly!BP$9,Data!$2:$2,0)-1,1,COUNTIF(Data!$2:$2,Weekly!BP$9))))/BP$142</f>
        <v>9.3361306758579343E-2</v>
      </c>
      <c r="BQ151" s="145">
        <f ca="1">(SUM(OFFSET(Data!$A$1,MATCH(($BH151&amp;$BI151),Data!$B:$B,0)-1,MATCH(Weekly!BQ$9,Data!$2:$2,0)-1,1,COUNTIF(Data!$2:$2,Weekly!BQ$9))))/BQ$142</f>
        <v>9.5572202032188677E-2</v>
      </c>
      <c r="BR151" s="145">
        <f ca="1">(SUM(OFFSET(Data!$A$1,MATCH(($BH151&amp;$BI151),Data!$B:$B,0)-1,MATCH(Weekly!BR$9,Data!$2:$2,0)-1,1,COUNTIF(Data!$2:$2,Weekly!BR$9))))/BR$142</f>
        <v>9.2206647522106278E-2</v>
      </c>
      <c r="BS151" s="145">
        <f ca="1">(SUM(OFFSET(Data!$A$1,MATCH(($BH151&amp;$BI151),Data!$B:$B,0)-1,MATCH(Weekly!BS$9,Data!$2:$2,0)-1,1,COUNTIF(Data!$2:$2,Weekly!BS$9))))/BS$142</f>
        <v>9.2030747178932282E-2</v>
      </c>
      <c r="BT151" s="145">
        <f ca="1">(SUM(OFFSET(Data!$A$1,MATCH(($BH151&amp;$BI151),Data!$B:$B,0)-1,MATCH(Weekly!BT$9,Data!$2:$2,0)-1,1,COUNTIF(Data!$2:$2,Weekly!BT$9))))/BT$142</f>
        <v>9.0433472184705502E-2</v>
      </c>
      <c r="BU151" s="145">
        <f ca="1">(SUM(OFFSET(Data!$A$1,MATCH(($BH151&amp;$BI151),Data!$B:$B,0)-1,MATCH(Weekly!BU$9,Data!$2:$2,0)-1,1,COUNTIF(Data!$2:$2,Weekly!BU$9))))/BU$142</f>
        <v>9.1219067553424932E-2</v>
      </c>
      <c r="BV151" s="13"/>
      <c r="BW151" s="12">
        <f t="shared" ca="1" si="1012"/>
        <v>9.211869735051928E-2</v>
      </c>
      <c r="BX151" s="12">
        <f t="shared" ca="1" si="1013"/>
        <v>9.520704484090739E-2</v>
      </c>
      <c r="BY151" s="12">
        <f t="shared" ca="1" si="1033"/>
        <v>3.0883474903881103E-3</v>
      </c>
      <c r="BZ151" s="12">
        <f t="shared" ca="1" si="1034"/>
        <v>9.7523305458698473E-2</v>
      </c>
      <c r="CA151" s="12">
        <f t="shared" ca="1" si="1035"/>
        <v>8.9802436732728197E-2</v>
      </c>
      <c r="CB151" s="43"/>
      <c r="CC151" s="12">
        <f t="shared" ca="1" si="1015"/>
        <v>2.117987208778377E-3</v>
      </c>
      <c r="CD151" s="12">
        <f t="shared" ca="1" si="1016"/>
        <v>9.3263872765265848E-2</v>
      </c>
      <c r="CE151" s="104"/>
      <c r="CF151" s="104"/>
      <c r="CG151" s="1"/>
      <c r="CH151" s="7" t="s">
        <v>129</v>
      </c>
      <c r="CI151" s="7" t="s">
        <v>4</v>
      </c>
      <c r="CJ151" s="145">
        <f ca="1">(SUM(OFFSET(Data!$A$1,MATCH(($CH151&amp;$CI151),Data!$B:$B,0)-1,MATCH(Weekly!CJ$9,Data!$2:$2,0)-1,1,COUNTIF(Data!$2:$2,Weekly!CJ$9))))/CJ$142</f>
        <v>0.19743776511418656</v>
      </c>
      <c r="CK151" s="145">
        <f ca="1">(SUM(OFFSET(Data!$A$1,MATCH(($CH151&amp;$CI151),Data!$B:$B,0)-1,MATCH(Weekly!CK$9,Data!$2:$2,0)-1,1,COUNTIF(Data!$2:$2,Weekly!CK$9))))/CK$142</f>
        <v>0.19302325581395349</v>
      </c>
      <c r="CL151" s="145">
        <f ca="1">(SUM(OFFSET(Data!$A$1,MATCH(($CH151&amp;$CI151),Data!$B:$B,0)-1,MATCH(Weekly!CL$9,Data!$2:$2,0)-1,1,COUNTIF(Data!$2:$2,Weekly!CL$9))))/CL$142</f>
        <v>0.19537308855102309</v>
      </c>
      <c r="CM151" s="145">
        <f ca="1">(SUM(OFFSET(Data!$A$1,MATCH(($CH151&amp;$CI151),Data!$B:$B,0)-1,MATCH(Weekly!CM$9,Data!$2:$2,0)-1,1,COUNTIF(Data!$2:$2,Weekly!CM$9))))/CM$142</f>
        <v>0.1934010152284264</v>
      </c>
      <c r="CN151" s="145">
        <f ca="1">(SUM(OFFSET(Data!$A$1,MATCH(($CH151&amp;$CI151),Data!$B:$B,0)-1,MATCH(Weekly!CN$9,Data!$2:$2,0)-1,1,COUNTIF(Data!$2:$2,Weekly!CN$9))))/CN$142</f>
        <v>0.19406587166382738</v>
      </c>
      <c r="CO151" s="145">
        <f ca="1">(SUM(OFFSET(Data!$A$1,MATCH(($CH151&amp;$CI151),Data!$B:$B,0)-1,MATCH(Weekly!CO$9,Data!$2:$2,0)-1,1,COUNTIF(Data!$2:$2,Weekly!CO$9))))/CO$142</f>
        <v>0.18888462645056103</v>
      </c>
      <c r="CP151" s="145">
        <f ca="1">(SUM(OFFSET(Data!$A$1,MATCH(($CH151&amp;$CI151),Data!$B:$B,0)-1,MATCH(Weekly!CP$9,Data!$2:$2,0)-1,1,COUNTIF(Data!$2:$2,Weekly!CP$9))))/CP$142</f>
        <v>0.19894752229206256</v>
      </c>
      <c r="CQ151" s="145">
        <f ca="1">(SUM(OFFSET(Data!$A$1,MATCH(($CH151&amp;$CI151),Data!$B:$B,0)-1,MATCH(Weekly!CQ$9,Data!$2:$2,0)-1,1,COUNTIF(Data!$2:$2,Weekly!CQ$9))))/CQ$142</f>
        <v>0.19338385310405129</v>
      </c>
      <c r="CR151" s="145">
        <f ca="1">(SUM(OFFSET(Data!$A$1,MATCH(($CH151&amp;$CI151),Data!$B:$B,0)-1,MATCH(Weekly!CR$9,Data!$2:$2,0)-1,1,COUNTIF(Data!$2:$2,Weekly!CR$9))))/CR$142</f>
        <v>0.18978067687653621</v>
      </c>
      <c r="CS151" s="145">
        <f ca="1">(SUM(OFFSET(Data!$A$1,MATCH(($CH151&amp;$CI151),Data!$B:$B,0)-1,MATCH(Weekly!CS$9,Data!$2:$2,0)-1,1,COUNTIF(Data!$2:$2,Weekly!CS$9))))/CS$142</f>
        <v>0.19064551422319476</v>
      </c>
      <c r="CT151" s="145">
        <f ca="1">(SUM(OFFSET(Data!$A$1,MATCH(($CH151&amp;$CI151),Data!$B:$B,0)-1,MATCH(Weekly!CT$9,Data!$2:$2,0)-1,1,COUNTIF(Data!$2:$2,Weekly!CT$9))))/CT$142</f>
        <v>0.20012245666917861</v>
      </c>
      <c r="CU151" s="145">
        <f ca="1">(SUM(OFFSET(Data!$A$1,MATCH(($CH151&amp;$CI151),Data!$B:$B,0)-1,MATCH(Weekly!CU$9,Data!$2:$2,0)-1,1,COUNTIF(Data!$2:$2,Weekly!CU$9))))/CU$142</f>
        <v>0.20229475325832683</v>
      </c>
      <c r="CW151" s="12">
        <f t="shared" ca="1" si="1017"/>
        <v>0.19183438501857414</v>
      </c>
      <c r="CX151" s="12">
        <f t="shared" ca="1" si="1018"/>
        <v>0.19640542683260481</v>
      </c>
      <c r="CY151" s="12">
        <f t="shared" ca="1" si="1036"/>
        <v>4.5710418140306741E-3</v>
      </c>
      <c r="CZ151" s="12">
        <f t="shared" ca="1" si="1037"/>
        <v>0.19983370819312782</v>
      </c>
      <c r="DA151" s="12">
        <f t="shared" ca="1" si="1038"/>
        <v>0.18840610365805113</v>
      </c>
      <c r="DB151" s="43"/>
      <c r="DC151" s="12">
        <f t="shared" ca="1" si="1019"/>
        <v>4.0216772978711136E-3</v>
      </c>
      <c r="DD151" s="12">
        <f t="shared" ca="1" si="1020"/>
        <v>0.19312122183822045</v>
      </c>
    </row>
    <row r="152" spans="4:109" x14ac:dyDescent="0.35">
      <c r="D152" s="113" t="s">
        <v>775</v>
      </c>
      <c r="E152" s="53" t="str">
        <f ca="1">VLOOKUP($D152,'Metric Nature'!$C:$D,2,0)&amp;IF(($F152&lt;(BA152)),"Below",IF(($F152&gt;(AZ152)),"Above","Within"))</f>
        <v>PositiveWithin</v>
      </c>
      <c r="F152" s="55">
        <f t="shared" ref="F152" ca="1" si="1104">AT152</f>
        <v>0.16434242281945158</v>
      </c>
      <c r="G152" s="55">
        <f t="shared" ref="G152" ca="1" si="1105">AS152</f>
        <v>0.15887730002040881</v>
      </c>
      <c r="H152" s="55">
        <f t="shared" ref="H152" ca="1" si="1106">IFERROR(((F152-G152)/G152),0)</f>
        <v>3.4398386669088253E-2</v>
      </c>
      <c r="I152" s="55">
        <f t="shared" ref="I152" ca="1" si="1107">BD152</f>
        <v>0.16160389496705563</v>
      </c>
      <c r="J152" s="55">
        <f t="shared" ref="J152" ca="1" si="1108">IFERROR(((F152-I152)/I152),0)</f>
        <v>1.6945927280739261E-2</v>
      </c>
      <c r="K152" s="48">
        <f t="shared" ref="K152" ca="1" si="1109">BC152</f>
        <v>6.9865682354213728E-3</v>
      </c>
      <c r="L152" s="56"/>
      <c r="M152" s="53" t="str">
        <f ca="1">VLOOKUP($D152,'Metric Nature'!$C:$D,2,0)&amp;IF(($N152&lt;(CA152)),"Below",IF(($N152&gt;(BZ152)),"Above","Within"))</f>
        <v>PositiveWithin</v>
      </c>
      <c r="N152" s="55">
        <f t="shared" ref="N152" ca="1" si="1110">BT152</f>
        <v>0.15439514351924252</v>
      </c>
      <c r="O152" s="55">
        <f t="shared" ref="O152" ca="1" si="1111">BS152</f>
        <v>0.14984331305068788</v>
      </c>
      <c r="P152" s="55">
        <f t="shared" ref="P152" ca="1" si="1112">IFERROR(((N152-O152)/O152),0)</f>
        <v>3.0377267933303684E-2</v>
      </c>
      <c r="Q152" s="55">
        <f t="shared" ref="Q152" ca="1" si="1113">CD152</f>
        <v>0.15205987346180636</v>
      </c>
      <c r="R152" s="48">
        <f t="shared" ref="R152" ca="1" si="1114">IFERROR(((N152-Q152)/Q152),0)</f>
        <v>1.5357569385474524E-2</v>
      </c>
      <c r="S152" s="48">
        <f t="shared" ref="S152" ca="1" si="1115">CC152</f>
        <v>5.2495074913778703E-3</v>
      </c>
      <c r="T152" s="56"/>
      <c r="U152" s="53" t="str">
        <f ca="1">VLOOKUP($D152,'Metric Nature'!$C:$D,2,0)&amp;IF(($V152&lt;(DA152)),"Below",IF(($V152&gt;(CZ152)),"Above","Within"))</f>
        <v>PositiveWithin</v>
      </c>
      <c r="V152" s="55">
        <f t="shared" ref="V152" ca="1" si="1116">CT152</f>
        <v>0.19729653353428786</v>
      </c>
      <c r="W152" s="55">
        <f t="shared" ref="W152" ca="1" si="1117">CS152</f>
        <v>0.18818380743982493</v>
      </c>
      <c r="X152" s="78">
        <f t="shared" ref="X152" ca="1" si="1118">IFERROR(((V152-W152)/W152),0)</f>
        <v>4.8424602618250663E-2</v>
      </c>
      <c r="Y152" s="55">
        <f t="shared" ref="Y152" ca="1" si="1119">DD152</f>
        <v>0.19284806593745918</v>
      </c>
      <c r="Z152" s="78">
        <f t="shared" ref="Z152" ca="1" si="1120">IFERROR(((V152-Y152)/Y152),0)</f>
        <v>2.3067213950029055E-2</v>
      </c>
      <c r="AA152" s="48">
        <f t="shared" ref="AA152" ca="1" si="1121">DC152</f>
        <v>1.2789609779749597E-2</v>
      </c>
      <c r="AB152" s="56"/>
      <c r="AC152" s="46" t="s">
        <v>772</v>
      </c>
      <c r="AI152" s="7" t="s">
        <v>130</v>
      </c>
      <c r="AJ152" s="145">
        <f ca="1">(SUM(OFFSET(Data!$A$1,MATCH(($AI152),Data!$C:$C,0)-1,MATCH(Weekly!AJ$9,Data!$2:$2,0)-1,2,COUNTIF(Data!$2:$2,Weekly!AJ$9))))/AJ$142</f>
        <v>0.14656689708065801</v>
      </c>
      <c r="AK152" s="145">
        <f ca="1">(SUM(OFFSET(Data!$A$1,MATCH(($AI152),Data!$C:$C,0)-1,MATCH(Weekly!AK$9,Data!$2:$2,0)-1,2,COUNTIF(Data!$2:$2,Weekly!AK$9))))/AK$142</f>
        <v>0.15031237339815348</v>
      </c>
      <c r="AL152" s="145">
        <f ca="1">(SUM(OFFSET(Data!$A$1,MATCH(($AI152),Data!$C:$C,0)-1,MATCH(Weekly!AL$9,Data!$2:$2,0)-1,2,COUNTIF(Data!$2:$2,Weekly!AL$9))))/AL$142</f>
        <v>0.14614233506051938</v>
      </c>
      <c r="AM152" s="145">
        <f ca="1">(SUM(OFFSET(Data!$A$1,MATCH(($AI152),Data!$C:$C,0)-1,MATCH(Weekly!AM$9,Data!$2:$2,0)-1,2,COUNTIF(Data!$2:$2,Weekly!AM$9))))/AM$142</f>
        <v>0.15475750462014884</v>
      </c>
      <c r="AN152" s="145">
        <f ca="1">(SUM(OFFSET(Data!$A$1,MATCH(($AI152),Data!$C:$C,0)-1,MATCH(Weekly!AN$9,Data!$2:$2,0)-1,2,COUNTIF(Data!$2:$2,Weekly!AN$9))))/AN$142</f>
        <v>0.15470969613783714</v>
      </c>
      <c r="AO152" s="145">
        <f ca="1">(SUM(OFFSET(Data!$A$1,MATCH(($AI152),Data!$C:$C,0)-1,MATCH(Weekly!AO$9,Data!$2:$2,0)-1,2,COUNTIF(Data!$2:$2,Weekly!AO$9))))/AO$142</f>
        <v>0.15574558461882407</v>
      </c>
      <c r="AP152" s="145">
        <f ca="1">(SUM(OFFSET(Data!$A$1,MATCH(($AI152),Data!$C:$C,0)-1,MATCH(Weekly!AP$9,Data!$2:$2,0)-1,2,COUNTIF(Data!$2:$2,Weekly!AP$9))))/AP$142</f>
        <v>0.16189701213711849</v>
      </c>
      <c r="AQ152" s="145">
        <f ca="1">(SUM(OFFSET(Data!$A$1,MATCH(($AI152),Data!$C:$C,0)-1,MATCH(Weekly!AQ$9,Data!$2:$2,0)-1,2,COUNTIF(Data!$2:$2,Weekly!AQ$9))))/AQ$142</f>
        <v>0.16157770934421201</v>
      </c>
      <c r="AR152" s="145">
        <f ca="1">(SUM(OFFSET(Data!$A$1,MATCH(($AI152),Data!$C:$C,0)-1,MATCH(Weekly!AR$9,Data!$2:$2,0)-1,2,COUNTIF(Data!$2:$2,Weekly!AR$9))))/AR$142</f>
        <v>0.16412380598483026</v>
      </c>
      <c r="AS152" s="145">
        <f ca="1">(SUM(OFFSET(Data!$A$1,MATCH(($AI152),Data!$C:$C,0)-1,MATCH(Weekly!AS$9,Data!$2:$2,0)-1,2,COUNTIF(Data!$2:$2,Weekly!AS$9))))/AS$142</f>
        <v>0.15887730002040881</v>
      </c>
      <c r="AT152" s="145">
        <f ca="1">(SUM(OFFSET(Data!$A$1,MATCH(($AI152),Data!$C:$C,0)-1,MATCH(Weekly!AT$9,Data!$2:$2,0)-1,2,COUNTIF(Data!$2:$2,Weekly!AT$9))))/AT$142</f>
        <v>0.16434242281945158</v>
      </c>
      <c r="AU152" s="145">
        <f ca="1">(SUM(OFFSET(Data!$A$1,MATCH(($AI152),Data!$C:$C,0)-1,MATCH(Weekly!AU$9,Data!$2:$2,0)-1,2,COUNTIF(Data!$2:$2,Weekly!AU$9))))/AU$142</f>
        <v>0.16928338255868181</v>
      </c>
      <c r="AV152" s="14"/>
      <c r="AW152" s="12">
        <f t="shared" ca="1" si="1008"/>
        <v>0.15251103476799532</v>
      </c>
      <c r="AX152" s="12">
        <f t="shared" ca="1" si="1009"/>
        <v>0.16173736074066525</v>
      </c>
      <c r="AY152" s="12">
        <f t="shared" ref="AY152" ca="1" si="1122">AX152-AW152</f>
        <v>9.2263259726699243E-3</v>
      </c>
      <c r="AZ152" s="12">
        <f t="shared" ref="AZ152" ca="1" si="1123">AX152+(0.75*AY152)</f>
        <v>0.16865710522016769</v>
      </c>
      <c r="BA152" s="12">
        <f t="shared" ref="BA152" ca="1" si="1124">AW152-(0.75*AY152)</f>
        <v>0.14559129028849288</v>
      </c>
      <c r="BB152" s="14"/>
      <c r="BC152" s="12">
        <f t="shared" ref="BC152" ca="1" si="1125">_xlfn.STDEV.P(AJ152:AU152)</f>
        <v>6.9865682354213728E-3</v>
      </c>
      <c r="BD152" s="12">
        <f t="shared" ref="BD152" ca="1" si="1126">SUMPRODUCT(AP152:AS152,AP$142:AS$142)/SUM(AP$142:AS$142)</f>
        <v>0.16160389496705563</v>
      </c>
      <c r="BE152" s="104"/>
      <c r="BF152" s="104"/>
      <c r="BG152" s="1"/>
      <c r="BH152" s="7" t="s">
        <v>130</v>
      </c>
      <c r="BI152" s="7" t="s">
        <v>3</v>
      </c>
      <c r="BJ152" s="145">
        <f ca="1">(SUM(OFFSET(Data!$A$1,MATCH(($BH152&amp;$BI152),Data!$B:$B,0)-1,MATCH(Weekly!BJ$9,Data!$2:$2,0)-1,1,COUNTIF(Data!$2:$2,Weekly!BJ$9))))/BJ$142</f>
        <v>0.14087185115234424</v>
      </c>
      <c r="BK152" s="145">
        <f ca="1">(SUM(OFFSET(Data!$A$1,MATCH(($BH152&amp;$BI152),Data!$B:$B,0)-1,MATCH(Weekly!BK$9,Data!$2:$2,0)-1,1,COUNTIF(Data!$2:$2,Weekly!BK$9))))/BK$142</f>
        <v>0.14437580007792064</v>
      </c>
      <c r="BL152" s="145">
        <f ca="1">(SUM(OFFSET(Data!$A$1,MATCH(($BH152&amp;$BI152),Data!$B:$B,0)-1,MATCH(Weekly!BL$9,Data!$2:$2,0)-1,1,COUNTIF(Data!$2:$2,Weekly!BL$9))))/BL$142</f>
        <v>0.14051186845245989</v>
      </c>
      <c r="BM152" s="145">
        <f ca="1">(SUM(OFFSET(Data!$A$1,MATCH(($BH152&amp;$BI152),Data!$B:$B,0)-1,MATCH(Weekly!BM$9,Data!$2:$2,0)-1,1,COUNTIF(Data!$2:$2,Weekly!BM$9))))/BM$142</f>
        <v>0.14783234159419342</v>
      </c>
      <c r="BN152" s="145">
        <f ca="1">(SUM(OFFSET(Data!$A$1,MATCH(($BH152&amp;$BI152),Data!$B:$B,0)-1,MATCH(Weekly!BN$9,Data!$2:$2,0)-1,1,COUNTIF(Data!$2:$2,Weekly!BN$9))))/BN$142</f>
        <v>0.14710649669251324</v>
      </c>
      <c r="BO152" s="145">
        <f ca="1">(SUM(OFFSET(Data!$A$1,MATCH(($BH152&amp;$BI152),Data!$B:$B,0)-1,MATCH(Weekly!BO$9,Data!$2:$2,0)-1,1,COUNTIF(Data!$2:$2,Weekly!BO$9))))/BO$142</f>
        <v>0.14759642013818033</v>
      </c>
      <c r="BP152" s="145">
        <f ca="1">(SUM(OFFSET(Data!$A$1,MATCH(($BH152&amp;$BI152),Data!$B:$B,0)-1,MATCH(Weekly!BP$9,Data!$2:$2,0)-1,1,COUNTIF(Data!$2:$2,Weekly!BP$9))))/BP$142</f>
        <v>0.15198561366701632</v>
      </c>
      <c r="BQ152" s="145">
        <f ca="1">(SUM(OFFSET(Data!$A$1,MATCH(($BH152&amp;$BI152),Data!$B:$B,0)-1,MATCH(Weekly!BQ$9,Data!$2:$2,0)-1,1,COUNTIF(Data!$2:$2,Weekly!BQ$9))))/BQ$142</f>
        <v>0.1521323147667433</v>
      </c>
      <c r="BR152" s="145">
        <f ca="1">(SUM(OFFSET(Data!$A$1,MATCH(($BH152&amp;$BI152),Data!$B:$B,0)-1,MATCH(Weekly!BR$9,Data!$2:$2,0)-1,1,COUNTIF(Data!$2:$2,Weekly!BR$9))))/BR$142</f>
        <v>0.1543032612095192</v>
      </c>
      <c r="BS152" s="145">
        <f ca="1">(SUM(OFFSET(Data!$A$1,MATCH(($BH152&amp;$BI152),Data!$B:$B,0)-1,MATCH(Weekly!BS$9,Data!$2:$2,0)-1,1,COUNTIF(Data!$2:$2,Weekly!BS$9))))/BS$142</f>
        <v>0.14984331305068788</v>
      </c>
      <c r="BT152" s="145">
        <f ca="1">(SUM(OFFSET(Data!$A$1,MATCH(($BH152&amp;$BI152),Data!$B:$B,0)-1,MATCH(Weekly!BT$9,Data!$2:$2,0)-1,1,COUNTIF(Data!$2:$2,Weekly!BT$9))))/BT$142</f>
        <v>0.15439514351924252</v>
      </c>
      <c r="BU152" s="145">
        <f ca="1">(SUM(OFFSET(Data!$A$1,MATCH(($BH152&amp;$BI152),Data!$B:$B,0)-1,MATCH(Weekly!BU$9,Data!$2:$2,0)-1,1,COUNTIF(Data!$2:$2,Weekly!BU$9))))/BU$142</f>
        <v>0.15836737449782248</v>
      </c>
      <c r="BV152" s="13"/>
      <c r="BW152" s="12">
        <f t="shared" ca="1" si="1012"/>
        <v>0.14574114838521696</v>
      </c>
      <c r="BX152" s="12">
        <f t="shared" ca="1" si="1013"/>
        <v>0.15205896421687981</v>
      </c>
      <c r="BY152" s="12">
        <f t="shared" ref="BY152" ca="1" si="1127">BX152-BW152</f>
        <v>6.3178158316628541E-3</v>
      </c>
      <c r="BZ152" s="12">
        <f t="shared" ref="BZ152" ca="1" si="1128">BX152+(0.75*BY152)</f>
        <v>0.15679732609062697</v>
      </c>
      <c r="CA152" s="12">
        <f t="shared" ref="CA152" ca="1" si="1129">BW152-(0.75*BY152)</f>
        <v>0.1410027865114698</v>
      </c>
      <c r="CB152" s="43"/>
      <c r="CC152" s="12">
        <f t="shared" ref="CC152" ca="1" si="1130">_xlfn.STDEV.P(BJ152:BU152)</f>
        <v>5.2495074913778703E-3</v>
      </c>
      <c r="CD152" s="12">
        <f t="shared" ref="CD152" ca="1" si="1131">SUMPRODUCT(BP152:BS152,BP$142:BS$142)/SUM(BP$142:BS$142)</f>
        <v>0.15205987346180636</v>
      </c>
      <c r="CE152" s="104"/>
      <c r="CF152" s="104"/>
      <c r="CG152" s="1"/>
      <c r="CH152" s="7" t="s">
        <v>130</v>
      </c>
      <c r="CI152" s="7" t="s">
        <v>4</v>
      </c>
      <c r="CJ152" s="145">
        <f ca="1">(SUM(OFFSET(Data!$A$1,MATCH(($CH152&amp;$CI152),Data!$B:$B,0)-1,MATCH(Weekly!CJ$9,Data!$2:$2,0)-1,1,COUNTIF(Data!$2:$2,Weekly!CJ$9))))/CJ$142</f>
        <v>0.16568833283345474</v>
      </c>
      <c r="CK152" s="145">
        <f ca="1">(SUM(OFFSET(Data!$A$1,MATCH(($CH152&amp;$CI152),Data!$B:$B,0)-1,MATCH(Weekly!CK$9,Data!$2:$2,0)-1,1,COUNTIF(Data!$2:$2,Weekly!CK$9))))/CK$142</f>
        <v>0.16976744186046511</v>
      </c>
      <c r="CL152" s="145">
        <f ca="1">(SUM(OFFSET(Data!$A$1,MATCH(($CH152&amp;$CI152),Data!$B:$B,0)-1,MATCH(Weekly!CL$9,Data!$2:$2,0)-1,1,COUNTIF(Data!$2:$2,Weekly!CL$9))))/CL$142</f>
        <v>0.16474608947114752</v>
      </c>
      <c r="CM152" s="145">
        <f ca="1">(SUM(OFFSET(Data!$A$1,MATCH(($CH152&amp;$CI152),Data!$B:$B,0)-1,MATCH(Weekly!CM$9,Data!$2:$2,0)-1,1,COUNTIF(Data!$2:$2,Weekly!CM$9))))/CM$142</f>
        <v>0.17715736040609137</v>
      </c>
      <c r="CN152" s="145">
        <f ca="1">(SUM(OFFSET(Data!$A$1,MATCH(($CH152&amp;$CI152),Data!$B:$B,0)-1,MATCH(Weekly!CN$9,Data!$2:$2,0)-1,1,COUNTIF(Data!$2:$2,Weekly!CN$9))))/CN$142</f>
        <v>0.17934885481733864</v>
      </c>
      <c r="CO152" s="145">
        <f ca="1">(SUM(OFFSET(Data!$A$1,MATCH(($CH152&amp;$CI152),Data!$B:$B,0)-1,MATCH(Weekly!CO$9,Data!$2:$2,0)-1,1,COUNTIF(Data!$2:$2,Weekly!CO$9))))/CO$142</f>
        <v>0.18255490553371057</v>
      </c>
      <c r="CP152" s="145">
        <f ca="1">(SUM(OFFSET(Data!$A$1,MATCH(($CH152&amp;$CI152),Data!$B:$B,0)-1,MATCH(Weekly!CP$9,Data!$2:$2,0)-1,1,COUNTIF(Data!$2:$2,Weekly!CP$9))))/CP$142</f>
        <v>0.19412366613068266</v>
      </c>
      <c r="CQ152" s="145">
        <f ca="1">(SUM(OFFSET(Data!$A$1,MATCH(($CH152&amp;$CI152),Data!$B:$B,0)-1,MATCH(Weekly!CQ$9,Data!$2:$2,0)-1,1,COUNTIF(Data!$2:$2,Weekly!CQ$9))))/CQ$142</f>
        <v>0.19250947245700961</v>
      </c>
      <c r="CR152" s="145">
        <f ca="1">(SUM(OFFSET(Data!$A$1,MATCH(($CH152&amp;$CI152),Data!$B:$B,0)-1,MATCH(Weekly!CR$9,Data!$2:$2,0)-1,1,COUNTIF(Data!$2:$2,Weekly!CR$9))))/CR$142</f>
        <v>0.19677632822839855</v>
      </c>
      <c r="CS152" s="145">
        <f ca="1">(SUM(OFFSET(Data!$A$1,MATCH(($CH152&amp;$CI152),Data!$B:$B,0)-1,MATCH(Weekly!CS$9,Data!$2:$2,0)-1,1,COUNTIF(Data!$2:$2,Weekly!CS$9))))/CS$142</f>
        <v>0.18818380743982493</v>
      </c>
      <c r="CT152" s="145">
        <f ca="1">(SUM(OFFSET(Data!$A$1,MATCH(($CH152&amp;$CI152),Data!$B:$B,0)-1,MATCH(Weekly!CT$9,Data!$2:$2,0)-1,1,COUNTIF(Data!$2:$2,Weekly!CT$9))))/CT$142</f>
        <v>0.19729653353428786</v>
      </c>
      <c r="CU152" s="145">
        <f ca="1">(SUM(OFFSET(Data!$A$1,MATCH(($CH152&amp;$CI152),Data!$B:$B,0)-1,MATCH(Weekly!CU$9,Data!$2:$2,0)-1,1,COUNTIF(Data!$2:$2,Weekly!CU$9))))/CU$142</f>
        <v>0.20530243956778435</v>
      </c>
      <c r="CW152" s="12">
        <f t="shared" ca="1" si="1017"/>
        <v>0.17346240113327824</v>
      </c>
      <c r="CX152" s="12">
        <f t="shared" ca="1" si="1018"/>
        <v>0.19331656929384614</v>
      </c>
      <c r="CY152" s="12">
        <f t="shared" ref="CY152" ca="1" si="1132">CX152-CW152</f>
        <v>1.9854168160567898E-2</v>
      </c>
      <c r="CZ152" s="12">
        <f t="shared" ref="CZ152" ca="1" si="1133">CX152+(0.75*CY152)</f>
        <v>0.20820719541427207</v>
      </c>
      <c r="DA152" s="12">
        <f t="shared" ref="DA152" ca="1" si="1134">CW152-(0.75*CY152)</f>
        <v>0.1585717750128523</v>
      </c>
      <c r="DB152" s="43"/>
      <c r="DC152" s="12">
        <f t="shared" ref="DC152" ca="1" si="1135">_xlfn.STDEV.P(CJ152:CU152)</f>
        <v>1.2789609779749597E-2</v>
      </c>
      <c r="DD152" s="12">
        <f t="shared" ref="DD152" ca="1" si="1136">SUMPRODUCT(CP152:CS152,CP$142:CS$142)/SUM(CP$142:CS$142)</f>
        <v>0.19284806593745918</v>
      </c>
    </row>
    <row r="153" spans="4:109" x14ac:dyDescent="0.35">
      <c r="D153" s="113" t="s">
        <v>778</v>
      </c>
      <c r="E153" s="53" t="str">
        <f ca="1">VLOOKUP($D153,'Metric Nature'!$C:$D,2,0)&amp;IF(($F153&lt;(BA153)),"Below",IF(($F153&gt;(AZ153)),"Above","Within"))</f>
        <v>PositiveBelow</v>
      </c>
      <c r="F153" s="55">
        <f t="shared" ca="1" si="983"/>
        <v>6.3994059254567498E-3</v>
      </c>
      <c r="G153" s="55">
        <f t="shared" ca="1" si="984"/>
        <v>6.7563938687605404E-3</v>
      </c>
      <c r="H153" s="55">
        <f t="shared" ca="1" si="1021"/>
        <v>-5.2837053350958646E-2</v>
      </c>
      <c r="I153" s="55">
        <f t="shared" ca="1" si="1022"/>
        <v>6.922347984849201E-3</v>
      </c>
      <c r="J153" s="55">
        <f t="shared" ca="1" si="1023"/>
        <v>-7.5544029357813791E-2</v>
      </c>
      <c r="K153" s="48">
        <f t="shared" ca="1" si="985"/>
        <v>2.9258000244727558E-4</v>
      </c>
      <c r="L153" s="56"/>
      <c r="M153" s="53" t="str">
        <f ca="1">VLOOKUP($D153,'Metric Nature'!$C:$D,2,0)&amp;IF(($N153&lt;(CA153)),"Below",IF(($N153&gt;(BZ153)),"Above","Within"))</f>
        <v>PositiveBelow</v>
      </c>
      <c r="N153" s="55">
        <f t="shared" ca="1" si="986"/>
        <v>8.3310823298596796E-3</v>
      </c>
      <c r="O153" s="55">
        <f t="shared" ca="1" si="987"/>
        <v>8.8391113109708968E-3</v>
      </c>
      <c r="P153" s="55">
        <f t="shared" ca="1" si="1024"/>
        <v>-5.7475119753347105E-2</v>
      </c>
      <c r="Q153" s="55">
        <f t="shared" ca="1" si="1025"/>
        <v>9.0368876247968431E-3</v>
      </c>
      <c r="R153" s="48">
        <f t="shared" ca="1" si="1026"/>
        <v>-7.8102696884319242E-2</v>
      </c>
      <c r="S153" s="48">
        <f t="shared" ca="1" si="988"/>
        <v>3.7770403627148676E-4</v>
      </c>
      <c r="T153" s="56"/>
      <c r="U153" s="53" t="str">
        <f ca="1">VLOOKUP($D153,'Metric Nature'!$C:$D,2,0)&amp;IF(($V153&lt;(DA153)),"Below",IF(($V153&gt;(CZ153)),"Above","Within"))</f>
        <v>PositiveWithin</v>
      </c>
      <c r="V153" s="55">
        <f t="shared" ca="1" si="989"/>
        <v>0</v>
      </c>
      <c r="W153" s="55">
        <f t="shared" ca="1" si="990"/>
        <v>0</v>
      </c>
      <c r="X153" s="78">
        <f t="shared" ca="1" si="1027"/>
        <v>0</v>
      </c>
      <c r="Y153" s="55">
        <f t="shared" ca="1" si="1028"/>
        <v>0</v>
      </c>
      <c r="Z153" s="78">
        <f t="shared" ca="1" si="1029"/>
        <v>0</v>
      </c>
      <c r="AA153" s="48">
        <f t="shared" ca="1" si="991"/>
        <v>0</v>
      </c>
      <c r="AB153" s="56"/>
      <c r="AC153" s="46" t="s">
        <v>779</v>
      </c>
      <c r="AI153" s="7" t="s">
        <v>131</v>
      </c>
      <c r="AJ153" s="145">
        <f ca="1">(SUM(OFFSET(Data!$A$1,MATCH(($AI153),Data!$C:$C,0)-1,MATCH(Weekly!AJ$9,Data!$2:$2,0)-1,2,COUNTIF(Data!$2:$2,Weekly!AJ$9))))/AJ$142</f>
        <v>6.9615834652559955E-3</v>
      </c>
      <c r="AK153" s="145">
        <f ca="1">(SUM(OFFSET(Data!$A$1,MATCH(($AI153),Data!$C:$C,0)-1,MATCH(Weekly!AK$9,Data!$2:$2,0)-1,2,COUNTIF(Data!$2:$2,Weekly!AK$9))))/AK$142</f>
        <v>7.0257361564212461E-3</v>
      </c>
      <c r="AL153" s="145">
        <f ca="1">(SUM(OFFSET(Data!$A$1,MATCH(($AI153),Data!$C:$C,0)-1,MATCH(Weekly!AL$9,Data!$2:$2,0)-1,2,COUNTIF(Data!$2:$2,Weekly!AL$9))))/AL$142</f>
        <v>7.2378935795506605E-3</v>
      </c>
      <c r="AM153" s="145">
        <f ca="1">(SUM(OFFSET(Data!$A$1,MATCH(($AI153),Data!$C:$C,0)-1,MATCH(Weekly!AM$9,Data!$2:$2,0)-1,2,COUNTIF(Data!$2:$2,Weekly!AM$9))))/AM$142</f>
        <v>7.0525947754857396E-3</v>
      </c>
      <c r="AN153" s="145">
        <f ca="1">(SUM(OFFSET(Data!$A$1,MATCH(($AI153),Data!$C:$C,0)-1,MATCH(Weekly!AN$9,Data!$2:$2,0)-1,2,COUNTIF(Data!$2:$2,Weekly!AN$9))))/AN$142</f>
        <v>6.8070480845413058E-3</v>
      </c>
      <c r="AO153" s="145">
        <f ca="1">(SUM(OFFSET(Data!$A$1,MATCH(($AI153),Data!$C:$C,0)-1,MATCH(Weekly!AO$9,Data!$2:$2,0)-1,2,COUNTIF(Data!$2:$2,Weekly!AO$9))))/AO$142</f>
        <v>7.154035323049408E-3</v>
      </c>
      <c r="AP153" s="145">
        <f ca="1">(SUM(OFFSET(Data!$A$1,MATCH(($AI153),Data!$C:$C,0)-1,MATCH(Weekly!AP$9,Data!$2:$2,0)-1,2,COUNTIF(Data!$2:$2,Weekly!AP$9))))/AP$142</f>
        <v>6.9567808556725841E-3</v>
      </c>
      <c r="AQ153" s="145">
        <f ca="1">(SUM(OFFSET(Data!$A$1,MATCH(($AI153),Data!$C:$C,0)-1,MATCH(Weekly!AQ$9,Data!$2:$2,0)-1,2,COUNTIF(Data!$2:$2,Weekly!AQ$9))))/AQ$142</f>
        <v>6.7612868035590501E-3</v>
      </c>
      <c r="AR153" s="145">
        <f ca="1">(SUM(OFFSET(Data!$A$1,MATCH(($AI153),Data!$C:$C,0)-1,MATCH(Weekly!AR$9,Data!$2:$2,0)-1,2,COUNTIF(Data!$2:$2,Weekly!AR$9))))/AR$142</f>
        <v>7.2132724212551095E-3</v>
      </c>
      <c r="AS153" s="145">
        <f ca="1">(SUM(OFFSET(Data!$A$1,MATCH(($AI153),Data!$C:$C,0)-1,MATCH(Weekly!AS$9,Data!$2:$2,0)-1,2,COUNTIF(Data!$2:$2,Weekly!AS$9))))/AS$142</f>
        <v>6.7563938687605404E-3</v>
      </c>
      <c r="AT153" s="145">
        <f ca="1">(SUM(OFFSET(Data!$A$1,MATCH(($AI153),Data!$C:$C,0)-1,MATCH(Weekly!AT$9,Data!$2:$2,0)-1,2,COUNTIF(Data!$2:$2,Weekly!AT$9))))/AT$142</f>
        <v>6.3994059254567498E-3</v>
      </c>
      <c r="AU153" s="145">
        <f ca="1">(SUM(OFFSET(Data!$A$1,MATCH(($AI153),Data!$C:$C,0)-1,MATCH(Weekly!AU$9,Data!$2:$2,0)-1,2,COUNTIF(Data!$2:$2,Weekly!AU$9))))/AU$142</f>
        <v>7.6169749727965181E-3</v>
      </c>
      <c r="AV153" s="14"/>
      <c r="AW153" s="12">
        <f t="shared" ca="1" si="1008"/>
        <v>6.7841674440501775E-3</v>
      </c>
      <c r="AX153" s="12">
        <f t="shared" ca="1" si="1009"/>
        <v>7.1033150492675733E-3</v>
      </c>
      <c r="AY153" s="12">
        <f t="shared" ca="1" si="1030"/>
        <v>3.1914760521739582E-4</v>
      </c>
      <c r="AZ153" s="12">
        <f t="shared" ca="1" si="1031"/>
        <v>7.3426757531806202E-3</v>
      </c>
      <c r="BA153" s="12">
        <f t="shared" ca="1" si="1032"/>
        <v>6.5448067401371306E-3</v>
      </c>
      <c r="BB153" s="14"/>
      <c r="BC153" s="12">
        <f t="shared" ca="1" si="1010"/>
        <v>2.9258000244727558E-4</v>
      </c>
      <c r="BD153" s="12">
        <f t="shared" ca="1" si="1011"/>
        <v>6.922347984849201E-3</v>
      </c>
      <c r="BE153" s="104"/>
      <c r="BF153" s="104"/>
      <c r="BG153" s="1"/>
      <c r="BH153" s="7" t="s">
        <v>131</v>
      </c>
      <c r="BI153" s="7" t="s">
        <v>3</v>
      </c>
      <c r="BJ153" s="145">
        <f ca="1">(SUM(OFFSET(Data!$A$1,MATCH(($BH153&amp;$BI153),Data!$B:$B,0)-1,MATCH(Weekly!BJ$9,Data!$2:$2,0)-1,1,COUNTIF(Data!$2:$2,Weekly!BJ$9))))/BJ$142</f>
        <v>9.0349914499374701E-3</v>
      </c>
      <c r="BK153" s="145">
        <f ca="1">(SUM(OFFSET(Data!$A$1,MATCH(($BH153&amp;$BI153),Data!$B:$B,0)-1,MATCH(Weekly!BK$9,Data!$2:$2,0)-1,1,COUNTIF(Data!$2:$2,Weekly!BK$9))))/BK$142</f>
        <v>9.169588690376802E-3</v>
      </c>
      <c r="BL153" s="145">
        <f ca="1">(SUM(OFFSET(Data!$A$1,MATCH(($BH153&amp;$BI153),Data!$B:$B,0)-1,MATCH(Weekly!BL$9,Data!$2:$2,0)-1,1,COUNTIF(Data!$2:$2,Weekly!BL$9))))/BL$142</f>
        <v>9.4284577642222509E-3</v>
      </c>
      <c r="BM153" s="145">
        <f ca="1">(SUM(OFFSET(Data!$A$1,MATCH(($BH153&amp;$BI153),Data!$B:$B,0)-1,MATCH(Weekly!BM$9,Data!$2:$2,0)-1,1,COUNTIF(Data!$2:$2,Weekly!BM$9))))/BM$142</f>
        <v>9.2329824102530562E-3</v>
      </c>
      <c r="BN153" s="145">
        <f ca="1">(SUM(OFFSET(Data!$A$1,MATCH(($BH153&amp;$BI153),Data!$B:$B,0)-1,MATCH(Weekly!BN$9,Data!$2:$2,0)-1,1,COUNTIF(Data!$2:$2,Weekly!BN$9))))/BN$142</f>
        <v>8.9075802047283194E-3</v>
      </c>
      <c r="BO153" s="145">
        <f ca="1">(SUM(OFFSET(Data!$A$1,MATCH(($BH153&amp;$BI153),Data!$B:$B,0)-1,MATCH(Weekly!BO$9,Data!$2:$2,0)-1,1,COUNTIF(Data!$2:$2,Weekly!BO$9))))/BO$142</f>
        <v>9.3286301489665623E-3</v>
      </c>
      <c r="BP153" s="145">
        <f ca="1">(SUM(OFFSET(Data!$A$1,MATCH(($BH153&amp;$BI153),Data!$B:$B,0)-1,MATCH(Weekly!BP$9,Data!$2:$2,0)-1,1,COUNTIF(Data!$2:$2,Weekly!BP$9))))/BP$142</f>
        <v>9.0963584594635095E-3</v>
      </c>
      <c r="BQ153" s="145">
        <f ca="1">(SUM(OFFSET(Data!$A$1,MATCH(($BH153&amp;$BI153),Data!$B:$B,0)-1,MATCH(Weekly!BQ$9,Data!$2:$2,0)-1,1,COUNTIF(Data!$2:$2,Weekly!BQ$9))))/BQ$142</f>
        <v>8.825928947563599E-3</v>
      </c>
      <c r="BR153" s="145">
        <f ca="1">(SUM(OFFSET(Data!$A$1,MATCH(($BH153&amp;$BI153),Data!$B:$B,0)-1,MATCH(Weekly!BR$9,Data!$2:$2,0)-1,1,COUNTIF(Data!$2:$2,Weekly!BR$9))))/BR$142</f>
        <v>9.3827300901310733E-3</v>
      </c>
      <c r="BS153" s="145">
        <f ca="1">(SUM(OFFSET(Data!$A$1,MATCH(($BH153&amp;$BI153),Data!$B:$B,0)-1,MATCH(Weekly!BS$9,Data!$2:$2,0)-1,1,COUNTIF(Data!$2:$2,Weekly!BS$9))))/BS$142</f>
        <v>8.8391113109708968E-3</v>
      </c>
      <c r="BT153" s="145">
        <f ca="1">(SUM(OFFSET(Data!$A$1,MATCH(($BH153&amp;$BI153),Data!$B:$B,0)-1,MATCH(Weekly!BT$9,Data!$2:$2,0)-1,1,COUNTIF(Data!$2:$2,Weekly!BT$9))))/BT$142</f>
        <v>8.3310823298596796E-3</v>
      </c>
      <c r="BU153" s="145">
        <f ca="1">(SUM(OFFSET(Data!$A$1,MATCH(($BH153&amp;$BI153),Data!$B:$B,0)-1,MATCH(Weekly!BU$9,Data!$2:$2,0)-1,1,COUNTIF(Data!$2:$2,Weekly!BU$9))))/BU$142</f>
        <v>9.9253907700617809E-3</v>
      </c>
      <c r="BV153" s="13"/>
      <c r="BW153" s="12">
        <f t="shared" ca="1" si="1012"/>
        <v>8.8733457578496072E-3</v>
      </c>
      <c r="BX153" s="12">
        <f t="shared" ca="1" si="1013"/>
        <v>9.2808062796098101E-3</v>
      </c>
      <c r="BY153" s="12">
        <f t="shared" ca="1" si="1033"/>
        <v>4.0746052176020287E-4</v>
      </c>
      <c r="BZ153" s="12">
        <f t="shared" ca="1" si="1034"/>
        <v>9.5864016709299622E-3</v>
      </c>
      <c r="CA153" s="12">
        <f t="shared" ca="1" si="1035"/>
        <v>8.5677503665294551E-3</v>
      </c>
      <c r="CB153" s="43"/>
      <c r="CC153" s="12">
        <f t="shared" ca="1" si="1015"/>
        <v>3.7770403627148676E-4</v>
      </c>
      <c r="CD153" s="12">
        <f t="shared" ca="1" si="1016"/>
        <v>9.0368876247968431E-3</v>
      </c>
      <c r="CE153" s="104"/>
      <c r="CF153" s="104"/>
      <c r="CG153" s="1"/>
      <c r="CH153" s="7" t="s">
        <v>131</v>
      </c>
      <c r="CI153" s="7" t="s">
        <v>4</v>
      </c>
      <c r="CJ153" s="145">
        <f ca="1">(SUM(OFFSET(Data!$A$1,MATCH(($CH153&amp;$CI153),Data!$B:$B,0)-1,MATCH(Weekly!CJ$9,Data!$2:$2,0)-1,1,COUNTIF(Data!$2:$2,Weekly!CJ$9))))/CJ$142</f>
        <v>0</v>
      </c>
      <c r="CK153" s="145">
        <f ca="1">(SUM(OFFSET(Data!$A$1,MATCH(($CH153&amp;$CI153),Data!$B:$B,0)-1,MATCH(Weekly!CK$9,Data!$2:$2,0)-1,1,COUNTIF(Data!$2:$2,Weekly!CK$9))))/CK$142</f>
        <v>0</v>
      </c>
      <c r="CL153" s="145">
        <f ca="1">(SUM(OFFSET(Data!$A$1,MATCH(($CH153&amp;$CI153),Data!$B:$B,0)-1,MATCH(Weekly!CL$9,Data!$2:$2,0)-1,1,COUNTIF(Data!$2:$2,Weekly!CL$9))))/CL$142</f>
        <v>0</v>
      </c>
      <c r="CM153" s="145">
        <f ca="1">(SUM(OFFSET(Data!$A$1,MATCH(($CH153&amp;$CI153),Data!$B:$B,0)-1,MATCH(Weekly!CM$9,Data!$2:$2,0)-1,1,COUNTIF(Data!$2:$2,Weekly!CM$9))))/CM$142</f>
        <v>0</v>
      </c>
      <c r="CN153" s="145">
        <f ca="1">(SUM(OFFSET(Data!$A$1,MATCH(($CH153&amp;$CI153),Data!$B:$B,0)-1,MATCH(Weekly!CN$9,Data!$2:$2,0)-1,1,COUNTIF(Data!$2:$2,Weekly!CN$9))))/CN$142</f>
        <v>0</v>
      </c>
      <c r="CO153" s="145">
        <f ca="1">(SUM(OFFSET(Data!$A$1,MATCH(($CH153&amp;$CI153),Data!$B:$B,0)-1,MATCH(Weekly!CO$9,Data!$2:$2,0)-1,1,COUNTIF(Data!$2:$2,Weekly!CO$9))))/CO$142</f>
        <v>0</v>
      </c>
      <c r="CP153" s="145">
        <f ca="1">(SUM(OFFSET(Data!$A$1,MATCH(($CH153&amp;$CI153),Data!$B:$B,0)-1,MATCH(Weekly!CP$9,Data!$2:$2,0)-1,1,COUNTIF(Data!$2:$2,Weekly!CP$9))))/CP$142</f>
        <v>0</v>
      </c>
      <c r="CQ153" s="145">
        <f ca="1">(SUM(OFFSET(Data!$A$1,MATCH(($CH153&amp;$CI153),Data!$B:$B,0)-1,MATCH(Weekly!CQ$9,Data!$2:$2,0)-1,1,COUNTIF(Data!$2:$2,Weekly!CQ$9))))/CQ$142</f>
        <v>0</v>
      </c>
      <c r="CR153" s="145">
        <f ca="1">(SUM(OFFSET(Data!$A$1,MATCH(($CH153&amp;$CI153),Data!$B:$B,0)-1,MATCH(Weekly!CR$9,Data!$2:$2,0)-1,1,COUNTIF(Data!$2:$2,Weekly!CR$9))))/CR$142</f>
        <v>0</v>
      </c>
      <c r="CS153" s="145">
        <f ca="1">(SUM(OFFSET(Data!$A$1,MATCH(($CH153&amp;$CI153),Data!$B:$B,0)-1,MATCH(Weekly!CS$9,Data!$2:$2,0)-1,1,COUNTIF(Data!$2:$2,Weekly!CS$9))))/CS$142</f>
        <v>0</v>
      </c>
      <c r="CT153" s="145">
        <f ca="1">(SUM(OFFSET(Data!$A$1,MATCH(($CH153&amp;$CI153),Data!$B:$B,0)-1,MATCH(Weekly!CT$9,Data!$2:$2,0)-1,1,COUNTIF(Data!$2:$2,Weekly!CT$9))))/CT$142</f>
        <v>0</v>
      </c>
      <c r="CU153" s="145">
        <f ca="1">(SUM(OFFSET(Data!$A$1,MATCH(($CH153&amp;$CI153),Data!$B:$B,0)-1,MATCH(Weekly!CU$9,Data!$2:$2,0)-1,1,COUNTIF(Data!$2:$2,Weekly!CU$9))))/CU$142</f>
        <v>0</v>
      </c>
      <c r="CW153" s="12">
        <f t="shared" ca="1" si="1017"/>
        <v>0</v>
      </c>
      <c r="CX153" s="12">
        <f t="shared" ca="1" si="1018"/>
        <v>0</v>
      </c>
      <c r="CY153" s="12">
        <f t="shared" ca="1" si="1036"/>
        <v>0</v>
      </c>
      <c r="CZ153" s="12">
        <f t="shared" ca="1" si="1037"/>
        <v>0</v>
      </c>
      <c r="DA153" s="12">
        <f t="shared" ca="1" si="1038"/>
        <v>0</v>
      </c>
      <c r="DB153" s="43"/>
      <c r="DC153" s="12">
        <f t="shared" ca="1" si="1019"/>
        <v>0</v>
      </c>
      <c r="DD153" s="12">
        <f t="shared" ca="1" si="1020"/>
        <v>0</v>
      </c>
    </row>
    <row r="154" spans="4:109" x14ac:dyDescent="0.35">
      <c r="D154" s="60" t="s">
        <v>479</v>
      </c>
      <c r="E154" s="117" t="str">
        <f ca="1">VLOOKUP($D154,'Metric Nature'!$C:$D,2,0)&amp;IF(($F154&lt;(BA154)),"Below",IF(($F154&gt;(AZ154)),"Above","Within"))</f>
        <v>NegativeWithin</v>
      </c>
      <c r="F154" s="118">
        <f t="shared" ca="1" si="983"/>
        <v>0.28143189437704075</v>
      </c>
      <c r="G154" s="118">
        <f t="shared" ca="1" si="984"/>
        <v>0.28105094686187526</v>
      </c>
      <c r="H154" s="118">
        <f t="shared" ca="1" si="1021"/>
        <v>1.3554393586608549E-3</v>
      </c>
      <c r="I154" s="118">
        <f t="shared" ca="1" si="1022"/>
        <v>0.28229618534440837</v>
      </c>
      <c r="J154" s="118">
        <f t="shared" ca="1" si="1023"/>
        <v>-3.0616459316060675E-3</v>
      </c>
      <c r="K154" s="118">
        <f t="shared" ca="1" si="985"/>
        <v>3.1955411232420464E-3</v>
      </c>
      <c r="L154" s="120"/>
      <c r="M154" s="117" t="str">
        <f ca="1">VLOOKUP($D154,'Metric Nature'!$C:$D,2,0)&amp;IF(($N154&lt;(CA154)),"Below",IF(($N154&gt;(BZ154)),"Above","Within"))</f>
        <v>NegativeWithin</v>
      </c>
      <c r="N154" s="118">
        <f t="shared" ca="1" si="986"/>
        <v>0.27064644080808653</v>
      </c>
      <c r="O154" s="118">
        <f t="shared" ca="1" si="987"/>
        <v>0.27017607959415973</v>
      </c>
      <c r="P154" s="118">
        <f t="shared" ca="1" si="1024"/>
        <v>1.740943219819239E-3</v>
      </c>
      <c r="Q154" s="118">
        <f t="shared" ca="1" si="1025"/>
        <v>0.27151657185976319</v>
      </c>
      <c r="R154" s="118">
        <f t="shared" ca="1" si="1026"/>
        <v>-3.2047069750353102E-3</v>
      </c>
      <c r="S154" s="118">
        <f t="shared" ca="1" si="988"/>
        <v>2.8096833642748918E-3</v>
      </c>
      <c r="T154" s="56"/>
      <c r="U154" s="117" t="str">
        <f ca="1">VLOOKUP($D154,'Metric Nature'!$C:$D,2,0)&amp;IF(($V154&lt;(DA154)),"Below",IF(($V154&gt;(CZ154)),"Above","Within"))</f>
        <v>NegativeWithin</v>
      </c>
      <c r="V154" s="118">
        <f t="shared" ca="1" si="989"/>
        <v>0.31716277317256969</v>
      </c>
      <c r="W154" s="119">
        <f t="shared" ca="1" si="990"/>
        <v>0.31632932166301969</v>
      </c>
      <c r="X154" s="118">
        <f t="shared" ca="1" si="1027"/>
        <v>2.6347589441545992E-3</v>
      </c>
      <c r="Y154" s="119">
        <f ca="1">DD154</f>
        <v>0.31758530183727035</v>
      </c>
      <c r="Z154" s="118">
        <f t="shared" ca="1" si="1029"/>
        <v>-1.3304414979417507E-3</v>
      </c>
      <c r="AA154" s="118">
        <f t="shared" ref="AA154" si="1137">MA154</f>
        <v>0</v>
      </c>
      <c r="AB154" s="56"/>
      <c r="AC154" s="46" t="s">
        <v>782</v>
      </c>
      <c r="AI154" s="7" t="s">
        <v>132</v>
      </c>
      <c r="AJ154" s="145">
        <f ca="1">(SUM(OFFSET(Data!$A$1,MATCH(($AI154),Data!$C:$C,0)-1,MATCH(Weekly!AJ$9,Data!$2:$2,0)-1,2,COUNTIF(Data!$2:$2,Weekly!AJ$9))))/AJ$142</f>
        <v>0.27965310075613808</v>
      </c>
      <c r="AK154" s="145">
        <f ca="1">(SUM(OFFSET(Data!$A$1,MATCH(($AI154),Data!$C:$C,0)-1,MATCH(Weekly!AK$9,Data!$2:$2,0)-1,2,COUNTIF(Data!$2:$2,Weekly!AK$9))))/AK$142</f>
        <v>0.28077357726177532</v>
      </c>
      <c r="AL154" s="145">
        <f ca="1">(SUM(OFFSET(Data!$A$1,MATCH(($AI154),Data!$C:$C,0)-1,MATCH(Weekly!AL$9,Data!$2:$2,0)-1,2,COUNTIF(Data!$2:$2,Weekly!AL$9))))/AL$142</f>
        <v>0.2812598617572506</v>
      </c>
      <c r="AM154" s="145">
        <f ca="1">(SUM(OFFSET(Data!$A$1,MATCH(($AI154),Data!$C:$C,0)-1,MATCH(Weekly!AM$9,Data!$2:$2,0)-1,2,COUNTIF(Data!$2:$2,Weekly!AM$9))))/AM$142</f>
        <v>0.28520053943359475</v>
      </c>
      <c r="AN154" s="145">
        <f ca="1">(SUM(OFFSET(Data!$A$1,MATCH(($AI154),Data!$C:$C,0)-1,MATCH(Weekly!AN$9,Data!$2:$2,0)-1,2,COUNTIF(Data!$2:$2,Weekly!AN$9))))/AN$142</f>
        <v>0.28456808721948823</v>
      </c>
      <c r="AO154" s="145">
        <f ca="1">(SUM(OFFSET(Data!$A$1,MATCH(($AI154),Data!$C:$C,0)-1,MATCH(Weekly!AO$9,Data!$2:$2,0)-1,2,COUNTIF(Data!$2:$2,Weekly!AO$9))))/AO$142</f>
        <v>0.28505477308294208</v>
      </c>
      <c r="AP154" s="145">
        <f ca="1">(SUM(OFFSET(Data!$A$1,MATCH(($AI154),Data!$C:$C,0)-1,MATCH(Weekly!AP$9,Data!$2:$2,0)-1,2,COUNTIF(Data!$2:$2,Weekly!AP$9))))/AP$142</f>
        <v>0.28268368995908449</v>
      </c>
      <c r="AQ154" s="145">
        <f ca="1">(SUM(OFFSET(Data!$A$1,MATCH(($AI154),Data!$C:$C,0)-1,MATCH(Weekly!AQ$9,Data!$2:$2,0)-1,2,COUNTIF(Data!$2:$2,Weekly!AQ$9))))/AQ$142</f>
        <v>0.28323541777934341</v>
      </c>
      <c r="AR154" s="145">
        <f ca="1">(SUM(OFFSET(Data!$A$1,MATCH(($AI154),Data!$C:$C,0)-1,MATCH(Weekly!AR$9,Data!$2:$2,0)-1,2,COUNTIF(Data!$2:$2,Weekly!AR$9))))/AR$142</f>
        <v>0.28229032328575487</v>
      </c>
      <c r="AS154" s="145">
        <f ca="1">(SUM(OFFSET(Data!$A$1,MATCH(($AI154),Data!$C:$C,0)-1,MATCH(Weekly!AS$9,Data!$2:$2,0)-1,2,COUNTIF(Data!$2:$2,Weekly!AS$9))))/AS$142</f>
        <v>0.28105094686187526</v>
      </c>
      <c r="AT154" s="145">
        <f ca="1">(SUM(OFFSET(Data!$A$1,MATCH(($AI154),Data!$C:$C,0)-1,MATCH(Weekly!AT$9,Data!$2:$2,0)-1,2,COUNTIF(Data!$2:$2,Weekly!AT$9))))/AT$142</f>
        <v>0.28143189437704075</v>
      </c>
      <c r="AU154" s="145">
        <f ca="1">(SUM(OFFSET(Data!$A$1,MATCH(($AI154),Data!$C:$C,0)-1,MATCH(Weekly!AU$9,Data!$2:$2,0)-1,2,COUNTIF(Data!$2:$2,Weekly!AU$9))))/AU$142</f>
        <v>0.29226902948339289</v>
      </c>
      <c r="AV154" s="106"/>
      <c r="AW154" s="12">
        <f t="shared" ca="1" si="1008"/>
        <v>0.28115540430956293</v>
      </c>
      <c r="AX154" s="12">
        <f t="shared" ca="1" si="1009"/>
        <v>0.28390175249941585</v>
      </c>
      <c r="AY154" s="12">
        <f t="shared" ca="1" si="1030"/>
        <v>2.7463481898529207E-3</v>
      </c>
      <c r="AZ154" s="12">
        <f t="shared" ca="1" si="1031"/>
        <v>0.28596151364180555</v>
      </c>
      <c r="BA154" s="12">
        <f t="shared" ca="1" si="1032"/>
        <v>0.27909564316717322</v>
      </c>
      <c r="BB154" s="106"/>
      <c r="BC154" s="12">
        <f t="shared" ca="1" si="1010"/>
        <v>3.1955411232420464E-3</v>
      </c>
      <c r="BD154" s="12">
        <f t="shared" ca="1" si="1011"/>
        <v>0.28229618534440837</v>
      </c>
      <c r="BE154" s="155"/>
      <c r="BF154" s="104"/>
      <c r="BG154" s="156"/>
      <c r="BH154" s="7" t="s">
        <v>132</v>
      </c>
      <c r="BI154" s="7" t="s">
        <v>3</v>
      </c>
      <c r="BJ154" s="145">
        <f ca="1">(SUM(OFFSET(Data!$A$1,MATCH(($BH154&amp;$BI154),Data!$B:$B,0)-1,MATCH(Weekly!BJ$9,Data!$2:$2,0)-1,1,COUNTIF(Data!$2:$2,Weekly!BJ$9))))/BJ$142</f>
        <v>0.27082004032566803</v>
      </c>
      <c r="BK154" s="145">
        <f ca="1">(SUM(OFFSET(Data!$A$1,MATCH(($BH154&amp;$BI154),Data!$B:$B,0)-1,MATCH(Weekly!BK$9,Data!$2:$2,0)-1,1,COUNTIF(Data!$2:$2,Weekly!BK$9))))/BK$142</f>
        <v>0.27141425947570547</v>
      </c>
      <c r="BL154" s="145">
        <f ca="1">(SUM(OFFSET(Data!$A$1,MATCH(($BH154&amp;$BI154),Data!$B:$B,0)-1,MATCH(Weekly!BL$9,Data!$2:$2,0)-1,1,COUNTIF(Data!$2:$2,Weekly!BL$9))))/BL$142</f>
        <v>0.27245723378862219</v>
      </c>
      <c r="BM154" s="145">
        <f ca="1">(SUM(OFFSET(Data!$A$1,MATCH(($BH154&amp;$BI154),Data!$B:$B,0)-1,MATCH(Weekly!BM$9,Data!$2:$2,0)-1,1,COUNTIF(Data!$2:$2,Weekly!BM$9))))/BM$142</f>
        <v>0.27557706140064081</v>
      </c>
      <c r="BN154" s="145">
        <f ca="1">(SUM(OFFSET(Data!$A$1,MATCH(($BH154&amp;$BI154),Data!$B:$B,0)-1,MATCH(Weekly!BN$9,Data!$2:$2,0)-1,1,COUNTIF(Data!$2:$2,Weekly!BN$9))))/BN$142</f>
        <v>0.27363794337115405</v>
      </c>
      <c r="BO154" s="145">
        <f ca="1">(SUM(OFFSET(Data!$A$1,MATCH(($BH154&amp;$BI154),Data!$B:$B,0)-1,MATCH(Weekly!BO$9,Data!$2:$2,0)-1,1,COUNTIF(Data!$2:$2,Weekly!BO$9))))/BO$142</f>
        <v>0.27465527796402645</v>
      </c>
      <c r="BP154" s="145">
        <f ca="1">(SUM(OFFSET(Data!$A$1,MATCH(($BH154&amp;$BI154),Data!$B:$B,0)-1,MATCH(Weekly!BP$9,Data!$2:$2,0)-1,1,COUNTIF(Data!$2:$2,Weekly!BP$9))))/BP$142</f>
        <v>0.27290573954742992</v>
      </c>
      <c r="BQ154" s="145">
        <f ca="1">(SUM(OFFSET(Data!$A$1,MATCH(($BH154&amp;$BI154),Data!$B:$B,0)-1,MATCH(Weekly!BQ$9,Data!$2:$2,0)-1,1,COUNTIF(Data!$2:$2,Weekly!BQ$9))))/BQ$142</f>
        <v>0.27177927760884074</v>
      </c>
      <c r="BR154" s="145">
        <f ca="1">(SUM(OFFSET(Data!$A$1,MATCH(($BH154&amp;$BI154),Data!$B:$B,0)-1,MATCH(Weekly!BR$9,Data!$2:$2,0)-1,1,COUNTIF(Data!$2:$2,Weekly!BR$9))))/BR$142</f>
        <v>0.27130306218191125</v>
      </c>
      <c r="BS154" s="145">
        <f ca="1">(SUM(OFFSET(Data!$A$1,MATCH(($BH154&amp;$BI154),Data!$B:$B,0)-1,MATCH(Weekly!BS$9,Data!$2:$2,0)-1,1,COUNTIF(Data!$2:$2,Weekly!BS$9))))/BS$142</f>
        <v>0.27017607959415973</v>
      </c>
      <c r="BT154" s="145">
        <f ca="1">(SUM(OFFSET(Data!$A$1,MATCH(($BH154&amp;$BI154),Data!$B:$B,0)-1,MATCH(Weekly!BT$9,Data!$2:$2,0)-1,1,COUNTIF(Data!$2:$2,Weekly!BT$9))))/BT$142</f>
        <v>0.27064644080808653</v>
      </c>
      <c r="BU154" s="145">
        <f ca="1">(SUM(OFFSET(Data!$A$1,MATCH(($BH154&amp;$BI154),Data!$B:$B,0)-1,MATCH(Weekly!BU$9,Data!$2:$2,0)-1,1,COUNTIF(Data!$2:$2,Weekly!BU$9))))/BU$142</f>
        <v>0.28071300766348201</v>
      </c>
      <c r="BV154" s="157"/>
      <c r="BW154" s="12">
        <f t="shared" ca="1" si="1012"/>
        <v>0.27106155125378961</v>
      </c>
      <c r="BX154" s="12">
        <f t="shared" ca="1" si="1013"/>
        <v>0.27327184145929195</v>
      </c>
      <c r="BY154" s="12">
        <f t="shared" ca="1" si="1033"/>
        <v>2.210290205502341E-3</v>
      </c>
      <c r="BZ154" s="12">
        <f t="shared" ca="1" si="1034"/>
        <v>0.27492955911341871</v>
      </c>
      <c r="CA154" s="12">
        <f t="shared" ca="1" si="1035"/>
        <v>0.26940383359966286</v>
      </c>
      <c r="CB154" s="43"/>
      <c r="CC154" s="12">
        <f t="shared" ca="1" si="1015"/>
        <v>2.8096833642748918E-3</v>
      </c>
      <c r="CD154" s="12">
        <f t="shared" ca="1" si="1016"/>
        <v>0.27151657185976319</v>
      </c>
      <c r="CE154" s="155"/>
      <c r="CF154" s="104"/>
      <c r="CG154" s="156"/>
      <c r="CH154" s="7" t="s">
        <v>132</v>
      </c>
      <c r="CI154" s="7" t="s">
        <v>4</v>
      </c>
      <c r="CJ154" s="145">
        <f ca="1">(SUM(OFFSET(Data!$A$1,MATCH(($CH154&amp;$CI154),Data!$B:$B,0)-1,MATCH(Weekly!CJ$9,Data!$2:$2,0)-1,1,COUNTIF(Data!$2:$2,Weekly!CJ$9))))/CJ$142</f>
        <v>0.30931059599811472</v>
      </c>
      <c r="CK154" s="145">
        <f ca="1">(SUM(OFFSET(Data!$A$1,MATCH(($CH154&amp;$CI154),Data!$B:$B,0)-1,MATCH(Weekly!CK$9,Data!$2:$2,0)-1,1,COUNTIF(Data!$2:$2,Weekly!CK$9))))/CK$142</f>
        <v>0.31144550843593249</v>
      </c>
      <c r="CL154" s="145">
        <f ca="1">(SUM(OFFSET(Data!$A$1,MATCH(($CH154&amp;$CI154),Data!$B:$B,0)-1,MATCH(Weekly!CL$9,Data!$2:$2,0)-1,1,COUNTIF(Data!$2:$2,Weekly!CL$9))))/CL$142</f>
        <v>0.31034482758620691</v>
      </c>
      <c r="CM154" s="145">
        <f ca="1">(SUM(OFFSET(Data!$A$1,MATCH(($CH154&amp;$CI154),Data!$B:$B,0)-1,MATCH(Weekly!CM$9,Data!$2:$2,0)-1,1,COUNTIF(Data!$2:$2,Weekly!CM$9))))/CM$142</f>
        <v>0.31632825719120133</v>
      </c>
      <c r="CN154" s="145">
        <f ca="1">(SUM(OFFSET(Data!$A$1,MATCH(($CH154&amp;$CI154),Data!$B:$B,0)-1,MATCH(Weekly!CN$9,Data!$2:$2,0)-1,1,COUNTIF(Data!$2:$2,Weekly!CN$9))))/CN$142</f>
        <v>0.31998864281658151</v>
      </c>
      <c r="CO154" s="145">
        <f ca="1">(SUM(OFFSET(Data!$A$1,MATCH(($CH154&amp;$CI154),Data!$B:$B,0)-1,MATCH(Weekly!CO$9,Data!$2:$2,0)-1,1,COUNTIF(Data!$2:$2,Weekly!CO$9))))/CO$142</f>
        <v>0.31926728685144334</v>
      </c>
      <c r="CP154" s="145">
        <f ca="1">(SUM(OFFSET(Data!$A$1,MATCH(($CH154&amp;$CI154),Data!$B:$B,0)-1,MATCH(Weekly!CP$9,Data!$2:$2,0)-1,1,COUNTIF(Data!$2:$2,Weekly!CP$9))))/CP$142</f>
        <v>0.31447644106612094</v>
      </c>
      <c r="CQ154" s="145">
        <f ca="1">(SUM(OFFSET(Data!$A$1,MATCH(($CH154&amp;$CI154),Data!$B:$B,0)-1,MATCH(Weekly!CQ$9,Data!$2:$2,0)-1,1,COUNTIF(Data!$2:$2,Weekly!CQ$9))))/CQ$142</f>
        <v>0.32075196735645584</v>
      </c>
      <c r="CR154" s="145">
        <f ca="1">(SUM(OFFSET(Data!$A$1,MATCH(($CH154&amp;$CI154),Data!$B:$B,0)-1,MATCH(Weekly!CR$9,Data!$2:$2,0)-1,1,COUNTIF(Data!$2:$2,Weekly!CR$9))))/CR$142</f>
        <v>0.3188220835696729</v>
      </c>
      <c r="CS154" s="145">
        <f ca="1">(SUM(OFFSET(Data!$A$1,MATCH(($CH154&amp;$CI154),Data!$B:$B,0)-1,MATCH(Weekly!CS$9,Data!$2:$2,0)-1,1,COUNTIF(Data!$2:$2,Weekly!CS$9))))/CS$142</f>
        <v>0.31632932166301969</v>
      </c>
      <c r="CT154" s="145">
        <f ca="1">(SUM(OFFSET(Data!$A$1,MATCH(($CH154&amp;$CI154),Data!$B:$B,0)-1,MATCH(Weekly!CT$9,Data!$2:$2,0)-1,1,COUNTIF(Data!$2:$2,Weekly!CT$9))))/CT$142</f>
        <v>0.31716277317256969</v>
      </c>
      <c r="CU154" s="145">
        <f ca="1">(SUM(OFFSET(Data!$A$1,MATCH(($CH154&amp;$CI154),Data!$B:$B,0)-1,MATCH(Weekly!CU$9,Data!$2:$2,0)-1,1,COUNTIF(Data!$2:$2,Weekly!CU$9))))/CU$142</f>
        <v>0.33039991088336862</v>
      </c>
      <c r="CV154" s="157"/>
      <c r="CW154" s="12">
        <f t="shared" ca="1" si="1017"/>
        <v>0.31296097475102669</v>
      </c>
      <c r="CX154" s="12">
        <f t="shared" ca="1" si="1018"/>
        <v>0.31904468521055812</v>
      </c>
      <c r="CY154" s="12">
        <f t="shared" ca="1" si="1036"/>
        <v>6.0837104595314329E-3</v>
      </c>
      <c r="CZ154" s="12">
        <f t="shared" ca="1" si="1037"/>
        <v>0.32360746805520668</v>
      </c>
      <c r="DA154" s="12">
        <f t="shared" ca="1" si="1038"/>
        <v>0.30839819190637813</v>
      </c>
      <c r="DB154" s="43"/>
      <c r="DC154" s="12">
        <f t="shared" ca="1" si="1019"/>
        <v>5.4203407989841202E-3</v>
      </c>
      <c r="DD154" s="12">
        <f t="shared" ca="1" si="1020"/>
        <v>0.31758530183727035</v>
      </c>
      <c r="DE154" s="158"/>
    </row>
    <row r="155" spans="4:109" x14ac:dyDescent="0.35">
      <c r="D155" s="68" t="s">
        <v>785</v>
      </c>
      <c r="E155" s="66"/>
      <c r="F155" s="64"/>
      <c r="G155" s="64"/>
      <c r="H155" s="65"/>
      <c r="I155" s="64"/>
      <c r="J155" s="65"/>
      <c r="K155" s="64"/>
      <c r="L155" s="64"/>
      <c r="M155" s="64"/>
      <c r="N155" s="64"/>
      <c r="O155" s="64"/>
      <c r="P155" s="64"/>
      <c r="Q155" s="64"/>
      <c r="R155" s="64"/>
      <c r="S155" s="64"/>
      <c r="T155" s="64"/>
      <c r="U155" s="64"/>
      <c r="V155" s="64"/>
      <c r="W155" s="64"/>
      <c r="X155" s="64"/>
      <c r="Y155" s="64"/>
      <c r="Z155" s="64"/>
      <c r="AA155" s="64"/>
      <c r="AB155" s="62"/>
      <c r="AC155" s="46"/>
      <c r="AJ155" s="159"/>
      <c r="AO155" s="159"/>
      <c r="AT155" s="159"/>
      <c r="AU155" s="160"/>
      <c r="BJ155" s="159"/>
      <c r="BO155" s="159"/>
      <c r="BT155" s="159"/>
      <c r="BU155" s="160"/>
      <c r="CJ155" s="159"/>
      <c r="CO155" s="159"/>
      <c r="CT155" s="159"/>
      <c r="CU155" s="160"/>
    </row>
    <row r="156" spans="4:109" x14ac:dyDescent="0.35">
      <c r="D156" s="59" t="s">
        <v>786</v>
      </c>
      <c r="E156" s="53" t="str">
        <f ca="1">VLOOKUP($D156,'Metric Nature'!$C:$D,2,0)&amp;IF(($F156&lt;(BA156)),"Below",IF(($F156&gt;(AZ156)),"Above","Within"))</f>
        <v>PositiveAbove</v>
      </c>
      <c r="F156" s="54">
        <f t="shared" ref="F156:F157" ca="1" si="1138">AT156</f>
        <v>10194</v>
      </c>
      <c r="G156" s="54">
        <f t="shared" ref="G156:G157" ca="1" si="1139">AS156</f>
        <v>9606</v>
      </c>
      <c r="H156" s="55">
        <f ca="1">IFERROR(((F156-G156)/G156),0)</f>
        <v>6.1211742660836975E-2</v>
      </c>
      <c r="I156" s="54">
        <f ca="1">BD156</f>
        <v>9550.75</v>
      </c>
      <c r="J156" s="55">
        <f ca="1">IFERROR(((F156-I156)/I156),0)</f>
        <v>6.7350731617935769E-2</v>
      </c>
      <c r="K156" s="125">
        <f t="shared" ref="K156" ca="1" si="1140">BC156</f>
        <v>1599.5637165594042</v>
      </c>
      <c r="L156" s="56"/>
      <c r="M156" s="124" t="str">
        <f ca="1">VLOOKUP($D156,'Metric Nature'!$C:$D,2,0)&amp;IF(($N156&lt;(CA156)),"Below",IF(($N156&gt;(BZ156)),"Above","Within"))</f>
        <v>PositiveBelow</v>
      </c>
      <c r="N156" s="54">
        <f t="shared" ref="N156:N157" ca="1" si="1141">BT156</f>
        <v>7864</v>
      </c>
      <c r="O156" s="54">
        <f t="shared" ref="O156:O157" ca="1" si="1142">BS156</f>
        <v>7407</v>
      </c>
      <c r="P156" s="55">
        <f ca="1">IFERROR(((N156-O156)/O156),0)</f>
        <v>6.1698393411637638E-2</v>
      </c>
      <c r="Q156" s="54">
        <f ca="1">CD156</f>
        <v>7408.25</v>
      </c>
      <c r="R156" s="55">
        <f ca="1">IFERROR(((N156-Q156)/Q156),0)</f>
        <v>6.1519252185063947E-2</v>
      </c>
      <c r="S156" s="125">
        <f t="shared" ref="S156" ca="1" si="1143">CC156</f>
        <v>1245.0749057118344</v>
      </c>
      <c r="T156" s="56"/>
      <c r="U156" s="124" t="str">
        <f ca="1">VLOOKUP($D156,'Metric Nature'!$C:$D,2,0)&amp;IF(($V156&lt;(DA156)),"Below",IF(($V156&gt;(CZ156)),"Above","Within"))</f>
        <v>PositiveBelow</v>
      </c>
      <c r="V156" s="54">
        <f t="shared" ref="V156:V157" ca="1" si="1144">CT156</f>
        <v>2330</v>
      </c>
      <c r="W156" s="54">
        <f t="shared" ref="W156:W157" ca="1" si="1145">CS156</f>
        <v>2199</v>
      </c>
      <c r="X156" s="55">
        <f ca="1">IFERROR(((V156-W156)/W156),0)</f>
        <v>5.9572532969531605E-2</v>
      </c>
      <c r="Y156" s="54">
        <f ca="1">DD156</f>
        <v>2142.5</v>
      </c>
      <c r="Z156" s="55">
        <f ca="1">IFERROR(((V156-Y156)/Y156),0)</f>
        <v>8.7514585764294051E-2</v>
      </c>
      <c r="AA156" s="125">
        <f t="shared" ref="AA156" ca="1" si="1146">DC156</f>
        <v>357.29589161739136</v>
      </c>
      <c r="AB156" s="56"/>
      <c r="AC156" s="46" t="s">
        <v>671</v>
      </c>
      <c r="AI156" s="183" t="s">
        <v>133</v>
      </c>
      <c r="AJ156" s="141">
        <f ca="1">IFERROR(SUM(OFFSET(Data!$A$1,MATCH(($AI156),Data!$C:$C,0)-1,MATCH(Weekly!AJ$9,Data!$2:$2,0)-1,2,COUNTIF(Data!$2:$2,Weekly!AJ$9))),0)</f>
        <v>10225</v>
      </c>
      <c r="AK156" s="141">
        <f ca="1">IFERROR(SUM(OFFSET(Data!$A$1,MATCH(($AI156),Data!$C:$C,0)-1,MATCH(Weekly!AK$9,Data!$2:$2,0)-1,2,COUNTIF(Data!$2:$2,Weekly!AK$9))),0)</f>
        <v>10041</v>
      </c>
      <c r="AL156" s="141">
        <f ca="1">IFERROR(SUM(OFFSET(Data!$A$1,MATCH(($AI156),Data!$C:$C,0)-1,MATCH(Weekly!AL$9,Data!$2:$2,0)-1,2,COUNTIF(Data!$2:$2,Weekly!AL$9))),0)</f>
        <v>9996</v>
      </c>
      <c r="AM156" s="141">
        <f ca="1">IFERROR(SUM(OFFSET(Data!$A$1,MATCH(($AI156),Data!$C:$C,0)-1,MATCH(Weekly!AM$9,Data!$2:$2,0)-1,2,COUNTIF(Data!$2:$2,Weekly!AM$9))),0)</f>
        <v>10773</v>
      </c>
      <c r="AN156" s="141">
        <f ca="1">IFERROR(SUM(OFFSET(Data!$A$1,MATCH(($AI156),Data!$C:$C,0)-1,MATCH(Weekly!AN$9,Data!$2:$2,0)-1,2,COUNTIF(Data!$2:$2,Weekly!AN$9))),0)</f>
        <v>9331</v>
      </c>
      <c r="AO156" s="141">
        <f ca="1">IFERROR(SUM(OFFSET(Data!$A$1,MATCH(($AI156),Data!$C:$C,0)-1,MATCH(Weekly!AO$9,Data!$2:$2,0)-1,2,COUNTIF(Data!$2:$2,Weekly!AO$9))),0)</f>
        <v>9606</v>
      </c>
      <c r="AP156" s="141">
        <f ca="1">IFERROR(SUM(OFFSET(Data!$A$1,MATCH(($AI156),Data!$C:$C,0)-1,MATCH(Weekly!AP$9,Data!$2:$2,0)-1,2,COUNTIF(Data!$2:$2,Weekly!AP$9))),0)</f>
        <v>9389</v>
      </c>
      <c r="AQ156" s="141">
        <f ca="1">IFERROR(SUM(OFFSET(Data!$A$1,MATCH(($AI156),Data!$C:$C,0)-1,MATCH(Weekly!AQ$9,Data!$2:$2,0)-1,2,COUNTIF(Data!$2:$2,Weekly!AQ$9))),0)</f>
        <v>9359</v>
      </c>
      <c r="AR156" s="141">
        <f ca="1">IFERROR(SUM(OFFSET(Data!$A$1,MATCH(($AI156),Data!$C:$C,0)-1,MATCH(Weekly!AR$9,Data!$2:$2,0)-1,2,COUNTIF(Data!$2:$2,Weekly!AR$9))),0)</f>
        <v>9849</v>
      </c>
      <c r="AS156" s="141">
        <f ca="1">IFERROR(SUM(OFFSET(Data!$A$1,MATCH(($AI156),Data!$C:$C,0)-1,MATCH(Weekly!AS$9,Data!$2:$2,0)-1,2,COUNTIF(Data!$2:$2,Weekly!AS$9))),0)</f>
        <v>9606</v>
      </c>
      <c r="AT156" s="141">
        <f ca="1">IFERROR(SUM(OFFSET(Data!$A$1,MATCH(($AI156),Data!$C:$C,0)-1,MATCH(Weekly!AT$9,Data!$2:$2,0)-1,2,COUNTIF(Data!$2:$2,Weekly!AT$9))),0)</f>
        <v>10194</v>
      </c>
      <c r="AU156" s="141">
        <f ca="1">IFERROR(SUM(OFFSET(Data!$A$1,MATCH(($AI156),Data!$C:$C,0)-1,MATCH(Weekly!AU$9,Data!$2:$2,0)-1,2,COUNTIF(Data!$2:$2,Weekly!AU$9))),0)</f>
        <v>4257</v>
      </c>
      <c r="AV156" s="14"/>
      <c r="AW156" s="8">
        <f ca="1">_xlfn.QUARTILE.INC($BJ156:$BT156,1)</f>
        <v>7346</v>
      </c>
      <c r="AX156" s="8">
        <f ca="1">_xlfn.QUARTILE.INC($BJ156:$BT156,1)</f>
        <v>7346</v>
      </c>
      <c r="AY156" s="8">
        <f ca="1">_xlfn.QUARTILE.INC($BJ156:$BT156,3)</f>
        <v>7844</v>
      </c>
      <c r="AZ156" s="8">
        <f t="shared" ref="AZ156" ca="1" si="1147">AY156-AX156</f>
        <v>498</v>
      </c>
      <c r="BA156" s="8">
        <f t="shared" ref="BA156" ca="1" si="1148">AY156+(0.75*AZ156)</f>
        <v>8217.5</v>
      </c>
      <c r="BB156" s="41"/>
      <c r="BC156" s="9">
        <f ca="1">_xlfn.STDEV.P(AJ156:AU156)</f>
        <v>1599.5637165594042</v>
      </c>
      <c r="BD156" s="9">
        <f ca="1">AVERAGE(AP156:AS156)</f>
        <v>9550.75</v>
      </c>
      <c r="BE156" s="147"/>
      <c r="BF156" s="147"/>
      <c r="BG156" s="1"/>
      <c r="BH156" s="183" t="s">
        <v>133</v>
      </c>
      <c r="BI156" s="183" t="s">
        <v>3</v>
      </c>
      <c r="BJ156" s="141">
        <f ca="1">IFERROR(SUM(OFFSET(Data!$A$1,MATCH(($BH156&amp;$BI156),Data!$B:$B,0)-1,MATCH(Weekly!BJ$9,Data!$2:$2,0)-1,1,COUNTIF(Data!$2:$2,Weekly!BJ$9))),0)</f>
        <v>7869</v>
      </c>
      <c r="BK156" s="141">
        <f ca="1">IFERROR(SUM(OFFSET(Data!$A$1,MATCH(($BH156&amp;$BI156),Data!$B:$B,0)-1,MATCH(Weekly!BK$9,Data!$2:$2,0)-1,1,COUNTIF(Data!$2:$2,Weekly!BK$9))),0)</f>
        <v>7800</v>
      </c>
      <c r="BL156" s="141">
        <f ca="1">IFERROR(SUM(OFFSET(Data!$A$1,MATCH(($BH156&amp;$BI156),Data!$B:$B,0)-1,MATCH(Weekly!BL$9,Data!$2:$2,0)-1,1,COUNTIF(Data!$2:$2,Weekly!BL$9))),0)</f>
        <v>7824</v>
      </c>
      <c r="BM156" s="141">
        <f ca="1">IFERROR(SUM(OFFSET(Data!$A$1,MATCH(($BH156&amp;$BI156),Data!$B:$B,0)-1,MATCH(Weekly!BM$9,Data!$2:$2,0)-1,1,COUNTIF(Data!$2:$2,Weekly!BM$9))),0)</f>
        <v>8405</v>
      </c>
      <c r="BN156" s="141">
        <f ca="1">IFERROR(SUM(OFFSET(Data!$A$1,MATCH(($BH156&amp;$BI156),Data!$B:$B,0)-1,MATCH(Weekly!BN$9,Data!$2:$2,0)-1,1,COUNTIF(Data!$2:$2,Weekly!BN$9))),0)</f>
        <v>7219</v>
      </c>
      <c r="BO156" s="141">
        <f ca="1">IFERROR(SUM(OFFSET(Data!$A$1,MATCH(($BH156&amp;$BI156),Data!$B:$B,0)-1,MATCH(Weekly!BO$9,Data!$2:$2,0)-1,1,COUNTIF(Data!$2:$2,Weekly!BO$9))),0)</f>
        <v>7493</v>
      </c>
      <c r="BP156" s="141">
        <f ca="1">IFERROR(SUM(OFFSET(Data!$A$1,MATCH(($BH156&amp;$BI156),Data!$B:$B,0)-1,MATCH(Weekly!BP$9,Data!$2:$2,0)-1,1,COUNTIF(Data!$2:$2,Weekly!BP$9))),0)</f>
        <v>7285</v>
      </c>
      <c r="BQ156" s="141">
        <f ca="1">IFERROR(SUM(OFFSET(Data!$A$1,MATCH(($BH156&amp;$BI156),Data!$B:$B,0)-1,MATCH(Weekly!BQ$9,Data!$2:$2,0)-1,1,COUNTIF(Data!$2:$2,Weekly!BQ$9))),0)</f>
        <v>7260</v>
      </c>
      <c r="BR156" s="141">
        <f ca="1">IFERROR(SUM(OFFSET(Data!$A$1,MATCH(($BH156&amp;$BI156),Data!$B:$B,0)-1,MATCH(Weekly!BR$9,Data!$2:$2,0)-1,1,COUNTIF(Data!$2:$2,Weekly!BR$9))),0)</f>
        <v>7681</v>
      </c>
      <c r="BS156" s="141">
        <f ca="1">IFERROR(SUM(OFFSET(Data!$A$1,MATCH(($BH156&amp;$BI156),Data!$B:$B,0)-1,MATCH(Weekly!BS$9,Data!$2:$2,0)-1,1,COUNTIF(Data!$2:$2,Weekly!BS$9))),0)</f>
        <v>7407</v>
      </c>
      <c r="BT156" s="141">
        <f ca="1">IFERROR(SUM(OFFSET(Data!$A$1,MATCH(($BH156&amp;$BI156),Data!$B:$B,0)-1,MATCH(Weekly!BT$9,Data!$2:$2,0)-1,1,COUNTIF(Data!$2:$2,Weekly!BT$9))),0)</f>
        <v>7864</v>
      </c>
      <c r="BU156" s="141">
        <f ca="1">IFERROR(SUM(OFFSET(Data!$A$1,MATCH(($BH156&amp;$BI156),Data!$B:$B,0)-1,MATCH(Weekly!BU$9,Data!$2:$2,0)-1,1,COUNTIF(Data!$2:$2,Weekly!BU$9))),0)</f>
        <v>3298</v>
      </c>
      <c r="BV156" s="41"/>
      <c r="BW156" s="8">
        <f ca="1">_xlfn.QUARTILE.INC($BJ156:$BT156,1)</f>
        <v>7346</v>
      </c>
      <c r="BX156" s="8">
        <f ca="1">_xlfn.QUARTILE.INC($BJ156:$BT156,1)</f>
        <v>7346</v>
      </c>
      <c r="BY156" s="8">
        <f ca="1">_xlfn.QUARTILE.INC($BJ156:$BT156,3)</f>
        <v>7844</v>
      </c>
      <c r="BZ156" s="8">
        <f t="shared" ref="BZ156" ca="1" si="1149">BY156-BX156</f>
        <v>498</v>
      </c>
      <c r="CA156" s="8">
        <f t="shared" ref="CA156" ca="1" si="1150">BY156+(0.75*BZ156)</f>
        <v>8217.5</v>
      </c>
      <c r="CB156" s="41"/>
      <c r="CC156" s="9">
        <f ca="1">_xlfn.STDEV.P(BJ156:BU156)</f>
        <v>1245.0749057118344</v>
      </c>
      <c r="CD156" s="9">
        <f ca="1">AVERAGE(BP156:BS156)</f>
        <v>7408.25</v>
      </c>
      <c r="CE156" s="147"/>
      <c r="CF156" s="147"/>
      <c r="CG156" s="1"/>
      <c r="CH156" s="7" t="s">
        <v>133</v>
      </c>
      <c r="CI156" s="7" t="s">
        <v>4</v>
      </c>
      <c r="CJ156" s="141">
        <f ca="1">IFERROR(SUM(OFFSET(Data!$A$1,MATCH(($CH156&amp;$CI156),Data!$B:$B,0)-1,MATCH(Weekly!CJ$9,Data!$2:$2,0)-1,1,COUNTIF(Data!$2:$2,Weekly!CJ$9))),0)</f>
        <v>2356</v>
      </c>
      <c r="CK156" s="141">
        <f ca="1">IFERROR(SUM(OFFSET(Data!$A$1,MATCH(($CH156&amp;$CI156),Data!$B:$B,0)-1,MATCH(Weekly!CK$9,Data!$2:$2,0)-1,1,COUNTIF(Data!$2:$2,Weekly!CK$9))),0)</f>
        <v>2241</v>
      </c>
      <c r="CL156" s="141">
        <f ca="1">IFERROR(SUM(OFFSET(Data!$A$1,MATCH(($CH156&amp;$CI156),Data!$B:$B,0)-1,MATCH(Weekly!CL$9,Data!$2:$2,0)-1,1,COUNTIF(Data!$2:$2,Weekly!CL$9))),0)</f>
        <v>2172</v>
      </c>
      <c r="CM156" s="141">
        <f ca="1">IFERROR(SUM(OFFSET(Data!$A$1,MATCH(($CH156&amp;$CI156),Data!$B:$B,0)-1,MATCH(Weekly!CM$9,Data!$2:$2,0)-1,1,COUNTIF(Data!$2:$2,Weekly!CM$9))),0)</f>
        <v>2368</v>
      </c>
      <c r="CN156" s="141">
        <f ca="1">IFERROR(SUM(OFFSET(Data!$A$1,MATCH(($CH156&amp;$CI156),Data!$B:$B,0)-1,MATCH(Weekly!CN$9,Data!$2:$2,0)-1,1,COUNTIF(Data!$2:$2,Weekly!CN$9))),0)</f>
        <v>2112</v>
      </c>
      <c r="CO156" s="141">
        <f ca="1">IFERROR(SUM(OFFSET(Data!$A$1,MATCH(($CH156&amp;$CI156),Data!$B:$B,0)-1,MATCH(Weekly!CO$9,Data!$2:$2,0)-1,1,COUNTIF(Data!$2:$2,Weekly!CO$9))),0)</f>
        <v>2113</v>
      </c>
      <c r="CP156" s="141">
        <f ca="1">IFERROR(SUM(OFFSET(Data!$A$1,MATCH(($CH156&amp;$CI156),Data!$B:$B,0)-1,MATCH(Weekly!CP$9,Data!$2:$2,0)-1,1,COUNTIF(Data!$2:$2,Weekly!CP$9))),0)</f>
        <v>2104</v>
      </c>
      <c r="CQ156" s="141">
        <f ca="1">IFERROR(SUM(OFFSET(Data!$A$1,MATCH(($CH156&amp;$CI156),Data!$B:$B,0)-1,MATCH(Weekly!CQ$9,Data!$2:$2,0)-1,1,COUNTIF(Data!$2:$2,Weekly!CQ$9))),0)</f>
        <v>2099</v>
      </c>
      <c r="CR156" s="141">
        <f ca="1">IFERROR(SUM(OFFSET(Data!$A$1,MATCH(($CH156&amp;$CI156),Data!$B:$B,0)-1,MATCH(Weekly!CR$9,Data!$2:$2,0)-1,1,COUNTIF(Data!$2:$2,Weekly!CR$9))),0)</f>
        <v>2168</v>
      </c>
      <c r="CS156" s="141">
        <f ca="1">IFERROR(SUM(OFFSET(Data!$A$1,MATCH(($CH156&amp;$CI156),Data!$B:$B,0)-1,MATCH(Weekly!CS$9,Data!$2:$2,0)-1,1,COUNTIF(Data!$2:$2,Weekly!CS$9))),0)</f>
        <v>2199</v>
      </c>
      <c r="CT156" s="141">
        <f ca="1">IFERROR(SUM(OFFSET(Data!$A$1,MATCH(($CH156&amp;$CI156),Data!$B:$B,0)-1,MATCH(Weekly!CT$9,Data!$2:$2,0)-1,1,COUNTIF(Data!$2:$2,Weekly!CT$9))),0)</f>
        <v>2330</v>
      </c>
      <c r="CU156" s="141">
        <f ca="1">IFERROR(SUM(OFFSET(Data!$A$1,MATCH(($CH156&amp;$CI156),Data!$B:$B,0)-1,MATCH(Weekly!CU$9,Data!$2:$2,0)-1,1,COUNTIF(Data!$2:$2,Weekly!CU$9))),0)</f>
        <v>959</v>
      </c>
      <c r="CW156" s="8">
        <f ca="1">_xlfn.QUARTILE.INC($BJ156:$BT156,1)</f>
        <v>7346</v>
      </c>
      <c r="CX156" s="8">
        <f ca="1">_xlfn.QUARTILE.INC($BJ156:$BT156,1)</f>
        <v>7346</v>
      </c>
      <c r="CY156" s="8">
        <f ca="1">_xlfn.QUARTILE.INC($BJ156:$BT156,3)</f>
        <v>7844</v>
      </c>
      <c r="CZ156" s="8">
        <f t="shared" ref="CZ156" ca="1" si="1151">CY156-CX156</f>
        <v>498</v>
      </c>
      <c r="DA156" s="8">
        <f t="shared" ref="DA156" ca="1" si="1152">CY156+(0.75*CZ156)</f>
        <v>8217.5</v>
      </c>
      <c r="DB156" s="41"/>
      <c r="DC156" s="9">
        <f ca="1">_xlfn.STDEV.P(CJ156:CU156)</f>
        <v>357.29589161739136</v>
      </c>
      <c r="DD156" s="9">
        <f ca="1">AVERAGE(CP156:CS156)</f>
        <v>2142.5</v>
      </c>
    </row>
    <row r="157" spans="4:109" x14ac:dyDescent="0.35">
      <c r="D157" s="59" t="s">
        <v>789</v>
      </c>
      <c r="E157" s="53" t="str">
        <f ca="1">VLOOKUP($D157,'Metric Nature'!$C:$D,2,0)&amp;IF(($F157&lt;(BA157)),"Below",IF(($F157&gt;(AZ157)),"Above","Within"))</f>
        <v>PositiveAbove</v>
      </c>
      <c r="F157" s="55">
        <f t="shared" ca="1" si="1138"/>
        <v>0.62997841867765347</v>
      </c>
      <c r="G157" s="55">
        <f t="shared" ca="1" si="1139"/>
        <v>0.62669165105142621</v>
      </c>
      <c r="H157" s="55">
        <f t="shared" ref="H157" ca="1" si="1153">IFERROR(((F157-G157)/G157),0)</f>
        <v>5.244632860056323E-3</v>
      </c>
      <c r="I157" s="55">
        <f t="shared" ref="I157" ca="1" si="1154">BD157</f>
        <v>0.61696725388058526</v>
      </c>
      <c r="J157" s="55">
        <f t="shared" ref="J157" ca="1" si="1155">IFERROR(((F157-I157)/I157),0)</f>
        <v>2.1088906607653661E-2</v>
      </c>
      <c r="K157" s="125">
        <f t="shared" ref="K157:K164" ca="1" si="1156">BC157</f>
        <v>8.0431970992486182E-3</v>
      </c>
      <c r="L157" s="56"/>
      <c r="M157" s="124" t="str">
        <f ca="1">VLOOKUP($D157,'Metric Nature'!$C:$D,2,0)&amp;IF(($N157&lt;(CA157)),"Below",IF(($N157&gt;(BZ157)),"Above","Within"))</f>
        <v>PositiveWithin</v>
      </c>
      <c r="N157" s="55">
        <f t="shared" ca="1" si="1141"/>
        <v>0.61431841302136314</v>
      </c>
      <c r="O157" s="55">
        <f t="shared" ca="1" si="1142"/>
        <v>0.61360874848116642</v>
      </c>
      <c r="P157" s="55">
        <f t="shared" ref="P157" ca="1" si="1157">IFERROR(((N157-O157)/O157),0)</f>
        <v>1.1565424090730695E-3</v>
      </c>
      <c r="Q157" s="55">
        <f t="shared" ref="Q157" ca="1" si="1158">CD157</f>
        <v>0.60604731211824658</v>
      </c>
      <c r="R157" s="48">
        <f t="shared" ref="R157" ca="1" si="1159">IFERROR(((N157-Q157)/Q157),0)</f>
        <v>1.3647615850662783E-2</v>
      </c>
      <c r="S157" s="125">
        <f t="shared" ref="S157:S164" ca="1" si="1160">CC157</f>
        <v>7.7449477672517641E-3</v>
      </c>
      <c r="T157" s="56"/>
      <c r="U157" s="124" t="str">
        <f ca="1">VLOOKUP($D157,'Metric Nature'!$C:$D,2,0)&amp;IF(($V157&lt;(DA157)),"Below",IF(($V157&gt;(CZ157)),"Above","Within"))</f>
        <v>PositiveAbove</v>
      </c>
      <c r="V157" s="55">
        <f t="shared" ca="1" si="1144"/>
        <v>0.68283261802575113</v>
      </c>
      <c r="W157" s="55">
        <f t="shared" ca="1" si="1145"/>
        <v>0.67075943610732147</v>
      </c>
      <c r="X157" s="55">
        <f t="shared" ref="X157" ca="1" si="1161">IFERROR(((V157-W157)/W157),0)</f>
        <v>1.799927256856055E-2</v>
      </c>
      <c r="Y157" s="55">
        <f t="shared" ref="Y157" ca="1" si="1162">DD157</f>
        <v>0.65472578763127187</v>
      </c>
      <c r="Z157" s="48">
        <f t="shared" ref="Z157" ca="1" si="1163">IFERROR(((V157-Y157)/Y157),0)</f>
        <v>4.2929163514647518E-2</v>
      </c>
      <c r="AA157" s="125">
        <f t="shared" ref="AA157:AA164" ca="1" si="1164">DC157</f>
        <v>1.1129275246364763E-2</v>
      </c>
      <c r="AB157" s="56"/>
      <c r="AC157" s="46" t="s">
        <v>671</v>
      </c>
      <c r="AI157" s="7" t="s">
        <v>134</v>
      </c>
      <c r="AJ157" s="145">
        <f ca="1">IFERROR(IFERROR(SUM(OFFSET(Data!$A$1,MATCH(($AI157),Data!$C:$C,0)-1,MATCH(Weekly!AJ$9,Data!$2:$2,0)-1,2,COUNTIF(Data!$2:$2,Weekly!AJ$9))),0)/AJ$156,0)</f>
        <v>0.61838630806845962</v>
      </c>
      <c r="AK157" s="145">
        <f ca="1">IFERROR(IFERROR(SUM(OFFSET(Data!$A$1,MATCH(($AI157),Data!$C:$C,0)-1,MATCH(Weekly!AK$9,Data!$2:$2,0)-1,2,COUNTIF(Data!$2:$2,Weekly!AK$9))),0)/AK$156,0)</f>
        <v>0.6194602131261826</v>
      </c>
      <c r="AL157" s="145">
        <f ca="1">IFERROR(IFERROR(SUM(OFFSET(Data!$A$1,MATCH(($AI157),Data!$C:$C,0)-1,MATCH(Weekly!AL$9,Data!$2:$2,0)-1,2,COUNTIF(Data!$2:$2,Weekly!AL$9))),0)/AL$156,0)</f>
        <v>0.62054821928771509</v>
      </c>
      <c r="AM157" s="145">
        <f ca="1">IFERROR(IFERROR(SUM(OFFSET(Data!$A$1,MATCH(($AI157),Data!$C:$C,0)-1,MATCH(Weekly!AM$9,Data!$2:$2,0)-1,2,COUNTIF(Data!$2:$2,Weekly!AM$9))),0)/AM$156,0)</f>
        <v>0.61264271790587577</v>
      </c>
      <c r="AN157" s="145">
        <f ca="1">IFERROR(IFERROR(SUM(OFFSET(Data!$A$1,MATCH(($AI157),Data!$C:$C,0)-1,MATCH(Weekly!AN$9,Data!$2:$2,0)-1,2,COUNTIF(Data!$2:$2,Weekly!AN$9))),0)/AN$156,0)</f>
        <v>0.61075983281534674</v>
      </c>
      <c r="AO157" s="145">
        <f ca="1">IFERROR(IFERROR(SUM(OFFSET(Data!$A$1,MATCH(($AI157),Data!$C:$C,0)-1,MATCH(Weekly!AO$9,Data!$2:$2,0)-1,2,COUNTIF(Data!$2:$2,Weekly!AO$9))),0)/AO$156,0)</f>
        <v>0.60826566729127629</v>
      </c>
      <c r="AP157" s="145">
        <f ca="1">IFERROR(IFERROR(SUM(OFFSET(Data!$A$1,MATCH(($AI157),Data!$C:$C,0)-1,MATCH(Weekly!AP$9,Data!$2:$2,0)-1,2,COUNTIF(Data!$2:$2,Weekly!AP$9))),0)/AP$156,0)</f>
        <v>0.60964958994568108</v>
      </c>
      <c r="AQ157" s="145">
        <f ca="1">IFERROR(IFERROR(SUM(OFFSET(Data!$A$1,MATCH(($AI157),Data!$C:$C,0)-1,MATCH(Weekly!AQ$9,Data!$2:$2,0)-1,2,COUNTIF(Data!$2:$2,Weekly!AQ$9))),0)/AQ$156,0)</f>
        <v>0.61331338818249814</v>
      </c>
      <c r="AR157" s="145">
        <f ca="1">IFERROR(IFERROR(SUM(OFFSET(Data!$A$1,MATCH(($AI157),Data!$C:$C,0)-1,MATCH(Weekly!AR$9,Data!$2:$2,0)-1,2,COUNTIF(Data!$2:$2,Weekly!AR$9))),0)/AR$156,0)</f>
        <v>0.61793075439130873</v>
      </c>
      <c r="AS157" s="145">
        <f ca="1">IFERROR(IFERROR(SUM(OFFSET(Data!$A$1,MATCH(($AI157),Data!$C:$C,0)-1,MATCH(Weekly!AS$9,Data!$2:$2,0)-1,2,COUNTIF(Data!$2:$2,Weekly!AS$9))),0)/AS$156,0)</f>
        <v>0.62669165105142621</v>
      </c>
      <c r="AT157" s="145">
        <f ca="1">IFERROR(IFERROR(SUM(OFFSET(Data!$A$1,MATCH(($AI157),Data!$C:$C,0)-1,MATCH(Weekly!AT$9,Data!$2:$2,0)-1,2,COUNTIF(Data!$2:$2,Weekly!AT$9))),0)/AT$156,0)</f>
        <v>0.62997841867765347</v>
      </c>
      <c r="AU157" s="145">
        <f ca="1">IFERROR(IFERROR(SUM(OFFSET(Data!$A$1,MATCH(($AI157),Data!$C:$C,0)-1,MATCH(Weekly!AU$9,Data!$2:$2,0)-1,2,COUNTIF(Data!$2:$2,Weekly!AU$9))),0)/AU$156,0)</f>
        <v>0.59924829692271553</v>
      </c>
      <c r="AV157" s="14"/>
      <c r="AW157" s="12">
        <f t="shared" ref="AW157:AW166" ca="1" si="1165">_xlfn.QUARTILE.INC($BJ157:$BT157,1)</f>
        <v>0.59949212340107061</v>
      </c>
      <c r="AX157" s="12">
        <f t="shared" ref="AX157:AX166" ca="1" si="1166">_xlfn.QUARTILE.INC($BJ157:$BT157,3)</f>
        <v>0.61025075086348302</v>
      </c>
      <c r="AY157" s="12">
        <f t="shared" ref="AY157" ca="1" si="1167">AX157-AW157</f>
        <v>1.0758627462412407E-2</v>
      </c>
      <c r="AZ157" s="12">
        <f t="shared" ref="AZ157" ca="1" si="1168">AX157+(0.75*AY157)</f>
        <v>0.61831972146029235</v>
      </c>
      <c r="BA157" s="12">
        <f t="shared" ref="BA157" ca="1" si="1169">AW157-(0.75*AY157)</f>
        <v>0.59142315280426128</v>
      </c>
      <c r="BB157" s="41"/>
      <c r="BC157" s="12">
        <f t="shared" ref="BC157" ca="1" si="1170">_xlfn.STDEV.P(AJ157:AU157)</f>
        <v>8.0431970992486182E-3</v>
      </c>
      <c r="BD157" s="12">
        <f ca="1">SUMPRODUCT(AP157:AS157,AP$156:AS$156)/SUM(AP$156:AS$156)</f>
        <v>0.61696725388058526</v>
      </c>
      <c r="BE157" s="147"/>
      <c r="BF157" s="147"/>
      <c r="BG157" s="1"/>
      <c r="BH157" s="7" t="s">
        <v>134</v>
      </c>
      <c r="BI157" s="7" t="s">
        <v>3</v>
      </c>
      <c r="BJ157" s="145">
        <f ca="1">IFERROR(IFERROR(SUM(OFFSET(Data!$A$1,MATCH(($BH157&amp;$BI157),Data!$B:$B,0)-1,MATCH(Weekly!BJ$9,Data!$2:$2,0)-1,1,COUNTIF(Data!$2:$2,Weekly!BJ$9))),0)/BJ$156,0)</f>
        <v>0.60808234845596643</v>
      </c>
      <c r="BK157" s="145">
        <f ca="1">IFERROR(IFERROR(SUM(OFFSET(Data!$A$1,MATCH(($BH157&amp;$BI157),Data!$B:$B,0)-1,MATCH(Weekly!BK$9,Data!$2:$2,0)-1,1,COUNTIF(Data!$2:$2,Weekly!BK$9))),0)/BK$156,0)</f>
        <v>0.60641025641025637</v>
      </c>
      <c r="BL157" s="145">
        <f ca="1">IFERROR(IFERROR(SUM(OFFSET(Data!$A$1,MATCH(($BH157&amp;$BI157),Data!$B:$B,0)-1,MATCH(Weekly!BL$9,Data!$2:$2,0)-1,1,COUNTIF(Data!$2:$2,Weekly!BL$9))),0)/BL$156,0)</f>
        <v>0.61068507157464214</v>
      </c>
      <c r="BM157" s="145">
        <f ca="1">IFERROR(IFERROR(SUM(OFFSET(Data!$A$1,MATCH(($BH157&amp;$BI157),Data!$B:$B,0)-1,MATCH(Weekly!BM$9,Data!$2:$2,0)-1,1,COUNTIF(Data!$2:$2,Weekly!BM$9))),0)/BM$156,0)</f>
        <v>0.6003569303985723</v>
      </c>
      <c r="BN157" s="145">
        <f ca="1">IFERROR(IFERROR(SUM(OFFSET(Data!$A$1,MATCH(($BH157&amp;$BI157),Data!$B:$B,0)-1,MATCH(Weekly!BN$9,Data!$2:$2,0)-1,1,COUNTIF(Data!$2:$2,Weekly!BN$9))),0)/BN$156,0)</f>
        <v>0.59758969386341598</v>
      </c>
      <c r="BO157" s="145">
        <f ca="1">IFERROR(IFERROR(SUM(OFFSET(Data!$A$1,MATCH(($BH157&amp;$BI157),Data!$B:$B,0)-1,MATCH(Weekly!BO$9,Data!$2:$2,0)-1,1,COUNTIF(Data!$2:$2,Weekly!BO$9))),0)/BO$156,0)</f>
        <v>0.59735753369811828</v>
      </c>
      <c r="BP157" s="145">
        <f ca="1">IFERROR(IFERROR(SUM(OFFSET(Data!$A$1,MATCH(($BH157&amp;$BI157),Data!$B:$B,0)-1,MATCH(Weekly!BP$9,Data!$2:$2,0)-1,1,COUNTIF(Data!$2:$2,Weekly!BP$9))),0)/BP$156,0)</f>
        <v>0.59862731640356903</v>
      </c>
      <c r="BQ157" s="145">
        <f ca="1">IFERROR(IFERROR(SUM(OFFSET(Data!$A$1,MATCH(($BH157&amp;$BI157),Data!$B:$B,0)-1,MATCH(Weekly!BQ$9,Data!$2:$2,0)-1,1,COUNTIF(Data!$2:$2,Weekly!BQ$9))),0)/BQ$156,0)</f>
        <v>0.60179063360881546</v>
      </c>
      <c r="BR157" s="145">
        <f ca="1">IFERROR(IFERROR(SUM(OFFSET(Data!$A$1,MATCH(($BH157&amp;$BI157),Data!$B:$B,0)-1,MATCH(Weekly!BR$9,Data!$2:$2,0)-1,1,COUNTIF(Data!$2:$2,Weekly!BR$9))),0)/BR$156,0)</f>
        <v>0.6098164301523239</v>
      </c>
      <c r="BS157" s="145">
        <f ca="1">IFERROR(IFERROR(SUM(OFFSET(Data!$A$1,MATCH(($BH157&amp;$BI157),Data!$B:$B,0)-1,MATCH(Weekly!BS$9,Data!$2:$2,0)-1,1,COUNTIF(Data!$2:$2,Weekly!BS$9))),0)/BS$156,0)</f>
        <v>0.61360874848116642</v>
      </c>
      <c r="BT157" s="145">
        <f ca="1">IFERROR(IFERROR(SUM(OFFSET(Data!$A$1,MATCH(($BH157&amp;$BI157),Data!$B:$B,0)-1,MATCH(Weekly!BT$9,Data!$2:$2,0)-1,1,COUNTIF(Data!$2:$2,Weekly!BT$9))),0)/BT$156,0)</f>
        <v>0.61431841302136314</v>
      </c>
      <c r="BU157" s="145">
        <f ca="1">IFERROR(IFERROR(SUM(OFFSET(Data!$A$1,MATCH(($BH157&amp;$BI157),Data!$B:$B,0)-1,MATCH(Weekly!BU$9,Data!$2:$2,0)-1,1,COUNTIF(Data!$2:$2,Weekly!BU$9))),0)/BU$156,0)</f>
        <v>0.58702243784111585</v>
      </c>
      <c r="BV157" s="43"/>
      <c r="BW157" s="12">
        <f t="shared" ref="BW157:BW166" ca="1" si="1171">_xlfn.QUARTILE.INC($BJ157:$BT157,1)</f>
        <v>0.59949212340107061</v>
      </c>
      <c r="BX157" s="12">
        <f t="shared" ref="BX157:BX166" ca="1" si="1172">_xlfn.QUARTILE.INC($BJ157:$BT157,3)</f>
        <v>0.61025075086348302</v>
      </c>
      <c r="BY157" s="12">
        <f t="shared" ref="BY157" ca="1" si="1173">BX157-BW157</f>
        <v>1.0758627462412407E-2</v>
      </c>
      <c r="BZ157" s="12">
        <f t="shared" ref="BZ157" ca="1" si="1174">BX157+(0.75*BY157)</f>
        <v>0.61831972146029235</v>
      </c>
      <c r="CA157" s="12">
        <f t="shared" ref="CA157" ca="1" si="1175">BW157-(0.75*BY157)</f>
        <v>0.59142315280426128</v>
      </c>
      <c r="CB157" s="41"/>
      <c r="CC157" s="12">
        <f t="shared" ref="CC157" ca="1" si="1176">_xlfn.STDEV.P(BJ157:BU157)</f>
        <v>7.7449477672517641E-3</v>
      </c>
      <c r="CD157" s="12">
        <f ca="1">SUMPRODUCT(BP157:BS157,BP$156:BS$156)/SUM(BP$156:BS$156)</f>
        <v>0.60604731211824658</v>
      </c>
      <c r="CE157" s="147"/>
      <c r="CF157" s="147"/>
      <c r="CG157" s="1"/>
      <c r="CH157" s="7" t="s">
        <v>134</v>
      </c>
      <c r="CI157" s="7" t="s">
        <v>4</v>
      </c>
      <c r="CJ157" s="145">
        <f ca="1">IFERROR(IFERROR(SUM(OFFSET(Data!$A$1,MATCH(($CH157&amp;$CI157),Data!$B:$B,0)-1,MATCH(Weekly!CJ$9,Data!$2:$2,0)-1,1,COUNTIF(Data!$2:$2,Weekly!CJ$9))),0)/CJ$156,0)</f>
        <v>0.65280135823429541</v>
      </c>
      <c r="CK157" s="145">
        <f ca="1">IFERROR(IFERROR(SUM(OFFSET(Data!$A$1,MATCH(($CH157&amp;$CI157),Data!$B:$B,0)-1,MATCH(Weekly!CK$9,Data!$2:$2,0)-1,1,COUNTIF(Data!$2:$2,Weekly!CK$9))),0)/CK$156,0)</f>
        <v>0.66488174921909859</v>
      </c>
      <c r="CL157" s="145">
        <f ca="1">IFERROR(IFERROR(SUM(OFFSET(Data!$A$1,MATCH(($CH157&amp;$CI157),Data!$B:$B,0)-1,MATCH(Weekly!CL$9,Data!$2:$2,0)-1,1,COUNTIF(Data!$2:$2,Weekly!CL$9))),0)/CL$156,0)</f>
        <v>0.65607734806629836</v>
      </c>
      <c r="CM157" s="145">
        <f ca="1">IFERROR(IFERROR(SUM(OFFSET(Data!$A$1,MATCH(($CH157&amp;$CI157),Data!$B:$B,0)-1,MATCH(Weekly!CM$9,Data!$2:$2,0)-1,1,COUNTIF(Data!$2:$2,Weekly!CM$9))),0)/CM$156,0)</f>
        <v>0.65625</v>
      </c>
      <c r="CN157" s="145">
        <f ca="1">IFERROR(IFERROR(SUM(OFFSET(Data!$A$1,MATCH(($CH157&amp;$CI157),Data!$B:$B,0)-1,MATCH(Weekly!CN$9,Data!$2:$2,0)-1,1,COUNTIF(Data!$2:$2,Weekly!CN$9))),0)/CN$156,0)</f>
        <v>0.65577651515151514</v>
      </c>
      <c r="CO157" s="145">
        <f ca="1">IFERROR(IFERROR(SUM(OFFSET(Data!$A$1,MATCH(($CH157&amp;$CI157),Data!$B:$B,0)-1,MATCH(Weekly!CO$9,Data!$2:$2,0)-1,1,COUNTIF(Data!$2:$2,Weekly!CO$9))),0)/CO$156,0)</f>
        <v>0.64694746805489822</v>
      </c>
      <c r="CP157" s="145">
        <f ca="1">IFERROR(IFERROR(SUM(OFFSET(Data!$A$1,MATCH(($CH157&amp;$CI157),Data!$B:$B,0)-1,MATCH(Weekly!CP$9,Data!$2:$2,0)-1,1,COUNTIF(Data!$2:$2,Weekly!CP$9))),0)/CP$156,0)</f>
        <v>0.64781368821292773</v>
      </c>
      <c r="CQ157" s="145">
        <f ca="1">IFERROR(IFERROR(SUM(OFFSET(Data!$A$1,MATCH(($CH157&amp;$CI157),Data!$B:$B,0)-1,MATCH(Weekly!CQ$9,Data!$2:$2,0)-1,1,COUNTIF(Data!$2:$2,Weekly!CQ$9))),0)/CQ$156,0)</f>
        <v>0.65316817532158167</v>
      </c>
      <c r="CR157" s="145">
        <f ca="1">IFERROR(IFERROR(SUM(OFFSET(Data!$A$1,MATCH(($CH157&amp;$CI157),Data!$B:$B,0)-1,MATCH(Weekly!CR$9,Data!$2:$2,0)-1,1,COUNTIF(Data!$2:$2,Weekly!CR$9))),0)/CR$156,0)</f>
        <v>0.64667896678966785</v>
      </c>
      <c r="CS157" s="145">
        <f ca="1">IFERROR(IFERROR(SUM(OFFSET(Data!$A$1,MATCH(($CH157&amp;$CI157),Data!$B:$B,0)-1,MATCH(Weekly!CS$9,Data!$2:$2,0)-1,1,COUNTIF(Data!$2:$2,Weekly!CS$9))),0)/CS$156,0)</f>
        <v>0.67075943610732147</v>
      </c>
      <c r="CT157" s="145">
        <f ca="1">IFERROR(IFERROR(SUM(OFFSET(Data!$A$1,MATCH(($CH157&amp;$CI157),Data!$B:$B,0)-1,MATCH(Weekly!CT$9,Data!$2:$2,0)-1,1,COUNTIF(Data!$2:$2,Weekly!CT$9))),0)/CT$156,0)</f>
        <v>0.68283261802575113</v>
      </c>
      <c r="CU157" s="145">
        <f ca="1">IFERROR(IFERROR(SUM(OFFSET(Data!$A$1,MATCH(($CH157&amp;$CI157),Data!$B:$B,0)-1,MATCH(Weekly!CU$9,Data!$2:$2,0)-1,1,COUNTIF(Data!$2:$2,Weekly!CU$9))),0)/CU$156,0)</f>
        <v>0.64129301355578727</v>
      </c>
      <c r="CW157" s="12">
        <f t="shared" ref="CW157:CW166" ca="1" si="1177">_xlfn.QUARTILE.INC($BJ157:$BT157,1)</f>
        <v>0.59949212340107061</v>
      </c>
      <c r="CX157" s="12">
        <f t="shared" ref="CX157:CX166" ca="1" si="1178">_xlfn.QUARTILE.INC($BJ157:$BT157,3)</f>
        <v>0.61025075086348302</v>
      </c>
      <c r="CY157" s="12">
        <f t="shared" ref="CY157" ca="1" si="1179">CX157-CW157</f>
        <v>1.0758627462412407E-2</v>
      </c>
      <c r="CZ157" s="12">
        <f t="shared" ref="CZ157" ca="1" si="1180">CX157+(0.75*CY157)</f>
        <v>0.61831972146029235</v>
      </c>
      <c r="DA157" s="12">
        <f t="shared" ref="DA157" ca="1" si="1181">CW157-(0.75*CY157)</f>
        <v>0.59142315280426128</v>
      </c>
      <c r="DB157" s="41"/>
      <c r="DC157" s="12">
        <f t="shared" ref="DC157" ca="1" si="1182">_xlfn.STDEV.P(CJ157:CU157)</f>
        <v>1.1129275246364763E-2</v>
      </c>
      <c r="DD157" s="12">
        <f ca="1">SUMPRODUCT(CP157:CS157,CP$156:CS$156)/SUM(CP$156:CS$156)</f>
        <v>0.65472578763127187</v>
      </c>
    </row>
    <row r="158" spans="4:109" x14ac:dyDescent="0.35">
      <c r="D158" s="59" t="s">
        <v>794</v>
      </c>
      <c r="E158" s="53" t="str">
        <f ca="1">VLOOKUP($D158,'Metric Nature'!$C:$D,2,0)&amp;IF(($F158&lt;(BA158)),"Below",IF(($F158&gt;(AZ158)),"Above","Within"))</f>
        <v>PositiveWithin</v>
      </c>
      <c r="F158" s="55">
        <f t="shared" ref="F158:F166" ca="1" si="1183">AT158</f>
        <v>0.59015106925642535</v>
      </c>
      <c r="G158" s="55">
        <f t="shared" ref="G158:G166" ca="1" si="1184">AS158</f>
        <v>0.58869456589631486</v>
      </c>
      <c r="H158" s="55">
        <f t="shared" ref="H158:H160" ca="1" si="1185">IFERROR(((F158-G158)/G158),0)</f>
        <v>2.4741240101187291E-3</v>
      </c>
      <c r="I158" s="55">
        <f t="shared" ref="I158:I160" ca="1" si="1186">BD158</f>
        <v>0.57852253670610354</v>
      </c>
      <c r="J158" s="55">
        <f t="shared" ref="J158:J160" ca="1" si="1187">IFERROR(((F158-I158)/I158),0)</f>
        <v>2.0100396808273777E-2</v>
      </c>
      <c r="K158" s="48">
        <f t="shared" ca="1" si="1156"/>
        <v>9.0450507344377179E-3</v>
      </c>
      <c r="L158" s="56"/>
      <c r="M158" s="53" t="str">
        <f ca="1">VLOOKUP($D158,'Metric Nature'!$C:$D,2,0)&amp;IF(($N158&lt;(CA158)),"Below",IF(($N158&gt;(BZ158)),"Above","Within"))</f>
        <v>PositiveWithin</v>
      </c>
      <c r="N158" s="55">
        <f t="shared" ref="N158:N166" ca="1" si="1188">BT158</f>
        <v>0.59168362156663279</v>
      </c>
      <c r="O158" s="55">
        <f t="shared" ref="O158:O166" ca="1" si="1189">BS158</f>
        <v>0.59322262724449848</v>
      </c>
      <c r="P158" s="55">
        <f t="shared" ref="P158:P160" ca="1" si="1190">IFERROR(((N158-O158)/O158),0)</f>
        <v>-2.5943138497840617E-3</v>
      </c>
      <c r="Q158" s="55">
        <f t="shared" ref="Q158:Q160" ca="1" si="1191">CD158</f>
        <v>0.58438227651604635</v>
      </c>
      <c r="R158" s="48">
        <f t="shared" ref="R158:R160" ca="1" si="1192">IFERROR(((N158-Q158)/Q158),0)</f>
        <v>1.2494124726224399E-2</v>
      </c>
      <c r="S158" s="48">
        <f t="shared" ca="1" si="1160"/>
        <v>1.0700303627655155E-2</v>
      </c>
      <c r="T158" s="56"/>
      <c r="U158" s="53" t="str">
        <f ca="1">VLOOKUP($D158,'Metric Nature'!$C:$D,2,0)&amp;IF(($V158&lt;(DA158)),"Below",IF(($V158&gt;(CZ158)),"Above","Within"))</f>
        <v>PositiveWithin</v>
      </c>
      <c r="V158" s="55">
        <f t="shared" ref="V158:V166" ca="1" si="1193">CT158</f>
        <v>0.5849785407725322</v>
      </c>
      <c r="W158" s="55">
        <f t="shared" ref="W158:W166" ca="1" si="1194">CS158</f>
        <v>0.57344247385175084</v>
      </c>
      <c r="X158" s="55">
        <f t="shared" ref="X158:X160" ca="1" si="1195">IFERROR(((V158-W158)/W158),0)</f>
        <v>2.0117217413797139E-2</v>
      </c>
      <c r="Y158" s="55">
        <f t="shared" ref="Y158:Y160" ca="1" si="1196">DD158</f>
        <v>0.55834305717619603</v>
      </c>
      <c r="Z158" s="48">
        <f t="shared" ref="Z158:Z160" ca="1" si="1197">IFERROR(((V158-Y158)/Y158),0)</f>
        <v>4.7704512940564457E-2</v>
      </c>
      <c r="AA158" s="48">
        <f t="shared" ca="1" si="1164"/>
        <v>1.2649777616876919E-2</v>
      </c>
      <c r="AB158" s="56"/>
      <c r="AC158" s="46" t="s">
        <v>675</v>
      </c>
      <c r="AI158" s="7" t="s">
        <v>135</v>
      </c>
      <c r="AJ158" s="145">
        <f ca="1">IFERROR(IFERROR(SUM(OFFSET(Data!$A$1,MATCH(($AI158),Data!$C:$C,0)-1,MATCH(Weekly!AJ$9,Data!$2:$2,0)-1,2,COUNTIF(Data!$2:$2,Weekly!AJ$9))),0)/AJ$156,0)</f>
        <v>0.56713936430317846</v>
      </c>
      <c r="AK158" s="145">
        <f ca="1">IFERROR(IFERROR(SUM(OFFSET(Data!$A$1,MATCH(($AI158),Data!$C:$C,0)-1,MATCH(Weekly!AK$9,Data!$2:$2,0)-1,2,COUNTIF(Data!$2:$2,Weekly!AK$9))),0)/AK$156,0)</f>
        <v>0.56817050094612087</v>
      </c>
      <c r="AL158" s="145">
        <f ca="1">IFERROR(IFERROR(SUM(OFFSET(Data!$A$1,MATCH(($AI158),Data!$C:$C,0)-1,MATCH(Weekly!AL$9,Data!$2:$2,0)-1,2,COUNTIF(Data!$2:$2,Weekly!AL$9))),0)/AL$156,0)</f>
        <v>0.57172869147659067</v>
      </c>
      <c r="AM158" s="145">
        <f ca="1">IFERROR(IFERROR(SUM(OFFSET(Data!$A$1,MATCH(($AI158),Data!$C:$C,0)-1,MATCH(Weekly!AM$9,Data!$2:$2,0)-1,2,COUNTIF(Data!$2:$2,Weekly!AM$9))),0)/AM$156,0)</f>
        <v>0.57374918778427553</v>
      </c>
      <c r="AN158" s="145">
        <f ca="1">IFERROR(IFERROR(SUM(OFFSET(Data!$A$1,MATCH(($AI158),Data!$C:$C,0)-1,MATCH(Weekly!AN$9,Data!$2:$2,0)-1,2,COUNTIF(Data!$2:$2,Weekly!AN$9))),0)/AN$156,0)</f>
        <v>0.56253349051548607</v>
      </c>
      <c r="AO158" s="145">
        <f ca="1">IFERROR(IFERROR(SUM(OFFSET(Data!$A$1,MATCH(($AI158),Data!$C:$C,0)-1,MATCH(Weekly!AO$9,Data!$2:$2,0)-1,2,COUNTIF(Data!$2:$2,Weekly!AO$9))),0)/AO$156,0)</f>
        <v>0.56558400999375391</v>
      </c>
      <c r="AP158" s="145">
        <f ca="1">IFERROR(IFERROR(SUM(OFFSET(Data!$A$1,MATCH(($AI158),Data!$C:$C,0)-1,MATCH(Weekly!AP$9,Data!$2:$2,0)-1,2,COUNTIF(Data!$2:$2,Weekly!AP$9))),0)/AP$156,0)</f>
        <v>0.56917669613377353</v>
      </c>
      <c r="AQ158" s="145">
        <f ca="1">IFERROR(IFERROR(SUM(OFFSET(Data!$A$1,MATCH(($AI158),Data!$C:$C,0)-1,MATCH(Weekly!AQ$9,Data!$2:$2,0)-1,2,COUNTIF(Data!$2:$2,Weekly!AQ$9))),0)/AQ$156,0)</f>
        <v>0.57484774014317774</v>
      </c>
      <c r="AR158" s="145">
        <f ca="1">IFERROR(IFERROR(SUM(OFFSET(Data!$A$1,MATCH(($AI158),Data!$C:$C,0)-1,MATCH(Weekly!AR$9,Data!$2:$2,0)-1,2,COUNTIF(Data!$2:$2,Weekly!AR$9))),0)/AR$156,0)</f>
        <v>0.58107422073306936</v>
      </c>
      <c r="AS158" s="145">
        <f ca="1">IFERROR(IFERROR(SUM(OFFSET(Data!$A$1,MATCH(($AI158),Data!$C:$C,0)-1,MATCH(Weekly!AS$9,Data!$2:$2,0)-1,2,COUNTIF(Data!$2:$2,Weekly!AS$9))),0)/AS$156,0)</f>
        <v>0.58869456589631486</v>
      </c>
      <c r="AT158" s="145">
        <f ca="1">IFERROR(IFERROR(SUM(OFFSET(Data!$A$1,MATCH(($AI158),Data!$C:$C,0)-1,MATCH(Weekly!AT$9,Data!$2:$2,0)-1,2,COUNTIF(Data!$2:$2,Weekly!AT$9))),0)/AT$156,0)</f>
        <v>0.59015106925642535</v>
      </c>
      <c r="AU158" s="145">
        <f ca="1">IFERROR(IFERROR(SUM(OFFSET(Data!$A$1,MATCH(($AI158),Data!$C:$C,0)-1,MATCH(Weekly!AU$9,Data!$2:$2,0)-1,2,COUNTIF(Data!$2:$2,Weekly!AU$9))),0)/AU$156,0)</f>
        <v>0.56142823584684054</v>
      </c>
      <c r="AV158" s="14"/>
      <c r="AW158" s="12">
        <f t="shared" ca="1" si="1165"/>
        <v>0.5673326965536305</v>
      </c>
      <c r="AX158" s="12">
        <f t="shared" ca="1" si="1166"/>
        <v>0.58453402603755888</v>
      </c>
      <c r="AY158" s="12">
        <f t="shared" ref="AY158" ca="1" si="1198">AX158-AW158</f>
        <v>1.7201329483928385E-2</v>
      </c>
      <c r="AZ158" s="12">
        <f t="shared" ref="AZ158" ca="1" si="1199">AX158+(0.75*AY158)</f>
        <v>0.59743502315050523</v>
      </c>
      <c r="BA158" s="12">
        <f t="shared" ref="BA158" ca="1" si="1200">AW158-(0.75*AY158)</f>
        <v>0.55443169944068416</v>
      </c>
      <c r="BB158" s="43"/>
      <c r="BC158" s="12">
        <f t="shared" ref="BC158" ca="1" si="1201">_xlfn.STDEV.P(AJ158:AU158)</f>
        <v>9.0450507344377179E-3</v>
      </c>
      <c r="BD158" s="12">
        <f ca="1">SUMPRODUCT(AP158:AS158,AP$157:AS$157)/SUM(AP$157:AS$157)</f>
        <v>0.57852253670610354</v>
      </c>
      <c r="BE158" s="104"/>
      <c r="BF158" s="104"/>
      <c r="BG158" s="1"/>
      <c r="BH158" s="7" t="s">
        <v>135</v>
      </c>
      <c r="BI158" s="7" t="s">
        <v>3</v>
      </c>
      <c r="BJ158" s="145">
        <f ca="1">IFERROR(IFERROR(SUM(OFFSET(Data!$A$1,MATCH(($BH158&amp;$BI158),Data!$B:$B,0)-1,MATCH(Weekly!BJ$9,Data!$2:$2,0)-1,1,COUNTIF(Data!$2:$2,Weekly!BJ$9))),0)/BJ$156,0)</f>
        <v>0.56436650146143097</v>
      </c>
      <c r="BK158" s="145">
        <f ca="1">IFERROR(IFERROR(SUM(OFFSET(Data!$A$1,MATCH(($BH158&amp;$BI158),Data!$B:$B,0)-1,MATCH(Weekly!BK$9,Data!$2:$2,0)-1,1,COUNTIF(Data!$2:$2,Weekly!BK$9))),0)/BK$156,0)</f>
        <v>0.5642307692307692</v>
      </c>
      <c r="BL158" s="145">
        <f ca="1">IFERROR(IFERROR(SUM(OFFSET(Data!$A$1,MATCH(($BH158&amp;$BI158),Data!$B:$B,0)-1,MATCH(Weekly!BL$9,Data!$2:$2,0)-1,1,COUNTIF(Data!$2:$2,Weekly!BL$9))),0)/BL$156,0)</f>
        <v>0.57067995910020453</v>
      </c>
      <c r="BM158" s="145">
        <f ca="1">IFERROR(IFERROR(SUM(OFFSET(Data!$A$1,MATCH(($BH158&amp;$BI158),Data!$B:$B,0)-1,MATCH(Weekly!BM$9,Data!$2:$2,0)-1,1,COUNTIF(Data!$2:$2,Weekly!BM$9))),0)/BM$156,0)</f>
        <v>0.57584770969660914</v>
      </c>
      <c r="BN158" s="145">
        <f ca="1">IFERROR(IFERROR(SUM(OFFSET(Data!$A$1,MATCH(($BH158&amp;$BI158),Data!$B:$B,0)-1,MATCH(Weekly!BN$9,Data!$2:$2,0)-1,1,COUNTIF(Data!$2:$2,Weekly!BN$9))),0)/BN$156,0)</f>
        <v>0.56586784873251139</v>
      </c>
      <c r="BO158" s="145">
        <f ca="1">IFERROR(IFERROR(SUM(OFFSET(Data!$A$1,MATCH(($BH158&amp;$BI158),Data!$B:$B,0)-1,MATCH(Weekly!BO$9,Data!$2:$2,0)-1,1,COUNTIF(Data!$2:$2,Weekly!BO$9))),0)/BO$156,0)</f>
        <v>0.56879754437474972</v>
      </c>
      <c r="BP158" s="145">
        <f ca="1">IFERROR(IFERROR(SUM(OFFSET(Data!$A$1,MATCH(($BH158&amp;$BI158),Data!$B:$B,0)-1,MATCH(Weekly!BP$9,Data!$2:$2,0)-1,1,COUNTIF(Data!$2:$2,Weekly!BP$9))),0)/BP$156,0)</f>
        <v>0.57474262182566915</v>
      </c>
      <c r="BQ158" s="145">
        <f ca="1">IFERROR(IFERROR(SUM(OFFSET(Data!$A$1,MATCH(($BH158&amp;$BI158),Data!$B:$B,0)-1,MATCH(Weekly!BQ$9,Data!$2:$2,0)-1,1,COUNTIF(Data!$2:$2,Weekly!BQ$9))),0)/BQ$156,0)</f>
        <v>0.57865013774104679</v>
      </c>
      <c r="BR158" s="145">
        <f ca="1">IFERROR(IFERROR(SUM(OFFSET(Data!$A$1,MATCH(($BH158&amp;$BI158),Data!$B:$B,0)-1,MATCH(Weekly!BR$9,Data!$2:$2,0)-1,1,COUNTIF(Data!$2:$2,Weekly!BR$9))),0)/BR$156,0)</f>
        <v>0.59041791433407109</v>
      </c>
      <c r="BS158" s="145">
        <f ca="1">IFERROR(IFERROR(SUM(OFFSET(Data!$A$1,MATCH(($BH158&amp;$BI158),Data!$B:$B,0)-1,MATCH(Weekly!BS$9,Data!$2:$2,0)-1,1,COUNTIF(Data!$2:$2,Weekly!BS$9))),0)/BS$156,0)</f>
        <v>0.59322262724449848</v>
      </c>
      <c r="BT158" s="145">
        <f ca="1">IFERROR(IFERROR(SUM(OFFSET(Data!$A$1,MATCH(($BH158&amp;$BI158),Data!$B:$B,0)-1,MATCH(Weekly!BT$9,Data!$2:$2,0)-1,1,COUNTIF(Data!$2:$2,Weekly!BT$9))),0)/BT$156,0)</f>
        <v>0.59168362156663279</v>
      </c>
      <c r="BU158" s="145">
        <f ca="1">IFERROR(IFERROR(SUM(OFFSET(Data!$A$1,MATCH(($BH158&amp;$BI158),Data!$B:$B,0)-1,MATCH(Weekly!BU$9,Data!$2:$2,0)-1,1,COUNTIF(Data!$2:$2,Weekly!BU$9))),0)/BU$156,0)</f>
        <v>0.56306852637962401</v>
      </c>
      <c r="BV158" s="43"/>
      <c r="BW158" s="12">
        <f t="shared" ca="1" si="1171"/>
        <v>0.5673326965536305</v>
      </c>
      <c r="BX158" s="12">
        <f t="shared" ca="1" si="1172"/>
        <v>0.58453402603755888</v>
      </c>
      <c r="BY158" s="12">
        <f t="shared" ref="BY158" ca="1" si="1202">BX158-BW158</f>
        <v>1.7201329483928385E-2</v>
      </c>
      <c r="BZ158" s="12">
        <f t="shared" ref="BZ158" ca="1" si="1203">BX158+(0.75*BY158)</f>
        <v>0.59743502315050523</v>
      </c>
      <c r="CA158" s="12">
        <f t="shared" ref="CA158" ca="1" si="1204">BW158-(0.75*BY158)</f>
        <v>0.55443169944068416</v>
      </c>
      <c r="CB158" s="43"/>
      <c r="CC158" s="12">
        <f t="shared" ref="CC158" ca="1" si="1205">_xlfn.STDEV.P(BJ158:BU158)</f>
        <v>1.0700303627655155E-2</v>
      </c>
      <c r="CD158" s="12">
        <f ca="1">SUMPRODUCT(BP158:BS158,BP$156:BS$156)/SUM(BP$156:BS$156)</f>
        <v>0.58438227651604635</v>
      </c>
      <c r="CE158" s="104"/>
      <c r="CF158" s="104"/>
      <c r="CG158" s="1"/>
      <c r="CH158" s="7" t="s">
        <v>135</v>
      </c>
      <c r="CI158" s="7" t="s">
        <v>4</v>
      </c>
      <c r="CJ158" s="145">
        <f ca="1">IFERROR(IFERROR(SUM(OFFSET(Data!$A$1,MATCH(($CH158&amp;$CI158),Data!$B:$B,0)-1,MATCH(Weekly!CJ$9,Data!$2:$2,0)-1,1,COUNTIF(Data!$2:$2,Weekly!CJ$9))),0)/CJ$156,0)</f>
        <v>0.57640067911714776</v>
      </c>
      <c r="CK158" s="145">
        <f ca="1">IFERROR(IFERROR(SUM(OFFSET(Data!$A$1,MATCH(($CH158&amp;$CI158),Data!$B:$B,0)-1,MATCH(Weekly!CK$9,Data!$2:$2,0)-1,1,COUNTIF(Data!$2:$2,Weekly!CK$9))),0)/CK$156,0)</f>
        <v>0.58188308790718424</v>
      </c>
      <c r="CL158" s="145">
        <f ca="1">IFERROR(IFERROR(SUM(OFFSET(Data!$A$1,MATCH(($CH158&amp;$CI158),Data!$B:$B,0)-1,MATCH(Weekly!CL$9,Data!$2:$2,0)-1,1,COUNTIF(Data!$2:$2,Weekly!CL$9))),0)/CL$156,0)</f>
        <v>0.57550644567219156</v>
      </c>
      <c r="CM158" s="145">
        <f ca="1">IFERROR(IFERROR(SUM(OFFSET(Data!$A$1,MATCH(($CH158&amp;$CI158),Data!$B:$B,0)-1,MATCH(Weekly!CM$9,Data!$2:$2,0)-1,1,COUNTIF(Data!$2:$2,Weekly!CM$9))),0)/CM$156,0)</f>
        <v>0.56630067567567566</v>
      </c>
      <c r="CN158" s="145">
        <f ca="1">IFERROR(IFERROR(SUM(OFFSET(Data!$A$1,MATCH(($CH158&amp;$CI158),Data!$B:$B,0)-1,MATCH(Weekly!CN$9,Data!$2:$2,0)-1,1,COUNTIF(Data!$2:$2,Weekly!CN$9))),0)/CN$156,0)</f>
        <v>0.55113636363636365</v>
      </c>
      <c r="CO158" s="145">
        <f ca="1">IFERROR(IFERROR(SUM(OFFSET(Data!$A$1,MATCH(($CH158&amp;$CI158),Data!$B:$B,0)-1,MATCH(Weekly!CO$9,Data!$2:$2,0)-1,1,COUNTIF(Data!$2:$2,Weekly!CO$9))),0)/CO$156,0)</f>
        <v>0.55418835778513964</v>
      </c>
      <c r="CP158" s="145">
        <f ca="1">IFERROR(IFERROR(SUM(OFFSET(Data!$A$1,MATCH(($CH158&amp;$CI158),Data!$B:$B,0)-1,MATCH(Weekly!CP$9,Data!$2:$2,0)-1,1,COUNTIF(Data!$2:$2,Weekly!CP$9))),0)/CP$156,0)</f>
        <v>0.54990494296577952</v>
      </c>
      <c r="CQ158" s="145">
        <f ca="1">IFERROR(IFERROR(SUM(OFFSET(Data!$A$1,MATCH(($CH158&amp;$CI158),Data!$B:$B,0)-1,MATCH(Weekly!CQ$9,Data!$2:$2,0)-1,1,COUNTIF(Data!$2:$2,Weekly!CQ$9))),0)/CQ$156,0)</f>
        <v>0.5616960457360648</v>
      </c>
      <c r="CR158" s="145">
        <f ca="1">IFERROR(IFERROR(SUM(OFFSET(Data!$A$1,MATCH(($CH158&amp;$CI158),Data!$B:$B,0)-1,MATCH(Weekly!CR$9,Data!$2:$2,0)-1,1,COUNTIF(Data!$2:$2,Weekly!CR$9))),0)/CR$156,0)</f>
        <v>0.54797047970479706</v>
      </c>
      <c r="CS158" s="145">
        <f ca="1">IFERROR(IFERROR(SUM(OFFSET(Data!$A$1,MATCH(($CH158&amp;$CI158),Data!$B:$B,0)-1,MATCH(Weekly!CS$9,Data!$2:$2,0)-1,1,COUNTIF(Data!$2:$2,Weekly!CS$9))),0)/CS$156,0)</f>
        <v>0.57344247385175084</v>
      </c>
      <c r="CT158" s="145">
        <f ca="1">IFERROR(IFERROR(SUM(OFFSET(Data!$A$1,MATCH(($CH158&amp;$CI158),Data!$B:$B,0)-1,MATCH(Weekly!CT$9,Data!$2:$2,0)-1,1,COUNTIF(Data!$2:$2,Weekly!CT$9))),0)/CT$156,0)</f>
        <v>0.5849785407725322</v>
      </c>
      <c r="CU158" s="145">
        <f ca="1">IFERROR(IFERROR(SUM(OFFSET(Data!$A$1,MATCH(($CH158&amp;$CI158),Data!$B:$B,0)-1,MATCH(Weekly!CU$9,Data!$2:$2,0)-1,1,COUNTIF(Data!$2:$2,Weekly!CU$9))),0)/CU$156,0)</f>
        <v>0.55578727841501563</v>
      </c>
      <c r="CW158" s="12">
        <f t="shared" ca="1" si="1177"/>
        <v>0.5673326965536305</v>
      </c>
      <c r="CX158" s="12">
        <f t="shared" ca="1" si="1178"/>
        <v>0.58453402603755888</v>
      </c>
      <c r="CY158" s="12">
        <f t="shared" ref="CY158" ca="1" si="1206">CX158-CW158</f>
        <v>1.7201329483928385E-2</v>
      </c>
      <c r="CZ158" s="12">
        <f t="shared" ref="CZ158" ca="1" si="1207">CX158+(0.75*CY158)</f>
        <v>0.59743502315050523</v>
      </c>
      <c r="DA158" s="12">
        <f t="shared" ref="DA158" ca="1" si="1208">CW158-(0.75*CY158)</f>
        <v>0.55443169944068416</v>
      </c>
      <c r="DB158" s="43"/>
      <c r="DC158" s="12">
        <f t="shared" ref="DC158" ca="1" si="1209">_xlfn.STDEV.P(CJ158:CU158)</f>
        <v>1.2649777616876919E-2</v>
      </c>
      <c r="DD158" s="12">
        <f ca="1">SUMPRODUCT(CP158:CS158,CP$156:CS$156)/SUM(CP$156:CS$156)</f>
        <v>0.55834305717619603</v>
      </c>
    </row>
    <row r="159" spans="4:109" hidden="1" x14ac:dyDescent="0.35">
      <c r="D159" s="113" t="s">
        <v>798</v>
      </c>
      <c r="E159" s="53" t="str">
        <f ca="1">VLOOKUP($D159,'Metric Nature'!$C:$D,2,0)&amp;IF(($F159&lt;(BA159)),"Below",IF(($F159&gt;(AZ159)),"Above","Within"))</f>
        <v>PositiveAbove</v>
      </c>
      <c r="F159" s="54">
        <f t="shared" ca="1" si="1183"/>
        <v>5549</v>
      </c>
      <c r="G159" s="54">
        <f t="shared" ca="1" si="1184"/>
        <v>5253</v>
      </c>
      <c r="H159" s="55">
        <f t="shared" ca="1" si="1185"/>
        <v>5.63487530934704E-2</v>
      </c>
      <c r="I159" s="54">
        <f t="shared" ca="1" si="1186"/>
        <v>5099.75</v>
      </c>
      <c r="J159" s="55">
        <f t="shared" ca="1" si="1187"/>
        <v>8.8092553556546896E-2</v>
      </c>
      <c r="K159" s="54">
        <f t="shared" ca="1" si="1156"/>
        <v>901.39405536954564</v>
      </c>
      <c r="L159" s="56"/>
      <c r="M159" s="53" t="str">
        <f ca="1">VLOOKUP($D159,'Metric Nature'!$C:$D,2,0)&amp;IF(($N159&lt;(CA159)),"Below",IF(($N159&gt;(BZ159)),"Above","Within"))</f>
        <v>PositiveBelow</v>
      </c>
      <c r="N159" s="54">
        <f t="shared" ca="1" si="1188"/>
        <v>4228</v>
      </c>
      <c r="O159" s="54">
        <f t="shared" ca="1" si="1189"/>
        <v>4029</v>
      </c>
      <c r="P159" s="55">
        <f t="shared" ca="1" si="1190"/>
        <v>4.9391908662199058E-2</v>
      </c>
      <c r="Q159" s="54">
        <f t="shared" ca="1" si="1191"/>
        <v>3948.5</v>
      </c>
      <c r="R159" s="48">
        <f t="shared" ca="1" si="1192"/>
        <v>7.0786374572622518E-2</v>
      </c>
      <c r="S159" s="54">
        <f t="shared" ca="1" si="1160"/>
        <v>703.37813838329919</v>
      </c>
      <c r="T159" s="56"/>
      <c r="U159" s="53" t="str">
        <f ca="1">VLOOKUP($D159,'Metric Nature'!$C:$D,2,0)&amp;IF(($V159&lt;(DA159)),"Below",IF(($V159&gt;(CZ159)),"Above","Within"))</f>
        <v>PositiveBelow</v>
      </c>
      <c r="V159" s="54">
        <f t="shared" ca="1" si="1193"/>
        <v>1321</v>
      </c>
      <c r="W159" s="54">
        <f t="shared" ca="1" si="1194"/>
        <v>1224</v>
      </c>
      <c r="X159" s="55">
        <f t="shared" ca="1" si="1195"/>
        <v>7.9248366013071891E-2</v>
      </c>
      <c r="Y159" s="54">
        <f t="shared" ca="1" si="1196"/>
        <v>1151.25</v>
      </c>
      <c r="Z159" s="48">
        <f t="shared" ca="1" si="1197"/>
        <v>0.14744842562432139</v>
      </c>
      <c r="AA159" s="54">
        <f t="shared" ca="1" si="1164"/>
        <v>201.61078771291534</v>
      </c>
      <c r="AB159" s="56"/>
      <c r="AC159" s="46" t="s">
        <v>679</v>
      </c>
      <c r="AI159" s="7" t="s">
        <v>136</v>
      </c>
      <c r="AJ159" s="141">
        <f ca="1">IFERROR(SUM(OFFSET(Data!$A$1,MATCH(($AI159),Data!$C:$C,0)-1,MATCH(Weekly!AJ$9,Data!$2:$2,0)-1,2,COUNTIF(Data!$2:$2,Weekly!AJ$9))),0)</f>
        <v>5547</v>
      </c>
      <c r="AK159" s="141">
        <f ca="1">IFERROR(SUM(OFFSET(Data!$A$1,MATCH(($AI159),Data!$C:$C,0)-1,MATCH(Weekly!AK$9,Data!$2:$2,0)-1,2,COUNTIF(Data!$2:$2,Weekly!AK$9))),0)</f>
        <v>5468</v>
      </c>
      <c r="AL159" s="141">
        <f ca="1">IFERROR(SUM(OFFSET(Data!$A$1,MATCH(($AI159),Data!$C:$C,0)-1,MATCH(Weekly!AL$9,Data!$2:$2,0)-1,2,COUNTIF(Data!$2:$2,Weekly!AL$9))),0)</f>
        <v>5448</v>
      </c>
      <c r="AM159" s="141">
        <f ca="1">IFERROR(SUM(OFFSET(Data!$A$1,MATCH(($AI159),Data!$C:$C,0)-1,MATCH(Weekly!AM$9,Data!$2:$2,0)-1,2,COUNTIF(Data!$2:$2,Weekly!AM$9))),0)</f>
        <v>5782</v>
      </c>
      <c r="AN159" s="141">
        <f ca="1">IFERROR(SUM(OFFSET(Data!$A$1,MATCH(($AI159),Data!$C:$C,0)-1,MATCH(Weekly!AN$9,Data!$2:$2,0)-1,2,COUNTIF(Data!$2:$2,Weekly!AN$9))),0)</f>
        <v>4875</v>
      </c>
      <c r="AO159" s="141">
        <f ca="1">IFERROR(SUM(OFFSET(Data!$A$1,MATCH(($AI159),Data!$C:$C,0)-1,MATCH(Weekly!AO$9,Data!$2:$2,0)-1,2,COUNTIF(Data!$2:$2,Weekly!AO$9))),0)</f>
        <v>5056</v>
      </c>
      <c r="AP159" s="141">
        <f ca="1">IFERROR(SUM(OFFSET(Data!$A$1,MATCH(($AI159),Data!$C:$C,0)-1,MATCH(Weekly!AP$9,Data!$2:$2,0)-1,2,COUNTIF(Data!$2:$2,Weekly!AP$9))),0)</f>
        <v>4902</v>
      </c>
      <c r="AQ159" s="141">
        <f ca="1">IFERROR(SUM(OFFSET(Data!$A$1,MATCH(($AI159),Data!$C:$C,0)-1,MATCH(Weekly!AQ$9,Data!$2:$2,0)-1,2,COUNTIF(Data!$2:$2,Weekly!AQ$9))),0)</f>
        <v>4953</v>
      </c>
      <c r="AR159" s="141">
        <f ca="1">IFERROR(SUM(OFFSET(Data!$A$1,MATCH(($AI159),Data!$C:$C,0)-1,MATCH(Weekly!AR$9,Data!$2:$2,0)-1,2,COUNTIF(Data!$2:$2,Weekly!AR$9))),0)</f>
        <v>5291</v>
      </c>
      <c r="AS159" s="141">
        <f ca="1">IFERROR(SUM(OFFSET(Data!$A$1,MATCH(($AI159),Data!$C:$C,0)-1,MATCH(Weekly!AS$9,Data!$2:$2,0)-1,2,COUNTIF(Data!$2:$2,Weekly!AS$9))),0)</f>
        <v>5253</v>
      </c>
      <c r="AT159" s="141">
        <f ca="1">IFERROR(SUM(OFFSET(Data!$A$1,MATCH(($AI159),Data!$C:$C,0)-1,MATCH(Weekly!AT$9,Data!$2:$2,0)-1,2,COUNTIF(Data!$2:$2,Weekly!AT$9))),0)</f>
        <v>5549</v>
      </c>
      <c r="AU159" s="141">
        <f ca="1">IFERROR(SUM(OFFSET(Data!$A$1,MATCH(($AI159),Data!$C:$C,0)-1,MATCH(Weekly!AU$9,Data!$2:$2,0)-1,2,COUNTIF(Data!$2:$2,Weekly!AU$9))),0)</f>
        <v>2181</v>
      </c>
      <c r="AV159" s="14"/>
      <c r="AW159" s="8">
        <f ca="1">_xlfn.QUARTILE.INC($BJ159:$BT159,1)</f>
        <v>3880.5</v>
      </c>
      <c r="AX159" s="8">
        <f ca="1">_xlfn.QUARTILE.INC($BJ159:$BT159,1)</f>
        <v>3880.5</v>
      </c>
      <c r="AY159" s="8">
        <f ca="1">_xlfn.QUARTILE.INC($BJ159:$BT159,3)</f>
        <v>4258.5</v>
      </c>
      <c r="AZ159" s="8">
        <f t="shared" ref="AZ159" ca="1" si="1210">AY159-AX159</f>
        <v>378</v>
      </c>
      <c r="BA159" s="8">
        <f t="shared" ref="BA159" ca="1" si="1211">AY159+(0.75*AZ159)</f>
        <v>4542</v>
      </c>
      <c r="BB159" s="8">
        <f ca="1">AX159-(0.75*AZ159)</f>
        <v>3597</v>
      </c>
      <c r="BC159" s="9">
        <f ca="1">_xlfn.STDEV.P(AJ159:AU159)</f>
        <v>901.39405536954564</v>
      </c>
      <c r="BD159" s="9">
        <f ca="1">AVERAGE(AP159:AS159)</f>
        <v>5099.75</v>
      </c>
      <c r="BE159" s="104"/>
      <c r="BF159" s="104"/>
      <c r="BG159" s="1"/>
      <c r="BH159" s="7" t="s">
        <v>136</v>
      </c>
      <c r="BI159" s="7" t="s">
        <v>3</v>
      </c>
      <c r="BJ159" s="141">
        <f ca="1">IFERROR(SUM(OFFSET(Data!$A$1,MATCH(($BH159&amp;$BI159),Data!$B:$B,0)-1,MATCH(Weekly!BJ$9,Data!$2:$2,0)-1,1,COUNTIF(Data!$2:$2,Weekly!BJ$9))),0)</f>
        <v>4273</v>
      </c>
      <c r="BK159" s="141">
        <f ca="1">IFERROR(SUM(OFFSET(Data!$A$1,MATCH(($BH159&amp;$BI159),Data!$B:$B,0)-1,MATCH(Weekly!BK$9,Data!$2:$2,0)-1,1,COUNTIF(Data!$2:$2,Weekly!BK$9))),0)</f>
        <v>4249</v>
      </c>
      <c r="BL159" s="141">
        <f ca="1">IFERROR(SUM(OFFSET(Data!$A$1,MATCH(($BH159&amp;$BI159),Data!$B:$B,0)-1,MATCH(Weekly!BL$9,Data!$2:$2,0)-1,1,COUNTIF(Data!$2:$2,Weekly!BL$9))),0)</f>
        <v>4268</v>
      </c>
      <c r="BM159" s="141">
        <f ca="1">IFERROR(SUM(OFFSET(Data!$A$1,MATCH(($BH159&amp;$BI159),Data!$B:$B,0)-1,MATCH(Weekly!BM$9,Data!$2:$2,0)-1,1,COUNTIF(Data!$2:$2,Weekly!BM$9))),0)</f>
        <v>4505</v>
      </c>
      <c r="BN159" s="141">
        <f ca="1">IFERROR(SUM(OFFSET(Data!$A$1,MATCH(($BH159&amp;$BI159),Data!$B:$B,0)-1,MATCH(Weekly!BN$9,Data!$2:$2,0)-1,1,COUNTIF(Data!$2:$2,Weekly!BN$9))),0)</f>
        <v>3746</v>
      </c>
      <c r="BO159" s="141">
        <f ca="1">IFERROR(SUM(OFFSET(Data!$A$1,MATCH(($BH159&amp;$BI159),Data!$B:$B,0)-1,MATCH(Weekly!BO$9,Data!$2:$2,0)-1,1,COUNTIF(Data!$2:$2,Weekly!BO$9))),0)</f>
        <v>3942</v>
      </c>
      <c r="BP159" s="141">
        <f ca="1">IFERROR(SUM(OFFSET(Data!$A$1,MATCH(($BH159&amp;$BI159),Data!$B:$B,0)-1,MATCH(Weekly!BP$9,Data!$2:$2,0)-1,1,COUNTIF(Data!$2:$2,Weekly!BP$9))),0)</f>
        <v>3816</v>
      </c>
      <c r="BQ159" s="141">
        <f ca="1">IFERROR(SUM(OFFSET(Data!$A$1,MATCH(($BH159&amp;$BI159),Data!$B:$B,0)-1,MATCH(Weekly!BQ$9,Data!$2:$2,0)-1,1,COUNTIF(Data!$2:$2,Weekly!BQ$9))),0)</f>
        <v>3819</v>
      </c>
      <c r="BR159" s="141">
        <f ca="1">IFERROR(SUM(OFFSET(Data!$A$1,MATCH(($BH159&amp;$BI159),Data!$B:$B,0)-1,MATCH(Weekly!BR$9,Data!$2:$2,0)-1,1,COUNTIF(Data!$2:$2,Weekly!BR$9))),0)</f>
        <v>4130</v>
      </c>
      <c r="BS159" s="141">
        <f ca="1">IFERROR(SUM(OFFSET(Data!$A$1,MATCH(($BH159&amp;$BI159),Data!$B:$B,0)-1,MATCH(Weekly!BS$9,Data!$2:$2,0)-1,1,COUNTIF(Data!$2:$2,Weekly!BS$9))),0)</f>
        <v>4029</v>
      </c>
      <c r="BT159" s="141">
        <f ca="1">IFERROR(SUM(OFFSET(Data!$A$1,MATCH(($BH159&amp;$BI159),Data!$B:$B,0)-1,MATCH(Weekly!BT$9,Data!$2:$2,0)-1,1,COUNTIF(Data!$2:$2,Weekly!BT$9))),0)</f>
        <v>4228</v>
      </c>
      <c r="BU159" s="141">
        <f ca="1">IFERROR(SUM(OFFSET(Data!$A$1,MATCH(($BH159&amp;$BI159),Data!$B:$B,0)-1,MATCH(Weekly!BU$9,Data!$2:$2,0)-1,1,COUNTIF(Data!$2:$2,Weekly!BU$9))),0)</f>
        <v>1673</v>
      </c>
      <c r="BV159" s="41"/>
      <c r="BW159" s="8">
        <f ca="1">_xlfn.QUARTILE.INC($BJ159:$BT159,1)</f>
        <v>3880.5</v>
      </c>
      <c r="BX159" s="8">
        <f ca="1">_xlfn.QUARTILE.INC($BJ159:$BT159,1)</f>
        <v>3880.5</v>
      </c>
      <c r="BY159" s="8">
        <f ca="1">_xlfn.QUARTILE.INC($BJ159:$BT159,3)</f>
        <v>4258.5</v>
      </c>
      <c r="BZ159" s="8">
        <f t="shared" ref="BZ159" ca="1" si="1212">BY159-BX159</f>
        <v>378</v>
      </c>
      <c r="CA159" s="8">
        <f t="shared" ref="CA159" ca="1" si="1213">BY159+(0.75*BZ159)</f>
        <v>4542</v>
      </c>
      <c r="CB159" s="8">
        <f ca="1">BX159-(0.75*BZ159)</f>
        <v>3597</v>
      </c>
      <c r="CC159" s="9">
        <f ca="1">_xlfn.STDEV.P(BJ159:BU159)</f>
        <v>703.37813838329919</v>
      </c>
      <c r="CD159" s="9">
        <f ca="1">AVERAGE(BP159:BS159)</f>
        <v>3948.5</v>
      </c>
      <c r="CE159" s="104"/>
      <c r="CF159" s="104"/>
      <c r="CG159" s="1"/>
      <c r="CH159" s="7" t="s">
        <v>136</v>
      </c>
      <c r="CI159" s="7" t="s">
        <v>4</v>
      </c>
      <c r="CJ159" s="141">
        <f ca="1">IFERROR(SUM(OFFSET(Data!$A$1,MATCH(($CH159&amp;$CI159),Data!$B:$B,0)-1,MATCH(Weekly!CJ$9,Data!$2:$2,0)-1,1,COUNTIF(Data!$2:$2,Weekly!CJ$9))),0)</f>
        <v>1274</v>
      </c>
      <c r="CK159" s="141">
        <f ca="1">IFERROR(SUM(OFFSET(Data!$A$1,MATCH(($CH159&amp;$CI159),Data!$B:$B,0)-1,MATCH(Weekly!CK$9,Data!$2:$2,0)-1,1,COUNTIF(Data!$2:$2,Weekly!CK$9))),0)</f>
        <v>1219</v>
      </c>
      <c r="CL159" s="141">
        <f ca="1">IFERROR(SUM(OFFSET(Data!$A$1,MATCH(($CH159&amp;$CI159),Data!$B:$B,0)-1,MATCH(Weekly!CL$9,Data!$2:$2,0)-1,1,COUNTIF(Data!$2:$2,Weekly!CL$9))),0)</f>
        <v>1180</v>
      </c>
      <c r="CM159" s="141">
        <f ca="1">IFERROR(SUM(OFFSET(Data!$A$1,MATCH(($CH159&amp;$CI159),Data!$B:$B,0)-1,MATCH(Weekly!CM$9,Data!$2:$2,0)-1,1,COUNTIF(Data!$2:$2,Weekly!CM$9))),0)</f>
        <v>1277</v>
      </c>
      <c r="CN159" s="141">
        <f ca="1">IFERROR(SUM(OFFSET(Data!$A$1,MATCH(($CH159&amp;$CI159),Data!$B:$B,0)-1,MATCH(Weekly!CN$9,Data!$2:$2,0)-1,1,COUNTIF(Data!$2:$2,Weekly!CN$9))),0)</f>
        <v>1129</v>
      </c>
      <c r="CO159" s="141">
        <f ca="1">IFERROR(SUM(OFFSET(Data!$A$1,MATCH(($CH159&amp;$CI159),Data!$B:$B,0)-1,MATCH(Weekly!CO$9,Data!$2:$2,0)-1,1,COUNTIF(Data!$2:$2,Weekly!CO$9))),0)</f>
        <v>1114</v>
      </c>
      <c r="CP159" s="141">
        <f ca="1">IFERROR(SUM(OFFSET(Data!$A$1,MATCH(($CH159&amp;$CI159),Data!$B:$B,0)-1,MATCH(Weekly!CP$9,Data!$2:$2,0)-1,1,COUNTIF(Data!$2:$2,Weekly!CP$9))),0)</f>
        <v>1086</v>
      </c>
      <c r="CQ159" s="141">
        <f ca="1">IFERROR(SUM(OFFSET(Data!$A$1,MATCH(($CH159&amp;$CI159),Data!$B:$B,0)-1,MATCH(Weekly!CQ$9,Data!$2:$2,0)-1,1,COUNTIF(Data!$2:$2,Weekly!CQ$9))),0)</f>
        <v>1134</v>
      </c>
      <c r="CR159" s="141">
        <f ca="1">IFERROR(SUM(OFFSET(Data!$A$1,MATCH(($CH159&amp;$CI159),Data!$B:$B,0)-1,MATCH(Weekly!CR$9,Data!$2:$2,0)-1,1,COUNTIF(Data!$2:$2,Weekly!CR$9))),0)</f>
        <v>1161</v>
      </c>
      <c r="CS159" s="141">
        <f ca="1">IFERROR(SUM(OFFSET(Data!$A$1,MATCH(($CH159&amp;$CI159),Data!$B:$B,0)-1,MATCH(Weekly!CS$9,Data!$2:$2,0)-1,1,COUNTIF(Data!$2:$2,Weekly!CS$9))),0)</f>
        <v>1224</v>
      </c>
      <c r="CT159" s="141">
        <f ca="1">IFERROR(SUM(OFFSET(Data!$A$1,MATCH(($CH159&amp;$CI159),Data!$B:$B,0)-1,MATCH(Weekly!CT$9,Data!$2:$2,0)-1,1,COUNTIF(Data!$2:$2,Weekly!CT$9))),0)</f>
        <v>1321</v>
      </c>
      <c r="CU159" s="141">
        <f ca="1">IFERROR(SUM(OFFSET(Data!$A$1,MATCH(($CH159&amp;$CI159),Data!$B:$B,0)-1,MATCH(Weekly!CU$9,Data!$2:$2,0)-1,1,COUNTIF(Data!$2:$2,Weekly!CU$9))),0)</f>
        <v>508</v>
      </c>
      <c r="CW159" s="8">
        <f ca="1">_xlfn.QUARTILE.INC($BJ159:$BT159,1)</f>
        <v>3880.5</v>
      </c>
      <c r="CX159" s="8">
        <f ca="1">_xlfn.QUARTILE.INC($BJ159:$BT159,1)</f>
        <v>3880.5</v>
      </c>
      <c r="CY159" s="8">
        <f ca="1">_xlfn.QUARTILE.INC($BJ159:$BT159,3)</f>
        <v>4258.5</v>
      </c>
      <c r="CZ159" s="8">
        <f t="shared" ref="CZ159" ca="1" si="1214">CY159-CX159</f>
        <v>378</v>
      </c>
      <c r="DA159" s="8">
        <f t="shared" ref="DA159" ca="1" si="1215">CY159+(0.75*CZ159)</f>
        <v>4542</v>
      </c>
      <c r="DB159" s="8">
        <f ca="1">CX159-(0.75*CZ159)</f>
        <v>3597</v>
      </c>
      <c r="DC159" s="9">
        <f ca="1">_xlfn.STDEV.P(CJ159:CU159)</f>
        <v>201.61078771291534</v>
      </c>
      <c r="DD159" s="9">
        <f ca="1">AVERAGE(CP159:CS159)</f>
        <v>1151.25</v>
      </c>
    </row>
    <row r="160" spans="4:109" x14ac:dyDescent="0.35">
      <c r="D160" s="113" t="s">
        <v>802</v>
      </c>
      <c r="E160" s="53" t="str">
        <f ca="1">VLOOKUP($D160,'Metric Nature'!$C:$D,2,0)&amp;IF(($F160&lt;(BA160)),"Below",IF(($F160&gt;(AZ160)),"Above","Within"))</f>
        <v>PositiveWithin</v>
      </c>
      <c r="F160" s="55">
        <f t="shared" ca="1" si="1183"/>
        <v>0.91043431248873674</v>
      </c>
      <c r="G160" s="55">
        <f t="shared" ca="1" si="1184"/>
        <v>0.90024747763182944</v>
      </c>
      <c r="H160" s="55">
        <f t="shared" ca="1" si="1185"/>
        <v>1.1315593889476432E-2</v>
      </c>
      <c r="I160" s="55">
        <f t="shared" ca="1" si="1186"/>
        <v>0.9020050002451101</v>
      </c>
      <c r="J160" s="55">
        <f t="shared" ca="1" si="1187"/>
        <v>9.3450837205293399E-3</v>
      </c>
      <c r="K160" s="48">
        <f t="shared" ca="1" si="1156"/>
        <v>7.8902850273750123E-3</v>
      </c>
      <c r="L160" s="56"/>
      <c r="M160" s="53" t="str">
        <f ca="1">VLOOKUP($D160,'Metric Nature'!$C:$D,2,0)&amp;IF(($N160&lt;(CA160)),"Below",IF(($N160&gt;(BZ160)),"Above","Within"))</f>
        <v>PositiveAbove</v>
      </c>
      <c r="N160" s="55">
        <f t="shared" ca="1" si="1188"/>
        <v>0.93590350047303694</v>
      </c>
      <c r="O160" s="55">
        <f t="shared" ca="1" si="1189"/>
        <v>0.9250434350955572</v>
      </c>
      <c r="P160" s="55">
        <f t="shared" ca="1" si="1190"/>
        <v>1.1740059942545181E-2</v>
      </c>
      <c r="Q160" s="55">
        <f t="shared" ca="1" si="1191"/>
        <v>0.92585792072939088</v>
      </c>
      <c r="R160" s="48">
        <f t="shared" ca="1" si="1192"/>
        <v>1.0850023009720705E-2</v>
      </c>
      <c r="S160" s="48">
        <f t="shared" ca="1" si="1160"/>
        <v>9.8974064778419909E-3</v>
      </c>
      <c r="T160" s="56"/>
      <c r="U160" s="53" t="str">
        <f ca="1">VLOOKUP($D160,'Metric Nature'!$C:$D,2,0)&amp;IF(($V160&lt;(DA160)),"Below",IF(($V160&gt;(CZ160)),"Above","Within"))</f>
        <v>PositiveBelow</v>
      </c>
      <c r="V160" s="55">
        <f t="shared" ca="1" si="1193"/>
        <v>0.82891748675246024</v>
      </c>
      <c r="W160" s="55">
        <f t="shared" ca="1" si="1194"/>
        <v>0.81862745098039214</v>
      </c>
      <c r="X160" s="55">
        <f t="shared" ca="1" si="1195"/>
        <v>1.2569864056897568E-2</v>
      </c>
      <c r="Y160" s="55">
        <f t="shared" ca="1" si="1196"/>
        <v>0.82019543973941367</v>
      </c>
      <c r="Z160" s="48">
        <f t="shared" ca="1" si="1197"/>
        <v>1.0634108153317308E-2</v>
      </c>
      <c r="AA160" s="48">
        <f t="shared" ca="1" si="1164"/>
        <v>1.504821783962447E-2</v>
      </c>
      <c r="AB160" s="56"/>
      <c r="AC160" s="46" t="s">
        <v>683</v>
      </c>
      <c r="AI160" s="7" t="s">
        <v>137</v>
      </c>
      <c r="AJ160" s="145">
        <f ca="1">IFERROR(IFERROR(SUM(OFFSET(Data!$A$1,MATCH(($AI160),Data!$C:$C,0)-1,MATCH(Weekly!AJ$9,Data!$2:$2,0)-1,2,COUNTIF(Data!$2:$2,Weekly!AJ$9))),0)/AJ$159,0)</f>
        <v>0.89958536145664325</v>
      </c>
      <c r="AK160" s="145">
        <f ca="1">IFERROR(IFERROR(SUM(OFFSET(Data!$A$1,MATCH(($AI160),Data!$C:$C,0)-1,MATCH(Weekly!AK$9,Data!$2:$2,0)-1,2,COUNTIF(Data!$2:$2,Weekly!AK$9))),0)/AK$159,0)</f>
        <v>0.89776883686905629</v>
      </c>
      <c r="AL160" s="145">
        <f ca="1">IFERROR(IFERROR(SUM(OFFSET(Data!$A$1,MATCH(($AI160),Data!$C:$C,0)-1,MATCH(Weekly!AL$9,Data!$2:$2,0)-1,2,COUNTIF(Data!$2:$2,Weekly!AL$9))),0)/AL$159,0)</f>
        <v>0.89592511013215859</v>
      </c>
      <c r="AM160" s="145">
        <f ca="1">IFERROR(IFERROR(SUM(OFFSET(Data!$A$1,MATCH(($AI160),Data!$C:$C,0)-1,MATCH(Weekly!AM$9,Data!$2:$2,0)-1,2,COUNTIF(Data!$2:$2,Weekly!AM$9))),0)/AM$159,0)</f>
        <v>0.90038049117952268</v>
      </c>
      <c r="AN160" s="145">
        <f ca="1">IFERROR(IFERROR(SUM(OFFSET(Data!$A$1,MATCH(($AI160),Data!$C:$C,0)-1,MATCH(Weekly!AN$9,Data!$2:$2,0)-1,2,COUNTIF(Data!$2:$2,Weekly!AN$9))),0)/AN$159,0)</f>
        <v>0.90092307692307694</v>
      </c>
      <c r="AO160" s="145">
        <f ca="1">IFERROR(IFERROR(SUM(OFFSET(Data!$A$1,MATCH(($AI160),Data!$C:$C,0)-1,MATCH(Weekly!AO$9,Data!$2:$2,0)-1,2,COUNTIF(Data!$2:$2,Weekly!AO$9))),0)/AO$159,0)</f>
        <v>0.90071202531645567</v>
      </c>
      <c r="AP160" s="145">
        <f ca="1">IFERROR(IFERROR(SUM(OFFSET(Data!$A$1,MATCH(($AI160),Data!$C:$C,0)-1,MATCH(Weekly!AP$9,Data!$2:$2,0)-1,2,COUNTIF(Data!$2:$2,Weekly!AP$9))),0)/AP$159,0)</f>
        <v>0.89759281925744594</v>
      </c>
      <c r="AQ160" s="145">
        <f ca="1">IFERROR(IFERROR(SUM(OFFSET(Data!$A$1,MATCH(($AI160),Data!$C:$C,0)-1,MATCH(Weekly!AQ$9,Data!$2:$2,0)-1,2,COUNTIF(Data!$2:$2,Weekly!AQ$9))),0)/AQ$159,0)</f>
        <v>0.90329093478699773</v>
      </c>
      <c r="AR160" s="145">
        <f ca="1">IFERROR(IFERROR(SUM(OFFSET(Data!$A$1,MATCH(($AI160),Data!$C:$C,0)-1,MATCH(Weekly!AR$9,Data!$2:$2,0)-1,2,COUNTIF(Data!$2:$2,Weekly!AR$9))),0)/AR$159,0)</f>
        <v>0.90663390663390664</v>
      </c>
      <c r="AS160" s="145">
        <f ca="1">IFERROR(IFERROR(SUM(OFFSET(Data!$A$1,MATCH(($AI160),Data!$C:$C,0)-1,MATCH(Weekly!AS$9,Data!$2:$2,0)-1,2,COUNTIF(Data!$2:$2,Weekly!AS$9))),0)/AS$159,0)</f>
        <v>0.90024747763182944</v>
      </c>
      <c r="AT160" s="145">
        <f ca="1">IFERROR(IFERROR(SUM(OFFSET(Data!$A$1,MATCH(($AI160),Data!$C:$C,0)-1,MATCH(Weekly!AT$9,Data!$2:$2,0)-1,2,COUNTIF(Data!$2:$2,Weekly!AT$9))),0)/AT$159,0)</f>
        <v>0.91043431248873674</v>
      </c>
      <c r="AU160" s="145">
        <f ca="1">IFERROR(IFERROR(SUM(OFFSET(Data!$A$1,MATCH(($AI160),Data!$C:$C,0)-1,MATCH(Weekly!AU$9,Data!$2:$2,0)-1,2,COUNTIF(Data!$2:$2,Weekly!AU$9))),0)/AU$159,0)</f>
        <v>0.92618065107748737</v>
      </c>
      <c r="AV160" s="14"/>
      <c r="AW160" s="12">
        <f t="shared" ca="1" si="1165"/>
        <v>0.91557634697120682</v>
      </c>
      <c r="AX160" s="12">
        <f t="shared" ca="1" si="1166"/>
        <v>0.9254701333634372</v>
      </c>
      <c r="AY160" s="12">
        <f t="shared" ref="AY160" ca="1" si="1216">AX160-AW160</f>
        <v>9.8937863922303748E-3</v>
      </c>
      <c r="AZ160" s="12">
        <f t="shared" ref="AZ160" ca="1" si="1217">AX160+(0.75*AY160)</f>
        <v>0.93289047315760998</v>
      </c>
      <c r="BA160" s="12">
        <f t="shared" ref="BA160" ca="1" si="1218">AW160-(0.75*AY160)</f>
        <v>0.90815600717703404</v>
      </c>
      <c r="BB160" s="43"/>
      <c r="BC160" s="12">
        <f t="shared" ref="BC160" ca="1" si="1219">_xlfn.STDEV.P(AJ160:AU160)</f>
        <v>7.8902850273750123E-3</v>
      </c>
      <c r="BD160" s="12">
        <f ca="1">SUMPRODUCT(AP160:AS160,AP$159:AS$159)/SUM(AP$159:AS$159)</f>
        <v>0.9020050002451101</v>
      </c>
      <c r="BE160" s="104"/>
      <c r="BF160" s="104"/>
      <c r="BG160" s="1"/>
      <c r="BH160" s="7" t="s">
        <v>137</v>
      </c>
      <c r="BI160" s="7" t="s">
        <v>3</v>
      </c>
      <c r="BJ160" s="145">
        <f ca="1">IFERROR(IFERROR(SUM(OFFSET(Data!$A$1,MATCH(($BH160&amp;$BI160),Data!$B:$B,0)-1,MATCH(Weekly!BJ$9,Data!$2:$2,0)-1,1,COUNTIF(Data!$2:$2,Weekly!BJ$9))),0)/BJ$159,0)</f>
        <v>0.91317575473905921</v>
      </c>
      <c r="BK160" s="145">
        <f ca="1">IFERROR(IFERROR(SUM(OFFSET(Data!$A$1,MATCH(($BH160&amp;$BI160),Data!$B:$B,0)-1,MATCH(Weekly!BK$9,Data!$2:$2,0)-1,1,COUNTIF(Data!$2:$2,Weekly!BK$9))),0)/BK$159,0)</f>
        <v>0.91221463873852671</v>
      </c>
      <c r="BL160" s="145">
        <f ca="1">IFERROR(IFERROR(SUM(OFFSET(Data!$A$1,MATCH(($BH160&amp;$BI160),Data!$B:$B,0)-1,MATCH(Weekly!BL$9,Data!$2:$2,0)-1,1,COUNTIF(Data!$2:$2,Weekly!BL$9))),0)/BL$159,0)</f>
        <v>0.91283973758200565</v>
      </c>
      <c r="BM160" s="145">
        <f ca="1">IFERROR(IFERROR(SUM(OFFSET(Data!$A$1,MATCH(($BH160&amp;$BI160),Data!$B:$B,0)-1,MATCH(Weekly!BM$9,Data!$2:$2,0)-1,1,COUNTIF(Data!$2:$2,Weekly!BM$9))),0)/BM$159,0)</f>
        <v>0.91942286348501667</v>
      </c>
      <c r="BN160" s="145">
        <f ca="1">IFERROR(IFERROR(SUM(OFFSET(Data!$A$1,MATCH(($BH160&amp;$BI160),Data!$B:$B,0)-1,MATCH(Weekly!BN$9,Data!$2:$2,0)-1,1,COUNTIF(Data!$2:$2,Weekly!BN$9))),0)/BN$159,0)</f>
        <v>0.91884676988788039</v>
      </c>
      <c r="BO160" s="145">
        <f ca="1">IFERROR(IFERROR(SUM(OFFSET(Data!$A$1,MATCH(($BH160&amp;$BI160),Data!$B:$B,0)-1,MATCH(Weekly!BO$9,Data!$2:$2,0)-1,1,COUNTIF(Data!$2:$2,Weekly!BO$9))),0)/BO$159,0)</f>
        <v>0.92465753424657537</v>
      </c>
      <c r="BP160" s="145">
        <f ca="1">IFERROR(IFERROR(SUM(OFFSET(Data!$A$1,MATCH(($BH160&amp;$BI160),Data!$B:$B,0)-1,MATCH(Weekly!BP$9,Data!$2:$2,0)-1,1,COUNTIF(Data!$2:$2,Weekly!BP$9))),0)/BP$159,0)</f>
        <v>0.91797693920335433</v>
      </c>
      <c r="BQ160" s="145">
        <f ca="1">IFERROR(IFERROR(SUM(OFFSET(Data!$A$1,MATCH(($BH160&amp;$BI160),Data!$B:$B,0)-1,MATCH(Weekly!BQ$9,Data!$2:$2,0)-1,1,COUNTIF(Data!$2:$2,Weekly!BQ$9))),0)/BQ$159,0)</f>
        <v>0.92589683163131709</v>
      </c>
      <c r="BR160" s="145">
        <f ca="1">IFERROR(IFERROR(SUM(OFFSET(Data!$A$1,MATCH(($BH160&amp;$BI160),Data!$B:$B,0)-1,MATCH(Weekly!BR$9,Data!$2:$2,0)-1,1,COUNTIF(Data!$2:$2,Weekly!BR$9))),0)/BR$159,0)</f>
        <v>0.93389830508474581</v>
      </c>
      <c r="BS160" s="145">
        <f ca="1">IFERROR(IFERROR(SUM(OFFSET(Data!$A$1,MATCH(($BH160&amp;$BI160),Data!$B:$B,0)-1,MATCH(Weekly!BS$9,Data!$2:$2,0)-1,1,COUNTIF(Data!$2:$2,Weekly!BS$9))),0)/BS$159,0)</f>
        <v>0.9250434350955572</v>
      </c>
      <c r="BT160" s="145">
        <f ca="1">IFERROR(IFERROR(SUM(OFFSET(Data!$A$1,MATCH(($BH160&amp;$BI160),Data!$B:$B,0)-1,MATCH(Weekly!BT$9,Data!$2:$2,0)-1,1,COUNTIF(Data!$2:$2,Weekly!BT$9))),0)/BT$159,0)</f>
        <v>0.93590350047303694</v>
      </c>
      <c r="BU160" s="145">
        <f ca="1">IFERROR(IFERROR(SUM(OFFSET(Data!$A$1,MATCH(($BH160&amp;$BI160),Data!$B:$B,0)-1,MATCH(Weekly!BU$9,Data!$2:$2,0)-1,1,COUNTIF(Data!$2:$2,Weekly!BU$9))),0)/BU$159,0)</f>
        <v>0.94560669456066948</v>
      </c>
      <c r="BV160" s="43"/>
      <c r="BW160" s="12">
        <f t="shared" ca="1" si="1171"/>
        <v>0.91557634697120682</v>
      </c>
      <c r="BX160" s="12">
        <f t="shared" ca="1" si="1172"/>
        <v>0.9254701333634372</v>
      </c>
      <c r="BY160" s="12">
        <f t="shared" ref="BY160" ca="1" si="1220">BX160-BW160</f>
        <v>9.8937863922303748E-3</v>
      </c>
      <c r="BZ160" s="12">
        <f t="shared" ref="BZ160" ca="1" si="1221">BX160+(0.75*BY160)</f>
        <v>0.93289047315760998</v>
      </c>
      <c r="CA160" s="12">
        <f t="shared" ref="CA160" ca="1" si="1222">BW160-(0.75*BY160)</f>
        <v>0.90815600717703404</v>
      </c>
      <c r="CB160" s="43"/>
      <c r="CC160" s="12">
        <f t="shared" ref="CC160" ca="1" si="1223">_xlfn.STDEV.P(BJ160:BU160)</f>
        <v>9.8974064778419909E-3</v>
      </c>
      <c r="CD160" s="12">
        <f ca="1">SUMPRODUCT(BP160:BS160,BP$159:BS$159)/SUM(BP$159:BS$159)</f>
        <v>0.92585792072939088</v>
      </c>
      <c r="CE160" s="104"/>
      <c r="CF160" s="104"/>
      <c r="CG160" s="1"/>
      <c r="CH160" s="7" t="s">
        <v>137</v>
      </c>
      <c r="CI160" s="7" t="s">
        <v>4</v>
      </c>
      <c r="CJ160" s="145">
        <f ca="1">IFERROR(IFERROR(SUM(OFFSET(Data!$A$1,MATCH(($CH160&amp;$CI160),Data!$B:$B,0)-1,MATCH(Weekly!CJ$9,Data!$2:$2,0)-1,1,COUNTIF(Data!$2:$2,Weekly!CJ$9))),0)/CJ$159,0)</f>
        <v>0.85400313971742547</v>
      </c>
      <c r="CK160" s="145">
        <f ca="1">IFERROR(IFERROR(SUM(OFFSET(Data!$A$1,MATCH(($CH160&amp;$CI160),Data!$B:$B,0)-1,MATCH(Weekly!CK$9,Data!$2:$2,0)-1,1,COUNTIF(Data!$2:$2,Weekly!CK$9))),0)/CK$159,0)</f>
        <v>0.84741591468416733</v>
      </c>
      <c r="CL160" s="145">
        <f ca="1">IFERROR(IFERROR(SUM(OFFSET(Data!$A$1,MATCH(($CH160&amp;$CI160),Data!$B:$B,0)-1,MATCH(Weekly!CL$9,Data!$2:$2,0)-1,1,COUNTIF(Data!$2:$2,Weekly!CL$9))),0)/CL$159,0)</f>
        <v>0.8347457627118644</v>
      </c>
      <c r="CM160" s="145">
        <f ca="1">IFERROR(IFERROR(SUM(OFFSET(Data!$A$1,MATCH(($CH160&amp;$CI160),Data!$B:$B,0)-1,MATCH(Weekly!CM$9,Data!$2:$2,0)-1,1,COUNTIF(Data!$2:$2,Weekly!CM$9))),0)/CM$159,0)</f>
        <v>0.83320281910728267</v>
      </c>
      <c r="CN160" s="145">
        <f ca="1">IFERROR(IFERROR(SUM(OFFSET(Data!$A$1,MATCH(($CH160&amp;$CI160),Data!$B:$B,0)-1,MATCH(Weekly!CN$9,Data!$2:$2,0)-1,1,COUNTIF(Data!$2:$2,Weekly!CN$9))),0)/CN$159,0)</f>
        <v>0.84145261293179807</v>
      </c>
      <c r="CO160" s="145">
        <f ca="1">IFERROR(IFERROR(SUM(OFFSET(Data!$A$1,MATCH(($CH160&amp;$CI160),Data!$B:$B,0)-1,MATCH(Weekly!CO$9,Data!$2:$2,0)-1,1,COUNTIF(Data!$2:$2,Weekly!CO$9))),0)/CO$159,0)</f>
        <v>0.8159784560143627</v>
      </c>
      <c r="CP160" s="145">
        <f ca="1">IFERROR(IFERROR(SUM(OFFSET(Data!$A$1,MATCH(($CH160&amp;$CI160),Data!$B:$B,0)-1,MATCH(Weekly!CP$9,Data!$2:$2,0)-1,1,COUNTIF(Data!$2:$2,Weekly!CP$9))),0)/CP$159,0)</f>
        <v>0.82596685082872923</v>
      </c>
      <c r="CQ160" s="145">
        <f ca="1">IFERROR(IFERROR(SUM(OFFSET(Data!$A$1,MATCH(($CH160&amp;$CI160),Data!$B:$B,0)-1,MATCH(Weekly!CQ$9,Data!$2:$2,0)-1,1,COUNTIF(Data!$2:$2,Weekly!CQ$9))),0)/CQ$159,0)</f>
        <v>0.8271604938271605</v>
      </c>
      <c r="CR160" s="145">
        <f ca="1">IFERROR(IFERROR(SUM(OFFSET(Data!$A$1,MATCH(($CH160&amp;$CI160),Data!$B:$B,0)-1,MATCH(Weekly!CR$9,Data!$2:$2,0)-1,1,COUNTIF(Data!$2:$2,Weekly!CR$9))),0)/CR$159,0)</f>
        <v>0.80964685615848409</v>
      </c>
      <c r="CS160" s="145">
        <f ca="1">IFERROR(IFERROR(SUM(OFFSET(Data!$A$1,MATCH(($CH160&amp;$CI160),Data!$B:$B,0)-1,MATCH(Weekly!CS$9,Data!$2:$2,0)-1,1,COUNTIF(Data!$2:$2,Weekly!CS$9))),0)/CS$159,0)</f>
        <v>0.81862745098039214</v>
      </c>
      <c r="CT160" s="145">
        <f ca="1">IFERROR(IFERROR(SUM(OFFSET(Data!$A$1,MATCH(($CH160&amp;$CI160),Data!$B:$B,0)-1,MATCH(Weekly!CT$9,Data!$2:$2,0)-1,1,COUNTIF(Data!$2:$2,Weekly!CT$9))),0)/CT$159,0)</f>
        <v>0.82891748675246024</v>
      </c>
      <c r="CU160" s="145">
        <f ca="1">IFERROR(IFERROR(SUM(OFFSET(Data!$A$1,MATCH(($CH160&amp;$CI160),Data!$B:$B,0)-1,MATCH(Weekly!CU$9,Data!$2:$2,0)-1,1,COUNTIF(Data!$2:$2,Weekly!CU$9))),0)/CU$159,0)</f>
        <v>0.86220472440944884</v>
      </c>
      <c r="CW160" s="12">
        <f t="shared" ca="1" si="1177"/>
        <v>0.91557634697120682</v>
      </c>
      <c r="CX160" s="12">
        <f t="shared" ca="1" si="1178"/>
        <v>0.9254701333634372</v>
      </c>
      <c r="CY160" s="12">
        <f t="shared" ref="CY160" ca="1" si="1224">CX160-CW160</f>
        <v>9.8937863922303748E-3</v>
      </c>
      <c r="CZ160" s="12">
        <f t="shared" ref="CZ160" ca="1" si="1225">CX160+(0.75*CY160)</f>
        <v>0.93289047315760998</v>
      </c>
      <c r="DA160" s="12">
        <f t="shared" ref="DA160" ca="1" si="1226">CW160-(0.75*CY160)</f>
        <v>0.90815600717703404</v>
      </c>
      <c r="DB160" s="43"/>
      <c r="DC160" s="12">
        <f t="shared" ref="DC160" ca="1" si="1227">_xlfn.STDEV.P(CJ160:CU160)</f>
        <v>1.504821783962447E-2</v>
      </c>
      <c r="DD160" s="12">
        <f ca="1">SUMPRODUCT(CP160:CS160,CP$159:CS$159)/SUM(CP$159:CS$159)</f>
        <v>0.82019543973941367</v>
      </c>
    </row>
    <row r="161" spans="4:108" hidden="1" x14ac:dyDescent="0.35">
      <c r="D161" s="113" t="s">
        <v>806</v>
      </c>
      <c r="E161" s="53" t="str">
        <f ca="1">VLOOKUP($D161,'Metric Nature'!$C:$D,2,0)&amp;IF(($F161&lt;(BA161)),"Below",IF(($F161&gt;(AZ161)),"Above","Within"))</f>
        <v>PositiveAbove</v>
      </c>
      <c r="F161" s="54">
        <f t="shared" ca="1" si="1183"/>
        <v>657</v>
      </c>
      <c r="G161" s="54">
        <f t="shared" ca="1" si="1184"/>
        <v>638</v>
      </c>
      <c r="H161" s="55">
        <f ca="1">IFERROR(((F161-G161)/G161),0)</f>
        <v>2.9780564263322883E-2</v>
      </c>
      <c r="I161" s="54">
        <f ca="1">BD161</f>
        <v>622.25</v>
      </c>
      <c r="J161" s="55">
        <f ca="1">IFERROR(((F161-I161)/I161),0)</f>
        <v>5.5845721173161909E-2</v>
      </c>
      <c r="K161" s="54">
        <f t="shared" ca="1" si="1156"/>
        <v>112.2550110240073</v>
      </c>
      <c r="L161" s="56"/>
      <c r="M161" s="53" t="str">
        <f ca="1">VLOOKUP($D161,'Metric Nature'!$C:$D,2,0)&amp;IF(($N161&lt;(CA161)),"Below",IF(($N161&gt;(BZ161)),"Above","Within"))</f>
        <v>PositiveBelow</v>
      </c>
      <c r="N161" s="54">
        <f t="shared" ca="1" si="1188"/>
        <v>473</v>
      </c>
      <c r="O161" s="54">
        <f t="shared" ca="1" si="1189"/>
        <v>463</v>
      </c>
      <c r="P161" s="55">
        <f ca="1">IFERROR(((N161-O161)/O161),0)</f>
        <v>2.159827213822894E-2</v>
      </c>
      <c r="Q161" s="54">
        <f ca="1">CD161</f>
        <v>454.5</v>
      </c>
      <c r="R161" s="55">
        <f ca="1">IFERROR(((N161-Q161)/Q161),0)</f>
        <v>4.0704070407040702E-2</v>
      </c>
      <c r="S161" s="54">
        <f t="shared" ca="1" si="1160"/>
        <v>87.050232943717944</v>
      </c>
      <c r="T161" s="56"/>
      <c r="U161" s="53" t="str">
        <f ca="1">VLOOKUP($D161,'Metric Nature'!$C:$D,2,0)&amp;IF(($V161&lt;(DA161)),"Below",IF(($V161&gt;(CZ161)),"Above","Within"))</f>
        <v>PositiveBelow</v>
      </c>
      <c r="V161" s="54">
        <f t="shared" ca="1" si="1193"/>
        <v>184</v>
      </c>
      <c r="W161" s="54">
        <f t="shared" ca="1" si="1194"/>
        <v>175</v>
      </c>
      <c r="X161" s="55">
        <f ca="1">IFERROR(((V161-W161)/W161),0)</f>
        <v>5.1428571428571428E-2</v>
      </c>
      <c r="Y161" s="54">
        <f ca="1">DD161</f>
        <v>167.75</v>
      </c>
      <c r="Z161" s="55">
        <f ca="1">IFERROR(((V161-Y161)/Y161),0)</f>
        <v>9.6870342771982115E-2</v>
      </c>
      <c r="AA161" s="54">
        <f t="shared" ca="1" si="1164"/>
        <v>27.064224027712715</v>
      </c>
      <c r="AB161" s="56"/>
      <c r="AC161" s="46" t="s">
        <v>686</v>
      </c>
      <c r="AI161" s="7" t="s">
        <v>138</v>
      </c>
      <c r="AJ161" s="141">
        <f ca="1">IFERROR(SUM(OFFSET(Data!$A$1,MATCH(($AI161),Data!$C:$C,0)-1,MATCH(Weekly!AJ$9,Data!$2:$2,0)-1,2,COUNTIF(Data!$2:$2,Weekly!AJ$9))),0)</f>
        <v>710</v>
      </c>
      <c r="AK161" s="141">
        <f ca="1">IFERROR(SUM(OFFSET(Data!$A$1,MATCH(($AI161),Data!$C:$C,0)-1,MATCH(Weekly!AK$9,Data!$2:$2,0)-1,2,COUNTIF(Data!$2:$2,Weekly!AK$9))),0)</f>
        <v>677</v>
      </c>
      <c r="AL161" s="141">
        <f ca="1">IFERROR(SUM(OFFSET(Data!$A$1,MATCH(($AI161),Data!$C:$C,0)-1,MATCH(Weekly!AL$9,Data!$2:$2,0)-1,2,COUNTIF(Data!$2:$2,Weekly!AL$9))),0)</f>
        <v>686</v>
      </c>
      <c r="AM161" s="141">
        <f ca="1">IFERROR(SUM(OFFSET(Data!$A$1,MATCH(($AI161),Data!$C:$C,0)-1,MATCH(Weekly!AM$9,Data!$2:$2,0)-1,2,COUNTIF(Data!$2:$2,Weekly!AM$9))),0)</f>
        <v>688</v>
      </c>
      <c r="AN161" s="141">
        <f ca="1">IFERROR(SUM(OFFSET(Data!$A$1,MATCH(($AI161),Data!$C:$C,0)-1,MATCH(Weekly!AN$9,Data!$2:$2,0)-1,2,COUNTIF(Data!$2:$2,Weekly!AN$9))),0)</f>
        <v>596</v>
      </c>
      <c r="AO161" s="141">
        <f ca="1">IFERROR(SUM(OFFSET(Data!$A$1,MATCH(($AI161),Data!$C:$C,0)-1,MATCH(Weekly!AO$9,Data!$2:$2,0)-1,2,COUNTIF(Data!$2:$2,Weekly!AO$9))),0)</f>
        <v>553</v>
      </c>
      <c r="AP161" s="141">
        <f ca="1">IFERROR(SUM(OFFSET(Data!$A$1,MATCH(($AI161),Data!$C:$C,0)-1,MATCH(Weekly!AP$9,Data!$2:$2,0)-1,2,COUNTIF(Data!$2:$2,Weekly!AP$9))),0)</f>
        <v>623</v>
      </c>
      <c r="AQ161" s="141">
        <f ca="1">IFERROR(SUM(OFFSET(Data!$A$1,MATCH(($AI161),Data!$C:$C,0)-1,MATCH(Weekly!AQ$9,Data!$2:$2,0)-1,2,COUNTIF(Data!$2:$2,Weekly!AQ$9))),0)</f>
        <v>631</v>
      </c>
      <c r="AR161" s="141">
        <f ca="1">IFERROR(SUM(OFFSET(Data!$A$1,MATCH(($AI161),Data!$C:$C,0)-1,MATCH(Weekly!AR$9,Data!$2:$2,0)-1,2,COUNTIF(Data!$2:$2,Weekly!AR$9))),0)</f>
        <v>597</v>
      </c>
      <c r="AS161" s="141">
        <f ca="1">IFERROR(SUM(OFFSET(Data!$A$1,MATCH(($AI161),Data!$C:$C,0)-1,MATCH(Weekly!AS$9,Data!$2:$2,0)-1,2,COUNTIF(Data!$2:$2,Weekly!AS$9))),0)</f>
        <v>638</v>
      </c>
      <c r="AT161" s="141">
        <f ca="1">IFERROR(SUM(OFFSET(Data!$A$1,MATCH(($AI161),Data!$C:$C,0)-1,MATCH(Weekly!AT$9,Data!$2:$2,0)-1,2,COUNTIF(Data!$2:$2,Weekly!AT$9))),0)</f>
        <v>657</v>
      </c>
      <c r="AU161" s="141">
        <f ca="1">IFERROR(SUM(OFFSET(Data!$A$1,MATCH(($AI161),Data!$C:$C,0)-1,MATCH(Weekly!AU$9,Data!$2:$2,0)-1,2,COUNTIF(Data!$2:$2,Weekly!AU$9))),0)</f>
        <v>267</v>
      </c>
      <c r="AV161" s="14"/>
      <c r="AW161" s="8">
        <f ca="1">_xlfn.QUARTILE.INC($BJ161:$BT161,1)</f>
        <v>449</v>
      </c>
      <c r="AX161" s="8">
        <f ca="1">_xlfn.QUARTILE.INC($BJ161:$BT161,1)</f>
        <v>449</v>
      </c>
      <c r="AY161" s="8">
        <f ca="1">_xlfn.QUARTILE.INC($BJ161:$BT161,3)</f>
        <v>504.5</v>
      </c>
      <c r="AZ161" s="8">
        <f t="shared" ref="AZ161" ca="1" si="1228">AY161-AX161</f>
        <v>55.5</v>
      </c>
      <c r="BA161" s="8">
        <f t="shared" ref="BA161" ca="1" si="1229">AY161+(0.75*AZ161)</f>
        <v>546.125</v>
      </c>
      <c r="BB161" s="8">
        <f ca="1">AX161-(0.75*AZ161)</f>
        <v>407.375</v>
      </c>
      <c r="BC161" s="9">
        <f ca="1">_xlfn.STDEV.P(AJ161:AU161)</f>
        <v>112.2550110240073</v>
      </c>
      <c r="BD161" s="9">
        <f ca="1">AVERAGE(AP161:AS161)</f>
        <v>622.25</v>
      </c>
      <c r="BE161" s="104"/>
      <c r="BF161" s="104"/>
      <c r="BG161" s="1"/>
      <c r="BH161" s="7" t="s">
        <v>138</v>
      </c>
      <c r="BI161" s="7" t="s">
        <v>3</v>
      </c>
      <c r="BJ161" s="141">
        <f ca="1">IFERROR(SUM(OFFSET(Data!$A$1,MATCH(($BH161&amp;$BI161),Data!$B:$B,0)-1,MATCH(Weekly!BJ$9,Data!$2:$2,0)-1,1,COUNTIF(Data!$2:$2,Weekly!BJ$9))),0)</f>
        <v>531</v>
      </c>
      <c r="BK161" s="141">
        <f ca="1">IFERROR(SUM(OFFSET(Data!$A$1,MATCH(($BH161&amp;$BI161),Data!$B:$B,0)-1,MATCH(Weekly!BK$9,Data!$2:$2,0)-1,1,COUNTIF(Data!$2:$2,Weekly!BK$9))),0)</f>
        <v>503</v>
      </c>
      <c r="BL161" s="141">
        <f ca="1">IFERROR(SUM(OFFSET(Data!$A$1,MATCH(($BH161&amp;$BI161),Data!$B:$B,0)-1,MATCH(Weekly!BL$9,Data!$2:$2,0)-1,1,COUNTIF(Data!$2:$2,Weekly!BL$9))),0)</f>
        <v>518</v>
      </c>
      <c r="BM161" s="141">
        <f ca="1">IFERROR(SUM(OFFSET(Data!$A$1,MATCH(($BH161&amp;$BI161),Data!$B:$B,0)-1,MATCH(Weekly!BM$9,Data!$2:$2,0)-1,1,COUNTIF(Data!$2:$2,Weekly!BM$9))),0)</f>
        <v>506</v>
      </c>
      <c r="BN161" s="141">
        <f ca="1">IFERROR(SUM(OFFSET(Data!$A$1,MATCH(($BH161&amp;$BI161),Data!$B:$B,0)-1,MATCH(Weekly!BN$9,Data!$2:$2,0)-1,1,COUNTIF(Data!$2:$2,Weekly!BN$9))),0)</f>
        <v>418</v>
      </c>
      <c r="BO161" s="141">
        <f ca="1">IFERROR(SUM(OFFSET(Data!$A$1,MATCH(($BH161&amp;$BI161),Data!$B:$B,0)-1,MATCH(Weekly!BO$9,Data!$2:$2,0)-1,1,COUNTIF(Data!$2:$2,Weekly!BO$9))),0)</f>
        <v>400</v>
      </c>
      <c r="BP161" s="141">
        <f ca="1">IFERROR(SUM(OFFSET(Data!$A$1,MATCH(($BH161&amp;$BI161),Data!$B:$B,0)-1,MATCH(Weekly!BP$9,Data!$2:$2,0)-1,1,COUNTIF(Data!$2:$2,Weekly!BP$9))),0)</f>
        <v>457</v>
      </c>
      <c r="BQ161" s="141">
        <f ca="1">IFERROR(SUM(OFFSET(Data!$A$1,MATCH(($BH161&amp;$BI161),Data!$B:$B,0)-1,MATCH(Weekly!BQ$9,Data!$2:$2,0)-1,1,COUNTIF(Data!$2:$2,Weekly!BQ$9))),0)</f>
        <v>452</v>
      </c>
      <c r="BR161" s="141">
        <f ca="1">IFERROR(SUM(OFFSET(Data!$A$1,MATCH(($BH161&amp;$BI161),Data!$B:$B,0)-1,MATCH(Weekly!BR$9,Data!$2:$2,0)-1,1,COUNTIF(Data!$2:$2,Weekly!BR$9))),0)</f>
        <v>446</v>
      </c>
      <c r="BS161" s="141">
        <f ca="1">IFERROR(SUM(OFFSET(Data!$A$1,MATCH(($BH161&amp;$BI161),Data!$B:$B,0)-1,MATCH(Weekly!BS$9,Data!$2:$2,0)-1,1,COUNTIF(Data!$2:$2,Weekly!BS$9))),0)</f>
        <v>463</v>
      </c>
      <c r="BT161" s="141">
        <f ca="1">IFERROR(SUM(OFFSET(Data!$A$1,MATCH(($BH161&amp;$BI161),Data!$B:$B,0)-1,MATCH(Weekly!BT$9,Data!$2:$2,0)-1,1,COUNTIF(Data!$2:$2,Weekly!BT$9))),0)</f>
        <v>473</v>
      </c>
      <c r="BU161" s="141">
        <f ca="1">IFERROR(SUM(OFFSET(Data!$A$1,MATCH(($BH161&amp;$BI161),Data!$B:$B,0)-1,MATCH(Weekly!BU$9,Data!$2:$2,0)-1,1,COUNTIF(Data!$2:$2,Weekly!BU$9))),0)</f>
        <v>186</v>
      </c>
      <c r="BV161" s="41"/>
      <c r="BW161" s="8">
        <f ca="1">_xlfn.QUARTILE.INC($BJ161:$BT161,1)</f>
        <v>449</v>
      </c>
      <c r="BX161" s="8">
        <f ca="1">_xlfn.QUARTILE.INC($BJ161:$BT161,1)</f>
        <v>449</v>
      </c>
      <c r="BY161" s="8">
        <f ca="1">_xlfn.QUARTILE.INC($BJ161:$BT161,3)</f>
        <v>504.5</v>
      </c>
      <c r="BZ161" s="8">
        <f t="shared" ref="BZ161" ca="1" si="1230">BY161-BX161</f>
        <v>55.5</v>
      </c>
      <c r="CA161" s="8">
        <f t="shared" ref="CA161" ca="1" si="1231">BY161+(0.75*BZ161)</f>
        <v>546.125</v>
      </c>
      <c r="CB161" s="8">
        <f ca="1">BX161-(0.75*BZ161)</f>
        <v>407.375</v>
      </c>
      <c r="CC161" s="9">
        <f ca="1">_xlfn.STDEV.P(BJ161:BU161)</f>
        <v>87.050232943717944</v>
      </c>
      <c r="CD161" s="9">
        <f ca="1">AVERAGE(BP161:BS161)</f>
        <v>454.5</v>
      </c>
      <c r="CE161" s="104"/>
      <c r="CF161" s="104"/>
      <c r="CG161" s="1"/>
      <c r="CH161" s="7" t="s">
        <v>138</v>
      </c>
      <c r="CI161" s="7" t="s">
        <v>4</v>
      </c>
      <c r="CJ161" s="141">
        <f ca="1">IFERROR(SUM(OFFSET(Data!$A$1,MATCH(($CH161&amp;$CI161),Data!$B:$B,0)-1,MATCH(Weekly!CJ$9,Data!$2:$2,0)-1,1,COUNTIF(Data!$2:$2,Weekly!CJ$9))),0)</f>
        <v>179</v>
      </c>
      <c r="CK161" s="141">
        <f ca="1">IFERROR(SUM(OFFSET(Data!$A$1,MATCH(($CH161&amp;$CI161),Data!$B:$B,0)-1,MATCH(Weekly!CK$9,Data!$2:$2,0)-1,1,COUNTIF(Data!$2:$2,Weekly!CK$9))),0)</f>
        <v>174</v>
      </c>
      <c r="CL161" s="141">
        <f ca="1">IFERROR(SUM(OFFSET(Data!$A$1,MATCH(($CH161&amp;$CI161),Data!$B:$B,0)-1,MATCH(Weekly!CL$9,Data!$2:$2,0)-1,1,COUNTIF(Data!$2:$2,Weekly!CL$9))),0)</f>
        <v>168</v>
      </c>
      <c r="CM161" s="141">
        <f ca="1">IFERROR(SUM(OFFSET(Data!$A$1,MATCH(($CH161&amp;$CI161),Data!$B:$B,0)-1,MATCH(Weekly!CM$9,Data!$2:$2,0)-1,1,COUNTIF(Data!$2:$2,Weekly!CM$9))),0)</f>
        <v>182</v>
      </c>
      <c r="CN161" s="141">
        <f ca="1">IFERROR(SUM(OFFSET(Data!$A$1,MATCH(($CH161&amp;$CI161),Data!$B:$B,0)-1,MATCH(Weekly!CN$9,Data!$2:$2,0)-1,1,COUNTIF(Data!$2:$2,Weekly!CN$9))),0)</f>
        <v>178</v>
      </c>
      <c r="CO161" s="141">
        <f ca="1">IFERROR(SUM(OFFSET(Data!$A$1,MATCH(($CH161&amp;$CI161),Data!$B:$B,0)-1,MATCH(Weekly!CO$9,Data!$2:$2,0)-1,1,COUNTIF(Data!$2:$2,Weekly!CO$9))),0)</f>
        <v>153</v>
      </c>
      <c r="CP161" s="141">
        <f ca="1">IFERROR(SUM(OFFSET(Data!$A$1,MATCH(($CH161&amp;$CI161),Data!$B:$B,0)-1,MATCH(Weekly!CP$9,Data!$2:$2,0)-1,1,COUNTIF(Data!$2:$2,Weekly!CP$9))),0)</f>
        <v>166</v>
      </c>
      <c r="CQ161" s="141">
        <f ca="1">IFERROR(SUM(OFFSET(Data!$A$1,MATCH(($CH161&amp;$CI161),Data!$B:$B,0)-1,MATCH(Weekly!CQ$9,Data!$2:$2,0)-1,1,COUNTIF(Data!$2:$2,Weekly!CQ$9))),0)</f>
        <v>179</v>
      </c>
      <c r="CR161" s="141">
        <f ca="1">IFERROR(SUM(OFFSET(Data!$A$1,MATCH(($CH161&amp;$CI161),Data!$B:$B,0)-1,MATCH(Weekly!CR$9,Data!$2:$2,0)-1,1,COUNTIF(Data!$2:$2,Weekly!CR$9))),0)</f>
        <v>151</v>
      </c>
      <c r="CS161" s="141">
        <f ca="1">IFERROR(SUM(OFFSET(Data!$A$1,MATCH(($CH161&amp;$CI161),Data!$B:$B,0)-1,MATCH(Weekly!CS$9,Data!$2:$2,0)-1,1,COUNTIF(Data!$2:$2,Weekly!CS$9))),0)</f>
        <v>175</v>
      </c>
      <c r="CT161" s="141">
        <f ca="1">IFERROR(SUM(OFFSET(Data!$A$1,MATCH(($CH161&amp;$CI161),Data!$B:$B,0)-1,MATCH(Weekly!CT$9,Data!$2:$2,0)-1,1,COUNTIF(Data!$2:$2,Weekly!CT$9))),0)</f>
        <v>184</v>
      </c>
      <c r="CU161" s="141">
        <f ca="1">IFERROR(SUM(OFFSET(Data!$A$1,MATCH(($CH161&amp;$CI161),Data!$B:$B,0)-1,MATCH(Weekly!CU$9,Data!$2:$2,0)-1,1,COUNTIF(Data!$2:$2,Weekly!CU$9))),0)</f>
        <v>81</v>
      </c>
      <c r="CW161" s="8">
        <f ca="1">_xlfn.QUARTILE.INC($BJ161:$BT161,1)</f>
        <v>449</v>
      </c>
      <c r="CX161" s="8">
        <f ca="1">_xlfn.QUARTILE.INC($BJ161:$BT161,1)</f>
        <v>449</v>
      </c>
      <c r="CY161" s="8">
        <f ca="1">_xlfn.QUARTILE.INC($BJ161:$BT161,3)</f>
        <v>504.5</v>
      </c>
      <c r="CZ161" s="8">
        <f t="shared" ref="CZ161" ca="1" si="1232">CY161-CX161</f>
        <v>55.5</v>
      </c>
      <c r="DA161" s="8">
        <f t="shared" ref="DA161" ca="1" si="1233">CY161+(0.75*CZ161)</f>
        <v>546.125</v>
      </c>
      <c r="DB161" s="8">
        <f ca="1">CX161-(0.75*CZ161)</f>
        <v>407.375</v>
      </c>
      <c r="DC161" s="9">
        <f ca="1">_xlfn.STDEV.P(CJ161:CU161)</f>
        <v>27.064224027712715</v>
      </c>
      <c r="DD161" s="9">
        <f ca="1">AVERAGE(CP161:CS161)</f>
        <v>167.75</v>
      </c>
    </row>
    <row r="162" spans="4:108" x14ac:dyDescent="0.35">
      <c r="D162" s="113" t="s">
        <v>810</v>
      </c>
      <c r="E162" s="53"/>
      <c r="F162" s="55">
        <f t="shared" ca="1" si="1183"/>
        <v>0.63622526636225263</v>
      </c>
      <c r="G162" s="55">
        <f t="shared" ca="1" si="1184"/>
        <v>0.61755485893416928</v>
      </c>
      <c r="H162" s="55">
        <f t="shared" ref="H162" ca="1" si="1234">IFERROR(((F162-G162)/G162),0)</f>
        <v>3.0232791723647651E-2</v>
      </c>
      <c r="I162" s="55">
        <f t="shared" ref="I162" ca="1" si="1235">BD162</f>
        <v>0.62635596625150658</v>
      </c>
      <c r="J162" s="55">
        <f t="shared" ref="J162" ca="1" si="1236">IFERROR(((F162-I162)/I162),0)</f>
        <v>1.575669530189026E-2</v>
      </c>
      <c r="K162" s="48">
        <f t="shared" ca="1" si="1156"/>
        <v>0.14068867418473108</v>
      </c>
      <c r="L162" s="56"/>
      <c r="M162" s="53"/>
      <c r="N162" s="55">
        <f t="shared" ca="1" si="1188"/>
        <v>0.64059196617336156</v>
      </c>
      <c r="O162" s="55">
        <f t="shared" ca="1" si="1189"/>
        <v>0.59395248380129595</v>
      </c>
      <c r="P162" s="55">
        <f t="shared" ref="P162" ca="1" si="1237">IFERROR(((N162-O162)/O162),0)</f>
        <v>7.8523928502786819E-2</v>
      </c>
      <c r="Q162" s="55">
        <f t="shared" ref="Q162" ca="1" si="1238">CD162</f>
        <v>0.61496149614961493</v>
      </c>
      <c r="R162" s="48">
        <f t="shared" ref="R162" ca="1" si="1239">IFERROR(((N162-Q162)/Q162),0)</f>
        <v>4.1678170396396583E-2</v>
      </c>
      <c r="S162" s="48">
        <f t="shared" ca="1" si="1160"/>
        <v>0.18659124969483323</v>
      </c>
      <c r="T162" s="56"/>
      <c r="U162" s="53"/>
      <c r="V162" s="55">
        <f t="shared" ca="1" si="1193"/>
        <v>0.625</v>
      </c>
      <c r="W162" s="55">
        <f t="shared" ca="1" si="1194"/>
        <v>0.68</v>
      </c>
      <c r="X162" s="55">
        <f t="shared" ref="X162" ca="1" si="1240">IFERROR(((V162-W162)/W162),0)</f>
        <v>-8.088235294117653E-2</v>
      </c>
      <c r="Y162" s="55">
        <f t="shared" ref="Y162" ca="1" si="1241">DD162</f>
        <v>0.65722801788375562</v>
      </c>
      <c r="Z162" s="48">
        <f t="shared" ref="Z162" ca="1" si="1242">IFERROR(((V162-Y162)/Y162),0)</f>
        <v>-4.9036281179138372E-2</v>
      </c>
      <c r="AA162" s="48">
        <f t="shared" ca="1" si="1164"/>
        <v>3.2061908546698749E-2</v>
      </c>
      <c r="AB162" s="56"/>
      <c r="AC162" s="46" t="s">
        <v>690</v>
      </c>
      <c r="AI162" s="7" t="s">
        <v>139</v>
      </c>
      <c r="AJ162" s="145">
        <f ca="1">IFERROR(IFERROR(SUM(OFFSET(Data!$A$1,MATCH(($AI162),Data!$C:$C,0)-1,MATCH(Weekly!AJ$9,Data!$2:$2,0)-1,2,COUNTIF(Data!$2:$2,Weekly!AJ$9))),0)/AJ$161,0)</f>
        <v>0.27605633802816903</v>
      </c>
      <c r="AK162" s="145">
        <f ca="1">IFERROR(IFERROR(SUM(OFFSET(Data!$A$1,MATCH(($AI162),Data!$C:$C,0)-1,MATCH(Weekly!AK$9,Data!$2:$2,0)-1,2,COUNTIF(Data!$2:$2,Weekly!AK$9))),0)/AK$161,0)</f>
        <v>0.31462333825701627</v>
      </c>
      <c r="AL162" s="145">
        <f ca="1">IFERROR(IFERROR(SUM(OFFSET(Data!$A$1,MATCH(($AI162),Data!$C:$C,0)-1,MATCH(Weekly!AL$9,Data!$2:$2,0)-1,2,COUNTIF(Data!$2:$2,Weekly!AL$9))),0)/AL$161,0)</f>
        <v>0.29008746355685133</v>
      </c>
      <c r="AM162" s="145">
        <f ca="1">IFERROR(IFERROR(SUM(OFFSET(Data!$A$1,MATCH(($AI162),Data!$C:$C,0)-1,MATCH(Weekly!AM$9,Data!$2:$2,0)-1,2,COUNTIF(Data!$2:$2,Weekly!AM$9))),0)/AM$161,0)</f>
        <v>0.55087209302325579</v>
      </c>
      <c r="AN162" s="145">
        <f ca="1">IFERROR(IFERROR(SUM(OFFSET(Data!$A$1,MATCH(($AI162),Data!$C:$C,0)-1,MATCH(Weekly!AN$9,Data!$2:$2,0)-1,2,COUNTIF(Data!$2:$2,Weekly!AN$9))),0)/AN$161,0)</f>
        <v>0.6023489932885906</v>
      </c>
      <c r="AO162" s="145">
        <f ca="1">IFERROR(IFERROR(SUM(OFFSET(Data!$A$1,MATCH(($AI162),Data!$C:$C,0)-1,MATCH(Weekly!AO$9,Data!$2:$2,0)-1,2,COUNTIF(Data!$2:$2,Weekly!AO$9))),0)/AO$161,0)</f>
        <v>0.58227848101265822</v>
      </c>
      <c r="AP162" s="145">
        <f ca="1">IFERROR(IFERROR(SUM(OFFSET(Data!$A$1,MATCH(($AI162),Data!$C:$C,0)-1,MATCH(Weekly!AP$9,Data!$2:$2,0)-1,2,COUNTIF(Data!$2:$2,Weekly!AP$9))),0)/AP$161,0)</f>
        <v>0.6276083467094703</v>
      </c>
      <c r="AQ162" s="145">
        <f ca="1">IFERROR(IFERROR(SUM(OFFSET(Data!$A$1,MATCH(($AI162),Data!$C:$C,0)-1,MATCH(Weekly!AQ$9,Data!$2:$2,0)-1,2,COUNTIF(Data!$2:$2,Weekly!AQ$9))),0)/AQ$161,0)</f>
        <v>0.62916006339144215</v>
      </c>
      <c r="AR162" s="145">
        <f ca="1">IFERROR(IFERROR(SUM(OFFSET(Data!$A$1,MATCH(($AI162),Data!$C:$C,0)-1,MATCH(Weekly!AR$9,Data!$2:$2,0)-1,2,COUNTIF(Data!$2:$2,Weekly!AR$9))),0)/AR$161,0)</f>
        <v>0.63149078726968177</v>
      </c>
      <c r="AS162" s="145">
        <f ca="1">IFERROR(IFERROR(SUM(OFFSET(Data!$A$1,MATCH(($AI162),Data!$C:$C,0)-1,MATCH(Weekly!AS$9,Data!$2:$2,0)-1,2,COUNTIF(Data!$2:$2,Weekly!AS$9))),0)/AS$161,0)</f>
        <v>0.61755485893416928</v>
      </c>
      <c r="AT162" s="145">
        <f ca="1">IFERROR(IFERROR(SUM(OFFSET(Data!$A$1,MATCH(($AI162),Data!$C:$C,0)-1,MATCH(Weekly!AT$9,Data!$2:$2,0)-1,2,COUNTIF(Data!$2:$2,Weekly!AT$9))),0)/AT$161,0)</f>
        <v>0.63622526636225263</v>
      </c>
      <c r="AU162" s="145">
        <f ca="1">IFERROR(IFERROR(SUM(OFFSET(Data!$A$1,MATCH(($AI162),Data!$C:$C,0)-1,MATCH(Weekly!AU$9,Data!$2:$2,0)-1,2,COUNTIF(Data!$2:$2,Weekly!AU$9))),0)/AU$161,0)</f>
        <v>0.6404494382022472</v>
      </c>
      <c r="AV162" s="14"/>
      <c r="AW162" s="12">
        <f t="shared" ca="1" si="1165"/>
        <v>0.37416017727626338</v>
      </c>
      <c r="AX162" s="12">
        <f t="shared" ca="1" si="1166"/>
        <v>0.61719854379272276</v>
      </c>
      <c r="AY162" s="12">
        <f t="shared" ref="AY162" ca="1" si="1243">AX162-AW162</f>
        <v>0.24303836651645938</v>
      </c>
      <c r="AZ162" s="12">
        <f t="shared" ref="AZ162" ca="1" si="1244">AX162+(0.75*AY162)</f>
        <v>0.79947731868006733</v>
      </c>
      <c r="BA162" s="12">
        <f t="shared" ref="BA162" ca="1" si="1245">AW162-(0.75*AY162)</f>
        <v>0.19188140238891885</v>
      </c>
      <c r="BB162" s="43"/>
      <c r="BC162" s="12">
        <f t="shared" ref="BC162" ca="1" si="1246">_xlfn.STDEV.P(AJ162:AU162)</f>
        <v>0.14068867418473108</v>
      </c>
      <c r="BD162" s="12">
        <f ca="1">SUMPRODUCT(AP162:AS162,AP$161:AS$161)/SUM(AP$161:AS$161)</f>
        <v>0.62635596625150658</v>
      </c>
      <c r="BE162" s="104"/>
      <c r="BF162" s="104"/>
      <c r="BG162" s="1"/>
      <c r="BH162" s="7" t="s">
        <v>139</v>
      </c>
      <c r="BI162" s="7" t="s">
        <v>3</v>
      </c>
      <c r="BJ162" s="145">
        <f ca="1">IFERROR(IFERROR(SUM(OFFSET(Data!$A$1,MATCH(($BH162&amp;$BI162),Data!$B:$B,0)-1,MATCH(Weekly!BJ$9,Data!$2:$2,0)-1,1,COUNTIF(Data!$2:$2,Weekly!BJ$9))),0)/BJ$161,0)</f>
        <v>0.15630885122410546</v>
      </c>
      <c r="BK162" s="145">
        <f ca="1">IFERROR(IFERROR(SUM(OFFSET(Data!$A$1,MATCH(($BH162&amp;$BI162),Data!$B:$B,0)-1,MATCH(Weekly!BK$9,Data!$2:$2,0)-1,1,COUNTIF(Data!$2:$2,Weekly!BK$9))),0)/BK$161,0)</f>
        <v>0.21669980119284293</v>
      </c>
      <c r="BL162" s="145">
        <f ca="1">IFERROR(IFERROR(SUM(OFFSET(Data!$A$1,MATCH(($BH162&amp;$BI162),Data!$B:$B,0)-1,MATCH(Weekly!BL$9,Data!$2:$2,0)-1,1,COUNTIF(Data!$2:$2,Weekly!BL$9))),0)/BL$161,0)</f>
        <v>0.16988416988416988</v>
      </c>
      <c r="BM162" s="145">
        <f ca="1">IFERROR(IFERROR(SUM(OFFSET(Data!$A$1,MATCH(($BH162&amp;$BI162),Data!$B:$B,0)-1,MATCH(Weekly!BM$9,Data!$2:$2,0)-1,1,COUNTIF(Data!$2:$2,Weekly!BM$9))),0)/BM$161,0)</f>
        <v>0.53162055335968383</v>
      </c>
      <c r="BN162" s="145">
        <f ca="1">IFERROR(IFERROR(SUM(OFFSET(Data!$A$1,MATCH(($BH162&amp;$BI162),Data!$B:$B,0)-1,MATCH(Weekly!BN$9,Data!$2:$2,0)-1,1,COUNTIF(Data!$2:$2,Weekly!BN$9))),0)/BN$161,0)</f>
        <v>0.58133971291866027</v>
      </c>
      <c r="BO162" s="145">
        <f ca="1">IFERROR(IFERROR(SUM(OFFSET(Data!$A$1,MATCH(($BH162&amp;$BI162),Data!$B:$B,0)-1,MATCH(Weekly!BO$9,Data!$2:$2,0)-1,1,COUNTIF(Data!$2:$2,Weekly!BO$9))),0)/BO$161,0)</f>
        <v>0.59</v>
      </c>
      <c r="BP162" s="145">
        <f ca="1">IFERROR(IFERROR(SUM(OFFSET(Data!$A$1,MATCH(($BH162&amp;$BI162),Data!$B:$B,0)-1,MATCH(Weekly!BP$9,Data!$2:$2,0)-1,1,COUNTIF(Data!$2:$2,Weekly!BP$9))),0)/BP$161,0)</f>
        <v>0.61050328227571116</v>
      </c>
      <c r="BQ162" s="145">
        <f ca="1">IFERROR(IFERROR(SUM(OFFSET(Data!$A$1,MATCH(($BH162&amp;$BI162),Data!$B:$B,0)-1,MATCH(Weekly!BQ$9,Data!$2:$2,0)-1,1,COUNTIF(Data!$2:$2,Weekly!BQ$9))),0)/BQ$161,0)</f>
        <v>0.62389380530973448</v>
      </c>
      <c r="BR162" s="145">
        <f ca="1">IFERROR(IFERROR(SUM(OFFSET(Data!$A$1,MATCH(($BH162&amp;$BI162),Data!$B:$B,0)-1,MATCH(Weekly!BR$9,Data!$2:$2,0)-1,1,COUNTIF(Data!$2:$2,Weekly!BR$9))),0)/BR$161,0)</f>
        <v>0.63228699551569512</v>
      </c>
      <c r="BS162" s="145">
        <f ca="1">IFERROR(IFERROR(SUM(OFFSET(Data!$A$1,MATCH(($BH162&amp;$BI162),Data!$B:$B,0)-1,MATCH(Weekly!BS$9,Data!$2:$2,0)-1,1,COUNTIF(Data!$2:$2,Weekly!BS$9))),0)/BS$161,0)</f>
        <v>0.59395248380129595</v>
      </c>
      <c r="BT162" s="145">
        <f ca="1">IFERROR(IFERROR(SUM(OFFSET(Data!$A$1,MATCH(($BH162&amp;$BI162),Data!$B:$B,0)-1,MATCH(Weekly!BT$9,Data!$2:$2,0)-1,1,COUNTIF(Data!$2:$2,Weekly!BT$9))),0)/BT$161,0)</f>
        <v>0.64059196617336156</v>
      </c>
      <c r="BU162" s="145">
        <f ca="1">IFERROR(IFERROR(SUM(OFFSET(Data!$A$1,MATCH(($BH162&amp;$BI162),Data!$B:$B,0)-1,MATCH(Weekly!BU$9,Data!$2:$2,0)-1,1,COUNTIF(Data!$2:$2,Weekly!BU$9))),0)/BU$161,0)</f>
        <v>0.64516129032258063</v>
      </c>
      <c r="BV162" s="43"/>
      <c r="BW162" s="12">
        <f t="shared" ca="1" si="1171"/>
        <v>0.37416017727626338</v>
      </c>
      <c r="BX162" s="12">
        <f t="shared" ca="1" si="1172"/>
        <v>0.61719854379272276</v>
      </c>
      <c r="BY162" s="12">
        <f t="shared" ref="BY162" ca="1" si="1247">BX162-BW162</f>
        <v>0.24303836651645938</v>
      </c>
      <c r="BZ162" s="12">
        <f t="shared" ref="BZ162" ca="1" si="1248">BX162+(0.75*BY162)</f>
        <v>0.79947731868006733</v>
      </c>
      <c r="CA162" s="12">
        <f t="shared" ref="CA162" ca="1" si="1249">BW162-(0.75*BY162)</f>
        <v>0.19188140238891885</v>
      </c>
      <c r="CB162" s="43"/>
      <c r="CC162" s="12">
        <f t="shared" ref="CC162" ca="1" si="1250">_xlfn.STDEV.P(BJ162:BU162)</f>
        <v>0.18659124969483323</v>
      </c>
      <c r="CD162" s="12">
        <f ca="1">SUMPRODUCT(BP162:BS162,BP$161:BS$161)/SUM(BP$161:BS$161)</f>
        <v>0.61496149614961493</v>
      </c>
      <c r="CE162" s="104"/>
      <c r="CF162" s="104"/>
      <c r="CG162" s="1"/>
      <c r="CH162" s="7" t="s">
        <v>139</v>
      </c>
      <c r="CI162" s="7" t="s">
        <v>4</v>
      </c>
      <c r="CJ162" s="145">
        <f ca="1">IFERROR(IFERROR(SUM(OFFSET(Data!$A$1,MATCH(($CH162&amp;$CI162),Data!$B:$B,0)-1,MATCH(Weekly!CJ$9,Data!$2:$2,0)-1,1,COUNTIF(Data!$2:$2,Weekly!CJ$9))),0)/CJ$161,0)</f>
        <v>0.63128491620111726</v>
      </c>
      <c r="CK162" s="145">
        <f ca="1">IFERROR(IFERROR(SUM(OFFSET(Data!$A$1,MATCH(($CH162&amp;$CI162),Data!$B:$B,0)-1,MATCH(Weekly!CK$9,Data!$2:$2,0)-1,1,COUNTIF(Data!$2:$2,Weekly!CK$9))),0)/CK$161,0)</f>
        <v>0.5977011494252874</v>
      </c>
      <c r="CL162" s="145">
        <f ca="1">IFERROR(IFERROR(SUM(OFFSET(Data!$A$1,MATCH(($CH162&amp;$CI162),Data!$B:$B,0)-1,MATCH(Weekly!CL$9,Data!$2:$2,0)-1,1,COUNTIF(Data!$2:$2,Weekly!CL$9))),0)/CL$161,0)</f>
        <v>0.6607142857142857</v>
      </c>
      <c r="CM162" s="145">
        <f ca="1">IFERROR(IFERROR(SUM(OFFSET(Data!$A$1,MATCH(($CH162&amp;$CI162),Data!$B:$B,0)-1,MATCH(Weekly!CM$9,Data!$2:$2,0)-1,1,COUNTIF(Data!$2:$2,Weekly!CM$9))),0)/CM$161,0)</f>
        <v>0.60439560439560436</v>
      </c>
      <c r="CN162" s="145">
        <f ca="1">IFERROR(IFERROR(SUM(OFFSET(Data!$A$1,MATCH(($CH162&amp;$CI162),Data!$B:$B,0)-1,MATCH(Weekly!CN$9,Data!$2:$2,0)-1,1,COUNTIF(Data!$2:$2,Weekly!CN$9))),0)/CN$161,0)</f>
        <v>0.651685393258427</v>
      </c>
      <c r="CO162" s="145">
        <f ca="1">IFERROR(IFERROR(SUM(OFFSET(Data!$A$1,MATCH(($CH162&amp;$CI162),Data!$B:$B,0)-1,MATCH(Weekly!CO$9,Data!$2:$2,0)-1,1,COUNTIF(Data!$2:$2,Weekly!CO$9))),0)/CO$161,0)</f>
        <v>0.56209150326797386</v>
      </c>
      <c r="CP162" s="145">
        <f ca="1">IFERROR(IFERROR(SUM(OFFSET(Data!$A$1,MATCH(($CH162&amp;$CI162),Data!$B:$B,0)-1,MATCH(Weekly!CP$9,Data!$2:$2,0)-1,1,COUNTIF(Data!$2:$2,Weekly!CP$9))),0)/CP$161,0)</f>
        <v>0.67469879518072284</v>
      </c>
      <c r="CQ162" s="145">
        <f ca="1">IFERROR(IFERROR(SUM(OFFSET(Data!$A$1,MATCH(($CH162&amp;$CI162),Data!$B:$B,0)-1,MATCH(Weekly!CQ$9,Data!$2:$2,0)-1,1,COUNTIF(Data!$2:$2,Weekly!CQ$9))),0)/CQ$161,0)</f>
        <v>0.64245810055865926</v>
      </c>
      <c r="CR162" s="145">
        <f ca="1">IFERROR(IFERROR(SUM(OFFSET(Data!$A$1,MATCH(($CH162&amp;$CI162),Data!$B:$B,0)-1,MATCH(Weekly!CR$9,Data!$2:$2,0)-1,1,COUNTIF(Data!$2:$2,Weekly!CR$9))),0)/CR$161,0)</f>
        <v>0.62913907284768211</v>
      </c>
      <c r="CS162" s="145">
        <f ca="1">IFERROR(IFERROR(SUM(OFFSET(Data!$A$1,MATCH(($CH162&amp;$CI162),Data!$B:$B,0)-1,MATCH(Weekly!CS$9,Data!$2:$2,0)-1,1,COUNTIF(Data!$2:$2,Weekly!CS$9))),0)/CS$161,0)</f>
        <v>0.68</v>
      </c>
      <c r="CT162" s="145">
        <f ca="1">IFERROR(IFERROR(SUM(OFFSET(Data!$A$1,MATCH(($CH162&amp;$CI162),Data!$B:$B,0)-1,MATCH(Weekly!CT$9,Data!$2:$2,0)-1,1,COUNTIF(Data!$2:$2,Weekly!CT$9))),0)/CT$161,0)</f>
        <v>0.625</v>
      </c>
      <c r="CU162" s="145">
        <f ca="1">IFERROR(IFERROR(SUM(OFFSET(Data!$A$1,MATCH(($CH162&amp;$CI162),Data!$B:$B,0)-1,MATCH(Weekly!CU$9,Data!$2:$2,0)-1,1,COUNTIF(Data!$2:$2,Weekly!CU$9))),0)/CU$161,0)</f>
        <v>0.62962962962962965</v>
      </c>
      <c r="CW162" s="12">
        <f t="shared" ca="1" si="1177"/>
        <v>0.37416017727626338</v>
      </c>
      <c r="CX162" s="12">
        <f t="shared" ca="1" si="1178"/>
        <v>0.61719854379272276</v>
      </c>
      <c r="CY162" s="12">
        <f t="shared" ref="CY162" ca="1" si="1251">CX162-CW162</f>
        <v>0.24303836651645938</v>
      </c>
      <c r="CZ162" s="12">
        <f t="shared" ref="CZ162" ca="1" si="1252">CX162+(0.75*CY162)</f>
        <v>0.79947731868006733</v>
      </c>
      <c r="DA162" s="12">
        <f t="shared" ref="DA162" ca="1" si="1253">CW162-(0.75*CY162)</f>
        <v>0.19188140238891885</v>
      </c>
      <c r="DB162" s="43"/>
      <c r="DC162" s="12">
        <f t="shared" ref="DC162" ca="1" si="1254">_xlfn.STDEV.P(CJ162:CU162)</f>
        <v>3.2061908546698749E-2</v>
      </c>
      <c r="DD162" s="12">
        <f ca="1">SUMPRODUCT(CP162:CS162,CP$161:CS$161)/SUM(CP$161:CS$161)</f>
        <v>0.65722801788375562</v>
      </c>
    </row>
    <row r="163" spans="4:108" hidden="1" x14ac:dyDescent="0.35">
      <c r="D163" s="113" t="s">
        <v>814</v>
      </c>
      <c r="E163" s="53"/>
      <c r="F163" s="54">
        <f t="shared" ca="1" si="1183"/>
        <v>1654</v>
      </c>
      <c r="G163" s="54">
        <f t="shared" ca="1" si="1184"/>
        <v>1580</v>
      </c>
      <c r="H163" s="55">
        <f ca="1">IFERROR(((F163-G163)/G163),0)</f>
        <v>4.6835443037974683E-2</v>
      </c>
      <c r="I163" s="54">
        <f ca="1">BD163</f>
        <v>1580.75</v>
      </c>
      <c r="J163" s="55">
        <f ca="1">IFERROR(((F163-I163)/I163),0)</f>
        <v>4.6338763245294956E-2</v>
      </c>
      <c r="K163" s="54">
        <f t="shared" ca="1" si="1156"/>
        <v>266.70066189560828</v>
      </c>
      <c r="L163" s="56"/>
      <c r="M163" s="53"/>
      <c r="N163" s="54">
        <f t="shared" ca="1" si="1188"/>
        <v>1159</v>
      </c>
      <c r="O163" s="54">
        <f t="shared" ca="1" si="1189"/>
        <v>1100</v>
      </c>
      <c r="P163" s="55">
        <f ca="1">IFERROR(((N163-O163)/O163),0)</f>
        <v>5.3636363636363635E-2</v>
      </c>
      <c r="Q163" s="54">
        <f ca="1">CD163</f>
        <v>1124.25</v>
      </c>
      <c r="R163" s="55">
        <f ca="1">IFERROR(((N163-Q163)/Q163),0)</f>
        <v>3.0909495219034914E-2</v>
      </c>
      <c r="S163" s="54">
        <f t="shared" ca="1" si="1160"/>
        <v>192.66414358209525</v>
      </c>
      <c r="T163" s="56"/>
      <c r="U163" s="53"/>
      <c r="V163" s="54">
        <f t="shared" ref="V163:V165" ca="1" si="1255">CT163</f>
        <v>495</v>
      </c>
      <c r="W163" s="54">
        <f t="shared" ref="W163:W165" ca="1" si="1256">CS163</f>
        <v>480</v>
      </c>
      <c r="X163" s="55">
        <f t="shared" ref="X163:X165" ca="1" si="1257">IFERROR(((V163-W163)/W163),0)</f>
        <v>3.125E-2</v>
      </c>
      <c r="Y163" s="54">
        <f t="shared" ref="Y163:Y165" ca="1" si="1258">DD163</f>
        <v>456.5</v>
      </c>
      <c r="Z163" s="55">
        <f t="shared" ref="Z163:Z165" ca="1" si="1259">IFERROR(((V163-Y163)/Y163),0)</f>
        <v>8.4337349397590355E-2</v>
      </c>
      <c r="AA163" s="54">
        <f t="shared" ca="1" si="1164"/>
        <v>77.774379886095318</v>
      </c>
      <c r="AB163" s="56"/>
      <c r="AC163" s="46" t="s">
        <v>694</v>
      </c>
      <c r="AI163" s="7" t="s">
        <v>140</v>
      </c>
      <c r="AJ163" s="141">
        <f ca="1">IFERROR(SUM(OFFSET(Data!$A$1,MATCH(($AI163),Data!$C:$C,0)-1,MATCH(Weekly!AJ$9,Data!$2:$2,0)-1,2,COUNTIF(Data!$2:$2,Weekly!AJ$9))),0)</f>
        <v>1675</v>
      </c>
      <c r="AK163" s="141">
        <f ca="1">IFERROR(SUM(OFFSET(Data!$A$1,MATCH(($AI163),Data!$C:$C,0)-1,MATCH(Weekly!AK$9,Data!$2:$2,0)-1,2,COUNTIF(Data!$2:$2,Weekly!AK$9))),0)</f>
        <v>1657</v>
      </c>
      <c r="AL163" s="141">
        <f ca="1">IFERROR(SUM(OFFSET(Data!$A$1,MATCH(($AI163),Data!$C:$C,0)-1,MATCH(Weekly!AL$9,Data!$2:$2,0)-1,2,COUNTIF(Data!$2:$2,Weekly!AL$9))),0)</f>
        <v>1682</v>
      </c>
      <c r="AM163" s="141">
        <f ca="1">IFERROR(SUM(OFFSET(Data!$A$1,MATCH(($AI163),Data!$C:$C,0)-1,MATCH(Weekly!AM$9,Data!$2:$2,0)-1,2,COUNTIF(Data!$2:$2,Weekly!AM$9))),0)</f>
        <v>1762</v>
      </c>
      <c r="AN163" s="141">
        <f ca="1">IFERROR(SUM(OFFSET(Data!$A$1,MATCH(($AI163),Data!$C:$C,0)-1,MATCH(Weekly!AN$9,Data!$2:$2,0)-1,2,COUNTIF(Data!$2:$2,Weekly!AN$9))),0)</f>
        <v>1547</v>
      </c>
      <c r="AO163" s="141">
        <f ca="1">IFERROR(SUM(OFFSET(Data!$A$1,MATCH(($AI163),Data!$C:$C,0)-1,MATCH(Weekly!AO$9,Data!$2:$2,0)-1,2,COUNTIF(Data!$2:$2,Weekly!AO$9))),0)</f>
        <v>1462</v>
      </c>
      <c r="AP163" s="141">
        <f ca="1">IFERROR(SUM(OFFSET(Data!$A$1,MATCH(($AI163),Data!$C:$C,0)-1,MATCH(Weekly!AP$9,Data!$2:$2,0)-1,2,COUNTIF(Data!$2:$2,Weekly!AP$9))),0)</f>
        <v>1560</v>
      </c>
      <c r="AQ163" s="141">
        <f ca="1">IFERROR(SUM(OFFSET(Data!$A$1,MATCH(($AI163),Data!$C:$C,0)-1,MATCH(Weekly!AQ$9,Data!$2:$2,0)-1,2,COUNTIF(Data!$2:$2,Weekly!AQ$9))),0)</f>
        <v>1563</v>
      </c>
      <c r="AR163" s="141">
        <f ca="1">IFERROR(SUM(OFFSET(Data!$A$1,MATCH(($AI163),Data!$C:$C,0)-1,MATCH(Weekly!AR$9,Data!$2:$2,0)-1,2,COUNTIF(Data!$2:$2,Weekly!AR$9))),0)</f>
        <v>1620</v>
      </c>
      <c r="AS163" s="141">
        <f ca="1">IFERROR(SUM(OFFSET(Data!$A$1,MATCH(($AI163),Data!$C:$C,0)-1,MATCH(Weekly!AS$9,Data!$2:$2,0)-1,2,COUNTIF(Data!$2:$2,Weekly!AS$9))),0)</f>
        <v>1580</v>
      </c>
      <c r="AT163" s="141">
        <f ca="1">IFERROR(SUM(OFFSET(Data!$A$1,MATCH(($AI163),Data!$C:$C,0)-1,MATCH(Weekly!AT$9,Data!$2:$2,0)-1,2,COUNTIF(Data!$2:$2,Weekly!AT$9))),0)</f>
        <v>1654</v>
      </c>
      <c r="AU163" s="141">
        <f ca="1">IFERROR(SUM(OFFSET(Data!$A$1,MATCH(($AI163),Data!$C:$C,0)-1,MATCH(Weekly!AU$9,Data!$2:$2,0)-1,2,COUNTIF(Data!$2:$2,Weekly!AU$9))),0)</f>
        <v>689</v>
      </c>
      <c r="AV163" s="14"/>
      <c r="AW163" s="8">
        <f ca="1">_xlfn.QUARTILE.INC($BJ163:$BT163,1)</f>
        <v>1110</v>
      </c>
      <c r="AX163" s="8">
        <f ca="1">_xlfn.QUARTILE.INC($BJ163:$BT163,1)</f>
        <v>1110</v>
      </c>
      <c r="AY163" s="8">
        <f ca="1">_xlfn.QUARTILE.INC($BJ163:$BT163,3)</f>
        <v>1179.5</v>
      </c>
      <c r="AZ163" s="8">
        <f t="shared" ref="AZ163" ca="1" si="1260">AY163-AX163</f>
        <v>69.5</v>
      </c>
      <c r="BA163" s="8">
        <f t="shared" ref="BA163" ca="1" si="1261">AY163+(0.75*AZ163)</f>
        <v>1231.625</v>
      </c>
      <c r="BB163" s="8">
        <f ca="1">AX163-(0.75*AZ163)</f>
        <v>1057.875</v>
      </c>
      <c r="BC163" s="9">
        <f ca="1">_xlfn.STDEV.P(AJ163:AU163)</f>
        <v>266.70066189560828</v>
      </c>
      <c r="BD163" s="9">
        <f ca="1">AVERAGE(AP163:AS163)</f>
        <v>1580.75</v>
      </c>
      <c r="BE163" s="104"/>
      <c r="BF163" s="104"/>
      <c r="BG163" s="1"/>
      <c r="BH163" s="7" t="s">
        <v>140</v>
      </c>
      <c r="BI163" s="7" t="s">
        <v>3</v>
      </c>
      <c r="BJ163" s="141">
        <f ca="1">IFERROR(SUM(OFFSET(Data!$A$1,MATCH(($BH163&amp;$BI163),Data!$B:$B,0)-1,MATCH(Weekly!BJ$9,Data!$2:$2,0)-1,1,COUNTIF(Data!$2:$2,Weekly!BJ$9))),0)</f>
        <v>1189</v>
      </c>
      <c r="BK163" s="141">
        <f ca="1">IFERROR(SUM(OFFSET(Data!$A$1,MATCH(($BH163&amp;$BI163),Data!$B:$B,0)-1,MATCH(Weekly!BK$9,Data!$2:$2,0)-1,1,COUNTIF(Data!$2:$2,Weekly!BK$9))),0)</f>
        <v>1170</v>
      </c>
      <c r="BL163" s="141">
        <f ca="1">IFERROR(SUM(OFFSET(Data!$A$1,MATCH(($BH163&amp;$BI163),Data!$B:$B,0)-1,MATCH(Weekly!BL$9,Data!$2:$2,0)-1,1,COUNTIF(Data!$2:$2,Weekly!BL$9))),0)</f>
        <v>1231</v>
      </c>
      <c r="BM163" s="141">
        <f ca="1">IFERROR(SUM(OFFSET(Data!$A$1,MATCH(($BH163&amp;$BI163),Data!$B:$B,0)-1,MATCH(Weekly!BM$9,Data!$2:$2,0)-1,1,COUNTIF(Data!$2:$2,Weekly!BM$9))),0)</f>
        <v>1236</v>
      </c>
      <c r="BN163" s="141">
        <f ca="1">IFERROR(SUM(OFFSET(Data!$A$1,MATCH(($BH163&amp;$BI163),Data!$B:$B,0)-1,MATCH(Weekly!BN$9,Data!$2:$2,0)-1,1,COUNTIF(Data!$2:$2,Weekly!BN$9))),0)</f>
        <v>1059</v>
      </c>
      <c r="BO163" s="141">
        <f ca="1">IFERROR(SUM(OFFSET(Data!$A$1,MATCH(($BH163&amp;$BI163),Data!$B:$B,0)-1,MATCH(Weekly!BO$9,Data!$2:$2,0)-1,1,COUNTIF(Data!$2:$2,Weekly!BO$9))),0)</f>
        <v>1007</v>
      </c>
      <c r="BP163" s="141">
        <f ca="1">IFERROR(SUM(OFFSET(Data!$A$1,MATCH(($BH163&amp;$BI163),Data!$B:$B,0)-1,MATCH(Weekly!BP$9,Data!$2:$2,0)-1,1,COUNTIF(Data!$2:$2,Weekly!BP$9))),0)</f>
        <v>1127</v>
      </c>
      <c r="BQ163" s="141">
        <f ca="1">IFERROR(SUM(OFFSET(Data!$A$1,MATCH(($BH163&amp;$BI163),Data!$B:$B,0)-1,MATCH(Weekly!BQ$9,Data!$2:$2,0)-1,1,COUNTIF(Data!$2:$2,Weekly!BQ$9))),0)</f>
        <v>1120</v>
      </c>
      <c r="BR163" s="141">
        <f ca="1">IFERROR(SUM(OFFSET(Data!$A$1,MATCH(($BH163&amp;$BI163),Data!$B:$B,0)-1,MATCH(Weekly!BR$9,Data!$2:$2,0)-1,1,COUNTIF(Data!$2:$2,Weekly!BR$9))),0)</f>
        <v>1150</v>
      </c>
      <c r="BS163" s="141">
        <f ca="1">IFERROR(SUM(OFFSET(Data!$A$1,MATCH(($BH163&amp;$BI163),Data!$B:$B,0)-1,MATCH(Weekly!BS$9,Data!$2:$2,0)-1,1,COUNTIF(Data!$2:$2,Weekly!BS$9))),0)</f>
        <v>1100</v>
      </c>
      <c r="BT163" s="141">
        <f ca="1">IFERROR(SUM(OFFSET(Data!$A$1,MATCH(($BH163&amp;$BI163),Data!$B:$B,0)-1,MATCH(Weekly!BT$9,Data!$2:$2,0)-1,1,COUNTIF(Data!$2:$2,Weekly!BT$9))),0)</f>
        <v>1159</v>
      </c>
      <c r="BU163" s="141">
        <f ca="1">IFERROR(SUM(OFFSET(Data!$A$1,MATCH(($BH163&amp;$BI163),Data!$B:$B,0)-1,MATCH(Weekly!BU$9,Data!$2:$2,0)-1,1,COUNTIF(Data!$2:$2,Weekly!BU$9))),0)</f>
        <v>482</v>
      </c>
      <c r="BV163" s="41"/>
      <c r="BW163" s="8">
        <f ca="1">_xlfn.QUARTILE.INC($BJ163:$BT163,1)</f>
        <v>1110</v>
      </c>
      <c r="BX163" s="8">
        <f ca="1">_xlfn.QUARTILE.INC($BJ163:$BT163,1)</f>
        <v>1110</v>
      </c>
      <c r="BY163" s="8">
        <f ca="1">_xlfn.QUARTILE.INC($BJ163:$BT163,3)</f>
        <v>1179.5</v>
      </c>
      <c r="BZ163" s="8">
        <f t="shared" ref="BZ163" ca="1" si="1262">BY163-BX163</f>
        <v>69.5</v>
      </c>
      <c r="CA163" s="8">
        <f t="shared" ref="CA163" ca="1" si="1263">BY163+(0.75*BZ163)</f>
        <v>1231.625</v>
      </c>
      <c r="CB163" s="8">
        <f ca="1">BX163-(0.75*BZ163)</f>
        <v>1057.875</v>
      </c>
      <c r="CC163" s="9">
        <f ca="1">_xlfn.STDEV.P(BJ163:BU163)</f>
        <v>192.66414358209525</v>
      </c>
      <c r="CD163" s="9">
        <f ca="1">AVERAGE(BP163:BS163)</f>
        <v>1124.25</v>
      </c>
      <c r="CE163" s="104"/>
      <c r="CF163" s="104"/>
      <c r="CG163" s="1"/>
      <c r="CH163" s="7" t="s">
        <v>140</v>
      </c>
      <c r="CI163" s="7" t="s">
        <v>4</v>
      </c>
      <c r="CJ163" s="141">
        <f ca="1">IFERROR(SUM(OFFSET(Data!$A$1,MATCH(($CH163&amp;$CI163),Data!$B:$B,0)-1,MATCH(Weekly!CJ$9,Data!$2:$2,0)-1,1,COUNTIF(Data!$2:$2,Weekly!CJ$9))),0)</f>
        <v>486</v>
      </c>
      <c r="CK163" s="141">
        <f ca="1">IFERROR(SUM(OFFSET(Data!$A$1,MATCH(($CH163&amp;$CI163),Data!$B:$B,0)-1,MATCH(Weekly!CK$9,Data!$2:$2,0)-1,1,COUNTIF(Data!$2:$2,Weekly!CK$9))),0)</f>
        <v>487</v>
      </c>
      <c r="CL163" s="141">
        <f ca="1">IFERROR(SUM(OFFSET(Data!$A$1,MATCH(($CH163&amp;$CI163),Data!$B:$B,0)-1,MATCH(Weekly!CL$9,Data!$2:$2,0)-1,1,COUNTIF(Data!$2:$2,Weekly!CL$9))),0)</f>
        <v>451</v>
      </c>
      <c r="CM163" s="141">
        <f ca="1">IFERROR(SUM(OFFSET(Data!$A$1,MATCH(($CH163&amp;$CI163),Data!$B:$B,0)-1,MATCH(Weekly!CM$9,Data!$2:$2,0)-1,1,COUNTIF(Data!$2:$2,Weekly!CM$9))),0)</f>
        <v>526</v>
      </c>
      <c r="CN163" s="141">
        <f ca="1">IFERROR(SUM(OFFSET(Data!$A$1,MATCH(($CH163&amp;$CI163),Data!$B:$B,0)-1,MATCH(Weekly!CN$9,Data!$2:$2,0)-1,1,COUNTIF(Data!$2:$2,Weekly!CN$9))),0)</f>
        <v>488</v>
      </c>
      <c r="CO163" s="141">
        <f ca="1">IFERROR(SUM(OFFSET(Data!$A$1,MATCH(($CH163&amp;$CI163),Data!$B:$B,0)-1,MATCH(Weekly!CO$9,Data!$2:$2,0)-1,1,COUNTIF(Data!$2:$2,Weekly!CO$9))),0)</f>
        <v>455</v>
      </c>
      <c r="CP163" s="141">
        <f ca="1">IFERROR(SUM(OFFSET(Data!$A$1,MATCH(($CH163&amp;$CI163),Data!$B:$B,0)-1,MATCH(Weekly!CP$9,Data!$2:$2,0)-1,1,COUNTIF(Data!$2:$2,Weekly!CP$9))),0)</f>
        <v>433</v>
      </c>
      <c r="CQ163" s="141">
        <f ca="1">IFERROR(SUM(OFFSET(Data!$A$1,MATCH(($CH163&amp;$CI163),Data!$B:$B,0)-1,MATCH(Weekly!CQ$9,Data!$2:$2,0)-1,1,COUNTIF(Data!$2:$2,Weekly!CQ$9))),0)</f>
        <v>443</v>
      </c>
      <c r="CR163" s="141">
        <f ca="1">IFERROR(SUM(OFFSET(Data!$A$1,MATCH(($CH163&amp;$CI163),Data!$B:$B,0)-1,MATCH(Weekly!CR$9,Data!$2:$2,0)-1,1,COUNTIF(Data!$2:$2,Weekly!CR$9))),0)</f>
        <v>470</v>
      </c>
      <c r="CS163" s="141">
        <f ca="1">IFERROR(SUM(OFFSET(Data!$A$1,MATCH(($CH163&amp;$CI163),Data!$B:$B,0)-1,MATCH(Weekly!CS$9,Data!$2:$2,0)-1,1,COUNTIF(Data!$2:$2,Weekly!CS$9))),0)</f>
        <v>480</v>
      </c>
      <c r="CT163" s="141">
        <f ca="1">IFERROR(SUM(OFFSET(Data!$A$1,MATCH(($CH163&amp;$CI163),Data!$B:$B,0)-1,MATCH(Weekly!CT$9,Data!$2:$2,0)-1,1,COUNTIF(Data!$2:$2,Weekly!CT$9))),0)</f>
        <v>495</v>
      </c>
      <c r="CU163" s="141">
        <f ca="1">IFERROR(SUM(OFFSET(Data!$A$1,MATCH(($CH163&amp;$CI163),Data!$B:$B,0)-1,MATCH(Weekly!CU$9,Data!$2:$2,0)-1,1,COUNTIF(Data!$2:$2,Weekly!CU$9))),0)</f>
        <v>207</v>
      </c>
      <c r="CW163" s="8">
        <f ca="1">_xlfn.QUARTILE.INC($BJ163:$BT163,1)</f>
        <v>1110</v>
      </c>
      <c r="CX163" s="8">
        <f ca="1">_xlfn.QUARTILE.INC($BJ163:$BT163,1)</f>
        <v>1110</v>
      </c>
      <c r="CY163" s="8">
        <f ca="1">_xlfn.QUARTILE.INC($BJ163:$BT163,3)</f>
        <v>1179.5</v>
      </c>
      <c r="CZ163" s="8">
        <f t="shared" ref="CZ163" ca="1" si="1264">CY163-CX163</f>
        <v>69.5</v>
      </c>
      <c r="DA163" s="8">
        <f t="shared" ref="DA163" ca="1" si="1265">CY163+(0.75*CZ163)</f>
        <v>1231.625</v>
      </c>
      <c r="DB163" s="8">
        <f ca="1">CX163-(0.75*CZ163)</f>
        <v>1057.875</v>
      </c>
      <c r="DC163" s="9">
        <f ca="1">_xlfn.STDEV.P(CJ163:CU163)</f>
        <v>77.774379886095318</v>
      </c>
      <c r="DD163" s="9">
        <f ca="1">AVERAGE(CP163:CS163)</f>
        <v>456.5</v>
      </c>
    </row>
    <row r="164" spans="4:108" x14ac:dyDescent="0.35">
      <c r="D164" s="113" t="s">
        <v>818</v>
      </c>
      <c r="E164" s="53"/>
      <c r="F164" s="55">
        <f t="shared" ca="1" si="1183"/>
        <v>0.6348246674727932</v>
      </c>
      <c r="G164" s="55">
        <f t="shared" ca="1" si="1184"/>
        <v>0.63101265822784813</v>
      </c>
      <c r="H164" s="55">
        <f t="shared" ref="H164" ca="1" si="1266">IFERROR(((F164-G164)/G164),0)</f>
        <v>6.0410979007153552E-3</v>
      </c>
      <c r="I164" s="55">
        <f t="shared" ref="I164" ca="1" si="1267">BD164</f>
        <v>0.62438715799462285</v>
      </c>
      <c r="J164" s="55">
        <f t="shared" ref="J164" ca="1" si="1268">IFERROR(((F164-I164)/I164),0)</f>
        <v>1.6716406390696836E-2</v>
      </c>
      <c r="K164" s="48">
        <f t="shared" ca="1" si="1156"/>
        <v>4.67617627434887E-2</v>
      </c>
      <c r="L164" s="56"/>
      <c r="M164" s="53"/>
      <c r="N164" s="55">
        <f t="shared" ca="1" si="1188"/>
        <v>0.65314926660914585</v>
      </c>
      <c r="O164" s="55">
        <f t="shared" ca="1" si="1189"/>
        <v>0.64090909090909087</v>
      </c>
      <c r="P164" s="55">
        <f t="shared" ref="P164" ca="1" si="1269">IFERROR(((N164-O164)/O164),0)</f>
        <v>1.9098146482355288E-2</v>
      </c>
      <c r="Q164" s="55">
        <f t="shared" ref="Q164" ca="1" si="1270">CD164</f>
        <v>0.64331776740048918</v>
      </c>
      <c r="R164" s="48">
        <f t="shared" ref="R164" ca="1" si="1271">IFERROR(((N164-Q164)/Q164),0)</f>
        <v>1.5282492893649859E-2</v>
      </c>
      <c r="S164" s="48">
        <f t="shared" ca="1" si="1160"/>
        <v>6.2589783210401248E-2</v>
      </c>
      <c r="T164" s="56"/>
      <c r="U164" s="53"/>
      <c r="V164" s="55">
        <f t="shared" ca="1" si="1255"/>
        <v>0.59191919191919196</v>
      </c>
      <c r="W164" s="55">
        <f t="shared" ca="1" si="1256"/>
        <v>0.60833333333333328</v>
      </c>
      <c r="X164" s="55">
        <f t="shared" ca="1" si="1257"/>
        <v>-2.698215026982136E-2</v>
      </c>
      <c r="Y164" s="55">
        <f t="shared" ca="1" si="1258"/>
        <v>0.57776560788608977</v>
      </c>
      <c r="Z164" s="48">
        <f t="shared" ca="1" si="1259"/>
        <v>2.449710373881004E-2</v>
      </c>
      <c r="AA164" s="48">
        <f t="shared" ca="1" si="1164"/>
        <v>3.7066659596141527E-2</v>
      </c>
      <c r="AB164" s="56"/>
      <c r="AC164" s="46" t="s">
        <v>698</v>
      </c>
      <c r="AI164" s="7" t="s">
        <v>141</v>
      </c>
      <c r="AJ164" s="145">
        <f ca="1">IFERROR(IFERROR(SUM(OFFSET(Data!$A$1,MATCH(($AI164),Data!$C:$C,0)-1,MATCH(Weekly!AJ$9,Data!$2:$2,0)-1,2,COUNTIF(Data!$2:$2,Weekly!AJ$9))),0)/AJ$163,0)</f>
        <v>0.5313432835820896</v>
      </c>
      <c r="AK164" s="145">
        <f ca="1">IFERROR(IFERROR(SUM(OFFSET(Data!$A$1,MATCH(($AI164),Data!$C:$C,0)-1,MATCH(Weekly!AK$9,Data!$2:$2,0)-1,2,COUNTIF(Data!$2:$2,Weekly!AK$9))),0)/AK$163,0)</f>
        <v>0.51116475558237784</v>
      </c>
      <c r="AL164" s="145">
        <f ca="1">IFERROR(IFERROR(SUM(OFFSET(Data!$A$1,MATCH(($AI164),Data!$C:$C,0)-1,MATCH(Weekly!AL$9,Data!$2:$2,0)-1,2,COUNTIF(Data!$2:$2,Weekly!AL$9))),0)/AL$163,0)</f>
        <v>0.52318668252080858</v>
      </c>
      <c r="AM164" s="145">
        <f ca="1">IFERROR(IFERROR(SUM(OFFSET(Data!$A$1,MATCH(($AI164),Data!$C:$C,0)-1,MATCH(Weekly!AM$9,Data!$2:$2,0)-1,2,COUNTIF(Data!$2:$2,Weekly!AM$9))),0)/AM$163,0)</f>
        <v>0.59080590238365494</v>
      </c>
      <c r="AN164" s="145">
        <f ca="1">IFERROR(IFERROR(SUM(OFFSET(Data!$A$1,MATCH(($AI164),Data!$C:$C,0)-1,MATCH(Weekly!AN$9,Data!$2:$2,0)-1,2,COUNTIF(Data!$2:$2,Weekly!AN$9))),0)/AN$163,0)</f>
        <v>0.5862960568842922</v>
      </c>
      <c r="AO164" s="145">
        <f ca="1">IFERROR(IFERROR(SUM(OFFSET(Data!$A$1,MATCH(($AI164),Data!$C:$C,0)-1,MATCH(Weekly!AO$9,Data!$2:$2,0)-1,2,COUNTIF(Data!$2:$2,Weekly!AO$9))),0)/AO$163,0)</f>
        <v>0.58344733242134061</v>
      </c>
      <c r="AP164" s="145">
        <f ca="1">IFERROR(IFERROR(SUM(OFFSET(Data!$A$1,MATCH(($AI164),Data!$C:$C,0)-1,MATCH(Weekly!AP$9,Data!$2:$2,0)-1,2,COUNTIF(Data!$2:$2,Weekly!AP$9))),0)/AP$163,0)</f>
        <v>0.62820512820512819</v>
      </c>
      <c r="AQ164" s="145">
        <f ca="1">IFERROR(IFERROR(SUM(OFFSET(Data!$A$1,MATCH(($AI164),Data!$C:$C,0)-1,MATCH(Weekly!AQ$9,Data!$2:$2,0)-1,2,COUNTIF(Data!$2:$2,Weekly!AQ$9))),0)/AQ$163,0)</f>
        <v>0.63275751759436982</v>
      </c>
      <c r="AR164" s="145">
        <f ca="1">IFERROR(IFERROR(SUM(OFFSET(Data!$A$1,MATCH(($AI164),Data!$C:$C,0)-1,MATCH(Weekly!AR$9,Data!$2:$2,0)-1,2,COUNTIF(Data!$2:$2,Weekly!AR$9))),0)/AR$163,0)</f>
        <v>0.60617283950617284</v>
      </c>
      <c r="AS164" s="145">
        <f ca="1">IFERROR(IFERROR(SUM(OFFSET(Data!$A$1,MATCH(($AI164),Data!$C:$C,0)-1,MATCH(Weekly!AS$9,Data!$2:$2,0)-1,2,COUNTIF(Data!$2:$2,Weekly!AS$9))),0)/AS$163,0)</f>
        <v>0.63101265822784813</v>
      </c>
      <c r="AT164" s="145">
        <f ca="1">IFERROR(IFERROR(SUM(OFFSET(Data!$A$1,MATCH(($AI164),Data!$C:$C,0)-1,MATCH(Weekly!AT$9,Data!$2:$2,0)-1,2,COUNTIF(Data!$2:$2,Weekly!AT$9))),0)/AT$163,0)</f>
        <v>0.6348246674727932</v>
      </c>
      <c r="AU164" s="145">
        <f ca="1">IFERROR(IFERROR(SUM(OFFSET(Data!$A$1,MATCH(($AI164),Data!$C:$C,0)-1,MATCH(Weekly!AU$9,Data!$2:$2,0)-1,2,COUNTIF(Data!$2:$2,Weekly!AU$9))),0)/AU$163,0)</f>
        <v>0.660377358490566</v>
      </c>
      <c r="AV164" s="14"/>
      <c r="AW164" s="12">
        <f t="shared" ca="1" si="1165"/>
        <v>0.5527505944511214</v>
      </c>
      <c r="AX164" s="12">
        <f t="shared" ca="1" si="1166"/>
        <v>0.63899935468258451</v>
      </c>
      <c r="AY164" s="12">
        <f t="shared" ref="AY164:AY166" ca="1" si="1272">AX164-AW164</f>
        <v>8.6248760231463106E-2</v>
      </c>
      <c r="AZ164" s="12">
        <f t="shared" ref="AZ164:AZ166" ca="1" si="1273">AX164+(0.75*AY164)</f>
        <v>0.70368592485618187</v>
      </c>
      <c r="BA164" s="12">
        <f t="shared" ref="BA164:BA166" ca="1" si="1274">AW164-(0.75*AY164)</f>
        <v>0.48806402427752404</v>
      </c>
      <c r="BB164" s="43"/>
      <c r="BC164" s="12">
        <f t="shared" ref="BC164:BC166" ca="1" si="1275">_xlfn.STDEV.P(AJ164:AU164)</f>
        <v>4.67617627434887E-2</v>
      </c>
      <c r="BD164" s="12">
        <f ca="1">SUMPRODUCT(AP164:AS164,AP$163:AS$163)/SUM(AP$163:AS$163)</f>
        <v>0.62438715799462285</v>
      </c>
      <c r="BE164" s="104"/>
      <c r="BF164" s="104"/>
      <c r="BG164" s="1"/>
      <c r="BH164" s="7" t="s">
        <v>141</v>
      </c>
      <c r="BI164" s="7" t="s">
        <v>3</v>
      </c>
      <c r="BJ164" s="145">
        <f ca="1">IFERROR(IFERROR(SUM(OFFSET(Data!$A$1,MATCH(($BH164&amp;$BI164),Data!$B:$B,0)-1,MATCH(Weekly!BJ$9,Data!$2:$2,0)-1,1,COUNTIF(Data!$2:$2,Weekly!BJ$9))),0)/BJ$163,0)</f>
        <v>0.50967199327165691</v>
      </c>
      <c r="BK164" s="145">
        <f ca="1">IFERROR(IFERROR(SUM(OFFSET(Data!$A$1,MATCH(($BH164&amp;$BI164),Data!$B:$B,0)-1,MATCH(Weekly!BK$9,Data!$2:$2,0)-1,1,COUNTIF(Data!$2:$2,Weekly!BK$9))),0)/BK$163,0)</f>
        <v>0.48376068376068376</v>
      </c>
      <c r="BL164" s="145">
        <f ca="1">IFERROR(IFERROR(SUM(OFFSET(Data!$A$1,MATCH(($BH164&amp;$BI164),Data!$B:$B,0)-1,MATCH(Weekly!BL$9,Data!$2:$2,0)-1,1,COUNTIF(Data!$2:$2,Weekly!BL$9))),0)/BL$163,0)</f>
        <v>0.49471974004874086</v>
      </c>
      <c r="BM164" s="145">
        <f ca="1">IFERROR(IFERROR(SUM(OFFSET(Data!$A$1,MATCH(($BH164&amp;$BI164),Data!$B:$B,0)-1,MATCH(Weekly!BM$9,Data!$2:$2,0)-1,1,COUNTIF(Data!$2:$2,Weekly!BM$9))),0)/BM$163,0)</f>
        <v>0.60436893203883491</v>
      </c>
      <c r="BN164" s="145">
        <f ca="1">IFERROR(IFERROR(SUM(OFFSET(Data!$A$1,MATCH(($BH164&amp;$BI164),Data!$B:$B,0)-1,MATCH(Weekly!BN$9,Data!$2:$2,0)-1,1,COUNTIF(Data!$2:$2,Weekly!BN$9))),0)/BN$163,0)</f>
        <v>0.61473087818696881</v>
      </c>
      <c r="BO164" s="145">
        <f ca="1">IFERROR(IFERROR(SUM(OFFSET(Data!$A$1,MATCH(($BH164&amp;$BI164),Data!$B:$B,0)-1,MATCH(Weekly!BO$9,Data!$2:$2,0)-1,1,COUNTIF(Data!$2:$2,Weekly!BO$9))),0)/BO$163,0)</f>
        <v>0.59582919563058589</v>
      </c>
      <c r="BP164" s="145">
        <f ca="1">IFERROR(IFERROR(SUM(OFFSET(Data!$A$1,MATCH(($BH164&amp;$BI164),Data!$B:$B,0)-1,MATCH(Weekly!BP$9,Data!$2:$2,0)-1,1,COUNTIF(Data!$2:$2,Weekly!BP$9))),0)/BP$163,0)</f>
        <v>0.63708961845607803</v>
      </c>
      <c r="BQ164" s="145">
        <f ca="1">IFERROR(IFERROR(SUM(OFFSET(Data!$A$1,MATCH(($BH164&amp;$BI164),Data!$B:$B,0)-1,MATCH(Weekly!BQ$9,Data!$2:$2,0)-1,1,COUNTIF(Data!$2:$2,Weekly!BQ$9))),0)/BQ$163,0)</f>
        <v>0.66339285714285712</v>
      </c>
      <c r="BR164" s="145">
        <f ca="1">IFERROR(IFERROR(SUM(OFFSET(Data!$A$1,MATCH(($BH164&amp;$BI164),Data!$B:$B,0)-1,MATCH(Weekly!BR$9,Data!$2:$2,0)-1,1,COUNTIF(Data!$2:$2,Weekly!BR$9))),0)/BR$163,0)</f>
        <v>0.63217391304347825</v>
      </c>
      <c r="BS164" s="145">
        <f ca="1">IFERROR(IFERROR(SUM(OFFSET(Data!$A$1,MATCH(($BH164&amp;$BI164),Data!$B:$B,0)-1,MATCH(Weekly!BS$9,Data!$2:$2,0)-1,1,COUNTIF(Data!$2:$2,Weekly!BS$9))),0)/BS$163,0)</f>
        <v>0.64090909090909087</v>
      </c>
      <c r="BT164" s="145">
        <f ca="1">IFERROR(IFERROR(SUM(OFFSET(Data!$A$1,MATCH(($BH164&amp;$BI164),Data!$B:$B,0)-1,MATCH(Weekly!BT$9,Data!$2:$2,0)-1,1,COUNTIF(Data!$2:$2,Weekly!BT$9))),0)/BT$163,0)</f>
        <v>0.65314926660914585</v>
      </c>
      <c r="BU164" s="145">
        <f ca="1">IFERROR(IFERROR(SUM(OFFSET(Data!$A$1,MATCH(($BH164&amp;$BI164),Data!$B:$B,0)-1,MATCH(Weekly!BU$9,Data!$2:$2,0)-1,1,COUNTIF(Data!$2:$2,Weekly!BU$9))),0)/BU$163,0)</f>
        <v>0.65560165975103735</v>
      </c>
      <c r="BV164" s="43"/>
      <c r="BW164" s="12">
        <f t="shared" ca="1" si="1171"/>
        <v>0.5527505944511214</v>
      </c>
      <c r="BX164" s="12">
        <f t="shared" ca="1" si="1172"/>
        <v>0.63899935468258451</v>
      </c>
      <c r="BY164" s="12">
        <f t="shared" ref="BY164" ca="1" si="1276">BX164-BW164</f>
        <v>8.6248760231463106E-2</v>
      </c>
      <c r="BZ164" s="12">
        <f t="shared" ref="BZ164" ca="1" si="1277">BX164+(0.75*BY164)</f>
        <v>0.70368592485618187</v>
      </c>
      <c r="CA164" s="12">
        <f t="shared" ref="CA164" ca="1" si="1278">BW164-(0.75*BY164)</f>
        <v>0.48806402427752404</v>
      </c>
      <c r="CB164" s="43"/>
      <c r="CC164" s="12">
        <f t="shared" ref="CC164" ca="1" si="1279">_xlfn.STDEV.P(BJ164:BU164)</f>
        <v>6.2589783210401248E-2</v>
      </c>
      <c r="CD164" s="12">
        <f ca="1">SUMPRODUCT(BP164:BS164,BP$163:BS$163)/SUM(BP$163:BS$163)</f>
        <v>0.64331776740048918</v>
      </c>
      <c r="CE164" s="104"/>
      <c r="CF164" s="104"/>
      <c r="CG164" s="1"/>
      <c r="CH164" s="7" t="s">
        <v>141</v>
      </c>
      <c r="CI164" s="7" t="s">
        <v>4</v>
      </c>
      <c r="CJ164" s="145">
        <f ca="1">IFERROR(IFERROR(SUM(OFFSET(Data!$A$1,MATCH(($CH164&amp;$CI164),Data!$B:$B,0)-1,MATCH(Weekly!CJ$9,Data!$2:$2,0)-1,1,COUNTIF(Data!$2:$2,Weekly!CJ$9))),0)/CJ$163,0)</f>
        <v>0.58436213991769548</v>
      </c>
      <c r="CK164" s="145">
        <f ca="1">IFERROR(IFERROR(SUM(OFFSET(Data!$A$1,MATCH(($CH164&amp;$CI164),Data!$B:$B,0)-1,MATCH(Weekly!CK$9,Data!$2:$2,0)-1,1,COUNTIF(Data!$2:$2,Weekly!CK$9))),0)/CK$163,0)</f>
        <v>0.5770020533880903</v>
      </c>
      <c r="CL164" s="145">
        <f ca="1">IFERROR(IFERROR(SUM(OFFSET(Data!$A$1,MATCH(($CH164&amp;$CI164),Data!$B:$B,0)-1,MATCH(Weekly!CL$9,Data!$2:$2,0)-1,1,COUNTIF(Data!$2:$2,Weekly!CL$9))),0)/CL$163,0)</f>
        <v>0.60088691796008864</v>
      </c>
      <c r="CM164" s="145">
        <f ca="1">IFERROR(IFERROR(SUM(OFFSET(Data!$A$1,MATCH(($CH164&amp;$CI164),Data!$B:$B,0)-1,MATCH(Weekly!CM$9,Data!$2:$2,0)-1,1,COUNTIF(Data!$2:$2,Weekly!CM$9))),0)/CM$163,0)</f>
        <v>0.55893536121673004</v>
      </c>
      <c r="CN164" s="145">
        <f ca="1">IFERROR(IFERROR(SUM(OFFSET(Data!$A$1,MATCH(($CH164&amp;$CI164),Data!$B:$B,0)-1,MATCH(Weekly!CN$9,Data!$2:$2,0)-1,1,COUNTIF(Data!$2:$2,Weekly!CN$9))),0)/CN$163,0)</f>
        <v>0.52459016393442626</v>
      </c>
      <c r="CO164" s="145">
        <f ca="1">IFERROR(IFERROR(SUM(OFFSET(Data!$A$1,MATCH(($CH164&amp;$CI164),Data!$B:$B,0)-1,MATCH(Weekly!CO$9,Data!$2:$2,0)-1,1,COUNTIF(Data!$2:$2,Weekly!CO$9))),0)/CO$163,0)</f>
        <v>0.55604395604395607</v>
      </c>
      <c r="CP164" s="145">
        <f ca="1">IFERROR(IFERROR(SUM(OFFSET(Data!$A$1,MATCH(($CH164&amp;$CI164),Data!$B:$B,0)-1,MATCH(Weekly!CP$9,Data!$2:$2,0)-1,1,COUNTIF(Data!$2:$2,Weekly!CP$9))),0)/CP$163,0)</f>
        <v>0.605080831408776</v>
      </c>
      <c r="CQ164" s="145">
        <f ca="1">IFERROR(IFERROR(SUM(OFFSET(Data!$A$1,MATCH(($CH164&amp;$CI164),Data!$B:$B,0)-1,MATCH(Weekly!CQ$9,Data!$2:$2,0)-1,1,COUNTIF(Data!$2:$2,Weekly!CQ$9))),0)/CQ$163,0)</f>
        <v>0.5553047404063205</v>
      </c>
      <c r="CR164" s="145">
        <f ca="1">IFERROR(IFERROR(SUM(OFFSET(Data!$A$1,MATCH(($CH164&amp;$CI164),Data!$B:$B,0)-1,MATCH(Weekly!CR$9,Data!$2:$2,0)-1,1,COUNTIF(Data!$2:$2,Weekly!CR$9))),0)/CR$163,0)</f>
        <v>0.54255319148936165</v>
      </c>
      <c r="CS164" s="145">
        <f ca="1">IFERROR(IFERROR(SUM(OFFSET(Data!$A$1,MATCH(($CH164&amp;$CI164),Data!$B:$B,0)-1,MATCH(Weekly!CS$9,Data!$2:$2,0)-1,1,COUNTIF(Data!$2:$2,Weekly!CS$9))),0)/CS$163,0)</f>
        <v>0.60833333333333328</v>
      </c>
      <c r="CT164" s="145">
        <f ca="1">IFERROR(IFERROR(SUM(OFFSET(Data!$A$1,MATCH(($CH164&amp;$CI164),Data!$B:$B,0)-1,MATCH(Weekly!CT$9,Data!$2:$2,0)-1,1,COUNTIF(Data!$2:$2,Weekly!CT$9))),0)/CT$163,0)</f>
        <v>0.59191919191919196</v>
      </c>
      <c r="CU164" s="145">
        <f ca="1">IFERROR(IFERROR(SUM(OFFSET(Data!$A$1,MATCH(($CH164&amp;$CI164),Data!$B:$B,0)-1,MATCH(Weekly!CU$9,Data!$2:$2,0)-1,1,COUNTIF(Data!$2:$2,Weekly!CU$9))),0)/CU$163,0)</f>
        <v>0.67149758454106279</v>
      </c>
      <c r="CW164" s="12">
        <f t="shared" ca="1" si="1177"/>
        <v>0.5527505944511214</v>
      </c>
      <c r="CX164" s="12">
        <f t="shared" ca="1" si="1178"/>
        <v>0.63899935468258451</v>
      </c>
      <c r="CY164" s="12">
        <f t="shared" ref="CY164:CY166" ca="1" si="1280">CX164-CW164</f>
        <v>8.6248760231463106E-2</v>
      </c>
      <c r="CZ164" s="12">
        <f t="shared" ref="CZ164:CZ166" ca="1" si="1281">CX164+(0.75*CY164)</f>
        <v>0.70368592485618187</v>
      </c>
      <c r="DA164" s="12">
        <f t="shared" ref="DA164:DA166" ca="1" si="1282">CW164-(0.75*CY164)</f>
        <v>0.48806402427752404</v>
      </c>
      <c r="DB164" s="43"/>
      <c r="DC164" s="12">
        <f t="shared" ref="DC164:DC166" ca="1" si="1283">_xlfn.STDEV.P(CJ164:CU164)</f>
        <v>3.7066659596141527E-2</v>
      </c>
      <c r="DD164" s="12">
        <f ca="1">SUMPRODUCT(CP164:CS164,CP$163:CS$163)/SUM(CP$163:CS$163)</f>
        <v>0.57776560788608977</v>
      </c>
    </row>
    <row r="165" spans="4:108" x14ac:dyDescent="0.35">
      <c r="D165" s="59" t="s">
        <v>823</v>
      </c>
      <c r="E165" s="53" t="str">
        <f ca="1">VLOOKUP($D165,'Metric Nature'!$C:$D,2,0)&amp;IF(($F165&lt;(BA165)),"Below",IF(($F165&gt;(AZ165)),"Above","Within"))</f>
        <v>PositiveAbove</v>
      </c>
      <c r="F165" s="55">
        <f t="shared" ca="1" si="1183"/>
        <v>0.13360800470865214</v>
      </c>
      <c r="G165" s="55">
        <f t="shared" ca="1" si="1184"/>
        <v>0.13408286487611909</v>
      </c>
      <c r="H165" s="55">
        <f ca="1">IFERROR(((F165-G165)/G165),0)</f>
        <v>-3.5415425222729249E-3</v>
      </c>
      <c r="I165" s="55">
        <f ca="1">BD165</f>
        <v>0.13562738698370472</v>
      </c>
      <c r="J165" s="55">
        <f ca="1">IFERROR(((F165-I165)/I165),0)</f>
        <v>-1.4889192514600327E-2</v>
      </c>
      <c r="K165" s="48">
        <f t="shared" ref="K165:K166" ca="1" si="1284">BC165</f>
        <v>4.0785340426072311E-3</v>
      </c>
      <c r="L165" s="56"/>
      <c r="M165" s="53" t="str">
        <f ca="1">VLOOKUP($D165,'Metric Nature'!$C:$D,2,0)&amp;IF(($N165&lt;(CA165)),"Below",IF(($N165&gt;(BZ165)),"Above","Within"))</f>
        <v>PositiveWithin</v>
      </c>
      <c r="N165" s="55">
        <f t="shared" ca="1" si="1188"/>
        <v>0.11571719226856561</v>
      </c>
      <c r="O165" s="55">
        <f t="shared" ca="1" si="1189"/>
        <v>0.1121911705143783</v>
      </c>
      <c r="P165" s="55">
        <f ca="1">IFERROR(((N165-O165)/O165),0)</f>
        <v>3.1428692097792338E-2</v>
      </c>
      <c r="Q165" s="55">
        <f ca="1">CD165</f>
        <v>0.11693044916140789</v>
      </c>
      <c r="R165" s="55">
        <f ca="1">IFERROR(((N165-Q165)/Q165),0)</f>
        <v>-1.0375884994399811E-2</v>
      </c>
      <c r="S165" s="48">
        <f t="shared" ref="S165:S166" ca="1" si="1285">CC165</f>
        <v>4.6350825647386677E-3</v>
      </c>
      <c r="T165" s="56"/>
      <c r="U165" s="53" t="str">
        <f ca="1">VLOOKUP($D165,'Metric Nature'!$C:$D,2,0)&amp;IF(($V165&lt;(DA165)),"Below",IF(($V165&gt;(CZ165)),"Above","Within"))</f>
        <v>PositiveAbove</v>
      </c>
      <c r="V165" s="55">
        <f t="shared" ca="1" si="1255"/>
        <v>0.19399141630901287</v>
      </c>
      <c r="W165" s="55">
        <f t="shared" ca="1" si="1256"/>
        <v>0.20782173715325147</v>
      </c>
      <c r="X165" s="55">
        <f t="shared" ca="1" si="1257"/>
        <v>-6.6548961786609823E-2</v>
      </c>
      <c r="Y165" s="55">
        <f t="shared" ca="1" si="1258"/>
        <v>0.2</v>
      </c>
      <c r="Z165" s="55">
        <f t="shared" ca="1" si="1259"/>
        <v>-3.0042918454935702E-2</v>
      </c>
      <c r="AA165" s="48">
        <f t="shared" ref="AA165:AA166" ca="1" si="1286">DC165</f>
        <v>8.4242513537477609E-3</v>
      </c>
      <c r="AB165" s="56"/>
      <c r="AC165" s="46" t="s">
        <v>702</v>
      </c>
      <c r="AI165" s="7" t="s">
        <v>142</v>
      </c>
      <c r="AJ165" s="145">
        <f ca="1">IFERROR(IFERROR(SUM(OFFSET(Data!$A$1,MATCH(($AI165),Data!$C:$C,0)-1,MATCH(Weekly!AJ$9,Data!$2:$2,0)-1,2,COUNTIF(Data!$2:$2,Weekly!AJ$9))),0)/AJ$156,0)</f>
        <v>0.13339853300733495</v>
      </c>
      <c r="AK165" s="145">
        <f ca="1">IFERROR(IFERROR(SUM(OFFSET(Data!$A$1,MATCH(($AI165),Data!$C:$C,0)-1,MATCH(Weekly!AK$9,Data!$2:$2,0)-1,2,COUNTIF(Data!$2:$2,Weekly!AK$9))),0)/AK$156,0)</f>
        <v>0.13245692660093616</v>
      </c>
      <c r="AL165" s="145">
        <f ca="1">IFERROR(IFERROR(SUM(OFFSET(Data!$A$1,MATCH(($AI165),Data!$C:$C,0)-1,MATCH(Weekly!AL$9,Data!$2:$2,0)-1,2,COUNTIF(Data!$2:$2,Weekly!AL$9))),0)/AL$156,0)</f>
        <v>0.14285714285714285</v>
      </c>
      <c r="AM165" s="145">
        <f ca="1">IFERROR(IFERROR(SUM(OFFSET(Data!$A$1,MATCH(($AI165),Data!$C:$C,0)-1,MATCH(Weekly!AM$9,Data!$2:$2,0)-1,2,COUNTIF(Data!$2:$2,Weekly!AM$9))),0)/AM$156,0)</f>
        <v>0.13840155945419103</v>
      </c>
      <c r="AN165" s="145">
        <f ca="1">IFERROR(IFERROR(SUM(OFFSET(Data!$A$1,MATCH(($AI165),Data!$C:$C,0)-1,MATCH(Weekly!AN$9,Data!$2:$2,0)-1,2,COUNTIF(Data!$2:$2,Weekly!AN$9))),0)/AN$156,0)</f>
        <v>0.13706998178115959</v>
      </c>
      <c r="AO165" s="145">
        <f ca="1">IFERROR(IFERROR(SUM(OFFSET(Data!$A$1,MATCH(($AI165),Data!$C:$C,0)-1,MATCH(Weekly!AO$9,Data!$2:$2,0)-1,2,COUNTIF(Data!$2:$2,Weekly!AO$9))),0)/AO$156,0)</f>
        <v>0.1350197793046013</v>
      </c>
      <c r="AP165" s="145">
        <f ca="1">IFERROR(IFERROR(SUM(OFFSET(Data!$A$1,MATCH(($AI165),Data!$C:$C,0)-1,MATCH(Weekly!AP$9,Data!$2:$2,0)-1,2,COUNTIF(Data!$2:$2,Weekly!AP$9))),0)/AP$156,0)</f>
        <v>0.13792736180636916</v>
      </c>
      <c r="AQ165" s="145">
        <f ca="1">IFERROR(IFERROR(SUM(OFFSET(Data!$A$1,MATCH(($AI165),Data!$C:$C,0)-1,MATCH(Weekly!AQ$9,Data!$2:$2,0)-1,2,COUNTIF(Data!$2:$2,Weekly!AQ$9))),0)/AQ$156,0)</f>
        <v>0.14093386045517683</v>
      </c>
      <c r="AR165" s="145">
        <f ca="1">IFERROR(IFERROR(SUM(OFFSET(Data!$A$1,MATCH(($AI165),Data!$C:$C,0)-1,MATCH(Weekly!AR$9,Data!$2:$2,0)-1,2,COUNTIF(Data!$2:$2,Weekly!AR$9))),0)/AR$156,0)</f>
        <v>0.12965783328256675</v>
      </c>
      <c r="AS165" s="145">
        <f ca="1">IFERROR(IFERROR(SUM(OFFSET(Data!$A$1,MATCH(($AI165),Data!$C:$C,0)-1,MATCH(Weekly!AS$9,Data!$2:$2,0)-1,2,COUNTIF(Data!$2:$2,Weekly!AS$9))),0)/AS$156,0)</f>
        <v>0.13408286487611909</v>
      </c>
      <c r="AT165" s="145">
        <f ca="1">IFERROR(IFERROR(SUM(OFFSET(Data!$A$1,MATCH(($AI165),Data!$C:$C,0)-1,MATCH(Weekly!AT$9,Data!$2:$2,0)-1,2,COUNTIF(Data!$2:$2,Weekly!AT$9))),0)/AT$156,0)</f>
        <v>0.13360800470865214</v>
      </c>
      <c r="AU165" s="145">
        <f ca="1">IFERROR(IFERROR(SUM(OFFSET(Data!$A$1,MATCH(($AI165),Data!$C:$C,0)-1,MATCH(Weekly!AU$9,Data!$2:$2,0)-1,2,COUNTIF(Data!$2:$2,Weekly!AU$9))),0)/AU$156,0)</f>
        <v>0.12872915198496593</v>
      </c>
      <c r="AV165" s="14"/>
      <c r="AW165" s="12">
        <f t="shared" ca="1" si="1165"/>
        <v>0.11493311823926347</v>
      </c>
      <c r="AX165" s="12">
        <f t="shared" ca="1" si="1166"/>
        <v>0.1176213954577084</v>
      </c>
      <c r="AY165" s="12">
        <f t="shared" ca="1" si="1272"/>
        <v>2.6882772184449316E-3</v>
      </c>
      <c r="AZ165" s="12">
        <f t="shared" ca="1" si="1273"/>
        <v>0.1196376033715421</v>
      </c>
      <c r="BA165" s="12">
        <f t="shared" ca="1" si="1274"/>
        <v>0.11291691032542978</v>
      </c>
      <c r="BB165" s="43"/>
      <c r="BC165" s="12">
        <f t="shared" ca="1" si="1275"/>
        <v>4.0785340426072311E-3</v>
      </c>
      <c r="BD165" s="12">
        <f ca="1">SUMPRODUCT(AP165:AS165,AP$157:AS$157)/SUM(AP$157:AS$157)</f>
        <v>0.13562738698370472</v>
      </c>
      <c r="BE165" s="104"/>
      <c r="BF165" s="104"/>
      <c r="BG165" s="1"/>
      <c r="BH165" s="7" t="s">
        <v>142</v>
      </c>
      <c r="BI165" s="7" t="s">
        <v>3</v>
      </c>
      <c r="BJ165" s="145">
        <f ca="1">IFERROR(IFERROR(SUM(OFFSET(Data!$A$1,MATCH(($BH165&amp;$BI165),Data!$B:$B,0)-1,MATCH(Weekly!BJ$9,Data!$2:$2,0)-1,1,COUNTIF(Data!$2:$2,Weekly!BJ$9))),0)/BJ$156,0)</f>
        <v>0.11081458889312493</v>
      </c>
      <c r="BK165" s="145">
        <f ca="1">IFERROR(IFERROR(SUM(OFFSET(Data!$A$1,MATCH(($BH165&amp;$BI165),Data!$B:$B,0)-1,MATCH(Weekly!BK$9,Data!$2:$2,0)-1,1,COUNTIF(Data!$2:$2,Weekly!BK$9))),0)/BK$156,0)</f>
        <v>0.11512820512820512</v>
      </c>
      <c r="BL165" s="145">
        <f ca="1">IFERROR(IFERROR(SUM(OFFSET(Data!$A$1,MATCH(($BH165&amp;$BI165),Data!$B:$B,0)-1,MATCH(Weekly!BL$9,Data!$2:$2,0)-1,1,COUNTIF(Data!$2:$2,Weekly!BL$9))),0)/BL$156,0)</f>
        <v>0.1248721881390593</v>
      </c>
      <c r="BM165" s="145">
        <f ca="1">IFERROR(IFERROR(SUM(OFFSET(Data!$A$1,MATCH(($BH165&amp;$BI165),Data!$B:$B,0)-1,MATCH(Weekly!BM$9,Data!$2:$2,0)-1,1,COUNTIF(Data!$2:$2,Weekly!BM$9))),0)/BM$156,0)</f>
        <v>0.11731112433075551</v>
      </c>
      <c r="BN165" s="145">
        <f ca="1">IFERROR(IFERROR(SUM(OFFSET(Data!$A$1,MATCH(($BH165&amp;$BI165),Data!$B:$B,0)-1,MATCH(Weekly!BN$9,Data!$2:$2,0)-1,1,COUNTIF(Data!$2:$2,Weekly!BN$9))),0)/BN$156,0)</f>
        <v>0.11732926998199196</v>
      </c>
      <c r="BO165" s="145">
        <f ca="1">IFERROR(IFERROR(SUM(OFFSET(Data!$A$1,MATCH(($BH165&amp;$BI165),Data!$B:$B,0)-1,MATCH(Weekly!BO$9,Data!$2:$2,0)-1,1,COUNTIF(Data!$2:$2,Weekly!BO$9))),0)/BO$156,0)</f>
        <v>0.11490724676364607</v>
      </c>
      <c r="BP165" s="145">
        <f ca="1">IFERROR(IFERROR(SUM(OFFSET(Data!$A$1,MATCH(($BH165&amp;$BI165),Data!$B:$B,0)-1,MATCH(Weekly!BP$9,Data!$2:$2,0)-1,1,COUNTIF(Data!$2:$2,Weekly!BP$9))),0)/BP$156,0)</f>
        <v>0.11791352093342485</v>
      </c>
      <c r="BQ165" s="145">
        <f ca="1">IFERROR(IFERROR(SUM(OFFSET(Data!$A$1,MATCH(($BH165&amp;$BI165),Data!$B:$B,0)-1,MATCH(Weekly!BQ$9,Data!$2:$2,0)-1,1,COUNTIF(Data!$2:$2,Weekly!BQ$9))),0)/BQ$156,0)</f>
        <v>0.12286501377410468</v>
      </c>
      <c r="BR165" s="145">
        <f ca="1">IFERROR(IFERROR(SUM(OFFSET(Data!$A$1,MATCH(($BH165&amp;$BI165),Data!$B:$B,0)-1,MATCH(Weekly!BR$9,Data!$2:$2,0)-1,1,COUNTIF(Data!$2:$2,Weekly!BR$9))),0)/BR$156,0)</f>
        <v>0.11495898971488087</v>
      </c>
      <c r="BS165" s="145">
        <f ca="1">IFERROR(IFERROR(SUM(OFFSET(Data!$A$1,MATCH(($BH165&amp;$BI165),Data!$B:$B,0)-1,MATCH(Weekly!BS$9,Data!$2:$2,0)-1,1,COUNTIF(Data!$2:$2,Weekly!BS$9))),0)/BS$156,0)</f>
        <v>0.1121911705143783</v>
      </c>
      <c r="BT165" s="145">
        <f ca="1">IFERROR(IFERROR(SUM(OFFSET(Data!$A$1,MATCH(($BH165&amp;$BI165),Data!$B:$B,0)-1,MATCH(Weekly!BT$9,Data!$2:$2,0)-1,1,COUNTIF(Data!$2:$2,Weekly!BT$9))),0)/BT$156,0)</f>
        <v>0.11571719226856561</v>
      </c>
      <c r="BU165" s="145">
        <f ca="1">IFERROR(IFERROR(SUM(OFFSET(Data!$A$1,MATCH(($BH165&amp;$BI165),Data!$B:$B,0)-1,MATCH(Weekly!BU$9,Data!$2:$2,0)-1,1,COUNTIF(Data!$2:$2,Weekly!BU$9))),0)/BU$156,0)</f>
        <v>0.10703456640388113</v>
      </c>
      <c r="BV165" s="43"/>
      <c r="BW165" s="12">
        <f t="shared" ca="1" si="1171"/>
        <v>0.11493311823926347</v>
      </c>
      <c r="BX165" s="12">
        <f t="shared" ca="1" si="1172"/>
        <v>0.1176213954577084</v>
      </c>
      <c r="BY165" s="12">
        <f t="shared" ref="BY165:BY166" ca="1" si="1287">BX165-BW165</f>
        <v>2.6882772184449316E-3</v>
      </c>
      <c r="BZ165" s="12">
        <f t="shared" ref="BZ165:BZ166" ca="1" si="1288">BX165+(0.75*BY165)</f>
        <v>0.1196376033715421</v>
      </c>
      <c r="CA165" s="12">
        <f t="shared" ref="CA165:CA166" ca="1" si="1289">BW165-(0.75*BY165)</f>
        <v>0.11291691032542978</v>
      </c>
      <c r="CB165" s="43"/>
      <c r="CC165" s="12">
        <f t="shared" ref="CC165:CC166" ca="1" si="1290">_xlfn.STDEV.P(BJ165:BU165)</f>
        <v>4.6350825647386677E-3</v>
      </c>
      <c r="CD165" s="12">
        <f ca="1">SUMPRODUCT(BP165:BS165,BP$156:BS$156)/SUM(BP$156:BS$156)</f>
        <v>0.11693044916140789</v>
      </c>
      <c r="CE165" s="104"/>
      <c r="CF165" s="104"/>
      <c r="CG165" s="1"/>
      <c r="CH165" s="7" t="s">
        <v>142</v>
      </c>
      <c r="CI165" s="7" t="s">
        <v>4</v>
      </c>
      <c r="CJ165" s="145">
        <f ca="1">IFERROR(IFERROR(SUM(OFFSET(Data!$A$1,MATCH(($CH165&amp;$CI165),Data!$B:$B,0)-1,MATCH(Weekly!CJ$9,Data!$2:$2,0)-1,1,COUNTIF(Data!$2:$2,Weekly!CJ$9))),0)/CJ$156,0)</f>
        <v>0.20882852292020374</v>
      </c>
      <c r="CK165" s="145">
        <f ca="1">IFERROR(IFERROR(SUM(OFFSET(Data!$A$1,MATCH(($CH165&amp;$CI165),Data!$B:$B,0)-1,MATCH(Weekly!CK$9,Data!$2:$2,0)-1,1,COUNTIF(Data!$2:$2,Weekly!CK$9))),0)/CK$156,0)</f>
        <v>0.19277108433734941</v>
      </c>
      <c r="CL165" s="145">
        <f ca="1">IFERROR(IFERROR(SUM(OFFSET(Data!$A$1,MATCH(($CH165&amp;$CI165),Data!$B:$B,0)-1,MATCH(Weekly!CL$9,Data!$2:$2,0)-1,1,COUNTIF(Data!$2:$2,Weekly!CL$9))),0)/CL$156,0)</f>
        <v>0.2076427255985267</v>
      </c>
      <c r="CM165" s="145">
        <f ca="1">IFERROR(IFERROR(SUM(OFFSET(Data!$A$1,MATCH(($CH165&amp;$CI165),Data!$B:$B,0)-1,MATCH(Weekly!CM$9,Data!$2:$2,0)-1,1,COUNTIF(Data!$2:$2,Weekly!CM$9))),0)/CM$156,0)</f>
        <v>0.21326013513513514</v>
      </c>
      <c r="CN165" s="145">
        <f ca="1">IFERROR(IFERROR(SUM(OFFSET(Data!$A$1,MATCH(($CH165&amp;$CI165),Data!$B:$B,0)-1,MATCH(Weekly!CN$9,Data!$2:$2,0)-1,1,COUNTIF(Data!$2:$2,Weekly!CN$9))),0)/CN$156,0)</f>
        <v>0.20454545454545456</v>
      </c>
      <c r="CO165" s="145">
        <f ca="1">IFERROR(IFERROR(SUM(OFFSET(Data!$A$1,MATCH(($CH165&amp;$CI165),Data!$B:$B,0)-1,MATCH(Weekly!CO$9,Data!$2:$2,0)-1,1,COUNTIF(Data!$2:$2,Weekly!CO$9))),0)/CO$156,0)</f>
        <v>0.20634169427354473</v>
      </c>
      <c r="CP165" s="145">
        <f ca="1">IFERROR(IFERROR(SUM(OFFSET(Data!$A$1,MATCH(($CH165&amp;$CI165),Data!$B:$B,0)-1,MATCH(Weekly!CP$9,Data!$2:$2,0)-1,1,COUNTIF(Data!$2:$2,Weekly!CP$9))),0)/CP$156,0)</f>
        <v>0.20722433460076045</v>
      </c>
      <c r="CQ165" s="145">
        <f ca="1">IFERROR(IFERROR(SUM(OFFSET(Data!$A$1,MATCH(($CH165&amp;$CI165),Data!$B:$B,0)-1,MATCH(Weekly!CQ$9,Data!$2:$2,0)-1,1,COUNTIF(Data!$2:$2,Weekly!CQ$9))),0)/CQ$156,0)</f>
        <v>0.2034302048594569</v>
      </c>
      <c r="CR165" s="145">
        <f ca="1">IFERROR(IFERROR(SUM(OFFSET(Data!$A$1,MATCH(($CH165&amp;$CI165),Data!$B:$B,0)-1,MATCH(Weekly!CR$9,Data!$2:$2,0)-1,1,COUNTIF(Data!$2:$2,Weekly!CR$9))),0)/CR$156,0)</f>
        <v>0.18173431734317344</v>
      </c>
      <c r="CS165" s="145">
        <f ca="1">IFERROR(IFERROR(SUM(OFFSET(Data!$A$1,MATCH(($CH165&amp;$CI165),Data!$B:$B,0)-1,MATCH(Weekly!CS$9,Data!$2:$2,0)-1,1,COUNTIF(Data!$2:$2,Weekly!CS$9))),0)/CS$156,0)</f>
        <v>0.20782173715325147</v>
      </c>
      <c r="CT165" s="145">
        <f ca="1">IFERROR(IFERROR(SUM(OFFSET(Data!$A$1,MATCH(($CH165&amp;$CI165),Data!$B:$B,0)-1,MATCH(Weekly!CT$9,Data!$2:$2,0)-1,1,COUNTIF(Data!$2:$2,Weekly!CT$9))),0)/CT$156,0)</f>
        <v>0.19399141630901287</v>
      </c>
      <c r="CU165" s="145">
        <f ca="1">IFERROR(IFERROR(SUM(OFFSET(Data!$A$1,MATCH(($CH165&amp;$CI165),Data!$B:$B,0)-1,MATCH(Weekly!CU$9,Data!$2:$2,0)-1,1,COUNTIF(Data!$2:$2,Weekly!CU$9))),0)/CU$156,0)</f>
        <v>0.20333680917622524</v>
      </c>
      <c r="CW165" s="12">
        <f t="shared" ca="1" si="1177"/>
        <v>0.11493311823926347</v>
      </c>
      <c r="CX165" s="12">
        <f t="shared" ca="1" si="1178"/>
        <v>0.1176213954577084</v>
      </c>
      <c r="CY165" s="12">
        <f t="shared" ca="1" si="1280"/>
        <v>2.6882772184449316E-3</v>
      </c>
      <c r="CZ165" s="12">
        <f t="shared" ca="1" si="1281"/>
        <v>0.1196376033715421</v>
      </c>
      <c r="DA165" s="12">
        <f t="shared" ca="1" si="1282"/>
        <v>0.11291691032542978</v>
      </c>
      <c r="DB165" s="43"/>
      <c r="DC165" s="12">
        <f t="shared" ca="1" si="1283"/>
        <v>8.4242513537477609E-3</v>
      </c>
      <c r="DD165" s="12">
        <f ca="1">SUMPRODUCT(CP165:CS165,CP$156:CS$156)/SUM(CP$156:CS$156)</f>
        <v>0.2</v>
      </c>
    </row>
    <row r="166" spans="4:108" x14ac:dyDescent="0.35">
      <c r="D166" s="60" t="s">
        <v>294</v>
      </c>
      <c r="E166" s="53" t="str">
        <f ca="1">VLOOKUP($D166,'Metric Nature'!$C:$D,2,0)&amp;IF(($F166&lt;(BA166)),"Below",IF(($F166&gt;(AZ166)),"Above","Within"))</f>
        <v>NegativeAbove</v>
      </c>
      <c r="F166" s="55">
        <f t="shared" ca="1" si="1183"/>
        <v>0.12772218952324896</v>
      </c>
      <c r="G166" s="55">
        <f t="shared" ca="1" si="1184"/>
        <v>0.12356860295648553</v>
      </c>
      <c r="H166" s="55">
        <f t="shared" ref="H166" ca="1" si="1291">IFERROR(((F166-G166)/G166),0)</f>
        <v>3.3613607885703028E-2</v>
      </c>
      <c r="I166" s="55">
        <f t="shared" ref="I166" ca="1" si="1292">BD166</f>
        <v>0.12647739734312394</v>
      </c>
      <c r="J166" s="55">
        <f t="shared" ref="J166" ca="1" si="1293">IFERROR(((F166-I166)/I166),0)</f>
        <v>9.8420129309586459E-3</v>
      </c>
      <c r="K166" s="48">
        <f t="shared" ca="1" si="1284"/>
        <v>1.0263289038814459E-2</v>
      </c>
      <c r="L166" s="56"/>
      <c r="M166" s="53" t="str">
        <f ca="1">VLOOKUP($D166,'Metric Nature'!$C:$D,2,0)&amp;IF(($N166&lt;(CA166)),"Below",IF(($N166&gt;(BZ166)),"Above","Within"))</f>
        <v>NegativeWithin</v>
      </c>
      <c r="N166" s="55">
        <f t="shared" ca="1" si="1188"/>
        <v>8.0620549338758896E-2</v>
      </c>
      <c r="O166" s="55">
        <f t="shared" ca="1" si="1189"/>
        <v>7.9114351289320914E-2</v>
      </c>
      <c r="P166" s="55">
        <f t="shared" ref="P166" ca="1" si="1294">IFERROR(((N166-O166)/O166),0)</f>
        <v>1.9038240532742542E-2</v>
      </c>
      <c r="Q166" s="55">
        <f t="shared" ref="Q166" ca="1" si="1295">CD166</f>
        <v>8.2846826173522764E-2</v>
      </c>
      <c r="R166" s="48">
        <f t="shared" ref="R166" ca="1" si="1296">IFERROR(((N166-Q166)/Q166),0)</f>
        <v>-2.6872204254402326E-2</v>
      </c>
      <c r="S166" s="48">
        <f t="shared" ca="1" si="1285"/>
        <v>1.222653755236159E-2</v>
      </c>
      <c r="T166" s="56"/>
      <c r="U166" s="53" t="str">
        <f ca="1">VLOOKUP($D166,'Metric Nature'!$C:$D,2,0)&amp;IF(($V166&lt;(DA166)),"Below",IF(($V166&gt;(CZ166)),"Above","Within"))</f>
        <v>NegativeAbove</v>
      </c>
      <c r="V166" s="55">
        <f t="shared" ca="1" si="1193"/>
        <v>0.28669527896995706</v>
      </c>
      <c r="W166" s="55">
        <f t="shared" ca="1" si="1194"/>
        <v>0.27330604820372895</v>
      </c>
      <c r="X166" s="55">
        <f t="shared" ref="X166" ca="1" si="1297">IFERROR(((V166-W166)/W166),0)</f>
        <v>4.8989880956631641E-2</v>
      </c>
      <c r="Y166" s="55">
        <f t="shared" ref="Y166" ca="1" si="1298">DD166</f>
        <v>0.27747957992998834</v>
      </c>
      <c r="Z166" s="48">
        <f t="shared" ref="Z166" ca="1" si="1299">IFERROR(((V166-Y166)/Y166),0)</f>
        <v>3.3212170215530655E-2</v>
      </c>
      <c r="AA166" s="48">
        <f t="shared" ca="1" si="1286"/>
        <v>1.2218789174293991E-2</v>
      </c>
      <c r="AB166" s="56"/>
      <c r="AC166" s="46" t="s">
        <v>706</v>
      </c>
      <c r="AI166" s="7" t="s">
        <v>143</v>
      </c>
      <c r="AJ166" s="145">
        <f ca="1">IFERROR(IFERROR(SUM(OFFSET(Data!$A$1,MATCH(($AI166),Data!$C:$C,0)-1,MATCH(Weekly!AJ$9,Data!$2:$2,0)-1,2,COUNTIF(Data!$2:$2,Weekly!AJ$9))),0)/AJ$156,0)</f>
        <v>0.14444987775061124</v>
      </c>
      <c r="AK166" s="145">
        <f ca="1">IFERROR(IFERROR(SUM(OFFSET(Data!$A$1,MATCH(($AI166),Data!$C:$C,0)-1,MATCH(Weekly!AK$9,Data!$2:$2,0)-1,2,COUNTIF(Data!$2:$2,Weekly!AK$9))),0)/AK$156,0)</f>
        <v>0.13873120207150683</v>
      </c>
      <c r="AL166" s="145">
        <f ca="1">IFERROR(IFERROR(SUM(OFFSET(Data!$A$1,MATCH(($AI166),Data!$C:$C,0)-1,MATCH(Weekly!AL$9,Data!$2:$2,0)-1,2,COUNTIF(Data!$2:$2,Weekly!AL$9))),0)/AL$156,0)</f>
        <v>0.13765506202480993</v>
      </c>
      <c r="AM166" s="145">
        <f ca="1">IFERROR(IFERROR(SUM(OFFSET(Data!$A$1,MATCH(($AI166),Data!$C:$C,0)-1,MATCH(Weekly!AM$9,Data!$2:$2,0)-1,2,COUNTIF(Data!$2:$2,Weekly!AM$9))),0)/AM$156,0)</f>
        <v>0.15529564652371669</v>
      </c>
      <c r="AN166" s="145">
        <f ca="1">IFERROR(IFERROR(SUM(OFFSET(Data!$A$1,MATCH(($AI166),Data!$C:$C,0)-1,MATCH(Weekly!AN$9,Data!$2:$2,0)-1,2,COUNTIF(Data!$2:$2,Weekly!AN$9))),0)/AN$156,0)</f>
        <v>0.14767977708712893</v>
      </c>
      <c r="AO166" s="145">
        <f ca="1">IFERROR(IFERROR(SUM(OFFSET(Data!$A$1,MATCH(($AI166),Data!$C:$C,0)-1,MATCH(Weekly!AO$9,Data!$2:$2,0)-1,2,COUNTIF(Data!$2:$2,Weekly!AO$9))),0)/AO$156,0)</f>
        <v>0.12148657089319176</v>
      </c>
      <c r="AP166" s="145">
        <f ca="1">IFERROR(IFERROR(SUM(OFFSET(Data!$A$1,MATCH(($AI166),Data!$C:$C,0)-1,MATCH(Weekly!AP$9,Data!$2:$2,0)-1,2,COUNTIF(Data!$2:$2,Weekly!AP$9))),0)/AP$156,0)</f>
        <v>0.12717009266162529</v>
      </c>
      <c r="AQ166" s="145">
        <f ca="1">IFERROR(IFERROR(SUM(OFFSET(Data!$A$1,MATCH(($AI166),Data!$C:$C,0)-1,MATCH(Weekly!AQ$9,Data!$2:$2,0)-1,2,COUNTIF(Data!$2:$2,Weekly!AQ$9))),0)/AQ$156,0)</f>
        <v>0.12576129928411156</v>
      </c>
      <c r="AR166" s="145">
        <f ca="1">IFERROR(IFERROR(SUM(OFFSET(Data!$A$1,MATCH(($AI166),Data!$C:$C,0)-1,MATCH(Weekly!AR$9,Data!$2:$2,0)-1,2,COUNTIF(Data!$2:$2,Weekly!AR$9))),0)/AR$156,0)</f>
        <v>0.12945476698141944</v>
      </c>
      <c r="AS166" s="145">
        <f ca="1">IFERROR(IFERROR(SUM(OFFSET(Data!$A$1,MATCH(($AI166),Data!$C:$C,0)-1,MATCH(Weekly!AS$9,Data!$2:$2,0)-1,2,COUNTIF(Data!$2:$2,Weekly!AS$9))),0)/AS$156,0)</f>
        <v>0.12356860295648553</v>
      </c>
      <c r="AT166" s="145">
        <f ca="1">IFERROR(IFERROR(SUM(OFFSET(Data!$A$1,MATCH(($AI166),Data!$C:$C,0)-1,MATCH(Weekly!AT$9,Data!$2:$2,0)-1,2,COUNTIF(Data!$2:$2,Weekly!AT$9))),0)/AT$156,0)</f>
        <v>0.12772218952324896</v>
      </c>
      <c r="AU166" s="145">
        <f ca="1">IFERROR(IFERROR(SUM(OFFSET(Data!$A$1,MATCH(($AI166),Data!$C:$C,0)-1,MATCH(Weekly!AU$9,Data!$2:$2,0)-1,2,COUNTIF(Data!$2:$2,Weekly!AU$9))),0)/AU$156,0)</f>
        <v>0.12778952313836034</v>
      </c>
      <c r="AV166" s="14"/>
      <c r="AW166" s="12">
        <f t="shared" ca="1" si="1165"/>
        <v>8.1465739563285844E-2</v>
      </c>
      <c r="AX166" s="12">
        <f t="shared" ca="1" si="1166"/>
        <v>0.1049703803630605</v>
      </c>
      <c r="AY166" s="12">
        <f t="shared" ca="1" si="1272"/>
        <v>2.3504640799774656E-2</v>
      </c>
      <c r="AZ166" s="12">
        <f t="shared" ca="1" si="1273"/>
        <v>0.12259886096289149</v>
      </c>
      <c r="BA166" s="12">
        <f t="shared" ca="1" si="1274"/>
        <v>6.3837258963454852E-2</v>
      </c>
      <c r="BB166" s="43"/>
      <c r="BC166" s="12">
        <f t="shared" ca="1" si="1275"/>
        <v>1.0263289038814459E-2</v>
      </c>
      <c r="BD166" s="12">
        <f ca="1">SUMPRODUCT(AP166:AS166,AP$157:AS$157)/SUM(AP$157:AS$157)</f>
        <v>0.12647739734312394</v>
      </c>
      <c r="BE166" s="104"/>
      <c r="BF166" s="104"/>
      <c r="BG166" s="1"/>
      <c r="BH166" s="7" t="s">
        <v>143</v>
      </c>
      <c r="BI166" s="7" t="s">
        <v>3</v>
      </c>
      <c r="BJ166" s="145">
        <f ca="1">IFERROR(IFERROR(SUM(OFFSET(Data!$A$1,MATCH(($BH166&amp;$BI166),Data!$B:$B,0)-1,MATCH(Weekly!BJ$9,Data!$2:$2,0)-1,1,COUNTIF(Data!$2:$2,Weekly!BJ$9))),0)/BJ$156,0)</f>
        <v>0.10814588893124921</v>
      </c>
      <c r="BK166" s="145">
        <f ca="1">IFERROR(IFERROR(SUM(OFFSET(Data!$A$1,MATCH(($BH166&amp;$BI166),Data!$B:$B,0)-1,MATCH(Weekly!BK$9,Data!$2:$2,0)-1,1,COUNTIF(Data!$2:$2,Weekly!BK$9))),0)/BK$156,0)</f>
        <v>0.10179487179487179</v>
      </c>
      <c r="BL166" s="145">
        <f ca="1">IFERROR(IFERROR(SUM(OFFSET(Data!$A$1,MATCH(($BH166&amp;$BI166),Data!$B:$B,0)-1,MATCH(Weekly!BL$9,Data!$2:$2,0)-1,1,COUNTIF(Data!$2:$2,Weekly!BL$9))),0)/BL$156,0)</f>
        <v>9.815950920245399E-2</v>
      </c>
      <c r="BM166" s="145">
        <f ca="1">IFERROR(IFERROR(SUM(OFFSET(Data!$A$1,MATCH(($BH166&amp;$BI166),Data!$B:$B,0)-1,MATCH(Weekly!BM$9,Data!$2:$2,0)-1,1,COUNTIF(Data!$2:$2,Weekly!BM$9))),0)/BM$156,0)</f>
        <v>0.11386079714455681</v>
      </c>
      <c r="BN166" s="145">
        <f ca="1">IFERROR(IFERROR(SUM(OFFSET(Data!$A$1,MATCH(($BH166&amp;$BI166),Data!$B:$B,0)-1,MATCH(Weekly!BN$9,Data!$2:$2,0)-1,1,COUNTIF(Data!$2:$2,Weekly!BN$9))),0)/BN$156,0)</f>
        <v>0.10998753289929353</v>
      </c>
      <c r="BO166" s="145">
        <f ca="1">IFERROR(IFERROR(SUM(OFFSET(Data!$A$1,MATCH(($BH166&amp;$BI166),Data!$B:$B,0)-1,MATCH(Weekly!BO$9,Data!$2:$2,0)-1,1,COUNTIF(Data!$2:$2,Weekly!BO$9))),0)/BO$156,0)</f>
        <v>8.1943146937141331E-2</v>
      </c>
      <c r="BP166" s="145">
        <f ca="1">IFERROR(IFERROR(SUM(OFFSET(Data!$A$1,MATCH(($BH166&amp;$BI166),Data!$B:$B,0)-1,MATCH(Weekly!BP$9,Data!$2:$2,0)-1,1,COUNTIF(Data!$2:$2,Weekly!BP$9))),0)/BP$156,0)</f>
        <v>8.0988332189430343E-2</v>
      </c>
      <c r="BQ166" s="145">
        <f ca="1">IFERROR(IFERROR(SUM(OFFSET(Data!$A$1,MATCH(($BH166&amp;$BI166),Data!$B:$B,0)-1,MATCH(Weekly!BQ$9,Data!$2:$2,0)-1,1,COUNTIF(Data!$2:$2,Weekly!BQ$9))),0)/BQ$156,0)</f>
        <v>8.5674931129476578E-2</v>
      </c>
      <c r="BR166" s="145">
        <f ca="1">IFERROR(IFERROR(SUM(OFFSET(Data!$A$1,MATCH(($BH166&amp;$BI166),Data!$B:$B,0)-1,MATCH(Weekly!BR$9,Data!$2:$2,0)-1,1,COUNTIF(Data!$2:$2,Weekly!BR$9))),0)/BR$156,0)</f>
        <v>8.5535737534175232E-2</v>
      </c>
      <c r="BS166" s="145">
        <f ca="1">IFERROR(IFERROR(SUM(OFFSET(Data!$A$1,MATCH(($BH166&amp;$BI166),Data!$B:$B,0)-1,MATCH(Weekly!BS$9,Data!$2:$2,0)-1,1,COUNTIF(Data!$2:$2,Weekly!BS$9))),0)/BS$156,0)</f>
        <v>7.9114351289320914E-2</v>
      </c>
      <c r="BT166" s="145">
        <f ca="1">IFERROR(IFERROR(SUM(OFFSET(Data!$A$1,MATCH(($BH166&amp;$BI166),Data!$B:$B,0)-1,MATCH(Weekly!BT$9,Data!$2:$2,0)-1,1,COUNTIF(Data!$2:$2,Weekly!BT$9))),0)/BT$156,0)</f>
        <v>8.0620549338758896E-2</v>
      </c>
      <c r="BU166" s="145">
        <f ca="1">IFERROR(IFERROR(SUM(OFFSET(Data!$A$1,MATCH(($BH166&amp;$BI166),Data!$B:$B,0)-1,MATCH(Weekly!BU$9,Data!$2:$2,0)-1,1,COUNTIF(Data!$2:$2,Weekly!BU$9))),0)/BU$156,0)</f>
        <v>8.9144936325045485E-2</v>
      </c>
      <c r="BV166" s="43"/>
      <c r="BW166" s="12">
        <f t="shared" ca="1" si="1171"/>
        <v>8.1465739563285844E-2</v>
      </c>
      <c r="BX166" s="12">
        <f t="shared" ca="1" si="1172"/>
        <v>0.1049703803630605</v>
      </c>
      <c r="BY166" s="12">
        <f t="shared" ca="1" si="1287"/>
        <v>2.3504640799774656E-2</v>
      </c>
      <c r="BZ166" s="12">
        <f t="shared" ca="1" si="1288"/>
        <v>0.12259886096289149</v>
      </c>
      <c r="CA166" s="12">
        <f t="shared" ca="1" si="1289"/>
        <v>6.3837258963454852E-2</v>
      </c>
      <c r="CB166" s="43"/>
      <c r="CC166" s="12">
        <f t="shared" ca="1" si="1290"/>
        <v>1.222653755236159E-2</v>
      </c>
      <c r="CD166" s="12">
        <f ca="1">SUMPRODUCT(BP166:BS166,BP$156:BS$156)/SUM(BP$156:BS$156)</f>
        <v>8.2846826173522764E-2</v>
      </c>
      <c r="CE166" s="104"/>
      <c r="CF166" s="104"/>
      <c r="CG166" s="1"/>
      <c r="CH166" s="7" t="s">
        <v>143</v>
      </c>
      <c r="CI166" s="7" t="s">
        <v>4</v>
      </c>
      <c r="CJ166" s="145">
        <f ca="1">IFERROR(IFERROR(SUM(OFFSET(Data!$A$1,MATCH(($CH166&amp;$CI166),Data!$B:$B,0)-1,MATCH(Weekly!CJ$9,Data!$2:$2,0)-1,1,COUNTIF(Data!$2:$2,Weekly!CJ$9))),0)/CJ$156,0)</f>
        <v>0.26570458404074704</v>
      </c>
      <c r="CK166" s="145">
        <f ca="1">IFERROR(IFERROR(SUM(OFFSET(Data!$A$1,MATCH(($CH166&amp;$CI166),Data!$B:$B,0)-1,MATCH(Weekly!CK$9,Data!$2:$2,0)-1,1,COUNTIF(Data!$2:$2,Weekly!CK$9))),0)/CK$156,0)</f>
        <v>0.26729138777331546</v>
      </c>
      <c r="CL166" s="145">
        <f ca="1">IFERROR(IFERROR(SUM(OFFSET(Data!$A$1,MATCH(($CH166&amp;$CI166),Data!$B:$B,0)-1,MATCH(Weekly!CL$9,Data!$2:$2,0)-1,1,COUNTIF(Data!$2:$2,Weekly!CL$9))),0)/CL$156,0)</f>
        <v>0.27992633517495397</v>
      </c>
      <c r="CM166" s="145">
        <f ca="1">IFERROR(IFERROR(SUM(OFFSET(Data!$A$1,MATCH(($CH166&amp;$CI166),Data!$B:$B,0)-1,MATCH(Weekly!CM$9,Data!$2:$2,0)-1,1,COUNTIF(Data!$2:$2,Weekly!CM$9))),0)/CM$156,0)</f>
        <v>0.30236486486486486</v>
      </c>
      <c r="CN166" s="145">
        <f ca="1">IFERROR(IFERROR(SUM(OFFSET(Data!$A$1,MATCH(($CH166&amp;$CI166),Data!$B:$B,0)-1,MATCH(Weekly!CN$9,Data!$2:$2,0)-1,1,COUNTIF(Data!$2:$2,Weekly!CN$9))),0)/CN$156,0)</f>
        <v>0.27651515151515149</v>
      </c>
      <c r="CO166" s="145">
        <f ca="1">IFERROR(IFERROR(SUM(OFFSET(Data!$A$1,MATCH(($CH166&amp;$CI166),Data!$B:$B,0)-1,MATCH(Weekly!CO$9,Data!$2:$2,0)-1,1,COUNTIF(Data!$2:$2,Weekly!CO$9))),0)/CO$156,0)</f>
        <v>0.26171320397539044</v>
      </c>
      <c r="CP166" s="145">
        <f ca="1">IFERROR(IFERROR(SUM(OFFSET(Data!$A$1,MATCH(($CH166&amp;$CI166),Data!$B:$B,0)-1,MATCH(Weekly!CP$9,Data!$2:$2,0)-1,1,COUNTIF(Data!$2:$2,Weekly!CP$9))),0)/CP$156,0)</f>
        <v>0.28707224334600762</v>
      </c>
      <c r="CQ166" s="145">
        <f ca="1">IFERROR(IFERROR(SUM(OFFSET(Data!$A$1,MATCH(($CH166&amp;$CI166),Data!$B:$B,0)-1,MATCH(Weekly!CQ$9,Data!$2:$2,0)-1,1,COUNTIF(Data!$2:$2,Weekly!CQ$9))),0)/CQ$156,0)</f>
        <v>0.26441162458313483</v>
      </c>
      <c r="CR166" s="145">
        <f ca="1">IFERROR(IFERROR(SUM(OFFSET(Data!$A$1,MATCH(($CH166&amp;$CI166),Data!$B:$B,0)-1,MATCH(Weekly!CR$9,Data!$2:$2,0)-1,1,COUNTIF(Data!$2:$2,Weekly!CR$9))),0)/CR$156,0)</f>
        <v>0.28505535055350556</v>
      </c>
      <c r="CS166" s="145">
        <f ca="1">IFERROR(IFERROR(SUM(OFFSET(Data!$A$1,MATCH(($CH166&amp;$CI166),Data!$B:$B,0)-1,MATCH(Weekly!CS$9,Data!$2:$2,0)-1,1,COUNTIF(Data!$2:$2,Weekly!CS$9))),0)/CS$156,0)</f>
        <v>0.27330604820372895</v>
      </c>
      <c r="CT166" s="145">
        <f ca="1">IFERROR(IFERROR(SUM(OFFSET(Data!$A$1,MATCH(($CH166&amp;$CI166),Data!$B:$B,0)-1,MATCH(Weekly!CT$9,Data!$2:$2,0)-1,1,COUNTIF(Data!$2:$2,Weekly!CT$9))),0)/CT$156,0)</f>
        <v>0.28669527896995706</v>
      </c>
      <c r="CU166" s="145">
        <f ca="1">IFERROR(IFERROR(SUM(OFFSET(Data!$A$1,MATCH(($CH166&amp;$CI166),Data!$B:$B,0)-1,MATCH(Weekly!CU$9,Data!$2:$2,0)-1,1,COUNTIF(Data!$2:$2,Weekly!CU$9))),0)/CU$156,0)</f>
        <v>0.26068821689259647</v>
      </c>
      <c r="CW166" s="12">
        <f t="shared" ca="1" si="1177"/>
        <v>8.1465739563285844E-2</v>
      </c>
      <c r="CX166" s="12">
        <f t="shared" ca="1" si="1178"/>
        <v>0.1049703803630605</v>
      </c>
      <c r="CY166" s="12">
        <f t="shared" ca="1" si="1280"/>
        <v>2.3504640799774656E-2</v>
      </c>
      <c r="CZ166" s="12">
        <f t="shared" ca="1" si="1281"/>
        <v>0.12259886096289149</v>
      </c>
      <c r="DA166" s="12">
        <f t="shared" ca="1" si="1282"/>
        <v>6.3837258963454852E-2</v>
      </c>
      <c r="DB166" s="43"/>
      <c r="DC166" s="12">
        <f t="shared" ca="1" si="1283"/>
        <v>1.2218789174293991E-2</v>
      </c>
      <c r="DD166" s="12">
        <f ca="1">SUMPRODUCT(CP166:CS166,CP$156:CS$156)/SUM(CP$156:CS$156)</f>
        <v>0.27747957992998834</v>
      </c>
    </row>
    <row r="167" spans="4:108" x14ac:dyDescent="0.35">
      <c r="D167" s="68" t="s">
        <v>830</v>
      </c>
      <c r="E167" s="66"/>
      <c r="F167" s="64"/>
      <c r="G167" s="64"/>
      <c r="H167" s="65"/>
      <c r="I167" s="64"/>
      <c r="J167" s="65"/>
      <c r="K167" s="64"/>
      <c r="L167" s="64"/>
      <c r="M167" s="64"/>
      <c r="N167" s="64"/>
      <c r="O167" s="64"/>
      <c r="P167" s="64"/>
      <c r="Q167" s="64"/>
      <c r="R167" s="64"/>
      <c r="S167" s="64"/>
      <c r="T167" s="64"/>
      <c r="U167" s="64"/>
      <c r="V167" s="64"/>
      <c r="W167" s="64"/>
      <c r="X167" s="64"/>
      <c r="Y167" s="64"/>
      <c r="Z167" s="64"/>
      <c r="AA167" s="64"/>
      <c r="AB167" s="62"/>
      <c r="AC167" s="46"/>
      <c r="AJ167" s="159"/>
      <c r="AO167" s="159"/>
      <c r="AT167" s="159"/>
      <c r="AU167" s="160"/>
      <c r="BJ167" s="159"/>
      <c r="BO167" s="159"/>
      <c r="BT167" s="159"/>
      <c r="BU167" s="160"/>
      <c r="CJ167" s="159"/>
      <c r="CO167" s="159"/>
      <c r="CT167" s="159"/>
      <c r="CU167" s="160"/>
    </row>
    <row r="168" spans="4:108" x14ac:dyDescent="0.35">
      <c r="D168" s="59" t="s">
        <v>831</v>
      </c>
      <c r="E168" s="53" t="str">
        <f ca="1">VLOOKUP($D168,'Metric Nature'!$C:$D,2,0)&amp;IF(($F168&lt;(BA168)),"Below",IF(($F168&gt;(AZ168)),"Above","Within"))</f>
        <v>PositiveAbove</v>
      </c>
      <c r="F168" s="54">
        <f t="shared" ref="F168:F186" ca="1" si="1300">AT168</f>
        <v>39407</v>
      </c>
      <c r="G168" s="54">
        <f t="shared" ref="G168:G186" ca="1" si="1301">AS168</f>
        <v>38281</v>
      </c>
      <c r="H168" s="55">
        <f ca="1">IFERROR(((F168-G168)/G168),0)</f>
        <v>2.941406964290379E-2</v>
      </c>
      <c r="I168" s="54">
        <f ca="1">BD168</f>
        <v>38000.25</v>
      </c>
      <c r="J168" s="55">
        <f ca="1">IFERROR(((F168-I168)/I168),0)</f>
        <v>3.7019493292807286E-2</v>
      </c>
      <c r="K168" s="125">
        <f t="shared" ref="K168:K186" ca="1" si="1302">BC168</f>
        <v>6073.1618635463137</v>
      </c>
      <c r="L168" s="56"/>
      <c r="M168" s="124" t="str">
        <f ca="1">VLOOKUP($D168,'Metric Nature'!$C:$D,2,0)&amp;IF(($N168&lt;(CA168)),"Below",IF(($N168&gt;(BZ168)),"Above","Within"))</f>
        <v>PositiveBelow</v>
      </c>
      <c r="N168" s="54">
        <f t="shared" ref="N168:N186" ca="1" si="1303">BT168</f>
        <v>28209</v>
      </c>
      <c r="O168" s="54">
        <f t="shared" ref="O168:O186" ca="1" si="1304">BS168</f>
        <v>27255</v>
      </c>
      <c r="P168" s="55">
        <f ca="1">IFERROR(((N168-O168)/O168),0)</f>
        <v>3.5002751788662634E-2</v>
      </c>
      <c r="Q168" s="54">
        <f ca="1">CD168</f>
        <v>26937.25</v>
      </c>
      <c r="R168" s="55">
        <f ca="1">IFERROR(((N168-Q168)/Q168),0)</f>
        <v>4.7211575049420411E-2</v>
      </c>
      <c r="S168" s="125">
        <f t="shared" ref="S168:S186" ca="1" si="1305">CC168</f>
        <v>4303.4325148330399</v>
      </c>
      <c r="T168" s="56"/>
      <c r="U168" s="124" t="str">
        <f ca="1">VLOOKUP($D168,'Metric Nature'!$C:$D,2,0)&amp;IF(($V168&lt;(DA168)),"Below",IF(($V168&gt;(CZ168)),"Above","Within"))</f>
        <v>PositiveBelow</v>
      </c>
      <c r="V168" s="54">
        <f t="shared" ref="V168:V186" ca="1" si="1306">CT168</f>
        <v>11198</v>
      </c>
      <c r="W168" s="54">
        <f t="shared" ref="W168:W186" ca="1" si="1307">CS168</f>
        <v>11026</v>
      </c>
      <c r="X168" s="55">
        <f ca="1">IFERROR(((V168-W168)/W168),0)</f>
        <v>1.5599492109559224E-2</v>
      </c>
      <c r="Y168" s="54">
        <f ca="1">DD168</f>
        <v>11063</v>
      </c>
      <c r="Z168" s="55">
        <f ca="1">IFERROR(((V168-Y168)/Y168),0)</f>
        <v>1.2202838289794812E-2</v>
      </c>
      <c r="AA168" s="125">
        <f t="shared" ref="AA168:AA186" ca="1" si="1308">DC168</f>
        <v>1801.2992456064101</v>
      </c>
      <c r="AB168" s="56"/>
      <c r="AC168" s="46" t="s">
        <v>832</v>
      </c>
      <c r="AI168" s="7" t="s">
        <v>144</v>
      </c>
      <c r="AJ168" s="141">
        <f ca="1">IFERROR(SUM(OFFSET(Data!$A$1,MATCH(($AI168),Data!$C:$C,0)-1,MATCH(Weekly!AJ$9,Data!$2:$2,0)-1,2,COUNTIF(Data!$2:$2,Weekly!AJ$9))),0)</f>
        <v>36916</v>
      </c>
      <c r="AK168" s="141">
        <f ca="1">IFERROR(SUM(OFFSET(Data!$A$1,MATCH(($AI168),Data!$C:$C,0)-1,MATCH(Weekly!AK$9,Data!$2:$2,0)-1,2,COUNTIF(Data!$2:$2,Weekly!AK$9))),0)</f>
        <v>36835</v>
      </c>
      <c r="AL168" s="141">
        <f ca="1">IFERROR(SUM(OFFSET(Data!$A$1,MATCH(($AI168),Data!$C:$C,0)-1,MATCH(Weekly!AL$9,Data!$2:$2,0)-1,2,COUNTIF(Data!$2:$2,Weekly!AL$9))),0)</f>
        <v>38888</v>
      </c>
      <c r="AM168" s="141">
        <f ca="1">IFERROR(SUM(OFFSET(Data!$A$1,MATCH(($AI168),Data!$C:$C,0)-1,MATCH(Weekly!AM$9,Data!$2:$2,0)-1,2,COUNTIF(Data!$2:$2,Weekly!AM$9))),0)</f>
        <v>40542</v>
      </c>
      <c r="AN168" s="141">
        <f ca="1">IFERROR(SUM(OFFSET(Data!$A$1,MATCH(($AI168),Data!$C:$C,0)-1,MATCH(Weekly!AN$9,Data!$2:$2,0)-1,2,COUNTIF(Data!$2:$2,Weekly!AN$9))),0)</f>
        <v>37324</v>
      </c>
      <c r="AO168" s="141">
        <f ca="1">IFERROR(SUM(OFFSET(Data!$A$1,MATCH(($AI168),Data!$C:$C,0)-1,MATCH(Weekly!AO$9,Data!$2:$2,0)-1,2,COUNTIF(Data!$2:$2,Weekly!AO$9))),0)</f>
        <v>37831</v>
      </c>
      <c r="AP168" s="141">
        <f ca="1">IFERROR(SUM(OFFSET(Data!$A$1,MATCH(($AI168),Data!$C:$C,0)-1,MATCH(Weekly!AP$9,Data!$2:$2,0)-1,2,COUNTIF(Data!$2:$2,Weekly!AP$9))),0)</f>
        <v>37567</v>
      </c>
      <c r="AQ168" s="141">
        <f ca="1">IFERROR(SUM(OFFSET(Data!$A$1,MATCH(($AI168),Data!$C:$C,0)-1,MATCH(Weekly!AQ$9,Data!$2:$2,0)-1,2,COUNTIF(Data!$2:$2,Weekly!AQ$9))),0)</f>
        <v>37419</v>
      </c>
      <c r="AR168" s="141">
        <f ca="1">IFERROR(SUM(OFFSET(Data!$A$1,MATCH(($AI168),Data!$C:$C,0)-1,MATCH(Weekly!AR$9,Data!$2:$2,0)-1,2,COUNTIF(Data!$2:$2,Weekly!AR$9))),0)</f>
        <v>38734</v>
      </c>
      <c r="AS168" s="141">
        <f ca="1">IFERROR(SUM(OFFSET(Data!$A$1,MATCH(($AI168),Data!$C:$C,0)-1,MATCH(Weekly!AS$9,Data!$2:$2,0)-1,2,COUNTIF(Data!$2:$2,Weekly!AS$9))),0)</f>
        <v>38281</v>
      </c>
      <c r="AT168" s="141">
        <f ca="1">IFERROR(SUM(OFFSET(Data!$A$1,MATCH(($AI168),Data!$C:$C,0)-1,MATCH(Weekly!AT$9,Data!$2:$2,0)-1,2,COUNTIF(Data!$2:$2,Weekly!AT$9))),0)</f>
        <v>39407</v>
      </c>
      <c r="AU168" s="141">
        <f ca="1">IFERROR(SUM(OFFSET(Data!$A$1,MATCH(($AI168),Data!$C:$C,0)-1,MATCH(Weekly!AU$9,Data!$2:$2,0)-1,2,COUNTIF(Data!$2:$2,Weekly!AU$9))),0)</f>
        <v>16513</v>
      </c>
      <c r="AV168" s="14"/>
      <c r="AW168" s="8">
        <f ca="1">_xlfn.QUARTILE.INC($BJ168:$BT168,1)</f>
        <v>26648</v>
      </c>
      <c r="AX168" s="8">
        <f ca="1">_xlfn.QUARTILE.INC($BJ168:$BT168,1)</f>
        <v>26648</v>
      </c>
      <c r="AY168" s="8">
        <f ca="1">_xlfn.QUARTILE.INC($BJ168:$BT168,3)</f>
        <v>27767.5</v>
      </c>
      <c r="AZ168" s="8">
        <f t="shared" ref="AZ168" ca="1" si="1309">AY168-AX168</f>
        <v>1119.5</v>
      </c>
      <c r="BA168" s="8">
        <f t="shared" ref="BA168" ca="1" si="1310">AY168+(0.75*AZ168)</f>
        <v>28607.125</v>
      </c>
      <c r="BB168" s="41"/>
      <c r="BC168" s="9">
        <f ca="1">_xlfn.STDEV.P(AJ168:AU168)</f>
        <v>6073.1618635463137</v>
      </c>
      <c r="BD168" s="9">
        <f ca="1">AVERAGE(AP168:AS168)</f>
        <v>38000.25</v>
      </c>
      <c r="BE168" s="147"/>
      <c r="BF168" s="147"/>
      <c r="BG168" s="1"/>
      <c r="BH168" s="7" t="s">
        <v>144</v>
      </c>
      <c r="BI168" s="7" t="s">
        <v>3</v>
      </c>
      <c r="BJ168" s="141">
        <f ca="1">IFERROR(SUM(OFFSET(Data!$A$1,MATCH(($BH168&amp;$BI168),Data!$B:$B,0)-1,MATCH(Weekly!BJ$9,Data!$2:$2,0)-1,1,COUNTIF(Data!$2:$2,Weekly!BJ$9))),0)</f>
        <v>26042</v>
      </c>
      <c r="BK168" s="141">
        <f ca="1">IFERROR(SUM(OFFSET(Data!$A$1,MATCH(($BH168&amp;$BI168),Data!$B:$B,0)-1,MATCH(Weekly!BK$9,Data!$2:$2,0)-1,1,COUNTIF(Data!$2:$2,Weekly!BK$9))),0)</f>
        <v>26478</v>
      </c>
      <c r="BL168" s="141">
        <f ca="1">IFERROR(SUM(OFFSET(Data!$A$1,MATCH(($BH168&amp;$BI168),Data!$B:$B,0)-1,MATCH(Weekly!BL$9,Data!$2:$2,0)-1,1,COUNTIF(Data!$2:$2,Weekly!BL$9))),0)</f>
        <v>28327</v>
      </c>
      <c r="BM168" s="141">
        <f ca="1">IFERROR(SUM(OFFSET(Data!$A$1,MATCH(($BH168&amp;$BI168),Data!$B:$B,0)-1,MATCH(Weekly!BM$9,Data!$2:$2,0)-1,1,COUNTIF(Data!$2:$2,Weekly!BM$9))),0)</f>
        <v>28588</v>
      </c>
      <c r="BN168" s="141">
        <f ca="1">IFERROR(SUM(OFFSET(Data!$A$1,MATCH(($BH168&amp;$BI168),Data!$B:$B,0)-1,MATCH(Weekly!BN$9,Data!$2:$2,0)-1,1,COUNTIF(Data!$2:$2,Weekly!BN$9))),0)</f>
        <v>26818</v>
      </c>
      <c r="BO168" s="141">
        <f ca="1">IFERROR(SUM(OFFSET(Data!$A$1,MATCH(($BH168&amp;$BI168),Data!$B:$B,0)-1,MATCH(Weekly!BO$9,Data!$2:$2,0)-1,1,COUNTIF(Data!$2:$2,Weekly!BO$9))),0)</f>
        <v>27326</v>
      </c>
      <c r="BP168" s="141">
        <f ca="1">IFERROR(SUM(OFFSET(Data!$A$1,MATCH(($BH168&amp;$BI168),Data!$B:$B,0)-1,MATCH(Weekly!BP$9,Data!$2:$2,0)-1,1,COUNTIF(Data!$2:$2,Weekly!BP$9))),0)</f>
        <v>26829</v>
      </c>
      <c r="BQ168" s="141">
        <f ca="1">IFERROR(SUM(OFFSET(Data!$A$1,MATCH(($BH168&amp;$BI168),Data!$B:$B,0)-1,MATCH(Weekly!BQ$9,Data!$2:$2,0)-1,1,COUNTIF(Data!$2:$2,Weekly!BQ$9))),0)</f>
        <v>26367</v>
      </c>
      <c r="BR168" s="141">
        <f ca="1">IFERROR(SUM(OFFSET(Data!$A$1,MATCH(($BH168&amp;$BI168),Data!$B:$B,0)-1,MATCH(Weekly!BR$9,Data!$2:$2,0)-1,1,COUNTIF(Data!$2:$2,Weekly!BR$9))),0)</f>
        <v>27298</v>
      </c>
      <c r="BS168" s="141">
        <f ca="1">IFERROR(SUM(OFFSET(Data!$A$1,MATCH(($BH168&amp;$BI168),Data!$B:$B,0)-1,MATCH(Weekly!BS$9,Data!$2:$2,0)-1,1,COUNTIF(Data!$2:$2,Weekly!BS$9))),0)</f>
        <v>27255</v>
      </c>
      <c r="BT168" s="141">
        <f ca="1">IFERROR(SUM(OFFSET(Data!$A$1,MATCH(($BH168&amp;$BI168),Data!$B:$B,0)-1,MATCH(Weekly!BT$9,Data!$2:$2,0)-1,1,COUNTIF(Data!$2:$2,Weekly!BT$9))),0)</f>
        <v>28209</v>
      </c>
      <c r="BU168" s="141">
        <f ca="1">IFERROR(SUM(OFFSET(Data!$A$1,MATCH(($BH168&amp;$BI168),Data!$B:$B,0)-1,MATCH(Weekly!BU$9,Data!$2:$2,0)-1,1,COUNTIF(Data!$2:$2,Weekly!BU$9))),0)</f>
        <v>11910</v>
      </c>
      <c r="BV168" s="13"/>
      <c r="BW168" s="8">
        <f ca="1">_xlfn.QUARTILE.INC($BJ168:$BT168,1)</f>
        <v>26648</v>
      </c>
      <c r="BX168" s="8">
        <f ca="1">_xlfn.QUARTILE.INC($BJ168:$BT168,1)</f>
        <v>26648</v>
      </c>
      <c r="BY168" s="8">
        <f ca="1">_xlfn.QUARTILE.INC($BJ168:$BT168,3)</f>
        <v>27767.5</v>
      </c>
      <c r="BZ168" s="8">
        <f t="shared" ref="BZ168" ca="1" si="1311">BY168-BX168</f>
        <v>1119.5</v>
      </c>
      <c r="CA168" s="8">
        <f t="shared" ref="CA168" ca="1" si="1312">BY168+(0.75*BZ168)</f>
        <v>28607.125</v>
      </c>
      <c r="CB168" s="41"/>
      <c r="CC168" s="9">
        <f ca="1">_xlfn.STDEV.P(BJ168:BU168)</f>
        <v>4303.4325148330399</v>
      </c>
      <c r="CD168" s="9">
        <f ca="1">AVERAGE(BP168:BS168)</f>
        <v>26937.25</v>
      </c>
      <c r="CE168" s="147"/>
      <c r="CF168" s="147"/>
      <c r="CG168" s="1"/>
      <c r="CH168" s="7" t="s">
        <v>144</v>
      </c>
      <c r="CI168" s="7" t="s">
        <v>4</v>
      </c>
      <c r="CJ168" s="141">
        <f ca="1">IFERROR(SUM(OFFSET(Data!$A$1,MATCH(($CH168&amp;$CI168),Data!$B:$B,0)-1,MATCH(Weekly!CJ$9,Data!$2:$2,0)-1,1,COUNTIF(Data!$2:$2,Weekly!CJ$9))),0)</f>
        <v>10874</v>
      </c>
      <c r="CK168" s="141">
        <f ca="1">IFERROR(SUM(OFFSET(Data!$A$1,MATCH(($CH168&amp;$CI168),Data!$B:$B,0)-1,MATCH(Weekly!CK$9,Data!$2:$2,0)-1,1,COUNTIF(Data!$2:$2,Weekly!CK$9))),0)</f>
        <v>10357</v>
      </c>
      <c r="CL168" s="141">
        <f ca="1">IFERROR(SUM(OFFSET(Data!$A$1,MATCH(($CH168&amp;$CI168),Data!$B:$B,0)-1,MATCH(Weekly!CL$9,Data!$2:$2,0)-1,1,COUNTIF(Data!$2:$2,Weekly!CL$9))),0)</f>
        <v>10561</v>
      </c>
      <c r="CM168" s="141">
        <f ca="1">IFERROR(SUM(OFFSET(Data!$A$1,MATCH(($CH168&amp;$CI168),Data!$B:$B,0)-1,MATCH(Weekly!CM$9,Data!$2:$2,0)-1,1,COUNTIF(Data!$2:$2,Weekly!CM$9))),0)</f>
        <v>11954</v>
      </c>
      <c r="CN168" s="141">
        <f ca="1">IFERROR(SUM(OFFSET(Data!$A$1,MATCH(($CH168&amp;$CI168),Data!$B:$B,0)-1,MATCH(Weekly!CN$9,Data!$2:$2,0)-1,1,COUNTIF(Data!$2:$2,Weekly!CN$9))),0)</f>
        <v>10506</v>
      </c>
      <c r="CO168" s="141">
        <f ca="1">IFERROR(SUM(OFFSET(Data!$A$1,MATCH(($CH168&amp;$CI168),Data!$B:$B,0)-1,MATCH(Weekly!CO$9,Data!$2:$2,0)-1,1,COUNTIF(Data!$2:$2,Weekly!CO$9))),0)</f>
        <v>10505</v>
      </c>
      <c r="CP168" s="141">
        <f ca="1">IFERROR(SUM(OFFSET(Data!$A$1,MATCH(($CH168&amp;$CI168),Data!$B:$B,0)-1,MATCH(Weekly!CP$9,Data!$2:$2,0)-1,1,COUNTIF(Data!$2:$2,Weekly!CP$9))),0)</f>
        <v>10738</v>
      </c>
      <c r="CQ168" s="141">
        <f ca="1">IFERROR(SUM(OFFSET(Data!$A$1,MATCH(($CH168&amp;$CI168),Data!$B:$B,0)-1,MATCH(Weekly!CQ$9,Data!$2:$2,0)-1,1,COUNTIF(Data!$2:$2,Weekly!CQ$9))),0)</f>
        <v>11052</v>
      </c>
      <c r="CR168" s="141">
        <f ca="1">IFERROR(SUM(OFFSET(Data!$A$1,MATCH(($CH168&amp;$CI168),Data!$B:$B,0)-1,MATCH(Weekly!CR$9,Data!$2:$2,0)-1,1,COUNTIF(Data!$2:$2,Weekly!CR$9))),0)</f>
        <v>11436</v>
      </c>
      <c r="CS168" s="141">
        <f ca="1">IFERROR(SUM(OFFSET(Data!$A$1,MATCH(($CH168&amp;$CI168),Data!$B:$B,0)-1,MATCH(Weekly!CS$9,Data!$2:$2,0)-1,1,COUNTIF(Data!$2:$2,Weekly!CS$9))),0)</f>
        <v>11026</v>
      </c>
      <c r="CT168" s="141">
        <f ca="1">IFERROR(SUM(OFFSET(Data!$A$1,MATCH(($CH168&amp;$CI168),Data!$B:$B,0)-1,MATCH(Weekly!CT$9,Data!$2:$2,0)-1,1,COUNTIF(Data!$2:$2,Weekly!CT$9))),0)</f>
        <v>11198</v>
      </c>
      <c r="CU168" s="141">
        <f ca="1">IFERROR(SUM(OFFSET(Data!$A$1,MATCH(($CH168&amp;$CI168),Data!$B:$B,0)-1,MATCH(Weekly!CU$9,Data!$2:$2,0)-1,1,COUNTIF(Data!$2:$2,Weekly!CU$9))),0)</f>
        <v>4603</v>
      </c>
      <c r="CW168" s="8">
        <f ca="1">_xlfn.QUARTILE.INC($BJ168:$BT168,1)</f>
        <v>26648</v>
      </c>
      <c r="CX168" s="8">
        <f ca="1">_xlfn.QUARTILE.INC($BJ168:$BT168,1)</f>
        <v>26648</v>
      </c>
      <c r="CY168" s="8">
        <f ca="1">_xlfn.QUARTILE.INC($BJ168:$BT168,3)</f>
        <v>27767.5</v>
      </c>
      <c r="CZ168" s="8">
        <f t="shared" ref="CZ168" ca="1" si="1313">CY168-CX168</f>
        <v>1119.5</v>
      </c>
      <c r="DA168" s="8">
        <f t="shared" ref="DA168" ca="1" si="1314">CY168+(0.75*CZ168)</f>
        <v>28607.125</v>
      </c>
      <c r="DB168" s="41"/>
      <c r="DC168" s="9">
        <f ca="1">_xlfn.STDEV.P(CJ168:CU168)</f>
        <v>1801.2992456064101</v>
      </c>
      <c r="DD168" s="9">
        <f ca="1">AVERAGE(CP168:CS168)</f>
        <v>11063</v>
      </c>
    </row>
    <row r="169" spans="4:108" x14ac:dyDescent="0.35">
      <c r="D169" s="59" t="s">
        <v>835</v>
      </c>
      <c r="E169" s="53" t="str">
        <f ca="1">VLOOKUP($D169,'Metric Nature'!$C:$D,2,0)&amp;IF(($F169&lt;(BA169)),"Below",IF(($F169&gt;(AZ169)),"Above","Within"))</f>
        <v>PositiveBelow</v>
      </c>
      <c r="F169" s="55">
        <f t="shared" ca="1" si="1300"/>
        <v>0.15882964955464765</v>
      </c>
      <c r="G169" s="55">
        <f t="shared" ca="1" si="1301"/>
        <v>0.15456754003291451</v>
      </c>
      <c r="H169" s="55">
        <f t="shared" ref="H169:H171" ca="1" si="1315">IFERROR(((F169-G169)/G169),0)</f>
        <v>2.7574415176857603E-2</v>
      </c>
      <c r="I169" s="55">
        <f t="shared" ref="I169:I171" ca="1" si="1316">BD169</f>
        <v>0.15648581259333821</v>
      </c>
      <c r="J169" s="55">
        <f t="shared" ref="J169:J171" ca="1" si="1317">IFERROR(((F169-I169)/I169),0)</f>
        <v>1.4977951818548545E-2</v>
      </c>
      <c r="K169" s="48">
        <f t="shared" ca="1" si="1302"/>
        <v>4.9667795533263528E-3</v>
      </c>
      <c r="L169" s="56"/>
      <c r="M169" s="53" t="str">
        <f ca="1">VLOOKUP($D169,'Metric Nature'!$C:$D,2,0)&amp;IF(($N169&lt;(CA169)),"Below",IF(($N169&gt;(BZ169)),"Above","Within"))</f>
        <v>PositiveWithin</v>
      </c>
      <c r="N169" s="55">
        <f t="shared" ca="1" si="1303"/>
        <v>0.16551455209330357</v>
      </c>
      <c r="O169" s="55">
        <f t="shared" ca="1" si="1304"/>
        <v>0.15890662263804806</v>
      </c>
      <c r="P169" s="55">
        <f t="shared" ref="P169:P171" ca="1" si="1318">IFERROR(((N169-O169)/O169),0)</f>
        <v>4.158372599930478E-2</v>
      </c>
      <c r="Q169" s="55">
        <f t="shared" ref="Q169:Q171" ca="1" si="1319">CD169</f>
        <v>0.16196902059415866</v>
      </c>
      <c r="R169" s="48">
        <f t="shared" ref="R169:R171" ca="1" si="1320">IFERROR(((N169-Q169)/Q169),0)</f>
        <v>2.1890182987701404E-2</v>
      </c>
      <c r="S169" s="48">
        <f t="shared" ca="1" si="1305"/>
        <v>5.3454695918965581E-3</v>
      </c>
      <c r="T169" s="56"/>
      <c r="U169" s="53" t="str">
        <f ca="1">VLOOKUP($D169,'Metric Nature'!$C:$D,2,0)&amp;IF(($V169&lt;(DA169)),"Below",IF(($V169&gt;(CZ169)),"Above","Within"))</f>
        <v>PositiveBelow</v>
      </c>
      <c r="V169" s="55">
        <f t="shared" ca="1" si="1306"/>
        <v>0.14198964100732273</v>
      </c>
      <c r="W169" s="55">
        <f t="shared" ca="1" si="1307"/>
        <v>0.14384182840558679</v>
      </c>
      <c r="X169" s="55">
        <f t="shared" ref="X169:X171" ca="1" si="1321">IFERROR(((V169-W169)/W169),0)</f>
        <v>-1.2876556275699615E-2</v>
      </c>
      <c r="Y169" s="55">
        <f t="shared" ref="Y169:Y171" ca="1" si="1322">DD169</f>
        <v>0.14313477356955617</v>
      </c>
      <c r="Z169" s="48">
        <f t="shared" ref="Z169:Z171" ca="1" si="1323">IFERROR(((V169-Y169)/Y169),0)</f>
        <v>-8.0003798774794001E-3</v>
      </c>
      <c r="AA169" s="48">
        <f t="shared" ca="1" si="1308"/>
        <v>6.1782548885771955E-3</v>
      </c>
      <c r="AB169" s="56"/>
      <c r="AC169" s="46" t="s">
        <v>836</v>
      </c>
      <c r="AI169" s="7" t="s">
        <v>145</v>
      </c>
      <c r="AJ169" s="145">
        <f ca="1">IFERROR(IFERROR(SUM(OFFSET(Data!$A$1,MATCH(($AI169),Data!$C:$C,0)-1,MATCH(Weekly!AJ$9,Data!$2:$2,0)-1,2,COUNTIF(Data!$2:$2,Weekly!AJ$9))),0)/AJ$168,0)</f>
        <v>0.15524433849821215</v>
      </c>
      <c r="AK169" s="145">
        <f ca="1">IFERROR(IFERROR(SUM(OFFSET(Data!$A$1,MATCH(($AI169),Data!$C:$C,0)-1,MATCH(Weekly!AK$9,Data!$2:$2,0)-1,2,COUNTIF(Data!$2:$2,Weekly!AK$9))),0)/AK$168,0)</f>
        <v>0.15941360119451609</v>
      </c>
      <c r="AL169" s="145">
        <f ca="1">IFERROR(IFERROR(SUM(OFFSET(Data!$A$1,MATCH(($AI169),Data!$C:$C,0)-1,MATCH(Weekly!AL$9,Data!$2:$2,0)-1,2,COUNTIF(Data!$2:$2,Weekly!AL$9))),0)/AL$168,0)</f>
        <v>0.16997531372145649</v>
      </c>
      <c r="AM169" s="145">
        <f ca="1">IFERROR(IFERROR(SUM(OFFSET(Data!$A$1,MATCH(($AI169),Data!$C:$C,0)-1,MATCH(Weekly!AM$9,Data!$2:$2,0)-1,2,COUNTIF(Data!$2:$2,Weekly!AM$9))),0)/AM$168,0)</f>
        <v>0.1618321740417345</v>
      </c>
      <c r="AN169" s="145">
        <f ca="1">IFERROR(IFERROR(SUM(OFFSET(Data!$A$1,MATCH(($AI169),Data!$C:$C,0)-1,MATCH(Weekly!AN$9,Data!$2:$2,0)-1,2,COUNTIF(Data!$2:$2,Weekly!AN$9))),0)/AN$168,0)</f>
        <v>0.1602454184974815</v>
      </c>
      <c r="AO169" s="145">
        <f ca="1">IFERROR(IFERROR(SUM(OFFSET(Data!$A$1,MATCH(($AI169),Data!$C:$C,0)-1,MATCH(Weekly!AO$9,Data!$2:$2,0)-1,2,COUNTIF(Data!$2:$2,Weekly!AO$9))),0)/AO$168,0)</f>
        <v>0.15704052232296264</v>
      </c>
      <c r="AP169" s="145">
        <f ca="1">IFERROR(IFERROR(SUM(OFFSET(Data!$A$1,MATCH(($AI169),Data!$C:$C,0)-1,MATCH(Weekly!AP$9,Data!$2:$2,0)-1,2,COUNTIF(Data!$2:$2,Weekly!AP$9))),0)/AP$168,0)</f>
        <v>0.1646924162163601</v>
      </c>
      <c r="AQ169" s="145">
        <f ca="1">IFERROR(IFERROR(SUM(OFFSET(Data!$A$1,MATCH(($AI169),Data!$C:$C,0)-1,MATCH(Weekly!AQ$9,Data!$2:$2,0)-1,2,COUNTIF(Data!$2:$2,Weekly!AQ$9))),0)/AQ$168,0)</f>
        <v>0.15542906010315616</v>
      </c>
      <c r="AR169" s="145">
        <f ca="1">IFERROR(IFERROR(SUM(OFFSET(Data!$A$1,MATCH(($AI169),Data!$C:$C,0)-1,MATCH(Weekly!AR$9,Data!$2:$2,0)-1,2,COUNTIF(Data!$2:$2,Weekly!AR$9))),0)/AR$168,0)</f>
        <v>0.15144317653740899</v>
      </c>
      <c r="AS169" s="145">
        <f ca="1">IFERROR(IFERROR(SUM(OFFSET(Data!$A$1,MATCH(($AI169),Data!$C:$C,0)-1,MATCH(Weekly!AS$9,Data!$2:$2,0)-1,2,COUNTIF(Data!$2:$2,Weekly!AS$9))),0)/AS$168,0)</f>
        <v>0.15456754003291451</v>
      </c>
      <c r="AT169" s="145">
        <f ca="1">IFERROR(IFERROR(SUM(OFFSET(Data!$A$1,MATCH(($AI169),Data!$C:$C,0)-1,MATCH(Weekly!AT$9,Data!$2:$2,0)-1,2,COUNTIF(Data!$2:$2,Weekly!AT$9))),0)/AT$168,0)</f>
        <v>0.15882964955464765</v>
      </c>
      <c r="AU169" s="145">
        <f ca="1">IFERROR(IFERROR(SUM(OFFSET(Data!$A$1,MATCH(($AI169),Data!$C:$C,0)-1,MATCH(Weekly!AU$9,Data!$2:$2,0)-1,2,COUNTIF(Data!$2:$2,Weekly!AU$9))),0)/AU$168,0)</f>
        <v>0.16429479803790953</v>
      </c>
      <c r="AV169" s="43"/>
      <c r="AW169" s="40">
        <f t="shared" ref="AW169:AX189" ca="1" si="1324">_xlfn.QUARTILE.INC($BJ169:$BT169,1)</f>
        <v>0.16036884968137088</v>
      </c>
      <c r="AX169" s="40">
        <f t="shared" ca="1" si="1324"/>
        <v>0.16036884968137088</v>
      </c>
      <c r="AY169" s="40">
        <f t="shared" ref="AY169:AY189" ca="1" si="1325">_xlfn.QUARTILE.INC($BJ169:$BT169,3)</f>
        <v>0.16598643591079321</v>
      </c>
      <c r="AZ169" s="40">
        <f t="shared" ref="AZ169:AZ189" ca="1" si="1326">AY169-AX169</f>
        <v>5.6175862294223222E-3</v>
      </c>
      <c r="BA169" s="40">
        <f t="shared" ref="BA169:BA189" ca="1" si="1327">AY169+(0.75*AZ169)</f>
        <v>0.17019962558285995</v>
      </c>
      <c r="BB169" s="43"/>
      <c r="BC169" s="12">
        <f t="shared" ref="BC169" ca="1" si="1328">_xlfn.STDEV.P(AJ169:AU169)</f>
        <v>4.9667795533263528E-3</v>
      </c>
      <c r="BD169" s="12">
        <f ca="1">SUMPRODUCT(AP169:AS169,AP$168:AS$168)/SUM(AP$168:AS$168)</f>
        <v>0.15648581259333821</v>
      </c>
      <c r="BE169" s="104"/>
      <c r="BF169" s="104"/>
      <c r="BG169" s="1"/>
      <c r="BH169" s="7" t="s">
        <v>145</v>
      </c>
      <c r="BI169" s="7" t="s">
        <v>3</v>
      </c>
      <c r="BJ169" s="145">
        <f ca="1">IFERROR(IFERROR(SUM(OFFSET(Data!$A$1,MATCH(($BH169&amp;$BI169),Data!$B:$B,0)-1,MATCH(Weekly!BJ$9,Data!$2:$2,0)-1,1,COUNTIF(Data!$2:$2,Weekly!BJ$9))),0)/BJ$168,0)</f>
        <v>0.15835957299746564</v>
      </c>
      <c r="BK169" s="145">
        <f ca="1">IFERROR(IFERROR(SUM(OFFSET(Data!$A$1,MATCH(($BH169&amp;$BI169),Data!$B:$B,0)-1,MATCH(Weekly!BK$9,Data!$2:$2,0)-1,1,COUNTIF(Data!$2:$2,Weekly!BK$9))),0)/BK$168,0)</f>
        <v>0.16360752322682981</v>
      </c>
      <c r="BL169" s="145">
        <f ca="1">IFERROR(IFERROR(SUM(OFFSET(Data!$A$1,MATCH(($BH169&amp;$BI169),Data!$B:$B,0)-1,MATCH(Weekly!BL$9,Data!$2:$2,0)-1,1,COUNTIF(Data!$2:$2,Weekly!BL$9))),0)/BL$168,0)</f>
        <v>0.17481554700462457</v>
      </c>
      <c r="BM169" s="145">
        <f ca="1">IFERROR(IFERROR(SUM(OFFSET(Data!$A$1,MATCH(($BH169&amp;$BI169),Data!$B:$B,0)-1,MATCH(Weekly!BM$9,Data!$2:$2,0)-1,1,COUNTIF(Data!$2:$2,Weekly!BM$9))),0)/BM$168,0)</f>
        <v>0.16601371204701273</v>
      </c>
      <c r="BN169" s="145">
        <f ca="1">IFERROR(IFERROR(SUM(OFFSET(Data!$A$1,MATCH(($BH169&amp;$BI169),Data!$B:$B,0)-1,MATCH(Weekly!BN$9,Data!$2:$2,0)-1,1,COUNTIF(Data!$2:$2,Weekly!BN$9))),0)/BN$168,0)</f>
        <v>0.1652994257588187</v>
      </c>
      <c r="BO169" s="145">
        <f ca="1">IFERROR(IFERROR(SUM(OFFSET(Data!$A$1,MATCH(($BH169&amp;$BI169),Data!$B:$B,0)-1,MATCH(Weekly!BO$9,Data!$2:$2,0)-1,1,COUNTIF(Data!$2:$2,Weekly!BO$9))),0)/BO$168,0)</f>
        <v>0.16595915977457368</v>
      </c>
      <c r="BP169" s="145">
        <f ca="1">IFERROR(IFERROR(SUM(OFFSET(Data!$A$1,MATCH(($BH169&amp;$BI169),Data!$B:$B,0)-1,MATCH(Weekly!BP$9,Data!$2:$2,0)-1,1,COUNTIF(Data!$2:$2,Weekly!BP$9))),0)/BP$168,0)</f>
        <v>0.17201535651720154</v>
      </c>
      <c r="BQ169" s="145">
        <f ca="1">IFERROR(IFERROR(SUM(OFFSET(Data!$A$1,MATCH(($BH169&amp;$BI169),Data!$B:$B,0)-1,MATCH(Weekly!BQ$9,Data!$2:$2,0)-1,1,COUNTIF(Data!$2:$2,Weekly!BQ$9))),0)/BQ$168,0)</f>
        <v>0.16183107672469374</v>
      </c>
      <c r="BR169" s="145">
        <f ca="1">IFERROR(IFERROR(SUM(OFFSET(Data!$A$1,MATCH(($BH169&amp;$BI169),Data!$B:$B,0)-1,MATCH(Weekly!BR$9,Data!$2:$2,0)-1,1,COUNTIF(Data!$2:$2,Weekly!BR$9))),0)/BR$168,0)</f>
        <v>0.15528610154590081</v>
      </c>
      <c r="BS169" s="145">
        <f ca="1">IFERROR(IFERROR(SUM(OFFSET(Data!$A$1,MATCH(($BH169&amp;$BI169),Data!$B:$B,0)-1,MATCH(Weekly!BS$9,Data!$2:$2,0)-1,1,COUNTIF(Data!$2:$2,Weekly!BS$9))),0)/BS$168,0)</f>
        <v>0.15890662263804806</v>
      </c>
      <c r="BT169" s="145">
        <f ca="1">IFERROR(IFERROR(SUM(OFFSET(Data!$A$1,MATCH(($BH169&amp;$BI169),Data!$B:$B,0)-1,MATCH(Weekly!BT$9,Data!$2:$2,0)-1,1,COUNTIF(Data!$2:$2,Weekly!BT$9))),0)/BT$168,0)</f>
        <v>0.16551455209330357</v>
      </c>
      <c r="BU169" s="145">
        <f ca="1">IFERROR(IFERROR(SUM(OFFSET(Data!$A$1,MATCH(($BH169&amp;$BI169),Data!$B:$B,0)-1,MATCH(Weekly!BU$9,Data!$2:$2,0)-1,1,COUNTIF(Data!$2:$2,Weekly!BU$9))),0)/BU$168,0)</f>
        <v>0.16801007556675063</v>
      </c>
      <c r="BV169" s="13"/>
      <c r="BW169" s="12">
        <f t="shared" ref="BW169:BW189" ca="1" si="1329">_xlfn.QUARTILE.INC($BJ169:$BT169,1)</f>
        <v>0.16036884968137088</v>
      </c>
      <c r="BX169" s="12">
        <f t="shared" ref="BX169:BX189" ca="1" si="1330">_xlfn.QUARTILE.INC($BJ169:$BT169,3)</f>
        <v>0.16598643591079321</v>
      </c>
      <c r="BY169" s="12">
        <f t="shared" ref="BY169" ca="1" si="1331">BX169-BW169</f>
        <v>5.6175862294223222E-3</v>
      </c>
      <c r="BZ169" s="12">
        <f t="shared" ref="BZ169" ca="1" si="1332">BX169+(0.75*BY169)</f>
        <v>0.17019962558285995</v>
      </c>
      <c r="CA169" s="12">
        <f t="shared" ref="CA169" ca="1" si="1333">BW169-(0.75*BY169)</f>
        <v>0.15615566000930414</v>
      </c>
      <c r="CB169" s="43"/>
      <c r="CC169" s="12">
        <f t="shared" ref="CC169:CC189" ca="1" si="1334">_xlfn.STDEV.P(BJ169:BU169)</f>
        <v>5.3454695918965581E-3</v>
      </c>
      <c r="CD169" s="12">
        <f ca="1">SUMPRODUCT(BP169:BS169,BP$168:BS$168)/SUM(BP$168:BS$168)</f>
        <v>0.16196902059415866</v>
      </c>
      <c r="CE169" s="104"/>
      <c r="CF169" s="104"/>
      <c r="CG169" s="1"/>
      <c r="CH169" s="7" t="s">
        <v>145</v>
      </c>
      <c r="CI169" s="7" t="s">
        <v>4</v>
      </c>
      <c r="CJ169" s="145">
        <f ca="1">IFERROR(IFERROR(SUM(OFFSET(Data!$A$1,MATCH(($CH169&amp;$CI169),Data!$B:$B,0)-1,MATCH(Weekly!CJ$9,Data!$2:$2,0)-1,1,COUNTIF(Data!$2:$2,Weekly!CJ$9))),0)/CJ$168,0)</f>
        <v>0.14778370424866655</v>
      </c>
      <c r="CK169" s="145">
        <f ca="1">IFERROR(IFERROR(SUM(OFFSET(Data!$A$1,MATCH(($CH169&amp;$CI169),Data!$B:$B,0)-1,MATCH(Weekly!CK$9,Data!$2:$2,0)-1,1,COUNTIF(Data!$2:$2,Weekly!CK$9))),0)/CK$168,0)</f>
        <v>0.14869170609249782</v>
      </c>
      <c r="CL169" s="145">
        <f ca="1">IFERROR(IFERROR(SUM(OFFSET(Data!$A$1,MATCH(($CH169&amp;$CI169),Data!$B:$B,0)-1,MATCH(Weekly!CL$9,Data!$2:$2,0)-1,1,COUNTIF(Data!$2:$2,Weekly!CL$9))),0)/CL$168,0)</f>
        <v>0.15699270902376669</v>
      </c>
      <c r="CM169" s="145">
        <f ca="1">IFERROR(IFERROR(SUM(OFFSET(Data!$A$1,MATCH(($CH169&amp;$CI169),Data!$B:$B,0)-1,MATCH(Weekly!CM$9,Data!$2:$2,0)-1,1,COUNTIF(Data!$2:$2,Weekly!CM$9))),0)/CM$168,0)</f>
        <v>0.15183202275388991</v>
      </c>
      <c r="CN169" s="145">
        <f ca="1">IFERROR(IFERROR(SUM(OFFSET(Data!$A$1,MATCH(($CH169&amp;$CI169),Data!$B:$B,0)-1,MATCH(Weekly!CN$9,Data!$2:$2,0)-1,1,COUNTIF(Data!$2:$2,Weekly!CN$9))),0)/CN$168,0)</f>
        <v>0.1473443746430611</v>
      </c>
      <c r="CO169" s="145">
        <f ca="1">IFERROR(IFERROR(SUM(OFFSET(Data!$A$1,MATCH(($CH169&amp;$CI169),Data!$B:$B,0)-1,MATCH(Weekly!CO$9,Data!$2:$2,0)-1,1,COUNTIF(Data!$2:$2,Weekly!CO$9))),0)/CO$168,0)</f>
        <v>0.13384102808186576</v>
      </c>
      <c r="CP169" s="145">
        <f ca="1">IFERROR(IFERROR(SUM(OFFSET(Data!$A$1,MATCH(($CH169&amp;$CI169),Data!$B:$B,0)-1,MATCH(Weekly!CP$9,Data!$2:$2,0)-1,1,COUNTIF(Data!$2:$2,Weekly!CP$9))),0)/CP$168,0)</f>
        <v>0.14639597690445147</v>
      </c>
      <c r="CQ169" s="145">
        <f ca="1">IFERROR(IFERROR(SUM(OFFSET(Data!$A$1,MATCH(($CH169&amp;$CI169),Data!$B:$B,0)-1,MATCH(Weekly!CQ$9,Data!$2:$2,0)-1,1,COUNTIF(Data!$2:$2,Weekly!CQ$9))),0)/CQ$168,0)</f>
        <v>0.14015562794064423</v>
      </c>
      <c r="CR169" s="145">
        <f ca="1">IFERROR(IFERROR(SUM(OFFSET(Data!$A$1,MATCH(($CH169&amp;$CI169),Data!$B:$B,0)-1,MATCH(Weekly!CR$9,Data!$2:$2,0)-1,1,COUNTIF(Data!$2:$2,Weekly!CR$9))),0)/CR$168,0)</f>
        <v>0.14227002448408535</v>
      </c>
      <c r="CS169" s="145">
        <f ca="1">IFERROR(IFERROR(SUM(OFFSET(Data!$A$1,MATCH(($CH169&amp;$CI169),Data!$B:$B,0)-1,MATCH(Weekly!CS$9,Data!$2:$2,0)-1,1,COUNTIF(Data!$2:$2,Weekly!CS$9))),0)/CS$168,0)</f>
        <v>0.14384182840558679</v>
      </c>
      <c r="CT169" s="145">
        <f ca="1">IFERROR(IFERROR(SUM(OFFSET(Data!$A$1,MATCH(($CH169&amp;$CI169),Data!$B:$B,0)-1,MATCH(Weekly!CT$9,Data!$2:$2,0)-1,1,COUNTIF(Data!$2:$2,Weekly!CT$9))),0)/CT$168,0)</f>
        <v>0.14198964100732273</v>
      </c>
      <c r="CU169" s="145">
        <f ca="1">IFERROR(IFERROR(SUM(OFFSET(Data!$A$1,MATCH(($CH169&amp;$CI169),Data!$B:$B,0)-1,MATCH(Weekly!CU$9,Data!$2:$2,0)-1,1,COUNTIF(Data!$2:$2,Weekly!CU$9))),0)/CU$168,0)</f>
        <v>0.15468172930697371</v>
      </c>
      <c r="CW169" s="12">
        <f t="shared" ref="CW169:CW189" ca="1" si="1335">_xlfn.QUARTILE.INC($BJ169:$BT169,1)</f>
        <v>0.16036884968137088</v>
      </c>
      <c r="CX169" s="12">
        <f t="shared" ref="CX169:CX189" ca="1" si="1336">_xlfn.QUARTILE.INC($BJ169:$BT169,3)</f>
        <v>0.16598643591079321</v>
      </c>
      <c r="CY169" s="12">
        <f t="shared" ref="CY169" ca="1" si="1337">CX169-CW169</f>
        <v>5.6175862294223222E-3</v>
      </c>
      <c r="CZ169" s="12">
        <f t="shared" ref="CZ169" ca="1" si="1338">CX169+(0.75*CY169)</f>
        <v>0.17019962558285995</v>
      </c>
      <c r="DA169" s="12">
        <f t="shared" ref="DA169" ca="1" si="1339">CW169-(0.75*CY169)</f>
        <v>0.15615566000930414</v>
      </c>
      <c r="DB169" s="43"/>
      <c r="DC169" s="12">
        <f t="shared" ref="DC169:DC189" ca="1" si="1340">_xlfn.STDEV.P(CJ169:CU169)</f>
        <v>6.1782548885771955E-3</v>
      </c>
      <c r="DD169" s="12">
        <f ca="1">SUMPRODUCT(CP169:CS169,CP$168:CS$168)/SUM(CP$168:CS$168)</f>
        <v>0.14313477356955617</v>
      </c>
    </row>
    <row r="170" spans="4:108" x14ac:dyDescent="0.35">
      <c r="D170" s="111" t="s">
        <v>839</v>
      </c>
      <c r="E170" s="53" t="str">
        <f ca="1">VLOOKUP($D170,'Metric Nature'!$C:$D,2,0)&amp;IF(($F170&lt;(BA170)),"Below",IF(($F170&gt;(AZ170)),"Above","Within"))</f>
        <v>PositiveBelow</v>
      </c>
      <c r="F170" s="55">
        <f t="shared" ref="F170" ca="1" si="1341">AT170</f>
        <v>2.732065825211695E-2</v>
      </c>
      <c r="G170" s="55">
        <f t="shared" ref="G170" ca="1" si="1342">AS170</f>
        <v>3.0082812235930369E-2</v>
      </c>
      <c r="H170" s="55">
        <f t="shared" ref="H170" ca="1" si="1343">IFERROR(((F170-G170)/G170),0)</f>
        <v>-9.1818343383280918E-2</v>
      </c>
      <c r="I170" s="55">
        <f t="shared" ref="I170" ca="1" si="1344">BD170</f>
        <v>2.6797457653107506E-2</v>
      </c>
      <c r="J170" s="55">
        <f t="shared" ref="J170" ca="1" si="1345">IFERROR(((F170-I170)/I170),0)</f>
        <v>1.9524262554390954E-2</v>
      </c>
      <c r="K170" s="54">
        <f t="shared" ca="1" si="1302"/>
        <v>3.6112474972237463E-3</v>
      </c>
      <c r="L170" s="56"/>
      <c r="M170" s="53" t="str">
        <f ca="1">VLOOKUP($D170,'Metric Nature'!$C:$D,2,0)&amp;IF(($N170&lt;(CA170)),"Below",IF(($N170&gt;(BZ170)),"Above","Within"))</f>
        <v>PositiveWithin</v>
      </c>
      <c r="N170" s="55">
        <f t="shared" ref="N170" ca="1" si="1346">BT170</f>
        <v>2.9128292996358964E-2</v>
      </c>
      <c r="O170" s="55">
        <f t="shared" ref="O170" ca="1" si="1347">BS170</f>
        <v>2.9785268990995151E-2</v>
      </c>
      <c r="P170" s="55">
        <f t="shared" ref="P170" ca="1" si="1348">IFERROR(((N170-O170)/O170),0)</f>
        <v>-2.2057077773405612E-2</v>
      </c>
      <c r="Q170" s="55">
        <f t="shared" ref="Q170" ca="1" si="1349">CD170</f>
        <v>2.6290579647298778E-2</v>
      </c>
      <c r="R170" s="48">
        <f t="shared" ref="R170" ca="1" si="1350">IFERROR(((N170-Q170)/Q170),0)</f>
        <v>0.10793650756771146</v>
      </c>
      <c r="S170" s="54">
        <f t="shared" ca="1" si="1305"/>
        <v>4.4330179414279079E-3</v>
      </c>
      <c r="T170" s="56"/>
      <c r="U170" s="53" t="str">
        <f ca="1">VLOOKUP($D170,'Metric Nature'!$C:$D,2,0)&amp;IF(($V170&lt;(DA170)),"Below",IF(($V170&gt;(CZ170)),"Above","Within"))</f>
        <v>PositiveBelow</v>
      </c>
      <c r="V170" s="55">
        <f t="shared" ref="V170" ca="1" si="1351">CT170</f>
        <v>2.20125786163522E-2</v>
      </c>
      <c r="W170" s="55">
        <f t="shared" ref="W170" ca="1" si="1352">CS170</f>
        <v>3.0895334174022699E-2</v>
      </c>
      <c r="X170" s="55">
        <f t="shared" ref="X170" ca="1" si="1353">IFERROR(((V170-W170)/W170),0)</f>
        <v>-0.28751123090745739</v>
      </c>
      <c r="Y170" s="55">
        <f t="shared" ref="Y170" ca="1" si="1354">DD170</f>
        <v>2.8245121001779075E-2</v>
      </c>
      <c r="Z170" s="48">
        <f t="shared" ref="Z170" ca="1" si="1355">IFERROR(((V170-Y170)/Y170),0)</f>
        <v>-0.22065907896214379</v>
      </c>
      <c r="AA170" s="54">
        <f t="shared" ca="1" si="1308"/>
        <v>2.8397928811858086E-3</v>
      </c>
      <c r="AB170" s="56"/>
      <c r="AC170" s="46" t="s">
        <v>840</v>
      </c>
      <c r="AI170" s="7" t="s">
        <v>147</v>
      </c>
      <c r="AJ170" s="145">
        <f ca="1">IFERROR((SUM(OFFSET(Data!$A$1,MATCH(($AI170),Data!$C:$C,0)-1,MATCH(Weekly!AJ$9,Data!$2:$2,0)-1,2,COUNTIF(Data!$2:$2,Weekly!AJ$9))))/(SUM(OFFSET(Data!$A$1,MATCH(($AI169),Data!$C:$C,0)-1,MATCH(Weekly!AJ$9,Data!$2:$2,0)-1,2,COUNTIF(Data!$2:$2,Weekly!AJ$9)))),0)</f>
        <v>3.4374454719944166E-2</v>
      </c>
      <c r="AK170" s="145">
        <f ca="1">IFERROR((SUM(OFFSET(Data!$A$1,MATCH(($AI170),Data!$C:$C,0)-1,MATCH(Weekly!AK$9,Data!$2:$2,0)-1,2,COUNTIF(Data!$2:$2,Weekly!AK$9))))/(SUM(OFFSET(Data!$A$1,MATCH(($AI169),Data!$C:$C,0)-1,MATCH(Weekly!AK$9,Data!$2:$2,0)-1,2,COUNTIF(Data!$2:$2,Weekly!AK$9)))),0)</f>
        <v>3.1505449591280654E-2</v>
      </c>
      <c r="AL170" s="145">
        <f ca="1">IFERROR((SUM(OFFSET(Data!$A$1,MATCH(($AI170),Data!$C:$C,0)-1,MATCH(Weekly!AL$9,Data!$2:$2,0)-1,2,COUNTIF(Data!$2:$2,Weekly!AL$9))))/(SUM(OFFSET(Data!$A$1,MATCH(($AI169),Data!$C:$C,0)-1,MATCH(Weekly!AL$9,Data!$2:$2,0)-1,2,COUNTIF(Data!$2:$2,Weekly!AL$9)))),0)</f>
        <v>3.3888048411497729E-2</v>
      </c>
      <c r="AM170" s="145">
        <f ca="1">IFERROR((SUM(OFFSET(Data!$A$1,MATCH(($AI170),Data!$C:$C,0)-1,MATCH(Weekly!AM$9,Data!$2:$2,0)-1,2,COUNTIF(Data!$2:$2,Weekly!AM$9))))/(SUM(OFFSET(Data!$A$1,MATCH(($AI169),Data!$C:$C,0)-1,MATCH(Weekly!AM$9,Data!$2:$2,0)-1,2,COUNTIF(Data!$2:$2,Weekly!AM$9)))),0)</f>
        <v>2.8044505410760555E-2</v>
      </c>
      <c r="AN170" s="145">
        <f ca="1">IFERROR((SUM(OFFSET(Data!$A$1,MATCH(($AI170),Data!$C:$C,0)-1,MATCH(Weekly!AN$9,Data!$2:$2,0)-1,2,COUNTIF(Data!$2:$2,Weekly!AN$9))))/(SUM(OFFSET(Data!$A$1,MATCH(($AI169),Data!$C:$C,0)-1,MATCH(Weekly!AN$9,Data!$2:$2,0)-1,2,COUNTIF(Data!$2:$2,Weekly!AN$9)))),0)</f>
        <v>2.8088948336398595E-2</v>
      </c>
      <c r="AO170" s="145">
        <f ca="1">IFERROR((SUM(OFFSET(Data!$A$1,MATCH(($AI170),Data!$C:$C,0)-1,MATCH(Weekly!AO$9,Data!$2:$2,0)-1,2,COUNTIF(Data!$2:$2,Weekly!AO$9))))/(SUM(OFFSET(Data!$A$1,MATCH(($AI169),Data!$C:$C,0)-1,MATCH(Weekly!AO$9,Data!$2:$2,0)-1,2,COUNTIF(Data!$2:$2,Weekly!AO$9)))),0)</f>
        <v>2.4070021881838075E-2</v>
      </c>
      <c r="AP170" s="145">
        <f ca="1">IFERROR((SUM(OFFSET(Data!$A$1,MATCH(($AI170),Data!$C:$C,0)-1,MATCH(Weekly!AP$9,Data!$2:$2,0)-1,2,COUNTIF(Data!$2:$2,Weekly!AP$9))))/(SUM(OFFSET(Data!$A$1,MATCH(($AI169),Data!$C:$C,0)-1,MATCH(Weekly!AP$9,Data!$2:$2,0)-1,2,COUNTIF(Data!$2:$2,Weekly!AP$9)))),0)</f>
        <v>2.1011798933247131E-2</v>
      </c>
      <c r="AQ170" s="145">
        <f ca="1">IFERROR((SUM(OFFSET(Data!$A$1,MATCH(($AI170),Data!$C:$C,0)-1,MATCH(Weekly!AQ$9,Data!$2:$2,0)-1,2,COUNTIF(Data!$2:$2,Weekly!AQ$9))))/(SUM(OFFSET(Data!$A$1,MATCH(($AI169),Data!$C:$C,0)-1,MATCH(Weekly!AQ$9,Data!$2:$2,0)-1,2,COUNTIF(Data!$2:$2,Weekly!AQ$9)))),0)</f>
        <v>2.8198074277854195E-2</v>
      </c>
      <c r="AR170" s="145">
        <f ca="1">IFERROR((SUM(OFFSET(Data!$A$1,MATCH(($AI170),Data!$C:$C,0)-1,MATCH(Weekly!AR$9,Data!$2:$2,0)-1,2,COUNTIF(Data!$2:$2,Weekly!AR$9))))/(SUM(OFFSET(Data!$A$1,MATCH(($AI169),Data!$C:$C,0)-1,MATCH(Weekly!AR$9,Data!$2:$2,0)-1,2,COUNTIF(Data!$2:$2,Weekly!AR$9)))),0)</f>
        <v>2.8298670303443574E-2</v>
      </c>
      <c r="AS170" s="145">
        <f ca="1">IFERROR((SUM(OFFSET(Data!$A$1,MATCH(($AI170),Data!$C:$C,0)-1,MATCH(Weekly!AS$9,Data!$2:$2,0)-1,2,COUNTIF(Data!$2:$2,Weekly!AS$9))))/(SUM(OFFSET(Data!$A$1,MATCH(($AI169),Data!$C:$C,0)-1,MATCH(Weekly!AS$9,Data!$2:$2,0)-1,2,COUNTIF(Data!$2:$2,Weekly!AS$9)))),0)</f>
        <v>3.0082812235930369E-2</v>
      </c>
      <c r="AT170" s="145">
        <f ca="1">IFERROR((SUM(OFFSET(Data!$A$1,MATCH(($AI170),Data!$C:$C,0)-1,MATCH(Weekly!AT$9,Data!$2:$2,0)-1,2,COUNTIF(Data!$2:$2,Weekly!AT$9))))/(SUM(OFFSET(Data!$A$1,MATCH(($AI169),Data!$C:$C,0)-1,MATCH(Weekly!AT$9,Data!$2:$2,0)-1,2,COUNTIF(Data!$2:$2,Weekly!AT$9)))),0)</f>
        <v>2.732065825211695E-2</v>
      </c>
      <c r="AU170" s="145">
        <f ca="1">IFERROR((SUM(OFFSET(Data!$A$1,MATCH(($AI170),Data!$C:$C,0)-1,MATCH(Weekly!AU$9,Data!$2:$2,0)-1,2,COUNTIF(Data!$2:$2,Weekly!AU$9))))/(SUM(OFFSET(Data!$A$1,MATCH(($AI169),Data!$C:$C,0)-1,MATCH(Weekly!AU$9,Data!$2:$2,0)-1,2,COUNTIF(Data!$2:$2,Weekly!AU$9)))),0)</f>
        <v>2.6538886841135274E-2</v>
      </c>
      <c r="AV170" s="14"/>
      <c r="AW170" s="40">
        <f t="shared" ca="1" si="1324"/>
        <v>2.8258832483509785E-2</v>
      </c>
      <c r="AX170" s="40">
        <f t="shared" ca="1" si="1324"/>
        <v>2.8258832483509785E-2</v>
      </c>
      <c r="AY170" s="40">
        <f t="shared" ca="1" si="1325"/>
        <v>3.1282292851914931E-2</v>
      </c>
      <c r="AZ170" s="40">
        <f t="shared" ca="1" si="1326"/>
        <v>3.0234603684051453E-3</v>
      </c>
      <c r="BA170" s="40">
        <f t="shared" ca="1" si="1327"/>
        <v>3.354988812821879E-2</v>
      </c>
      <c r="BB170" s="41"/>
      <c r="BC170" s="12">
        <f t="shared" ref="BC170:BC189" ca="1" si="1356">_xlfn.STDEV.P(AJ170:AU170)</f>
        <v>3.6112474972237463E-3</v>
      </c>
      <c r="BD170" s="12">
        <f ca="1">SUMPRODUCT(AP170:AS170,AP$169:AS$169)/SUM(AP$169:AS$169)</f>
        <v>2.6797457653107506E-2</v>
      </c>
      <c r="BE170" s="104"/>
      <c r="BF170" s="104"/>
      <c r="BG170" s="1"/>
      <c r="BH170" s="7" t="s">
        <v>147</v>
      </c>
      <c r="BI170" s="7" t="s">
        <v>3</v>
      </c>
      <c r="BJ170" s="145">
        <f ca="1">IFERROR(SUM(OFFSET(Data!$A$1,MATCH(($BH170&amp;$BI170),Data!$B:$B,0)-1,MATCH(Weekly!BJ$9,Data!$2:$2,0)-1,1,COUNTIF(Data!$2:$2,Weekly!BJ$9)))/SUM(OFFSET(Data!$A$1,MATCH(($BH$169&amp;$BI$169),Data!$B:$B,0)-1,MATCH(Weekly!BJ$9,Data!$2:$2,0)-1,1,COUNTIF(Data!$2:$2,Weekly!BJ$9))),0)</f>
        <v>3.6129970902036859E-2</v>
      </c>
      <c r="BK170" s="145">
        <f ca="1">IFERROR(SUM(OFFSET(Data!$A$1,MATCH(($BH170&amp;$BI170),Data!$B:$B,0)-1,MATCH(Weekly!BK$9,Data!$2:$2,0)-1,1,COUNTIF(Data!$2:$2,Weekly!BK$9)))/SUM(OFFSET(Data!$A$1,MATCH(($BH$169&amp;$BI$169),Data!$B:$B,0)-1,MATCH(Weekly!BK$9,Data!$2:$2,0)-1,1,COUNTIF(Data!$2:$2,Weekly!BK$9))),0)</f>
        <v>3.2779316712834718E-2</v>
      </c>
      <c r="BL170" s="145">
        <f ca="1">IFERROR(SUM(OFFSET(Data!$A$1,MATCH(($BH170&amp;$BI170),Data!$B:$B,0)-1,MATCH(Weekly!BL$9,Data!$2:$2,0)-1,1,COUNTIF(Data!$2:$2,Weekly!BL$9)))/SUM(OFFSET(Data!$A$1,MATCH(($BH$169&amp;$BI$169),Data!$B:$B,0)-1,MATCH(Weekly!BL$9,Data!$2:$2,0)-1,1,COUNTIF(Data!$2:$2,Weekly!BL$9))),0)</f>
        <v>3.4329563812600966E-2</v>
      </c>
      <c r="BM170" s="145">
        <f ca="1">IFERROR(SUM(OFFSET(Data!$A$1,MATCH(($BH170&amp;$BI170),Data!$B:$B,0)-1,MATCH(Weekly!BM$9,Data!$2:$2,0)-1,1,COUNTIF(Data!$2:$2,Weekly!BM$9)))/SUM(OFFSET(Data!$A$1,MATCH(($BH$169&amp;$BI$169),Data!$B:$B,0)-1,MATCH(Weekly!BM$9,Data!$2:$2,0)-1,1,COUNTIF(Data!$2:$2,Weekly!BM$9))),0)</f>
        <v>2.8445006321112517E-2</v>
      </c>
      <c r="BN170" s="145">
        <f ca="1">IFERROR(SUM(OFFSET(Data!$A$1,MATCH(($BH170&amp;$BI170),Data!$B:$B,0)-1,MATCH(Weekly!BN$9,Data!$2:$2,0)-1,1,COUNTIF(Data!$2:$2,Weekly!BN$9)))/SUM(OFFSET(Data!$A$1,MATCH(($BH$169&amp;$BI$169),Data!$B:$B,0)-1,MATCH(Weekly!BN$9,Data!$2:$2,0)-1,1,COUNTIF(Data!$2:$2,Weekly!BN$9))),0)</f>
        <v>2.8874351454996616E-2</v>
      </c>
      <c r="BO170" s="145">
        <f ca="1">IFERROR(SUM(OFFSET(Data!$A$1,MATCH(($BH170&amp;$BI170),Data!$B:$B,0)-1,MATCH(Weekly!BO$9,Data!$2:$2,0)-1,1,COUNTIF(Data!$2:$2,Weekly!BO$9)))/SUM(OFFSET(Data!$A$1,MATCH(($BH$169&amp;$BI$169),Data!$B:$B,0)-1,MATCH(Weekly!BO$9,Data!$2:$2,0)-1,1,COUNTIF(Data!$2:$2,Weekly!BO$9))),0)</f>
        <v>2.3814773980154354E-2</v>
      </c>
      <c r="BP170" s="145">
        <f ca="1">IFERROR(SUM(OFFSET(Data!$A$1,MATCH(($BH170&amp;$BI170),Data!$B:$B,0)-1,MATCH(Weekly!BP$9,Data!$2:$2,0)-1,1,COUNTIF(Data!$2:$2,Weekly!BP$9)))/SUM(OFFSET(Data!$A$1,MATCH(($BH$169&amp;$BI$169),Data!$B:$B,0)-1,MATCH(Weekly!BP$9,Data!$2:$2,0)-1,1,COUNTIF(Data!$2:$2,Weekly!BP$9))),0)</f>
        <v>1.9068255687973996E-2</v>
      </c>
      <c r="BQ170" s="145">
        <f ca="1">IFERROR(SUM(OFFSET(Data!$A$1,MATCH(($BH170&amp;$BI170),Data!$B:$B,0)-1,MATCH(Weekly!BQ$9,Data!$2:$2,0)-1,1,COUNTIF(Data!$2:$2,Weekly!BQ$9)))/SUM(OFFSET(Data!$A$1,MATCH(($BH$169&amp;$BI$169),Data!$B:$B,0)-1,MATCH(Weekly!BQ$9,Data!$2:$2,0)-1,1,COUNTIF(Data!$2:$2,Weekly!BQ$9))),0)</f>
        <v>2.882587297867354E-2</v>
      </c>
      <c r="BR170" s="145">
        <f ca="1">IFERROR(SUM(OFFSET(Data!$A$1,MATCH(($BH170&amp;$BI170),Data!$B:$B,0)-1,MATCH(Weekly!BR$9,Data!$2:$2,0)-1,1,COUNTIF(Data!$2:$2,Weekly!BR$9)))/SUM(OFFSET(Data!$A$1,MATCH(($BH$169&amp;$BI$169),Data!$B:$B,0)-1,MATCH(Weekly!BR$9,Data!$2:$2,0)-1,1,COUNTIF(Data!$2:$2,Weekly!BR$9))),0)</f>
        <v>2.8072658645907054E-2</v>
      </c>
      <c r="BS170" s="145">
        <f ca="1">IFERROR(SUM(OFFSET(Data!$A$1,MATCH(($BH170&amp;$BI170),Data!$B:$B,0)-1,MATCH(Weekly!BS$9,Data!$2:$2,0)-1,1,COUNTIF(Data!$2:$2,Weekly!BS$9)))/SUM(OFFSET(Data!$A$1,MATCH(($BH$169&amp;$BI$169),Data!$B:$B,0)-1,MATCH(Weekly!BS$9,Data!$2:$2,0)-1,1,COUNTIF(Data!$2:$2,Weekly!BS$9))),0)</f>
        <v>2.9785268990995151E-2</v>
      </c>
      <c r="BT170" s="145">
        <f ca="1">IFERROR(SUM(OFFSET(Data!$A$1,MATCH(($BH170&amp;$BI170),Data!$B:$B,0)-1,MATCH(Weekly!BT$9,Data!$2:$2,0)-1,1,COUNTIF(Data!$2:$2,Weekly!BT$9)))/SUM(OFFSET(Data!$A$1,MATCH(($BH$169&amp;$BI$169),Data!$B:$B,0)-1,MATCH(Weekly!BT$9,Data!$2:$2,0)-1,1,COUNTIF(Data!$2:$2,Weekly!BT$9))),0)</f>
        <v>2.9128292996358964E-2</v>
      </c>
      <c r="BU170" s="145">
        <f ca="1">IFERROR(SUM(OFFSET(Data!$A$1,MATCH(($BH170&amp;$BI170),Data!$B:$B,0)-1,MATCH(Weekly!BU$9,Data!$2:$2,0)-1,1,COUNTIF(Data!$2:$2,Weekly!BU$9)))/SUM(OFFSET(Data!$A$1,MATCH(($BH$169&amp;$BI$169),Data!$B:$B,0)-1,MATCH(Weekly!BU$9,Data!$2:$2,0)-1,1,COUNTIF(Data!$2:$2,Weekly!BU$9))),0)</f>
        <v>2.498750624687656E-2</v>
      </c>
      <c r="BV170" s="13"/>
      <c r="BW170" s="12">
        <f t="shared" ca="1" si="1329"/>
        <v>2.8258832483509785E-2</v>
      </c>
      <c r="BX170" s="12">
        <f t="shared" ca="1" si="1330"/>
        <v>3.1282292851914931E-2</v>
      </c>
      <c r="BY170" s="12">
        <f t="shared" ref="BY170:BY189" ca="1" si="1357">BX170-BW170</f>
        <v>3.0234603684051453E-3</v>
      </c>
      <c r="BZ170" s="12">
        <f t="shared" ref="BZ170:BZ189" ca="1" si="1358">BX170+(0.75*BY170)</f>
        <v>3.354988812821879E-2</v>
      </c>
      <c r="CA170" s="12">
        <f t="shared" ref="CA170:CA189" ca="1" si="1359">BW170-(0.75*BY170)</f>
        <v>2.5991237207205926E-2</v>
      </c>
      <c r="CB170" s="41"/>
      <c r="CC170" s="12">
        <f t="shared" ca="1" si="1334"/>
        <v>4.4330179414279079E-3</v>
      </c>
      <c r="CD170" s="12">
        <f ca="1">SUMPRODUCT(BP170:BS170,BP$169:BS$169)/SUM(BP$169:BS$169)</f>
        <v>2.6290579647298778E-2</v>
      </c>
      <c r="CE170" s="104"/>
      <c r="CF170" s="104"/>
      <c r="CG170" s="1"/>
      <c r="CH170" s="7" t="s">
        <v>147</v>
      </c>
      <c r="CI170" s="7" t="s">
        <v>4</v>
      </c>
      <c r="CJ170" s="145">
        <f ca="1">IFERROR(SUM(OFFSET(Data!$A$1,MATCH(($CH170&amp;$CI170),Data!$B:$B,0)-1,MATCH(Weekly!CJ$9,Data!$2:$2,0)-1,1,COUNTIF(Data!$2:$2,Weekly!CJ$9)))/SUM(OFFSET(Data!$A$1,MATCH(($CH$169&amp;$CI$169),Data!$B:$B,0)-1,MATCH(Weekly!CJ$9,Data!$2:$2,0)-1,1,COUNTIF(Data!$2:$2,Weekly!CJ$9))),0)</f>
        <v>2.9869321717485998E-2</v>
      </c>
      <c r="CK170" s="145">
        <f ca="1">IFERROR(SUM(OFFSET(Data!$A$1,MATCH(($CH170&amp;$CI170),Data!$B:$B,0)-1,MATCH(Weekly!CK$9,Data!$2:$2,0)-1,1,COUNTIF(Data!$2:$2,Weekly!CK$9)))/SUM(OFFSET(Data!$A$1,MATCH(($CH$169&amp;$CI$169),Data!$B:$B,0)-1,MATCH(Weekly!CK$9,Data!$2:$2,0)-1,1,COUNTIF(Data!$2:$2,Weekly!CK$9))),0)</f>
        <v>2.7922077922077921E-2</v>
      </c>
      <c r="CL170" s="145">
        <f ca="1">IFERROR(SUM(OFFSET(Data!$A$1,MATCH(($CH170&amp;$CI170),Data!$B:$B,0)-1,MATCH(Weekly!CL$9,Data!$2:$2,0)-1,1,COUNTIF(Data!$2:$2,Weekly!CL$9)))/SUM(OFFSET(Data!$A$1,MATCH(($CH$169&amp;$CI$169),Data!$B:$B,0)-1,MATCH(Weekly!CL$9,Data!$2:$2,0)-1,1,COUNTIF(Data!$2:$2,Weekly!CL$9))),0)</f>
        <v>3.2569360675512665E-2</v>
      </c>
      <c r="CM170" s="145">
        <f ca="1">IFERROR(SUM(OFFSET(Data!$A$1,MATCH(($CH170&amp;$CI170),Data!$B:$B,0)-1,MATCH(Weekly!CM$9,Data!$2:$2,0)-1,1,COUNTIF(Data!$2:$2,Weekly!CM$9)))/SUM(OFFSET(Data!$A$1,MATCH(($CH$169&amp;$CI$169),Data!$B:$B,0)-1,MATCH(Weekly!CM$9,Data!$2:$2,0)-1,1,COUNTIF(Data!$2:$2,Weekly!CM$9))),0)</f>
        <v>2.6997245179063361E-2</v>
      </c>
      <c r="CN170" s="145">
        <f ca="1">IFERROR(SUM(OFFSET(Data!$A$1,MATCH(($CH170&amp;$CI170),Data!$B:$B,0)-1,MATCH(Weekly!CN$9,Data!$2:$2,0)-1,1,COUNTIF(Data!$2:$2,Weekly!CN$9)))/SUM(OFFSET(Data!$A$1,MATCH(($CH$169&amp;$CI$169),Data!$B:$B,0)-1,MATCH(Weekly!CN$9,Data!$2:$2,0)-1,1,COUNTIF(Data!$2:$2,Weekly!CN$9))),0)</f>
        <v>2.5839793281653745E-2</v>
      </c>
      <c r="CO170" s="145">
        <f ca="1">IFERROR(SUM(OFFSET(Data!$A$1,MATCH(($CH170&amp;$CI170),Data!$B:$B,0)-1,MATCH(Weekly!CO$9,Data!$2:$2,0)-1,1,COUNTIF(Data!$2:$2,Weekly!CO$9)))/SUM(OFFSET(Data!$A$1,MATCH(($CH$169&amp;$CI$169),Data!$B:$B,0)-1,MATCH(Weekly!CO$9,Data!$2:$2,0)-1,1,COUNTIF(Data!$2:$2,Weekly!CO$9))),0)</f>
        <v>2.4893314366998577E-2</v>
      </c>
      <c r="CP170" s="145">
        <f ca="1">IFERROR(SUM(OFFSET(Data!$A$1,MATCH(($CH170&amp;$CI170),Data!$B:$B,0)-1,MATCH(Weekly!CP$9,Data!$2:$2,0)-1,1,COUNTIF(Data!$2:$2,Weekly!CP$9)))/SUM(OFFSET(Data!$A$1,MATCH(($CH$169&amp;$CI$169),Data!$B:$B,0)-1,MATCH(Weekly!CP$9,Data!$2:$2,0)-1,1,COUNTIF(Data!$2:$2,Weekly!CP$9))),0)</f>
        <v>2.6717557251908396E-2</v>
      </c>
      <c r="CQ170" s="145">
        <f ca="1">IFERROR(SUM(OFFSET(Data!$A$1,MATCH(($CH170&amp;$CI170),Data!$B:$B,0)-1,MATCH(Weekly!CQ$9,Data!$2:$2,0)-1,1,COUNTIF(Data!$2:$2,Weekly!CQ$9)))/SUM(OFFSET(Data!$A$1,MATCH(($CH$169&amp;$CI$169),Data!$B:$B,0)-1,MATCH(Weekly!CQ$9,Data!$2:$2,0)-1,1,COUNTIF(Data!$2:$2,Weekly!CQ$9))),0)</f>
        <v>2.6468689477081989E-2</v>
      </c>
      <c r="CR170" s="145">
        <f ca="1">IFERROR(SUM(OFFSET(Data!$A$1,MATCH(($CH170&amp;$CI170),Data!$B:$B,0)-1,MATCH(Weekly!CR$9,Data!$2:$2,0)-1,1,COUNTIF(Data!$2:$2,Weekly!CR$9)))/SUM(OFFSET(Data!$A$1,MATCH(($CH$169&amp;$CI$169),Data!$B:$B,0)-1,MATCH(Weekly!CR$9,Data!$2:$2,0)-1,1,COUNTIF(Data!$2:$2,Weekly!CR$9))),0)</f>
        <v>2.8887523048555623E-2</v>
      </c>
      <c r="CS170" s="145">
        <f ca="1">IFERROR(SUM(OFFSET(Data!$A$1,MATCH(($CH170&amp;$CI170),Data!$B:$B,0)-1,MATCH(Weekly!CS$9,Data!$2:$2,0)-1,1,COUNTIF(Data!$2:$2,Weekly!CS$9)))/SUM(OFFSET(Data!$A$1,MATCH(($CH$169&amp;$CI$169),Data!$B:$B,0)-1,MATCH(Weekly!CS$9,Data!$2:$2,0)-1,1,COUNTIF(Data!$2:$2,Weekly!CS$9))),0)</f>
        <v>3.0895334174022699E-2</v>
      </c>
      <c r="CT170" s="145">
        <f ca="1">IFERROR(SUM(OFFSET(Data!$A$1,MATCH(($CH170&amp;$CI170),Data!$B:$B,0)-1,MATCH(Weekly!CT$9,Data!$2:$2,0)-1,1,COUNTIF(Data!$2:$2,Weekly!CT$9)))/SUM(OFFSET(Data!$A$1,MATCH(($CH$169&amp;$CI$169),Data!$B:$B,0)-1,MATCH(Weekly!CT$9,Data!$2:$2,0)-1,1,COUNTIF(Data!$2:$2,Weekly!CT$9))),0)</f>
        <v>2.20125786163522E-2</v>
      </c>
      <c r="CU170" s="145">
        <f ca="1">IFERROR(SUM(OFFSET(Data!$A$1,MATCH(($CH170&amp;$CI170),Data!$B:$B,0)-1,MATCH(Weekly!CU$9,Data!$2:$2,0)-1,1,COUNTIF(Data!$2:$2,Weekly!CU$9)))/SUM(OFFSET(Data!$A$1,MATCH(($CH$169&amp;$CI$169),Data!$B:$B,0)-1,MATCH(Weekly!CU$9,Data!$2:$2,0)-1,1,COUNTIF(Data!$2:$2,Weekly!CU$9))),0)</f>
        <v>3.0898876404494381E-2</v>
      </c>
      <c r="CW170" s="12">
        <f t="shared" ca="1" si="1335"/>
        <v>2.8258832483509785E-2</v>
      </c>
      <c r="CX170" s="12">
        <f t="shared" ca="1" si="1336"/>
        <v>3.1282292851914931E-2</v>
      </c>
      <c r="CY170" s="12">
        <f t="shared" ref="CY170:CY189" ca="1" si="1360">CX170-CW170</f>
        <v>3.0234603684051453E-3</v>
      </c>
      <c r="CZ170" s="12">
        <f t="shared" ref="CZ170:CZ189" ca="1" si="1361">CX170+(0.75*CY170)</f>
        <v>3.354988812821879E-2</v>
      </c>
      <c r="DA170" s="12">
        <f t="shared" ref="DA170:DA189" ca="1" si="1362">CW170-(0.75*CY170)</f>
        <v>2.5991237207205926E-2</v>
      </c>
      <c r="DB170" s="41"/>
      <c r="DC170" s="12">
        <f t="shared" ca="1" si="1340"/>
        <v>2.8397928811858086E-3</v>
      </c>
      <c r="DD170" s="12">
        <f ca="1">SUMPRODUCT(CP170:CS170,CP$169:CS$169)/SUM(CP$169:CS$169)</f>
        <v>2.8245121001779075E-2</v>
      </c>
    </row>
    <row r="171" spans="4:108" x14ac:dyDescent="0.35">
      <c r="D171" s="111" t="s">
        <v>843</v>
      </c>
      <c r="E171" s="53" t="str">
        <f ca="1">VLOOKUP($D171,'Metric Nature'!$C:$D,2,0)&amp;IF(($F171&lt;(BA171)),"Below",IF(($F171&gt;(AZ171)),"Above","Within"))</f>
        <v>PositiveBelow</v>
      </c>
      <c r="F171" s="55">
        <f t="shared" ca="1" si="1300"/>
        <v>0.11151941204665282</v>
      </c>
      <c r="G171" s="55">
        <f t="shared" ca="1" si="1301"/>
        <v>0.10376880175764745</v>
      </c>
      <c r="H171" s="55">
        <f t="shared" ca="1" si="1315"/>
        <v>7.4691141824177118E-2</v>
      </c>
      <c r="I171" s="55">
        <f t="shared" ca="1" si="1316"/>
        <v>0.10784290992825557</v>
      </c>
      <c r="J171" s="55">
        <f t="shared" ca="1" si="1317"/>
        <v>3.4091273323792054E-2</v>
      </c>
      <c r="K171" s="48">
        <f t="shared" ca="1" si="1302"/>
        <v>3.0867314082228415E-2</v>
      </c>
      <c r="L171" s="56"/>
      <c r="M171" s="53" t="str">
        <f ca="1">VLOOKUP($D171,'Metric Nature'!$C:$D,2,0)&amp;IF(($N171&lt;(CA171)),"Below",IF(($N171&gt;(BZ171)),"Above","Within"))</f>
        <v>PositiveWithin</v>
      </c>
      <c r="N171" s="55">
        <f t="shared" ca="1" si="1303"/>
        <v>0.11244377811094453</v>
      </c>
      <c r="O171" s="55">
        <f t="shared" ca="1" si="1304"/>
        <v>0.10251673978296005</v>
      </c>
      <c r="P171" s="55">
        <f t="shared" ca="1" si="1318"/>
        <v>9.6833340086713404E-2</v>
      </c>
      <c r="Q171" s="55">
        <f t="shared" ca="1" si="1319"/>
        <v>0.10982729923169698</v>
      </c>
      <c r="R171" s="48">
        <f t="shared" ca="1" si="1320"/>
        <v>2.3823574808369736E-2</v>
      </c>
      <c r="S171" s="48">
        <f t="shared" ca="1" si="1305"/>
        <v>3.1992566852018615E-2</v>
      </c>
      <c r="T171" s="56"/>
      <c r="U171" s="53" t="str">
        <f ca="1">VLOOKUP($D171,'Metric Nature'!$C:$D,2,0)&amp;IF(($V171&lt;(DA171)),"Below",IF(($V171&gt;(CZ171)),"Above","Within"))</f>
        <v>PositiveWithin</v>
      </c>
      <c r="V171" s="55">
        <f t="shared" ca="1" si="1306"/>
        <v>0.10880503144654088</v>
      </c>
      <c r="W171" s="55">
        <f t="shared" ca="1" si="1307"/>
        <v>0.10718789407313997</v>
      </c>
      <c r="X171" s="55">
        <f t="shared" ca="1" si="1321"/>
        <v>1.5086940436552038E-2</v>
      </c>
      <c r="Y171" s="55">
        <f t="shared" ca="1" si="1322"/>
        <v>0.10245644498160263</v>
      </c>
      <c r="Z171" s="48">
        <f t="shared" ca="1" si="1323"/>
        <v>6.1963759000990402E-2</v>
      </c>
      <c r="AA171" s="48">
        <f t="shared" ca="1" si="1308"/>
        <v>2.8616128667454749E-2</v>
      </c>
      <c r="AB171" s="56"/>
      <c r="AC171" s="46" t="s">
        <v>844</v>
      </c>
      <c r="AI171" s="7" t="s">
        <v>148</v>
      </c>
      <c r="AJ171" s="145">
        <f ca="1">IFERROR((SUM(OFFSET(Data!$A$1,MATCH(($AI171),Data!$C:$C,0)-1,MATCH(Weekly!AJ$9,Data!$2:$2,0)-1,2,COUNTIF(Data!$2:$2,Weekly!AJ$9))))/(SUM(OFFSET(Data!$A$1,MATCH(($AI169),Data!$C:$C,0)-1,MATCH(Weekly!AJ$9,Data!$2:$2,0)-1,2,COUNTIF(Data!$2:$2,Weekly!AJ$9)))),0)</f>
        <v>7.1540743325772113E-3</v>
      </c>
      <c r="AK171" s="145">
        <f ca="1">IFERROR((SUM(OFFSET(Data!$A$1,MATCH(($AI171),Data!$C:$C,0)-1,MATCH(Weekly!AK$9,Data!$2:$2,0)-1,2,COUNTIF(Data!$2:$2,Weekly!AK$9))))/(SUM(OFFSET(Data!$A$1,MATCH(($AI169),Data!$C:$C,0)-1,MATCH(Weekly!AK$9,Data!$2:$2,0)-1,2,COUNTIF(Data!$2:$2,Weekly!AK$9)))),0)</f>
        <v>5.6028610354223435E-2</v>
      </c>
      <c r="AL171" s="145">
        <f ca="1">IFERROR((SUM(OFFSET(Data!$A$1,MATCH(($AI171),Data!$C:$C,0)-1,MATCH(Weekly!AL$9,Data!$2:$2,0)-1,2,COUNTIF(Data!$2:$2,Weekly!AL$9))))/(SUM(OFFSET(Data!$A$1,MATCH(($AI169),Data!$C:$C,0)-1,MATCH(Weekly!AL$9,Data!$2:$2,0)-1,2,COUNTIF(Data!$2:$2,Weekly!AL$9)))),0)</f>
        <v>0.10726172465960665</v>
      </c>
      <c r="AM171" s="145">
        <f ca="1">IFERROR((SUM(OFFSET(Data!$A$1,MATCH(($AI171),Data!$C:$C,0)-1,MATCH(Weekly!AM$9,Data!$2:$2,0)-1,2,COUNTIF(Data!$2:$2,Weekly!AM$9))))/(SUM(OFFSET(Data!$A$1,MATCH(($AI169),Data!$C:$C,0)-1,MATCH(Weekly!AM$9,Data!$2:$2,0)-1,2,COUNTIF(Data!$2:$2,Weekly!AM$9)))),0)</f>
        <v>0.10958695320835239</v>
      </c>
      <c r="AN171" s="145">
        <f ca="1">IFERROR((SUM(OFFSET(Data!$A$1,MATCH(($AI171),Data!$C:$C,0)-1,MATCH(Weekly!AN$9,Data!$2:$2,0)-1,2,COUNTIF(Data!$2:$2,Weekly!AN$9))))/(SUM(OFFSET(Data!$A$1,MATCH(($AI169),Data!$C:$C,0)-1,MATCH(Weekly!AN$9,Data!$2:$2,0)-1,2,COUNTIF(Data!$2:$2,Weekly!AN$9)))),0)</f>
        <v>0.11837485370339408</v>
      </c>
      <c r="AO171" s="145">
        <f ca="1">IFERROR((SUM(OFFSET(Data!$A$1,MATCH(($AI171),Data!$C:$C,0)-1,MATCH(Weekly!AO$9,Data!$2:$2,0)-1,2,COUNTIF(Data!$2:$2,Weekly!AO$9))))/(SUM(OFFSET(Data!$A$1,MATCH(($AI169),Data!$C:$C,0)-1,MATCH(Weekly!AO$9,Data!$2:$2,0)-1,2,COUNTIF(Data!$2:$2,Weekly!AO$9)))),0)</f>
        <v>0.1110924086854065</v>
      </c>
      <c r="AP171" s="145">
        <f ca="1">IFERROR((SUM(OFFSET(Data!$A$1,MATCH(($AI171),Data!$C:$C,0)-1,MATCH(Weekly!AP$9,Data!$2:$2,0)-1,2,COUNTIF(Data!$2:$2,Weekly!AP$9))))/(SUM(OFFSET(Data!$A$1,MATCH(($AI169),Data!$C:$C,0)-1,MATCH(Weekly!AP$9,Data!$2:$2,0)-1,2,COUNTIF(Data!$2:$2,Weekly!AP$9)))),0)</f>
        <v>0.10942298367544852</v>
      </c>
      <c r="AQ171" s="145">
        <f ca="1">IFERROR((SUM(OFFSET(Data!$A$1,MATCH(($AI171),Data!$C:$C,0)-1,MATCH(Weekly!AQ$9,Data!$2:$2,0)-1,2,COUNTIF(Data!$2:$2,Weekly!AQ$9))))/(SUM(OFFSET(Data!$A$1,MATCH(($AI169),Data!$C:$C,0)-1,MATCH(Weekly!AQ$9,Data!$2:$2,0)-1,2,COUNTIF(Data!$2:$2,Weekly!AQ$9)))),0)</f>
        <v>0.10849381017881705</v>
      </c>
      <c r="AR171" s="145">
        <f ca="1">IFERROR((SUM(OFFSET(Data!$A$1,MATCH(($AI171),Data!$C:$C,0)-1,MATCH(Weekly!AR$9,Data!$2:$2,0)-1,2,COUNTIF(Data!$2:$2,Weekly!AR$9))))/(SUM(OFFSET(Data!$A$1,MATCH(($AI169),Data!$C:$C,0)-1,MATCH(Weekly!AR$9,Data!$2:$2,0)-1,2,COUNTIF(Data!$2:$2,Weekly!AR$9)))),0)</f>
        <v>0.10961472894647119</v>
      </c>
      <c r="AS171" s="145">
        <f ca="1">IFERROR((SUM(OFFSET(Data!$A$1,MATCH(($AI171),Data!$C:$C,0)-1,MATCH(Weekly!AS$9,Data!$2:$2,0)-1,2,COUNTIF(Data!$2:$2,Weekly!AS$9))))/(SUM(OFFSET(Data!$A$1,MATCH(($AI169),Data!$C:$C,0)-1,MATCH(Weekly!AS$9,Data!$2:$2,0)-1,2,COUNTIF(Data!$2:$2,Weekly!AS$9)))),0)</f>
        <v>0.10376880175764745</v>
      </c>
      <c r="AT171" s="145">
        <f ca="1">IFERROR((SUM(OFFSET(Data!$A$1,MATCH(($AI171),Data!$C:$C,0)-1,MATCH(Weekly!AT$9,Data!$2:$2,0)-1,2,COUNTIF(Data!$2:$2,Weekly!AT$9))))/(SUM(OFFSET(Data!$A$1,MATCH(($AI169),Data!$C:$C,0)-1,MATCH(Weekly!AT$9,Data!$2:$2,0)-1,2,COUNTIF(Data!$2:$2,Weekly!AT$9)))),0)</f>
        <v>0.11151941204665282</v>
      </c>
      <c r="AU171" s="145">
        <f ca="1">IFERROR((SUM(OFFSET(Data!$A$1,MATCH(($AI171),Data!$C:$C,0)-1,MATCH(Weekly!AU$9,Data!$2:$2,0)-1,2,COUNTIF(Data!$2:$2,Weekly!AU$9))))/(SUM(OFFSET(Data!$A$1,MATCH(($AI169),Data!$C:$C,0)-1,MATCH(Weekly!AU$9,Data!$2:$2,0)-1,2,COUNTIF(Data!$2:$2,Weekly!AU$9)))),0)</f>
        <v>0.10504976041282713</v>
      </c>
      <c r="AV171" s="14"/>
      <c r="AW171" s="40">
        <f t="shared" ca="1" si="1324"/>
        <v>0.10683800152744968</v>
      </c>
      <c r="AX171" s="40">
        <f t="shared" ca="1" si="1324"/>
        <v>0.10683800152744968</v>
      </c>
      <c r="AY171" s="40">
        <f t="shared" ca="1" si="1325"/>
        <v>0.11328774328561053</v>
      </c>
      <c r="AZ171" s="40">
        <f t="shared" ca="1" si="1326"/>
        <v>6.4497417581608485E-3</v>
      </c>
      <c r="BA171" s="40">
        <f t="shared" ca="1" si="1327"/>
        <v>0.11812504960423117</v>
      </c>
      <c r="BB171" s="43"/>
      <c r="BC171" s="12">
        <f t="shared" ca="1" si="1356"/>
        <v>3.0867314082228415E-2</v>
      </c>
      <c r="BD171" s="12">
        <f ca="1">SUMPRODUCT(AP171:AS171,AP$169:AS$169)/SUM(AP$169:AS$169)</f>
        <v>0.10784290992825557</v>
      </c>
      <c r="BE171" s="104"/>
      <c r="BF171" s="104"/>
      <c r="BG171" s="1"/>
      <c r="BH171" s="7" t="s">
        <v>148</v>
      </c>
      <c r="BI171" s="7" t="s">
        <v>3</v>
      </c>
      <c r="BJ171" s="145">
        <f ca="1">IFERROR(SUM(OFFSET(Data!$A$1,MATCH(($BH171&amp;$BI171),Data!$B:$B,0)-1,MATCH(Weekly!BJ$9,Data!$2:$2,0)-1,1,COUNTIF(Data!$2:$2,Weekly!BJ$9)))/SUM(OFFSET(Data!$A$1,MATCH(($BH$169&amp;$BI$169),Data!$B:$B,0)-1,MATCH(Weekly!BJ$9,Data!$2:$2,0)-1,1,COUNTIF(Data!$2:$2,Weekly!BJ$9))),0)</f>
        <v>6.5470417070805044E-3</v>
      </c>
      <c r="BK171" s="145">
        <f ca="1">IFERROR(SUM(OFFSET(Data!$A$1,MATCH(($BH171&amp;$BI171),Data!$B:$B,0)-1,MATCH(Weekly!BK$9,Data!$2:$2,0)-1,1,COUNTIF(Data!$2:$2,Weekly!BK$9)))/SUM(OFFSET(Data!$A$1,MATCH(($BH$169&amp;$BI$169),Data!$B:$B,0)-1,MATCH(Weekly!BK$9,Data!$2:$2,0)-1,1,COUNTIF(Data!$2:$2,Weekly!BK$9))),0)</f>
        <v>5.5632502308402589E-2</v>
      </c>
      <c r="BL171" s="145">
        <f ca="1">IFERROR(SUM(OFFSET(Data!$A$1,MATCH(($BH171&amp;$BI171),Data!$B:$B,0)-1,MATCH(Weekly!BL$9,Data!$2:$2,0)-1,1,COUNTIF(Data!$2:$2,Weekly!BL$9)))/SUM(OFFSET(Data!$A$1,MATCH(($BH$169&amp;$BI$169),Data!$B:$B,0)-1,MATCH(Weekly!BL$9,Data!$2:$2,0)-1,1,COUNTIF(Data!$2:$2,Weekly!BL$9))),0)</f>
        <v>0.11167205169628433</v>
      </c>
      <c r="BM171" s="145">
        <f ca="1">IFERROR(SUM(OFFSET(Data!$A$1,MATCH(($BH171&amp;$BI171),Data!$B:$B,0)-1,MATCH(Weekly!BM$9,Data!$2:$2,0)-1,1,COUNTIF(Data!$2:$2,Weekly!BM$9)))/SUM(OFFSET(Data!$A$1,MATCH(($BH$169&amp;$BI$169),Data!$B:$B,0)-1,MATCH(Weekly!BM$9,Data!$2:$2,0)-1,1,COUNTIF(Data!$2:$2,Weekly!BM$9))),0)</f>
        <v>0.11441213653603034</v>
      </c>
      <c r="BN171" s="145">
        <f ca="1">IFERROR(SUM(OFFSET(Data!$A$1,MATCH(($BH171&amp;$BI171),Data!$B:$B,0)-1,MATCH(Weekly!BN$9,Data!$2:$2,0)-1,1,COUNTIF(Data!$2:$2,Weekly!BN$9)))/SUM(OFFSET(Data!$A$1,MATCH(($BH$169&amp;$BI$169),Data!$B:$B,0)-1,MATCH(Weekly!BN$9,Data!$2:$2,0)-1,1,COUNTIF(Data!$2:$2,Weekly!BN$9))),0)</f>
        <v>0.12249041281299346</v>
      </c>
      <c r="BO171" s="145">
        <f ca="1">IFERROR(SUM(OFFSET(Data!$A$1,MATCH(($BH171&amp;$BI171),Data!$B:$B,0)-1,MATCH(Weekly!BO$9,Data!$2:$2,0)-1,1,COUNTIF(Data!$2:$2,Weekly!BO$9)))/SUM(OFFSET(Data!$A$1,MATCH(($BH$169&amp;$BI$169),Data!$B:$B,0)-1,MATCH(Weekly!BO$9,Data!$2:$2,0)-1,1,COUNTIF(Data!$2:$2,Weekly!BO$9))),0)</f>
        <v>0.11223814773980155</v>
      </c>
      <c r="BP171" s="145">
        <f ca="1">IFERROR(SUM(OFFSET(Data!$A$1,MATCH(($BH171&amp;$BI171),Data!$B:$B,0)-1,MATCH(Weekly!BP$9,Data!$2:$2,0)-1,1,COUNTIF(Data!$2:$2,Weekly!BP$9)))/SUM(OFFSET(Data!$A$1,MATCH(($BH$169&amp;$BI$169),Data!$B:$B,0)-1,MATCH(Weekly!BP$9,Data!$2:$2,0)-1,1,COUNTIF(Data!$2:$2,Weekly!BP$9))),0)</f>
        <v>0.11115926327193933</v>
      </c>
      <c r="BQ171" s="145">
        <f ca="1">IFERROR(SUM(OFFSET(Data!$A$1,MATCH(($BH171&amp;$BI171),Data!$B:$B,0)-1,MATCH(Weekly!BQ$9,Data!$2:$2,0)-1,1,COUNTIF(Data!$2:$2,Weekly!BQ$9)))/SUM(OFFSET(Data!$A$1,MATCH(($BH$169&amp;$BI$169),Data!$B:$B,0)-1,MATCH(Weekly!BQ$9,Data!$2:$2,0)-1,1,COUNTIF(Data!$2:$2,Weekly!BQ$9))),0)</f>
        <v>0.11413170846027654</v>
      </c>
      <c r="BR171" s="145">
        <f ca="1">IFERROR(SUM(OFFSET(Data!$A$1,MATCH(($BH171&amp;$BI171),Data!$B:$B,0)-1,MATCH(Weekly!BR$9,Data!$2:$2,0)-1,1,COUNTIF(Data!$2:$2,Weekly!BR$9)))/SUM(OFFSET(Data!$A$1,MATCH(($BH$169&amp;$BI$169),Data!$B:$B,0)-1,MATCH(Weekly!BR$9,Data!$2:$2,0)-1,1,COUNTIF(Data!$2:$2,Weekly!BR$9))),0)</f>
        <v>0.11134701580561453</v>
      </c>
      <c r="BS171" s="145">
        <f ca="1">IFERROR(SUM(OFFSET(Data!$A$1,MATCH(($BH171&amp;$BI171),Data!$B:$B,0)-1,MATCH(Weekly!BS$9,Data!$2:$2,0)-1,1,COUNTIF(Data!$2:$2,Weekly!BS$9)))/SUM(OFFSET(Data!$A$1,MATCH(($BH$169&amp;$BI$169),Data!$B:$B,0)-1,MATCH(Weekly!BS$9,Data!$2:$2,0)-1,1,COUNTIF(Data!$2:$2,Weekly!BS$9))),0)</f>
        <v>0.10251673978296005</v>
      </c>
      <c r="BT171" s="145">
        <f ca="1">IFERROR(SUM(OFFSET(Data!$A$1,MATCH(($BH171&amp;$BI171),Data!$B:$B,0)-1,MATCH(Weekly!BT$9,Data!$2:$2,0)-1,1,COUNTIF(Data!$2:$2,Weekly!BT$9)))/SUM(OFFSET(Data!$A$1,MATCH(($BH$169&amp;$BI$169),Data!$B:$B,0)-1,MATCH(Weekly!BT$9,Data!$2:$2,0)-1,1,COUNTIF(Data!$2:$2,Weekly!BT$9))),0)</f>
        <v>0.11244377811094453</v>
      </c>
      <c r="BU171" s="145">
        <f ca="1">IFERROR(SUM(OFFSET(Data!$A$1,MATCH(($BH171&amp;$BI171),Data!$B:$B,0)-1,MATCH(Weekly!BU$9,Data!$2:$2,0)-1,1,COUNTIF(Data!$2:$2,Weekly!BU$9)))/SUM(OFFSET(Data!$A$1,MATCH(($BH$169&amp;$BI$169),Data!$B:$B,0)-1,MATCH(Weekly!BU$9,Data!$2:$2,0)-1,1,COUNTIF(Data!$2:$2,Weekly!BU$9))),0)</f>
        <v>0.10294852573713144</v>
      </c>
      <c r="BV171" s="13"/>
      <c r="BW171" s="12">
        <f t="shared" ca="1" si="1329"/>
        <v>0.10683800152744968</v>
      </c>
      <c r="BX171" s="12">
        <f t="shared" ca="1" si="1330"/>
        <v>0.11328774328561053</v>
      </c>
      <c r="BY171" s="12">
        <f t="shared" ca="1" si="1357"/>
        <v>6.4497417581608485E-3</v>
      </c>
      <c r="BZ171" s="12">
        <f t="shared" ca="1" si="1358"/>
        <v>0.11812504960423117</v>
      </c>
      <c r="CA171" s="12">
        <f t="shared" ca="1" si="1359"/>
        <v>0.10200069520882904</v>
      </c>
      <c r="CB171" s="43"/>
      <c r="CC171" s="12">
        <f t="shared" ca="1" si="1334"/>
        <v>3.1992566852018615E-2</v>
      </c>
      <c r="CD171" s="12">
        <f ca="1">SUMPRODUCT(BP171:BS171,BP$169:BS$169)/SUM(BP$169:BS$169)</f>
        <v>0.10982729923169698</v>
      </c>
      <c r="CE171" s="104"/>
      <c r="CF171" s="104"/>
      <c r="CG171" s="1"/>
      <c r="CH171" s="7" t="s">
        <v>148</v>
      </c>
      <c r="CI171" s="7" t="s">
        <v>4</v>
      </c>
      <c r="CJ171" s="145">
        <f ca="1">IFERROR(SUM(OFFSET(Data!$A$1,MATCH(($CH171&amp;$CI171),Data!$B:$B,0)-1,MATCH(Weekly!CJ$9,Data!$2:$2,0)-1,1,COUNTIF(Data!$2:$2,Weekly!CJ$9)))/SUM(OFFSET(Data!$A$1,MATCH(($CH$169&amp;$CI$169),Data!$B:$B,0)-1,MATCH(Weekly!CJ$9,Data!$2:$2,0)-1,1,COUNTIF(Data!$2:$2,Weekly!CJ$9))),0)</f>
        <v>8.7118855009334171E-3</v>
      </c>
      <c r="CK171" s="145">
        <f ca="1">IFERROR(SUM(OFFSET(Data!$A$1,MATCH(($CH171&amp;$CI171),Data!$B:$B,0)-1,MATCH(Weekly!CK$9,Data!$2:$2,0)-1,1,COUNTIF(Data!$2:$2,Weekly!CK$9)))/SUM(OFFSET(Data!$A$1,MATCH(($CH$169&amp;$CI$169),Data!$B:$B,0)-1,MATCH(Weekly!CK$9,Data!$2:$2,0)-1,1,COUNTIF(Data!$2:$2,Weekly!CK$9))),0)</f>
        <v>5.7142857142857141E-2</v>
      </c>
      <c r="CL171" s="145">
        <f ca="1">IFERROR(SUM(OFFSET(Data!$A$1,MATCH(($CH171&amp;$CI171),Data!$B:$B,0)-1,MATCH(Weekly!CL$9,Data!$2:$2,0)-1,1,COUNTIF(Data!$2:$2,Weekly!CL$9)))/SUM(OFFSET(Data!$A$1,MATCH(($CH$169&amp;$CI$169),Data!$B:$B,0)-1,MATCH(Weekly!CL$9,Data!$2:$2,0)-1,1,COUNTIF(Data!$2:$2,Weekly!CL$9))),0)</f>
        <v>9.4089264173703252E-2</v>
      </c>
      <c r="CM171" s="145">
        <f ca="1">IFERROR(SUM(OFFSET(Data!$A$1,MATCH(($CH171&amp;$CI171),Data!$B:$B,0)-1,MATCH(Weekly!CM$9,Data!$2:$2,0)-1,1,COUNTIF(Data!$2:$2,Weekly!CM$9)))/SUM(OFFSET(Data!$A$1,MATCH(($CH$169&amp;$CI$169),Data!$B:$B,0)-1,MATCH(Weekly!CM$9,Data!$2:$2,0)-1,1,COUNTIF(Data!$2:$2,Weekly!CM$9))),0)</f>
        <v>9.696969696969697E-2</v>
      </c>
      <c r="CN171" s="145">
        <f ca="1">IFERROR(SUM(OFFSET(Data!$A$1,MATCH(($CH171&amp;$CI171),Data!$B:$B,0)-1,MATCH(Weekly!CN$9,Data!$2:$2,0)-1,1,COUNTIF(Data!$2:$2,Weekly!CN$9)))/SUM(OFFSET(Data!$A$1,MATCH(($CH$169&amp;$CI$169),Data!$B:$B,0)-1,MATCH(Weekly!CN$9,Data!$2:$2,0)-1,1,COUNTIF(Data!$2:$2,Weekly!CN$9))),0)</f>
        <v>0.1065891472868217</v>
      </c>
      <c r="CO171" s="145">
        <f ca="1">IFERROR(SUM(OFFSET(Data!$A$1,MATCH(($CH171&amp;$CI171),Data!$B:$B,0)-1,MATCH(Weekly!CO$9,Data!$2:$2,0)-1,1,COUNTIF(Data!$2:$2,Weekly!CO$9)))/SUM(OFFSET(Data!$A$1,MATCH(($CH$169&amp;$CI$169),Data!$B:$B,0)-1,MATCH(Weekly!CO$9,Data!$2:$2,0)-1,1,COUNTIF(Data!$2:$2,Weekly!CO$9))),0)</f>
        <v>0.10739687055476529</v>
      </c>
      <c r="CP171" s="145">
        <f ca="1">IFERROR(SUM(OFFSET(Data!$A$1,MATCH(($CH171&amp;$CI171),Data!$B:$B,0)-1,MATCH(Weekly!CP$9,Data!$2:$2,0)-1,1,COUNTIF(Data!$2:$2,Weekly!CP$9)))/SUM(OFFSET(Data!$A$1,MATCH(($CH$169&amp;$CI$169),Data!$B:$B,0)-1,MATCH(Weekly!CP$9,Data!$2:$2,0)-1,1,COUNTIF(Data!$2:$2,Weekly!CP$9))),0)</f>
        <v>0.10432569974554708</v>
      </c>
      <c r="CQ171" s="145">
        <f ca="1">IFERROR(SUM(OFFSET(Data!$A$1,MATCH(($CH171&amp;$CI171),Data!$B:$B,0)-1,MATCH(Weekly!CQ$9,Data!$2:$2,0)-1,1,COUNTIF(Data!$2:$2,Weekly!CQ$9)))/SUM(OFFSET(Data!$A$1,MATCH(($CH$169&amp;$CI$169),Data!$B:$B,0)-1,MATCH(Weekly!CQ$9,Data!$2:$2,0)-1,1,COUNTIF(Data!$2:$2,Weekly!CQ$9))),0)</f>
        <v>9.2963202065848932E-2</v>
      </c>
      <c r="CR171" s="145">
        <f ca="1">IFERROR(SUM(OFFSET(Data!$A$1,MATCH(($CH171&amp;$CI171),Data!$B:$B,0)-1,MATCH(Weekly!CR$9,Data!$2:$2,0)-1,1,COUNTIF(Data!$2:$2,Weekly!CR$9)))/SUM(OFFSET(Data!$A$1,MATCH(($CH$169&amp;$CI$169),Data!$B:$B,0)-1,MATCH(Weekly!CR$9,Data!$2:$2,0)-1,1,COUNTIF(Data!$2:$2,Weekly!CR$9))),0)</f>
        <v>0.10510141364474493</v>
      </c>
      <c r="CS171" s="145">
        <f ca="1">IFERROR(SUM(OFFSET(Data!$A$1,MATCH(($CH171&amp;$CI171),Data!$B:$B,0)-1,MATCH(Weekly!CS$9,Data!$2:$2,0)-1,1,COUNTIF(Data!$2:$2,Weekly!CS$9)))/SUM(OFFSET(Data!$A$1,MATCH(($CH$169&amp;$CI$169),Data!$B:$B,0)-1,MATCH(Weekly!CS$9,Data!$2:$2,0)-1,1,COUNTIF(Data!$2:$2,Weekly!CS$9))),0)</f>
        <v>0.10718789407313997</v>
      </c>
      <c r="CT171" s="145">
        <f ca="1">IFERROR(SUM(OFFSET(Data!$A$1,MATCH(($CH171&amp;$CI171),Data!$B:$B,0)-1,MATCH(Weekly!CT$9,Data!$2:$2,0)-1,1,COUNTIF(Data!$2:$2,Weekly!CT$9)))/SUM(OFFSET(Data!$A$1,MATCH(($CH$169&amp;$CI$169),Data!$B:$B,0)-1,MATCH(Weekly!CT$9,Data!$2:$2,0)-1,1,COUNTIF(Data!$2:$2,Weekly!CT$9))),0)</f>
        <v>0.10880503144654088</v>
      </c>
      <c r="CU171" s="145">
        <f ca="1">IFERROR(SUM(OFFSET(Data!$A$1,MATCH(($CH171&amp;$CI171),Data!$B:$B,0)-1,MATCH(Weekly!CU$9,Data!$2:$2,0)-1,1,COUNTIF(Data!$2:$2,Weekly!CU$9)))/SUM(OFFSET(Data!$A$1,MATCH(($CH$169&amp;$CI$169),Data!$B:$B,0)-1,MATCH(Weekly!CU$9,Data!$2:$2,0)-1,1,COUNTIF(Data!$2:$2,Weekly!CU$9))),0)</f>
        <v>0.11095505617977527</v>
      </c>
      <c r="CW171" s="12">
        <f t="shared" ca="1" si="1335"/>
        <v>0.10683800152744968</v>
      </c>
      <c r="CX171" s="12">
        <f t="shared" ca="1" si="1336"/>
        <v>0.11328774328561053</v>
      </c>
      <c r="CY171" s="12">
        <f t="shared" ca="1" si="1360"/>
        <v>6.4497417581608485E-3</v>
      </c>
      <c r="CZ171" s="12">
        <f t="shared" ca="1" si="1361"/>
        <v>0.11812504960423117</v>
      </c>
      <c r="DA171" s="12">
        <f t="shared" ca="1" si="1362"/>
        <v>0.10200069520882904</v>
      </c>
      <c r="DB171" s="43"/>
      <c r="DC171" s="12">
        <f t="shared" ca="1" si="1340"/>
        <v>2.8616128667454749E-2</v>
      </c>
      <c r="DD171" s="12">
        <f ca="1">SUMPRODUCT(CP171:CS171,CP$169:CS$169)/SUM(CP$169:CS$169)</f>
        <v>0.10245644498160263</v>
      </c>
    </row>
    <row r="172" spans="4:108" hidden="1" x14ac:dyDescent="0.35">
      <c r="D172" s="111" t="s">
        <v>847</v>
      </c>
      <c r="E172" s="53" t="str">
        <f ca="1">VLOOKUP($D172,'Metric Nature'!$C:$D,2,0)&amp;IF(($F172&lt;(BA172)),"Below",IF(($F172&gt;(AZ172)),"Above","Within"))</f>
        <v>PositiveWithin</v>
      </c>
      <c r="F172" s="55">
        <f t="shared" ref="F172:F176" ca="1" si="1363">AT172</f>
        <v>0</v>
      </c>
      <c r="G172" s="55">
        <f t="shared" ref="G172:G176" ca="1" si="1364">AS172</f>
        <v>0</v>
      </c>
      <c r="H172" s="55">
        <f t="shared" ref="H172:H176" ca="1" si="1365">IFERROR(((F172-G172)/G172),0)</f>
        <v>0</v>
      </c>
      <c r="I172" s="55">
        <f t="shared" ref="I172:I176" ca="1" si="1366">BD172</f>
        <v>0</v>
      </c>
      <c r="J172" s="55">
        <f t="shared" ref="J172:J176" ca="1" si="1367">IFERROR(((F172-I172)/I172),0)</f>
        <v>0</v>
      </c>
      <c r="K172" s="55"/>
      <c r="L172" s="56"/>
      <c r="M172" s="53" t="str">
        <f ca="1">VLOOKUP($D172,'Metric Nature'!$C:$D,2,0)&amp;IF(($N172&lt;(CA172)),"Below",IF(($N172&gt;(BZ172)),"Above","Within"))</f>
        <v>PositiveWithin</v>
      </c>
      <c r="N172" s="55">
        <f t="shared" ref="N172:N176" ca="1" si="1368">BT172</f>
        <v>0</v>
      </c>
      <c r="O172" s="55">
        <f t="shared" ref="O172:O176" ca="1" si="1369">BS172</f>
        <v>0</v>
      </c>
      <c r="P172" s="55">
        <f t="shared" ref="P172:P176" ca="1" si="1370">IFERROR(((N172-O172)/O172),0)</f>
        <v>0</v>
      </c>
      <c r="Q172" s="55">
        <f t="shared" ref="Q172:Q176" ca="1" si="1371">CD172</f>
        <v>0</v>
      </c>
      <c r="R172" s="48">
        <f t="shared" ref="R172:R176" ca="1" si="1372">IFERROR(((N172-Q172)/Q172),0)</f>
        <v>0</v>
      </c>
      <c r="S172" s="55"/>
      <c r="T172" s="56"/>
      <c r="U172" s="53" t="str">
        <f ca="1">VLOOKUP($D172,'Metric Nature'!$C:$D,2,0)&amp;IF(($V172&lt;(DA172)),"Below",IF(($V172&gt;(CZ172)),"Above","Within"))</f>
        <v>PositiveWithin</v>
      </c>
      <c r="V172" s="55">
        <f t="shared" ref="V172:V175" ca="1" si="1373">CT172</f>
        <v>0</v>
      </c>
      <c r="W172" s="55">
        <f t="shared" ref="W172:W175" ca="1" si="1374">CS172</f>
        <v>0</v>
      </c>
      <c r="X172" s="55">
        <f t="shared" ref="X172:X175" ca="1" si="1375">IFERROR(((V172-W172)/W172),0)</f>
        <v>0</v>
      </c>
      <c r="Y172" s="55">
        <f t="shared" ref="Y172:Y175" ca="1" si="1376">DD172</f>
        <v>0</v>
      </c>
      <c r="Z172" s="48">
        <f t="shared" ref="Z172:Z175" ca="1" si="1377">IFERROR(((V172-Y172)/Y172),0)</f>
        <v>0</v>
      </c>
      <c r="AA172" s="55"/>
      <c r="AB172" s="56"/>
      <c r="AC172" s="46"/>
      <c r="AI172" s="7" t="s">
        <v>149</v>
      </c>
      <c r="AJ172" s="145">
        <f ca="1">IFERROR((SUM(OFFSET(Data!$A$1,MATCH(($AI172),Data!$C:$C,0)-1,MATCH(Weekly!AJ$9,Data!$2:$2,0)-1,2,COUNTIF(Data!$2:$2,Weekly!AJ$9))))/(SUM(OFFSET(Data!$A$1,MATCH(($AI169),Data!$C:$C,0)-1,MATCH(Weekly!AJ$9,Data!$2:$2,0)-1,2,COUNTIF(Data!$2:$2,Weekly!AJ$9)))),0)</f>
        <v>0.14011516314779271</v>
      </c>
      <c r="AK172" s="145">
        <f ca="1">IFERROR((SUM(OFFSET(Data!$A$1,MATCH(($AI172),Data!$C:$C,0)-1,MATCH(Weekly!AK$9,Data!$2:$2,0)-1,2,COUNTIF(Data!$2:$2,Weekly!AK$9))))/(SUM(OFFSET(Data!$A$1,MATCH(($AI169),Data!$C:$C,0)-1,MATCH(Weekly!AK$9,Data!$2:$2,0)-1,2,COUNTIF(Data!$2:$2,Weekly!AK$9)))),0)</f>
        <v>7.7145776566757487E-2</v>
      </c>
      <c r="AL172" s="145">
        <f ca="1">IFERROR((SUM(OFFSET(Data!$A$1,MATCH(($AI172),Data!$C:$C,0)-1,MATCH(Weekly!AL$9,Data!$2:$2,0)-1,2,COUNTIF(Data!$2:$2,Weekly!AL$9))))/(SUM(OFFSET(Data!$A$1,MATCH(($AI169),Data!$C:$C,0)-1,MATCH(Weekly!AL$9,Data!$2:$2,0)-1,2,COUNTIF(Data!$2:$2,Weekly!AL$9)))),0)</f>
        <v>0</v>
      </c>
      <c r="AM172" s="145">
        <f ca="1">IFERROR((SUM(OFFSET(Data!$A$1,MATCH(($AI172),Data!$C:$C,0)-1,MATCH(Weekly!AM$9,Data!$2:$2,0)-1,2,COUNTIF(Data!$2:$2,Weekly!AM$9))))/(SUM(OFFSET(Data!$A$1,MATCH(($AI169),Data!$C:$C,0)-1,MATCH(Weekly!AM$9,Data!$2:$2,0)-1,2,COUNTIF(Data!$2:$2,Weekly!AM$9)))),0)</f>
        <v>0</v>
      </c>
      <c r="AN172" s="145">
        <f ca="1">IFERROR((SUM(OFFSET(Data!$A$1,MATCH(($AI172),Data!$C:$C,0)-1,MATCH(Weekly!AN$9,Data!$2:$2,0)-1,2,COUNTIF(Data!$2:$2,Weekly!AN$9))))/(SUM(OFFSET(Data!$A$1,MATCH(($AI169),Data!$C:$C,0)-1,MATCH(Weekly!AN$9,Data!$2:$2,0)-1,2,COUNTIF(Data!$2:$2,Weekly!AN$9)))),0)</f>
        <v>0</v>
      </c>
      <c r="AO172" s="145">
        <f ca="1">IFERROR((SUM(OFFSET(Data!$A$1,MATCH(($AI172),Data!$C:$C,0)-1,MATCH(Weekly!AO$9,Data!$2:$2,0)-1,2,COUNTIF(Data!$2:$2,Weekly!AO$9))))/(SUM(OFFSET(Data!$A$1,MATCH(($AI169),Data!$C:$C,0)-1,MATCH(Weekly!AO$9,Data!$2:$2,0)-1,2,COUNTIF(Data!$2:$2,Weekly!AO$9)))),0)</f>
        <v>0</v>
      </c>
      <c r="AP172" s="145">
        <f ca="1">IFERROR((SUM(OFFSET(Data!$A$1,MATCH(($AI172),Data!$C:$C,0)-1,MATCH(Weekly!AP$9,Data!$2:$2,0)-1,2,COUNTIF(Data!$2:$2,Weekly!AP$9))))/(SUM(OFFSET(Data!$A$1,MATCH(($AI169),Data!$C:$C,0)-1,MATCH(Weekly!AP$9,Data!$2:$2,0)-1,2,COUNTIF(Data!$2:$2,Weekly!AP$9)))),0)</f>
        <v>0</v>
      </c>
      <c r="AQ172" s="145">
        <f ca="1">IFERROR((SUM(OFFSET(Data!$A$1,MATCH(($AI172),Data!$C:$C,0)-1,MATCH(Weekly!AQ$9,Data!$2:$2,0)-1,2,COUNTIF(Data!$2:$2,Weekly!AQ$9))))/(SUM(OFFSET(Data!$A$1,MATCH(($AI169),Data!$C:$C,0)-1,MATCH(Weekly!AQ$9,Data!$2:$2,0)-1,2,COUNTIF(Data!$2:$2,Weekly!AQ$9)))),0)</f>
        <v>0</v>
      </c>
      <c r="AR172" s="145">
        <f ca="1">IFERROR((SUM(OFFSET(Data!$A$1,MATCH(($AI172),Data!$C:$C,0)-1,MATCH(Weekly!AR$9,Data!$2:$2,0)-1,2,COUNTIF(Data!$2:$2,Weekly!AR$9))))/(SUM(OFFSET(Data!$A$1,MATCH(($AI169),Data!$C:$C,0)-1,MATCH(Weekly!AR$9,Data!$2:$2,0)-1,2,COUNTIF(Data!$2:$2,Weekly!AR$9)))),0)</f>
        <v>0</v>
      </c>
      <c r="AS172" s="145">
        <f ca="1">IFERROR((SUM(OFFSET(Data!$A$1,MATCH(($AI172),Data!$C:$C,0)-1,MATCH(Weekly!AS$9,Data!$2:$2,0)-1,2,COUNTIF(Data!$2:$2,Weekly!AS$9))))/(SUM(OFFSET(Data!$A$1,MATCH(($AI169),Data!$C:$C,0)-1,MATCH(Weekly!AS$9,Data!$2:$2,0)-1,2,COUNTIF(Data!$2:$2,Weekly!AS$9)))),0)</f>
        <v>0</v>
      </c>
      <c r="AT172" s="145">
        <f ca="1">IFERROR((SUM(OFFSET(Data!$A$1,MATCH(($AI172),Data!$C:$C,0)-1,MATCH(Weekly!AT$9,Data!$2:$2,0)-1,2,COUNTIF(Data!$2:$2,Weekly!AT$9))))/(SUM(OFFSET(Data!$A$1,MATCH(($AI169),Data!$C:$C,0)-1,MATCH(Weekly!AT$9,Data!$2:$2,0)-1,2,COUNTIF(Data!$2:$2,Weekly!AT$9)))),0)</f>
        <v>0</v>
      </c>
      <c r="AU172" s="145">
        <f ca="1">IFERROR((SUM(OFFSET(Data!$A$1,MATCH(($AI172),Data!$C:$C,0)-1,MATCH(Weekly!AU$9,Data!$2:$2,0)-1,2,COUNTIF(Data!$2:$2,Weekly!AU$9))))/(SUM(OFFSET(Data!$A$1,MATCH(($AI169),Data!$C:$C,0)-1,MATCH(Weekly!AU$9,Data!$2:$2,0)-1,2,COUNTIF(Data!$2:$2,Weekly!AU$9)))),0)</f>
        <v>0</v>
      </c>
      <c r="AV172" s="14"/>
      <c r="AW172" s="40">
        <f t="shared" ca="1" si="1324"/>
        <v>0</v>
      </c>
      <c r="AX172" s="40">
        <f t="shared" ca="1" si="1324"/>
        <v>0</v>
      </c>
      <c r="AY172" s="40">
        <f t="shared" ca="1" si="1325"/>
        <v>0</v>
      </c>
      <c r="AZ172" s="40">
        <f t="shared" ref="AZ172:AZ176" ca="1" si="1378">AY172-AX172</f>
        <v>0</v>
      </c>
      <c r="BA172" s="40">
        <f t="shared" ref="BA172:BA176" ca="1" si="1379">AY172+(0.75*AZ172)</f>
        <v>0</v>
      </c>
      <c r="BB172" s="43"/>
      <c r="BC172" s="12">
        <f t="shared" ca="1" si="1356"/>
        <v>4.2475682708740525E-2</v>
      </c>
      <c r="BD172" s="12">
        <f ca="1">SUMPRODUCT(AP172:AS172,AP$169:AS$169)/SUM(AP$169:AS$169)</f>
        <v>0</v>
      </c>
      <c r="BE172" s="104"/>
      <c r="BF172" s="104"/>
      <c r="BG172" s="1"/>
      <c r="BH172" s="7" t="s">
        <v>149</v>
      </c>
      <c r="BI172" s="7" t="s">
        <v>3</v>
      </c>
      <c r="BJ172" s="145">
        <f ca="1">IFERROR(SUM(OFFSET(Data!$A$1,MATCH(($BH172&amp;$BI172),Data!$B:$B,0)-1,MATCH(Weekly!BJ$9,Data!$2:$2,0)-1,1,COUNTIF(Data!$2:$2,Weekly!BJ$9)))/SUM(OFFSET(Data!$A$1,MATCH(($BH$169&amp;$BI$169),Data!$B:$B,0)-1,MATCH(Weekly!BJ$9,Data!$2:$2,0)-1,1,COUNTIF(Data!$2:$2,Weekly!BJ$9))),0)</f>
        <v>0.1403976721629486</v>
      </c>
      <c r="BK172" s="145">
        <f ca="1">IFERROR(SUM(OFFSET(Data!$A$1,MATCH(($BH172&amp;$BI172),Data!$B:$B,0)-1,MATCH(Weekly!BK$9,Data!$2:$2,0)-1,1,COUNTIF(Data!$2:$2,Weekly!BK$9)))/SUM(OFFSET(Data!$A$1,MATCH(($BH$169&amp;$BI$169),Data!$B:$B,0)-1,MATCH(Weekly!BK$9,Data!$2:$2,0)-1,1,COUNTIF(Data!$2:$2,Weekly!BK$9))),0)</f>
        <v>7.5484764542936289E-2</v>
      </c>
      <c r="BL172" s="145">
        <f ca="1">IFERROR(SUM(OFFSET(Data!$A$1,MATCH(($BH172&amp;$BI172),Data!$B:$B,0)-1,MATCH(Weekly!BL$9,Data!$2:$2,0)-1,1,COUNTIF(Data!$2:$2,Weekly!BL$9)))/SUM(OFFSET(Data!$A$1,MATCH(($BH$169&amp;$BI$169),Data!$B:$B,0)-1,MATCH(Weekly!BL$9,Data!$2:$2,0)-1,1,COUNTIF(Data!$2:$2,Weekly!BL$9))),0)</f>
        <v>0</v>
      </c>
      <c r="BM172" s="145">
        <f ca="1">IFERROR(SUM(OFFSET(Data!$A$1,MATCH(($BH172&amp;$BI172),Data!$B:$B,0)-1,MATCH(Weekly!BM$9,Data!$2:$2,0)-1,1,COUNTIF(Data!$2:$2,Weekly!BM$9)))/SUM(OFFSET(Data!$A$1,MATCH(($BH$169&amp;$BI$169),Data!$B:$B,0)-1,MATCH(Weekly!BM$9,Data!$2:$2,0)-1,1,COUNTIF(Data!$2:$2,Weekly!BM$9))),0)</f>
        <v>0</v>
      </c>
      <c r="BN172" s="145">
        <f ca="1">IFERROR(SUM(OFFSET(Data!$A$1,MATCH(($BH172&amp;$BI172),Data!$B:$B,0)-1,MATCH(Weekly!BN$9,Data!$2:$2,0)-1,1,COUNTIF(Data!$2:$2,Weekly!BN$9)))/SUM(OFFSET(Data!$A$1,MATCH(($BH$169&amp;$BI$169),Data!$B:$B,0)-1,MATCH(Weekly!BN$9,Data!$2:$2,0)-1,1,COUNTIF(Data!$2:$2,Weekly!BN$9))),0)</f>
        <v>0</v>
      </c>
      <c r="BO172" s="145">
        <f ca="1">IFERROR(SUM(OFFSET(Data!$A$1,MATCH(($BH172&amp;$BI172),Data!$B:$B,0)-1,MATCH(Weekly!BO$9,Data!$2:$2,0)-1,1,COUNTIF(Data!$2:$2,Weekly!BO$9)))/SUM(OFFSET(Data!$A$1,MATCH(($BH$169&amp;$BI$169),Data!$B:$B,0)-1,MATCH(Weekly!BO$9,Data!$2:$2,0)-1,1,COUNTIF(Data!$2:$2,Weekly!BO$9))),0)</f>
        <v>0</v>
      </c>
      <c r="BP172" s="145">
        <f ca="1">IFERROR(SUM(OFFSET(Data!$A$1,MATCH(($BH172&amp;$BI172),Data!$B:$B,0)-1,MATCH(Weekly!BP$9,Data!$2:$2,0)-1,1,COUNTIF(Data!$2:$2,Weekly!BP$9)))/SUM(OFFSET(Data!$A$1,MATCH(($BH$169&amp;$BI$169),Data!$B:$B,0)-1,MATCH(Weekly!BP$9,Data!$2:$2,0)-1,1,COUNTIF(Data!$2:$2,Weekly!BP$9))),0)</f>
        <v>0</v>
      </c>
      <c r="BQ172" s="145">
        <f ca="1">IFERROR(SUM(OFFSET(Data!$A$1,MATCH(($BH172&amp;$BI172),Data!$B:$B,0)-1,MATCH(Weekly!BQ$9,Data!$2:$2,0)-1,1,COUNTIF(Data!$2:$2,Weekly!BQ$9)))/SUM(OFFSET(Data!$A$1,MATCH(($BH$169&amp;$BI$169),Data!$B:$B,0)-1,MATCH(Weekly!BQ$9,Data!$2:$2,0)-1,1,COUNTIF(Data!$2:$2,Weekly!BQ$9))),0)</f>
        <v>0</v>
      </c>
      <c r="BR172" s="145">
        <f ca="1">IFERROR(SUM(OFFSET(Data!$A$1,MATCH(($BH172&amp;$BI172),Data!$B:$B,0)-1,MATCH(Weekly!BR$9,Data!$2:$2,0)-1,1,COUNTIF(Data!$2:$2,Weekly!BR$9)))/SUM(OFFSET(Data!$A$1,MATCH(($BH$169&amp;$BI$169),Data!$B:$B,0)-1,MATCH(Weekly!BR$9,Data!$2:$2,0)-1,1,COUNTIF(Data!$2:$2,Weekly!BR$9))),0)</f>
        <v>0</v>
      </c>
      <c r="BS172" s="145">
        <f ca="1">IFERROR(SUM(OFFSET(Data!$A$1,MATCH(($BH172&amp;$BI172),Data!$B:$B,0)-1,MATCH(Weekly!BS$9,Data!$2:$2,0)-1,1,COUNTIF(Data!$2:$2,Weekly!BS$9)))/SUM(OFFSET(Data!$A$1,MATCH(($BH$169&amp;$BI$169),Data!$B:$B,0)-1,MATCH(Weekly!BS$9,Data!$2:$2,0)-1,1,COUNTIF(Data!$2:$2,Weekly!BS$9))),0)</f>
        <v>0</v>
      </c>
      <c r="BT172" s="145">
        <f ca="1">IFERROR(SUM(OFFSET(Data!$A$1,MATCH(($BH172&amp;$BI172),Data!$B:$B,0)-1,MATCH(Weekly!BT$9,Data!$2:$2,0)-1,1,COUNTIF(Data!$2:$2,Weekly!BT$9)))/SUM(OFFSET(Data!$A$1,MATCH(($BH$169&amp;$BI$169),Data!$B:$B,0)-1,MATCH(Weekly!BT$9,Data!$2:$2,0)-1,1,COUNTIF(Data!$2:$2,Weekly!BT$9))),0)</f>
        <v>0</v>
      </c>
      <c r="BU172" s="145">
        <f ca="1">IFERROR(SUM(OFFSET(Data!$A$1,MATCH(($BH172&amp;$BI172),Data!$B:$B,0)-1,MATCH(Weekly!BU$9,Data!$2:$2,0)-1,1,COUNTIF(Data!$2:$2,Weekly!BU$9)))/SUM(OFFSET(Data!$A$1,MATCH(($BH$169&amp;$BI$169),Data!$B:$B,0)-1,MATCH(Weekly!BU$9,Data!$2:$2,0)-1,1,COUNTIF(Data!$2:$2,Weekly!BU$9))),0)</f>
        <v>0</v>
      </c>
      <c r="BV172" s="43"/>
      <c r="BW172" s="12">
        <f t="shared" ca="1" si="1329"/>
        <v>0</v>
      </c>
      <c r="BX172" s="12">
        <f t="shared" ca="1" si="1330"/>
        <v>0</v>
      </c>
      <c r="BY172" s="12">
        <f t="shared" ref="BY172:BY176" ca="1" si="1380">BX172-BW172</f>
        <v>0</v>
      </c>
      <c r="BZ172" s="12">
        <f t="shared" ref="BZ172:BZ176" ca="1" si="1381">BX172+(0.75*BY172)</f>
        <v>0</v>
      </c>
      <c r="CA172" s="12">
        <f t="shared" ref="CA172:CA176" ca="1" si="1382">BW172-(0.75*BY172)</f>
        <v>0</v>
      </c>
      <c r="CB172" s="43"/>
      <c r="CC172" s="12">
        <f t="shared" ref="CC172" ca="1" si="1383">_xlfn.STDEV.P(BJ172:BU172)</f>
        <v>4.2353361883193309E-2</v>
      </c>
      <c r="CD172" s="12">
        <f ca="1">SUMPRODUCT(BP172:BS172,BP$169:BS$169)/SUM(BP$169:BS$169)</f>
        <v>0</v>
      </c>
      <c r="CE172" s="104"/>
      <c r="CF172" s="104"/>
      <c r="CG172" s="1"/>
      <c r="CH172" s="7" t="s">
        <v>149</v>
      </c>
      <c r="CI172" s="7" t="s">
        <v>4</v>
      </c>
      <c r="CJ172" s="145">
        <f ca="1">IFERROR(SUM(OFFSET(Data!$A$1,MATCH(($CH172&amp;$CI172),Data!$B:$B,0)-1,MATCH(Weekly!CJ$9,Data!$2:$2,0)-1,1,COUNTIF(Data!$2:$2,Weekly!CJ$9)))/SUM(OFFSET(Data!$A$1,MATCH(($CH$169&amp;$CI$169),Data!$B:$B,0)-1,MATCH(Weekly!CJ$9,Data!$2:$2,0)-1,1,COUNTIF(Data!$2:$2,Weekly!CJ$9))),0)</f>
        <v>0.13939016801493467</v>
      </c>
      <c r="CK172" s="145">
        <f ca="1">IFERROR(SUM(OFFSET(Data!$A$1,MATCH(($CH172&amp;$CI172),Data!$B:$B,0)-1,MATCH(Weekly!CK$9,Data!$2:$2,0)-1,1,COUNTIF(Data!$2:$2,Weekly!CK$9)))/SUM(OFFSET(Data!$A$1,MATCH(($CH$169&amp;$CI$169),Data!$B:$B,0)-1,MATCH(Weekly!CK$9,Data!$2:$2,0)-1,1,COUNTIF(Data!$2:$2,Weekly!CK$9))),0)</f>
        <v>8.1818181818181818E-2</v>
      </c>
      <c r="CL172" s="145">
        <f ca="1">IFERROR(SUM(OFFSET(Data!$A$1,MATCH(($CH172&amp;$CI172),Data!$B:$B,0)-1,MATCH(Weekly!CL$9,Data!$2:$2,0)-1,1,COUNTIF(Data!$2:$2,Weekly!CL$9)))/SUM(OFFSET(Data!$A$1,MATCH(($CH$169&amp;$CI$169),Data!$B:$B,0)-1,MATCH(Weekly!CL$9,Data!$2:$2,0)-1,1,COUNTIF(Data!$2:$2,Weekly!CL$9))),0)</f>
        <v>0</v>
      </c>
      <c r="CM172" s="145">
        <f ca="1">IFERROR(SUM(OFFSET(Data!$A$1,MATCH(($CH172&amp;$CI172),Data!$B:$B,0)-1,MATCH(Weekly!CM$9,Data!$2:$2,0)-1,1,COUNTIF(Data!$2:$2,Weekly!CM$9)))/SUM(OFFSET(Data!$A$1,MATCH(($CH$169&amp;$CI$169),Data!$B:$B,0)-1,MATCH(Weekly!CM$9,Data!$2:$2,0)-1,1,COUNTIF(Data!$2:$2,Weekly!CM$9))),0)</f>
        <v>0</v>
      </c>
      <c r="CN172" s="145">
        <f ca="1">IFERROR(SUM(OFFSET(Data!$A$1,MATCH(($CH172&amp;$CI172),Data!$B:$B,0)-1,MATCH(Weekly!CN$9,Data!$2:$2,0)-1,1,COUNTIF(Data!$2:$2,Weekly!CN$9)))/SUM(OFFSET(Data!$A$1,MATCH(($CH$169&amp;$CI$169),Data!$B:$B,0)-1,MATCH(Weekly!CN$9,Data!$2:$2,0)-1,1,COUNTIF(Data!$2:$2,Weekly!CN$9))),0)</f>
        <v>0</v>
      </c>
      <c r="CO172" s="145">
        <f ca="1">IFERROR(SUM(OFFSET(Data!$A$1,MATCH(($CH172&amp;$CI172),Data!$B:$B,0)-1,MATCH(Weekly!CO$9,Data!$2:$2,0)-1,1,COUNTIF(Data!$2:$2,Weekly!CO$9)))/SUM(OFFSET(Data!$A$1,MATCH(($CH$169&amp;$CI$169),Data!$B:$B,0)-1,MATCH(Weekly!CO$9,Data!$2:$2,0)-1,1,COUNTIF(Data!$2:$2,Weekly!CO$9))),0)</f>
        <v>0</v>
      </c>
      <c r="CP172" s="145">
        <f ca="1">IFERROR(SUM(OFFSET(Data!$A$1,MATCH(($CH172&amp;$CI172),Data!$B:$B,0)-1,MATCH(Weekly!CP$9,Data!$2:$2,0)-1,1,COUNTIF(Data!$2:$2,Weekly!CP$9)))/SUM(OFFSET(Data!$A$1,MATCH(($CH$169&amp;$CI$169),Data!$B:$B,0)-1,MATCH(Weekly!CP$9,Data!$2:$2,0)-1,1,COUNTIF(Data!$2:$2,Weekly!CP$9))),0)</f>
        <v>0</v>
      </c>
      <c r="CQ172" s="145">
        <f ca="1">IFERROR(SUM(OFFSET(Data!$A$1,MATCH(($CH172&amp;$CI172),Data!$B:$B,0)-1,MATCH(Weekly!CQ$9,Data!$2:$2,0)-1,1,COUNTIF(Data!$2:$2,Weekly!CQ$9)))/SUM(OFFSET(Data!$A$1,MATCH(($CH$169&amp;$CI$169),Data!$B:$B,0)-1,MATCH(Weekly!CQ$9,Data!$2:$2,0)-1,1,COUNTIF(Data!$2:$2,Weekly!CQ$9))),0)</f>
        <v>0</v>
      </c>
      <c r="CR172" s="145">
        <f ca="1">IFERROR(SUM(OFFSET(Data!$A$1,MATCH(($CH172&amp;$CI172),Data!$B:$B,0)-1,MATCH(Weekly!CR$9,Data!$2:$2,0)-1,1,COUNTIF(Data!$2:$2,Weekly!CR$9)))/SUM(OFFSET(Data!$A$1,MATCH(($CH$169&amp;$CI$169),Data!$B:$B,0)-1,MATCH(Weekly!CR$9,Data!$2:$2,0)-1,1,COUNTIF(Data!$2:$2,Weekly!CR$9))),0)</f>
        <v>0</v>
      </c>
      <c r="CS172" s="145">
        <f ca="1">IFERROR(SUM(OFFSET(Data!$A$1,MATCH(($CH172&amp;$CI172),Data!$B:$B,0)-1,MATCH(Weekly!CS$9,Data!$2:$2,0)-1,1,COUNTIF(Data!$2:$2,Weekly!CS$9)))/SUM(OFFSET(Data!$A$1,MATCH(($CH$169&amp;$CI$169),Data!$B:$B,0)-1,MATCH(Weekly!CS$9,Data!$2:$2,0)-1,1,COUNTIF(Data!$2:$2,Weekly!CS$9))),0)</f>
        <v>0</v>
      </c>
      <c r="CT172" s="145">
        <f ca="1">IFERROR(SUM(OFFSET(Data!$A$1,MATCH(($CH172&amp;$CI172),Data!$B:$B,0)-1,MATCH(Weekly!CT$9,Data!$2:$2,0)-1,1,COUNTIF(Data!$2:$2,Weekly!CT$9)))/SUM(OFFSET(Data!$A$1,MATCH(($CH$169&amp;$CI$169),Data!$B:$B,0)-1,MATCH(Weekly!CT$9,Data!$2:$2,0)-1,1,COUNTIF(Data!$2:$2,Weekly!CT$9))),0)</f>
        <v>0</v>
      </c>
      <c r="CU172" s="145">
        <f ca="1">IFERROR(SUM(OFFSET(Data!$A$1,MATCH(($CH172&amp;$CI172),Data!$B:$B,0)-1,MATCH(Weekly!CU$9,Data!$2:$2,0)-1,1,COUNTIF(Data!$2:$2,Weekly!CU$9)))/SUM(OFFSET(Data!$A$1,MATCH(($CH$169&amp;$CI$169),Data!$B:$B,0)-1,MATCH(Weekly!CU$9,Data!$2:$2,0)-1,1,COUNTIF(Data!$2:$2,Weekly!CU$9))),0)</f>
        <v>0</v>
      </c>
      <c r="CW172" s="12">
        <f t="shared" ca="1" si="1335"/>
        <v>0</v>
      </c>
      <c r="CX172" s="12">
        <f t="shared" ca="1" si="1336"/>
        <v>0</v>
      </c>
      <c r="CY172" s="12">
        <f t="shared" ref="CY172:CY176" ca="1" si="1384">CX172-CW172</f>
        <v>0</v>
      </c>
      <c r="CZ172" s="12">
        <f t="shared" ref="CZ172:CZ176" ca="1" si="1385">CX172+(0.75*CY172)</f>
        <v>0</v>
      </c>
      <c r="DA172" s="12">
        <f t="shared" ref="DA172:DA176" ca="1" si="1386">CW172-(0.75*CY172)</f>
        <v>0</v>
      </c>
      <c r="DB172" s="43"/>
      <c r="DC172" s="12">
        <f t="shared" ca="1" si="1340"/>
        <v>4.286225286271441E-2</v>
      </c>
      <c r="DD172" s="12">
        <f ca="1">SUMPRODUCT(CP172:CS172,CP$169:CS$169)/SUM(CP$169:CS$169)</f>
        <v>0</v>
      </c>
    </row>
    <row r="173" spans="4:108" hidden="1" x14ac:dyDescent="0.35">
      <c r="D173" s="113" t="s">
        <v>850</v>
      </c>
      <c r="E173" s="53" t="str">
        <f ca="1">VLOOKUP($D173,'Metric Nature'!$C:$D,2,0)&amp;IF(($F173&lt;(BA173)),"Below",IF(($F173&gt;(AZ173)),"Above","Within"))</f>
        <v>NegativeWithin</v>
      </c>
      <c r="F173" s="55">
        <f t="shared" ca="1" si="1363"/>
        <v>0</v>
      </c>
      <c r="G173" s="55">
        <f t="shared" ca="1" si="1364"/>
        <v>0</v>
      </c>
      <c r="H173" s="55">
        <f t="shared" ca="1" si="1365"/>
        <v>0</v>
      </c>
      <c r="I173" s="55">
        <f t="shared" ca="1" si="1366"/>
        <v>0</v>
      </c>
      <c r="J173" s="55">
        <f t="shared" ca="1" si="1367"/>
        <v>0</v>
      </c>
      <c r="K173" s="55"/>
      <c r="L173" s="56"/>
      <c r="M173" s="53" t="str">
        <f ca="1">VLOOKUP($D173,'Metric Nature'!$C:$D,2,0)&amp;IF(($N173&lt;(CA173)),"Below",IF(($N173&gt;(BZ173)),"Above","Within"))</f>
        <v>NegativeWithin</v>
      </c>
      <c r="N173" s="55">
        <f t="shared" ca="1" si="1368"/>
        <v>0</v>
      </c>
      <c r="O173" s="55">
        <f t="shared" ca="1" si="1369"/>
        <v>0</v>
      </c>
      <c r="P173" s="55">
        <f t="shared" ca="1" si="1370"/>
        <v>0</v>
      </c>
      <c r="Q173" s="55">
        <f t="shared" ca="1" si="1371"/>
        <v>0</v>
      </c>
      <c r="R173" s="48">
        <f t="shared" ca="1" si="1372"/>
        <v>0</v>
      </c>
      <c r="S173" s="55"/>
      <c r="T173" s="56"/>
      <c r="U173" s="53" t="str">
        <f ca="1">VLOOKUP($D173,'Metric Nature'!$C:$D,2,0)&amp;IF(($V173&lt;(DA173)),"Below",IF(($V173&gt;(CZ173)),"Above","Within"))</f>
        <v>NegativeWithin</v>
      </c>
      <c r="V173" s="55">
        <f t="shared" ca="1" si="1373"/>
        <v>0</v>
      </c>
      <c r="W173" s="55">
        <f t="shared" ca="1" si="1374"/>
        <v>0</v>
      </c>
      <c r="X173" s="55">
        <f t="shared" ca="1" si="1375"/>
        <v>0</v>
      </c>
      <c r="Y173" s="55">
        <f t="shared" ca="1" si="1376"/>
        <v>0</v>
      </c>
      <c r="Z173" s="48">
        <f t="shared" ca="1" si="1377"/>
        <v>0</v>
      </c>
      <c r="AA173" s="55"/>
      <c r="AB173" s="56"/>
      <c r="AC173" s="46"/>
      <c r="AI173" s="7" t="s">
        <v>150</v>
      </c>
      <c r="AJ173" s="145">
        <f ca="1">IFERROR((SUM(OFFSET(Data!$A$1,MATCH(($AI173),Data!$C:$C,0)-1,MATCH(Weekly!AJ$9,Data!$2:$2,0)-1,2,COUNTIF(Data!$2:$2,Weekly!AJ$9))))/(SUM(OFFSET(Data!$A$1,MATCH(($AI172),Data!$C:$C,0)-1,MATCH(Weekly!AJ$9,Data!$2:$2,0)-1,2,COUNTIF(Data!$2:$2,Weekly!AJ$9)))),0)</f>
        <v>0.16313823163138233</v>
      </c>
      <c r="AK173" s="145">
        <f ca="1">IFERROR((SUM(OFFSET(Data!$A$1,MATCH(($AI173),Data!$C:$C,0)-1,MATCH(Weekly!AK$9,Data!$2:$2,0)-1,2,COUNTIF(Data!$2:$2,Weekly!AK$9))))/(SUM(OFFSET(Data!$A$1,MATCH(($AI172),Data!$C:$C,0)-1,MATCH(Weekly!AK$9,Data!$2:$2,0)-1,2,COUNTIF(Data!$2:$2,Weekly!AK$9)))),0)</f>
        <v>0.17880794701986755</v>
      </c>
      <c r="AL173" s="145">
        <f ca="1">IFERROR((SUM(OFFSET(Data!$A$1,MATCH(($AI173),Data!$C:$C,0)-1,MATCH(Weekly!AL$9,Data!$2:$2,0)-1,2,COUNTIF(Data!$2:$2,Weekly!AL$9))))/(SUM(OFFSET(Data!$A$1,MATCH(($AI172),Data!$C:$C,0)-1,MATCH(Weekly!AL$9,Data!$2:$2,0)-1,2,COUNTIF(Data!$2:$2,Weekly!AL$9)))),0)</f>
        <v>0</v>
      </c>
      <c r="AM173" s="145">
        <f ca="1">IFERROR((SUM(OFFSET(Data!$A$1,MATCH(($AI173),Data!$C:$C,0)-1,MATCH(Weekly!AM$9,Data!$2:$2,0)-1,2,COUNTIF(Data!$2:$2,Weekly!AM$9))))/(SUM(OFFSET(Data!$A$1,MATCH(($AI172),Data!$C:$C,0)-1,MATCH(Weekly!AM$9,Data!$2:$2,0)-1,2,COUNTIF(Data!$2:$2,Weekly!AM$9)))),0)</f>
        <v>0</v>
      </c>
      <c r="AN173" s="145">
        <f ca="1">IFERROR((SUM(OFFSET(Data!$A$1,MATCH(($AI173),Data!$C:$C,0)-1,MATCH(Weekly!AN$9,Data!$2:$2,0)-1,2,COUNTIF(Data!$2:$2,Weekly!AN$9))))/(SUM(OFFSET(Data!$A$1,MATCH(($AI172),Data!$C:$C,0)-1,MATCH(Weekly!AN$9,Data!$2:$2,0)-1,2,COUNTIF(Data!$2:$2,Weekly!AN$9)))),0)</f>
        <v>0</v>
      </c>
      <c r="AO173" s="145">
        <f ca="1">IFERROR((SUM(OFFSET(Data!$A$1,MATCH(($AI173),Data!$C:$C,0)-1,MATCH(Weekly!AO$9,Data!$2:$2,0)-1,2,COUNTIF(Data!$2:$2,Weekly!AO$9))))/(SUM(OFFSET(Data!$A$1,MATCH(($AI172),Data!$C:$C,0)-1,MATCH(Weekly!AO$9,Data!$2:$2,0)-1,2,COUNTIF(Data!$2:$2,Weekly!AO$9)))),0)</f>
        <v>0</v>
      </c>
      <c r="AP173" s="145">
        <f ca="1">IFERROR((SUM(OFFSET(Data!$A$1,MATCH(($AI173),Data!$C:$C,0)-1,MATCH(Weekly!AP$9,Data!$2:$2,0)-1,2,COUNTIF(Data!$2:$2,Weekly!AP$9))))/(SUM(OFFSET(Data!$A$1,MATCH(($AI172),Data!$C:$C,0)-1,MATCH(Weekly!AP$9,Data!$2:$2,0)-1,2,COUNTIF(Data!$2:$2,Weekly!AP$9)))),0)</f>
        <v>0</v>
      </c>
      <c r="AQ173" s="145">
        <f ca="1">IFERROR((SUM(OFFSET(Data!$A$1,MATCH(($AI173),Data!$C:$C,0)-1,MATCH(Weekly!AQ$9,Data!$2:$2,0)-1,2,COUNTIF(Data!$2:$2,Weekly!AQ$9))))/(SUM(OFFSET(Data!$A$1,MATCH(($AI172),Data!$C:$C,0)-1,MATCH(Weekly!AQ$9,Data!$2:$2,0)-1,2,COUNTIF(Data!$2:$2,Weekly!AQ$9)))),0)</f>
        <v>0</v>
      </c>
      <c r="AR173" s="145">
        <f ca="1">IFERROR((SUM(OFFSET(Data!$A$1,MATCH(($AI173),Data!$C:$C,0)-1,MATCH(Weekly!AR$9,Data!$2:$2,0)-1,2,COUNTIF(Data!$2:$2,Weekly!AR$9))))/(SUM(OFFSET(Data!$A$1,MATCH(($AI172),Data!$C:$C,0)-1,MATCH(Weekly!AR$9,Data!$2:$2,0)-1,2,COUNTIF(Data!$2:$2,Weekly!AR$9)))),0)</f>
        <v>0</v>
      </c>
      <c r="AS173" s="145">
        <f ca="1">IFERROR((SUM(OFFSET(Data!$A$1,MATCH(($AI173),Data!$C:$C,0)-1,MATCH(Weekly!AS$9,Data!$2:$2,0)-1,2,COUNTIF(Data!$2:$2,Weekly!AS$9))))/(SUM(OFFSET(Data!$A$1,MATCH(($AI172),Data!$C:$C,0)-1,MATCH(Weekly!AS$9,Data!$2:$2,0)-1,2,COUNTIF(Data!$2:$2,Weekly!AS$9)))),0)</f>
        <v>0</v>
      </c>
      <c r="AT173" s="145">
        <f ca="1">IFERROR((SUM(OFFSET(Data!$A$1,MATCH(($AI173),Data!$C:$C,0)-1,MATCH(Weekly!AT$9,Data!$2:$2,0)-1,2,COUNTIF(Data!$2:$2,Weekly!AT$9))))/(SUM(OFFSET(Data!$A$1,MATCH(($AI172),Data!$C:$C,0)-1,MATCH(Weekly!AT$9,Data!$2:$2,0)-1,2,COUNTIF(Data!$2:$2,Weekly!AT$9)))),0)</f>
        <v>0</v>
      </c>
      <c r="AU173" s="145">
        <f ca="1">IFERROR((SUM(OFFSET(Data!$A$1,MATCH(($AI173),Data!$C:$C,0)-1,MATCH(Weekly!AU$9,Data!$2:$2,0)-1,2,COUNTIF(Data!$2:$2,Weekly!AU$9))))/(SUM(OFFSET(Data!$A$1,MATCH(($AI172),Data!$C:$C,0)-1,MATCH(Weekly!AU$9,Data!$2:$2,0)-1,2,COUNTIF(Data!$2:$2,Weekly!AU$9)))),0)</f>
        <v>0</v>
      </c>
      <c r="AV173" s="14"/>
      <c r="AW173" s="40">
        <f t="shared" ca="1" si="1324"/>
        <v>0</v>
      </c>
      <c r="AX173" s="40">
        <f t="shared" ca="1" si="1324"/>
        <v>0</v>
      </c>
      <c r="AY173" s="40">
        <f t="shared" ca="1" si="1325"/>
        <v>0</v>
      </c>
      <c r="AZ173" s="40">
        <f t="shared" ca="1" si="1378"/>
        <v>0</v>
      </c>
      <c r="BA173" s="40">
        <f t="shared" ca="1" si="1379"/>
        <v>0</v>
      </c>
      <c r="BB173" s="43"/>
      <c r="BC173" s="12">
        <f t="shared" ca="1" si="1356"/>
        <v>6.3798140067428219E-2</v>
      </c>
      <c r="BD173" s="12">
        <f ca="1">IFERROR(SUMPRODUCT(AP173:AS173,AP$172:AS$172)/SUM(AP$172:AS$172),0)</f>
        <v>0</v>
      </c>
      <c r="BE173" s="104"/>
      <c r="BF173" s="104"/>
      <c r="BG173" s="1"/>
      <c r="BH173" s="7" t="s">
        <v>150</v>
      </c>
      <c r="BI173" s="7" t="s">
        <v>3</v>
      </c>
      <c r="BJ173" s="145">
        <f ca="1">IFERROR(SUM(OFFSET(Data!$A$1,MATCH(($BH173&amp;$BI173),Data!$B:$B,0)-1,MATCH(Weekly!BJ$9,Data!$2:$2,0)-1,1,COUNTIF(Data!$2:$2,Weekly!BJ$9)))/SUM(OFFSET(Data!$A$1,MATCH(($BH172&amp;$BI172),Data!$B:$B,0)-1,MATCH(Weekly!BJ$9,Data!$2:$2,0)-1,1,COUNTIF(Data!$2:$2,Weekly!BJ$9))),0)</f>
        <v>0.15025906735751296</v>
      </c>
      <c r="BK173" s="145">
        <f ca="1">IFERROR(SUM(OFFSET(Data!$A$1,MATCH(($BH173&amp;$BI173),Data!$B:$B,0)-1,MATCH(Weekly!BK$9,Data!$2:$2,0)-1,1,COUNTIF(Data!$2:$2,Weekly!BK$9)))/SUM(OFFSET(Data!$A$1,MATCH(($BH172&amp;$BI172),Data!$B:$B,0)-1,MATCH(Weekly!BK$9,Data!$2:$2,0)-1,1,COUNTIF(Data!$2:$2,Weekly!BK$9))),0)</f>
        <v>0.1743119266055046</v>
      </c>
      <c r="BL173" s="145">
        <f ca="1">IFERROR(SUM(OFFSET(Data!$A$1,MATCH(($BH173&amp;$BI173),Data!$B:$B,0)-1,MATCH(Weekly!BL$9,Data!$2:$2,0)-1,1,COUNTIF(Data!$2:$2,Weekly!BL$9)))/SUM(OFFSET(Data!$A$1,MATCH(($BH172&amp;$BI172),Data!$B:$B,0)-1,MATCH(Weekly!BL$9,Data!$2:$2,0)-1,1,COUNTIF(Data!$2:$2,Weekly!BL$9))),0)</f>
        <v>0</v>
      </c>
      <c r="BM173" s="145">
        <f ca="1">IFERROR(SUM(OFFSET(Data!$A$1,MATCH(($BH173&amp;$BI173),Data!$B:$B,0)-1,MATCH(Weekly!BM$9,Data!$2:$2,0)-1,1,COUNTIF(Data!$2:$2,Weekly!BM$9)))/SUM(OFFSET(Data!$A$1,MATCH(($BH172&amp;$BI172),Data!$B:$B,0)-1,MATCH(Weekly!BM$9,Data!$2:$2,0)-1,1,COUNTIF(Data!$2:$2,Weekly!BM$9))),0)</f>
        <v>0</v>
      </c>
      <c r="BN173" s="145">
        <f ca="1">IFERROR(SUM(OFFSET(Data!$A$1,MATCH(($BH173&amp;$BI173),Data!$B:$B,0)-1,MATCH(Weekly!BN$9,Data!$2:$2,0)-1,1,COUNTIF(Data!$2:$2,Weekly!BN$9)))/SUM(OFFSET(Data!$A$1,MATCH(($BH172&amp;$BI172),Data!$B:$B,0)-1,MATCH(Weekly!BN$9,Data!$2:$2,0)-1,1,COUNTIF(Data!$2:$2,Weekly!BN$9))),0)</f>
        <v>0</v>
      </c>
      <c r="BO173" s="145">
        <f ca="1">IFERROR(SUM(OFFSET(Data!$A$1,MATCH(($BH173&amp;$BI173),Data!$B:$B,0)-1,MATCH(Weekly!BO$9,Data!$2:$2,0)-1,1,COUNTIF(Data!$2:$2,Weekly!BO$9)))/SUM(OFFSET(Data!$A$1,MATCH(($BH172&amp;$BI172),Data!$B:$B,0)-1,MATCH(Weekly!BO$9,Data!$2:$2,0)-1,1,COUNTIF(Data!$2:$2,Weekly!BO$9))),0)</f>
        <v>0</v>
      </c>
      <c r="BP173" s="145">
        <f ca="1">IFERROR(SUM(OFFSET(Data!$A$1,MATCH(($BH173&amp;$BI173),Data!$B:$B,0)-1,MATCH(Weekly!BP$9,Data!$2:$2,0)-1,1,COUNTIF(Data!$2:$2,Weekly!BP$9)))/SUM(OFFSET(Data!$A$1,MATCH(($BH172&amp;$BI172),Data!$B:$B,0)-1,MATCH(Weekly!BP$9,Data!$2:$2,0)-1,1,COUNTIF(Data!$2:$2,Weekly!BP$9))),0)</f>
        <v>0</v>
      </c>
      <c r="BQ173" s="145">
        <f ca="1">IFERROR(SUM(OFFSET(Data!$A$1,MATCH(($BH173&amp;$BI173),Data!$B:$B,0)-1,MATCH(Weekly!BQ$9,Data!$2:$2,0)-1,1,COUNTIF(Data!$2:$2,Weekly!BQ$9)))/SUM(OFFSET(Data!$A$1,MATCH(($BH172&amp;$BI172),Data!$B:$B,0)-1,MATCH(Weekly!BQ$9,Data!$2:$2,0)-1,1,COUNTIF(Data!$2:$2,Weekly!BQ$9))),0)</f>
        <v>0</v>
      </c>
      <c r="BR173" s="145">
        <f ca="1">IFERROR(SUM(OFFSET(Data!$A$1,MATCH(($BH173&amp;$BI173),Data!$B:$B,0)-1,MATCH(Weekly!BR$9,Data!$2:$2,0)-1,1,COUNTIF(Data!$2:$2,Weekly!BR$9)))/SUM(OFFSET(Data!$A$1,MATCH(($BH172&amp;$BI172),Data!$B:$B,0)-1,MATCH(Weekly!BR$9,Data!$2:$2,0)-1,1,COUNTIF(Data!$2:$2,Weekly!BR$9))),0)</f>
        <v>0</v>
      </c>
      <c r="BS173" s="145">
        <f ca="1">IFERROR(SUM(OFFSET(Data!$A$1,MATCH(($BH173&amp;$BI173),Data!$B:$B,0)-1,MATCH(Weekly!BS$9,Data!$2:$2,0)-1,1,COUNTIF(Data!$2:$2,Weekly!BS$9)))/SUM(OFFSET(Data!$A$1,MATCH(($BH172&amp;$BI172),Data!$B:$B,0)-1,MATCH(Weekly!BS$9,Data!$2:$2,0)-1,1,COUNTIF(Data!$2:$2,Weekly!BS$9))),0)</f>
        <v>0</v>
      </c>
      <c r="BT173" s="145">
        <f ca="1">IFERROR(SUM(OFFSET(Data!$A$1,MATCH(($BH173&amp;$BI173),Data!$B:$B,0)-1,MATCH(Weekly!BT$9,Data!$2:$2,0)-1,1,COUNTIF(Data!$2:$2,Weekly!BT$9)))/SUM(OFFSET(Data!$A$1,MATCH(($BH172&amp;$BI172),Data!$B:$B,0)-1,MATCH(Weekly!BT$9,Data!$2:$2,0)-1,1,COUNTIF(Data!$2:$2,Weekly!BT$9))),0)</f>
        <v>0</v>
      </c>
      <c r="BU173" s="145">
        <f ca="1">IFERROR(SUM(OFFSET(Data!$A$1,MATCH(($BH173&amp;$BI173),Data!$B:$B,0)-1,MATCH(Weekly!BU$9,Data!$2:$2,0)-1,1,COUNTIF(Data!$2:$2,Weekly!BU$9)))/SUM(OFFSET(Data!$A$1,MATCH(($BH172&amp;$BI172),Data!$B:$B,0)-1,MATCH(Weekly!BU$9,Data!$2:$2,0)-1,1,COUNTIF(Data!$2:$2,Weekly!BU$9))),0)</f>
        <v>0</v>
      </c>
      <c r="BV173" s="13"/>
      <c r="BW173" s="12">
        <f t="shared" ca="1" si="1329"/>
        <v>0</v>
      </c>
      <c r="BX173" s="12">
        <f t="shared" ca="1" si="1330"/>
        <v>0</v>
      </c>
      <c r="BY173" s="12">
        <f t="shared" ca="1" si="1380"/>
        <v>0</v>
      </c>
      <c r="BZ173" s="12">
        <f t="shared" ca="1" si="1381"/>
        <v>0</v>
      </c>
      <c r="CA173" s="12">
        <f t="shared" ca="1" si="1382"/>
        <v>0</v>
      </c>
      <c r="CB173" s="43"/>
      <c r="CC173" s="12">
        <f t="shared" ref="CC173:CC176" ca="1" si="1387">_xlfn.STDEV.P(BJ173:BU173)</f>
        <v>6.0679193466240053E-2</v>
      </c>
      <c r="CD173" s="12">
        <f ca="1">IFERROR(SUMPRODUCT(BP173:BS173,BP$172:BS$172)/SUM(BP$172:BS$172),0)</f>
        <v>0</v>
      </c>
      <c r="CE173" s="104"/>
      <c r="CF173" s="104"/>
      <c r="CG173" s="1"/>
      <c r="CH173" s="7" t="s">
        <v>150</v>
      </c>
      <c r="CI173" s="7" t="s">
        <v>4</v>
      </c>
      <c r="CJ173" s="145">
        <f ca="1">IFERROR(SUM(OFFSET(Data!$A$1,MATCH(($CH173&amp;$CI173),Data!$B:$B,0)-1,MATCH(Weekly!CJ$9,Data!$2:$2,0)-1,1,COUNTIF(Data!$2:$2,Weekly!CJ$9)))/SUM(OFFSET(Data!$A$1,MATCH(($CH172&amp;$CI172),Data!$B:$B,0)-1,MATCH(Weekly!CJ$9,Data!$2:$2,0)-1,1,COUNTIF(Data!$2:$2,Weekly!CJ$9))),0)</f>
        <v>0.19642857142857142</v>
      </c>
      <c r="CK173" s="145">
        <f ca="1">IFERROR(SUM(OFFSET(Data!$A$1,MATCH(($CH173&amp;$CI173),Data!$B:$B,0)-1,MATCH(Weekly!CK$9,Data!$2:$2,0)-1,1,COUNTIF(Data!$2:$2,Weekly!CK$9)))/SUM(OFFSET(Data!$A$1,MATCH(($CH172&amp;$CI172),Data!$B:$B,0)-1,MATCH(Weekly!CK$9,Data!$2:$2,0)-1,1,COUNTIF(Data!$2:$2,Weekly!CK$9))),0)</f>
        <v>0.19047619047619047</v>
      </c>
      <c r="CL173" s="145">
        <f ca="1">IFERROR(SUM(OFFSET(Data!$A$1,MATCH(($CH173&amp;$CI173),Data!$B:$B,0)-1,MATCH(Weekly!CL$9,Data!$2:$2,0)-1,1,COUNTIF(Data!$2:$2,Weekly!CL$9)))/SUM(OFFSET(Data!$A$1,MATCH(($CH172&amp;$CI172),Data!$B:$B,0)-1,MATCH(Weekly!CL$9,Data!$2:$2,0)-1,1,COUNTIF(Data!$2:$2,Weekly!CL$9))),0)</f>
        <v>0</v>
      </c>
      <c r="CM173" s="145">
        <f ca="1">IFERROR(SUM(OFFSET(Data!$A$1,MATCH(($CH173&amp;$CI173),Data!$B:$B,0)-1,MATCH(Weekly!CM$9,Data!$2:$2,0)-1,1,COUNTIF(Data!$2:$2,Weekly!CM$9)))/SUM(OFFSET(Data!$A$1,MATCH(($CH172&amp;$CI172),Data!$B:$B,0)-1,MATCH(Weekly!CM$9,Data!$2:$2,0)-1,1,COUNTIF(Data!$2:$2,Weekly!CM$9))),0)</f>
        <v>0</v>
      </c>
      <c r="CN173" s="145">
        <f ca="1">IFERROR(SUM(OFFSET(Data!$A$1,MATCH(($CH173&amp;$CI173),Data!$B:$B,0)-1,MATCH(Weekly!CN$9,Data!$2:$2,0)-1,1,COUNTIF(Data!$2:$2,Weekly!CN$9)))/SUM(OFFSET(Data!$A$1,MATCH(($CH172&amp;$CI172),Data!$B:$B,0)-1,MATCH(Weekly!CN$9,Data!$2:$2,0)-1,1,COUNTIF(Data!$2:$2,Weekly!CN$9))),0)</f>
        <v>0</v>
      </c>
      <c r="CO173" s="145">
        <f ca="1">IFERROR(SUM(OFFSET(Data!$A$1,MATCH(($CH173&amp;$CI173),Data!$B:$B,0)-1,MATCH(Weekly!CO$9,Data!$2:$2,0)-1,1,COUNTIF(Data!$2:$2,Weekly!CO$9)))/SUM(OFFSET(Data!$A$1,MATCH(($CH172&amp;$CI172),Data!$B:$B,0)-1,MATCH(Weekly!CO$9,Data!$2:$2,0)-1,1,COUNTIF(Data!$2:$2,Weekly!CO$9))),0)</f>
        <v>0</v>
      </c>
      <c r="CP173" s="145">
        <f ca="1">IFERROR(SUM(OFFSET(Data!$A$1,MATCH(($CH173&amp;$CI173),Data!$B:$B,0)-1,MATCH(Weekly!CP$9,Data!$2:$2,0)-1,1,COUNTIF(Data!$2:$2,Weekly!CP$9)))/SUM(OFFSET(Data!$A$1,MATCH(($CH172&amp;$CI172),Data!$B:$B,0)-1,MATCH(Weekly!CP$9,Data!$2:$2,0)-1,1,COUNTIF(Data!$2:$2,Weekly!CP$9))),0)</f>
        <v>0</v>
      </c>
      <c r="CQ173" s="145">
        <f ca="1">IFERROR(SUM(OFFSET(Data!$A$1,MATCH(($CH173&amp;$CI173),Data!$B:$B,0)-1,MATCH(Weekly!CQ$9,Data!$2:$2,0)-1,1,COUNTIF(Data!$2:$2,Weekly!CQ$9)))/SUM(OFFSET(Data!$A$1,MATCH(($CH172&amp;$CI172),Data!$B:$B,0)-1,MATCH(Weekly!CQ$9,Data!$2:$2,0)-1,1,COUNTIF(Data!$2:$2,Weekly!CQ$9))),0)</f>
        <v>0</v>
      </c>
      <c r="CR173" s="145">
        <f ca="1">IFERROR(SUM(OFFSET(Data!$A$1,MATCH(($CH173&amp;$CI173),Data!$B:$B,0)-1,MATCH(Weekly!CR$9,Data!$2:$2,0)-1,1,COUNTIF(Data!$2:$2,Weekly!CR$9)))/SUM(OFFSET(Data!$A$1,MATCH(($CH172&amp;$CI172),Data!$B:$B,0)-1,MATCH(Weekly!CR$9,Data!$2:$2,0)-1,1,COUNTIF(Data!$2:$2,Weekly!CR$9))),0)</f>
        <v>0</v>
      </c>
      <c r="CS173" s="145">
        <f ca="1">IFERROR(SUM(OFFSET(Data!$A$1,MATCH(($CH173&amp;$CI173),Data!$B:$B,0)-1,MATCH(Weekly!CS$9,Data!$2:$2,0)-1,1,COUNTIF(Data!$2:$2,Weekly!CS$9)))/SUM(OFFSET(Data!$A$1,MATCH(($CH172&amp;$CI172),Data!$B:$B,0)-1,MATCH(Weekly!CS$9,Data!$2:$2,0)-1,1,COUNTIF(Data!$2:$2,Weekly!CS$9))),0)</f>
        <v>0</v>
      </c>
      <c r="CT173" s="145">
        <f ca="1">IFERROR(SUM(OFFSET(Data!$A$1,MATCH(($CH173&amp;$CI173),Data!$B:$B,0)-1,MATCH(Weekly!CT$9,Data!$2:$2,0)-1,1,COUNTIF(Data!$2:$2,Weekly!CT$9)))/SUM(OFFSET(Data!$A$1,MATCH(($CH172&amp;$CI172),Data!$B:$B,0)-1,MATCH(Weekly!CT$9,Data!$2:$2,0)-1,1,COUNTIF(Data!$2:$2,Weekly!CT$9))),0)</f>
        <v>0</v>
      </c>
      <c r="CU173" s="145">
        <f ca="1">IFERROR(SUM(OFFSET(Data!$A$1,MATCH(($CH173&amp;$CI173),Data!$B:$B,0)-1,MATCH(Weekly!CU$9,Data!$2:$2,0)-1,1,COUNTIF(Data!$2:$2,Weekly!CU$9)))/SUM(OFFSET(Data!$A$1,MATCH(($CH172&amp;$CI172),Data!$B:$B,0)-1,MATCH(Weekly!CU$9,Data!$2:$2,0)-1,1,COUNTIF(Data!$2:$2,Weekly!CU$9))),0)</f>
        <v>0</v>
      </c>
      <c r="CW173" s="12">
        <f t="shared" ca="1" si="1335"/>
        <v>0</v>
      </c>
      <c r="CX173" s="12">
        <f t="shared" ca="1" si="1336"/>
        <v>0</v>
      </c>
      <c r="CY173" s="12">
        <f t="shared" ca="1" si="1384"/>
        <v>0</v>
      </c>
      <c r="CZ173" s="12">
        <f t="shared" ca="1" si="1385"/>
        <v>0</v>
      </c>
      <c r="DA173" s="12">
        <f t="shared" ca="1" si="1386"/>
        <v>0</v>
      </c>
      <c r="DB173" s="43"/>
      <c r="DC173" s="12">
        <f t="shared" ca="1" si="1340"/>
        <v>7.2105683382724384E-2</v>
      </c>
      <c r="DD173" s="12">
        <f ca="1">IFERROR(SUMPRODUCT(CP173:CS173,CP$172:CS$172)/SUM(CP$172:CS$172),0)</f>
        <v>0</v>
      </c>
    </row>
    <row r="174" spans="4:108" hidden="1" x14ac:dyDescent="0.35">
      <c r="D174" s="113" t="s">
        <v>853</v>
      </c>
      <c r="E174" s="53" t="str">
        <f ca="1">VLOOKUP($D174,'Metric Nature'!$C:$D,2,0)&amp;IF(($F174&lt;(BA174)),"Below",IF(($F174&gt;(AZ174)),"Above","Within"))</f>
        <v>PositiveWithin</v>
      </c>
      <c r="F174" s="55">
        <f t="shared" ca="1" si="1363"/>
        <v>0</v>
      </c>
      <c r="G174" s="55">
        <f t="shared" ca="1" si="1364"/>
        <v>0</v>
      </c>
      <c r="H174" s="55">
        <f t="shared" ca="1" si="1365"/>
        <v>0</v>
      </c>
      <c r="I174" s="55">
        <f t="shared" ca="1" si="1366"/>
        <v>0</v>
      </c>
      <c r="J174" s="55">
        <f t="shared" ca="1" si="1367"/>
        <v>0</v>
      </c>
      <c r="K174" s="55"/>
      <c r="L174" s="56"/>
      <c r="M174" s="53" t="str">
        <f ca="1">VLOOKUP($D174,'Metric Nature'!$C:$D,2,0)&amp;IF(($N174&lt;(CA174)),"Below",IF(($N174&gt;(BZ174)),"Above","Within"))</f>
        <v>PositiveWithin</v>
      </c>
      <c r="N174" s="55">
        <f t="shared" ca="1" si="1368"/>
        <v>0</v>
      </c>
      <c r="O174" s="55">
        <f t="shared" ca="1" si="1369"/>
        <v>0</v>
      </c>
      <c r="P174" s="55">
        <f t="shared" ca="1" si="1370"/>
        <v>0</v>
      </c>
      <c r="Q174" s="55">
        <f t="shared" ca="1" si="1371"/>
        <v>0</v>
      </c>
      <c r="R174" s="48">
        <f t="shared" ca="1" si="1372"/>
        <v>0</v>
      </c>
      <c r="S174" s="55"/>
      <c r="T174" s="56"/>
      <c r="U174" s="53" t="str">
        <f ca="1">VLOOKUP($D174,'Metric Nature'!$C:$D,2,0)&amp;IF(($V174&lt;(DA174)),"Below",IF(($V174&gt;(CZ174)),"Above","Within"))</f>
        <v>PositiveWithin</v>
      </c>
      <c r="V174" s="55">
        <f t="shared" ca="1" si="1373"/>
        <v>0</v>
      </c>
      <c r="W174" s="55">
        <f t="shared" ca="1" si="1374"/>
        <v>0</v>
      </c>
      <c r="X174" s="55">
        <f t="shared" ca="1" si="1375"/>
        <v>0</v>
      </c>
      <c r="Y174" s="55">
        <f t="shared" ca="1" si="1376"/>
        <v>0</v>
      </c>
      <c r="Z174" s="48">
        <f t="shared" ca="1" si="1377"/>
        <v>0</v>
      </c>
      <c r="AA174" s="55"/>
      <c r="AB174" s="56"/>
      <c r="AC174" s="46"/>
      <c r="AI174" s="7" t="s">
        <v>151</v>
      </c>
      <c r="AJ174" s="145">
        <f ca="1">IFERROR((SUM(OFFSET(Data!$A$1,MATCH(($AI174),Data!$C:$C,0)-1,MATCH(Weekly!AJ$9,Data!$2:$2,0)-1,2,COUNTIF(Data!$2:$2,Weekly!AJ$9))))/(SUM(OFFSET(Data!$A$1,MATCH(($AI172),Data!$C:$C,0)-1,MATCH(Weekly!AJ$9,Data!$2:$2,0)-1,2,COUNTIF(Data!$2:$2,Weekly!AJ$9)))),0)</f>
        <v>8.9663760896637607E-2</v>
      </c>
      <c r="AK174" s="145">
        <f ca="1">IFERROR((SUM(OFFSET(Data!$A$1,MATCH(($AI174),Data!$C:$C,0)-1,MATCH(Weekly!AK$9,Data!$2:$2,0)-1,2,COUNTIF(Data!$2:$2,Weekly!AK$9))))/(SUM(OFFSET(Data!$A$1,MATCH(($AI172),Data!$C:$C,0)-1,MATCH(Weekly!AK$9,Data!$2:$2,0)-1,2,COUNTIF(Data!$2:$2,Weekly!AK$9)))),0)</f>
        <v>6.4017660044150104E-2</v>
      </c>
      <c r="AL174" s="145">
        <f ca="1">IFERROR((SUM(OFFSET(Data!$A$1,MATCH(($AI174),Data!$C:$C,0)-1,MATCH(Weekly!AL$9,Data!$2:$2,0)-1,2,COUNTIF(Data!$2:$2,Weekly!AL$9))))/(SUM(OFFSET(Data!$A$1,MATCH(($AI172),Data!$C:$C,0)-1,MATCH(Weekly!AL$9,Data!$2:$2,0)-1,2,COUNTIF(Data!$2:$2,Weekly!AL$9)))),0)</f>
        <v>0</v>
      </c>
      <c r="AM174" s="145">
        <f ca="1">IFERROR((SUM(OFFSET(Data!$A$1,MATCH(($AI174),Data!$C:$C,0)-1,MATCH(Weekly!AM$9,Data!$2:$2,0)-1,2,COUNTIF(Data!$2:$2,Weekly!AM$9))))/(SUM(OFFSET(Data!$A$1,MATCH(($AI172),Data!$C:$C,0)-1,MATCH(Weekly!AM$9,Data!$2:$2,0)-1,2,COUNTIF(Data!$2:$2,Weekly!AM$9)))),0)</f>
        <v>0</v>
      </c>
      <c r="AN174" s="145">
        <f ca="1">IFERROR((SUM(OFFSET(Data!$A$1,MATCH(($AI174),Data!$C:$C,0)-1,MATCH(Weekly!AN$9,Data!$2:$2,0)-1,2,COUNTIF(Data!$2:$2,Weekly!AN$9))))/(SUM(OFFSET(Data!$A$1,MATCH(($AI172),Data!$C:$C,0)-1,MATCH(Weekly!AN$9,Data!$2:$2,0)-1,2,COUNTIF(Data!$2:$2,Weekly!AN$9)))),0)</f>
        <v>0</v>
      </c>
      <c r="AO174" s="145">
        <f ca="1">IFERROR((SUM(OFFSET(Data!$A$1,MATCH(($AI174),Data!$C:$C,0)-1,MATCH(Weekly!AO$9,Data!$2:$2,0)-1,2,COUNTIF(Data!$2:$2,Weekly!AO$9))))/(SUM(OFFSET(Data!$A$1,MATCH(($AI172),Data!$C:$C,0)-1,MATCH(Weekly!AO$9,Data!$2:$2,0)-1,2,COUNTIF(Data!$2:$2,Weekly!AO$9)))),0)</f>
        <v>0</v>
      </c>
      <c r="AP174" s="145">
        <f ca="1">IFERROR((SUM(OFFSET(Data!$A$1,MATCH(($AI174),Data!$C:$C,0)-1,MATCH(Weekly!AP$9,Data!$2:$2,0)-1,2,COUNTIF(Data!$2:$2,Weekly!AP$9))))/(SUM(OFFSET(Data!$A$1,MATCH(($AI172),Data!$C:$C,0)-1,MATCH(Weekly!AP$9,Data!$2:$2,0)-1,2,COUNTIF(Data!$2:$2,Weekly!AP$9)))),0)</f>
        <v>0</v>
      </c>
      <c r="AQ174" s="145">
        <f ca="1">IFERROR((SUM(OFFSET(Data!$A$1,MATCH(($AI174),Data!$C:$C,0)-1,MATCH(Weekly!AQ$9,Data!$2:$2,0)-1,2,COUNTIF(Data!$2:$2,Weekly!AQ$9))))/(SUM(OFFSET(Data!$A$1,MATCH(($AI172),Data!$C:$C,0)-1,MATCH(Weekly!AQ$9,Data!$2:$2,0)-1,2,COUNTIF(Data!$2:$2,Weekly!AQ$9)))),0)</f>
        <v>0</v>
      </c>
      <c r="AR174" s="145">
        <f ca="1">IFERROR((SUM(OFFSET(Data!$A$1,MATCH(($AI174),Data!$C:$C,0)-1,MATCH(Weekly!AR$9,Data!$2:$2,0)-1,2,COUNTIF(Data!$2:$2,Weekly!AR$9))))/(SUM(OFFSET(Data!$A$1,MATCH(($AI172),Data!$C:$C,0)-1,MATCH(Weekly!AR$9,Data!$2:$2,0)-1,2,COUNTIF(Data!$2:$2,Weekly!AR$9)))),0)</f>
        <v>0</v>
      </c>
      <c r="AS174" s="145">
        <f ca="1">IFERROR((SUM(OFFSET(Data!$A$1,MATCH(($AI174),Data!$C:$C,0)-1,MATCH(Weekly!AS$9,Data!$2:$2,0)-1,2,COUNTIF(Data!$2:$2,Weekly!AS$9))))/(SUM(OFFSET(Data!$A$1,MATCH(($AI172),Data!$C:$C,0)-1,MATCH(Weekly!AS$9,Data!$2:$2,0)-1,2,COUNTIF(Data!$2:$2,Weekly!AS$9)))),0)</f>
        <v>0</v>
      </c>
      <c r="AT174" s="145">
        <f ca="1">IFERROR((SUM(OFFSET(Data!$A$1,MATCH(($AI174),Data!$C:$C,0)-1,MATCH(Weekly!AT$9,Data!$2:$2,0)-1,2,COUNTIF(Data!$2:$2,Weekly!AT$9))))/(SUM(OFFSET(Data!$A$1,MATCH(($AI172),Data!$C:$C,0)-1,MATCH(Weekly!AT$9,Data!$2:$2,0)-1,2,COUNTIF(Data!$2:$2,Weekly!AT$9)))),0)</f>
        <v>0</v>
      </c>
      <c r="AU174" s="145">
        <f ca="1">IFERROR((SUM(OFFSET(Data!$A$1,MATCH(($AI174),Data!$C:$C,0)-1,MATCH(Weekly!AU$9,Data!$2:$2,0)-1,2,COUNTIF(Data!$2:$2,Weekly!AU$9))))/(SUM(OFFSET(Data!$A$1,MATCH(($AI172),Data!$C:$C,0)-1,MATCH(Weekly!AU$9,Data!$2:$2,0)-1,2,COUNTIF(Data!$2:$2,Weekly!AU$9)))),0)</f>
        <v>0</v>
      </c>
      <c r="AV174" s="14"/>
      <c r="AW174" s="40">
        <f t="shared" ca="1" si="1324"/>
        <v>0</v>
      </c>
      <c r="AX174" s="40">
        <f t="shared" ca="1" si="1324"/>
        <v>0</v>
      </c>
      <c r="AY174" s="40">
        <f t="shared" ca="1" si="1325"/>
        <v>0</v>
      </c>
      <c r="AZ174" s="40">
        <f t="shared" ca="1" si="1378"/>
        <v>0</v>
      </c>
      <c r="BA174" s="40">
        <f t="shared" ca="1" si="1379"/>
        <v>0</v>
      </c>
      <c r="BB174" s="43"/>
      <c r="BC174" s="12">
        <f t="shared" ca="1" si="1356"/>
        <v>2.9111403674972086E-2</v>
      </c>
      <c r="BD174" s="12">
        <f ca="1">IFERROR(SUMPRODUCT(AP174:AS174,AP$172:AS$172)/SUM(AP$172:AS$172),0)</f>
        <v>0</v>
      </c>
      <c r="BE174" s="104"/>
      <c r="BF174" s="104"/>
      <c r="BG174" s="1"/>
      <c r="BH174" s="7" t="s">
        <v>151</v>
      </c>
      <c r="BI174" s="7" t="s">
        <v>3</v>
      </c>
      <c r="BJ174" s="145">
        <f ca="1">IFERROR(SUM(OFFSET(Data!$A$1,MATCH(($BH174&amp;$BI174),Data!$B:$B,0)-1,MATCH(Weekly!BJ$9,Data!$2:$2,0)-1,1,COUNTIF(Data!$2:$2,Weekly!BJ$9)))/SUM(OFFSET(Data!$A$1,MATCH(($BH172&amp;$BI172),Data!$B:$B,0)-1,MATCH(Weekly!BJ$9,Data!$2:$2,0)-1,1,COUNTIF(Data!$2:$2,Weekly!BJ$9))),0)</f>
        <v>7.7720207253886009E-2</v>
      </c>
      <c r="BK174" s="145">
        <f ca="1">IFERROR(SUM(OFFSET(Data!$A$1,MATCH(($BH174&amp;$BI174),Data!$B:$B,0)-1,MATCH(Weekly!BK$9,Data!$2:$2,0)-1,1,COUNTIF(Data!$2:$2,Weekly!BK$9)))/SUM(OFFSET(Data!$A$1,MATCH(($BH172&amp;$BI172),Data!$B:$B,0)-1,MATCH(Weekly!BK$9,Data!$2:$2,0)-1,1,COUNTIF(Data!$2:$2,Weekly!BK$9))),0)</f>
        <v>5.8103975535168197E-2</v>
      </c>
      <c r="BL174" s="145">
        <f ca="1">IFERROR(SUM(OFFSET(Data!$A$1,MATCH(($BH174&amp;$BI174),Data!$B:$B,0)-1,MATCH(Weekly!BL$9,Data!$2:$2,0)-1,1,COUNTIF(Data!$2:$2,Weekly!BL$9)))/SUM(OFFSET(Data!$A$1,MATCH(($BH172&amp;$BI172),Data!$B:$B,0)-1,MATCH(Weekly!BL$9,Data!$2:$2,0)-1,1,COUNTIF(Data!$2:$2,Weekly!BL$9))),0)</f>
        <v>0</v>
      </c>
      <c r="BM174" s="145">
        <f ca="1">IFERROR(SUM(OFFSET(Data!$A$1,MATCH(($BH174&amp;$BI174),Data!$B:$B,0)-1,MATCH(Weekly!BM$9,Data!$2:$2,0)-1,1,COUNTIF(Data!$2:$2,Weekly!BM$9)))/SUM(OFFSET(Data!$A$1,MATCH(($BH172&amp;$BI172),Data!$B:$B,0)-1,MATCH(Weekly!BM$9,Data!$2:$2,0)-1,1,COUNTIF(Data!$2:$2,Weekly!BM$9))),0)</f>
        <v>0</v>
      </c>
      <c r="BN174" s="145">
        <f ca="1">IFERROR(SUM(OFFSET(Data!$A$1,MATCH(($BH174&amp;$BI174),Data!$B:$B,0)-1,MATCH(Weekly!BN$9,Data!$2:$2,0)-1,1,COUNTIF(Data!$2:$2,Weekly!BN$9)))/SUM(OFFSET(Data!$A$1,MATCH(($BH172&amp;$BI172),Data!$B:$B,0)-1,MATCH(Weekly!BN$9,Data!$2:$2,0)-1,1,COUNTIF(Data!$2:$2,Weekly!BN$9))),0)</f>
        <v>0</v>
      </c>
      <c r="BO174" s="145">
        <f ca="1">IFERROR(SUM(OFFSET(Data!$A$1,MATCH(($BH174&amp;$BI174),Data!$B:$B,0)-1,MATCH(Weekly!BO$9,Data!$2:$2,0)-1,1,COUNTIF(Data!$2:$2,Weekly!BO$9)))/SUM(OFFSET(Data!$A$1,MATCH(($BH172&amp;$BI172),Data!$B:$B,0)-1,MATCH(Weekly!BO$9,Data!$2:$2,0)-1,1,COUNTIF(Data!$2:$2,Weekly!BO$9))),0)</f>
        <v>0</v>
      </c>
      <c r="BP174" s="145">
        <f ca="1">IFERROR(SUM(OFFSET(Data!$A$1,MATCH(($BH174&amp;$BI174),Data!$B:$B,0)-1,MATCH(Weekly!BP$9,Data!$2:$2,0)-1,1,COUNTIF(Data!$2:$2,Weekly!BP$9)))/SUM(OFFSET(Data!$A$1,MATCH(($BH172&amp;$BI172),Data!$B:$B,0)-1,MATCH(Weekly!BP$9,Data!$2:$2,0)-1,1,COUNTIF(Data!$2:$2,Weekly!BP$9))),0)</f>
        <v>0</v>
      </c>
      <c r="BQ174" s="145">
        <f ca="1">IFERROR(SUM(OFFSET(Data!$A$1,MATCH(($BH174&amp;$BI174),Data!$B:$B,0)-1,MATCH(Weekly!BQ$9,Data!$2:$2,0)-1,1,COUNTIF(Data!$2:$2,Weekly!BQ$9)))/SUM(OFFSET(Data!$A$1,MATCH(($BH172&amp;$BI172),Data!$B:$B,0)-1,MATCH(Weekly!BQ$9,Data!$2:$2,0)-1,1,COUNTIF(Data!$2:$2,Weekly!BQ$9))),0)</f>
        <v>0</v>
      </c>
      <c r="BR174" s="145">
        <f ca="1">IFERROR(SUM(OFFSET(Data!$A$1,MATCH(($BH174&amp;$BI174),Data!$B:$B,0)-1,MATCH(Weekly!BR$9,Data!$2:$2,0)-1,1,COUNTIF(Data!$2:$2,Weekly!BR$9)))/SUM(OFFSET(Data!$A$1,MATCH(($BH172&amp;$BI172),Data!$B:$B,0)-1,MATCH(Weekly!BR$9,Data!$2:$2,0)-1,1,COUNTIF(Data!$2:$2,Weekly!BR$9))),0)</f>
        <v>0</v>
      </c>
      <c r="BS174" s="145">
        <f ca="1">IFERROR(SUM(OFFSET(Data!$A$1,MATCH(($BH174&amp;$BI174),Data!$B:$B,0)-1,MATCH(Weekly!BS$9,Data!$2:$2,0)-1,1,COUNTIF(Data!$2:$2,Weekly!BS$9)))/SUM(OFFSET(Data!$A$1,MATCH(($BH172&amp;$BI172),Data!$B:$B,0)-1,MATCH(Weekly!BS$9,Data!$2:$2,0)-1,1,COUNTIF(Data!$2:$2,Weekly!BS$9))),0)</f>
        <v>0</v>
      </c>
      <c r="BT174" s="145">
        <f ca="1">IFERROR(SUM(OFFSET(Data!$A$1,MATCH(($BH174&amp;$BI174),Data!$B:$B,0)-1,MATCH(Weekly!BT$9,Data!$2:$2,0)-1,1,COUNTIF(Data!$2:$2,Weekly!BT$9)))/SUM(OFFSET(Data!$A$1,MATCH(($BH172&amp;$BI172),Data!$B:$B,0)-1,MATCH(Weekly!BT$9,Data!$2:$2,0)-1,1,COUNTIF(Data!$2:$2,Weekly!BT$9))),0)</f>
        <v>0</v>
      </c>
      <c r="BU174" s="145">
        <f ca="1">IFERROR(SUM(OFFSET(Data!$A$1,MATCH(($BH174&amp;$BI174),Data!$B:$B,0)-1,MATCH(Weekly!BU$9,Data!$2:$2,0)-1,1,COUNTIF(Data!$2:$2,Weekly!BU$9)))/SUM(OFFSET(Data!$A$1,MATCH(($BH172&amp;$BI172),Data!$B:$B,0)-1,MATCH(Weekly!BU$9,Data!$2:$2,0)-1,1,COUNTIF(Data!$2:$2,Weekly!BU$9))),0)</f>
        <v>0</v>
      </c>
      <c r="BV174" s="13"/>
      <c r="BW174" s="12">
        <f t="shared" ca="1" si="1329"/>
        <v>0</v>
      </c>
      <c r="BX174" s="12">
        <f t="shared" ca="1" si="1330"/>
        <v>0</v>
      </c>
      <c r="BY174" s="12">
        <f t="shared" ca="1" si="1380"/>
        <v>0</v>
      </c>
      <c r="BZ174" s="12">
        <f t="shared" ca="1" si="1381"/>
        <v>0</v>
      </c>
      <c r="CA174" s="12">
        <f t="shared" ca="1" si="1382"/>
        <v>0</v>
      </c>
      <c r="CB174" s="43"/>
      <c r="CC174" s="12">
        <f t="shared" ca="1" si="1387"/>
        <v>2.5624129041110114E-2</v>
      </c>
      <c r="CD174" s="12">
        <f ca="1">IFERROR(SUMPRODUCT(BP174:BS174,BP$172:BS$172)/SUM(BP$172:BS$172),0)</f>
        <v>0</v>
      </c>
      <c r="CE174" s="104"/>
      <c r="CF174" s="104"/>
      <c r="CG174" s="1"/>
      <c r="CH174" s="7" t="s">
        <v>151</v>
      </c>
      <c r="CI174" s="7" t="s">
        <v>4</v>
      </c>
      <c r="CJ174" s="145">
        <f ca="1">IFERROR(SUM(OFFSET(Data!$A$1,MATCH(($CH174&amp;$CI174),Data!$B:$B,0)-1,MATCH(Weekly!CJ$9,Data!$2:$2,0)-1,1,COUNTIF(Data!$2:$2,Weekly!CJ$9)))/SUM(OFFSET(Data!$A$1,MATCH(($CH172&amp;$CI172),Data!$B:$B,0)-1,MATCH(Weekly!CJ$9,Data!$2:$2,0)-1,1,COUNTIF(Data!$2:$2,Weekly!CJ$9))),0)</f>
        <v>0.12053571428571429</v>
      </c>
      <c r="CK174" s="145">
        <f ca="1">IFERROR(SUM(OFFSET(Data!$A$1,MATCH(($CH174&amp;$CI174),Data!$B:$B,0)-1,MATCH(Weekly!CK$9,Data!$2:$2,0)-1,1,COUNTIF(Data!$2:$2,Weekly!CK$9)))/SUM(OFFSET(Data!$A$1,MATCH(($CH172&amp;$CI172),Data!$B:$B,0)-1,MATCH(Weekly!CK$9,Data!$2:$2,0)-1,1,COUNTIF(Data!$2:$2,Weekly!CK$9))),0)</f>
        <v>7.9365079365079361E-2</v>
      </c>
      <c r="CL174" s="145">
        <f ca="1">IFERROR(SUM(OFFSET(Data!$A$1,MATCH(($CH174&amp;$CI174),Data!$B:$B,0)-1,MATCH(Weekly!CL$9,Data!$2:$2,0)-1,1,COUNTIF(Data!$2:$2,Weekly!CL$9)))/SUM(OFFSET(Data!$A$1,MATCH(($CH172&amp;$CI172),Data!$B:$B,0)-1,MATCH(Weekly!CL$9,Data!$2:$2,0)-1,1,COUNTIF(Data!$2:$2,Weekly!CL$9))),0)</f>
        <v>0</v>
      </c>
      <c r="CM174" s="145">
        <f ca="1">IFERROR(SUM(OFFSET(Data!$A$1,MATCH(($CH174&amp;$CI174),Data!$B:$B,0)-1,MATCH(Weekly!CM$9,Data!$2:$2,0)-1,1,COUNTIF(Data!$2:$2,Weekly!CM$9)))/SUM(OFFSET(Data!$A$1,MATCH(($CH172&amp;$CI172),Data!$B:$B,0)-1,MATCH(Weekly!CM$9,Data!$2:$2,0)-1,1,COUNTIF(Data!$2:$2,Weekly!CM$9))),0)</f>
        <v>0</v>
      </c>
      <c r="CN174" s="145">
        <f ca="1">IFERROR(SUM(OFFSET(Data!$A$1,MATCH(($CH174&amp;$CI174),Data!$B:$B,0)-1,MATCH(Weekly!CN$9,Data!$2:$2,0)-1,1,COUNTIF(Data!$2:$2,Weekly!CN$9)))/SUM(OFFSET(Data!$A$1,MATCH(($CH172&amp;$CI172),Data!$B:$B,0)-1,MATCH(Weekly!CN$9,Data!$2:$2,0)-1,1,COUNTIF(Data!$2:$2,Weekly!CN$9))),0)</f>
        <v>0</v>
      </c>
      <c r="CO174" s="145">
        <f ca="1">IFERROR(SUM(OFFSET(Data!$A$1,MATCH(($CH174&amp;$CI174),Data!$B:$B,0)-1,MATCH(Weekly!CO$9,Data!$2:$2,0)-1,1,COUNTIF(Data!$2:$2,Weekly!CO$9)))/SUM(OFFSET(Data!$A$1,MATCH(($CH172&amp;$CI172),Data!$B:$B,0)-1,MATCH(Weekly!CO$9,Data!$2:$2,0)-1,1,COUNTIF(Data!$2:$2,Weekly!CO$9))),0)</f>
        <v>0</v>
      </c>
      <c r="CP174" s="145">
        <f ca="1">IFERROR(SUM(OFFSET(Data!$A$1,MATCH(($CH174&amp;$CI174),Data!$B:$B,0)-1,MATCH(Weekly!CP$9,Data!$2:$2,0)-1,1,COUNTIF(Data!$2:$2,Weekly!CP$9)))/SUM(OFFSET(Data!$A$1,MATCH(($CH172&amp;$CI172),Data!$B:$B,0)-1,MATCH(Weekly!CP$9,Data!$2:$2,0)-1,1,COUNTIF(Data!$2:$2,Weekly!CP$9))),0)</f>
        <v>0</v>
      </c>
      <c r="CQ174" s="145">
        <f ca="1">IFERROR(SUM(OFFSET(Data!$A$1,MATCH(($CH174&amp;$CI174),Data!$B:$B,0)-1,MATCH(Weekly!CQ$9,Data!$2:$2,0)-1,1,COUNTIF(Data!$2:$2,Weekly!CQ$9)))/SUM(OFFSET(Data!$A$1,MATCH(($CH172&amp;$CI172),Data!$B:$B,0)-1,MATCH(Weekly!CQ$9,Data!$2:$2,0)-1,1,COUNTIF(Data!$2:$2,Weekly!CQ$9))),0)</f>
        <v>0</v>
      </c>
      <c r="CR174" s="145">
        <f ca="1">IFERROR(SUM(OFFSET(Data!$A$1,MATCH(($CH174&amp;$CI174),Data!$B:$B,0)-1,MATCH(Weekly!CR$9,Data!$2:$2,0)-1,1,COUNTIF(Data!$2:$2,Weekly!CR$9)))/SUM(OFFSET(Data!$A$1,MATCH(($CH172&amp;$CI172),Data!$B:$B,0)-1,MATCH(Weekly!CR$9,Data!$2:$2,0)-1,1,COUNTIF(Data!$2:$2,Weekly!CR$9))),0)</f>
        <v>0</v>
      </c>
      <c r="CS174" s="145">
        <f ca="1">IFERROR(SUM(OFFSET(Data!$A$1,MATCH(($CH174&amp;$CI174),Data!$B:$B,0)-1,MATCH(Weekly!CS$9,Data!$2:$2,0)-1,1,COUNTIF(Data!$2:$2,Weekly!CS$9)))/SUM(OFFSET(Data!$A$1,MATCH(($CH172&amp;$CI172),Data!$B:$B,0)-1,MATCH(Weekly!CS$9,Data!$2:$2,0)-1,1,COUNTIF(Data!$2:$2,Weekly!CS$9))),0)</f>
        <v>0</v>
      </c>
      <c r="CT174" s="145">
        <f ca="1">IFERROR(SUM(OFFSET(Data!$A$1,MATCH(($CH174&amp;$CI174),Data!$B:$B,0)-1,MATCH(Weekly!CT$9,Data!$2:$2,0)-1,1,COUNTIF(Data!$2:$2,Weekly!CT$9)))/SUM(OFFSET(Data!$A$1,MATCH(($CH172&amp;$CI172),Data!$B:$B,0)-1,MATCH(Weekly!CT$9,Data!$2:$2,0)-1,1,COUNTIF(Data!$2:$2,Weekly!CT$9))),0)</f>
        <v>0</v>
      </c>
      <c r="CU174" s="145">
        <f ca="1">IFERROR(SUM(OFFSET(Data!$A$1,MATCH(($CH174&amp;$CI174),Data!$B:$B,0)-1,MATCH(Weekly!CU$9,Data!$2:$2,0)-1,1,COUNTIF(Data!$2:$2,Weekly!CU$9)))/SUM(OFFSET(Data!$A$1,MATCH(($CH172&amp;$CI172),Data!$B:$B,0)-1,MATCH(Weekly!CU$9,Data!$2:$2,0)-1,1,COUNTIF(Data!$2:$2,Weekly!CU$9))),0)</f>
        <v>0</v>
      </c>
      <c r="CW174" s="12">
        <f t="shared" ca="1" si="1335"/>
        <v>0</v>
      </c>
      <c r="CX174" s="12">
        <f t="shared" ca="1" si="1336"/>
        <v>0</v>
      </c>
      <c r="CY174" s="12">
        <f t="shared" ca="1" si="1384"/>
        <v>0</v>
      </c>
      <c r="CZ174" s="12">
        <f t="shared" ca="1" si="1385"/>
        <v>0</v>
      </c>
      <c r="DA174" s="12">
        <f t="shared" ca="1" si="1386"/>
        <v>0</v>
      </c>
      <c r="DB174" s="43"/>
      <c r="DC174" s="12">
        <f t="shared" ca="1" si="1340"/>
        <v>3.8185563334206044E-2</v>
      </c>
      <c r="DD174" s="12">
        <f ca="1">IFERROR(SUMPRODUCT(CP174:CS174,CP$172:CS$172)/SUM(CP$172:CS$172),0)</f>
        <v>0</v>
      </c>
    </row>
    <row r="175" spans="4:108" hidden="1" x14ac:dyDescent="0.35">
      <c r="D175" s="116" t="s">
        <v>856</v>
      </c>
      <c r="E175" s="53" t="str">
        <f ca="1">VLOOKUP($D175,'Metric Nature'!$C:$D,2,0)&amp;IF(($F175&lt;(BA175)),"Below",IF(($F175&gt;(AZ175)),"Above","Within"))</f>
        <v>PositiveWithin</v>
      </c>
      <c r="F175" s="55">
        <f t="shared" ca="1" si="1363"/>
        <v>0</v>
      </c>
      <c r="G175" s="55">
        <f t="shared" ca="1" si="1364"/>
        <v>0</v>
      </c>
      <c r="H175" s="55">
        <f t="shared" ca="1" si="1365"/>
        <v>0</v>
      </c>
      <c r="I175" s="55">
        <f t="shared" ca="1" si="1366"/>
        <v>0</v>
      </c>
      <c r="J175" s="55">
        <f t="shared" ca="1" si="1367"/>
        <v>0</v>
      </c>
      <c r="K175" s="55"/>
      <c r="L175" s="56"/>
      <c r="M175" s="53" t="str">
        <f ca="1">VLOOKUP($D175,'Metric Nature'!$C:$D,2,0)&amp;IF(($N175&lt;(CA175)),"Below",IF(($N175&gt;(BZ175)),"Above","Within"))</f>
        <v>PositiveWithin</v>
      </c>
      <c r="N175" s="55">
        <f t="shared" ca="1" si="1368"/>
        <v>0</v>
      </c>
      <c r="O175" s="55">
        <f t="shared" ca="1" si="1369"/>
        <v>0</v>
      </c>
      <c r="P175" s="55">
        <f t="shared" ca="1" si="1370"/>
        <v>0</v>
      </c>
      <c r="Q175" s="55">
        <f t="shared" ca="1" si="1371"/>
        <v>0</v>
      </c>
      <c r="R175" s="48">
        <f t="shared" ca="1" si="1372"/>
        <v>0</v>
      </c>
      <c r="S175" s="55"/>
      <c r="T175" s="56"/>
      <c r="U175" s="53" t="str">
        <f ca="1">VLOOKUP($D175,'Metric Nature'!$C:$D,2,0)&amp;IF(($V175&lt;(DA175)),"Below",IF(($V175&gt;(CZ175)),"Above","Within"))</f>
        <v>PositiveWithin</v>
      </c>
      <c r="V175" s="55">
        <f t="shared" ca="1" si="1373"/>
        <v>0</v>
      </c>
      <c r="W175" s="55">
        <f t="shared" ca="1" si="1374"/>
        <v>0</v>
      </c>
      <c r="X175" s="55">
        <f t="shared" ca="1" si="1375"/>
        <v>0</v>
      </c>
      <c r="Y175" s="55">
        <f t="shared" ca="1" si="1376"/>
        <v>0</v>
      </c>
      <c r="Z175" s="48">
        <f t="shared" ca="1" si="1377"/>
        <v>0</v>
      </c>
      <c r="AA175" s="55"/>
      <c r="AB175" s="56"/>
      <c r="AC175" s="46"/>
      <c r="AI175" s="7" t="s">
        <v>152</v>
      </c>
      <c r="AJ175" s="145">
        <f ca="1">IFERROR((SUM(OFFSET(Data!$A$1,MATCH(($AI175),Data!$C:$C,0)-1,MATCH(Weekly!AJ$9,Data!$2:$2,0)-1,2,COUNTIF(Data!$2:$2,Weekly!AJ$9))))/(SUM(OFFSET(Data!$A$1,MATCH(($AI174),Data!$C:$C,0)-1,MATCH(Weekly!AJ$9,Data!$2:$2,0)-1,2,COUNTIF(Data!$2:$2,Weekly!AJ$9)))),0)</f>
        <v>0.30555555555555558</v>
      </c>
      <c r="AK175" s="145">
        <f ca="1">IFERROR((SUM(OFFSET(Data!$A$1,MATCH(($AI175),Data!$C:$C,0)-1,MATCH(Weekly!AK$9,Data!$2:$2,0)-1,2,COUNTIF(Data!$2:$2,Weekly!AK$9))))/(SUM(OFFSET(Data!$A$1,MATCH(($AI174),Data!$C:$C,0)-1,MATCH(Weekly!AK$9,Data!$2:$2,0)-1,2,COUNTIF(Data!$2:$2,Weekly!AK$9)))),0)</f>
        <v>0.37931034482758619</v>
      </c>
      <c r="AL175" s="145">
        <f ca="1">IFERROR((SUM(OFFSET(Data!$A$1,MATCH(($AI175),Data!$C:$C,0)-1,MATCH(Weekly!AL$9,Data!$2:$2,0)-1,2,COUNTIF(Data!$2:$2,Weekly!AL$9))))/(SUM(OFFSET(Data!$A$1,MATCH(($AI174),Data!$C:$C,0)-1,MATCH(Weekly!AL$9,Data!$2:$2,0)-1,2,COUNTIF(Data!$2:$2,Weekly!AL$9)))),0)</f>
        <v>0</v>
      </c>
      <c r="AM175" s="145">
        <f ca="1">IFERROR((SUM(OFFSET(Data!$A$1,MATCH(($AI175),Data!$C:$C,0)-1,MATCH(Weekly!AM$9,Data!$2:$2,0)-1,2,COUNTIF(Data!$2:$2,Weekly!AM$9))))/(SUM(OFFSET(Data!$A$1,MATCH(($AI174),Data!$C:$C,0)-1,MATCH(Weekly!AM$9,Data!$2:$2,0)-1,2,COUNTIF(Data!$2:$2,Weekly!AM$9)))),0)</f>
        <v>0</v>
      </c>
      <c r="AN175" s="145">
        <f ca="1">IFERROR((SUM(OFFSET(Data!$A$1,MATCH(($AI175),Data!$C:$C,0)-1,MATCH(Weekly!AN$9,Data!$2:$2,0)-1,2,COUNTIF(Data!$2:$2,Weekly!AN$9))))/(SUM(OFFSET(Data!$A$1,MATCH(($AI174),Data!$C:$C,0)-1,MATCH(Weekly!AN$9,Data!$2:$2,0)-1,2,COUNTIF(Data!$2:$2,Weekly!AN$9)))),0)</f>
        <v>0</v>
      </c>
      <c r="AO175" s="145">
        <f ca="1">IFERROR((SUM(OFFSET(Data!$A$1,MATCH(($AI175),Data!$C:$C,0)-1,MATCH(Weekly!AO$9,Data!$2:$2,0)-1,2,COUNTIF(Data!$2:$2,Weekly!AO$9))))/(SUM(OFFSET(Data!$A$1,MATCH(($AI174),Data!$C:$C,0)-1,MATCH(Weekly!AO$9,Data!$2:$2,0)-1,2,COUNTIF(Data!$2:$2,Weekly!AO$9)))),0)</f>
        <v>0</v>
      </c>
      <c r="AP175" s="145">
        <f ca="1">IFERROR((SUM(OFFSET(Data!$A$1,MATCH(($AI175),Data!$C:$C,0)-1,MATCH(Weekly!AP$9,Data!$2:$2,0)-1,2,COUNTIF(Data!$2:$2,Weekly!AP$9))))/(SUM(OFFSET(Data!$A$1,MATCH(($AI174),Data!$C:$C,0)-1,MATCH(Weekly!AP$9,Data!$2:$2,0)-1,2,COUNTIF(Data!$2:$2,Weekly!AP$9)))),0)</f>
        <v>0</v>
      </c>
      <c r="AQ175" s="145">
        <f ca="1">IFERROR((SUM(OFFSET(Data!$A$1,MATCH(($AI175),Data!$C:$C,0)-1,MATCH(Weekly!AQ$9,Data!$2:$2,0)-1,2,COUNTIF(Data!$2:$2,Weekly!AQ$9))))/(SUM(OFFSET(Data!$A$1,MATCH(($AI174),Data!$C:$C,0)-1,MATCH(Weekly!AQ$9,Data!$2:$2,0)-1,2,COUNTIF(Data!$2:$2,Weekly!AQ$9)))),0)</f>
        <v>0</v>
      </c>
      <c r="AR175" s="145">
        <f ca="1">IFERROR((SUM(OFFSET(Data!$A$1,MATCH(($AI175),Data!$C:$C,0)-1,MATCH(Weekly!AR$9,Data!$2:$2,0)-1,2,COUNTIF(Data!$2:$2,Weekly!AR$9))))/(SUM(OFFSET(Data!$A$1,MATCH(($AI174),Data!$C:$C,0)-1,MATCH(Weekly!AR$9,Data!$2:$2,0)-1,2,COUNTIF(Data!$2:$2,Weekly!AR$9)))),0)</f>
        <v>0</v>
      </c>
      <c r="AS175" s="145">
        <f ca="1">IFERROR((SUM(OFFSET(Data!$A$1,MATCH(($AI175),Data!$C:$C,0)-1,MATCH(Weekly!AS$9,Data!$2:$2,0)-1,2,COUNTIF(Data!$2:$2,Weekly!AS$9))))/(SUM(OFFSET(Data!$A$1,MATCH(($AI174),Data!$C:$C,0)-1,MATCH(Weekly!AS$9,Data!$2:$2,0)-1,2,COUNTIF(Data!$2:$2,Weekly!AS$9)))),0)</f>
        <v>0</v>
      </c>
      <c r="AT175" s="145">
        <f ca="1">IFERROR((SUM(OFFSET(Data!$A$1,MATCH(($AI175),Data!$C:$C,0)-1,MATCH(Weekly!AT$9,Data!$2:$2,0)-1,2,COUNTIF(Data!$2:$2,Weekly!AT$9))))/(SUM(OFFSET(Data!$A$1,MATCH(($AI174),Data!$C:$C,0)-1,MATCH(Weekly!AT$9,Data!$2:$2,0)-1,2,COUNTIF(Data!$2:$2,Weekly!AT$9)))),0)</f>
        <v>0</v>
      </c>
      <c r="AU175" s="145">
        <f ca="1">IFERROR((SUM(OFFSET(Data!$A$1,MATCH(($AI175),Data!$C:$C,0)-1,MATCH(Weekly!AU$9,Data!$2:$2,0)-1,2,COUNTIF(Data!$2:$2,Weekly!AU$9))))/(SUM(OFFSET(Data!$A$1,MATCH(($AI174),Data!$C:$C,0)-1,MATCH(Weekly!AU$9,Data!$2:$2,0)-1,2,COUNTIF(Data!$2:$2,Weekly!AU$9)))),0)</f>
        <v>0</v>
      </c>
      <c r="AV175" s="14"/>
      <c r="AW175" s="40">
        <f t="shared" ca="1" si="1324"/>
        <v>0</v>
      </c>
      <c r="AX175" s="40">
        <f t="shared" ca="1" si="1324"/>
        <v>0</v>
      </c>
      <c r="AY175" s="40">
        <f t="shared" ca="1" si="1325"/>
        <v>0</v>
      </c>
      <c r="AZ175" s="40">
        <f t="shared" ca="1" si="1378"/>
        <v>0</v>
      </c>
      <c r="BA175" s="40">
        <f t="shared" ca="1" si="1379"/>
        <v>0</v>
      </c>
      <c r="BB175" s="43"/>
      <c r="BC175" s="12">
        <f t="shared" ca="1" si="1356"/>
        <v>0.12850219197172352</v>
      </c>
      <c r="BD175" s="12">
        <f ca="1">IFERROR(SUMPRODUCT(AP175:AS175,AP$174:AS$174)/SUM(AP$174:AS$174),0)</f>
        <v>0</v>
      </c>
      <c r="BE175" s="104"/>
      <c r="BF175" s="104"/>
      <c r="BG175" s="1"/>
      <c r="BH175" s="7" t="s">
        <v>152</v>
      </c>
      <c r="BI175" s="7" t="s">
        <v>3</v>
      </c>
      <c r="BJ175" s="145">
        <f ca="1">IFERROR(SUM(OFFSET(Data!$A$1,MATCH(($BH175&amp;$BI175),Data!$B:$B,0)-1,MATCH(Weekly!BJ$9,Data!$2:$2,0)-1,1,COUNTIF(Data!$2:$2,Weekly!BJ$9)))/SUM(OFFSET(Data!$A$1,MATCH(($BH174&amp;$BI174),Data!$B:$B,0)-1,MATCH(Weekly!BJ$9,Data!$2:$2,0)-1,1,COUNTIF(Data!$2:$2,Weekly!BJ$9))),0)</f>
        <v>0.33333333333333331</v>
      </c>
      <c r="BK175" s="145">
        <f ca="1">IFERROR(SUM(OFFSET(Data!$A$1,MATCH(($BH175&amp;$BI175),Data!$B:$B,0)-1,MATCH(Weekly!BK$9,Data!$2:$2,0)-1,1,COUNTIF(Data!$2:$2,Weekly!BK$9)))/SUM(OFFSET(Data!$A$1,MATCH(($BH174&amp;$BI174),Data!$B:$B,0)-1,MATCH(Weekly!BK$9,Data!$2:$2,0)-1,1,COUNTIF(Data!$2:$2,Weekly!BK$9))),0)</f>
        <v>0.36842105263157893</v>
      </c>
      <c r="BL175" s="145">
        <f ca="1">IFERROR(SUM(OFFSET(Data!$A$1,MATCH(($BH175&amp;$BI175),Data!$B:$B,0)-1,MATCH(Weekly!BL$9,Data!$2:$2,0)-1,1,COUNTIF(Data!$2:$2,Weekly!BL$9)))/SUM(OFFSET(Data!$A$1,MATCH(($BH174&amp;$BI174),Data!$B:$B,0)-1,MATCH(Weekly!BL$9,Data!$2:$2,0)-1,1,COUNTIF(Data!$2:$2,Weekly!BL$9))),0)</f>
        <v>0</v>
      </c>
      <c r="BM175" s="145">
        <f ca="1">IFERROR(SUM(OFFSET(Data!$A$1,MATCH(($BH175&amp;$BI175),Data!$B:$B,0)-1,MATCH(Weekly!BM$9,Data!$2:$2,0)-1,1,COUNTIF(Data!$2:$2,Weekly!BM$9)))/SUM(OFFSET(Data!$A$1,MATCH(($BH174&amp;$BI174),Data!$B:$B,0)-1,MATCH(Weekly!BM$9,Data!$2:$2,0)-1,1,COUNTIF(Data!$2:$2,Weekly!BM$9))),0)</f>
        <v>0</v>
      </c>
      <c r="BN175" s="145">
        <f ca="1">IFERROR(SUM(OFFSET(Data!$A$1,MATCH(($BH175&amp;$BI175),Data!$B:$B,0)-1,MATCH(Weekly!BN$9,Data!$2:$2,0)-1,1,COUNTIF(Data!$2:$2,Weekly!BN$9)))/SUM(OFFSET(Data!$A$1,MATCH(($BH174&amp;$BI174),Data!$B:$B,0)-1,MATCH(Weekly!BN$9,Data!$2:$2,0)-1,1,COUNTIF(Data!$2:$2,Weekly!BN$9))),0)</f>
        <v>0</v>
      </c>
      <c r="BO175" s="145">
        <f ca="1">IFERROR(SUM(OFFSET(Data!$A$1,MATCH(($BH175&amp;$BI175),Data!$B:$B,0)-1,MATCH(Weekly!BO$9,Data!$2:$2,0)-1,1,COUNTIF(Data!$2:$2,Weekly!BO$9)))/SUM(OFFSET(Data!$A$1,MATCH(($BH174&amp;$BI174),Data!$B:$B,0)-1,MATCH(Weekly!BO$9,Data!$2:$2,0)-1,1,COUNTIF(Data!$2:$2,Weekly!BO$9))),0)</f>
        <v>0</v>
      </c>
      <c r="BP175" s="145">
        <f ca="1">IFERROR(SUM(OFFSET(Data!$A$1,MATCH(($BH175&amp;$BI175),Data!$B:$B,0)-1,MATCH(Weekly!BP$9,Data!$2:$2,0)-1,1,COUNTIF(Data!$2:$2,Weekly!BP$9)))/SUM(OFFSET(Data!$A$1,MATCH(($BH174&amp;$BI174),Data!$B:$B,0)-1,MATCH(Weekly!BP$9,Data!$2:$2,0)-1,1,COUNTIF(Data!$2:$2,Weekly!BP$9))),0)</f>
        <v>0</v>
      </c>
      <c r="BQ175" s="145">
        <f ca="1">IFERROR(SUM(OFFSET(Data!$A$1,MATCH(($BH175&amp;$BI175),Data!$B:$B,0)-1,MATCH(Weekly!BQ$9,Data!$2:$2,0)-1,1,COUNTIF(Data!$2:$2,Weekly!BQ$9)))/SUM(OFFSET(Data!$A$1,MATCH(($BH174&amp;$BI174),Data!$B:$B,0)-1,MATCH(Weekly!BQ$9,Data!$2:$2,0)-1,1,COUNTIF(Data!$2:$2,Weekly!BQ$9))),0)</f>
        <v>0</v>
      </c>
      <c r="BR175" s="145">
        <f ca="1">IFERROR(SUM(OFFSET(Data!$A$1,MATCH(($BH175&amp;$BI175),Data!$B:$B,0)-1,MATCH(Weekly!BR$9,Data!$2:$2,0)-1,1,COUNTIF(Data!$2:$2,Weekly!BR$9)))/SUM(OFFSET(Data!$A$1,MATCH(($BH174&amp;$BI174),Data!$B:$B,0)-1,MATCH(Weekly!BR$9,Data!$2:$2,0)-1,1,COUNTIF(Data!$2:$2,Weekly!BR$9))),0)</f>
        <v>0</v>
      </c>
      <c r="BS175" s="145">
        <f ca="1">IFERROR(SUM(OFFSET(Data!$A$1,MATCH(($BH175&amp;$BI175),Data!$B:$B,0)-1,MATCH(Weekly!BS$9,Data!$2:$2,0)-1,1,COUNTIF(Data!$2:$2,Weekly!BS$9)))/SUM(OFFSET(Data!$A$1,MATCH(($BH174&amp;$BI174),Data!$B:$B,0)-1,MATCH(Weekly!BS$9,Data!$2:$2,0)-1,1,COUNTIF(Data!$2:$2,Weekly!BS$9))),0)</f>
        <v>0</v>
      </c>
      <c r="BT175" s="145">
        <f ca="1">IFERROR(SUM(OFFSET(Data!$A$1,MATCH(($BH175&amp;$BI175),Data!$B:$B,0)-1,MATCH(Weekly!BT$9,Data!$2:$2,0)-1,1,COUNTIF(Data!$2:$2,Weekly!BT$9)))/SUM(OFFSET(Data!$A$1,MATCH(($BH174&amp;$BI174),Data!$B:$B,0)-1,MATCH(Weekly!BT$9,Data!$2:$2,0)-1,1,COUNTIF(Data!$2:$2,Weekly!BT$9))),0)</f>
        <v>0</v>
      </c>
      <c r="BU175" s="145">
        <f ca="1">IFERROR(SUM(OFFSET(Data!$A$1,MATCH(($BH175&amp;$BI175),Data!$B:$B,0)-1,MATCH(Weekly!BU$9,Data!$2:$2,0)-1,1,COUNTIF(Data!$2:$2,Weekly!BU$9)))/SUM(OFFSET(Data!$A$1,MATCH(($BH174&amp;$BI174),Data!$B:$B,0)-1,MATCH(Weekly!BU$9,Data!$2:$2,0)-1,1,COUNTIF(Data!$2:$2,Weekly!BU$9))),0)</f>
        <v>0</v>
      </c>
      <c r="BV175" s="13"/>
      <c r="BW175" s="12">
        <f t="shared" ca="1" si="1329"/>
        <v>0</v>
      </c>
      <c r="BX175" s="12">
        <f t="shared" ca="1" si="1330"/>
        <v>0</v>
      </c>
      <c r="BY175" s="12">
        <f t="shared" ca="1" si="1380"/>
        <v>0</v>
      </c>
      <c r="BZ175" s="12">
        <f t="shared" ca="1" si="1381"/>
        <v>0</v>
      </c>
      <c r="CA175" s="12">
        <f t="shared" ca="1" si="1382"/>
        <v>0</v>
      </c>
      <c r="CB175" s="43"/>
      <c r="CC175" s="12">
        <f t="shared" ca="1" si="1387"/>
        <v>0.13096020863484614</v>
      </c>
      <c r="CD175" s="12">
        <f ca="1">IFERROR(SUMPRODUCT(BP175:BS175,BP$174:BS$174)/SUM(BP$174:BS$174),0)</f>
        <v>0</v>
      </c>
      <c r="CE175" s="104"/>
      <c r="CF175" s="104"/>
      <c r="CG175" s="1"/>
      <c r="CH175" s="7" t="s">
        <v>152</v>
      </c>
      <c r="CI175" s="7" t="s">
        <v>4</v>
      </c>
      <c r="CJ175" s="145">
        <f ca="1">IFERROR(SUM(OFFSET(Data!$A$1,MATCH(($CH175&amp;$CI175),Data!$B:$B,0)-1,MATCH(Weekly!CJ$9,Data!$2:$2,0)-1,1,COUNTIF(Data!$2:$2,Weekly!CJ$9)))/SUM(OFFSET(Data!$A$1,MATCH(($CH174&amp;$CI174),Data!$B:$B,0)-1,MATCH(Weekly!CJ$9,Data!$2:$2,0)-1,1,COUNTIF(Data!$2:$2,Weekly!CJ$9))),0)</f>
        <v>0.25925925925925924</v>
      </c>
      <c r="CK175" s="145">
        <f ca="1">IFERROR(SUM(OFFSET(Data!$A$1,MATCH(($CH175&amp;$CI175),Data!$B:$B,0)-1,MATCH(Weekly!CK$9,Data!$2:$2,0)-1,1,COUNTIF(Data!$2:$2,Weekly!CK$9)))/SUM(OFFSET(Data!$A$1,MATCH(($CH174&amp;$CI174),Data!$B:$B,0)-1,MATCH(Weekly!CK$9,Data!$2:$2,0)-1,1,COUNTIF(Data!$2:$2,Weekly!CK$9))),0)</f>
        <v>0.4</v>
      </c>
      <c r="CL175" s="145">
        <f ca="1">IFERROR(SUM(OFFSET(Data!$A$1,MATCH(($CH175&amp;$CI175),Data!$B:$B,0)-1,MATCH(Weekly!CL$9,Data!$2:$2,0)-1,1,COUNTIF(Data!$2:$2,Weekly!CL$9)))/SUM(OFFSET(Data!$A$1,MATCH(($CH174&amp;$CI174),Data!$B:$B,0)-1,MATCH(Weekly!CL$9,Data!$2:$2,0)-1,1,COUNTIF(Data!$2:$2,Weekly!CL$9))),0)</f>
        <v>0</v>
      </c>
      <c r="CM175" s="145">
        <f ca="1">IFERROR(SUM(OFFSET(Data!$A$1,MATCH(($CH175&amp;$CI175),Data!$B:$B,0)-1,MATCH(Weekly!CM$9,Data!$2:$2,0)-1,1,COUNTIF(Data!$2:$2,Weekly!CM$9)))/SUM(OFFSET(Data!$A$1,MATCH(($CH174&amp;$CI174),Data!$B:$B,0)-1,MATCH(Weekly!CM$9,Data!$2:$2,0)-1,1,COUNTIF(Data!$2:$2,Weekly!CM$9))),0)</f>
        <v>0</v>
      </c>
      <c r="CN175" s="145">
        <f ca="1">IFERROR(SUM(OFFSET(Data!$A$1,MATCH(($CH175&amp;$CI175),Data!$B:$B,0)-1,MATCH(Weekly!CN$9,Data!$2:$2,0)-1,1,COUNTIF(Data!$2:$2,Weekly!CN$9)))/SUM(OFFSET(Data!$A$1,MATCH(($CH174&amp;$CI174),Data!$B:$B,0)-1,MATCH(Weekly!CN$9,Data!$2:$2,0)-1,1,COUNTIF(Data!$2:$2,Weekly!CN$9))),0)</f>
        <v>0</v>
      </c>
      <c r="CO175" s="145">
        <f ca="1">IFERROR(SUM(OFFSET(Data!$A$1,MATCH(($CH175&amp;$CI175),Data!$B:$B,0)-1,MATCH(Weekly!CO$9,Data!$2:$2,0)-1,1,COUNTIF(Data!$2:$2,Weekly!CO$9)))/SUM(OFFSET(Data!$A$1,MATCH(($CH174&amp;$CI174),Data!$B:$B,0)-1,MATCH(Weekly!CO$9,Data!$2:$2,0)-1,1,COUNTIF(Data!$2:$2,Weekly!CO$9))),0)</f>
        <v>0</v>
      </c>
      <c r="CP175" s="145">
        <f ca="1">IFERROR(SUM(OFFSET(Data!$A$1,MATCH(($CH175&amp;$CI175),Data!$B:$B,0)-1,MATCH(Weekly!CP$9,Data!$2:$2,0)-1,1,COUNTIF(Data!$2:$2,Weekly!CP$9)))/SUM(OFFSET(Data!$A$1,MATCH(($CH174&amp;$CI174),Data!$B:$B,0)-1,MATCH(Weekly!CP$9,Data!$2:$2,0)-1,1,COUNTIF(Data!$2:$2,Weekly!CP$9))),0)</f>
        <v>0</v>
      </c>
      <c r="CQ175" s="145">
        <f ca="1">IFERROR(SUM(OFFSET(Data!$A$1,MATCH(($CH175&amp;$CI175),Data!$B:$B,0)-1,MATCH(Weekly!CQ$9,Data!$2:$2,0)-1,1,COUNTIF(Data!$2:$2,Weekly!CQ$9)))/SUM(OFFSET(Data!$A$1,MATCH(($CH174&amp;$CI174),Data!$B:$B,0)-1,MATCH(Weekly!CQ$9,Data!$2:$2,0)-1,1,COUNTIF(Data!$2:$2,Weekly!CQ$9))),0)</f>
        <v>0</v>
      </c>
      <c r="CR175" s="145">
        <f ca="1">IFERROR(SUM(OFFSET(Data!$A$1,MATCH(($CH175&amp;$CI175),Data!$B:$B,0)-1,MATCH(Weekly!CR$9,Data!$2:$2,0)-1,1,COUNTIF(Data!$2:$2,Weekly!CR$9)))/SUM(OFFSET(Data!$A$1,MATCH(($CH174&amp;$CI174),Data!$B:$B,0)-1,MATCH(Weekly!CR$9,Data!$2:$2,0)-1,1,COUNTIF(Data!$2:$2,Weekly!CR$9))),0)</f>
        <v>0</v>
      </c>
      <c r="CS175" s="145">
        <f ca="1">IFERROR(SUM(OFFSET(Data!$A$1,MATCH(($CH175&amp;$CI175),Data!$B:$B,0)-1,MATCH(Weekly!CS$9,Data!$2:$2,0)-1,1,COUNTIF(Data!$2:$2,Weekly!CS$9)))/SUM(OFFSET(Data!$A$1,MATCH(($CH174&amp;$CI174),Data!$B:$B,0)-1,MATCH(Weekly!CS$9,Data!$2:$2,0)-1,1,COUNTIF(Data!$2:$2,Weekly!CS$9))),0)</f>
        <v>0</v>
      </c>
      <c r="CT175" s="145">
        <f ca="1">IFERROR(SUM(OFFSET(Data!$A$1,MATCH(($CH175&amp;$CI175),Data!$B:$B,0)-1,MATCH(Weekly!CT$9,Data!$2:$2,0)-1,1,COUNTIF(Data!$2:$2,Weekly!CT$9)))/SUM(OFFSET(Data!$A$1,MATCH(($CH174&amp;$CI174),Data!$B:$B,0)-1,MATCH(Weekly!CT$9,Data!$2:$2,0)-1,1,COUNTIF(Data!$2:$2,Weekly!CT$9))),0)</f>
        <v>0</v>
      </c>
      <c r="CU175" s="145">
        <f ca="1">IFERROR(SUM(OFFSET(Data!$A$1,MATCH(($CH175&amp;$CI175),Data!$B:$B,0)-1,MATCH(Weekly!CU$9,Data!$2:$2,0)-1,1,COUNTIF(Data!$2:$2,Weekly!CU$9)))/SUM(OFFSET(Data!$A$1,MATCH(($CH174&amp;$CI174),Data!$B:$B,0)-1,MATCH(Weekly!CU$9,Data!$2:$2,0)-1,1,COUNTIF(Data!$2:$2,Weekly!CU$9))),0)</f>
        <v>0</v>
      </c>
      <c r="CW175" s="12">
        <f t="shared" ca="1" si="1335"/>
        <v>0</v>
      </c>
      <c r="CX175" s="12">
        <f t="shared" ca="1" si="1336"/>
        <v>0</v>
      </c>
      <c r="CY175" s="12">
        <f t="shared" ca="1" si="1384"/>
        <v>0</v>
      </c>
      <c r="CZ175" s="12">
        <f t="shared" ca="1" si="1385"/>
        <v>0</v>
      </c>
      <c r="DA175" s="12">
        <f t="shared" ca="1" si="1386"/>
        <v>0</v>
      </c>
      <c r="DB175" s="43"/>
      <c r="DC175" s="12">
        <f t="shared" ca="1" si="1340"/>
        <v>0.12616021535743224</v>
      </c>
      <c r="DD175" s="12">
        <f ca="1">IFERROR(SUMPRODUCT(CP175:CS175,CP$174:CS$174)/SUM(CP$174:CS$174),0)</f>
        <v>0</v>
      </c>
    </row>
    <row r="176" spans="4:108" hidden="1" x14ac:dyDescent="0.35">
      <c r="D176" s="116" t="s">
        <v>859</v>
      </c>
      <c r="E176" s="53" t="str">
        <f ca="1">VLOOKUP($D176,'Metric Nature'!$C:$D,2,0)&amp;IF(($F176&lt;(BA176)),"Below",IF(($F176&gt;(AZ176)),"Above","Within"))</f>
        <v>PositiveWithin</v>
      </c>
      <c r="F176" s="55">
        <f t="shared" ca="1" si="1363"/>
        <v>0</v>
      </c>
      <c r="G176" s="55">
        <f t="shared" ca="1" si="1364"/>
        <v>0</v>
      </c>
      <c r="H176" s="55">
        <f t="shared" ca="1" si="1365"/>
        <v>0</v>
      </c>
      <c r="I176" s="55">
        <f t="shared" ca="1" si="1366"/>
        <v>0</v>
      </c>
      <c r="J176" s="55">
        <f t="shared" ca="1" si="1367"/>
        <v>0</v>
      </c>
      <c r="K176" s="55"/>
      <c r="L176" s="56"/>
      <c r="M176" s="53" t="str">
        <f ca="1">VLOOKUP($D176,'Metric Nature'!$C:$D,2,0)&amp;IF(($N176&lt;(CA176)),"Below",IF(($N176&gt;(BZ176)),"Above","Within"))</f>
        <v>PositiveWithin</v>
      </c>
      <c r="N176" s="55">
        <f t="shared" ca="1" si="1368"/>
        <v>0</v>
      </c>
      <c r="O176" s="55">
        <f t="shared" ca="1" si="1369"/>
        <v>0</v>
      </c>
      <c r="P176" s="55">
        <f t="shared" ca="1" si="1370"/>
        <v>0</v>
      </c>
      <c r="Q176" s="55">
        <f t="shared" ca="1" si="1371"/>
        <v>0</v>
      </c>
      <c r="R176" s="48">
        <f t="shared" ca="1" si="1372"/>
        <v>0</v>
      </c>
      <c r="S176" s="55"/>
      <c r="T176" s="56"/>
      <c r="U176" s="53" t="str">
        <f ca="1">VLOOKUP($D176,'Metric Nature'!$C:$D,2,0)&amp;IF(($V176&lt;(DA176)),"Below",IF(($V176&gt;(CZ176)),"Above","Within"))</f>
        <v>PositiveWithin</v>
      </c>
      <c r="V176" s="55">
        <f t="shared" ref="V176:V180" ca="1" si="1388">CT176</f>
        <v>0</v>
      </c>
      <c r="W176" s="55">
        <f t="shared" ref="W176:W180" ca="1" si="1389">CS176</f>
        <v>0</v>
      </c>
      <c r="X176" s="55">
        <f t="shared" ref="X176:X180" ca="1" si="1390">IFERROR(((V176-W176)/W176),0)</f>
        <v>0</v>
      </c>
      <c r="Y176" s="55">
        <f t="shared" ref="Y176:Y180" ca="1" si="1391">DD176</f>
        <v>0</v>
      </c>
      <c r="Z176" s="48">
        <f t="shared" ref="Z176:Z180" ca="1" si="1392">IFERROR(((V176-Y176)/Y176),0)</f>
        <v>0</v>
      </c>
      <c r="AA176" s="55"/>
      <c r="AB176" s="56"/>
      <c r="AC176" s="46"/>
      <c r="AI176" s="7" t="s">
        <v>153</v>
      </c>
      <c r="AJ176" s="145">
        <f ca="1">IFERROR((SUM(OFFSET(Data!$A$1,MATCH(($AI176),Data!$C:$C,0)-1,MATCH(Weekly!AJ$9,Data!$2:$2,0)-1,2,COUNTIF(Data!$2:$2,Weekly!AJ$9))))/(SUM(OFFSET(Data!$A$1,MATCH(($AI174),Data!$C:$C,0)-1,MATCH(Weekly!AJ$9,Data!$2:$2,0)-1,2,COUNTIF(Data!$2:$2,Weekly!AJ$9)))),0)</f>
        <v>0.70833333333333337</v>
      </c>
      <c r="AK176" s="145">
        <f ca="1">IFERROR((SUM(OFFSET(Data!$A$1,MATCH(($AI176),Data!$C:$C,0)-1,MATCH(Weekly!AK$9,Data!$2:$2,0)-1,2,COUNTIF(Data!$2:$2,Weekly!AK$9))))/(SUM(OFFSET(Data!$A$1,MATCH(($AI174),Data!$C:$C,0)-1,MATCH(Weekly!AK$9,Data!$2:$2,0)-1,2,COUNTIF(Data!$2:$2,Weekly!AK$9)))),0)</f>
        <v>0.62068965517241381</v>
      </c>
      <c r="AL176" s="145">
        <f ca="1">IFERROR((SUM(OFFSET(Data!$A$1,MATCH(($AI176),Data!$C:$C,0)-1,MATCH(Weekly!AL$9,Data!$2:$2,0)-1,2,COUNTIF(Data!$2:$2,Weekly!AL$9))))/(SUM(OFFSET(Data!$A$1,MATCH(($AI174),Data!$C:$C,0)-1,MATCH(Weekly!AL$9,Data!$2:$2,0)-1,2,COUNTIF(Data!$2:$2,Weekly!AL$9)))),0)</f>
        <v>0</v>
      </c>
      <c r="AM176" s="145">
        <f ca="1">IFERROR((SUM(OFFSET(Data!$A$1,MATCH(($AI176),Data!$C:$C,0)-1,MATCH(Weekly!AM$9,Data!$2:$2,0)-1,2,COUNTIF(Data!$2:$2,Weekly!AM$9))))/(SUM(OFFSET(Data!$A$1,MATCH(($AI174),Data!$C:$C,0)-1,MATCH(Weekly!AM$9,Data!$2:$2,0)-1,2,COUNTIF(Data!$2:$2,Weekly!AM$9)))),0)</f>
        <v>0</v>
      </c>
      <c r="AN176" s="145">
        <f ca="1">IFERROR((SUM(OFFSET(Data!$A$1,MATCH(($AI176),Data!$C:$C,0)-1,MATCH(Weekly!AN$9,Data!$2:$2,0)-1,2,COUNTIF(Data!$2:$2,Weekly!AN$9))))/(SUM(OFFSET(Data!$A$1,MATCH(($AI174),Data!$C:$C,0)-1,MATCH(Weekly!AN$9,Data!$2:$2,0)-1,2,COUNTIF(Data!$2:$2,Weekly!AN$9)))),0)</f>
        <v>0</v>
      </c>
      <c r="AO176" s="145">
        <f ca="1">IFERROR((SUM(OFFSET(Data!$A$1,MATCH(($AI176),Data!$C:$C,0)-1,MATCH(Weekly!AO$9,Data!$2:$2,0)-1,2,COUNTIF(Data!$2:$2,Weekly!AO$9))))/(SUM(OFFSET(Data!$A$1,MATCH(($AI174),Data!$C:$C,0)-1,MATCH(Weekly!AO$9,Data!$2:$2,0)-1,2,COUNTIF(Data!$2:$2,Weekly!AO$9)))),0)</f>
        <v>0</v>
      </c>
      <c r="AP176" s="145">
        <f ca="1">IFERROR((SUM(OFFSET(Data!$A$1,MATCH(($AI176),Data!$C:$C,0)-1,MATCH(Weekly!AP$9,Data!$2:$2,0)-1,2,COUNTIF(Data!$2:$2,Weekly!AP$9))))/(SUM(OFFSET(Data!$A$1,MATCH(($AI174),Data!$C:$C,0)-1,MATCH(Weekly!AP$9,Data!$2:$2,0)-1,2,COUNTIF(Data!$2:$2,Weekly!AP$9)))),0)</f>
        <v>0</v>
      </c>
      <c r="AQ176" s="145">
        <f ca="1">IFERROR((SUM(OFFSET(Data!$A$1,MATCH(($AI176),Data!$C:$C,0)-1,MATCH(Weekly!AQ$9,Data!$2:$2,0)-1,2,COUNTIF(Data!$2:$2,Weekly!AQ$9))))/(SUM(OFFSET(Data!$A$1,MATCH(($AI174),Data!$C:$C,0)-1,MATCH(Weekly!AQ$9,Data!$2:$2,0)-1,2,COUNTIF(Data!$2:$2,Weekly!AQ$9)))),0)</f>
        <v>0</v>
      </c>
      <c r="AR176" s="145">
        <f ca="1">IFERROR((SUM(OFFSET(Data!$A$1,MATCH(($AI176),Data!$C:$C,0)-1,MATCH(Weekly!AR$9,Data!$2:$2,0)-1,2,COUNTIF(Data!$2:$2,Weekly!AR$9))))/(SUM(OFFSET(Data!$A$1,MATCH(($AI174),Data!$C:$C,0)-1,MATCH(Weekly!AR$9,Data!$2:$2,0)-1,2,COUNTIF(Data!$2:$2,Weekly!AR$9)))),0)</f>
        <v>0</v>
      </c>
      <c r="AS176" s="145">
        <f ca="1">IFERROR((SUM(OFFSET(Data!$A$1,MATCH(($AI176),Data!$C:$C,0)-1,MATCH(Weekly!AS$9,Data!$2:$2,0)-1,2,COUNTIF(Data!$2:$2,Weekly!AS$9))))/(SUM(OFFSET(Data!$A$1,MATCH(($AI174),Data!$C:$C,0)-1,MATCH(Weekly!AS$9,Data!$2:$2,0)-1,2,COUNTIF(Data!$2:$2,Weekly!AS$9)))),0)</f>
        <v>0</v>
      </c>
      <c r="AT176" s="145">
        <f ca="1">IFERROR((SUM(OFFSET(Data!$A$1,MATCH(($AI176),Data!$C:$C,0)-1,MATCH(Weekly!AT$9,Data!$2:$2,0)-1,2,COUNTIF(Data!$2:$2,Weekly!AT$9))))/(SUM(OFFSET(Data!$A$1,MATCH(($AI174),Data!$C:$C,0)-1,MATCH(Weekly!AT$9,Data!$2:$2,0)-1,2,COUNTIF(Data!$2:$2,Weekly!AT$9)))),0)</f>
        <v>0</v>
      </c>
      <c r="AU176" s="145">
        <f ca="1">IFERROR((SUM(OFFSET(Data!$A$1,MATCH(($AI176),Data!$C:$C,0)-1,MATCH(Weekly!AU$9,Data!$2:$2,0)-1,2,COUNTIF(Data!$2:$2,Weekly!AU$9))))/(SUM(OFFSET(Data!$A$1,MATCH(($AI174),Data!$C:$C,0)-1,MATCH(Weekly!AU$9,Data!$2:$2,0)-1,2,COUNTIF(Data!$2:$2,Weekly!AU$9)))),0)</f>
        <v>0</v>
      </c>
      <c r="AV176" s="14"/>
      <c r="AW176" s="40">
        <f t="shared" ca="1" si="1324"/>
        <v>0</v>
      </c>
      <c r="AX176" s="40">
        <f t="shared" ca="1" si="1324"/>
        <v>0</v>
      </c>
      <c r="AY176" s="40">
        <f t="shared" ca="1" si="1325"/>
        <v>0</v>
      </c>
      <c r="AZ176" s="40">
        <f t="shared" ca="1" si="1378"/>
        <v>0</v>
      </c>
      <c r="BA176" s="40">
        <f t="shared" ca="1" si="1379"/>
        <v>0</v>
      </c>
      <c r="BB176" s="43"/>
      <c r="BC176" s="12">
        <f t="shared" ca="1" si="1356"/>
        <v>0.24829416645568803</v>
      </c>
      <c r="BD176" s="12">
        <f ca="1">IFERROR(SUMPRODUCT(AP176:AS176,AP$174:AS$174)/SUM(AP$174:AS$174),0)</f>
        <v>0</v>
      </c>
      <c r="BE176" s="104"/>
      <c r="BF176" s="104"/>
      <c r="BG176" s="1"/>
      <c r="BH176" s="7" t="s">
        <v>153</v>
      </c>
      <c r="BI176" s="7" t="s">
        <v>3</v>
      </c>
      <c r="BJ176" s="145">
        <f ca="1">IFERROR(SUM(OFFSET(Data!$A$1,MATCH(($BH176&amp;$BI176),Data!$B:$B,0)-1,MATCH(Weekly!BJ$9,Data!$2:$2,0)-1,1,COUNTIF(Data!$2:$2,Weekly!BJ$9)))/SUM(OFFSET(Data!$A$1,MATCH(($BH174&amp;$BI174),Data!$B:$B,0)-1,MATCH(Weekly!BJ$9,Data!$2:$2,0)-1,1,COUNTIF(Data!$2:$2,Weekly!BJ$9))),0)</f>
        <v>0.68888888888888888</v>
      </c>
      <c r="BK176" s="145">
        <f ca="1">IFERROR(SUM(OFFSET(Data!$A$1,MATCH(($BH176&amp;$BI176),Data!$B:$B,0)-1,MATCH(Weekly!BK$9,Data!$2:$2,0)-1,1,COUNTIF(Data!$2:$2,Weekly!BK$9)))/SUM(OFFSET(Data!$A$1,MATCH(($BH174&amp;$BI174),Data!$B:$B,0)-1,MATCH(Weekly!BK$9,Data!$2:$2,0)-1,1,COUNTIF(Data!$2:$2,Weekly!BK$9))),0)</f>
        <v>0.63157894736842102</v>
      </c>
      <c r="BL176" s="145">
        <f ca="1">IFERROR(SUM(OFFSET(Data!$A$1,MATCH(($BH176&amp;$BI176),Data!$B:$B,0)-1,MATCH(Weekly!BL$9,Data!$2:$2,0)-1,1,COUNTIF(Data!$2:$2,Weekly!BL$9)))/SUM(OFFSET(Data!$A$1,MATCH(($BH174&amp;$BI174),Data!$B:$B,0)-1,MATCH(Weekly!BL$9,Data!$2:$2,0)-1,1,COUNTIF(Data!$2:$2,Weekly!BL$9))),0)</f>
        <v>0</v>
      </c>
      <c r="BM176" s="145">
        <f ca="1">IFERROR(SUM(OFFSET(Data!$A$1,MATCH(($BH176&amp;$BI176),Data!$B:$B,0)-1,MATCH(Weekly!BM$9,Data!$2:$2,0)-1,1,COUNTIF(Data!$2:$2,Weekly!BM$9)))/SUM(OFFSET(Data!$A$1,MATCH(($BH174&amp;$BI174),Data!$B:$B,0)-1,MATCH(Weekly!BM$9,Data!$2:$2,0)-1,1,COUNTIF(Data!$2:$2,Weekly!BM$9))),0)</f>
        <v>0</v>
      </c>
      <c r="BN176" s="145">
        <f ca="1">IFERROR(SUM(OFFSET(Data!$A$1,MATCH(($BH176&amp;$BI176),Data!$B:$B,0)-1,MATCH(Weekly!BN$9,Data!$2:$2,0)-1,1,COUNTIF(Data!$2:$2,Weekly!BN$9)))/SUM(OFFSET(Data!$A$1,MATCH(($BH174&amp;$BI174),Data!$B:$B,0)-1,MATCH(Weekly!BN$9,Data!$2:$2,0)-1,1,COUNTIF(Data!$2:$2,Weekly!BN$9))),0)</f>
        <v>0</v>
      </c>
      <c r="BO176" s="145">
        <f ca="1">IFERROR(SUM(OFFSET(Data!$A$1,MATCH(($BH176&amp;$BI176),Data!$B:$B,0)-1,MATCH(Weekly!BO$9,Data!$2:$2,0)-1,1,COUNTIF(Data!$2:$2,Weekly!BO$9)))/SUM(OFFSET(Data!$A$1,MATCH(($BH174&amp;$BI174),Data!$B:$B,0)-1,MATCH(Weekly!BO$9,Data!$2:$2,0)-1,1,COUNTIF(Data!$2:$2,Weekly!BO$9))),0)</f>
        <v>0</v>
      </c>
      <c r="BP176" s="145">
        <f ca="1">IFERROR(SUM(OFFSET(Data!$A$1,MATCH(($BH176&amp;$BI176),Data!$B:$B,0)-1,MATCH(Weekly!BP$9,Data!$2:$2,0)-1,1,COUNTIF(Data!$2:$2,Weekly!BP$9)))/SUM(OFFSET(Data!$A$1,MATCH(($BH174&amp;$BI174),Data!$B:$B,0)-1,MATCH(Weekly!BP$9,Data!$2:$2,0)-1,1,COUNTIF(Data!$2:$2,Weekly!BP$9))),0)</f>
        <v>0</v>
      </c>
      <c r="BQ176" s="145">
        <f ca="1">IFERROR(SUM(OFFSET(Data!$A$1,MATCH(($BH176&amp;$BI176),Data!$B:$B,0)-1,MATCH(Weekly!BQ$9,Data!$2:$2,0)-1,1,COUNTIF(Data!$2:$2,Weekly!BQ$9)))/SUM(OFFSET(Data!$A$1,MATCH(($BH174&amp;$BI174),Data!$B:$B,0)-1,MATCH(Weekly!BQ$9,Data!$2:$2,0)-1,1,COUNTIF(Data!$2:$2,Weekly!BQ$9))),0)</f>
        <v>0</v>
      </c>
      <c r="BR176" s="145">
        <f ca="1">IFERROR(SUM(OFFSET(Data!$A$1,MATCH(($BH176&amp;$BI176),Data!$B:$B,0)-1,MATCH(Weekly!BR$9,Data!$2:$2,0)-1,1,COUNTIF(Data!$2:$2,Weekly!BR$9)))/SUM(OFFSET(Data!$A$1,MATCH(($BH174&amp;$BI174),Data!$B:$B,0)-1,MATCH(Weekly!BR$9,Data!$2:$2,0)-1,1,COUNTIF(Data!$2:$2,Weekly!BR$9))),0)</f>
        <v>0</v>
      </c>
      <c r="BS176" s="145">
        <f ca="1">IFERROR(SUM(OFFSET(Data!$A$1,MATCH(($BH176&amp;$BI176),Data!$B:$B,0)-1,MATCH(Weekly!BS$9,Data!$2:$2,0)-1,1,COUNTIF(Data!$2:$2,Weekly!BS$9)))/SUM(OFFSET(Data!$A$1,MATCH(($BH174&amp;$BI174),Data!$B:$B,0)-1,MATCH(Weekly!BS$9,Data!$2:$2,0)-1,1,COUNTIF(Data!$2:$2,Weekly!BS$9))),0)</f>
        <v>0</v>
      </c>
      <c r="BT176" s="145">
        <f ca="1">IFERROR(SUM(OFFSET(Data!$A$1,MATCH(($BH176&amp;$BI176),Data!$B:$B,0)-1,MATCH(Weekly!BT$9,Data!$2:$2,0)-1,1,COUNTIF(Data!$2:$2,Weekly!BT$9)))/SUM(OFFSET(Data!$A$1,MATCH(($BH174&amp;$BI174),Data!$B:$B,0)-1,MATCH(Weekly!BT$9,Data!$2:$2,0)-1,1,COUNTIF(Data!$2:$2,Weekly!BT$9))),0)</f>
        <v>0</v>
      </c>
      <c r="BU176" s="145">
        <f ca="1">IFERROR(SUM(OFFSET(Data!$A$1,MATCH(($BH176&amp;$BI176),Data!$B:$B,0)-1,MATCH(Weekly!BU$9,Data!$2:$2,0)-1,1,COUNTIF(Data!$2:$2,Weekly!BU$9)))/SUM(OFFSET(Data!$A$1,MATCH(($BH174&amp;$BI174),Data!$B:$B,0)-1,MATCH(Weekly!BU$9,Data!$2:$2,0)-1,1,COUNTIF(Data!$2:$2,Weekly!BU$9))),0)</f>
        <v>0</v>
      </c>
      <c r="BV176" s="13"/>
      <c r="BW176" s="12">
        <f t="shared" ca="1" si="1329"/>
        <v>0</v>
      </c>
      <c r="BX176" s="12">
        <f t="shared" ca="1" si="1330"/>
        <v>0</v>
      </c>
      <c r="BY176" s="12">
        <f t="shared" ca="1" si="1380"/>
        <v>0</v>
      </c>
      <c r="BZ176" s="12">
        <f t="shared" ca="1" si="1381"/>
        <v>0</v>
      </c>
      <c r="CA176" s="12">
        <f t="shared" ca="1" si="1382"/>
        <v>0</v>
      </c>
      <c r="CB176" s="43"/>
      <c r="CC176" s="12">
        <f t="shared" ca="1" si="1387"/>
        <v>0.246332587805209</v>
      </c>
      <c r="CD176" s="12">
        <f ca="1">IFERROR(SUMPRODUCT(BP176:BS176,BP$174:BS$174)/SUM(BP$174:BS$174),0)</f>
        <v>0</v>
      </c>
      <c r="CE176" s="104"/>
      <c r="CF176" s="104"/>
      <c r="CG176" s="1"/>
      <c r="CH176" s="7" t="s">
        <v>153</v>
      </c>
      <c r="CI176" s="7" t="s">
        <v>4</v>
      </c>
      <c r="CJ176" s="145">
        <f ca="1">IFERROR(SUM(OFFSET(Data!$A$1,MATCH(($CH176&amp;$CI176),Data!$B:$B,0)-1,MATCH(Weekly!CJ$9,Data!$2:$2,0)-1,1,COUNTIF(Data!$2:$2,Weekly!CJ$9)))/SUM(OFFSET(Data!$A$1,MATCH(($CH174&amp;$CI174),Data!$B:$B,0)-1,MATCH(Weekly!CJ$9,Data!$2:$2,0)-1,1,COUNTIF(Data!$2:$2,Weekly!CJ$9))),0)</f>
        <v>0.7407407407407407</v>
      </c>
      <c r="CK176" s="145">
        <f ca="1">IFERROR(SUM(OFFSET(Data!$A$1,MATCH(($CH176&amp;$CI176),Data!$B:$B,0)-1,MATCH(Weekly!CK$9,Data!$2:$2,0)-1,1,COUNTIF(Data!$2:$2,Weekly!CK$9)))/SUM(OFFSET(Data!$A$1,MATCH(($CH174&amp;$CI174),Data!$B:$B,0)-1,MATCH(Weekly!CK$9,Data!$2:$2,0)-1,1,COUNTIF(Data!$2:$2,Weekly!CK$9))),0)</f>
        <v>0.6</v>
      </c>
      <c r="CL176" s="145">
        <f ca="1">IFERROR(SUM(OFFSET(Data!$A$1,MATCH(($CH176&amp;$CI176),Data!$B:$B,0)-1,MATCH(Weekly!CL$9,Data!$2:$2,0)-1,1,COUNTIF(Data!$2:$2,Weekly!CL$9)))/SUM(OFFSET(Data!$A$1,MATCH(($CH174&amp;$CI174),Data!$B:$B,0)-1,MATCH(Weekly!CL$9,Data!$2:$2,0)-1,1,COUNTIF(Data!$2:$2,Weekly!CL$9))),0)</f>
        <v>0</v>
      </c>
      <c r="CM176" s="145">
        <f ca="1">IFERROR(SUM(OFFSET(Data!$A$1,MATCH(($CH176&amp;$CI176),Data!$B:$B,0)-1,MATCH(Weekly!CM$9,Data!$2:$2,0)-1,1,COUNTIF(Data!$2:$2,Weekly!CM$9)))/SUM(OFFSET(Data!$A$1,MATCH(($CH174&amp;$CI174),Data!$B:$B,0)-1,MATCH(Weekly!CM$9,Data!$2:$2,0)-1,1,COUNTIF(Data!$2:$2,Weekly!CM$9))),0)</f>
        <v>0</v>
      </c>
      <c r="CN176" s="145">
        <f ca="1">IFERROR(SUM(OFFSET(Data!$A$1,MATCH(($CH176&amp;$CI176),Data!$B:$B,0)-1,MATCH(Weekly!CN$9,Data!$2:$2,0)-1,1,COUNTIF(Data!$2:$2,Weekly!CN$9)))/SUM(OFFSET(Data!$A$1,MATCH(($CH174&amp;$CI174),Data!$B:$B,0)-1,MATCH(Weekly!CN$9,Data!$2:$2,0)-1,1,COUNTIF(Data!$2:$2,Weekly!CN$9))),0)</f>
        <v>0</v>
      </c>
      <c r="CO176" s="145">
        <f ca="1">IFERROR(SUM(OFFSET(Data!$A$1,MATCH(($CH176&amp;$CI176),Data!$B:$B,0)-1,MATCH(Weekly!CO$9,Data!$2:$2,0)-1,1,COUNTIF(Data!$2:$2,Weekly!CO$9)))/SUM(OFFSET(Data!$A$1,MATCH(($CH174&amp;$CI174),Data!$B:$B,0)-1,MATCH(Weekly!CO$9,Data!$2:$2,0)-1,1,COUNTIF(Data!$2:$2,Weekly!CO$9))),0)</f>
        <v>0</v>
      </c>
      <c r="CP176" s="145">
        <f ca="1">IFERROR(SUM(OFFSET(Data!$A$1,MATCH(($CH176&amp;$CI176),Data!$B:$B,0)-1,MATCH(Weekly!CP$9,Data!$2:$2,0)-1,1,COUNTIF(Data!$2:$2,Weekly!CP$9)))/SUM(OFFSET(Data!$A$1,MATCH(($CH174&amp;$CI174),Data!$B:$B,0)-1,MATCH(Weekly!CP$9,Data!$2:$2,0)-1,1,COUNTIF(Data!$2:$2,Weekly!CP$9))),0)</f>
        <v>0</v>
      </c>
      <c r="CQ176" s="145">
        <f ca="1">IFERROR(SUM(OFFSET(Data!$A$1,MATCH(($CH176&amp;$CI176),Data!$B:$B,0)-1,MATCH(Weekly!CQ$9,Data!$2:$2,0)-1,1,COUNTIF(Data!$2:$2,Weekly!CQ$9)))/SUM(OFFSET(Data!$A$1,MATCH(($CH174&amp;$CI174),Data!$B:$B,0)-1,MATCH(Weekly!CQ$9,Data!$2:$2,0)-1,1,COUNTIF(Data!$2:$2,Weekly!CQ$9))),0)</f>
        <v>0</v>
      </c>
      <c r="CR176" s="145">
        <f ca="1">IFERROR(SUM(OFFSET(Data!$A$1,MATCH(($CH176&amp;$CI176),Data!$B:$B,0)-1,MATCH(Weekly!CR$9,Data!$2:$2,0)-1,1,COUNTIF(Data!$2:$2,Weekly!CR$9)))/SUM(OFFSET(Data!$A$1,MATCH(($CH174&amp;$CI174),Data!$B:$B,0)-1,MATCH(Weekly!CR$9,Data!$2:$2,0)-1,1,COUNTIF(Data!$2:$2,Weekly!CR$9))),0)</f>
        <v>0</v>
      </c>
      <c r="CS176" s="145">
        <f ca="1">IFERROR(SUM(OFFSET(Data!$A$1,MATCH(($CH176&amp;$CI176),Data!$B:$B,0)-1,MATCH(Weekly!CS$9,Data!$2:$2,0)-1,1,COUNTIF(Data!$2:$2,Weekly!CS$9)))/SUM(OFFSET(Data!$A$1,MATCH(($CH174&amp;$CI174),Data!$B:$B,0)-1,MATCH(Weekly!CS$9,Data!$2:$2,0)-1,1,COUNTIF(Data!$2:$2,Weekly!CS$9))),0)</f>
        <v>0</v>
      </c>
      <c r="CT176" s="145">
        <f ca="1">IFERROR(SUM(OFFSET(Data!$A$1,MATCH(($CH176&amp;$CI176),Data!$B:$B,0)-1,MATCH(Weekly!CT$9,Data!$2:$2,0)-1,1,COUNTIF(Data!$2:$2,Weekly!CT$9)))/SUM(OFFSET(Data!$A$1,MATCH(($CH174&amp;$CI174),Data!$B:$B,0)-1,MATCH(Weekly!CT$9,Data!$2:$2,0)-1,1,COUNTIF(Data!$2:$2,Weekly!CT$9))),0)</f>
        <v>0</v>
      </c>
      <c r="CU176" s="145">
        <f ca="1">IFERROR(SUM(OFFSET(Data!$A$1,MATCH(($CH176&amp;$CI176),Data!$B:$B,0)-1,MATCH(Weekly!CU$9,Data!$2:$2,0)-1,1,COUNTIF(Data!$2:$2,Weekly!CU$9)))/SUM(OFFSET(Data!$A$1,MATCH(($CH174&amp;$CI174),Data!$B:$B,0)-1,MATCH(Weekly!CU$9,Data!$2:$2,0)-1,1,COUNTIF(Data!$2:$2,Weekly!CU$9))),0)</f>
        <v>0</v>
      </c>
      <c r="CW176" s="12">
        <f t="shared" ca="1" si="1335"/>
        <v>0</v>
      </c>
      <c r="CX176" s="12">
        <f t="shared" ca="1" si="1336"/>
        <v>0</v>
      </c>
      <c r="CY176" s="12">
        <f t="shared" ca="1" si="1384"/>
        <v>0</v>
      </c>
      <c r="CZ176" s="12">
        <f t="shared" ca="1" si="1385"/>
        <v>0</v>
      </c>
      <c r="DA176" s="12">
        <f t="shared" ca="1" si="1386"/>
        <v>0</v>
      </c>
      <c r="DB176" s="43"/>
      <c r="DC176" s="12">
        <f t="shared" ca="1" si="1340"/>
        <v>0.25147863292870848</v>
      </c>
      <c r="DD176" s="12">
        <f ca="1">IFERROR(SUMPRODUCT(CP176:CS176,CP$174:CS$174)/SUM(CP$174:CS$174),0)</f>
        <v>0</v>
      </c>
    </row>
    <row r="177" spans="4:108" hidden="1" x14ac:dyDescent="0.35">
      <c r="D177" s="111" t="s">
        <v>863</v>
      </c>
      <c r="E177" s="53" t="str">
        <f ca="1">VLOOKUP($D177,'Metric Nature'!$C:$D,2,0)&amp;IF(($F177&lt;(BA177)),"Below",IF(($F177&gt;(AZ177)),"Above","Within"))</f>
        <v>PositiveBelow</v>
      </c>
      <c r="F177" s="55">
        <f t="shared" ref="F177:F180" ca="1" si="1393">AT177</f>
        <v>2.9237897427704107E-2</v>
      </c>
      <c r="G177" s="55">
        <f t="shared" ref="G177:G180" ca="1" si="1394">AS177</f>
        <v>3.312489437214805E-2</v>
      </c>
      <c r="H177" s="55">
        <f t="shared" ref="H177:H180" ca="1" si="1395">IFERROR(((F177-G177)/G177),0)</f>
        <v>-0.11734367816466741</v>
      </c>
      <c r="I177" s="55">
        <f t="shared" ref="I177:I180" ca="1" si="1396">BD177</f>
        <v>3.1767723178523451E-2</v>
      </c>
      <c r="J177" s="55">
        <f t="shared" ref="J177:J180" ca="1" si="1397">IFERROR(((F177-I177)/I177),0)</f>
        <v>-7.9635098071165228E-2</v>
      </c>
      <c r="K177" s="54">
        <f t="shared" ca="1" si="1302"/>
        <v>3.0832083066808817E-3</v>
      </c>
      <c r="L177" s="56"/>
      <c r="M177" s="53" t="str">
        <f ca="1">VLOOKUP($D177,'Metric Nature'!$C:$D,2,0)&amp;IF(($N177&lt;(CA177)),"Below",IF(($N177&gt;(BZ177)),"Above","Within"))</f>
        <v>PositiveWithin</v>
      </c>
      <c r="N177" s="55">
        <f t="shared" ref="N177:N180" ca="1" si="1398">BT177</f>
        <v>2.9128292996358964E-2</v>
      </c>
      <c r="O177" s="55">
        <f t="shared" ref="O177:O180" ca="1" si="1399">BS177</f>
        <v>2.7476333410297853E-2</v>
      </c>
      <c r="P177" s="55">
        <f t="shared" ref="P177:P180" ca="1" si="1400">IFERROR(((N177-O177)/O177),0)</f>
        <v>6.0122999724627486E-2</v>
      </c>
      <c r="Q177" s="55">
        <f t="shared" ref="Q177:Q180" ca="1" si="1401">CD177</f>
        <v>2.7946607065391624E-2</v>
      </c>
      <c r="R177" s="48">
        <f t="shared" ref="R177:R180" ca="1" si="1402">IFERROR(((N177-Q177)/Q177),0)</f>
        <v>4.2283699348630764E-2</v>
      </c>
      <c r="S177" s="54">
        <f t="shared" ca="1" si="1305"/>
        <v>2.2116728522737616E-3</v>
      </c>
      <c r="T177" s="56"/>
      <c r="U177" s="53" t="str">
        <f ca="1">VLOOKUP($D177,'Metric Nature'!$C:$D,2,0)&amp;IF(($V177&lt;(DA177)),"Below",IF(($V177&gt;(CZ177)),"Above","Within"))</f>
        <v>PositiveWithin</v>
      </c>
      <c r="V177" s="55">
        <f t="shared" ca="1" si="1388"/>
        <v>2.9559748427672956E-2</v>
      </c>
      <c r="W177" s="55">
        <f t="shared" ca="1" si="1389"/>
        <v>4.8549810844892814E-2</v>
      </c>
      <c r="X177" s="55">
        <f t="shared" ca="1" si="1390"/>
        <v>-0.39114596095728171</v>
      </c>
      <c r="Y177" s="55">
        <f t="shared" ca="1" si="1391"/>
        <v>4.2325155169332426E-2</v>
      </c>
      <c r="Z177" s="48">
        <f t="shared" ca="1" si="1392"/>
        <v>-0.3016033063691852</v>
      </c>
      <c r="AA177" s="54">
        <f t="shared" ca="1" si="1308"/>
        <v>9.0837755715083689E-3</v>
      </c>
      <c r="AB177" s="56"/>
      <c r="AC177" s="46" t="s">
        <v>864</v>
      </c>
      <c r="AI177" s="7" t="s">
        <v>154</v>
      </c>
      <c r="AJ177" s="145">
        <f ca="1">IFERROR((SUM(OFFSET(Data!$A$1,MATCH(($AI177),Data!$C:$C,0)-1,MATCH(Weekly!AJ$9,Data!$2:$2,0)-1,2,COUNTIF(Data!$2:$2,Weekly!AJ$9))))/(SUM(OFFSET(Data!$A$1,MATCH(($AI169),Data!$C:$C,0)-1,MATCH(Weekly!AJ$9,Data!$2:$2,0)-1,2,COUNTIF(Data!$2:$2,Weekly!AJ$9)))),0)</f>
        <v>2.8616297330308845E-2</v>
      </c>
      <c r="AK177" s="145">
        <f ca="1">IFERROR((SUM(OFFSET(Data!$A$1,MATCH(($AI177),Data!$C:$C,0)-1,MATCH(Weekly!AK$9,Data!$2:$2,0)-1,2,COUNTIF(Data!$2:$2,Weekly!AK$9))))/(SUM(OFFSET(Data!$A$1,MATCH(($AI169),Data!$C:$C,0)-1,MATCH(Weekly!AK$9,Data!$2:$2,0)-1,2,COUNTIF(Data!$2:$2,Weekly!AK$9)))),0)</f>
        <v>3.4400544959128067E-2</v>
      </c>
      <c r="AL177" s="145">
        <f ca="1">IFERROR((SUM(OFFSET(Data!$A$1,MATCH(($AI177),Data!$C:$C,0)-1,MATCH(Weekly!AL$9,Data!$2:$2,0)-1,2,COUNTIF(Data!$2:$2,Weekly!AL$9))))/(SUM(OFFSET(Data!$A$1,MATCH(($AI169),Data!$C:$C,0)-1,MATCH(Weekly!AL$9,Data!$2:$2,0)-1,2,COUNTIF(Data!$2:$2,Weekly!AL$9)))),0)</f>
        <v>3.1921331316187594E-2</v>
      </c>
      <c r="AM177" s="145">
        <f ca="1">IFERROR((SUM(OFFSET(Data!$A$1,MATCH(($AI177),Data!$C:$C,0)-1,MATCH(Weekly!AM$9,Data!$2:$2,0)-1,2,COUNTIF(Data!$2:$2,Weekly!AM$9))))/(SUM(OFFSET(Data!$A$1,MATCH(($AI169),Data!$C:$C,0)-1,MATCH(Weekly!AM$9,Data!$2:$2,0)-1,2,COUNTIF(Data!$2:$2,Weekly!AM$9)))),0)</f>
        <v>3.0483158055174518E-2</v>
      </c>
      <c r="AN177" s="145">
        <f ca="1">IFERROR((SUM(OFFSET(Data!$A$1,MATCH(($AI177),Data!$C:$C,0)-1,MATCH(Weekly!AN$9,Data!$2:$2,0)-1,2,COUNTIF(Data!$2:$2,Weekly!AN$9))))/(SUM(OFFSET(Data!$A$1,MATCH(($AI169),Data!$C:$C,0)-1,MATCH(Weekly!AN$9,Data!$2:$2,0)-1,2,COUNTIF(Data!$2:$2,Weekly!AN$9)))),0)</f>
        <v>2.9092125062698544E-2</v>
      </c>
      <c r="AO177" s="145">
        <f ca="1">IFERROR((SUM(OFFSET(Data!$A$1,MATCH(($AI177),Data!$C:$C,0)-1,MATCH(Weekly!AO$9,Data!$2:$2,0)-1,2,COUNTIF(Data!$2:$2,Weekly!AO$9))))/(SUM(OFFSET(Data!$A$1,MATCH(($AI169),Data!$C:$C,0)-1,MATCH(Weekly!AO$9,Data!$2:$2,0)-1,2,COUNTIF(Data!$2:$2,Weekly!AO$9)))),0)</f>
        <v>2.4911631038545698E-2</v>
      </c>
      <c r="AP177" s="145">
        <f ca="1">IFERROR((SUM(OFFSET(Data!$A$1,MATCH(($AI177),Data!$C:$C,0)-1,MATCH(Weekly!AP$9,Data!$2:$2,0)-1,2,COUNTIF(Data!$2:$2,Weekly!AP$9))))/(SUM(OFFSET(Data!$A$1,MATCH(($AI169),Data!$C:$C,0)-1,MATCH(Weekly!AP$9,Data!$2:$2,0)-1,2,COUNTIF(Data!$2:$2,Weekly!AP$9)))),0)</f>
        <v>3.038629384192662E-2</v>
      </c>
      <c r="AQ177" s="145">
        <f ca="1">IFERROR((SUM(OFFSET(Data!$A$1,MATCH(($AI177),Data!$C:$C,0)-1,MATCH(Weekly!AQ$9,Data!$2:$2,0)-1,2,COUNTIF(Data!$2:$2,Weekly!AQ$9))))/(SUM(OFFSET(Data!$A$1,MATCH(($AI169),Data!$C:$C,0)-1,MATCH(Weekly!AQ$9,Data!$2:$2,0)-1,2,COUNTIF(Data!$2:$2,Weekly!AQ$9)))),0)</f>
        <v>3.077716643741403E-2</v>
      </c>
      <c r="AR177" s="145">
        <f ca="1">IFERROR((SUM(OFFSET(Data!$A$1,MATCH(($AI177),Data!$C:$C,0)-1,MATCH(Weekly!AR$9,Data!$2:$2,0)-1,2,COUNTIF(Data!$2:$2,Weekly!AR$9))))/(SUM(OFFSET(Data!$A$1,MATCH(($AI169),Data!$C:$C,0)-1,MATCH(Weekly!AR$9,Data!$2:$2,0)-1,2,COUNTIF(Data!$2:$2,Weekly!AR$9)))),0)</f>
        <v>3.2901466075690416E-2</v>
      </c>
      <c r="AS177" s="145">
        <f ca="1">IFERROR((SUM(OFFSET(Data!$A$1,MATCH(($AI177),Data!$C:$C,0)-1,MATCH(Weekly!AS$9,Data!$2:$2,0)-1,2,COUNTIF(Data!$2:$2,Weekly!AS$9))))/(SUM(OFFSET(Data!$A$1,MATCH(($AI169),Data!$C:$C,0)-1,MATCH(Weekly!AS$9,Data!$2:$2,0)-1,2,COUNTIF(Data!$2:$2,Weekly!AS$9)))),0)</f>
        <v>3.312489437214805E-2</v>
      </c>
      <c r="AT177" s="145">
        <f ca="1">IFERROR((SUM(OFFSET(Data!$A$1,MATCH(($AI177),Data!$C:$C,0)-1,MATCH(Weekly!AT$9,Data!$2:$2,0)-1,2,COUNTIF(Data!$2:$2,Weekly!AT$9))))/(SUM(OFFSET(Data!$A$1,MATCH(($AI169),Data!$C:$C,0)-1,MATCH(Weekly!AT$9,Data!$2:$2,0)-1,2,COUNTIF(Data!$2:$2,Weekly!AT$9)))),0)</f>
        <v>2.9237897427704107E-2</v>
      </c>
      <c r="AU177" s="145">
        <f ca="1">IFERROR((SUM(OFFSET(Data!$A$1,MATCH(($AI177),Data!$C:$C,0)-1,MATCH(Weekly!AU$9,Data!$2:$2,0)-1,2,COUNTIF(Data!$2:$2,Weekly!AU$9))))/(SUM(OFFSET(Data!$A$1,MATCH(($AI169),Data!$C:$C,0)-1,MATCH(Weekly!AU$9,Data!$2:$2,0)-1,2,COUNTIF(Data!$2:$2,Weekly!AU$9)))),0)</f>
        <v>3.7596756358274974E-2</v>
      </c>
      <c r="AV177" s="14"/>
      <c r="AW177" s="40">
        <f t="shared" ca="1" si="1324"/>
        <v>2.5244062831233406E-2</v>
      </c>
      <c r="AX177" s="40">
        <f t="shared" ca="1" si="1324"/>
        <v>2.5244062831233406E-2</v>
      </c>
      <c r="AY177" s="40">
        <f t="shared" ca="1" si="1325"/>
        <v>2.8082986927028798E-2</v>
      </c>
      <c r="AZ177" s="40">
        <f t="shared" ca="1" si="1326"/>
        <v>2.8389240957953921E-3</v>
      </c>
      <c r="BA177" s="40">
        <f t="shared" ca="1" si="1327"/>
        <v>3.0212179998875342E-2</v>
      </c>
      <c r="BB177" s="41"/>
      <c r="BC177" s="12">
        <f t="shared" ca="1" si="1356"/>
        <v>3.0832083066808817E-3</v>
      </c>
      <c r="BD177" s="12">
        <f ca="1">SUMPRODUCT(AP177:AS177,AP$169:AS$169)/SUM(AP$169:AS$169)</f>
        <v>3.1767723178523451E-2</v>
      </c>
      <c r="BE177" s="104"/>
      <c r="BF177" s="104"/>
      <c r="BG177" s="1"/>
      <c r="BH177" s="7" t="s">
        <v>154</v>
      </c>
      <c r="BI177" s="7" t="s">
        <v>3</v>
      </c>
      <c r="BJ177" s="145">
        <f ca="1">IFERROR(SUM(OFFSET(Data!$A$1,MATCH(($BH177&amp;$BI177),Data!$B:$B,0)-1,MATCH(Weekly!BJ$9,Data!$2:$2,0)-1,1,COUNTIF(Data!$2:$2,Weekly!BJ$9)))/SUM(OFFSET(Data!$A$1,MATCH(($BH$169&amp;$BI$169),Data!$B:$B,0)-1,MATCH(Weekly!BJ$9,Data!$2:$2,0)-1,1,COUNTIF(Data!$2:$2,Weekly!BJ$9))),0)</f>
        <v>2.4005819592628517E-2</v>
      </c>
      <c r="BK177" s="145">
        <f ca="1">IFERROR(SUM(OFFSET(Data!$A$1,MATCH(($BH177&amp;$BI177),Data!$B:$B,0)-1,MATCH(Weekly!BK$9,Data!$2:$2,0)-1,1,COUNTIF(Data!$2:$2,Weekly!BK$9)))/SUM(OFFSET(Data!$A$1,MATCH(($BH$169&amp;$BI$169),Data!$B:$B,0)-1,MATCH(Weekly!BK$9,Data!$2:$2,0)-1,1,COUNTIF(Data!$2:$2,Weekly!BK$9))),0)</f>
        <v>2.7931671283471838E-2</v>
      </c>
      <c r="BL177" s="145">
        <f ca="1">IFERROR(SUM(OFFSET(Data!$A$1,MATCH(($BH177&amp;$BI177),Data!$B:$B,0)-1,MATCH(Weekly!BL$9,Data!$2:$2,0)-1,1,COUNTIF(Data!$2:$2,Weekly!BL$9)))/SUM(OFFSET(Data!$A$1,MATCH(($BH$169&amp;$BI$169),Data!$B:$B,0)-1,MATCH(Weekly!BL$9,Data!$2:$2,0)-1,1,COUNTIF(Data!$2:$2,Weekly!BL$9))),0)</f>
        <v>2.6857835218093699E-2</v>
      </c>
      <c r="BM177" s="145">
        <f ca="1">IFERROR(SUM(OFFSET(Data!$A$1,MATCH(($BH177&amp;$BI177),Data!$B:$B,0)-1,MATCH(Weekly!BM$9,Data!$2:$2,0)-1,1,COUNTIF(Data!$2:$2,Weekly!BM$9)))/SUM(OFFSET(Data!$A$1,MATCH(($BH$169&amp;$BI$169),Data!$B:$B,0)-1,MATCH(Weekly!BM$9,Data!$2:$2,0)-1,1,COUNTIF(Data!$2:$2,Weekly!BM$9))),0)</f>
        <v>2.8234302570585755E-2</v>
      </c>
      <c r="BN177" s="145">
        <f ca="1">IFERROR(SUM(OFFSET(Data!$A$1,MATCH(($BH177&amp;$BI177),Data!$B:$B,0)-1,MATCH(Weekly!BN$9,Data!$2:$2,0)-1,1,COUNTIF(Data!$2:$2,Weekly!BN$9)))/SUM(OFFSET(Data!$A$1,MATCH(($BH$169&amp;$BI$169),Data!$B:$B,0)-1,MATCH(Weekly!BN$9,Data!$2:$2,0)-1,1,COUNTIF(Data!$2:$2,Weekly!BN$9))),0)</f>
        <v>2.3911572298669075E-2</v>
      </c>
      <c r="BO177" s="145">
        <f ca="1">IFERROR(SUM(OFFSET(Data!$A$1,MATCH(($BH177&amp;$BI177),Data!$B:$B,0)-1,MATCH(Weekly!BO$9,Data!$2:$2,0)-1,1,COUNTIF(Data!$2:$2,Weekly!BO$9)))/SUM(OFFSET(Data!$A$1,MATCH(($BH$169&amp;$BI$169),Data!$B:$B,0)-1,MATCH(Weekly!BO$9,Data!$2:$2,0)-1,1,COUNTIF(Data!$2:$2,Weekly!BO$9))),0)</f>
        <v>2.2712238147739802E-2</v>
      </c>
      <c r="BP177" s="145">
        <f ca="1">IFERROR(SUM(OFFSET(Data!$A$1,MATCH(($BH177&amp;$BI177),Data!$B:$B,0)-1,MATCH(Weekly!BP$9,Data!$2:$2,0)-1,1,COUNTIF(Data!$2:$2,Weekly!BP$9)))/SUM(OFFSET(Data!$A$1,MATCH(($BH$169&amp;$BI$169),Data!$B:$B,0)-1,MATCH(Weekly!BP$9,Data!$2:$2,0)-1,1,COUNTIF(Data!$2:$2,Weekly!BP$9))),0)</f>
        <v>2.7302275189599132E-2</v>
      </c>
      <c r="BQ177" s="145">
        <f ca="1">IFERROR(SUM(OFFSET(Data!$A$1,MATCH(($BH177&amp;$BI177),Data!$B:$B,0)-1,MATCH(Weekly!BQ$9,Data!$2:$2,0)-1,1,COUNTIF(Data!$2:$2,Weekly!BQ$9)))/SUM(OFFSET(Data!$A$1,MATCH(($BH$169&amp;$BI$169),Data!$B:$B,0)-1,MATCH(Weekly!BQ$9,Data!$2:$2,0)-1,1,COUNTIF(Data!$2:$2,Weekly!BQ$9))),0)</f>
        <v>2.6482306069838295E-2</v>
      </c>
      <c r="BR177" s="145">
        <f ca="1">IFERROR(SUM(OFFSET(Data!$A$1,MATCH(($BH177&amp;$BI177),Data!$B:$B,0)-1,MATCH(Weekly!BR$9,Data!$2:$2,0)-1,1,COUNTIF(Data!$2:$2,Weekly!BR$9)))/SUM(OFFSET(Data!$A$1,MATCH(($BH$169&amp;$BI$169),Data!$B:$B,0)-1,MATCH(Weekly!BR$9,Data!$2:$2,0)-1,1,COUNTIF(Data!$2:$2,Weekly!BR$9))),0)</f>
        <v>3.066761028544468E-2</v>
      </c>
      <c r="BS177" s="145">
        <f ca="1">IFERROR(SUM(OFFSET(Data!$A$1,MATCH(($BH177&amp;$BI177),Data!$B:$B,0)-1,MATCH(Weekly!BS$9,Data!$2:$2,0)-1,1,COUNTIF(Data!$2:$2,Weekly!BS$9)))/SUM(OFFSET(Data!$A$1,MATCH(($BH$169&amp;$BI$169),Data!$B:$B,0)-1,MATCH(Weekly!BS$9,Data!$2:$2,0)-1,1,COUNTIF(Data!$2:$2,Weekly!BS$9))),0)</f>
        <v>2.7476333410297853E-2</v>
      </c>
      <c r="BT177" s="145">
        <f ca="1">IFERROR(SUM(OFFSET(Data!$A$1,MATCH(($BH177&amp;$BI177),Data!$B:$B,0)-1,MATCH(Weekly!BT$9,Data!$2:$2,0)-1,1,COUNTIF(Data!$2:$2,Weekly!BT$9)))/SUM(OFFSET(Data!$A$1,MATCH(($BH$169&amp;$BI$169),Data!$B:$B,0)-1,MATCH(Weekly!BT$9,Data!$2:$2,0)-1,1,COUNTIF(Data!$2:$2,Weekly!BT$9))),0)</f>
        <v>2.9128292996358964E-2</v>
      </c>
      <c r="BU177" s="145">
        <f ca="1">IFERROR(SUM(OFFSET(Data!$A$1,MATCH(($BH177&amp;$BI177),Data!$B:$B,0)-1,MATCH(Weekly!BU$9,Data!$2:$2,0)-1,1,COUNTIF(Data!$2:$2,Weekly!BU$9)))/SUM(OFFSET(Data!$A$1,MATCH(($BH$169&amp;$BI$169),Data!$B:$B,0)-1,MATCH(Weekly!BU$9,Data!$2:$2,0)-1,1,COUNTIF(Data!$2:$2,Weekly!BU$9))),0)</f>
        <v>2.798600699650175E-2</v>
      </c>
      <c r="BV177" s="13"/>
      <c r="BW177" s="12">
        <f t="shared" ca="1" si="1329"/>
        <v>2.5244062831233406E-2</v>
      </c>
      <c r="BX177" s="12">
        <f t="shared" ca="1" si="1330"/>
        <v>2.8082986927028798E-2</v>
      </c>
      <c r="BY177" s="12">
        <f t="shared" ca="1" si="1357"/>
        <v>2.8389240957953921E-3</v>
      </c>
      <c r="BZ177" s="12">
        <f t="shared" ca="1" si="1358"/>
        <v>3.0212179998875342E-2</v>
      </c>
      <c r="CA177" s="12">
        <f t="shared" ca="1" si="1359"/>
        <v>2.3114869759386862E-2</v>
      </c>
      <c r="CB177" s="41"/>
      <c r="CC177" s="12">
        <f t="shared" ca="1" si="1334"/>
        <v>2.2116728522737616E-3</v>
      </c>
      <c r="CD177" s="12">
        <f ca="1">SUMPRODUCT(BP177:BS177,BP$169:BS$169)/SUM(BP$169:BS$169)</f>
        <v>2.7946607065391624E-2</v>
      </c>
      <c r="CE177" s="104"/>
      <c r="CF177" s="104"/>
      <c r="CG177" s="1"/>
      <c r="CH177" s="7" t="s">
        <v>154</v>
      </c>
      <c r="CI177" s="7" t="s">
        <v>4</v>
      </c>
      <c r="CJ177" s="145">
        <f ca="1">IFERROR(SUM(OFFSET(Data!$A$1,MATCH(($CH177&amp;$CI177),Data!$B:$B,0)-1,MATCH(Weekly!CJ$9,Data!$2:$2,0)-1,1,COUNTIF(Data!$2:$2,Weekly!CJ$9)))/SUM(OFFSET(Data!$A$1,MATCH(($CH$169&amp;$CI$169),Data!$B:$B,0)-1,MATCH(Weekly!CJ$9,Data!$2:$2,0)-1,1,COUNTIF(Data!$2:$2,Weekly!CJ$9))),0)</f>
        <v>4.044803982576229E-2</v>
      </c>
      <c r="CK177" s="145">
        <f ca="1">IFERROR(SUM(OFFSET(Data!$A$1,MATCH(($CH177&amp;$CI177),Data!$B:$B,0)-1,MATCH(Weekly!CK$9,Data!$2:$2,0)-1,1,COUNTIF(Data!$2:$2,Weekly!CK$9)))/SUM(OFFSET(Data!$A$1,MATCH(($CH$169&amp;$CI$169),Data!$B:$B,0)-1,MATCH(Weekly!CK$9,Data!$2:$2,0)-1,1,COUNTIF(Data!$2:$2,Weekly!CK$9))),0)</f>
        <v>5.2597402597402594E-2</v>
      </c>
      <c r="CL177" s="145">
        <f ca="1">IFERROR(SUM(OFFSET(Data!$A$1,MATCH(($CH177&amp;$CI177),Data!$B:$B,0)-1,MATCH(Weekly!CL$9,Data!$2:$2,0)-1,1,COUNTIF(Data!$2:$2,Weekly!CL$9)))/SUM(OFFSET(Data!$A$1,MATCH(($CH$169&amp;$CI$169),Data!$B:$B,0)-1,MATCH(Weekly!CL$9,Data!$2:$2,0)-1,1,COUNTIF(Data!$2:$2,Weekly!CL$9))),0)</f>
        <v>4.7044632086851626E-2</v>
      </c>
      <c r="CM177" s="145">
        <f ca="1">IFERROR(SUM(OFFSET(Data!$A$1,MATCH(($CH177&amp;$CI177),Data!$B:$B,0)-1,MATCH(Weekly!CM$9,Data!$2:$2,0)-1,1,COUNTIF(Data!$2:$2,Weekly!CM$9)))/SUM(OFFSET(Data!$A$1,MATCH(($CH$169&amp;$CI$169),Data!$B:$B,0)-1,MATCH(Weekly!CM$9,Data!$2:$2,0)-1,1,COUNTIF(Data!$2:$2,Weekly!CM$9))),0)</f>
        <v>3.6363636363636362E-2</v>
      </c>
      <c r="CN177" s="145">
        <f ca="1">IFERROR(SUM(OFFSET(Data!$A$1,MATCH(($CH177&amp;$CI177),Data!$B:$B,0)-1,MATCH(Weekly!CN$9,Data!$2:$2,0)-1,1,COUNTIF(Data!$2:$2,Weekly!CN$9)))/SUM(OFFSET(Data!$A$1,MATCH(($CH$169&amp;$CI$169),Data!$B:$B,0)-1,MATCH(Weekly!CN$9,Data!$2:$2,0)-1,1,COUNTIF(Data!$2:$2,Weekly!CN$9))),0)</f>
        <v>4.3927648578811367E-2</v>
      </c>
      <c r="CO177" s="145">
        <f ca="1">IFERROR(SUM(OFFSET(Data!$A$1,MATCH(($CH177&amp;$CI177),Data!$B:$B,0)-1,MATCH(Weekly!CO$9,Data!$2:$2,0)-1,1,COUNTIF(Data!$2:$2,Weekly!CO$9)))/SUM(OFFSET(Data!$A$1,MATCH(($CH$169&amp;$CI$169),Data!$B:$B,0)-1,MATCH(Weekly!CO$9,Data!$2:$2,0)-1,1,COUNTIF(Data!$2:$2,Weekly!CO$9))),0)</f>
        <v>3.2005689900426744E-2</v>
      </c>
      <c r="CP177" s="145">
        <f ca="1">IFERROR(SUM(OFFSET(Data!$A$1,MATCH(($CH177&amp;$CI177),Data!$B:$B,0)-1,MATCH(Weekly!CP$9,Data!$2:$2,0)-1,1,COUNTIF(Data!$2:$2,Weekly!CP$9)))/SUM(OFFSET(Data!$A$1,MATCH(($CH$169&amp;$CI$169),Data!$B:$B,0)-1,MATCH(Weekly!CP$9,Data!$2:$2,0)-1,1,COUNTIF(Data!$2:$2,Weekly!CP$9))),0)</f>
        <v>3.9440203562340966E-2</v>
      </c>
      <c r="CQ177" s="145">
        <f ca="1">IFERROR(SUM(OFFSET(Data!$A$1,MATCH(($CH177&amp;$CI177),Data!$B:$B,0)-1,MATCH(Weekly!CQ$9,Data!$2:$2,0)-1,1,COUNTIF(Data!$2:$2,Weekly!CQ$9)))/SUM(OFFSET(Data!$A$1,MATCH(($CH$169&amp;$CI$169),Data!$B:$B,0)-1,MATCH(Weekly!CQ$9,Data!$2:$2,0)-1,1,COUNTIF(Data!$2:$2,Weekly!CQ$9))),0)</f>
        <v>4.2608134280180759E-2</v>
      </c>
      <c r="CR177" s="145">
        <f ca="1">IFERROR(SUM(OFFSET(Data!$A$1,MATCH(($CH177&amp;$CI177),Data!$B:$B,0)-1,MATCH(Weekly!CR$9,Data!$2:$2,0)-1,1,COUNTIF(Data!$2:$2,Weekly!CR$9)))/SUM(OFFSET(Data!$A$1,MATCH(($CH$169&amp;$CI$169),Data!$B:$B,0)-1,MATCH(Weekly!CR$9,Data!$2:$2,0)-1,1,COUNTIF(Data!$2:$2,Weekly!CR$9))),0)</f>
        <v>3.8721573448063921E-2</v>
      </c>
      <c r="CS177" s="145">
        <f ca="1">IFERROR(SUM(OFFSET(Data!$A$1,MATCH(($CH177&amp;$CI177),Data!$B:$B,0)-1,MATCH(Weekly!CS$9,Data!$2:$2,0)-1,1,COUNTIF(Data!$2:$2,Weekly!CS$9)))/SUM(OFFSET(Data!$A$1,MATCH(($CH$169&amp;$CI$169),Data!$B:$B,0)-1,MATCH(Weekly!CS$9,Data!$2:$2,0)-1,1,COUNTIF(Data!$2:$2,Weekly!CS$9))),0)</f>
        <v>4.8549810844892814E-2</v>
      </c>
      <c r="CT177" s="145">
        <f ca="1">IFERROR(SUM(OFFSET(Data!$A$1,MATCH(($CH177&amp;$CI177),Data!$B:$B,0)-1,MATCH(Weekly!CT$9,Data!$2:$2,0)-1,1,COUNTIF(Data!$2:$2,Weekly!CT$9)))/SUM(OFFSET(Data!$A$1,MATCH(($CH$169&amp;$CI$169),Data!$B:$B,0)-1,MATCH(Weekly!CT$9,Data!$2:$2,0)-1,1,COUNTIF(Data!$2:$2,Weekly!CT$9))),0)</f>
        <v>2.9559748427672956E-2</v>
      </c>
      <c r="CU177" s="145">
        <f ca="1">IFERROR(SUM(OFFSET(Data!$A$1,MATCH(($CH177&amp;$CI177),Data!$B:$B,0)-1,MATCH(Weekly!CU$9,Data!$2:$2,0)-1,1,COUNTIF(Data!$2:$2,Weekly!CU$9)))/SUM(OFFSET(Data!$A$1,MATCH(($CH$169&amp;$CI$169),Data!$B:$B,0)-1,MATCH(Weekly!CU$9,Data!$2:$2,0)-1,1,COUNTIF(Data!$2:$2,Weekly!CU$9))),0)</f>
        <v>6.4606741573033713E-2</v>
      </c>
      <c r="CW177" s="12">
        <f t="shared" ca="1" si="1335"/>
        <v>2.5244062831233406E-2</v>
      </c>
      <c r="CX177" s="12">
        <f t="shared" ca="1" si="1336"/>
        <v>2.8082986927028798E-2</v>
      </c>
      <c r="CY177" s="12">
        <f t="shared" ca="1" si="1360"/>
        <v>2.8389240957953921E-3</v>
      </c>
      <c r="CZ177" s="12">
        <f t="shared" ca="1" si="1361"/>
        <v>3.0212179998875342E-2</v>
      </c>
      <c r="DA177" s="12">
        <f t="shared" ca="1" si="1362"/>
        <v>2.3114869759386862E-2</v>
      </c>
      <c r="DB177" s="41"/>
      <c r="DC177" s="12">
        <f t="shared" ca="1" si="1340"/>
        <v>9.0837755715083689E-3</v>
      </c>
      <c r="DD177" s="12">
        <f ca="1">SUMPRODUCT(CP177:CS177,CP$169:CS$169)/SUM(CP$169:CS$169)</f>
        <v>4.2325155169332426E-2</v>
      </c>
    </row>
    <row r="178" spans="4:108" hidden="1" x14ac:dyDescent="0.35">
      <c r="D178" s="111" t="s">
        <v>867</v>
      </c>
      <c r="E178" s="53" t="str">
        <f ca="1">VLOOKUP($D178,'Metric Nature'!$C:$D,2,0)&amp;IF(($F178&lt;(BA178)),"Below",IF(($F178&gt;(AZ178)),"Above","Within"))</f>
        <v>PositiveBelow</v>
      </c>
      <c r="F178" s="55">
        <f t="shared" ca="1" si="1393"/>
        <v>2.4924109282633007E-2</v>
      </c>
      <c r="G178" s="55">
        <f t="shared" ca="1" si="1394"/>
        <v>2.3153625147878994E-2</v>
      </c>
      <c r="H178" s="55">
        <f t="shared" ca="1" si="1395"/>
        <v>7.6466822082770017E-2</v>
      </c>
      <c r="I178" s="55">
        <f t="shared" ca="1" si="1396"/>
        <v>2.5232360534085424E-2</v>
      </c>
      <c r="J178" s="55">
        <f t="shared" ca="1" si="1397"/>
        <v>-1.2216504715680965E-2</v>
      </c>
      <c r="K178" s="48">
        <f t="shared" ca="1" si="1302"/>
        <v>4.0495825894797301E-3</v>
      </c>
      <c r="L178" s="56"/>
      <c r="M178" s="53" t="str">
        <f ca="1">VLOOKUP($D178,'Metric Nature'!$C:$D,2,0)&amp;IF(($N178&lt;(CA178)),"Below",IF(($N178&gt;(BZ178)),"Above","Within"))</f>
        <v>PositiveWithin</v>
      </c>
      <c r="N178" s="55">
        <f t="shared" ca="1" si="1398"/>
        <v>3.341186549582352E-2</v>
      </c>
      <c r="O178" s="55">
        <f t="shared" ca="1" si="1399"/>
        <v>3.1632417455552987E-2</v>
      </c>
      <c r="P178" s="55">
        <f t="shared" ca="1" si="1400"/>
        <v>5.625393768183707E-2</v>
      </c>
      <c r="Q178" s="55">
        <f t="shared" ca="1" si="1401"/>
        <v>3.438174311456945E-2</v>
      </c>
      <c r="R178" s="48">
        <f t="shared" ca="1" si="1402"/>
        <v>-2.8209088047514947E-2</v>
      </c>
      <c r="S178" s="48">
        <f t="shared" ca="1" si="1305"/>
        <v>5.4673795441708625E-3</v>
      </c>
      <c r="T178" s="56"/>
      <c r="U178" s="53" t="str">
        <f ca="1">VLOOKUP($D178,'Metric Nature'!$C:$D,2,0)&amp;IF(($V178&lt;(DA178)),"Below",IF(($V178&gt;(CZ178)),"Above","Within"))</f>
        <v>PositiveBelow</v>
      </c>
      <c r="V178" s="55">
        <f t="shared" ca="1" si="1388"/>
        <v>0</v>
      </c>
      <c r="W178" s="55">
        <f t="shared" ca="1" si="1389"/>
        <v>0</v>
      </c>
      <c r="X178" s="55">
        <f t="shared" ca="1" si="1390"/>
        <v>0</v>
      </c>
      <c r="Y178" s="55">
        <f t="shared" ca="1" si="1391"/>
        <v>0</v>
      </c>
      <c r="Z178" s="48">
        <f t="shared" ca="1" si="1392"/>
        <v>0</v>
      </c>
      <c r="AA178" s="48">
        <f t="shared" ca="1" si="1308"/>
        <v>3.5518446666091556E-4</v>
      </c>
      <c r="AB178" s="56"/>
      <c r="AC178" s="46" t="s">
        <v>868</v>
      </c>
      <c r="AI178" s="7" t="s">
        <v>155</v>
      </c>
      <c r="AJ178" s="145">
        <f ca="1">IFERROR((SUM(OFFSET(Data!$A$1,MATCH(($AI178),Data!$C:$C,0)-1,MATCH(Weekly!AJ$9,Data!$2:$2,0)-1,2,COUNTIF(Data!$2:$2,Weekly!AJ$9))))/(SUM(OFFSET(Data!$A$1,MATCH(($AI169),Data!$C:$C,0)-1,MATCH(Weekly!AJ$9,Data!$2:$2,0)-1,2,COUNTIF(Data!$2:$2,Weekly!AJ$9)))),0)</f>
        <v>1.3261210957948003E-2</v>
      </c>
      <c r="AK178" s="145">
        <f ca="1">IFERROR((SUM(OFFSET(Data!$A$1,MATCH(($AI178),Data!$C:$C,0)-1,MATCH(Weekly!AK$9,Data!$2:$2,0)-1,2,COUNTIF(Data!$2:$2,Weekly!AK$9))))/(SUM(OFFSET(Data!$A$1,MATCH(($AI169),Data!$C:$C,0)-1,MATCH(Weekly!AK$9,Data!$2:$2,0)-1,2,COUNTIF(Data!$2:$2,Weekly!AK$9)))),0)</f>
        <v>1.8222070844686647E-2</v>
      </c>
      <c r="AL178" s="145">
        <f ca="1">IFERROR((SUM(OFFSET(Data!$A$1,MATCH(($AI178),Data!$C:$C,0)-1,MATCH(Weekly!AL$9,Data!$2:$2,0)-1,2,COUNTIF(Data!$2:$2,Weekly!AL$9))))/(SUM(OFFSET(Data!$A$1,MATCH(($AI169),Data!$C:$C,0)-1,MATCH(Weekly!AL$9,Data!$2:$2,0)-1,2,COUNTIF(Data!$2:$2,Weekly!AL$9)))),0)</f>
        <v>2.0726172465960667E-2</v>
      </c>
      <c r="AM178" s="145">
        <f ca="1">IFERROR((SUM(OFFSET(Data!$A$1,MATCH(($AI178),Data!$C:$C,0)-1,MATCH(Weekly!AM$9,Data!$2:$2,0)-1,2,COUNTIF(Data!$2:$2,Weekly!AM$9))))/(SUM(OFFSET(Data!$A$1,MATCH(($AI169),Data!$C:$C,0)-1,MATCH(Weekly!AM$9,Data!$2:$2,0)-1,2,COUNTIF(Data!$2:$2,Weekly!AM$9)))),0)</f>
        <v>2.6215515927450084E-2</v>
      </c>
      <c r="AN178" s="145">
        <f ca="1">IFERROR((SUM(OFFSET(Data!$A$1,MATCH(($AI178),Data!$C:$C,0)-1,MATCH(Weekly!AN$9,Data!$2:$2,0)-1,2,COUNTIF(Data!$2:$2,Weekly!AN$9))))/(SUM(OFFSET(Data!$A$1,MATCH(($AI169),Data!$C:$C,0)-1,MATCH(Weekly!AN$9,Data!$2:$2,0)-1,2,COUNTIF(Data!$2:$2,Weekly!AN$9)))),0)</f>
        <v>2.2237084099648887E-2</v>
      </c>
      <c r="AO178" s="145">
        <f ca="1">IFERROR((SUM(OFFSET(Data!$A$1,MATCH(($AI178),Data!$C:$C,0)-1,MATCH(Weekly!AO$9,Data!$2:$2,0)-1,2,COUNTIF(Data!$2:$2,Weekly!AO$9))))/(SUM(OFFSET(Data!$A$1,MATCH(($AI169),Data!$C:$C,0)-1,MATCH(Weekly!AO$9,Data!$2:$2,0)-1,2,COUNTIF(Data!$2:$2,Weekly!AO$9)))),0)</f>
        <v>2.4743309207204175E-2</v>
      </c>
      <c r="AP178" s="145">
        <f ca="1">IFERROR((SUM(OFFSET(Data!$A$1,MATCH(($AI178),Data!$C:$C,0)-1,MATCH(Weekly!AP$9,Data!$2:$2,0)-1,2,COUNTIF(Data!$2:$2,Weekly!AP$9))))/(SUM(OFFSET(Data!$A$1,MATCH(($AI169),Data!$C:$C,0)-1,MATCH(Weekly!AP$9,Data!$2:$2,0)-1,2,COUNTIF(Data!$2:$2,Weekly!AP$9)))),0)</f>
        <v>2.796185550347503E-2</v>
      </c>
      <c r="AQ178" s="145">
        <f ca="1">IFERROR((SUM(OFFSET(Data!$A$1,MATCH(($AI178),Data!$C:$C,0)-1,MATCH(Weekly!AQ$9,Data!$2:$2,0)-1,2,COUNTIF(Data!$2:$2,Weekly!AQ$9))))/(SUM(OFFSET(Data!$A$1,MATCH(($AI169),Data!$C:$C,0)-1,MATCH(Weekly!AQ$9,Data!$2:$2,0)-1,2,COUNTIF(Data!$2:$2,Weekly!AQ$9)))),0)</f>
        <v>2.4243466299862449E-2</v>
      </c>
      <c r="AR178" s="145">
        <f ca="1">IFERROR((SUM(OFFSET(Data!$A$1,MATCH(($AI178),Data!$C:$C,0)-1,MATCH(Weekly!AR$9,Data!$2:$2,0)-1,2,COUNTIF(Data!$2:$2,Weekly!AR$9))))/(SUM(OFFSET(Data!$A$1,MATCH(($AI169),Data!$C:$C,0)-1,MATCH(Weekly!AR$9,Data!$2:$2,0)-1,2,COUNTIF(Data!$2:$2,Weekly!AR$9)))),0)</f>
        <v>2.5400613706102967E-2</v>
      </c>
      <c r="AS178" s="145">
        <f ca="1">IFERROR((SUM(OFFSET(Data!$A$1,MATCH(($AI178),Data!$C:$C,0)-1,MATCH(Weekly!AS$9,Data!$2:$2,0)-1,2,COUNTIF(Data!$2:$2,Weekly!AS$9))))/(SUM(OFFSET(Data!$A$1,MATCH(($AI169),Data!$C:$C,0)-1,MATCH(Weekly!AS$9,Data!$2:$2,0)-1,2,COUNTIF(Data!$2:$2,Weekly!AS$9)))),0)</f>
        <v>2.3153625147878994E-2</v>
      </c>
      <c r="AT178" s="145">
        <f ca="1">IFERROR((SUM(OFFSET(Data!$A$1,MATCH(($AI178),Data!$C:$C,0)-1,MATCH(Weekly!AT$9,Data!$2:$2,0)-1,2,COUNTIF(Data!$2:$2,Weekly!AT$9))))/(SUM(OFFSET(Data!$A$1,MATCH(($AI169),Data!$C:$C,0)-1,MATCH(Weekly!AT$9,Data!$2:$2,0)-1,2,COUNTIF(Data!$2:$2,Weekly!AT$9)))),0)</f>
        <v>2.4924109282633007E-2</v>
      </c>
      <c r="AU178" s="145">
        <f ca="1">IFERROR((SUM(OFFSET(Data!$A$1,MATCH(($AI178),Data!$C:$C,0)-1,MATCH(Weekly!AU$9,Data!$2:$2,0)-1,2,COUNTIF(Data!$2:$2,Weekly!AU$9))))/(SUM(OFFSET(Data!$A$1,MATCH(($AI169),Data!$C:$C,0)-1,MATCH(Weekly!AU$9,Data!$2:$2,0)-1,2,COUNTIF(Data!$2:$2,Weekly!AU$9)))),0)</f>
        <v>2.8013269443420568E-2</v>
      </c>
      <c r="AV178" s="14"/>
      <c r="AW178" s="40">
        <f t="shared" ca="1" si="1324"/>
        <v>2.8732953429394099E-2</v>
      </c>
      <c r="AX178" s="40">
        <f t="shared" ca="1" si="1324"/>
        <v>2.8732953429394099E-2</v>
      </c>
      <c r="AY178" s="40">
        <f t="shared" ca="1" si="1325"/>
        <v>3.4280832488416596E-2</v>
      </c>
      <c r="AZ178" s="40">
        <f t="shared" ca="1" si="1326"/>
        <v>5.5478790590224973E-3</v>
      </c>
      <c r="BA178" s="40">
        <f t="shared" ca="1" si="1327"/>
        <v>3.8441741782683468E-2</v>
      </c>
      <c r="BB178" s="43"/>
      <c r="BC178" s="12">
        <f t="shared" ca="1" si="1356"/>
        <v>4.0495825894797301E-3</v>
      </c>
      <c r="BD178" s="12">
        <f t="shared" ref="BD178:BD180" ca="1" si="1403">SUMPRODUCT(AP178:AS178,AP$169:AS$169)/SUM(AP$169:AS$169)</f>
        <v>2.5232360534085424E-2</v>
      </c>
      <c r="BE178" s="104"/>
      <c r="BF178" s="104"/>
      <c r="BG178" s="1"/>
      <c r="BH178" s="7" t="s">
        <v>155</v>
      </c>
      <c r="BI178" s="7" t="s">
        <v>3</v>
      </c>
      <c r="BJ178" s="145">
        <f ca="1">IFERROR(SUM(OFFSET(Data!$A$1,MATCH(($BH178&amp;$BI178),Data!$B:$B,0)-1,MATCH(Weekly!BJ$9,Data!$2:$2,0)-1,1,COUNTIF(Data!$2:$2,Weekly!BJ$9)))/SUM(OFFSET(Data!$A$1,MATCH(($BH$169&amp;$BI$169),Data!$B:$B,0)-1,MATCH(Weekly!BJ$9,Data!$2:$2,0)-1,1,COUNTIF(Data!$2:$2,Weekly!BJ$9))),0)</f>
        <v>1.8186226964112512E-2</v>
      </c>
      <c r="BK178" s="145">
        <f ca="1">IFERROR(SUM(OFFSET(Data!$A$1,MATCH(($BH178&amp;$BI178),Data!$B:$B,0)-1,MATCH(Weekly!BK$9,Data!$2:$2,0)-1,1,COUNTIF(Data!$2:$2,Weekly!BK$9)))/SUM(OFFSET(Data!$A$1,MATCH(($BH$169&amp;$BI$169),Data!$B:$B,0)-1,MATCH(Weekly!BK$9,Data!$2:$2,0)-1,1,COUNTIF(Data!$2:$2,Weekly!BK$9))),0)</f>
        <v>2.4699907663896584E-2</v>
      </c>
      <c r="BL178" s="145">
        <f ca="1">IFERROR(SUM(OFFSET(Data!$A$1,MATCH(($BH178&amp;$BI178),Data!$B:$B,0)-1,MATCH(Weekly!BL$9,Data!$2:$2,0)-1,1,COUNTIF(Data!$2:$2,Weekly!BL$9)))/SUM(OFFSET(Data!$A$1,MATCH(($BH$169&amp;$BI$169),Data!$B:$B,0)-1,MATCH(Weekly!BL$9,Data!$2:$2,0)-1,1,COUNTIF(Data!$2:$2,Weekly!BL$9))),0)</f>
        <v>2.7463651050080775E-2</v>
      </c>
      <c r="BM178" s="145">
        <f ca="1">IFERROR(SUM(OFFSET(Data!$A$1,MATCH(($BH178&amp;$BI178),Data!$B:$B,0)-1,MATCH(Weekly!BM$9,Data!$2:$2,0)-1,1,COUNTIF(Data!$2:$2,Weekly!BM$9)))/SUM(OFFSET(Data!$A$1,MATCH(($BH$169&amp;$BI$169),Data!$B:$B,0)-1,MATCH(Weekly!BM$9,Data!$2:$2,0)-1,1,COUNTIF(Data!$2:$2,Weekly!BM$9))),0)</f>
        <v>3.5819637589549091E-2</v>
      </c>
      <c r="BN178" s="145">
        <f ca="1">IFERROR(SUM(OFFSET(Data!$A$1,MATCH(($BH178&amp;$BI178),Data!$B:$B,0)-1,MATCH(Weekly!BN$9,Data!$2:$2,0)-1,1,COUNTIF(Data!$2:$2,Weekly!BN$9)))/SUM(OFFSET(Data!$A$1,MATCH(($BH$169&amp;$BI$169),Data!$B:$B,0)-1,MATCH(Weekly!BN$9,Data!$2:$2,0)-1,1,COUNTIF(Data!$2:$2,Weekly!BN$9))),0)</f>
        <v>3.0002255808707422E-2</v>
      </c>
      <c r="BO178" s="145">
        <f ca="1">IFERROR(SUM(OFFSET(Data!$A$1,MATCH(($BH178&amp;$BI178),Data!$B:$B,0)-1,MATCH(Weekly!BO$9,Data!$2:$2,0)-1,1,COUNTIF(Data!$2:$2,Weekly!BO$9)))/SUM(OFFSET(Data!$A$1,MATCH(($BH$169&amp;$BI$169),Data!$B:$B,0)-1,MATCH(Weekly!BO$9,Data!$2:$2,0)-1,1,COUNTIF(Data!$2:$2,Weekly!BO$9))),0)</f>
        <v>3.241455347298787E-2</v>
      </c>
      <c r="BP178" s="145">
        <f ca="1">IFERROR(SUM(OFFSET(Data!$A$1,MATCH(($BH178&amp;$BI178),Data!$B:$B,0)-1,MATCH(Weekly!BP$9,Data!$2:$2,0)-1,1,COUNTIF(Data!$2:$2,Weekly!BP$9)))/SUM(OFFSET(Data!$A$1,MATCH(($BH$169&amp;$BI$169),Data!$B:$B,0)-1,MATCH(Weekly!BP$9,Data!$2:$2,0)-1,1,COUNTIF(Data!$2:$2,Weekly!BP$9))),0)</f>
        <v>3.7486457204767065E-2</v>
      </c>
      <c r="BQ178" s="145">
        <f ca="1">IFERROR(SUM(OFFSET(Data!$A$1,MATCH(($BH178&amp;$BI178),Data!$B:$B,0)-1,MATCH(Weekly!BQ$9,Data!$2:$2,0)-1,1,COUNTIF(Data!$2:$2,Weekly!BQ$9)))/SUM(OFFSET(Data!$A$1,MATCH(($BH$169&amp;$BI$169),Data!$B:$B,0)-1,MATCH(Weekly!BQ$9,Data!$2:$2,0)-1,1,COUNTIF(Data!$2:$2,Weekly!BQ$9))),0)</f>
        <v>3.3044293414576986E-2</v>
      </c>
      <c r="BR178" s="145">
        <f ca="1">IFERROR(SUM(OFFSET(Data!$A$1,MATCH(($BH178&amp;$BI178),Data!$B:$B,0)-1,MATCH(Weekly!BR$9,Data!$2:$2,0)-1,1,COUNTIF(Data!$2:$2,Weekly!BR$9)))/SUM(OFFSET(Data!$A$1,MATCH(($BH$169&amp;$BI$169),Data!$B:$B,0)-1,MATCH(Weekly!BR$9,Data!$2:$2,0)-1,1,COUNTIF(Data!$2:$2,Weekly!BR$9))),0)</f>
        <v>3.5149799481009672E-2</v>
      </c>
      <c r="BS178" s="145">
        <f ca="1">IFERROR(SUM(OFFSET(Data!$A$1,MATCH(($BH178&amp;$BI178),Data!$B:$B,0)-1,MATCH(Weekly!BS$9,Data!$2:$2,0)-1,1,COUNTIF(Data!$2:$2,Weekly!BS$9)))/SUM(OFFSET(Data!$A$1,MATCH(($BH$169&amp;$BI$169),Data!$B:$B,0)-1,MATCH(Weekly!BS$9,Data!$2:$2,0)-1,1,COUNTIF(Data!$2:$2,Weekly!BS$9))),0)</f>
        <v>3.1632417455552987E-2</v>
      </c>
      <c r="BT178" s="145">
        <f ca="1">IFERROR(SUM(OFFSET(Data!$A$1,MATCH(($BH178&amp;$BI178),Data!$B:$B,0)-1,MATCH(Weekly!BT$9,Data!$2:$2,0)-1,1,COUNTIF(Data!$2:$2,Weekly!BT$9)))/SUM(OFFSET(Data!$A$1,MATCH(($BH$169&amp;$BI$169),Data!$B:$B,0)-1,MATCH(Weekly!BT$9,Data!$2:$2,0)-1,1,COUNTIF(Data!$2:$2,Weekly!BT$9))),0)</f>
        <v>3.341186549582352E-2</v>
      </c>
      <c r="BU178" s="145">
        <f ca="1">IFERROR(SUM(OFFSET(Data!$A$1,MATCH(($BH178&amp;$BI178),Data!$B:$B,0)-1,MATCH(Weekly!BU$9,Data!$2:$2,0)-1,1,COUNTIF(Data!$2:$2,Weekly!BU$9)))/SUM(OFFSET(Data!$A$1,MATCH(($BH$169&amp;$BI$169),Data!$B:$B,0)-1,MATCH(Weekly!BU$9,Data!$2:$2,0)-1,1,COUNTIF(Data!$2:$2,Weekly!BU$9))),0)</f>
        <v>3.7981009495252377E-2</v>
      </c>
      <c r="BV178" s="13"/>
      <c r="BW178" s="12">
        <f t="shared" ca="1" si="1329"/>
        <v>2.8732953429394099E-2</v>
      </c>
      <c r="BX178" s="12">
        <f t="shared" ca="1" si="1330"/>
        <v>3.4280832488416596E-2</v>
      </c>
      <c r="BY178" s="12">
        <f t="shared" ca="1" si="1357"/>
        <v>5.5478790590224973E-3</v>
      </c>
      <c r="BZ178" s="12">
        <f t="shared" ca="1" si="1358"/>
        <v>3.8441741782683468E-2</v>
      </c>
      <c r="CA178" s="12">
        <f t="shared" ca="1" si="1359"/>
        <v>2.4572044135127227E-2</v>
      </c>
      <c r="CB178" s="43"/>
      <c r="CC178" s="12">
        <f t="shared" ca="1" si="1334"/>
        <v>5.4673795441708625E-3</v>
      </c>
      <c r="CD178" s="12">
        <f t="shared" ref="CD178:CD180" ca="1" si="1404">SUMPRODUCT(BP178:BS178,BP$169:BS$169)/SUM(BP$169:BS$169)</f>
        <v>3.438174311456945E-2</v>
      </c>
      <c r="CE178" s="104"/>
      <c r="CF178" s="104"/>
      <c r="CG178" s="1"/>
      <c r="CH178" s="7" t="s">
        <v>155</v>
      </c>
      <c r="CI178" s="7" t="s">
        <v>4</v>
      </c>
      <c r="CJ178" s="145">
        <f ca="1">IFERROR(SUM(OFFSET(Data!$A$1,MATCH(($CH178&amp;$CI178),Data!$B:$B,0)-1,MATCH(Weekly!CJ$9,Data!$2:$2,0)-1,1,COUNTIF(Data!$2:$2,Weekly!CJ$9)))/SUM(OFFSET(Data!$A$1,MATCH(($CH$169&amp;$CI$169),Data!$B:$B,0)-1,MATCH(Weekly!CJ$9,Data!$2:$2,0)-1,1,COUNTIF(Data!$2:$2,Weekly!CJ$9))),0)</f>
        <v>6.222775357809583E-4</v>
      </c>
      <c r="CK178" s="145">
        <f ca="1">IFERROR(SUM(OFFSET(Data!$A$1,MATCH(($CH178&amp;$CI178),Data!$B:$B,0)-1,MATCH(Weekly!CK$9,Data!$2:$2,0)-1,1,COUNTIF(Data!$2:$2,Weekly!CK$9)))/SUM(OFFSET(Data!$A$1,MATCH(($CH$169&amp;$CI$169),Data!$B:$B,0)-1,MATCH(Weekly!CK$9,Data!$2:$2,0)-1,1,COUNTIF(Data!$2:$2,Weekly!CK$9))),0)</f>
        <v>0</v>
      </c>
      <c r="CL178" s="145">
        <f ca="1">IFERROR(SUM(OFFSET(Data!$A$1,MATCH(($CH178&amp;$CI178),Data!$B:$B,0)-1,MATCH(Weekly!CL$9,Data!$2:$2,0)-1,1,COUNTIF(Data!$2:$2,Weekly!CL$9)))/SUM(OFFSET(Data!$A$1,MATCH(($CH$169&amp;$CI$169),Data!$B:$B,0)-1,MATCH(Weekly!CL$9,Data!$2:$2,0)-1,1,COUNTIF(Data!$2:$2,Weekly!CL$9))),0)</f>
        <v>6.0313630880579007E-4</v>
      </c>
      <c r="CM178" s="145">
        <f ca="1">IFERROR(SUM(OFFSET(Data!$A$1,MATCH(($CH178&amp;$CI178),Data!$B:$B,0)-1,MATCH(Weekly!CM$9,Data!$2:$2,0)-1,1,COUNTIF(Data!$2:$2,Weekly!CM$9)))/SUM(OFFSET(Data!$A$1,MATCH(($CH$169&amp;$CI$169),Data!$B:$B,0)-1,MATCH(Weekly!CM$9,Data!$2:$2,0)-1,1,COUNTIF(Data!$2:$2,Weekly!CM$9))),0)</f>
        <v>1.1019283746556473E-3</v>
      </c>
      <c r="CN178" s="145">
        <f ca="1">IFERROR(SUM(OFFSET(Data!$A$1,MATCH(($CH178&amp;$CI178),Data!$B:$B,0)-1,MATCH(Weekly!CN$9,Data!$2:$2,0)-1,1,COUNTIF(Data!$2:$2,Weekly!CN$9)))/SUM(OFFSET(Data!$A$1,MATCH(($CH$169&amp;$CI$169),Data!$B:$B,0)-1,MATCH(Weekly!CN$9,Data!$2:$2,0)-1,1,COUNTIF(Data!$2:$2,Weekly!CN$9))),0)</f>
        <v>0</v>
      </c>
      <c r="CO178" s="145">
        <f ca="1">IFERROR(SUM(OFFSET(Data!$A$1,MATCH(($CH178&amp;$CI178),Data!$B:$B,0)-1,MATCH(Weekly!CO$9,Data!$2:$2,0)-1,1,COUNTIF(Data!$2:$2,Weekly!CO$9)))/SUM(OFFSET(Data!$A$1,MATCH(($CH$169&amp;$CI$169),Data!$B:$B,0)-1,MATCH(Weekly!CO$9,Data!$2:$2,0)-1,1,COUNTIF(Data!$2:$2,Weekly!CO$9))),0)</f>
        <v>0</v>
      </c>
      <c r="CP178" s="145">
        <f ca="1">IFERROR(SUM(OFFSET(Data!$A$1,MATCH(($CH178&amp;$CI178),Data!$B:$B,0)-1,MATCH(Weekly!CP$9,Data!$2:$2,0)-1,1,COUNTIF(Data!$2:$2,Weekly!CP$9)))/SUM(OFFSET(Data!$A$1,MATCH(($CH$169&amp;$CI$169),Data!$B:$B,0)-1,MATCH(Weekly!CP$9,Data!$2:$2,0)-1,1,COUNTIF(Data!$2:$2,Weekly!CP$9))),0)</f>
        <v>0</v>
      </c>
      <c r="CQ178" s="145">
        <f ca="1">IFERROR(SUM(OFFSET(Data!$A$1,MATCH(($CH178&amp;$CI178),Data!$B:$B,0)-1,MATCH(Weekly!CQ$9,Data!$2:$2,0)-1,1,COUNTIF(Data!$2:$2,Weekly!CQ$9)))/SUM(OFFSET(Data!$A$1,MATCH(($CH$169&amp;$CI$169),Data!$B:$B,0)-1,MATCH(Weekly!CQ$9,Data!$2:$2,0)-1,1,COUNTIF(Data!$2:$2,Weekly!CQ$9))),0)</f>
        <v>0</v>
      </c>
      <c r="CR178" s="145">
        <f ca="1">IFERROR(SUM(OFFSET(Data!$A$1,MATCH(($CH178&amp;$CI178),Data!$B:$B,0)-1,MATCH(Weekly!CR$9,Data!$2:$2,0)-1,1,COUNTIF(Data!$2:$2,Weekly!CR$9)))/SUM(OFFSET(Data!$A$1,MATCH(($CH$169&amp;$CI$169),Data!$B:$B,0)-1,MATCH(Weekly!CR$9,Data!$2:$2,0)-1,1,COUNTIF(Data!$2:$2,Weekly!CR$9))),0)</f>
        <v>0</v>
      </c>
      <c r="CS178" s="145">
        <f ca="1">IFERROR(SUM(OFFSET(Data!$A$1,MATCH(($CH178&amp;$CI178),Data!$B:$B,0)-1,MATCH(Weekly!CS$9,Data!$2:$2,0)-1,1,COUNTIF(Data!$2:$2,Weekly!CS$9)))/SUM(OFFSET(Data!$A$1,MATCH(($CH$169&amp;$CI$169),Data!$B:$B,0)-1,MATCH(Weekly!CS$9,Data!$2:$2,0)-1,1,COUNTIF(Data!$2:$2,Weekly!CS$9))),0)</f>
        <v>0</v>
      </c>
      <c r="CT178" s="145">
        <f ca="1">IFERROR(SUM(OFFSET(Data!$A$1,MATCH(($CH178&amp;$CI178),Data!$B:$B,0)-1,MATCH(Weekly!CT$9,Data!$2:$2,0)-1,1,COUNTIF(Data!$2:$2,Weekly!CT$9)))/SUM(OFFSET(Data!$A$1,MATCH(($CH$169&amp;$CI$169),Data!$B:$B,0)-1,MATCH(Weekly!CT$9,Data!$2:$2,0)-1,1,COUNTIF(Data!$2:$2,Weekly!CT$9))),0)</f>
        <v>0</v>
      </c>
      <c r="CU178" s="145">
        <f ca="1">IFERROR(SUM(OFFSET(Data!$A$1,MATCH(($CH178&amp;$CI178),Data!$B:$B,0)-1,MATCH(Weekly!CU$9,Data!$2:$2,0)-1,1,COUNTIF(Data!$2:$2,Weekly!CU$9)))/SUM(OFFSET(Data!$A$1,MATCH(($CH$169&amp;$CI$169),Data!$B:$B,0)-1,MATCH(Weekly!CU$9,Data!$2:$2,0)-1,1,COUNTIF(Data!$2:$2,Weekly!CU$9))),0)</f>
        <v>0</v>
      </c>
      <c r="CW178" s="12">
        <f t="shared" ca="1" si="1335"/>
        <v>2.8732953429394099E-2</v>
      </c>
      <c r="CX178" s="12">
        <f t="shared" ca="1" si="1336"/>
        <v>3.4280832488416596E-2</v>
      </c>
      <c r="CY178" s="12">
        <f t="shared" ca="1" si="1360"/>
        <v>5.5478790590224973E-3</v>
      </c>
      <c r="CZ178" s="12">
        <f t="shared" ca="1" si="1361"/>
        <v>3.8441741782683468E-2</v>
      </c>
      <c r="DA178" s="12">
        <f t="shared" ca="1" si="1362"/>
        <v>2.4572044135127227E-2</v>
      </c>
      <c r="DB178" s="43"/>
      <c r="DC178" s="12">
        <f t="shared" ca="1" si="1340"/>
        <v>3.5518446666091556E-4</v>
      </c>
      <c r="DD178" s="12">
        <f t="shared" ref="DD178:DD180" ca="1" si="1405">SUMPRODUCT(CP178:CS178,CP$169:CS$169)/SUM(CP$169:CS$169)</f>
        <v>0</v>
      </c>
    </row>
    <row r="179" spans="4:108" hidden="1" x14ac:dyDescent="0.35">
      <c r="D179" s="111" t="s">
        <v>871</v>
      </c>
      <c r="E179" s="53" t="str">
        <f ca="1">VLOOKUP($D179,'Metric Nature'!$C:$D,2,0)&amp;IF(($F179&lt;(BA179)),"Below",IF(($F179&gt;(AZ179)),"Above","Within"))</f>
        <v>NegativeBelow</v>
      </c>
      <c r="F179" s="55">
        <f t="shared" ca="1" si="1393"/>
        <v>7.9884965649464779E-3</v>
      </c>
      <c r="G179" s="55">
        <f t="shared" ca="1" si="1394"/>
        <v>8.1122190299138079E-3</v>
      </c>
      <c r="H179" s="55">
        <f t="shared" ca="1" si="1395"/>
        <v>-1.5251371358576906E-2</v>
      </c>
      <c r="I179" s="55">
        <f t="shared" ca="1" si="1396"/>
        <v>8.6531759006275594E-3</v>
      </c>
      <c r="J179" s="55">
        <f t="shared" ca="1" si="1397"/>
        <v>-7.6813339207963696E-2</v>
      </c>
      <c r="K179" s="54">
        <f t="shared" ca="1" si="1302"/>
        <v>1.7070607319910004E-3</v>
      </c>
      <c r="L179" s="56"/>
      <c r="M179" s="53" t="str">
        <f ca="1">VLOOKUP($D179,'Metric Nature'!$C:$D,2,0)&amp;IF(($N179&lt;(CA179)),"Below",IF(($N179&gt;(BZ179)),"Above","Within"))</f>
        <v>NegativeWithin</v>
      </c>
      <c r="N179" s="55">
        <f t="shared" ca="1" si="1398"/>
        <v>1.0066395373741701E-2</v>
      </c>
      <c r="O179" s="55">
        <f t="shared" ca="1" si="1399"/>
        <v>1.0621103671207574E-2</v>
      </c>
      <c r="P179" s="55">
        <f t="shared" ca="1" si="1400"/>
        <v>-5.2226992094015066E-2</v>
      </c>
      <c r="Q179" s="55">
        <f t="shared" ca="1" si="1401"/>
        <v>1.1452007290997284E-2</v>
      </c>
      <c r="R179" s="48">
        <f t="shared" ca="1" si="1402"/>
        <v>-0.12099293006430824</v>
      </c>
      <c r="S179" s="54">
        <f t="shared" ca="1" si="1305"/>
        <v>2.3662450616553565E-3</v>
      </c>
      <c r="T179" s="56"/>
      <c r="U179" s="53" t="str">
        <f ca="1">VLOOKUP($D179,'Metric Nature'!$C:$D,2,0)&amp;IF(($V179&lt;(DA179)),"Below",IF(($V179&gt;(CZ179)),"Above","Within"))</f>
        <v>NegativeBelow</v>
      </c>
      <c r="V179" s="55">
        <f t="shared" ca="1" si="1388"/>
        <v>1.8867924528301887E-3</v>
      </c>
      <c r="W179" s="55">
        <f t="shared" ca="1" si="1389"/>
        <v>1.2610340479192938E-3</v>
      </c>
      <c r="X179" s="55">
        <f t="shared" ca="1" si="1390"/>
        <v>0.49622641509433962</v>
      </c>
      <c r="Y179" s="55">
        <f t="shared" ca="1" si="1391"/>
        <v>9.427602413647954E-4</v>
      </c>
      <c r="Z179" s="48">
        <f t="shared" ca="1" si="1392"/>
        <v>1.0013491978604832</v>
      </c>
      <c r="AA179" s="54">
        <f t="shared" ca="1" si="1308"/>
        <v>5.9451266029221874E-4</v>
      </c>
      <c r="AB179" s="56"/>
      <c r="AC179" s="46" t="s">
        <v>872</v>
      </c>
      <c r="AI179" s="7" t="s">
        <v>156</v>
      </c>
      <c r="AJ179" s="145">
        <f ca="1">IFERROR((SUM(OFFSET(Data!$A$1,MATCH(($AI179),Data!$C:$C,0)-1,MATCH(Weekly!AJ$9,Data!$2:$2,0)-1,2,COUNTIF(Data!$2:$2,Weekly!AJ$9))))/(SUM(OFFSET(Data!$A$1,MATCH(($AI169),Data!$C:$C,0)-1,MATCH(Weekly!AJ$9,Data!$2:$2,0)-1,2,COUNTIF(Data!$2:$2,Weekly!AJ$9)))),0)</f>
        <v>1.0294887454196475E-2</v>
      </c>
      <c r="AK179" s="145">
        <f ca="1">IFERROR((SUM(OFFSET(Data!$A$1,MATCH(($AI179),Data!$C:$C,0)-1,MATCH(Weekly!AK$9,Data!$2:$2,0)-1,2,COUNTIF(Data!$2:$2,Weekly!AK$9))))/(SUM(OFFSET(Data!$A$1,MATCH(($AI169),Data!$C:$C,0)-1,MATCH(Weekly!AK$9,Data!$2:$2,0)-1,2,COUNTIF(Data!$2:$2,Weekly!AK$9)))),0)</f>
        <v>7.8337874659400539E-3</v>
      </c>
      <c r="AL179" s="145">
        <f ca="1">IFERROR((SUM(OFFSET(Data!$A$1,MATCH(($AI179),Data!$C:$C,0)-1,MATCH(Weekly!AL$9,Data!$2:$2,0)-1,2,COUNTIF(Data!$2:$2,Weekly!AL$9))))/(SUM(OFFSET(Data!$A$1,MATCH(($AI169),Data!$C:$C,0)-1,MATCH(Weekly!AL$9,Data!$2:$2,0)-1,2,COUNTIF(Data!$2:$2,Weekly!AL$9)))),0)</f>
        <v>7.8668683812405452E-3</v>
      </c>
      <c r="AM179" s="145">
        <f ca="1">IFERROR((SUM(OFFSET(Data!$A$1,MATCH(($AI179),Data!$C:$C,0)-1,MATCH(Weekly!AM$9,Data!$2:$2,0)-1,2,COUNTIF(Data!$2:$2,Weekly!AM$9))))/(SUM(OFFSET(Data!$A$1,MATCH(($AI169),Data!$C:$C,0)-1,MATCH(Weekly!AM$9,Data!$2:$2,0)-1,2,COUNTIF(Data!$2:$2,Weekly!AM$9)))),0)</f>
        <v>4.4200579180003049E-3</v>
      </c>
      <c r="AN179" s="145">
        <f ca="1">IFERROR((SUM(OFFSET(Data!$A$1,MATCH(($AI179),Data!$C:$C,0)-1,MATCH(Weekly!AN$9,Data!$2:$2,0)-1,2,COUNTIF(Data!$2:$2,Weekly!AN$9))))/(SUM(OFFSET(Data!$A$1,MATCH(($AI169),Data!$C:$C,0)-1,MATCH(Weekly!AN$9,Data!$2:$2,0)-1,2,COUNTIF(Data!$2:$2,Weekly!AN$9)))),0)</f>
        <v>7.0222370840996489E-3</v>
      </c>
      <c r="AO179" s="145">
        <f ca="1">IFERROR((SUM(OFFSET(Data!$A$1,MATCH(($AI179),Data!$C:$C,0)-1,MATCH(Weekly!AO$9,Data!$2:$2,0)-1,2,COUNTIF(Data!$2:$2,Weekly!AO$9))))/(SUM(OFFSET(Data!$A$1,MATCH(($AI169),Data!$C:$C,0)-1,MATCH(Weekly!AO$9,Data!$2:$2,0)-1,2,COUNTIF(Data!$2:$2,Weekly!AO$9)))),0)</f>
        <v>5.5546204342703251E-3</v>
      </c>
      <c r="AP179" s="145">
        <f ca="1">IFERROR((SUM(OFFSET(Data!$A$1,MATCH(($AI179),Data!$C:$C,0)-1,MATCH(Weekly!AP$9,Data!$2:$2,0)-1,2,COUNTIF(Data!$2:$2,Weekly!AP$9))))/(SUM(OFFSET(Data!$A$1,MATCH(($AI169),Data!$C:$C,0)-1,MATCH(Weekly!AP$9,Data!$2:$2,0)-1,2,COUNTIF(Data!$2:$2,Weekly!AP$9)))),0)</f>
        <v>8.7279780184257305E-3</v>
      </c>
      <c r="AQ179" s="145">
        <f ca="1">IFERROR((SUM(OFFSET(Data!$A$1,MATCH(($AI179),Data!$C:$C,0)-1,MATCH(Weekly!AQ$9,Data!$2:$2,0)-1,2,COUNTIF(Data!$2:$2,Weekly!AQ$9))))/(SUM(OFFSET(Data!$A$1,MATCH(($AI169),Data!$C:$C,0)-1,MATCH(Weekly!AQ$9,Data!$2:$2,0)-1,2,COUNTIF(Data!$2:$2,Weekly!AQ$9)))),0)</f>
        <v>7.9092159559834944E-3</v>
      </c>
      <c r="AR179" s="145">
        <f ca="1">IFERROR((SUM(OFFSET(Data!$A$1,MATCH(($AI179),Data!$C:$C,0)-1,MATCH(Weekly!AR$9,Data!$2:$2,0)-1,2,COUNTIF(Data!$2:$2,Weekly!AR$9))))/(SUM(OFFSET(Data!$A$1,MATCH(($AI169),Data!$C:$C,0)-1,MATCH(Weekly!AR$9,Data!$2:$2,0)-1,2,COUNTIF(Data!$2:$2,Weekly!AR$9)))),0)</f>
        <v>9.8874872144561875E-3</v>
      </c>
      <c r="AS179" s="145">
        <f ca="1">IFERROR((SUM(OFFSET(Data!$A$1,MATCH(($AI179),Data!$C:$C,0)-1,MATCH(Weekly!AS$9,Data!$2:$2,0)-1,2,COUNTIF(Data!$2:$2,Weekly!AS$9))))/(SUM(OFFSET(Data!$A$1,MATCH(($AI169),Data!$C:$C,0)-1,MATCH(Weekly!AS$9,Data!$2:$2,0)-1,2,COUNTIF(Data!$2:$2,Weekly!AS$9)))),0)</f>
        <v>8.1122190299138079E-3</v>
      </c>
      <c r="AT179" s="145">
        <f ca="1">IFERROR((SUM(OFFSET(Data!$A$1,MATCH(($AI179),Data!$C:$C,0)-1,MATCH(Weekly!AT$9,Data!$2:$2,0)-1,2,COUNTIF(Data!$2:$2,Weekly!AT$9))))/(SUM(OFFSET(Data!$A$1,MATCH(($AI169),Data!$C:$C,0)-1,MATCH(Weekly!AT$9,Data!$2:$2,0)-1,2,COUNTIF(Data!$2:$2,Weekly!AT$9)))),0)</f>
        <v>7.9884965649464779E-3</v>
      </c>
      <c r="AU179" s="145">
        <f ca="1">IFERROR((SUM(OFFSET(Data!$A$1,MATCH(($AI179),Data!$C:$C,0)-1,MATCH(Weekly!AU$9,Data!$2:$2,0)-1,2,COUNTIF(Data!$2:$2,Weekly!AU$9))))/(SUM(OFFSET(Data!$A$1,MATCH(($AI169),Data!$C:$C,0)-1,MATCH(Weekly!AU$9,Data!$2:$2,0)-1,2,COUNTIF(Data!$2:$2,Weekly!AU$9)))),0)</f>
        <v>5.1603391079985258E-3</v>
      </c>
      <c r="AV179" s="14"/>
      <c r="AW179" s="40">
        <f t="shared" ca="1" si="1324"/>
        <v>9.4591133760710093E-3</v>
      </c>
      <c r="AX179" s="40">
        <f t="shared" ca="1" si="1324"/>
        <v>9.4591133760710093E-3</v>
      </c>
      <c r="AY179" s="40">
        <f t="shared" ca="1" si="1325"/>
        <v>1.1052697014368684E-2</v>
      </c>
      <c r="AZ179" s="40">
        <f t="shared" ca="1" si="1326"/>
        <v>1.5935836382976742E-3</v>
      </c>
      <c r="BA179" s="40">
        <f t="shared" ca="1" si="1327"/>
        <v>1.2247884743091939E-2</v>
      </c>
      <c r="BB179" s="41"/>
      <c r="BC179" s="12">
        <f t="shared" ca="1" si="1356"/>
        <v>1.7070607319910004E-3</v>
      </c>
      <c r="BD179" s="12">
        <f t="shared" ca="1" si="1403"/>
        <v>8.6531759006275594E-3</v>
      </c>
      <c r="BE179" s="104"/>
      <c r="BF179" s="104"/>
      <c r="BG179" s="1"/>
      <c r="BH179" s="7" t="s">
        <v>156</v>
      </c>
      <c r="BI179" s="7" t="s">
        <v>3</v>
      </c>
      <c r="BJ179" s="145">
        <f ca="1">IFERROR(SUM(OFFSET(Data!$A$1,MATCH(($BH179&amp;$BI179),Data!$B:$B,0)-1,MATCH(Weekly!BJ$9,Data!$2:$2,0)-1,1,COUNTIF(Data!$2:$2,Weekly!BJ$9)))/SUM(OFFSET(Data!$A$1,MATCH(($BH$169&amp;$BI$169),Data!$B:$B,0)-1,MATCH(Weekly!BJ$9,Data!$2:$2,0)-1,1,COUNTIF(Data!$2:$2,Weekly!BJ$9))),0)</f>
        <v>1.4306498545101843E-2</v>
      </c>
      <c r="BK179" s="145">
        <f ca="1">IFERROR(SUM(OFFSET(Data!$A$1,MATCH(($BH179&amp;$BI179),Data!$B:$B,0)-1,MATCH(Weekly!BK$9,Data!$2:$2,0)-1,1,COUNTIF(Data!$2:$2,Weekly!BK$9)))/SUM(OFFSET(Data!$A$1,MATCH(($BH$169&amp;$BI$169),Data!$B:$B,0)-1,MATCH(Weekly!BK$9,Data!$2:$2,0)-1,1,COUNTIF(Data!$2:$2,Weekly!BK$9))),0)</f>
        <v>1.0156971375807941E-2</v>
      </c>
      <c r="BL179" s="145">
        <f ca="1">IFERROR(SUM(OFFSET(Data!$A$1,MATCH(($BH179&amp;$BI179),Data!$B:$B,0)-1,MATCH(Weekly!BL$9,Data!$2:$2,0)-1,1,COUNTIF(Data!$2:$2,Weekly!BL$9)))/SUM(OFFSET(Data!$A$1,MATCH(($BH$169&amp;$BI$169),Data!$B:$B,0)-1,MATCH(Weekly!BL$9,Data!$2:$2,0)-1,1,COUNTIF(Data!$2:$2,Weekly!BL$9))),0)</f>
        <v>9.8949919224555743E-3</v>
      </c>
      <c r="BM179" s="145">
        <f ca="1">IFERROR(SUM(OFFSET(Data!$A$1,MATCH(($BH179&amp;$BI179),Data!$B:$B,0)-1,MATCH(Weekly!BM$9,Data!$2:$2,0)-1,1,COUNTIF(Data!$2:$2,Weekly!BM$9)))/SUM(OFFSET(Data!$A$1,MATCH(($BH$169&amp;$BI$169),Data!$B:$B,0)-1,MATCH(Weekly!BM$9,Data!$2:$2,0)-1,1,COUNTIF(Data!$2:$2,Weekly!BM$9))),0)</f>
        <v>5.8997050147492625E-3</v>
      </c>
      <c r="BN179" s="145">
        <f ca="1">IFERROR(SUM(OFFSET(Data!$A$1,MATCH(($BH179&amp;$BI179),Data!$B:$B,0)-1,MATCH(Weekly!BN$9,Data!$2:$2,0)-1,1,COUNTIF(Data!$2:$2,Weekly!BN$9)))/SUM(OFFSET(Data!$A$1,MATCH(($BH$169&amp;$BI$169),Data!$B:$B,0)-1,MATCH(Weekly!BN$9,Data!$2:$2,0)-1,1,COUNTIF(Data!$2:$2,Weekly!BN$9))),0)</f>
        <v>9.0232348296864426E-3</v>
      </c>
      <c r="BO179" s="145">
        <f ca="1">IFERROR(SUM(OFFSET(Data!$A$1,MATCH(($BH179&amp;$BI179),Data!$B:$B,0)-1,MATCH(Weekly!BO$9,Data!$2:$2,0)-1,1,COUNTIF(Data!$2:$2,Weekly!BO$9)))/SUM(OFFSET(Data!$A$1,MATCH(($BH$169&amp;$BI$169),Data!$B:$B,0)-1,MATCH(Weekly!BO$9,Data!$2:$2,0)-1,1,COUNTIF(Data!$2:$2,Weekly!BO$9))),0)</f>
        <v>7.0562293274531425E-3</v>
      </c>
      <c r="BP179" s="145">
        <f ca="1">IFERROR(SUM(OFFSET(Data!$A$1,MATCH(($BH179&amp;$BI179),Data!$B:$B,0)-1,MATCH(Weekly!BP$9,Data!$2:$2,0)-1,1,COUNTIF(Data!$2:$2,Weekly!BP$9)))/SUM(OFFSET(Data!$A$1,MATCH(($BH$169&amp;$BI$169),Data!$B:$B,0)-1,MATCH(Weekly!BP$9,Data!$2:$2,0)-1,1,COUNTIF(Data!$2:$2,Weekly!BP$9))),0)</f>
        <v>1.1484290357529793E-2</v>
      </c>
      <c r="BQ179" s="145">
        <f ca="1">IFERROR(SUM(OFFSET(Data!$A$1,MATCH(($BH179&amp;$BI179),Data!$B:$B,0)-1,MATCH(Weekly!BQ$9,Data!$2:$2,0)-1,1,COUNTIF(Data!$2:$2,Weekly!BQ$9)))/SUM(OFFSET(Data!$A$1,MATCH(($BH$169&amp;$BI$169),Data!$B:$B,0)-1,MATCH(Weekly!BQ$9,Data!$2:$2,0)-1,1,COUNTIF(Data!$2:$2,Weekly!BQ$9))),0)</f>
        <v>1.0546051089758613E-2</v>
      </c>
      <c r="BR179" s="145">
        <f ca="1">IFERROR(SUM(OFFSET(Data!$A$1,MATCH(($BH179&amp;$BI179),Data!$B:$B,0)-1,MATCH(Weekly!BR$9,Data!$2:$2,0)-1,1,COUNTIF(Data!$2:$2,Weekly!BR$9)))/SUM(OFFSET(Data!$A$1,MATCH(($BH$169&amp;$BI$169),Data!$B:$B,0)-1,MATCH(Weekly!BR$9,Data!$2:$2,0)-1,1,COUNTIF(Data!$2:$2,Weekly!BR$9))),0)</f>
        <v>1.3210662892191555E-2</v>
      </c>
      <c r="BS179" s="145">
        <f ca="1">IFERROR(SUM(OFFSET(Data!$A$1,MATCH(($BH179&amp;$BI179),Data!$B:$B,0)-1,MATCH(Weekly!BS$9,Data!$2:$2,0)-1,1,COUNTIF(Data!$2:$2,Weekly!BS$9)))/SUM(OFFSET(Data!$A$1,MATCH(($BH$169&amp;$BI$169),Data!$B:$B,0)-1,MATCH(Weekly!BS$9,Data!$2:$2,0)-1,1,COUNTIF(Data!$2:$2,Weekly!BS$9))),0)</f>
        <v>1.0621103671207574E-2</v>
      </c>
      <c r="BT179" s="145">
        <f ca="1">IFERROR(SUM(OFFSET(Data!$A$1,MATCH(($BH179&amp;$BI179),Data!$B:$B,0)-1,MATCH(Weekly!BT$9,Data!$2:$2,0)-1,1,COUNTIF(Data!$2:$2,Weekly!BT$9)))/SUM(OFFSET(Data!$A$1,MATCH(($BH$169&amp;$BI$169),Data!$B:$B,0)-1,MATCH(Weekly!BT$9,Data!$2:$2,0)-1,1,COUNTIF(Data!$2:$2,Weekly!BT$9))),0)</f>
        <v>1.0066395373741701E-2</v>
      </c>
      <c r="BU179" s="145">
        <f ca="1">IFERROR(SUM(OFFSET(Data!$A$1,MATCH(($BH179&amp;$BI179),Data!$B:$B,0)-1,MATCH(Weekly!BU$9,Data!$2:$2,0)-1,1,COUNTIF(Data!$2:$2,Weekly!BU$9)))/SUM(OFFSET(Data!$A$1,MATCH(($BH$169&amp;$BI$169),Data!$B:$B,0)-1,MATCH(Weekly!BU$9,Data!$2:$2,0)-1,1,COUNTIF(Data!$2:$2,Weekly!BU$9))),0)</f>
        <v>6.9965017491254375E-3</v>
      </c>
      <c r="BV179" s="13"/>
      <c r="BW179" s="12">
        <f t="shared" ca="1" si="1329"/>
        <v>9.4591133760710093E-3</v>
      </c>
      <c r="BX179" s="12">
        <f t="shared" ca="1" si="1330"/>
        <v>1.1052697014368684E-2</v>
      </c>
      <c r="BY179" s="12">
        <f t="shared" ca="1" si="1357"/>
        <v>1.5935836382976742E-3</v>
      </c>
      <c r="BZ179" s="12">
        <f t="shared" ca="1" si="1358"/>
        <v>1.2247884743091939E-2</v>
      </c>
      <c r="CA179" s="12">
        <f t="shared" ca="1" si="1359"/>
        <v>8.2639256473477536E-3</v>
      </c>
      <c r="CB179" s="41"/>
      <c r="CC179" s="12">
        <f t="shared" ca="1" si="1334"/>
        <v>2.3662450616553565E-3</v>
      </c>
      <c r="CD179" s="12">
        <f t="shared" ca="1" si="1404"/>
        <v>1.1452007290997284E-2</v>
      </c>
      <c r="CE179" s="104"/>
      <c r="CF179" s="104"/>
      <c r="CG179" s="1"/>
      <c r="CH179" s="7" t="s">
        <v>156</v>
      </c>
      <c r="CI179" s="7" t="s">
        <v>4</v>
      </c>
      <c r="CJ179" s="145">
        <f ca="1">IFERROR(SUM(OFFSET(Data!$A$1,MATCH(($CH179&amp;$CI179),Data!$B:$B,0)-1,MATCH(Weekly!CJ$9,Data!$2:$2,0)-1,1,COUNTIF(Data!$2:$2,Weekly!CJ$9)))/SUM(OFFSET(Data!$A$1,MATCH(($CH$169&amp;$CI$169),Data!$B:$B,0)-1,MATCH(Weekly!CJ$9,Data!$2:$2,0)-1,1,COUNTIF(Data!$2:$2,Weekly!CJ$9))),0)</f>
        <v>0</v>
      </c>
      <c r="CK179" s="145">
        <f ca="1">IFERROR(SUM(OFFSET(Data!$A$1,MATCH(($CH179&amp;$CI179),Data!$B:$B,0)-1,MATCH(Weekly!CK$9,Data!$2:$2,0)-1,1,COUNTIF(Data!$2:$2,Weekly!CK$9)))/SUM(OFFSET(Data!$A$1,MATCH(($CH$169&amp;$CI$169),Data!$B:$B,0)-1,MATCH(Weekly!CK$9,Data!$2:$2,0)-1,1,COUNTIF(Data!$2:$2,Weekly!CK$9))),0)</f>
        <v>1.2987012987012987E-3</v>
      </c>
      <c r="CL179" s="145">
        <f ca="1">IFERROR(SUM(OFFSET(Data!$A$1,MATCH(($CH179&amp;$CI179),Data!$B:$B,0)-1,MATCH(Weekly!CL$9,Data!$2:$2,0)-1,1,COUNTIF(Data!$2:$2,Weekly!CL$9)))/SUM(OFFSET(Data!$A$1,MATCH(($CH$169&amp;$CI$169),Data!$B:$B,0)-1,MATCH(Weekly!CL$9,Data!$2:$2,0)-1,1,COUNTIF(Data!$2:$2,Weekly!CL$9))),0)</f>
        <v>1.8094089264173703E-3</v>
      </c>
      <c r="CM179" s="145">
        <f ca="1">IFERROR(SUM(OFFSET(Data!$A$1,MATCH(($CH179&amp;$CI179),Data!$B:$B,0)-1,MATCH(Weekly!CM$9,Data!$2:$2,0)-1,1,COUNTIF(Data!$2:$2,Weekly!CM$9)))/SUM(OFFSET(Data!$A$1,MATCH(($CH$169&amp;$CI$169),Data!$B:$B,0)-1,MATCH(Weekly!CM$9,Data!$2:$2,0)-1,1,COUNTIF(Data!$2:$2,Weekly!CM$9))),0)</f>
        <v>5.5096418732782364E-4</v>
      </c>
      <c r="CN179" s="145">
        <f ca="1">IFERROR(SUM(OFFSET(Data!$A$1,MATCH(($CH179&amp;$CI179),Data!$B:$B,0)-1,MATCH(Weekly!CN$9,Data!$2:$2,0)-1,1,COUNTIF(Data!$2:$2,Weekly!CN$9)))/SUM(OFFSET(Data!$A$1,MATCH(($CH$169&amp;$CI$169),Data!$B:$B,0)-1,MATCH(Weekly!CN$9,Data!$2:$2,0)-1,1,COUNTIF(Data!$2:$2,Weekly!CN$9))),0)</f>
        <v>1.2919896640826874E-3</v>
      </c>
      <c r="CO179" s="145">
        <f ca="1">IFERROR(SUM(OFFSET(Data!$A$1,MATCH(($CH179&amp;$CI179),Data!$B:$B,0)-1,MATCH(Weekly!CO$9,Data!$2:$2,0)-1,1,COUNTIF(Data!$2:$2,Weekly!CO$9)))/SUM(OFFSET(Data!$A$1,MATCH(($CH$169&amp;$CI$169),Data!$B:$B,0)-1,MATCH(Weekly!CO$9,Data!$2:$2,0)-1,1,COUNTIF(Data!$2:$2,Weekly!CO$9))),0)</f>
        <v>7.1123755334281653E-4</v>
      </c>
      <c r="CP179" s="145">
        <f ca="1">IFERROR(SUM(OFFSET(Data!$A$1,MATCH(($CH179&amp;$CI179),Data!$B:$B,0)-1,MATCH(Weekly!CP$9,Data!$2:$2,0)-1,1,COUNTIF(Data!$2:$2,Weekly!CP$9)))/SUM(OFFSET(Data!$A$1,MATCH(($CH$169&amp;$CI$169),Data!$B:$B,0)-1,MATCH(Weekly!CP$9,Data!$2:$2,0)-1,1,COUNTIF(Data!$2:$2,Weekly!CP$9))),0)</f>
        <v>6.3613231552162855E-4</v>
      </c>
      <c r="CQ179" s="145">
        <f ca="1">IFERROR(SUM(OFFSET(Data!$A$1,MATCH(($CH179&amp;$CI179),Data!$B:$B,0)-1,MATCH(Weekly!CQ$9,Data!$2:$2,0)-1,1,COUNTIF(Data!$2:$2,Weekly!CQ$9)))/SUM(OFFSET(Data!$A$1,MATCH(($CH$169&amp;$CI$169),Data!$B:$B,0)-1,MATCH(Weekly!CQ$9,Data!$2:$2,0)-1,1,COUNTIF(Data!$2:$2,Weekly!CQ$9))),0)</f>
        <v>6.4557779212395089E-4</v>
      </c>
      <c r="CR179" s="145">
        <f ca="1">IFERROR(SUM(OFFSET(Data!$A$1,MATCH(($CH179&amp;$CI179),Data!$B:$B,0)-1,MATCH(Weekly!CR$9,Data!$2:$2,0)-1,1,COUNTIF(Data!$2:$2,Weekly!CR$9)))/SUM(OFFSET(Data!$A$1,MATCH(($CH$169&amp;$CI$169),Data!$B:$B,0)-1,MATCH(Weekly!CR$9,Data!$2:$2,0)-1,1,COUNTIF(Data!$2:$2,Weekly!CR$9))),0)</f>
        <v>1.2292562999385371E-3</v>
      </c>
      <c r="CS179" s="145">
        <f ca="1">IFERROR(SUM(OFFSET(Data!$A$1,MATCH(($CH179&amp;$CI179),Data!$B:$B,0)-1,MATCH(Weekly!CS$9,Data!$2:$2,0)-1,1,COUNTIF(Data!$2:$2,Weekly!CS$9)))/SUM(OFFSET(Data!$A$1,MATCH(($CH$169&amp;$CI$169),Data!$B:$B,0)-1,MATCH(Weekly!CS$9,Data!$2:$2,0)-1,1,COUNTIF(Data!$2:$2,Weekly!CS$9))),0)</f>
        <v>1.2610340479192938E-3</v>
      </c>
      <c r="CT179" s="145">
        <f ca="1">IFERROR(SUM(OFFSET(Data!$A$1,MATCH(($CH179&amp;$CI179),Data!$B:$B,0)-1,MATCH(Weekly!CT$9,Data!$2:$2,0)-1,1,COUNTIF(Data!$2:$2,Weekly!CT$9)))/SUM(OFFSET(Data!$A$1,MATCH(($CH$169&amp;$CI$169),Data!$B:$B,0)-1,MATCH(Weekly!CT$9,Data!$2:$2,0)-1,1,COUNTIF(Data!$2:$2,Weekly!CT$9))),0)</f>
        <v>1.8867924528301887E-3</v>
      </c>
      <c r="CU179" s="145">
        <f ca="1">IFERROR(SUM(OFFSET(Data!$A$1,MATCH(($CH179&amp;$CI179),Data!$B:$B,0)-1,MATCH(Weekly!CU$9,Data!$2:$2,0)-1,1,COUNTIF(Data!$2:$2,Weekly!CU$9)))/SUM(OFFSET(Data!$A$1,MATCH(($CH$169&amp;$CI$169),Data!$B:$B,0)-1,MATCH(Weekly!CU$9,Data!$2:$2,0)-1,1,COUNTIF(Data!$2:$2,Weekly!CU$9))),0)</f>
        <v>0</v>
      </c>
      <c r="CW179" s="12">
        <f t="shared" ca="1" si="1335"/>
        <v>9.4591133760710093E-3</v>
      </c>
      <c r="CX179" s="12">
        <f t="shared" ca="1" si="1336"/>
        <v>1.1052697014368684E-2</v>
      </c>
      <c r="CY179" s="12">
        <f t="shared" ca="1" si="1360"/>
        <v>1.5935836382976742E-3</v>
      </c>
      <c r="CZ179" s="12">
        <f t="shared" ca="1" si="1361"/>
        <v>1.2247884743091939E-2</v>
      </c>
      <c r="DA179" s="12">
        <f t="shared" ca="1" si="1362"/>
        <v>8.2639256473477536E-3</v>
      </c>
      <c r="DB179" s="41"/>
      <c r="DC179" s="12">
        <f t="shared" ca="1" si="1340"/>
        <v>5.9451266029221874E-4</v>
      </c>
      <c r="DD179" s="12">
        <f t="shared" ca="1" si="1405"/>
        <v>9.427602413647954E-4</v>
      </c>
    </row>
    <row r="180" spans="4:108" x14ac:dyDescent="0.35">
      <c r="D180" s="111" t="s">
        <v>875</v>
      </c>
      <c r="E180" s="53" t="str">
        <f ca="1">VLOOKUP($D180,'Metric Nature'!$C:$D,2,0)&amp;IF(($F180&lt;(BA180)),"Below",IF(($F180&gt;(AZ180)),"Above","Within"))</f>
        <v>PositiveBelow</v>
      </c>
      <c r="F180" s="55">
        <f t="shared" ca="1" si="1393"/>
        <v>5.0167758427863876E-2</v>
      </c>
      <c r="G180" s="55">
        <f t="shared" ca="1" si="1394"/>
        <v>5.0701368936961297E-2</v>
      </c>
      <c r="H180" s="55">
        <f t="shared" ca="1" si="1395"/>
        <v>-1.052457794109813E-2</v>
      </c>
      <c r="I180" s="55">
        <f t="shared" ca="1" si="1396"/>
        <v>5.3445525335522465E-2</v>
      </c>
      <c r="J180" s="55">
        <f t="shared" ca="1" si="1397"/>
        <v>-6.1329117584330808E-2</v>
      </c>
      <c r="K180" s="48">
        <f t="shared" ref="K180" ca="1" si="1406">BC180</f>
        <v>4.0089119998696077E-3</v>
      </c>
      <c r="L180" s="56"/>
      <c r="M180" s="53" t="str">
        <f ca="1">VLOOKUP($D180,'Metric Nature'!$C:$D,2,0)&amp;IF(($N180&lt;(CA180)),"Below",IF(($N180&gt;(BZ180)),"Above","Within"))</f>
        <v>PositiveWithin</v>
      </c>
      <c r="N180" s="55">
        <f t="shared" ca="1" si="1398"/>
        <v>4.7976011994002997E-2</v>
      </c>
      <c r="O180" s="55">
        <f t="shared" ca="1" si="1399"/>
        <v>4.5255137381667053E-2</v>
      </c>
      <c r="P180" s="55">
        <f t="shared" ca="1" si="1400"/>
        <v>6.012299972462741E-2</v>
      </c>
      <c r="Q180" s="55">
        <f t="shared" ca="1" si="1401"/>
        <v>4.9651641661664497E-2</v>
      </c>
      <c r="R180" s="48">
        <f t="shared" ca="1" si="1402"/>
        <v>-3.3747719341881019E-2</v>
      </c>
      <c r="S180" s="48">
        <f t="shared" ref="S180" ca="1" si="1407">CC180</f>
        <v>4.5434375747237226E-3</v>
      </c>
      <c r="T180" s="56"/>
      <c r="U180" s="53" t="str">
        <f ca="1">VLOOKUP($D180,'Metric Nature'!$C:$D,2,0)&amp;IF(($V180&lt;(DA180)),"Below",IF(($V180&gt;(CZ180)),"Above","Within"))</f>
        <v>PositiveAbove</v>
      </c>
      <c r="V180" s="55">
        <f t="shared" ca="1" si="1388"/>
        <v>5.6603773584905662E-2</v>
      </c>
      <c r="W180" s="55">
        <f t="shared" ca="1" si="1389"/>
        <v>6.5573770491803282E-2</v>
      </c>
      <c r="X180" s="55">
        <f t="shared" ca="1" si="1390"/>
        <v>-0.1367924528301887</v>
      </c>
      <c r="Y180" s="55">
        <f t="shared" ca="1" si="1391"/>
        <v>6.3931521320917964E-2</v>
      </c>
      <c r="Z180" s="48">
        <f t="shared" ca="1" si="1392"/>
        <v>-0.11461869801641514</v>
      </c>
      <c r="AA180" s="48">
        <f t="shared" ref="AA180" ca="1" si="1408">DC180</f>
        <v>5.0871145819855581E-3</v>
      </c>
      <c r="AB180" s="56"/>
      <c r="AC180" s="46"/>
      <c r="AI180" s="7" t="s">
        <v>146</v>
      </c>
      <c r="AJ180" s="145">
        <f ca="1">IFERROR((SUM(OFFSET(Data!$A$1,MATCH(($AI180),Data!$C:$C,0)-1,MATCH(Weekly!AJ$9,Data!$2:$2,0)-1,2,COUNTIF(Data!$2:$2,Weekly!AJ$9))))/(SUM(OFFSET(Data!$A$1,MATCH(($AI169),Data!$C:$C,0)-1,MATCH(Weekly!AJ$9,Data!$2:$2,0)-1,2,COUNTIF(Data!$2:$2,Weekly!AJ$9)))),0)</f>
        <v>6.0024428546501481E-2</v>
      </c>
      <c r="AK180" s="145">
        <f ca="1">IFERROR((SUM(OFFSET(Data!$A$1,MATCH(($AI180),Data!$C:$C,0)-1,MATCH(Weekly!AK$9,Data!$2:$2,0)-1,2,COUNTIF(Data!$2:$2,Weekly!AK$9))))/(SUM(OFFSET(Data!$A$1,MATCH(($AI169),Data!$C:$C,0)-1,MATCH(Weekly!AK$9,Data!$2:$2,0)-1,2,COUNTIF(Data!$2:$2,Weekly!AK$9)))),0)</f>
        <v>6.1989100817438691E-2</v>
      </c>
      <c r="AL180" s="145">
        <f ca="1">IFERROR((SUM(OFFSET(Data!$A$1,MATCH(($AI180),Data!$C:$C,0)-1,MATCH(Weekly!AL$9,Data!$2:$2,0)-1,2,COUNTIF(Data!$2:$2,Weekly!AL$9))))/(SUM(OFFSET(Data!$A$1,MATCH(($AI169),Data!$C:$C,0)-1,MATCH(Weekly!AL$9,Data!$2:$2,0)-1,2,COUNTIF(Data!$2:$2,Weekly!AL$9)))),0)</f>
        <v>5.2496217851739788E-2</v>
      </c>
      <c r="AM180" s="145">
        <f ca="1">IFERROR((SUM(OFFSET(Data!$A$1,MATCH(($AI180),Data!$C:$C,0)-1,MATCH(Weekly!AM$9,Data!$2:$2,0)-1,2,COUNTIF(Data!$2:$2,Weekly!AM$9))))/(SUM(OFFSET(Data!$A$1,MATCH(($AI169),Data!$C:$C,0)-1,MATCH(Weekly!AM$9,Data!$2:$2,0)-1,2,COUNTIF(Data!$2:$2,Weekly!AM$9)))),0)</f>
        <v>5.4717268709038258E-2</v>
      </c>
      <c r="AN180" s="145">
        <f ca="1">IFERROR((SUM(OFFSET(Data!$A$1,MATCH(($AI180),Data!$C:$C,0)-1,MATCH(Weekly!AN$9,Data!$2:$2,0)-1,2,COUNTIF(Data!$2:$2,Weekly!AN$9))))/(SUM(OFFSET(Data!$A$1,MATCH(($AI169),Data!$C:$C,0)-1,MATCH(Weekly!AN$9,Data!$2:$2,0)-1,2,COUNTIF(Data!$2:$2,Weekly!AN$9)))),0)</f>
        <v>5.1329209162347435E-2</v>
      </c>
      <c r="AO180" s="145">
        <f ca="1">IFERROR((SUM(OFFSET(Data!$A$1,MATCH(($AI180),Data!$C:$C,0)-1,MATCH(Weekly!AO$9,Data!$2:$2,0)-1,2,COUNTIF(Data!$2:$2,Weekly!AO$9))))/(SUM(OFFSET(Data!$A$1,MATCH(($AI169),Data!$C:$C,0)-1,MATCH(Weekly!AO$9,Data!$2:$2,0)-1,2,COUNTIF(Data!$2:$2,Weekly!AO$9)))),0)</f>
        <v>4.7803400100993099E-2</v>
      </c>
      <c r="AP180" s="145">
        <f ca="1">IFERROR((SUM(OFFSET(Data!$A$1,MATCH(($AI180),Data!$C:$C,0)-1,MATCH(Weekly!AP$9,Data!$2:$2,0)-1,2,COUNTIF(Data!$2:$2,Weekly!AP$9))))/(SUM(OFFSET(Data!$A$1,MATCH(($AI169),Data!$C:$C,0)-1,MATCH(Weekly!AP$9,Data!$2:$2,0)-1,2,COUNTIF(Data!$2:$2,Weekly!AP$9)))),0)</f>
        <v>5.1721351220300631E-2</v>
      </c>
      <c r="AQ180" s="145">
        <f ca="1">IFERROR((SUM(OFFSET(Data!$A$1,MATCH(($AI180),Data!$C:$C,0)-1,MATCH(Weekly!AQ$9,Data!$2:$2,0)-1,2,COUNTIF(Data!$2:$2,Weekly!AQ$9))))/(SUM(OFFSET(Data!$A$1,MATCH(($AI169),Data!$C:$C,0)-1,MATCH(Weekly!AQ$9,Data!$2:$2,0)-1,2,COUNTIF(Data!$2:$2,Weekly!AQ$9)))),0)</f>
        <v>5.7255845942228337E-2</v>
      </c>
      <c r="AR180" s="145">
        <f ca="1">IFERROR((SUM(OFFSET(Data!$A$1,MATCH(($AI180),Data!$C:$C,0)-1,MATCH(Weekly!AR$9,Data!$2:$2,0)-1,2,COUNTIF(Data!$2:$2,Weekly!AR$9))))/(SUM(OFFSET(Data!$A$1,MATCH(($AI169),Data!$C:$C,0)-1,MATCH(Weekly!AR$9,Data!$2:$2,0)-1,2,COUNTIF(Data!$2:$2,Weekly!AR$9)))),0)</f>
        <v>5.4210705762018412E-2</v>
      </c>
      <c r="AS180" s="145">
        <f ca="1">IFERROR((SUM(OFFSET(Data!$A$1,MATCH(($AI180),Data!$C:$C,0)-1,MATCH(Weekly!AS$9,Data!$2:$2,0)-1,2,COUNTIF(Data!$2:$2,Weekly!AS$9))))/(SUM(OFFSET(Data!$A$1,MATCH(($AI169),Data!$C:$C,0)-1,MATCH(Weekly!AS$9,Data!$2:$2,0)-1,2,COUNTIF(Data!$2:$2,Weekly!AS$9)))),0)</f>
        <v>5.0701368936961297E-2</v>
      </c>
      <c r="AT180" s="145">
        <f ca="1">IFERROR((SUM(OFFSET(Data!$A$1,MATCH(($AI180),Data!$C:$C,0)-1,MATCH(Weekly!AT$9,Data!$2:$2,0)-1,2,COUNTIF(Data!$2:$2,Weekly!AT$9))))/(SUM(OFFSET(Data!$A$1,MATCH(($AI169),Data!$C:$C,0)-1,MATCH(Weekly!AT$9,Data!$2:$2,0)-1,2,COUNTIF(Data!$2:$2,Weekly!AT$9)))),0)</f>
        <v>5.0167758427863876E-2</v>
      </c>
      <c r="AU180" s="145">
        <f ca="1">IFERROR((SUM(OFFSET(Data!$A$1,MATCH(($AI180),Data!$C:$C,0)-1,MATCH(Weekly!AU$9,Data!$2:$2,0)-1,2,COUNTIF(Data!$2:$2,Weekly!AU$9))))/(SUM(OFFSET(Data!$A$1,MATCH(($AI169),Data!$C:$C,0)-1,MATCH(Weekly!AU$9,Data!$2:$2,0)-1,2,COUNTIF(Data!$2:$2,Weekly!AU$9)))),0)</f>
        <v>5.1971986730556578E-2</v>
      </c>
      <c r="AV180" s="14"/>
      <c r="AW180" s="40">
        <f t="shared" ca="1" si="1324"/>
        <v>4.8012368731041651E-2</v>
      </c>
      <c r="AX180" s="40">
        <f t="shared" ca="1" si="1324"/>
        <v>4.8012368731041651E-2</v>
      </c>
      <c r="AY180" s="40">
        <f t="shared" ca="1" si="1325"/>
        <v>5.2799161616387251E-2</v>
      </c>
      <c r="AZ180" s="40">
        <f t="shared" ref="AZ180" ca="1" si="1409">AY180-AX180</f>
        <v>4.7867928853456004E-3</v>
      </c>
      <c r="BA180" s="40">
        <f t="shared" ref="BA180" ca="1" si="1410">AY180+(0.75*AZ180)</f>
        <v>5.6389256280396455E-2</v>
      </c>
      <c r="BB180" s="43"/>
      <c r="BC180" s="12">
        <f t="shared" ref="BC180" ca="1" si="1411">_xlfn.STDEV.P(AJ180:AU180)</f>
        <v>4.0089119998696077E-3</v>
      </c>
      <c r="BD180" s="12">
        <f t="shared" ca="1" si="1403"/>
        <v>5.3445525335522465E-2</v>
      </c>
      <c r="BE180" s="104"/>
      <c r="BF180" s="104"/>
      <c r="BG180" s="1"/>
      <c r="BH180" s="18" t="s">
        <v>146</v>
      </c>
      <c r="BI180" s="7" t="s">
        <v>3</v>
      </c>
      <c r="BJ180" s="145">
        <f ca="1">IFERROR(SUM(OFFSET(Data!$A$1,MATCH(($BH180&amp;$BI180),Data!$B:$B,0)-1,MATCH(Weekly!BJ$9,Data!$2:$2,0)-1,1,COUNTIF(Data!$2:$2,Weekly!BJ$9)))/SUM(OFFSET(Data!$A$1,MATCH(($BH$169&amp;$BI$169),Data!$B:$B,0)-1,MATCH(Weekly!BJ$9,Data!$2:$2,0)-1,1,COUNTIF(Data!$2:$2,Weekly!BJ$9))),0)</f>
        <v>5.5286129970902036E-2</v>
      </c>
      <c r="BK180" s="145">
        <f ca="1">IFERROR(SUM(OFFSET(Data!$A$1,MATCH(($BH180&amp;$BI180),Data!$B:$B,0)-1,MATCH(Weekly!BK$9,Data!$2:$2,0)-1,1,COUNTIF(Data!$2:$2,Weekly!BK$9)))/SUM(OFFSET(Data!$A$1,MATCH(($BH$169&amp;$BI$169),Data!$B:$B,0)-1,MATCH(Weekly!BK$9,Data!$2:$2,0)-1,1,COUNTIF(Data!$2:$2,Weekly!BK$9))),0)</f>
        <v>5.9095106186518927E-2</v>
      </c>
      <c r="BL180" s="145">
        <f ca="1">IFERROR(SUM(OFFSET(Data!$A$1,MATCH(($BH180&amp;$BI180),Data!$B:$B,0)-1,MATCH(Weekly!BL$9,Data!$2:$2,0)-1,1,COUNTIF(Data!$2:$2,Weekly!BL$9)))/SUM(OFFSET(Data!$A$1,MATCH(($BH$169&amp;$BI$169),Data!$B:$B,0)-1,MATCH(Weekly!BL$9,Data!$2:$2,0)-1,1,COUNTIF(Data!$2:$2,Weekly!BL$9))),0)</f>
        <v>5.1696284329563816E-2</v>
      </c>
      <c r="BM180" s="145">
        <f ca="1">IFERROR(SUM(OFFSET(Data!$A$1,MATCH(($BH180&amp;$BI180),Data!$B:$B,0)-1,MATCH(Weekly!BM$9,Data!$2:$2,0)-1,1,COUNTIF(Data!$2:$2,Weekly!BM$9)))/SUM(OFFSET(Data!$A$1,MATCH(($BH$169&amp;$BI$169),Data!$B:$B,0)-1,MATCH(Weekly!BM$9,Data!$2:$2,0)-1,1,COUNTIF(Data!$2:$2,Weekly!BM$9))),0)</f>
        <v>5.0358196375895489E-2</v>
      </c>
      <c r="BN180" s="145">
        <f ca="1">IFERROR(SUM(OFFSET(Data!$A$1,MATCH(($BH180&amp;$BI180),Data!$B:$B,0)-1,MATCH(Weekly!BN$9,Data!$2:$2,0)-1,1,COUNTIF(Data!$2:$2,Weekly!BN$9)))/SUM(OFFSET(Data!$A$1,MATCH(($BH$169&amp;$BI$169),Data!$B:$B,0)-1,MATCH(Weekly!BN$9,Data!$2:$2,0)-1,1,COUNTIF(Data!$2:$2,Weekly!BN$9))),0)</f>
        <v>4.8048725468080304E-2</v>
      </c>
      <c r="BO180" s="145">
        <f ca="1">IFERROR(SUM(OFFSET(Data!$A$1,MATCH(($BH180&amp;$BI180),Data!$B:$B,0)-1,MATCH(Weekly!BO$9,Data!$2:$2,0)-1,1,COUNTIF(Data!$2:$2,Weekly!BO$9)))/SUM(OFFSET(Data!$A$1,MATCH(($BH$169&amp;$BI$169),Data!$B:$B,0)-1,MATCH(Weekly!BO$9,Data!$2:$2,0)-1,1,COUNTIF(Data!$2:$2,Weekly!BO$9))),0)</f>
        <v>4.1675854465270119E-2</v>
      </c>
      <c r="BP180" s="145">
        <f ca="1">IFERROR(SUM(OFFSET(Data!$A$1,MATCH(($BH180&amp;$BI180),Data!$B:$B,0)-1,MATCH(Weekly!BP$9,Data!$2:$2,0)-1,1,COUNTIF(Data!$2:$2,Weekly!BP$9)))/SUM(OFFSET(Data!$A$1,MATCH(($BH$169&amp;$BI$169),Data!$B:$B,0)-1,MATCH(Weekly!BP$9,Data!$2:$2,0)-1,1,COUNTIF(Data!$2:$2,Weekly!BP$9))),0)</f>
        <v>4.8537378114842905E-2</v>
      </c>
      <c r="BQ180" s="145">
        <f ca="1">IFERROR(SUM(OFFSET(Data!$A$1,MATCH(($BH180&amp;$BI180),Data!$B:$B,0)-1,MATCH(Weekly!BQ$9,Data!$2:$2,0)-1,1,COUNTIF(Data!$2:$2,Weekly!BQ$9)))/SUM(OFFSET(Data!$A$1,MATCH(($BH$169&amp;$BI$169),Data!$B:$B,0)-1,MATCH(Weekly!BQ$9,Data!$2:$2,0)-1,1,COUNTIF(Data!$2:$2,Weekly!BQ$9))),0)</f>
        <v>5.3902038903210686E-2</v>
      </c>
      <c r="BR180" s="145">
        <f ca="1">IFERROR(SUM(OFFSET(Data!$A$1,MATCH(($BH180&amp;$BI180),Data!$B:$B,0)-1,MATCH(Weekly!BR$9,Data!$2:$2,0)-1,1,COUNTIF(Data!$2:$2,Weekly!BR$9)))/SUM(OFFSET(Data!$A$1,MATCH(($BH$169&amp;$BI$169),Data!$B:$B,0)-1,MATCH(Weekly!BR$9,Data!$2:$2,0)-1,1,COUNTIF(Data!$2:$2,Weekly!BR$9))),0)</f>
        <v>5.0955414012738856E-2</v>
      </c>
      <c r="BS180" s="145">
        <f ca="1">IFERROR(SUM(OFFSET(Data!$A$1,MATCH(($BH180&amp;$BI180),Data!$B:$B,0)-1,MATCH(Weekly!BS$9,Data!$2:$2,0)-1,1,COUNTIF(Data!$2:$2,Weekly!BS$9)))/SUM(OFFSET(Data!$A$1,MATCH(($BH$169&amp;$BI$169),Data!$B:$B,0)-1,MATCH(Weekly!BS$9,Data!$2:$2,0)-1,1,COUNTIF(Data!$2:$2,Weekly!BS$9))),0)</f>
        <v>4.5255137381667053E-2</v>
      </c>
      <c r="BT180" s="145">
        <f ca="1">IFERROR(SUM(OFFSET(Data!$A$1,MATCH(($BH180&amp;$BI180),Data!$B:$B,0)-1,MATCH(Weekly!BT$9,Data!$2:$2,0)-1,1,COUNTIF(Data!$2:$2,Weekly!BT$9)))/SUM(OFFSET(Data!$A$1,MATCH(($BH$169&amp;$BI$169),Data!$B:$B,0)-1,MATCH(Weekly!BT$9,Data!$2:$2,0)-1,1,COUNTIF(Data!$2:$2,Weekly!BT$9))),0)</f>
        <v>4.7976011994002997E-2</v>
      </c>
      <c r="BU180" s="145">
        <f ca="1">IFERROR(SUM(OFFSET(Data!$A$1,MATCH(($BH180&amp;$BI180),Data!$B:$B,0)-1,MATCH(Weekly!BU$9,Data!$2:$2,0)-1,1,COUNTIF(Data!$2:$2,Weekly!BU$9)))/SUM(OFFSET(Data!$A$1,MATCH(($BH$169&amp;$BI$169),Data!$B:$B,0)-1,MATCH(Weekly!BU$9,Data!$2:$2,0)-1,1,COUNTIF(Data!$2:$2,Weekly!BU$9))),0)</f>
        <v>4.5977011494252873E-2</v>
      </c>
      <c r="BV180" s="13"/>
      <c r="BW180" s="12">
        <f t="shared" ca="1" si="1329"/>
        <v>4.8012368731041651E-2</v>
      </c>
      <c r="BX180" s="12">
        <f t="shared" ca="1" si="1330"/>
        <v>5.2799161616387251E-2</v>
      </c>
      <c r="BY180" s="12">
        <f t="shared" ref="BY180" ca="1" si="1412">BX180-BW180</f>
        <v>4.7867928853456004E-3</v>
      </c>
      <c r="BZ180" s="12">
        <f t="shared" ref="BZ180" ca="1" si="1413">BX180+(0.75*BY180)</f>
        <v>5.6389256280396455E-2</v>
      </c>
      <c r="CA180" s="12">
        <f t="shared" ref="CA180" ca="1" si="1414">BW180-(0.75*BY180)</f>
        <v>4.4422274067032447E-2</v>
      </c>
      <c r="CB180" s="43"/>
      <c r="CC180" s="12">
        <f t="shared" ref="CC180" ca="1" si="1415">_xlfn.STDEV.P(BJ180:BU180)</f>
        <v>4.5434375747237226E-3</v>
      </c>
      <c r="CD180" s="12">
        <f t="shared" ca="1" si="1404"/>
        <v>4.9651641661664497E-2</v>
      </c>
      <c r="CE180" s="104"/>
      <c r="CF180" s="104"/>
      <c r="CG180" s="1"/>
      <c r="CH180" s="7" t="s">
        <v>146</v>
      </c>
      <c r="CI180" s="7" t="s">
        <v>4</v>
      </c>
      <c r="CJ180" s="145">
        <f ca="1">IFERROR(SUM(OFFSET(Data!$A$1,MATCH(($CH180&amp;$CI180),Data!$B:$B,0)-1,MATCH(Weekly!CJ$9,Data!$2:$2,0)-1,1,COUNTIF(Data!$2:$2,Weekly!CJ$9)))/SUM(OFFSET(Data!$A$1,MATCH(($CH$169&amp;$CI$169),Data!$B:$B,0)-1,MATCH(Weekly!CJ$9,Data!$2:$2,0)-1,1,COUNTIF(Data!$2:$2,Weekly!CJ$9))),0)</f>
        <v>7.2184194150591158E-2</v>
      </c>
      <c r="CK180" s="145">
        <f ca="1">IFERROR(SUM(OFFSET(Data!$A$1,MATCH(($CH180&amp;$CI180),Data!$B:$B,0)-1,MATCH(Weekly!CK$9,Data!$2:$2,0)-1,1,COUNTIF(Data!$2:$2,Weekly!CK$9)))/SUM(OFFSET(Data!$A$1,MATCH(($CH$169&amp;$CI$169),Data!$B:$B,0)-1,MATCH(Weekly!CK$9,Data!$2:$2,0)-1,1,COUNTIF(Data!$2:$2,Weekly!CK$9))),0)</f>
        <v>7.0129870129870125E-2</v>
      </c>
      <c r="CL180" s="145">
        <f ca="1">IFERROR(SUM(OFFSET(Data!$A$1,MATCH(($CH180&amp;$CI180),Data!$B:$B,0)-1,MATCH(Weekly!CL$9,Data!$2:$2,0)-1,1,COUNTIF(Data!$2:$2,Weekly!CL$9)))/SUM(OFFSET(Data!$A$1,MATCH(($CH$169&amp;$CI$169),Data!$B:$B,0)-1,MATCH(Weekly!CL$9,Data!$2:$2,0)-1,1,COUNTIF(Data!$2:$2,Weekly!CL$9))),0)</f>
        <v>5.4885404101326897E-2</v>
      </c>
      <c r="CM180" s="145">
        <f ca="1">IFERROR(SUM(OFFSET(Data!$A$1,MATCH(($CH180&amp;$CI180),Data!$B:$B,0)-1,MATCH(Weekly!CM$9,Data!$2:$2,0)-1,1,COUNTIF(Data!$2:$2,Weekly!CM$9)))/SUM(OFFSET(Data!$A$1,MATCH(($CH$169&amp;$CI$169),Data!$B:$B,0)-1,MATCH(Weekly!CM$9,Data!$2:$2,0)-1,1,COUNTIF(Data!$2:$2,Weekly!CM$9))),0)</f>
        <v>6.6115702479338845E-2</v>
      </c>
      <c r="CN180" s="145">
        <f ca="1">IFERROR(SUM(OFFSET(Data!$A$1,MATCH(($CH180&amp;$CI180),Data!$B:$B,0)-1,MATCH(Weekly!CN$9,Data!$2:$2,0)-1,1,COUNTIF(Data!$2:$2,Weekly!CN$9)))/SUM(OFFSET(Data!$A$1,MATCH(($CH$169&amp;$CI$169),Data!$B:$B,0)-1,MATCH(Weekly!CN$9,Data!$2:$2,0)-1,1,COUNTIF(Data!$2:$2,Weekly!CN$9))),0)</f>
        <v>6.0723514211886306E-2</v>
      </c>
      <c r="CO180" s="145">
        <f ca="1">IFERROR(SUM(OFFSET(Data!$A$1,MATCH(($CH180&amp;$CI180),Data!$B:$B,0)-1,MATCH(Weekly!CO$9,Data!$2:$2,0)-1,1,COUNTIF(Data!$2:$2,Weekly!CO$9)))/SUM(OFFSET(Data!$A$1,MATCH(($CH$169&amp;$CI$169),Data!$B:$B,0)-1,MATCH(Weekly!CO$9,Data!$2:$2,0)-1,1,COUNTIF(Data!$2:$2,Weekly!CO$9))),0)</f>
        <v>6.7567567567567571E-2</v>
      </c>
      <c r="CP180" s="145">
        <f ca="1">IFERROR(SUM(OFFSET(Data!$A$1,MATCH(($CH180&amp;$CI180),Data!$B:$B,0)-1,MATCH(Weekly!CP$9,Data!$2:$2,0)-1,1,COUNTIF(Data!$2:$2,Weekly!CP$9)))/SUM(OFFSET(Data!$A$1,MATCH(($CH$169&amp;$CI$169),Data!$B:$B,0)-1,MATCH(Weekly!CP$9,Data!$2:$2,0)-1,1,COUNTIF(Data!$2:$2,Weekly!CP$9))),0)</f>
        <v>6.1068702290076333E-2</v>
      </c>
      <c r="CQ180" s="145">
        <f ca="1">IFERROR(SUM(OFFSET(Data!$A$1,MATCH(($CH180&amp;$CI180),Data!$B:$B,0)-1,MATCH(Weekly!CQ$9,Data!$2:$2,0)-1,1,COUNTIF(Data!$2:$2,Weekly!CQ$9)))/SUM(OFFSET(Data!$A$1,MATCH(($CH$169&amp;$CI$169),Data!$B:$B,0)-1,MATCH(Weekly!CQ$9,Data!$2:$2,0)-1,1,COUNTIF(Data!$2:$2,Weekly!CQ$9))),0)</f>
        <v>6.6494512588766944E-2</v>
      </c>
      <c r="CR180" s="145">
        <f ca="1">IFERROR(SUM(OFFSET(Data!$A$1,MATCH(($CH180&amp;$CI180),Data!$B:$B,0)-1,MATCH(Weekly!CR$9,Data!$2:$2,0)-1,1,COUNTIF(Data!$2:$2,Weekly!CR$9)))/SUM(OFFSET(Data!$A$1,MATCH(($CH$169&amp;$CI$169),Data!$B:$B,0)-1,MATCH(Weekly!CR$9,Data!$2:$2,0)-1,1,COUNTIF(Data!$2:$2,Weekly!CR$9))),0)</f>
        <v>6.2692071296865395E-2</v>
      </c>
      <c r="CS180" s="145">
        <f ca="1">IFERROR(SUM(OFFSET(Data!$A$1,MATCH(($CH180&amp;$CI180),Data!$B:$B,0)-1,MATCH(Weekly!CS$9,Data!$2:$2,0)-1,1,COUNTIF(Data!$2:$2,Weekly!CS$9)))/SUM(OFFSET(Data!$A$1,MATCH(($CH$169&amp;$CI$169),Data!$B:$B,0)-1,MATCH(Weekly!CS$9,Data!$2:$2,0)-1,1,COUNTIF(Data!$2:$2,Weekly!CS$9))),0)</f>
        <v>6.5573770491803282E-2</v>
      </c>
      <c r="CT180" s="145">
        <f ca="1">IFERROR(SUM(OFFSET(Data!$A$1,MATCH(($CH180&amp;$CI180),Data!$B:$B,0)-1,MATCH(Weekly!CT$9,Data!$2:$2,0)-1,1,COUNTIF(Data!$2:$2,Weekly!CT$9)))/SUM(OFFSET(Data!$A$1,MATCH(($CH$169&amp;$CI$169),Data!$B:$B,0)-1,MATCH(Weekly!CT$9,Data!$2:$2,0)-1,1,COUNTIF(Data!$2:$2,Weekly!CT$9))),0)</f>
        <v>5.6603773584905662E-2</v>
      </c>
      <c r="CU180" s="145">
        <f ca="1">IFERROR(SUM(OFFSET(Data!$A$1,MATCH(($CH180&amp;$CI180),Data!$B:$B,0)-1,MATCH(Weekly!CU$9,Data!$2:$2,0)-1,1,COUNTIF(Data!$2:$2,Weekly!CU$9)))/SUM(OFFSET(Data!$A$1,MATCH(($CH$169&amp;$CI$169),Data!$B:$B,0)-1,MATCH(Weekly!CU$9,Data!$2:$2,0)-1,1,COUNTIF(Data!$2:$2,Weekly!CU$9))),0)</f>
        <v>6.8820224719101125E-2</v>
      </c>
      <c r="CW180" s="12">
        <f t="shared" ca="1" si="1335"/>
        <v>4.8012368731041651E-2</v>
      </c>
      <c r="CX180" s="12">
        <f t="shared" ca="1" si="1336"/>
        <v>5.2799161616387251E-2</v>
      </c>
      <c r="CY180" s="12">
        <f t="shared" ref="CY180" ca="1" si="1416">CX180-CW180</f>
        <v>4.7867928853456004E-3</v>
      </c>
      <c r="CZ180" s="12">
        <f t="shared" ref="CZ180" ca="1" si="1417">CX180+(0.75*CY180)</f>
        <v>5.6389256280396455E-2</v>
      </c>
      <c r="DA180" s="12">
        <f t="shared" ref="DA180" ca="1" si="1418">CW180-(0.75*CY180)</f>
        <v>4.4422274067032447E-2</v>
      </c>
      <c r="DB180" s="43"/>
      <c r="DC180" s="12">
        <f t="shared" ref="DC180" ca="1" si="1419">_xlfn.STDEV.P(CJ180:CU180)</f>
        <v>5.0871145819855581E-3</v>
      </c>
      <c r="DD180" s="12">
        <f t="shared" ca="1" si="1405"/>
        <v>6.3931521320917964E-2</v>
      </c>
    </row>
    <row r="181" spans="4:108" hidden="1" x14ac:dyDescent="0.35">
      <c r="D181" s="59" t="s">
        <v>878</v>
      </c>
      <c r="E181" s="53" t="str">
        <f ca="1">VLOOKUP($D181,'Metric Nature'!$C:$D,2,0)&amp;IF(($F181&lt;(BA181)),"Below",IF(($F181&gt;(AZ181)),"Above","Within"))</f>
        <v>PositiveAbove</v>
      </c>
      <c r="F181" s="55">
        <f t="shared" ca="1" si="1300"/>
        <v>0.40670439262060037</v>
      </c>
      <c r="G181" s="55">
        <f t="shared" ca="1" si="1301"/>
        <v>0.39813484496225282</v>
      </c>
      <c r="H181" s="55">
        <f t="shared" ref="H181" ca="1" si="1420">IFERROR(((F181-G181)/G181),0)</f>
        <v>2.1524234230641211E-2</v>
      </c>
      <c r="I181" s="55">
        <f t="shared" ref="I181" ca="1" si="1421">BD181</f>
        <v>0.40090525720225523</v>
      </c>
      <c r="J181" s="55">
        <f t="shared" ref="J181" ca="1" si="1422">IFERROR(((F181-I181)/I181),0)</f>
        <v>1.4465101951555363E-2</v>
      </c>
      <c r="K181" s="48">
        <f t="shared" ca="1" si="1302"/>
        <v>3.6973285625210199E-3</v>
      </c>
      <c r="L181" s="56"/>
      <c r="M181" s="53" t="str">
        <f ca="1">VLOOKUP($D181,'Metric Nature'!$C:$D,2,0)&amp;IF(($N181&lt;(CA181)),"Below",IF(($N181&gt;(BZ181)),"Above","Within"))</f>
        <v>PositiveWithin</v>
      </c>
      <c r="N181" s="55">
        <f t="shared" ca="1" si="1303"/>
        <v>0.39462582863625084</v>
      </c>
      <c r="O181" s="55">
        <f t="shared" ca="1" si="1304"/>
        <v>0.38598422307833424</v>
      </c>
      <c r="P181" s="55">
        <f t="shared" ref="P181" ca="1" si="1423">IFERROR(((N181-O181)/O181),0)</f>
        <v>2.2388494247244952E-2</v>
      </c>
      <c r="Q181" s="55">
        <f t="shared" ref="Q181" ca="1" si="1424">CD181</f>
        <v>0.38588757204243196</v>
      </c>
      <c r="R181" s="48">
        <f t="shared" ref="R181" ca="1" si="1425">IFERROR(((N181-Q181)/Q181),0)</f>
        <v>2.2644566000322056E-2</v>
      </c>
      <c r="S181" s="48">
        <f t="shared" ca="1" si="1305"/>
        <v>4.6324152891568937E-3</v>
      </c>
      <c r="T181" s="56"/>
      <c r="U181" s="53" t="str">
        <f ca="1">VLOOKUP($D181,'Metric Nature'!$C:$D,2,0)&amp;IF(($V181&lt;(DA181)),"Below",IF(($V181&gt;(CZ181)),"Above","Within"))</f>
        <v>PositiveAbove</v>
      </c>
      <c r="V181" s="55">
        <f t="shared" ca="1" si="1306"/>
        <v>0.43713163064833005</v>
      </c>
      <c r="W181" s="55">
        <f t="shared" ca="1" si="1307"/>
        <v>0.4281697805187738</v>
      </c>
      <c r="X181" s="55">
        <f t="shared" ref="X181:X186" ca="1" si="1426">IFERROR(((V181-W181)/W181),0)</f>
        <v>2.0930599349393602E-2</v>
      </c>
      <c r="Y181" s="55">
        <f t="shared" ref="Y181:Y186" ca="1" si="1427">DD181</f>
        <v>0.43747175268914401</v>
      </c>
      <c r="Z181" s="48">
        <f t="shared" ref="Z181:Z186" ca="1" si="1428">IFERROR(((V181-Y181)/Y181),0)</f>
        <v>-7.7747200527400321E-4</v>
      </c>
      <c r="AA181" s="48">
        <f t="shared" ca="1" si="1308"/>
        <v>5.4587346597308392E-3</v>
      </c>
      <c r="AB181" s="56"/>
      <c r="AC181" s="46" t="s">
        <v>879</v>
      </c>
      <c r="AI181" s="7" t="s">
        <v>157</v>
      </c>
      <c r="AJ181" s="145">
        <f ca="1">IFERROR(IFERROR(SUM(OFFSET(Data!$A$1,MATCH(($AI181),Data!$C:$C,0)-1,MATCH(Weekly!AJ$9,Data!$2:$2,0)-1,2,COUNTIF(Data!$2:$2,Weekly!AJ$9))),0)/AJ$168,0)</f>
        <v>0.40979521074872682</v>
      </c>
      <c r="AK181" s="145">
        <f ca="1">IFERROR(IFERROR(SUM(OFFSET(Data!$A$1,MATCH(($AI181),Data!$C:$C,0)-1,MATCH(Weekly!AK$9,Data!$2:$2,0)-1,2,COUNTIF(Data!$2:$2,Weekly!AK$9))),0)/AK$168,0)</f>
        <v>0.39896837247183387</v>
      </c>
      <c r="AL181" s="145">
        <f ca="1">IFERROR(IFERROR(SUM(OFFSET(Data!$A$1,MATCH(($AI181),Data!$C:$C,0)-1,MATCH(Weekly!AL$9,Data!$2:$2,0)-1,2,COUNTIF(Data!$2:$2,Weekly!AL$9))),0)/AL$168,0)</f>
        <v>0.39986628265788932</v>
      </c>
      <c r="AM181" s="145">
        <f ca="1">IFERROR(IFERROR(SUM(OFFSET(Data!$A$1,MATCH(($AI181),Data!$C:$C,0)-1,MATCH(Weekly!AM$9,Data!$2:$2,0)-1,2,COUNTIF(Data!$2:$2,Weekly!AM$9))),0)/AM$168,0)</f>
        <v>0.40096689852498646</v>
      </c>
      <c r="AN181" s="145">
        <f ca="1">IFERROR(IFERROR(SUM(OFFSET(Data!$A$1,MATCH(($AI181),Data!$C:$C,0)-1,MATCH(Weekly!AN$9,Data!$2:$2,0)-1,2,COUNTIF(Data!$2:$2,Weekly!AN$9))),0)/AN$168,0)</f>
        <v>0.40432429535955416</v>
      </c>
      <c r="AO181" s="145">
        <f ca="1">IFERROR(IFERROR(SUM(OFFSET(Data!$A$1,MATCH(($AI181),Data!$C:$C,0)-1,MATCH(Weekly!AO$9,Data!$2:$2,0)-1,2,COUNTIF(Data!$2:$2,Weekly!AO$9))),0)/AO$168,0)</f>
        <v>0.40680923052523066</v>
      </c>
      <c r="AP181" s="145">
        <f ca="1">IFERROR(IFERROR(SUM(OFFSET(Data!$A$1,MATCH(($AI181),Data!$C:$C,0)-1,MATCH(Weekly!AP$9,Data!$2:$2,0)-1,2,COUNTIF(Data!$2:$2,Weekly!AP$9))),0)/AP$168,0)</f>
        <v>0.40402480900790588</v>
      </c>
      <c r="AQ181" s="145">
        <f ca="1">IFERROR(IFERROR(SUM(OFFSET(Data!$A$1,MATCH(($AI181),Data!$C:$C,0)-1,MATCH(Weekly!AQ$9,Data!$2:$2,0)-1,2,COUNTIF(Data!$2:$2,Weekly!AQ$9))),0)/AQ$168,0)</f>
        <v>0.39733825062134209</v>
      </c>
      <c r="AR181" s="145">
        <f ca="1">IFERROR(IFERROR(SUM(OFFSET(Data!$A$1,MATCH(($AI181),Data!$C:$C,0)-1,MATCH(Weekly!AR$9,Data!$2:$2,0)-1,2,COUNTIF(Data!$2:$2,Weekly!AR$9))),0)/AR$168,0)</f>
        <v>0.40406361336293695</v>
      </c>
      <c r="AS181" s="145">
        <f ca="1">IFERROR(IFERROR(SUM(OFFSET(Data!$A$1,MATCH(($AI181),Data!$C:$C,0)-1,MATCH(Weekly!AS$9,Data!$2:$2,0)-1,2,COUNTIF(Data!$2:$2,Weekly!AS$9))),0)/AS$168,0)</f>
        <v>0.39813484496225282</v>
      </c>
      <c r="AT181" s="145">
        <f ca="1">IFERROR(IFERROR(SUM(OFFSET(Data!$A$1,MATCH(($AI181),Data!$C:$C,0)-1,MATCH(Weekly!AT$9,Data!$2:$2,0)-1,2,COUNTIF(Data!$2:$2,Weekly!AT$9))),0)/AT$168,0)</f>
        <v>0.40670439262060037</v>
      </c>
      <c r="AU181" s="145">
        <f ca="1">IFERROR(IFERROR(SUM(OFFSET(Data!$A$1,MATCH(($AI181),Data!$C:$C,0)-1,MATCH(Weekly!AU$9,Data!$2:$2,0)-1,2,COUNTIF(Data!$2:$2,Weekly!AU$9))),0)/AU$168,0)</f>
        <v>0.40319748077272449</v>
      </c>
      <c r="AV181" s="14"/>
      <c r="AW181" s="40">
        <f t="shared" ca="1" si="1324"/>
        <v>0.38360287279715183</v>
      </c>
      <c r="AX181" s="40">
        <f t="shared" ca="1" si="1324"/>
        <v>0.38360287279715183</v>
      </c>
      <c r="AY181" s="40">
        <f t="shared" ca="1" si="1325"/>
        <v>0.39076998351507608</v>
      </c>
      <c r="AZ181" s="40">
        <f t="shared" ca="1" si="1326"/>
        <v>7.1671107179242521E-3</v>
      </c>
      <c r="BA181" s="40">
        <f t="shared" ca="1" si="1327"/>
        <v>0.39614531655351926</v>
      </c>
      <c r="BB181" s="43"/>
      <c r="BC181" s="12">
        <f t="shared" ca="1" si="1356"/>
        <v>3.6973285625210199E-3</v>
      </c>
      <c r="BD181" s="12">
        <f t="shared" ref="BD181:BD189" ca="1" si="1429">SUMPRODUCT(AP181:AS181,AP$168:AS$168)/SUM(AP$168:AS$168)</f>
        <v>0.40090525720225523</v>
      </c>
      <c r="BE181" s="104"/>
      <c r="BF181" s="104"/>
      <c r="BG181" s="1"/>
      <c r="BH181" s="7" t="s">
        <v>157</v>
      </c>
      <c r="BI181" s="7" t="s">
        <v>3</v>
      </c>
      <c r="BJ181" s="145">
        <f ca="1">IFERROR(IFERROR(SUM(OFFSET(Data!$A$1,MATCH(($BH181&amp;$BI181),Data!$B:$B,0)-1,MATCH(Weekly!BJ$9,Data!$2:$2,0)-1,1,COUNTIF(Data!$2:$2,Weekly!BJ$9))),0)/BJ$168,0)</f>
        <v>0.39432455264572613</v>
      </c>
      <c r="BK181" s="145">
        <f ca="1">IFERROR(IFERROR(SUM(OFFSET(Data!$A$1,MATCH(($BH181&amp;$BI181),Data!$B:$B,0)-1,MATCH(Weekly!BK$9,Data!$2:$2,0)-1,1,COUNTIF(Data!$2:$2,Weekly!BK$9))),0)/BK$168,0)</f>
        <v>0.38144874990558197</v>
      </c>
      <c r="BL181" s="145">
        <f ca="1">IFERROR(IFERROR(SUM(OFFSET(Data!$A$1,MATCH(($BH181&amp;$BI181),Data!$B:$B,0)-1,MATCH(Weekly!BL$9,Data!$2:$2,0)-1,1,COUNTIF(Data!$2:$2,Weekly!BL$9))),0)/BL$168,0)</f>
        <v>0.38267377413774845</v>
      </c>
      <c r="BM181" s="145">
        <f ca="1">IFERROR(IFERROR(SUM(OFFSET(Data!$A$1,MATCH(($BH181&amp;$BI181),Data!$B:$B,0)-1,MATCH(Weekly!BM$9,Data!$2:$2,0)-1,1,COUNTIF(Data!$2:$2,Weekly!BM$9))),0)/BM$168,0)</f>
        <v>0.38453197145655521</v>
      </c>
      <c r="BN181" s="145">
        <f ca="1">IFERROR(IFERROR(SUM(OFFSET(Data!$A$1,MATCH(($BH181&amp;$BI181),Data!$B:$B,0)-1,MATCH(Weekly!BN$9,Data!$2:$2,0)-1,1,COUNTIF(Data!$2:$2,Weekly!BN$9))),0)/BN$168,0)</f>
        <v>0.3874263554329182</v>
      </c>
      <c r="BO181" s="145">
        <f ca="1">IFERROR(IFERROR(SUM(OFFSET(Data!$A$1,MATCH(($BH181&amp;$BI181),Data!$B:$B,0)-1,MATCH(Weekly!BO$9,Data!$2:$2,0)-1,1,COUNTIF(Data!$2:$2,Weekly!BO$9))),0)/BO$168,0)</f>
        <v>0.39248334919124644</v>
      </c>
      <c r="BP181" s="145">
        <f ca="1">IFERROR(IFERROR(SUM(OFFSET(Data!$A$1,MATCH(($BH181&amp;$BI181),Data!$B:$B,0)-1,MATCH(Weekly!BP$9,Data!$2:$2,0)-1,1,COUNTIF(Data!$2:$2,Weekly!BP$9))),0)/BP$168,0)</f>
        <v>0.38905661783890566</v>
      </c>
      <c r="BQ181" s="145">
        <f ca="1">IFERROR(IFERROR(SUM(OFFSET(Data!$A$1,MATCH(($BH181&amp;$BI181),Data!$B:$B,0)-1,MATCH(Weekly!BQ$9,Data!$2:$2,0)-1,1,COUNTIF(Data!$2:$2,Weekly!BQ$9))),0)/BQ$168,0)</f>
        <v>0.37990670155876666</v>
      </c>
      <c r="BR181" s="145">
        <f ca="1">IFERROR(IFERROR(SUM(OFFSET(Data!$A$1,MATCH(($BH181&amp;$BI181),Data!$B:$B,0)-1,MATCH(Weekly!BR$9,Data!$2:$2,0)-1,1,COUNTIF(Data!$2:$2,Weekly!BR$9))),0)/BR$168,0)</f>
        <v>0.3884533665469998</v>
      </c>
      <c r="BS181" s="145">
        <f ca="1">IFERROR(IFERROR(SUM(OFFSET(Data!$A$1,MATCH(($BH181&amp;$BI181),Data!$B:$B,0)-1,MATCH(Weekly!BS$9,Data!$2:$2,0)-1,1,COUNTIF(Data!$2:$2,Weekly!BS$9))),0)/BS$168,0)</f>
        <v>0.38598422307833424</v>
      </c>
      <c r="BT181" s="145">
        <f ca="1">IFERROR(IFERROR(SUM(OFFSET(Data!$A$1,MATCH(($BH181&amp;$BI181),Data!$B:$B,0)-1,MATCH(Weekly!BT$9,Data!$2:$2,0)-1,1,COUNTIF(Data!$2:$2,Weekly!BT$9))),0)/BT$168,0)</f>
        <v>0.39462582863625084</v>
      </c>
      <c r="BU181" s="145">
        <f ca="1">IFERROR(IFERROR(SUM(OFFSET(Data!$A$1,MATCH(($BH181&amp;$BI181),Data!$B:$B,0)-1,MATCH(Weekly!BU$9,Data!$2:$2,0)-1,1,COUNTIF(Data!$2:$2,Weekly!BU$9))),0)/BU$168,0)</f>
        <v>0.38539042821158692</v>
      </c>
      <c r="BV181" s="13"/>
      <c r="BW181" s="12">
        <f t="shared" ca="1" si="1329"/>
        <v>0.38360287279715183</v>
      </c>
      <c r="BX181" s="12">
        <f t="shared" ca="1" si="1330"/>
        <v>0.39076998351507608</v>
      </c>
      <c r="BY181" s="12">
        <f t="shared" ca="1" si="1357"/>
        <v>7.1671107179242521E-3</v>
      </c>
      <c r="BZ181" s="12">
        <f t="shared" ca="1" si="1358"/>
        <v>0.39614531655351926</v>
      </c>
      <c r="CA181" s="12">
        <f t="shared" ca="1" si="1359"/>
        <v>0.37822753975870865</v>
      </c>
      <c r="CB181" s="43"/>
      <c r="CC181" s="12">
        <f t="shared" ca="1" si="1334"/>
        <v>4.6324152891568937E-3</v>
      </c>
      <c r="CD181" s="12">
        <f t="shared" ref="CD181:CD189" ca="1" si="1430">SUMPRODUCT(BP181:BS181,BP$168:BS$168)/SUM(BP$168:BS$168)</f>
        <v>0.38588757204243196</v>
      </c>
      <c r="CE181" s="104"/>
      <c r="CF181" s="104"/>
      <c r="CG181" s="1"/>
      <c r="CH181" s="7" t="s">
        <v>157</v>
      </c>
      <c r="CI181" s="7" t="s">
        <v>4</v>
      </c>
      <c r="CJ181" s="145">
        <f ca="1">IFERROR(IFERROR(SUM(OFFSET(Data!$A$1,MATCH(($CH181&amp;$CI181),Data!$B:$B,0)-1,MATCH(Weekly!CJ$9,Data!$2:$2,0)-1,1,COUNTIF(Data!$2:$2,Weekly!CJ$9))),0)/CJ$168,0)</f>
        <v>0.44684568695972043</v>
      </c>
      <c r="CK181" s="145">
        <f ca="1">IFERROR(IFERROR(SUM(OFFSET(Data!$A$1,MATCH(($CH181&amp;$CI181),Data!$B:$B,0)-1,MATCH(Weekly!CK$9,Data!$2:$2,0)-1,1,COUNTIF(Data!$2:$2,Weekly!CK$9))),0)/CK$168,0)</f>
        <v>0.44375784493579223</v>
      </c>
      <c r="CL181" s="145">
        <f ca="1">IFERROR(IFERROR(SUM(OFFSET(Data!$A$1,MATCH(($CH181&amp;$CI181),Data!$B:$B,0)-1,MATCH(Weekly!CL$9,Data!$2:$2,0)-1,1,COUNTIF(Data!$2:$2,Weekly!CL$9))),0)/CL$168,0)</f>
        <v>0.44598049427137582</v>
      </c>
      <c r="CM181" s="145">
        <f ca="1">IFERROR(IFERROR(SUM(OFFSET(Data!$A$1,MATCH(($CH181&amp;$CI181),Data!$B:$B,0)-1,MATCH(Weekly!CM$9,Data!$2:$2,0)-1,1,COUNTIF(Data!$2:$2,Weekly!CM$9))),0)/CM$168,0)</f>
        <v>0.44027103898276726</v>
      </c>
      <c r="CN181" s="145">
        <f ca="1">IFERROR(IFERROR(SUM(OFFSET(Data!$A$1,MATCH(($CH181&amp;$CI181),Data!$B:$B,0)-1,MATCH(Weekly!CN$9,Data!$2:$2,0)-1,1,COUNTIF(Data!$2:$2,Weekly!CN$9))),0)/CN$168,0)</f>
        <v>0.44745859508852087</v>
      </c>
      <c r="CO181" s="145">
        <f ca="1">IFERROR(IFERROR(SUM(OFFSET(Data!$A$1,MATCH(($CH181&amp;$CI181),Data!$B:$B,0)-1,MATCH(Weekly!CO$9,Data!$2:$2,0)-1,1,COUNTIF(Data!$2:$2,Weekly!CO$9))),0)/CO$168,0)</f>
        <v>0.44407425035697284</v>
      </c>
      <c r="CP181" s="145">
        <f ca="1">IFERROR(IFERROR(SUM(OFFSET(Data!$A$1,MATCH(($CH181&amp;$CI181),Data!$B:$B,0)-1,MATCH(Weekly!CP$9,Data!$2:$2,0)-1,1,COUNTIF(Data!$2:$2,Weekly!CP$9))),0)/CP$168,0)</f>
        <v>0.44142298379586514</v>
      </c>
      <c r="CQ181" s="145">
        <f ca="1">IFERROR(IFERROR(SUM(OFFSET(Data!$A$1,MATCH(($CH181&amp;$CI181),Data!$B:$B,0)-1,MATCH(Weekly!CQ$9,Data!$2:$2,0)-1,1,COUNTIF(Data!$2:$2,Weekly!CQ$9))),0)/CQ$168,0)</f>
        <v>0.43892508143322473</v>
      </c>
      <c r="CR181" s="145">
        <f ca="1">IFERROR(IFERROR(SUM(OFFSET(Data!$A$1,MATCH(($CH181&amp;$CI181),Data!$B:$B,0)-1,MATCH(Weekly!CR$9,Data!$2:$2,0)-1,1,COUNTIF(Data!$2:$2,Weekly!CR$9))),0)/CR$168,0)</f>
        <v>0.4413256383350822</v>
      </c>
      <c r="CS181" s="145">
        <f ca="1">IFERROR(IFERROR(SUM(OFFSET(Data!$A$1,MATCH(($CH181&amp;$CI181),Data!$B:$B,0)-1,MATCH(Weekly!CS$9,Data!$2:$2,0)-1,1,COUNTIF(Data!$2:$2,Weekly!CS$9))),0)/CS$168,0)</f>
        <v>0.4281697805187738</v>
      </c>
      <c r="CT181" s="145">
        <f ca="1">IFERROR(IFERROR(SUM(OFFSET(Data!$A$1,MATCH(($CH181&amp;$CI181),Data!$B:$B,0)-1,MATCH(Weekly!CT$9,Data!$2:$2,0)-1,1,COUNTIF(Data!$2:$2,Weekly!CT$9))),0)/CT$168,0)</f>
        <v>0.43713163064833005</v>
      </c>
      <c r="CU181" s="145">
        <f ca="1">IFERROR(IFERROR(SUM(OFFSET(Data!$A$1,MATCH(($CH181&amp;$CI181),Data!$B:$B,0)-1,MATCH(Weekly!CU$9,Data!$2:$2,0)-1,1,COUNTIF(Data!$2:$2,Weekly!CU$9))),0)/CU$168,0)</f>
        <v>0.44927221377362592</v>
      </c>
      <c r="CW181" s="12">
        <f t="shared" ca="1" si="1335"/>
        <v>0.38360287279715183</v>
      </c>
      <c r="CX181" s="12">
        <f t="shared" ca="1" si="1336"/>
        <v>0.39076998351507608</v>
      </c>
      <c r="CY181" s="12">
        <f t="shared" ca="1" si="1360"/>
        <v>7.1671107179242521E-3</v>
      </c>
      <c r="CZ181" s="12">
        <f t="shared" ca="1" si="1361"/>
        <v>0.39614531655351926</v>
      </c>
      <c r="DA181" s="12">
        <f t="shared" ca="1" si="1362"/>
        <v>0.37822753975870865</v>
      </c>
      <c r="DB181" s="43"/>
      <c r="DC181" s="12">
        <f t="shared" ca="1" si="1340"/>
        <v>5.4587346597308392E-3</v>
      </c>
      <c r="DD181" s="12">
        <f t="shared" ref="DD181:DD189" ca="1" si="1431">SUMPRODUCT(CP181:CS181,CP$168:CS$168)/SUM(CP$168:CS$168)</f>
        <v>0.43747175268914401</v>
      </c>
    </row>
    <row r="182" spans="4:108" hidden="1" x14ac:dyDescent="0.35">
      <c r="D182" s="59" t="s">
        <v>882</v>
      </c>
      <c r="E182" s="53" t="str">
        <f ca="1">VLOOKUP($D182,'Metric Nature'!$C:$D,2,0)&amp;IF(($F182&lt;(BA182)),"Below",IF(($F182&gt;(AZ182)),"Above","Within"))</f>
        <v>PositiveAbove</v>
      </c>
      <c r="F182" s="55">
        <f t="shared" ca="1" si="1300"/>
        <v>0.58124191133554948</v>
      </c>
      <c r="G182" s="55">
        <f t="shared" ca="1" si="1301"/>
        <v>0.59159896554426483</v>
      </c>
      <c r="H182" s="55">
        <f ca="1">IFERROR(((F182-G182)/G182),0)</f>
        <v>-1.7506883567970703E-2</v>
      </c>
      <c r="I182" s="55">
        <f ca="1">BD182</f>
        <v>0.59070006118380802</v>
      </c>
      <c r="J182" s="55">
        <f ca="1">IFERROR(((F182-I182)/I182),0)</f>
        <v>-1.6011763786351555E-2</v>
      </c>
      <c r="K182" s="48">
        <f t="shared" ca="1" si="1302"/>
        <v>9.8961176642300818E-3</v>
      </c>
      <c r="L182" s="56"/>
      <c r="M182" s="53" t="str">
        <f ca="1">VLOOKUP($D182,'Metric Nature'!$C:$D,2,0)&amp;IF(($N182&lt;(CA182)),"Below",IF(($N182&gt;(BZ182)),"Above","Within"))</f>
        <v>PositiveWithin</v>
      </c>
      <c r="N182" s="55">
        <f t="shared" ca="1" si="1303"/>
        <v>0.56389804672267718</v>
      </c>
      <c r="O182" s="55">
        <f t="shared" ca="1" si="1304"/>
        <v>0.57549073564483577</v>
      </c>
      <c r="P182" s="55">
        <f ca="1">IFERROR(((N182-O182)/O182),0)</f>
        <v>-2.0144006157056575E-2</v>
      </c>
      <c r="Q182" s="55">
        <f ca="1">CD182</f>
        <v>0.57420486501034818</v>
      </c>
      <c r="R182" s="55">
        <f ca="1">IFERROR(((N182-Q182)/Q182),0)</f>
        <v>-1.7949723026963984E-2</v>
      </c>
      <c r="S182" s="48">
        <f t="shared" ca="1" si="1305"/>
        <v>9.4731796361024745E-3</v>
      </c>
      <c r="T182" s="56"/>
      <c r="U182" s="53" t="str">
        <f ca="1">VLOOKUP($D182,'Metric Nature'!$C:$D,2,0)&amp;IF(($V182&lt;(DA182)),"Below",IF(($V182&gt;(CZ182)),"Above","Within"))</f>
        <v>PositiveAbove</v>
      </c>
      <c r="V182" s="55">
        <f t="shared" ca="1" si="1306"/>
        <v>0.62493302375424187</v>
      </c>
      <c r="W182" s="55">
        <f t="shared" ca="1" si="1307"/>
        <v>0.63141665155087978</v>
      </c>
      <c r="X182" s="55">
        <f t="shared" ca="1" si="1426"/>
        <v>-1.0268382660978116E-2</v>
      </c>
      <c r="Y182" s="55">
        <f t="shared" ca="1" si="1427"/>
        <v>0.63086414173370697</v>
      </c>
      <c r="Z182" s="55">
        <f t="shared" ca="1" si="1428"/>
        <v>-9.4015772764727539E-3</v>
      </c>
      <c r="AA182" s="48">
        <f t="shared" ca="1" si="1308"/>
        <v>1.1397625223274125E-2</v>
      </c>
      <c r="AB182" s="56"/>
      <c r="AC182" s="46" t="s">
        <v>883</v>
      </c>
      <c r="AI182" s="7" t="s">
        <v>158</v>
      </c>
      <c r="AJ182" s="145">
        <f ca="1">IFERROR(IFERROR(SUM(OFFSET(Data!$A$1,MATCH(($AI182),Data!$C:$C,0)-1,MATCH(Weekly!AJ$9,Data!$2:$2,0)-1,2,COUNTIF(Data!$2:$2,Weekly!AJ$9))),0)/AJ$168,0)</f>
        <v>0.57560407411420522</v>
      </c>
      <c r="AK182" s="145">
        <f ca="1">IFERROR(IFERROR(SUM(OFFSET(Data!$A$1,MATCH(($AI182),Data!$C:$C,0)-1,MATCH(Weekly!AK$9,Data!$2:$2,0)-1,2,COUNTIF(Data!$2:$2,Weekly!AK$9))),0)/AK$168,0)</f>
        <v>0.55732319804533736</v>
      </c>
      <c r="AL182" s="145">
        <f ca="1">IFERROR(IFERROR(SUM(OFFSET(Data!$A$1,MATCH(($AI182),Data!$C:$C,0)-1,MATCH(Weekly!AL$9,Data!$2:$2,0)-1,2,COUNTIF(Data!$2:$2,Weekly!AL$9))),0)/AL$168,0)</f>
        <v>0.56984159637934584</v>
      </c>
      <c r="AM182" s="145">
        <f ca="1">IFERROR(IFERROR(SUM(OFFSET(Data!$A$1,MATCH(($AI182),Data!$C:$C,0)-1,MATCH(Weekly!AM$9,Data!$2:$2,0)-1,2,COUNTIF(Data!$2:$2,Weekly!AM$9))),0)/AM$168,0)</f>
        <v>0.58472694982980611</v>
      </c>
      <c r="AN182" s="145">
        <f ca="1">IFERROR(IFERROR(SUM(OFFSET(Data!$A$1,MATCH(($AI182),Data!$C:$C,0)-1,MATCH(Weekly!AN$9,Data!$2:$2,0)-1,2,COUNTIF(Data!$2:$2,Weekly!AN$9))),0)/AN$168,0)</f>
        <v>0.58479798521058834</v>
      </c>
      <c r="AO182" s="145">
        <f ca="1">IFERROR(IFERROR(SUM(OFFSET(Data!$A$1,MATCH(($AI182),Data!$C:$C,0)-1,MATCH(Weekly!AO$9,Data!$2:$2,0)-1,2,COUNTIF(Data!$2:$2,Weekly!AO$9))),0)/AO$168,0)</f>
        <v>0.57674922682456187</v>
      </c>
      <c r="AP182" s="145">
        <f ca="1">IFERROR(IFERROR(SUM(OFFSET(Data!$A$1,MATCH(($AI182),Data!$C:$C,0)-1,MATCH(Weekly!AP$9,Data!$2:$2,0)-1,2,COUNTIF(Data!$2:$2,Weekly!AP$9))),0)/AP$168,0)</f>
        <v>0.58535416722123135</v>
      </c>
      <c r="AQ182" s="145">
        <f ca="1">IFERROR(IFERROR(SUM(OFFSET(Data!$A$1,MATCH(($AI182),Data!$C:$C,0)-1,MATCH(Weekly!AQ$9,Data!$2:$2,0)-1,2,COUNTIF(Data!$2:$2,Weekly!AQ$9))),0)/AQ$168,0)</f>
        <v>0.59202544162056714</v>
      </c>
      <c r="AR182" s="145">
        <f ca="1">IFERROR(IFERROR(SUM(OFFSET(Data!$A$1,MATCH(($AI182),Data!$C:$C,0)-1,MATCH(Weekly!AR$9,Data!$2:$2,0)-1,2,COUNTIF(Data!$2:$2,Weekly!AR$9))),0)/AR$168,0)</f>
        <v>0.59371611504104915</v>
      </c>
      <c r="AS182" s="145">
        <f ca="1">IFERROR(IFERROR(SUM(OFFSET(Data!$A$1,MATCH(($AI182),Data!$C:$C,0)-1,MATCH(Weekly!AS$9,Data!$2:$2,0)-1,2,COUNTIF(Data!$2:$2,Weekly!AS$9))),0)/AS$168,0)</f>
        <v>0.59159896554426483</v>
      </c>
      <c r="AT182" s="145">
        <f ca="1">IFERROR(IFERROR(SUM(OFFSET(Data!$A$1,MATCH(($AI182),Data!$C:$C,0)-1,MATCH(Weekly!AT$9,Data!$2:$2,0)-1,2,COUNTIF(Data!$2:$2,Weekly!AT$9))),0)/AT$168,0)</f>
        <v>0.58124191133554948</v>
      </c>
      <c r="AU182" s="145">
        <f ca="1">IFERROR(IFERROR(SUM(OFFSET(Data!$A$1,MATCH(($AI182),Data!$C:$C,0)-1,MATCH(Weekly!AU$9,Data!$2:$2,0)-1,2,COUNTIF(Data!$2:$2,Weekly!AU$9))),0)/AU$168,0)</f>
        <v>0.58057288197177981</v>
      </c>
      <c r="AV182" s="14"/>
      <c r="AW182" s="40">
        <f t="shared" ca="1" si="1324"/>
        <v>0.55965080628597175</v>
      </c>
      <c r="AX182" s="40">
        <f t="shared" ca="1" si="1324"/>
        <v>0.55965080628597175</v>
      </c>
      <c r="AY182" s="40">
        <f t="shared" ca="1" si="1325"/>
        <v>0.57197139190084045</v>
      </c>
      <c r="AZ182" s="40">
        <f t="shared" ca="1" si="1326"/>
        <v>1.2320585614868707E-2</v>
      </c>
      <c r="BA182" s="40">
        <f t="shared" ca="1" si="1327"/>
        <v>0.58121183111199204</v>
      </c>
      <c r="BB182" s="43"/>
      <c r="BC182" s="12">
        <f t="shared" ca="1" si="1356"/>
        <v>9.8961176642300818E-3</v>
      </c>
      <c r="BD182" s="12">
        <f t="shared" ca="1" si="1429"/>
        <v>0.59070006118380802</v>
      </c>
      <c r="BE182" s="104"/>
      <c r="BF182" s="104"/>
      <c r="BG182" s="1"/>
      <c r="BH182" s="7" t="s">
        <v>158</v>
      </c>
      <c r="BI182" s="7" t="s">
        <v>3</v>
      </c>
      <c r="BJ182" s="145">
        <f ca="1">IFERROR(IFERROR(SUM(OFFSET(Data!$A$1,MATCH(($BH182&amp;$BI182),Data!$B:$B,0)-1,MATCH(Weekly!BJ$9,Data!$2:$2,0)-1,1,COUNTIF(Data!$2:$2,Weekly!BJ$9))),0)/BJ$168,0)</f>
        <v>0.56155441210352508</v>
      </c>
      <c r="BK182" s="145">
        <f ca="1">IFERROR(IFERROR(SUM(OFFSET(Data!$A$1,MATCH(($BH182&amp;$BI182),Data!$B:$B,0)-1,MATCH(Weekly!BK$9,Data!$2:$2,0)-1,1,COUNTIF(Data!$2:$2,Weekly!BK$9))),0)/BK$168,0)</f>
        <v>0.54165722486592638</v>
      </c>
      <c r="BL182" s="145">
        <f ca="1">IFERROR(IFERROR(SUM(OFFSET(Data!$A$1,MATCH(($BH182&amp;$BI182),Data!$B:$B,0)-1,MATCH(Weekly!BL$9,Data!$2:$2,0)-1,1,COUNTIF(Data!$2:$2,Weekly!BL$9))),0)/BL$168,0)</f>
        <v>0.55692448900342428</v>
      </c>
      <c r="BM182" s="145">
        <f ca="1">IFERROR(IFERROR(SUM(OFFSET(Data!$A$1,MATCH(($BH182&amp;$BI182),Data!$B:$B,0)-1,MATCH(Weekly!BM$9,Data!$2:$2,0)-1,1,COUNTIF(Data!$2:$2,Weekly!BM$9))),0)/BM$168,0)</f>
        <v>0.5677207219812509</v>
      </c>
      <c r="BN182" s="145">
        <f ca="1">IFERROR(IFERROR(SUM(OFFSET(Data!$A$1,MATCH(($BH182&amp;$BI182),Data!$B:$B,0)-1,MATCH(Weekly!BN$9,Data!$2:$2,0)-1,1,COUNTIF(Data!$2:$2,Weekly!BN$9))),0)/BN$168,0)</f>
        <v>0.56719367588932801</v>
      </c>
      <c r="BO182" s="145">
        <f ca="1">IFERROR(IFERROR(SUM(OFFSET(Data!$A$1,MATCH(($BH182&amp;$BI182),Data!$B:$B,0)-1,MATCH(Weekly!BO$9,Data!$2:$2,0)-1,1,COUNTIF(Data!$2:$2,Weekly!BO$9))),0)/BO$168,0)</f>
        <v>0.5577472004684183</v>
      </c>
      <c r="BP182" s="145">
        <f ca="1">IFERROR(IFERROR(SUM(OFFSET(Data!$A$1,MATCH(($BH182&amp;$BI182),Data!$B:$B,0)-1,MATCH(Weekly!BP$9,Data!$2:$2,0)-1,1,COUNTIF(Data!$2:$2,Weekly!BP$9))),0)/BP$168,0)</f>
        <v>0.56845204815684525</v>
      </c>
      <c r="BQ182" s="145">
        <f ca="1">IFERROR(IFERROR(SUM(OFFSET(Data!$A$1,MATCH(($BH182&amp;$BI182),Data!$B:$B,0)-1,MATCH(Weekly!BQ$9,Data!$2:$2,0)-1,1,COUNTIF(Data!$2:$2,Weekly!BQ$9))),0)/BQ$168,0)</f>
        <v>0.57628854249630224</v>
      </c>
      <c r="BR182" s="145">
        <f ca="1">IFERROR(IFERROR(SUM(OFFSET(Data!$A$1,MATCH(($BH182&amp;$BI182),Data!$B:$B,0)-1,MATCH(Weekly!BR$9,Data!$2:$2,0)-1,1,COUNTIF(Data!$2:$2,Weekly!BR$9))),0)/BR$168,0)</f>
        <v>0.57656238552274897</v>
      </c>
      <c r="BS182" s="145">
        <f ca="1">IFERROR(IFERROR(SUM(OFFSET(Data!$A$1,MATCH(($BH182&amp;$BI182),Data!$B:$B,0)-1,MATCH(Weekly!BS$9,Data!$2:$2,0)-1,1,COUNTIF(Data!$2:$2,Weekly!BS$9))),0)/BS$168,0)</f>
        <v>0.57549073564483577</v>
      </c>
      <c r="BT182" s="145">
        <f ca="1">IFERROR(IFERROR(SUM(OFFSET(Data!$A$1,MATCH(($BH182&amp;$BI182),Data!$B:$B,0)-1,MATCH(Weekly!BT$9,Data!$2:$2,0)-1,1,COUNTIF(Data!$2:$2,Weekly!BT$9))),0)/BT$168,0)</f>
        <v>0.56389804672267718</v>
      </c>
      <c r="BU182" s="145">
        <f ca="1">IFERROR(IFERROR(SUM(OFFSET(Data!$A$1,MATCH(($BH182&amp;$BI182),Data!$B:$B,0)-1,MATCH(Weekly!BU$9,Data!$2:$2,0)-1,1,COUNTIF(Data!$2:$2,Weekly!BU$9))),0)/BU$168,0)</f>
        <v>0.56742233417296395</v>
      </c>
      <c r="BV182" s="13"/>
      <c r="BW182" s="12">
        <f t="shared" ca="1" si="1329"/>
        <v>0.55965080628597175</v>
      </c>
      <c r="BX182" s="12">
        <f t="shared" ca="1" si="1330"/>
        <v>0.57197139190084045</v>
      </c>
      <c r="BY182" s="12">
        <f t="shared" ca="1" si="1357"/>
        <v>1.2320585614868707E-2</v>
      </c>
      <c r="BZ182" s="12">
        <f t="shared" ca="1" si="1358"/>
        <v>0.58121183111199204</v>
      </c>
      <c r="CA182" s="12">
        <f t="shared" ca="1" si="1359"/>
        <v>0.55041036707482016</v>
      </c>
      <c r="CB182" s="43"/>
      <c r="CC182" s="12">
        <f t="shared" ca="1" si="1334"/>
        <v>9.4731796361024745E-3</v>
      </c>
      <c r="CD182" s="12">
        <f t="shared" ca="1" si="1430"/>
        <v>0.57420486501034818</v>
      </c>
      <c r="CE182" s="104"/>
      <c r="CF182" s="104"/>
      <c r="CG182" s="1"/>
      <c r="CH182" s="7" t="s">
        <v>158</v>
      </c>
      <c r="CI182" s="7" t="s">
        <v>4</v>
      </c>
      <c r="CJ182" s="145">
        <f ca="1">IFERROR(IFERROR(SUM(OFFSET(Data!$A$1,MATCH(($CH182&amp;$CI182),Data!$B:$B,0)-1,MATCH(Weekly!CJ$9,Data!$2:$2,0)-1,1,COUNTIF(Data!$2:$2,Weekly!CJ$9))),0)/CJ$168,0)</f>
        <v>0.60925142541842925</v>
      </c>
      <c r="CK182" s="145">
        <f ca="1">IFERROR(IFERROR(SUM(OFFSET(Data!$A$1,MATCH(($CH182&amp;$CI182),Data!$B:$B,0)-1,MATCH(Weekly!CK$9,Data!$2:$2,0)-1,1,COUNTIF(Data!$2:$2,Weekly!CK$9))),0)/CK$168,0)</f>
        <v>0.59737375687940519</v>
      </c>
      <c r="CL182" s="145">
        <f ca="1">IFERROR(IFERROR(SUM(OFFSET(Data!$A$1,MATCH(($CH182&amp;$CI182),Data!$B:$B,0)-1,MATCH(Weekly!CL$9,Data!$2:$2,0)-1,1,COUNTIF(Data!$2:$2,Weekly!CL$9))),0)/CL$168,0)</f>
        <v>0.60448821134362274</v>
      </c>
      <c r="CM182" s="145">
        <f ca="1">IFERROR(IFERROR(SUM(OFFSET(Data!$A$1,MATCH(($CH182&amp;$CI182),Data!$B:$B,0)-1,MATCH(Weekly!CM$9,Data!$2:$2,0)-1,1,COUNTIF(Data!$2:$2,Weekly!CM$9))),0)/CM$168,0)</f>
        <v>0.62539735653337791</v>
      </c>
      <c r="CN182" s="145">
        <f ca="1">IFERROR(IFERROR(SUM(OFFSET(Data!$A$1,MATCH(($CH182&amp;$CI182),Data!$B:$B,0)-1,MATCH(Weekly!CN$9,Data!$2:$2,0)-1,1,COUNTIF(Data!$2:$2,Weekly!CN$9))),0)/CN$168,0)</f>
        <v>0.62973538930135164</v>
      </c>
      <c r="CO182" s="145">
        <f ca="1">IFERROR(IFERROR(SUM(OFFSET(Data!$A$1,MATCH(($CH182&amp;$CI182),Data!$B:$B,0)-1,MATCH(Weekly!CO$9,Data!$2:$2,0)-1,1,COUNTIF(Data!$2:$2,Weekly!CO$9))),0)/CO$168,0)</f>
        <v>0.62617801047120414</v>
      </c>
      <c r="CP182" s="145">
        <f ca="1">IFERROR(IFERROR(SUM(OFFSET(Data!$A$1,MATCH(($CH182&amp;$CI182),Data!$B:$B,0)-1,MATCH(Weekly!CP$9,Data!$2:$2,0)-1,1,COUNTIF(Data!$2:$2,Weekly!CP$9))),0)/CP$168,0)</f>
        <v>0.62758428012665302</v>
      </c>
      <c r="CQ182" s="145">
        <f ca="1">IFERROR(IFERROR(SUM(OFFSET(Data!$A$1,MATCH(($CH182&amp;$CI182),Data!$B:$B,0)-1,MATCH(Weekly!CQ$9,Data!$2:$2,0)-1,1,COUNTIF(Data!$2:$2,Weekly!CQ$9))),0)/CQ$168,0)</f>
        <v>0.62956930872240313</v>
      </c>
      <c r="CR182" s="145">
        <f ca="1">IFERROR(IFERROR(SUM(OFFSET(Data!$A$1,MATCH(($CH182&amp;$CI182),Data!$B:$B,0)-1,MATCH(Weekly!CR$9,Data!$2:$2,0)-1,1,COUNTIF(Data!$2:$2,Weekly!CR$9))),0)/CR$168,0)</f>
        <v>0.63466246939489335</v>
      </c>
      <c r="CS182" s="145">
        <f ca="1">IFERROR(IFERROR(SUM(OFFSET(Data!$A$1,MATCH(($CH182&amp;$CI182),Data!$B:$B,0)-1,MATCH(Weekly!CS$9,Data!$2:$2,0)-1,1,COUNTIF(Data!$2:$2,Weekly!CS$9))),0)/CS$168,0)</f>
        <v>0.63141665155087978</v>
      </c>
      <c r="CT182" s="145">
        <f ca="1">IFERROR(IFERROR(SUM(OFFSET(Data!$A$1,MATCH(($CH182&amp;$CI182),Data!$B:$B,0)-1,MATCH(Weekly!CT$9,Data!$2:$2,0)-1,1,COUNTIF(Data!$2:$2,Weekly!CT$9))),0)/CT$168,0)</f>
        <v>0.62493302375424187</v>
      </c>
      <c r="CU182" s="145">
        <f ca="1">IFERROR(IFERROR(SUM(OFFSET(Data!$A$1,MATCH(($CH182&amp;$CI182),Data!$B:$B,0)-1,MATCH(Weekly!CU$9,Data!$2:$2,0)-1,1,COUNTIF(Data!$2:$2,Weekly!CU$9))),0)/CU$168,0)</f>
        <v>0.61459917445144474</v>
      </c>
      <c r="CW182" s="12">
        <f t="shared" ca="1" si="1335"/>
        <v>0.55965080628597175</v>
      </c>
      <c r="CX182" s="12">
        <f t="shared" ca="1" si="1336"/>
        <v>0.57197139190084045</v>
      </c>
      <c r="CY182" s="12">
        <f t="shared" ca="1" si="1360"/>
        <v>1.2320585614868707E-2</v>
      </c>
      <c r="CZ182" s="12">
        <f t="shared" ca="1" si="1361"/>
        <v>0.58121183111199204</v>
      </c>
      <c r="DA182" s="12">
        <f t="shared" ca="1" si="1362"/>
        <v>0.55041036707482016</v>
      </c>
      <c r="DB182" s="43"/>
      <c r="DC182" s="12">
        <f t="shared" ca="1" si="1340"/>
        <v>1.1397625223274125E-2</v>
      </c>
      <c r="DD182" s="12">
        <f t="shared" ca="1" si="1431"/>
        <v>0.63086414173370697</v>
      </c>
    </row>
    <row r="183" spans="4:108" x14ac:dyDescent="0.35">
      <c r="D183" s="59" t="s">
        <v>357</v>
      </c>
      <c r="E183" s="53" t="str">
        <f ca="1">VLOOKUP($D183,'Metric Nature'!$C:$D,2,0)&amp;IF(($F183&lt;(BA183)),"Below",IF(($F183&gt;(AZ183)),"Above","Within"))</f>
        <v>PositiveBelow</v>
      </c>
      <c r="F183" s="55">
        <f t="shared" ca="1" si="1300"/>
        <v>0.1681173395589616</v>
      </c>
      <c r="G183" s="55">
        <f t="shared" ca="1" si="1301"/>
        <v>0.16676680337504246</v>
      </c>
      <c r="H183" s="55">
        <f t="shared" ref="H183:H187" ca="1" si="1432">IFERROR(((F183-G183)/G183),0)</f>
        <v>8.0983514499700371E-3</v>
      </c>
      <c r="I183" s="55">
        <f t="shared" ref="I183:I187" ca="1" si="1433">BD183</f>
        <v>0.17322254458852243</v>
      </c>
      <c r="J183" s="55">
        <f t="shared" ref="J183:J187" ca="1" si="1434">IFERROR(((F183-I183)/I183),0)</f>
        <v>-2.9471943399098952E-2</v>
      </c>
      <c r="K183" s="48">
        <f t="shared" ca="1" si="1302"/>
        <v>4.8964559040423957E-3</v>
      </c>
      <c r="L183" s="56"/>
      <c r="M183" s="53" t="str">
        <f ca="1">VLOOKUP($D183,'Metric Nature'!$C:$D,2,0)&amp;IF(($N183&lt;(CA183)),"Below",IF(($N183&gt;(BZ183)),"Above","Within"))</f>
        <v>PositiveWithin</v>
      </c>
      <c r="N183" s="55">
        <f t="shared" ca="1" si="1303"/>
        <v>0.16771243220248858</v>
      </c>
      <c r="O183" s="55">
        <f t="shared" ca="1" si="1304"/>
        <v>0.1683727756374977</v>
      </c>
      <c r="P183" s="55">
        <f t="shared" ref="P183:P187" ca="1" si="1435">IFERROR(((N183-O183)/O183),0)</f>
        <v>-3.921913340852813E-3</v>
      </c>
      <c r="Q183" s="55">
        <f t="shared" ref="Q183:Q187" ca="1" si="1436">CD183</f>
        <v>0.17363502213477619</v>
      </c>
      <c r="R183" s="48">
        <f t="shared" ref="R183:R187" ca="1" si="1437">IFERROR(((N183-Q183)/Q183),0)</f>
        <v>-3.4109420204931219E-2</v>
      </c>
      <c r="S183" s="48">
        <f t="shared" ca="1" si="1305"/>
        <v>4.2166049901494092E-3</v>
      </c>
      <c r="T183" s="56"/>
      <c r="U183" s="53" t="str">
        <f ca="1">VLOOKUP($D183,'Metric Nature'!$C:$D,2,0)&amp;IF(($V183&lt;(DA183)),"Below",IF(($V183&gt;(CZ183)),"Above","Within"))</f>
        <v>PositiveWithin</v>
      </c>
      <c r="V183" s="55">
        <f t="shared" ca="1" si="1306"/>
        <v>0.16913734595463475</v>
      </c>
      <c r="W183" s="55">
        <f t="shared" ca="1" si="1307"/>
        <v>0.16279702521313261</v>
      </c>
      <c r="X183" s="55">
        <f t="shared" ca="1" si="1426"/>
        <v>3.8946170749750798E-2</v>
      </c>
      <c r="Y183" s="55">
        <f t="shared" ca="1" si="1427"/>
        <v>0.17221820482690048</v>
      </c>
      <c r="Z183" s="48">
        <f t="shared" ca="1" si="1428"/>
        <v>-1.7889275267747383E-2</v>
      </c>
      <c r="AA183" s="48">
        <f t="shared" ca="1" si="1308"/>
        <v>8.0270003801571049E-3</v>
      </c>
      <c r="AB183" s="56"/>
      <c r="AC183" s="46" t="s">
        <v>886</v>
      </c>
      <c r="AI183" s="7" t="s">
        <v>159</v>
      </c>
      <c r="AJ183" s="145">
        <f ca="1">IFERROR(IFERROR(SUM(OFFSET(Data!$A$1,MATCH(($AI183),Data!$C:$C,0)-1,MATCH(Weekly!AJ$9,Data!$2:$2,0)-1,2,COUNTIF(Data!$2:$2,Weekly!AJ$9))),0)/AJ$168,0)</f>
        <v>0.16903239787625962</v>
      </c>
      <c r="AK183" s="145">
        <f ca="1">IFERROR(IFERROR(SUM(OFFSET(Data!$A$1,MATCH(($AI183),Data!$C:$C,0)-1,MATCH(Weekly!AK$9,Data!$2:$2,0)-1,2,COUNTIF(Data!$2:$2,Weekly!AK$9))),0)/AK$168,0)</f>
        <v>0.17005565359033528</v>
      </c>
      <c r="AL183" s="145">
        <f ca="1">IFERROR(IFERROR(SUM(OFFSET(Data!$A$1,MATCH(($AI183),Data!$C:$C,0)-1,MATCH(Weekly!AL$9,Data!$2:$2,0)-1,2,COUNTIF(Data!$2:$2,Weekly!AL$9))),0)/AL$168,0)</f>
        <v>0.17012960296235344</v>
      </c>
      <c r="AM183" s="145">
        <f ca="1">IFERROR(IFERROR(SUM(OFFSET(Data!$A$1,MATCH(($AI183),Data!$C:$C,0)-1,MATCH(Weekly!AM$9,Data!$2:$2,0)-1,2,COUNTIF(Data!$2:$2,Weekly!AM$9))),0)/AM$168,0)</f>
        <v>0.18072616052488777</v>
      </c>
      <c r="AN183" s="145">
        <f ca="1">IFERROR(IFERROR(SUM(OFFSET(Data!$A$1,MATCH(($AI183),Data!$C:$C,0)-1,MATCH(Weekly!AN$9,Data!$2:$2,0)-1,2,COUNTIF(Data!$2:$2,Weekly!AN$9))),0)/AN$168,0)</f>
        <v>0.17975029471653628</v>
      </c>
      <c r="AO183" s="145">
        <f ca="1">IFERROR(IFERROR(SUM(OFFSET(Data!$A$1,MATCH(($AI183),Data!$C:$C,0)-1,MATCH(Weekly!AO$9,Data!$2:$2,0)-1,2,COUNTIF(Data!$2:$2,Weekly!AO$9))),0)/AO$168,0)</f>
        <v>0.17527953265840185</v>
      </c>
      <c r="AP183" s="145">
        <f ca="1">IFERROR(IFERROR(SUM(OFFSET(Data!$A$1,MATCH(($AI183),Data!$C:$C,0)-1,MATCH(Weekly!AP$9,Data!$2:$2,0)-1,2,COUNTIF(Data!$2:$2,Weekly!AP$9))),0)/AP$168,0)</f>
        <v>0.17169324140868314</v>
      </c>
      <c r="AQ183" s="145">
        <f ca="1">IFERROR(IFERROR(SUM(OFFSET(Data!$A$1,MATCH(($AI183),Data!$C:$C,0)-1,MATCH(Weekly!AQ$9,Data!$2:$2,0)-1,2,COUNTIF(Data!$2:$2,Weekly!AQ$9))),0)/AQ$168,0)</f>
        <v>0.18143189288863945</v>
      </c>
      <c r="AR183" s="145">
        <f ca="1">IFERROR(IFERROR(SUM(OFFSET(Data!$A$1,MATCH(($AI183),Data!$C:$C,0)-1,MATCH(Weekly!AR$9,Data!$2:$2,0)-1,2,COUNTIF(Data!$2:$2,Weekly!AR$9))),0)/AR$168,0)</f>
        <v>0.17315536737749782</v>
      </c>
      <c r="AS183" s="145">
        <f ca="1">IFERROR(IFERROR(SUM(OFFSET(Data!$A$1,MATCH(($AI183),Data!$C:$C,0)-1,MATCH(Weekly!AS$9,Data!$2:$2,0)-1,2,COUNTIF(Data!$2:$2,Weekly!AS$9))),0)/AS$168,0)</f>
        <v>0.16676680337504246</v>
      </c>
      <c r="AT183" s="145">
        <f ca="1">IFERROR(IFERROR(SUM(OFFSET(Data!$A$1,MATCH(($AI183),Data!$C:$C,0)-1,MATCH(Weekly!AT$9,Data!$2:$2,0)-1,2,COUNTIF(Data!$2:$2,Weekly!AT$9))),0)/AT$168,0)</f>
        <v>0.1681173395589616</v>
      </c>
      <c r="AU183" s="145">
        <f ca="1">IFERROR(IFERROR(SUM(OFFSET(Data!$A$1,MATCH(($AI183),Data!$C:$C,0)-1,MATCH(Weekly!AU$9,Data!$2:$2,0)-1,2,COUNTIF(Data!$2:$2,Weekly!AU$9))),0)/AU$168,0)</f>
        <v>0.16998728274692668</v>
      </c>
      <c r="AV183" s="14"/>
      <c r="AW183" s="40">
        <f t="shared" ca="1" si="1324"/>
        <v>0.16874715524831302</v>
      </c>
      <c r="AX183" s="40">
        <f t="shared" ca="1" si="1324"/>
        <v>0.16874715524831302</v>
      </c>
      <c r="AY183" s="40">
        <f t="shared" ca="1" si="1325"/>
        <v>0.17621114544605626</v>
      </c>
      <c r="AZ183" s="40">
        <f t="shared" ca="1" si="1326"/>
        <v>7.4639901977432421E-3</v>
      </c>
      <c r="BA183" s="40">
        <f t="shared" ca="1" si="1327"/>
        <v>0.18180913809436369</v>
      </c>
      <c r="BB183" s="43"/>
      <c r="BC183" s="12">
        <f t="shared" ca="1" si="1356"/>
        <v>4.8964559040423957E-3</v>
      </c>
      <c r="BD183" s="12">
        <f t="shared" ca="1" si="1429"/>
        <v>0.17322254458852243</v>
      </c>
      <c r="BE183" s="104"/>
      <c r="BF183" s="104"/>
      <c r="BG183" s="1"/>
      <c r="BH183" s="7" t="s">
        <v>159</v>
      </c>
      <c r="BI183" s="7" t="s">
        <v>3</v>
      </c>
      <c r="BJ183" s="145">
        <f ca="1">IFERROR(IFERROR(SUM(OFFSET(Data!$A$1,MATCH(($BH183&amp;$BI183),Data!$B:$B,0)-1,MATCH(Weekly!BJ$9,Data!$2:$2,0)-1,1,COUNTIF(Data!$2:$2,Weekly!BJ$9))),0)/BJ$168,0)</f>
        <v>0.16615467322018279</v>
      </c>
      <c r="BK183" s="145">
        <f ca="1">IFERROR(IFERROR(SUM(OFFSET(Data!$A$1,MATCH(($BH183&amp;$BI183),Data!$B:$B,0)-1,MATCH(Weekly!BK$9,Data!$2:$2,0)-1,1,COUNTIF(Data!$2:$2,Weekly!BK$9))),0)/BK$168,0)</f>
        <v>0.16912153485912834</v>
      </c>
      <c r="BL183" s="145">
        <f ca="1">IFERROR(IFERROR(SUM(OFFSET(Data!$A$1,MATCH(($BH183&amp;$BI183),Data!$B:$B,0)-1,MATCH(Weekly!BL$9,Data!$2:$2,0)-1,1,COUNTIF(Data!$2:$2,Weekly!BL$9))),0)/BL$168,0)</f>
        <v>0.17107353408408937</v>
      </c>
      <c r="BM183" s="145">
        <f ca="1">IFERROR(IFERROR(SUM(OFFSET(Data!$A$1,MATCH(($BH183&amp;$BI183),Data!$B:$B,0)-1,MATCH(Weekly!BM$9,Data!$2:$2,0)-1,1,COUNTIF(Data!$2:$2,Weekly!BM$9))),0)/BM$168,0)</f>
        <v>0.17647264586539807</v>
      </c>
      <c r="BN183" s="145">
        <f ca="1">IFERROR(IFERROR(SUM(OFFSET(Data!$A$1,MATCH(($BH183&amp;$BI183),Data!$B:$B,0)-1,MATCH(Weekly!BN$9,Data!$2:$2,0)-1,1,COUNTIF(Data!$2:$2,Weekly!BN$9))),0)/BN$168,0)</f>
        <v>0.17801476620180476</v>
      </c>
      <c r="BO183" s="145">
        <f ca="1">IFERROR(IFERROR(SUM(OFFSET(Data!$A$1,MATCH(($BH183&amp;$BI183),Data!$B:$B,0)-1,MATCH(Weekly!BO$9,Data!$2:$2,0)-1,1,COUNTIF(Data!$2:$2,Weekly!BO$9))),0)/BO$168,0)</f>
        <v>0.17594964502671448</v>
      </c>
      <c r="BP183" s="145">
        <f ca="1">IFERROR(IFERROR(SUM(OFFSET(Data!$A$1,MATCH(($BH183&amp;$BI183),Data!$B:$B,0)-1,MATCH(Weekly!BP$9,Data!$2:$2,0)-1,1,COUNTIF(Data!$2:$2,Weekly!BP$9))),0)/BP$168,0)</f>
        <v>0.17283536471728353</v>
      </c>
      <c r="BQ183" s="145">
        <f ca="1">IFERROR(IFERROR(SUM(OFFSET(Data!$A$1,MATCH(($BH183&amp;$BI183),Data!$B:$B,0)-1,MATCH(Weekly!BQ$9,Data!$2:$2,0)-1,1,COUNTIF(Data!$2:$2,Weekly!BQ$9))),0)/BQ$168,0)</f>
        <v>0.18018735540637917</v>
      </c>
      <c r="BR183" s="145">
        <f ca="1">IFERROR(IFERROR(SUM(OFFSET(Data!$A$1,MATCH(($BH183&amp;$BI183),Data!$B:$B,0)-1,MATCH(Weekly!BR$9,Data!$2:$2,0)-1,1,COUNTIF(Data!$2:$2,Weekly!BR$9))),0)/BR$168,0)</f>
        <v>0.17334603267638654</v>
      </c>
      <c r="BS183" s="145">
        <f ca="1">IFERROR(IFERROR(SUM(OFFSET(Data!$A$1,MATCH(($BH183&amp;$BI183),Data!$B:$B,0)-1,MATCH(Weekly!BS$9,Data!$2:$2,0)-1,1,COUNTIF(Data!$2:$2,Weekly!BS$9))),0)/BS$168,0)</f>
        <v>0.1683727756374977</v>
      </c>
      <c r="BT183" s="145">
        <f ca="1">IFERROR(IFERROR(SUM(OFFSET(Data!$A$1,MATCH(($BH183&amp;$BI183),Data!$B:$B,0)-1,MATCH(Weekly!BT$9,Data!$2:$2,0)-1,1,COUNTIF(Data!$2:$2,Weekly!BT$9))),0)/BT$168,0)</f>
        <v>0.16771243220248858</v>
      </c>
      <c r="BU183" s="145">
        <f ca="1">IFERROR(IFERROR(SUM(OFFSET(Data!$A$1,MATCH(($BH183&amp;$BI183),Data!$B:$B,0)-1,MATCH(Weekly!BU$9,Data!$2:$2,0)-1,1,COUNTIF(Data!$2:$2,Weekly!BU$9))),0)/BU$168,0)</f>
        <v>0.17120067170445005</v>
      </c>
      <c r="BV183" s="13"/>
      <c r="BW183" s="12">
        <f t="shared" ca="1" si="1329"/>
        <v>0.16874715524831302</v>
      </c>
      <c r="BX183" s="12">
        <f t="shared" ca="1" si="1330"/>
        <v>0.17621114544605626</v>
      </c>
      <c r="BY183" s="12">
        <f t="shared" ca="1" si="1357"/>
        <v>7.4639901977432421E-3</v>
      </c>
      <c r="BZ183" s="12">
        <f t="shared" ca="1" si="1358"/>
        <v>0.18180913809436369</v>
      </c>
      <c r="CA183" s="12">
        <f t="shared" ca="1" si="1359"/>
        <v>0.16314916260000559</v>
      </c>
      <c r="CB183" s="43"/>
      <c r="CC183" s="12">
        <f t="shared" ca="1" si="1334"/>
        <v>4.2166049901494092E-3</v>
      </c>
      <c r="CD183" s="12">
        <f t="shared" ca="1" si="1430"/>
        <v>0.17363502213477619</v>
      </c>
      <c r="CE183" s="104"/>
      <c r="CF183" s="104"/>
      <c r="CG183" s="1"/>
      <c r="CH183" s="7" t="s">
        <v>159</v>
      </c>
      <c r="CI183" s="7" t="s">
        <v>4</v>
      </c>
      <c r="CJ183" s="145">
        <f ca="1">IFERROR(IFERROR(SUM(OFFSET(Data!$A$1,MATCH(($CH183&amp;$CI183),Data!$B:$B,0)-1,MATCH(Weekly!CJ$9,Data!$2:$2,0)-1,1,COUNTIF(Data!$2:$2,Weekly!CJ$9))),0)/CJ$168,0)</f>
        <v>0.17592422291704984</v>
      </c>
      <c r="CK183" s="145">
        <f ca="1">IFERROR(IFERROR(SUM(OFFSET(Data!$A$1,MATCH(($CH183&amp;$CI183),Data!$B:$B,0)-1,MATCH(Weekly!CK$9,Data!$2:$2,0)-1,1,COUNTIF(Data!$2:$2,Weekly!CK$9))),0)/CK$168,0)</f>
        <v>0.17244375784493579</v>
      </c>
      <c r="CL183" s="145">
        <f ca="1">IFERROR(IFERROR(SUM(OFFSET(Data!$A$1,MATCH(($CH183&amp;$CI183),Data!$B:$B,0)-1,MATCH(Weekly!CL$9,Data!$2:$2,0)-1,1,COUNTIF(Data!$2:$2,Weekly!CL$9))),0)/CL$168,0)</f>
        <v>0.16759776536312848</v>
      </c>
      <c r="CM183" s="145">
        <f ca="1">IFERROR(IFERROR(SUM(OFFSET(Data!$A$1,MATCH(($CH183&amp;$CI183),Data!$B:$B,0)-1,MATCH(Weekly!CM$9,Data!$2:$2,0)-1,1,COUNTIF(Data!$2:$2,Weekly!CM$9))),0)/CM$168,0)</f>
        <v>0.19089844403546929</v>
      </c>
      <c r="CN183" s="145">
        <f ca="1">IFERROR(IFERROR(SUM(OFFSET(Data!$A$1,MATCH(($CH183&amp;$CI183),Data!$B:$B,0)-1,MATCH(Weekly!CN$9,Data!$2:$2,0)-1,1,COUNTIF(Data!$2:$2,Weekly!CN$9))),0)/CN$168,0)</f>
        <v>0.18418046830382639</v>
      </c>
      <c r="CO183" s="145">
        <f ca="1">IFERROR(IFERROR(SUM(OFFSET(Data!$A$1,MATCH(($CH183&amp;$CI183),Data!$B:$B,0)-1,MATCH(Weekly!CO$9,Data!$2:$2,0)-1,1,COUNTIF(Data!$2:$2,Weekly!CO$9))),0)/CO$168,0)</f>
        <v>0.17353641123274632</v>
      </c>
      <c r="CP183" s="145">
        <f ca="1">IFERROR(IFERROR(SUM(OFFSET(Data!$A$1,MATCH(($CH183&amp;$CI183),Data!$B:$B,0)-1,MATCH(Weekly!CP$9,Data!$2:$2,0)-1,1,COUNTIF(Data!$2:$2,Weekly!CP$9))),0)/CP$168,0)</f>
        <v>0.16883963494132986</v>
      </c>
      <c r="CQ183" s="145">
        <f ca="1">IFERROR(IFERROR(SUM(OFFSET(Data!$A$1,MATCH(($CH183&amp;$CI183),Data!$B:$B,0)-1,MATCH(Weekly!CQ$9,Data!$2:$2,0)-1,1,COUNTIF(Data!$2:$2,Weekly!CQ$9))),0)/CQ$168,0)</f>
        <v>0.1844010133912414</v>
      </c>
      <c r="CR183" s="145">
        <f ca="1">IFERROR(IFERROR(SUM(OFFSET(Data!$A$1,MATCH(($CH183&amp;$CI183),Data!$B:$B,0)-1,MATCH(Weekly!CR$9,Data!$2:$2,0)-1,1,COUNTIF(Data!$2:$2,Weekly!CR$9))),0)/CR$168,0)</f>
        <v>0.17270024484085345</v>
      </c>
      <c r="CS183" s="145">
        <f ca="1">IFERROR(IFERROR(SUM(OFFSET(Data!$A$1,MATCH(($CH183&amp;$CI183),Data!$B:$B,0)-1,MATCH(Weekly!CS$9,Data!$2:$2,0)-1,1,COUNTIF(Data!$2:$2,Weekly!CS$9))),0)/CS$168,0)</f>
        <v>0.16279702521313261</v>
      </c>
      <c r="CT183" s="145">
        <f ca="1">IFERROR(IFERROR(SUM(OFFSET(Data!$A$1,MATCH(($CH183&amp;$CI183),Data!$B:$B,0)-1,MATCH(Weekly!CT$9,Data!$2:$2,0)-1,1,COUNTIF(Data!$2:$2,Weekly!CT$9))),0)/CT$168,0)</f>
        <v>0.16913734595463475</v>
      </c>
      <c r="CU183" s="145">
        <f ca="1">IFERROR(IFERROR(SUM(OFFSET(Data!$A$1,MATCH(($CH183&amp;$CI183),Data!$B:$B,0)-1,MATCH(Weekly!CU$9,Data!$2:$2,0)-1,1,COUNTIF(Data!$2:$2,Weekly!CU$9))),0)/CU$168,0)</f>
        <v>0.16684770801651097</v>
      </c>
      <c r="CW183" s="12">
        <f t="shared" ca="1" si="1335"/>
        <v>0.16874715524831302</v>
      </c>
      <c r="CX183" s="12">
        <f t="shared" ca="1" si="1336"/>
        <v>0.17621114544605626</v>
      </c>
      <c r="CY183" s="12">
        <f t="shared" ca="1" si="1360"/>
        <v>7.4639901977432421E-3</v>
      </c>
      <c r="CZ183" s="12">
        <f t="shared" ca="1" si="1361"/>
        <v>0.18180913809436369</v>
      </c>
      <c r="DA183" s="12">
        <f t="shared" ca="1" si="1362"/>
        <v>0.16314916260000559</v>
      </c>
      <c r="DB183" s="43"/>
      <c r="DC183" s="12">
        <f t="shared" ca="1" si="1340"/>
        <v>8.0270003801571049E-3</v>
      </c>
      <c r="DD183" s="12">
        <f t="shared" ca="1" si="1431"/>
        <v>0.17221820482690048</v>
      </c>
    </row>
    <row r="184" spans="4:108" x14ac:dyDescent="0.35">
      <c r="D184" s="59" t="s">
        <v>889</v>
      </c>
      <c r="E184" s="53" t="str">
        <f ca="1">VLOOKUP($D184,'Metric Nature'!$C:$D,2,0)&amp;IF(($F184&lt;(BA184)),"Below",IF(($F184&gt;(AZ184)),"Above","Within"))</f>
        <v>PositiveBelow</v>
      </c>
      <c r="F184" s="55">
        <f t="shared" ca="1" si="1300"/>
        <v>6.042073743243586E-2</v>
      </c>
      <c r="G184" s="55">
        <f t="shared" ca="1" si="1301"/>
        <v>6.3477965570387401E-2</v>
      </c>
      <c r="H184" s="55">
        <f t="shared" ref="H184" ca="1" si="1438">IFERROR(((F184-G184)/G184),0)</f>
        <v>-4.8162037180626727E-2</v>
      </c>
      <c r="I184" s="55">
        <f t="shared" ref="I184" ca="1" si="1439">BD184</f>
        <v>6.519693949381912E-2</v>
      </c>
      <c r="J184" s="55">
        <f t="shared" ref="J184" ca="1" si="1440">IFERROR(((F184-I184)/I184),0)</f>
        <v>-7.3258071597610178E-2</v>
      </c>
      <c r="K184" s="48">
        <f t="shared" ca="1" si="1302"/>
        <v>4.428773537124597E-3</v>
      </c>
      <c r="L184" s="56"/>
      <c r="M184" s="53" t="str">
        <f ca="1">VLOOKUP($D184,'Metric Nature'!$C:$D,2,0)&amp;IF(($N184&lt;(CA184)),"Below",IF(($N184&gt;(BZ184)),"Above","Within"))</f>
        <v>PositiveWithin</v>
      </c>
      <c r="N184" s="55">
        <f t="shared" ca="1" si="1303"/>
        <v>5.7322131234712324E-2</v>
      </c>
      <c r="O184" s="55">
        <f t="shared" ca="1" si="1304"/>
        <v>6.2373876352962758E-2</v>
      </c>
      <c r="P184" s="55">
        <f t="shared" ref="P184" ca="1" si="1441">IFERROR(((N184-O184)/O184),0)</f>
        <v>-8.0991360704656221E-2</v>
      </c>
      <c r="Q184" s="55">
        <f t="shared" ref="Q184" ca="1" si="1442">CD184</f>
        <v>6.4009874801622291E-2</v>
      </c>
      <c r="R184" s="48">
        <f t="shared" ref="R184" ca="1" si="1443">IFERROR(((N184-Q184)/Q184),0)</f>
        <v>-0.10447987263897085</v>
      </c>
      <c r="S184" s="48">
        <f t="shared" ca="1" si="1305"/>
        <v>3.9114150286397188E-3</v>
      </c>
      <c r="T184" s="56"/>
      <c r="U184" s="53" t="str">
        <f ca="1">VLOOKUP($D184,'Metric Nature'!$C:$D,2,0)&amp;IF(($V184&lt;(DA184)),"Below",IF(($V184&gt;(CZ184)),"Above","Within"))</f>
        <v>PositiveAbove</v>
      </c>
      <c r="V184" s="55">
        <f t="shared" ca="1" si="1306"/>
        <v>6.8226469012323626E-2</v>
      </c>
      <c r="W184" s="55">
        <f t="shared" ca="1" si="1307"/>
        <v>6.6207146744059489E-2</v>
      </c>
      <c r="X184" s="55">
        <f t="shared" ca="1" si="1426"/>
        <v>3.0500064835452572E-2</v>
      </c>
      <c r="Y184" s="55">
        <f t="shared" ca="1" si="1427"/>
        <v>6.8087318087318091E-2</v>
      </c>
      <c r="Z184" s="48">
        <f t="shared" ca="1" si="1428"/>
        <v>2.0437128222186981E-3</v>
      </c>
      <c r="AA184" s="48">
        <f t="shared" ca="1" si="1308"/>
        <v>6.9359667932596038E-3</v>
      </c>
      <c r="AB184" s="56"/>
      <c r="AC184" s="46" t="s">
        <v>890</v>
      </c>
      <c r="AI184" s="7" t="s">
        <v>160</v>
      </c>
      <c r="AJ184" s="145">
        <f ca="1">IFERROR(IFERROR(SUM(OFFSET(Data!$A$1,MATCH(($AI184),Data!$C:$C,0)-1,MATCH(Weekly!AJ$9,Data!$2:$2,0)-1,2,COUNTIF(Data!$2:$2,Weekly!AJ$9))),0)/AJ$168,0)</f>
        <v>6.0542854047025682E-2</v>
      </c>
      <c r="AK184" s="145">
        <f ca="1">IFERROR(IFERROR(SUM(OFFSET(Data!$A$1,MATCH(($AI184),Data!$C:$C,0)-1,MATCH(Weekly!AK$9,Data!$2:$2,0)-1,2,COUNTIF(Data!$2:$2,Weekly!AK$9))),0)/AK$168,0)</f>
        <v>5.7092439256142255E-2</v>
      </c>
      <c r="AL184" s="145">
        <f ca="1">IFERROR(IFERROR(SUM(OFFSET(Data!$A$1,MATCH(($AI184),Data!$C:$C,0)-1,MATCH(Weekly!AL$9,Data!$2:$2,0)-1,2,COUNTIF(Data!$2:$2,Weekly!AL$9))),0)/AL$168,0)</f>
        <v>5.6829870397037643E-2</v>
      </c>
      <c r="AM184" s="145">
        <f ca="1">IFERROR(IFERROR(SUM(OFFSET(Data!$A$1,MATCH(($AI184),Data!$C:$C,0)-1,MATCH(Weekly!AM$9,Data!$2:$2,0)-1,2,COUNTIF(Data!$2:$2,Weekly!AM$9))),0)/AM$168,0)</f>
        <v>6.8003551872132598E-2</v>
      </c>
      <c r="AN184" s="145">
        <f ca="1">IFERROR(IFERROR(SUM(OFFSET(Data!$A$1,MATCH(($AI184),Data!$C:$C,0)-1,MATCH(Weekly!AN$9,Data!$2:$2,0)-1,2,COUNTIF(Data!$2:$2,Weekly!AN$9))),0)/AN$168,0)</f>
        <v>6.4328582145536384E-2</v>
      </c>
      <c r="AO184" s="145">
        <f ca="1">IFERROR(IFERROR(SUM(OFFSET(Data!$A$1,MATCH(($AI184),Data!$C:$C,0)-1,MATCH(Weekly!AO$9,Data!$2:$2,0)-1,2,COUNTIF(Data!$2:$2,Weekly!AO$9))),0)/AO$168,0)</f>
        <v>6.166900161243425E-2</v>
      </c>
      <c r="AP184" s="145">
        <f ca="1">IFERROR(IFERROR(SUM(OFFSET(Data!$A$1,MATCH(($AI184),Data!$C:$C,0)-1,MATCH(Weekly!AP$9,Data!$2:$2,0)-1,2,COUNTIF(Data!$2:$2,Weekly!AP$9))),0)/AP$168,0)</f>
        <v>6.0798040833710439E-2</v>
      </c>
      <c r="AQ184" s="145">
        <f ca="1">IFERROR(IFERROR(SUM(OFFSET(Data!$A$1,MATCH(($AI184),Data!$C:$C,0)-1,MATCH(Weekly!AQ$9,Data!$2:$2,0)-1,2,COUNTIF(Data!$2:$2,Weekly!AQ$9))),0)/AQ$168,0)</f>
        <v>7.0712739517357487E-2</v>
      </c>
      <c r="AR184" s="145">
        <f ca="1">IFERROR(IFERROR(SUM(OFFSET(Data!$A$1,MATCH(($AI184),Data!$C:$C,0)-1,MATCH(Weekly!AR$9,Data!$2:$2,0)-1,2,COUNTIF(Data!$2:$2,Weekly!AR$9))),0)/AR$168,0)</f>
        <v>6.5833634532968449E-2</v>
      </c>
      <c r="AS184" s="145">
        <f ca="1">IFERROR(IFERROR(SUM(OFFSET(Data!$A$1,MATCH(($AI184),Data!$C:$C,0)-1,MATCH(Weekly!AS$9,Data!$2:$2,0)-1,2,COUNTIF(Data!$2:$2,Weekly!AS$9))),0)/AS$168,0)</f>
        <v>6.3477965570387401E-2</v>
      </c>
      <c r="AT184" s="145">
        <f ca="1">IFERROR(IFERROR(SUM(OFFSET(Data!$A$1,MATCH(($AI184),Data!$C:$C,0)-1,MATCH(Weekly!AT$9,Data!$2:$2,0)-1,2,COUNTIF(Data!$2:$2,Weekly!AT$9))),0)/AT$168,0)</f>
        <v>6.042073743243586E-2</v>
      </c>
      <c r="AU184" s="145">
        <f ca="1">IFERROR(IFERROR(SUM(OFFSET(Data!$A$1,MATCH(($AI184),Data!$C:$C,0)-1,MATCH(Weekly!AU$9,Data!$2:$2,0)-1,2,COUNTIF(Data!$2:$2,Weekly!AU$9))),0)/AU$168,0)</f>
        <v>5.5350330042996429E-2</v>
      </c>
      <c r="AV184" s="14"/>
      <c r="AW184" s="40">
        <f t="shared" ca="1" si="1324"/>
        <v>5.772949354147873E-2</v>
      </c>
      <c r="AX184" s="40">
        <f t="shared" ca="1" si="1324"/>
        <v>5.772949354147873E-2</v>
      </c>
      <c r="AY184" s="40">
        <f t="shared" ca="1" si="1325"/>
        <v>6.2795906474774121E-2</v>
      </c>
      <c r="AZ184" s="40">
        <f t="shared" ca="1" si="1326"/>
        <v>5.0664129332953917E-3</v>
      </c>
      <c r="BA184" s="40">
        <f t="shared" ca="1" si="1327"/>
        <v>6.6595716174745662E-2</v>
      </c>
      <c r="BB184" s="43"/>
      <c r="BC184" s="12">
        <f t="shared" ca="1" si="1356"/>
        <v>4.428773537124597E-3</v>
      </c>
      <c r="BD184" s="12">
        <f t="shared" ca="1" si="1429"/>
        <v>6.519693949381912E-2</v>
      </c>
      <c r="BE184" s="104"/>
      <c r="BF184" s="104"/>
      <c r="BG184" s="1"/>
      <c r="BH184" s="7" t="s">
        <v>160</v>
      </c>
      <c r="BI184" s="7" t="s">
        <v>3</v>
      </c>
      <c r="BJ184" s="145">
        <f ca="1">IFERROR(IFERROR(SUM(OFFSET(Data!$A$1,MATCH(($BH184&amp;$BI184),Data!$B:$B,0)-1,MATCH(Weekly!BJ$9,Data!$2:$2,0)-1,1,COUNTIF(Data!$2:$2,Weekly!BJ$9))),0)/BJ$168,0)</f>
        <v>5.8136855848245142E-2</v>
      </c>
      <c r="BK184" s="145">
        <f ca="1">IFERROR(IFERROR(SUM(OFFSET(Data!$A$1,MATCH(($BH184&amp;$BI184),Data!$B:$B,0)-1,MATCH(Weekly!BK$9,Data!$2:$2,0)-1,1,COUNTIF(Data!$2:$2,Weekly!BK$9))),0)/BK$168,0)</f>
        <v>5.4989047511141323E-2</v>
      </c>
      <c r="BL184" s="145">
        <f ca="1">IFERROR(IFERROR(SUM(OFFSET(Data!$A$1,MATCH(($BH184&amp;$BI184),Data!$B:$B,0)-1,MATCH(Weekly!BL$9,Data!$2:$2,0)-1,1,COUNTIF(Data!$2:$2,Weekly!BL$9))),0)/BL$168,0)</f>
        <v>5.6165495816711972E-2</v>
      </c>
      <c r="BM184" s="145">
        <f ca="1">IFERROR(IFERROR(SUM(OFFSET(Data!$A$1,MATCH(($BH184&amp;$BI184),Data!$B:$B,0)-1,MATCH(Weekly!BM$9,Data!$2:$2,0)-1,1,COUNTIF(Data!$2:$2,Weekly!BM$9))),0)/BM$168,0)</f>
        <v>6.320833916328529E-2</v>
      </c>
      <c r="BN184" s="145">
        <f ca="1">IFERROR(IFERROR(SUM(OFFSET(Data!$A$1,MATCH(($BH184&amp;$BI184),Data!$B:$B,0)-1,MATCH(Weekly!BN$9,Data!$2:$2,0)-1,1,COUNTIF(Data!$2:$2,Weekly!BN$9))),0)/BN$168,0)</f>
        <v>6.2383473786262959E-2</v>
      </c>
      <c r="BO184" s="145">
        <f ca="1">IFERROR(IFERROR(SUM(OFFSET(Data!$A$1,MATCH(($BH184&amp;$BI184),Data!$B:$B,0)-1,MATCH(Weekly!BO$9,Data!$2:$2,0)-1,1,COUNTIF(Data!$2:$2,Weekly!BO$9))),0)/BO$168,0)</f>
        <v>6.1553099612091051E-2</v>
      </c>
      <c r="BP184" s="145">
        <f ca="1">IFERROR(IFERROR(SUM(OFFSET(Data!$A$1,MATCH(($BH184&amp;$BI184),Data!$B:$B,0)-1,MATCH(Weekly!BP$9,Data!$2:$2,0)-1,1,COUNTIF(Data!$2:$2,Weekly!BP$9))),0)/BP$168,0)</f>
        <v>6.0680606806068058E-2</v>
      </c>
      <c r="BQ184" s="145">
        <f ca="1">IFERROR(IFERROR(SUM(OFFSET(Data!$A$1,MATCH(($BH184&amp;$BI184),Data!$B:$B,0)-1,MATCH(Weekly!BQ$9,Data!$2:$2,0)-1,1,COUNTIF(Data!$2:$2,Weekly!BQ$9))),0)/BQ$168,0)</f>
        <v>6.7091440057647819E-2</v>
      </c>
      <c r="BR184" s="145">
        <f ca="1">IFERROR(IFERROR(SUM(OFFSET(Data!$A$1,MATCH(($BH184&amp;$BI184),Data!$B:$B,0)-1,MATCH(Weekly!BR$9,Data!$2:$2,0)-1,1,COUNTIF(Data!$2:$2,Weekly!BR$9))),0)/BR$168,0)</f>
        <v>6.5938896622463189E-2</v>
      </c>
      <c r="BS184" s="145">
        <f ca="1">IFERROR(IFERROR(SUM(OFFSET(Data!$A$1,MATCH(($BH184&amp;$BI184),Data!$B:$B,0)-1,MATCH(Weekly!BS$9,Data!$2:$2,0)-1,1,COUNTIF(Data!$2:$2,Weekly!BS$9))),0)/BS$168,0)</f>
        <v>6.2373876352962758E-2</v>
      </c>
      <c r="BT184" s="145">
        <f ca="1">IFERROR(IFERROR(SUM(OFFSET(Data!$A$1,MATCH(($BH184&amp;$BI184),Data!$B:$B,0)-1,MATCH(Weekly!BT$9,Data!$2:$2,0)-1,1,COUNTIF(Data!$2:$2,Weekly!BT$9))),0)/BT$168,0)</f>
        <v>5.7322131234712324E-2</v>
      </c>
      <c r="BU184" s="145">
        <f ca="1">IFERROR(IFERROR(SUM(OFFSET(Data!$A$1,MATCH(($BH184&amp;$BI184),Data!$B:$B,0)-1,MATCH(Weekly!BU$9,Data!$2:$2,0)-1,1,COUNTIF(Data!$2:$2,Weekly!BU$9))),0)/BU$168,0)</f>
        <v>5.4995801847187241E-2</v>
      </c>
      <c r="BV184" s="13"/>
      <c r="BW184" s="12">
        <f t="shared" ca="1" si="1329"/>
        <v>5.772949354147873E-2</v>
      </c>
      <c r="BX184" s="12">
        <f t="shared" ca="1" si="1330"/>
        <v>6.2795906474774121E-2</v>
      </c>
      <c r="BY184" s="12">
        <f t="shared" ca="1" si="1357"/>
        <v>5.0664129332953917E-3</v>
      </c>
      <c r="BZ184" s="12">
        <f t="shared" ca="1" si="1358"/>
        <v>6.6595716174745662E-2</v>
      </c>
      <c r="CA184" s="12">
        <f t="shared" ca="1" si="1359"/>
        <v>5.3929683841507189E-2</v>
      </c>
      <c r="CB184" s="43"/>
      <c r="CC184" s="12">
        <f t="shared" ca="1" si="1334"/>
        <v>3.9114150286397188E-3</v>
      </c>
      <c r="CD184" s="12">
        <f t="shared" ca="1" si="1430"/>
        <v>6.4009874801622291E-2</v>
      </c>
      <c r="CE184" s="104"/>
      <c r="CF184" s="104"/>
      <c r="CG184" s="1"/>
      <c r="CH184" s="7" t="s">
        <v>160</v>
      </c>
      <c r="CI184" s="7" t="s">
        <v>4</v>
      </c>
      <c r="CJ184" s="145">
        <f ca="1">IFERROR(IFERROR(SUM(OFFSET(Data!$A$1,MATCH(($CH184&amp;$CI184),Data!$B:$B,0)-1,MATCH(Weekly!CJ$9,Data!$2:$2,0)-1,1,COUNTIF(Data!$2:$2,Weekly!CJ$9))),0)/CJ$168,0)</f>
        <v>6.6304947581386789E-2</v>
      </c>
      <c r="CK184" s="145">
        <f ca="1">IFERROR(IFERROR(SUM(OFFSET(Data!$A$1,MATCH(($CH184&amp;$CI184),Data!$B:$B,0)-1,MATCH(Weekly!CK$9,Data!$2:$2,0)-1,1,COUNTIF(Data!$2:$2,Weekly!CK$9))),0)/CK$168,0)</f>
        <v>6.2469827170029933E-2</v>
      </c>
      <c r="CL184" s="145">
        <f ca="1">IFERROR(IFERROR(SUM(OFFSET(Data!$A$1,MATCH(($CH184&amp;$CI184),Data!$B:$B,0)-1,MATCH(Weekly!CL$9,Data!$2:$2,0)-1,1,COUNTIF(Data!$2:$2,Weekly!CL$9))),0)/CL$168,0)</f>
        <v>5.8611873875579965E-2</v>
      </c>
      <c r="CM184" s="145">
        <f ca="1">IFERROR(IFERROR(SUM(OFFSET(Data!$A$1,MATCH(($CH184&amp;$CI184),Data!$B:$B,0)-1,MATCH(Weekly!CM$9,Data!$2:$2,0)-1,1,COUNTIF(Data!$2:$2,Weekly!CM$9))),0)/CM$168,0)</f>
        <v>7.9471306675589756E-2</v>
      </c>
      <c r="CN184" s="145">
        <f ca="1">IFERROR(IFERROR(SUM(OFFSET(Data!$A$1,MATCH(($CH184&amp;$CI184),Data!$B:$B,0)-1,MATCH(Weekly!CN$9,Data!$2:$2,0)-1,1,COUNTIF(Data!$2:$2,Weekly!CN$9))),0)/CN$168,0)</f>
        <v>6.9293736912240625E-2</v>
      </c>
      <c r="CO184" s="145">
        <f ca="1">IFERROR(IFERROR(SUM(OFFSET(Data!$A$1,MATCH(($CH184&amp;$CI184),Data!$B:$B,0)-1,MATCH(Weekly!CO$9,Data!$2:$2,0)-1,1,COUNTIF(Data!$2:$2,Weekly!CO$9))),0)/CO$168,0)</f>
        <v>6.1970490242741552E-2</v>
      </c>
      <c r="CP184" s="145">
        <f ca="1">IFERROR(IFERROR(SUM(OFFSET(Data!$A$1,MATCH(($CH184&amp;$CI184),Data!$B:$B,0)-1,MATCH(Weekly!CP$9,Data!$2:$2,0)-1,1,COUNTIF(Data!$2:$2,Weekly!CP$9))),0)/CP$168,0)</f>
        <v>6.1091450921959396E-2</v>
      </c>
      <c r="CQ184" s="145">
        <f ca="1">IFERROR(IFERROR(SUM(OFFSET(Data!$A$1,MATCH(($CH184&amp;$CI184),Data!$B:$B,0)-1,MATCH(Weekly!CQ$9,Data!$2:$2,0)-1,1,COUNTIF(Data!$2:$2,Weekly!CQ$9))),0)/CQ$168,0)</f>
        <v>7.9352153456387978E-2</v>
      </c>
      <c r="CR184" s="145">
        <f ca="1">IFERROR(IFERROR(SUM(OFFSET(Data!$A$1,MATCH(($CH184&amp;$CI184),Data!$B:$B,0)-1,MATCH(Weekly!CR$9,Data!$2:$2,0)-1,1,COUNTIF(Data!$2:$2,Weekly!CR$9))),0)/CR$168,0)</f>
        <v>6.5582371458551947E-2</v>
      </c>
      <c r="CS184" s="145">
        <f ca="1">IFERROR(IFERROR(SUM(OFFSET(Data!$A$1,MATCH(($CH184&amp;$CI184),Data!$B:$B,0)-1,MATCH(Weekly!CS$9,Data!$2:$2,0)-1,1,COUNTIF(Data!$2:$2,Weekly!CS$9))),0)/CS$168,0)</f>
        <v>6.6207146744059489E-2</v>
      </c>
      <c r="CT184" s="145">
        <f ca="1">IFERROR(IFERROR(SUM(OFFSET(Data!$A$1,MATCH(($CH184&amp;$CI184),Data!$B:$B,0)-1,MATCH(Weekly!CT$9,Data!$2:$2,0)-1,1,COUNTIF(Data!$2:$2,Weekly!CT$9))),0)/CT$168,0)</f>
        <v>6.8226469012323626E-2</v>
      </c>
      <c r="CU184" s="145">
        <f ca="1">IFERROR(IFERROR(SUM(OFFSET(Data!$A$1,MATCH(($CH184&amp;$CI184),Data!$B:$B,0)-1,MATCH(Weekly!CU$9,Data!$2:$2,0)-1,1,COUNTIF(Data!$2:$2,Weekly!CU$9))),0)/CU$168,0)</f>
        <v>5.6267651531609821E-2</v>
      </c>
      <c r="CW184" s="12">
        <f t="shared" ca="1" si="1335"/>
        <v>5.772949354147873E-2</v>
      </c>
      <c r="CX184" s="12">
        <f t="shared" ca="1" si="1336"/>
        <v>6.2795906474774121E-2</v>
      </c>
      <c r="CY184" s="12">
        <f t="shared" ca="1" si="1360"/>
        <v>5.0664129332953917E-3</v>
      </c>
      <c r="CZ184" s="12">
        <f t="shared" ca="1" si="1361"/>
        <v>6.6595716174745662E-2</v>
      </c>
      <c r="DA184" s="12">
        <f t="shared" ca="1" si="1362"/>
        <v>5.3929683841507189E-2</v>
      </c>
      <c r="DB184" s="43"/>
      <c r="DC184" s="12">
        <f t="shared" ca="1" si="1340"/>
        <v>6.9359667932596038E-3</v>
      </c>
      <c r="DD184" s="12">
        <f t="shared" ca="1" si="1431"/>
        <v>6.8087318087318091E-2</v>
      </c>
    </row>
    <row r="185" spans="4:108" hidden="1" x14ac:dyDescent="0.35">
      <c r="D185" s="59" t="s">
        <v>409</v>
      </c>
      <c r="E185" s="53" t="str">
        <f ca="1">VLOOKUP($D185,'Metric Nature'!$C:$D,2,0)&amp;IF(($F185&lt;(BA185)),"Below",IF(($F185&gt;(AZ185)),"Above","Within"))</f>
        <v>PositiveAbove</v>
      </c>
      <c r="F185" s="55">
        <f t="shared" ca="1" si="1300"/>
        <v>3.3674220316187477E-2</v>
      </c>
      <c r="G185" s="55">
        <f t="shared" ca="1" si="1301"/>
        <v>3.244429351375356E-2</v>
      </c>
      <c r="H185" s="55">
        <f ca="1">IFERROR(((F185-G185)/G185),0)</f>
        <v>3.7908879165839598E-2</v>
      </c>
      <c r="I185" s="55">
        <f ca="1">BD185</f>
        <v>3.3401096045420756E-2</v>
      </c>
      <c r="J185" s="55">
        <f ca="1">IFERROR(((F185-I185)/I185),0)</f>
        <v>8.1771050385685204E-3</v>
      </c>
      <c r="K185" s="48">
        <f t="shared" ca="1" si="1302"/>
        <v>8.6673864170460876E-4</v>
      </c>
      <c r="L185" s="56"/>
      <c r="M185" s="53" t="str">
        <f ca="1">VLOOKUP($D185,'Metric Nature'!$C:$D,2,0)&amp;IF(($N185&lt;(CA185)),"Below",IF(($N185&gt;(BZ185)),"Above","Within"))</f>
        <v>PositiveWithin</v>
      </c>
      <c r="N185" s="55">
        <f t="shared" ca="1" si="1303"/>
        <v>3.1337516395476619E-2</v>
      </c>
      <c r="O185" s="55">
        <f t="shared" ca="1" si="1304"/>
        <v>2.9976151164923866E-2</v>
      </c>
      <c r="P185" s="55">
        <f ca="1">IFERROR(((N185-O185)/O185),0)</f>
        <v>4.5414944135514453E-2</v>
      </c>
      <c r="Q185" s="55">
        <f ca="1">CD185</f>
        <v>3.0450398611588044E-2</v>
      </c>
      <c r="R185" s="55">
        <f ca="1">IFERROR(((N185-Q185)/Q185),0)</f>
        <v>2.9133207587994543E-2</v>
      </c>
      <c r="S185" s="48">
        <f t="shared" ca="1" si="1305"/>
        <v>6.8054390112251258E-4</v>
      </c>
      <c r="T185" s="56"/>
      <c r="U185" s="53" t="str">
        <f ca="1">VLOOKUP($D185,'Metric Nature'!$C:$D,2,0)&amp;IF(($V185&lt;(DA185)),"Below",IF(($V185&gt;(CZ185)),"Above","Within"))</f>
        <v>PositiveAbove</v>
      </c>
      <c r="V185" s="55">
        <f t="shared" ca="1" si="1306"/>
        <v>3.9560635827826394E-2</v>
      </c>
      <c r="W185" s="55">
        <f t="shared" ca="1" si="1307"/>
        <v>3.8545256666062032E-2</v>
      </c>
      <c r="X185" s="55">
        <f t="shared" ca="1" si="1426"/>
        <v>2.6342519147326736E-2</v>
      </c>
      <c r="Y185" s="55">
        <f t="shared" ca="1" si="1427"/>
        <v>4.0585736237910154E-2</v>
      </c>
      <c r="Z185" s="55">
        <f t="shared" ca="1" si="1428"/>
        <v>-2.5257652197676242E-2</v>
      </c>
      <c r="AA185" s="48">
        <f t="shared" ca="1" si="1308"/>
        <v>2.3331477915971514E-3</v>
      </c>
      <c r="AB185" s="56"/>
      <c r="AC185" s="46" t="s">
        <v>410</v>
      </c>
      <c r="AI185" s="7" t="s">
        <v>161</v>
      </c>
      <c r="AJ185" s="145">
        <f ca="1">IFERROR(IFERROR(SUM(OFFSET(Data!$A$1,MATCH(($AI185),Data!$C:$C,0)-1,MATCH(Weekly!AJ$9,Data!$2:$2,0)-1,2,COUNTIF(Data!$2:$2,Weekly!AJ$9))),0)/AJ$168,0)</f>
        <v>3.4700400910174449E-2</v>
      </c>
      <c r="AK185" s="145">
        <f ca="1">IFERROR(IFERROR(SUM(OFFSET(Data!$A$1,MATCH(($AI185),Data!$C:$C,0)-1,MATCH(Weekly!AK$9,Data!$2:$2,0)-1,2,COUNTIF(Data!$2:$2,Weekly!AK$9))),0)/AK$168,0)</f>
        <v>3.3147821365549071E-2</v>
      </c>
      <c r="AL185" s="145">
        <f ca="1">IFERROR(IFERROR(SUM(OFFSET(Data!$A$1,MATCH(($AI185),Data!$C:$C,0)-1,MATCH(Weekly!AL$9,Data!$2:$2,0)-1,2,COUNTIF(Data!$2:$2,Weekly!AL$9))),0)/AL$168,0)</f>
        <v>3.2246451347459369E-2</v>
      </c>
      <c r="AM185" s="145">
        <f ca="1">IFERROR(IFERROR(SUM(OFFSET(Data!$A$1,MATCH(($AI185),Data!$C:$C,0)-1,MATCH(Weekly!AM$9,Data!$2:$2,0)-1,2,COUNTIF(Data!$2:$2,Weekly!AM$9))),0)/AM$168,0)</f>
        <v>3.5321395096443192E-2</v>
      </c>
      <c r="AN185" s="145">
        <f ca="1">IFERROR(IFERROR(SUM(OFFSET(Data!$A$1,MATCH(($AI185),Data!$C:$C,0)-1,MATCH(Weekly!AN$9,Data!$2:$2,0)-1,2,COUNTIF(Data!$2:$2,Weekly!AN$9))),0)/AN$168,0)</f>
        <v>3.3597685135569606E-2</v>
      </c>
      <c r="AO185" s="145">
        <f ca="1">IFERROR(IFERROR(SUM(OFFSET(Data!$A$1,MATCH(($AI185),Data!$C:$C,0)-1,MATCH(Weekly!AO$9,Data!$2:$2,0)-1,2,COUNTIF(Data!$2:$2,Weekly!AO$9))),0)/AO$168,0)</f>
        <v>3.2962385345351695E-2</v>
      </c>
      <c r="AP185" s="145">
        <f ca="1">IFERROR(IFERROR(SUM(OFFSET(Data!$A$1,MATCH(($AI185),Data!$C:$C,0)-1,MATCH(Weekly!AP$9,Data!$2:$2,0)-1,2,COUNTIF(Data!$2:$2,Weekly!AP$9))),0)/AP$168,0)</f>
        <v>3.3140788457955123E-2</v>
      </c>
      <c r="AQ185" s="145">
        <f ca="1">IFERROR(IFERROR(SUM(OFFSET(Data!$A$1,MATCH(($AI185),Data!$C:$C,0)-1,MATCH(Weekly!AQ$9,Data!$2:$2,0)-1,2,COUNTIF(Data!$2:$2,Weekly!AQ$9))),0)/AQ$168,0)</f>
        <v>3.4421016061359201E-2</v>
      </c>
      <c r="AR185" s="145">
        <f ca="1">IFERROR(IFERROR(SUM(OFFSET(Data!$A$1,MATCH(($AI185),Data!$C:$C,0)-1,MATCH(Weekly!AR$9,Data!$2:$2,0)-1,2,COUNTIF(Data!$2:$2,Weekly!AR$9))),0)/AR$168,0)</f>
        <v>3.3613879279186243E-2</v>
      </c>
      <c r="AS185" s="145">
        <f ca="1">IFERROR(IFERROR(SUM(OFFSET(Data!$A$1,MATCH(($AI185),Data!$C:$C,0)-1,MATCH(Weekly!AS$9,Data!$2:$2,0)-1,2,COUNTIF(Data!$2:$2,Weekly!AS$9))),0)/AS$168,0)</f>
        <v>3.244429351375356E-2</v>
      </c>
      <c r="AT185" s="145">
        <f ca="1">IFERROR(IFERROR(SUM(OFFSET(Data!$A$1,MATCH(($AI185),Data!$C:$C,0)-1,MATCH(Weekly!AT$9,Data!$2:$2,0)-1,2,COUNTIF(Data!$2:$2,Weekly!AT$9))),0)/AT$168,0)</f>
        <v>3.3674220316187477E-2</v>
      </c>
      <c r="AU185" s="145">
        <f ca="1">IFERROR(IFERROR(SUM(OFFSET(Data!$A$1,MATCH(($AI185),Data!$C:$C,0)-1,MATCH(Weekly!AU$9,Data!$2:$2,0)-1,2,COUNTIF(Data!$2:$2,Weekly!AU$9))),0)/AU$168,0)</f>
        <v>3.3125416338642279E-2</v>
      </c>
      <c r="AV185" s="14"/>
      <c r="AW185" s="40">
        <f t="shared" ca="1" si="1324"/>
        <v>2.9934588683956584E-2</v>
      </c>
      <c r="AX185" s="40">
        <f t="shared" ca="1" si="1324"/>
        <v>2.9934588683956584E-2</v>
      </c>
      <c r="AY185" s="40">
        <f t="shared" ca="1" si="1325"/>
        <v>3.125598070488169E-2</v>
      </c>
      <c r="AZ185" s="40">
        <f t="shared" ca="1" si="1326"/>
        <v>1.3213920209251065E-3</v>
      </c>
      <c r="BA185" s="40">
        <f t="shared" ca="1" si="1327"/>
        <v>3.2247024720575522E-2</v>
      </c>
      <c r="BB185" s="43"/>
      <c r="BC185" s="12">
        <f t="shared" ca="1" si="1356"/>
        <v>8.6673864170460876E-4</v>
      </c>
      <c r="BD185" s="12">
        <f t="shared" ca="1" si="1429"/>
        <v>3.3401096045420756E-2</v>
      </c>
      <c r="BE185" s="104"/>
      <c r="BF185" s="104"/>
      <c r="BG185" s="1"/>
      <c r="BH185" s="7" t="s">
        <v>161</v>
      </c>
      <c r="BI185" s="7" t="s">
        <v>3</v>
      </c>
      <c r="BJ185" s="145">
        <f ca="1">IFERROR(IFERROR(SUM(OFFSET(Data!$A$1,MATCH(($BH185&amp;$BI185),Data!$B:$B,0)-1,MATCH(Weekly!BJ$9,Data!$2:$2,0)-1,1,COUNTIF(Data!$2:$2,Weekly!BJ$9))),0)/BJ$168,0)</f>
        <v>3.0374011212656479E-2</v>
      </c>
      <c r="BK185" s="145">
        <f ca="1">IFERROR(IFERROR(SUM(OFFSET(Data!$A$1,MATCH(($BH185&amp;$BI185),Data!$B:$B,0)-1,MATCH(Weekly!BK$9,Data!$2:$2,0)-1,1,COUNTIF(Data!$2:$2,Weekly!BK$9))),0)/BK$168,0)</f>
        <v>2.9836090339149482E-2</v>
      </c>
      <c r="BL185" s="145">
        <f ca="1">IFERROR(IFERROR(SUM(OFFSET(Data!$A$1,MATCH(($BH185&amp;$BI185),Data!$B:$B,0)-1,MATCH(Weekly!BL$9,Data!$2:$2,0)-1,1,COUNTIF(Data!$2:$2,Weekly!BL$9))),0)/BL$168,0)</f>
        <v>2.9371271225332722E-2</v>
      </c>
      <c r="BM185" s="145">
        <f ca="1">IFERROR(IFERROR(SUM(OFFSET(Data!$A$1,MATCH(($BH185&amp;$BI185),Data!$B:$B,0)-1,MATCH(Weekly!BM$9,Data!$2:$2,0)-1,1,COUNTIF(Data!$2:$2,Weekly!BM$9))),0)/BM$168,0)</f>
        <v>3.1341821743388835E-2</v>
      </c>
      <c r="BN185" s="145">
        <f ca="1">IFERROR(IFERROR(SUM(OFFSET(Data!$A$1,MATCH(($BH185&amp;$BI185),Data!$B:$B,0)-1,MATCH(Weekly!BN$9,Data!$2:$2,0)-1,1,COUNTIF(Data!$2:$2,Weekly!BN$9))),0)/BN$168,0)</f>
        <v>3.0688343649787456E-2</v>
      </c>
      <c r="BO185" s="145">
        <f ca="1">IFERROR(IFERROR(SUM(OFFSET(Data!$A$1,MATCH(($BH185&amp;$BI185),Data!$B:$B,0)-1,MATCH(Weekly!BO$9,Data!$2:$2,0)-1,1,COUNTIF(Data!$2:$2,Weekly!BO$9))),0)/BO$168,0)</f>
        <v>3.1471858303447266E-2</v>
      </c>
      <c r="BP185" s="145">
        <f ca="1">IFERROR(IFERROR(SUM(OFFSET(Data!$A$1,MATCH(($BH185&amp;$BI185),Data!$B:$B,0)-1,MATCH(Weekly!BP$9,Data!$2:$2,0)-1,1,COUNTIF(Data!$2:$2,Weekly!BP$9))),0)/BP$168,0)</f>
        <v>2.9893026202989302E-2</v>
      </c>
      <c r="BQ185" s="145">
        <f ca="1">IFERROR(IFERROR(SUM(OFFSET(Data!$A$1,MATCH(($BH185&amp;$BI185),Data!$B:$B,0)-1,MATCH(Weekly!BQ$9,Data!$2:$2,0)-1,1,COUNTIF(Data!$2:$2,Weekly!BQ$9))),0)/BQ$168,0)</f>
        <v>3.0758144650510109E-2</v>
      </c>
      <c r="BR185" s="145">
        <f ca="1">IFERROR(IFERROR(SUM(OFFSET(Data!$A$1,MATCH(($BH185&amp;$BI185),Data!$B:$B,0)-1,MATCH(Weekly!BR$9,Data!$2:$2,0)-1,1,COUNTIF(Data!$2:$2,Weekly!BR$9))),0)/BR$168,0)</f>
        <v>3.1174445014286761E-2</v>
      </c>
      <c r="BS185" s="145">
        <f ca="1">IFERROR(IFERROR(SUM(OFFSET(Data!$A$1,MATCH(($BH185&amp;$BI185),Data!$B:$B,0)-1,MATCH(Weekly!BS$9,Data!$2:$2,0)-1,1,COUNTIF(Data!$2:$2,Weekly!BS$9))),0)/BS$168,0)</f>
        <v>2.9976151164923866E-2</v>
      </c>
      <c r="BT185" s="145">
        <f ca="1">IFERROR(IFERROR(SUM(OFFSET(Data!$A$1,MATCH(($BH185&amp;$BI185),Data!$B:$B,0)-1,MATCH(Weekly!BT$9,Data!$2:$2,0)-1,1,COUNTIF(Data!$2:$2,Weekly!BT$9))),0)/BT$168,0)</f>
        <v>3.1337516395476619E-2</v>
      </c>
      <c r="BU185" s="145">
        <f ca="1">IFERROR(IFERROR(SUM(OFFSET(Data!$A$1,MATCH(($BH185&amp;$BI185),Data!$B:$B,0)-1,MATCH(Weekly!BU$9,Data!$2:$2,0)-1,1,COUNTIF(Data!$2:$2,Weekly!BU$9))),0)/BU$168,0)</f>
        <v>2.9974811083123425E-2</v>
      </c>
      <c r="BV185" s="13"/>
      <c r="BW185" s="12">
        <f t="shared" ca="1" si="1329"/>
        <v>2.9934588683956584E-2</v>
      </c>
      <c r="BX185" s="12">
        <f t="shared" ca="1" si="1330"/>
        <v>3.125598070488169E-2</v>
      </c>
      <c r="BY185" s="12">
        <f t="shared" ca="1" si="1357"/>
        <v>1.3213920209251065E-3</v>
      </c>
      <c r="BZ185" s="12">
        <f t="shared" ca="1" si="1358"/>
        <v>3.2247024720575522E-2</v>
      </c>
      <c r="CA185" s="12">
        <f t="shared" ca="1" si="1359"/>
        <v>2.8943544668262752E-2</v>
      </c>
      <c r="CB185" s="43"/>
      <c r="CC185" s="12">
        <f t="shared" ca="1" si="1334"/>
        <v>6.8054390112251258E-4</v>
      </c>
      <c r="CD185" s="12">
        <f t="shared" ca="1" si="1430"/>
        <v>3.0450398611588044E-2</v>
      </c>
      <c r="CE185" s="104"/>
      <c r="CF185" s="104"/>
      <c r="CG185" s="1"/>
      <c r="CH185" s="7" t="s">
        <v>161</v>
      </c>
      <c r="CI185" s="7" t="s">
        <v>4</v>
      </c>
      <c r="CJ185" s="145">
        <f ca="1">IFERROR(IFERROR(SUM(OFFSET(Data!$A$1,MATCH(($CH185&amp;$CI185),Data!$B:$B,0)-1,MATCH(Weekly!CJ$9,Data!$2:$2,0)-1,1,COUNTIF(Data!$2:$2,Weekly!CJ$9))),0)/CJ$168,0)</f>
        <v>4.5061614861136655E-2</v>
      </c>
      <c r="CK185" s="145">
        <f ca="1">IFERROR(IFERROR(SUM(OFFSET(Data!$A$1,MATCH(($CH185&amp;$CI185),Data!$B:$B,0)-1,MATCH(Weekly!CK$9,Data!$2:$2,0)-1,1,COUNTIF(Data!$2:$2,Weekly!CK$9))),0)/CK$168,0)</f>
        <v>4.1614367094718545E-2</v>
      </c>
      <c r="CL185" s="145">
        <f ca="1">IFERROR(IFERROR(SUM(OFFSET(Data!$A$1,MATCH(($CH185&amp;$CI185),Data!$B:$B,0)-1,MATCH(Weekly!CL$9,Data!$2:$2,0)-1,1,COUNTIF(Data!$2:$2,Weekly!CL$9))),0)/CL$168,0)</f>
        <v>3.9958337278666795E-2</v>
      </c>
      <c r="CM185" s="145">
        <f ca="1">IFERROR(IFERROR(SUM(OFFSET(Data!$A$1,MATCH(($CH185&amp;$CI185),Data!$B:$B,0)-1,MATCH(Weekly!CM$9,Data!$2:$2,0)-1,1,COUNTIF(Data!$2:$2,Weekly!CM$9))),0)/CM$168,0)</f>
        <v>4.483854776643801E-2</v>
      </c>
      <c r="CN185" s="145">
        <f ca="1">IFERROR(IFERROR(SUM(OFFSET(Data!$A$1,MATCH(($CH185&amp;$CI185),Data!$B:$B,0)-1,MATCH(Weekly!CN$9,Data!$2:$2,0)-1,1,COUNTIF(Data!$2:$2,Weekly!CN$9))),0)/CN$168,0)</f>
        <v>4.1024176660955647E-2</v>
      </c>
      <c r="CO185" s="145">
        <f ca="1">IFERROR(IFERROR(SUM(OFFSET(Data!$A$1,MATCH(($CH185&amp;$CI185),Data!$B:$B,0)-1,MATCH(Weekly!CO$9,Data!$2:$2,0)-1,1,COUNTIF(Data!$2:$2,Weekly!CO$9))),0)/CO$168,0)</f>
        <v>3.6839600190385534E-2</v>
      </c>
      <c r="CP185" s="145">
        <f ca="1">IFERROR(IFERROR(SUM(OFFSET(Data!$A$1,MATCH(($CH185&amp;$CI185),Data!$B:$B,0)-1,MATCH(Weekly!CP$9,Data!$2:$2,0)-1,1,COUNTIF(Data!$2:$2,Weekly!CP$9))),0)/CP$168,0)</f>
        <v>4.1255354814676848E-2</v>
      </c>
      <c r="CQ185" s="145">
        <f ca="1">IFERROR(IFERROR(SUM(OFFSET(Data!$A$1,MATCH(($CH185&amp;$CI185),Data!$B:$B,0)-1,MATCH(Weekly!CQ$9,Data!$2:$2,0)-1,1,COUNTIF(Data!$2:$2,Weekly!CQ$9))),0)/CQ$168,0)</f>
        <v>4.3159609120521171E-2</v>
      </c>
      <c r="CR185" s="145">
        <f ca="1">IFERROR(IFERROR(SUM(OFFSET(Data!$A$1,MATCH(($CH185&amp;$CI185),Data!$B:$B,0)-1,MATCH(Weekly!CR$9,Data!$2:$2,0)-1,1,COUNTIF(Data!$2:$2,Weekly!CR$9))),0)/CR$168,0)</f>
        <v>3.9436866037075899E-2</v>
      </c>
      <c r="CS185" s="145">
        <f ca="1">IFERROR(IFERROR(SUM(OFFSET(Data!$A$1,MATCH(($CH185&amp;$CI185),Data!$B:$B,0)-1,MATCH(Weekly!CS$9,Data!$2:$2,0)-1,1,COUNTIF(Data!$2:$2,Weekly!CS$9))),0)/CS$168,0)</f>
        <v>3.8545256666062032E-2</v>
      </c>
      <c r="CT185" s="145">
        <f ca="1">IFERROR(IFERROR(SUM(OFFSET(Data!$A$1,MATCH(($CH185&amp;$CI185),Data!$B:$B,0)-1,MATCH(Weekly!CT$9,Data!$2:$2,0)-1,1,COUNTIF(Data!$2:$2,Weekly!CT$9))),0)/CT$168,0)</f>
        <v>3.9560635827826394E-2</v>
      </c>
      <c r="CU185" s="145">
        <f ca="1">IFERROR(IFERROR(SUM(OFFSET(Data!$A$1,MATCH(($CH185&amp;$CI185),Data!$B:$B,0)-1,MATCH(Weekly!CU$9,Data!$2:$2,0)-1,1,COUNTIF(Data!$2:$2,Weekly!CU$9))),0)/CU$168,0)</f>
        <v>4.1277427764501412E-2</v>
      </c>
      <c r="CW185" s="12">
        <f t="shared" ca="1" si="1335"/>
        <v>2.9934588683956584E-2</v>
      </c>
      <c r="CX185" s="12">
        <f t="shared" ca="1" si="1336"/>
        <v>3.125598070488169E-2</v>
      </c>
      <c r="CY185" s="12">
        <f t="shared" ca="1" si="1360"/>
        <v>1.3213920209251065E-3</v>
      </c>
      <c r="CZ185" s="12">
        <f t="shared" ca="1" si="1361"/>
        <v>3.2247024720575522E-2</v>
      </c>
      <c r="DA185" s="12">
        <f t="shared" ca="1" si="1362"/>
        <v>2.8943544668262752E-2</v>
      </c>
      <c r="DB185" s="43"/>
      <c r="DC185" s="12">
        <f t="shared" ca="1" si="1340"/>
        <v>2.3331477915971514E-3</v>
      </c>
      <c r="DD185" s="12">
        <f t="shared" ca="1" si="1431"/>
        <v>4.0585736237910154E-2</v>
      </c>
    </row>
    <row r="186" spans="4:108" hidden="1" x14ac:dyDescent="0.35">
      <c r="D186" s="59" t="s">
        <v>400</v>
      </c>
      <c r="E186" s="53" t="str">
        <f ca="1">VLOOKUP($D186,'Metric Nature'!$C:$D,2,0)&amp;IF(($F186&lt;(BA186)),"Below",IF(($F186&gt;(AZ186)),"Above","Within"))</f>
        <v>PositiveBelow</v>
      </c>
      <c r="F186" s="55">
        <f t="shared" ca="1" si="1300"/>
        <v>5.2427233740198441E-2</v>
      </c>
      <c r="G186" s="55">
        <f t="shared" ca="1" si="1301"/>
        <v>5.0390533162665549E-2</v>
      </c>
      <c r="H186" s="55">
        <f t="shared" ref="H186" ca="1" si="1444">IFERROR(((F186-G186)/G186),0)</f>
        <v>4.0418317681978559E-2</v>
      </c>
      <c r="I186" s="55">
        <f t="shared" ref="I186" ca="1" si="1445">BD186</f>
        <v>5.2578601456569361E-2</v>
      </c>
      <c r="J186" s="55">
        <f t="shared" ref="J186" ca="1" si="1446">IFERROR(((F186-I186)/I186),0)</f>
        <v>-2.8788844164284624E-3</v>
      </c>
      <c r="K186" s="48">
        <f t="shared" ca="1" si="1302"/>
        <v>1.5584648004515894E-3</v>
      </c>
      <c r="L186" s="56"/>
      <c r="M186" s="53" t="str">
        <f ca="1">VLOOKUP($D186,'Metric Nature'!$C:$D,2,0)&amp;IF(($N186&lt;(CA186)),"Below",IF(($N186&gt;(BZ186)),"Above","Within"))</f>
        <v>PositiveWithin</v>
      </c>
      <c r="N186" s="55">
        <f t="shared" ca="1" si="1303"/>
        <v>5.0303094756992447E-2</v>
      </c>
      <c r="O186" s="55">
        <f t="shared" ca="1" si="1304"/>
        <v>4.9972482113373691E-2</v>
      </c>
      <c r="P186" s="55">
        <f t="shared" ref="P186" ca="1" si="1447">IFERROR(((N186-O186)/O186),0)</f>
        <v>6.6158939807850281E-3</v>
      </c>
      <c r="Q186" s="55">
        <f t="shared" ref="Q186" ca="1" si="1448">CD186</f>
        <v>5.0571234999860791E-2</v>
      </c>
      <c r="R186" s="48">
        <f t="shared" ref="R186" ca="1" si="1449">IFERROR(((N186-Q186)/Q186),0)</f>
        <v>-5.3022284875795826E-3</v>
      </c>
      <c r="S186" s="48">
        <f t="shared" ca="1" si="1305"/>
        <v>1.7587898572357641E-3</v>
      </c>
      <c r="T186" s="56"/>
      <c r="U186" s="53" t="str">
        <f ca="1">VLOOKUP($D186,'Metric Nature'!$C:$D,2,0)&amp;IF(($V186&lt;(DA186)),"Below",IF(($V186&gt;(CZ186)),"Above","Within"))</f>
        <v>PositiveAbove</v>
      </c>
      <c r="V186" s="55">
        <f t="shared" ca="1" si="1306"/>
        <v>5.7778174674048936E-2</v>
      </c>
      <c r="W186" s="55">
        <f t="shared" ca="1" si="1307"/>
        <v>5.1423907128605117E-2</v>
      </c>
      <c r="X186" s="55">
        <f t="shared" ca="1" si="1426"/>
        <v>0.1235664090935865</v>
      </c>
      <c r="Y186" s="55">
        <f t="shared" ca="1" si="1427"/>
        <v>5.7466329205459639E-2</v>
      </c>
      <c r="Z186" s="48">
        <f t="shared" ca="1" si="1428"/>
        <v>5.4265771435366063E-3</v>
      </c>
      <c r="AA186" s="48">
        <f t="shared" ca="1" si="1308"/>
        <v>2.4323637192985707E-3</v>
      </c>
      <c r="AB186" s="56"/>
      <c r="AC186" s="46" t="s">
        <v>401</v>
      </c>
      <c r="AI186" s="7" t="s">
        <v>162</v>
      </c>
      <c r="AJ186" s="145">
        <f ca="1">IFERROR(IFERROR(SUM(OFFSET(Data!$A$1,MATCH(($AI186),Data!$C:$C,0)-1,MATCH(Weekly!AJ$9,Data!$2:$2,0)-1,2,COUNTIF(Data!$2:$2,Weekly!AJ$9))),0)/AJ$168,0)</f>
        <v>5.054718821107379E-2</v>
      </c>
      <c r="AK186" s="145">
        <f ca="1">IFERROR(IFERROR(SUM(OFFSET(Data!$A$1,MATCH(($AI186),Data!$C:$C,0)-1,MATCH(Weekly!AK$9,Data!$2:$2,0)-1,2,COUNTIF(Data!$2:$2,Weekly!AK$9))),0)/AK$168,0)</f>
        <v>5.2205782543776301E-2</v>
      </c>
      <c r="AL186" s="145">
        <f ca="1">IFERROR(IFERROR(SUM(OFFSET(Data!$A$1,MATCH(($AI186),Data!$C:$C,0)-1,MATCH(Weekly!AL$9,Data!$2:$2,0)-1,2,COUNTIF(Data!$2:$2,Weekly!AL$9))),0)/AL$168,0)</f>
        <v>5.268977576630323E-2</v>
      </c>
      <c r="AM186" s="145">
        <f ca="1">IFERROR(IFERROR(SUM(OFFSET(Data!$A$1,MATCH(($AI186),Data!$C:$C,0)-1,MATCH(Weekly!AM$9,Data!$2:$2,0)-1,2,COUNTIF(Data!$2:$2,Weekly!AM$9))),0)/AM$168,0)</f>
        <v>5.322875043165113E-2</v>
      </c>
      <c r="AN186" s="145">
        <f ca="1">IFERROR(IFERROR(SUM(OFFSET(Data!$A$1,MATCH(($AI186),Data!$C:$C,0)-1,MATCH(Weekly!AN$9,Data!$2:$2,0)-1,2,COUNTIF(Data!$2:$2,Weekly!AN$9))),0)/AN$168,0)</f>
        <v>5.2754259993569821E-2</v>
      </c>
      <c r="AO186" s="145">
        <f ca="1">IFERROR(IFERROR(SUM(OFFSET(Data!$A$1,MATCH(($AI186),Data!$C:$C,0)-1,MATCH(Weekly!AO$9,Data!$2:$2,0)-1,2,COUNTIF(Data!$2:$2,Weekly!AO$9))),0)/AO$168,0)</f>
        <v>5.4161930691760722E-2</v>
      </c>
      <c r="AP186" s="145">
        <f ca="1">IFERROR(IFERROR(SUM(OFFSET(Data!$A$1,MATCH(($AI186),Data!$C:$C,0)-1,MATCH(Weekly!AP$9,Data!$2:$2,0)-1,2,COUNTIF(Data!$2:$2,Weekly!AP$9))),0)/AP$168,0)</f>
        <v>5.4489312428461147E-2</v>
      </c>
      <c r="AQ186" s="145">
        <f ca="1">IFERROR(IFERROR(SUM(OFFSET(Data!$A$1,MATCH(($AI186),Data!$C:$C,0)-1,MATCH(Weekly!AQ$9,Data!$2:$2,0)-1,2,COUNTIF(Data!$2:$2,Weekly!AQ$9))),0)/AQ$168,0)</f>
        <v>5.5078970576445119E-2</v>
      </c>
      <c r="AR186" s="145">
        <f ca="1">IFERROR(IFERROR(SUM(OFFSET(Data!$A$1,MATCH(($AI186),Data!$C:$C,0)-1,MATCH(Weekly!AR$9,Data!$2:$2,0)-1,2,COUNTIF(Data!$2:$2,Weekly!AR$9))),0)/AR$168,0)</f>
        <v>5.0472453141942479E-2</v>
      </c>
      <c r="AS186" s="145">
        <f ca="1">IFERROR(IFERROR(SUM(OFFSET(Data!$A$1,MATCH(($AI186),Data!$C:$C,0)-1,MATCH(Weekly!AS$9,Data!$2:$2,0)-1,2,COUNTIF(Data!$2:$2,Weekly!AS$9))),0)/AS$168,0)</f>
        <v>5.0390533162665549E-2</v>
      </c>
      <c r="AT186" s="145">
        <f ca="1">IFERROR(IFERROR(SUM(OFFSET(Data!$A$1,MATCH(($AI186),Data!$C:$C,0)-1,MATCH(Weekly!AT$9,Data!$2:$2,0)-1,2,COUNTIF(Data!$2:$2,Weekly!AT$9))),0)/AT$168,0)</f>
        <v>5.2427233740198441E-2</v>
      </c>
      <c r="AU186" s="145">
        <f ca="1">IFERROR(IFERROR(SUM(OFFSET(Data!$A$1,MATCH(($AI186),Data!$C:$C,0)-1,MATCH(Weekly!AU$9,Data!$2:$2,0)-1,2,COUNTIF(Data!$2:$2,Weekly!AU$9))),0)/AU$168,0)</f>
        <v>5.4320838127535881E-2</v>
      </c>
      <c r="AV186" s="14"/>
      <c r="AW186" s="40">
        <f t="shared" ca="1" si="1324"/>
        <v>4.9961755258449828E-2</v>
      </c>
      <c r="AX186" s="40">
        <f t="shared" ca="1" si="1324"/>
        <v>4.9961755258449828E-2</v>
      </c>
      <c r="AY186" s="40">
        <f t="shared" ca="1" si="1325"/>
        <v>5.1783306467483164E-2</v>
      </c>
      <c r="AZ186" s="40">
        <f t="shared" ca="1" si="1326"/>
        <v>1.8215512090333369E-3</v>
      </c>
      <c r="BA186" s="40">
        <f t="shared" ca="1" si="1327"/>
        <v>5.3149469874258171E-2</v>
      </c>
      <c r="BB186" s="43"/>
      <c r="BC186" s="12">
        <f t="shared" ca="1" si="1356"/>
        <v>1.5584648004515894E-3</v>
      </c>
      <c r="BD186" s="12">
        <f t="shared" ca="1" si="1429"/>
        <v>5.2578601456569361E-2</v>
      </c>
      <c r="BE186" s="104"/>
      <c r="BF186" s="104"/>
      <c r="BG186" s="1"/>
      <c r="BH186" s="7" t="s">
        <v>162</v>
      </c>
      <c r="BI186" s="7" t="s">
        <v>3</v>
      </c>
      <c r="BJ186" s="145">
        <f ca="1">IFERROR(IFERROR(SUM(OFFSET(Data!$A$1,MATCH(($BH186&amp;$BI186),Data!$B:$B,0)-1,MATCH(Weekly!BJ$9,Data!$2:$2,0)-1,1,COUNTIF(Data!$2:$2,Weekly!BJ$9))),0)/BJ$168,0)</f>
        <v>4.7308194455110975E-2</v>
      </c>
      <c r="BK186" s="145">
        <f ca="1">IFERROR(IFERROR(SUM(OFFSET(Data!$A$1,MATCH(($BH186&amp;$BI186),Data!$B:$B,0)-1,MATCH(Weekly!BK$9,Data!$2:$2,0)-1,1,COUNTIF(Data!$2:$2,Weekly!BK$9))),0)/BK$168,0)</f>
        <v>5.0305914343983682E-2</v>
      </c>
      <c r="BL186" s="145">
        <f ca="1">IFERROR(IFERROR(SUM(OFFSET(Data!$A$1,MATCH(($BH186&amp;$BI186),Data!$B:$B,0)-1,MATCH(Weekly!BL$9,Data!$2:$2,0)-1,1,COUNTIF(Data!$2:$2,Weekly!BL$9))),0)/BL$168,0)</f>
        <v>5.1152610583542202E-2</v>
      </c>
      <c r="BM186" s="145">
        <f ca="1">IFERROR(IFERROR(SUM(OFFSET(Data!$A$1,MATCH(($BH186&amp;$BI186),Data!$B:$B,0)-1,MATCH(Weekly!BM$9,Data!$2:$2,0)-1,1,COUNTIF(Data!$2:$2,Weekly!BM$9))),0)/BM$168,0)</f>
        <v>4.9951028403525957E-2</v>
      </c>
      <c r="BN186" s="145">
        <f ca="1">IFERROR(IFERROR(SUM(OFFSET(Data!$A$1,MATCH(($BH186&amp;$BI186),Data!$B:$B,0)-1,MATCH(Weekly!BN$9,Data!$2:$2,0)-1,1,COUNTIF(Data!$2:$2,Weekly!BN$9))),0)/BN$168,0)</f>
        <v>5.0637631441569096E-2</v>
      </c>
      <c r="BO186" s="145">
        <f ca="1">IFERROR(IFERROR(SUM(OFFSET(Data!$A$1,MATCH(($BH186&amp;$BI186),Data!$B:$B,0)-1,MATCH(Weekly!BO$9,Data!$2:$2,0)-1,1,COUNTIF(Data!$2:$2,Weekly!BO$9))),0)/BO$168,0)</f>
        <v>5.2623874698089733E-2</v>
      </c>
      <c r="BP186" s="145">
        <f ca="1">IFERROR(IFERROR(SUM(OFFSET(Data!$A$1,MATCH(($BH186&amp;$BI186),Data!$B:$B,0)-1,MATCH(Weekly!BP$9,Data!$2:$2,0)-1,1,COUNTIF(Data!$2:$2,Weekly!BP$9))),0)/BP$168,0)</f>
        <v>5.2666890305266688E-2</v>
      </c>
      <c r="BQ186" s="145">
        <f ca="1">IFERROR(IFERROR(SUM(OFFSET(Data!$A$1,MATCH(($BH186&amp;$BI186),Data!$B:$B,0)-1,MATCH(Weekly!BQ$9,Data!$2:$2,0)-1,1,COUNTIF(Data!$2:$2,Weekly!BQ$9))),0)/BQ$168,0)</f>
        <v>5.2414002351424127E-2</v>
      </c>
      <c r="BR186" s="145">
        <f ca="1">IFERROR(IFERROR(SUM(OFFSET(Data!$A$1,MATCH(($BH186&amp;$BI186),Data!$B:$B,0)-1,MATCH(Weekly!BR$9,Data!$2:$2,0)-1,1,COUNTIF(Data!$2:$2,Weekly!BR$9))),0)/BR$168,0)</f>
        <v>4.7329474686790239E-2</v>
      </c>
      <c r="BS186" s="145">
        <f ca="1">IFERROR(IFERROR(SUM(OFFSET(Data!$A$1,MATCH(($BH186&amp;$BI186),Data!$B:$B,0)-1,MATCH(Weekly!BS$9,Data!$2:$2,0)-1,1,COUNTIF(Data!$2:$2,Weekly!BS$9))),0)/BS$168,0)</f>
        <v>4.9972482113373691E-2</v>
      </c>
      <c r="BT186" s="145">
        <f ca="1">IFERROR(IFERROR(SUM(OFFSET(Data!$A$1,MATCH(($BH186&amp;$BI186),Data!$B:$B,0)-1,MATCH(Weekly!BT$9,Data!$2:$2,0)-1,1,COUNTIF(Data!$2:$2,Weekly!BT$9))),0)/BT$168,0)</f>
        <v>5.0303094756992447E-2</v>
      </c>
      <c r="BU186" s="145">
        <f ca="1">IFERROR(IFERROR(SUM(OFFSET(Data!$A$1,MATCH(($BH186&amp;$BI186),Data!$B:$B,0)-1,MATCH(Weekly!BU$9,Data!$2:$2,0)-1,1,COUNTIF(Data!$2:$2,Weekly!BU$9))),0)/BU$168,0)</f>
        <v>5.2225020990764065E-2</v>
      </c>
      <c r="BV186" s="13"/>
      <c r="BW186" s="12">
        <f t="shared" ca="1" si="1329"/>
        <v>4.9961755258449828E-2</v>
      </c>
      <c r="BX186" s="12">
        <f t="shared" ca="1" si="1330"/>
        <v>5.1783306467483164E-2</v>
      </c>
      <c r="BY186" s="12">
        <f t="shared" ca="1" si="1357"/>
        <v>1.8215512090333369E-3</v>
      </c>
      <c r="BZ186" s="12">
        <f t="shared" ca="1" si="1358"/>
        <v>5.3149469874258171E-2</v>
      </c>
      <c r="CA186" s="12">
        <f t="shared" ca="1" si="1359"/>
        <v>4.8595591851674821E-2</v>
      </c>
      <c r="CB186" s="43"/>
      <c r="CC186" s="12">
        <f t="shared" ca="1" si="1334"/>
        <v>1.7587898572357641E-3</v>
      </c>
      <c r="CD186" s="12">
        <f t="shared" ca="1" si="1430"/>
        <v>5.0571234999860791E-2</v>
      </c>
      <c r="CE186" s="104"/>
      <c r="CF186" s="104"/>
      <c r="CG186" s="1"/>
      <c r="CH186" s="7" t="s">
        <v>162</v>
      </c>
      <c r="CI186" s="7" t="s">
        <v>4</v>
      </c>
      <c r="CJ186" s="145">
        <f ca="1">IFERROR(IFERROR(SUM(OFFSET(Data!$A$1,MATCH(($CH186&amp;$CI186),Data!$B:$B,0)-1,MATCH(Weekly!CJ$9,Data!$2:$2,0)-1,1,COUNTIF(Data!$2:$2,Weekly!CJ$9))),0)/CJ$168,0)</f>
        <v>5.8304211881552326E-2</v>
      </c>
      <c r="CK186" s="145">
        <f ca="1">IFERROR(IFERROR(SUM(OFFSET(Data!$A$1,MATCH(($CH186&amp;$CI186),Data!$B:$B,0)-1,MATCH(Weekly!CK$9,Data!$2:$2,0)-1,1,COUNTIF(Data!$2:$2,Weekly!CK$9))),0)/CK$168,0)</f>
        <v>5.706285603939365E-2</v>
      </c>
      <c r="CL186" s="145">
        <f ca="1">IFERROR(IFERROR(SUM(OFFSET(Data!$A$1,MATCH(($CH186&amp;$CI186),Data!$B:$B,0)-1,MATCH(Weekly!CL$9,Data!$2:$2,0)-1,1,COUNTIF(Data!$2:$2,Weekly!CL$9))),0)/CL$168,0)</f>
        <v>5.6812801818009656E-2</v>
      </c>
      <c r="CM186" s="145">
        <f ca="1">IFERROR(IFERROR(SUM(OFFSET(Data!$A$1,MATCH(($CH186&amp;$CI186),Data!$B:$B,0)-1,MATCH(Weekly!CM$9,Data!$2:$2,0)-1,1,COUNTIF(Data!$2:$2,Weekly!CM$9))),0)/CM$168,0)</f>
        <v>6.1067425129663712E-2</v>
      </c>
      <c r="CN186" s="145">
        <f ca="1">IFERROR(IFERROR(SUM(OFFSET(Data!$A$1,MATCH(($CH186&amp;$CI186),Data!$B:$B,0)-1,MATCH(Weekly!CN$9,Data!$2:$2,0)-1,1,COUNTIF(Data!$2:$2,Weekly!CN$9))),0)/CN$168,0)</f>
        <v>5.8157243479916236E-2</v>
      </c>
      <c r="CO186" s="145">
        <f ca="1">IFERROR(IFERROR(SUM(OFFSET(Data!$A$1,MATCH(($CH186&amp;$CI186),Data!$B:$B,0)-1,MATCH(Weekly!CO$9,Data!$2:$2,0)-1,1,COUNTIF(Data!$2:$2,Weekly!CO$9))),0)/CO$168,0)</f>
        <v>5.8162779628748218E-2</v>
      </c>
      <c r="CP186" s="145">
        <f ca="1">IFERROR(IFERROR(SUM(OFFSET(Data!$A$1,MATCH(($CH186&amp;$CI186),Data!$B:$B,0)-1,MATCH(Weekly!CP$9,Data!$2:$2,0)-1,1,COUNTIF(Data!$2:$2,Weekly!CP$9))),0)/CP$168,0)</f>
        <v>5.9042652262991248E-2</v>
      </c>
      <c r="CQ186" s="145">
        <f ca="1">IFERROR(IFERROR(SUM(OFFSET(Data!$A$1,MATCH(($CH186&amp;$CI186),Data!$B:$B,0)-1,MATCH(Weekly!CQ$9,Data!$2:$2,0)-1,1,COUNTIF(Data!$2:$2,Weekly!CQ$9))),0)/CQ$168,0)</f>
        <v>6.1436844010133912E-2</v>
      </c>
      <c r="CR186" s="145">
        <f ca="1">IFERROR(IFERROR(SUM(OFFSET(Data!$A$1,MATCH(($CH186&amp;$CI186),Data!$B:$B,0)-1,MATCH(Weekly!CR$9,Data!$2:$2,0)-1,1,COUNTIF(Data!$2:$2,Weekly!CR$9))),0)/CR$168,0)</f>
        <v>5.7974816369359916E-2</v>
      </c>
      <c r="CS186" s="145">
        <f ca="1">IFERROR(IFERROR(SUM(OFFSET(Data!$A$1,MATCH(($CH186&amp;$CI186),Data!$B:$B,0)-1,MATCH(Weekly!CS$9,Data!$2:$2,0)-1,1,COUNTIF(Data!$2:$2,Weekly!CS$9))),0)/CS$168,0)</f>
        <v>5.1423907128605117E-2</v>
      </c>
      <c r="CT186" s="145">
        <f ca="1">IFERROR(IFERROR(SUM(OFFSET(Data!$A$1,MATCH(($CH186&amp;$CI186),Data!$B:$B,0)-1,MATCH(Weekly!CT$9,Data!$2:$2,0)-1,1,COUNTIF(Data!$2:$2,Weekly!CT$9))),0)/CT$168,0)</f>
        <v>5.7778174674048936E-2</v>
      </c>
      <c r="CU186" s="145">
        <f ca="1">IFERROR(IFERROR(SUM(OFFSET(Data!$A$1,MATCH(($CH186&amp;$CI186),Data!$B:$B,0)-1,MATCH(Weekly!CU$9,Data!$2:$2,0)-1,1,COUNTIF(Data!$2:$2,Weekly!CU$9))),0)/CU$168,0)</f>
        <v>5.9743645448620465E-2</v>
      </c>
      <c r="CW186" s="12">
        <f t="shared" ca="1" si="1335"/>
        <v>4.9961755258449828E-2</v>
      </c>
      <c r="CX186" s="12">
        <f t="shared" ca="1" si="1336"/>
        <v>5.1783306467483164E-2</v>
      </c>
      <c r="CY186" s="12">
        <f t="shared" ca="1" si="1360"/>
        <v>1.8215512090333369E-3</v>
      </c>
      <c r="CZ186" s="12">
        <f t="shared" ca="1" si="1361"/>
        <v>5.3149469874258171E-2</v>
      </c>
      <c r="DA186" s="12">
        <f t="shared" ca="1" si="1362"/>
        <v>4.8595591851674821E-2</v>
      </c>
      <c r="DB186" s="43"/>
      <c r="DC186" s="12">
        <f t="shared" ca="1" si="1340"/>
        <v>2.4323637192985707E-3</v>
      </c>
      <c r="DD186" s="12">
        <f t="shared" ca="1" si="1431"/>
        <v>5.7466329205459639E-2</v>
      </c>
    </row>
    <row r="187" spans="4:108" hidden="1" x14ac:dyDescent="0.35">
      <c r="D187" s="59" t="s">
        <v>897</v>
      </c>
      <c r="E187" s="53" t="str">
        <f ca="1">VLOOKUP($D187,'Metric Nature'!$C:$D,2,0)&amp;IF(($F187&lt;(BA187)),"Below",IF(($F187&gt;(AZ187)),"Above","Within"))</f>
        <v>PositiveBelow</v>
      </c>
      <c r="F187" s="55">
        <f t="shared" ref="F187:F189" ca="1" si="1450">AT187</f>
        <v>2.5807597634937954E-2</v>
      </c>
      <c r="G187" s="55">
        <f t="shared" ref="G187:G189" ca="1" si="1451">AS187</f>
        <v>2.4607507640866225E-2</v>
      </c>
      <c r="H187" s="55">
        <f t="shared" ca="1" si="1432"/>
        <v>4.8769262275010473E-2</v>
      </c>
      <c r="I187" s="55">
        <f t="shared" ca="1" si="1433"/>
        <v>2.54077275807396E-2</v>
      </c>
      <c r="J187" s="55">
        <f t="shared" ca="1" si="1434"/>
        <v>1.5738127423149673E-2</v>
      </c>
      <c r="K187" s="48">
        <f t="shared" ref="K187:K189" ca="1" si="1452">BC187</f>
        <v>1.5718610456357707E-3</v>
      </c>
      <c r="L187" s="56"/>
      <c r="M187" s="53" t="str">
        <f ca="1">VLOOKUP($D187,'Metric Nature'!$C:$D,2,0)&amp;IF(($N187&lt;(CA187)),"Below",IF(($N187&gt;(BZ187)),"Above","Within"))</f>
        <v>PositiveWithin</v>
      </c>
      <c r="N187" s="55">
        <f t="shared" ref="N187:N189" ca="1" si="1453">BT187</f>
        <v>2.6268212272678931E-2</v>
      </c>
      <c r="O187" s="55">
        <f t="shared" ref="O187:O189" ca="1" si="1454">BS187</f>
        <v>2.5206384149697305E-2</v>
      </c>
      <c r="P187" s="55">
        <f t="shared" ca="1" si="1435"/>
        <v>4.2125364616978467E-2</v>
      </c>
      <c r="Q187" s="55">
        <f t="shared" ca="1" si="1436"/>
        <v>2.5438751171704611E-2</v>
      </c>
      <c r="R187" s="48">
        <f t="shared" ca="1" si="1437"/>
        <v>3.2606203636950722E-2</v>
      </c>
      <c r="S187" s="48">
        <f t="shared" ref="S187:S189" ca="1" si="1455">CC187</f>
        <v>1.3860109548322229E-3</v>
      </c>
      <c r="T187" s="56"/>
      <c r="U187" s="53" t="str">
        <f ca="1">VLOOKUP($D187,'Metric Nature'!$C:$D,2,0)&amp;IF(($V187&lt;(DA187)),"Below",IF(($V187&gt;(CZ187)),"Above","Within"))</f>
        <v>PositiveWithin</v>
      </c>
      <c r="V187" s="55">
        <f t="shared" ref="V187:V189" ca="1" si="1456">CT187</f>
        <v>2.4647258439006964E-2</v>
      </c>
      <c r="W187" s="55">
        <f t="shared" ref="W187:W189" ca="1" si="1457">CS187</f>
        <v>2.3127153999637221E-2</v>
      </c>
      <c r="X187" s="55">
        <f t="shared" ref="X187:X189" ca="1" si="1458">IFERROR(((V187-W187)/W187),0)</f>
        <v>6.5728123719571721E-2</v>
      </c>
      <c r="Y187" s="55">
        <f t="shared" ref="Y187:Y189" ca="1" si="1459">DD187</f>
        <v>2.5332188375666635E-2</v>
      </c>
      <c r="Z187" s="48">
        <f t="shared" ref="Z187:Z189" ca="1" si="1460">IFERROR(((V187-Y187)/Y187),0)</f>
        <v>-2.7037930024142509E-2</v>
      </c>
      <c r="AA187" s="48">
        <f t="shared" ref="AA187:AA189" ca="1" si="1461">DC187</f>
        <v>2.4582630144768915E-3</v>
      </c>
      <c r="AB187" s="56"/>
      <c r="AC187" s="46" t="s">
        <v>898</v>
      </c>
      <c r="AI187" s="7" t="s">
        <v>163</v>
      </c>
      <c r="AJ187" s="145">
        <f ca="1">IFERROR(IFERROR(SUM(OFFSET(Data!$A$1,MATCH(($AI187),Data!$C:$C,0)-1,MATCH(Weekly!AJ$9,Data!$2:$2,0)-1,2,COUNTIF(Data!$2:$2,Weekly!AJ$9))),0)/AJ$168,0)</f>
        <v>2.5869541662151913E-2</v>
      </c>
      <c r="AK187" s="145">
        <f ca="1">IFERROR(IFERROR(SUM(OFFSET(Data!$A$1,MATCH(($AI187),Data!$C:$C,0)-1,MATCH(Weekly!AK$9,Data!$2:$2,0)-1,2,COUNTIF(Data!$2:$2,Weekly!AK$9))),0)/AK$168,0)</f>
        <v>2.5736392018460702E-2</v>
      </c>
      <c r="AL187" s="145">
        <f ca="1">IFERROR(IFERROR(SUM(OFFSET(Data!$A$1,MATCH(($AI187),Data!$C:$C,0)-1,MATCH(Weekly!AL$9,Data!$2:$2,0)-1,2,COUNTIF(Data!$2:$2,Weekly!AL$9))),0)/AL$168,0)</f>
        <v>2.5534869368442709E-2</v>
      </c>
      <c r="AM187" s="145">
        <f ca="1">IFERROR(IFERROR(SUM(OFFSET(Data!$A$1,MATCH(($AI187),Data!$C:$C,0)-1,MATCH(Weekly!AM$9,Data!$2:$2,0)-1,2,COUNTIF(Data!$2:$2,Weekly!AM$9))),0)/AM$168,0)</f>
        <v>2.9105618864387547E-2</v>
      </c>
      <c r="AN187" s="145">
        <f ca="1">IFERROR(IFERROR(SUM(OFFSET(Data!$A$1,MATCH(($AI187),Data!$C:$C,0)-1,MATCH(Weekly!AN$9,Data!$2:$2,0)-1,2,COUNTIF(Data!$2:$2,Weekly!AN$9))),0)/AN$168,0)</f>
        <v>2.880184331797235E-2</v>
      </c>
      <c r="AO187" s="145">
        <f ca="1">IFERROR(IFERROR(SUM(OFFSET(Data!$A$1,MATCH(($AI187),Data!$C:$C,0)-1,MATCH(Weekly!AO$9,Data!$2:$2,0)-1,2,COUNTIF(Data!$2:$2,Weekly!AO$9))),0)/AO$168,0)</f>
        <v>2.6512648357167403E-2</v>
      </c>
      <c r="AP187" s="145">
        <f ca="1">IFERROR(IFERROR(SUM(OFFSET(Data!$A$1,MATCH(($AI187),Data!$C:$C,0)-1,MATCH(Weekly!AP$9,Data!$2:$2,0)-1,2,COUNTIF(Data!$2:$2,Weekly!AP$9))),0)/AP$168,0)</f>
        <v>2.470253147709426E-2</v>
      </c>
      <c r="AQ187" s="145">
        <f ca="1">IFERROR(IFERROR(SUM(OFFSET(Data!$A$1,MATCH(($AI187),Data!$C:$C,0)-1,MATCH(Weekly!AQ$9,Data!$2:$2,0)-1,2,COUNTIF(Data!$2:$2,Weekly!AQ$9))),0)/AQ$168,0)</f>
        <v>2.6216627916299206E-2</v>
      </c>
      <c r="AR187" s="145">
        <f ca="1">IFERROR(IFERROR(SUM(OFFSET(Data!$A$1,MATCH(($AI187),Data!$C:$C,0)-1,MATCH(Weekly!AR$9,Data!$2:$2,0)-1,2,COUNTIF(Data!$2:$2,Weekly!AR$9))),0)/AR$168,0)</f>
        <v>2.6101099808953376E-2</v>
      </c>
      <c r="AS187" s="145">
        <f ca="1">IFERROR(IFERROR(SUM(OFFSET(Data!$A$1,MATCH(($AI187),Data!$C:$C,0)-1,MATCH(Weekly!AS$9,Data!$2:$2,0)-1,2,COUNTIF(Data!$2:$2,Weekly!AS$9))),0)/AS$168,0)</f>
        <v>2.4607507640866225E-2</v>
      </c>
      <c r="AT187" s="145">
        <f ca="1">IFERROR(IFERROR(SUM(OFFSET(Data!$A$1,MATCH(($AI187),Data!$C:$C,0)-1,MATCH(Weekly!AT$9,Data!$2:$2,0)-1,2,COUNTIF(Data!$2:$2,Weekly!AT$9))),0)/AT$168,0)</f>
        <v>2.5807597634937954E-2</v>
      </c>
      <c r="AU187" s="145">
        <f ca="1">IFERROR(IFERROR(SUM(OFFSET(Data!$A$1,MATCH(($AI187),Data!$C:$C,0)-1,MATCH(Weekly!AU$9,Data!$2:$2,0)-1,2,COUNTIF(Data!$2:$2,Weekly!AU$9))),0)/AU$168,0)</f>
        <v>2.3193847271846424E-2</v>
      </c>
      <c r="AV187" s="14"/>
      <c r="AW187" s="40">
        <f t="shared" ca="1" si="1324"/>
        <v>2.5415276186342161E-2</v>
      </c>
      <c r="AX187" s="40">
        <f t="shared" ca="1" si="1324"/>
        <v>2.5415276186342161E-2</v>
      </c>
      <c r="AY187" s="40">
        <f t="shared" ca="1" si="1325"/>
        <v>2.6837951897235209E-2</v>
      </c>
      <c r="AZ187" s="40">
        <f t="shared" ca="1" si="1326"/>
        <v>1.4226757108930475E-3</v>
      </c>
      <c r="BA187" s="40">
        <f t="shared" ca="1" si="1327"/>
        <v>2.7904958680404993E-2</v>
      </c>
      <c r="BB187" s="43"/>
      <c r="BC187" s="12">
        <f t="shared" ca="1" si="1356"/>
        <v>1.5718610456357707E-3</v>
      </c>
      <c r="BD187" s="12">
        <f t="shared" ca="1" si="1429"/>
        <v>2.54077275807396E-2</v>
      </c>
      <c r="BE187" s="104"/>
      <c r="BF187" s="104"/>
      <c r="BG187" s="1"/>
      <c r="BH187" s="7" t="s">
        <v>163</v>
      </c>
      <c r="BI187" s="7" t="s">
        <v>3</v>
      </c>
      <c r="BJ187" s="145">
        <f ca="1">IFERROR(IFERROR(SUM(OFFSET(Data!$A$1,MATCH(($BH187&amp;$BI187),Data!$B:$B,0)-1,MATCH(Weekly!BJ$9,Data!$2:$2,0)-1,1,COUNTIF(Data!$2:$2,Weekly!BJ$9))),0)/BJ$168,0)</f>
        <v>2.5382075109438598E-2</v>
      </c>
      <c r="BK187" s="145">
        <f ca="1">IFERROR(IFERROR(SUM(OFFSET(Data!$A$1,MATCH(($BH187&amp;$BI187),Data!$B:$B,0)-1,MATCH(Weekly!BK$9,Data!$2:$2,0)-1,1,COUNTIF(Data!$2:$2,Weekly!BK$9))),0)/BK$168,0)</f>
        <v>2.605937004305461E-2</v>
      </c>
      <c r="BL187" s="145">
        <f ca="1">IFERROR(IFERROR(SUM(OFFSET(Data!$A$1,MATCH(($BH187&amp;$BI187),Data!$B:$B,0)-1,MATCH(Weekly!BL$9,Data!$2:$2,0)-1,1,COUNTIF(Data!$2:$2,Weekly!BL$9))),0)/BL$168,0)</f>
        <v>2.5805768348219012E-2</v>
      </c>
      <c r="BM187" s="145">
        <f ca="1">IFERROR(IFERROR(SUM(OFFSET(Data!$A$1,MATCH(($BH187&amp;$BI187),Data!$B:$B,0)-1,MATCH(Weekly!BM$9,Data!$2:$2,0)-1,1,COUNTIF(Data!$2:$2,Weekly!BM$9))),0)/BM$168,0)</f>
        <v>2.8613404225549182E-2</v>
      </c>
      <c r="BN187" s="145">
        <f ca="1">IFERROR(IFERROR(SUM(OFFSET(Data!$A$1,MATCH(($BH187&amp;$BI187),Data!$B:$B,0)-1,MATCH(Weekly!BN$9,Data!$2:$2,0)-1,1,COUNTIF(Data!$2:$2,Weekly!BN$9))),0)/BN$168,0)</f>
        <v>2.8637482288015513E-2</v>
      </c>
      <c r="BO187" s="145">
        <f ca="1">IFERROR(IFERROR(SUM(OFFSET(Data!$A$1,MATCH(($BH187&amp;$BI187),Data!$B:$B,0)-1,MATCH(Weekly!BO$9,Data!$2:$2,0)-1,1,COUNTIF(Data!$2:$2,Weekly!BO$9))),0)/BO$168,0)</f>
        <v>2.6970650662372832E-2</v>
      </c>
      <c r="BP187" s="145">
        <f ca="1">IFERROR(IFERROR(SUM(OFFSET(Data!$A$1,MATCH(($BH187&amp;$BI187),Data!$B:$B,0)-1,MATCH(Weekly!BP$9,Data!$2:$2,0)-1,1,COUNTIF(Data!$2:$2,Weekly!BP$9))),0)/BP$168,0)</f>
        <v>2.4376607402437661E-2</v>
      </c>
      <c r="BQ187" s="145">
        <f ca="1">IFERROR(IFERROR(SUM(OFFSET(Data!$A$1,MATCH(($BH187&amp;$BI187),Data!$B:$B,0)-1,MATCH(Weekly!BQ$9,Data!$2:$2,0)-1,1,COUNTIF(Data!$2:$2,Weekly!BQ$9))),0)/BQ$168,0)</f>
        <v>2.5448477263245724E-2</v>
      </c>
      <c r="BR187" s="145">
        <f ca="1">IFERROR(IFERROR(SUM(OFFSET(Data!$A$1,MATCH(($BH187&amp;$BI187),Data!$B:$B,0)-1,MATCH(Weekly!BR$9,Data!$2:$2,0)-1,1,COUNTIF(Data!$2:$2,Weekly!BR$9))),0)/BR$168,0)</f>
        <v>2.6705253132097588E-2</v>
      </c>
      <c r="BS187" s="145">
        <f ca="1">IFERROR(IFERROR(SUM(OFFSET(Data!$A$1,MATCH(($BH187&amp;$BI187),Data!$B:$B,0)-1,MATCH(Weekly!BS$9,Data!$2:$2,0)-1,1,COUNTIF(Data!$2:$2,Weekly!BS$9))),0)/BS$168,0)</f>
        <v>2.5206384149697305E-2</v>
      </c>
      <c r="BT187" s="145">
        <f ca="1">IFERROR(IFERROR(SUM(OFFSET(Data!$A$1,MATCH(($BH187&amp;$BI187),Data!$B:$B,0)-1,MATCH(Weekly!BT$9,Data!$2:$2,0)-1,1,COUNTIF(Data!$2:$2,Weekly!BT$9))),0)/BT$168,0)</f>
        <v>2.6268212272678931E-2</v>
      </c>
      <c r="BU187" s="145">
        <f ca="1">IFERROR(IFERROR(SUM(OFFSET(Data!$A$1,MATCH(($BH187&amp;$BI187),Data!$B:$B,0)-1,MATCH(Weekly!BU$9,Data!$2:$2,0)-1,1,COUNTIF(Data!$2:$2,Weekly!BU$9))),0)/BU$168,0)</f>
        <v>2.4013434089000838E-2</v>
      </c>
      <c r="BV187" s="13"/>
      <c r="BW187" s="12">
        <f t="shared" ca="1" si="1329"/>
        <v>2.5415276186342161E-2</v>
      </c>
      <c r="BX187" s="12">
        <f t="shared" ca="1" si="1330"/>
        <v>2.6837951897235209E-2</v>
      </c>
      <c r="BY187" s="12">
        <f t="shared" ca="1" si="1357"/>
        <v>1.4226757108930475E-3</v>
      </c>
      <c r="BZ187" s="12">
        <f t="shared" ca="1" si="1358"/>
        <v>2.7904958680404993E-2</v>
      </c>
      <c r="CA187" s="12">
        <f t="shared" ca="1" si="1359"/>
        <v>2.4348269403172376E-2</v>
      </c>
      <c r="CB187" s="43"/>
      <c r="CC187" s="12">
        <f t="shared" ca="1" si="1334"/>
        <v>1.3860109548322229E-3</v>
      </c>
      <c r="CD187" s="12">
        <f t="shared" ca="1" si="1430"/>
        <v>2.5438751171704611E-2</v>
      </c>
      <c r="CE187" s="104"/>
      <c r="CF187" s="104"/>
      <c r="CG187" s="1"/>
      <c r="CH187" s="7" t="s">
        <v>163</v>
      </c>
      <c r="CI187" s="7" t="s">
        <v>4</v>
      </c>
      <c r="CJ187" s="145">
        <f ca="1">IFERROR(IFERROR(SUM(OFFSET(Data!$A$1,MATCH(($CH187&amp;$CI187),Data!$B:$B,0)-1,MATCH(Weekly!CJ$9,Data!$2:$2,0)-1,1,COUNTIF(Data!$2:$2,Weekly!CJ$9))),0)/CJ$168,0)</f>
        <v>2.7036968916681992E-2</v>
      </c>
      <c r="CK187" s="145">
        <f ca="1">IFERROR(IFERROR(SUM(OFFSET(Data!$A$1,MATCH(($CH187&amp;$CI187),Data!$B:$B,0)-1,MATCH(Weekly!CK$9,Data!$2:$2,0)-1,1,COUNTIF(Data!$2:$2,Weekly!CK$9))),0)/CK$168,0)</f>
        <v>2.4910688423288595E-2</v>
      </c>
      <c r="CL187" s="145">
        <f ca="1">IFERROR(IFERROR(SUM(OFFSET(Data!$A$1,MATCH(($CH187&amp;$CI187),Data!$B:$B,0)-1,MATCH(Weekly!CL$9,Data!$2:$2,0)-1,1,COUNTIF(Data!$2:$2,Weekly!CL$9))),0)/CL$168,0)</f>
        <v>2.4808256793864218E-2</v>
      </c>
      <c r="CM187" s="145">
        <f ca="1">IFERROR(IFERROR(SUM(OFFSET(Data!$A$1,MATCH(($CH187&amp;$CI187),Data!$B:$B,0)-1,MATCH(Weekly!CM$9,Data!$2:$2,0)-1,1,COUNTIF(Data!$2:$2,Weekly!CM$9))),0)/CM$168,0)</f>
        <v>3.0282750543751045E-2</v>
      </c>
      <c r="CN187" s="145">
        <f ca="1">IFERROR(IFERROR(SUM(OFFSET(Data!$A$1,MATCH(($CH187&amp;$CI187),Data!$B:$B,0)-1,MATCH(Weekly!CN$9,Data!$2:$2,0)-1,1,COUNTIF(Data!$2:$2,Weekly!CN$9))),0)/CN$168,0)</f>
        <v>2.9221397296782792E-2</v>
      </c>
      <c r="CO187" s="145">
        <f ca="1">IFERROR(IFERROR(SUM(OFFSET(Data!$A$1,MATCH(($CH187&amp;$CI187),Data!$B:$B,0)-1,MATCH(Weekly!CO$9,Data!$2:$2,0)-1,1,COUNTIF(Data!$2:$2,Weekly!CO$9))),0)/CO$168,0)</f>
        <v>2.5321275583055688E-2</v>
      </c>
      <c r="CP187" s="145">
        <f ca="1">IFERROR(IFERROR(SUM(OFFSET(Data!$A$1,MATCH(($CH187&amp;$CI187),Data!$B:$B,0)-1,MATCH(Weekly!CP$9,Data!$2:$2,0)-1,1,COUNTIF(Data!$2:$2,Weekly!CP$9))),0)/CP$168,0)</f>
        <v>2.5516856025330603E-2</v>
      </c>
      <c r="CQ187" s="145">
        <f ca="1">IFERROR(IFERROR(SUM(OFFSET(Data!$A$1,MATCH(($CH187&amp;$CI187),Data!$B:$B,0)-1,MATCH(Weekly!CQ$9,Data!$2:$2,0)-1,1,COUNTIF(Data!$2:$2,Weekly!CQ$9))),0)/CQ$168,0)</f>
        <v>2.8049221860296777E-2</v>
      </c>
      <c r="CR187" s="145">
        <f ca="1">IFERROR(IFERROR(SUM(OFFSET(Data!$A$1,MATCH(($CH187&amp;$CI187),Data!$B:$B,0)-1,MATCH(Weekly!CR$9,Data!$2:$2,0)-1,1,COUNTIF(Data!$2:$2,Weekly!CR$9))),0)/CR$168,0)</f>
        <v>2.465897166841553E-2</v>
      </c>
      <c r="CS187" s="145">
        <f ca="1">IFERROR(IFERROR(SUM(OFFSET(Data!$A$1,MATCH(($CH187&amp;$CI187),Data!$B:$B,0)-1,MATCH(Weekly!CS$9,Data!$2:$2,0)-1,1,COUNTIF(Data!$2:$2,Weekly!CS$9))),0)/CS$168,0)</f>
        <v>2.3127153999637221E-2</v>
      </c>
      <c r="CT187" s="145">
        <f ca="1">IFERROR(IFERROR(SUM(OFFSET(Data!$A$1,MATCH(($CH187&amp;$CI187),Data!$B:$B,0)-1,MATCH(Weekly!CT$9,Data!$2:$2,0)-1,1,COUNTIF(Data!$2:$2,Weekly!CT$9))),0)/CT$168,0)</f>
        <v>2.4647258439006964E-2</v>
      </c>
      <c r="CU187" s="145">
        <f ca="1">IFERROR(IFERROR(SUM(OFFSET(Data!$A$1,MATCH(($CH187&amp;$CI187),Data!$B:$B,0)-1,MATCH(Weekly!CU$9,Data!$2:$2,0)-1,1,COUNTIF(Data!$2:$2,Weekly!CU$9))),0)/CU$168,0)</f>
        <v>2.1073213121877037E-2</v>
      </c>
      <c r="CW187" s="12">
        <f t="shared" ca="1" si="1335"/>
        <v>2.5415276186342161E-2</v>
      </c>
      <c r="CX187" s="12">
        <f t="shared" ca="1" si="1336"/>
        <v>2.6837951897235209E-2</v>
      </c>
      <c r="CY187" s="12">
        <f t="shared" ca="1" si="1360"/>
        <v>1.4226757108930475E-3</v>
      </c>
      <c r="CZ187" s="12">
        <f t="shared" ca="1" si="1361"/>
        <v>2.7904958680404993E-2</v>
      </c>
      <c r="DA187" s="12">
        <f t="shared" ca="1" si="1362"/>
        <v>2.4348269403172376E-2</v>
      </c>
      <c r="DB187" s="43"/>
      <c r="DC187" s="12">
        <f t="shared" ca="1" si="1340"/>
        <v>2.4582630144768915E-3</v>
      </c>
      <c r="DD187" s="12">
        <f t="shared" ca="1" si="1431"/>
        <v>2.5332188375666635E-2</v>
      </c>
    </row>
    <row r="188" spans="4:108" hidden="1" x14ac:dyDescent="0.35">
      <c r="D188" s="59" t="s">
        <v>901</v>
      </c>
      <c r="E188" s="53" t="str">
        <f ca="1">VLOOKUP($D188,'Metric Nature'!$C:$D,2,0)&amp;IF(($F188&lt;(BA188)),"Below",IF(($F188&gt;(AZ188)),"Above","Within"))</f>
        <v>PositiveAbove</v>
      </c>
      <c r="F188" s="55">
        <f t="shared" ca="1" si="1450"/>
        <v>8.6279087471768977E-4</v>
      </c>
      <c r="G188" s="55">
        <f t="shared" ca="1" si="1451"/>
        <v>5.485750111021133E-4</v>
      </c>
      <c r="H188" s="55">
        <f ca="1">IFERROR(((F188-G188)/G188),0)</f>
        <v>0.57278559405085161</v>
      </c>
      <c r="I188" s="55">
        <f ca="1">BD188</f>
        <v>9.4078328432049786E-4</v>
      </c>
      <c r="J188" s="55">
        <f ca="1">IFERROR(((F188-I188)/I188),0)</f>
        <v>-8.290156819605897E-2</v>
      </c>
      <c r="K188" s="48">
        <f t="shared" ca="1" si="1452"/>
        <v>1.7704787416258363E-4</v>
      </c>
      <c r="L188" s="56"/>
      <c r="M188" s="53" t="str">
        <f ca="1">VLOOKUP($D188,'Metric Nature'!$C:$D,2,0)&amp;IF(($N188&lt;(CA188)),"Below",IF(($N188&gt;(BZ188)),"Above","Within"))</f>
        <v>PositiveWithin</v>
      </c>
      <c r="N188" s="55">
        <f t="shared" ca="1" si="1453"/>
        <v>5.6719486688645469E-4</v>
      </c>
      <c r="O188" s="55">
        <f t="shared" ca="1" si="1454"/>
        <v>4.0359567051917081E-4</v>
      </c>
      <c r="P188" s="55">
        <f ca="1">IFERROR(((N188-O188)/O188),0)</f>
        <v>0.40535419063548378</v>
      </c>
      <c r="Q188" s="55">
        <f ca="1">CD188</f>
        <v>6.2181551568924072E-4</v>
      </c>
      <c r="R188" s="55">
        <f ca="1">IFERROR(((N188-Q188)/Q188),0)</f>
        <v>-8.7840601311214808E-2</v>
      </c>
      <c r="S188" s="48">
        <f t="shared" ca="1" si="1455"/>
        <v>1.7271297092421483E-4</v>
      </c>
      <c r="T188" s="56"/>
      <c r="U188" s="53" t="str">
        <f ca="1">VLOOKUP($D188,'Metric Nature'!$C:$D,2,0)&amp;IF(($V188&lt;(DA188)),"Below",IF(($V188&gt;(CZ188)),"Above","Within"))</f>
        <v>PositiveAbove</v>
      </c>
      <c r="V188" s="55">
        <f t="shared" ca="1" si="1456"/>
        <v>1.6074298981961065E-3</v>
      </c>
      <c r="W188" s="55">
        <f t="shared" ca="1" si="1457"/>
        <v>9.0694721567204789E-4</v>
      </c>
      <c r="X188" s="55">
        <f t="shared" ca="1" si="1458"/>
        <v>0.77235220575102703</v>
      </c>
      <c r="Y188" s="55">
        <f t="shared" ca="1" si="1459"/>
        <v>1.7174365000451957E-3</v>
      </c>
      <c r="Z188" s="55">
        <f t="shared" ca="1" si="1460"/>
        <v>-6.405279138191966E-2</v>
      </c>
      <c r="AA188" s="48">
        <f t="shared" ca="1" si="1461"/>
        <v>3.4949298682472634E-4</v>
      </c>
      <c r="AB188" s="56"/>
      <c r="AC188" s="46" t="s">
        <v>902</v>
      </c>
      <c r="AI188" s="7" t="s">
        <v>164</v>
      </c>
      <c r="AJ188" s="145">
        <f ca="1">IFERROR(IFERROR(SUM(OFFSET(Data!$A$1,MATCH(($AI188),Data!$C:$C,0)-1,MATCH(Weekly!AJ$9,Data!$2:$2,0)-1,2,COUNTIF(Data!$2:$2,Weekly!AJ$9))),0)/AJ$168,0)</f>
        <v>7.5847870841911367E-4</v>
      </c>
      <c r="AK188" s="145">
        <f ca="1">IFERROR(IFERROR(SUM(OFFSET(Data!$A$1,MATCH(($AI188),Data!$C:$C,0)-1,MATCH(Weekly!AK$9,Data!$2:$2,0)-1,2,COUNTIF(Data!$2:$2,Weekly!AK$9))),0)/AK$168,0)</f>
        <v>8.1444278539432604E-4</v>
      </c>
      <c r="AL188" s="145">
        <f ca="1">IFERROR(IFERROR(SUM(OFFSET(Data!$A$1,MATCH(($AI188),Data!$C:$C,0)-1,MATCH(Weekly!AL$9,Data!$2:$2,0)-1,2,COUNTIF(Data!$2:$2,Weekly!AL$9))),0)/AL$168,0)</f>
        <v>8.4859082493314131E-4</v>
      </c>
      <c r="AM188" s="145">
        <f ca="1">IFERROR(IFERROR(SUM(OFFSET(Data!$A$1,MATCH(($AI188),Data!$C:$C,0)-1,MATCH(Weekly!AM$9,Data!$2:$2,0)-1,2,COUNTIF(Data!$2:$2,Weekly!AM$9))),0)/AM$168,0)</f>
        <v>9.372995905480736E-4</v>
      </c>
      <c r="AN188" s="145">
        <f ca="1">IFERROR(IFERROR(SUM(OFFSET(Data!$A$1,MATCH(($AI188),Data!$C:$C,0)-1,MATCH(Weekly!AN$9,Data!$2:$2,0)-1,2,COUNTIF(Data!$2:$2,Weekly!AN$9))),0)/AN$168,0)</f>
        <v>8.8414960883077918E-4</v>
      </c>
      <c r="AO188" s="145">
        <f ca="1">IFERROR(IFERROR(SUM(OFFSET(Data!$A$1,MATCH(($AI188),Data!$C:$C,0)-1,MATCH(Weekly!AO$9,Data!$2:$2,0)-1,2,COUNTIF(Data!$2:$2,Weekly!AO$9))),0)/AO$168,0)</f>
        <v>8.4586714599138276E-4</v>
      </c>
      <c r="AP188" s="145">
        <f ca="1">IFERROR(IFERROR(SUM(OFFSET(Data!$A$1,MATCH(($AI188),Data!$C:$C,0)-1,MATCH(Weekly!AP$9,Data!$2:$2,0)-1,2,COUNTIF(Data!$2:$2,Weekly!AP$9))),0)/AP$168,0)</f>
        <v>9.3166875183006367E-4</v>
      </c>
      <c r="AQ188" s="145">
        <f ca="1">IFERROR(IFERROR(SUM(OFFSET(Data!$A$1,MATCH(($AI188),Data!$C:$C,0)-1,MATCH(Weekly!AQ$9,Data!$2:$2,0)-1,2,COUNTIF(Data!$2:$2,Weekly!AQ$9))),0)/AQ$168,0)</f>
        <v>1.1758732194874261E-3</v>
      </c>
      <c r="AR188" s="145">
        <f ca="1">IFERROR(IFERROR(SUM(OFFSET(Data!$A$1,MATCH(($AI188),Data!$C:$C,0)-1,MATCH(Weekly!AR$9,Data!$2:$2,0)-1,2,COUNTIF(Data!$2:$2,Weekly!AR$9))),0)/AR$168,0)</f>
        <v>1.1101357980069189E-3</v>
      </c>
      <c r="AS188" s="145">
        <f ca="1">IFERROR(IFERROR(SUM(OFFSET(Data!$A$1,MATCH(($AI188),Data!$C:$C,0)-1,MATCH(Weekly!AS$9,Data!$2:$2,0)-1,2,COUNTIF(Data!$2:$2,Weekly!AS$9))),0)/AS$168,0)</f>
        <v>5.485750111021133E-4</v>
      </c>
      <c r="AT188" s="145">
        <f ca="1">IFERROR(IFERROR(SUM(OFFSET(Data!$A$1,MATCH(($AI188),Data!$C:$C,0)-1,MATCH(Weekly!AT$9,Data!$2:$2,0)-1,2,COUNTIF(Data!$2:$2,Weekly!AT$9))),0)/AT$168,0)</f>
        <v>8.6279087471768977E-4</v>
      </c>
      <c r="AU188" s="145">
        <f ca="1">IFERROR(IFERROR(SUM(OFFSET(Data!$A$1,MATCH(($AI188),Data!$C:$C,0)-1,MATCH(Weekly!AU$9,Data!$2:$2,0)-1,2,COUNTIF(Data!$2:$2,Weekly!AU$9))),0)/AU$168,0)</f>
        <v>1.2111669593653485E-3</v>
      </c>
      <c r="AV188" s="14"/>
      <c r="AW188" s="40">
        <f t="shared" ca="1" si="1324"/>
        <v>4.8060861150980443E-4</v>
      </c>
      <c r="AX188" s="40">
        <f t="shared" ca="1" si="1324"/>
        <v>4.8060861150980443E-4</v>
      </c>
      <c r="AY188" s="40">
        <f t="shared" ca="1" si="1325"/>
        <v>6.4651583314399809E-4</v>
      </c>
      <c r="AZ188" s="40">
        <f t="shared" ca="1" si="1326"/>
        <v>1.6590722163419366E-4</v>
      </c>
      <c r="BA188" s="40">
        <f t="shared" ca="1" si="1327"/>
        <v>7.7094624936964332E-4</v>
      </c>
      <c r="BB188" s="43"/>
      <c r="BC188" s="12">
        <f t="shared" ca="1" si="1356"/>
        <v>1.7704787416258363E-4</v>
      </c>
      <c r="BD188" s="12">
        <f t="shared" ca="1" si="1429"/>
        <v>9.4078328432049786E-4</v>
      </c>
      <c r="BE188" s="104"/>
      <c r="BF188" s="104"/>
      <c r="BG188" s="1"/>
      <c r="BH188" s="7" t="s">
        <v>164</v>
      </c>
      <c r="BI188" s="7" t="s">
        <v>3</v>
      </c>
      <c r="BJ188" s="145">
        <f ca="1">IFERROR(IFERROR(SUM(OFFSET(Data!$A$1,MATCH(($BH188&amp;$BI188),Data!$B:$B,0)-1,MATCH(Weekly!BJ$9,Data!$2:$2,0)-1,1,COUNTIF(Data!$2:$2,Weekly!BJ$9))),0)/BJ$168,0)</f>
        <v>5.3759311880807921E-4</v>
      </c>
      <c r="BK188" s="145">
        <f ca="1">IFERROR(IFERROR(SUM(OFFSET(Data!$A$1,MATCH(($BH188&amp;$BI188),Data!$B:$B,0)-1,MATCH(Weekly!BK$9,Data!$2:$2,0)-1,1,COUNTIF(Data!$2:$2,Weekly!BK$9))),0)/BK$168,0)</f>
        <v>3.3990482664853839E-4</v>
      </c>
      <c r="BL188" s="145">
        <f ca="1">IFERROR(IFERROR(SUM(OFFSET(Data!$A$1,MATCH(($BH188&amp;$BI188),Data!$B:$B,0)-1,MATCH(Weekly!BL$9,Data!$2:$2,0)-1,1,COUNTIF(Data!$2:$2,Weekly!BL$9))),0)/BL$168,0)</f>
        <v>4.2362410421152965E-4</v>
      </c>
      <c r="BM188" s="145">
        <f ca="1">IFERROR(IFERROR(SUM(OFFSET(Data!$A$1,MATCH(($BH188&amp;$BI188),Data!$B:$B,0)-1,MATCH(Weekly!BM$9,Data!$2:$2,0)-1,1,COUNTIF(Data!$2:$2,Weekly!BM$9))),0)/BM$168,0)</f>
        <v>6.6461452357632574E-4</v>
      </c>
      <c r="BN188" s="145">
        <f ca="1">IFERROR(IFERROR(SUM(OFFSET(Data!$A$1,MATCH(($BH188&amp;$BI188),Data!$B:$B,0)-1,MATCH(Weekly!BN$9,Data!$2:$2,0)-1,1,COUNTIF(Data!$2:$2,Weekly!BN$9))),0)/BN$168,0)</f>
        <v>5.5932582593780302E-4</v>
      </c>
      <c r="BO188" s="145">
        <f ca="1">IFERROR(IFERROR(SUM(OFFSET(Data!$A$1,MATCH(($BH188&amp;$BI188),Data!$B:$B,0)-1,MATCH(Weekly!BO$9,Data!$2:$2,0)-1,1,COUNTIF(Data!$2:$2,Weekly!BO$9))),0)/BO$168,0)</f>
        <v>6.221181292541901E-4</v>
      </c>
      <c r="BP188" s="145">
        <f ca="1">IFERROR(IFERROR(SUM(OFFSET(Data!$A$1,MATCH(($BH188&amp;$BI188),Data!$B:$B,0)-1,MATCH(Weekly!BP$9,Data!$2:$2,0)-1,1,COUNTIF(Data!$2:$2,Weekly!BP$9))),0)/BP$168,0)</f>
        <v>6.3364270006336428E-4</v>
      </c>
      <c r="BQ188" s="145">
        <f ca="1">IFERROR(IFERROR(SUM(OFFSET(Data!$A$1,MATCH(($BH188&amp;$BI188),Data!$B:$B,0)-1,MATCH(Weekly!BQ$9,Data!$2:$2,0)-1,1,COUNTIF(Data!$2:$2,Weekly!BQ$9))),0)/BQ$168,0)</f>
        <v>7.9645010808965754E-4</v>
      </c>
      <c r="BR188" s="145">
        <f ca="1">IFERROR(IFERROR(SUM(OFFSET(Data!$A$1,MATCH(($BH188&amp;$BI188),Data!$B:$B,0)-1,MATCH(Weekly!BR$9,Data!$2:$2,0)-1,1,COUNTIF(Data!$2:$2,Weekly!BR$9))),0)/BR$168,0)</f>
        <v>6.5938896622463189E-4</v>
      </c>
      <c r="BS188" s="145">
        <f ca="1">IFERROR(IFERROR(SUM(OFFSET(Data!$A$1,MATCH(($BH188&amp;$BI188),Data!$B:$B,0)-1,MATCH(Weekly!BS$9,Data!$2:$2,0)-1,1,COUNTIF(Data!$2:$2,Weekly!BS$9))),0)/BS$168,0)</f>
        <v>4.0359567051917081E-4</v>
      </c>
      <c r="BT188" s="145">
        <f ca="1">IFERROR(IFERROR(SUM(OFFSET(Data!$A$1,MATCH(($BH188&amp;$BI188),Data!$B:$B,0)-1,MATCH(Weekly!BT$9,Data!$2:$2,0)-1,1,COUNTIF(Data!$2:$2,Weekly!BT$9))),0)/BT$168,0)</f>
        <v>5.6719486688645469E-4</v>
      </c>
      <c r="BU188" s="145">
        <f ca="1">IFERROR(IFERROR(SUM(OFFSET(Data!$A$1,MATCH(($BH188&amp;$BI188),Data!$B:$B,0)-1,MATCH(Weekly!BU$9,Data!$2:$2,0)-1,1,COUNTIF(Data!$2:$2,Weekly!BU$9))),0)/BU$168,0)</f>
        <v>1.0075566750629723E-3</v>
      </c>
      <c r="BV188" s="13"/>
      <c r="BW188" s="12">
        <f t="shared" ca="1" si="1329"/>
        <v>4.8060861150980443E-4</v>
      </c>
      <c r="BX188" s="12">
        <f t="shared" ca="1" si="1330"/>
        <v>6.4651583314399809E-4</v>
      </c>
      <c r="BY188" s="12">
        <f t="shared" ca="1" si="1357"/>
        <v>1.6590722163419366E-4</v>
      </c>
      <c r="BZ188" s="12">
        <f t="shared" ca="1" si="1358"/>
        <v>7.7094624936964332E-4</v>
      </c>
      <c r="CA188" s="12">
        <f t="shared" ca="1" si="1359"/>
        <v>3.561781952841592E-4</v>
      </c>
      <c r="CB188" s="43"/>
      <c r="CC188" s="12">
        <f t="shared" ca="1" si="1334"/>
        <v>1.7271297092421483E-4</v>
      </c>
      <c r="CD188" s="12">
        <f t="shared" ca="1" si="1430"/>
        <v>6.2181551568924072E-4</v>
      </c>
      <c r="CE188" s="104"/>
      <c r="CF188" s="104"/>
      <c r="CG188" s="1"/>
      <c r="CH188" s="7" t="s">
        <v>164</v>
      </c>
      <c r="CI188" s="7" t="s">
        <v>4</v>
      </c>
      <c r="CJ188" s="145">
        <f ca="1">IFERROR(IFERROR(SUM(OFFSET(Data!$A$1,MATCH(($CH188&amp;$CI188),Data!$B:$B,0)-1,MATCH(Weekly!CJ$9,Data!$2:$2,0)-1,1,COUNTIF(Data!$2:$2,Weekly!CJ$9))),0)/CJ$168,0)</f>
        <v>1.2874747103181902E-3</v>
      </c>
      <c r="CK188" s="145">
        <f ca="1">IFERROR(IFERROR(SUM(OFFSET(Data!$A$1,MATCH(($CH188&amp;$CI188),Data!$B:$B,0)-1,MATCH(Weekly!CK$9,Data!$2:$2,0)-1,1,COUNTIF(Data!$2:$2,Weekly!CK$9))),0)/CK$168,0)</f>
        <v>2.0276141739886066E-3</v>
      </c>
      <c r="CL188" s="145">
        <f ca="1">IFERROR(IFERROR(SUM(OFFSET(Data!$A$1,MATCH(($CH188&amp;$CI188),Data!$B:$B,0)-1,MATCH(Weekly!CL$9,Data!$2:$2,0)-1,1,COUNTIF(Data!$2:$2,Weekly!CL$9))),0)/CL$168,0)</f>
        <v>1.9884480636303378E-3</v>
      </c>
      <c r="CM188" s="145">
        <f ca="1">IFERROR(IFERROR(SUM(OFFSET(Data!$A$1,MATCH(($CH188&amp;$CI188),Data!$B:$B,0)-1,MATCH(Weekly!CM$9,Data!$2:$2,0)-1,1,COUNTIF(Data!$2:$2,Weekly!CM$9))),0)/CM$168,0)</f>
        <v>1.5894261335117953E-3</v>
      </c>
      <c r="CN188" s="145">
        <f ca="1">IFERROR(IFERROR(SUM(OFFSET(Data!$A$1,MATCH(($CH188&amp;$CI188),Data!$B:$B,0)-1,MATCH(Weekly!CN$9,Data!$2:$2,0)-1,1,COUNTIF(Data!$2:$2,Weekly!CN$9))),0)/CN$168,0)</f>
        <v>1.7133066818960593E-3</v>
      </c>
      <c r="CO188" s="145">
        <f ca="1">IFERROR(IFERROR(SUM(OFFSET(Data!$A$1,MATCH(($CH188&amp;$CI188),Data!$B:$B,0)-1,MATCH(Weekly!CO$9,Data!$2:$2,0)-1,1,COUNTIF(Data!$2:$2,Weekly!CO$9))),0)/CO$168,0)</f>
        <v>1.4278914802475012E-3</v>
      </c>
      <c r="CP188" s="145">
        <f ca="1">IFERROR(IFERROR(SUM(OFFSET(Data!$A$1,MATCH(($CH188&amp;$CI188),Data!$B:$B,0)-1,MATCH(Weekly!CP$9,Data!$2:$2,0)-1,1,COUNTIF(Data!$2:$2,Weekly!CP$9))),0)/CP$168,0)</f>
        <v>1.6762898118830322E-3</v>
      </c>
      <c r="CQ188" s="145">
        <f ca="1">IFERROR(IFERROR(SUM(OFFSET(Data!$A$1,MATCH(($CH188&amp;$CI188),Data!$B:$B,0)-1,MATCH(Weekly!CQ$9,Data!$2:$2,0)-1,1,COUNTIF(Data!$2:$2,Weekly!CQ$9))),0)/CQ$168,0)</f>
        <v>2.0810712993123417E-3</v>
      </c>
      <c r="CR188" s="145">
        <f ca="1">IFERROR(IFERROR(SUM(OFFSET(Data!$A$1,MATCH(($CH188&amp;$CI188),Data!$B:$B,0)-1,MATCH(Weekly!CR$9,Data!$2:$2,0)-1,1,COUNTIF(Data!$2:$2,Weekly!CR$9))),0)/CR$168,0)</f>
        <v>2.186079048618398E-3</v>
      </c>
      <c r="CS188" s="145">
        <f ca="1">IFERROR(IFERROR(SUM(OFFSET(Data!$A$1,MATCH(($CH188&amp;$CI188),Data!$B:$B,0)-1,MATCH(Weekly!CS$9,Data!$2:$2,0)-1,1,COUNTIF(Data!$2:$2,Weekly!CS$9))),0)/CS$168,0)</f>
        <v>9.0694721567204789E-4</v>
      </c>
      <c r="CT188" s="145">
        <f ca="1">IFERROR(IFERROR(SUM(OFFSET(Data!$A$1,MATCH(($CH188&amp;$CI188),Data!$B:$B,0)-1,MATCH(Weekly!CT$9,Data!$2:$2,0)-1,1,COUNTIF(Data!$2:$2,Weekly!CT$9))),0)/CT$168,0)</f>
        <v>1.6074298981961065E-3</v>
      </c>
      <c r="CU188" s="145">
        <f ca="1">IFERROR(IFERROR(SUM(OFFSET(Data!$A$1,MATCH(($CH188&amp;$CI188),Data!$B:$B,0)-1,MATCH(Weekly!CU$9,Data!$2:$2,0)-1,1,COUNTIF(Data!$2:$2,Weekly!CU$9))),0)/CU$168,0)</f>
        <v>1.7379969585053225E-3</v>
      </c>
      <c r="CW188" s="12">
        <f t="shared" ca="1" si="1335"/>
        <v>4.8060861150980443E-4</v>
      </c>
      <c r="CX188" s="12">
        <f t="shared" ca="1" si="1336"/>
        <v>6.4651583314399809E-4</v>
      </c>
      <c r="CY188" s="12">
        <f t="shared" ca="1" si="1360"/>
        <v>1.6590722163419366E-4</v>
      </c>
      <c r="CZ188" s="12">
        <f t="shared" ca="1" si="1361"/>
        <v>7.7094624936964332E-4</v>
      </c>
      <c r="DA188" s="12">
        <f t="shared" ca="1" si="1362"/>
        <v>3.561781952841592E-4</v>
      </c>
      <c r="DB188" s="43"/>
      <c r="DC188" s="12">
        <f t="shared" ca="1" si="1340"/>
        <v>3.4949298682472634E-4</v>
      </c>
      <c r="DD188" s="12">
        <f t="shared" ca="1" si="1431"/>
        <v>1.7174365000451957E-3</v>
      </c>
    </row>
    <row r="189" spans="4:108" x14ac:dyDescent="0.35">
      <c r="D189" s="59" t="s">
        <v>905</v>
      </c>
      <c r="E189" s="53" t="str">
        <f ca="1">VLOOKUP($D189,'Metric Nature'!$C:$D,2,0)&amp;IF(($F189&lt;(BA189)),"Below",IF(($F189&gt;(AZ189)),"Above","Within"))</f>
        <v>PositiveBelow</v>
      </c>
      <c r="F189" s="55">
        <f t="shared" ca="1" si="1450"/>
        <v>3.9256984799654886E-2</v>
      </c>
      <c r="G189" s="55">
        <f t="shared" ca="1" si="1451"/>
        <v>3.4638593558162012E-2</v>
      </c>
      <c r="H189" s="55">
        <f t="shared" ref="H189" ca="1" si="1462">IFERROR(((F189-G189)/G189),0)</f>
        <v>0.13333079571311365</v>
      </c>
      <c r="I189" s="55">
        <f t="shared" ref="I189" ca="1" si="1463">BD189</f>
        <v>3.4980033026098513E-2</v>
      </c>
      <c r="J189" s="55">
        <f t="shared" ref="J189" ca="1" si="1464">IFERROR(((F189-I189)/I189),0)</f>
        <v>0.12226837437132636</v>
      </c>
      <c r="K189" s="48">
        <f t="shared" ca="1" si="1452"/>
        <v>1.9887334668259086E-3</v>
      </c>
      <c r="L189" s="56"/>
      <c r="M189" s="53" t="str">
        <f ca="1">VLOOKUP($D189,'Metric Nature'!$C:$D,2,0)&amp;IF(($N189&lt;(CA189)),"Below",IF(($N189&gt;(BZ189)),"Above","Within"))</f>
        <v>PositiveWithin</v>
      </c>
      <c r="N189" s="55">
        <f t="shared" ca="1" si="1453"/>
        <v>3.8888298060902549E-2</v>
      </c>
      <c r="O189" s="55">
        <f t="shared" ca="1" si="1454"/>
        <v>3.4085488901119058E-2</v>
      </c>
      <c r="P189" s="55">
        <f t="shared" ref="P189" ca="1" si="1465">IFERROR(((N189-O189)/O189),0)</f>
        <v>0.14090480478998821</v>
      </c>
      <c r="Q189" s="55">
        <f t="shared" ref="Q189" ca="1" si="1466">CD189</f>
        <v>3.487735385015174E-2</v>
      </c>
      <c r="R189" s="48">
        <f t="shared" ref="R189" ca="1" si="1467">IFERROR(((N189-Q189)/Q189),0)</f>
        <v>0.11500139110276446</v>
      </c>
      <c r="S189" s="48">
        <f t="shared" ca="1" si="1455"/>
        <v>2.105192939509894E-3</v>
      </c>
      <c r="T189" s="56"/>
      <c r="U189" s="53" t="str">
        <f ca="1">VLOOKUP($D189,'Metric Nature'!$C:$D,2,0)&amp;IF(($V189&lt;(DA189)),"Below",IF(($V189&gt;(CZ189)),"Above","Within"))</f>
        <v>PositiveWithin</v>
      </c>
      <c r="V189" s="55">
        <f t="shared" ca="1" si="1456"/>
        <v>4.0185747454902658E-2</v>
      </c>
      <c r="W189" s="55">
        <f t="shared" ca="1" si="1457"/>
        <v>3.6005804462180303E-2</v>
      </c>
      <c r="X189" s="55">
        <f t="shared" ca="1" si="1458"/>
        <v>0.1160908096668934</v>
      </c>
      <c r="Y189" s="55">
        <f t="shared" ca="1" si="1459"/>
        <v>3.523004609961132E-2</v>
      </c>
      <c r="Z189" s="48">
        <f t="shared" ca="1" si="1460"/>
        <v>0.14066689953454284</v>
      </c>
      <c r="AA189" s="48">
        <f t="shared" ca="1" si="1461"/>
        <v>2.8680621585881918E-3</v>
      </c>
      <c r="AB189" s="56"/>
      <c r="AC189" s="46" t="s">
        <v>906</v>
      </c>
      <c r="AI189" s="7" t="s">
        <v>165</v>
      </c>
      <c r="AJ189" s="145">
        <f ca="1">IFERROR(IFERROR(SUM(OFFSET(Data!$A$1,MATCH(($AI189),Data!$C:$C,0)-1,MATCH(Weekly!AJ$9,Data!$2:$2,0)-1,2,COUNTIF(Data!$2:$2,Weekly!AJ$9))),0)/AJ$168,0)</f>
        <v>3.746343049084408E-2</v>
      </c>
      <c r="AK189" s="145">
        <f ca="1">IFERROR(IFERROR(SUM(OFFSET(Data!$A$1,MATCH(($AI189),Data!$C:$C,0)-1,MATCH(Weekly!AK$9,Data!$2:$2,0)-1,2,COUNTIF(Data!$2:$2,Weekly!AK$9))),0)/AK$168,0)</f>
        <v>3.83059590063798E-2</v>
      </c>
      <c r="AL189" s="145">
        <f ca="1">IFERROR(IFERROR(SUM(OFFSET(Data!$A$1,MATCH(($AI189),Data!$C:$C,0)-1,MATCH(Weekly!AL$9,Data!$2:$2,0)-1,2,COUNTIF(Data!$2:$2,Weekly!AL$9))),0)/AL$168,0)</f>
        <v>4.1298086813412876E-2</v>
      </c>
      <c r="AM189" s="145">
        <f ca="1">IFERROR(IFERROR(SUM(OFFSET(Data!$A$1,MATCH(($AI189),Data!$C:$C,0)-1,MATCH(Weekly!AM$9,Data!$2:$2,0)-1,2,COUNTIF(Data!$2:$2,Weekly!AM$9))),0)/AM$168,0)</f>
        <v>3.7516649400621577E-2</v>
      </c>
      <c r="AN189" s="145">
        <f ca="1">IFERROR(IFERROR(SUM(OFFSET(Data!$A$1,MATCH(($AI189),Data!$C:$C,0)-1,MATCH(Weekly!AN$9,Data!$2:$2,0)-1,2,COUNTIF(Data!$2:$2,Weekly!AN$9))),0)/AN$168,0)</f>
        <v>3.8072018004501128E-2</v>
      </c>
      <c r="AO189" s="145">
        <f ca="1">IFERROR(IFERROR(SUM(OFFSET(Data!$A$1,MATCH(($AI189),Data!$C:$C,0)-1,MATCH(Weekly!AO$9,Data!$2:$2,0)-1,2,COUNTIF(Data!$2:$2,Weekly!AO$9))),0)/AO$168,0)</f>
        <v>3.6689487457376227E-2</v>
      </c>
      <c r="AP189" s="145">
        <f ca="1">IFERROR(IFERROR(SUM(OFFSET(Data!$A$1,MATCH(($AI189),Data!$C:$C,0)-1,MATCH(Weekly!AP$9,Data!$2:$2,0)-1,2,COUNTIF(Data!$2:$2,Weekly!AP$9))),0)/AP$168,0)</f>
        <v>3.6734367929299648E-2</v>
      </c>
      <c r="AQ189" s="145">
        <f ca="1">IFERROR(IFERROR(SUM(OFFSET(Data!$A$1,MATCH(($AI189),Data!$C:$C,0)-1,MATCH(Weekly!AQ$9,Data!$2:$2,0)-1,2,COUNTIF(Data!$2:$2,Weekly!AQ$9))),0)/AQ$168,0)</f>
        <v>3.4100323365135361E-2</v>
      </c>
      <c r="AR189" s="145">
        <f ca="1">IFERROR(IFERROR(SUM(OFFSET(Data!$A$1,MATCH(($AI189),Data!$C:$C,0)-1,MATCH(Weekly!AR$9,Data!$2:$2,0)-1,2,COUNTIF(Data!$2:$2,Weekly!AR$9))),0)/AR$168,0)</f>
        <v>3.4465843961377599E-2</v>
      </c>
      <c r="AS189" s="145">
        <f ca="1">IFERROR(IFERROR(SUM(OFFSET(Data!$A$1,MATCH(($AI189),Data!$C:$C,0)-1,MATCH(Weekly!AS$9,Data!$2:$2,0)-1,2,COUNTIF(Data!$2:$2,Weekly!AS$9))),0)/AS$168,0)</f>
        <v>3.4638593558162012E-2</v>
      </c>
      <c r="AT189" s="145">
        <f ca="1">IFERROR(IFERROR(SUM(OFFSET(Data!$A$1,MATCH(($AI189),Data!$C:$C,0)-1,MATCH(Weekly!AT$9,Data!$2:$2,0)-1,2,COUNTIF(Data!$2:$2,Weekly!AT$9))),0)/AT$168,0)</f>
        <v>3.9256984799654886E-2</v>
      </c>
      <c r="AU189" s="145">
        <f ca="1">IFERROR(IFERROR(SUM(OFFSET(Data!$A$1,MATCH(($AI189),Data!$C:$C,0)-1,MATCH(Weekly!AU$9,Data!$2:$2,0)-1,2,COUNTIF(Data!$2:$2,Weekly!AU$9))),0)/AU$168,0)</f>
        <v>3.7606734088294069E-2</v>
      </c>
      <c r="AV189" s="14"/>
      <c r="AW189" s="40">
        <f t="shared" ca="1" si="1324"/>
        <v>3.4874629950672996E-2</v>
      </c>
      <c r="AX189" s="40">
        <f t="shared" ca="1" si="1324"/>
        <v>3.4874629950672996E-2</v>
      </c>
      <c r="AY189" s="40">
        <f t="shared" ca="1" si="1325"/>
        <v>3.824824969274157E-2</v>
      </c>
      <c r="AZ189" s="40">
        <f t="shared" ca="1" si="1326"/>
        <v>3.3736197420685746E-3</v>
      </c>
      <c r="BA189" s="40">
        <f t="shared" ca="1" si="1327"/>
        <v>4.0778464499293003E-2</v>
      </c>
      <c r="BB189" s="43"/>
      <c r="BC189" s="12">
        <f t="shared" ca="1" si="1356"/>
        <v>1.9887334668259086E-3</v>
      </c>
      <c r="BD189" s="12">
        <f t="shared" ca="1" si="1429"/>
        <v>3.4980033026098513E-2</v>
      </c>
      <c r="BE189" s="104"/>
      <c r="BF189" s="104"/>
      <c r="BG189" s="1"/>
      <c r="BH189" s="7" t="s">
        <v>165</v>
      </c>
      <c r="BI189" s="7" t="s">
        <v>3</v>
      </c>
      <c r="BJ189" s="145">
        <f ca="1">IFERROR(IFERROR(SUM(OFFSET(Data!$A$1,MATCH(($BH189&amp;$BI189),Data!$B:$B,0)-1,MATCH(Weekly!BJ$9,Data!$2:$2,0)-1,1,COUNTIF(Data!$2:$2,Weekly!BJ$9))),0)/BJ$168,0)</f>
        <v>3.7785116350510711E-2</v>
      </c>
      <c r="BK189" s="145">
        <f ca="1">IFERROR(IFERROR(SUM(OFFSET(Data!$A$1,MATCH(($BH189&amp;$BI189),Data!$B:$B,0)-1,MATCH(Weekly!BK$9,Data!$2:$2,0)-1,1,COUNTIF(Data!$2:$2,Weekly!BK$9))),0)/BK$168,0)</f>
        <v>3.871138303497243E-2</v>
      </c>
      <c r="BL189" s="145">
        <f ca="1">IFERROR(IFERROR(SUM(OFFSET(Data!$A$1,MATCH(($BH189&amp;$BI189),Data!$B:$B,0)-1,MATCH(Weekly!BL$9,Data!$2:$2,0)-1,1,COUNTIF(Data!$2:$2,Weekly!BL$9))),0)/BL$168,0)</f>
        <v>4.1056236099834081E-2</v>
      </c>
      <c r="BM189" s="145">
        <f ca="1">IFERROR(IFERROR(SUM(OFFSET(Data!$A$1,MATCH(($BH189&amp;$BI189),Data!$B:$B,0)-1,MATCH(Weekly!BM$9,Data!$2:$2,0)-1,1,COUNTIF(Data!$2:$2,Weekly!BM$9))),0)/BM$168,0)</f>
        <v>3.6903595914369668E-2</v>
      </c>
      <c r="BN189" s="145">
        <f ca="1">IFERROR(IFERROR(SUM(OFFSET(Data!$A$1,MATCH(($BH189&amp;$BI189),Data!$B:$B,0)-1,MATCH(Weekly!BN$9,Data!$2:$2,0)-1,1,COUNTIF(Data!$2:$2,Weekly!BN$9))),0)/BN$168,0)</f>
        <v>3.6691774181519872E-2</v>
      </c>
      <c r="BO189" s="145">
        <f ca="1">IFERROR(IFERROR(SUM(OFFSET(Data!$A$1,MATCH(($BH189&amp;$BI189),Data!$B:$B,0)-1,MATCH(Weekly!BO$9,Data!$2:$2,0)-1,1,COUNTIF(Data!$2:$2,Weekly!BO$9))),0)/BO$168,0)</f>
        <v>3.5167971894898634E-2</v>
      </c>
      <c r="BP189" s="145">
        <f ca="1">IFERROR(IFERROR(SUM(OFFSET(Data!$A$1,MATCH(($BH189&amp;$BI189),Data!$B:$B,0)-1,MATCH(Weekly!BP$9,Data!$2:$2,0)-1,1,COUNTIF(Data!$2:$2,Weekly!BP$9))),0)/BP$168,0)</f>
        <v>3.71240076037124E-2</v>
      </c>
      <c r="BQ189" s="145">
        <f ca="1">IFERROR(IFERROR(SUM(OFFSET(Data!$A$1,MATCH(($BH189&amp;$BI189),Data!$B:$B,0)-1,MATCH(Weekly!BQ$9,Data!$2:$2,0)-1,1,COUNTIF(Data!$2:$2,Weekly!BQ$9))),0)/BQ$168,0)</f>
        <v>3.3716387909128835E-2</v>
      </c>
      <c r="BR189" s="145">
        <f ca="1">IFERROR(IFERROR(SUM(OFFSET(Data!$A$1,MATCH(($BH189&amp;$BI189),Data!$B:$B,0)-1,MATCH(Weekly!BR$9,Data!$2:$2,0)-1,1,COUNTIF(Data!$2:$2,Weekly!BR$9))),0)/BR$168,0)</f>
        <v>3.4581288006447358E-2</v>
      </c>
      <c r="BS189" s="145">
        <f ca="1">IFERROR(IFERROR(SUM(OFFSET(Data!$A$1,MATCH(($BH189&amp;$BI189),Data!$B:$B,0)-1,MATCH(Weekly!BS$9,Data!$2:$2,0)-1,1,COUNTIF(Data!$2:$2,Weekly!BS$9))),0)/BS$168,0)</f>
        <v>3.4085488901119058E-2</v>
      </c>
      <c r="BT189" s="145">
        <f ca="1">IFERROR(IFERROR(SUM(OFFSET(Data!$A$1,MATCH(($BH189&amp;$BI189),Data!$B:$B,0)-1,MATCH(Weekly!BT$9,Data!$2:$2,0)-1,1,COUNTIF(Data!$2:$2,Weekly!BT$9))),0)/BT$168,0)</f>
        <v>3.8888298060902549E-2</v>
      </c>
      <c r="BU189" s="145">
        <f ca="1">IFERROR(IFERROR(SUM(OFFSET(Data!$A$1,MATCH(($BH189&amp;$BI189),Data!$B:$B,0)-1,MATCH(Weekly!BU$9,Data!$2:$2,0)-1,1,COUNTIF(Data!$2:$2,Weekly!BU$9))),0)/BU$168,0)</f>
        <v>3.5516372795969774E-2</v>
      </c>
      <c r="BV189" s="13"/>
      <c r="BW189" s="12">
        <f t="shared" ca="1" si="1329"/>
        <v>3.4874629950672996E-2</v>
      </c>
      <c r="BX189" s="12">
        <f t="shared" ca="1" si="1330"/>
        <v>3.824824969274157E-2</v>
      </c>
      <c r="BY189" s="12">
        <f t="shared" ca="1" si="1357"/>
        <v>3.3736197420685746E-3</v>
      </c>
      <c r="BZ189" s="12">
        <f t="shared" ca="1" si="1358"/>
        <v>4.0778464499293003E-2</v>
      </c>
      <c r="CA189" s="12">
        <f t="shared" ca="1" si="1359"/>
        <v>3.2344415144121563E-2</v>
      </c>
      <c r="CB189" s="43"/>
      <c r="CC189" s="12">
        <f t="shared" ca="1" si="1334"/>
        <v>2.105192939509894E-3</v>
      </c>
      <c r="CD189" s="12">
        <f t="shared" ca="1" si="1430"/>
        <v>3.487735385015174E-2</v>
      </c>
      <c r="CE189" s="104"/>
      <c r="CF189" s="104"/>
      <c r="CG189" s="1"/>
      <c r="CH189" s="7" t="s">
        <v>165</v>
      </c>
      <c r="CI189" s="7" t="s">
        <v>4</v>
      </c>
      <c r="CJ189" s="145">
        <f ca="1">IFERROR(IFERROR(SUM(OFFSET(Data!$A$1,MATCH(($CH189&amp;$CI189),Data!$B:$B,0)-1,MATCH(Weekly!CJ$9,Data!$2:$2,0)-1,1,COUNTIF(Data!$2:$2,Weekly!CJ$9))),0)/CJ$168,0)</f>
        <v>3.669302924406842E-2</v>
      </c>
      <c r="CK189" s="145">
        <f ca="1">IFERROR(IFERROR(SUM(OFFSET(Data!$A$1,MATCH(($CH189&amp;$CI189),Data!$B:$B,0)-1,MATCH(Weekly!CK$9,Data!$2:$2,0)-1,1,COUNTIF(Data!$2:$2,Weekly!CK$9))),0)/CK$168,0)</f>
        <v>3.7269479579028673E-2</v>
      </c>
      <c r="CL189" s="145">
        <f ca="1">IFERROR(IFERROR(SUM(OFFSET(Data!$A$1,MATCH(($CH189&amp;$CI189),Data!$B:$B,0)-1,MATCH(Weekly!CL$9,Data!$2:$2,0)-1,1,COUNTIF(Data!$2:$2,Weekly!CL$9))),0)/CL$168,0)</f>
        <v>4.1946785342297128E-2</v>
      </c>
      <c r="CM189" s="145">
        <f ca="1">IFERROR(IFERROR(SUM(OFFSET(Data!$A$1,MATCH(($CH189&amp;$CI189),Data!$B:$B,0)-1,MATCH(Weekly!CM$9,Data!$2:$2,0)-1,1,COUNTIF(Data!$2:$2,Weekly!CM$9))),0)/CM$168,0)</f>
        <v>3.8982767274552452E-2</v>
      </c>
      <c r="CN189" s="145">
        <f ca="1">IFERROR(IFERROR(SUM(OFFSET(Data!$A$1,MATCH(($CH189&amp;$CI189),Data!$B:$B,0)-1,MATCH(Weekly!CN$9,Data!$2:$2,0)-1,1,COUNTIF(Data!$2:$2,Weekly!CN$9))),0)/CN$168,0)</f>
        <v>4.1595278888254331E-2</v>
      </c>
      <c r="CO189" s="145">
        <f ca="1">IFERROR(IFERROR(SUM(OFFSET(Data!$A$1,MATCH(($CH189&amp;$CI189),Data!$B:$B,0)-1,MATCH(Weekly!CO$9,Data!$2:$2,0)-1,1,COUNTIF(Data!$2:$2,Weekly!CO$9))),0)/CO$168,0)</f>
        <v>4.0647310804378868E-2</v>
      </c>
      <c r="CP189" s="145">
        <f ca="1">IFERROR(IFERROR(SUM(OFFSET(Data!$A$1,MATCH(($CH189&amp;$CI189),Data!$B:$B,0)-1,MATCH(Weekly!CP$9,Data!$2:$2,0)-1,1,COUNTIF(Data!$2:$2,Weekly!CP$9))),0)/CP$168,0)</f>
        <v>3.5760849320171352E-2</v>
      </c>
      <c r="CQ189" s="145">
        <f ca="1">IFERROR(IFERROR(SUM(OFFSET(Data!$A$1,MATCH(($CH189&amp;$CI189),Data!$B:$B,0)-1,MATCH(Weekly!CQ$9,Data!$2:$2,0)-1,1,COUNTIF(Data!$2:$2,Weekly!CQ$9))),0)/CQ$168,0)</f>
        <v>3.5016286644951142E-2</v>
      </c>
      <c r="CR189" s="145">
        <f ca="1">IFERROR(IFERROR(SUM(OFFSET(Data!$A$1,MATCH(($CH189&amp;$CI189),Data!$B:$B,0)-1,MATCH(Weekly!CR$9,Data!$2:$2,0)-1,1,COUNTIF(Data!$2:$2,Weekly!CR$9))),0)/CR$168,0)</f>
        <v>3.4190276320391746E-2</v>
      </c>
      <c r="CS189" s="145">
        <f ca="1">IFERROR(IFERROR(SUM(OFFSET(Data!$A$1,MATCH(($CH189&amp;$CI189),Data!$B:$B,0)-1,MATCH(Weekly!CS$9,Data!$2:$2,0)-1,1,COUNTIF(Data!$2:$2,Weekly!CS$9))),0)/CS$168,0)</f>
        <v>3.6005804462180303E-2</v>
      </c>
      <c r="CT189" s="145">
        <f ca="1">IFERROR(IFERROR(SUM(OFFSET(Data!$A$1,MATCH(($CH189&amp;$CI189),Data!$B:$B,0)-1,MATCH(Weekly!CT$9,Data!$2:$2,0)-1,1,COUNTIF(Data!$2:$2,Weekly!CT$9))),0)/CT$168,0)</f>
        <v>4.0185747454902658E-2</v>
      </c>
      <c r="CU189" s="145">
        <f ca="1">IFERROR(IFERROR(SUM(OFFSET(Data!$A$1,MATCH(($CH189&amp;$CI189),Data!$B:$B,0)-1,MATCH(Weekly!CU$9,Data!$2:$2,0)-1,1,COUNTIF(Data!$2:$2,Weekly!CU$9))),0)/CU$168,0)</f>
        <v>4.3015424723006734E-2</v>
      </c>
      <c r="CW189" s="12">
        <f t="shared" ca="1" si="1335"/>
        <v>3.4874629950672996E-2</v>
      </c>
      <c r="CX189" s="12">
        <f t="shared" ca="1" si="1336"/>
        <v>3.824824969274157E-2</v>
      </c>
      <c r="CY189" s="12">
        <f t="shared" ca="1" si="1360"/>
        <v>3.3736197420685746E-3</v>
      </c>
      <c r="CZ189" s="12">
        <f t="shared" ca="1" si="1361"/>
        <v>4.0778464499293003E-2</v>
      </c>
      <c r="DA189" s="12">
        <f t="shared" ca="1" si="1362"/>
        <v>3.2344415144121563E-2</v>
      </c>
      <c r="DB189" s="43"/>
      <c r="DC189" s="12">
        <f t="shared" ca="1" si="1340"/>
        <v>2.8680621585881918E-3</v>
      </c>
      <c r="DD189" s="12">
        <f t="shared" ca="1" si="1431"/>
        <v>3.523004609961132E-2</v>
      </c>
    </row>
    <row r="190" spans="4:108" x14ac:dyDescent="0.35">
      <c r="D190" s="68" t="s">
        <v>909</v>
      </c>
      <c r="E190" s="66"/>
      <c r="F190" s="64"/>
      <c r="G190" s="64"/>
      <c r="H190" s="65"/>
      <c r="I190" s="64"/>
      <c r="J190" s="65"/>
      <c r="K190" s="64"/>
      <c r="L190" s="64"/>
      <c r="M190" s="64"/>
      <c r="N190" s="64"/>
      <c r="O190" s="64"/>
      <c r="P190" s="64"/>
      <c r="Q190" s="64"/>
      <c r="R190" s="64"/>
      <c r="S190" s="64"/>
      <c r="T190" s="64"/>
      <c r="U190" s="64"/>
      <c r="V190" s="64"/>
      <c r="W190" s="64"/>
      <c r="X190" s="64"/>
      <c r="Y190" s="64"/>
      <c r="Z190" s="64"/>
      <c r="AA190" s="64"/>
      <c r="AB190" s="62"/>
      <c r="AC190" s="46"/>
      <c r="AJ190" s="159"/>
      <c r="AO190" s="159"/>
      <c r="AT190" s="159"/>
      <c r="AU190" s="160"/>
      <c r="BJ190" s="159"/>
      <c r="BO190" s="159"/>
      <c r="BT190" s="159"/>
      <c r="BU190" s="160"/>
      <c r="CJ190" s="159"/>
      <c r="CO190" s="159"/>
      <c r="CT190" s="159"/>
      <c r="CU190" s="160"/>
    </row>
    <row r="191" spans="4:108" x14ac:dyDescent="0.35">
      <c r="D191" s="123" t="s">
        <v>910</v>
      </c>
      <c r="E191" s="53" t="str">
        <f ca="1">VLOOKUP($D191,'Metric Nature'!$C:$D,2,0)&amp;IF(($F191&lt;(BA191)),"Below",IF(($F191&gt;(AZ191)),"Above","Within"))</f>
        <v>NegativeBelow</v>
      </c>
      <c r="F191" s="54">
        <f t="shared" ref="F191:F192" ca="1" si="1468">AT191</f>
        <v>119628</v>
      </c>
      <c r="G191" s="54">
        <f t="shared" ref="G191:G192" ca="1" si="1469">AS191</f>
        <v>125758</v>
      </c>
      <c r="H191" s="55">
        <f ca="1">IFERROR(((F191-G191)/G191),0)</f>
        <v>-4.8744413874266451E-2</v>
      </c>
      <c r="I191" s="54">
        <f ca="1">BD191</f>
        <v>125045</v>
      </c>
      <c r="J191" s="55">
        <f ca="1">IFERROR(((F191-I191)/I191),0)</f>
        <v>-4.3320404654324442E-2</v>
      </c>
      <c r="K191" s="125">
        <f t="shared" ref="K191:K196" ca="1" si="1470">BC191</f>
        <v>32893.673047812539</v>
      </c>
      <c r="L191" s="56"/>
      <c r="M191" s="124" t="str">
        <f ca="1">VLOOKUP($D191,'Metric Nature'!$C:$D,2,0)&amp;IF(($N191&lt;(CA191)),"Below",IF(($N191&gt;(BZ191)),"Above","Within"))</f>
        <v>NegativeBelow</v>
      </c>
      <c r="N191" s="54">
        <f t="shared" ref="N191:N192" ca="1" si="1471">BT191</f>
        <v>93725</v>
      </c>
      <c r="O191" s="54">
        <f t="shared" ref="O191:O192" ca="1" si="1472">BS191</f>
        <v>98526</v>
      </c>
      <c r="P191" s="55">
        <f ca="1">IFERROR(((N191-O191)/O191),0)</f>
        <v>-4.8728254470901081E-2</v>
      </c>
      <c r="Q191" s="54">
        <f ca="1">CD191</f>
        <v>97856.25</v>
      </c>
      <c r="R191" s="55">
        <f ca="1">IFERROR(((N191-Q191)/Q191),0)</f>
        <v>-4.2217538481190524E-2</v>
      </c>
      <c r="S191" s="125">
        <f t="shared" ref="S191:S196" ca="1" si="1473">CC191</f>
        <v>25916.897300152785</v>
      </c>
      <c r="T191" s="56"/>
      <c r="U191" s="124" t="str">
        <f ca="1">VLOOKUP($D191,'Metric Nature'!$C:$D,2,0)&amp;IF(($V191&lt;(DA191)),"Below",IF(($V191&gt;(CZ191)),"Above","Within"))</f>
        <v>NegativeBelow</v>
      </c>
      <c r="V191" s="54">
        <f t="shared" ref="V191:V192" ca="1" si="1474">CT191</f>
        <v>25903</v>
      </c>
      <c r="W191" s="54">
        <f t="shared" ref="W191:W192" ca="1" si="1475">CS191</f>
        <v>27232</v>
      </c>
      <c r="X191" s="55">
        <f ca="1">IFERROR(((V191-W191)/W191),0)</f>
        <v>-4.8802878965922447E-2</v>
      </c>
      <c r="Y191" s="54">
        <f ca="1">DD191</f>
        <v>27188.75</v>
      </c>
      <c r="Z191" s="55">
        <f ca="1">IFERROR(((V191-Y191)/Y191),0)</f>
        <v>-4.7289779780239988E-2</v>
      </c>
      <c r="AA191" s="125">
        <f t="shared" ref="AA191:AA196" ca="1" si="1476">DC191</f>
        <v>7013.1231090759811</v>
      </c>
      <c r="AB191" s="56"/>
      <c r="AC191" s="46"/>
      <c r="AI191" s="183" t="s">
        <v>166</v>
      </c>
      <c r="AJ191" s="141">
        <f ca="1">IFERROR(SUM(OFFSET(Data!$A$1,MATCH(($AI191),Data!$C:$C,0)-1,MATCH(Weekly!AJ$9,Data!$2:$2,0)-1,2,COUNTIF(Data!$2:$2,Weekly!AJ$9))),0)</f>
        <v>194477</v>
      </c>
      <c r="AK191" s="141">
        <f ca="1">IFERROR(SUM(OFFSET(Data!$A$1,MATCH(($AI191),Data!$C:$C,0)-1,MATCH(Weekly!AK$9,Data!$2:$2,0)-1,2,COUNTIF(Data!$2:$2,Weekly!AK$9))),0)</f>
        <v>124146</v>
      </c>
      <c r="AL191" s="141">
        <f ca="1">IFERROR(SUM(OFFSET(Data!$A$1,MATCH(($AI191),Data!$C:$C,0)-1,MATCH(Weekly!AL$9,Data!$2:$2,0)-1,2,COUNTIF(Data!$2:$2,Weekly!AL$9))),0)</f>
        <v>165966</v>
      </c>
      <c r="AM191" s="141">
        <f ca="1">IFERROR(SUM(OFFSET(Data!$A$1,MATCH(($AI191),Data!$C:$C,0)-1,MATCH(Weekly!AM$9,Data!$2:$2,0)-1,2,COUNTIF(Data!$2:$2,Weekly!AM$9))),0)</f>
        <v>146173</v>
      </c>
      <c r="AN191" s="141">
        <f ca="1">IFERROR(SUM(OFFSET(Data!$A$1,MATCH(($AI191),Data!$C:$C,0)-1,MATCH(Weekly!AN$9,Data!$2:$2,0)-1,2,COUNTIF(Data!$2:$2,Weekly!AN$9))),0)</f>
        <v>122713</v>
      </c>
      <c r="AO191" s="141">
        <f ca="1">IFERROR(SUM(OFFSET(Data!$A$1,MATCH(($AI191),Data!$C:$C,0)-1,MATCH(Weekly!AO$9,Data!$2:$2,0)-1,2,COUNTIF(Data!$2:$2,Weekly!AO$9))),0)</f>
        <v>126200</v>
      </c>
      <c r="AP191" s="141">
        <f ca="1">IFERROR(SUM(OFFSET(Data!$A$1,MATCH(($AI191),Data!$C:$C,0)-1,MATCH(Weekly!AP$9,Data!$2:$2,0)-1,2,COUNTIF(Data!$2:$2,Weekly!AP$9))),0)</f>
        <v>116382</v>
      </c>
      <c r="AQ191" s="141">
        <f ca="1">IFERROR(SUM(OFFSET(Data!$A$1,MATCH(($AI191),Data!$C:$C,0)-1,MATCH(Weekly!AQ$9,Data!$2:$2,0)-1,2,COUNTIF(Data!$2:$2,Weekly!AQ$9))),0)</f>
        <v>119454</v>
      </c>
      <c r="AR191" s="141">
        <f ca="1">IFERROR(SUM(OFFSET(Data!$A$1,MATCH(($AI191),Data!$C:$C,0)-1,MATCH(Weekly!AR$9,Data!$2:$2,0)-1,2,COUNTIF(Data!$2:$2,Weekly!AR$9))),0)</f>
        <v>138586</v>
      </c>
      <c r="AS191" s="141">
        <f ca="1">IFERROR(SUM(OFFSET(Data!$A$1,MATCH(($AI191),Data!$C:$C,0)-1,MATCH(Weekly!AS$9,Data!$2:$2,0)-1,2,COUNTIF(Data!$2:$2,Weekly!AS$9))),0)</f>
        <v>125758</v>
      </c>
      <c r="AT191" s="141">
        <f ca="1">IFERROR(SUM(OFFSET(Data!$A$1,MATCH(($AI191),Data!$C:$C,0)-1,MATCH(Weekly!AT$9,Data!$2:$2,0)-1,2,COUNTIF(Data!$2:$2,Weekly!AT$9))),0)</f>
        <v>119628</v>
      </c>
      <c r="AU191" s="141">
        <f ca="1">IFERROR(SUM(OFFSET(Data!$A$1,MATCH(($AI191),Data!$C:$C,0)-1,MATCH(Weekly!AU$9,Data!$2:$2,0)-1,2,COUNTIF(Data!$2:$2,Weekly!AU$9))),0)</f>
        <v>48230</v>
      </c>
      <c r="AV191" s="14"/>
      <c r="AW191" s="8">
        <f ca="1">_xlfn.QUARTILE.INC($BJ191:$BT191,1)</f>
        <v>94476.5</v>
      </c>
      <c r="AX191" s="8">
        <f ca="1">_xlfn.QUARTILE.INC($BJ191:$BT191,1)</f>
        <v>94476.5</v>
      </c>
      <c r="AY191" s="8">
        <f ca="1">_xlfn.QUARTILE.INC($BJ191:$BT191,3)</f>
        <v>110986</v>
      </c>
      <c r="AZ191" s="8">
        <f t="shared" ref="AZ191" ca="1" si="1477">AY191-AX191</f>
        <v>16509.5</v>
      </c>
      <c r="BA191" s="8">
        <f t="shared" ref="BA191" ca="1" si="1478">AY191+(0.75*AZ191)</f>
        <v>123368.125</v>
      </c>
      <c r="BB191" s="41"/>
      <c r="BC191" s="9">
        <f ca="1">_xlfn.STDEV.P(AJ191:AU191)</f>
        <v>32893.673047812539</v>
      </c>
      <c r="BD191" s="9">
        <f ca="1">AVERAGE(AP191:AS191)</f>
        <v>125045</v>
      </c>
      <c r="BE191" s="147"/>
      <c r="BF191" s="147"/>
      <c r="BG191" s="1"/>
      <c r="BH191" s="183" t="s">
        <v>166</v>
      </c>
      <c r="BI191" s="183" t="s">
        <v>3</v>
      </c>
      <c r="BJ191" s="141">
        <f ca="1">IFERROR(SUM(OFFSET(Data!$A$1,MATCH(($BH191&amp;$BI191),Data!$B:$B,0)-1,MATCH(Weekly!BJ$9,Data!$2:$2,0)-1,1,COUNTIF(Data!$2:$2,Weekly!BJ$9))),0)</f>
        <v>153878</v>
      </c>
      <c r="BK191" s="141">
        <f ca="1">IFERROR(SUM(OFFSET(Data!$A$1,MATCH(($BH191&amp;$BI191),Data!$B:$B,0)-1,MATCH(Weekly!BK$9,Data!$2:$2,0)-1,1,COUNTIF(Data!$2:$2,Weekly!BK$9))),0)</f>
        <v>96753</v>
      </c>
      <c r="BL191" s="141">
        <f ca="1">IFERROR(SUM(OFFSET(Data!$A$1,MATCH(($BH191&amp;$BI191),Data!$B:$B,0)-1,MATCH(Weekly!BL$9,Data!$2:$2,0)-1,1,COUNTIF(Data!$2:$2,Weekly!BL$9))),0)</f>
        <v>129172</v>
      </c>
      <c r="BM191" s="141">
        <f ca="1">IFERROR(SUM(OFFSET(Data!$A$1,MATCH(($BH191&amp;$BI191),Data!$B:$B,0)-1,MATCH(Weekly!BM$9,Data!$2:$2,0)-1,1,COUNTIF(Data!$2:$2,Weekly!BM$9))),0)</f>
        <v>113430</v>
      </c>
      <c r="BN191" s="141">
        <f ca="1">IFERROR(SUM(OFFSET(Data!$A$1,MATCH(($BH191&amp;$BI191),Data!$B:$B,0)-1,MATCH(Weekly!BN$9,Data!$2:$2,0)-1,1,COUNTIF(Data!$2:$2,Weekly!BN$9))),0)</f>
        <v>95228</v>
      </c>
      <c r="BO191" s="141">
        <f ca="1">IFERROR(SUM(OFFSET(Data!$A$1,MATCH(($BH191&amp;$BI191),Data!$B:$B,0)-1,MATCH(Weekly!BO$9,Data!$2:$2,0)-1,1,COUNTIF(Data!$2:$2,Weekly!BO$9))),0)</f>
        <v>98647</v>
      </c>
      <c r="BP191" s="141">
        <f ca="1">IFERROR(SUM(OFFSET(Data!$A$1,MATCH(($BH191&amp;$BI191),Data!$B:$B,0)-1,MATCH(Weekly!BP$9,Data!$2:$2,0)-1,1,COUNTIF(Data!$2:$2,Weekly!BP$9))),0)</f>
        <v>90777</v>
      </c>
      <c r="BQ191" s="141">
        <f ca="1">IFERROR(SUM(OFFSET(Data!$A$1,MATCH(($BH191&amp;$BI191),Data!$B:$B,0)-1,MATCH(Weekly!BQ$9,Data!$2:$2,0)-1,1,COUNTIF(Data!$2:$2,Weekly!BQ$9))),0)</f>
        <v>93580</v>
      </c>
      <c r="BR191" s="141">
        <f ca="1">IFERROR(SUM(OFFSET(Data!$A$1,MATCH(($BH191&amp;$BI191),Data!$B:$B,0)-1,MATCH(Weekly!BR$9,Data!$2:$2,0)-1,1,COUNTIF(Data!$2:$2,Weekly!BR$9))),0)</f>
        <v>108542</v>
      </c>
      <c r="BS191" s="141">
        <f ca="1">IFERROR(SUM(OFFSET(Data!$A$1,MATCH(($BH191&amp;$BI191),Data!$B:$B,0)-1,MATCH(Weekly!BS$9,Data!$2:$2,0)-1,1,COUNTIF(Data!$2:$2,Weekly!BS$9))),0)</f>
        <v>98526</v>
      </c>
      <c r="BT191" s="141">
        <f ca="1">IFERROR(SUM(OFFSET(Data!$A$1,MATCH(($BH191&amp;$BI191),Data!$B:$B,0)-1,MATCH(Weekly!BT$9,Data!$2:$2,0)-1,1,COUNTIF(Data!$2:$2,Weekly!BT$9))),0)</f>
        <v>93725</v>
      </c>
      <c r="BU191" s="141">
        <f ca="1">IFERROR(SUM(OFFSET(Data!$A$1,MATCH(($BH191&amp;$BI191),Data!$B:$B,0)-1,MATCH(Weekly!BU$9,Data!$2:$2,0)-1,1,COUNTIF(Data!$2:$2,Weekly!BU$9))),0)</f>
        <v>37882</v>
      </c>
      <c r="BV191" s="41"/>
      <c r="BW191" s="8">
        <f ca="1">_xlfn.QUARTILE.INC($BJ191:$BT191,1)</f>
        <v>94476.5</v>
      </c>
      <c r="BX191" s="8">
        <f ca="1">_xlfn.QUARTILE.INC($BJ191:$BT191,1)</f>
        <v>94476.5</v>
      </c>
      <c r="BY191" s="8">
        <f ca="1">_xlfn.QUARTILE.INC($BJ191:$BT191,3)</f>
        <v>110986</v>
      </c>
      <c r="BZ191" s="8">
        <f t="shared" ref="BZ191" ca="1" si="1479">BY191-BX191</f>
        <v>16509.5</v>
      </c>
      <c r="CA191" s="8">
        <f t="shared" ref="CA191" ca="1" si="1480">BY191+(0.75*BZ191)</f>
        <v>123368.125</v>
      </c>
      <c r="CB191" s="41"/>
      <c r="CC191" s="9">
        <f ca="1">_xlfn.STDEV.P(BJ191:BU191)</f>
        <v>25916.897300152785</v>
      </c>
      <c r="CD191" s="9">
        <f ca="1">AVERAGE(BP191:BS191)</f>
        <v>97856.25</v>
      </c>
      <c r="CE191" s="147"/>
      <c r="CF191" s="147"/>
      <c r="CG191" s="1"/>
      <c r="CH191" s="183" t="s">
        <v>166</v>
      </c>
      <c r="CI191" s="7" t="s">
        <v>4</v>
      </c>
      <c r="CJ191" s="141">
        <f ca="1">IFERROR(SUM(OFFSET(Data!$A$1,MATCH(($CH191&amp;$CI191),Data!$B:$B,0)-1,MATCH(Weekly!CJ$9,Data!$2:$2,0)-1,1,COUNTIF(Data!$2:$2,Weekly!CJ$9))),0)</f>
        <v>40599</v>
      </c>
      <c r="CK191" s="141">
        <f ca="1">IFERROR(SUM(OFFSET(Data!$A$1,MATCH(($CH191&amp;$CI191),Data!$B:$B,0)-1,MATCH(Weekly!CK$9,Data!$2:$2,0)-1,1,COUNTIF(Data!$2:$2,Weekly!CK$9))),0)</f>
        <v>27393</v>
      </c>
      <c r="CL191" s="141">
        <f ca="1">IFERROR(SUM(OFFSET(Data!$A$1,MATCH(($CH191&amp;$CI191),Data!$B:$B,0)-1,MATCH(Weekly!CL$9,Data!$2:$2,0)-1,1,COUNTIF(Data!$2:$2,Weekly!CL$9))),0)</f>
        <v>36794</v>
      </c>
      <c r="CM191" s="141">
        <f ca="1">IFERROR(SUM(OFFSET(Data!$A$1,MATCH(($CH191&amp;$CI191),Data!$B:$B,0)-1,MATCH(Weekly!CM$9,Data!$2:$2,0)-1,1,COUNTIF(Data!$2:$2,Weekly!CM$9))),0)</f>
        <v>32743</v>
      </c>
      <c r="CN191" s="141">
        <f ca="1">IFERROR(SUM(OFFSET(Data!$A$1,MATCH(($CH191&amp;$CI191),Data!$B:$B,0)-1,MATCH(Weekly!CN$9,Data!$2:$2,0)-1,1,COUNTIF(Data!$2:$2,Weekly!CN$9))),0)</f>
        <v>27485</v>
      </c>
      <c r="CO191" s="141">
        <f ca="1">IFERROR(SUM(OFFSET(Data!$A$1,MATCH(($CH191&amp;$CI191),Data!$B:$B,0)-1,MATCH(Weekly!CO$9,Data!$2:$2,0)-1,1,COUNTIF(Data!$2:$2,Weekly!CO$9))),0)</f>
        <v>27553</v>
      </c>
      <c r="CP191" s="141">
        <f ca="1">IFERROR(SUM(OFFSET(Data!$A$1,MATCH(($CH191&amp;$CI191),Data!$B:$B,0)-1,MATCH(Weekly!CP$9,Data!$2:$2,0)-1,1,COUNTIF(Data!$2:$2,Weekly!CP$9))),0)</f>
        <v>25605</v>
      </c>
      <c r="CQ191" s="141">
        <f ca="1">IFERROR(SUM(OFFSET(Data!$A$1,MATCH(($CH191&amp;$CI191),Data!$B:$B,0)-1,MATCH(Weekly!CQ$9,Data!$2:$2,0)-1,1,COUNTIF(Data!$2:$2,Weekly!CQ$9))),0)</f>
        <v>25874</v>
      </c>
      <c r="CR191" s="141">
        <f ca="1">IFERROR(SUM(OFFSET(Data!$A$1,MATCH(($CH191&amp;$CI191),Data!$B:$B,0)-1,MATCH(Weekly!CR$9,Data!$2:$2,0)-1,1,COUNTIF(Data!$2:$2,Weekly!CR$9))),0)</f>
        <v>30044</v>
      </c>
      <c r="CS191" s="141">
        <f ca="1">IFERROR(SUM(OFFSET(Data!$A$1,MATCH(($CH191&amp;$CI191),Data!$B:$B,0)-1,MATCH(Weekly!CS$9,Data!$2:$2,0)-1,1,COUNTIF(Data!$2:$2,Weekly!CS$9))),0)</f>
        <v>27232</v>
      </c>
      <c r="CT191" s="141">
        <f ca="1">IFERROR(SUM(OFFSET(Data!$A$1,MATCH(($CH191&amp;$CI191),Data!$B:$B,0)-1,MATCH(Weekly!CT$9,Data!$2:$2,0)-1,1,COUNTIF(Data!$2:$2,Weekly!CT$9))),0)</f>
        <v>25903</v>
      </c>
      <c r="CU191" s="141">
        <f ca="1">IFERROR(SUM(OFFSET(Data!$A$1,MATCH(($CH191&amp;$CI191),Data!$B:$B,0)-1,MATCH(Weekly!CU$9,Data!$2:$2,0)-1,1,COUNTIF(Data!$2:$2,Weekly!CU$9))),0)</f>
        <v>10348</v>
      </c>
      <c r="CW191" s="8">
        <f ca="1">_xlfn.QUARTILE.INC($BJ191:$BT191,1)</f>
        <v>94476.5</v>
      </c>
      <c r="CX191" s="8">
        <f ca="1">_xlfn.QUARTILE.INC($BJ191:$BT191,1)</f>
        <v>94476.5</v>
      </c>
      <c r="CY191" s="8">
        <f ca="1">_xlfn.QUARTILE.INC($BJ191:$BT191,3)</f>
        <v>110986</v>
      </c>
      <c r="CZ191" s="8">
        <f t="shared" ref="CZ191" ca="1" si="1481">CY191-CX191</f>
        <v>16509.5</v>
      </c>
      <c r="DA191" s="8">
        <f t="shared" ref="DA191" ca="1" si="1482">CY191+(0.75*CZ191)</f>
        <v>123368.125</v>
      </c>
      <c r="DB191" s="41"/>
      <c r="DC191" s="9">
        <f ca="1">_xlfn.STDEV.P(CJ191:CU191)</f>
        <v>7013.1231090759811</v>
      </c>
      <c r="DD191" s="9">
        <f ca="1">AVERAGE(CP191:CS191)</f>
        <v>27188.75</v>
      </c>
    </row>
    <row r="192" spans="4:108" x14ac:dyDescent="0.35">
      <c r="D192" s="113" t="s">
        <v>913</v>
      </c>
      <c r="E192" s="53" t="str">
        <f ca="1">VLOOKUP($D192,'Metric Nature'!$C:$D,2,0)&amp;IF(($F192&lt;(BA192)),"Below",IF(($F192&gt;(AZ192)),"Above","Within"))</f>
        <v>NegativeWithin</v>
      </c>
      <c r="F192" s="55">
        <f t="shared" ca="1" si="1468"/>
        <v>0.55747818236533253</v>
      </c>
      <c r="G192" s="55">
        <f t="shared" ca="1" si="1469"/>
        <v>0.56125256444918015</v>
      </c>
      <c r="H192" s="55">
        <f t="shared" ref="H192" ca="1" si="1483">IFERROR(((F192-G192)/G192),0)</f>
        <v>-6.7249262149061875E-3</v>
      </c>
      <c r="I192" s="55">
        <f t="shared" ref="I192" ca="1" si="1484">BD192</f>
        <v>0.55332680235115361</v>
      </c>
      <c r="J192" s="55">
        <f t="shared" ref="J192" ca="1" si="1485">IFERROR(((F192-I192)/I192),0)</f>
        <v>7.5025825543588234E-3</v>
      </c>
      <c r="K192" s="125">
        <f t="shared" ca="1" si="1470"/>
        <v>4.9821829772458366E-2</v>
      </c>
      <c r="L192" s="56"/>
      <c r="M192" s="124" t="str">
        <f ca="1">VLOOKUP($D192,'Metric Nature'!$C:$D,2,0)&amp;IF(($N192&lt;(CA192)),"Below",IF(($N192&gt;(BZ192)),"Above","Within"))</f>
        <v>NegativeWithin</v>
      </c>
      <c r="N192" s="55">
        <f t="shared" ca="1" si="1471"/>
        <v>0.54976793811683111</v>
      </c>
      <c r="O192" s="55">
        <f t="shared" ca="1" si="1472"/>
        <v>0.55244300996691231</v>
      </c>
      <c r="P192" s="55">
        <f t="shared" ref="P192" ca="1" si="1486">IFERROR(((N192-O192)/O192),0)</f>
        <v>-4.8422584806375232E-3</v>
      </c>
      <c r="Q192" s="55">
        <f t="shared" ref="Q192" ca="1" si="1487">CD192</f>
        <v>0.54447978539950181</v>
      </c>
      <c r="R192" s="48">
        <f t="shared" ref="R192" ca="1" si="1488">IFERROR(((N192-Q192)/Q192),0)</f>
        <v>9.7123031178268909E-3</v>
      </c>
      <c r="S192" s="125">
        <f t="shared" ca="1" si="1473"/>
        <v>5.1951590112640451E-2</v>
      </c>
      <c r="T192" s="56"/>
      <c r="U192" s="124" t="str">
        <f ca="1">VLOOKUP($D192,'Metric Nature'!$C:$D,2,0)&amp;IF(($V192&lt;(DA192)),"Below",IF(($V192&gt;(CZ192)),"Above","Within"))</f>
        <v>NegativeWithin</v>
      </c>
      <c r="V192" s="55">
        <f t="shared" ca="1" si="1474"/>
        <v>0.58537621124966221</v>
      </c>
      <c r="W192" s="55">
        <f t="shared" ca="1" si="1475"/>
        <v>0.59312573443008221</v>
      </c>
      <c r="X192" s="55">
        <f t="shared" ref="X192" ca="1" si="1489">IFERROR(((V192-W192)/W192),0)</f>
        <v>-1.3065565580064218E-2</v>
      </c>
      <c r="Y192" s="55">
        <f t="shared" ref="Y192" ca="1" si="1490">DD192</f>
        <v>0.58516849800009196</v>
      </c>
      <c r="Z192" s="48">
        <f t="shared" ref="Z192" ca="1" si="1491">IFERROR(((V192-Y192)/Y192),0)</f>
        <v>3.5496314357342417E-4</v>
      </c>
      <c r="AA192" s="125">
        <f t="shared" ca="1" si="1476"/>
        <v>4.2919411276481766E-2</v>
      </c>
      <c r="AB192" s="56"/>
      <c r="AC192" s="46"/>
      <c r="AI192" s="7" t="s">
        <v>167</v>
      </c>
      <c r="AJ192" s="145">
        <f ca="1">IFERROR(IFERROR(SUM(OFFSET(Data!$A$1,MATCH(($AI192),Data!$C:$C,0)-1,MATCH(Weekly!AJ$9,Data!$2:$2,0)-1,2,COUNTIF(Data!$2:$2,Weekly!AJ$9))),0)/AJ$191,0)</f>
        <v>0.69117684867619311</v>
      </c>
      <c r="AK192" s="145">
        <f ca="1">IFERROR(IFERROR(SUM(OFFSET(Data!$A$1,MATCH(($AI192),Data!$C:$C,0)-1,MATCH(Weekly!AK$9,Data!$2:$2,0)-1,2,COUNTIF(Data!$2:$2,Weekly!AK$9))),0)/AK$191,0)</f>
        <v>0.52251381437984312</v>
      </c>
      <c r="AL192" s="145">
        <f ca="1">IFERROR(IFERROR(SUM(OFFSET(Data!$A$1,MATCH(($AI192),Data!$C:$C,0)-1,MATCH(Weekly!AL$9,Data!$2:$2,0)-1,2,COUNTIF(Data!$2:$2,Weekly!AL$9))),0)/AL$191,0)</f>
        <v>0.6491932082474724</v>
      </c>
      <c r="AM192" s="145">
        <f ca="1">IFERROR(IFERROR(SUM(OFFSET(Data!$A$1,MATCH(($AI192),Data!$C:$C,0)-1,MATCH(Weekly!AM$9,Data!$2:$2,0)-1,2,COUNTIF(Data!$2:$2,Weekly!AM$9))),0)/AM$191,0)</f>
        <v>0.60057602977294033</v>
      </c>
      <c r="AN192" s="145">
        <f ca="1">IFERROR(IFERROR(SUM(OFFSET(Data!$A$1,MATCH(($AI192),Data!$C:$C,0)-1,MATCH(Weekly!AN$9,Data!$2:$2,0)-1,2,COUNTIF(Data!$2:$2,Weekly!AN$9))),0)/AN$191,0)</f>
        <v>0.53339906937325299</v>
      </c>
      <c r="AO192" s="145">
        <f ca="1">IFERROR(IFERROR(SUM(OFFSET(Data!$A$1,MATCH(($AI192),Data!$C:$C,0)-1,MATCH(Weekly!AO$9,Data!$2:$2,0)-1,2,COUNTIF(Data!$2:$2,Weekly!AO$9))),0)/AO$191,0)</f>
        <v>0.54227416798732175</v>
      </c>
      <c r="AP192" s="145">
        <f ca="1">IFERROR(IFERROR(SUM(OFFSET(Data!$A$1,MATCH(($AI192),Data!$C:$C,0)-1,MATCH(Weekly!AP$9,Data!$2:$2,0)-1,2,COUNTIF(Data!$2:$2,Weekly!AP$9))),0)/AP$191,0)</f>
        <v>0.54184495884243267</v>
      </c>
      <c r="AQ192" s="145">
        <f ca="1">IFERROR(IFERROR(SUM(OFFSET(Data!$A$1,MATCH(($AI192),Data!$C:$C,0)-1,MATCH(Weekly!AQ$9,Data!$2:$2,0)-1,2,COUNTIF(Data!$2:$2,Weekly!AQ$9))),0)/AQ$191,0)</f>
        <v>0.52079461550052741</v>
      </c>
      <c r="AR192" s="145">
        <f ca="1">IFERROR(IFERROR(SUM(OFFSET(Data!$A$1,MATCH(($AI192),Data!$C:$C,0)-1,MATCH(Weekly!AR$9,Data!$2:$2,0)-1,2,COUNTIF(Data!$2:$2,Weekly!AR$9))),0)/AR$191,0)</f>
        <v>0.58381799027318781</v>
      </c>
      <c r="AS192" s="145">
        <f ca="1">IFERROR(IFERROR(SUM(OFFSET(Data!$A$1,MATCH(($AI192),Data!$C:$C,0)-1,MATCH(Weekly!AS$9,Data!$2:$2,0)-1,2,COUNTIF(Data!$2:$2,Weekly!AS$9))),0)/AS$191,0)</f>
        <v>0.56125256444918015</v>
      </c>
      <c r="AT192" s="145">
        <f ca="1">IFERROR(IFERROR(SUM(OFFSET(Data!$A$1,MATCH(($AI192),Data!$C:$C,0)-1,MATCH(Weekly!AT$9,Data!$2:$2,0)-1,2,COUNTIF(Data!$2:$2,Weekly!AT$9))),0)/AT$191,0)</f>
        <v>0.55747818236533253</v>
      </c>
      <c r="AU192" s="145">
        <f ca="1">IFERROR(IFERROR(SUM(OFFSET(Data!$A$1,MATCH(($AI192),Data!$C:$C,0)-1,MATCH(Weekly!AU$9,Data!$2:$2,0)-1,2,COUNTIF(Data!$2:$2,Weekly!AU$9))),0)/AU$191,0)</f>
        <v>0.57165664524155091</v>
      </c>
      <c r="AV192" s="14"/>
      <c r="AW192" s="12">
        <f t="shared" ref="AW192:AW196" ca="1" si="1492">_xlfn.QUARTILE.INC($BJ192:$BT192,1)</f>
        <v>0.52813588705140646</v>
      </c>
      <c r="AX192" s="12">
        <f t="shared" ref="AX192:AX196" ca="1" si="1493">_xlfn.QUARTILE.INC($BJ192:$BT192,3)</f>
        <v>0.5827691722170889</v>
      </c>
      <c r="AY192" s="12">
        <f t="shared" ref="AY192:AY193" ca="1" si="1494">AX192-AW192</f>
        <v>5.4633285165682444E-2</v>
      </c>
      <c r="AZ192" s="12">
        <f t="shared" ref="AZ192:AZ193" ca="1" si="1495">AX192+(0.75*AY192)</f>
        <v>0.62374413609135071</v>
      </c>
      <c r="BA192" s="12">
        <f t="shared" ref="BA192:BA193" ca="1" si="1496">AW192-(0.75*AY192)</f>
        <v>0.48716092317714466</v>
      </c>
      <c r="BB192" s="41"/>
      <c r="BC192" s="12">
        <f t="shared" ref="BC192:BC196" ca="1" si="1497">_xlfn.STDEV.P(AJ192:AU192)</f>
        <v>4.9821829772458366E-2</v>
      </c>
      <c r="BD192" s="12">
        <f ca="1">SUMPRODUCT(AP192:AS192,AP$191:AS$191)/SUM(AP$191:AS$191)</f>
        <v>0.55332680235115361</v>
      </c>
      <c r="BE192" s="147"/>
      <c r="BF192" s="147"/>
      <c r="BG192" s="1"/>
      <c r="BH192" s="7" t="s">
        <v>167</v>
      </c>
      <c r="BI192" s="7" t="s">
        <v>3</v>
      </c>
      <c r="BJ192" s="145">
        <f ca="1">IFERROR(IFERROR(SUM(OFFSET(Data!$A$1,MATCH(($BH192&amp;$BI192),Data!$B:$B,0)-1,MATCH(Weekly!BJ$9,Data!$2:$2,0)-1,1,COUNTIF(Data!$2:$2,Weekly!BJ$9))),0)/BJ$191,0)</f>
        <v>0.69178180116715837</v>
      </c>
      <c r="BK192" s="145">
        <f ca="1">IFERROR(IFERROR(SUM(OFFSET(Data!$A$1,MATCH(($BH192&amp;$BI192),Data!$B:$B,0)-1,MATCH(Weekly!BK$9,Data!$2:$2,0)-1,1,COUNTIF(Data!$2:$2,Weekly!BK$9))),0)/BK$191,0)</f>
        <v>0.51158103624693807</v>
      </c>
      <c r="BL192" s="145">
        <f ca="1">IFERROR(IFERROR(SUM(OFFSET(Data!$A$1,MATCH(($BH192&amp;$BI192),Data!$B:$B,0)-1,MATCH(Weekly!BL$9,Data!$2:$2,0)-1,1,COUNTIF(Data!$2:$2,Weekly!BL$9))),0)/BL$191,0)</f>
        <v>0.64170253615334594</v>
      </c>
      <c r="BM192" s="145">
        <f ca="1">IFERROR(IFERROR(SUM(OFFSET(Data!$A$1,MATCH(($BH192&amp;$BI192),Data!$B:$B,0)-1,MATCH(Weekly!BM$9,Data!$2:$2,0)-1,1,COUNTIF(Data!$2:$2,Weekly!BM$9))),0)/BM$191,0)</f>
        <v>0.59229480737018425</v>
      </c>
      <c r="BN192" s="145">
        <f ca="1">IFERROR(IFERROR(SUM(OFFSET(Data!$A$1,MATCH(($BH192&amp;$BI192),Data!$B:$B,0)-1,MATCH(Weekly!BN$9,Data!$2:$2,0)-1,1,COUNTIF(Data!$2:$2,Weekly!BN$9))),0)/BN$191,0)</f>
        <v>0.52414205905826017</v>
      </c>
      <c r="BO192" s="145">
        <f ca="1">IFERROR(IFERROR(SUM(OFFSET(Data!$A$1,MATCH(($BH192&amp;$BI192),Data!$B:$B,0)-1,MATCH(Weekly!BO$9,Data!$2:$2,0)-1,1,COUNTIF(Data!$2:$2,Weekly!BO$9))),0)/BO$191,0)</f>
        <v>0.53212971504455275</v>
      </c>
      <c r="BP192" s="145">
        <f ca="1">IFERROR(IFERROR(SUM(OFFSET(Data!$A$1,MATCH(($BH192&amp;$BI192),Data!$B:$B,0)-1,MATCH(Weekly!BP$9,Data!$2:$2,0)-1,1,COUNTIF(Data!$2:$2,Weekly!BP$9))),0)/BP$191,0)</f>
        <v>0.53260187051786245</v>
      </c>
      <c r="BQ192" s="145">
        <f ca="1">IFERROR(IFERROR(SUM(OFFSET(Data!$A$1,MATCH(($BH192&amp;$BI192),Data!$B:$B,0)-1,MATCH(Weekly!BQ$9,Data!$2:$2,0)-1,1,COUNTIF(Data!$2:$2,Weekly!BQ$9))),0)/BQ$191,0)</f>
        <v>0.51425518273135284</v>
      </c>
      <c r="BR192" s="145">
        <f ca="1">IFERROR(IFERROR(SUM(OFFSET(Data!$A$1,MATCH(($BH192&amp;$BI192),Data!$B:$B,0)-1,MATCH(Weekly!BR$9,Data!$2:$2,0)-1,1,COUNTIF(Data!$2:$2,Weekly!BR$9))),0)/BR$191,0)</f>
        <v>0.57324353706399367</v>
      </c>
      <c r="BS192" s="145">
        <f ca="1">IFERROR(IFERROR(SUM(OFFSET(Data!$A$1,MATCH(($BH192&amp;$BI192),Data!$B:$B,0)-1,MATCH(Weekly!BS$9,Data!$2:$2,0)-1,1,COUNTIF(Data!$2:$2,Weekly!BS$9))),0)/BS$191,0)</f>
        <v>0.55244300996691231</v>
      </c>
      <c r="BT192" s="145">
        <f ca="1">IFERROR(IFERROR(SUM(OFFSET(Data!$A$1,MATCH(($BH192&amp;$BI192),Data!$B:$B,0)-1,MATCH(Weekly!BT$9,Data!$2:$2,0)-1,1,COUNTIF(Data!$2:$2,Weekly!BT$9))),0)/BT$191,0)</f>
        <v>0.54976793811683111</v>
      </c>
      <c r="BU192" s="145">
        <f ca="1">IFERROR(IFERROR(SUM(OFFSET(Data!$A$1,MATCH(($BH192&amp;$BI192),Data!$B:$B,0)-1,MATCH(Weekly!BU$9,Data!$2:$2,0)-1,1,COUNTIF(Data!$2:$2,Weekly!BU$9))),0)/BU$191,0)</f>
        <v>0.56530806187635285</v>
      </c>
      <c r="BV192" s="43"/>
      <c r="BW192" s="12">
        <f t="shared" ref="BW192:BW196" ca="1" si="1498">_xlfn.QUARTILE.INC($BJ192:$BT192,1)</f>
        <v>0.52813588705140646</v>
      </c>
      <c r="BX192" s="12">
        <f t="shared" ref="BX192:BX196" ca="1" si="1499">_xlfn.QUARTILE.INC($BJ192:$BT192,3)</f>
        <v>0.5827691722170889</v>
      </c>
      <c r="BY192" s="12">
        <f t="shared" ref="BY192" ca="1" si="1500">BX192-BW192</f>
        <v>5.4633285165682444E-2</v>
      </c>
      <c r="BZ192" s="12">
        <f t="shared" ref="BZ192" ca="1" si="1501">BX192+(0.75*BY192)</f>
        <v>0.62374413609135071</v>
      </c>
      <c r="CA192" s="12">
        <f t="shared" ref="CA192" ca="1" si="1502">BW192-(0.75*BY192)</f>
        <v>0.48716092317714466</v>
      </c>
      <c r="CB192" s="41"/>
      <c r="CC192" s="12">
        <f t="shared" ref="CC192:CC196" ca="1" si="1503">_xlfn.STDEV.P(BJ192:BU192)</f>
        <v>5.1951590112640451E-2</v>
      </c>
      <c r="CD192" s="12">
        <f ca="1">SUMPRODUCT(BP192:BS192,BP$191:BS$191)/SUM(BP$191:BS$191)</f>
        <v>0.54447978539950181</v>
      </c>
      <c r="CE192" s="147"/>
      <c r="CF192" s="147"/>
      <c r="CG192" s="1"/>
      <c r="CH192" s="7" t="s">
        <v>167</v>
      </c>
      <c r="CI192" s="7" t="s">
        <v>4</v>
      </c>
      <c r="CJ192" s="145">
        <f ca="1">IFERROR(IFERROR(SUM(OFFSET(Data!$A$1,MATCH(($CH192&amp;$CI192),Data!$B:$B,0)-1,MATCH(Weekly!CJ$9,Data!$2:$2,0)-1,1,COUNTIF(Data!$2:$2,Weekly!CJ$9))),0)/CJ$191,0)</f>
        <v>0.68888396265917884</v>
      </c>
      <c r="CK192" s="145">
        <f ca="1">IFERROR(IFERROR(SUM(OFFSET(Data!$A$1,MATCH(($CH192&amp;$CI192),Data!$B:$B,0)-1,MATCH(Weekly!CK$9,Data!$2:$2,0)-1,1,COUNTIF(Data!$2:$2,Weekly!CK$9))),0)/CK$191,0)</f>
        <v>0.56112875552148356</v>
      </c>
      <c r="CL192" s="145">
        <f ca="1">IFERROR(IFERROR(SUM(OFFSET(Data!$A$1,MATCH(($CH192&amp;$CI192),Data!$B:$B,0)-1,MATCH(Weekly!CL$9,Data!$2:$2,0)-1,1,COUNTIF(Data!$2:$2,Weekly!CL$9))),0)/CL$191,0)</f>
        <v>0.67549056911452954</v>
      </c>
      <c r="CM192" s="145">
        <f ca="1">IFERROR(IFERROR(SUM(OFFSET(Data!$A$1,MATCH(($CH192&amp;$CI192),Data!$B:$B,0)-1,MATCH(Weekly!CM$9,Data!$2:$2,0)-1,1,COUNTIF(Data!$2:$2,Weekly!CM$9))),0)/CM$191,0)</f>
        <v>0.62926427022569709</v>
      </c>
      <c r="CN192" s="145">
        <f ca="1">IFERROR(IFERROR(SUM(OFFSET(Data!$A$1,MATCH(($CH192&amp;$CI192),Data!$B:$B,0)-1,MATCH(Weekly!CN$9,Data!$2:$2,0)-1,1,COUNTIF(Data!$2:$2,Weekly!CN$9))),0)/CN$191,0)</f>
        <v>0.56547207567764235</v>
      </c>
      <c r="CO192" s="145">
        <f ca="1">IFERROR(IFERROR(SUM(OFFSET(Data!$A$1,MATCH(($CH192&amp;$CI192),Data!$B:$B,0)-1,MATCH(Weekly!CO$9,Data!$2:$2,0)-1,1,COUNTIF(Data!$2:$2,Weekly!CO$9))),0)/CO$191,0)</f>
        <v>0.57859398250644212</v>
      </c>
      <c r="CP192" s="145">
        <f ca="1">IFERROR(IFERROR(SUM(OFFSET(Data!$A$1,MATCH(($CH192&amp;$CI192),Data!$B:$B,0)-1,MATCH(Weekly!CP$9,Data!$2:$2,0)-1,1,COUNTIF(Data!$2:$2,Weekly!CP$9))),0)/CP$191,0)</f>
        <v>0.57461433313805899</v>
      </c>
      <c r="CQ192" s="145">
        <f ca="1">IFERROR(IFERROR(SUM(OFFSET(Data!$A$1,MATCH(($CH192&amp;$CI192),Data!$B:$B,0)-1,MATCH(Weekly!CQ$9,Data!$2:$2,0)-1,1,COUNTIF(Data!$2:$2,Weekly!CQ$9))),0)/CQ$191,0)</f>
        <v>0.54444616217051867</v>
      </c>
      <c r="CR192" s="145">
        <f ca="1">IFERROR(IFERROR(SUM(OFFSET(Data!$A$1,MATCH(($CH192&amp;$CI192),Data!$B:$B,0)-1,MATCH(Weekly!CR$9,Data!$2:$2,0)-1,1,COUNTIF(Data!$2:$2,Weekly!CR$9))),0)/CR$191,0)</f>
        <v>0.62202103581413926</v>
      </c>
      <c r="CS192" s="145">
        <f ca="1">IFERROR(IFERROR(SUM(OFFSET(Data!$A$1,MATCH(($CH192&amp;$CI192),Data!$B:$B,0)-1,MATCH(Weekly!CS$9,Data!$2:$2,0)-1,1,COUNTIF(Data!$2:$2,Weekly!CS$9))),0)/CS$191,0)</f>
        <v>0.59312573443008221</v>
      </c>
      <c r="CT192" s="145">
        <f ca="1">IFERROR(IFERROR(SUM(OFFSET(Data!$A$1,MATCH(($CH192&amp;$CI192),Data!$B:$B,0)-1,MATCH(Weekly!CT$9,Data!$2:$2,0)-1,1,COUNTIF(Data!$2:$2,Weekly!CT$9))),0)/CT$191,0)</f>
        <v>0.58537621124966221</v>
      </c>
      <c r="CU192" s="145">
        <f ca="1">IFERROR(IFERROR(SUM(OFFSET(Data!$A$1,MATCH(($CH192&amp;$CI192),Data!$B:$B,0)-1,MATCH(Weekly!CU$9,Data!$2:$2,0)-1,1,COUNTIF(Data!$2:$2,Weekly!CU$9))),0)/CU$191,0)</f>
        <v>0.59489756474681099</v>
      </c>
      <c r="CW192" s="12">
        <f t="shared" ref="CW192:CW196" ca="1" si="1504">_xlfn.QUARTILE.INC($BJ192:$BT192,1)</f>
        <v>0.52813588705140646</v>
      </c>
      <c r="CX192" s="12">
        <f t="shared" ref="CX192:CX196" ca="1" si="1505">_xlfn.QUARTILE.INC($BJ192:$BT192,3)</f>
        <v>0.5827691722170889</v>
      </c>
      <c r="CY192" s="12">
        <f t="shared" ref="CY192:CY193" ca="1" si="1506">CX192-CW192</f>
        <v>5.4633285165682444E-2</v>
      </c>
      <c r="CZ192" s="12">
        <f t="shared" ref="CZ192:CZ193" ca="1" si="1507">CX192+(0.75*CY192)</f>
        <v>0.62374413609135071</v>
      </c>
      <c r="DA192" s="12">
        <f t="shared" ref="DA192:DA193" ca="1" si="1508">CW192-(0.75*CY192)</f>
        <v>0.48716092317714466</v>
      </c>
      <c r="DB192" s="41"/>
      <c r="DC192" s="12">
        <f t="shared" ref="DC192:DC196" ca="1" si="1509">_xlfn.STDEV.P(CJ192:CU192)</f>
        <v>4.2919411276481766E-2</v>
      </c>
      <c r="DD192" s="12">
        <f ca="1">SUMPRODUCT(CP192:CS192,CP$191:CS$191)/SUM(CP$191:CS$191)</f>
        <v>0.58516849800009196</v>
      </c>
    </row>
    <row r="193" spans="4:108" x14ac:dyDescent="0.35">
      <c r="D193" s="113" t="s">
        <v>916</v>
      </c>
      <c r="E193" s="53" t="str">
        <f ca="1">VLOOKUP($D193,'Metric Nature'!$C:$D,2,0)&amp;IF(($F193&lt;(BA193)),"Below",IF(($F193&gt;(AZ193)),"Above","Within"))</f>
        <v>NegativeWithin</v>
      </c>
      <c r="F193" s="55">
        <f t="shared" ref="F193:F196" ca="1" si="1510">AT193</f>
        <v>0.2566372421172301</v>
      </c>
      <c r="G193" s="55">
        <f t="shared" ref="G193:G196" ca="1" si="1511">AS193</f>
        <v>0.26593934381908108</v>
      </c>
      <c r="H193" s="55">
        <f t="shared" ref="H193:H196" ca="1" si="1512">IFERROR(((F193-G193)/G193),0)</f>
        <v>-3.4978283274170997E-2</v>
      </c>
      <c r="I193" s="55">
        <f t="shared" ref="I193:I196" ca="1" si="1513">BD193</f>
        <v>0.26806349714102923</v>
      </c>
      <c r="J193" s="55">
        <f t="shared" ref="J193:J196" ca="1" si="1514">IFERROR(((F193-I193)/I193),0)</f>
        <v>-4.2625180771210074E-2</v>
      </c>
      <c r="K193" s="48">
        <f t="shared" ca="1" si="1470"/>
        <v>2.428188782732367E-2</v>
      </c>
      <c r="L193" s="56"/>
      <c r="M193" s="53" t="str">
        <f ca="1">VLOOKUP($D193,'Metric Nature'!$C:$D,2,0)&amp;IF(($N193&lt;(CA193)),"Below",IF(($N193&gt;(BZ193)),"Above","Within"))</f>
        <v>NegativeWithin</v>
      </c>
      <c r="N193" s="55">
        <f t="shared" ref="N193:N196" ca="1" si="1515">BT193</f>
        <v>0.2576367031208322</v>
      </c>
      <c r="O193" s="55">
        <f t="shared" ref="O193:O196" ca="1" si="1516">BS193</f>
        <v>0.2664271359844102</v>
      </c>
      <c r="P193" s="55">
        <f t="shared" ref="P193:P196" ca="1" si="1517">IFERROR(((N193-O193)/O193),0)</f>
        <v>-3.2993759554928996E-2</v>
      </c>
      <c r="Q193" s="55">
        <f t="shared" ref="Q193:Q196" ca="1" si="1518">CD193</f>
        <v>0.26855464009708119</v>
      </c>
      <c r="R193" s="48">
        <f t="shared" ref="R193:R196" ca="1" si="1519">IFERROR(((N193-Q193)/Q193),0)</f>
        <v>-4.0654434316615071E-2</v>
      </c>
      <c r="S193" s="48">
        <f t="shared" ca="1" si="1473"/>
        <v>2.4858618265035028E-2</v>
      </c>
      <c r="T193" s="56"/>
      <c r="U193" s="53" t="str">
        <f ca="1">VLOOKUP($D193,'Metric Nature'!$C:$D,2,0)&amp;IF(($V193&lt;(DA193)),"Below",IF(($V193&gt;(CZ193)),"Above","Within"))</f>
        <v>NegativeWithin</v>
      </c>
      <c r="V193" s="55">
        <f t="shared" ref="V193:V196" ca="1" si="1520">CT193</f>
        <v>0.25302088561170522</v>
      </c>
      <c r="W193" s="55">
        <f t="shared" ref="W193:W196" ca="1" si="1521">CS193</f>
        <v>0.26417450058754405</v>
      </c>
      <c r="X193" s="55">
        <f t="shared" ref="X193:X196" ca="1" si="1522">IFERROR(((V193-W193)/W193),0)</f>
        <v>-4.2220634281629567E-2</v>
      </c>
      <c r="Y193" s="55">
        <f t="shared" ref="Y193:Y196" ca="1" si="1523">DD193</f>
        <v>0.26629580249183943</v>
      </c>
      <c r="Z193" s="48">
        <f t="shared" ref="Z193:Z196" ca="1" si="1524">IFERROR(((V193-Y193)/Y193),0)</f>
        <v>-4.9850267093643055E-2</v>
      </c>
      <c r="AA193" s="48">
        <f t="shared" ca="1" si="1476"/>
        <v>2.2958871271586943E-2</v>
      </c>
      <c r="AB193" s="56"/>
      <c r="AC193" s="46"/>
      <c r="AI193" s="7" t="s">
        <v>168</v>
      </c>
      <c r="AJ193" s="145">
        <f ca="1">IFERROR(IFERROR(SUM(OFFSET(Data!$A$1,MATCH(($AI193),Data!$C:$C,0)-1,MATCH(Weekly!AJ$9,Data!$2:$2,0)-1,2,COUNTIF(Data!$2:$2,Weekly!AJ$9))),0)/AJ$191,0)</f>
        <v>0.21782010212004504</v>
      </c>
      <c r="AK193" s="145">
        <f ca="1">IFERROR(IFERROR(SUM(OFFSET(Data!$A$1,MATCH(($AI193),Data!$C:$C,0)-1,MATCH(Weekly!AK$9,Data!$2:$2,0)-1,2,COUNTIF(Data!$2:$2,Weekly!AK$9))),0)/AK$191,0)</f>
        <v>0.29598215004913569</v>
      </c>
      <c r="AL193" s="145">
        <f ca="1">IFERROR(IFERROR(SUM(OFFSET(Data!$A$1,MATCH(($AI193),Data!$C:$C,0)-1,MATCH(Weekly!AL$9,Data!$2:$2,0)-1,2,COUNTIF(Data!$2:$2,Weekly!AL$9))),0)/AL$191,0)</f>
        <v>0.23225841437402842</v>
      </c>
      <c r="AM193" s="145">
        <f ca="1">IFERROR(IFERROR(SUM(OFFSET(Data!$A$1,MATCH(($AI193),Data!$C:$C,0)-1,MATCH(Weekly!AM$9,Data!$2:$2,0)-1,2,COUNTIF(Data!$2:$2,Weekly!AM$9))),0)/AM$191,0)</f>
        <v>0.2651105197266253</v>
      </c>
      <c r="AN193" s="145">
        <f ca="1">IFERROR(IFERROR(SUM(OFFSET(Data!$A$1,MATCH(($AI193),Data!$C:$C,0)-1,MATCH(Weekly!AN$9,Data!$2:$2,0)-1,2,COUNTIF(Data!$2:$2,Weekly!AN$9))),0)/AN$191,0)</f>
        <v>0.29563289952979716</v>
      </c>
      <c r="AO193" s="145">
        <f ca="1">IFERROR(IFERROR(SUM(OFFSET(Data!$A$1,MATCH(($AI193),Data!$C:$C,0)-1,MATCH(Weekly!AO$9,Data!$2:$2,0)-1,2,COUNTIF(Data!$2:$2,Weekly!AO$9))),0)/AO$191,0)</f>
        <v>0.29343106180665612</v>
      </c>
      <c r="AP193" s="145">
        <f ca="1">IFERROR(IFERROR(SUM(OFFSET(Data!$A$1,MATCH(($AI193),Data!$C:$C,0)-1,MATCH(Weekly!AP$9,Data!$2:$2,0)-1,2,COUNTIF(Data!$2:$2,Weekly!AP$9))),0)/AP$191,0)</f>
        <v>0.29056898833152894</v>
      </c>
      <c r="AQ193" s="145">
        <f ca="1">IFERROR(IFERROR(SUM(OFFSET(Data!$A$1,MATCH(($AI193),Data!$C:$C,0)-1,MATCH(Weekly!AQ$9,Data!$2:$2,0)-1,2,COUNTIF(Data!$2:$2,Weekly!AQ$9))),0)/AQ$191,0)</f>
        <v>0.27141828653707706</v>
      </c>
      <c r="AR193" s="145">
        <f ca="1">IFERROR(IFERROR(SUM(OFFSET(Data!$A$1,MATCH(($AI193),Data!$C:$C,0)-1,MATCH(Weekly!AR$9,Data!$2:$2,0)-1,2,COUNTIF(Data!$2:$2,Weekly!AR$9))),0)/AR$191,0)</f>
        <v>0.24819967384872932</v>
      </c>
      <c r="AS193" s="145">
        <f ca="1">IFERROR(IFERROR(SUM(OFFSET(Data!$A$1,MATCH(($AI193),Data!$C:$C,0)-1,MATCH(Weekly!AS$9,Data!$2:$2,0)-1,2,COUNTIF(Data!$2:$2,Weekly!AS$9))),0)/AS$191,0)</f>
        <v>0.26593934381908108</v>
      </c>
      <c r="AT193" s="145">
        <f ca="1">IFERROR(IFERROR(SUM(OFFSET(Data!$A$1,MATCH(($AI193),Data!$C:$C,0)-1,MATCH(Weekly!AT$9,Data!$2:$2,0)-1,2,COUNTIF(Data!$2:$2,Weekly!AT$9))),0)/AT$191,0)</f>
        <v>0.2566372421172301</v>
      </c>
      <c r="AU193" s="145">
        <f ca="1">IFERROR(IFERROR(SUM(OFFSET(Data!$A$1,MATCH(($AI193),Data!$C:$C,0)-1,MATCH(Weekly!AU$9,Data!$2:$2,0)-1,2,COUNTIF(Data!$2:$2,Weekly!AU$9))),0)/AU$191,0)</f>
        <v>0.25909185154468173</v>
      </c>
      <c r="AV193" s="14"/>
      <c r="AW193" s="12">
        <f t="shared" ca="1" si="1492"/>
        <v>0.2540694064516103</v>
      </c>
      <c r="AX193" s="12">
        <f t="shared" ca="1" si="1493"/>
        <v>0.29330435334955651</v>
      </c>
      <c r="AY193" s="12">
        <f t="shared" ca="1" si="1494"/>
        <v>3.923494689794621E-2</v>
      </c>
      <c r="AZ193" s="12">
        <f t="shared" ca="1" si="1495"/>
        <v>0.32273056352301616</v>
      </c>
      <c r="BA193" s="12">
        <f t="shared" ca="1" si="1496"/>
        <v>0.22464319627815066</v>
      </c>
      <c r="BB193" s="43"/>
      <c r="BC193" s="12">
        <f t="shared" ca="1" si="1497"/>
        <v>2.428188782732367E-2</v>
      </c>
      <c r="BD193" s="12">
        <f t="shared" ref="BD193:BD196" ca="1" si="1525">SUMPRODUCT(AP193:AS193,AP$191:AS$191)/SUM(AP$191:AS$191)</f>
        <v>0.26806349714102923</v>
      </c>
      <c r="BE193" s="104"/>
      <c r="BF193" s="104"/>
      <c r="BG193" s="1"/>
      <c r="BH193" s="7" t="s">
        <v>168</v>
      </c>
      <c r="BI193" s="7" t="s">
        <v>3</v>
      </c>
      <c r="BJ193" s="145">
        <f ca="1">IFERROR(IFERROR(SUM(OFFSET(Data!$A$1,MATCH(($BH193&amp;$BI193),Data!$B:$B,0)-1,MATCH(Weekly!BJ$9,Data!$2:$2,0)-1,1,COUNTIF(Data!$2:$2,Weekly!BJ$9))),0)/BJ$191,0)</f>
        <v>0.21494950545237135</v>
      </c>
      <c r="BK193" s="145">
        <f ca="1">IFERROR(IFERROR(SUM(OFFSET(Data!$A$1,MATCH(($BH193&amp;$BI193),Data!$B:$B,0)-1,MATCH(Weekly!BK$9,Data!$2:$2,0)-1,1,COUNTIF(Data!$2:$2,Weekly!BK$9))),0)/BK$191,0)</f>
        <v>0.29742746994925223</v>
      </c>
      <c r="BL193" s="145">
        <f ca="1">IFERROR(IFERROR(SUM(OFFSET(Data!$A$1,MATCH(($BH193&amp;$BI193),Data!$B:$B,0)-1,MATCH(Weekly!BL$9,Data!$2:$2,0)-1,1,COUNTIF(Data!$2:$2,Weekly!BL$9))),0)/BL$191,0)</f>
        <v>0.23394388876846375</v>
      </c>
      <c r="BM193" s="145">
        <f ca="1">IFERROR(IFERROR(SUM(OFFSET(Data!$A$1,MATCH(($BH193&amp;$BI193),Data!$B:$B,0)-1,MATCH(Weekly!BM$9,Data!$2:$2,0)-1,1,COUNTIF(Data!$2:$2,Weekly!BM$9))),0)/BM$191,0)</f>
        <v>0.26716917922948075</v>
      </c>
      <c r="BN193" s="145">
        <f ca="1">IFERROR(IFERROR(SUM(OFFSET(Data!$A$1,MATCH(($BH193&amp;$BI193),Data!$B:$B,0)-1,MATCH(Weekly!BN$9,Data!$2:$2,0)-1,1,COUNTIF(Data!$2:$2,Weekly!BN$9))),0)/BN$191,0)</f>
        <v>0.29616289326668627</v>
      </c>
      <c r="BO193" s="145">
        <f ca="1">IFERROR(IFERROR(SUM(OFFSET(Data!$A$1,MATCH(($BH193&amp;$BI193),Data!$B:$B,0)-1,MATCH(Weekly!BO$9,Data!$2:$2,0)-1,1,COUNTIF(Data!$2:$2,Weekly!BO$9))),0)/BO$191,0)</f>
        <v>0.29497095704887122</v>
      </c>
      <c r="BP193" s="145">
        <f ca="1">IFERROR(IFERROR(SUM(OFFSET(Data!$A$1,MATCH(($BH193&amp;$BI193),Data!$B:$B,0)-1,MATCH(Weekly!BP$9,Data!$2:$2,0)-1,1,COUNTIF(Data!$2:$2,Weekly!BP$9))),0)/BP$191,0)</f>
        <v>0.29163774965024181</v>
      </c>
      <c r="BQ193" s="145">
        <f ca="1">IFERROR(IFERROR(SUM(OFFSET(Data!$A$1,MATCH(($BH193&amp;$BI193),Data!$B:$B,0)-1,MATCH(Weekly!BQ$9,Data!$2:$2,0)-1,1,COUNTIF(Data!$2:$2,Weekly!BQ$9))),0)/BQ$191,0)</f>
        <v>0.26934173968796754</v>
      </c>
      <c r="BR193" s="145">
        <f ca="1">IFERROR(IFERROR(SUM(OFFSET(Data!$A$1,MATCH(($BH193&amp;$BI193),Data!$B:$B,0)-1,MATCH(Weekly!BR$9,Data!$2:$2,0)-1,1,COUNTIF(Data!$2:$2,Weekly!BR$9))),0)/BR$191,0)</f>
        <v>0.2505021097823884</v>
      </c>
      <c r="BS193" s="145">
        <f ca="1">IFERROR(IFERROR(SUM(OFFSET(Data!$A$1,MATCH(($BH193&amp;$BI193),Data!$B:$B,0)-1,MATCH(Weekly!BS$9,Data!$2:$2,0)-1,1,COUNTIF(Data!$2:$2,Weekly!BS$9))),0)/BS$191,0)</f>
        <v>0.2664271359844102</v>
      </c>
      <c r="BT193" s="145">
        <f ca="1">IFERROR(IFERROR(SUM(OFFSET(Data!$A$1,MATCH(($BH193&amp;$BI193),Data!$B:$B,0)-1,MATCH(Weekly!BT$9,Data!$2:$2,0)-1,1,COUNTIF(Data!$2:$2,Weekly!BT$9))),0)/BT$191,0)</f>
        <v>0.2576367031208322</v>
      </c>
      <c r="BU193" s="145">
        <f ca="1">IFERROR(IFERROR(SUM(OFFSET(Data!$A$1,MATCH(($BH193&amp;$BI193),Data!$B:$B,0)-1,MATCH(Weekly!BU$9,Data!$2:$2,0)-1,1,COUNTIF(Data!$2:$2,Weekly!BU$9))),0)/BU$191,0)</f>
        <v>0.25777414075286414</v>
      </c>
      <c r="BV193" s="43"/>
      <c r="BW193" s="12">
        <f t="shared" ca="1" si="1498"/>
        <v>0.2540694064516103</v>
      </c>
      <c r="BX193" s="12">
        <f t="shared" ca="1" si="1499"/>
        <v>0.29330435334955651</v>
      </c>
      <c r="BY193" s="12">
        <f t="shared" ref="BY193:BY196" ca="1" si="1526">BX193-BW193</f>
        <v>3.923494689794621E-2</v>
      </c>
      <c r="BZ193" s="12">
        <f t="shared" ref="BZ193:BZ196" ca="1" si="1527">BX193+(0.75*BY193)</f>
        <v>0.32273056352301616</v>
      </c>
      <c r="CA193" s="12">
        <f t="shared" ref="CA193:CA196" ca="1" si="1528">BW193-(0.75*BY193)</f>
        <v>0.22464319627815066</v>
      </c>
      <c r="CB193" s="43"/>
      <c r="CC193" s="12">
        <f t="shared" ca="1" si="1503"/>
        <v>2.4858618265035028E-2</v>
      </c>
      <c r="CD193" s="12">
        <f t="shared" ref="CD193:CD196" ca="1" si="1529">SUMPRODUCT(BP193:BS193,BP$191:BS$191)/SUM(BP$191:BS$191)</f>
        <v>0.26855464009708119</v>
      </c>
      <c r="CE193" s="104"/>
      <c r="CF193" s="104"/>
      <c r="CG193" s="1"/>
      <c r="CH193" s="7" t="s">
        <v>168</v>
      </c>
      <c r="CI193" s="7" t="s">
        <v>4</v>
      </c>
      <c r="CJ193" s="145">
        <f ca="1">IFERROR(IFERROR(SUM(OFFSET(Data!$A$1,MATCH(($CH193&amp;$CI193),Data!$B:$B,0)-1,MATCH(Weekly!CJ$9,Data!$2:$2,0)-1,1,COUNTIF(Data!$2:$2,Weekly!CJ$9))),0)/CJ$191,0)</f>
        <v>0.22870021429099238</v>
      </c>
      <c r="CK193" s="145">
        <f ca="1">IFERROR(IFERROR(SUM(OFFSET(Data!$A$1,MATCH(($CH193&amp;$CI193),Data!$B:$B,0)-1,MATCH(Weekly!CK$9,Data!$2:$2,0)-1,1,COUNTIF(Data!$2:$2,Weekly!CK$9))),0)/CK$191,0)</f>
        <v>0.29087723140948418</v>
      </c>
      <c r="CL193" s="145">
        <f ca="1">IFERROR(IFERROR(SUM(OFFSET(Data!$A$1,MATCH(($CH193&amp;$CI193),Data!$B:$B,0)-1,MATCH(Weekly!CL$9,Data!$2:$2,0)-1,1,COUNTIF(Data!$2:$2,Weekly!CL$9))),0)/CL$191,0)</f>
        <v>0.22634125129097135</v>
      </c>
      <c r="CM193" s="145">
        <f ca="1">IFERROR(IFERROR(SUM(OFFSET(Data!$A$1,MATCH(($CH193&amp;$CI193),Data!$B:$B,0)-1,MATCH(Weekly!CM$9,Data!$2:$2,0)-1,1,COUNTIF(Data!$2:$2,Weekly!CM$9))),0)/CM$191,0)</f>
        <v>0.25797880462999723</v>
      </c>
      <c r="CN193" s="145">
        <f ca="1">IFERROR(IFERROR(SUM(OFFSET(Data!$A$1,MATCH(($CH193&amp;$CI193),Data!$B:$B,0)-1,MATCH(Weekly!CN$9,Data!$2:$2,0)-1,1,COUNTIF(Data!$2:$2,Weekly!CN$9))),0)/CN$191,0)</f>
        <v>0.29379661633618337</v>
      </c>
      <c r="CO193" s="145">
        <f ca="1">IFERROR(IFERROR(SUM(OFFSET(Data!$A$1,MATCH(($CH193&amp;$CI193),Data!$B:$B,0)-1,MATCH(Weekly!CO$9,Data!$2:$2,0)-1,1,COUNTIF(Data!$2:$2,Weekly!CO$9))),0)/CO$191,0)</f>
        <v>0.28791783108917357</v>
      </c>
      <c r="CP193" s="145">
        <f ca="1">IFERROR(IFERROR(SUM(OFFSET(Data!$A$1,MATCH(($CH193&amp;$CI193),Data!$B:$B,0)-1,MATCH(Weekly!CP$9,Data!$2:$2,0)-1,1,COUNTIF(Data!$2:$2,Weekly!CP$9))),0)/CP$191,0)</f>
        <v>0.28677992579574302</v>
      </c>
      <c r="CQ193" s="145">
        <f ca="1">IFERROR(IFERROR(SUM(OFFSET(Data!$A$1,MATCH(($CH193&amp;$CI193),Data!$B:$B,0)-1,MATCH(Weekly!CQ$9,Data!$2:$2,0)-1,1,COUNTIF(Data!$2:$2,Weekly!CQ$9))),0)/CQ$191,0)</f>
        <v>0.27892865424750712</v>
      </c>
      <c r="CR193" s="145">
        <f ca="1">IFERROR(IFERROR(SUM(OFFSET(Data!$A$1,MATCH(($CH193&amp;$CI193),Data!$B:$B,0)-1,MATCH(Weekly!CR$9,Data!$2:$2,0)-1,1,COUNTIF(Data!$2:$2,Weekly!CR$9))),0)/CR$191,0)</f>
        <v>0.23988150712288644</v>
      </c>
      <c r="CS193" s="145">
        <f ca="1">IFERROR(IFERROR(SUM(OFFSET(Data!$A$1,MATCH(($CH193&amp;$CI193),Data!$B:$B,0)-1,MATCH(Weekly!CS$9,Data!$2:$2,0)-1,1,COUNTIF(Data!$2:$2,Weekly!CS$9))),0)/CS$191,0)</f>
        <v>0.26417450058754405</v>
      </c>
      <c r="CT193" s="145">
        <f ca="1">IFERROR(IFERROR(SUM(OFFSET(Data!$A$1,MATCH(($CH193&amp;$CI193),Data!$B:$B,0)-1,MATCH(Weekly!CT$9,Data!$2:$2,0)-1,1,COUNTIF(Data!$2:$2,Weekly!CT$9))),0)/CT$191,0)</f>
        <v>0.25302088561170522</v>
      </c>
      <c r="CU193" s="145">
        <f ca="1">IFERROR(IFERROR(SUM(OFFSET(Data!$A$1,MATCH(($CH193&amp;$CI193),Data!$B:$B,0)-1,MATCH(Weekly!CU$9,Data!$2:$2,0)-1,1,COUNTIF(Data!$2:$2,Weekly!CU$9))),0)/CU$191,0)</f>
        <v>0.26391573250869732</v>
      </c>
      <c r="CW193" s="12">
        <f t="shared" ca="1" si="1504"/>
        <v>0.2540694064516103</v>
      </c>
      <c r="CX193" s="12">
        <f t="shared" ca="1" si="1505"/>
        <v>0.29330435334955651</v>
      </c>
      <c r="CY193" s="12">
        <f t="shared" ca="1" si="1506"/>
        <v>3.923494689794621E-2</v>
      </c>
      <c r="CZ193" s="12">
        <f t="shared" ca="1" si="1507"/>
        <v>0.32273056352301616</v>
      </c>
      <c r="DA193" s="12">
        <f t="shared" ca="1" si="1508"/>
        <v>0.22464319627815066</v>
      </c>
      <c r="DB193" s="43"/>
      <c r="DC193" s="12">
        <f t="shared" ca="1" si="1509"/>
        <v>2.2958871271586943E-2</v>
      </c>
      <c r="DD193" s="12">
        <f t="shared" ref="DD193:DD196" ca="1" si="1530">SUMPRODUCT(CP193:CS193,CP$191:CS$191)/SUM(CP$191:CS$191)</f>
        <v>0.26629580249183943</v>
      </c>
    </row>
    <row r="194" spans="4:108" x14ac:dyDescent="0.35">
      <c r="D194" s="113" t="s">
        <v>919</v>
      </c>
      <c r="E194" s="53" t="str">
        <f ca="1">VLOOKUP($D194,'Metric Nature'!$C:$D,2,0)&amp;IF(($F194&lt;(BA194)),"Below",IF(($F194&gt;(AZ194)),"Above","Within"))</f>
        <v>NegativeWithin</v>
      </c>
      <c r="F194" s="55">
        <f t="shared" ca="1" si="1510"/>
        <v>0.20257799177450095</v>
      </c>
      <c r="G194" s="55">
        <f t="shared" ca="1" si="1511"/>
        <v>0.19435741662558248</v>
      </c>
      <c r="H194" s="55">
        <f t="shared" ca="1" si="1512"/>
        <v>4.2296174191051826E-2</v>
      </c>
      <c r="I194" s="55">
        <f t="shared" ca="1" si="1513"/>
        <v>0.20006597624855052</v>
      </c>
      <c r="J194" s="55">
        <f t="shared" ca="1" si="1514"/>
        <v>1.255593566209201E-2</v>
      </c>
      <c r="K194" s="54">
        <f t="shared" ca="1" si="1470"/>
        <v>2.6776550743933945E-2</v>
      </c>
      <c r="L194" s="56"/>
      <c r="M194" s="53" t="str">
        <f ca="1">VLOOKUP($D194,'Metric Nature'!$C:$D,2,0)&amp;IF(($N194&lt;(CA194)),"Below",IF(($N194&gt;(BZ194)),"Above","Within"))</f>
        <v>NegativeWithin</v>
      </c>
      <c r="N194" s="55">
        <f t="shared" ca="1" si="1515"/>
        <v>0.210349426513737</v>
      </c>
      <c r="O194" s="55">
        <f t="shared" ca="1" si="1516"/>
        <v>0.20390556807340193</v>
      </c>
      <c r="P194" s="55">
        <f t="shared" ca="1" si="1517"/>
        <v>3.1602170069310764E-2</v>
      </c>
      <c r="Q194" s="55">
        <f t="shared" ca="1" si="1518"/>
        <v>0.20914095931532223</v>
      </c>
      <c r="R194" s="48">
        <f t="shared" ca="1" si="1519"/>
        <v>5.7782425899307798E-3</v>
      </c>
      <c r="S194" s="54">
        <f t="shared" ca="1" si="1473"/>
        <v>2.8132477574259615E-2</v>
      </c>
      <c r="T194" s="56"/>
      <c r="U194" s="53" t="str">
        <f ca="1">VLOOKUP($D194,'Metric Nature'!$C:$D,2,0)&amp;IF(($V194&lt;(DA194)),"Below",IF(($V194&gt;(CZ194)),"Above","Within"))</f>
        <v>NegativeWithin</v>
      </c>
      <c r="V194" s="55">
        <f t="shared" ca="1" si="1520"/>
        <v>0.17445855692390844</v>
      </c>
      <c r="W194" s="55">
        <f t="shared" ca="1" si="1521"/>
        <v>0.15981198589894241</v>
      </c>
      <c r="X194" s="55">
        <f t="shared" ca="1" si="1522"/>
        <v>9.1648764281221248E-2</v>
      </c>
      <c r="Y194" s="55">
        <f t="shared" ca="1" si="1523"/>
        <v>0.16740379752655049</v>
      </c>
      <c r="Z194" s="48">
        <f t="shared" ca="1" si="1524"/>
        <v>4.2142170617360399E-2</v>
      </c>
      <c r="AA194" s="54">
        <f t="shared" ca="1" si="1476"/>
        <v>2.2220955966168007E-2</v>
      </c>
      <c r="AB194" s="56"/>
      <c r="AC194" s="46"/>
      <c r="AI194" s="7" t="s">
        <v>169</v>
      </c>
      <c r="AJ194" s="145">
        <f ca="1">IFERROR(IFERROR(SUM(OFFSET(Data!$A$1,MATCH(($AI194),Data!$C:$C,0)-1,MATCH(Weekly!AJ$9,Data!$2:$2,0)-1,2,COUNTIF(Data!$2:$2,Weekly!AJ$9))),0)/AJ$191,0)</f>
        <v>0.12527445404855073</v>
      </c>
      <c r="AK194" s="145">
        <f ca="1">IFERROR(IFERROR(SUM(OFFSET(Data!$A$1,MATCH(($AI194),Data!$C:$C,0)-1,MATCH(Weekly!AK$9,Data!$2:$2,0)-1,2,COUNTIF(Data!$2:$2,Weekly!AK$9))),0)/AK$191,0)</f>
        <v>0.20264849451452321</v>
      </c>
      <c r="AL194" s="145">
        <f ca="1">IFERROR(IFERROR(SUM(OFFSET(Data!$A$1,MATCH(($AI194),Data!$C:$C,0)-1,MATCH(Weekly!AL$9,Data!$2:$2,0)-1,2,COUNTIF(Data!$2:$2,Weekly!AL$9))),0)/AL$191,0)</f>
        <v>0.14648180952725257</v>
      </c>
      <c r="AM194" s="145">
        <f ca="1">IFERROR(IFERROR(SUM(OFFSET(Data!$A$1,MATCH(($AI194),Data!$C:$C,0)-1,MATCH(Weekly!AM$9,Data!$2:$2,0)-1,2,COUNTIF(Data!$2:$2,Weekly!AM$9))),0)/AM$191,0)</f>
        <v>0.15760776614012165</v>
      </c>
      <c r="AN194" s="145">
        <f ca="1">IFERROR(IFERROR(SUM(OFFSET(Data!$A$1,MATCH(($AI194),Data!$C:$C,0)-1,MATCH(Weekly!AN$9,Data!$2:$2,0)-1,2,COUNTIF(Data!$2:$2,Weekly!AN$9))),0)/AN$191,0)</f>
        <v>0.19473894371419492</v>
      </c>
      <c r="AO194" s="145">
        <f ca="1">IFERROR(IFERROR(SUM(OFFSET(Data!$A$1,MATCH(($AI194),Data!$C:$C,0)-1,MATCH(Weekly!AO$9,Data!$2:$2,0)-1,2,COUNTIF(Data!$2:$2,Weekly!AO$9))),0)/AO$191,0)</f>
        <v>0.18816164817749603</v>
      </c>
      <c r="AP194" s="145">
        <f ca="1">IFERROR(IFERROR(SUM(OFFSET(Data!$A$1,MATCH(($AI194),Data!$C:$C,0)-1,MATCH(Weekly!AP$9,Data!$2:$2,0)-1,2,COUNTIF(Data!$2:$2,Weekly!AP$9))),0)/AP$191,0)</f>
        <v>0.18919592376828032</v>
      </c>
      <c r="AQ194" s="145">
        <f ca="1">IFERROR(IFERROR(SUM(OFFSET(Data!$A$1,MATCH(($AI194),Data!$C:$C,0)-1,MATCH(Weekly!AQ$9,Data!$2:$2,0)-1,2,COUNTIF(Data!$2:$2,Weekly!AQ$9))),0)/AQ$191,0)</f>
        <v>0.22931002729083999</v>
      </c>
      <c r="AR194" s="145">
        <f ca="1">IFERROR(IFERROR(SUM(OFFSET(Data!$A$1,MATCH(($AI194),Data!$C:$C,0)-1,MATCH(Weekly!AR$9,Data!$2:$2,0)-1,2,COUNTIF(Data!$2:$2,Weekly!AR$9))),0)/AR$191,0)</f>
        <v>0.18916773700085146</v>
      </c>
      <c r="AS194" s="145">
        <f ca="1">IFERROR(IFERROR(SUM(OFFSET(Data!$A$1,MATCH(($AI194),Data!$C:$C,0)-1,MATCH(Weekly!AS$9,Data!$2:$2,0)-1,2,COUNTIF(Data!$2:$2,Weekly!AS$9))),0)/AS$191,0)</f>
        <v>0.19435741662558248</v>
      </c>
      <c r="AT194" s="145">
        <f ca="1">IFERROR(IFERROR(SUM(OFFSET(Data!$A$1,MATCH(($AI194),Data!$C:$C,0)-1,MATCH(Weekly!AT$9,Data!$2:$2,0)-1,2,COUNTIF(Data!$2:$2,Weekly!AT$9))),0)/AT$191,0)</f>
        <v>0.20257799177450095</v>
      </c>
      <c r="AU194" s="145">
        <f ca="1">IFERROR(IFERROR(SUM(OFFSET(Data!$A$1,MATCH(($AI194),Data!$C:$C,0)-1,MATCH(Weekly!AU$9,Data!$2:$2,0)-1,2,COUNTIF(Data!$2:$2,Weekly!AU$9))),0)/AU$191,0)</f>
        <v>0.18739373833713457</v>
      </c>
      <c r="AV194" s="14"/>
      <c r="AW194" s="12">
        <f t="shared" ca="1" si="1492"/>
        <v>0.18098862078934597</v>
      </c>
      <c r="AX194" s="12">
        <f t="shared" ca="1" si="1493"/>
        <v>0.20712749729356947</v>
      </c>
      <c r="AY194" s="12">
        <f t="shared" ref="AY194:AY196" ca="1" si="1531">AX194-AW194</f>
        <v>2.6138876504223502E-2</v>
      </c>
      <c r="AZ194" s="12">
        <f t="shared" ref="AZ194:AZ196" ca="1" si="1532">AX194+(0.75*AY194)</f>
        <v>0.22673165467173709</v>
      </c>
      <c r="BA194" s="12">
        <f t="shared" ref="BA194:BA196" ca="1" si="1533">AW194-(0.75*AY194)</f>
        <v>0.16138446341117835</v>
      </c>
      <c r="BB194" s="41"/>
      <c r="BC194" s="12">
        <f t="shared" ca="1" si="1497"/>
        <v>2.6776550743933945E-2</v>
      </c>
      <c r="BD194" s="12">
        <f t="shared" ca="1" si="1525"/>
        <v>0.20006597624855052</v>
      </c>
      <c r="BE194" s="104"/>
      <c r="BF194" s="104"/>
      <c r="BG194" s="1"/>
      <c r="BH194" s="7" t="s">
        <v>169</v>
      </c>
      <c r="BI194" s="7" t="s">
        <v>3</v>
      </c>
      <c r="BJ194" s="145">
        <f ca="1">IFERROR(IFERROR(SUM(OFFSET(Data!$A$1,MATCH(($BH194&amp;$BI194),Data!$B:$B,0)-1,MATCH(Weekly!BJ$9,Data!$2:$2,0)-1,1,COUNTIF(Data!$2:$2,Weekly!BJ$9))),0)/BJ$191,0)</f>
        <v>0.12895280676899881</v>
      </c>
      <c r="BK194" s="145">
        <f ca="1">IFERROR(IFERROR(SUM(OFFSET(Data!$A$1,MATCH(($BH194&amp;$BI194),Data!$B:$B,0)-1,MATCH(Weekly!BK$9,Data!$2:$2,0)-1,1,COUNTIF(Data!$2:$2,Weekly!BK$9))),0)/BK$191,0)</f>
        <v>0.21276859632259465</v>
      </c>
      <c r="BL194" s="145">
        <f ca="1">IFERROR(IFERROR(SUM(OFFSET(Data!$A$1,MATCH(($BH194&amp;$BI194),Data!$B:$B,0)-1,MATCH(Weekly!BL$9,Data!$2:$2,0)-1,1,COUNTIF(Data!$2:$2,Weekly!BL$9))),0)/BL$191,0)</f>
        <v>0.1530517449602081</v>
      </c>
      <c r="BM194" s="145">
        <f ca="1">IFERROR(IFERROR(SUM(OFFSET(Data!$A$1,MATCH(($BH194&amp;$BI194),Data!$B:$B,0)-1,MATCH(Weekly!BM$9,Data!$2:$2,0)-1,1,COUNTIF(Data!$2:$2,Weekly!BM$9))),0)/BM$191,0)</f>
        <v>0.16471832848452791</v>
      </c>
      <c r="BN194" s="145">
        <f ca="1">IFERROR(IFERROR(SUM(OFFSET(Data!$A$1,MATCH(($BH194&amp;$BI194),Data!$B:$B,0)-1,MATCH(Weekly!BN$9,Data!$2:$2,0)-1,1,COUNTIF(Data!$2:$2,Weekly!BN$9))),0)/BN$191,0)</f>
        <v>0.20338555886924015</v>
      </c>
      <c r="BO194" s="145">
        <f ca="1">IFERROR(IFERROR(SUM(OFFSET(Data!$A$1,MATCH(($BH194&amp;$BI194),Data!$B:$B,0)-1,MATCH(Weekly!BO$9,Data!$2:$2,0)-1,1,COUNTIF(Data!$2:$2,Weekly!BO$9))),0)/BO$191,0)</f>
        <v>0.19725891309416405</v>
      </c>
      <c r="BP194" s="145">
        <f ca="1">IFERROR(IFERROR(SUM(OFFSET(Data!$A$1,MATCH(($BH194&amp;$BI194),Data!$B:$B,0)-1,MATCH(Weekly!BP$9,Data!$2:$2,0)-1,1,COUNTIF(Data!$2:$2,Weekly!BP$9))),0)/BP$191,0)</f>
        <v>0.19801271247122068</v>
      </c>
      <c r="BQ194" s="145">
        <f ca="1">IFERROR(IFERROR(SUM(OFFSET(Data!$A$1,MATCH(($BH194&amp;$BI194),Data!$B:$B,0)-1,MATCH(Weekly!BQ$9,Data!$2:$2,0)-1,1,COUNTIF(Data!$2:$2,Weekly!BQ$9))),0)/BQ$191,0)</f>
        <v>0.23791408420602692</v>
      </c>
      <c r="BR194" s="145">
        <f ca="1">IFERROR(IFERROR(SUM(OFFSET(Data!$A$1,MATCH(($BH194&amp;$BI194),Data!$B:$B,0)-1,MATCH(Weekly!BR$9,Data!$2:$2,0)-1,1,COUNTIF(Data!$2:$2,Weekly!BR$9))),0)/BR$191,0)</f>
        <v>0.19839324869635716</v>
      </c>
      <c r="BS194" s="145">
        <f ca="1">IFERROR(IFERROR(SUM(OFFSET(Data!$A$1,MATCH(($BH194&amp;$BI194),Data!$B:$B,0)-1,MATCH(Weekly!BS$9,Data!$2:$2,0)-1,1,COUNTIF(Data!$2:$2,Weekly!BS$9))),0)/BS$191,0)</f>
        <v>0.20390556807340193</v>
      </c>
      <c r="BT194" s="145">
        <f ca="1">IFERROR(IFERROR(SUM(OFFSET(Data!$A$1,MATCH(($BH194&amp;$BI194),Data!$B:$B,0)-1,MATCH(Weekly!BT$9,Data!$2:$2,0)-1,1,COUNTIF(Data!$2:$2,Weekly!BT$9))),0)/BT$191,0)</f>
        <v>0.210349426513737</v>
      </c>
      <c r="BU194" s="145">
        <f ca="1">IFERROR(IFERROR(SUM(OFFSET(Data!$A$1,MATCH(($BH194&amp;$BI194),Data!$B:$B,0)-1,MATCH(Weekly!BU$9,Data!$2:$2,0)-1,1,COUNTIF(Data!$2:$2,Weekly!BU$9))),0)/BU$191,0)</f>
        <v>0.19497386621614488</v>
      </c>
      <c r="BV194" s="41"/>
      <c r="BW194" s="12">
        <f t="shared" ca="1" si="1498"/>
        <v>0.18098862078934597</v>
      </c>
      <c r="BX194" s="12">
        <f t="shared" ca="1" si="1499"/>
        <v>0.20712749729356947</v>
      </c>
      <c r="BY194" s="12">
        <f t="shared" ca="1" si="1526"/>
        <v>2.6138876504223502E-2</v>
      </c>
      <c r="BZ194" s="12">
        <f t="shared" ca="1" si="1527"/>
        <v>0.22673165467173709</v>
      </c>
      <c r="CA194" s="12">
        <f t="shared" ca="1" si="1528"/>
        <v>0.16138446341117835</v>
      </c>
      <c r="CB194" s="41"/>
      <c r="CC194" s="12">
        <f t="shared" ca="1" si="1503"/>
        <v>2.8132477574259615E-2</v>
      </c>
      <c r="CD194" s="12">
        <f t="shared" ca="1" si="1529"/>
        <v>0.20914095931532223</v>
      </c>
      <c r="CE194" s="104"/>
      <c r="CF194" s="104"/>
      <c r="CG194" s="1"/>
      <c r="CH194" s="7" t="s">
        <v>169</v>
      </c>
      <c r="CI194" s="7" t="s">
        <v>4</v>
      </c>
      <c r="CJ194" s="145">
        <f ca="1">IFERROR(IFERROR(SUM(OFFSET(Data!$A$1,MATCH(($CH194&amp;$CI194),Data!$B:$B,0)-1,MATCH(Weekly!CJ$9,Data!$2:$2,0)-1,1,COUNTIF(Data!$2:$2,Weekly!CJ$9))),0)/CJ$191,0)</f>
        <v>0.11133279144806522</v>
      </c>
      <c r="CK194" s="145">
        <f ca="1">IFERROR(IFERROR(SUM(OFFSET(Data!$A$1,MATCH(($CH194&amp;$CI194),Data!$B:$B,0)-1,MATCH(Weekly!CK$9,Data!$2:$2,0)-1,1,COUNTIF(Data!$2:$2,Weekly!CK$9))),0)/CK$191,0)</f>
        <v>0.16690395356477933</v>
      </c>
      <c r="CL194" s="145">
        <f ca="1">IFERROR(IFERROR(SUM(OFFSET(Data!$A$1,MATCH(($CH194&amp;$CI194),Data!$B:$B,0)-1,MATCH(Weekly!CL$9,Data!$2:$2,0)-1,1,COUNTIF(Data!$2:$2,Weekly!CL$9))),0)/CL$191,0)</f>
        <v>0.12341686144480078</v>
      </c>
      <c r="CM194" s="145">
        <f ca="1">IFERROR(IFERROR(SUM(OFFSET(Data!$A$1,MATCH(($CH194&amp;$CI194),Data!$B:$B,0)-1,MATCH(Weekly!CM$9,Data!$2:$2,0)-1,1,COUNTIF(Data!$2:$2,Weekly!CM$9))),0)/CM$191,0)</f>
        <v>0.13297498702012645</v>
      </c>
      <c r="CN194" s="145">
        <f ca="1">IFERROR(IFERROR(SUM(OFFSET(Data!$A$1,MATCH(($CH194&amp;$CI194),Data!$B:$B,0)-1,MATCH(Weekly!CN$9,Data!$2:$2,0)-1,1,COUNTIF(Data!$2:$2,Weekly!CN$9))),0)/CN$191,0)</f>
        <v>0.16478078952155722</v>
      </c>
      <c r="CO194" s="145">
        <f ca="1">IFERROR(IFERROR(SUM(OFFSET(Data!$A$1,MATCH(($CH194&amp;$CI194),Data!$B:$B,0)-1,MATCH(Weekly!CO$9,Data!$2:$2,0)-1,1,COUNTIF(Data!$2:$2,Weekly!CO$9))),0)/CO$191,0)</f>
        <v>0.15559104271767141</v>
      </c>
      <c r="CP194" s="145">
        <f ca="1">IFERROR(IFERROR(SUM(OFFSET(Data!$A$1,MATCH(($CH194&amp;$CI194),Data!$B:$B,0)-1,MATCH(Weekly!CP$9,Data!$2:$2,0)-1,1,COUNTIF(Data!$2:$2,Weekly!CP$9))),0)/CP$191,0)</f>
        <v>0.15793790275336847</v>
      </c>
      <c r="CQ194" s="145">
        <f ca="1">IFERROR(IFERROR(SUM(OFFSET(Data!$A$1,MATCH(($CH194&amp;$CI194),Data!$B:$B,0)-1,MATCH(Weekly!CQ$9,Data!$2:$2,0)-1,1,COUNTIF(Data!$2:$2,Weekly!CQ$9))),0)/CQ$191,0)</f>
        <v>0.19819123444384323</v>
      </c>
      <c r="CR194" s="145">
        <f ca="1">IFERROR(IFERROR(SUM(OFFSET(Data!$A$1,MATCH(($CH194&amp;$CI194),Data!$B:$B,0)-1,MATCH(Weekly!CR$9,Data!$2:$2,0)-1,1,COUNTIF(Data!$2:$2,Weekly!CR$9))),0)/CR$191,0)</f>
        <v>0.15583810411396617</v>
      </c>
      <c r="CS194" s="145">
        <f ca="1">IFERROR(IFERROR(SUM(OFFSET(Data!$A$1,MATCH(($CH194&amp;$CI194),Data!$B:$B,0)-1,MATCH(Weekly!CS$9,Data!$2:$2,0)-1,1,COUNTIF(Data!$2:$2,Weekly!CS$9))),0)/CS$191,0)</f>
        <v>0.15981198589894241</v>
      </c>
      <c r="CT194" s="145">
        <f ca="1">IFERROR(IFERROR(SUM(OFFSET(Data!$A$1,MATCH(($CH194&amp;$CI194),Data!$B:$B,0)-1,MATCH(Weekly!CT$9,Data!$2:$2,0)-1,1,COUNTIF(Data!$2:$2,Weekly!CT$9))),0)/CT$191,0)</f>
        <v>0.17445855692390844</v>
      </c>
      <c r="CU194" s="145">
        <f ca="1">IFERROR(IFERROR(SUM(OFFSET(Data!$A$1,MATCH(($CH194&amp;$CI194),Data!$B:$B,0)-1,MATCH(Weekly!CU$9,Data!$2:$2,0)-1,1,COUNTIF(Data!$2:$2,Weekly!CU$9))),0)/CU$191,0)</f>
        <v>0.15964437572477774</v>
      </c>
      <c r="CW194" s="12">
        <f t="shared" ca="1" si="1504"/>
        <v>0.18098862078934597</v>
      </c>
      <c r="CX194" s="12">
        <f t="shared" ca="1" si="1505"/>
        <v>0.20712749729356947</v>
      </c>
      <c r="CY194" s="12">
        <f t="shared" ref="CY194:CY196" ca="1" si="1534">CX194-CW194</f>
        <v>2.6138876504223502E-2</v>
      </c>
      <c r="CZ194" s="12">
        <f t="shared" ref="CZ194:CZ196" ca="1" si="1535">CX194+(0.75*CY194)</f>
        <v>0.22673165467173709</v>
      </c>
      <c r="DA194" s="12">
        <f t="shared" ref="DA194:DA196" ca="1" si="1536">CW194-(0.75*CY194)</f>
        <v>0.16138446341117835</v>
      </c>
      <c r="DB194" s="41"/>
      <c r="DC194" s="12">
        <f t="shared" ca="1" si="1509"/>
        <v>2.2220955966168007E-2</v>
      </c>
      <c r="DD194" s="12">
        <f t="shared" ca="1" si="1530"/>
        <v>0.16740379752655049</v>
      </c>
    </row>
    <row r="195" spans="4:108" x14ac:dyDescent="0.35">
      <c r="D195" s="113" t="s">
        <v>922</v>
      </c>
      <c r="E195" s="53" t="str">
        <f ca="1">VLOOKUP($D195,'Metric Nature'!$C:$D,2,0)&amp;IF(($F195&lt;(BA195)),"Below",IF(($F195&gt;(AZ195)),"Above","Within"))</f>
        <v>NegativeWithin</v>
      </c>
      <c r="F195" s="55">
        <f t="shared" ca="1" si="1510"/>
        <v>1.1945363961614337E-2</v>
      </c>
      <c r="G195" s="55">
        <f t="shared" ca="1" si="1511"/>
        <v>1.2190079358768428E-2</v>
      </c>
      <c r="H195" s="55">
        <f t="shared" ca="1" si="1512"/>
        <v>-2.0074963415071166E-2</v>
      </c>
      <c r="I195" s="55">
        <f t="shared" ca="1" si="1513"/>
        <v>9.8624495181734578E-3</v>
      </c>
      <c r="J195" s="55">
        <f t="shared" ca="1" si="1514"/>
        <v>0.21119646185288041</v>
      </c>
      <c r="K195" s="48">
        <f t="shared" ca="1" si="1470"/>
        <v>3.0900028791546958E-3</v>
      </c>
      <c r="L195" s="56"/>
      <c r="M195" s="53" t="str">
        <f ca="1">VLOOKUP($D195,'Metric Nature'!$C:$D,2,0)&amp;IF(($N195&lt;(CA195)),"Below",IF(($N195&gt;(BZ195)),"Above","Within"))</f>
        <v>NegativeWithin</v>
      </c>
      <c r="N195" s="55">
        <f t="shared" ca="1" si="1515"/>
        <v>1.178981061616431E-2</v>
      </c>
      <c r="O195" s="55">
        <f t="shared" ca="1" si="1516"/>
        <v>1.1357408196821144E-2</v>
      </c>
      <c r="P195" s="55">
        <f t="shared" ca="1" si="1517"/>
        <v>3.807227950688543E-2</v>
      </c>
      <c r="Q195" s="55">
        <f t="shared" ca="1" si="1518"/>
        <v>9.4041004023759332E-3</v>
      </c>
      <c r="R195" s="48">
        <f t="shared" ca="1" si="1519"/>
        <v>0.25368829677590748</v>
      </c>
      <c r="S195" s="48">
        <f t="shared" ca="1" si="1473"/>
        <v>3.0240762300715964E-3</v>
      </c>
      <c r="T195" s="56"/>
      <c r="U195" s="53" t="str">
        <f ca="1">VLOOKUP($D195,'Metric Nature'!$C:$D,2,0)&amp;IF(($V195&lt;(DA195)),"Below",IF(($V195&gt;(CZ195)),"Above","Within"))</f>
        <v>NegativeWithin</v>
      </c>
      <c r="V195" s="55">
        <f t="shared" ca="1" si="1520"/>
        <v>1.2508203682971085E-2</v>
      </c>
      <c r="W195" s="55">
        <f t="shared" ca="1" si="1521"/>
        <v>1.5202702702702704E-2</v>
      </c>
      <c r="X195" s="55">
        <f t="shared" ca="1" si="1522"/>
        <v>-0.17723815774234647</v>
      </c>
      <c r="Y195" s="55">
        <f t="shared" ca="1" si="1523"/>
        <v>1.1512114385545492E-2</v>
      </c>
      <c r="Z195" s="48">
        <f t="shared" ca="1" si="1524"/>
        <v>8.6525312732843765E-2</v>
      </c>
      <c r="AA195" s="48">
        <f t="shared" ca="1" si="1476"/>
        <v>3.4756399203345338E-3</v>
      </c>
      <c r="AB195" s="56"/>
      <c r="AC195" s="46"/>
      <c r="AI195" s="7" t="s">
        <v>170</v>
      </c>
      <c r="AJ195" s="145">
        <f ca="1">IFERROR(IFERROR(SUM(OFFSET(Data!$A$1,MATCH(($AI195),Data!$C:$C,0)-1,MATCH(Weekly!AJ$9,Data!$2:$2,0)-1,2,COUNTIF(Data!$2:$2,Weekly!AJ$9))),0)/AJ$191,0)</f>
        <v>8.1757739989818841E-3</v>
      </c>
      <c r="AK195" s="145">
        <f ca="1">IFERROR(IFERROR(SUM(OFFSET(Data!$A$1,MATCH(($AI195),Data!$C:$C,0)-1,MATCH(Weekly!AK$9,Data!$2:$2,0)-1,2,COUNTIF(Data!$2:$2,Weekly!AK$9))),0)/AK$191,0)</f>
        <v>1.3733829523303208E-2</v>
      </c>
      <c r="AL195" s="145">
        <f ca="1">IFERROR(IFERROR(SUM(OFFSET(Data!$A$1,MATCH(($AI195),Data!$C:$C,0)-1,MATCH(Weekly!AL$9,Data!$2:$2,0)-1,2,COUNTIF(Data!$2:$2,Weekly!AL$9))),0)/AL$191,0)</f>
        <v>7.5437137727004328E-3</v>
      </c>
      <c r="AM195" s="145">
        <f ca="1">IFERROR(IFERROR(SUM(OFFSET(Data!$A$1,MATCH(($AI195),Data!$C:$C,0)-1,MATCH(Weekly!AM$9,Data!$2:$2,0)-1,2,COUNTIF(Data!$2:$2,Weekly!AM$9))),0)/AM$191,0)</f>
        <v>1.3306150930746444E-2</v>
      </c>
      <c r="AN195" s="145">
        <f ca="1">IFERROR(IFERROR(SUM(OFFSET(Data!$A$1,MATCH(($AI195),Data!$C:$C,0)-1,MATCH(Weekly!AN$9,Data!$2:$2,0)-1,2,COUNTIF(Data!$2:$2,Weekly!AN$9))),0)/AN$191,0)</f>
        <v>1.5882587826880609E-2</v>
      </c>
      <c r="AO195" s="145">
        <f ca="1">IFERROR(IFERROR(SUM(OFFSET(Data!$A$1,MATCH(($AI195),Data!$C:$C,0)-1,MATCH(Weekly!AO$9,Data!$2:$2,0)-1,2,COUNTIF(Data!$2:$2,Weekly!AO$9))),0)/AO$191,0)</f>
        <v>1.1283676703645008E-2</v>
      </c>
      <c r="AP195" s="145">
        <f ca="1">IFERROR(IFERROR(SUM(OFFSET(Data!$A$1,MATCH(($AI195),Data!$C:$C,0)-1,MATCH(Weekly!AP$9,Data!$2:$2,0)-1,2,COUNTIF(Data!$2:$2,Weekly!AP$9))),0)/AP$191,0)</f>
        <v>8.6697255589352311E-3</v>
      </c>
      <c r="AQ195" s="145">
        <f ca="1">IFERROR(IFERROR(SUM(OFFSET(Data!$A$1,MATCH(($AI195),Data!$C:$C,0)-1,MATCH(Weekly!AQ$9,Data!$2:$2,0)-1,2,COUNTIF(Data!$2:$2,Weekly!AQ$9))),0)/AQ$191,0)</f>
        <v>1.0330336363788571E-2</v>
      </c>
      <c r="AR195" s="145">
        <f ca="1">IFERROR(IFERROR(SUM(OFFSET(Data!$A$1,MATCH(($AI195),Data!$C:$C,0)-1,MATCH(Weekly!AR$9,Data!$2:$2,0)-1,2,COUNTIF(Data!$2:$2,Weekly!AR$9))),0)/AR$191,0)</f>
        <v>8.3486066413634846E-3</v>
      </c>
      <c r="AS195" s="145">
        <f ca="1">IFERROR(IFERROR(SUM(OFFSET(Data!$A$1,MATCH(($AI195),Data!$C:$C,0)-1,MATCH(Weekly!AS$9,Data!$2:$2,0)-1,2,COUNTIF(Data!$2:$2,Weekly!AS$9))),0)/AS$191,0)</f>
        <v>1.2190079358768428E-2</v>
      </c>
      <c r="AT195" s="145">
        <f ca="1">IFERROR(IFERROR(SUM(OFFSET(Data!$A$1,MATCH(($AI195),Data!$C:$C,0)-1,MATCH(Weekly!AT$9,Data!$2:$2,0)-1,2,COUNTIF(Data!$2:$2,Weekly!AT$9))),0)/AT$191,0)</f>
        <v>1.1945363961614337E-2</v>
      </c>
      <c r="AU195" s="145">
        <f ca="1">IFERROR(IFERROR(SUM(OFFSET(Data!$A$1,MATCH(($AI195),Data!$C:$C,0)-1,MATCH(Weekly!AU$9,Data!$2:$2,0)-1,2,COUNTIF(Data!$2:$2,Weekly!AU$9))),0)/AU$191,0)</f>
        <v>4.2089985486211904E-3</v>
      </c>
      <c r="AV195" s="14"/>
      <c r="AW195" s="12">
        <f t="shared" ca="1" si="1492"/>
        <v>8.2169782819918723E-3</v>
      </c>
      <c r="AX195" s="12">
        <f t="shared" ca="1" si="1493"/>
        <v>1.2483848286594448E-2</v>
      </c>
      <c r="AY195" s="12">
        <f t="shared" ca="1" si="1531"/>
        <v>4.266870004602576E-3</v>
      </c>
      <c r="AZ195" s="12">
        <f t="shared" ca="1" si="1532"/>
        <v>1.5684000790046379E-2</v>
      </c>
      <c r="BA195" s="12">
        <f t="shared" ca="1" si="1533"/>
        <v>5.0168257785399399E-3</v>
      </c>
      <c r="BB195" s="43"/>
      <c r="BC195" s="12">
        <f t="shared" ca="1" si="1497"/>
        <v>3.0900028791546958E-3</v>
      </c>
      <c r="BD195" s="12">
        <f t="shared" ca="1" si="1525"/>
        <v>9.8624495181734578E-3</v>
      </c>
      <c r="BE195" s="104"/>
      <c r="BF195" s="104"/>
      <c r="BG195" s="1"/>
      <c r="BH195" s="7" t="s">
        <v>170</v>
      </c>
      <c r="BI195" s="7" t="s">
        <v>3</v>
      </c>
      <c r="BJ195" s="145">
        <f ca="1">IFERROR(IFERROR(SUM(OFFSET(Data!$A$1,MATCH(($BH195&amp;$BI195),Data!$B:$B,0)-1,MATCH(Weekly!BJ$9,Data!$2:$2,0)-1,1,COUNTIF(Data!$2:$2,Weekly!BJ$9))),0)/BJ$191,0)</f>
        <v>7.8113830437099522E-3</v>
      </c>
      <c r="BK195" s="145">
        <f ca="1">IFERROR(IFERROR(SUM(OFFSET(Data!$A$1,MATCH(($BH195&amp;$BI195),Data!$B:$B,0)-1,MATCH(Weekly!BK$9,Data!$2:$2,0)-1,1,COUNTIF(Data!$2:$2,Weekly!BK$9))),0)/BK$191,0)</f>
        <v>1.3177885957024588E-2</v>
      </c>
      <c r="BL195" s="145">
        <f ca="1">IFERROR(IFERROR(SUM(OFFSET(Data!$A$1,MATCH(($BH195&amp;$BI195),Data!$B:$B,0)-1,MATCH(Weekly!BL$9,Data!$2:$2,0)-1,1,COUNTIF(Data!$2:$2,Weekly!BL$9))),0)/BL$191,0)</f>
        <v>7.2461524169324621E-3</v>
      </c>
      <c r="BM195" s="145">
        <f ca="1">IFERROR(IFERROR(SUM(OFFSET(Data!$A$1,MATCH(($BH195&amp;$BI195),Data!$B:$B,0)-1,MATCH(Weekly!BM$9,Data!$2:$2,0)-1,1,COUNTIF(Data!$2:$2,Weekly!BM$9))),0)/BM$191,0)</f>
        <v>1.3197566781274796E-2</v>
      </c>
      <c r="BN195" s="145">
        <f ca="1">IFERROR(IFERROR(SUM(OFFSET(Data!$A$1,MATCH(($BH195&amp;$BI195),Data!$B:$B,0)-1,MATCH(Weekly!BN$9,Data!$2:$2,0)-1,1,COUNTIF(Data!$2:$2,Weekly!BN$9))),0)/BN$191,0)</f>
        <v>1.5814676355693703E-2</v>
      </c>
      <c r="BO195" s="145">
        <f ca="1">IFERROR(IFERROR(SUM(OFFSET(Data!$A$1,MATCH(($BH195&amp;$BI195),Data!$B:$B,0)-1,MATCH(Weekly!BO$9,Data!$2:$2,0)-1,1,COUNTIF(Data!$2:$2,Weekly!BO$9))),0)/BO$191,0)</f>
        <v>1.0725110748426206E-2</v>
      </c>
      <c r="BP195" s="145">
        <f ca="1">IFERROR(IFERROR(SUM(OFFSET(Data!$A$1,MATCH(($BH195&amp;$BI195),Data!$B:$B,0)-1,MATCH(Weekly!BP$9,Data!$2:$2,0)-1,1,COUNTIF(Data!$2:$2,Weekly!BP$9))),0)/BP$191,0)</f>
        <v>8.2620046928186652E-3</v>
      </c>
      <c r="BQ195" s="145">
        <f ca="1">IFERROR(IFERROR(SUM(OFFSET(Data!$A$1,MATCH(($BH195&amp;$BI195),Data!$B:$B,0)-1,MATCH(Weekly!BQ$9,Data!$2:$2,0)-1,1,COUNTIF(Data!$2:$2,Weekly!BQ$9))),0)/BQ$191,0)</f>
        <v>9.8845907245137844E-3</v>
      </c>
      <c r="BR195" s="145">
        <f ca="1">IFERROR(IFERROR(SUM(OFFSET(Data!$A$1,MATCH(($BH195&amp;$BI195),Data!$B:$B,0)-1,MATCH(Weekly!BR$9,Data!$2:$2,0)-1,1,COUNTIF(Data!$2:$2,Weekly!BR$9))),0)/BR$191,0)</f>
        <v>8.1719518711650795E-3</v>
      </c>
      <c r="BS195" s="145">
        <f ca="1">IFERROR(IFERROR(SUM(OFFSET(Data!$A$1,MATCH(($BH195&amp;$BI195),Data!$B:$B,0)-1,MATCH(Weekly!BS$9,Data!$2:$2,0)-1,1,COUNTIF(Data!$2:$2,Weekly!BS$9))),0)/BS$191,0)</f>
        <v>1.1357408196821144E-2</v>
      </c>
      <c r="BT195" s="145">
        <f ca="1">IFERROR(IFERROR(SUM(OFFSET(Data!$A$1,MATCH(($BH195&amp;$BI195),Data!$B:$B,0)-1,MATCH(Weekly!BT$9,Data!$2:$2,0)-1,1,COUNTIF(Data!$2:$2,Weekly!BT$9))),0)/BT$191,0)</f>
        <v>1.178981061616431E-2</v>
      </c>
      <c r="BU195" s="145">
        <f ca="1">IFERROR(IFERROR(SUM(OFFSET(Data!$A$1,MATCH(($BH195&amp;$BI195),Data!$B:$B,0)-1,MATCH(Weekly!BU$9,Data!$2:$2,0)-1,1,COUNTIF(Data!$2:$2,Weekly!BU$9))),0)/BU$191,0)</f>
        <v>4.3820284039913417E-3</v>
      </c>
      <c r="BV195" s="43"/>
      <c r="BW195" s="12">
        <f t="shared" ca="1" si="1498"/>
        <v>8.2169782819918723E-3</v>
      </c>
      <c r="BX195" s="12">
        <f t="shared" ca="1" si="1499"/>
        <v>1.2483848286594448E-2</v>
      </c>
      <c r="BY195" s="12">
        <f t="shared" ca="1" si="1526"/>
        <v>4.266870004602576E-3</v>
      </c>
      <c r="BZ195" s="12">
        <f t="shared" ca="1" si="1527"/>
        <v>1.5684000790046379E-2</v>
      </c>
      <c r="CA195" s="12">
        <f t="shared" ca="1" si="1528"/>
        <v>5.0168257785399399E-3</v>
      </c>
      <c r="CB195" s="43"/>
      <c r="CC195" s="12">
        <f t="shared" ca="1" si="1503"/>
        <v>3.0240762300715964E-3</v>
      </c>
      <c r="CD195" s="12">
        <f t="shared" ca="1" si="1529"/>
        <v>9.4041004023759332E-3</v>
      </c>
      <c r="CE195" s="104"/>
      <c r="CF195" s="104"/>
      <c r="CG195" s="1"/>
      <c r="CH195" s="7" t="s">
        <v>170</v>
      </c>
      <c r="CI195" s="7" t="s">
        <v>4</v>
      </c>
      <c r="CJ195" s="145">
        <f ca="1">IFERROR(IFERROR(SUM(OFFSET(Data!$A$1,MATCH(($CH195&amp;$CI195),Data!$B:$B,0)-1,MATCH(Weekly!CJ$9,Data!$2:$2,0)-1,1,COUNTIF(Data!$2:$2,Weekly!CJ$9))),0)/CJ$191,0)</f>
        <v>9.5568856375772802E-3</v>
      </c>
      <c r="CK195" s="145">
        <f ca="1">IFERROR(IFERROR(SUM(OFFSET(Data!$A$1,MATCH(($CH195&amp;$CI195),Data!$B:$B,0)-1,MATCH(Weekly!CK$9,Data!$2:$2,0)-1,1,COUNTIF(Data!$2:$2,Weekly!CK$9))),0)/CK$191,0)</f>
        <v>1.5697440952068046E-2</v>
      </c>
      <c r="CL195" s="145">
        <f ca="1">IFERROR(IFERROR(SUM(OFFSET(Data!$A$1,MATCH(($CH195&amp;$CI195),Data!$B:$B,0)-1,MATCH(Weekly!CL$9,Data!$2:$2,0)-1,1,COUNTIF(Data!$2:$2,Weekly!CL$9))),0)/CL$191,0)</f>
        <v>8.5883567973039088E-3</v>
      </c>
      <c r="CM195" s="145">
        <f ca="1">IFERROR(IFERROR(SUM(OFFSET(Data!$A$1,MATCH(($CH195&amp;$CI195),Data!$B:$B,0)-1,MATCH(Weekly!CM$9,Data!$2:$2,0)-1,1,COUNTIF(Data!$2:$2,Weekly!CM$9))),0)/CM$191,0)</f>
        <v>1.3682313776990501E-2</v>
      </c>
      <c r="CN195" s="145">
        <f ca="1">IFERROR(IFERROR(SUM(OFFSET(Data!$A$1,MATCH(($CH195&amp;$CI195),Data!$B:$B,0)-1,MATCH(Weekly!CN$9,Data!$2:$2,0)-1,1,COUNTIF(Data!$2:$2,Weekly!CN$9))),0)/CN$191,0)</f>
        <v>1.6117882481353464E-2</v>
      </c>
      <c r="CO195" s="145">
        <f ca="1">IFERROR(IFERROR(SUM(OFFSET(Data!$A$1,MATCH(($CH195&amp;$CI195),Data!$B:$B,0)-1,MATCH(Weekly!CO$9,Data!$2:$2,0)-1,1,COUNTIF(Data!$2:$2,Weekly!CO$9))),0)/CO$191,0)</f>
        <v>1.328349000108881E-2</v>
      </c>
      <c r="CP195" s="145">
        <f ca="1">IFERROR(IFERROR(SUM(OFFSET(Data!$A$1,MATCH(($CH195&amp;$CI195),Data!$B:$B,0)-1,MATCH(Weekly!CP$9,Data!$2:$2,0)-1,1,COUNTIF(Data!$2:$2,Weekly!CP$9))),0)/CP$191,0)</f>
        <v>1.0115211872681117E-2</v>
      </c>
      <c r="CQ195" s="145">
        <f ca="1">IFERROR(IFERROR(SUM(OFFSET(Data!$A$1,MATCH(($CH195&amp;$CI195),Data!$B:$B,0)-1,MATCH(Weekly!CQ$9,Data!$2:$2,0)-1,1,COUNTIF(Data!$2:$2,Weekly!CQ$9))),0)/CQ$191,0)</f>
        <v>1.1942490531035016E-2</v>
      </c>
      <c r="CR195" s="145">
        <f ca="1">IFERROR(IFERROR(SUM(OFFSET(Data!$A$1,MATCH(($CH195&amp;$CI195),Data!$B:$B,0)-1,MATCH(Weekly!CR$9,Data!$2:$2,0)-1,1,COUNTIF(Data!$2:$2,Weekly!CR$9))),0)/CR$191,0)</f>
        <v>8.9868193316469183E-3</v>
      </c>
      <c r="CS195" s="145">
        <f ca="1">IFERROR(IFERROR(SUM(OFFSET(Data!$A$1,MATCH(($CH195&amp;$CI195),Data!$B:$B,0)-1,MATCH(Weekly!CS$9,Data!$2:$2,0)-1,1,COUNTIF(Data!$2:$2,Weekly!CS$9))),0)/CS$191,0)</f>
        <v>1.5202702702702704E-2</v>
      </c>
      <c r="CT195" s="145">
        <f ca="1">IFERROR(IFERROR(SUM(OFFSET(Data!$A$1,MATCH(($CH195&amp;$CI195),Data!$B:$B,0)-1,MATCH(Weekly!CT$9,Data!$2:$2,0)-1,1,COUNTIF(Data!$2:$2,Weekly!CT$9))),0)/CT$191,0)</f>
        <v>1.2508203682971085E-2</v>
      </c>
      <c r="CU195" s="145">
        <f ca="1">IFERROR(IFERROR(SUM(OFFSET(Data!$A$1,MATCH(($CH195&amp;$CI195),Data!$B:$B,0)-1,MATCH(Weekly!CU$9,Data!$2:$2,0)-1,1,COUNTIF(Data!$2:$2,Weekly!CU$9))),0)/CU$191,0)</f>
        <v>3.5755701584847316E-3</v>
      </c>
      <c r="CW195" s="12">
        <f t="shared" ca="1" si="1504"/>
        <v>8.2169782819918723E-3</v>
      </c>
      <c r="CX195" s="12">
        <f t="shared" ca="1" si="1505"/>
        <v>1.2483848286594448E-2</v>
      </c>
      <c r="CY195" s="12">
        <f t="shared" ca="1" si="1534"/>
        <v>4.266870004602576E-3</v>
      </c>
      <c r="CZ195" s="12">
        <f t="shared" ca="1" si="1535"/>
        <v>1.5684000790046379E-2</v>
      </c>
      <c r="DA195" s="12">
        <f t="shared" ca="1" si="1536"/>
        <v>5.0168257785399399E-3</v>
      </c>
      <c r="DB195" s="43"/>
      <c r="DC195" s="12">
        <f t="shared" ca="1" si="1509"/>
        <v>3.4756399203345338E-3</v>
      </c>
      <c r="DD195" s="12">
        <f t="shared" ca="1" si="1530"/>
        <v>1.1512114385545492E-2</v>
      </c>
    </row>
    <row r="196" spans="4:108" x14ac:dyDescent="0.35">
      <c r="D196" s="113" t="s">
        <v>925</v>
      </c>
      <c r="E196" s="53" t="str">
        <f ca="1">VLOOKUP($D196,'Metric Nature'!$C:$D,2,0)&amp;IF(($F196&lt;(BA196)),"Below",IF(($F196&gt;(AZ196)),"Above","Within"))</f>
        <v>NegativeWithin</v>
      </c>
      <c r="F196" s="55">
        <f t="shared" ca="1" si="1510"/>
        <v>8.3592469990303266E-6</v>
      </c>
      <c r="G196" s="55">
        <f t="shared" ca="1" si="1511"/>
        <v>1.5903560807264746E-5</v>
      </c>
      <c r="H196" s="55">
        <f t="shared" ca="1" si="1512"/>
        <v>-0.47437890794797205</v>
      </c>
      <c r="I196" s="55">
        <f t="shared" ca="1" si="1513"/>
        <v>1.3994961813747052E-5</v>
      </c>
      <c r="J196" s="55">
        <f t="shared" ca="1" si="1514"/>
        <v>-0.40269597657500161</v>
      </c>
      <c r="K196" s="54">
        <f t="shared" ca="1" si="1470"/>
        <v>1.0833497858543662E-5</v>
      </c>
      <c r="L196" s="56"/>
      <c r="M196" s="53" t="str">
        <f ca="1">VLOOKUP($D196,'Metric Nature'!$C:$D,2,0)&amp;IF(($N196&lt;(CA196)),"Below",IF(($N196&gt;(BZ196)),"Above","Within"))</f>
        <v>NegativeWithin</v>
      </c>
      <c r="N196" s="55">
        <f t="shared" ca="1" si="1515"/>
        <v>1.0669511869831956E-5</v>
      </c>
      <c r="O196" s="55">
        <f t="shared" ca="1" si="1516"/>
        <v>1.0149605180358484E-5</v>
      </c>
      <c r="P196" s="55">
        <f t="shared" ca="1" si="1517"/>
        <v>5.1224326487063286E-2</v>
      </c>
      <c r="Q196" s="55">
        <f t="shared" ca="1" si="1518"/>
        <v>1.2773839177364757E-5</v>
      </c>
      <c r="R196" s="48">
        <f t="shared" ca="1" si="1519"/>
        <v>-0.16473726327020533</v>
      </c>
      <c r="S196" s="54">
        <f t="shared" ca="1" si="1473"/>
        <v>1.3940790684436348E-5</v>
      </c>
      <c r="T196" s="56"/>
      <c r="U196" s="53" t="str">
        <f ca="1">VLOOKUP($D196,'Metric Nature'!$C:$D,2,0)&amp;IF(($V196&lt;(DA196)),"Below",IF(($V196&gt;(CZ196)),"Above","Within"))</f>
        <v>NegativeBelow</v>
      </c>
      <c r="V196" s="55">
        <f t="shared" ca="1" si="1520"/>
        <v>0</v>
      </c>
      <c r="W196" s="55">
        <f t="shared" ca="1" si="1521"/>
        <v>3.6721504112808459E-5</v>
      </c>
      <c r="X196" s="55">
        <f t="shared" ca="1" si="1522"/>
        <v>-1</v>
      </c>
      <c r="Y196" s="55">
        <f t="shared" ca="1" si="1523"/>
        <v>1.8389959082341041E-5</v>
      </c>
      <c r="Z196" s="48">
        <f t="shared" ca="1" si="1524"/>
        <v>-1</v>
      </c>
      <c r="AA196" s="54">
        <f t="shared" ca="1" si="1476"/>
        <v>1.4049942915392159E-5</v>
      </c>
      <c r="AB196" s="56"/>
      <c r="AC196" s="46"/>
      <c r="AI196" s="7" t="s">
        <v>171</v>
      </c>
      <c r="AJ196" s="145">
        <f ca="1">IFERROR(IFERROR(SUM(OFFSET(Data!$A$1,MATCH(($AI196),Data!$C:$C,0)-1,MATCH(Weekly!AJ$9,Data!$2:$2,0)-1,2,COUNTIF(Data!$2:$2,Weekly!AJ$9))),0)/AJ$191,0)</f>
        <v>5.1419962257747703E-6</v>
      </c>
      <c r="AK196" s="145">
        <f ca="1">IFERROR(IFERROR(SUM(OFFSET(Data!$A$1,MATCH(($AI196),Data!$C:$C,0)-1,MATCH(Weekly!AK$9,Data!$2:$2,0)-1,2,COUNTIF(Data!$2:$2,Weekly!AK$9))),0)/AK$191,0)</f>
        <v>2.4165095935430864E-5</v>
      </c>
      <c r="AL196" s="145">
        <f ca="1">IFERROR(IFERROR(SUM(OFFSET(Data!$A$1,MATCH(($AI196),Data!$C:$C,0)-1,MATCH(Weekly!AL$9,Data!$2:$2,0)-1,2,COUNTIF(Data!$2:$2,Weekly!AL$9))),0)/AL$191,0)</f>
        <v>6.0253304893773427E-6</v>
      </c>
      <c r="AM196" s="145">
        <f ca="1">IFERROR(IFERROR(SUM(OFFSET(Data!$A$1,MATCH(($AI196),Data!$C:$C,0)-1,MATCH(Weekly!AM$9,Data!$2:$2,0)-1,2,COUNTIF(Data!$2:$2,Weekly!AM$9))),0)/AM$191,0)</f>
        <v>1.3682417409507912E-5</v>
      </c>
      <c r="AN196" s="145">
        <f ca="1">IFERROR(IFERROR(SUM(OFFSET(Data!$A$1,MATCH(($AI196),Data!$C:$C,0)-1,MATCH(Weekly!AN$9,Data!$2:$2,0)-1,2,COUNTIF(Data!$2:$2,Weekly!AN$9))),0)/AN$191,0)</f>
        <v>4.0745479289072877E-5</v>
      </c>
      <c r="AO196" s="145">
        <f ca="1">IFERROR(IFERROR(SUM(OFFSET(Data!$A$1,MATCH(($AI196),Data!$C:$C,0)-1,MATCH(Weekly!AO$9,Data!$2:$2,0)-1,2,COUNTIF(Data!$2:$2,Weekly!AO$9))),0)/AO$191,0)</f>
        <v>0</v>
      </c>
      <c r="AP196" s="145">
        <f ca="1">IFERROR(IFERROR(SUM(OFFSET(Data!$A$1,MATCH(($AI196),Data!$C:$C,0)-1,MATCH(Weekly!AP$9,Data!$2:$2,0)-1,2,COUNTIF(Data!$2:$2,Weekly!AP$9))),0)/AP$191,0)</f>
        <v>8.5923940128198516E-6</v>
      </c>
      <c r="AQ196" s="145">
        <f ca="1">IFERROR(IFERROR(SUM(OFFSET(Data!$A$1,MATCH(($AI196),Data!$C:$C,0)-1,MATCH(Weekly!AQ$9,Data!$2:$2,0)-1,2,COUNTIF(Data!$2:$2,Weekly!AQ$9))),0)/AQ$191,0)</f>
        <v>1.6742846618782126E-5</v>
      </c>
      <c r="AR196" s="145">
        <f ca="1">IFERROR(IFERROR(SUM(OFFSET(Data!$A$1,MATCH(($AI196),Data!$C:$C,0)-1,MATCH(Weekly!AR$9,Data!$2:$2,0)-1,2,COUNTIF(Data!$2:$2,Weekly!AR$9))),0)/AR$191,0)</f>
        <v>1.4431472154474478E-5</v>
      </c>
      <c r="AS196" s="145">
        <f ca="1">IFERROR(IFERROR(SUM(OFFSET(Data!$A$1,MATCH(($AI196),Data!$C:$C,0)-1,MATCH(Weekly!AS$9,Data!$2:$2,0)-1,2,COUNTIF(Data!$2:$2,Weekly!AS$9))),0)/AS$191,0)</f>
        <v>1.5903560807264746E-5</v>
      </c>
      <c r="AT196" s="145">
        <f ca="1">IFERROR(IFERROR(SUM(OFFSET(Data!$A$1,MATCH(($AI196),Data!$C:$C,0)-1,MATCH(Weekly!AT$9,Data!$2:$2,0)-1,2,COUNTIF(Data!$2:$2,Weekly!AT$9))),0)/AT$191,0)</f>
        <v>8.3592469990303266E-6</v>
      </c>
      <c r="AU196" s="145">
        <f ca="1">IFERROR(IFERROR(SUM(OFFSET(Data!$A$1,MATCH(($AI196),Data!$C:$C,0)-1,MATCH(Weekly!AU$9,Data!$2:$2,0)-1,2,COUNTIF(Data!$2:$2,Weekly!AU$9))),0)/AU$191,0)</f>
        <v>0</v>
      </c>
      <c r="AV196" s="14"/>
      <c r="AW196" s="12">
        <f t="shared" ca="1" si="1492"/>
        <v>8.9456105052072671E-6</v>
      </c>
      <c r="AX196" s="12">
        <f t="shared" ca="1" si="1493"/>
        <v>1.8029033403993154E-5</v>
      </c>
      <c r="AY196" s="12">
        <f t="shared" ca="1" si="1531"/>
        <v>9.0834228987858865E-6</v>
      </c>
      <c r="AZ196" s="12">
        <f t="shared" ca="1" si="1532"/>
        <v>2.4841600578082568E-5</v>
      </c>
      <c r="BA196" s="12">
        <f t="shared" ca="1" si="1533"/>
        <v>2.1330433311178523E-6</v>
      </c>
      <c r="BB196" s="41"/>
      <c r="BC196" s="12">
        <f t="shared" ca="1" si="1497"/>
        <v>1.0833497858543662E-5</v>
      </c>
      <c r="BD196" s="12">
        <f t="shared" ca="1" si="1525"/>
        <v>1.3994961813747052E-5</v>
      </c>
      <c r="BE196" s="104"/>
      <c r="BF196" s="104"/>
      <c r="BG196" s="1"/>
      <c r="BH196" s="7" t="s">
        <v>171</v>
      </c>
      <c r="BI196" s="7" t="s">
        <v>3</v>
      </c>
      <c r="BJ196" s="145">
        <f ca="1">IFERROR(IFERROR(SUM(OFFSET(Data!$A$1,MATCH(($BH196&amp;$BI196),Data!$B:$B,0)-1,MATCH(Weekly!BJ$9,Data!$2:$2,0)-1,1,COUNTIF(Data!$2:$2,Weekly!BJ$9))),0)/BJ$191,0)</f>
        <v>6.498654778460859E-6</v>
      </c>
      <c r="BK196" s="145">
        <f ca="1">IFERROR(IFERROR(SUM(OFFSET(Data!$A$1,MATCH(($BH196&amp;$BI196),Data!$B:$B,0)-1,MATCH(Weekly!BK$9,Data!$2:$2,0)-1,1,COUNTIF(Data!$2:$2,Weekly!BK$9))),0)/BK$191,0)</f>
        <v>3.1006790487116676E-5</v>
      </c>
      <c r="BL196" s="145">
        <f ca="1">IFERROR(IFERROR(SUM(OFFSET(Data!$A$1,MATCH(($BH196&amp;$BI196),Data!$B:$B,0)-1,MATCH(Weekly!BL$9,Data!$2:$2,0)-1,1,COUNTIF(Data!$2:$2,Weekly!BL$9))),0)/BL$191,0)</f>
        <v>7.7416158300560488E-6</v>
      </c>
      <c r="BM196" s="145">
        <f ca="1">IFERROR(IFERROR(SUM(OFFSET(Data!$A$1,MATCH(($BH196&amp;$BI196),Data!$B:$B,0)-1,MATCH(Weekly!BM$9,Data!$2:$2,0)-1,1,COUNTIF(Data!$2:$2,Weekly!BM$9))),0)/BM$191,0)</f>
        <v>1.7632019747862118E-5</v>
      </c>
      <c r="BN196" s="145">
        <f ca="1">IFERROR(IFERROR(SUM(OFFSET(Data!$A$1,MATCH(($BH196&amp;$BI196),Data!$B:$B,0)-1,MATCH(Weekly!BN$9,Data!$2:$2,0)-1,1,COUNTIF(Data!$2:$2,Weekly!BN$9))),0)/BN$191,0)</f>
        <v>5.2505565589952537E-5</v>
      </c>
      <c r="BO196" s="145">
        <f ca="1">IFERROR(IFERROR(SUM(OFFSET(Data!$A$1,MATCH(($BH196&amp;$BI196),Data!$B:$B,0)-1,MATCH(Weekly!BO$9,Data!$2:$2,0)-1,1,COUNTIF(Data!$2:$2,Weekly!BO$9))),0)/BO$191,0)</f>
        <v>0</v>
      </c>
      <c r="BP196" s="145">
        <f ca="1">IFERROR(IFERROR(SUM(OFFSET(Data!$A$1,MATCH(($BH196&amp;$BI196),Data!$B:$B,0)-1,MATCH(Weekly!BP$9,Data!$2:$2,0)-1,1,COUNTIF(Data!$2:$2,Weekly!BP$9))),0)/BP$191,0)</f>
        <v>1.1016006257091554E-5</v>
      </c>
      <c r="BQ196" s="145">
        <f ca="1">IFERROR(IFERROR(SUM(OFFSET(Data!$A$1,MATCH(($BH196&amp;$BI196),Data!$B:$B,0)-1,MATCH(Weekly!BQ$9,Data!$2:$2,0)-1,1,COUNTIF(Data!$2:$2,Weekly!BQ$9))),0)/BQ$191,0)</f>
        <v>1.0686044026501389E-5</v>
      </c>
      <c r="BR196" s="145">
        <f ca="1">IFERROR(IFERROR(SUM(OFFSET(Data!$A$1,MATCH(($BH196&amp;$BI196),Data!$B:$B,0)-1,MATCH(Weekly!BR$9,Data!$2:$2,0)-1,1,COUNTIF(Data!$2:$2,Weekly!BR$9))),0)/BR$191,0)</f>
        <v>1.8426047060124192E-5</v>
      </c>
      <c r="BS196" s="145">
        <f ca="1">IFERROR(IFERROR(SUM(OFFSET(Data!$A$1,MATCH(($BH196&amp;$BI196),Data!$B:$B,0)-1,MATCH(Weekly!BS$9,Data!$2:$2,0)-1,1,COUNTIF(Data!$2:$2,Weekly!BS$9))),0)/BS$191,0)</f>
        <v>1.0149605180358484E-5</v>
      </c>
      <c r="BT196" s="145">
        <f ca="1">IFERROR(IFERROR(SUM(OFFSET(Data!$A$1,MATCH(($BH196&amp;$BI196),Data!$B:$B,0)-1,MATCH(Weekly!BT$9,Data!$2:$2,0)-1,1,COUNTIF(Data!$2:$2,Weekly!BT$9))),0)/BT$191,0)</f>
        <v>1.0669511869831956E-5</v>
      </c>
      <c r="BU196" s="145">
        <f ca="1">IFERROR(IFERROR(SUM(OFFSET(Data!$A$1,MATCH(($BH196&amp;$BI196),Data!$B:$B,0)-1,MATCH(Weekly!BU$9,Data!$2:$2,0)-1,1,COUNTIF(Data!$2:$2,Weekly!BU$9))),0)/BU$191,0)</f>
        <v>0</v>
      </c>
      <c r="BV196" s="41"/>
      <c r="BW196" s="12">
        <f t="shared" ca="1" si="1498"/>
        <v>8.9456105052072671E-6</v>
      </c>
      <c r="BX196" s="12">
        <f t="shared" ca="1" si="1499"/>
        <v>1.8029033403993154E-5</v>
      </c>
      <c r="BY196" s="12">
        <f t="shared" ca="1" si="1526"/>
        <v>9.0834228987858865E-6</v>
      </c>
      <c r="BZ196" s="12">
        <f t="shared" ca="1" si="1527"/>
        <v>2.4841600578082568E-5</v>
      </c>
      <c r="CA196" s="12">
        <f t="shared" ca="1" si="1528"/>
        <v>2.1330433311178523E-6</v>
      </c>
      <c r="CB196" s="41"/>
      <c r="CC196" s="12">
        <f t="shared" ca="1" si="1503"/>
        <v>1.3940790684436348E-5</v>
      </c>
      <c r="CD196" s="12">
        <f t="shared" ca="1" si="1529"/>
        <v>1.2773839177364757E-5</v>
      </c>
      <c r="CE196" s="104"/>
      <c r="CF196" s="104"/>
      <c r="CG196" s="1"/>
      <c r="CH196" s="7" t="s">
        <v>171</v>
      </c>
      <c r="CI196" s="7" t="s">
        <v>4</v>
      </c>
      <c r="CJ196" s="145">
        <f ca="1">IFERROR(IFERROR(SUM(OFFSET(Data!$A$1,MATCH(($CH196&amp;$CI196),Data!$B:$B,0)-1,MATCH(Weekly!CJ$9,Data!$2:$2,0)-1,1,COUNTIF(Data!$2:$2,Weekly!CJ$9))),0)/CJ$191,0)</f>
        <v>0</v>
      </c>
      <c r="CK196" s="145">
        <f ca="1">IFERROR(IFERROR(SUM(OFFSET(Data!$A$1,MATCH(($CH196&amp;$CI196),Data!$B:$B,0)-1,MATCH(Weekly!CK$9,Data!$2:$2,0)-1,1,COUNTIF(Data!$2:$2,Weekly!CK$9))),0)/CK$191,0)</f>
        <v>0</v>
      </c>
      <c r="CL196" s="145">
        <f ca="1">IFERROR(IFERROR(SUM(OFFSET(Data!$A$1,MATCH(($CH196&amp;$CI196),Data!$B:$B,0)-1,MATCH(Weekly!CL$9,Data!$2:$2,0)-1,1,COUNTIF(Data!$2:$2,Weekly!CL$9))),0)/CL$191,0)</f>
        <v>0</v>
      </c>
      <c r="CM196" s="145">
        <f ca="1">IFERROR(IFERROR(SUM(OFFSET(Data!$A$1,MATCH(($CH196&amp;$CI196),Data!$B:$B,0)-1,MATCH(Weekly!CM$9,Data!$2:$2,0)-1,1,COUNTIF(Data!$2:$2,Weekly!CM$9))),0)/CM$191,0)</f>
        <v>0</v>
      </c>
      <c r="CN196" s="145">
        <f ca="1">IFERROR(IFERROR(SUM(OFFSET(Data!$A$1,MATCH(($CH196&amp;$CI196),Data!$B:$B,0)-1,MATCH(Weekly!CN$9,Data!$2:$2,0)-1,1,COUNTIF(Data!$2:$2,Weekly!CN$9))),0)/CN$191,0)</f>
        <v>0</v>
      </c>
      <c r="CO196" s="145">
        <f ca="1">IFERROR(IFERROR(SUM(OFFSET(Data!$A$1,MATCH(($CH196&amp;$CI196),Data!$B:$B,0)-1,MATCH(Weekly!CO$9,Data!$2:$2,0)-1,1,COUNTIF(Data!$2:$2,Weekly!CO$9))),0)/CO$191,0)</f>
        <v>0</v>
      </c>
      <c r="CP196" s="145">
        <f ca="1">IFERROR(IFERROR(SUM(OFFSET(Data!$A$1,MATCH(($CH196&amp;$CI196),Data!$B:$B,0)-1,MATCH(Weekly!CP$9,Data!$2:$2,0)-1,1,COUNTIF(Data!$2:$2,Weekly!CP$9))),0)/CP$191,0)</f>
        <v>0</v>
      </c>
      <c r="CQ196" s="145">
        <f ca="1">IFERROR(IFERROR(SUM(OFFSET(Data!$A$1,MATCH(($CH196&amp;$CI196),Data!$B:$B,0)-1,MATCH(Weekly!CQ$9,Data!$2:$2,0)-1,1,COUNTIF(Data!$2:$2,Weekly!CQ$9))),0)/CQ$191,0)</f>
        <v>3.8648836670016234E-5</v>
      </c>
      <c r="CR196" s="145">
        <f ca="1">IFERROR(IFERROR(SUM(OFFSET(Data!$A$1,MATCH(($CH196&amp;$CI196),Data!$B:$B,0)-1,MATCH(Weekly!CR$9,Data!$2:$2,0)-1,1,COUNTIF(Data!$2:$2,Weekly!CR$9))),0)/CR$191,0)</f>
        <v>0</v>
      </c>
      <c r="CS196" s="145">
        <f ca="1">IFERROR(IFERROR(SUM(OFFSET(Data!$A$1,MATCH(($CH196&amp;$CI196),Data!$B:$B,0)-1,MATCH(Weekly!CS$9,Data!$2:$2,0)-1,1,COUNTIF(Data!$2:$2,Weekly!CS$9))),0)/CS$191,0)</f>
        <v>3.6721504112808459E-5</v>
      </c>
      <c r="CT196" s="145">
        <f ca="1">IFERROR(IFERROR(SUM(OFFSET(Data!$A$1,MATCH(($CH196&amp;$CI196),Data!$B:$B,0)-1,MATCH(Weekly!CT$9,Data!$2:$2,0)-1,1,COUNTIF(Data!$2:$2,Weekly!CT$9))),0)/CT$191,0)</f>
        <v>0</v>
      </c>
      <c r="CU196" s="145">
        <f ca="1">IFERROR(IFERROR(SUM(OFFSET(Data!$A$1,MATCH(($CH196&amp;$CI196),Data!$B:$B,0)-1,MATCH(Weekly!CU$9,Data!$2:$2,0)-1,1,COUNTIF(Data!$2:$2,Weekly!CU$9))),0)/CU$191,0)</f>
        <v>0</v>
      </c>
      <c r="CW196" s="12">
        <f t="shared" ca="1" si="1504"/>
        <v>8.9456105052072671E-6</v>
      </c>
      <c r="CX196" s="12">
        <f t="shared" ca="1" si="1505"/>
        <v>1.8029033403993154E-5</v>
      </c>
      <c r="CY196" s="12">
        <f t="shared" ca="1" si="1534"/>
        <v>9.0834228987858865E-6</v>
      </c>
      <c r="CZ196" s="12">
        <f t="shared" ca="1" si="1535"/>
        <v>2.4841600578082568E-5</v>
      </c>
      <c r="DA196" s="12">
        <f t="shared" ca="1" si="1536"/>
        <v>2.1330433311178523E-6</v>
      </c>
      <c r="DB196" s="41"/>
      <c r="DC196" s="12">
        <f t="shared" ca="1" si="1509"/>
        <v>1.4049942915392159E-5</v>
      </c>
      <c r="DD196" s="12">
        <f t="shared" ca="1" si="1530"/>
        <v>1.8389959082341041E-5</v>
      </c>
    </row>
    <row r="197" spans="4:108" x14ac:dyDescent="0.35">
      <c r="D197" s="68" t="s">
        <v>928</v>
      </c>
      <c r="E197" s="66"/>
      <c r="F197" s="64"/>
      <c r="G197" s="64"/>
      <c r="H197" s="65"/>
      <c r="I197" s="64"/>
      <c r="J197" s="65"/>
      <c r="K197" s="64"/>
      <c r="L197" s="64"/>
      <c r="M197" s="64"/>
      <c r="N197" s="64"/>
      <c r="O197" s="64"/>
      <c r="P197" s="64"/>
      <c r="Q197" s="64"/>
      <c r="R197" s="64"/>
      <c r="S197" s="64"/>
      <c r="T197" s="64"/>
      <c r="U197" s="64"/>
      <c r="V197" s="64"/>
      <c r="W197" s="64"/>
      <c r="X197" s="64"/>
      <c r="Y197" s="64"/>
      <c r="Z197" s="64"/>
      <c r="AA197" s="64"/>
      <c r="AB197" s="62"/>
      <c r="AC197" s="46"/>
      <c r="AJ197" s="159"/>
      <c r="AO197" s="159"/>
      <c r="AT197" s="159"/>
      <c r="AU197" s="160"/>
      <c r="BJ197" s="159"/>
      <c r="BO197" s="159"/>
      <c r="BT197" s="159"/>
      <c r="BU197" s="160"/>
      <c r="CJ197" s="159"/>
      <c r="CO197" s="159"/>
      <c r="CT197" s="159"/>
      <c r="CU197" s="160"/>
    </row>
    <row r="198" spans="4:108" x14ac:dyDescent="0.35">
      <c r="D198" s="123" t="s">
        <v>929</v>
      </c>
      <c r="E198" s="53" t="str">
        <f ca="1">VLOOKUP($D198,'Metric Nature'!$C:$D,2,0)&amp;IF(($F198&lt;(BA198)),"Below",IF(($F198&gt;(AZ198)),"Above","Within"))</f>
        <v>PositiveAbove</v>
      </c>
      <c r="F198" s="54">
        <f t="shared" ref="F198:F199" ca="1" si="1537">AT198</f>
        <v>874685</v>
      </c>
      <c r="G198" s="54">
        <f t="shared" ref="G198:G199" ca="1" si="1538">AS198</f>
        <v>885442</v>
      </c>
      <c r="H198" s="55">
        <f ca="1">IFERROR(((F198-G198)/G198),0)</f>
        <v>-1.2148734756200858E-2</v>
      </c>
      <c r="I198" s="54">
        <f ca="1">BD198</f>
        <v>872357.5</v>
      </c>
      <c r="J198" s="55">
        <f ca="1">IFERROR(((F198-I198)/I198),0)</f>
        <v>2.6680575337519308E-3</v>
      </c>
      <c r="K198" s="125">
        <f t="shared" ref="K198:K201" ca="1" si="1539">BC198</f>
        <v>150282.08989985022</v>
      </c>
      <c r="L198" s="56"/>
      <c r="M198" s="124" t="str">
        <f ca="1">VLOOKUP($D198,'Metric Nature'!$C:$D,2,0)&amp;IF(($N198&lt;(CA198)),"Below",IF(($N198&gt;(BZ198)),"Above","Within"))</f>
        <v>PositiveBelow</v>
      </c>
      <c r="N198" s="54">
        <f t="shared" ref="N198:N199" ca="1" si="1540">BT198</f>
        <v>664438</v>
      </c>
      <c r="O198" s="54">
        <f t="shared" ref="O198:O199" ca="1" si="1541">BS198</f>
        <v>672029</v>
      </c>
      <c r="P198" s="55">
        <f ca="1">IFERROR(((N198-O198)/O198),0)</f>
        <v>-1.1295643491575512E-2</v>
      </c>
      <c r="Q198" s="54">
        <f ca="1">CD198</f>
        <v>660928.25</v>
      </c>
      <c r="R198" s="55">
        <f ca="1">IFERROR(((N198-Q198)/Q198),0)</f>
        <v>5.3103343668544963E-3</v>
      </c>
      <c r="S198" s="125">
        <f t="shared" ref="S198:S201" ca="1" si="1542">CC198</f>
        <v>113918.11627022084</v>
      </c>
      <c r="T198" s="56"/>
      <c r="U198" s="124" t="str">
        <f ca="1">VLOOKUP($D198,'Metric Nature'!$C:$D,2,0)&amp;IF(($V198&lt;(DA198)),"Below",IF(($V198&gt;(CZ198)),"Above","Within"))</f>
        <v>PositiveBelow</v>
      </c>
      <c r="V198" s="54">
        <f t="shared" ref="V198:V199" ca="1" si="1543">CT198</f>
        <v>210247</v>
      </c>
      <c r="W198" s="54">
        <f t="shared" ref="W198:W199" ca="1" si="1544">CS198</f>
        <v>213413</v>
      </c>
      <c r="X198" s="55">
        <f ca="1">IFERROR(((V198-W198)/W198),0)</f>
        <v>-1.4835085022936748E-2</v>
      </c>
      <c r="Y198" s="54">
        <f ca="1">DD198</f>
        <v>211429.25</v>
      </c>
      <c r="Z198" s="55">
        <f ca="1">IFERROR(((V198-Y198)/Y198),0)</f>
        <v>-5.5917050266223811E-3</v>
      </c>
      <c r="AA198" s="125">
        <f t="shared" ref="AA198:AA201" ca="1" si="1545">DC198</f>
        <v>36413.650680601757</v>
      </c>
      <c r="AB198" s="56"/>
      <c r="AC198" s="46"/>
      <c r="AI198" s="7" t="s">
        <v>172</v>
      </c>
      <c r="AJ198" s="141">
        <f ca="1">IFERROR(SUM(OFFSET(Data!$A$1,MATCH(($AI198),Data!$C:$C,0)-1,MATCH(Weekly!AJ$9,Data!$2:$2,0)-1,2,COUNTIF(Data!$2:$2,Weekly!AJ$9))),0)</f>
        <v>944824</v>
      </c>
      <c r="AK198" s="141">
        <f ca="1">IFERROR(SUM(OFFSET(Data!$A$1,MATCH(($AI198),Data!$C:$C,0)-1,MATCH(Weekly!AK$9,Data!$2:$2,0)-1,2,COUNTIF(Data!$2:$2,Weekly!AK$9))),0)</f>
        <v>869410</v>
      </c>
      <c r="AL198" s="141">
        <f ca="1">IFERROR(SUM(OFFSET(Data!$A$1,MATCH(($AI198),Data!$C:$C,0)-1,MATCH(Weekly!AL$9,Data!$2:$2,0)-1,2,COUNTIF(Data!$2:$2,Weekly!AL$9))),0)</f>
        <v>909867</v>
      </c>
      <c r="AM198" s="141">
        <f ca="1">IFERROR(SUM(OFFSET(Data!$A$1,MATCH(($AI198),Data!$C:$C,0)-1,MATCH(Weekly!AM$9,Data!$2:$2,0)-1,2,COUNTIF(Data!$2:$2,Weekly!AM$9))),0)</f>
        <v>947814</v>
      </c>
      <c r="AN198" s="141">
        <f ca="1">IFERROR(SUM(OFFSET(Data!$A$1,MATCH(($AI198),Data!$C:$C,0)-1,MATCH(Weekly!AN$9,Data!$2:$2,0)-1,2,COUNTIF(Data!$2:$2,Weekly!AN$9))),0)</f>
        <v>861200</v>
      </c>
      <c r="AO198" s="141">
        <f ca="1">IFERROR(SUM(OFFSET(Data!$A$1,MATCH(($AI198),Data!$C:$C,0)-1,MATCH(Weekly!AO$9,Data!$2:$2,0)-1,2,COUNTIF(Data!$2:$2,Weekly!AO$9))),0)</f>
        <v>863646</v>
      </c>
      <c r="AP198" s="141">
        <f ca="1">IFERROR(SUM(OFFSET(Data!$A$1,MATCH(($AI198),Data!$C:$C,0)-1,MATCH(Weekly!AP$9,Data!$2:$2,0)-1,2,COUNTIF(Data!$2:$2,Weekly!AP$9))),0)</f>
        <v>848595</v>
      </c>
      <c r="AQ198" s="141">
        <f ca="1">IFERROR(SUM(OFFSET(Data!$A$1,MATCH(($AI198),Data!$C:$C,0)-1,MATCH(Weekly!AQ$9,Data!$2:$2,0)-1,2,COUNTIF(Data!$2:$2,Weekly!AQ$9))),0)</f>
        <v>857885</v>
      </c>
      <c r="AR198" s="141">
        <f ca="1">IFERROR(SUM(OFFSET(Data!$A$1,MATCH(($AI198),Data!$C:$C,0)-1,MATCH(Weekly!AR$9,Data!$2:$2,0)-1,2,COUNTIF(Data!$2:$2,Weekly!AR$9))),0)</f>
        <v>897508</v>
      </c>
      <c r="AS198" s="141">
        <f ca="1">IFERROR(SUM(OFFSET(Data!$A$1,MATCH(($AI198),Data!$C:$C,0)-1,MATCH(Weekly!AS$9,Data!$2:$2,0)-1,2,COUNTIF(Data!$2:$2,Weekly!AS$9))),0)</f>
        <v>885442</v>
      </c>
      <c r="AT198" s="141">
        <f ca="1">IFERROR(SUM(OFFSET(Data!$A$1,MATCH(($AI198),Data!$C:$C,0)-1,MATCH(Weekly!AT$9,Data!$2:$2,0)-1,2,COUNTIF(Data!$2:$2,Weekly!AT$9))),0)</f>
        <v>874685</v>
      </c>
      <c r="AU198" s="141">
        <f ca="1">IFERROR(SUM(OFFSET(Data!$A$1,MATCH(($AI198),Data!$C:$C,0)-1,MATCH(Weekly!AU$9,Data!$2:$2,0)-1,2,COUNTIF(Data!$2:$2,Weekly!AU$9))),0)</f>
        <v>355448</v>
      </c>
      <c r="AV198" s="14"/>
      <c r="AW198" s="8">
        <f ca="1">_xlfn.QUARTILE.INC($BJ198:$BT198,1)</f>
        <v>655057.5</v>
      </c>
      <c r="AX198" s="8">
        <f ca="1">_xlfn.QUARTILE.INC($BJ198:$BT198,1)</f>
        <v>655057.5</v>
      </c>
      <c r="AY198" s="8">
        <f ca="1">_xlfn.QUARTILE.INC($BJ198:$BT198,3)</f>
        <v>686468</v>
      </c>
      <c r="AZ198" s="8">
        <f t="shared" ref="AZ198:AZ199" ca="1" si="1546">AY198-AX198</f>
        <v>31410.5</v>
      </c>
      <c r="BA198" s="8">
        <f t="shared" ref="BA198:BA199" ca="1" si="1547">AY198+(0.75*AZ198)</f>
        <v>710025.875</v>
      </c>
      <c r="BB198" s="41"/>
      <c r="BC198" s="9">
        <f ca="1">_xlfn.STDEV.P(AJ198:AU198)</f>
        <v>150282.08989985022</v>
      </c>
      <c r="BD198" s="9">
        <f ca="1">AVERAGE(AP198:AS198)</f>
        <v>872357.5</v>
      </c>
      <c r="BE198" s="147"/>
      <c r="BF198" s="147"/>
      <c r="BG198" s="1"/>
      <c r="BH198" s="7" t="s">
        <v>172</v>
      </c>
      <c r="BI198" s="7" t="s">
        <v>3</v>
      </c>
      <c r="BJ198" s="141">
        <f ca="1">IFERROR(SUM(OFFSET(Data!$A$1,MATCH(($BH198&amp;$BI198),Data!$B:$B,0)-1,MATCH(Weekly!BJ$9,Data!$2:$2,0)-1,1,COUNTIF(Data!$2:$2,Weekly!BJ$9))),0)</f>
        <v>719257</v>
      </c>
      <c r="BK198" s="141">
        <f ca="1">IFERROR(SUM(OFFSET(Data!$A$1,MATCH(($BH198&amp;$BI198),Data!$B:$B,0)-1,MATCH(Weekly!BK$9,Data!$2:$2,0)-1,1,COUNTIF(Data!$2:$2,Weekly!BK$9))),0)</f>
        <v>660650</v>
      </c>
      <c r="BL198" s="141">
        <f ca="1">IFERROR(SUM(OFFSET(Data!$A$1,MATCH(($BH198&amp;$BI198),Data!$B:$B,0)-1,MATCH(Weekly!BL$9,Data!$2:$2,0)-1,1,COUNTIF(Data!$2:$2,Weekly!BL$9))),0)</f>
        <v>693084</v>
      </c>
      <c r="BM198" s="141">
        <f ca="1">IFERROR(SUM(OFFSET(Data!$A$1,MATCH(($BH198&amp;$BI198),Data!$B:$B,0)-1,MATCH(Weekly!BM$9,Data!$2:$2,0)-1,1,COUNTIF(Data!$2:$2,Weekly!BM$9))),0)</f>
        <v>716959</v>
      </c>
      <c r="BN198" s="141">
        <f ca="1">IFERROR(SUM(OFFSET(Data!$A$1,MATCH(($BH198&amp;$BI198),Data!$B:$B,0)-1,MATCH(Weekly!BN$9,Data!$2:$2,0)-1,1,COUNTIF(Data!$2:$2,Weekly!BN$9))),0)</f>
        <v>652292</v>
      </c>
      <c r="BO198" s="141">
        <f ca="1">IFERROR(SUM(OFFSET(Data!$A$1,MATCH(($BH198&amp;$BI198),Data!$B:$B,0)-1,MATCH(Weekly!BO$9,Data!$2:$2,0)-1,1,COUNTIF(Data!$2:$2,Weekly!BO$9))),0)</f>
        <v>657823</v>
      </c>
      <c r="BP198" s="141">
        <f ca="1">IFERROR(SUM(OFFSET(Data!$A$1,MATCH(($BH198&amp;$BI198),Data!$B:$B,0)-1,MATCH(Weekly!BP$9,Data!$2:$2,0)-1,1,COUNTIF(Data!$2:$2,Weekly!BP$9))),0)</f>
        <v>642760</v>
      </c>
      <c r="BQ198" s="141">
        <f ca="1">IFERROR(SUM(OFFSET(Data!$A$1,MATCH(($BH198&amp;$BI198),Data!$B:$B,0)-1,MATCH(Weekly!BQ$9,Data!$2:$2,0)-1,1,COUNTIF(Data!$2:$2,Weekly!BQ$9))),0)</f>
        <v>649072</v>
      </c>
      <c r="BR198" s="141">
        <f ca="1">IFERROR(SUM(OFFSET(Data!$A$1,MATCH(($BH198&amp;$BI198),Data!$B:$B,0)-1,MATCH(Weekly!BR$9,Data!$2:$2,0)-1,1,COUNTIF(Data!$2:$2,Weekly!BR$9))),0)</f>
        <v>679852</v>
      </c>
      <c r="BS198" s="141">
        <f ca="1">IFERROR(SUM(OFFSET(Data!$A$1,MATCH(($BH198&amp;$BI198),Data!$B:$B,0)-1,MATCH(Weekly!BS$9,Data!$2:$2,0)-1,1,COUNTIF(Data!$2:$2,Weekly!BS$9))),0)</f>
        <v>672029</v>
      </c>
      <c r="BT198" s="141">
        <f ca="1">IFERROR(SUM(OFFSET(Data!$A$1,MATCH(($BH198&amp;$BI198),Data!$B:$B,0)-1,MATCH(Weekly!BT$9,Data!$2:$2,0)-1,1,COUNTIF(Data!$2:$2,Weekly!BT$9))),0)</f>
        <v>664438</v>
      </c>
      <c r="BU198" s="141">
        <f ca="1">IFERROR(SUM(OFFSET(Data!$A$1,MATCH(($BH198&amp;$BI198),Data!$B:$B,0)-1,MATCH(Weekly!BU$9,Data!$2:$2,0)-1,1,COUNTIF(Data!$2:$2,Weekly!BU$9))),0)</f>
        <v>270528</v>
      </c>
      <c r="BV198" s="13"/>
      <c r="BW198" s="8">
        <f ca="1">_xlfn.QUARTILE.INC($BJ198:$BT198,1)</f>
        <v>655057.5</v>
      </c>
      <c r="BX198" s="8">
        <f ca="1">_xlfn.QUARTILE.INC($BJ198:$BT198,1)</f>
        <v>655057.5</v>
      </c>
      <c r="BY198" s="8">
        <f ca="1">_xlfn.QUARTILE.INC($BJ198:$BT198,3)</f>
        <v>686468</v>
      </c>
      <c r="BZ198" s="8">
        <f t="shared" ref="BZ198" ca="1" si="1548">BY198-BX198</f>
        <v>31410.5</v>
      </c>
      <c r="CA198" s="8">
        <f t="shared" ref="CA198" ca="1" si="1549">BY198+(0.75*BZ198)</f>
        <v>710025.875</v>
      </c>
      <c r="CB198" s="41"/>
      <c r="CC198" s="9">
        <f ca="1">_xlfn.STDEV.P(BJ198:BU198)</f>
        <v>113918.11627022084</v>
      </c>
      <c r="CD198" s="9">
        <f ca="1">AVERAGE(BP198:BS198)</f>
        <v>660928.25</v>
      </c>
      <c r="CE198" s="147"/>
      <c r="CF198" s="147"/>
      <c r="CG198" s="1"/>
      <c r="CH198" s="7" t="s">
        <v>172</v>
      </c>
      <c r="CI198" s="7" t="s">
        <v>4</v>
      </c>
      <c r="CJ198" s="141">
        <f ca="1">IFERROR(SUM(OFFSET(Data!$A$1,MATCH(($CH198&amp;$CI198),Data!$B:$B,0)-1,MATCH(Weekly!CJ$9,Data!$2:$2,0)-1,1,COUNTIF(Data!$2:$2,Weekly!CJ$9))),0)</f>
        <v>225567</v>
      </c>
      <c r="CK198" s="141">
        <f ca="1">IFERROR(SUM(OFFSET(Data!$A$1,MATCH(($CH198&amp;$CI198),Data!$B:$B,0)-1,MATCH(Weekly!CK$9,Data!$2:$2,0)-1,1,COUNTIF(Data!$2:$2,Weekly!CK$9))),0)</f>
        <v>208760</v>
      </c>
      <c r="CL198" s="141">
        <f ca="1">IFERROR(SUM(OFFSET(Data!$A$1,MATCH(($CH198&amp;$CI198),Data!$B:$B,0)-1,MATCH(Weekly!CL$9,Data!$2:$2,0)-1,1,COUNTIF(Data!$2:$2,Weekly!CL$9))),0)</f>
        <v>216783</v>
      </c>
      <c r="CM198" s="141">
        <f ca="1">IFERROR(SUM(OFFSET(Data!$A$1,MATCH(($CH198&amp;$CI198),Data!$B:$B,0)-1,MATCH(Weekly!CM$9,Data!$2:$2,0)-1,1,COUNTIF(Data!$2:$2,Weekly!CM$9))),0)</f>
        <v>230855</v>
      </c>
      <c r="CN198" s="141">
        <f ca="1">IFERROR(SUM(OFFSET(Data!$A$1,MATCH(($CH198&amp;$CI198),Data!$B:$B,0)-1,MATCH(Weekly!CN$9,Data!$2:$2,0)-1,1,COUNTIF(Data!$2:$2,Weekly!CN$9))),0)</f>
        <v>208908</v>
      </c>
      <c r="CO198" s="141">
        <f ca="1">IFERROR(SUM(OFFSET(Data!$A$1,MATCH(($CH198&amp;$CI198),Data!$B:$B,0)-1,MATCH(Weekly!CO$9,Data!$2:$2,0)-1,1,COUNTIF(Data!$2:$2,Weekly!CO$9))),0)</f>
        <v>205823</v>
      </c>
      <c r="CP198" s="141">
        <f ca="1">IFERROR(SUM(OFFSET(Data!$A$1,MATCH(($CH198&amp;$CI198),Data!$B:$B,0)-1,MATCH(Weekly!CP$9,Data!$2:$2,0)-1,1,COUNTIF(Data!$2:$2,Weekly!CP$9))),0)</f>
        <v>205835</v>
      </c>
      <c r="CQ198" s="141">
        <f ca="1">IFERROR(SUM(OFFSET(Data!$A$1,MATCH(($CH198&amp;$CI198),Data!$B:$B,0)-1,MATCH(Weekly!CQ$9,Data!$2:$2,0)-1,1,COUNTIF(Data!$2:$2,Weekly!CQ$9))),0)</f>
        <v>208813</v>
      </c>
      <c r="CR198" s="141">
        <f ca="1">IFERROR(SUM(OFFSET(Data!$A$1,MATCH(($CH198&amp;$CI198),Data!$B:$B,0)-1,MATCH(Weekly!CR$9,Data!$2:$2,0)-1,1,COUNTIF(Data!$2:$2,Weekly!CR$9))),0)</f>
        <v>217656</v>
      </c>
      <c r="CS198" s="141">
        <f ca="1">IFERROR(SUM(OFFSET(Data!$A$1,MATCH(($CH198&amp;$CI198),Data!$B:$B,0)-1,MATCH(Weekly!CS$9,Data!$2:$2,0)-1,1,COUNTIF(Data!$2:$2,Weekly!CS$9))),0)</f>
        <v>213413</v>
      </c>
      <c r="CT198" s="141">
        <f ca="1">IFERROR(SUM(OFFSET(Data!$A$1,MATCH(($CH198&amp;$CI198),Data!$B:$B,0)-1,MATCH(Weekly!CT$9,Data!$2:$2,0)-1,1,COUNTIF(Data!$2:$2,Weekly!CT$9))),0)</f>
        <v>210247</v>
      </c>
      <c r="CU198" s="141">
        <f ca="1">IFERROR(SUM(OFFSET(Data!$A$1,MATCH(($CH198&amp;$CI198),Data!$B:$B,0)-1,MATCH(Weekly!CU$9,Data!$2:$2,0)-1,1,COUNTIF(Data!$2:$2,Weekly!CU$9))),0)</f>
        <v>84920</v>
      </c>
      <c r="CW198" s="8">
        <f ca="1">_xlfn.QUARTILE.INC($BJ198:$BT198,1)</f>
        <v>655057.5</v>
      </c>
      <c r="CX198" s="8">
        <f ca="1">_xlfn.QUARTILE.INC($BJ198:$BT198,1)</f>
        <v>655057.5</v>
      </c>
      <c r="CY198" s="8">
        <f ca="1">_xlfn.QUARTILE.INC($BJ198:$BT198,3)</f>
        <v>686468</v>
      </c>
      <c r="CZ198" s="8">
        <f t="shared" ref="CZ198" ca="1" si="1550">CY198-CX198</f>
        <v>31410.5</v>
      </c>
      <c r="DA198" s="8">
        <f t="shared" ref="DA198" ca="1" si="1551">CY198+(0.75*CZ198)</f>
        <v>710025.875</v>
      </c>
      <c r="DB198" s="41"/>
      <c r="DC198" s="9">
        <f ca="1">_xlfn.STDEV.P(CJ198:CU198)</f>
        <v>36413.650680601757</v>
      </c>
      <c r="DD198" s="9">
        <f ca="1">AVERAGE(CP198:CS198)</f>
        <v>211429.25</v>
      </c>
    </row>
    <row r="199" spans="4:108" x14ac:dyDescent="0.35">
      <c r="D199" s="111" t="s">
        <v>932</v>
      </c>
      <c r="E199" s="53" t="str">
        <f ca="1">VLOOKUP($D199,'Metric Nature'!$C:$D,2,0)&amp;IF(($F199&lt;(BA199)),"Below",IF(($F199&gt;(AZ199)),"Above","Within"))</f>
        <v>PositiveBelow</v>
      </c>
      <c r="F199" s="55">
        <f t="shared" ca="1" si="1537"/>
        <v>0.67166351315044848</v>
      </c>
      <c r="G199" s="55">
        <f t="shared" ca="1" si="1538"/>
        <v>0.68010439983646587</v>
      </c>
      <c r="H199" s="55">
        <f t="shared" ref="H199" ca="1" si="1552">IFERROR(((F199-G199)/G199),0)</f>
        <v>-1.2411163180310316E-2</v>
      </c>
      <c r="I199" s="55">
        <f t="shared" ref="I199" ca="1" si="1553">BD199</f>
        <v>0.67875641580430046</v>
      </c>
      <c r="J199" s="55">
        <f t="shared" ref="J199" ca="1" si="1554">IFERROR(((F199-I199)/I199),0)</f>
        <v>-1.0449849885318822E-2</v>
      </c>
      <c r="K199" s="48">
        <f t="shared" ca="1" si="1539"/>
        <v>3.2355725632863777E-2</v>
      </c>
      <c r="L199" s="56"/>
      <c r="M199" s="53" t="str">
        <f ca="1">VLOOKUP($D199,'Metric Nature'!$C:$D,2,0)&amp;IF(($N199&lt;(CA199)),"Below",IF(($N199&gt;(BZ199)),"Above","Within"))</f>
        <v>PositiveWithin</v>
      </c>
      <c r="N199" s="55">
        <f t="shared" ca="1" si="1540"/>
        <v>0.74090885831334152</v>
      </c>
      <c r="O199" s="55">
        <f t="shared" ca="1" si="1541"/>
        <v>0.75027863380895765</v>
      </c>
      <c r="P199" s="55">
        <f t="shared" ref="P199" ca="1" si="1555">IFERROR(((N199-O199)/O199),0)</f>
        <v>-1.2488394408952263E-2</v>
      </c>
      <c r="Q199" s="55">
        <f t="shared" ref="Q199" ca="1" si="1556">CD199</f>
        <v>0.74683787536695545</v>
      </c>
      <c r="R199" s="48">
        <f t="shared" ref="R199" ca="1" si="1557">IFERROR(((N199-Q199)/Q199),0)</f>
        <v>-7.9388274874258782E-3</v>
      </c>
      <c r="S199" s="48">
        <f t="shared" ca="1" si="1542"/>
        <v>3.0037607331730058E-2</v>
      </c>
      <c r="T199" s="56"/>
      <c r="U199" s="53" t="str">
        <f ca="1">VLOOKUP($D199,'Metric Nature'!$C:$D,2,0)&amp;IF(($V199&lt;(DA199)),"Below",IF(($V199&gt;(CZ199)),"Above","Within"))</f>
        <v>PositiveBelow</v>
      </c>
      <c r="V199" s="55">
        <f t="shared" ca="1" si="1543"/>
        <v>0.45282929126218208</v>
      </c>
      <c r="W199" s="55">
        <f t="shared" ca="1" si="1544"/>
        <v>0.45912854418428117</v>
      </c>
      <c r="X199" s="55">
        <f t="shared" ref="X199" ca="1" si="1558">IFERROR(((V199-W199)/W199),0)</f>
        <v>-1.3720020246815139E-2</v>
      </c>
      <c r="Y199" s="55">
        <f t="shared" ref="Y199" ca="1" si="1559">DD199</f>
        <v>0.46593363974000757</v>
      </c>
      <c r="Z199" s="48">
        <f t="shared" ref="Z199" ca="1" si="1560">IFERROR(((V199-Y199)/Y199),0)</f>
        <v>-2.8124924581830489E-2</v>
      </c>
      <c r="AA199" s="48">
        <f t="shared" ca="1" si="1545"/>
        <v>4.105646665172881E-2</v>
      </c>
      <c r="AB199" s="56"/>
      <c r="AC199" s="46"/>
      <c r="AI199" s="7" t="s">
        <v>173</v>
      </c>
      <c r="AJ199" s="145">
        <f ca="1">IFERROR(IFERROR(SUM(OFFSET(Data!$A$1,MATCH(($AI199),Data!$C:$C,0)-1,MATCH(Weekly!AJ$9,Data!$2:$2,0)-1,2,COUNTIF(Data!$2:$2,Weekly!AJ$9))),0)/AJ$198,0)</f>
        <v>0.59345550070701003</v>
      </c>
      <c r="AK199" s="145">
        <f ca="1">IFERROR(IFERROR(SUM(OFFSET(Data!$A$1,MATCH(($AI199),Data!$C:$C,0)-1,MATCH(Weekly!AK$9,Data!$2:$2,0)-1,2,COUNTIF(Data!$2:$2,Weekly!AK$9))),0)/AK$198,0)</f>
        <v>0.60481245902393577</v>
      </c>
      <c r="AL199" s="145">
        <f ca="1">IFERROR(IFERROR(SUM(OFFSET(Data!$A$1,MATCH(($AI199),Data!$C:$C,0)-1,MATCH(Weekly!AL$9,Data!$2:$2,0)-1,2,COUNTIF(Data!$2:$2,Weekly!AL$9))),0)/AL$198,0)</f>
        <v>0.62248768226564977</v>
      </c>
      <c r="AM199" s="145">
        <f ca="1">IFERROR(IFERROR(SUM(OFFSET(Data!$A$1,MATCH(($AI199),Data!$C:$C,0)-1,MATCH(Weekly!AM$9,Data!$2:$2,0)-1,2,COUNTIF(Data!$2:$2,Weekly!AM$9))),0)/AM$198,0)</f>
        <v>0.62424695140607755</v>
      </c>
      <c r="AN199" s="145">
        <f ca="1">IFERROR(IFERROR(SUM(OFFSET(Data!$A$1,MATCH(($AI199),Data!$C:$C,0)-1,MATCH(Weekly!AN$9,Data!$2:$2,0)-1,2,COUNTIF(Data!$2:$2,Weekly!AN$9))),0)/AN$198,0)</f>
        <v>0.62211565257779844</v>
      </c>
      <c r="AO199" s="145">
        <f ca="1">IFERROR(IFERROR(SUM(OFFSET(Data!$A$1,MATCH(($AI199),Data!$C:$C,0)-1,MATCH(Weekly!AO$9,Data!$2:$2,0)-1,2,COUNTIF(Data!$2:$2,Weekly!AO$9))),0)/AO$198,0)</f>
        <v>0.61982918927430919</v>
      </c>
      <c r="AP199" s="145">
        <f ca="1">IFERROR(IFERROR(SUM(OFFSET(Data!$A$1,MATCH(($AI199),Data!$C:$C,0)-1,MATCH(Weekly!AP$9,Data!$2:$2,0)-1,2,COUNTIF(Data!$2:$2,Weekly!AP$9))),0)/AP$198,0)</f>
        <v>0.65346838008708508</v>
      </c>
      <c r="AQ199" s="145">
        <f ca="1">IFERROR(IFERROR(SUM(OFFSET(Data!$A$1,MATCH(($AI199),Data!$C:$C,0)-1,MATCH(Weekly!AQ$9,Data!$2:$2,0)-1,2,COUNTIF(Data!$2:$2,Weekly!AQ$9))),0)/AQ$198,0)</f>
        <v>0.69712140904666708</v>
      </c>
      <c r="AR199" s="145">
        <f ca="1">IFERROR(IFERROR(SUM(OFFSET(Data!$A$1,MATCH(($AI199),Data!$C:$C,0)-1,MATCH(Weekly!AR$9,Data!$2:$2,0)-1,2,COUNTIF(Data!$2:$2,Weekly!AR$9))),0)/AR$198,0)</f>
        <v>0.6837822058410622</v>
      </c>
      <c r="AS199" s="145">
        <f ca="1">IFERROR(IFERROR(SUM(OFFSET(Data!$A$1,MATCH(($AI199),Data!$C:$C,0)-1,MATCH(Weekly!AS$9,Data!$2:$2,0)-1,2,COUNTIF(Data!$2:$2,Weekly!AS$9))),0)/AS$198,0)</f>
        <v>0.68010439983646587</v>
      </c>
      <c r="AT199" s="145">
        <f ca="1">IFERROR(IFERROR(SUM(OFFSET(Data!$A$1,MATCH(($AI199),Data!$C:$C,0)-1,MATCH(Weekly!AT$9,Data!$2:$2,0)-1,2,COUNTIF(Data!$2:$2,Weekly!AT$9))),0)/AT$198,0)</f>
        <v>0.67166351315044848</v>
      </c>
      <c r="AU199" s="145">
        <f ca="1">IFERROR(IFERROR(SUM(OFFSET(Data!$A$1,MATCH(($AI199),Data!$C:$C,0)-1,MATCH(Weekly!AU$9,Data!$2:$2,0)-1,2,COUNTIF(Data!$2:$2,Weekly!AU$9))),0)/AU$198,0)</f>
        <v>0.64511264657558909</v>
      </c>
      <c r="AV199" s="43"/>
      <c r="AW199" s="40">
        <f t="shared" ref="AW199:AX210" ca="1" si="1561">_xlfn.QUARTILE.INC($BJ199:$BT199,1)</f>
        <v>0.69334221825585018</v>
      </c>
      <c r="AX199" s="40">
        <f t="shared" ca="1" si="1561"/>
        <v>0.69334221825585018</v>
      </c>
      <c r="AY199" s="40">
        <f t="shared" ref="AY199:AY210" ca="1" si="1562">_xlfn.QUARTILE.INC($BJ199:$BT199,3)</f>
        <v>0.74559374606114959</v>
      </c>
      <c r="AZ199" s="40">
        <f t="shared" ca="1" si="1546"/>
        <v>5.2251527805299403E-2</v>
      </c>
      <c r="BA199" s="40">
        <f t="shared" ca="1" si="1547"/>
        <v>0.78478239191512411</v>
      </c>
      <c r="BB199" s="43"/>
      <c r="BC199" s="12">
        <f t="shared" ref="BC199:BC210" ca="1" si="1563">_xlfn.STDEV.P(AJ199:AU199)</f>
        <v>3.2355725632863777E-2</v>
      </c>
      <c r="BD199" s="12">
        <f ca="1">SUMPRODUCT(AP199:AS199,AP$198:AS$198)/SUM(AP$198:AS$198)</f>
        <v>0.67875641580430046</v>
      </c>
      <c r="BE199" s="104"/>
      <c r="BF199" s="104"/>
      <c r="BG199" s="1"/>
      <c r="BH199" s="7" t="s">
        <v>173</v>
      </c>
      <c r="BI199" s="7" t="s">
        <v>3</v>
      </c>
      <c r="BJ199" s="145">
        <f ca="1">IFERROR(IFERROR(SUM(OFFSET(Data!$A$1,MATCH(($BH199&amp;$BI199),Data!$B:$B,0)-1,MATCH(Weekly!BJ$9,Data!$2:$2,0)-1,1,COUNTIF(Data!$2:$2,Weekly!BJ$9))),0)/BJ$198,0)</f>
        <v>0.66716764661310213</v>
      </c>
      <c r="BK199" s="145">
        <f ca="1">IFERROR(IFERROR(SUM(OFFSET(Data!$A$1,MATCH(($BH199&amp;$BI199),Data!$B:$B,0)-1,MATCH(Weekly!BK$9,Data!$2:$2,0)-1,1,COUNTIF(Data!$2:$2,Weekly!BK$9))),0)/BK$198,0)</f>
        <v>0.67720880950578977</v>
      </c>
      <c r="BL199" s="145">
        <f ca="1">IFERROR(IFERROR(SUM(OFFSET(Data!$A$1,MATCH(($BH199&amp;$BI199),Data!$B:$B,0)-1,MATCH(Weekly!BL$9,Data!$2:$2,0)-1,1,COUNTIF(Data!$2:$2,Weekly!BL$9))),0)/BL$198,0)</f>
        <v>0.69394185986114232</v>
      </c>
      <c r="BM199" s="145">
        <f ca="1">IFERROR(IFERROR(SUM(OFFSET(Data!$A$1,MATCH(($BH199&amp;$BI199),Data!$B:$B,0)-1,MATCH(Weekly!BM$9,Data!$2:$2,0)-1,1,COUNTIF(Data!$2:$2,Weekly!BM$9))),0)/BM$198,0)</f>
        <v>0.6972811555472489</v>
      </c>
      <c r="BN199" s="145">
        <f ca="1">IFERROR(IFERROR(SUM(OFFSET(Data!$A$1,MATCH(($BH199&amp;$BI199),Data!$B:$B,0)-1,MATCH(Weekly!BN$9,Data!$2:$2,0)-1,1,COUNTIF(Data!$2:$2,Weekly!BN$9))),0)/BN$198,0)</f>
        <v>0.6962924579789419</v>
      </c>
      <c r="BO199" s="145">
        <f ca="1">IFERROR(IFERROR(SUM(OFFSET(Data!$A$1,MATCH(($BH199&amp;$BI199),Data!$B:$B,0)-1,MATCH(Weekly!BO$9,Data!$2:$2,0)-1,1,COUNTIF(Data!$2:$2,Weekly!BO$9))),0)/BO$198,0)</f>
        <v>0.69274257665055794</v>
      </c>
      <c r="BP199" s="145">
        <f ca="1">IFERROR(IFERROR(SUM(OFFSET(Data!$A$1,MATCH(($BH199&amp;$BI199),Data!$B:$B,0)-1,MATCH(Weekly!BP$9,Data!$2:$2,0)-1,1,COUNTIF(Data!$2:$2,Weekly!BP$9))),0)/BP$198,0)</f>
        <v>0.72300547638309787</v>
      </c>
      <c r="BQ199" s="145">
        <f ca="1">IFERROR(IFERROR(SUM(OFFSET(Data!$A$1,MATCH(($BH199&amp;$BI199),Data!$B:$B,0)-1,MATCH(Weekly!BQ$9,Data!$2:$2,0)-1,1,COUNTIF(Data!$2:$2,Weekly!BQ$9))),0)/BQ$198,0)</f>
        <v>0.76208494589198117</v>
      </c>
      <c r="BR199" s="145">
        <f ca="1">IFERROR(IFERROR(SUM(OFFSET(Data!$A$1,MATCH(($BH199&amp;$BI199),Data!$B:$B,0)-1,MATCH(Weekly!BR$9,Data!$2:$2,0)-1,1,COUNTIF(Data!$2:$2,Weekly!BR$9))),0)/BR$198,0)</f>
        <v>0.75141207203920857</v>
      </c>
      <c r="BS199" s="145">
        <f ca="1">IFERROR(IFERROR(SUM(OFFSET(Data!$A$1,MATCH(($BH199&amp;$BI199),Data!$B:$B,0)-1,MATCH(Weekly!BS$9,Data!$2:$2,0)-1,1,COUNTIF(Data!$2:$2,Weekly!BS$9))),0)/BS$198,0)</f>
        <v>0.75027863380895765</v>
      </c>
      <c r="BT199" s="145">
        <f ca="1">IFERROR(IFERROR(SUM(OFFSET(Data!$A$1,MATCH(($BH199&amp;$BI199),Data!$B:$B,0)-1,MATCH(Weekly!BT$9,Data!$2:$2,0)-1,1,COUNTIF(Data!$2:$2,Weekly!BT$9))),0)/BT$198,0)</f>
        <v>0.74090885831334152</v>
      </c>
      <c r="BU199" s="145">
        <f ca="1">IFERROR(IFERROR(SUM(OFFSET(Data!$A$1,MATCH(($BH199&amp;$BI199),Data!$B:$B,0)-1,MATCH(Weekly!BU$9,Data!$2:$2,0)-1,1,COUNTIF(Data!$2:$2,Weekly!BU$9))),0)/BU$198,0)</f>
        <v>0.71409244144783535</v>
      </c>
      <c r="BV199" s="13"/>
      <c r="BW199" s="12">
        <f t="shared" ref="BW199:BW210" ca="1" si="1564">_xlfn.QUARTILE.INC($BJ199:$BT199,1)</f>
        <v>0.69334221825585018</v>
      </c>
      <c r="BX199" s="12">
        <f t="shared" ref="BX199:BX210" ca="1" si="1565">_xlfn.QUARTILE.INC($BJ199:$BT199,3)</f>
        <v>0.74559374606114959</v>
      </c>
      <c r="BY199" s="12">
        <f t="shared" ref="BY199" ca="1" si="1566">BX199-BW199</f>
        <v>5.2251527805299403E-2</v>
      </c>
      <c r="BZ199" s="12">
        <f t="shared" ref="BZ199" ca="1" si="1567">BX199+(0.75*BY199)</f>
        <v>0.78478239191512411</v>
      </c>
      <c r="CA199" s="12">
        <f t="shared" ref="CA199" ca="1" si="1568">BW199-(0.75*BY199)</f>
        <v>0.65415357240187566</v>
      </c>
      <c r="CB199" s="43"/>
      <c r="CC199" s="12">
        <f t="shared" ref="CC199:CC210" ca="1" si="1569">_xlfn.STDEV.P(BJ199:BU199)</f>
        <v>3.0037607331730058E-2</v>
      </c>
      <c r="CD199" s="12">
        <f ca="1">SUMPRODUCT(BP199:BS199,BP$198:BS$198)/SUM(BP$198:BS$198)</f>
        <v>0.74683787536695545</v>
      </c>
      <c r="CE199" s="104"/>
      <c r="CF199" s="104"/>
      <c r="CG199" s="1"/>
      <c r="CH199" s="7" t="s">
        <v>173</v>
      </c>
      <c r="CI199" s="7" t="s">
        <v>4</v>
      </c>
      <c r="CJ199" s="145">
        <f ca="1">IFERROR(IFERROR(SUM(OFFSET(Data!$A$1,MATCH(($CH199&amp;$CI199),Data!$B:$B,0)-1,MATCH(Weekly!CJ$9,Data!$2:$2,0)-1,1,COUNTIF(Data!$2:$2,Weekly!CJ$9))),0)/CJ$198,0)</f>
        <v>0.35841235641738373</v>
      </c>
      <c r="CK199" s="145">
        <f ca="1">IFERROR(IFERROR(SUM(OFFSET(Data!$A$1,MATCH(($CH199&amp;$CI199),Data!$B:$B,0)-1,MATCH(Weekly!CK$9,Data!$2:$2,0)-1,1,COUNTIF(Data!$2:$2,Weekly!CK$9))),0)/CK$198,0)</f>
        <v>0.37570415788465222</v>
      </c>
      <c r="CL199" s="145">
        <f ca="1">IFERROR(IFERROR(SUM(OFFSET(Data!$A$1,MATCH(($CH199&amp;$CI199),Data!$B:$B,0)-1,MATCH(Weekly!CL$9,Data!$2:$2,0)-1,1,COUNTIF(Data!$2:$2,Weekly!CL$9))),0)/CL$198,0)</f>
        <v>0.39403920049081337</v>
      </c>
      <c r="CM199" s="145">
        <f ca="1">IFERROR(IFERROR(SUM(OFFSET(Data!$A$1,MATCH(($CH199&amp;$CI199),Data!$B:$B,0)-1,MATCH(Weekly!CM$9,Data!$2:$2,0)-1,1,COUNTIF(Data!$2:$2,Weekly!CM$9))),0)/CM$198,0)</f>
        <v>0.39742695631456976</v>
      </c>
      <c r="CN199" s="145">
        <f ca="1">IFERROR(IFERROR(SUM(OFFSET(Data!$A$1,MATCH(($CH199&amp;$CI199),Data!$B:$B,0)-1,MATCH(Weekly!CN$9,Data!$2:$2,0)-1,1,COUNTIF(Data!$2:$2,Weekly!CN$9))),0)/CN$198,0)</f>
        <v>0.39050682597124092</v>
      </c>
      <c r="CO199" s="145">
        <f ca="1">IFERROR(IFERROR(SUM(OFFSET(Data!$A$1,MATCH(($CH199&amp;$CI199),Data!$B:$B,0)-1,MATCH(Weekly!CO$9,Data!$2:$2,0)-1,1,COUNTIF(Data!$2:$2,Weekly!CO$9))),0)/CO$198,0)</f>
        <v>0.3867935070424588</v>
      </c>
      <c r="CP199" s="145">
        <f ca="1">IFERROR(IFERROR(SUM(OFFSET(Data!$A$1,MATCH(($CH199&amp;$CI199),Data!$B:$B,0)-1,MATCH(Weekly!CP$9,Data!$2:$2,0)-1,1,COUNTIF(Data!$2:$2,Weekly!CP$9))),0)/CP$198,0)</f>
        <v>0.43632521194160373</v>
      </c>
      <c r="CQ199" s="145">
        <f ca="1">IFERROR(IFERROR(SUM(OFFSET(Data!$A$1,MATCH(($CH199&amp;$CI199),Data!$B:$B,0)-1,MATCH(Weekly!CQ$9,Data!$2:$2,0)-1,1,COUNTIF(Data!$2:$2,Weekly!CQ$9))),0)/CQ$198,0)</f>
        <v>0.49518947575103084</v>
      </c>
      <c r="CR199" s="145">
        <f ca="1">IFERROR(IFERROR(SUM(OFFSET(Data!$A$1,MATCH(($CH199&amp;$CI199),Data!$B:$B,0)-1,MATCH(Weekly!CR$9,Data!$2:$2,0)-1,1,COUNTIF(Data!$2:$2,Weekly!CR$9))),0)/CR$198,0)</f>
        <v>0.47253923622597127</v>
      </c>
      <c r="CS199" s="145">
        <f ca="1">IFERROR(IFERROR(SUM(OFFSET(Data!$A$1,MATCH(($CH199&amp;$CI199),Data!$B:$B,0)-1,MATCH(Weekly!CS$9,Data!$2:$2,0)-1,1,COUNTIF(Data!$2:$2,Weekly!CS$9))),0)/CS$198,0)</f>
        <v>0.45912854418428117</v>
      </c>
      <c r="CT199" s="145">
        <f ca="1">IFERROR(IFERROR(SUM(OFFSET(Data!$A$1,MATCH(($CH199&amp;$CI199),Data!$B:$B,0)-1,MATCH(Weekly!CT$9,Data!$2:$2,0)-1,1,COUNTIF(Data!$2:$2,Weekly!CT$9))),0)/CT$198,0)</f>
        <v>0.45282929126218208</v>
      </c>
      <c r="CU199" s="145">
        <f ca="1">IFERROR(IFERROR(SUM(OFFSET(Data!$A$1,MATCH(($CH199&amp;$CI199),Data!$B:$B,0)-1,MATCH(Weekly!CU$9,Data!$2:$2,0)-1,1,COUNTIF(Data!$2:$2,Weekly!CU$9))),0)/CU$198,0)</f>
        <v>0.42536504945831372</v>
      </c>
      <c r="CW199" s="12">
        <f t="shared" ref="CW199:CW210" ca="1" si="1570">_xlfn.QUARTILE.INC($BJ199:$BT199,1)</f>
        <v>0.69334221825585018</v>
      </c>
      <c r="CX199" s="12">
        <f t="shared" ref="CX199:CX210" ca="1" si="1571">_xlfn.QUARTILE.INC($BJ199:$BT199,3)</f>
        <v>0.74559374606114959</v>
      </c>
      <c r="CY199" s="12">
        <f t="shared" ref="CY199:CY210" ca="1" si="1572">CX199-CW199</f>
        <v>5.2251527805299403E-2</v>
      </c>
      <c r="CZ199" s="12">
        <f t="shared" ref="CZ199:CZ210" ca="1" si="1573">CX199+(0.75*CY199)</f>
        <v>0.78478239191512411</v>
      </c>
      <c r="DA199" s="12">
        <f t="shared" ref="DA199:DA210" ca="1" si="1574">CW199-(0.75*CY199)</f>
        <v>0.65415357240187566</v>
      </c>
      <c r="DB199" s="43"/>
      <c r="DC199" s="12">
        <f t="shared" ref="DC199:DC210" ca="1" si="1575">_xlfn.STDEV.P(CJ199:CU199)</f>
        <v>4.105646665172881E-2</v>
      </c>
      <c r="DD199" s="12">
        <f ca="1">SUMPRODUCT(CP199:CS199,CP$198:CS$198)/SUM(CP$198:CS$198)</f>
        <v>0.46593363974000757</v>
      </c>
    </row>
    <row r="200" spans="4:108" x14ac:dyDescent="0.35">
      <c r="D200" s="113" t="s">
        <v>936</v>
      </c>
      <c r="E200" s="53" t="str">
        <f ca="1">VLOOKUP($D200,'Metric Nature'!$C:$D,2,0)&amp;IF(($F200&lt;(BA200)),"Below",IF(($F200&gt;(AZ200)),"Above","Within"))</f>
        <v>PositiveAbove</v>
      </c>
      <c r="F200" s="55">
        <f t="shared" ref="F200:F210" ca="1" si="1576">AT200</f>
        <v>5.9641460168103844E-2</v>
      </c>
      <c r="G200" s="55">
        <f t="shared" ref="G200:G210" ca="1" si="1577">AS200</f>
        <v>5.6103275860064798E-2</v>
      </c>
      <c r="H200" s="55">
        <f t="shared" ref="H200:H210" ca="1" si="1578">IFERROR(((F200-G200)/G200),0)</f>
        <v>6.3065556401093889E-2</v>
      </c>
      <c r="I200" s="55">
        <f t="shared" ref="I200:I210" ca="1" si="1579">BD200</f>
        <v>5.6827123719826761E-2</v>
      </c>
      <c r="J200" s="55">
        <f t="shared" ref="J200:J210" ca="1" si="1580">IFERROR(((F200-I200)/I200),0)</f>
        <v>4.9524527444896382E-2</v>
      </c>
      <c r="K200" s="54">
        <f t="shared" ca="1" si="1539"/>
        <v>1.7487360781538767E-3</v>
      </c>
      <c r="L200" s="56"/>
      <c r="M200" s="53" t="str">
        <f ca="1">VLOOKUP($D200,'Metric Nature'!$C:$D,2,0)&amp;IF(($N200&lt;(CA200)),"Below",IF(($N200&gt;(BZ200)),"Above","Within"))</f>
        <v>PositiveAbove</v>
      </c>
      <c r="N200" s="55">
        <f t="shared" ref="N200:N210" ca="1" si="1581">BT200</f>
        <v>4.7947542901716066E-2</v>
      </c>
      <c r="O200" s="55">
        <f t="shared" ref="O200:O210" ca="1" si="1582">BS200</f>
        <v>4.3648566368311555E-2</v>
      </c>
      <c r="P200" s="55">
        <f t="shared" ref="P200:P210" ca="1" si="1583">IFERROR(((N200-O200)/O200),0)</f>
        <v>9.8490669707895079E-2</v>
      </c>
      <c r="Q200" s="55">
        <f t="shared" ref="Q200:Q210" ca="1" si="1584">CD200</f>
        <v>4.3480713297775461E-2</v>
      </c>
      <c r="R200" s="48">
        <f t="shared" ref="R200:R210" ca="1" si="1585">IFERROR(((N200-Q200)/Q200),0)</f>
        <v>0.10273128624523127</v>
      </c>
      <c r="S200" s="54">
        <f t="shared" ca="1" si="1542"/>
        <v>1.6818329631518719E-3</v>
      </c>
      <c r="T200" s="56"/>
      <c r="U200" s="53" t="str">
        <f ca="1">VLOOKUP($D200,'Metric Nature'!$C:$D,2,0)&amp;IF(($V200&lt;(DA200)),"Below",IF(($V200&gt;(CZ200)),"Above","Within"))</f>
        <v>PositiveAbove</v>
      </c>
      <c r="V200" s="55">
        <f t="shared" ref="V200:V210" ca="1" si="1586">CT200</f>
        <v>0.12010797638804277</v>
      </c>
      <c r="W200" s="55">
        <f t="shared" ref="W200:W210" ca="1" si="1587">CS200</f>
        <v>0.12019309274983671</v>
      </c>
      <c r="X200" s="55">
        <f t="shared" ref="X200:X210" ca="1" si="1588">IFERROR(((V200-W200)/W200),0)</f>
        <v>-7.0816350462912824E-4</v>
      </c>
      <c r="Y200" s="55">
        <f t="shared" ref="Y200:Y210" ca="1" si="1589">DD200</f>
        <v>0.12369005021885912</v>
      </c>
      <c r="Z200" s="48">
        <f t="shared" ref="Z200:Z210" ca="1" si="1590">IFERROR(((V200-Y200)/Y200),0)</f>
        <v>-2.8960080657079317E-2</v>
      </c>
      <c r="AA200" s="54">
        <f t="shared" ca="1" si="1545"/>
        <v>4.4096762193334485E-3</v>
      </c>
      <c r="AB200" s="56"/>
      <c r="AC200" s="46"/>
      <c r="AI200" s="7" t="s">
        <v>174</v>
      </c>
      <c r="AJ200" s="145">
        <f ca="1">IFERROR((SUM(OFFSET(Data!$A$1,MATCH(($AI200),Data!$C:$C,0)-1,MATCH(Weekly!AJ$9,Data!$2:$2,0)-1,2,COUNTIF(Data!$2:$2,Weekly!AJ$9))))/(SUM(OFFSET(Data!$A$1,MATCH(($AI199),Data!$C:$C,0)-1,MATCH(Weekly!AJ$9,Data!$2:$2,0)-1,2,COUNTIF(Data!$2:$2,Weekly!AJ$9)))),0)</f>
        <v>5.626249529615078E-2</v>
      </c>
      <c r="AK200" s="145">
        <f ca="1">IFERROR((SUM(OFFSET(Data!$A$1,MATCH(($AI200),Data!$C:$C,0)-1,MATCH(Weekly!AK$9,Data!$2:$2,0)-1,2,COUNTIF(Data!$2:$2,Weekly!AK$9))))/(SUM(OFFSET(Data!$A$1,MATCH(($AI199),Data!$C:$C,0)-1,MATCH(Weekly!AK$9,Data!$2:$2,0)-1,2,COUNTIF(Data!$2:$2,Weekly!AK$9)))),0)</f>
        <v>5.8235551413955082E-2</v>
      </c>
      <c r="AL200" s="145">
        <f ca="1">IFERROR((SUM(OFFSET(Data!$A$1,MATCH(($AI200),Data!$C:$C,0)-1,MATCH(Weekly!AL$9,Data!$2:$2,0)-1,2,COUNTIF(Data!$2:$2,Weekly!AL$9))))/(SUM(OFFSET(Data!$A$1,MATCH(($AI199),Data!$C:$C,0)-1,MATCH(Weekly!AL$9,Data!$2:$2,0)-1,2,COUNTIF(Data!$2:$2,Weekly!AL$9)))),0)</f>
        <v>5.7549600004237429E-2</v>
      </c>
      <c r="AM200" s="145">
        <f ca="1">IFERROR((SUM(OFFSET(Data!$A$1,MATCH(($AI200),Data!$C:$C,0)-1,MATCH(Weekly!AM$9,Data!$2:$2,0)-1,2,COUNTIF(Data!$2:$2,Weekly!AM$9))))/(SUM(OFFSET(Data!$A$1,MATCH(($AI199),Data!$C:$C,0)-1,MATCH(Weekly!AM$9,Data!$2:$2,0)-1,2,COUNTIF(Data!$2:$2,Weekly!AM$9)))),0)</f>
        <v>5.6898270995656364E-2</v>
      </c>
      <c r="AN200" s="145">
        <f ca="1">IFERROR((SUM(OFFSET(Data!$A$1,MATCH(($AI200),Data!$C:$C,0)-1,MATCH(Weekly!AN$9,Data!$2:$2,0)-1,2,COUNTIF(Data!$2:$2,Weekly!AN$9))))/(SUM(OFFSET(Data!$A$1,MATCH(($AI199),Data!$C:$C,0)-1,MATCH(Weekly!AN$9,Data!$2:$2,0)-1,2,COUNTIF(Data!$2:$2,Weekly!AN$9)))),0)</f>
        <v>5.4023584923268739E-2</v>
      </c>
      <c r="AO200" s="145">
        <f ca="1">IFERROR((SUM(OFFSET(Data!$A$1,MATCH(($AI200),Data!$C:$C,0)-1,MATCH(Weekly!AO$9,Data!$2:$2,0)-1,2,COUNTIF(Data!$2:$2,Weekly!AO$9))))/(SUM(OFFSET(Data!$A$1,MATCH(($AI199),Data!$C:$C,0)-1,MATCH(Weekly!AO$9,Data!$2:$2,0)-1,2,COUNTIF(Data!$2:$2,Weekly!AO$9)))),0)</f>
        <v>5.3804036143340436E-2</v>
      </c>
      <c r="AP200" s="145">
        <f ca="1">IFERROR((SUM(OFFSET(Data!$A$1,MATCH(($AI200),Data!$C:$C,0)-1,MATCH(Weekly!AP$9,Data!$2:$2,0)-1,2,COUNTIF(Data!$2:$2,Weekly!AP$9))))/(SUM(OFFSET(Data!$A$1,MATCH(($AI199),Data!$C:$C,0)-1,MATCH(Weekly!AP$9,Data!$2:$2,0)-1,2,COUNTIF(Data!$2:$2,Weekly!AP$9)))),0)</f>
        <v>5.6363046183254287E-2</v>
      </c>
      <c r="AQ200" s="145">
        <f ca="1">IFERROR((SUM(OFFSET(Data!$A$1,MATCH(($AI200),Data!$C:$C,0)-1,MATCH(Weekly!AQ$9,Data!$2:$2,0)-1,2,COUNTIF(Data!$2:$2,Weekly!AQ$9))))/(SUM(OFFSET(Data!$A$1,MATCH(($AI199),Data!$C:$C,0)-1,MATCH(Weekly!AQ$9,Data!$2:$2,0)-1,2,COUNTIF(Data!$2:$2,Weekly!AQ$9)))),0)</f>
        <v>5.8140623693671095E-2</v>
      </c>
      <c r="AR200" s="145">
        <f ca="1">IFERROR((SUM(OFFSET(Data!$A$1,MATCH(($AI200),Data!$C:$C,0)-1,MATCH(Weekly!AR$9,Data!$2:$2,0)-1,2,COUNTIF(Data!$2:$2,Weekly!AR$9))))/(SUM(OFFSET(Data!$A$1,MATCH(($AI199),Data!$C:$C,0)-1,MATCH(Weekly!AR$9,Data!$2:$2,0)-1,2,COUNTIF(Data!$2:$2,Weekly!AR$9)))),0)</f>
        <v>5.665145836728043E-2</v>
      </c>
      <c r="AS200" s="145">
        <f ca="1">IFERROR((SUM(OFFSET(Data!$A$1,MATCH(($AI200),Data!$C:$C,0)-1,MATCH(Weekly!AS$9,Data!$2:$2,0)-1,2,COUNTIF(Data!$2:$2,Weekly!AS$9))))/(SUM(OFFSET(Data!$A$1,MATCH(($AI199),Data!$C:$C,0)-1,MATCH(Weekly!AS$9,Data!$2:$2,0)-1,2,COUNTIF(Data!$2:$2,Weekly!AS$9)))),0)</f>
        <v>5.6103275860064798E-2</v>
      </c>
      <c r="AT200" s="145">
        <f ca="1">IFERROR((SUM(OFFSET(Data!$A$1,MATCH(($AI200),Data!$C:$C,0)-1,MATCH(Weekly!AT$9,Data!$2:$2,0)-1,2,COUNTIF(Data!$2:$2,Weekly!AT$9))))/(SUM(OFFSET(Data!$A$1,MATCH(($AI199),Data!$C:$C,0)-1,MATCH(Weekly!AT$9,Data!$2:$2,0)-1,2,COUNTIF(Data!$2:$2,Weekly!AT$9)))),0)</f>
        <v>5.9641460168103844E-2</v>
      </c>
      <c r="AU200" s="145">
        <f ca="1">IFERROR((SUM(OFFSET(Data!$A$1,MATCH(($AI200),Data!$C:$C,0)-1,MATCH(Weekly!AU$9,Data!$2:$2,0)-1,2,COUNTIF(Data!$2:$2,Weekly!AU$9))))/(SUM(OFFSET(Data!$A$1,MATCH(($AI199),Data!$C:$C,0)-1,MATCH(Weekly!AU$9,Data!$2:$2,0)-1,2,COUNTIF(Data!$2:$2,Weekly!AU$9)))),0)</f>
        <v>5.9388410145483725E-2</v>
      </c>
      <c r="AV200" s="14"/>
      <c r="AW200" s="40">
        <f t="shared" ca="1" si="1561"/>
        <v>4.3159756879012239E-2</v>
      </c>
      <c r="AX200" s="40">
        <f t="shared" ca="1" si="1561"/>
        <v>4.3159756879012239E-2</v>
      </c>
      <c r="AY200" s="40">
        <f t="shared" ca="1" si="1562"/>
        <v>4.4654414048389317E-2</v>
      </c>
      <c r="AZ200" s="40">
        <f t="shared" ref="AZ200:AZ210" ca="1" si="1591">AY200-AX200</f>
        <v>1.4946571693770783E-3</v>
      </c>
      <c r="BA200" s="40">
        <f t="shared" ref="BA200:BA210" ca="1" si="1592">AY200+(0.75*AZ200)</f>
        <v>4.5775406925422125E-2</v>
      </c>
      <c r="BB200" s="41"/>
      <c r="BC200" s="12">
        <f t="shared" ca="1" si="1563"/>
        <v>1.7487360781538767E-3</v>
      </c>
      <c r="BD200" s="12">
        <f ca="1">SUMPRODUCT(AP200:AS200,AP$199:AS$199)/SUM(AP$199:AS$199)</f>
        <v>5.6827123719826761E-2</v>
      </c>
      <c r="BE200" s="104"/>
      <c r="BF200" s="104"/>
      <c r="BG200" s="1"/>
      <c r="BH200" s="7" t="s">
        <v>174</v>
      </c>
      <c r="BI200" s="7" t="s">
        <v>3</v>
      </c>
      <c r="BJ200" s="145">
        <f ca="1">IFERROR(SUM(OFFSET(Data!$A$1,MATCH(($BH200&amp;$BI200),Data!$B:$B,0)-1,MATCH(Weekly!BJ$9,Data!$2:$2,0)-1,1,COUNTIF(Data!$2:$2,Weekly!BJ$9)))/SUM(OFFSET(Data!$A$1,MATCH(($BH199&amp;$BI199),Data!$B:$B,0)-1,MATCH(Weekly!BJ$9,Data!$2:$2,0)-1,1,COUNTIF(Data!$2:$2,Weekly!BJ$9))),0)</f>
        <v>4.4725078928448625E-2</v>
      </c>
      <c r="BK200" s="145">
        <f ca="1">IFERROR(SUM(OFFSET(Data!$A$1,MATCH(($BH200&amp;$BI200),Data!$B:$B,0)-1,MATCH(Weekly!BK$9,Data!$2:$2,0)-1,1,COUNTIF(Data!$2:$2,Weekly!BK$9)))/SUM(OFFSET(Data!$A$1,MATCH(($BH199&amp;$BI199),Data!$B:$B,0)-1,MATCH(Weekly!BK$9,Data!$2:$2,0)-1,1,COUNTIF(Data!$2:$2,Weekly!BK$9))),0)</f>
        <v>4.5250537552693572E-2</v>
      </c>
      <c r="BL200" s="145">
        <f ca="1">IFERROR(SUM(OFFSET(Data!$A$1,MATCH(($BH200&amp;$BI200),Data!$B:$B,0)-1,MATCH(Weekly!BL$9,Data!$2:$2,0)-1,1,COUNTIF(Data!$2:$2,Weekly!BL$9)))/SUM(OFFSET(Data!$A$1,MATCH(($BH199&amp;$BI199),Data!$B:$B,0)-1,MATCH(Weekly!BL$9,Data!$2:$2,0)-1,1,COUNTIF(Data!$2:$2,Weekly!BL$9))),0)</f>
        <v>4.4583749168330009E-2</v>
      </c>
      <c r="BM200" s="145">
        <f ca="1">IFERROR(SUM(OFFSET(Data!$A$1,MATCH(($BH200&amp;$BI200),Data!$B:$B,0)-1,MATCH(Weekly!BM$9,Data!$2:$2,0)-1,1,COUNTIF(Data!$2:$2,Weekly!BM$9)))/SUM(OFFSET(Data!$A$1,MATCH(($BH199&amp;$BI199),Data!$B:$B,0)-1,MATCH(Weekly!BM$9,Data!$2:$2,0)-1,1,COUNTIF(Data!$2:$2,Weekly!BM$9))),0)</f>
        <v>4.4300910942106968E-2</v>
      </c>
      <c r="BN200" s="145">
        <f ca="1">IFERROR(SUM(OFFSET(Data!$A$1,MATCH(($BH200&amp;$BI200),Data!$B:$B,0)-1,MATCH(Weekly!BN$9,Data!$2:$2,0)-1,1,COUNTIF(Data!$2:$2,Weekly!BN$9)))/SUM(OFFSET(Data!$A$1,MATCH(($BH199&amp;$BI199),Data!$B:$B,0)-1,MATCH(Weekly!BN$9,Data!$2:$2,0)-1,1,COUNTIF(Data!$2:$2,Weekly!BN$9))),0)</f>
        <v>4.2489200459723549E-2</v>
      </c>
      <c r="BO200" s="145">
        <f ca="1">IFERROR(SUM(OFFSET(Data!$A$1,MATCH(($BH200&amp;$BI200),Data!$B:$B,0)-1,MATCH(Weekly!BO$9,Data!$2:$2,0)-1,1,COUNTIF(Data!$2:$2,Weekly!BO$9)))/SUM(OFFSET(Data!$A$1,MATCH(($BH199&amp;$BI199),Data!$B:$B,0)-1,MATCH(Weekly!BO$9,Data!$2:$2,0)-1,1,COUNTIF(Data!$2:$2,Weekly!BO$9))),0)</f>
        <v>4.2328100381389594E-2</v>
      </c>
      <c r="BP200" s="145">
        <f ca="1">IFERROR(SUM(OFFSET(Data!$A$1,MATCH(($BH200&amp;$BI200),Data!$B:$B,0)-1,MATCH(Weekly!BP$9,Data!$2:$2,0)-1,1,COUNTIF(Data!$2:$2,Weekly!BP$9)))/SUM(OFFSET(Data!$A$1,MATCH(($BH199&amp;$BI199),Data!$B:$B,0)-1,MATCH(Weekly!BP$9,Data!$2:$2,0)-1,1,COUNTIF(Data!$2:$2,Weekly!BP$9))),0)</f>
        <v>4.2670947389712922E-2</v>
      </c>
      <c r="BQ200" s="145">
        <f ca="1">IFERROR(SUM(OFFSET(Data!$A$1,MATCH(($BH200&amp;$BI200),Data!$B:$B,0)-1,MATCH(Weekly!BQ$9,Data!$2:$2,0)-1,1,COUNTIF(Data!$2:$2,Weekly!BQ$9)))/SUM(OFFSET(Data!$A$1,MATCH(($BH199&amp;$BI199),Data!$B:$B,0)-1,MATCH(Weekly!BQ$9,Data!$2:$2,0)-1,1,COUNTIF(Data!$2:$2,Weekly!BQ$9))),0)</f>
        <v>4.3699762255179443E-2</v>
      </c>
      <c r="BR200" s="145">
        <f ca="1">IFERROR(SUM(OFFSET(Data!$A$1,MATCH(($BH200&amp;$BI200),Data!$B:$B,0)-1,MATCH(Weekly!BR$9,Data!$2:$2,0)-1,1,COUNTIF(Data!$2:$2,Weekly!BR$9)))/SUM(OFFSET(Data!$A$1,MATCH(($BH199&amp;$BI199),Data!$B:$B,0)-1,MATCH(Weekly!BR$9,Data!$2:$2,0)-1,1,COUNTIF(Data!$2:$2,Weekly!BR$9))),0)</f>
        <v>4.3870106430667376E-2</v>
      </c>
      <c r="BS200" s="145">
        <f ca="1">IFERROR(SUM(OFFSET(Data!$A$1,MATCH(($BH200&amp;$BI200),Data!$B:$B,0)-1,MATCH(Weekly!BS$9,Data!$2:$2,0)-1,1,COUNTIF(Data!$2:$2,Weekly!BS$9)))/SUM(OFFSET(Data!$A$1,MATCH(($BH199&amp;$BI199),Data!$B:$B,0)-1,MATCH(Weekly!BS$9,Data!$2:$2,0)-1,1,COUNTIF(Data!$2:$2,Weekly!BS$9))),0)</f>
        <v>4.3648566368311555E-2</v>
      </c>
      <c r="BT200" s="145">
        <f ca="1">IFERROR(SUM(OFFSET(Data!$A$1,MATCH(($BH200&amp;$BI200),Data!$B:$B,0)-1,MATCH(Weekly!BT$9,Data!$2:$2,0)-1,1,COUNTIF(Data!$2:$2,Weekly!BT$9)))/SUM(OFFSET(Data!$A$1,MATCH(($BH199&amp;$BI199),Data!$B:$B,0)-1,MATCH(Weekly!BT$9,Data!$2:$2,0)-1,1,COUNTIF(Data!$2:$2,Weekly!BT$9))),0)</f>
        <v>4.7947542901716066E-2</v>
      </c>
      <c r="BU200" s="145">
        <f ca="1">IFERROR(SUM(OFFSET(Data!$A$1,MATCH(($BH200&amp;$BI200),Data!$B:$B,0)-1,MATCH(Weekly!BU$9,Data!$2:$2,0)-1,1,COUNTIF(Data!$2:$2,Weekly!BU$9)))/SUM(OFFSET(Data!$A$1,MATCH(($BH199&amp;$BI199),Data!$B:$B,0)-1,MATCH(Weekly!BU$9,Data!$2:$2,0)-1,1,COUNTIF(Data!$2:$2,Weekly!BU$9))),0)</f>
        <v>4.7266308455239103E-2</v>
      </c>
      <c r="BV200" s="13"/>
      <c r="BW200" s="12">
        <f t="shared" ca="1" si="1564"/>
        <v>4.3159756879012239E-2</v>
      </c>
      <c r="BX200" s="12">
        <f t="shared" ca="1" si="1565"/>
        <v>4.4654414048389317E-2</v>
      </c>
      <c r="BY200" s="12">
        <f t="shared" ref="BY200:BY210" ca="1" si="1593">BX200-BW200</f>
        <v>1.4946571693770783E-3</v>
      </c>
      <c r="BZ200" s="12">
        <f t="shared" ref="BZ200:BZ210" ca="1" si="1594">BX200+(0.75*BY200)</f>
        <v>4.5775406925422125E-2</v>
      </c>
      <c r="CA200" s="12">
        <f t="shared" ref="CA200:CA210" ca="1" si="1595">BW200-(0.75*BY200)</f>
        <v>4.203876400197943E-2</v>
      </c>
      <c r="CB200" s="41"/>
      <c r="CC200" s="12">
        <f t="shared" ca="1" si="1569"/>
        <v>1.6818329631518719E-3</v>
      </c>
      <c r="CD200" s="12">
        <f ca="1">SUMPRODUCT(BP200:BS200,BP$199:BS$199)/SUM(BP$199:BS$199)</f>
        <v>4.3480713297775461E-2</v>
      </c>
      <c r="CE200" s="104"/>
      <c r="CF200" s="104"/>
      <c r="CG200" s="1"/>
      <c r="CH200" s="7" t="s">
        <v>174</v>
      </c>
      <c r="CI200" s="7" t="s">
        <v>4</v>
      </c>
      <c r="CJ200" s="145">
        <f ca="1">IFERROR(SUM(OFFSET(Data!$A$1,MATCH(($CH200&amp;$CI200),Data!$B:$B,0)-1,MATCH(Weekly!CJ$9,Data!$2:$2,0)-1,1,COUNTIF(Data!$2:$2,Weekly!CJ$9)))/SUM(OFFSET(Data!$A$1,MATCH(($CH199&amp;$CI199),Data!$B:$B,0)-1,MATCH(Weekly!CJ$9,Data!$2:$2,0)-1,1,COUNTIF(Data!$2:$2,Weekly!CJ$9))),0)</f>
        <v>0.12474333918808599</v>
      </c>
      <c r="CK200" s="145">
        <f ca="1">IFERROR(SUM(OFFSET(Data!$A$1,MATCH(($CH200&amp;$CI200),Data!$B:$B,0)-1,MATCH(Weekly!CK$9,Data!$2:$2,0)-1,1,COUNTIF(Data!$2:$2,Weekly!CK$9)))/SUM(OFFSET(Data!$A$1,MATCH(($CH199&amp;$CI199),Data!$B:$B,0)-1,MATCH(Weekly!CK$9,Data!$2:$2,0)-1,1,COUNTIF(Data!$2:$2,Weekly!CK$9))),0)</f>
        <v>0.13230569155446756</v>
      </c>
      <c r="CL200" s="145">
        <f ca="1">IFERROR(SUM(OFFSET(Data!$A$1,MATCH(($CH200&amp;$CI200),Data!$B:$B,0)-1,MATCH(Weekly!CL$9,Data!$2:$2,0)-1,1,COUNTIF(Data!$2:$2,Weekly!CL$9)))/SUM(OFFSET(Data!$A$1,MATCH(($CH199&amp;$CI199),Data!$B:$B,0)-1,MATCH(Weekly!CL$9,Data!$2:$2,0)-1,1,COUNTIF(Data!$2:$2,Weekly!CL$9))),0)</f>
        <v>0.13055337680429871</v>
      </c>
      <c r="CM200" s="145">
        <f ca="1">IFERROR(SUM(OFFSET(Data!$A$1,MATCH(($CH200&amp;$CI200),Data!$B:$B,0)-1,MATCH(Weekly!CM$9,Data!$2:$2,0)-1,1,COUNTIF(Data!$2:$2,Weekly!CM$9)))/SUM(OFFSET(Data!$A$1,MATCH(($CH199&amp;$CI199),Data!$B:$B,0)-1,MATCH(Weekly!CM$9,Data!$2:$2,0)-1,1,COUNTIF(Data!$2:$2,Weekly!CM$9))),0)</f>
        <v>0.12553952129746698</v>
      </c>
      <c r="CN200" s="145">
        <f ca="1">IFERROR(SUM(OFFSET(Data!$A$1,MATCH(($CH200&amp;$CI200),Data!$B:$B,0)-1,MATCH(Weekly!CN$9,Data!$2:$2,0)-1,1,COUNTIF(Data!$2:$2,Weekly!CN$9)))/SUM(OFFSET(Data!$A$1,MATCH(($CH199&amp;$CI199),Data!$B:$B,0)-1,MATCH(Weekly!CN$9,Data!$2:$2,0)-1,1,COUNTIF(Data!$2:$2,Weekly!CN$9))),0)</f>
        <v>0.11823976464819809</v>
      </c>
      <c r="CO200" s="145">
        <f ca="1">IFERROR(SUM(OFFSET(Data!$A$1,MATCH(($CH200&amp;$CI200),Data!$B:$B,0)-1,MATCH(Weekly!CO$9,Data!$2:$2,0)-1,1,COUNTIF(Data!$2:$2,Weekly!CO$9)))/SUM(OFFSET(Data!$A$1,MATCH(($CH199&amp;$CI199),Data!$B:$B,0)-1,MATCH(Weekly!CO$9,Data!$2:$2,0)-1,1,COUNTIF(Data!$2:$2,Weekly!CO$9))),0)</f>
        <v>0.119493537325244</v>
      </c>
      <c r="CP200" s="145">
        <f ca="1">IFERROR(SUM(OFFSET(Data!$A$1,MATCH(($CH200&amp;$CI200),Data!$B:$B,0)-1,MATCH(Weekly!CP$9,Data!$2:$2,0)-1,1,COUNTIF(Data!$2:$2,Weekly!CP$9)))/SUM(OFFSET(Data!$A$1,MATCH(($CH199&amp;$CI199),Data!$B:$B,0)-1,MATCH(Weekly!CP$9,Data!$2:$2,0)-1,1,COUNTIF(Data!$2:$2,Weekly!CP$9))),0)</f>
        <v>0.12721158878088429</v>
      </c>
      <c r="CQ200" s="145">
        <f ca="1">IFERROR(SUM(OFFSET(Data!$A$1,MATCH(($CH200&amp;$CI200),Data!$B:$B,0)-1,MATCH(Weekly!CQ$9,Data!$2:$2,0)-1,1,COUNTIF(Data!$2:$2,Weekly!CQ$9)))/SUM(OFFSET(Data!$A$1,MATCH(($CH199&amp;$CI199),Data!$B:$B,0)-1,MATCH(Weekly!CQ$9,Data!$2:$2,0)-1,1,COUNTIF(Data!$2:$2,Weekly!CQ$9))),0)</f>
        <v>0.12722191060134233</v>
      </c>
      <c r="CR200" s="145">
        <f ca="1">IFERROR(SUM(OFFSET(Data!$A$1,MATCH(($CH200&amp;$CI200),Data!$B:$B,0)-1,MATCH(Weekly!CR$9,Data!$2:$2,0)-1,1,COUNTIF(Data!$2:$2,Weekly!CR$9)))/SUM(OFFSET(Data!$A$1,MATCH(($CH199&amp;$CI199),Data!$B:$B,0)-1,MATCH(Weekly!CR$9,Data!$2:$2,0)-1,1,COUNTIF(Data!$2:$2,Weekly!CR$9))),0)</f>
        <v>0.12013495250410788</v>
      </c>
      <c r="CS200" s="145">
        <f ca="1">IFERROR(SUM(OFFSET(Data!$A$1,MATCH(($CH200&amp;$CI200),Data!$B:$B,0)-1,MATCH(Weekly!CS$9,Data!$2:$2,0)-1,1,COUNTIF(Data!$2:$2,Weekly!CS$9)))/SUM(OFFSET(Data!$A$1,MATCH(($CH199&amp;$CI199),Data!$B:$B,0)-1,MATCH(Weekly!CS$9,Data!$2:$2,0)-1,1,COUNTIF(Data!$2:$2,Weekly!CS$9))),0)</f>
        <v>0.12019309274983671</v>
      </c>
      <c r="CT200" s="145">
        <f ca="1">IFERROR(SUM(OFFSET(Data!$A$1,MATCH(($CH200&amp;$CI200),Data!$B:$B,0)-1,MATCH(Weekly!CT$9,Data!$2:$2,0)-1,1,COUNTIF(Data!$2:$2,Weekly!CT$9)))/SUM(OFFSET(Data!$A$1,MATCH(($CH199&amp;$CI199),Data!$B:$B,0)-1,MATCH(Weekly!CT$9,Data!$2:$2,0)-1,1,COUNTIF(Data!$2:$2,Weekly!CT$9))),0)</f>
        <v>0.12010797638804277</v>
      </c>
      <c r="CU200" s="145">
        <f ca="1">IFERROR(SUM(OFFSET(Data!$A$1,MATCH(($CH200&amp;$CI200),Data!$B:$B,0)-1,MATCH(Weekly!CU$9,Data!$2:$2,0)-1,1,COUNTIF(Data!$2:$2,Weekly!CU$9)))/SUM(OFFSET(Data!$A$1,MATCH(($CH199&amp;$CI199),Data!$B:$B,0)-1,MATCH(Weekly!CU$9,Data!$2:$2,0)-1,1,COUNTIF(Data!$2:$2,Weekly!CU$9))),0)</f>
        <v>0.12421792813244006</v>
      </c>
      <c r="CW200" s="12">
        <f t="shared" ca="1" si="1570"/>
        <v>4.3159756879012239E-2</v>
      </c>
      <c r="CX200" s="12">
        <f t="shared" ca="1" si="1571"/>
        <v>4.4654414048389317E-2</v>
      </c>
      <c r="CY200" s="12">
        <f t="shared" ca="1" si="1572"/>
        <v>1.4946571693770783E-3</v>
      </c>
      <c r="CZ200" s="12">
        <f t="shared" ca="1" si="1573"/>
        <v>4.5775406925422125E-2</v>
      </c>
      <c r="DA200" s="12">
        <f t="shared" ca="1" si="1574"/>
        <v>4.203876400197943E-2</v>
      </c>
      <c r="DB200" s="41"/>
      <c r="DC200" s="12">
        <f t="shared" ca="1" si="1575"/>
        <v>4.4096762193334485E-3</v>
      </c>
      <c r="DD200" s="12">
        <f ca="1">SUMPRODUCT(CP200:CS200,CP$199:CS$199)/SUM(CP$199:CS$199)</f>
        <v>0.12369005021885912</v>
      </c>
    </row>
    <row r="201" spans="4:108" x14ac:dyDescent="0.35">
      <c r="D201" s="116" t="s">
        <v>939</v>
      </c>
      <c r="E201" s="53" t="str">
        <f ca="1">VLOOKUP($D201,'Metric Nature'!$C:$D,2,0)&amp;IF(($F201&lt;(BA201)),"Below",IF(($F201&gt;(AZ201)),"Above","Within"))</f>
        <v>PositiveBelow</v>
      </c>
      <c r="F201" s="55">
        <f t="shared" ca="1" si="1576"/>
        <v>0.15439938354405092</v>
      </c>
      <c r="G201" s="55">
        <f t="shared" ca="1" si="1577"/>
        <v>0.14817226579843126</v>
      </c>
      <c r="H201" s="55">
        <f t="shared" ca="1" si="1578"/>
        <v>4.2026203163355973E-2</v>
      </c>
      <c r="I201" s="55">
        <f t="shared" ca="1" si="1579"/>
        <v>0.14207401544642928</v>
      </c>
      <c r="J201" s="55">
        <f t="shared" ca="1" si="1580"/>
        <v>8.6753148060836394E-2</v>
      </c>
      <c r="K201" s="48">
        <f t="shared" ca="1" si="1539"/>
        <v>3.2613097416166914E-2</v>
      </c>
      <c r="L201" s="56"/>
      <c r="M201" s="53" t="str">
        <f ca="1">VLOOKUP($D201,'Metric Nature'!$C:$D,2,0)&amp;IF(($N201&lt;(CA201)),"Below",IF(($N201&gt;(BZ201)),"Above","Within"))</f>
        <v>PositiveWithin</v>
      </c>
      <c r="N201" s="55">
        <f t="shared" ca="1" si="1581"/>
        <v>0.19318759532282664</v>
      </c>
      <c r="O201" s="55">
        <f t="shared" ca="1" si="1582"/>
        <v>0.18893129770992367</v>
      </c>
      <c r="P201" s="55">
        <f t="shared" ca="1" si="1583"/>
        <v>2.2528282314759156E-2</v>
      </c>
      <c r="Q201" s="55">
        <f t="shared" ca="1" si="1584"/>
        <v>0.17659415651395075</v>
      </c>
      <c r="R201" s="48">
        <f t="shared" ca="1" si="1585"/>
        <v>9.3963691304615932E-2</v>
      </c>
      <c r="S201" s="48">
        <f t="shared" ca="1" si="1542"/>
        <v>4.7611171604312864E-2</v>
      </c>
      <c r="T201" s="56"/>
      <c r="U201" s="53" t="str">
        <f ca="1">VLOOKUP($D201,'Metric Nature'!$C:$D,2,0)&amp;IF(($V201&lt;(DA201)),"Below",IF(($V201&gt;(CZ201)),"Above","Within"))</f>
        <v>PositiveWithin</v>
      </c>
      <c r="V201" s="55">
        <f t="shared" ca="1" si="1586"/>
        <v>0.19318759532282664</v>
      </c>
      <c r="W201" s="55">
        <f t="shared" ca="1" si="1587"/>
        <v>0.18893129770992367</v>
      </c>
      <c r="X201" s="55">
        <f t="shared" ca="1" si="1588"/>
        <v>2.2528282314759156E-2</v>
      </c>
      <c r="Y201" s="55">
        <f t="shared" ca="1" si="1589"/>
        <v>0.17609024328580555</v>
      </c>
      <c r="Z201" s="48">
        <f t="shared" ca="1" si="1590"/>
        <v>9.7094260976577848E-2</v>
      </c>
      <c r="AA201" s="48">
        <f t="shared" ca="1" si="1545"/>
        <v>4.7611171604312864E-2</v>
      </c>
      <c r="AB201" s="56"/>
      <c r="AC201" s="46"/>
      <c r="AI201" s="7" t="s">
        <v>175</v>
      </c>
      <c r="AJ201" s="145">
        <f ca="1">IFERROR((SUM(OFFSET(Data!$A$1,MATCH(($AI201),Data!$C:$C,0)-1,MATCH(Weekly!AJ$9,Data!$2:$2,0)-1,2,COUNTIF(Data!$2:$2,Weekly!AJ$9))))/(SUM(OFFSET(Data!$A$1,MATCH(($AI200),Data!$C:$C,0)-1,MATCH(Weekly!AJ$9,Data!$2:$2,0)-1,2,COUNTIF(Data!$2:$2,Weekly!AJ$9)))),0)</f>
        <v>7.6679240498304116E-2</v>
      </c>
      <c r="AK201" s="145">
        <f ca="1">IFERROR((SUM(OFFSET(Data!$A$1,MATCH(($AI201),Data!$C:$C,0)-1,MATCH(Weekly!AK$9,Data!$2:$2,0)-1,2,COUNTIF(Data!$2:$2,Weekly!AK$9))))/(SUM(OFFSET(Data!$A$1,MATCH(($AI200),Data!$C:$C,0)-1,MATCH(Weekly!AK$9,Data!$2:$2,0)-1,2,COUNTIF(Data!$2:$2,Weekly!AK$9)))),0)</f>
        <v>8.0824244007576249E-2</v>
      </c>
      <c r="AL201" s="145">
        <f ca="1">IFERROR((SUM(OFFSET(Data!$A$1,MATCH(($AI201),Data!$C:$C,0)-1,MATCH(Weekly!AL$9,Data!$2:$2,0)-1,2,COUNTIF(Data!$2:$2,Weekly!AL$9))))/(SUM(OFFSET(Data!$A$1,MATCH(($AI200),Data!$C:$C,0)-1,MATCH(Weekly!AL$9,Data!$2:$2,0)-1,2,COUNTIF(Data!$2:$2,Weekly!AL$9)))),0)</f>
        <v>8.0042951372909954E-2</v>
      </c>
      <c r="AM201" s="145">
        <f ca="1">IFERROR((SUM(OFFSET(Data!$A$1,MATCH(($AI201),Data!$C:$C,0)-1,MATCH(Weekly!AM$9,Data!$2:$2,0)-1,2,COUNTIF(Data!$2:$2,Weekly!AM$9))))/(SUM(OFFSET(Data!$A$1,MATCH(($AI200),Data!$C:$C,0)-1,MATCH(Weekly!AM$9,Data!$2:$2,0)-1,2,COUNTIF(Data!$2:$2,Weekly!AM$9)))),0)</f>
        <v>8.4717065201247582E-2</v>
      </c>
      <c r="AN201" s="145">
        <f ca="1">IFERROR((SUM(OFFSET(Data!$A$1,MATCH(($AI201),Data!$C:$C,0)-1,MATCH(Weekly!AN$9,Data!$2:$2,0)-1,2,COUNTIF(Data!$2:$2,Weekly!AN$9))))/(SUM(OFFSET(Data!$A$1,MATCH(($AI200),Data!$C:$C,0)-1,MATCH(Weekly!AN$9,Data!$2:$2,0)-1,2,COUNTIF(Data!$2:$2,Weekly!AN$9)))),0)</f>
        <v>7.9532891100055278E-2</v>
      </c>
      <c r="AO201" s="145">
        <f ca="1">IFERROR((SUM(OFFSET(Data!$A$1,MATCH(($AI201),Data!$C:$C,0)-1,MATCH(Weekly!AO$9,Data!$2:$2,0)-1,2,COUNTIF(Data!$2:$2,Weekly!AO$9))))/(SUM(OFFSET(Data!$A$1,MATCH(($AI200),Data!$C:$C,0)-1,MATCH(Weekly!AO$9,Data!$2:$2,0)-1,2,COUNTIF(Data!$2:$2,Weekly!AO$9)))),0)</f>
        <v>8.4369141031872791E-2</v>
      </c>
      <c r="AP201" s="145">
        <f ca="1">IFERROR((SUM(OFFSET(Data!$A$1,MATCH(($AI201),Data!$C:$C,0)-1,MATCH(Weekly!AP$9,Data!$2:$2,0)-1,2,COUNTIF(Data!$2:$2,Weekly!AP$9))))/(SUM(OFFSET(Data!$A$1,MATCH(($AI200),Data!$C:$C,0)-1,MATCH(Weekly!AP$9,Data!$2:$2,0)-1,2,COUNTIF(Data!$2:$2,Weekly!AP$9)))),0)</f>
        <v>0.12685970244760839</v>
      </c>
      <c r="AQ201" s="145">
        <f ca="1">IFERROR((SUM(OFFSET(Data!$A$1,MATCH(($AI201),Data!$C:$C,0)-1,MATCH(Weekly!AQ$9,Data!$2:$2,0)-1,2,COUNTIF(Data!$2:$2,Weekly!AQ$9))))/(SUM(OFFSET(Data!$A$1,MATCH(($AI200),Data!$C:$C,0)-1,MATCH(Weekly!AQ$9,Data!$2:$2,0)-1,2,COUNTIF(Data!$2:$2,Weekly!AQ$9)))),0)</f>
        <v>0.14739294239452416</v>
      </c>
      <c r="AR201" s="145">
        <f ca="1">IFERROR((SUM(OFFSET(Data!$A$1,MATCH(($AI201),Data!$C:$C,0)-1,MATCH(Weekly!AR$9,Data!$2:$2,0)-1,2,COUNTIF(Data!$2:$2,Weekly!AR$9))))/(SUM(OFFSET(Data!$A$1,MATCH(($AI200),Data!$C:$C,0)-1,MATCH(Weekly!AR$9,Data!$2:$2,0)-1,2,COUNTIF(Data!$2:$2,Weekly!AR$9)))),0)</f>
        <v>0.14571288865878562</v>
      </c>
      <c r="AS201" s="145">
        <f ca="1">IFERROR((SUM(OFFSET(Data!$A$1,MATCH(($AI201),Data!$C:$C,0)-1,MATCH(Weekly!AS$9,Data!$2:$2,0)-1,2,COUNTIF(Data!$2:$2,Weekly!AS$9))))/(SUM(OFFSET(Data!$A$1,MATCH(($AI200),Data!$C:$C,0)-1,MATCH(Weekly!AS$9,Data!$2:$2,0)-1,2,COUNTIF(Data!$2:$2,Weekly!AS$9)))),0)</f>
        <v>0.14817226579843126</v>
      </c>
      <c r="AT201" s="145">
        <f ca="1">IFERROR((SUM(OFFSET(Data!$A$1,MATCH(($AI201),Data!$C:$C,0)-1,MATCH(Weekly!AT$9,Data!$2:$2,0)-1,2,COUNTIF(Data!$2:$2,Weekly!AT$9))))/(SUM(OFFSET(Data!$A$1,MATCH(($AI200),Data!$C:$C,0)-1,MATCH(Weekly!AT$9,Data!$2:$2,0)-1,2,COUNTIF(Data!$2:$2,Weekly!AT$9)))),0)</f>
        <v>0.15439938354405092</v>
      </c>
      <c r="AU201" s="145">
        <f ca="1">IFERROR((SUM(OFFSET(Data!$A$1,MATCH(($AI201),Data!$C:$C,0)-1,MATCH(Weekly!AU$9,Data!$2:$2,0)-1,2,COUNTIF(Data!$2:$2,Weekly!AU$9))))/(SUM(OFFSET(Data!$A$1,MATCH(($AI200),Data!$C:$C,0)-1,MATCH(Weekly!AU$9,Data!$2:$2,0)-1,2,COUNTIF(Data!$2:$2,Weekly!AU$9)))),0)</f>
        <v>0.14745190189455132</v>
      </c>
      <c r="AV201" s="14"/>
      <c r="AW201" s="40">
        <f t="shared" ca="1" si="1561"/>
        <v>8.8426590055835086E-2</v>
      </c>
      <c r="AX201" s="40">
        <f t="shared" ca="1" si="1561"/>
        <v>8.8426590055835086E-2</v>
      </c>
      <c r="AY201" s="40">
        <f t="shared" ca="1" si="1562"/>
        <v>0.18616915905140824</v>
      </c>
      <c r="AZ201" s="40">
        <f t="shared" ca="1" si="1591"/>
        <v>9.7742568995573154E-2</v>
      </c>
      <c r="BA201" s="40">
        <f t="shared" ca="1" si="1592"/>
        <v>0.25947608579808812</v>
      </c>
      <c r="BB201" s="43"/>
      <c r="BC201" s="12">
        <f t="shared" ca="1" si="1563"/>
        <v>3.2613097416166914E-2</v>
      </c>
      <c r="BD201" s="12">
        <f ca="1">SUMPRODUCT(AP201:AS201,AP$200:AS$200)/SUM(AP$200:AS$200)</f>
        <v>0.14207401544642928</v>
      </c>
      <c r="BE201" s="104"/>
      <c r="BF201" s="104"/>
      <c r="BG201" s="1"/>
      <c r="BH201" s="7" t="s">
        <v>175</v>
      </c>
      <c r="BI201" s="7" t="s">
        <v>3</v>
      </c>
      <c r="BJ201" s="145">
        <f ca="1">IFERROR(SUM(OFFSET(Data!$A$1,MATCH(($BH201&amp;$BI201),Data!$B:$B,0)-1,MATCH(Weekly!BJ$9,Data!$2:$2,0)-1,1,COUNTIF(Data!$2:$2,Weekly!BJ$9)))/SUM(OFFSET(Data!$A$1,MATCH(($BH200&amp;$BI200),Data!$B:$B,0)-1,MATCH(Weekly!BJ$9,Data!$2:$2,0)-1,1,COUNTIF(Data!$2:$2,Weekly!BJ$9))),0)</f>
        <v>8.0887149380300061E-2</v>
      </c>
      <c r="BK201" s="145">
        <f ca="1">IFERROR(SUM(OFFSET(Data!$A$1,MATCH(($BH201&amp;$BI201),Data!$B:$B,0)-1,MATCH(Weekly!BK$9,Data!$2:$2,0)-1,1,COUNTIF(Data!$2:$2,Weekly!BK$9)))/SUM(OFFSET(Data!$A$1,MATCH(($BH200&amp;$BI200),Data!$B:$B,0)-1,MATCH(Weekly!BK$9,Data!$2:$2,0)-1,1,COUNTIF(Data!$2:$2,Weekly!BK$9))),0)</f>
        <v>8.9849345517411708E-2</v>
      </c>
      <c r="BL201" s="145">
        <f ca="1">IFERROR(SUM(OFFSET(Data!$A$1,MATCH(($BH201&amp;$BI201),Data!$B:$B,0)-1,MATCH(Weekly!BL$9,Data!$2:$2,0)-1,1,COUNTIF(Data!$2:$2,Weekly!BL$9)))/SUM(OFFSET(Data!$A$1,MATCH(($BH200&amp;$BI200),Data!$B:$B,0)-1,MATCH(Weekly!BL$9,Data!$2:$2,0)-1,1,COUNTIF(Data!$2:$2,Weekly!BL$9))),0)</f>
        <v>8.6508417665438611E-2</v>
      </c>
      <c r="BM201" s="145">
        <f ca="1">IFERROR(SUM(OFFSET(Data!$A$1,MATCH(($BH201&amp;$BI201),Data!$B:$B,0)-1,MATCH(Weekly!BM$9,Data!$2:$2,0)-1,1,COUNTIF(Data!$2:$2,Weekly!BM$9)))/SUM(OFFSET(Data!$A$1,MATCH(($BH200&amp;$BI200),Data!$B:$B,0)-1,MATCH(Weekly!BM$9,Data!$2:$2,0)-1,1,COUNTIF(Data!$2:$2,Weekly!BM$9))),0)</f>
        <v>9.4595204768140151E-2</v>
      </c>
      <c r="BN201" s="145">
        <f ca="1">IFERROR(SUM(OFFSET(Data!$A$1,MATCH(($BH201&amp;$BI201),Data!$B:$B,0)-1,MATCH(Weekly!BN$9,Data!$2:$2,0)-1,1,COUNTIF(Data!$2:$2,Weekly!BN$9)))/SUM(OFFSET(Data!$A$1,MATCH(($BH200&amp;$BI200),Data!$B:$B,0)-1,MATCH(Weekly!BN$9,Data!$2:$2,0)-1,1,COUNTIF(Data!$2:$2,Weekly!BN$9))),0)</f>
        <v>8.7003834594258478E-2</v>
      </c>
      <c r="BO201" s="145">
        <f ca="1">IFERROR(SUM(OFFSET(Data!$A$1,MATCH(($BH201&amp;$BI201),Data!$B:$B,0)-1,MATCH(Weekly!BO$9,Data!$2:$2,0)-1,1,COUNTIF(Data!$2:$2,Weekly!BO$9)))/SUM(OFFSET(Data!$A$1,MATCH(($BH200&amp;$BI200),Data!$B:$B,0)-1,MATCH(Weekly!BO$9,Data!$2:$2,0)-1,1,COUNTIF(Data!$2:$2,Weekly!BO$9))),0)</f>
        <v>9.4198766136139769E-2</v>
      </c>
      <c r="BP201" s="145">
        <f ca="1">IFERROR(SUM(OFFSET(Data!$A$1,MATCH(($BH201&amp;$BI201),Data!$B:$B,0)-1,MATCH(Weekly!BP$9,Data!$2:$2,0)-1,1,COUNTIF(Data!$2:$2,Weekly!BP$9)))/SUM(OFFSET(Data!$A$1,MATCH(($BH200&amp;$BI200),Data!$B:$B,0)-1,MATCH(Weekly!BP$9,Data!$2:$2,0)-1,1,COUNTIF(Data!$2:$2,Weekly!BP$9))),0)</f>
        <v>0.14432677760968229</v>
      </c>
      <c r="BQ201" s="145">
        <f ca="1">IFERROR(SUM(OFFSET(Data!$A$1,MATCH(($BH201&amp;$BI201),Data!$B:$B,0)-1,MATCH(Weekly!BQ$9,Data!$2:$2,0)-1,1,COUNTIF(Data!$2:$2,Weekly!BQ$9)))/SUM(OFFSET(Data!$A$1,MATCH(($BH200&amp;$BI200),Data!$B:$B,0)-1,MATCH(Weekly!BQ$9,Data!$2:$2,0)-1,1,COUNTIF(Data!$2:$2,Weekly!BQ$9))),0)</f>
        <v>0.18675980754996299</v>
      </c>
      <c r="BR201" s="145">
        <f ca="1">IFERROR(SUM(OFFSET(Data!$A$1,MATCH(($BH201&amp;$BI201),Data!$B:$B,0)-1,MATCH(Weekly!BR$9,Data!$2:$2,0)-1,1,COUNTIF(Data!$2:$2,Weekly!BR$9)))/SUM(OFFSET(Data!$A$1,MATCH(($BH200&amp;$BI200),Data!$B:$B,0)-1,MATCH(Weekly!BR$9,Data!$2:$2,0)-1,1,COUNTIF(Data!$2:$2,Weekly!BR$9))),0)</f>
        <v>0.18557851055285352</v>
      </c>
      <c r="BS201" s="145">
        <f ca="1">IFERROR(SUM(OFFSET(Data!$A$1,MATCH(($BH201&amp;$BI201),Data!$B:$B,0)-1,MATCH(Weekly!BS$9,Data!$2:$2,0)-1,1,COUNTIF(Data!$2:$2,Weekly!BS$9)))/SUM(OFFSET(Data!$A$1,MATCH(($BH200&amp;$BI200),Data!$B:$B,0)-1,MATCH(Weekly!BS$9,Data!$2:$2,0)-1,1,COUNTIF(Data!$2:$2,Weekly!BS$9))),0)</f>
        <v>0.18893129770992367</v>
      </c>
      <c r="BT201" s="145">
        <f ca="1">IFERROR(SUM(OFFSET(Data!$A$1,MATCH(($BH201&amp;$BI201),Data!$B:$B,0)-1,MATCH(Weekly!BT$9,Data!$2:$2,0)-1,1,COUNTIF(Data!$2:$2,Weekly!BT$9)))/SUM(OFFSET(Data!$A$1,MATCH(($BH200&amp;$BI200),Data!$B:$B,0)-1,MATCH(Weekly!BT$9,Data!$2:$2,0)-1,1,COUNTIF(Data!$2:$2,Weekly!BT$9))),0)</f>
        <v>0.19318759532282664</v>
      </c>
      <c r="BU201" s="145">
        <f ca="1">IFERROR(SUM(OFFSET(Data!$A$1,MATCH(($BH201&amp;$BI201),Data!$B:$B,0)-1,MATCH(Weekly!BU$9,Data!$2:$2,0)-1,1,COUNTIF(Data!$2:$2,Weekly!BU$9)))/SUM(OFFSET(Data!$A$1,MATCH(($BH200&amp;$BI200),Data!$B:$B,0)-1,MATCH(Weekly!BU$9,Data!$2:$2,0)-1,1,COUNTIF(Data!$2:$2,Weekly!BU$9))),0)</f>
        <v>0.18661701894644617</v>
      </c>
      <c r="BV201" s="13"/>
      <c r="BW201" s="12">
        <f t="shared" ca="1" si="1564"/>
        <v>8.8426590055835086E-2</v>
      </c>
      <c r="BX201" s="12">
        <f t="shared" ca="1" si="1565"/>
        <v>0.18616915905140824</v>
      </c>
      <c r="BY201" s="12">
        <f t="shared" ca="1" si="1593"/>
        <v>9.7742568995573154E-2</v>
      </c>
      <c r="BZ201" s="12">
        <f t="shared" ca="1" si="1594"/>
        <v>0.25947608579808812</v>
      </c>
      <c r="CA201" s="12">
        <f t="shared" ca="1" si="1595"/>
        <v>1.5119663309155221E-2</v>
      </c>
      <c r="CB201" s="43"/>
      <c r="CC201" s="12">
        <f t="shared" ca="1" si="1569"/>
        <v>4.7611171604312864E-2</v>
      </c>
      <c r="CD201" s="12">
        <f ca="1">SUMPRODUCT(BP201:BS201,BP$200:BS$200)/SUM(BP$200:BS$200)</f>
        <v>0.17659415651395075</v>
      </c>
      <c r="CE201" s="104"/>
      <c r="CF201" s="104"/>
      <c r="CG201" s="1"/>
      <c r="CH201" s="7" t="s">
        <v>175</v>
      </c>
      <c r="CI201" s="7" t="s">
        <v>4</v>
      </c>
      <c r="CJ201" s="145">
        <f ca="1">IFERROR(SUM(OFFSET(Data!$A$1,MATCH(($BH201&amp;$BI201),Data!$B:$B,0)-1,MATCH(Weekly!CJ$9,Data!$2:$2,0)-1,1,COUNTIF(Data!$2:$2,Weekly!CJ$9)))/SUM(OFFSET(Data!$A$1,MATCH(($BH200&amp;$BI200),Data!$B:$B,0)-1,MATCH(Weekly!CJ$9,Data!$2:$2,0)-1,1,COUNTIF(Data!$2:$2,Weekly!CJ$9))),0)</f>
        <v>8.0887149380300061E-2</v>
      </c>
      <c r="CK201" s="145">
        <f ca="1">IFERROR(SUM(OFFSET(Data!$A$1,MATCH(($BH201&amp;$BI201),Data!$B:$B,0)-1,MATCH(Weekly!CK$9,Data!$2:$2,0)-1,1,COUNTIF(Data!$2:$2,Weekly!CK$9)))/SUM(OFFSET(Data!$A$1,MATCH(($BH200&amp;$BI200),Data!$B:$B,0)-1,MATCH(Weekly!CK$9,Data!$2:$2,0)-1,1,COUNTIF(Data!$2:$2,Weekly!CK$9))),0)</f>
        <v>8.9849345517411708E-2</v>
      </c>
      <c r="CL201" s="145">
        <f ca="1">IFERROR(SUM(OFFSET(Data!$A$1,MATCH(($BH201&amp;$BI201),Data!$B:$B,0)-1,MATCH(Weekly!CL$9,Data!$2:$2,0)-1,1,COUNTIF(Data!$2:$2,Weekly!CL$9)))/SUM(OFFSET(Data!$A$1,MATCH(($BH200&amp;$BI200),Data!$B:$B,0)-1,MATCH(Weekly!CL$9,Data!$2:$2,0)-1,1,COUNTIF(Data!$2:$2,Weekly!CL$9))),0)</f>
        <v>8.6508417665438611E-2</v>
      </c>
      <c r="CM201" s="145">
        <f ca="1">IFERROR(SUM(OFFSET(Data!$A$1,MATCH(($BH201&amp;$BI201),Data!$B:$B,0)-1,MATCH(Weekly!CM$9,Data!$2:$2,0)-1,1,COUNTIF(Data!$2:$2,Weekly!CM$9)))/SUM(OFFSET(Data!$A$1,MATCH(($BH200&amp;$BI200),Data!$B:$B,0)-1,MATCH(Weekly!CM$9,Data!$2:$2,0)-1,1,COUNTIF(Data!$2:$2,Weekly!CM$9))),0)</f>
        <v>9.4595204768140151E-2</v>
      </c>
      <c r="CN201" s="145">
        <f ca="1">IFERROR(SUM(OFFSET(Data!$A$1,MATCH(($BH201&amp;$BI201),Data!$B:$B,0)-1,MATCH(Weekly!CN$9,Data!$2:$2,0)-1,1,COUNTIF(Data!$2:$2,Weekly!CN$9)))/SUM(OFFSET(Data!$A$1,MATCH(($BH200&amp;$BI200),Data!$B:$B,0)-1,MATCH(Weekly!CN$9,Data!$2:$2,0)-1,1,COUNTIF(Data!$2:$2,Weekly!CN$9))),0)</f>
        <v>8.7003834594258478E-2</v>
      </c>
      <c r="CO201" s="145">
        <f ca="1">IFERROR(SUM(OFFSET(Data!$A$1,MATCH(($BH201&amp;$BI201),Data!$B:$B,0)-1,MATCH(Weekly!CO$9,Data!$2:$2,0)-1,1,COUNTIF(Data!$2:$2,Weekly!CO$9)))/SUM(OFFSET(Data!$A$1,MATCH(($BH200&amp;$BI200),Data!$B:$B,0)-1,MATCH(Weekly!CO$9,Data!$2:$2,0)-1,1,COUNTIF(Data!$2:$2,Weekly!CO$9))),0)</f>
        <v>9.4198766136139769E-2</v>
      </c>
      <c r="CP201" s="145">
        <f ca="1">IFERROR(SUM(OFFSET(Data!$A$1,MATCH(($BH201&amp;$BI201),Data!$B:$B,0)-1,MATCH(Weekly!CP$9,Data!$2:$2,0)-1,1,COUNTIF(Data!$2:$2,Weekly!CP$9)))/SUM(OFFSET(Data!$A$1,MATCH(($BH200&amp;$BI200),Data!$B:$B,0)-1,MATCH(Weekly!CP$9,Data!$2:$2,0)-1,1,COUNTIF(Data!$2:$2,Weekly!CP$9))),0)</f>
        <v>0.14432677760968229</v>
      </c>
      <c r="CQ201" s="145">
        <f ca="1">IFERROR(SUM(OFFSET(Data!$A$1,MATCH(($BH201&amp;$BI201),Data!$B:$B,0)-1,MATCH(Weekly!CQ$9,Data!$2:$2,0)-1,1,COUNTIF(Data!$2:$2,Weekly!CQ$9)))/SUM(OFFSET(Data!$A$1,MATCH(($BH200&amp;$BI200),Data!$B:$B,0)-1,MATCH(Weekly!CQ$9,Data!$2:$2,0)-1,1,COUNTIF(Data!$2:$2,Weekly!CQ$9))),0)</f>
        <v>0.18675980754996299</v>
      </c>
      <c r="CR201" s="145">
        <f ca="1">IFERROR(SUM(OFFSET(Data!$A$1,MATCH(($BH201&amp;$BI201),Data!$B:$B,0)-1,MATCH(Weekly!CR$9,Data!$2:$2,0)-1,1,COUNTIF(Data!$2:$2,Weekly!CR$9)))/SUM(OFFSET(Data!$A$1,MATCH(($BH200&amp;$BI200),Data!$B:$B,0)-1,MATCH(Weekly!CR$9,Data!$2:$2,0)-1,1,COUNTIF(Data!$2:$2,Weekly!CR$9))),0)</f>
        <v>0.18557851055285352</v>
      </c>
      <c r="CS201" s="145">
        <f ca="1">IFERROR(SUM(OFFSET(Data!$A$1,MATCH(($BH201&amp;$BI201),Data!$B:$B,0)-1,MATCH(Weekly!CS$9,Data!$2:$2,0)-1,1,COUNTIF(Data!$2:$2,Weekly!CS$9)))/SUM(OFFSET(Data!$A$1,MATCH(($BH200&amp;$BI200),Data!$B:$B,0)-1,MATCH(Weekly!CS$9,Data!$2:$2,0)-1,1,COUNTIF(Data!$2:$2,Weekly!CS$9))),0)</f>
        <v>0.18893129770992367</v>
      </c>
      <c r="CT201" s="145">
        <f ca="1">IFERROR(SUM(OFFSET(Data!$A$1,MATCH(($BH201&amp;$BI201),Data!$B:$B,0)-1,MATCH(Weekly!CT$9,Data!$2:$2,0)-1,1,COUNTIF(Data!$2:$2,Weekly!CT$9)))/SUM(OFFSET(Data!$A$1,MATCH(($BH200&amp;$BI200),Data!$B:$B,0)-1,MATCH(Weekly!CT$9,Data!$2:$2,0)-1,1,COUNTIF(Data!$2:$2,Weekly!CT$9))),0)</f>
        <v>0.19318759532282664</v>
      </c>
      <c r="CU201" s="145">
        <f ca="1">IFERROR(SUM(OFFSET(Data!$A$1,MATCH(($BH201&amp;$BI201),Data!$B:$B,0)-1,MATCH(Weekly!CU$9,Data!$2:$2,0)-1,1,COUNTIF(Data!$2:$2,Weekly!CU$9)))/SUM(OFFSET(Data!$A$1,MATCH(($BH200&amp;$BI200),Data!$B:$B,0)-1,MATCH(Weekly!CU$9,Data!$2:$2,0)-1,1,COUNTIF(Data!$2:$2,Weekly!CU$9))),0)</f>
        <v>0.18661701894644617</v>
      </c>
      <c r="CW201" s="12">
        <f t="shared" ca="1" si="1570"/>
        <v>8.8426590055835086E-2</v>
      </c>
      <c r="CX201" s="12">
        <f t="shared" ca="1" si="1571"/>
        <v>0.18616915905140824</v>
      </c>
      <c r="CY201" s="12">
        <f t="shared" ca="1" si="1572"/>
        <v>9.7742568995573154E-2</v>
      </c>
      <c r="CZ201" s="12">
        <f t="shared" ca="1" si="1573"/>
        <v>0.25947608579808812</v>
      </c>
      <c r="DA201" s="12">
        <f t="shared" ca="1" si="1574"/>
        <v>1.5119663309155221E-2</v>
      </c>
      <c r="DB201" s="43"/>
      <c r="DC201" s="12">
        <f t="shared" ca="1" si="1575"/>
        <v>4.7611171604312864E-2</v>
      </c>
      <c r="DD201" s="12">
        <f ca="1">SUMPRODUCT(CP201:CS201,CP$200:CS$200)/SUM(CP$200:CS$200)</f>
        <v>0.17609024328580555</v>
      </c>
    </row>
    <row r="202" spans="4:108" x14ac:dyDescent="0.35">
      <c r="D202" s="116" t="s">
        <v>942</v>
      </c>
      <c r="E202" s="53" t="str">
        <f ca="1">VLOOKUP($D202,'Metric Nature'!$C:$D,2,0)&amp;IF(($F202&lt;(BA202)),"Below",IF(($F202&gt;(AZ202)),"Above","Within"))</f>
        <v>NegativeAbove</v>
      </c>
      <c r="F202" s="55">
        <f t="shared" ca="1" si="1576"/>
        <v>0.23128513941607923</v>
      </c>
      <c r="G202" s="55">
        <f t="shared" ca="1" si="1577"/>
        <v>0.21891371910611218</v>
      </c>
      <c r="H202" s="55">
        <f t="shared" ca="1" si="1578"/>
        <v>5.6512768411605824E-2</v>
      </c>
      <c r="I202" s="55">
        <f t="shared" ca="1" si="1579"/>
        <v>0.22493098810622003</v>
      </c>
      <c r="J202" s="55">
        <f t="shared" ca="1" si="1580"/>
        <v>2.8249337111605762E-2</v>
      </c>
      <c r="K202" s="55"/>
      <c r="L202" s="56"/>
      <c r="M202" s="53" t="str">
        <f ca="1">VLOOKUP($D202,'Metric Nature'!$C:$D,2,0)&amp;IF(($N202&lt;(CA202)),"Below",IF(($N202&gt;(BZ202)),"Above","Within"))</f>
        <v>NegativeWithin</v>
      </c>
      <c r="N202" s="55">
        <f t="shared" ca="1" si="1581"/>
        <v>0.21699711913235045</v>
      </c>
      <c r="O202" s="55">
        <f t="shared" ca="1" si="1582"/>
        <v>0.2046982915303526</v>
      </c>
      <c r="P202" s="55">
        <f t="shared" ca="1" si="1583"/>
        <v>6.0082707628139567E-2</v>
      </c>
      <c r="Q202" s="55">
        <f t="shared" ca="1" si="1584"/>
        <v>0.20969362283948509</v>
      </c>
      <c r="R202" s="48">
        <f t="shared" ca="1" si="1585"/>
        <v>3.4829367693532558E-2</v>
      </c>
      <c r="S202" s="55"/>
      <c r="T202" s="56"/>
      <c r="U202" s="53" t="str">
        <f ca="1">VLOOKUP($D202,'Metric Nature'!$C:$D,2,0)&amp;IF(($V202&lt;(DA202)),"Below",IF(($V202&gt;(CZ202)),"Above","Within"))</f>
        <v>NegativeWithin</v>
      </c>
      <c r="V202" s="55">
        <f t="shared" ca="1" si="1586"/>
        <v>0.21699711913235045</v>
      </c>
      <c r="W202" s="55">
        <f t="shared" ca="1" si="1587"/>
        <v>0.2046982915303526</v>
      </c>
      <c r="X202" s="55">
        <f t="shared" ca="1" si="1588"/>
        <v>6.0082707628139567E-2</v>
      </c>
      <c r="Y202" s="55">
        <f t="shared" ca="1" si="1589"/>
        <v>0.20987027884713674</v>
      </c>
      <c r="Z202" s="48">
        <f t="shared" ca="1" si="1590"/>
        <v>3.3958311411996969E-2</v>
      </c>
      <c r="AA202" s="55"/>
      <c r="AB202" s="56"/>
      <c r="AC202" s="46"/>
      <c r="AI202" s="7" t="s">
        <v>176</v>
      </c>
      <c r="AJ202" s="145">
        <f ca="1">IFERROR((SUM(OFFSET(Data!$A$1,MATCH(($AI202),Data!$C:$C,0)-1,MATCH(Weekly!AJ$9,Data!$2:$2,0)-1,2,COUNTIF(Data!$2:$2,Weekly!AJ$9))))/(SUM(OFFSET(Data!$A$1,MATCH(($AI200),Data!$C:$C,0)-1,MATCH(Weekly!AJ$9,Data!$2:$2,0)-1,2,COUNTIF(Data!$2:$2,Weekly!AJ$9)))),0)</f>
        <v>0.24591878784036517</v>
      </c>
      <c r="AK202" s="145">
        <f ca="1">IFERROR((SUM(OFFSET(Data!$A$1,MATCH(($AI202),Data!$C:$C,0)-1,MATCH(Weekly!AK$9,Data!$2:$2,0)-1,2,COUNTIF(Data!$2:$2,Weekly!AK$9))))/(SUM(OFFSET(Data!$A$1,MATCH(($AI200),Data!$C:$C,0)-1,MATCH(Weekly!AK$9,Data!$2:$2,0)-1,2,COUNTIF(Data!$2:$2,Weekly!AK$9)))),0)</f>
        <v>0.24198288811965254</v>
      </c>
      <c r="AL202" s="145">
        <f ca="1">IFERROR((SUM(OFFSET(Data!$A$1,MATCH(($AI202),Data!$C:$C,0)-1,MATCH(Weekly!AL$9,Data!$2:$2,0)-1,2,COUNTIF(Data!$2:$2,Weekly!AL$9))))/(SUM(OFFSET(Data!$A$1,MATCH(($AI200),Data!$C:$C,0)-1,MATCH(Weekly!AL$9,Data!$2:$2,0)-1,2,COUNTIF(Data!$2:$2,Weekly!AL$9)))),0)</f>
        <v>0.23617119190059824</v>
      </c>
      <c r="AM202" s="145">
        <f ca="1">IFERROR((SUM(OFFSET(Data!$A$1,MATCH(($AI202),Data!$C:$C,0)-1,MATCH(Weekly!AM$9,Data!$2:$2,0)-1,2,COUNTIF(Data!$2:$2,Weekly!AM$9))))/(SUM(OFFSET(Data!$A$1,MATCH(($AI200),Data!$C:$C,0)-1,MATCH(Weekly!AM$9,Data!$2:$2,0)-1,2,COUNTIF(Data!$2:$2,Weekly!AM$9)))),0)</f>
        <v>0.23511064904203177</v>
      </c>
      <c r="AN202" s="145">
        <f ca="1">IFERROR((SUM(OFFSET(Data!$A$1,MATCH(($AI202),Data!$C:$C,0)-1,MATCH(Weekly!AN$9,Data!$2:$2,0)-1,2,COUNTIF(Data!$2:$2,Weekly!AN$9))))/(SUM(OFFSET(Data!$A$1,MATCH(($AI200),Data!$C:$C,0)-1,MATCH(Weekly!AN$9,Data!$2:$2,0)-1,2,COUNTIF(Data!$2:$2,Weekly!AN$9)))),0)</f>
        <v>0.23531647318960752</v>
      </c>
      <c r="AO202" s="145">
        <f ca="1">IFERROR((SUM(OFFSET(Data!$A$1,MATCH(($AI202),Data!$C:$C,0)-1,MATCH(Weekly!AO$9,Data!$2:$2,0)-1,2,COUNTIF(Data!$2:$2,Weekly!AO$9))))/(SUM(OFFSET(Data!$A$1,MATCH(($AI200),Data!$C:$C,0)-1,MATCH(Weekly!AO$9,Data!$2:$2,0)-1,2,COUNTIF(Data!$2:$2,Weekly!AO$9)))),0)</f>
        <v>0.23890702034580932</v>
      </c>
      <c r="AP202" s="145">
        <f ca="1">IFERROR((SUM(OFFSET(Data!$A$1,MATCH(($AI202),Data!$C:$C,0)-1,MATCH(Weekly!AP$9,Data!$2:$2,0)-1,2,COUNTIF(Data!$2:$2,Weekly!AP$9))))/(SUM(OFFSET(Data!$A$1,MATCH(($AI200),Data!$C:$C,0)-1,MATCH(Weekly!AP$9,Data!$2:$2,0)-1,2,COUNTIF(Data!$2:$2,Weekly!AP$9)))),0)</f>
        <v>0.23337066069428891</v>
      </c>
      <c r="AQ202" s="145">
        <f ca="1">IFERROR((SUM(OFFSET(Data!$A$1,MATCH(($AI202),Data!$C:$C,0)-1,MATCH(Weekly!AQ$9,Data!$2:$2,0)-1,2,COUNTIF(Data!$2:$2,Weekly!AQ$9))))/(SUM(OFFSET(Data!$A$1,MATCH(($AI200),Data!$C:$C,0)-1,MATCH(Weekly!AQ$9,Data!$2:$2,0)-1,2,COUNTIF(Data!$2:$2,Weekly!AQ$9)))),0)</f>
        <v>0.2243823876218688</v>
      </c>
      <c r="AR202" s="145">
        <f ca="1">IFERROR((SUM(OFFSET(Data!$A$1,MATCH(($AI202),Data!$C:$C,0)-1,MATCH(Weekly!AR$9,Data!$2:$2,0)-1,2,COUNTIF(Data!$2:$2,Weekly!AR$9))))/(SUM(OFFSET(Data!$A$1,MATCH(($AI200),Data!$C:$C,0)-1,MATCH(Weekly!AR$9,Data!$2:$2,0)-1,2,COUNTIF(Data!$2:$2,Weekly!AR$9)))),0)</f>
        <v>0.22305634653550782</v>
      </c>
      <c r="AS202" s="145">
        <f ca="1">IFERROR((SUM(OFFSET(Data!$A$1,MATCH(($AI202),Data!$C:$C,0)-1,MATCH(Weekly!AS$9,Data!$2:$2,0)-1,2,COUNTIF(Data!$2:$2,Weekly!AS$9))))/(SUM(OFFSET(Data!$A$1,MATCH(($AI200),Data!$C:$C,0)-1,MATCH(Weekly!AS$9,Data!$2:$2,0)-1,2,COUNTIF(Data!$2:$2,Weekly!AS$9)))),0)</f>
        <v>0.21891371910611218</v>
      </c>
      <c r="AT202" s="145">
        <f ca="1">IFERROR((SUM(OFFSET(Data!$A$1,MATCH(($AI202),Data!$C:$C,0)-1,MATCH(Weekly!AT$9,Data!$2:$2,0)-1,2,COUNTIF(Data!$2:$2,Weekly!AT$9))))/(SUM(OFFSET(Data!$A$1,MATCH(($AI200),Data!$C:$C,0)-1,MATCH(Weekly!AT$9,Data!$2:$2,0)-1,2,COUNTIF(Data!$2:$2,Weekly!AT$9)))),0)</f>
        <v>0.23128513941607923</v>
      </c>
      <c r="AU202" s="145">
        <f ca="1">IFERROR((SUM(OFFSET(Data!$A$1,MATCH(($AI202),Data!$C:$C,0)-1,MATCH(Weekly!AU$9,Data!$2:$2,0)-1,2,COUNTIF(Data!$2:$2,Weekly!AU$9))))/(SUM(OFFSET(Data!$A$1,MATCH(($AI200),Data!$C:$C,0)-1,MATCH(Weekly!AU$9,Data!$2:$2,0)-1,2,COUNTIF(Data!$2:$2,Weekly!AU$9)))),0)</f>
        <v>0.22374798061389337</v>
      </c>
      <c r="AV202" s="14"/>
      <c r="AW202" s="40">
        <f t="shared" ca="1" si="1561"/>
        <v>0.21365214949955791</v>
      </c>
      <c r="AX202" s="40">
        <f t="shared" ca="1" si="1561"/>
        <v>0.21365214949955791</v>
      </c>
      <c r="AY202" s="40">
        <f t="shared" ca="1" si="1562"/>
        <v>0.21853625227326764</v>
      </c>
      <c r="AZ202" s="40">
        <f t="shared" ca="1" si="1591"/>
        <v>4.8841027737097364E-3</v>
      </c>
      <c r="BA202" s="40">
        <f t="shared" ca="1" si="1592"/>
        <v>0.22219932935354994</v>
      </c>
      <c r="BB202" s="43"/>
      <c r="BC202" s="12">
        <f t="shared" ca="1" si="1563"/>
        <v>7.9450219943933663E-3</v>
      </c>
      <c r="BD202" s="12">
        <f t="shared" ref="BD202:BD204" ca="1" si="1596">SUMPRODUCT(AP202:AS202,AP$200:AS$200)/SUM(AP$200:AS$200)</f>
        <v>0.22493098810622003</v>
      </c>
      <c r="BE202" s="104"/>
      <c r="BF202" s="104"/>
      <c r="BG202" s="1"/>
      <c r="BH202" s="7" t="s">
        <v>176</v>
      </c>
      <c r="BI202" s="7" t="s">
        <v>3</v>
      </c>
      <c r="BJ202" s="145">
        <f ca="1">IFERROR(SUM(OFFSET(Data!$A$1,MATCH(($BH202&amp;$BI202),Data!$B:$B,0)-1,MATCH(Weekly!BJ$9,Data!$2:$2,0)-1,1,COUNTIF(Data!$2:$2,Weekly!BJ$9)))/SUM(OFFSET(Data!$A$1,MATCH(($BH200&amp;$BI200),Data!$B:$B,0)-1,MATCH(Weekly!BJ$9,Data!$2:$2,0)-1,1,COUNTIF(Data!$2:$2,Weekly!BJ$9))),0)</f>
        <v>0.22518870561923399</v>
      </c>
      <c r="BK202" s="145">
        <f ca="1">IFERROR(SUM(OFFSET(Data!$A$1,MATCH(($BH202&amp;$BI202),Data!$B:$B,0)-1,MATCH(Weekly!BK$9,Data!$2:$2,0)-1,1,COUNTIF(Data!$2:$2,Weekly!BK$9)))/SUM(OFFSET(Data!$A$1,MATCH(($BH200&amp;$BI200),Data!$B:$B,0)-1,MATCH(Weekly!BK$9,Data!$2:$2,0)-1,1,COUNTIF(Data!$2:$2,Weekly!BK$9))),0)</f>
        <v>0.21881946159545568</v>
      </c>
      <c r="BL202" s="145">
        <f ca="1">IFERROR(SUM(OFFSET(Data!$A$1,MATCH(($BH202&amp;$BI202),Data!$B:$B,0)-1,MATCH(Weekly!BL$9,Data!$2:$2,0)-1,1,COUNTIF(Data!$2:$2,Weekly!BL$9)))/SUM(OFFSET(Data!$A$1,MATCH(($BH200&amp;$BI200),Data!$B:$B,0)-1,MATCH(Weekly!BL$9,Data!$2:$2,0)-1,1,COUNTIF(Data!$2:$2,Weekly!BL$9))),0)</f>
        <v>0.21825304295107961</v>
      </c>
      <c r="BM202" s="145">
        <f ca="1">IFERROR(SUM(OFFSET(Data!$A$1,MATCH(($BH202&amp;$BI202),Data!$B:$B,0)-1,MATCH(Weekly!BM$9,Data!$2:$2,0)-1,1,COUNTIF(Data!$2:$2,Weekly!BM$9)))/SUM(OFFSET(Data!$A$1,MATCH(($BH200&amp;$BI200),Data!$B:$B,0)-1,MATCH(Weekly!BM$9,Data!$2:$2,0)-1,1,COUNTIF(Data!$2:$2,Weekly!BM$9))),0)</f>
        <v>0.2171400189641938</v>
      </c>
      <c r="BN202" s="145">
        <f ca="1">IFERROR(SUM(OFFSET(Data!$A$1,MATCH(($BH202&amp;$BI202),Data!$B:$B,0)-1,MATCH(Weekly!BN$9,Data!$2:$2,0)-1,1,COUNTIF(Data!$2:$2,Weekly!BN$9)))/SUM(OFFSET(Data!$A$1,MATCH(($BH200&amp;$BI200),Data!$B:$B,0)-1,MATCH(Weekly!BN$9,Data!$2:$2,0)-1,1,COUNTIF(Data!$2:$2,Weekly!BN$9))),0)</f>
        <v>0.21774277127163436</v>
      </c>
      <c r="BO202" s="145">
        <f ca="1">IFERROR(SUM(OFFSET(Data!$A$1,MATCH(($BH202&amp;$BI202),Data!$B:$B,0)-1,MATCH(Weekly!BO$9,Data!$2:$2,0)-1,1,COUNTIF(Data!$2:$2,Weekly!BO$9)))/SUM(OFFSET(Data!$A$1,MATCH(($BH200&amp;$BI200),Data!$B:$B,0)-1,MATCH(Weekly!BO$9,Data!$2:$2,0)-1,1,COUNTIF(Data!$2:$2,Weekly!BO$9))),0)</f>
        <v>0.22038467520348384</v>
      </c>
      <c r="BP202" s="145">
        <f ca="1">IFERROR(SUM(OFFSET(Data!$A$1,MATCH(($BH202&amp;$BI202),Data!$B:$B,0)-1,MATCH(Weekly!BP$9,Data!$2:$2,0)-1,1,COUNTIF(Data!$2:$2,Weekly!BP$9)))/SUM(OFFSET(Data!$A$1,MATCH(($BH200&amp;$BI200),Data!$B:$B,0)-1,MATCH(Weekly!BP$9,Data!$2:$2,0)-1,1,COUNTIF(Data!$2:$2,Weekly!BP$9))),0)</f>
        <v>0.21800302571860816</v>
      </c>
      <c r="BQ202" s="145">
        <f ca="1">IFERROR(SUM(OFFSET(Data!$A$1,MATCH(($BH202&amp;$BI202),Data!$B:$B,0)-1,MATCH(Weekly!BQ$9,Data!$2:$2,0)-1,1,COUNTIF(Data!$2:$2,Weekly!BQ$9)))/SUM(OFFSET(Data!$A$1,MATCH(($BH200&amp;$BI200),Data!$B:$B,0)-1,MATCH(Weekly!BQ$9,Data!$2:$2,0)-1,1,COUNTIF(Data!$2:$2,Weekly!BQ$9))),0)</f>
        <v>0.21030717986676536</v>
      </c>
      <c r="BR202" s="145">
        <f ca="1">IFERROR(SUM(OFFSET(Data!$A$1,MATCH(($BH202&amp;$BI202),Data!$B:$B,0)-1,MATCH(Weekly!BR$9,Data!$2:$2,0)-1,1,COUNTIF(Data!$2:$2,Weekly!BR$9)))/SUM(OFFSET(Data!$A$1,MATCH(($BH200&amp;$BI200),Data!$B:$B,0)-1,MATCH(Weekly!BR$9,Data!$2:$2,0)-1,1,COUNTIF(Data!$2:$2,Weekly!BR$9))),0)</f>
        <v>0.2059702824505823</v>
      </c>
      <c r="BS202" s="145">
        <f ca="1">IFERROR(SUM(OFFSET(Data!$A$1,MATCH(($BH202&amp;$BI202),Data!$B:$B,0)-1,MATCH(Weekly!BS$9,Data!$2:$2,0)-1,1,COUNTIF(Data!$2:$2,Weekly!BS$9)))/SUM(OFFSET(Data!$A$1,MATCH(($BH200&amp;$BI200),Data!$B:$B,0)-1,MATCH(Weekly!BS$9,Data!$2:$2,0)-1,1,COUNTIF(Data!$2:$2,Weekly!BS$9))),0)</f>
        <v>0.2046982915303526</v>
      </c>
      <c r="BT202" s="145">
        <f ca="1">IFERROR(SUM(OFFSET(Data!$A$1,MATCH(($BH202&amp;$BI202),Data!$B:$B,0)-1,MATCH(Weekly!BT$9,Data!$2:$2,0)-1,1,COUNTIF(Data!$2:$2,Weekly!BT$9)))/SUM(OFFSET(Data!$A$1,MATCH(($BH200&amp;$BI200),Data!$B:$B,0)-1,MATCH(Weekly!BT$9,Data!$2:$2,0)-1,1,COUNTIF(Data!$2:$2,Weekly!BT$9))),0)</f>
        <v>0.21699711913235045</v>
      </c>
      <c r="BU202" s="145">
        <f ca="1">IFERROR(SUM(OFFSET(Data!$A$1,MATCH(($BH202&amp;$BI202),Data!$B:$B,0)-1,MATCH(Weekly!BU$9,Data!$2:$2,0)-1,1,COUNTIF(Data!$2:$2,Weekly!BU$9)))/SUM(OFFSET(Data!$A$1,MATCH(($BH200&amp;$BI200),Data!$B:$B,0)-1,MATCH(Weekly!BU$9,Data!$2:$2,0)-1,1,COUNTIF(Data!$2:$2,Weekly!BU$9))),0)</f>
        <v>0.20873945898587229</v>
      </c>
      <c r="BV202" s="43"/>
      <c r="BW202" s="12">
        <f t="shared" ca="1" si="1564"/>
        <v>0.21365214949955791</v>
      </c>
      <c r="BX202" s="12">
        <f t="shared" ca="1" si="1565"/>
        <v>0.21853625227326764</v>
      </c>
      <c r="BY202" s="12">
        <f t="shared" ca="1" si="1593"/>
        <v>4.8841027737097364E-3</v>
      </c>
      <c r="BZ202" s="12">
        <f t="shared" ca="1" si="1594"/>
        <v>0.22219932935354994</v>
      </c>
      <c r="CA202" s="12">
        <f t="shared" ca="1" si="1595"/>
        <v>0.20998907241927561</v>
      </c>
      <c r="CB202" s="43"/>
      <c r="CC202" s="12">
        <f t="shared" ca="1" si="1569"/>
        <v>5.9968216500639942E-3</v>
      </c>
      <c r="CD202" s="12">
        <f t="shared" ref="CD202:CD204" ca="1" si="1597">SUMPRODUCT(BP202:BS202,BP$200:BS$200)/SUM(BP$200:BS$200)</f>
        <v>0.20969362283948509</v>
      </c>
      <c r="CE202" s="104"/>
      <c r="CF202" s="104"/>
      <c r="CG202" s="1"/>
      <c r="CH202" s="7" t="s">
        <v>176</v>
      </c>
      <c r="CI202" s="7" t="s">
        <v>4</v>
      </c>
      <c r="CJ202" s="145">
        <f ca="1">IFERROR(SUM(OFFSET(Data!$A$1,MATCH(($BH202&amp;$BI202),Data!$B:$B,0)-1,MATCH(Weekly!CJ$9,Data!$2:$2,0)-1,1,COUNTIF(Data!$2:$2,Weekly!CJ$9)))/SUM(OFFSET(Data!$A$1,MATCH(($BH200&amp;$BI200),Data!$B:$B,0)-1,MATCH(Weekly!CJ$9,Data!$2:$2,0)-1,1,COUNTIF(Data!$2:$2,Weekly!CJ$9))),0)</f>
        <v>0.22518870561923399</v>
      </c>
      <c r="CK202" s="145">
        <f ca="1">IFERROR(SUM(OFFSET(Data!$A$1,MATCH(($BH202&amp;$BI202),Data!$B:$B,0)-1,MATCH(Weekly!CK$9,Data!$2:$2,0)-1,1,COUNTIF(Data!$2:$2,Weekly!CK$9)))/SUM(OFFSET(Data!$A$1,MATCH(($BH200&amp;$BI200),Data!$B:$B,0)-1,MATCH(Weekly!CK$9,Data!$2:$2,0)-1,1,COUNTIF(Data!$2:$2,Weekly!CK$9))),0)</f>
        <v>0.21881946159545568</v>
      </c>
      <c r="CL202" s="145">
        <f ca="1">IFERROR(SUM(OFFSET(Data!$A$1,MATCH(($BH202&amp;$BI202),Data!$B:$B,0)-1,MATCH(Weekly!CL$9,Data!$2:$2,0)-1,1,COUNTIF(Data!$2:$2,Weekly!CL$9)))/SUM(OFFSET(Data!$A$1,MATCH(($BH200&amp;$BI200),Data!$B:$B,0)-1,MATCH(Weekly!CL$9,Data!$2:$2,0)-1,1,COUNTIF(Data!$2:$2,Weekly!CL$9))),0)</f>
        <v>0.21825304295107961</v>
      </c>
      <c r="CM202" s="145">
        <f ca="1">IFERROR(SUM(OFFSET(Data!$A$1,MATCH(($BH202&amp;$BI202),Data!$B:$B,0)-1,MATCH(Weekly!CM$9,Data!$2:$2,0)-1,1,COUNTIF(Data!$2:$2,Weekly!CM$9)))/SUM(OFFSET(Data!$A$1,MATCH(($BH200&amp;$BI200),Data!$B:$B,0)-1,MATCH(Weekly!CM$9,Data!$2:$2,0)-1,1,COUNTIF(Data!$2:$2,Weekly!CM$9))),0)</f>
        <v>0.2171400189641938</v>
      </c>
      <c r="CN202" s="145">
        <f ca="1">IFERROR(SUM(OFFSET(Data!$A$1,MATCH(($BH202&amp;$BI202),Data!$B:$B,0)-1,MATCH(Weekly!CN$9,Data!$2:$2,0)-1,1,COUNTIF(Data!$2:$2,Weekly!CN$9)))/SUM(OFFSET(Data!$A$1,MATCH(($BH200&amp;$BI200),Data!$B:$B,0)-1,MATCH(Weekly!CN$9,Data!$2:$2,0)-1,1,COUNTIF(Data!$2:$2,Weekly!CN$9))),0)</f>
        <v>0.21774277127163436</v>
      </c>
      <c r="CO202" s="145">
        <f ca="1">IFERROR(SUM(OFFSET(Data!$A$1,MATCH(($BH202&amp;$BI202),Data!$B:$B,0)-1,MATCH(Weekly!CO$9,Data!$2:$2,0)-1,1,COUNTIF(Data!$2:$2,Weekly!CO$9)))/SUM(OFFSET(Data!$A$1,MATCH(($BH200&amp;$BI200),Data!$B:$B,0)-1,MATCH(Weekly!CO$9,Data!$2:$2,0)-1,1,COUNTIF(Data!$2:$2,Weekly!CO$9))),0)</f>
        <v>0.22038467520348384</v>
      </c>
      <c r="CP202" s="145">
        <f ca="1">IFERROR(SUM(OFFSET(Data!$A$1,MATCH(($BH202&amp;$BI202),Data!$B:$B,0)-1,MATCH(Weekly!CP$9,Data!$2:$2,0)-1,1,COUNTIF(Data!$2:$2,Weekly!CP$9)))/SUM(OFFSET(Data!$A$1,MATCH(($BH200&amp;$BI200),Data!$B:$B,0)-1,MATCH(Weekly!CP$9,Data!$2:$2,0)-1,1,COUNTIF(Data!$2:$2,Weekly!CP$9))),0)</f>
        <v>0.21800302571860816</v>
      </c>
      <c r="CQ202" s="145">
        <f ca="1">IFERROR(SUM(OFFSET(Data!$A$1,MATCH(($BH202&amp;$BI202),Data!$B:$B,0)-1,MATCH(Weekly!CQ$9,Data!$2:$2,0)-1,1,COUNTIF(Data!$2:$2,Weekly!CQ$9)))/SUM(OFFSET(Data!$A$1,MATCH(($BH200&amp;$BI200),Data!$B:$B,0)-1,MATCH(Weekly!CQ$9,Data!$2:$2,0)-1,1,COUNTIF(Data!$2:$2,Weekly!CQ$9))),0)</f>
        <v>0.21030717986676536</v>
      </c>
      <c r="CR202" s="145">
        <f ca="1">IFERROR(SUM(OFFSET(Data!$A$1,MATCH(($BH202&amp;$BI202),Data!$B:$B,0)-1,MATCH(Weekly!CR$9,Data!$2:$2,0)-1,1,COUNTIF(Data!$2:$2,Weekly!CR$9)))/SUM(OFFSET(Data!$A$1,MATCH(($BH200&amp;$BI200),Data!$B:$B,0)-1,MATCH(Weekly!CR$9,Data!$2:$2,0)-1,1,COUNTIF(Data!$2:$2,Weekly!CR$9))),0)</f>
        <v>0.2059702824505823</v>
      </c>
      <c r="CS202" s="145">
        <f ca="1">IFERROR(SUM(OFFSET(Data!$A$1,MATCH(($BH202&amp;$BI202),Data!$B:$B,0)-1,MATCH(Weekly!CS$9,Data!$2:$2,0)-1,1,COUNTIF(Data!$2:$2,Weekly!CS$9)))/SUM(OFFSET(Data!$A$1,MATCH(($BH200&amp;$BI200),Data!$B:$B,0)-1,MATCH(Weekly!CS$9,Data!$2:$2,0)-1,1,COUNTIF(Data!$2:$2,Weekly!CS$9))),0)</f>
        <v>0.2046982915303526</v>
      </c>
      <c r="CT202" s="145">
        <f ca="1">IFERROR(SUM(OFFSET(Data!$A$1,MATCH(($BH202&amp;$BI202),Data!$B:$B,0)-1,MATCH(Weekly!CT$9,Data!$2:$2,0)-1,1,COUNTIF(Data!$2:$2,Weekly!CT$9)))/SUM(OFFSET(Data!$A$1,MATCH(($BH200&amp;$BI200),Data!$B:$B,0)-1,MATCH(Weekly!CT$9,Data!$2:$2,0)-1,1,COUNTIF(Data!$2:$2,Weekly!CT$9))),0)</f>
        <v>0.21699711913235045</v>
      </c>
      <c r="CU202" s="145">
        <f ca="1">IFERROR(SUM(OFFSET(Data!$A$1,MATCH(($BH202&amp;$BI202),Data!$B:$B,0)-1,MATCH(Weekly!CU$9,Data!$2:$2,0)-1,1,COUNTIF(Data!$2:$2,Weekly!CU$9)))/SUM(OFFSET(Data!$A$1,MATCH(($BH200&amp;$BI200),Data!$B:$B,0)-1,MATCH(Weekly!CU$9,Data!$2:$2,0)-1,1,COUNTIF(Data!$2:$2,Weekly!CU$9))),0)</f>
        <v>0.20873945898587229</v>
      </c>
      <c r="CW202" s="12">
        <f t="shared" ca="1" si="1570"/>
        <v>0.21365214949955791</v>
      </c>
      <c r="CX202" s="12">
        <f t="shared" ca="1" si="1571"/>
        <v>0.21853625227326764</v>
      </c>
      <c r="CY202" s="12">
        <f t="shared" ca="1" si="1572"/>
        <v>4.8841027737097364E-3</v>
      </c>
      <c r="CZ202" s="12">
        <f t="shared" ca="1" si="1573"/>
        <v>0.22219932935354994</v>
      </c>
      <c r="DA202" s="12">
        <f t="shared" ca="1" si="1574"/>
        <v>0.20998907241927561</v>
      </c>
      <c r="DB202" s="43"/>
      <c r="DC202" s="12">
        <f t="shared" ca="1" si="1575"/>
        <v>5.9968216500639942E-3</v>
      </c>
      <c r="DD202" s="12">
        <f t="shared" ref="DD202:DD204" ca="1" si="1598">SUMPRODUCT(CP202:CS202,CP$200:CS$200)/SUM(CP$200:CS$200)</f>
        <v>0.20987027884713674</v>
      </c>
    </row>
    <row r="203" spans="4:108" x14ac:dyDescent="0.35">
      <c r="D203" s="116" t="s">
        <v>945</v>
      </c>
      <c r="E203" s="53" t="str">
        <f ca="1">VLOOKUP($D203,'Metric Nature'!$C:$D,2,0)&amp;IF(($F203&lt;(BA203)),"Below",IF(($F203&gt;(AZ203)),"Above","Within"))</f>
        <v>PositiveBelow</v>
      </c>
      <c r="F203" s="55">
        <f t="shared" ca="1" si="1576"/>
        <v>0.1548560175804104</v>
      </c>
      <c r="G203" s="55">
        <f t="shared" ca="1" si="1577"/>
        <v>0.15690395145774752</v>
      </c>
      <c r="H203" s="55">
        <f t="shared" ca="1" si="1578"/>
        <v>-1.3052149791706215E-2</v>
      </c>
      <c r="I203" s="55">
        <f t="shared" ca="1" si="1579"/>
        <v>0.14488391733412867</v>
      </c>
      <c r="J203" s="55">
        <f t="shared" ca="1" si="1580"/>
        <v>6.8828206951943818E-2</v>
      </c>
      <c r="K203" s="55"/>
      <c r="L203" s="56"/>
      <c r="M203" s="53" t="str">
        <f ca="1">VLOOKUP($D203,'Metric Nature'!$C:$D,2,0)&amp;IF(($N203&lt;(CA203)),"Below",IF(($N203&gt;(BZ203)),"Above","Within"))</f>
        <v>PositiveWithin</v>
      </c>
      <c r="N203" s="55">
        <f t="shared" ca="1" si="1581"/>
        <v>0.15912557193695984</v>
      </c>
      <c r="O203" s="55">
        <f t="shared" ca="1" si="1582"/>
        <v>0.15626135950563433</v>
      </c>
      <c r="P203" s="55">
        <f t="shared" ca="1" si="1583"/>
        <v>1.8329626981277051E-2</v>
      </c>
      <c r="Q203" s="55">
        <f t="shared" ca="1" si="1584"/>
        <v>0.14280546026696495</v>
      </c>
      <c r="R203" s="48">
        <f t="shared" ca="1" si="1585"/>
        <v>0.11428212646411118</v>
      </c>
      <c r="S203" s="55"/>
      <c r="T203" s="56"/>
      <c r="U203" s="53" t="str">
        <f ca="1">VLOOKUP($D203,'Metric Nature'!$C:$D,2,0)&amp;IF(($V203&lt;(DA203)),"Below",IF(($V203&gt;(CZ203)),"Above","Within"))</f>
        <v>PositiveWithin</v>
      </c>
      <c r="V203" s="55">
        <f t="shared" ca="1" si="1586"/>
        <v>0.15912557193695984</v>
      </c>
      <c r="W203" s="55">
        <f t="shared" ca="1" si="1587"/>
        <v>0.15626135950563433</v>
      </c>
      <c r="X203" s="55">
        <f t="shared" ca="1" si="1588"/>
        <v>1.8329626981277051E-2</v>
      </c>
      <c r="Y203" s="55">
        <f t="shared" ca="1" si="1589"/>
        <v>0.14216299688780509</v>
      </c>
      <c r="Z203" s="48">
        <f t="shared" ca="1" si="1590"/>
        <v>0.11931779310013838</v>
      </c>
      <c r="AA203" s="55"/>
      <c r="AB203" s="56"/>
      <c r="AC203" s="46"/>
      <c r="AI203" s="7" t="s">
        <v>177</v>
      </c>
      <c r="AJ203" s="145">
        <f ca="1">IFERROR((SUM(OFFSET(Data!$A$1,MATCH(($AI203),Data!$C:$C,0)-1,MATCH(Weekly!AJ$9,Data!$2:$2,0)-1,2,COUNTIF(Data!$2:$2,Weekly!AJ$9))))/(SUM(OFFSET(Data!$A$1,MATCH(($AI200),Data!$C:$C,0)-1,MATCH(Weekly!AJ$9,Data!$2:$2,0)-1,2,COUNTIF(Data!$2:$2,Weekly!AJ$9)))),0)</f>
        <v>4.2729895077186421E-2</v>
      </c>
      <c r="AK203" s="145">
        <f ca="1">IFERROR((SUM(OFFSET(Data!$A$1,MATCH(($AI203),Data!$C:$C,0)-1,MATCH(Weekly!AK$9,Data!$2:$2,0)-1,2,COUNTIF(Data!$2:$2,Weekly!AK$9))))/(SUM(OFFSET(Data!$A$1,MATCH(($AI200),Data!$C:$C,0)-1,MATCH(Weekly!AK$9,Data!$2:$2,0)-1,2,COUNTIF(Data!$2:$2,Weekly!AK$9)))),0)</f>
        <v>5.6527986414995755E-2</v>
      </c>
      <c r="AL203" s="145">
        <f ca="1">IFERROR((SUM(OFFSET(Data!$A$1,MATCH(($AI203),Data!$C:$C,0)-1,MATCH(Weekly!AL$9,Data!$2:$2,0)-1,2,COUNTIF(Data!$2:$2,Weekly!AL$9))))/(SUM(OFFSET(Data!$A$1,MATCH(($AI200),Data!$C:$C,0)-1,MATCH(Weekly!AL$9,Data!$2:$2,0)-1,2,COUNTIF(Data!$2:$2,Weekly!AL$9)))),0)</f>
        <v>5.832182850130388E-2</v>
      </c>
      <c r="AM203" s="145">
        <f ca="1">IFERROR((SUM(OFFSET(Data!$A$1,MATCH(($AI203),Data!$C:$C,0)-1,MATCH(Weekly!AM$9,Data!$2:$2,0)-1,2,COUNTIF(Data!$2:$2,Weekly!AM$9))))/(SUM(OFFSET(Data!$A$1,MATCH(($AI200),Data!$C:$C,0)-1,MATCH(Weekly!AM$9,Data!$2:$2,0)-1,2,COUNTIF(Data!$2:$2,Weekly!AM$9)))),0)</f>
        <v>6.1072330313381849E-2</v>
      </c>
      <c r="AN203" s="145">
        <f ca="1">IFERROR((SUM(OFFSET(Data!$A$1,MATCH(($AI203),Data!$C:$C,0)-1,MATCH(Weekly!AN$9,Data!$2:$2,0)-1,2,COUNTIF(Data!$2:$2,Weekly!AN$9))))/(SUM(OFFSET(Data!$A$1,MATCH(($AI200),Data!$C:$C,0)-1,MATCH(Weekly!AN$9,Data!$2:$2,0)-1,2,COUNTIF(Data!$2:$2,Weekly!AN$9)))),0)</f>
        <v>5.6799336650082917E-2</v>
      </c>
      <c r="AO203" s="145">
        <f ca="1">IFERROR((SUM(OFFSET(Data!$A$1,MATCH(($AI203),Data!$C:$C,0)-1,MATCH(Weekly!AO$9,Data!$2:$2,0)-1,2,COUNTIF(Data!$2:$2,Weekly!AO$9))))/(SUM(OFFSET(Data!$A$1,MATCH(($AI200),Data!$C:$C,0)-1,MATCH(Weekly!AO$9,Data!$2:$2,0)-1,2,COUNTIF(Data!$2:$2,Weekly!AO$9)))),0)</f>
        <v>5.9856954378168181E-2</v>
      </c>
      <c r="AP203" s="145">
        <f ca="1">IFERROR((SUM(OFFSET(Data!$A$1,MATCH(($AI203),Data!$C:$C,0)-1,MATCH(Weekly!AP$9,Data!$2:$2,0)-1,2,COUNTIF(Data!$2:$2,Weekly!AP$9))))/(SUM(OFFSET(Data!$A$1,MATCH(($AI200),Data!$C:$C,0)-1,MATCH(Weekly!AP$9,Data!$2:$2,0)-1,2,COUNTIF(Data!$2:$2,Weekly!AP$9)))),0)</f>
        <v>0.10411134218525037</v>
      </c>
      <c r="AQ203" s="145">
        <f ca="1">IFERROR((SUM(OFFSET(Data!$A$1,MATCH(($AI203),Data!$C:$C,0)-1,MATCH(Weekly!AQ$9,Data!$2:$2,0)-1,2,COUNTIF(Data!$2:$2,Weekly!AQ$9))))/(SUM(OFFSET(Data!$A$1,MATCH(($AI200),Data!$C:$C,0)-1,MATCH(Weekly!AQ$9,Data!$2:$2,0)-1,2,COUNTIF(Data!$2:$2,Weekly!AQ$9)))),0)</f>
        <v>0.15961577176382619</v>
      </c>
      <c r="AR203" s="145">
        <f ca="1">IFERROR((SUM(OFFSET(Data!$A$1,MATCH(($AI203),Data!$C:$C,0)-1,MATCH(Weekly!AR$9,Data!$2:$2,0)-1,2,COUNTIF(Data!$2:$2,Weekly!AR$9))))/(SUM(OFFSET(Data!$A$1,MATCH(($AI200),Data!$C:$C,0)-1,MATCH(Weekly!AR$9,Data!$2:$2,0)-1,2,COUNTIF(Data!$2:$2,Weekly!AR$9)))),0)</f>
        <v>0.15842609370955216</v>
      </c>
      <c r="AS203" s="145">
        <f ca="1">IFERROR((SUM(OFFSET(Data!$A$1,MATCH(($AI203),Data!$C:$C,0)-1,MATCH(Weekly!AS$9,Data!$2:$2,0)-1,2,COUNTIF(Data!$2:$2,Weekly!AS$9))))/(SUM(OFFSET(Data!$A$1,MATCH(($AI200),Data!$C:$C,0)-1,MATCH(Weekly!AS$9,Data!$2:$2,0)-1,2,COUNTIF(Data!$2:$2,Weekly!AS$9)))),0)</f>
        <v>0.15690395145774752</v>
      </c>
      <c r="AT203" s="145">
        <f ca="1">IFERROR((SUM(OFFSET(Data!$A$1,MATCH(($AI203),Data!$C:$C,0)-1,MATCH(Weekly!AT$9,Data!$2:$2,0)-1,2,COUNTIF(Data!$2:$2,Weekly!AT$9))))/(SUM(OFFSET(Data!$A$1,MATCH(($AI200),Data!$C:$C,0)-1,MATCH(Weekly!AT$9,Data!$2:$2,0)-1,2,COUNTIF(Data!$2:$2,Weekly!AT$9)))),0)</f>
        <v>0.1548560175804104</v>
      </c>
      <c r="AU203" s="145">
        <f ca="1">IFERROR((SUM(OFFSET(Data!$A$1,MATCH(($AI203),Data!$C:$C,0)-1,MATCH(Weekly!AU$9,Data!$2:$2,0)-1,2,COUNTIF(Data!$2:$2,Weekly!AU$9))))/(SUM(OFFSET(Data!$A$1,MATCH(($AI200),Data!$C:$C,0)-1,MATCH(Weekly!AU$9,Data!$2:$2,0)-1,2,COUNTIF(Data!$2:$2,Weekly!AU$9)))),0)</f>
        <v>0.15031575855485388</v>
      </c>
      <c r="AV203" s="14"/>
      <c r="AW203" s="40">
        <f t="shared" ca="1" si="1561"/>
        <v>5.9997360267073675E-2</v>
      </c>
      <c r="AX203" s="40">
        <f t="shared" ca="1" si="1561"/>
        <v>5.9997360267073675E-2</v>
      </c>
      <c r="AY203" s="40">
        <f t="shared" ca="1" si="1562"/>
        <v>0.15559644585200294</v>
      </c>
      <c r="AZ203" s="40">
        <f t="shared" ca="1" si="1591"/>
        <v>9.5599085584929272E-2</v>
      </c>
      <c r="BA203" s="40">
        <f t="shared" ca="1" si="1592"/>
        <v>0.2272957600406999</v>
      </c>
      <c r="BB203" s="43"/>
      <c r="BC203" s="12">
        <f t="shared" ca="1" si="1563"/>
        <v>4.7985706849536437E-2</v>
      </c>
      <c r="BD203" s="12">
        <f t="shared" ca="1" si="1596"/>
        <v>0.14488391733412867</v>
      </c>
      <c r="BE203" s="104"/>
      <c r="BF203" s="104"/>
      <c r="BG203" s="1"/>
      <c r="BH203" s="7" t="s">
        <v>177</v>
      </c>
      <c r="BI203" s="7" t="s">
        <v>3</v>
      </c>
      <c r="BJ203" s="145">
        <f ca="1">IFERROR(SUM(OFFSET(Data!$A$1,MATCH(($BH203&amp;$BI203),Data!$B:$B,0)-1,MATCH(Weekly!BJ$9,Data!$2:$2,0)-1,1,COUNTIF(Data!$2:$2,Weekly!BJ$9)))/SUM(OFFSET(Data!$A$1,MATCH(($BH200&amp;$BI200),Data!$B:$B,0)-1,MATCH(Weekly!BJ$9,Data!$2:$2,0)-1,1,COUNTIF(Data!$2:$2,Weekly!BJ$9))),0)</f>
        <v>4.5848476376852111E-2</v>
      </c>
      <c r="BK203" s="145">
        <f ca="1">IFERROR(SUM(OFFSET(Data!$A$1,MATCH(($BH203&amp;$BI203),Data!$B:$B,0)-1,MATCH(Weekly!BK$9,Data!$2:$2,0)-1,1,COUNTIF(Data!$2:$2,Weekly!BK$9)))/SUM(OFFSET(Data!$A$1,MATCH(($BH200&amp;$BI200),Data!$B:$B,0)-1,MATCH(Weekly!BK$9,Data!$2:$2,0)-1,1,COUNTIF(Data!$2:$2,Weekly!BK$9))),0)</f>
        <v>5.8829340577920476E-2</v>
      </c>
      <c r="BL203" s="145">
        <f ca="1">IFERROR(SUM(OFFSET(Data!$A$1,MATCH(($BH203&amp;$BI203),Data!$B:$B,0)-1,MATCH(Weekly!BL$9,Data!$2:$2,0)-1,1,COUNTIF(Data!$2:$2,Weekly!BL$9)))/SUM(OFFSET(Data!$A$1,MATCH(($BH200&amp;$BI200),Data!$B:$B,0)-1,MATCH(Weekly!BL$9,Data!$2:$2,0)-1,1,COUNTIF(Data!$2:$2,Weekly!BL$9))),0)</f>
        <v>5.983304574919554E-2</v>
      </c>
      <c r="BM203" s="145">
        <f ca="1">IFERROR(SUM(OFFSET(Data!$A$1,MATCH(($BH203&amp;$BI203),Data!$B:$B,0)-1,MATCH(Weekly!BM$9,Data!$2:$2,0)-1,1,COUNTIF(Data!$2:$2,Weekly!BM$9)))/SUM(OFFSET(Data!$A$1,MATCH(($BH200&amp;$BI200),Data!$B:$B,0)-1,MATCH(Weekly!BM$9,Data!$2:$2,0)-1,1,COUNTIF(Data!$2:$2,Weekly!BM$9))),0)</f>
        <v>6.4974940172483855E-2</v>
      </c>
      <c r="BN203" s="145">
        <f ca="1">IFERROR(SUM(OFFSET(Data!$A$1,MATCH(($BH203&amp;$BI203),Data!$B:$B,0)-1,MATCH(Weekly!BN$9,Data!$2:$2,0)-1,1,COUNTIF(Data!$2:$2,Weekly!BN$9)))/SUM(OFFSET(Data!$A$1,MATCH(($BH200&amp;$BI200),Data!$B:$B,0)-1,MATCH(Weekly!BN$9,Data!$2:$2,0)-1,1,COUNTIF(Data!$2:$2,Weekly!BN$9))),0)</f>
        <v>6.016167478495181E-2</v>
      </c>
      <c r="BO203" s="145">
        <f ca="1">IFERROR(SUM(OFFSET(Data!$A$1,MATCH(($BH203&amp;$BI203),Data!$B:$B,0)-1,MATCH(Weekly!BO$9,Data!$2:$2,0)-1,1,COUNTIF(Data!$2:$2,Weekly!BO$9)))/SUM(OFFSET(Data!$A$1,MATCH(($BH200&amp;$BI200),Data!$B:$B,0)-1,MATCH(Weekly!BO$9,Data!$2:$2,0)-1,1,COUNTIF(Data!$2:$2,Weekly!BO$9))),0)</f>
        <v>6.5736948519881794E-2</v>
      </c>
      <c r="BP203" s="145">
        <f ca="1">IFERROR(SUM(OFFSET(Data!$A$1,MATCH(($BH203&amp;$BI203),Data!$B:$B,0)-1,MATCH(Weekly!BP$9,Data!$2:$2,0)-1,1,COUNTIF(Data!$2:$2,Weekly!BP$9)))/SUM(OFFSET(Data!$A$1,MATCH(($BH200&amp;$BI200),Data!$B:$B,0)-1,MATCH(Weekly!BP$9,Data!$2:$2,0)-1,1,COUNTIF(Data!$2:$2,Weekly!BP$9))),0)</f>
        <v>0.10242057488653555</v>
      </c>
      <c r="BQ203" s="145">
        <f ca="1">IFERROR(SUM(OFFSET(Data!$A$1,MATCH(($BH203&amp;$BI203),Data!$B:$B,0)-1,MATCH(Weekly!BQ$9,Data!$2:$2,0)-1,1,COUNTIF(Data!$2:$2,Weekly!BQ$9)))/SUM(OFFSET(Data!$A$1,MATCH(($BH200&amp;$BI200),Data!$B:$B,0)-1,MATCH(Weekly!BQ$9,Data!$2:$2,0)-1,1,COUNTIF(Data!$2:$2,Weekly!BQ$9))),0)</f>
        <v>0.15493153219837158</v>
      </c>
      <c r="BR203" s="145">
        <f ca="1">IFERROR(SUM(OFFSET(Data!$A$1,MATCH(($BH203&amp;$BI203),Data!$B:$B,0)-1,MATCH(Weekly!BR$9,Data!$2:$2,0)-1,1,COUNTIF(Data!$2:$2,Weekly!BR$9)))/SUM(OFFSET(Data!$A$1,MATCH(($BH200&amp;$BI200),Data!$B:$B,0)-1,MATCH(Weekly!BR$9,Data!$2:$2,0)-1,1,COUNTIF(Data!$2:$2,Weekly!BR$9))),0)</f>
        <v>0.15661951720137432</v>
      </c>
      <c r="BS203" s="145">
        <f ca="1">IFERROR(SUM(OFFSET(Data!$A$1,MATCH(($BH203&amp;$BI203),Data!$B:$B,0)-1,MATCH(Weekly!BS$9,Data!$2:$2,0)-1,1,COUNTIF(Data!$2:$2,Weekly!BS$9)))/SUM(OFFSET(Data!$A$1,MATCH(($BH200&amp;$BI200),Data!$B:$B,0)-1,MATCH(Weekly!BS$9,Data!$2:$2,0)-1,1,COUNTIF(Data!$2:$2,Weekly!BS$9))),0)</f>
        <v>0.15626135950563433</v>
      </c>
      <c r="BT203" s="145">
        <f ca="1">IFERROR(SUM(OFFSET(Data!$A$1,MATCH(($BH203&amp;$BI203),Data!$B:$B,0)-1,MATCH(Weekly!BT$9,Data!$2:$2,0)-1,1,COUNTIF(Data!$2:$2,Weekly!BT$9)))/SUM(OFFSET(Data!$A$1,MATCH(($BH200&amp;$BI200),Data!$B:$B,0)-1,MATCH(Weekly!BT$9,Data!$2:$2,0)-1,1,COUNTIF(Data!$2:$2,Weekly!BT$9))),0)</f>
        <v>0.15912557193695984</v>
      </c>
      <c r="BU203" s="145">
        <f ca="1">IFERROR(SUM(OFFSET(Data!$A$1,MATCH(($BH203&amp;$BI203),Data!$B:$B,0)-1,MATCH(Weekly!BU$9,Data!$2:$2,0)-1,1,COUNTIF(Data!$2:$2,Weekly!BU$9)))/SUM(OFFSET(Data!$A$1,MATCH(($BH200&amp;$BI200),Data!$B:$B,0)-1,MATCH(Weekly!BU$9,Data!$2:$2,0)-1,1,COUNTIF(Data!$2:$2,Weekly!BU$9))),0)</f>
        <v>0.15343335888730697</v>
      </c>
      <c r="BV203" s="13"/>
      <c r="BW203" s="12">
        <f t="shared" ca="1" si="1564"/>
        <v>5.9997360267073675E-2</v>
      </c>
      <c r="BX203" s="12">
        <f t="shared" ca="1" si="1565"/>
        <v>0.15559644585200294</v>
      </c>
      <c r="BY203" s="12">
        <f t="shared" ca="1" si="1593"/>
        <v>9.5599085584929272E-2</v>
      </c>
      <c r="BZ203" s="12">
        <f t="shared" ca="1" si="1594"/>
        <v>0.2272957600406999</v>
      </c>
      <c r="CA203" s="12">
        <f t="shared" ca="1" si="1595"/>
        <v>-1.1701953921623286E-2</v>
      </c>
      <c r="CB203" s="43"/>
      <c r="CC203" s="12">
        <f t="shared" ca="1" si="1569"/>
        <v>4.6415286323081228E-2</v>
      </c>
      <c r="CD203" s="12">
        <f t="shared" ca="1" si="1597"/>
        <v>0.14280546026696495</v>
      </c>
      <c r="CE203" s="104"/>
      <c r="CF203" s="104"/>
      <c r="CG203" s="1"/>
      <c r="CH203" s="7" t="s">
        <v>177</v>
      </c>
      <c r="CI203" s="7" t="s">
        <v>4</v>
      </c>
      <c r="CJ203" s="145">
        <f ca="1">IFERROR(SUM(OFFSET(Data!$A$1,MATCH(($BH203&amp;$BI203),Data!$B:$B,0)-1,MATCH(Weekly!CJ$9,Data!$2:$2,0)-1,1,COUNTIF(Data!$2:$2,Weekly!CJ$9)))/SUM(OFFSET(Data!$A$1,MATCH(($BH200&amp;$BI200),Data!$B:$B,0)-1,MATCH(Weekly!CJ$9,Data!$2:$2,0)-1,1,COUNTIF(Data!$2:$2,Weekly!CJ$9))),0)</f>
        <v>4.5848476376852111E-2</v>
      </c>
      <c r="CK203" s="145">
        <f ca="1">IFERROR(SUM(OFFSET(Data!$A$1,MATCH(($BH203&amp;$BI203),Data!$B:$B,0)-1,MATCH(Weekly!CK$9,Data!$2:$2,0)-1,1,COUNTIF(Data!$2:$2,Weekly!CK$9)))/SUM(OFFSET(Data!$A$1,MATCH(($BH200&amp;$BI200),Data!$B:$B,0)-1,MATCH(Weekly!CK$9,Data!$2:$2,0)-1,1,COUNTIF(Data!$2:$2,Weekly!CK$9))),0)</f>
        <v>5.8829340577920476E-2</v>
      </c>
      <c r="CL203" s="145">
        <f ca="1">IFERROR(SUM(OFFSET(Data!$A$1,MATCH(($BH203&amp;$BI203),Data!$B:$B,0)-1,MATCH(Weekly!CL$9,Data!$2:$2,0)-1,1,COUNTIF(Data!$2:$2,Weekly!CL$9)))/SUM(OFFSET(Data!$A$1,MATCH(($BH200&amp;$BI200),Data!$B:$B,0)-1,MATCH(Weekly!CL$9,Data!$2:$2,0)-1,1,COUNTIF(Data!$2:$2,Weekly!CL$9))),0)</f>
        <v>5.983304574919554E-2</v>
      </c>
      <c r="CM203" s="145">
        <f ca="1">IFERROR(SUM(OFFSET(Data!$A$1,MATCH(($BH203&amp;$BI203),Data!$B:$B,0)-1,MATCH(Weekly!CM$9,Data!$2:$2,0)-1,1,COUNTIF(Data!$2:$2,Weekly!CM$9)))/SUM(OFFSET(Data!$A$1,MATCH(($BH200&amp;$BI200),Data!$B:$B,0)-1,MATCH(Weekly!CM$9,Data!$2:$2,0)-1,1,COUNTIF(Data!$2:$2,Weekly!CM$9))),0)</f>
        <v>6.4974940172483855E-2</v>
      </c>
      <c r="CN203" s="145">
        <f ca="1">IFERROR(SUM(OFFSET(Data!$A$1,MATCH(($BH203&amp;$BI203),Data!$B:$B,0)-1,MATCH(Weekly!CN$9,Data!$2:$2,0)-1,1,COUNTIF(Data!$2:$2,Weekly!CN$9)))/SUM(OFFSET(Data!$A$1,MATCH(($BH200&amp;$BI200),Data!$B:$B,0)-1,MATCH(Weekly!CN$9,Data!$2:$2,0)-1,1,COUNTIF(Data!$2:$2,Weekly!CN$9))),0)</f>
        <v>6.016167478495181E-2</v>
      </c>
      <c r="CO203" s="145">
        <f ca="1">IFERROR(SUM(OFFSET(Data!$A$1,MATCH(($BH203&amp;$BI203),Data!$B:$B,0)-1,MATCH(Weekly!CO$9,Data!$2:$2,0)-1,1,COUNTIF(Data!$2:$2,Weekly!CO$9)))/SUM(OFFSET(Data!$A$1,MATCH(($BH200&amp;$BI200),Data!$B:$B,0)-1,MATCH(Weekly!CO$9,Data!$2:$2,0)-1,1,COUNTIF(Data!$2:$2,Weekly!CO$9))),0)</f>
        <v>6.5736948519881794E-2</v>
      </c>
      <c r="CP203" s="145">
        <f ca="1">IFERROR(SUM(OFFSET(Data!$A$1,MATCH(($BH203&amp;$BI203),Data!$B:$B,0)-1,MATCH(Weekly!CP$9,Data!$2:$2,0)-1,1,COUNTIF(Data!$2:$2,Weekly!CP$9)))/SUM(OFFSET(Data!$A$1,MATCH(($BH200&amp;$BI200),Data!$B:$B,0)-1,MATCH(Weekly!CP$9,Data!$2:$2,0)-1,1,COUNTIF(Data!$2:$2,Weekly!CP$9))),0)</f>
        <v>0.10242057488653555</v>
      </c>
      <c r="CQ203" s="145">
        <f ca="1">IFERROR(SUM(OFFSET(Data!$A$1,MATCH(($BH203&amp;$BI203),Data!$B:$B,0)-1,MATCH(Weekly!CQ$9,Data!$2:$2,0)-1,1,COUNTIF(Data!$2:$2,Weekly!CQ$9)))/SUM(OFFSET(Data!$A$1,MATCH(($BH200&amp;$BI200),Data!$B:$B,0)-1,MATCH(Weekly!CQ$9,Data!$2:$2,0)-1,1,COUNTIF(Data!$2:$2,Weekly!CQ$9))),0)</f>
        <v>0.15493153219837158</v>
      </c>
      <c r="CR203" s="145">
        <f ca="1">IFERROR(SUM(OFFSET(Data!$A$1,MATCH(($BH203&amp;$BI203),Data!$B:$B,0)-1,MATCH(Weekly!CR$9,Data!$2:$2,0)-1,1,COUNTIF(Data!$2:$2,Weekly!CR$9)))/SUM(OFFSET(Data!$A$1,MATCH(($BH200&amp;$BI200),Data!$B:$B,0)-1,MATCH(Weekly!CR$9,Data!$2:$2,0)-1,1,COUNTIF(Data!$2:$2,Weekly!CR$9))),0)</f>
        <v>0.15661951720137432</v>
      </c>
      <c r="CS203" s="145">
        <f ca="1">IFERROR(SUM(OFFSET(Data!$A$1,MATCH(($BH203&amp;$BI203),Data!$B:$B,0)-1,MATCH(Weekly!CS$9,Data!$2:$2,0)-1,1,COUNTIF(Data!$2:$2,Weekly!CS$9)))/SUM(OFFSET(Data!$A$1,MATCH(($BH200&amp;$BI200),Data!$B:$B,0)-1,MATCH(Weekly!CS$9,Data!$2:$2,0)-1,1,COUNTIF(Data!$2:$2,Weekly!CS$9))),0)</f>
        <v>0.15626135950563433</v>
      </c>
      <c r="CT203" s="145">
        <f ca="1">IFERROR(SUM(OFFSET(Data!$A$1,MATCH(($BH203&amp;$BI203),Data!$B:$B,0)-1,MATCH(Weekly!CT$9,Data!$2:$2,0)-1,1,COUNTIF(Data!$2:$2,Weekly!CT$9)))/SUM(OFFSET(Data!$A$1,MATCH(($BH200&amp;$BI200),Data!$B:$B,0)-1,MATCH(Weekly!CT$9,Data!$2:$2,0)-1,1,COUNTIF(Data!$2:$2,Weekly!CT$9))),0)</f>
        <v>0.15912557193695984</v>
      </c>
      <c r="CU203" s="145">
        <f ca="1">IFERROR(SUM(OFFSET(Data!$A$1,MATCH(($BH203&amp;$BI203),Data!$B:$B,0)-1,MATCH(Weekly!CU$9,Data!$2:$2,0)-1,1,COUNTIF(Data!$2:$2,Weekly!CU$9)))/SUM(OFFSET(Data!$A$1,MATCH(($BH200&amp;$BI200),Data!$B:$B,0)-1,MATCH(Weekly!CU$9,Data!$2:$2,0)-1,1,COUNTIF(Data!$2:$2,Weekly!CU$9))),0)</f>
        <v>0.15343335888730697</v>
      </c>
      <c r="CW203" s="12">
        <f t="shared" ca="1" si="1570"/>
        <v>5.9997360267073675E-2</v>
      </c>
      <c r="CX203" s="12">
        <f t="shared" ca="1" si="1571"/>
        <v>0.15559644585200294</v>
      </c>
      <c r="CY203" s="12">
        <f t="shared" ca="1" si="1572"/>
        <v>9.5599085584929272E-2</v>
      </c>
      <c r="CZ203" s="12">
        <f t="shared" ca="1" si="1573"/>
        <v>0.2272957600406999</v>
      </c>
      <c r="DA203" s="12">
        <f t="shared" ca="1" si="1574"/>
        <v>-1.1701953921623286E-2</v>
      </c>
      <c r="DB203" s="43"/>
      <c r="DC203" s="12">
        <f t="shared" ca="1" si="1575"/>
        <v>4.6415286323081228E-2</v>
      </c>
      <c r="DD203" s="12">
        <f t="shared" ca="1" si="1598"/>
        <v>0.14216299688780509</v>
      </c>
    </row>
    <row r="204" spans="4:108" x14ac:dyDescent="0.35">
      <c r="D204" s="116" t="s">
        <v>948</v>
      </c>
      <c r="E204" s="53" t="str">
        <f ca="1">VLOOKUP($D204,'Metric Nature'!$C:$D,2,0)&amp;IF(($F204&lt;(BA204)),"Below",IF(($F204&gt;(AZ204)),"Above","Within"))</f>
        <v>NegativeBelow</v>
      </c>
      <c r="F204" s="55">
        <f t="shared" ca="1" si="1576"/>
        <v>0.49307914038642653</v>
      </c>
      <c r="G204" s="55">
        <f t="shared" ca="1" si="1577"/>
        <v>0.50504661832174047</v>
      </c>
      <c r="H204" s="55">
        <f t="shared" ca="1" si="1578"/>
        <v>-2.3695788668146367E-2</v>
      </c>
      <c r="I204" s="55">
        <f t="shared" ca="1" si="1579"/>
        <v>0.50664327462446279</v>
      </c>
      <c r="J204" s="55">
        <f t="shared" ca="1" si="1580"/>
        <v>-2.6772553623830006E-2</v>
      </c>
      <c r="K204" s="55"/>
      <c r="L204" s="56"/>
      <c r="M204" s="53" t="str">
        <f ca="1">VLOOKUP($D204,'Metric Nature'!$C:$D,2,0)&amp;IF(($N204&lt;(CA204)),"Below",IF(($N204&gt;(BZ204)),"Above","Within"))</f>
        <v>NegativeWithin</v>
      </c>
      <c r="N204" s="55">
        <f t="shared" ca="1" si="1581"/>
        <v>0.51126927639383157</v>
      </c>
      <c r="O204" s="55">
        <f t="shared" ca="1" si="1582"/>
        <v>0.52399127589967287</v>
      </c>
      <c r="P204" s="55">
        <f t="shared" ca="1" si="1583"/>
        <v>-2.4279029233832402E-2</v>
      </c>
      <c r="Q204" s="55">
        <f t="shared" ca="1" si="1584"/>
        <v>0.52759213636886559</v>
      </c>
      <c r="R204" s="48">
        <f t="shared" ca="1" si="1585"/>
        <v>-3.093840648834445E-2</v>
      </c>
      <c r="S204" s="55"/>
      <c r="T204" s="56"/>
      <c r="U204" s="53" t="str">
        <f ca="1">VLOOKUP($D204,'Metric Nature'!$C:$D,2,0)&amp;IF(($V204&lt;(DA204)),"Below",IF(($V204&gt;(CZ204)),"Above","Within"))</f>
        <v>NegativeBelow</v>
      </c>
      <c r="V204" s="55">
        <f t="shared" ca="1" si="1586"/>
        <v>2.4775621055235033E-2</v>
      </c>
      <c r="W204" s="55">
        <f t="shared" ca="1" si="1587"/>
        <v>2.5916884163570166E-2</v>
      </c>
      <c r="X204" s="55">
        <f t="shared" ca="1" si="1588"/>
        <v>-4.4035506009605069E-2</v>
      </c>
      <c r="Y204" s="55">
        <f t="shared" ca="1" si="1589"/>
        <v>2.7088962901348046E-2</v>
      </c>
      <c r="Z204" s="48">
        <f t="shared" ca="1" si="1590"/>
        <v>-8.5397948032845977E-2</v>
      </c>
      <c r="AA204" s="55"/>
      <c r="AB204" s="56"/>
      <c r="AC204" s="46"/>
      <c r="AI204" s="7" t="s">
        <v>178</v>
      </c>
      <c r="AJ204" s="145">
        <f ca="1">IFERROR((SUM(OFFSET(Data!$A$1,MATCH(($AI204),Data!$C:$C,0)-1,MATCH(Weekly!AJ$9,Data!$2:$2,0)-1,2,COUNTIF(Data!$2:$2,Weekly!AJ$9))))/(SUM(OFFSET(Data!$A$1,MATCH(($AI200),Data!$C:$C,0)-1,MATCH(Weekly!AJ$9,Data!$2:$2,0)-1,2,COUNTIF(Data!$2:$2,Weekly!AJ$9)))),0)</f>
        <v>0.51107870795955246</v>
      </c>
      <c r="AK204" s="145">
        <f ca="1">IFERROR((SUM(OFFSET(Data!$A$1,MATCH(($AI204),Data!$C:$C,0)-1,MATCH(Weekly!AK$9,Data!$2:$2,0)-1,2,COUNTIF(Data!$2:$2,Weekly!AK$9))))/(SUM(OFFSET(Data!$A$1,MATCH(($AI200),Data!$C:$C,0)-1,MATCH(Weekly!AK$9,Data!$2:$2,0)-1,2,COUNTIF(Data!$2:$2,Weekly!AK$9)))),0)</f>
        <v>0.51822219319443541</v>
      </c>
      <c r="AL204" s="145">
        <f ca="1">IFERROR((SUM(OFFSET(Data!$A$1,MATCH(($AI204),Data!$C:$C,0)-1,MATCH(Weekly!AL$9,Data!$2:$2,0)-1,2,COUNTIF(Data!$2:$2,Weekly!AL$9))))/(SUM(OFFSET(Data!$A$1,MATCH(($AI200),Data!$C:$C,0)-1,MATCH(Weekly!AL$9,Data!$2:$2,0)-1,2,COUNTIF(Data!$2:$2,Weekly!AL$9)))),0)</f>
        <v>0.5297745052922227</v>
      </c>
      <c r="AM204" s="145">
        <f ca="1">IFERROR((SUM(OFFSET(Data!$A$1,MATCH(($AI204),Data!$C:$C,0)-1,MATCH(Weekly!AM$9,Data!$2:$2,0)-1,2,COUNTIF(Data!$2:$2,Weekly!AM$9))))/(SUM(OFFSET(Data!$A$1,MATCH(($AI200),Data!$C:$C,0)-1,MATCH(Weekly!AM$9,Data!$2:$2,0)-1,2,COUNTIF(Data!$2:$2,Weekly!AM$9)))),0)</f>
        <v>0.52888756869151943</v>
      </c>
      <c r="AN204" s="145">
        <f ca="1">IFERROR((SUM(OFFSET(Data!$A$1,MATCH(($AI204),Data!$C:$C,0)-1,MATCH(Weekly!AN$9,Data!$2:$2,0)-1,2,COUNTIF(Data!$2:$2,Weekly!AN$9))))/(SUM(OFFSET(Data!$A$1,MATCH(($AI200),Data!$C:$C,0)-1,MATCH(Weekly!AN$9,Data!$2:$2,0)-1,2,COUNTIF(Data!$2:$2,Weekly!AN$9)))),0)</f>
        <v>0.52850331674958539</v>
      </c>
      <c r="AO204" s="145">
        <f ca="1">IFERROR((SUM(OFFSET(Data!$A$1,MATCH(($AI204),Data!$C:$C,0)-1,MATCH(Weekly!AO$9,Data!$2:$2,0)-1,2,COUNTIF(Data!$2:$2,Weekly!AO$9))))/(SUM(OFFSET(Data!$A$1,MATCH(($AI200),Data!$C:$C,0)-1,MATCH(Weekly!AO$9,Data!$2:$2,0)-1,2,COUNTIF(Data!$2:$2,Weekly!AO$9)))),0)</f>
        <v>0.52392194986459273</v>
      </c>
      <c r="AP204" s="145">
        <f ca="1">IFERROR((SUM(OFFSET(Data!$A$1,MATCH(($AI204),Data!$C:$C,0)-1,MATCH(Weekly!AP$9,Data!$2:$2,0)-1,2,COUNTIF(Data!$2:$2,Weekly!AP$9))))/(SUM(OFFSET(Data!$A$1,MATCH(($AI200),Data!$C:$C,0)-1,MATCH(Weekly!AP$9,Data!$2:$2,0)-1,2,COUNTIF(Data!$2:$2,Weekly!AP$9)))),0)</f>
        <v>0.51063829787234039</v>
      </c>
      <c r="AQ204" s="145">
        <f ca="1">IFERROR((SUM(OFFSET(Data!$A$1,MATCH(($AI204),Data!$C:$C,0)-1,MATCH(Weekly!AQ$9,Data!$2:$2,0)-1,2,COUNTIF(Data!$2:$2,Weekly!AQ$9))))/(SUM(OFFSET(Data!$A$1,MATCH(($AI200),Data!$C:$C,0)-1,MATCH(Weekly!AQ$9,Data!$2:$2,0)-1,2,COUNTIF(Data!$2:$2,Weekly!AQ$9)))),0)</f>
        <v>0.50746311581490322</v>
      </c>
      <c r="AR204" s="145">
        <f ca="1">IFERROR((SUM(OFFSET(Data!$A$1,MATCH(($AI204),Data!$C:$C,0)-1,MATCH(Weekly!AR$9,Data!$2:$2,0)-1,2,COUNTIF(Data!$2:$2,Weekly!AR$9))))/(SUM(OFFSET(Data!$A$1,MATCH(($AI200),Data!$C:$C,0)-1,MATCH(Weekly!AR$9,Data!$2:$2,0)-1,2,COUNTIF(Data!$2:$2,Weekly!AR$9)))),0)</f>
        <v>0.50340840452152902</v>
      </c>
      <c r="AS204" s="145">
        <f ca="1">IFERROR((SUM(OFFSET(Data!$A$1,MATCH(($AI204),Data!$C:$C,0)-1,MATCH(Weekly!AS$9,Data!$2:$2,0)-1,2,COUNTIF(Data!$2:$2,Weekly!AS$9))))/(SUM(OFFSET(Data!$A$1,MATCH(($AI200),Data!$C:$C,0)-1,MATCH(Weekly!AS$9,Data!$2:$2,0)-1,2,COUNTIF(Data!$2:$2,Weekly!AS$9)))),0)</f>
        <v>0.50504661832174047</v>
      </c>
      <c r="AT204" s="145">
        <f ca="1">IFERROR((SUM(OFFSET(Data!$A$1,MATCH(($AI204),Data!$C:$C,0)-1,MATCH(Weekly!AT$9,Data!$2:$2,0)-1,2,COUNTIF(Data!$2:$2,Weekly!AT$9))))/(SUM(OFFSET(Data!$A$1,MATCH(($AI200),Data!$C:$C,0)-1,MATCH(Weekly!AT$9,Data!$2:$2,0)-1,2,COUNTIF(Data!$2:$2,Weekly!AT$9)))),0)</f>
        <v>0.49307914038642653</v>
      </c>
      <c r="AU204" s="145">
        <f ca="1">IFERROR((SUM(OFFSET(Data!$A$1,MATCH(($AI204),Data!$C:$C,0)-1,MATCH(Weekly!AU$9,Data!$2:$2,0)-1,2,COUNTIF(Data!$2:$2,Weekly!AU$9))))/(SUM(OFFSET(Data!$A$1,MATCH(($AI200),Data!$C:$C,0)-1,MATCH(Weekly!AU$9,Data!$2:$2,0)-1,2,COUNTIF(Data!$2:$2,Weekly!AU$9)))),0)</f>
        <v>0.50044059333235424</v>
      </c>
      <c r="AV204" s="14"/>
      <c r="AW204" s="40">
        <f t="shared" ca="1" si="1561"/>
        <v>0.52666694425397331</v>
      </c>
      <c r="AX204" s="40">
        <f t="shared" ca="1" si="1561"/>
        <v>0.52666694425397331</v>
      </c>
      <c r="AY204" s="40">
        <f t="shared" ca="1" si="1562"/>
        <v>0.54754754438736841</v>
      </c>
      <c r="AZ204" s="40">
        <f t="shared" ca="1" si="1591"/>
        <v>2.08806001333951E-2</v>
      </c>
      <c r="BA204" s="40">
        <f t="shared" ca="1" si="1592"/>
        <v>0.56320799448741476</v>
      </c>
      <c r="BB204" s="43"/>
      <c r="BC204" s="12">
        <f t="shared" ca="1" si="1563"/>
        <v>1.1792693666982733E-2</v>
      </c>
      <c r="BD204" s="12">
        <f t="shared" ca="1" si="1596"/>
        <v>0.50664327462446279</v>
      </c>
      <c r="BE204" s="104"/>
      <c r="BF204" s="104"/>
      <c r="BG204" s="1"/>
      <c r="BH204" s="7" t="s">
        <v>178</v>
      </c>
      <c r="BI204" s="7" t="s">
        <v>3</v>
      </c>
      <c r="BJ204" s="145">
        <f ca="1">IFERROR(SUM(OFFSET(Data!$A$1,MATCH(($BH204&amp;$BI204),Data!$B:$B,0)-1,MATCH(Weekly!BJ$9,Data!$2:$2,0)-1,1,COUNTIF(Data!$2:$2,Weekly!BJ$9)))/SUM(OFFSET(Data!$A$1,MATCH(($BH200&amp;$BI200),Data!$B:$B,0)-1,MATCH(Weekly!BJ$9,Data!$2:$2,0)-1,1,COUNTIF(Data!$2:$2,Weekly!BJ$9))),0)</f>
        <v>0.54086292051066998</v>
      </c>
      <c r="BK204" s="145">
        <f ca="1">IFERROR(SUM(OFFSET(Data!$A$1,MATCH(($BH204&amp;$BI204),Data!$B:$B,0)-1,MATCH(Weekly!BK$9,Data!$2:$2,0)-1,1,COUNTIF(Data!$2:$2,Weekly!BK$9)))/SUM(OFFSET(Data!$A$1,MATCH(($BH200&amp;$BI200),Data!$B:$B,0)-1,MATCH(Weekly!BK$9,Data!$2:$2,0)-1,1,COUNTIF(Data!$2:$2,Weekly!BK$9))),0)</f>
        <v>0.5447270931094097</v>
      </c>
      <c r="BL204" s="145">
        <f ca="1">IFERROR(SUM(OFFSET(Data!$A$1,MATCH(($BH204&amp;$BI204),Data!$B:$B,0)-1,MATCH(Weekly!BL$9,Data!$2:$2,0)-1,1,COUNTIF(Data!$2:$2,Weekly!BL$9)))/SUM(OFFSET(Data!$A$1,MATCH(($BH200&amp;$BI200),Data!$B:$B,0)-1,MATCH(Weekly!BL$9,Data!$2:$2,0)-1,1,COUNTIF(Data!$2:$2,Weekly!BL$9))),0)</f>
        <v>0.5535606025276314</v>
      </c>
      <c r="BM204" s="145">
        <f ca="1">IFERROR(SUM(OFFSET(Data!$A$1,MATCH(($BH204&amp;$BI204),Data!$B:$B,0)-1,MATCH(Weekly!BM$9,Data!$2:$2,0)-1,1,COUNTIF(Data!$2:$2,Weekly!BM$9)))/SUM(OFFSET(Data!$A$1,MATCH(($BH200&amp;$BI200),Data!$B:$B,0)-1,MATCH(Weekly!BM$9,Data!$2:$2,0)-1,1,COUNTIF(Data!$2:$2,Weekly!BM$9))),0)</f>
        <v>0.55036799566532713</v>
      </c>
      <c r="BN204" s="145">
        <f ca="1">IFERROR(SUM(OFFSET(Data!$A$1,MATCH(($BH204&amp;$BI204),Data!$B:$B,0)-1,MATCH(Weekly!BN$9,Data!$2:$2,0)-1,1,COUNTIF(Data!$2:$2,Weekly!BN$9)))/SUM(OFFSET(Data!$A$1,MATCH(($BH200&amp;$BI200),Data!$B:$B,0)-1,MATCH(Weekly!BN$9,Data!$2:$2,0)-1,1,COUNTIF(Data!$2:$2,Weekly!BN$9))),0)</f>
        <v>0.5524406674266763</v>
      </c>
      <c r="BO204" s="145">
        <f ca="1">IFERROR(SUM(OFFSET(Data!$A$1,MATCH(($BH204&amp;$BI204),Data!$B:$B,0)-1,MATCH(Weekly!BO$9,Data!$2:$2,0)-1,1,COUNTIF(Data!$2:$2,Weekly!BO$9)))/SUM(OFFSET(Data!$A$1,MATCH(($BH200&amp;$BI200),Data!$B:$B,0)-1,MATCH(Weekly!BO$9,Data!$2:$2,0)-1,1,COUNTIF(Data!$2:$2,Weekly!BO$9))),0)</f>
        <v>0.54295194152107418</v>
      </c>
      <c r="BP204" s="145">
        <f ca="1">IFERROR(SUM(OFFSET(Data!$A$1,MATCH(($BH204&amp;$BI204),Data!$B:$B,0)-1,MATCH(Weekly!BP$9,Data!$2:$2,0)-1,1,COUNTIF(Data!$2:$2,Weekly!BP$9)))/SUM(OFFSET(Data!$A$1,MATCH(($BH200&amp;$BI200),Data!$B:$B,0)-1,MATCH(Weekly!BP$9,Data!$2:$2,0)-1,1,COUNTIF(Data!$2:$2,Weekly!BP$9))),0)</f>
        <v>0.53318204740292485</v>
      </c>
      <c r="BQ204" s="145">
        <f ca="1">IFERROR(SUM(OFFSET(Data!$A$1,MATCH(($BH204&amp;$BI204),Data!$B:$B,0)-1,MATCH(Weekly!BQ$9,Data!$2:$2,0)-1,1,COUNTIF(Data!$2:$2,Weekly!BQ$9)))/SUM(OFFSET(Data!$A$1,MATCH(($BH200&amp;$BI200),Data!$B:$B,0)-1,MATCH(Weekly!BQ$9,Data!$2:$2,0)-1,1,COUNTIF(Data!$2:$2,Weekly!BQ$9))),0)</f>
        <v>0.52863619541080686</v>
      </c>
      <c r="BR204" s="145">
        <f ca="1">IFERROR(SUM(OFFSET(Data!$A$1,MATCH(($BH204&amp;$BI204),Data!$B:$B,0)-1,MATCH(Weekly!BR$9,Data!$2:$2,0)-1,1,COUNTIF(Data!$2:$2,Weekly!BR$9)))/SUM(OFFSET(Data!$A$1,MATCH(($BH200&amp;$BI200),Data!$B:$B,0)-1,MATCH(Weekly!BR$9,Data!$2:$2,0)-1,1,COUNTIF(Data!$2:$2,Weekly!BR$9))),0)</f>
        <v>0.52469769309713976</v>
      </c>
      <c r="BS204" s="145">
        <f ca="1">IFERROR(SUM(OFFSET(Data!$A$1,MATCH(($BH204&amp;$BI204),Data!$B:$B,0)-1,MATCH(Weekly!BS$9,Data!$2:$2,0)-1,1,COUNTIF(Data!$2:$2,Weekly!BS$9)))/SUM(OFFSET(Data!$A$1,MATCH(($BH200&amp;$BI200),Data!$B:$B,0)-1,MATCH(Weekly!BS$9,Data!$2:$2,0)-1,1,COUNTIF(Data!$2:$2,Weekly!BS$9))),0)</f>
        <v>0.52399127589967287</v>
      </c>
      <c r="BT204" s="145">
        <f ca="1">IFERROR(SUM(OFFSET(Data!$A$1,MATCH(($BH204&amp;$BI204),Data!$B:$B,0)-1,MATCH(Weekly!BT$9,Data!$2:$2,0)-1,1,COUNTIF(Data!$2:$2,Weekly!BT$9)))/SUM(OFFSET(Data!$A$1,MATCH(($BH200&amp;$BI200),Data!$B:$B,0)-1,MATCH(Weekly!BT$9,Data!$2:$2,0)-1,1,COUNTIF(Data!$2:$2,Weekly!BT$9))),0)</f>
        <v>0.51126927639383157</v>
      </c>
      <c r="BU204" s="145">
        <f ca="1">IFERROR(SUM(OFFSET(Data!$A$1,MATCH(($BH204&amp;$BI204),Data!$B:$B,0)-1,MATCH(Weekly!BU$9,Data!$2:$2,0)-1,1,COUNTIF(Data!$2:$2,Weekly!BU$9)))/SUM(OFFSET(Data!$A$1,MATCH(($BH200&amp;$BI200),Data!$B:$B,0)-1,MATCH(Weekly!BU$9,Data!$2:$2,0)-1,1,COUNTIF(Data!$2:$2,Weekly!BU$9))),0)</f>
        <v>0.52064396013580116</v>
      </c>
      <c r="BV204" s="13"/>
      <c r="BW204" s="12">
        <f t="shared" ca="1" si="1564"/>
        <v>0.52666694425397331</v>
      </c>
      <c r="BX204" s="12">
        <f t="shared" ca="1" si="1565"/>
        <v>0.54754754438736841</v>
      </c>
      <c r="BY204" s="12">
        <f t="shared" ca="1" si="1593"/>
        <v>2.08806001333951E-2</v>
      </c>
      <c r="BZ204" s="12">
        <f t="shared" ca="1" si="1594"/>
        <v>0.56320799448741476</v>
      </c>
      <c r="CA204" s="12">
        <f t="shared" ca="1" si="1595"/>
        <v>0.51100649415392696</v>
      </c>
      <c r="CB204" s="43"/>
      <c r="CC204" s="12">
        <f t="shared" ca="1" si="1569"/>
        <v>1.3269538608567355E-2</v>
      </c>
      <c r="CD204" s="12">
        <f t="shared" ca="1" si="1597"/>
        <v>0.52759213636886559</v>
      </c>
      <c r="CE204" s="104"/>
      <c r="CF204" s="104"/>
      <c r="CG204" s="1"/>
      <c r="CH204" s="7" t="s">
        <v>178</v>
      </c>
      <c r="CI204" s="7" t="s">
        <v>4</v>
      </c>
      <c r="CJ204" s="145">
        <f ca="1">IFERROR(IFERROR(SUM(OFFSET(Data!$A$1,MATCH(($CH204&amp;$CI204),Data!$B:$B,0)-1,MATCH(Weekly!CJ$9,Data!$2:$2,0)-1,1,COUNTIF(Data!$2:$2,Weekly!CJ$9))),0)/CJ$198,0)</f>
        <v>2.0016225777706845E-2</v>
      </c>
      <c r="CK204" s="145">
        <f ca="1">IFERROR(IFERROR(SUM(OFFSET(Data!$A$1,MATCH(($CH204&amp;$CI204),Data!$B:$B,0)-1,MATCH(Weekly!CK$9,Data!$2:$2,0)-1,1,COUNTIF(Data!$2:$2,Weekly!CK$9))),0)/CK$198,0)</f>
        <v>2.3189308296608546E-2</v>
      </c>
      <c r="CL204" s="145">
        <f ca="1">IFERROR(IFERROR(SUM(OFFSET(Data!$A$1,MATCH(($CH204&amp;$CI204),Data!$B:$B,0)-1,MATCH(Weekly!CL$9,Data!$2:$2,0)-1,1,COUNTIF(Data!$2:$2,Weekly!CL$9))),0)/CL$198,0)</f>
        <v>2.4900476513379739E-2</v>
      </c>
      <c r="CM204" s="145">
        <f ca="1">IFERROR(IFERROR(SUM(OFFSET(Data!$A$1,MATCH(($CH204&amp;$CI204),Data!$B:$B,0)-1,MATCH(Weekly!CM$9,Data!$2:$2,0)-1,1,COUNTIF(Data!$2:$2,Weekly!CM$9))),0)/CM$198,0)</f>
        <v>2.432695848043144E-2</v>
      </c>
      <c r="CN204" s="145">
        <f ca="1">IFERROR(IFERROR(SUM(OFFSET(Data!$A$1,MATCH(($CH204&amp;$CI204),Data!$B:$B,0)-1,MATCH(Weekly!CN$9,Data!$2:$2,0)-1,1,COUNTIF(Data!$2:$2,Weekly!CN$9))),0)/CN$198,0)</f>
        <v>2.219158672717177E-2</v>
      </c>
      <c r="CO204" s="145">
        <f ca="1">IFERROR(IFERROR(SUM(OFFSET(Data!$A$1,MATCH(($CH204&amp;$CI204),Data!$B:$B,0)-1,MATCH(Weekly!CO$9,Data!$2:$2,0)-1,1,COUNTIF(Data!$2:$2,Weekly!CO$9))),0)/CO$198,0)</f>
        <v>2.2431895366407058E-2</v>
      </c>
      <c r="CP204" s="145">
        <f ca="1">IFERROR(IFERROR(SUM(OFFSET(Data!$A$1,MATCH(($CH204&amp;$CI204),Data!$B:$B,0)-1,MATCH(Weekly!CP$9,Data!$2:$2,0)-1,1,COUNTIF(Data!$2:$2,Weekly!CP$9))),0)/CP$198,0)</f>
        <v>2.6171448004469598E-2</v>
      </c>
      <c r="CQ204" s="145">
        <f ca="1">IFERROR(IFERROR(SUM(OFFSET(Data!$A$1,MATCH(($CH204&amp;$CI204),Data!$B:$B,0)-1,MATCH(Weekly!CQ$9,Data!$2:$2,0)-1,1,COUNTIF(Data!$2:$2,Weekly!CQ$9))),0)/CQ$198,0)</f>
        <v>2.9777839502329834E-2</v>
      </c>
      <c r="CR204" s="145">
        <f ca="1">IFERROR(IFERROR(SUM(OFFSET(Data!$A$1,MATCH(($CH204&amp;$CI204),Data!$B:$B,0)-1,MATCH(Weekly!CR$9,Data!$2:$2,0)-1,1,COUNTIF(Data!$2:$2,Weekly!CR$9))),0)/CR$198,0)</f>
        <v>2.6385672804792884E-2</v>
      </c>
      <c r="CS204" s="145">
        <f ca="1">IFERROR(IFERROR(SUM(OFFSET(Data!$A$1,MATCH(($CH204&amp;$CI204),Data!$B:$B,0)-1,MATCH(Weekly!CS$9,Data!$2:$2,0)-1,1,COUNTIF(Data!$2:$2,Weekly!CS$9))),0)/CS$198,0)</f>
        <v>2.5916884163570166E-2</v>
      </c>
      <c r="CT204" s="145">
        <f ca="1">IFERROR(IFERROR(SUM(OFFSET(Data!$A$1,MATCH(($CH204&amp;$CI204),Data!$B:$B,0)-1,MATCH(Weekly!CT$9,Data!$2:$2,0)-1,1,COUNTIF(Data!$2:$2,Weekly!CT$9))),0)/CT$198,0)</f>
        <v>2.4775621055235033E-2</v>
      </c>
      <c r="CU204" s="145">
        <f ca="1">IFERROR(IFERROR(SUM(OFFSET(Data!$A$1,MATCH(($CH204&amp;$CI204),Data!$B:$B,0)-1,MATCH(Weekly!CU$9,Data!$2:$2,0)-1,1,COUNTIF(Data!$2:$2,Weekly!CU$9))),0)/CU$198,0)</f>
        <v>2.4269901083372587E-2</v>
      </c>
      <c r="CW204" s="12">
        <f t="shared" ca="1" si="1570"/>
        <v>0.52666694425397331</v>
      </c>
      <c r="CX204" s="12">
        <f t="shared" ca="1" si="1571"/>
        <v>0.54754754438736841</v>
      </c>
      <c r="CY204" s="12">
        <f t="shared" ca="1" si="1572"/>
        <v>2.08806001333951E-2</v>
      </c>
      <c r="CZ204" s="12">
        <f t="shared" ca="1" si="1573"/>
        <v>0.56320799448741476</v>
      </c>
      <c r="DA204" s="12">
        <f t="shared" ca="1" si="1574"/>
        <v>0.51100649415392696</v>
      </c>
      <c r="DB204" s="43"/>
      <c r="DC204" s="12">
        <f t="shared" ca="1" si="1575"/>
        <v>2.3795908010705172E-3</v>
      </c>
      <c r="DD204" s="12">
        <f t="shared" ca="1" si="1598"/>
        <v>2.7088962901348046E-2</v>
      </c>
    </row>
    <row r="205" spans="4:108" x14ac:dyDescent="0.35">
      <c r="D205" s="111" t="s">
        <v>951</v>
      </c>
      <c r="E205" s="53" t="str">
        <f ca="1">VLOOKUP($D205,'Metric Nature'!$C:$D,2,0)&amp;IF(($F205&lt;(BA205)),"Below",IF(($F205&gt;(AZ205)),"Above","Within"))</f>
        <v>NegativeBelow</v>
      </c>
      <c r="F205" s="55">
        <f t="shared" ca="1" si="1576"/>
        <v>0.35481802020155828</v>
      </c>
      <c r="G205" s="55">
        <f t="shared" ca="1" si="1577"/>
        <v>0.34053162149525323</v>
      </c>
      <c r="H205" s="55">
        <f t="shared" ca="1" si="1578"/>
        <v>4.1953221975610834E-2</v>
      </c>
      <c r="I205" s="55">
        <f t="shared" ca="1" si="1579"/>
        <v>0.34406880206795953</v>
      </c>
      <c r="J205" s="55">
        <f t="shared" ca="1" si="1580"/>
        <v>3.1241478649016226E-2</v>
      </c>
      <c r="K205" s="55"/>
      <c r="L205" s="56"/>
      <c r="M205" s="53" t="str">
        <f ca="1">VLOOKUP($D205,'Metric Nature'!$C:$D,2,0)&amp;IF(($N205&lt;(CA205)),"Below",IF(($N205&gt;(BZ205)),"Above","Within"))</f>
        <v>NegativeWithin</v>
      </c>
      <c r="N205" s="55">
        <f t="shared" ca="1" si="1581"/>
        <v>0.27454179321471678</v>
      </c>
      <c r="O205" s="55">
        <f t="shared" ca="1" si="1582"/>
        <v>0.26118515718815705</v>
      </c>
      <c r="P205" s="55">
        <f t="shared" ca="1" si="1583"/>
        <v>5.1138572231107488E-2</v>
      </c>
      <c r="Q205" s="55">
        <f t="shared" ca="1" si="1584"/>
        <v>0.26568466395558066</v>
      </c>
      <c r="R205" s="48">
        <f t="shared" ca="1" si="1585"/>
        <v>3.3336998557872831E-2</v>
      </c>
      <c r="S205" s="55"/>
      <c r="T205" s="56"/>
      <c r="U205" s="53" t="str">
        <f ca="1">VLOOKUP($D205,'Metric Nature'!$C:$D,2,0)&amp;IF(($V205&lt;(DA205)),"Below",IF(($V205&gt;(CZ205)),"Above","Within"))</f>
        <v>NegativeAbove</v>
      </c>
      <c r="V205" s="55">
        <f t="shared" ca="1" si="1586"/>
        <v>0.60851284441632936</v>
      </c>
      <c r="W205" s="55">
        <f t="shared" ca="1" si="1587"/>
        <v>0.59039046356126379</v>
      </c>
      <c r="X205" s="55">
        <f t="shared" ca="1" si="1588"/>
        <v>3.0695585334746926E-2</v>
      </c>
      <c r="Y205" s="55">
        <f t="shared" ca="1" si="1589"/>
        <v>0.58909777147674691</v>
      </c>
      <c r="Z205" s="48">
        <f t="shared" ca="1" si="1590"/>
        <v>3.295730162229752E-2</v>
      </c>
      <c r="AA205" s="55"/>
      <c r="AB205" s="56"/>
      <c r="AC205" s="46"/>
      <c r="AI205" s="7" t="s">
        <v>179</v>
      </c>
      <c r="AJ205" s="145">
        <f ca="1">IFERROR(IFERROR(SUM(OFFSET(Data!$A$1,MATCH(($AI205),Data!$C:$C,0)-1,MATCH(Weekly!AJ$9,Data!$2:$2,0)-1,2,COUNTIF(Data!$2:$2,Weekly!AJ$9))),0)/AJ$198,0)</f>
        <v>0.42463781614353574</v>
      </c>
      <c r="AK205" s="145">
        <f ca="1">IFERROR(IFERROR(SUM(OFFSET(Data!$A$1,MATCH(($AI205),Data!$C:$C,0)-1,MATCH(Weekly!AK$9,Data!$2:$2,0)-1,2,COUNTIF(Data!$2:$2,Weekly!AK$9))),0)/AK$198,0)</f>
        <v>0.41492391391863448</v>
      </c>
      <c r="AL205" s="145">
        <f ca="1">IFERROR(IFERROR(SUM(OFFSET(Data!$A$1,MATCH(($AI205),Data!$C:$C,0)-1,MATCH(Weekly!AL$9,Data!$2:$2,0)-1,2,COUNTIF(Data!$2:$2,Weekly!AL$9))),0)/AL$198,0)</f>
        <v>0.39664258622414045</v>
      </c>
      <c r="AM205" s="145">
        <f ca="1">IFERROR(IFERROR(SUM(OFFSET(Data!$A$1,MATCH(($AI205),Data!$C:$C,0)-1,MATCH(Weekly!AM$9,Data!$2:$2,0)-1,2,COUNTIF(Data!$2:$2,Weekly!AM$9))),0)/AM$198,0)</f>
        <v>0.39537715205726021</v>
      </c>
      <c r="AN205" s="145">
        <f ca="1">IFERROR(IFERROR(SUM(OFFSET(Data!$A$1,MATCH(($AI205),Data!$C:$C,0)-1,MATCH(Weekly!AN$9,Data!$2:$2,0)-1,2,COUNTIF(Data!$2:$2,Weekly!AN$9))),0)/AN$198,0)</f>
        <v>0.39663841151881096</v>
      </c>
      <c r="AO205" s="145">
        <f ca="1">IFERROR(IFERROR(SUM(OFFSET(Data!$A$1,MATCH(($AI205),Data!$C:$C,0)-1,MATCH(Weekly!AO$9,Data!$2:$2,0)-1,2,COUNTIF(Data!$2:$2,Weekly!AO$9))),0)/AO$198,0)</f>
        <v>0.4002693233107083</v>
      </c>
      <c r="AP205" s="145">
        <f ca="1">IFERROR(IFERROR(SUM(OFFSET(Data!$A$1,MATCH(($AI205),Data!$C:$C,0)-1,MATCH(Weekly!AP$9,Data!$2:$2,0)-1,2,COUNTIF(Data!$2:$2,Weekly!AP$9))),0)/AP$198,0)</f>
        <v>0.36889682357308257</v>
      </c>
      <c r="AQ205" s="145">
        <f ca="1">IFERROR(IFERROR(SUM(OFFSET(Data!$A$1,MATCH(($AI205),Data!$C:$C,0)-1,MATCH(Weekly!AQ$9,Data!$2:$2,0)-1,2,COUNTIF(Data!$2:$2,Weekly!AQ$9))),0)/AQ$198,0)</f>
        <v>0.32815936867995127</v>
      </c>
      <c r="AR205" s="145">
        <f ca="1">IFERROR(IFERROR(SUM(OFFSET(Data!$A$1,MATCH(($AI205),Data!$C:$C,0)-1,MATCH(Weekly!AR$9,Data!$2:$2,0)-1,2,COUNTIF(Data!$2:$2,Weekly!AR$9))),0)/AR$198,0)</f>
        <v>0.33929056899771365</v>
      </c>
      <c r="AS205" s="145">
        <f ca="1">IFERROR(IFERROR(SUM(OFFSET(Data!$A$1,MATCH(($AI205),Data!$C:$C,0)-1,MATCH(Weekly!AS$9,Data!$2:$2,0)-1,2,COUNTIF(Data!$2:$2,Weekly!AS$9))),0)/AS$198,0)</f>
        <v>0.34053162149525323</v>
      </c>
      <c r="AT205" s="145">
        <f ca="1">IFERROR(IFERROR(SUM(OFFSET(Data!$A$1,MATCH(($AI205),Data!$C:$C,0)-1,MATCH(Weekly!AT$9,Data!$2:$2,0)-1,2,COUNTIF(Data!$2:$2,Weekly!AT$9))),0)/AT$198,0)</f>
        <v>0.35481802020155828</v>
      </c>
      <c r="AU205" s="145">
        <f ca="1">IFERROR(IFERROR(SUM(OFFSET(Data!$A$1,MATCH(($AI205),Data!$C:$C,0)-1,MATCH(Weekly!AU$9,Data!$2:$2,0)-1,2,COUNTIF(Data!$2:$2,Weekly!AU$9))),0)/AU$198,0)</f>
        <v>0.37844354167135558</v>
      </c>
      <c r="AV205" s="14"/>
      <c r="AW205" s="40">
        <f t="shared" ca="1" si="1561"/>
        <v>0.26793462930212136</v>
      </c>
      <c r="AX205" s="40">
        <f t="shared" ca="1" si="1561"/>
        <v>0.26793462930212136</v>
      </c>
      <c r="AY205" s="40">
        <f t="shared" ca="1" si="1562"/>
        <v>0.31854175685103592</v>
      </c>
      <c r="AZ205" s="40">
        <f t="shared" ca="1" si="1591"/>
        <v>5.0607127548914554E-2</v>
      </c>
      <c r="BA205" s="40">
        <f t="shared" ca="1" si="1592"/>
        <v>0.35649710251272182</v>
      </c>
      <c r="BB205" s="43"/>
      <c r="BC205" s="12">
        <f t="shared" ca="1" si="1563"/>
        <v>3.032815875634292E-2</v>
      </c>
      <c r="BD205" s="12">
        <f ca="1">SUMPRODUCT(AP205:AS205,AP$198:AS$198)/SUM(AP$198:AS$198)</f>
        <v>0.34406880206795953</v>
      </c>
      <c r="BE205" s="104"/>
      <c r="BF205" s="104"/>
      <c r="BG205" s="1"/>
      <c r="BH205" s="7" t="s">
        <v>179</v>
      </c>
      <c r="BI205" s="7" t="s">
        <v>3</v>
      </c>
      <c r="BJ205" s="145">
        <f ca="1">IFERROR(IFERROR(SUM(OFFSET(Data!$A$1,MATCH(($BH205&amp;$BI205),Data!$B:$B,0)-1,MATCH(Weekly!BJ$9,Data!$2:$2,0)-1,1,COUNTIF(Data!$2:$2,Weekly!BJ$9))),0)/BJ$198,0)</f>
        <v>0.34405643601661157</v>
      </c>
      <c r="BK205" s="145">
        <f ca="1">IFERROR(IFERROR(SUM(OFFSET(Data!$A$1,MATCH(($BH205&amp;$BI205),Data!$B:$B,0)-1,MATCH(Weekly!BK$9,Data!$2:$2,0)-1,1,COUNTIF(Data!$2:$2,Weekly!BK$9))),0)/BK$198,0)</f>
        <v>0.33498826912888824</v>
      </c>
      <c r="BL205" s="145">
        <f ca="1">IFERROR(IFERROR(SUM(OFFSET(Data!$A$1,MATCH(($BH205&amp;$BI205),Data!$B:$B,0)-1,MATCH(Weekly!BL$9,Data!$2:$2,0)-1,1,COUNTIF(Data!$2:$2,Weekly!BL$9))),0)/BL$198,0)</f>
        <v>0.3172573598582567</v>
      </c>
      <c r="BM205" s="145">
        <f ca="1">IFERROR(IFERROR(SUM(OFFSET(Data!$A$1,MATCH(($BH205&amp;$BI205),Data!$B:$B,0)-1,MATCH(Weekly!BM$9,Data!$2:$2,0)-1,1,COUNTIF(Data!$2:$2,Weekly!BM$9))),0)/BM$198,0)</f>
        <v>0.31412953878813155</v>
      </c>
      <c r="BN205" s="145">
        <f ca="1">IFERROR(IFERROR(SUM(OFFSET(Data!$A$1,MATCH(($BH205&amp;$BI205),Data!$B:$B,0)-1,MATCH(Weekly!BN$9,Data!$2:$2,0)-1,1,COUNTIF(Data!$2:$2,Weekly!BN$9))),0)/BN$198,0)</f>
        <v>0.31504295622206008</v>
      </c>
      <c r="BO205" s="145">
        <f ca="1">IFERROR(IFERROR(SUM(OFFSET(Data!$A$1,MATCH(($BH205&amp;$BI205),Data!$B:$B,0)-1,MATCH(Weekly!BO$9,Data!$2:$2,0)-1,1,COUNTIF(Data!$2:$2,Weekly!BO$9))),0)/BO$198,0)</f>
        <v>0.31982615384381513</v>
      </c>
      <c r="BP205" s="145">
        <f ca="1">IFERROR(IFERROR(SUM(OFFSET(Data!$A$1,MATCH(($BH205&amp;$BI205),Data!$B:$B,0)-1,MATCH(Weekly!BP$9,Data!$2:$2,0)-1,1,COUNTIF(Data!$2:$2,Weekly!BP$9))),0)/BP$198,0)</f>
        <v>0.28937083826000376</v>
      </c>
      <c r="BQ205" s="145">
        <f ca="1">IFERROR(IFERROR(SUM(OFFSET(Data!$A$1,MATCH(($BH205&amp;$BI205),Data!$B:$B,0)-1,MATCH(Weekly!BQ$9,Data!$2:$2,0)-1,1,COUNTIF(Data!$2:$2,Weekly!BQ$9))),0)/BQ$198,0)</f>
        <v>0.25145130278305028</v>
      </c>
      <c r="BR205" s="145">
        <f ca="1">IFERROR(IFERROR(SUM(OFFSET(Data!$A$1,MATCH(($BH205&amp;$BI205),Data!$B:$B,0)-1,MATCH(Weekly!BR$9,Data!$2:$2,0)-1,1,COUNTIF(Data!$2:$2,Weekly!BR$9))),0)/BR$198,0)</f>
        <v>0.26132746538952595</v>
      </c>
      <c r="BS205" s="145">
        <f ca="1">IFERROR(IFERROR(SUM(OFFSET(Data!$A$1,MATCH(($BH205&amp;$BI205),Data!$B:$B,0)-1,MATCH(Weekly!BS$9,Data!$2:$2,0)-1,1,COUNTIF(Data!$2:$2,Weekly!BS$9))),0)/BS$198,0)</f>
        <v>0.26118515718815705</v>
      </c>
      <c r="BT205" s="145">
        <f ca="1">IFERROR(IFERROR(SUM(OFFSET(Data!$A$1,MATCH(($BH205&amp;$BI205),Data!$B:$B,0)-1,MATCH(Weekly!BT$9,Data!$2:$2,0)-1,1,COUNTIF(Data!$2:$2,Weekly!BT$9))),0)/BT$198,0)</f>
        <v>0.27454179321471678</v>
      </c>
      <c r="BU205" s="145">
        <f ca="1">IFERROR(IFERROR(SUM(OFFSET(Data!$A$1,MATCH(($BH205&amp;$BI205),Data!$B:$B,0)-1,MATCH(Weekly!BU$9,Data!$2:$2,0)-1,1,COUNTIF(Data!$2:$2,Weekly!BU$9))),0)/BU$198,0)</f>
        <v>0.2998580553584102</v>
      </c>
      <c r="BV205" s="13"/>
      <c r="BW205" s="12">
        <f t="shared" ca="1" si="1564"/>
        <v>0.26793462930212136</v>
      </c>
      <c r="BX205" s="12">
        <f t="shared" ca="1" si="1565"/>
        <v>0.31854175685103592</v>
      </c>
      <c r="BY205" s="12">
        <f t="shared" ca="1" si="1593"/>
        <v>5.0607127548914554E-2</v>
      </c>
      <c r="BZ205" s="12">
        <f t="shared" ca="1" si="1594"/>
        <v>0.35649710251272182</v>
      </c>
      <c r="CA205" s="12">
        <f t="shared" ca="1" si="1595"/>
        <v>0.22997928364043546</v>
      </c>
      <c r="CB205" s="43"/>
      <c r="CC205" s="12">
        <f t="shared" ca="1" si="1569"/>
        <v>2.9408395776151966E-2</v>
      </c>
      <c r="CD205" s="12">
        <f ca="1">SUMPRODUCT(BP205:BS205,BP$198:BS$198)/SUM(BP$198:BS$198)</f>
        <v>0.26568466395558066</v>
      </c>
      <c r="CE205" s="104"/>
      <c r="CF205" s="104"/>
      <c r="CG205" s="1"/>
      <c r="CH205" s="7" t="s">
        <v>179</v>
      </c>
      <c r="CI205" s="7" t="s">
        <v>4</v>
      </c>
      <c r="CJ205" s="145">
        <f ca="1">IFERROR(IFERROR(SUM(OFFSET(Data!$A$1,MATCH(($CH205&amp;$CI205),Data!$B:$B,0)-1,MATCH(Weekly!CJ$9,Data!$2:$2,0)-1,1,COUNTIF(Data!$2:$2,Weekly!CJ$9))),0)/CJ$198,0)</f>
        <v>0.68158462895724992</v>
      </c>
      <c r="CK205" s="145">
        <f ca="1">IFERROR(IFERROR(SUM(OFFSET(Data!$A$1,MATCH(($CH205&amp;$CI205),Data!$B:$B,0)-1,MATCH(Weekly!CK$9,Data!$2:$2,0)-1,1,COUNTIF(Data!$2:$2,Weekly!CK$9))),0)/CK$198,0)</f>
        <v>0.66789135849779646</v>
      </c>
      <c r="CL205" s="145">
        <f ca="1">IFERROR(IFERROR(SUM(OFFSET(Data!$A$1,MATCH(($CH205&amp;$CI205),Data!$B:$B,0)-1,MATCH(Weekly!CL$9,Data!$2:$2,0)-1,1,COUNTIF(Data!$2:$2,Weekly!CL$9))),0)/CL$198,0)</f>
        <v>0.65044768270574727</v>
      </c>
      <c r="CM205" s="145">
        <f ca="1">IFERROR(IFERROR(SUM(OFFSET(Data!$A$1,MATCH(($CH205&amp;$CI205),Data!$B:$B,0)-1,MATCH(Weekly!CM$9,Data!$2:$2,0)-1,1,COUNTIF(Data!$2:$2,Weekly!CM$9))),0)/CM$198,0)</f>
        <v>0.64770526954148711</v>
      </c>
      <c r="CN205" s="145">
        <f ca="1">IFERROR(IFERROR(SUM(OFFSET(Data!$A$1,MATCH(($CH205&amp;$CI205),Data!$B:$B,0)-1,MATCH(Weekly!CN$9,Data!$2:$2,0)-1,1,COUNTIF(Data!$2:$2,Weekly!CN$9))),0)/CN$198,0)</f>
        <v>0.65141114749076146</v>
      </c>
      <c r="CO205" s="145">
        <f ca="1">IFERROR(IFERROR(SUM(OFFSET(Data!$A$1,MATCH(($CH205&amp;$CI205),Data!$B:$B,0)-1,MATCH(Weekly!CO$9,Data!$2:$2,0)-1,1,COUNTIF(Data!$2:$2,Weekly!CO$9))),0)/CO$198,0)</f>
        <v>0.65737065342551615</v>
      </c>
      <c r="CP205" s="145">
        <f ca="1">IFERROR(IFERROR(SUM(OFFSET(Data!$A$1,MATCH(($CH205&amp;$CI205),Data!$B:$B,0)-1,MATCH(Weekly!CP$9,Data!$2:$2,0)-1,1,COUNTIF(Data!$2:$2,Weekly!CP$9))),0)/CP$198,0)</f>
        <v>0.61723224913158603</v>
      </c>
      <c r="CQ205" s="145">
        <f ca="1">IFERROR(IFERROR(SUM(OFFSET(Data!$A$1,MATCH(($CH205&amp;$CI205),Data!$B:$B,0)-1,MATCH(Weekly!CQ$9,Data!$2:$2,0)-1,1,COUNTIF(Data!$2:$2,Weekly!CQ$9))),0)/CQ$198,0)</f>
        <v>0.56659786507545029</v>
      </c>
      <c r="CR205" s="145">
        <f ca="1">IFERROR(IFERROR(SUM(OFFSET(Data!$A$1,MATCH(($CH205&amp;$CI205),Data!$B:$B,0)-1,MATCH(Weekly!CR$9,Data!$2:$2,0)-1,1,COUNTIF(Data!$2:$2,Weekly!CR$9))),0)/CR$198,0)</f>
        <v>0.58280957106626974</v>
      </c>
      <c r="CS205" s="145">
        <f ca="1">IFERROR(IFERROR(SUM(OFFSET(Data!$A$1,MATCH(($CH205&amp;$CI205),Data!$B:$B,0)-1,MATCH(Weekly!CS$9,Data!$2:$2,0)-1,1,COUNTIF(Data!$2:$2,Weekly!CS$9))),0)/CS$198,0)</f>
        <v>0.59039046356126379</v>
      </c>
      <c r="CT205" s="145">
        <f ca="1">IFERROR(IFERROR(SUM(OFFSET(Data!$A$1,MATCH(($CH205&amp;$CI205),Data!$B:$B,0)-1,MATCH(Weekly!CT$9,Data!$2:$2,0)-1,1,COUNTIF(Data!$2:$2,Weekly!CT$9))),0)/CT$198,0)</f>
        <v>0.60851284441632936</v>
      </c>
      <c r="CU205" s="145">
        <f ca="1">IFERROR(IFERROR(SUM(OFFSET(Data!$A$1,MATCH(($CH205&amp;$CI205),Data!$B:$B,0)-1,MATCH(Weekly!CU$9,Data!$2:$2,0)-1,1,COUNTIF(Data!$2:$2,Weekly!CU$9))),0)/CU$198,0)</f>
        <v>0.62879180405087143</v>
      </c>
      <c r="CW205" s="12">
        <f t="shared" ca="1" si="1570"/>
        <v>0.26793462930212136</v>
      </c>
      <c r="CX205" s="12">
        <f t="shared" ca="1" si="1571"/>
        <v>0.31854175685103592</v>
      </c>
      <c r="CY205" s="12">
        <f t="shared" ca="1" si="1572"/>
        <v>5.0607127548914554E-2</v>
      </c>
      <c r="CZ205" s="12">
        <f t="shared" ca="1" si="1573"/>
        <v>0.35649710251272182</v>
      </c>
      <c r="DA205" s="12">
        <f t="shared" ca="1" si="1574"/>
        <v>0.22997928364043546</v>
      </c>
      <c r="DB205" s="43"/>
      <c r="DC205" s="12">
        <f t="shared" ca="1" si="1575"/>
        <v>3.4725857123348094E-2</v>
      </c>
      <c r="DD205" s="12">
        <f ca="1">SUMPRODUCT(CP205:CS205,CP$198:CS$198)/SUM(CP$198:CS$198)</f>
        <v>0.58909777147674691</v>
      </c>
    </row>
    <row r="206" spans="4:108" x14ac:dyDescent="0.35">
      <c r="D206" s="113" t="s">
        <v>955</v>
      </c>
      <c r="E206" s="53" t="str">
        <f ca="1">VLOOKUP($D206,'Metric Nature'!$C:$D,2,0)&amp;IF(($F206&lt;(BA206)),"Below",IF(($F206&gt;(AZ206)),"Above","Within"))</f>
        <v>PositiveBelow</v>
      </c>
      <c r="F206" s="55">
        <f t="shared" ca="1" si="1576"/>
        <v>0.11290010761904148</v>
      </c>
      <c r="G206" s="55">
        <f t="shared" ca="1" si="1577"/>
        <v>0.11204858036422007</v>
      </c>
      <c r="H206" s="55">
        <f t="shared" ca="1" si="1578"/>
        <v>7.5996255557498589E-3</v>
      </c>
      <c r="I206" s="55">
        <f t="shared" ca="1" si="1579"/>
        <v>0.11203305088924928</v>
      </c>
      <c r="J206" s="55">
        <f t="shared" ca="1" si="1580"/>
        <v>7.739294100357369E-3</v>
      </c>
      <c r="K206" s="55"/>
      <c r="L206" s="56"/>
      <c r="M206" s="53" t="str">
        <f ca="1">VLOOKUP($D206,'Metric Nature'!$C:$D,2,0)&amp;IF(($N206&lt;(CA206)),"Below",IF(($N206&gt;(BZ206)),"Above","Within"))</f>
        <v>PositiveWithin</v>
      </c>
      <c r="N206" s="55">
        <f t="shared" ca="1" si="1581"/>
        <v>0.12939654416279273</v>
      </c>
      <c r="O206" s="55">
        <f t="shared" ca="1" si="1582"/>
        <v>0.12538456279483148</v>
      </c>
      <c r="P206" s="55">
        <f t="shared" ca="1" si="1583"/>
        <v>3.1997410833789035E-2</v>
      </c>
      <c r="Q206" s="55">
        <f t="shared" ca="1" si="1584"/>
        <v>0.12213216228624438</v>
      </c>
      <c r="R206" s="48">
        <f t="shared" ca="1" si="1585"/>
        <v>5.9479679558301968E-2</v>
      </c>
      <c r="S206" s="55"/>
      <c r="T206" s="56"/>
      <c r="U206" s="53" t="str">
        <f ca="1">VLOOKUP($D206,'Metric Nature'!$C:$D,2,0)&amp;IF(($V206&lt;(DA206)),"Below",IF(($V206&gt;(CZ206)),"Above","Within"))</f>
        <v>PositiveWithin</v>
      </c>
      <c r="V206" s="55">
        <f t="shared" ca="1" si="1586"/>
        <v>8.9379230564804832E-2</v>
      </c>
      <c r="W206" s="55">
        <f t="shared" ca="1" si="1587"/>
        <v>9.3470479455860053E-2</v>
      </c>
      <c r="X206" s="55">
        <f t="shared" ca="1" si="1588"/>
        <v>-4.3770492190395242E-2</v>
      </c>
      <c r="Y206" s="55">
        <f t="shared" ca="1" si="1589"/>
        <v>9.7774367952184749E-2</v>
      </c>
      <c r="Z206" s="48">
        <f t="shared" ca="1" si="1590"/>
        <v>-8.5862353940098557E-2</v>
      </c>
      <c r="AA206" s="55"/>
      <c r="AB206" s="56"/>
      <c r="AC206" s="46"/>
      <c r="AI206" s="7" t="s">
        <v>174</v>
      </c>
      <c r="AJ206" s="145">
        <f ca="1">IFERROR((SUM(OFFSET(Data!$A$1,MATCH(($AI206),Data!$C:$C,0)-1,MATCH(Weekly!AJ$9,Data!$2:$2,0)-1,2,COUNTIF(Data!$2:$2,Weekly!AJ$9))))/(SUM(OFFSET(Data!$A$1,MATCH(($AI205),Data!$C:$C,0)-1,MATCH(Weekly!AJ$9,Data!$2:$2,0)-1,2,COUNTIF(Data!$2:$2,Weekly!AJ$9)))),0)</f>
        <v>7.8630037287392082E-2</v>
      </c>
      <c r="AK206" s="145">
        <f ca="1">IFERROR((SUM(OFFSET(Data!$A$1,MATCH(($AI206),Data!$C:$C,0)-1,MATCH(Weekly!AK$9,Data!$2:$2,0)-1,2,COUNTIF(Data!$2:$2,Weekly!AK$9))))/(SUM(OFFSET(Data!$A$1,MATCH(($AI205),Data!$C:$C,0)-1,MATCH(Weekly!AK$9,Data!$2:$2,0)-1,2,COUNTIF(Data!$2:$2,Weekly!AK$9)))),0)</f>
        <v>8.488685725690874E-2</v>
      </c>
      <c r="AL206" s="145">
        <f ca="1">IFERROR((SUM(OFFSET(Data!$A$1,MATCH(($AI206),Data!$C:$C,0)-1,MATCH(Weekly!AL$9,Data!$2:$2,0)-1,2,COUNTIF(Data!$2:$2,Weekly!AL$9))))/(SUM(OFFSET(Data!$A$1,MATCH(($AI205),Data!$C:$C,0)-1,MATCH(Weekly!AL$9,Data!$2:$2,0)-1,2,COUNTIF(Data!$2:$2,Weekly!AL$9)))),0)</f>
        <v>9.0317879033062529E-2</v>
      </c>
      <c r="AM206" s="145">
        <f ca="1">IFERROR((SUM(OFFSET(Data!$A$1,MATCH(($AI206),Data!$C:$C,0)-1,MATCH(Weekly!AM$9,Data!$2:$2,0)-1,2,COUNTIF(Data!$2:$2,Weekly!AM$9))))/(SUM(OFFSET(Data!$A$1,MATCH(($AI205),Data!$C:$C,0)-1,MATCH(Weekly!AM$9,Data!$2:$2,0)-1,2,COUNTIF(Data!$2:$2,Weekly!AM$9)))),0)</f>
        <v>8.9834660461541746E-2</v>
      </c>
      <c r="AN206" s="145">
        <f ca="1">IFERROR((SUM(OFFSET(Data!$A$1,MATCH(($AI206),Data!$C:$C,0)-1,MATCH(Weekly!AN$9,Data!$2:$2,0)-1,2,COUNTIF(Data!$2:$2,Weekly!AN$9))))/(SUM(OFFSET(Data!$A$1,MATCH(($AI205),Data!$C:$C,0)-1,MATCH(Weekly!AN$9,Data!$2:$2,0)-1,2,COUNTIF(Data!$2:$2,Weekly!AN$9)))),0)</f>
        <v>8.4734399929739301E-2</v>
      </c>
      <c r="AO206" s="145">
        <f ca="1">IFERROR((SUM(OFFSET(Data!$A$1,MATCH(($AI206),Data!$C:$C,0)-1,MATCH(Weekly!AO$9,Data!$2:$2,0)-1,2,COUNTIF(Data!$2:$2,Weekly!AO$9))))/(SUM(OFFSET(Data!$A$1,MATCH(($AI205),Data!$C:$C,0)-1,MATCH(Weekly!AO$9,Data!$2:$2,0)-1,2,COUNTIF(Data!$2:$2,Weekly!AO$9)))),0)</f>
        <v>8.3317182107720475E-2</v>
      </c>
      <c r="AP206" s="145">
        <f ca="1">IFERROR((SUM(OFFSET(Data!$A$1,MATCH(($AI206),Data!$C:$C,0)-1,MATCH(Weekly!AP$9,Data!$2:$2,0)-1,2,COUNTIF(Data!$2:$2,Weekly!AP$9))))/(SUM(OFFSET(Data!$A$1,MATCH(($AI205),Data!$C:$C,0)-1,MATCH(Weekly!AP$9,Data!$2:$2,0)-1,2,COUNTIF(Data!$2:$2,Weekly!AP$9)))),0)</f>
        <v>9.9842194707453272E-2</v>
      </c>
      <c r="AQ206" s="145">
        <f ca="1">IFERROR((SUM(OFFSET(Data!$A$1,MATCH(($AI206),Data!$C:$C,0)-1,MATCH(Weekly!AQ$9,Data!$2:$2,0)-1,2,COUNTIF(Data!$2:$2,Weekly!AQ$9))))/(SUM(OFFSET(Data!$A$1,MATCH(($AI205),Data!$C:$C,0)-1,MATCH(Weekly!AQ$9,Data!$2:$2,0)-1,2,COUNTIF(Data!$2:$2,Weekly!AQ$9)))),0)</f>
        <v>0.12351033485718751</v>
      </c>
      <c r="AR206" s="145">
        <f ca="1">IFERROR((SUM(OFFSET(Data!$A$1,MATCH(($AI206),Data!$C:$C,0)-1,MATCH(Weekly!AR$9,Data!$2:$2,0)-1,2,COUNTIF(Data!$2:$2,Weekly!AR$9))))/(SUM(OFFSET(Data!$A$1,MATCH(($AI205),Data!$C:$C,0)-1,MATCH(Weekly!AR$9,Data!$2:$2,0)-1,2,COUNTIF(Data!$2:$2,Weekly!AR$9)))),0)</f>
        <v>0.11417134075056812</v>
      </c>
      <c r="AS206" s="145">
        <f ca="1">IFERROR((SUM(OFFSET(Data!$A$1,MATCH(($AI206),Data!$C:$C,0)-1,MATCH(Weekly!AS$9,Data!$2:$2,0)-1,2,COUNTIF(Data!$2:$2,Weekly!AS$9))))/(SUM(OFFSET(Data!$A$1,MATCH(($AI205),Data!$C:$C,0)-1,MATCH(Weekly!AS$9,Data!$2:$2,0)-1,2,COUNTIF(Data!$2:$2,Weekly!AS$9)))),0)</f>
        <v>0.11204858036422007</v>
      </c>
      <c r="AT206" s="145">
        <f ca="1">IFERROR((SUM(OFFSET(Data!$A$1,MATCH(($AI206),Data!$C:$C,0)-1,MATCH(Weekly!AT$9,Data!$2:$2,0)-1,2,COUNTIF(Data!$2:$2,Weekly!AT$9))))/(SUM(OFFSET(Data!$A$1,MATCH(($AI205),Data!$C:$C,0)-1,MATCH(Weekly!AT$9,Data!$2:$2,0)-1,2,COUNTIF(Data!$2:$2,Weekly!AT$9)))),0)</f>
        <v>0.11290010761904148</v>
      </c>
      <c r="AU206" s="145">
        <f ca="1">IFERROR((SUM(OFFSET(Data!$A$1,MATCH(($AI206),Data!$C:$C,0)-1,MATCH(Weekly!AU$9,Data!$2:$2,0)-1,2,COUNTIF(Data!$2:$2,Weekly!AU$9))))/(SUM(OFFSET(Data!$A$1,MATCH(($AI205),Data!$C:$C,0)-1,MATCH(Weekly!AU$9,Data!$2:$2,0)-1,2,COUNTIF(Data!$2:$2,Weekly!AU$9)))),0)</f>
        <v>0.10123627496896304</v>
      </c>
      <c r="AV206" s="14"/>
      <c r="AW206" s="40">
        <f t="shared" ca="1" si="1561"/>
        <v>9.2795046261137937E-2</v>
      </c>
      <c r="AX206" s="40">
        <f t="shared" ca="1" si="1561"/>
        <v>9.2795046261137937E-2</v>
      </c>
      <c r="AY206" s="40">
        <f t="shared" ca="1" si="1562"/>
        <v>0.1257635845314215</v>
      </c>
      <c r="AZ206" s="40">
        <f t="shared" ca="1" si="1591"/>
        <v>3.2968538270283565E-2</v>
      </c>
      <c r="BA206" s="40">
        <f t="shared" ca="1" si="1592"/>
        <v>0.15048998823413418</v>
      </c>
      <c r="BB206" s="43"/>
      <c r="BC206" s="12">
        <f t="shared" ca="1" si="1563"/>
        <v>1.417128651565628E-2</v>
      </c>
      <c r="BD206" s="12">
        <f ca="1">SUMPRODUCT(AP206:AS206,AP$205:AS$205)/SUM(AP$205:AS$205)</f>
        <v>0.11203305088924928</v>
      </c>
      <c r="BE206" s="104"/>
      <c r="BF206" s="104"/>
      <c r="BG206" s="1"/>
      <c r="BH206" s="7" t="s">
        <v>174</v>
      </c>
      <c r="BI206" s="7" t="s">
        <v>3</v>
      </c>
      <c r="BJ206" s="145">
        <f ca="1">IFERROR(SUM(OFFSET(Data!$A$1,MATCH(($BH206&amp;$BI206),Data!$B:$B,0)-1,MATCH(Weekly!BJ$9,Data!$2:$2,0)-1,1,COUNTIF(Data!$2:$2,Weekly!BJ$9)))/SUM(OFFSET(Data!$A$1,MATCH(($BH205&amp;$BI205),Data!$B:$B,0)-1,MATCH(Weekly!BJ$9,Data!$2:$2,0)-1,1,COUNTIF(Data!$2:$2,Weekly!BJ$9))),0)</f>
        <v>8.6727415998221966E-2</v>
      </c>
      <c r="BK206" s="145">
        <f ca="1">IFERROR(SUM(OFFSET(Data!$A$1,MATCH(($BH206&amp;$BI206),Data!$B:$B,0)-1,MATCH(Weekly!BK$9,Data!$2:$2,0)-1,1,COUNTIF(Data!$2:$2,Weekly!BK$9)))/SUM(OFFSET(Data!$A$1,MATCH(($BH205&amp;$BI205),Data!$B:$B,0)-1,MATCH(Weekly!BK$9,Data!$2:$2,0)-1,1,COUNTIF(Data!$2:$2,Weekly!BK$9))),0)</f>
        <v>9.1478017260855818E-2</v>
      </c>
      <c r="BL206" s="145">
        <f ca="1">IFERROR(SUM(OFFSET(Data!$A$1,MATCH(($BH206&amp;$BI206),Data!$B:$B,0)-1,MATCH(Weekly!BL$9,Data!$2:$2,0)-1,1,COUNTIF(Data!$2:$2,Weekly!BL$9)))/SUM(OFFSET(Data!$A$1,MATCH(($BH205&amp;$BI205),Data!$B:$B,0)-1,MATCH(Weekly!BL$9,Data!$2:$2,0)-1,1,COUNTIF(Data!$2:$2,Weekly!BL$9))),0)</f>
        <v>9.7518714242834925E-2</v>
      </c>
      <c r="BM206" s="145">
        <f ca="1">IFERROR(SUM(OFFSET(Data!$A$1,MATCH(($BH206&amp;$BI206),Data!$B:$B,0)-1,MATCH(Weekly!BM$9,Data!$2:$2,0)-1,1,COUNTIF(Data!$2:$2,Weekly!BM$9)))/SUM(OFFSET(Data!$A$1,MATCH(($BH205&amp;$BI205),Data!$B:$B,0)-1,MATCH(Weekly!BM$9,Data!$2:$2,0)-1,1,COUNTIF(Data!$2:$2,Weekly!BM$9))),0)</f>
        <v>9.8335834613574397E-2</v>
      </c>
      <c r="BN206" s="145">
        <f ca="1">IFERROR(SUM(OFFSET(Data!$A$1,MATCH(($BH206&amp;$BI206),Data!$B:$B,0)-1,MATCH(Weekly!BN$9,Data!$2:$2,0)-1,1,COUNTIF(Data!$2:$2,Weekly!BN$9)))/SUM(OFFSET(Data!$A$1,MATCH(($BH205&amp;$BI205),Data!$B:$B,0)-1,MATCH(Weekly!BN$9,Data!$2:$2,0)-1,1,COUNTIF(Data!$2:$2,Weekly!BN$9))),0)</f>
        <v>9.3907542579075423E-2</v>
      </c>
      <c r="BO206" s="145">
        <f ca="1">IFERROR(SUM(OFFSET(Data!$A$1,MATCH(($BH206&amp;$BI206),Data!$B:$B,0)-1,MATCH(Weekly!BO$9,Data!$2:$2,0)-1,1,COUNTIF(Data!$2:$2,Weekly!BO$9)))/SUM(OFFSET(Data!$A$1,MATCH(($BH205&amp;$BI205),Data!$B:$B,0)-1,MATCH(Weekly!BO$9,Data!$2:$2,0)-1,1,COUNTIF(Data!$2:$2,Weekly!BO$9))),0)</f>
        <v>9.168254994320045E-2</v>
      </c>
      <c r="BP206" s="145">
        <f ca="1">IFERROR(SUM(OFFSET(Data!$A$1,MATCH(($BH206&amp;$BI206),Data!$B:$B,0)-1,MATCH(Weekly!BP$9,Data!$2:$2,0)-1,1,COUNTIF(Data!$2:$2,Weekly!BP$9)))/SUM(OFFSET(Data!$A$1,MATCH(($BH205&amp;$BI205),Data!$B:$B,0)-1,MATCH(Weekly!BP$9,Data!$2:$2,0)-1,1,COUNTIF(Data!$2:$2,Weekly!BP$9))),0)</f>
        <v>0.10661519602572098</v>
      </c>
      <c r="BQ206" s="145">
        <f ca="1">IFERROR(SUM(OFFSET(Data!$A$1,MATCH(($BH206&amp;$BI206),Data!$B:$B,0)-1,MATCH(Weekly!BQ$9,Data!$2:$2,0)-1,1,COUNTIF(Data!$2:$2,Weekly!BQ$9)))/SUM(OFFSET(Data!$A$1,MATCH(($BH205&amp;$BI205),Data!$B:$B,0)-1,MATCH(Weekly!BQ$9,Data!$2:$2,0)-1,1,COUNTIF(Data!$2:$2,Weekly!BQ$9))),0)</f>
        <v>0.13244286502052571</v>
      </c>
      <c r="BR206" s="145">
        <f ca="1">IFERROR(SUM(OFFSET(Data!$A$1,MATCH(($BH206&amp;$BI206),Data!$B:$B,0)-1,MATCH(Weekly!BR$9,Data!$2:$2,0)-1,1,COUNTIF(Data!$2:$2,Weekly!BR$9)))/SUM(OFFSET(Data!$A$1,MATCH(($BH205&amp;$BI205),Data!$B:$B,0)-1,MATCH(Weekly!BR$9,Data!$2:$2,0)-1,1,COUNTIF(Data!$2:$2,Weekly!BR$9))),0)</f>
        <v>0.12614260626801152</v>
      </c>
      <c r="BS206" s="145">
        <f ca="1">IFERROR(SUM(OFFSET(Data!$A$1,MATCH(($BH206&amp;$BI206),Data!$B:$B,0)-1,MATCH(Weekly!BS$9,Data!$2:$2,0)-1,1,COUNTIF(Data!$2:$2,Weekly!BS$9)))/SUM(OFFSET(Data!$A$1,MATCH(($BH205&amp;$BI205),Data!$B:$B,0)-1,MATCH(Weekly!BS$9,Data!$2:$2,0)-1,1,COUNTIF(Data!$2:$2,Weekly!BS$9))),0)</f>
        <v>0.12538456279483148</v>
      </c>
      <c r="BT206" s="145">
        <f ca="1">IFERROR(SUM(OFFSET(Data!$A$1,MATCH(($BH206&amp;$BI206),Data!$B:$B,0)-1,MATCH(Weekly!BT$9,Data!$2:$2,0)-1,1,COUNTIF(Data!$2:$2,Weekly!BT$9)))/SUM(OFFSET(Data!$A$1,MATCH(($BH205&amp;$BI205),Data!$B:$B,0)-1,MATCH(Weekly!BT$9,Data!$2:$2,0)-1,1,COUNTIF(Data!$2:$2,Weekly!BT$9))),0)</f>
        <v>0.12939654416279273</v>
      </c>
      <c r="BU206" s="145">
        <f ca="1">IFERROR(SUM(OFFSET(Data!$A$1,MATCH(($BH206&amp;$BI206),Data!$B:$B,0)-1,MATCH(Weekly!BU$9,Data!$2:$2,0)-1,1,COUNTIF(Data!$2:$2,Weekly!BU$9)))/SUM(OFFSET(Data!$A$1,MATCH(($BH205&amp;$BI205),Data!$B:$B,0)-1,MATCH(Weekly!BU$9,Data!$2:$2,0)-1,1,COUNTIF(Data!$2:$2,Weekly!BU$9))),0)</f>
        <v>0.11256163708086785</v>
      </c>
      <c r="BV206" s="13"/>
      <c r="BW206" s="12">
        <f t="shared" ca="1" si="1564"/>
        <v>9.2795046261137937E-2</v>
      </c>
      <c r="BX206" s="12">
        <f t="shared" ca="1" si="1565"/>
        <v>0.1257635845314215</v>
      </c>
      <c r="BY206" s="12">
        <f t="shared" ca="1" si="1593"/>
        <v>3.2968538270283565E-2</v>
      </c>
      <c r="BZ206" s="12">
        <f t="shared" ca="1" si="1594"/>
        <v>0.15048998823413418</v>
      </c>
      <c r="CA206" s="12">
        <f t="shared" ca="1" si="1595"/>
        <v>6.8068642558425263E-2</v>
      </c>
      <c r="CB206" s="43"/>
      <c r="CC206" s="12">
        <f t="shared" ca="1" si="1569"/>
        <v>1.6077340189386415E-2</v>
      </c>
      <c r="CD206" s="12">
        <f ca="1">SUMPRODUCT(BP206:BS206,BP$205:BS$205)/SUM(BP$205:BS$205)</f>
        <v>0.12213216228624438</v>
      </c>
      <c r="CE206" s="104"/>
      <c r="CF206" s="104"/>
      <c r="CG206" s="1"/>
      <c r="CH206" s="7" t="s">
        <v>174</v>
      </c>
      <c r="CI206" s="7" t="s">
        <v>4</v>
      </c>
      <c r="CJ206" s="145">
        <f ca="1">IFERROR(SUM(OFFSET(Data!$A$1,MATCH(($CH206&amp;$CI206),Data!$B:$B,0)-1,MATCH(Weekly!CJ$9,Data!$2:$2,0)-1,1,COUNTIF(Data!$2:$2,Weekly!CJ$9)))/SUM(OFFSET(Data!$A$1,MATCH(($CH205&amp;$CI205),Data!$B:$B,0)-1,MATCH(Weekly!CJ$9,Data!$2:$2,0)-1,1,COUNTIF(Data!$2:$2,Weekly!CJ$9))),0)</f>
        <v>6.5596482441477005E-2</v>
      </c>
      <c r="CK206" s="145">
        <f ca="1">IFERROR(SUM(OFFSET(Data!$A$1,MATCH(($CH206&amp;$CI206),Data!$B:$B,0)-1,MATCH(Weekly!CK$9,Data!$2:$2,0)-1,1,COUNTIF(Data!$2:$2,Weekly!CK$9)))/SUM(OFFSET(Data!$A$1,MATCH(($CH205&amp;$CI205),Data!$B:$B,0)-1,MATCH(Weekly!CK$9,Data!$2:$2,0)-1,1,COUNTIF(Data!$2:$2,Weekly!CK$9))),0)</f>
        <v>7.4424976152737229E-2</v>
      </c>
      <c r="CL206" s="145">
        <f ca="1">IFERROR(SUM(OFFSET(Data!$A$1,MATCH(($CH206&amp;$CI206),Data!$B:$B,0)-1,MATCH(Weekly!CL$9,Data!$2:$2,0)-1,1,COUNTIF(Data!$2:$2,Weekly!CL$9)))/SUM(OFFSET(Data!$A$1,MATCH(($CH205&amp;$CI205),Data!$B:$B,0)-1,MATCH(Weekly!CL$9,Data!$2:$2,0)-1,1,COUNTIF(Data!$2:$2,Weekly!CL$9))),0)</f>
        <v>7.9088833099300745E-2</v>
      </c>
      <c r="CM206" s="145">
        <f ca="1">IFERROR(SUM(OFFSET(Data!$A$1,MATCH(($CH206&amp;$CI206),Data!$B:$B,0)-1,MATCH(Weekly!CM$9,Data!$2:$2,0)-1,1,COUNTIF(Data!$2:$2,Weekly!CM$9)))/SUM(OFFSET(Data!$A$1,MATCH(($CH205&amp;$CI205),Data!$B:$B,0)-1,MATCH(Weekly!CM$9,Data!$2:$2,0)-1,1,COUNTIF(Data!$2:$2,Weekly!CM$9))),0)</f>
        <v>7.7030081724917404E-2</v>
      </c>
      <c r="CN206" s="145">
        <f ca="1">IFERROR(SUM(OFFSET(Data!$A$1,MATCH(($CH206&amp;$CI206),Data!$B:$B,0)-1,MATCH(Weekly!CN$9,Data!$2:$2,0)-1,1,COUNTIF(Data!$2:$2,Weekly!CN$9)))/SUM(OFFSET(Data!$A$1,MATCH(($CH205&amp;$CI205),Data!$B:$B,0)-1,MATCH(Weekly!CN$9,Data!$2:$2,0)-1,1,COUNTIF(Data!$2:$2,Weekly!CN$9))),0)</f>
        <v>7.0882169232465E-2</v>
      </c>
      <c r="CO206" s="145">
        <f ca="1">IFERROR(SUM(OFFSET(Data!$A$1,MATCH(($CH206&amp;$CI206),Data!$B:$B,0)-1,MATCH(Weekly!CO$9,Data!$2:$2,0)-1,1,COUNTIF(Data!$2:$2,Weekly!CO$9)))/SUM(OFFSET(Data!$A$1,MATCH(($CH205&amp;$CI205),Data!$B:$B,0)-1,MATCH(Weekly!CO$9,Data!$2:$2,0)-1,1,COUNTIF(Data!$2:$2,Weekly!CO$9))),0)</f>
        <v>7.03093819751371E-2</v>
      </c>
      <c r="CP206" s="145">
        <f ca="1">IFERROR(SUM(OFFSET(Data!$A$1,MATCH(($CH206&amp;$CI206),Data!$B:$B,0)-1,MATCH(Weekly!CP$9,Data!$2:$2,0)-1,1,COUNTIF(Data!$2:$2,Weekly!CP$9)))/SUM(OFFSET(Data!$A$1,MATCH(($CH205&amp;$CI205),Data!$B:$B,0)-1,MATCH(Weekly!CP$9,Data!$2:$2,0)-1,1,COUNTIF(Data!$2:$2,Weekly!CP$9))),0)</f>
        <v>8.9926641899124735E-2</v>
      </c>
      <c r="CQ206" s="145">
        <f ca="1">IFERROR(SUM(OFFSET(Data!$A$1,MATCH(($CH206&amp;$CI206),Data!$B:$B,0)-1,MATCH(Weekly!CQ$9,Data!$2:$2,0)-1,1,COUNTIF(Data!$2:$2,Weekly!CQ$9)))/SUM(OFFSET(Data!$A$1,MATCH(($CH205&amp;$CI205),Data!$B:$B,0)-1,MATCH(Weekly!CQ$9,Data!$2:$2,0)-1,1,COUNTIF(Data!$2:$2,Weekly!CQ$9))),0)</f>
        <v>0.11118811964872838</v>
      </c>
      <c r="CR206" s="145">
        <f ca="1">IFERROR(SUM(OFFSET(Data!$A$1,MATCH(($CH206&amp;$CI206),Data!$B:$B,0)-1,MATCH(Weekly!CR$9,Data!$2:$2,0)-1,1,COUNTIF(Data!$2:$2,Weekly!CR$9)))/SUM(OFFSET(Data!$A$1,MATCH(($CH205&amp;$CI205),Data!$B:$B,0)-1,MATCH(Weekly!CR$9,Data!$2:$2,0)-1,1,COUNTIF(Data!$2:$2,Weekly!CR$9))),0)</f>
        <v>9.7404849746160885E-2</v>
      </c>
      <c r="CS206" s="145">
        <f ca="1">IFERROR(SUM(OFFSET(Data!$A$1,MATCH(($CH206&amp;$CI206),Data!$B:$B,0)-1,MATCH(Weekly!CS$9,Data!$2:$2,0)-1,1,COUNTIF(Data!$2:$2,Weekly!CS$9)))/SUM(OFFSET(Data!$A$1,MATCH(($CH205&amp;$CI205),Data!$B:$B,0)-1,MATCH(Weekly!CS$9,Data!$2:$2,0)-1,1,COUNTIF(Data!$2:$2,Weekly!CS$9))),0)</f>
        <v>9.3470479455860053E-2</v>
      </c>
      <c r="CT206" s="145">
        <f ca="1">IFERROR(SUM(OFFSET(Data!$A$1,MATCH(($CH206&amp;$CI206),Data!$B:$B,0)-1,MATCH(Weekly!CT$9,Data!$2:$2,0)-1,1,COUNTIF(Data!$2:$2,Weekly!CT$9)))/SUM(OFFSET(Data!$A$1,MATCH(($CH205&amp;$CI205),Data!$B:$B,0)-1,MATCH(Weekly!CT$9,Data!$2:$2,0)-1,1,COUNTIF(Data!$2:$2,Weekly!CT$9))),0)</f>
        <v>8.9379230564804832E-2</v>
      </c>
      <c r="CU206" s="145">
        <f ca="1">IFERROR(SUM(OFFSET(Data!$A$1,MATCH(($CH206&amp;$CI206),Data!$B:$B,0)-1,MATCH(Weekly!CU$9,Data!$2:$2,0)-1,1,COUNTIF(Data!$2:$2,Weekly!CU$9)))/SUM(OFFSET(Data!$A$1,MATCH(($CH205&amp;$CI205),Data!$B:$B,0)-1,MATCH(Weekly!CU$9,Data!$2:$2,0)-1,1,COUNTIF(Data!$2:$2,Weekly!CU$9))),0)</f>
        <v>8.4030938067681707E-2</v>
      </c>
      <c r="CW206" s="12">
        <f t="shared" ca="1" si="1570"/>
        <v>9.2795046261137937E-2</v>
      </c>
      <c r="CX206" s="12">
        <f t="shared" ca="1" si="1571"/>
        <v>0.1257635845314215</v>
      </c>
      <c r="CY206" s="12">
        <f t="shared" ca="1" si="1572"/>
        <v>3.2968538270283565E-2</v>
      </c>
      <c r="CZ206" s="12">
        <f t="shared" ca="1" si="1573"/>
        <v>0.15048998823413418</v>
      </c>
      <c r="DA206" s="12">
        <f t="shared" ca="1" si="1574"/>
        <v>6.8068642558425263E-2</v>
      </c>
      <c r="DB206" s="43"/>
      <c r="DC206" s="12">
        <f t="shared" ca="1" si="1575"/>
        <v>1.2691545307486271E-2</v>
      </c>
      <c r="DD206" s="12">
        <f ca="1">SUMPRODUCT(CP206:CS206,CP$205:CS$205)/SUM(CP$205:CS$205)</f>
        <v>9.7774367952184749E-2</v>
      </c>
    </row>
    <row r="207" spans="4:108" x14ac:dyDescent="0.35">
      <c r="D207" s="116" t="s">
        <v>939</v>
      </c>
      <c r="E207" s="53" t="str">
        <f ca="1">VLOOKUP($D207,'Metric Nature'!$C:$D,2,0)&amp;IF(($F207&lt;(BA207)),"Below",IF(($F207&gt;(AZ207)),"Above","Within"))</f>
        <v>PositiveBelow</v>
      </c>
      <c r="F207" s="55">
        <f t="shared" ca="1" si="1576"/>
        <v>6.1731213790347898E-2</v>
      </c>
      <c r="G207" s="55">
        <f t="shared" ca="1" si="1577"/>
        <v>5.8931478466775197E-2</v>
      </c>
      <c r="H207" s="55">
        <f t="shared" ca="1" si="1578"/>
        <v>4.7508316377149022E-2</v>
      </c>
      <c r="I207" s="55">
        <f t="shared" ca="1" si="1579"/>
        <v>5.9334694033504741E-2</v>
      </c>
      <c r="J207" s="55">
        <f t="shared" ca="1" si="1580"/>
        <v>4.0389856152117438E-2</v>
      </c>
      <c r="K207" s="54">
        <f t="shared" ref="K207:K210" ca="1" si="1599">BC207</f>
        <v>1.0430679349831854E-2</v>
      </c>
      <c r="L207" s="56"/>
      <c r="M207" s="53" t="str">
        <f ca="1">VLOOKUP($D207,'Metric Nature'!$C:$D,2,0)&amp;IF(($N207&lt;(CA207)),"Below",IF(($N207&gt;(BZ207)),"Above","Within"))</f>
        <v>PositiveWithin</v>
      </c>
      <c r="N207" s="55">
        <f t="shared" ca="1" si="1581"/>
        <v>5.7659718691747158E-2</v>
      </c>
      <c r="O207" s="55">
        <f t="shared" ca="1" si="1582"/>
        <v>5.3707742639040351E-2</v>
      </c>
      <c r="P207" s="55">
        <f t="shared" ca="1" si="1583"/>
        <v>7.3582985590500347E-2</v>
      </c>
      <c r="Q207" s="55">
        <f t="shared" ca="1" si="1584"/>
        <v>4.8779764874356667E-2</v>
      </c>
      <c r="R207" s="48">
        <f t="shared" ca="1" si="1585"/>
        <v>0.18204175112903526</v>
      </c>
      <c r="S207" s="54">
        <f t="shared" ref="S207:S210" ca="1" si="1600">CC207</f>
        <v>1.3031895052102251E-2</v>
      </c>
      <c r="T207" s="56"/>
      <c r="U207" s="53" t="str">
        <f ca="1">VLOOKUP($D207,'Metric Nature'!$C:$D,2,0)&amp;IF(($V207&lt;(DA207)),"Below",IF(($V207&gt;(CZ207)),"Above","Within"))</f>
        <v>PositiveAbove</v>
      </c>
      <c r="V207" s="55">
        <f t="shared" ca="1" si="1586"/>
        <v>7.013554875382598E-2</v>
      </c>
      <c r="W207" s="55">
        <f t="shared" ca="1" si="1587"/>
        <v>6.8693215589708756E-2</v>
      </c>
      <c r="X207" s="55">
        <f t="shared" ca="1" si="1588"/>
        <v>2.0996733836598943E-2</v>
      </c>
      <c r="Y207" s="55">
        <f t="shared" ca="1" si="1589"/>
        <v>7.8090884584380155E-2</v>
      </c>
      <c r="Z207" s="48">
        <f t="shared" ca="1" si="1590"/>
        <v>-0.10187278416545703</v>
      </c>
      <c r="AA207" s="54">
        <f t="shared" ref="AA207:AA210" ca="1" si="1601">DC207</f>
        <v>8.679573318446045E-3</v>
      </c>
      <c r="AB207" s="56"/>
      <c r="AC207" s="46"/>
      <c r="AI207" s="7" t="s">
        <v>180</v>
      </c>
      <c r="AJ207" s="145">
        <f ca="1">IFERROR((SUM(OFFSET(Data!$A$1,MATCH(($AI207),Data!$C:$C,0)-1,MATCH(Weekly!AJ$9,Data!$2:$2,0)-1,2,COUNTIF(Data!$2:$2,Weekly!AJ$9))))/(SUM(OFFSET(Data!$A$1,MATCH(($AI206),Data!$C:$C,0)-1,MATCH(Weekly!AJ$9,Data!$2:$2,0)-1,2,COUNTIF(Data!$2:$2,Weekly!AJ$9)))),0)</f>
        <v>3.6453545503534406E-2</v>
      </c>
      <c r="AK207" s="145">
        <f ca="1">IFERROR((SUM(OFFSET(Data!$A$1,MATCH(($AI207),Data!$C:$C,0)-1,MATCH(Weekly!AK$9,Data!$2:$2,0)-1,2,COUNTIF(Data!$2:$2,Weekly!AK$9))))/(SUM(OFFSET(Data!$A$1,MATCH(($AI206),Data!$C:$C,0)-1,MATCH(Weekly!AK$9,Data!$2:$2,0)-1,2,COUNTIF(Data!$2:$2,Weekly!AK$9)))),0)</f>
        <v>3.7652668016458758E-2</v>
      </c>
      <c r="AL207" s="145">
        <f ca="1">IFERROR((SUM(OFFSET(Data!$A$1,MATCH(($AI207),Data!$C:$C,0)-1,MATCH(Weekly!AL$9,Data!$2:$2,0)-1,2,COUNTIF(Data!$2:$2,Weekly!AL$9))))/(SUM(OFFSET(Data!$A$1,MATCH(($AI206),Data!$C:$C,0)-1,MATCH(Weekly!AL$9,Data!$2:$2,0)-1,2,COUNTIF(Data!$2:$2,Weekly!AL$9)))),0)</f>
        <v>3.9791379045865931E-2</v>
      </c>
      <c r="AM207" s="145">
        <f ca="1">IFERROR((SUM(OFFSET(Data!$A$1,MATCH(($AI207),Data!$C:$C,0)-1,MATCH(Weekly!AM$9,Data!$2:$2,0)-1,2,COUNTIF(Data!$2:$2,Weekly!AM$9))))/(SUM(OFFSET(Data!$A$1,MATCH(($AI206),Data!$C:$C,0)-1,MATCH(Weekly!AM$9,Data!$2:$2,0)-1,2,COUNTIF(Data!$2:$2,Weekly!AM$9)))),0)</f>
        <v>4.036833506609238E-2</v>
      </c>
      <c r="AN207" s="145">
        <f ca="1">IFERROR((SUM(OFFSET(Data!$A$1,MATCH(($AI207),Data!$C:$C,0)-1,MATCH(Weekly!AN$9,Data!$2:$2,0)-1,2,COUNTIF(Data!$2:$2,Weekly!AN$9))))/(SUM(OFFSET(Data!$A$1,MATCH(($AI206),Data!$C:$C,0)-1,MATCH(Weekly!AN$9,Data!$2:$2,0)-1,2,COUNTIF(Data!$2:$2,Weekly!AN$9)))),0)</f>
        <v>3.8660862354892203E-2</v>
      </c>
      <c r="AO207" s="145">
        <f ca="1">IFERROR((SUM(OFFSET(Data!$A$1,MATCH(($AI207),Data!$C:$C,0)-1,MATCH(Weekly!AO$9,Data!$2:$2,0)-1,2,COUNTIF(Data!$2:$2,Weekly!AO$9))))/(SUM(OFFSET(Data!$A$1,MATCH(($AI206),Data!$C:$C,0)-1,MATCH(Weekly!AO$9,Data!$2:$2,0)-1,2,COUNTIF(Data!$2:$2,Weekly!AO$9)))),0)</f>
        <v>3.8504270536768283E-2</v>
      </c>
      <c r="AP207" s="145">
        <f ca="1">IFERROR((SUM(OFFSET(Data!$A$1,MATCH(($AI207),Data!$C:$C,0)-1,MATCH(Weekly!AP$9,Data!$2:$2,0)-1,2,COUNTIF(Data!$2:$2,Weekly!AP$9))))/(SUM(OFFSET(Data!$A$1,MATCH(($AI206),Data!$C:$C,0)-1,MATCH(Weekly!AP$9,Data!$2:$2,0)-1,2,COUNTIF(Data!$2:$2,Weekly!AP$9)))),0)</f>
        <v>5.9190529515277555E-2</v>
      </c>
      <c r="AQ207" s="145">
        <f ca="1">IFERROR((SUM(OFFSET(Data!$A$1,MATCH(($AI207),Data!$C:$C,0)-1,MATCH(Weekly!AQ$9,Data!$2:$2,0)-1,2,COUNTIF(Data!$2:$2,Weekly!AQ$9))))/(SUM(OFFSET(Data!$A$1,MATCH(($AI206),Data!$C:$C,0)-1,MATCH(Weekly!AQ$9,Data!$2:$2,0)-1,2,COUNTIF(Data!$2:$2,Weekly!AQ$9)))),0)</f>
        <v>6.2207011590118204E-2</v>
      </c>
      <c r="AR207" s="145">
        <f ca="1">IFERROR((SUM(OFFSET(Data!$A$1,MATCH(($AI207),Data!$C:$C,0)-1,MATCH(Weekly!AR$9,Data!$2:$2,0)-1,2,COUNTIF(Data!$2:$2,Weekly!AR$9))))/(SUM(OFFSET(Data!$A$1,MATCH(($AI206),Data!$C:$C,0)-1,MATCH(Weekly!AR$9,Data!$2:$2,0)-1,2,COUNTIF(Data!$2:$2,Weekly!AR$9)))),0)</f>
        <v>5.6749216210774583E-2</v>
      </c>
      <c r="AS207" s="145">
        <f ca="1">IFERROR((SUM(OFFSET(Data!$A$1,MATCH(($AI207),Data!$C:$C,0)-1,MATCH(Weekly!AS$9,Data!$2:$2,0)-1,2,COUNTIF(Data!$2:$2,Weekly!AS$9))))/(SUM(OFFSET(Data!$A$1,MATCH(($AI206),Data!$C:$C,0)-1,MATCH(Weekly!AS$9,Data!$2:$2,0)-1,2,COUNTIF(Data!$2:$2,Weekly!AS$9)))),0)</f>
        <v>5.8931478466775197E-2</v>
      </c>
      <c r="AT207" s="145">
        <f ca="1">IFERROR((SUM(OFFSET(Data!$A$1,MATCH(($AI207),Data!$C:$C,0)-1,MATCH(Weekly!AT$9,Data!$2:$2,0)-1,2,COUNTIF(Data!$2:$2,Weekly!AT$9))))/(SUM(OFFSET(Data!$A$1,MATCH(($AI206),Data!$C:$C,0)-1,MATCH(Weekly!AT$9,Data!$2:$2,0)-1,2,COUNTIF(Data!$2:$2,Weekly!AT$9)))),0)</f>
        <v>6.1731213790347898E-2</v>
      </c>
      <c r="AU207" s="145">
        <f ca="1">IFERROR((SUM(OFFSET(Data!$A$1,MATCH(($AI207),Data!$C:$C,0)-1,MATCH(Weekly!AU$9,Data!$2:$2,0)-1,2,COUNTIF(Data!$2:$2,Weekly!AU$9))))/(SUM(OFFSET(Data!$A$1,MATCH(($AI206),Data!$C:$C,0)-1,MATCH(Weekly!AU$9,Data!$2:$2,0)-1,2,COUNTIF(Data!$2:$2,Weekly!AU$9)))),0)</f>
        <v>5.5661624320751946E-2</v>
      </c>
      <c r="AV207" s="14"/>
      <c r="AW207" s="40">
        <f t="shared" ca="1" si="1561"/>
        <v>2.614472358846967E-2</v>
      </c>
      <c r="AX207" s="40">
        <f t="shared" ca="1" si="1561"/>
        <v>2.614472358846967E-2</v>
      </c>
      <c r="AY207" s="40">
        <f t="shared" ca="1" si="1562"/>
        <v>5.0181350411782621E-2</v>
      </c>
      <c r="AZ207" s="40">
        <f t="shared" ca="1" si="1591"/>
        <v>2.4036626823312951E-2</v>
      </c>
      <c r="BA207" s="40">
        <f t="shared" ca="1" si="1592"/>
        <v>6.8208820529267328E-2</v>
      </c>
      <c r="BB207" s="41"/>
      <c r="BC207" s="12">
        <f t="shared" ca="1" si="1563"/>
        <v>1.0430679349831854E-2</v>
      </c>
      <c r="BD207" s="12">
        <f ca="1">SUMPRODUCT(AP207:AS207,AP$206:AS$206)/SUM(AP$206:AS$206)</f>
        <v>5.9334694033504741E-2</v>
      </c>
      <c r="BE207" s="104"/>
      <c r="BF207" s="104"/>
      <c r="BG207" s="1"/>
      <c r="BH207" s="7" t="s">
        <v>180</v>
      </c>
      <c r="BI207" s="7" t="s">
        <v>3</v>
      </c>
      <c r="BJ207" s="145">
        <f ca="1">IFERROR(SUM(OFFSET(Data!$A$1,MATCH(($BH207&amp;$BI207),Data!$B:$B,0)-1,MATCH(Weekly!BJ$9,Data!$2:$2,0)-1,1,COUNTIF(Data!$2:$2,Weekly!BJ$9)))/SUM(OFFSET(Data!$A$1,MATCH(($BH206&amp;$BI206),Data!$B:$B,0)-1,MATCH(Weekly!BJ$9,Data!$2:$2,0)-1,1,COUNTIF(Data!$2:$2,Weekly!BJ$9))),0)</f>
        <v>2.2970832168483831E-2</v>
      </c>
      <c r="BK207" s="145">
        <f ca="1">IFERROR(SUM(OFFSET(Data!$A$1,MATCH(($BH207&amp;$BI207),Data!$B:$B,0)-1,MATCH(Weekly!BK$9,Data!$2:$2,0)-1,1,COUNTIF(Data!$2:$2,Weekly!BK$9)))/SUM(OFFSET(Data!$A$1,MATCH(($BH206&amp;$BI206),Data!$B:$B,0)-1,MATCH(Weekly!BK$9,Data!$2:$2,0)-1,1,COUNTIF(Data!$2:$2,Weekly!BK$9))),0)</f>
        <v>2.5685354408495925E-2</v>
      </c>
      <c r="BL207" s="145">
        <f ca="1">IFERROR(SUM(OFFSET(Data!$A$1,MATCH(($BH207&amp;$BI207),Data!$B:$B,0)-1,MATCH(Weekly!BL$9,Data!$2:$2,0)-1,1,COUNTIF(Data!$2:$2,Weekly!BL$9)))/SUM(OFFSET(Data!$A$1,MATCH(($BH206&amp;$BI206),Data!$B:$B,0)-1,MATCH(Weekly!BL$9,Data!$2:$2,0)-1,1,COUNTIF(Data!$2:$2,Weekly!BL$9))),0)</f>
        <v>2.6069113463601176E-2</v>
      </c>
      <c r="BM207" s="145">
        <f ca="1">IFERROR(SUM(OFFSET(Data!$A$1,MATCH(($BH207&amp;$BI207),Data!$B:$B,0)-1,MATCH(Weekly!BM$9,Data!$2:$2,0)-1,1,COUNTIF(Data!$2:$2,Weekly!BM$9)))/SUM(OFFSET(Data!$A$1,MATCH(($BH206&amp;$BI206),Data!$B:$B,0)-1,MATCH(Weekly!BM$9,Data!$2:$2,0)-1,1,COUNTIF(Data!$2:$2,Weekly!BM$9))),0)</f>
        <v>2.7407775319456359E-2</v>
      </c>
      <c r="BN207" s="145">
        <f ca="1">IFERROR(SUM(OFFSET(Data!$A$1,MATCH(($BH207&amp;$BI207),Data!$B:$B,0)-1,MATCH(Weekly!BN$9,Data!$2:$2,0)-1,1,COUNTIF(Data!$2:$2,Weekly!BN$9)))/SUM(OFFSET(Data!$A$1,MATCH(($BH206&amp;$BI206),Data!$B:$B,0)-1,MATCH(Weekly!BN$9,Data!$2:$2,0)-1,1,COUNTIF(Data!$2:$2,Weekly!BN$9))),0)</f>
        <v>2.6220333713338168E-2</v>
      </c>
      <c r="BO207" s="145">
        <f ca="1">IFERROR(SUM(OFFSET(Data!$A$1,MATCH(($BH207&amp;$BI207),Data!$B:$B,0)-1,MATCH(Weekly!BO$9,Data!$2:$2,0)-1,1,COUNTIF(Data!$2:$2,Weekly!BO$9)))/SUM(OFFSET(Data!$A$1,MATCH(($BH206&amp;$BI206),Data!$B:$B,0)-1,MATCH(Weekly!BO$9,Data!$2:$2,0)-1,1,COUNTIF(Data!$2:$2,Weekly!BO$9))),0)</f>
        <v>2.6336253823422678E-2</v>
      </c>
      <c r="BP207" s="145">
        <f ca="1">IFERROR(SUM(OFFSET(Data!$A$1,MATCH(($BH207&amp;$BI207),Data!$B:$B,0)-1,MATCH(Weekly!BP$9,Data!$2:$2,0)-1,1,COUNTIF(Data!$2:$2,Weekly!BP$9)))/SUM(OFFSET(Data!$A$1,MATCH(($BH206&amp;$BI206),Data!$B:$B,0)-1,MATCH(Weekly!BP$9,Data!$2:$2,0)-1,1,COUNTIF(Data!$2:$2,Weekly!BP$9))),0)</f>
        <v>3.9485627836611192E-2</v>
      </c>
      <c r="BQ207" s="145">
        <f ca="1">IFERROR(SUM(OFFSET(Data!$A$1,MATCH(($BH207&amp;$BI207),Data!$B:$B,0)-1,MATCH(Weekly!BQ$9,Data!$2:$2,0)-1,1,COUNTIF(Data!$2:$2,Weekly!BQ$9)))/SUM(OFFSET(Data!$A$1,MATCH(($BH206&amp;$BI206),Data!$B:$B,0)-1,MATCH(Weekly!BQ$9,Data!$2:$2,0)-1,1,COUNTIF(Data!$2:$2,Weekly!BQ$9))),0)</f>
        <v>5.1859733530717989E-2</v>
      </c>
      <c r="BR207" s="145">
        <f ca="1">IFERROR(SUM(OFFSET(Data!$A$1,MATCH(($BH207&amp;$BI207),Data!$B:$B,0)-1,MATCH(Weekly!BR$9,Data!$2:$2,0)-1,1,COUNTIF(Data!$2:$2,Weekly!BR$9)))/SUM(OFFSET(Data!$A$1,MATCH(($BH206&amp;$BI206),Data!$B:$B,0)-1,MATCH(Weekly!BR$9,Data!$2:$2,0)-1,1,COUNTIF(Data!$2:$2,Weekly!BR$9))),0)</f>
        <v>4.8502967292847261E-2</v>
      </c>
      <c r="BS207" s="145">
        <f ca="1">IFERROR(SUM(OFFSET(Data!$A$1,MATCH(($BH207&amp;$BI207),Data!$B:$B,0)-1,MATCH(Weekly!BS$9,Data!$2:$2,0)-1,1,COUNTIF(Data!$2:$2,Weekly!BS$9)))/SUM(OFFSET(Data!$A$1,MATCH(($BH206&amp;$BI206),Data!$B:$B,0)-1,MATCH(Weekly!BS$9,Data!$2:$2,0)-1,1,COUNTIF(Data!$2:$2,Weekly!BS$9))),0)</f>
        <v>5.3707742639040351E-2</v>
      </c>
      <c r="BT207" s="145">
        <f ca="1">IFERROR(SUM(OFFSET(Data!$A$1,MATCH(($BH207&amp;$BI207),Data!$B:$B,0)-1,MATCH(Weekly!BT$9,Data!$2:$2,0)-1,1,COUNTIF(Data!$2:$2,Weekly!BT$9)))/SUM(OFFSET(Data!$A$1,MATCH(($BH206&amp;$BI206),Data!$B:$B,0)-1,MATCH(Weekly!BT$9,Data!$2:$2,0)-1,1,COUNTIF(Data!$2:$2,Weekly!BT$9))),0)</f>
        <v>5.7659718691747158E-2</v>
      </c>
      <c r="BU207" s="145">
        <f ca="1">IFERROR(SUM(OFFSET(Data!$A$1,MATCH(($BH207&amp;$BI207),Data!$B:$B,0)-1,MATCH(Weekly!BU$9,Data!$2:$2,0)-1,1,COUNTIF(Data!$2:$2,Weekly!BU$9)))/SUM(OFFSET(Data!$A$1,MATCH(($BH206&amp;$BI206),Data!$B:$B,0)-1,MATCH(Weekly!BU$9,Data!$2:$2,0)-1,1,COUNTIF(Data!$2:$2,Weekly!BU$9))),0)</f>
        <v>5.1911072171722701E-2</v>
      </c>
      <c r="BV207" s="13"/>
      <c r="BW207" s="12">
        <f t="shared" ca="1" si="1564"/>
        <v>2.614472358846967E-2</v>
      </c>
      <c r="BX207" s="12">
        <f t="shared" ca="1" si="1565"/>
        <v>5.0181350411782621E-2</v>
      </c>
      <c r="BY207" s="12">
        <f t="shared" ca="1" si="1593"/>
        <v>2.4036626823312951E-2</v>
      </c>
      <c r="BZ207" s="12">
        <f t="shared" ca="1" si="1594"/>
        <v>6.8208820529267328E-2</v>
      </c>
      <c r="CA207" s="12">
        <f t="shared" ca="1" si="1595"/>
        <v>8.1172534709849573E-3</v>
      </c>
      <c r="CB207" s="41"/>
      <c r="CC207" s="12">
        <f t="shared" ca="1" si="1569"/>
        <v>1.3031895052102251E-2</v>
      </c>
      <c r="CD207" s="12">
        <f ca="1">SUMPRODUCT(BP207:BS207,BP$206:BS$206)/SUM(BP$206:BS$206)</f>
        <v>4.8779764874356667E-2</v>
      </c>
      <c r="CE207" s="104"/>
      <c r="CF207" s="104"/>
      <c r="CG207" s="1"/>
      <c r="CH207" s="7" t="s">
        <v>180</v>
      </c>
      <c r="CI207" s="7" t="s">
        <v>4</v>
      </c>
      <c r="CJ207" s="145">
        <f ca="1">IFERROR(SUM(OFFSET(Data!$A$1,MATCH(($CH207&amp;$CI207),Data!$B:$B,0)-1,MATCH(Weekly!CJ$9,Data!$2:$2,0)-1,1,COUNTIF(Data!$2:$2,Weekly!CJ$9)))/SUM(OFFSET(Data!$A$1,MATCH(($CH206&amp;$CI206),Data!$B:$B,0)-1,MATCH(Weekly!CJ$9,Data!$2:$2,0)-1,1,COUNTIF(Data!$2:$2,Weekly!CJ$9))),0)</f>
        <v>6.5146256817055034E-2</v>
      </c>
      <c r="CK207" s="145">
        <f ca="1">IFERROR(SUM(OFFSET(Data!$A$1,MATCH(($CH207&amp;$CI207),Data!$B:$B,0)-1,MATCH(Weekly!CK$9,Data!$2:$2,0)-1,1,COUNTIF(Data!$2:$2,Weekly!CK$9)))/SUM(OFFSET(Data!$A$1,MATCH(($CH206&amp;$CI206),Data!$B:$B,0)-1,MATCH(Weekly!CK$9,Data!$2:$2,0)-1,1,COUNTIF(Data!$2:$2,Weekly!CK$9))),0)</f>
        <v>6.1000289100896214E-2</v>
      </c>
      <c r="CL207" s="145">
        <f ca="1">IFERROR(SUM(OFFSET(Data!$A$1,MATCH(($CH207&amp;$CI207),Data!$B:$B,0)-1,MATCH(Weekly!CL$9,Data!$2:$2,0)-1,1,COUNTIF(Data!$2:$2,Weekly!CL$9)))/SUM(OFFSET(Data!$A$1,MATCH(($CH206&amp;$CI206),Data!$B:$B,0)-1,MATCH(Weekly!CL$9,Data!$2:$2,0)-1,1,COUNTIF(Data!$2:$2,Weekly!CL$9))),0)</f>
        <v>6.6176470588235295E-2</v>
      </c>
      <c r="CM207" s="145">
        <f ca="1">IFERROR(SUM(OFFSET(Data!$A$1,MATCH(($CH207&amp;$CI207),Data!$B:$B,0)-1,MATCH(Weekly!CM$9,Data!$2:$2,0)-1,1,COUNTIF(Data!$2:$2,Weekly!CM$9)))/SUM(OFFSET(Data!$A$1,MATCH(($CH206&amp;$CI206),Data!$B:$B,0)-1,MATCH(Weekly!CM$9,Data!$2:$2,0)-1,1,COUNTIF(Data!$2:$2,Weekly!CM$9))),0)</f>
        <v>6.5289112693175902E-2</v>
      </c>
      <c r="CN207" s="145">
        <f ca="1">IFERROR(SUM(OFFSET(Data!$A$1,MATCH(($CH207&amp;$CI207),Data!$B:$B,0)-1,MATCH(Weekly!CN$9,Data!$2:$2,0)-1,1,COUNTIF(Data!$2:$2,Weekly!CN$9)))/SUM(OFFSET(Data!$A$1,MATCH(($CH206&amp;$CI206),Data!$B:$B,0)-1,MATCH(Weekly!CN$9,Data!$2:$2,0)-1,1,COUNTIF(Data!$2:$2,Weekly!CN$9))),0)</f>
        <v>6.3549657889280534E-2</v>
      </c>
      <c r="CO207" s="145">
        <f ca="1">IFERROR(SUM(OFFSET(Data!$A$1,MATCH(($CH207&amp;$CI207),Data!$B:$B,0)-1,MATCH(Weekly!CO$9,Data!$2:$2,0)-1,1,COUNTIF(Data!$2:$2,Weekly!CO$9)))/SUM(OFFSET(Data!$A$1,MATCH(($CH206&amp;$CI206),Data!$B:$B,0)-1,MATCH(Weekly!CO$9,Data!$2:$2,0)-1,1,COUNTIF(Data!$2:$2,Weekly!CO$9))),0)</f>
        <v>6.3176705560811522E-2</v>
      </c>
      <c r="CP207" s="145">
        <f ca="1">IFERROR(SUM(OFFSET(Data!$A$1,MATCH(($CH207&amp;$CI207),Data!$B:$B,0)-1,MATCH(Weekly!CP$9,Data!$2:$2,0)-1,1,COUNTIF(Data!$2:$2,Weekly!CP$9)))/SUM(OFFSET(Data!$A$1,MATCH(($CH206&amp;$CI206),Data!$B:$B,0)-1,MATCH(Weekly!CP$9,Data!$2:$2,0)-1,1,COUNTIF(Data!$2:$2,Weekly!CP$9))),0)</f>
        <v>9.3391684901531727E-2</v>
      </c>
      <c r="CQ207" s="145">
        <f ca="1">IFERROR(SUM(OFFSET(Data!$A$1,MATCH(($CH207&amp;$CI207),Data!$B:$B,0)-1,MATCH(Weekly!CQ$9,Data!$2:$2,0)-1,1,COUNTIF(Data!$2:$2,Weekly!CQ$9)))/SUM(OFFSET(Data!$A$1,MATCH(($CH206&amp;$CI206),Data!$B:$B,0)-1,MATCH(Weekly!CQ$9,Data!$2:$2,0)-1,1,COUNTIF(Data!$2:$2,Weekly!CQ$9))),0)</f>
        <v>7.9209426073736225E-2</v>
      </c>
      <c r="CR207" s="145">
        <f ca="1">IFERROR(SUM(OFFSET(Data!$A$1,MATCH(($CH207&amp;$CI207),Data!$B:$B,0)-1,MATCH(Weekly!CR$9,Data!$2:$2,0)-1,1,COUNTIF(Data!$2:$2,Weekly!CR$9)))/SUM(OFFSET(Data!$A$1,MATCH(($CH206&amp;$CI206),Data!$B:$B,0)-1,MATCH(Weekly!CR$9,Data!$2:$2,0)-1,1,COUNTIF(Data!$2:$2,Weekly!CR$9))),0)</f>
        <v>7.1706053739074141E-2</v>
      </c>
      <c r="CS207" s="145">
        <f ca="1">IFERROR(SUM(OFFSET(Data!$A$1,MATCH(($CH207&amp;$CI207),Data!$B:$B,0)-1,MATCH(Weekly!CS$9,Data!$2:$2,0)-1,1,COUNTIF(Data!$2:$2,Weekly!CS$9)))/SUM(OFFSET(Data!$A$1,MATCH(($CH206&amp;$CI206),Data!$B:$B,0)-1,MATCH(Weekly!CS$9,Data!$2:$2,0)-1,1,COUNTIF(Data!$2:$2,Weekly!CS$9))),0)</f>
        <v>6.8693215589708756E-2</v>
      </c>
      <c r="CT207" s="145">
        <f ca="1">IFERROR(SUM(OFFSET(Data!$A$1,MATCH(($CH207&amp;$CI207),Data!$B:$B,0)-1,MATCH(Weekly!CT$9,Data!$2:$2,0)-1,1,COUNTIF(Data!$2:$2,Weekly!CT$9)))/SUM(OFFSET(Data!$A$1,MATCH(($CH206&amp;$CI206),Data!$B:$B,0)-1,MATCH(Weekly!CT$9,Data!$2:$2,0)-1,1,COUNTIF(Data!$2:$2,Weekly!CT$9))),0)</f>
        <v>7.013554875382598E-2</v>
      </c>
      <c r="CU207" s="145">
        <f ca="1">IFERROR(SUM(OFFSET(Data!$A$1,MATCH(($CH207&amp;$CI207),Data!$B:$B,0)-1,MATCH(Weekly!CU$9,Data!$2:$2,0)-1,1,COUNTIF(Data!$2:$2,Weekly!CU$9)))/SUM(OFFSET(Data!$A$1,MATCH(($CH206&amp;$CI206),Data!$B:$B,0)-1,MATCH(Weekly!CU$9,Data!$2:$2,0)-1,1,COUNTIF(Data!$2:$2,Weekly!CU$9))),0)</f>
        <v>6.3293960329841761E-2</v>
      </c>
      <c r="CW207" s="12">
        <f t="shared" ca="1" si="1570"/>
        <v>2.614472358846967E-2</v>
      </c>
      <c r="CX207" s="12">
        <f t="shared" ca="1" si="1571"/>
        <v>5.0181350411782621E-2</v>
      </c>
      <c r="CY207" s="12">
        <f t="shared" ca="1" si="1572"/>
        <v>2.4036626823312951E-2</v>
      </c>
      <c r="CZ207" s="12">
        <f t="shared" ca="1" si="1573"/>
        <v>6.8208820529267328E-2</v>
      </c>
      <c r="DA207" s="12">
        <f t="shared" ca="1" si="1574"/>
        <v>8.1172534709849573E-3</v>
      </c>
      <c r="DB207" s="41"/>
      <c r="DC207" s="12">
        <f t="shared" ca="1" si="1575"/>
        <v>8.679573318446045E-3</v>
      </c>
      <c r="DD207" s="12">
        <f ca="1">SUMPRODUCT(CP207:CS207,CP$206:CS$206)/SUM(CP$206:CS$206)</f>
        <v>7.8090884584380155E-2</v>
      </c>
    </row>
    <row r="208" spans="4:108" x14ac:dyDescent="0.35">
      <c r="D208" s="116" t="s">
        <v>942</v>
      </c>
      <c r="E208" s="53" t="str">
        <f ca="1">VLOOKUP($D208,'Metric Nature'!$C:$D,2,0)&amp;IF(($F208&lt;(BA208)),"Below",IF(($F208&gt;(AZ208)),"Above","Within"))</f>
        <v>NegativeAbove</v>
      </c>
      <c r="F208" s="55">
        <f t="shared" ca="1" si="1576"/>
        <v>0.12623077142612518</v>
      </c>
      <c r="G208" s="55">
        <f t="shared" ca="1" si="1577"/>
        <v>0.11910611217996152</v>
      </c>
      <c r="H208" s="55">
        <f t="shared" ca="1" si="1578"/>
        <v>5.9817746677842794E-2</v>
      </c>
      <c r="I208" s="55">
        <f t="shared" ca="1" si="1579"/>
        <v>0.1252333634998393</v>
      </c>
      <c r="J208" s="55">
        <f t="shared" ca="1" si="1580"/>
        <v>7.9643946182693312E-3</v>
      </c>
      <c r="K208" s="48">
        <f t="shared" ca="1" si="1599"/>
        <v>4.1737011112233302E-3</v>
      </c>
      <c r="L208" s="56"/>
      <c r="M208" s="53" t="str">
        <f ca="1">VLOOKUP($D208,'Metric Nature'!$C:$D,2,0)&amp;IF(($N208&lt;(CA208)),"Below",IF(($N208&gt;(BZ208)),"Above","Within"))</f>
        <v>NegativeAbove</v>
      </c>
      <c r="N208" s="55">
        <f t="shared" ca="1" si="1581"/>
        <v>6.1981020166073549E-2</v>
      </c>
      <c r="O208" s="55">
        <f t="shared" ca="1" si="1582"/>
        <v>5.2344601962922573E-2</v>
      </c>
      <c r="P208" s="55">
        <f t="shared" ca="1" si="1583"/>
        <v>0.18409573942269677</v>
      </c>
      <c r="Q208" s="55">
        <f t="shared" ca="1" si="1584"/>
        <v>5.3391112838534045E-2</v>
      </c>
      <c r="R208" s="48">
        <f t="shared" ca="1" si="1585"/>
        <v>0.16088646351158084</v>
      </c>
      <c r="S208" s="48">
        <f t="shared" ca="1" si="1600"/>
        <v>2.4460323931757748E-3</v>
      </c>
      <c r="T208" s="56"/>
      <c r="U208" s="53" t="str">
        <f ca="1">VLOOKUP($D208,'Metric Nature'!$C:$D,2,0)&amp;IF(($V208&lt;(DA208)),"Below",IF(($V208&gt;(CZ208)),"Above","Within"))</f>
        <v>NegativeAbove</v>
      </c>
      <c r="V208" s="55">
        <f t="shared" ca="1" si="1586"/>
        <v>0.25885439440314822</v>
      </c>
      <c r="W208" s="55">
        <f t="shared" ca="1" si="1587"/>
        <v>0.24386516090685234</v>
      </c>
      <c r="X208" s="55">
        <f t="shared" ca="1" si="1588"/>
        <v>6.1465251701210526E-2</v>
      </c>
      <c r="Y208" s="55">
        <f t="shared" ca="1" si="1589"/>
        <v>0.25177686893910406</v>
      </c>
      <c r="Z208" s="48">
        <f t="shared" ca="1" si="1590"/>
        <v>2.8110308519866331E-2</v>
      </c>
      <c r="AA208" s="48">
        <f t="shared" ca="1" si="1601"/>
        <v>1.4902900035077903E-2</v>
      </c>
      <c r="AB208" s="56"/>
      <c r="AC208" s="46"/>
      <c r="AI208" s="7" t="s">
        <v>181</v>
      </c>
      <c r="AJ208" s="145">
        <f ca="1">IFERROR((SUM(OFFSET(Data!$A$1,MATCH(($AI208),Data!$C:$C,0)-1,MATCH(Weekly!AJ$9,Data!$2:$2,0)-1,2,COUNTIF(Data!$2:$2,Weekly!AJ$9))))/(SUM(OFFSET(Data!$A$1,MATCH(($AI206),Data!$C:$C,0)-1,MATCH(Weekly!AJ$9,Data!$2:$2,0)-1,2,COUNTIF(Data!$2:$2,Weekly!AJ$9)))),0)</f>
        <v>0.13113766760706247</v>
      </c>
      <c r="AK208" s="145">
        <f ca="1">IFERROR((SUM(OFFSET(Data!$A$1,MATCH(($AI208),Data!$C:$C,0)-1,MATCH(Weekly!AK$9,Data!$2:$2,0)-1,2,COUNTIF(Data!$2:$2,Weekly!AK$9))))/(SUM(OFFSET(Data!$A$1,MATCH(($AI206),Data!$C:$C,0)-1,MATCH(Weekly!AK$9,Data!$2:$2,0)-1,2,COUNTIF(Data!$2:$2,Weekly!AK$9)))),0)</f>
        <v>0.13594801123375352</v>
      </c>
      <c r="AL208" s="145">
        <f ca="1">IFERROR((SUM(OFFSET(Data!$A$1,MATCH(($AI208),Data!$C:$C,0)-1,MATCH(Weekly!AL$9,Data!$2:$2,0)-1,2,COUNTIF(Data!$2:$2,Weekly!AL$9))))/(SUM(OFFSET(Data!$A$1,MATCH(($AI206),Data!$C:$C,0)-1,MATCH(Weekly!AL$9,Data!$2:$2,0)-1,2,COUNTIF(Data!$2:$2,Weekly!AL$9)))),0)</f>
        <v>0.12860868231323822</v>
      </c>
      <c r="AM208" s="145">
        <f ca="1">IFERROR((SUM(OFFSET(Data!$A$1,MATCH(($AI208),Data!$C:$C,0)-1,MATCH(Weekly!AM$9,Data!$2:$2,0)-1,2,COUNTIF(Data!$2:$2,Weekly!AM$9))))/(SUM(OFFSET(Data!$A$1,MATCH(($AI206),Data!$C:$C,0)-1,MATCH(Weekly!AM$9,Data!$2:$2,0)-1,2,COUNTIF(Data!$2:$2,Weekly!AM$9)))),0)</f>
        <v>0.13016485964651717</v>
      </c>
      <c r="AN208" s="145">
        <f ca="1">IFERROR((SUM(OFFSET(Data!$A$1,MATCH(($AI208),Data!$C:$C,0)-1,MATCH(Weekly!AN$9,Data!$2:$2,0)-1,2,COUNTIF(Data!$2:$2,Weekly!AN$9))))/(SUM(OFFSET(Data!$A$1,MATCH(($AI206),Data!$C:$C,0)-1,MATCH(Weekly!AN$9,Data!$2:$2,0)-1,2,COUNTIF(Data!$2:$2,Weekly!AN$9)))),0)</f>
        <v>0.12589828634604755</v>
      </c>
      <c r="AO208" s="145">
        <f ca="1">IFERROR((SUM(OFFSET(Data!$A$1,MATCH(($AI208),Data!$C:$C,0)-1,MATCH(Weekly!AO$9,Data!$2:$2,0)-1,2,COUNTIF(Data!$2:$2,Weekly!AO$9))))/(SUM(OFFSET(Data!$A$1,MATCH(($AI206),Data!$C:$C,0)-1,MATCH(Weekly!AO$9,Data!$2:$2,0)-1,2,COUNTIF(Data!$2:$2,Weekly!AO$9)))),0)</f>
        <v>0.127595305881536</v>
      </c>
      <c r="AP208" s="145">
        <f ca="1">IFERROR((SUM(OFFSET(Data!$A$1,MATCH(($AI208),Data!$C:$C,0)-1,MATCH(Weekly!AP$9,Data!$2:$2,0)-1,2,COUNTIF(Data!$2:$2,Weekly!AP$9))))/(SUM(OFFSET(Data!$A$1,MATCH(($AI206),Data!$C:$C,0)-1,MATCH(Weekly!AP$9,Data!$2:$2,0)-1,2,COUNTIF(Data!$2:$2,Weekly!AP$9)))),0)</f>
        <v>0.12977123660214365</v>
      </c>
      <c r="AQ208" s="145">
        <f ca="1">IFERROR((SUM(OFFSET(Data!$A$1,MATCH(($AI208),Data!$C:$C,0)-1,MATCH(Weekly!AQ$9,Data!$2:$2,0)-1,2,COUNTIF(Data!$2:$2,Weekly!AQ$9))))/(SUM(OFFSET(Data!$A$1,MATCH(($AI206),Data!$C:$C,0)-1,MATCH(Weekly!AQ$9,Data!$2:$2,0)-1,2,COUNTIF(Data!$2:$2,Weekly!AQ$9)))),0)</f>
        <v>0.12754881941848092</v>
      </c>
      <c r="AR208" s="145">
        <f ca="1">IFERROR((SUM(OFFSET(Data!$A$1,MATCH(($AI208),Data!$C:$C,0)-1,MATCH(Weekly!AR$9,Data!$2:$2,0)-1,2,COUNTIF(Data!$2:$2,Weekly!AR$9))))/(SUM(OFFSET(Data!$A$1,MATCH(($AI206),Data!$C:$C,0)-1,MATCH(Weekly!AR$9,Data!$2:$2,0)-1,2,COUNTIF(Data!$2:$2,Weekly!AR$9)))),0)</f>
        <v>0.12477349210458193</v>
      </c>
      <c r="AS208" s="145">
        <f ca="1">IFERROR((SUM(OFFSET(Data!$A$1,MATCH(($AI208),Data!$C:$C,0)-1,MATCH(Weekly!AS$9,Data!$2:$2,0)-1,2,COUNTIF(Data!$2:$2,Weekly!AS$9))))/(SUM(OFFSET(Data!$A$1,MATCH(($AI206),Data!$C:$C,0)-1,MATCH(Weekly!AS$9,Data!$2:$2,0)-1,2,COUNTIF(Data!$2:$2,Weekly!AS$9)))),0)</f>
        <v>0.11910611217996152</v>
      </c>
      <c r="AT208" s="145">
        <f ca="1">IFERROR((SUM(OFFSET(Data!$A$1,MATCH(($AI208),Data!$C:$C,0)-1,MATCH(Weekly!AT$9,Data!$2:$2,0)-1,2,COUNTIF(Data!$2:$2,Weekly!AT$9))))/(SUM(OFFSET(Data!$A$1,MATCH(($AI206),Data!$C:$C,0)-1,MATCH(Weekly!AT$9,Data!$2:$2,0)-1,2,COUNTIF(Data!$2:$2,Weekly!AT$9)))),0)</f>
        <v>0.12623077142612518</v>
      </c>
      <c r="AU208" s="145">
        <f ca="1">IFERROR((SUM(OFFSET(Data!$A$1,MATCH(($AI208),Data!$C:$C,0)-1,MATCH(Weekly!AU$9,Data!$2:$2,0)-1,2,COUNTIF(Data!$2:$2,Weekly!AU$9))))/(SUM(OFFSET(Data!$A$1,MATCH(($AI206),Data!$C:$C,0)-1,MATCH(Weekly!AU$9,Data!$2:$2,0)-1,2,COUNTIF(Data!$2:$2,Weekly!AU$9)))),0)</f>
        <v>0.1221177852841827</v>
      </c>
      <c r="AV208" s="14"/>
      <c r="AW208" s="40">
        <f t="shared" ca="1" si="1561"/>
        <v>5.3648000501769225E-2</v>
      </c>
      <c r="AX208" s="40">
        <f t="shared" ca="1" si="1561"/>
        <v>5.3648000501769225E-2</v>
      </c>
      <c r="AY208" s="40">
        <f t="shared" ca="1" si="1562"/>
        <v>5.5628742665188087E-2</v>
      </c>
      <c r="AZ208" s="40">
        <f t="shared" ca="1" si="1591"/>
        <v>1.9807421634188624E-3</v>
      </c>
      <c r="BA208" s="40">
        <f t="shared" ca="1" si="1592"/>
        <v>5.7114299287752232E-2</v>
      </c>
      <c r="BB208" s="43"/>
      <c r="BC208" s="12">
        <f t="shared" ca="1" si="1563"/>
        <v>4.1737011112233302E-3</v>
      </c>
      <c r="BD208" s="12">
        <f t="shared" ref="BD208:BD210" ca="1" si="1602">SUMPRODUCT(AP208:AS208,AP$206:AS$206)/SUM(AP$206:AS$206)</f>
        <v>0.1252333634998393</v>
      </c>
      <c r="BE208" s="104"/>
      <c r="BF208" s="104"/>
      <c r="BG208" s="1"/>
      <c r="BH208" s="7" t="s">
        <v>181</v>
      </c>
      <c r="BI208" s="7" t="s">
        <v>3</v>
      </c>
      <c r="BJ208" s="145">
        <f ca="1">IFERROR(SUM(OFFSET(Data!$A$1,MATCH(($BH208&amp;$BI208),Data!$B:$B,0)-1,MATCH(Weekly!BJ$9,Data!$2:$2,0)-1,1,COUNTIF(Data!$2:$2,Weekly!BJ$9)))/SUM(OFFSET(Data!$A$1,MATCH(($BH206&amp;$BI206),Data!$B:$B,0)-1,MATCH(Weekly!BJ$9,Data!$2:$2,0)-1,1,COUNTIF(Data!$2:$2,Weekly!BJ$9))),0)</f>
        <v>5.5540024228869632E-2</v>
      </c>
      <c r="BK208" s="145">
        <f ca="1">IFERROR(SUM(OFFSET(Data!$A$1,MATCH(($BH208&amp;$BI208),Data!$B:$B,0)-1,MATCH(Weekly!BK$9,Data!$2:$2,0)-1,1,COUNTIF(Data!$2:$2,Weekly!BK$9)))/SUM(OFFSET(Data!$A$1,MATCH(($BH206&amp;$BI206),Data!$B:$B,0)-1,MATCH(Weekly!BK$9,Data!$2:$2,0)-1,1,COUNTIF(Data!$2:$2,Weekly!BK$9))),0)</f>
        <v>5.5717461101506542E-2</v>
      </c>
      <c r="BL208" s="145">
        <f ca="1">IFERROR(SUM(OFFSET(Data!$A$1,MATCH(($BH208&amp;$BI208),Data!$B:$B,0)-1,MATCH(Weekly!BL$9,Data!$2:$2,0)-1,1,COUNTIF(Data!$2:$2,Weekly!BL$9)))/SUM(OFFSET(Data!$A$1,MATCH(($BH206&amp;$BI206),Data!$B:$B,0)-1,MATCH(Weekly!BL$9,Data!$2:$2,0)-1,1,COUNTIF(Data!$2:$2,Weekly!BL$9))),0)</f>
        <v>5.3817096488364503E-2</v>
      </c>
      <c r="BM208" s="145">
        <f ca="1">IFERROR(SUM(OFFSET(Data!$A$1,MATCH(($BH208&amp;$BI208),Data!$B:$B,0)-1,MATCH(Weekly!BM$9,Data!$2:$2,0)-1,1,COUNTIF(Data!$2:$2,Weekly!BM$9)))/SUM(OFFSET(Data!$A$1,MATCH(($BH206&amp;$BI206),Data!$B:$B,0)-1,MATCH(Weekly!BM$9,Data!$2:$2,0)-1,1,COUNTIF(Data!$2:$2,Weekly!BM$9))),0)</f>
        <v>5.6170135910055541E-2</v>
      </c>
      <c r="BN208" s="145">
        <f ca="1">IFERROR(SUM(OFFSET(Data!$A$1,MATCH(($BH208&amp;$BI208),Data!$B:$B,0)-1,MATCH(Weekly!BN$9,Data!$2:$2,0)-1,1,COUNTIF(Data!$2:$2,Weekly!BN$9)))/SUM(OFFSET(Data!$A$1,MATCH(($BH206&amp;$BI206),Data!$B:$B,0)-1,MATCH(Weekly!BN$9,Data!$2:$2,0)-1,1,COUNTIF(Data!$2:$2,Weekly!BN$9))),0)</f>
        <v>5.2492486268007045E-2</v>
      </c>
      <c r="BO208" s="145">
        <f ca="1">IFERROR(SUM(OFFSET(Data!$A$1,MATCH(($BH208&amp;$BI208),Data!$B:$B,0)-1,MATCH(Weekly!BO$9,Data!$2:$2,0)-1,1,COUNTIF(Data!$2:$2,Weekly!BO$9)))/SUM(OFFSET(Data!$A$1,MATCH(($BH206&amp;$BI206),Data!$B:$B,0)-1,MATCH(Weekly!BO$9,Data!$2:$2,0)-1,1,COUNTIF(Data!$2:$2,Weekly!BO$9))),0)</f>
        <v>5.5316501633055112E-2</v>
      </c>
      <c r="BP208" s="145">
        <f ca="1">IFERROR(SUM(OFFSET(Data!$A$1,MATCH(($BH208&amp;$BI208),Data!$B:$B,0)-1,MATCH(Weekly!BP$9,Data!$2:$2,0)-1,1,COUNTIF(Data!$2:$2,Weekly!BP$9)))/SUM(OFFSET(Data!$A$1,MATCH(($BH206&amp;$BI206),Data!$B:$B,0)-1,MATCH(Weekly!BP$9,Data!$2:$2,0)-1,1,COUNTIF(Data!$2:$2,Weekly!BP$9))),0)</f>
        <v>5.3908219868885526E-2</v>
      </c>
      <c r="BQ208" s="145">
        <f ca="1">IFERROR(SUM(OFFSET(Data!$A$1,MATCH(($BH208&amp;$BI208),Data!$B:$B,0)-1,MATCH(Weekly!BQ$9,Data!$2:$2,0)-1,1,COUNTIF(Data!$2:$2,Weekly!BQ$9)))/SUM(OFFSET(Data!$A$1,MATCH(($BH206&amp;$BI206),Data!$B:$B,0)-1,MATCH(Weekly!BQ$9,Data!$2:$2,0)-1,1,COUNTIF(Data!$2:$2,Weekly!BQ$9))),0)</f>
        <v>5.3478904515173946E-2</v>
      </c>
      <c r="BR208" s="145">
        <f ca="1">IFERROR(SUM(OFFSET(Data!$A$1,MATCH(($BH208&amp;$BI208),Data!$B:$B,0)-1,MATCH(Weekly!BR$9,Data!$2:$2,0)-1,1,COUNTIF(Data!$2:$2,Weekly!BR$9)))/SUM(OFFSET(Data!$A$1,MATCH(($BH206&amp;$BI206),Data!$B:$B,0)-1,MATCH(Weekly!BR$9,Data!$2:$2,0)-1,1,COUNTIF(Data!$2:$2,Weekly!BR$9))),0)</f>
        <v>5.3902101646512872E-2</v>
      </c>
      <c r="BS208" s="145">
        <f ca="1">IFERROR(SUM(OFFSET(Data!$A$1,MATCH(($BH208&amp;$BI208),Data!$B:$B,0)-1,MATCH(Weekly!BS$9,Data!$2:$2,0)-1,1,COUNTIF(Data!$2:$2,Weekly!BS$9)))/SUM(OFFSET(Data!$A$1,MATCH(($BH206&amp;$BI206),Data!$B:$B,0)-1,MATCH(Weekly!BS$9,Data!$2:$2,0)-1,1,COUNTIF(Data!$2:$2,Weekly!BS$9))),0)</f>
        <v>5.2344601962922573E-2</v>
      </c>
      <c r="BT208" s="145">
        <f ca="1">IFERROR(SUM(OFFSET(Data!$A$1,MATCH(($BH208&amp;$BI208),Data!$B:$B,0)-1,MATCH(Weekly!BT$9,Data!$2:$2,0)-1,1,COUNTIF(Data!$2:$2,Weekly!BT$9)))/SUM(OFFSET(Data!$A$1,MATCH(($BH206&amp;$BI206),Data!$B:$B,0)-1,MATCH(Weekly!BT$9,Data!$2:$2,0)-1,1,COUNTIF(Data!$2:$2,Weekly!BT$9))),0)</f>
        <v>6.1981020166073549E-2</v>
      </c>
      <c r="BU208" s="145">
        <f ca="1">IFERROR(SUM(OFFSET(Data!$A$1,MATCH(($BH208&amp;$BI208),Data!$B:$B,0)-1,MATCH(Weekly!BU$9,Data!$2:$2,0)-1,1,COUNTIF(Data!$2:$2,Weekly!BU$9)))/SUM(OFFSET(Data!$A$1,MATCH(($BH206&amp;$BI206),Data!$B:$B,0)-1,MATCH(Weekly!BU$9,Data!$2:$2,0)-1,1,COUNTIF(Data!$2:$2,Weekly!BU$9))),0)</f>
        <v>5.6182236337750519E-2</v>
      </c>
      <c r="BV208" s="13"/>
      <c r="BW208" s="12">
        <f t="shared" ca="1" si="1564"/>
        <v>5.3648000501769225E-2</v>
      </c>
      <c r="BX208" s="12">
        <f t="shared" ca="1" si="1565"/>
        <v>5.5628742665188087E-2</v>
      </c>
      <c r="BY208" s="12">
        <f t="shared" ca="1" si="1593"/>
        <v>1.9807421634188624E-3</v>
      </c>
      <c r="BZ208" s="12">
        <f t="shared" ca="1" si="1594"/>
        <v>5.7114299287752232E-2</v>
      </c>
      <c r="CA208" s="12">
        <f t="shared" ca="1" si="1595"/>
        <v>5.216244387920508E-2</v>
      </c>
      <c r="CB208" s="43"/>
      <c r="CC208" s="12">
        <f t="shared" ca="1" si="1569"/>
        <v>2.4460323931757748E-3</v>
      </c>
      <c r="CD208" s="12">
        <f t="shared" ref="CD208:CD210" ca="1" si="1603">SUMPRODUCT(BP208:BS208,BP$206:BS$206)/SUM(BP$206:BS$206)</f>
        <v>5.3391112838534045E-2</v>
      </c>
      <c r="CE208" s="104"/>
      <c r="CF208" s="104"/>
      <c r="CG208" s="1"/>
      <c r="CH208" s="7" t="s">
        <v>181</v>
      </c>
      <c r="CI208" s="7" t="s">
        <v>4</v>
      </c>
      <c r="CJ208" s="145">
        <f ca="1">IFERROR(SUM(OFFSET(Data!$A$1,MATCH(($CH208&amp;$CI208),Data!$B:$B,0)-1,MATCH(Weekly!CJ$9,Data!$2:$2,0)-1,1,COUNTIF(Data!$2:$2,Weekly!CJ$9)))/SUM(OFFSET(Data!$A$1,MATCH(($CH206&amp;$CI206),Data!$B:$B,0)-1,MATCH(Weekly!CJ$9,Data!$2:$2,0)-1,1,COUNTIF(Data!$2:$2,Weekly!CJ$9))),0)</f>
        <v>0.29201784828953892</v>
      </c>
      <c r="CK208" s="145">
        <f ca="1">IFERROR(SUM(OFFSET(Data!$A$1,MATCH(($CH208&amp;$CI208),Data!$B:$B,0)-1,MATCH(Weekly!CK$9,Data!$2:$2,0)-1,1,COUNTIF(Data!$2:$2,Weekly!CK$9)))/SUM(OFFSET(Data!$A$1,MATCH(($CH206&amp;$CI206),Data!$B:$B,0)-1,MATCH(Weekly!CK$9,Data!$2:$2,0)-1,1,COUNTIF(Data!$2:$2,Weekly!CK$9))),0)</f>
        <v>0.29247374000192733</v>
      </c>
      <c r="CL208" s="145">
        <f ca="1">IFERROR(SUM(OFFSET(Data!$A$1,MATCH(($CH208&amp;$CI208),Data!$B:$B,0)-1,MATCH(Weekly!CL$9,Data!$2:$2,0)-1,1,COUNTIF(Data!$2:$2,Weekly!CL$9)))/SUM(OFFSET(Data!$A$1,MATCH(($CH206&amp;$CI206),Data!$B:$B,0)-1,MATCH(Weekly!CL$9,Data!$2:$2,0)-1,1,COUNTIF(Data!$2:$2,Weekly!CL$9))),0)</f>
        <v>0.27241750358680056</v>
      </c>
      <c r="CM208" s="145">
        <f ca="1">IFERROR(SUM(OFFSET(Data!$A$1,MATCH(($CH208&amp;$CI208),Data!$B:$B,0)-1,MATCH(Weekly!CM$9,Data!$2:$2,0)-1,1,COUNTIF(Data!$2:$2,Weekly!CM$9)))/SUM(OFFSET(Data!$A$1,MATCH(($CH206&amp;$CI206),Data!$B:$B,0)-1,MATCH(Weekly!CM$9,Data!$2:$2,0)-1,1,COUNTIF(Data!$2:$2,Weekly!CM$9))),0)</f>
        <v>0.27244313248827923</v>
      </c>
      <c r="CN208" s="145">
        <f ca="1">IFERROR(SUM(OFFSET(Data!$A$1,MATCH(($CH208&amp;$CI208),Data!$B:$B,0)-1,MATCH(Weekly!CN$9,Data!$2:$2,0)-1,1,COUNTIF(Data!$2:$2,Weekly!CN$9)))/SUM(OFFSET(Data!$A$1,MATCH(($CH206&amp;$CI206),Data!$B:$B,0)-1,MATCH(Weekly!CN$9,Data!$2:$2,0)-1,1,COUNTIF(Data!$2:$2,Weekly!CN$9))),0)</f>
        <v>0.27275554634045202</v>
      </c>
      <c r="CO208" s="145">
        <f ca="1">IFERROR(SUM(OFFSET(Data!$A$1,MATCH(($CH208&amp;$CI208),Data!$B:$B,0)-1,MATCH(Weekly!CO$9,Data!$2:$2,0)-1,1,COUNTIF(Data!$2:$2,Weekly!CO$9)))/SUM(OFFSET(Data!$A$1,MATCH(($CH206&amp;$CI206),Data!$B:$B,0)-1,MATCH(Weekly!CO$9,Data!$2:$2,0)-1,1,COUNTIF(Data!$2:$2,Weekly!CO$9))),0)</f>
        <v>0.2741511615683801</v>
      </c>
      <c r="CP208" s="145">
        <f ca="1">IFERROR(SUM(OFFSET(Data!$A$1,MATCH(($CH208&amp;$CI208),Data!$B:$B,0)-1,MATCH(Weekly!CP$9,Data!$2:$2,0)-1,1,COUNTIF(Data!$2:$2,Weekly!CP$9)))/SUM(OFFSET(Data!$A$1,MATCH(($CH206&amp;$CI206),Data!$B:$B,0)-1,MATCH(Weekly!CP$9,Data!$2:$2,0)-1,1,COUNTIF(Data!$2:$2,Weekly!CP$9))),0)</f>
        <v>0.2614442013129103</v>
      </c>
      <c r="CQ208" s="145">
        <f ca="1">IFERROR(SUM(OFFSET(Data!$A$1,MATCH(($CH208&amp;$CI208),Data!$B:$B,0)-1,MATCH(Weekly!CQ$9,Data!$2:$2,0)-1,1,COUNTIF(Data!$2:$2,Weekly!CQ$9)))/SUM(OFFSET(Data!$A$1,MATCH(($CH206&amp;$CI206),Data!$B:$B,0)-1,MATCH(Weekly!CQ$9,Data!$2:$2,0)-1,1,COUNTIF(Data!$2:$2,Weekly!CQ$9))),0)</f>
        <v>0.2492588369441277</v>
      </c>
      <c r="CR208" s="145">
        <f ca="1">IFERROR(SUM(OFFSET(Data!$A$1,MATCH(($CH208&amp;$CI208),Data!$B:$B,0)-1,MATCH(Weekly!CR$9,Data!$2:$2,0)-1,1,COUNTIF(Data!$2:$2,Weekly!CR$9)))/SUM(OFFSET(Data!$A$1,MATCH(($CH206&amp;$CI206),Data!$B:$B,0)-1,MATCH(Weekly!CR$9,Data!$2:$2,0)-1,1,COUNTIF(Data!$2:$2,Weekly!CR$9))),0)</f>
        <v>0.25331822596309483</v>
      </c>
      <c r="CS208" s="145">
        <f ca="1">IFERROR(SUM(OFFSET(Data!$A$1,MATCH(($CH208&amp;$CI208),Data!$B:$B,0)-1,MATCH(Weekly!CS$9,Data!$2:$2,0)-1,1,COUNTIF(Data!$2:$2,Weekly!CS$9)))/SUM(OFFSET(Data!$A$1,MATCH(($CH206&amp;$CI206),Data!$B:$B,0)-1,MATCH(Weekly!CS$9,Data!$2:$2,0)-1,1,COUNTIF(Data!$2:$2,Weekly!CS$9))),0)</f>
        <v>0.24386516090685234</v>
      </c>
      <c r="CT208" s="145">
        <f ca="1">IFERROR(SUM(OFFSET(Data!$A$1,MATCH(($CH208&amp;$CI208),Data!$B:$B,0)-1,MATCH(Weekly!CT$9,Data!$2:$2,0)-1,1,COUNTIF(Data!$2:$2,Weekly!CT$9)))/SUM(OFFSET(Data!$A$1,MATCH(($CH206&amp;$CI206),Data!$B:$B,0)-1,MATCH(Weekly!CT$9,Data!$2:$2,0)-1,1,COUNTIF(Data!$2:$2,Weekly!CT$9))),0)</f>
        <v>0.25885439440314822</v>
      </c>
      <c r="CU208" s="145">
        <f ca="1">IFERROR(SUM(OFFSET(Data!$A$1,MATCH(($CH208&amp;$CI208),Data!$B:$B,0)-1,MATCH(Weekly!CU$9,Data!$2:$2,0)-1,1,COUNTIF(Data!$2:$2,Weekly!CU$9)))/SUM(OFFSET(Data!$A$1,MATCH(($CH206&amp;$CI206),Data!$B:$B,0)-1,MATCH(Weekly!CU$9,Data!$2:$2,0)-1,1,COUNTIF(Data!$2:$2,Weekly!CU$9))),0)</f>
        <v>0.25629596612435929</v>
      </c>
      <c r="CW208" s="12">
        <f t="shared" ca="1" si="1570"/>
        <v>5.3648000501769225E-2</v>
      </c>
      <c r="CX208" s="12">
        <f t="shared" ca="1" si="1571"/>
        <v>5.5628742665188087E-2</v>
      </c>
      <c r="CY208" s="12">
        <f t="shared" ca="1" si="1572"/>
        <v>1.9807421634188624E-3</v>
      </c>
      <c r="CZ208" s="12">
        <f t="shared" ca="1" si="1573"/>
        <v>5.7114299287752232E-2</v>
      </c>
      <c r="DA208" s="12">
        <f t="shared" ca="1" si="1574"/>
        <v>5.216244387920508E-2</v>
      </c>
      <c r="DB208" s="43"/>
      <c r="DC208" s="12">
        <f t="shared" ca="1" si="1575"/>
        <v>1.4902900035077903E-2</v>
      </c>
      <c r="DD208" s="12">
        <f t="shared" ref="DD208:DD210" ca="1" si="1604">SUMPRODUCT(CP208:CS208,CP$206:CS$206)/SUM(CP$206:CS$206)</f>
        <v>0.25177686893910406</v>
      </c>
    </row>
    <row r="209" spans="4:109" x14ac:dyDescent="0.35">
      <c r="D209" s="116" t="s">
        <v>945</v>
      </c>
      <c r="E209" s="53" t="str">
        <f ca="1">VLOOKUP($D209,'Metric Nature'!$C:$D,2,0)&amp;IF(($F209&lt;(BA209)),"Below",IF(($F209&gt;(AZ209)),"Above","Within"))</f>
        <v>PositiveAbove</v>
      </c>
      <c r="F209" s="55">
        <f t="shared" ca="1" si="1576"/>
        <v>7.7741944690202347E-2</v>
      </c>
      <c r="G209" s="55">
        <f t="shared" ca="1" si="1577"/>
        <v>8.0005919786887675E-2</v>
      </c>
      <c r="H209" s="55">
        <f t="shared" ca="1" si="1578"/>
        <v>-2.8297594761936291E-2</v>
      </c>
      <c r="I209" s="55">
        <f t="shared" ca="1" si="1579"/>
        <v>7.5691502170713812E-2</v>
      </c>
      <c r="J209" s="55">
        <f t="shared" ca="1" si="1580"/>
        <v>2.7089467914958126E-2</v>
      </c>
      <c r="K209" s="54">
        <f t="shared" ca="1" si="1599"/>
        <v>2.4872822828786709E-2</v>
      </c>
      <c r="L209" s="56"/>
      <c r="M209" s="53" t="str">
        <f ca="1">VLOOKUP($D209,'Metric Nature'!$C:$D,2,0)&amp;IF(($N209&lt;(CA209)),"Below",IF(($N209&gt;(BZ209)),"Above","Within"))</f>
        <v>PositiveWithin</v>
      </c>
      <c r="N209" s="55">
        <f t="shared" ca="1" si="1581"/>
        <v>4.889001864090832E-2</v>
      </c>
      <c r="O209" s="55">
        <f t="shared" ca="1" si="1582"/>
        <v>4.3847691748455105E-2</v>
      </c>
      <c r="P209" s="55">
        <f t="shared" ca="1" si="1583"/>
        <v>0.11499640440322317</v>
      </c>
      <c r="Q209" s="55">
        <f t="shared" ca="1" si="1584"/>
        <v>3.9554617622777045E-2</v>
      </c>
      <c r="R209" s="48">
        <f t="shared" ca="1" si="1585"/>
        <v>0.23601292539750396</v>
      </c>
      <c r="S209" s="54">
        <f t="shared" ca="1" si="1600"/>
        <v>1.2403871220931341E-2</v>
      </c>
      <c r="T209" s="56"/>
      <c r="U209" s="53" t="str">
        <f ca="1">VLOOKUP($D209,'Metric Nature'!$C:$D,2,0)&amp;IF(($V209&lt;(DA209)),"Below",IF(($V209&gt;(CZ209)),"Above","Within"))</f>
        <v>PositiveAbove</v>
      </c>
      <c r="V209" s="55">
        <f t="shared" ca="1" si="1586"/>
        <v>0.13729777000437254</v>
      </c>
      <c r="W209" s="55">
        <f t="shared" ca="1" si="1587"/>
        <v>0.14757578330644477</v>
      </c>
      <c r="X209" s="55">
        <f t="shared" ca="1" si="1588"/>
        <v>-6.9645663209726497E-2</v>
      </c>
      <c r="Y209" s="55">
        <f t="shared" ca="1" si="1589"/>
        <v>0.13912281941778215</v>
      </c>
      <c r="Z209" s="48">
        <f t="shared" ca="1" si="1590"/>
        <v>-1.3118260692582949E-2</v>
      </c>
      <c r="AA209" s="54">
        <f t="shared" ca="1" si="1601"/>
        <v>4.7695523088693174E-2</v>
      </c>
      <c r="AB209" s="56"/>
      <c r="AC209" s="46"/>
      <c r="AI209" s="7" t="s">
        <v>182</v>
      </c>
      <c r="AJ209" s="145">
        <f ca="1">IFERROR((SUM(OFFSET(Data!$A$1,MATCH(($AI209),Data!$C:$C,0)-1,MATCH(Weekly!AJ$9,Data!$2:$2,0)-1,2,COUNTIF(Data!$2:$2,Weekly!AJ$9))))/(SUM(OFFSET(Data!$A$1,MATCH(($AI206),Data!$C:$C,0)-1,MATCH(Weekly!AJ$9,Data!$2:$2,0)-1,2,COUNTIF(Data!$2:$2,Weekly!AJ$9)))),0)</f>
        <v>1.9811709512790439E-2</v>
      </c>
      <c r="AK209" s="145">
        <f ca="1">IFERROR((SUM(OFFSET(Data!$A$1,MATCH(($AI209),Data!$C:$C,0)-1,MATCH(Weekly!AK$9,Data!$2:$2,0)-1,2,COUNTIF(Data!$2:$2,Weekly!AK$9))))/(SUM(OFFSET(Data!$A$1,MATCH(($AI206),Data!$C:$C,0)-1,MATCH(Weekly!AK$9,Data!$2:$2,0)-1,2,COUNTIF(Data!$2:$2,Weekly!AK$9)))),0)</f>
        <v>2.7921102475344524E-2</v>
      </c>
      <c r="AL209" s="145">
        <f ca="1">IFERROR((SUM(OFFSET(Data!$A$1,MATCH(($AI209),Data!$C:$C,0)-1,MATCH(Weekly!AL$9,Data!$2:$2,0)-1,2,COUNTIF(Data!$2:$2,Weekly!AL$9))))/(SUM(OFFSET(Data!$A$1,MATCH(($AI206),Data!$C:$C,0)-1,MATCH(Weekly!AL$9,Data!$2:$2,0)-1,2,COUNTIF(Data!$2:$2,Weekly!AL$9)))),0)</f>
        <v>2.9636447307869306E-2</v>
      </c>
      <c r="AM209" s="145">
        <f ca="1">IFERROR((SUM(OFFSET(Data!$A$1,MATCH(($AI209),Data!$C:$C,0)-1,MATCH(Weekly!AM$9,Data!$2:$2,0)-1,2,COUNTIF(Data!$2:$2,Weekly!AM$9))))/(SUM(OFFSET(Data!$A$1,MATCH(($AI206),Data!$C:$C,0)-1,MATCH(Weekly!AM$9,Data!$2:$2,0)-1,2,COUNTIF(Data!$2:$2,Weekly!AM$9)))),0)</f>
        <v>3.0387642952621415E-2</v>
      </c>
      <c r="AN209" s="145">
        <f ca="1">IFERROR((SUM(OFFSET(Data!$A$1,MATCH(($AI209),Data!$C:$C,0)-1,MATCH(Weekly!AN$9,Data!$2:$2,0)-1,2,COUNTIF(Data!$2:$2,Weekly!AN$9))))/(SUM(OFFSET(Data!$A$1,MATCH(($AI206),Data!$C:$C,0)-1,MATCH(Weekly!AN$9,Data!$2:$2,0)-1,2,COUNTIF(Data!$2:$2,Weekly!AN$9)))),0)</f>
        <v>2.8123272526257601E-2</v>
      </c>
      <c r="AO209" s="145">
        <f ca="1">IFERROR((SUM(OFFSET(Data!$A$1,MATCH(($AI209),Data!$C:$C,0)-1,MATCH(Weekly!AO$9,Data!$2:$2,0)-1,2,COUNTIF(Data!$2:$2,Weekly!AO$9))))/(SUM(OFFSET(Data!$A$1,MATCH(($AI206),Data!$C:$C,0)-1,MATCH(Weekly!AO$9,Data!$2:$2,0)-1,2,COUNTIF(Data!$2:$2,Weekly!AO$9)))),0)</f>
        <v>2.7880008332754669E-2</v>
      </c>
      <c r="AP209" s="145">
        <f ca="1">IFERROR((SUM(OFFSET(Data!$A$1,MATCH(($AI209),Data!$C:$C,0)-1,MATCH(Weekly!AP$9,Data!$2:$2,0)-1,2,COUNTIF(Data!$2:$2,Weekly!AP$9))))/(SUM(OFFSET(Data!$A$1,MATCH(($AI206),Data!$C:$C,0)-1,MATCH(Weekly!AP$9,Data!$2:$2,0)-1,2,COUNTIF(Data!$2:$2,Weekly!AP$9)))),0)</f>
        <v>5.4167333226683732E-2</v>
      </c>
      <c r="AQ209" s="145">
        <f ca="1">IFERROR((SUM(OFFSET(Data!$A$1,MATCH(($AI209),Data!$C:$C,0)-1,MATCH(Weekly!AQ$9,Data!$2:$2,0)-1,2,COUNTIF(Data!$2:$2,Weekly!AQ$9))))/(SUM(OFFSET(Data!$A$1,MATCH(($AI206),Data!$C:$C,0)-1,MATCH(Weekly!AQ$9,Data!$2:$2,0)-1,2,COUNTIF(Data!$2:$2,Weekly!AQ$9)))),0)</f>
        <v>8.507089241034195E-2</v>
      </c>
      <c r="AR209" s="145">
        <f ca="1">IFERROR((SUM(OFFSET(Data!$A$1,MATCH(($AI209),Data!$C:$C,0)-1,MATCH(Weekly!AR$9,Data!$2:$2,0)-1,2,COUNTIF(Data!$2:$2,Weekly!AR$9))))/(SUM(OFFSET(Data!$A$1,MATCH(($AI206),Data!$C:$C,0)-1,MATCH(Weekly!AR$9,Data!$2:$2,0)-1,2,COUNTIF(Data!$2:$2,Weekly!AR$9)))),0)</f>
        <v>8.0133459890125699E-2</v>
      </c>
      <c r="AS209" s="145">
        <f ca="1">IFERROR((SUM(OFFSET(Data!$A$1,MATCH(($AI209),Data!$C:$C,0)-1,MATCH(Weekly!AS$9,Data!$2:$2,0)-1,2,COUNTIF(Data!$2:$2,Weekly!AS$9))))/(SUM(OFFSET(Data!$A$1,MATCH(($AI206),Data!$C:$C,0)-1,MATCH(Weekly!AS$9,Data!$2:$2,0)-1,2,COUNTIF(Data!$2:$2,Weekly!AS$9)))),0)</f>
        <v>8.0005919786887675E-2</v>
      </c>
      <c r="AT209" s="145">
        <f ca="1">IFERROR((SUM(OFFSET(Data!$A$1,MATCH(($AI209),Data!$C:$C,0)-1,MATCH(Weekly!AT$9,Data!$2:$2,0)-1,2,COUNTIF(Data!$2:$2,Weekly!AT$9))))/(SUM(OFFSET(Data!$A$1,MATCH(($AI206),Data!$C:$C,0)-1,MATCH(Weekly!AT$9,Data!$2:$2,0)-1,2,COUNTIF(Data!$2:$2,Weekly!AT$9)))),0)</f>
        <v>7.7741944690202347E-2</v>
      </c>
      <c r="AU209" s="145">
        <f ca="1">IFERROR((SUM(OFFSET(Data!$A$1,MATCH(($AI209),Data!$C:$C,0)-1,MATCH(Weekly!AU$9,Data!$2:$2,0)-1,2,COUNTIF(Data!$2:$2,Weekly!AU$9))))/(SUM(OFFSET(Data!$A$1,MATCH(($AI206),Data!$C:$C,0)-1,MATCH(Weekly!AU$9,Data!$2:$2,0)-1,2,COUNTIF(Data!$2:$2,Weekly!AU$9)))),0)</f>
        <v>7.1082390953150248E-2</v>
      </c>
      <c r="AV209" s="14"/>
      <c r="AW209" s="40">
        <f t="shared" ca="1" si="1561"/>
        <v>1.8638332412607185E-2</v>
      </c>
      <c r="AX209" s="40">
        <f t="shared" ca="1" si="1561"/>
        <v>1.8638332412607185E-2</v>
      </c>
      <c r="AY209" s="40">
        <f t="shared" ca="1" si="1562"/>
        <v>4.2144106925656191E-2</v>
      </c>
      <c r="AZ209" s="40">
        <f t="shared" ca="1" si="1591"/>
        <v>2.3505774513049006E-2</v>
      </c>
      <c r="BA209" s="40">
        <f t="shared" ca="1" si="1592"/>
        <v>5.9773437810442948E-2</v>
      </c>
      <c r="BB209" s="41"/>
      <c r="BC209" s="12">
        <f t="shared" ca="1" si="1563"/>
        <v>2.4872822828786709E-2</v>
      </c>
      <c r="BD209" s="12">
        <f t="shared" ca="1" si="1602"/>
        <v>7.5691502170713812E-2</v>
      </c>
      <c r="BE209" s="104"/>
      <c r="BF209" s="104"/>
      <c r="BG209" s="1"/>
      <c r="BH209" s="7" t="s">
        <v>182</v>
      </c>
      <c r="BI209" s="7" t="s">
        <v>3</v>
      </c>
      <c r="BJ209" s="145">
        <f ca="1">IFERROR(SUM(OFFSET(Data!$A$1,MATCH(($BH209&amp;$BI209),Data!$B:$B,0)-1,MATCH(Weekly!BJ$9,Data!$2:$2,0)-1,1,COUNTIF(Data!$2:$2,Weekly!BJ$9)))/SUM(OFFSET(Data!$A$1,MATCH(($BH206&amp;$BI206),Data!$B:$B,0)-1,MATCH(Weekly!BJ$9,Data!$2:$2,0)-1,1,COUNTIF(Data!$2:$2,Weekly!BJ$9))),0)</f>
        <v>1.4211163917621844E-2</v>
      </c>
      <c r="BK209" s="145">
        <f ca="1">IFERROR(SUM(OFFSET(Data!$A$1,MATCH(($BH209&amp;$BI209),Data!$B:$B,0)-1,MATCH(Weekly!BK$9,Data!$2:$2,0)-1,1,COUNTIF(Data!$2:$2,Weekly!BK$9)))/SUM(OFFSET(Data!$A$1,MATCH(($BH206&amp;$BI206),Data!$B:$B,0)-1,MATCH(Weekly!BK$9,Data!$2:$2,0)-1,1,COUNTIF(Data!$2:$2,Weekly!BK$9))),0)</f>
        <v>1.8621881946159546E-2</v>
      </c>
      <c r="BL209" s="145">
        <f ca="1">IFERROR(SUM(OFFSET(Data!$A$1,MATCH(($BH209&amp;$BI209),Data!$B:$B,0)-1,MATCH(Weekly!BL$9,Data!$2:$2,0)-1,1,COUNTIF(Data!$2:$2,Weekly!BL$9)))/SUM(OFFSET(Data!$A$1,MATCH(($BH206&amp;$BI206),Data!$B:$B,0)-1,MATCH(Weekly!BL$9,Data!$2:$2,0)-1,1,COUNTIF(Data!$2:$2,Weekly!BL$9))),0)</f>
        <v>1.8187753579256633E-2</v>
      </c>
      <c r="BM209" s="145">
        <f ca="1">IFERROR(SUM(OFFSET(Data!$A$1,MATCH(($BH209&amp;$BI209),Data!$B:$B,0)-1,MATCH(Weekly!BM$9,Data!$2:$2,0)-1,1,COUNTIF(Data!$2:$2,Weekly!BM$9)))/SUM(OFFSET(Data!$A$1,MATCH(($BH206&amp;$BI206),Data!$B:$B,0)-1,MATCH(Weekly!BM$9,Data!$2:$2,0)-1,1,COUNTIF(Data!$2:$2,Weekly!BM$9))),0)</f>
        <v>1.995755632817086E-2</v>
      </c>
      <c r="BN209" s="145">
        <f ca="1">IFERROR(SUM(OFFSET(Data!$A$1,MATCH(($BH209&amp;$BI209),Data!$B:$B,0)-1,MATCH(Weekly!BN$9,Data!$2:$2,0)-1,1,COUNTIF(Data!$2:$2,Weekly!BN$9)))/SUM(OFFSET(Data!$A$1,MATCH(($BH206&amp;$BI206),Data!$B:$B,0)-1,MATCH(Weekly!BN$9,Data!$2:$2,0)-1,1,COUNTIF(Data!$2:$2,Weekly!BN$9))),0)</f>
        <v>1.8654782879054824E-2</v>
      </c>
      <c r="BO209" s="145">
        <f ca="1">IFERROR(SUM(OFFSET(Data!$A$1,MATCH(($BH209&amp;$BI209),Data!$B:$B,0)-1,MATCH(Weekly!BO$9,Data!$2:$2,0)-1,1,COUNTIF(Data!$2:$2,Weekly!BO$9)))/SUM(OFFSET(Data!$A$1,MATCH(($BH206&amp;$BI206),Data!$B:$B,0)-1,MATCH(Weekly!BO$9,Data!$2:$2,0)-1,1,COUNTIF(Data!$2:$2,Weekly!BO$9))),0)</f>
        <v>1.9544818290217224E-2</v>
      </c>
      <c r="BP209" s="145">
        <f ca="1">IFERROR(SUM(OFFSET(Data!$A$1,MATCH(($BH209&amp;$BI209),Data!$B:$B,0)-1,MATCH(Weekly!BP$9,Data!$2:$2,0)-1,1,COUNTIF(Data!$2:$2,Weekly!BP$9)))/SUM(OFFSET(Data!$A$1,MATCH(($BH206&amp;$BI206),Data!$B:$B,0)-1,MATCH(Weekly!BP$9,Data!$2:$2,0)-1,1,COUNTIF(Data!$2:$2,Weekly!BP$9))),0)</f>
        <v>2.8189611699445286E-2</v>
      </c>
      <c r="BQ209" s="145">
        <f ca="1">IFERROR(SUM(OFFSET(Data!$A$1,MATCH(($BH209&amp;$BI209),Data!$B:$B,0)-1,MATCH(Weekly!BQ$9,Data!$2:$2,0)-1,1,COUNTIF(Data!$2:$2,Weekly!BQ$9)))/SUM(OFFSET(Data!$A$1,MATCH(($BH206&amp;$BI206),Data!$B:$B,0)-1,MATCH(Weekly!BQ$9,Data!$2:$2,0)-1,1,COUNTIF(Data!$2:$2,Weekly!BQ$9))),0)</f>
        <v>4.2746113989637305E-2</v>
      </c>
      <c r="BR209" s="145">
        <f ca="1">IFERROR(SUM(OFFSET(Data!$A$1,MATCH(($BH209&amp;$BI209),Data!$B:$B,0)-1,MATCH(Weekly!BR$9,Data!$2:$2,0)-1,1,COUNTIF(Data!$2:$2,Weekly!BR$9)))/SUM(OFFSET(Data!$A$1,MATCH(($BH206&amp;$BI206),Data!$B:$B,0)-1,MATCH(Weekly!BR$9,Data!$2:$2,0)-1,1,COUNTIF(Data!$2:$2,Weekly!BR$9))),0)</f>
        <v>4.1542099861675071E-2</v>
      </c>
      <c r="BS209" s="145">
        <f ca="1">IFERROR(SUM(OFFSET(Data!$A$1,MATCH(($BH209&amp;$BI209),Data!$B:$B,0)-1,MATCH(Weekly!BS$9,Data!$2:$2,0)-1,1,COUNTIF(Data!$2:$2,Weekly!BS$9)))/SUM(OFFSET(Data!$A$1,MATCH(($BH206&amp;$BI206),Data!$B:$B,0)-1,MATCH(Weekly!BS$9,Data!$2:$2,0)-1,1,COUNTIF(Data!$2:$2,Weekly!BS$9))),0)</f>
        <v>4.3847691748455105E-2</v>
      </c>
      <c r="BT209" s="145">
        <f ca="1">IFERROR(SUM(OFFSET(Data!$A$1,MATCH(($BH209&amp;$BI209),Data!$B:$B,0)-1,MATCH(Weekly!BT$9,Data!$2:$2,0)-1,1,COUNTIF(Data!$2:$2,Weekly!BT$9)))/SUM(OFFSET(Data!$A$1,MATCH(($BH206&amp;$BI206),Data!$B:$B,0)-1,MATCH(Weekly!BT$9,Data!$2:$2,0)-1,1,COUNTIF(Data!$2:$2,Weekly!BT$9))),0)</f>
        <v>4.889001864090832E-2</v>
      </c>
      <c r="BU209" s="145">
        <f ca="1">IFERROR(SUM(OFFSET(Data!$A$1,MATCH(($BH209&amp;$BI209),Data!$B:$B,0)-1,MATCH(Weekly!BU$9,Data!$2:$2,0)-1,1,COUNTIF(Data!$2:$2,Weekly!BU$9)))/SUM(OFFSET(Data!$A$1,MATCH(($BH206&amp;$BI206),Data!$B:$B,0)-1,MATCH(Weekly!BU$9,Data!$2:$2,0)-1,1,COUNTIF(Data!$2:$2,Weekly!BU$9))),0)</f>
        <v>4.1945022450991132E-2</v>
      </c>
      <c r="BV209" s="13"/>
      <c r="BW209" s="12">
        <f t="shared" ca="1" si="1564"/>
        <v>1.8638332412607185E-2</v>
      </c>
      <c r="BX209" s="12">
        <f t="shared" ca="1" si="1565"/>
        <v>4.2144106925656191E-2</v>
      </c>
      <c r="BY209" s="12">
        <f t="shared" ca="1" si="1593"/>
        <v>2.3505774513049006E-2</v>
      </c>
      <c r="BZ209" s="12">
        <f t="shared" ca="1" si="1594"/>
        <v>5.9773437810442948E-2</v>
      </c>
      <c r="CA209" s="12">
        <f t="shared" ca="1" si="1595"/>
        <v>1.0090015278204287E-3</v>
      </c>
      <c r="CB209" s="41"/>
      <c r="CC209" s="12">
        <f t="shared" ca="1" si="1569"/>
        <v>1.2403871220931341E-2</v>
      </c>
      <c r="CD209" s="12">
        <f t="shared" ca="1" si="1603"/>
        <v>3.9554617622777045E-2</v>
      </c>
      <c r="CE209" s="104"/>
      <c r="CF209" s="104"/>
      <c r="CG209" s="1"/>
      <c r="CH209" s="7" t="s">
        <v>182</v>
      </c>
      <c r="CI209" s="7" t="s">
        <v>4</v>
      </c>
      <c r="CJ209" s="145">
        <f ca="1">IFERROR(SUM(OFFSET(Data!$A$1,MATCH(($CH209&amp;$CI209),Data!$B:$B,0)-1,MATCH(Weekly!CJ$9,Data!$2:$2,0)-1,1,COUNTIF(Data!$2:$2,Weekly!CJ$9)))/SUM(OFFSET(Data!$A$1,MATCH(($CH206&amp;$CI206),Data!$B:$B,0)-1,MATCH(Weekly!CJ$9,Data!$2:$2,0)-1,1,COUNTIF(Data!$2:$2,Weekly!CJ$9))),0)</f>
        <v>3.1730292513634108E-2</v>
      </c>
      <c r="CK209" s="145">
        <f ca="1">IFERROR(SUM(OFFSET(Data!$A$1,MATCH(($CH209&amp;$CI209),Data!$B:$B,0)-1,MATCH(Weekly!CK$9,Data!$2:$2,0)-1,1,COUNTIF(Data!$2:$2,Weekly!CK$9)))/SUM(OFFSET(Data!$A$1,MATCH(($CH206&amp;$CI206),Data!$B:$B,0)-1,MATCH(Weekly!CK$9,Data!$2:$2,0)-1,1,COUNTIF(Data!$2:$2,Weekly!CK$9))),0)</f>
        <v>4.6063409463236005E-2</v>
      </c>
      <c r="CL209" s="145">
        <f ca="1">IFERROR(SUM(OFFSET(Data!$A$1,MATCH(($CH209&amp;$CI209),Data!$B:$B,0)-1,MATCH(Weekly!CL$9,Data!$2:$2,0)-1,1,COUNTIF(Data!$2:$2,Weekly!CL$9)))/SUM(OFFSET(Data!$A$1,MATCH(($CH206&amp;$CI206),Data!$B:$B,0)-1,MATCH(Weekly!CL$9,Data!$2:$2,0)-1,1,COUNTIF(Data!$2:$2,Weekly!CL$9))),0)</f>
        <v>5.1649928263988523E-2</v>
      </c>
      <c r="CM209" s="145">
        <f ca="1">IFERROR(SUM(OFFSET(Data!$A$1,MATCH(($CH209&amp;$CI209),Data!$B:$B,0)-1,MATCH(Weekly!CM$9,Data!$2:$2,0)-1,1,COUNTIF(Data!$2:$2,Weekly!CM$9)))/SUM(OFFSET(Data!$A$1,MATCH(($CH206&amp;$CI206),Data!$B:$B,0)-1,MATCH(Weekly!CM$9,Data!$2:$2,0)-1,1,COUNTIF(Data!$2:$2,Weekly!CM$9))),0)</f>
        <v>5.0442785205764888E-2</v>
      </c>
      <c r="CN209" s="145">
        <f ca="1">IFERROR(SUM(OFFSET(Data!$A$1,MATCH(($CH209&amp;$CI209),Data!$B:$B,0)-1,MATCH(Weekly!CN$9,Data!$2:$2,0)-1,1,COUNTIF(Data!$2:$2,Weekly!CN$9)))/SUM(OFFSET(Data!$A$1,MATCH(($CH206&amp;$CI206),Data!$B:$B,0)-1,MATCH(Weekly!CN$9,Data!$2:$2,0)-1,1,COUNTIF(Data!$2:$2,Weekly!CN$9))),0)</f>
        <v>4.7066141405764046E-2</v>
      </c>
      <c r="CO209" s="145">
        <f ca="1">IFERROR(SUM(OFFSET(Data!$A$1,MATCH(($CH209&amp;$CI209),Data!$B:$B,0)-1,MATCH(Weekly!CO$9,Data!$2:$2,0)-1,1,COUNTIF(Data!$2:$2,Weekly!CO$9)))/SUM(OFFSET(Data!$A$1,MATCH(($CH206&amp;$CI206),Data!$B:$B,0)-1,MATCH(Weekly!CO$9,Data!$2:$2,0)-1,1,COUNTIF(Data!$2:$2,Weekly!CO$9))),0)</f>
        <v>4.4780826237779882E-2</v>
      </c>
      <c r="CP209" s="145">
        <f ca="1">IFERROR(SUM(OFFSET(Data!$A$1,MATCH(($CH209&amp;$CI209),Data!$B:$B,0)-1,MATCH(Weekly!CP$9,Data!$2:$2,0)-1,1,COUNTIF(Data!$2:$2,Weekly!CP$9)))/SUM(OFFSET(Data!$A$1,MATCH(($CH206&amp;$CI206),Data!$B:$B,0)-1,MATCH(Weekly!CP$9,Data!$2:$2,0)-1,1,COUNTIF(Data!$2:$2,Weekly!CP$9))),0)</f>
        <v>9.9256017505470459E-2</v>
      </c>
      <c r="CQ209" s="145">
        <f ca="1">IFERROR(SUM(OFFSET(Data!$A$1,MATCH(($CH209&amp;$CI209),Data!$B:$B,0)-1,MATCH(Weekly!CQ$9,Data!$2:$2,0)-1,1,COUNTIF(Data!$2:$2,Weekly!CQ$9)))/SUM(OFFSET(Data!$A$1,MATCH(($CH206&amp;$CI206),Data!$B:$B,0)-1,MATCH(Weekly!CQ$9,Data!$2:$2,0)-1,1,COUNTIF(Data!$2:$2,Weekly!CQ$9))),0)</f>
        <v>0.15461801596351196</v>
      </c>
      <c r="CR209" s="145">
        <f ca="1">IFERROR(SUM(OFFSET(Data!$A$1,MATCH(($CH209&amp;$CI209),Data!$B:$B,0)-1,MATCH(Weekly!CR$9,Data!$2:$2,0)-1,1,COUNTIF(Data!$2:$2,Weekly!CR$9)))/SUM(OFFSET(Data!$A$1,MATCH(($CH206&amp;$CI206),Data!$B:$B,0)-1,MATCH(Weekly!CR$9,Data!$2:$2,0)-1,1,COUNTIF(Data!$2:$2,Weekly!CR$9))),0)</f>
        <v>0.15012949174490126</v>
      </c>
      <c r="CS209" s="145">
        <f ca="1">IFERROR(SUM(OFFSET(Data!$A$1,MATCH(($CH209&amp;$CI209),Data!$B:$B,0)-1,MATCH(Weekly!CS$9,Data!$2:$2,0)-1,1,COUNTIF(Data!$2:$2,Weekly!CS$9)))/SUM(OFFSET(Data!$A$1,MATCH(($CH206&amp;$CI206),Data!$B:$B,0)-1,MATCH(Weekly!CS$9,Data!$2:$2,0)-1,1,COUNTIF(Data!$2:$2,Weekly!CS$9))),0)</f>
        <v>0.14757578330644477</v>
      </c>
      <c r="CT209" s="145">
        <f ca="1">IFERROR(SUM(OFFSET(Data!$A$1,MATCH(($CH209&amp;$CI209),Data!$B:$B,0)-1,MATCH(Weekly!CT$9,Data!$2:$2,0)-1,1,COUNTIF(Data!$2:$2,Weekly!CT$9)))/SUM(OFFSET(Data!$A$1,MATCH(($CH206&amp;$CI206),Data!$B:$B,0)-1,MATCH(Weekly!CT$9,Data!$2:$2,0)-1,1,COUNTIF(Data!$2:$2,Weekly!CT$9))),0)</f>
        <v>0.13729777000437254</v>
      </c>
      <c r="CU209" s="145">
        <f ca="1">IFERROR(SUM(OFFSET(Data!$A$1,MATCH(($CH209&amp;$CI209),Data!$B:$B,0)-1,MATCH(Weekly!CU$9,Data!$2:$2,0)-1,1,COUNTIF(Data!$2:$2,Weekly!CU$9)))/SUM(OFFSET(Data!$A$1,MATCH(($CH206&amp;$CI206),Data!$B:$B,0)-1,MATCH(Weekly!CU$9,Data!$2:$2,0)-1,1,COUNTIF(Data!$2:$2,Weekly!CU$9))),0)</f>
        <v>0.13037664363717405</v>
      </c>
      <c r="CW209" s="12">
        <f t="shared" ca="1" si="1570"/>
        <v>1.8638332412607185E-2</v>
      </c>
      <c r="CX209" s="12">
        <f t="shared" ca="1" si="1571"/>
        <v>4.2144106925656191E-2</v>
      </c>
      <c r="CY209" s="12">
        <f t="shared" ca="1" si="1572"/>
        <v>2.3505774513049006E-2</v>
      </c>
      <c r="CZ209" s="12">
        <f t="shared" ca="1" si="1573"/>
        <v>5.9773437810442948E-2</v>
      </c>
      <c r="DA209" s="12">
        <f t="shared" ca="1" si="1574"/>
        <v>1.0090015278204287E-3</v>
      </c>
      <c r="DB209" s="41"/>
      <c r="DC209" s="12">
        <f t="shared" ca="1" si="1575"/>
        <v>4.7695523088693174E-2</v>
      </c>
      <c r="DD209" s="12">
        <f t="shared" ca="1" si="1604"/>
        <v>0.13912281941778215</v>
      </c>
    </row>
    <row r="210" spans="4:109" x14ac:dyDescent="0.35">
      <c r="D210" s="116" t="s">
        <v>948</v>
      </c>
      <c r="E210" s="53" t="str">
        <f ca="1">VLOOKUP($D210,'Metric Nature'!$C:$D,2,0)&amp;IF(($F210&lt;(BA210)),"Below",IF(($F210&gt;(AZ210)),"Above","Within"))</f>
        <v>NegativeAbove</v>
      </c>
      <c r="F210" s="55">
        <f t="shared" ca="1" si="1576"/>
        <v>0.32289734296070094</v>
      </c>
      <c r="G210" s="55">
        <f t="shared" ca="1" si="1577"/>
        <v>0.32129643332840019</v>
      </c>
      <c r="H210" s="55">
        <f t="shared" ca="1" si="1578"/>
        <v>4.9826560964791218E-3</v>
      </c>
      <c r="I210" s="55">
        <f t="shared" ca="1" si="1579"/>
        <v>0.32846257940902029</v>
      </c>
      <c r="J210" s="55">
        <f t="shared" ca="1" si="1580"/>
        <v>-1.6943289120887058E-2</v>
      </c>
      <c r="K210" s="48">
        <f t="shared" ca="1" si="1599"/>
        <v>1.8730558115321379E-2</v>
      </c>
      <c r="L210" s="56"/>
      <c r="M210" s="53" t="str">
        <f ca="1">VLOOKUP($D210,'Metric Nature'!$C:$D,2,0)&amp;IF(($N210&lt;(CA210)),"Below",IF(($N210&gt;(BZ210)),"Above","Within"))</f>
        <v>NegativeWithin</v>
      </c>
      <c r="N210" s="55">
        <f t="shared" ca="1" si="1581"/>
        <v>0.2274190815116082</v>
      </c>
      <c r="O210" s="55">
        <f t="shared" ca="1" si="1582"/>
        <v>0.21292257360959652</v>
      </c>
      <c r="P210" s="55">
        <f t="shared" ca="1" si="1583"/>
        <v>6.808347117103565E-2</v>
      </c>
      <c r="Q210" s="55">
        <f t="shared" ca="1" si="1584"/>
        <v>0.21694994479495031</v>
      </c>
      <c r="R210" s="48">
        <f t="shared" ca="1" si="1585"/>
        <v>4.825600083260112E-2</v>
      </c>
      <c r="S210" s="48">
        <f t="shared" ca="1" si="1600"/>
        <v>1.9443748374385283E-2</v>
      </c>
      <c r="T210" s="56"/>
      <c r="U210" s="53" t="str">
        <f ca="1">VLOOKUP($D210,'Metric Nature'!$C:$D,2,0)&amp;IF(($V210&lt;(DA210)),"Below",IF(($V210&gt;(CZ210)),"Above","Within"))</f>
        <v>NegativeAbove</v>
      </c>
      <c r="V210" s="55">
        <f t="shared" ca="1" si="1586"/>
        <v>0.51998250983821603</v>
      </c>
      <c r="W210" s="55">
        <f t="shared" ca="1" si="1587"/>
        <v>0.52381761059692622</v>
      </c>
      <c r="X210" s="55">
        <f t="shared" ca="1" si="1588"/>
        <v>-7.3214429624460786E-3</v>
      </c>
      <c r="Y210" s="55">
        <f t="shared" ca="1" si="1589"/>
        <v>0.52472431742340253</v>
      </c>
      <c r="Z210" s="48">
        <f t="shared" ca="1" si="1590"/>
        <v>-9.0367597378954896E-3</v>
      </c>
      <c r="AA210" s="48">
        <f t="shared" ca="1" si="1601"/>
        <v>2.5559664090310963E-2</v>
      </c>
      <c r="AB210" s="56"/>
      <c r="AC210" s="46"/>
      <c r="AI210" s="7" t="s">
        <v>183</v>
      </c>
      <c r="AJ210" s="145">
        <f ca="1">IFERROR((SUM(OFFSET(Data!$A$1,MATCH(($AI210),Data!$C:$C,0)-1,MATCH(Weekly!AJ$9,Data!$2:$2,0)-1,2,COUNTIF(Data!$2:$2,Weekly!AJ$9))))/(SUM(OFFSET(Data!$A$1,MATCH(($AI206),Data!$C:$C,0)-1,MATCH(Weekly!AJ$9,Data!$2:$2,0)-1,2,COUNTIF(Data!$2:$2,Weekly!AJ$9)))),0)</f>
        <v>0.35943195866484928</v>
      </c>
      <c r="AK210" s="145">
        <f ca="1">IFERROR((SUM(OFFSET(Data!$A$1,MATCH(($AI210),Data!$C:$C,0)-1,MATCH(Weekly!AK$9,Data!$2:$2,0)-1,2,COUNTIF(Data!$2:$2,Weekly!AK$9))))/(SUM(OFFSET(Data!$A$1,MATCH(($AI206),Data!$C:$C,0)-1,MATCH(Weekly!AK$9,Data!$2:$2,0)-1,2,COUNTIF(Data!$2:$2,Weekly!AK$9)))),0)</f>
        <v>0.36705636470511399</v>
      </c>
      <c r="AL210" s="145">
        <f ca="1">IFERROR((SUM(OFFSET(Data!$A$1,MATCH(($AI210),Data!$C:$C,0)-1,MATCH(Weekly!AL$9,Data!$2:$2,0)-1,2,COUNTIF(Data!$2:$2,Weekly!AL$9))))/(SUM(OFFSET(Data!$A$1,MATCH(($AI206),Data!$C:$C,0)-1,MATCH(Weekly!AL$9,Data!$2:$2,0)-1,2,COUNTIF(Data!$2:$2,Weekly!AL$9)))),0)</f>
        <v>0.36250958736002453</v>
      </c>
      <c r="AM210" s="145">
        <f ca="1">IFERROR((SUM(OFFSET(Data!$A$1,MATCH(($AI210),Data!$C:$C,0)-1,MATCH(Weekly!AM$9,Data!$2:$2,0)-1,2,COUNTIF(Data!$2:$2,Weekly!AM$9))))/(SUM(OFFSET(Data!$A$1,MATCH(($AI206),Data!$C:$C,0)-1,MATCH(Weekly!AM$9,Data!$2:$2,0)-1,2,COUNTIF(Data!$2:$2,Weekly!AM$9)))),0)</f>
        <v>0.36506757760285163</v>
      </c>
      <c r="AN210" s="145">
        <f ca="1">IFERROR((SUM(OFFSET(Data!$A$1,MATCH(($AI210),Data!$C:$C,0)-1,MATCH(Weekly!AN$9,Data!$2:$2,0)-1,2,COUNTIF(Data!$2:$2,Weekly!AN$9))))/(SUM(OFFSET(Data!$A$1,MATCH(($AI206),Data!$C:$C,0)-1,MATCH(Weekly!AN$9,Data!$2:$2,0)-1,2,COUNTIF(Data!$2:$2,Weekly!AN$9)))),0)</f>
        <v>0.36318407960199006</v>
      </c>
      <c r="AO210" s="145">
        <f ca="1">IFERROR((SUM(OFFSET(Data!$A$1,MATCH(($AI210),Data!$C:$C,0)-1,MATCH(Weekly!AO$9,Data!$2:$2,0)-1,2,COUNTIF(Data!$2:$2,Weekly!AO$9))))/(SUM(OFFSET(Data!$A$1,MATCH(($AI206),Data!$C:$C,0)-1,MATCH(Weekly!AO$9,Data!$2:$2,0)-1,2,COUNTIF(Data!$2:$2,Weekly!AO$9)))),0)</f>
        <v>0.36209291021456841</v>
      </c>
      <c r="AP210" s="145">
        <f ca="1">IFERROR((SUM(OFFSET(Data!$A$1,MATCH(($AI210),Data!$C:$C,0)-1,MATCH(Weekly!AP$9,Data!$2:$2,0)-1,2,COUNTIF(Data!$2:$2,Weekly!AP$9))))/(SUM(OFFSET(Data!$A$1,MATCH(($AI206),Data!$C:$C,0)-1,MATCH(Weekly!AP$9,Data!$2:$2,0)-1,2,COUNTIF(Data!$2:$2,Weekly!AP$9)))),0)</f>
        <v>0.34778435450327949</v>
      </c>
      <c r="AQ210" s="145">
        <f ca="1">IFERROR((SUM(OFFSET(Data!$A$1,MATCH(($AI210),Data!$C:$C,0)-1,MATCH(Weekly!AQ$9,Data!$2:$2,0)-1,2,COUNTIF(Data!$2:$2,Weekly!AQ$9))))/(SUM(OFFSET(Data!$A$1,MATCH(($AI206),Data!$C:$C,0)-1,MATCH(Weekly!AQ$9,Data!$2:$2,0)-1,2,COUNTIF(Data!$2:$2,Weekly!AQ$9)))),0)</f>
        <v>0.32659400074774958</v>
      </c>
      <c r="AR210" s="145">
        <f ca="1">IFERROR((SUM(OFFSET(Data!$A$1,MATCH(($AI210),Data!$C:$C,0)-1,MATCH(Weekly!AR$9,Data!$2:$2,0)-1,2,COUNTIF(Data!$2:$2,Weekly!AR$9))))/(SUM(OFFSET(Data!$A$1,MATCH(($AI206),Data!$C:$C,0)-1,MATCH(Weekly!AR$9,Data!$2:$2,0)-1,2,COUNTIF(Data!$2:$2,Weekly!AR$9)))),0)</f>
        <v>0.32062012828256681</v>
      </c>
      <c r="AS210" s="145">
        <f ca="1">IFERROR((SUM(OFFSET(Data!$A$1,MATCH(($AI210),Data!$C:$C,0)-1,MATCH(Weekly!AS$9,Data!$2:$2,0)-1,2,COUNTIF(Data!$2:$2,Weekly!AS$9))))/(SUM(OFFSET(Data!$A$1,MATCH(($AI206),Data!$C:$C,0)-1,MATCH(Weekly!AS$9,Data!$2:$2,0)-1,2,COUNTIF(Data!$2:$2,Weekly!AS$9)))),0)</f>
        <v>0.32129643332840019</v>
      </c>
      <c r="AT210" s="145">
        <f ca="1">IFERROR((SUM(OFFSET(Data!$A$1,MATCH(($AI210),Data!$C:$C,0)-1,MATCH(Weekly!AT$9,Data!$2:$2,0)-1,2,COUNTIF(Data!$2:$2,Weekly!AT$9))))/(SUM(OFFSET(Data!$A$1,MATCH(($AI206),Data!$C:$C,0)-1,MATCH(Weekly!AT$9,Data!$2:$2,0)-1,2,COUNTIF(Data!$2:$2,Weekly!AT$9)))),0)</f>
        <v>0.32289734296070094</v>
      </c>
      <c r="AU210" s="145">
        <f ca="1">IFERROR((SUM(OFFSET(Data!$A$1,MATCH(($AI210),Data!$C:$C,0)-1,MATCH(Weekly!AU$9,Data!$2:$2,0)-1,2,COUNTIF(Data!$2:$2,Weekly!AU$9))))/(SUM(OFFSET(Data!$A$1,MATCH(($AI206),Data!$C:$C,0)-1,MATCH(Weekly!AU$9,Data!$2:$2,0)-1,2,COUNTIF(Data!$2:$2,Weekly!AU$9)))),0)</f>
        <v>0.33088559259803202</v>
      </c>
      <c r="AV210" s="14"/>
      <c r="AW210" s="40">
        <f t="shared" ca="1" si="1561"/>
        <v>0.22017082756060236</v>
      </c>
      <c r="AX210" s="40">
        <f t="shared" ca="1" si="1561"/>
        <v>0.22017082756060236</v>
      </c>
      <c r="AY210" s="40">
        <f t="shared" ca="1" si="1562"/>
        <v>0.25410309571599898</v>
      </c>
      <c r="AZ210" s="40">
        <f t="shared" ca="1" si="1591"/>
        <v>3.3932268155396628E-2</v>
      </c>
      <c r="BA210" s="40">
        <f t="shared" ca="1" si="1592"/>
        <v>0.27955229683254645</v>
      </c>
      <c r="BB210" s="43"/>
      <c r="BC210" s="12">
        <f t="shared" ca="1" si="1563"/>
        <v>1.8730558115321379E-2</v>
      </c>
      <c r="BD210" s="12">
        <f t="shared" ca="1" si="1602"/>
        <v>0.32846257940902029</v>
      </c>
      <c r="BE210" s="104"/>
      <c r="BF210" s="104"/>
      <c r="BG210" s="1"/>
      <c r="BH210" s="7" t="s">
        <v>183</v>
      </c>
      <c r="BI210" s="7" t="s">
        <v>3</v>
      </c>
      <c r="BJ210" s="145">
        <f ca="1">IFERROR(SUM(OFFSET(Data!$A$1,MATCH(($BH210&amp;$BI210),Data!$B:$B,0)-1,MATCH(Weekly!BJ$9,Data!$2:$2,0)-1,1,COUNTIF(Data!$2:$2,Weekly!BJ$9)))/SUM(OFFSET(Data!$A$1,MATCH(($BH206&amp;$BI206),Data!$B:$B,0)-1,MATCH(Weekly!BJ$9,Data!$2:$2,0)-1,1,COUNTIF(Data!$2:$2,Weekly!BJ$9))),0)</f>
        <v>0.26157860404435745</v>
      </c>
      <c r="BK210" s="145">
        <f ca="1">IFERROR(SUM(OFFSET(Data!$A$1,MATCH(($BH210&amp;$BI210),Data!$B:$B,0)-1,MATCH(Weekly!BK$9,Data!$2:$2,0)-1,1,COUNTIF(Data!$2:$2,Weekly!BK$9)))/SUM(OFFSET(Data!$A$1,MATCH(($BH206&amp;$BI206),Data!$B:$B,0)-1,MATCH(Weekly!BK$9,Data!$2:$2,0)-1,1,COUNTIF(Data!$2:$2,Weekly!BK$9))),0)</f>
        <v>0.26475673005680417</v>
      </c>
      <c r="BL210" s="145">
        <f ca="1">IFERROR(SUM(OFFSET(Data!$A$1,MATCH(($BH210&amp;$BI210),Data!$B:$B,0)-1,MATCH(Weekly!BL$9,Data!$2:$2,0)-1,1,COUNTIF(Data!$2:$2,Weekly!BL$9)))/SUM(OFFSET(Data!$A$1,MATCH(($BH206&amp;$BI206),Data!$B:$B,0)-1,MATCH(Weekly!BL$9,Data!$2:$2,0)-1,1,COUNTIF(Data!$2:$2,Weekly!BL$9))),0)</f>
        <v>0.25201697523667399</v>
      </c>
      <c r="BM210" s="145">
        <f ca="1">IFERROR(SUM(OFFSET(Data!$A$1,MATCH(($BH210&amp;$BI210),Data!$B:$B,0)-1,MATCH(Weekly!BM$9,Data!$2:$2,0)-1,1,COUNTIF(Data!$2:$2,Weekly!BM$9)))/SUM(OFFSET(Data!$A$1,MATCH(($BH206&amp;$BI206),Data!$B:$B,0)-1,MATCH(Weekly!BM$9,Data!$2:$2,0)-1,1,COUNTIF(Data!$2:$2,Weekly!BM$9))),0)</f>
        <v>0.25339775138844989</v>
      </c>
      <c r="BN210" s="145">
        <f ca="1">IFERROR(SUM(OFFSET(Data!$A$1,MATCH(($BH210&amp;$BI210),Data!$B:$B,0)-1,MATCH(Weekly!BN$9,Data!$2:$2,0)-1,1,COUNTIF(Data!$2:$2,Weekly!BN$9)))/SUM(OFFSET(Data!$A$1,MATCH(($BH206&amp;$BI206),Data!$B:$B,0)-1,MATCH(Weekly!BN$9,Data!$2:$2,0)-1,1,COUNTIF(Data!$2:$2,Weekly!BN$9))),0)</f>
        <v>0.25339413410716138</v>
      </c>
      <c r="BO210" s="145">
        <f ca="1">IFERROR(SUM(OFFSET(Data!$A$1,MATCH(($BH210&amp;$BI210),Data!$B:$B,0)-1,MATCH(Weekly!BO$9,Data!$2:$2,0)-1,1,COUNTIF(Data!$2:$2,Weekly!BO$9)))/SUM(OFFSET(Data!$A$1,MATCH(($BH206&amp;$BI206),Data!$B:$B,0)-1,MATCH(Weekly!BO$9,Data!$2:$2,0)-1,1,COUNTIF(Data!$2:$2,Weekly!BO$9))),0)</f>
        <v>0.25480844004354813</v>
      </c>
      <c r="BP210" s="145">
        <f ca="1">IFERROR(SUM(OFFSET(Data!$A$1,MATCH(($BH210&amp;$BI210),Data!$B:$B,0)-1,MATCH(Weekly!BP$9,Data!$2:$2,0)-1,1,COUNTIF(Data!$2:$2,Weekly!BP$9)))/SUM(OFFSET(Data!$A$1,MATCH(($BH206&amp;$BI206),Data!$B:$B,0)-1,MATCH(Weekly!BP$9,Data!$2:$2,0)-1,1,COUNTIF(Data!$2:$2,Weekly!BP$9))),0)</f>
        <v>0.2368129097327282</v>
      </c>
      <c r="BQ210" s="145">
        <f ca="1">IFERROR(SUM(OFFSET(Data!$A$1,MATCH(($BH210&amp;$BI210),Data!$B:$B,0)-1,MATCH(Weekly!BQ$9,Data!$2:$2,0)-1,1,COUNTIF(Data!$2:$2,Weekly!BQ$9)))/SUM(OFFSET(Data!$A$1,MATCH(($BH206&amp;$BI206),Data!$B:$B,0)-1,MATCH(Weekly!BQ$9,Data!$2:$2,0)-1,1,COUNTIF(Data!$2:$2,Weekly!BQ$9))),0)</f>
        <v>0.20970577350111028</v>
      </c>
      <c r="BR210" s="145">
        <f ca="1">IFERROR(SUM(OFFSET(Data!$A$1,MATCH(($BH210&amp;$BI210),Data!$B:$B,0)-1,MATCH(Weekly!BR$9,Data!$2:$2,0)-1,1,COUNTIF(Data!$2:$2,Weekly!BR$9)))/SUM(OFFSET(Data!$A$1,MATCH(($BH206&amp;$BI206),Data!$B:$B,0)-1,MATCH(Weekly!BR$9,Data!$2:$2,0)-1,1,COUNTIF(Data!$2:$2,Weekly!BR$9))),0)</f>
        <v>0.21177100530989246</v>
      </c>
      <c r="BS210" s="145">
        <f ca="1">IFERROR(SUM(OFFSET(Data!$A$1,MATCH(($BH210&amp;$BI210),Data!$B:$B,0)-1,MATCH(Weekly!BS$9,Data!$2:$2,0)-1,1,COUNTIF(Data!$2:$2,Weekly!BS$9)))/SUM(OFFSET(Data!$A$1,MATCH(($BH206&amp;$BI206),Data!$B:$B,0)-1,MATCH(Weekly!BS$9,Data!$2:$2,0)-1,1,COUNTIF(Data!$2:$2,Weekly!BS$9))),0)</f>
        <v>0.21292257360959652</v>
      </c>
      <c r="BT210" s="145">
        <f ca="1">IFERROR(SUM(OFFSET(Data!$A$1,MATCH(($BH210&amp;$BI210),Data!$B:$B,0)-1,MATCH(Weekly!BT$9,Data!$2:$2,0)-1,1,COUNTIF(Data!$2:$2,Weekly!BT$9)))/SUM(OFFSET(Data!$A$1,MATCH(($BH206&amp;$BI206),Data!$B:$B,0)-1,MATCH(Weekly!BT$9,Data!$2:$2,0)-1,1,COUNTIF(Data!$2:$2,Weekly!BT$9))),0)</f>
        <v>0.2274190815116082</v>
      </c>
      <c r="BU210" s="145">
        <f ca="1">IFERROR(SUM(OFFSET(Data!$A$1,MATCH(($BH210&amp;$BI210),Data!$B:$B,0)-1,MATCH(Weekly!BU$9,Data!$2:$2,0)-1,1,COUNTIF(Data!$2:$2,Weekly!BU$9)))/SUM(OFFSET(Data!$A$1,MATCH(($BH206&amp;$BI206),Data!$B:$B,0)-1,MATCH(Weekly!BU$9,Data!$2:$2,0)-1,1,COUNTIF(Data!$2:$2,Weekly!BU$9))),0)</f>
        <v>0.22845252436753916</v>
      </c>
      <c r="BV210" s="13"/>
      <c r="BW210" s="12">
        <f t="shared" ca="1" si="1564"/>
        <v>0.22017082756060236</v>
      </c>
      <c r="BX210" s="12">
        <f t="shared" ca="1" si="1565"/>
        <v>0.25410309571599898</v>
      </c>
      <c r="BY210" s="12">
        <f t="shared" ca="1" si="1593"/>
        <v>3.3932268155396628E-2</v>
      </c>
      <c r="BZ210" s="12">
        <f t="shared" ca="1" si="1594"/>
        <v>0.27955229683254645</v>
      </c>
      <c r="CA210" s="12">
        <f t="shared" ca="1" si="1595"/>
        <v>0.19472162644405488</v>
      </c>
      <c r="CB210" s="43"/>
      <c r="CC210" s="12">
        <f t="shared" ca="1" si="1569"/>
        <v>1.9443748374385283E-2</v>
      </c>
      <c r="CD210" s="12">
        <f t="shared" ca="1" si="1603"/>
        <v>0.21694994479495031</v>
      </c>
      <c r="CE210" s="104"/>
      <c r="CF210" s="104"/>
      <c r="CG210" s="1"/>
      <c r="CH210" s="7" t="s">
        <v>183</v>
      </c>
      <c r="CI210" s="7" t="s">
        <v>4</v>
      </c>
      <c r="CJ210" s="145">
        <f ca="1">IFERROR(SUM(OFFSET(Data!$A$1,MATCH(($CH210&amp;$CI210),Data!$B:$B,0)-1,MATCH(Weekly!CJ$9,Data!$2:$2,0)-1,1,COUNTIF(Data!$2:$2,Weekly!CJ$9)))/SUM(OFFSET(Data!$A$1,MATCH(($CH206&amp;$CI206),Data!$B:$B,0)-1,MATCH(Weekly!CJ$9,Data!$2:$2,0)-1,1,COUNTIF(Data!$2:$2,Weekly!CJ$9))),0)</f>
        <v>0.56767476450173526</v>
      </c>
      <c r="CK210" s="145">
        <f ca="1">IFERROR(SUM(OFFSET(Data!$A$1,MATCH(($CH210&amp;$CI210),Data!$B:$B,0)-1,MATCH(Weekly!CK$9,Data!$2:$2,0)-1,1,COUNTIF(Data!$2:$2,Weekly!CK$9)))/SUM(OFFSET(Data!$A$1,MATCH(($CH206&amp;$CI206),Data!$B:$B,0)-1,MATCH(Weekly!CK$9,Data!$2:$2,0)-1,1,COUNTIF(Data!$2:$2,Weekly!CK$9))),0)</f>
        <v>0.5666377565770454</v>
      </c>
      <c r="CL210" s="145">
        <f ca="1">IFERROR(SUM(OFFSET(Data!$A$1,MATCH(($CH210&amp;$CI210),Data!$B:$B,0)-1,MATCH(Weekly!CL$9,Data!$2:$2,0)-1,1,COUNTIF(Data!$2:$2,Weekly!CL$9)))/SUM(OFFSET(Data!$A$1,MATCH(($CH206&amp;$CI206),Data!$B:$B,0)-1,MATCH(Weekly!CL$9,Data!$2:$2,0)-1,1,COUNTIF(Data!$2:$2,Weekly!CL$9))),0)</f>
        <v>0.57496413199426111</v>
      </c>
      <c r="CM210" s="145">
        <f ca="1">IFERROR(SUM(OFFSET(Data!$A$1,MATCH(($CH210&amp;$CI210),Data!$B:$B,0)-1,MATCH(Weekly!CM$9,Data!$2:$2,0)-1,1,COUNTIF(Data!$2:$2,Weekly!CM$9)))/SUM(OFFSET(Data!$A$1,MATCH(($CH206&amp;$CI206),Data!$B:$B,0)-1,MATCH(Weekly!CM$9,Data!$2:$2,0)-1,1,COUNTIF(Data!$2:$2,Weekly!CM$9))),0)</f>
        <v>0.57978815766626146</v>
      </c>
      <c r="CN210" s="145">
        <f ca="1">IFERROR(SUM(OFFSET(Data!$A$1,MATCH(($CH210&amp;$CI210),Data!$B:$B,0)-1,MATCH(Weekly!CN$9,Data!$2:$2,0)-1,1,COUNTIF(Data!$2:$2,Weekly!CN$9)))/SUM(OFFSET(Data!$A$1,MATCH(($CH206&amp;$CI206),Data!$B:$B,0)-1,MATCH(Weekly!CN$9,Data!$2:$2,0)-1,1,COUNTIF(Data!$2:$2,Weekly!CN$9))),0)</f>
        <v>0.58283226207754513</v>
      </c>
      <c r="CO210" s="145">
        <f ca="1">IFERROR(SUM(OFFSET(Data!$A$1,MATCH(($CH210&amp;$CI210),Data!$B:$B,0)-1,MATCH(Weekly!CO$9,Data!$2:$2,0)-1,1,COUNTIF(Data!$2:$2,Weekly!CO$9)))/SUM(OFFSET(Data!$A$1,MATCH(($CH206&amp;$CI206),Data!$B:$B,0)-1,MATCH(Weekly!CO$9,Data!$2:$2,0)-1,1,COUNTIF(Data!$2:$2,Weekly!CO$9))),0)</f>
        <v>0.57962787764112267</v>
      </c>
      <c r="CP210" s="145">
        <f ca="1">IFERROR(SUM(OFFSET(Data!$A$1,MATCH(($CH210&amp;$CI210),Data!$B:$B,0)-1,MATCH(Weekly!CP$9,Data!$2:$2,0)-1,1,COUNTIF(Data!$2:$2,Weekly!CP$9)))/SUM(OFFSET(Data!$A$1,MATCH(($CH206&amp;$CI206),Data!$B:$B,0)-1,MATCH(Weekly!CP$9,Data!$2:$2,0)-1,1,COUNTIF(Data!$2:$2,Weekly!CP$9))),0)</f>
        <v>0.54039387308533915</v>
      </c>
      <c r="CQ210" s="145">
        <f ca="1">IFERROR(SUM(OFFSET(Data!$A$1,MATCH(($CH210&amp;$CI210),Data!$B:$B,0)-1,MATCH(Weekly!CQ$9,Data!$2:$2,0)-1,1,COUNTIF(Data!$2:$2,Weekly!CQ$9)))/SUM(OFFSET(Data!$A$1,MATCH(($CH206&amp;$CI206),Data!$B:$B,0)-1,MATCH(Weekly!CQ$9,Data!$2:$2,0)-1,1,COUNTIF(Data!$2:$2,Weekly!CQ$9))),0)</f>
        <v>0.51866210566324589</v>
      </c>
      <c r="CR210" s="145">
        <f ca="1">IFERROR(SUM(OFFSET(Data!$A$1,MATCH(($CH210&amp;$CI210),Data!$B:$B,0)-1,MATCH(Weekly!CR$9,Data!$2:$2,0)-1,1,COUNTIF(Data!$2:$2,Weekly!CR$9)))/SUM(OFFSET(Data!$A$1,MATCH(($CH206&amp;$CI206),Data!$B:$B,0)-1,MATCH(Weekly!CR$9,Data!$2:$2,0)-1,1,COUNTIF(Data!$2:$2,Weekly!CR$9))),0)</f>
        <v>0.5180479119456135</v>
      </c>
      <c r="CS210" s="145">
        <f ca="1">IFERROR(SUM(OFFSET(Data!$A$1,MATCH(($CH210&amp;$CI210),Data!$B:$B,0)-1,MATCH(Weekly!CS$9,Data!$2:$2,0)-1,1,COUNTIF(Data!$2:$2,Weekly!CS$9)))/SUM(OFFSET(Data!$A$1,MATCH(($CH206&amp;$CI206),Data!$B:$B,0)-1,MATCH(Weekly!CS$9,Data!$2:$2,0)-1,1,COUNTIF(Data!$2:$2,Weekly!CS$9))),0)</f>
        <v>0.52381761059692622</v>
      </c>
      <c r="CT210" s="145">
        <f ca="1">IFERROR(SUM(OFFSET(Data!$A$1,MATCH(($CH210&amp;$CI210),Data!$B:$B,0)-1,MATCH(Weekly!CT$9,Data!$2:$2,0)-1,1,COUNTIF(Data!$2:$2,Weekly!CT$9)))/SUM(OFFSET(Data!$A$1,MATCH(($CH206&amp;$CI206),Data!$B:$B,0)-1,MATCH(Weekly!CT$9,Data!$2:$2,0)-1,1,COUNTIF(Data!$2:$2,Weekly!CT$9))),0)</f>
        <v>0.51998250983821603</v>
      </c>
      <c r="CU210" s="145">
        <f ca="1">IFERROR(SUM(OFFSET(Data!$A$1,MATCH(($CH210&amp;$CI210),Data!$B:$B,0)-1,MATCH(Weekly!CU$9,Data!$2:$2,0)-1,1,COUNTIF(Data!$2:$2,Weekly!CU$9)))/SUM(OFFSET(Data!$A$1,MATCH(($CH206&amp;$CI206),Data!$B:$B,0)-1,MATCH(Weekly!CU$9,Data!$2:$2,0)-1,1,COUNTIF(Data!$2:$2,Weekly!CU$9))),0)</f>
        <v>0.53933585914865168</v>
      </c>
      <c r="CW210" s="12">
        <f t="shared" ca="1" si="1570"/>
        <v>0.22017082756060236</v>
      </c>
      <c r="CX210" s="12">
        <f t="shared" ca="1" si="1571"/>
        <v>0.25410309571599898</v>
      </c>
      <c r="CY210" s="12">
        <f t="shared" ca="1" si="1572"/>
        <v>3.3932268155396628E-2</v>
      </c>
      <c r="CZ210" s="12">
        <f t="shared" ca="1" si="1573"/>
        <v>0.27955229683254645</v>
      </c>
      <c r="DA210" s="12">
        <f t="shared" ca="1" si="1574"/>
        <v>0.19472162644405488</v>
      </c>
      <c r="DB210" s="43"/>
      <c r="DC210" s="12">
        <f t="shared" ca="1" si="1575"/>
        <v>2.5559664090310963E-2</v>
      </c>
      <c r="DD210" s="12">
        <f t="shared" ca="1" si="1604"/>
        <v>0.52472431742340253</v>
      </c>
    </row>
    <row r="211" spans="4:109" x14ac:dyDescent="0.35">
      <c r="D211" s="68" t="s">
        <v>964</v>
      </c>
      <c r="E211" s="66"/>
      <c r="F211" s="64"/>
      <c r="G211" s="64"/>
      <c r="H211" s="65"/>
      <c r="I211" s="64"/>
      <c r="J211" s="65"/>
      <c r="K211" s="64"/>
      <c r="L211" s="64"/>
      <c r="M211" s="64"/>
      <c r="N211" s="64"/>
      <c r="O211" s="64"/>
      <c r="P211" s="64"/>
      <c r="Q211" s="64"/>
      <c r="R211" s="64"/>
      <c r="S211" s="64"/>
      <c r="T211" s="64"/>
      <c r="U211" s="64"/>
      <c r="V211" s="64"/>
      <c r="W211" s="64"/>
      <c r="X211" s="64"/>
      <c r="Y211" s="64"/>
      <c r="Z211" s="64"/>
      <c r="AA211" s="64"/>
      <c r="AB211" s="62"/>
      <c r="AC211" s="46"/>
      <c r="AJ211" s="152"/>
      <c r="AL211" s="153"/>
      <c r="AM211" s="153"/>
      <c r="AN211" s="153"/>
      <c r="AO211" s="152"/>
      <c r="AP211" s="153"/>
      <c r="AQ211" s="153"/>
      <c r="AR211" s="153"/>
      <c r="AS211" s="153"/>
      <c r="AT211" s="152"/>
      <c r="AU211" s="154"/>
      <c r="BJ211" s="152"/>
      <c r="BL211" s="153"/>
      <c r="BM211" s="153"/>
      <c r="BN211" s="153"/>
      <c r="BO211" s="152"/>
      <c r="BP211" s="153"/>
      <c r="BQ211" s="153"/>
      <c r="BR211" s="153"/>
      <c r="BS211" s="153"/>
      <c r="BT211" s="152"/>
      <c r="BU211" s="154"/>
      <c r="CJ211" s="152"/>
      <c r="CL211" s="153"/>
      <c r="CM211" s="153"/>
      <c r="CN211" s="153"/>
      <c r="CO211" s="152"/>
      <c r="CP211" s="153"/>
      <c r="CQ211" s="153"/>
      <c r="CR211" s="153"/>
      <c r="CS211" s="153"/>
      <c r="CT211" s="152"/>
      <c r="CU211" s="154"/>
    </row>
    <row r="212" spans="4:109" ht="16" customHeight="1" x14ac:dyDescent="0.35">
      <c r="D212" s="59" t="s">
        <v>249</v>
      </c>
      <c r="E212" s="53" t="str">
        <f ca="1">VLOOKUP($D212,'Metric Nature'!$C:$D,2,0)&amp;IF(($F212&lt;(BA212)),"Below",IF(($F212&gt;(AZ212)),"Above","Within"))</f>
        <v>NegativeAbove</v>
      </c>
      <c r="F212" s="54">
        <f t="shared" ref="F212:F213" ca="1" si="1605">AT212</f>
        <v>47904</v>
      </c>
      <c r="G212" s="54">
        <f t="shared" ref="G212:G213" ca="1" si="1606">AS212</f>
        <v>48381</v>
      </c>
      <c r="H212" s="55">
        <f ca="1">IFERROR(((F212-G212)/G212),0)</f>
        <v>-9.8592422645253294E-3</v>
      </c>
      <c r="I212" s="54">
        <f ca="1">BD212</f>
        <v>45967</v>
      </c>
      <c r="J212" s="55">
        <f ca="1">IFERROR(((F212-I212)/I212),0)</f>
        <v>4.2138925751082301E-2</v>
      </c>
      <c r="K212" s="125">
        <f t="shared" ref="K212:K213" ca="1" si="1607">BC212</f>
        <v>7702.296998659267</v>
      </c>
      <c r="L212" s="56"/>
      <c r="M212" s="124" t="str">
        <f ca="1">VLOOKUP($D212,'Metric Nature'!$C:$D,2,0)&amp;IF(($N212&lt;(CA212)),"Below",IF(($N212&gt;(BZ212)),"Above","Within"))</f>
        <v>NegativeBelow</v>
      </c>
      <c r="N212" s="54">
        <f t="shared" ref="N212:N213" ca="1" si="1608">BT212</f>
        <v>36597</v>
      </c>
      <c r="O212" s="54">
        <f t="shared" ref="O212:O213" ca="1" si="1609">BS212</f>
        <v>36902</v>
      </c>
      <c r="P212" s="55">
        <f ca="1">IFERROR(((N212-O212)/O212),0)</f>
        <v>-8.2651346810470976E-3</v>
      </c>
      <c r="Q212" s="54">
        <f ca="1">CD212</f>
        <v>35214.5</v>
      </c>
      <c r="R212" s="55">
        <f ca="1">IFERROR(((N212-Q212)/Q212),0)</f>
        <v>3.9259395987448355E-2</v>
      </c>
      <c r="S212" s="125">
        <f t="shared" ref="S212:S213" ca="1" si="1610">CC212</f>
        <v>5957.8260133672547</v>
      </c>
      <c r="T212" s="56"/>
      <c r="U212" s="124" t="str">
        <f ca="1">VLOOKUP($D212,'Metric Nature'!$C:$D,2,0)&amp;IF(($V212&lt;(DA212)),"Below",IF(($V212&gt;(CZ212)),"Above","Within"))</f>
        <v>NegativeBelow</v>
      </c>
      <c r="V212" s="54">
        <f t="shared" ref="V212:V213" ca="1" si="1611">CT212</f>
        <v>11307</v>
      </c>
      <c r="W212" s="54">
        <f t="shared" ref="W212:W213" ca="1" si="1612">CS212</f>
        <v>11479</v>
      </c>
      <c r="X212" s="55">
        <f ca="1">IFERROR(((V212-W212)/W212),0)</f>
        <v>-1.4983883613555187E-2</v>
      </c>
      <c r="Y212" s="54">
        <f ca="1">DD212</f>
        <v>10752.5</v>
      </c>
      <c r="Z212" s="55">
        <f ca="1">IFERROR(((V212-Y212)/Y212),0)</f>
        <v>5.1569402464543126E-2</v>
      </c>
      <c r="AA212" s="125">
        <f t="shared" ref="AA212:AA213" ca="1" si="1613">DC212</f>
        <v>1757.4431158804416</v>
      </c>
      <c r="AB212" s="56"/>
      <c r="AC212" s="1"/>
      <c r="AD212" s="1"/>
      <c r="AE212" s="1"/>
      <c r="AF212" s="1"/>
      <c r="AG212" s="1"/>
      <c r="AH212" s="1"/>
      <c r="AI212" s="7" t="s">
        <v>10</v>
      </c>
      <c r="AJ212" s="141">
        <f ca="1">IFERROR(SUM(OFFSET(Data!$A$1,MATCH(($AI212),Data!$C:$C,0)-1,MATCH(Weekly!AJ$9,Data!$2:$2,0)-1,2,COUNTIF(Data!$2:$2,Weekly!AJ$9))),0)</f>
        <v>50339</v>
      </c>
      <c r="AK212" s="141">
        <f ca="1">IFERROR(SUM(OFFSET(Data!$A$1,MATCH(($AI212),Data!$C:$C,0)-1,MATCH(Weekly!AK$9,Data!$2:$2,0)-1,2,COUNTIF(Data!$2:$2,Weekly!AK$9))),0)</f>
        <v>47987</v>
      </c>
      <c r="AL212" s="141">
        <f ca="1">IFERROR(SUM(OFFSET(Data!$A$1,MATCH(($AI212),Data!$C:$C,0)-1,MATCH(Weekly!AL$9,Data!$2:$2,0)-1,2,COUNTIF(Data!$2:$2,Weekly!AL$9))),0)</f>
        <v>49422</v>
      </c>
      <c r="AM212" s="141">
        <f ca="1">IFERROR(SUM(OFFSET(Data!$A$1,MATCH(($AI212),Data!$C:$C,0)-1,MATCH(Weekly!AM$9,Data!$2:$2,0)-1,2,COUNTIF(Data!$2:$2,Weekly!AM$9))),0)</f>
        <v>51448</v>
      </c>
      <c r="AN212" s="141">
        <f ca="1">IFERROR(SUM(OFFSET(Data!$A$1,MATCH(($AI212),Data!$C:$C,0)-1,MATCH(Weekly!AN$9,Data!$2:$2,0)-1,2,COUNTIF(Data!$2:$2,Weekly!AN$9))),0)</f>
        <v>46359</v>
      </c>
      <c r="AO212" s="141">
        <f ca="1">IFERROR(SUM(OFFSET(Data!$A$1,MATCH(($AI212),Data!$C:$C,0)-1,MATCH(Weekly!AO$9,Data!$2:$2,0)-1,2,COUNTIF(Data!$2:$2,Weekly!AO$9))),0)</f>
        <v>45755</v>
      </c>
      <c r="AP212" s="141">
        <f ca="1">IFERROR(SUM(OFFSET(Data!$A$1,MATCH(($AI212),Data!$C:$C,0)-1,MATCH(Weekly!AP$9,Data!$2:$2,0)-1,2,COUNTIF(Data!$2:$2,Weekly!AP$9))),0)</f>
        <v>44069</v>
      </c>
      <c r="AQ212" s="141">
        <f ca="1">IFERROR(SUM(OFFSET(Data!$A$1,MATCH(($AI212),Data!$C:$C,0)-1,MATCH(Weekly!AQ$9,Data!$2:$2,0)-1,2,COUNTIF(Data!$2:$2,Weekly!AQ$9))),0)</f>
        <v>44624</v>
      </c>
      <c r="AR212" s="141">
        <f ca="1">IFERROR(SUM(OFFSET(Data!$A$1,MATCH(($AI212),Data!$C:$C,0)-1,MATCH(Weekly!AR$9,Data!$2:$2,0)-1,2,COUNTIF(Data!$2:$2,Weekly!AR$9))),0)</f>
        <v>46794</v>
      </c>
      <c r="AS212" s="141">
        <f ca="1">IFERROR(SUM(OFFSET(Data!$A$1,MATCH(($AI212),Data!$C:$C,0)-1,MATCH(Weekly!AS$9,Data!$2:$2,0)-1,2,COUNTIF(Data!$2:$2,Weekly!AS$9))),0)</f>
        <v>48381</v>
      </c>
      <c r="AT212" s="141">
        <f ca="1">IFERROR(SUM(OFFSET(Data!$A$1,MATCH(($AI212),Data!$C:$C,0)-1,MATCH(Weekly!AT$9,Data!$2:$2,0)-1,2,COUNTIF(Data!$2:$2,Weekly!AT$9))),0)</f>
        <v>47904</v>
      </c>
      <c r="AU212" s="141">
        <f ca="1">IFERROR(SUM(OFFSET(Data!$A$1,MATCH(($AI212),Data!$C:$C,0)-1,MATCH(Weekly!AU$9,Data!$2:$2,0)-1,2,COUNTIF(Data!$2:$2,Weekly!AU$9))),0)</f>
        <v>20750</v>
      </c>
      <c r="AV212" s="166"/>
      <c r="AW212" s="8">
        <f ca="1">_xlfn.QUARTILE.INC($BJ212:$BT212,1)</f>
        <v>35489</v>
      </c>
      <c r="AX212" s="8">
        <f ca="1">_xlfn.QUARTILE.INC($BJ212:$BT212,1)</f>
        <v>35489</v>
      </c>
      <c r="AY212" s="8">
        <f ca="1">_xlfn.QUARTILE.INC($BJ212:$BT212,3)</f>
        <v>37720</v>
      </c>
      <c r="AZ212" s="8">
        <f t="shared" ref="AZ212:AZ213" ca="1" si="1614">AY212-AX212</f>
        <v>2231</v>
      </c>
      <c r="BA212" s="8">
        <f t="shared" ref="BA212:BA213" ca="1" si="1615">AY212+(0.75*AZ212)</f>
        <v>39393.25</v>
      </c>
      <c r="BB212" s="41"/>
      <c r="BC212" s="9">
        <f ca="1">_xlfn.STDEV.P(AJ212:AU212)</f>
        <v>7702.296998659267</v>
      </c>
      <c r="BD212" s="9">
        <f ca="1">AVERAGE(AP212:AS212)</f>
        <v>45967</v>
      </c>
      <c r="BE212" s="104"/>
      <c r="BF212" s="104"/>
      <c r="BG212" s="1"/>
      <c r="BH212" s="7" t="s">
        <v>10</v>
      </c>
      <c r="BI212" s="7" t="s">
        <v>3</v>
      </c>
      <c r="BJ212" s="141">
        <f ca="1">IFERROR(SUM(OFFSET(Data!$A$1,MATCH(($BH212&amp;$BI212),Data!$B:$B,0)-1,MATCH(Weekly!BJ$9,Data!$2:$2,0)-1,1,COUNTIF(Data!$2:$2,Weekly!BJ$9))),0)</f>
        <v>39013</v>
      </c>
      <c r="BK212" s="141">
        <f ca="1">IFERROR(SUM(OFFSET(Data!$A$1,MATCH(($BH212&amp;$BI212),Data!$B:$B,0)-1,MATCH(Weekly!BK$9,Data!$2:$2,0)-1,1,COUNTIF(Data!$2:$2,Weekly!BK$9))),0)</f>
        <v>37143</v>
      </c>
      <c r="BL212" s="141">
        <f ca="1">IFERROR(SUM(OFFSET(Data!$A$1,MATCH(($BH212&amp;$BI212),Data!$B:$B,0)-1,MATCH(Weekly!BL$9,Data!$2:$2,0)-1,1,COUNTIF(Data!$2:$2,Weekly!BL$9))),0)</f>
        <v>38297</v>
      </c>
      <c r="BM212" s="141">
        <f ca="1">IFERROR(SUM(OFFSET(Data!$A$1,MATCH(($BH212&amp;$BI212),Data!$B:$B,0)-1,MATCH(Weekly!BM$9,Data!$2:$2,0)-1,1,COUNTIF(Data!$2:$2,Weekly!BM$9))),0)</f>
        <v>39697</v>
      </c>
      <c r="BN212" s="141">
        <f ca="1">IFERROR(SUM(OFFSET(Data!$A$1,MATCH(($BH212&amp;$BI212),Data!$B:$B,0)-1,MATCH(Weekly!BN$9,Data!$2:$2,0)-1,1,COUNTIF(Data!$2:$2,Weekly!BN$9))),0)</f>
        <v>35663</v>
      </c>
      <c r="BO212" s="141">
        <f ca="1">IFERROR(SUM(OFFSET(Data!$A$1,MATCH(($BH212&amp;$BI212),Data!$B:$B,0)-1,MATCH(Weekly!BO$9,Data!$2:$2,0)-1,1,COUNTIF(Data!$2:$2,Weekly!BO$9))),0)</f>
        <v>35315</v>
      </c>
      <c r="BP212" s="141">
        <f ca="1">IFERROR(SUM(OFFSET(Data!$A$1,MATCH(($BH212&amp;$BI212),Data!$B:$B,0)-1,MATCH(Weekly!BP$9,Data!$2:$2,0)-1,1,COUNTIF(Data!$2:$2,Weekly!BP$9))),0)</f>
        <v>33862</v>
      </c>
      <c r="BQ212" s="141">
        <f ca="1">IFERROR(SUM(OFFSET(Data!$A$1,MATCH(($BH212&amp;$BI212),Data!$B:$B,0)-1,MATCH(Weekly!BQ$9,Data!$2:$2,0)-1,1,COUNTIF(Data!$2:$2,Weekly!BQ$9))),0)</f>
        <v>34233</v>
      </c>
      <c r="BR212" s="141">
        <f ca="1">IFERROR(SUM(OFFSET(Data!$A$1,MATCH(($BH212&amp;$BI212),Data!$B:$B,0)-1,MATCH(Weekly!BR$9,Data!$2:$2,0)-1,1,COUNTIF(Data!$2:$2,Weekly!BR$9))),0)</f>
        <v>35861</v>
      </c>
      <c r="BS212" s="141">
        <f ca="1">IFERROR(SUM(OFFSET(Data!$A$1,MATCH(($BH212&amp;$BI212),Data!$B:$B,0)-1,MATCH(Weekly!BS$9,Data!$2:$2,0)-1,1,COUNTIF(Data!$2:$2,Weekly!BS$9))),0)</f>
        <v>36902</v>
      </c>
      <c r="BT212" s="141">
        <f ca="1">IFERROR(SUM(OFFSET(Data!$A$1,MATCH(($BH212&amp;$BI212),Data!$B:$B,0)-1,MATCH(Weekly!BT$9,Data!$2:$2,0)-1,1,COUNTIF(Data!$2:$2,Weekly!BT$9))),0)</f>
        <v>36597</v>
      </c>
      <c r="BU212" s="141">
        <f ca="1">IFERROR(SUM(OFFSET(Data!$A$1,MATCH(($BH212&amp;$BI212),Data!$B:$B,0)-1,MATCH(Weekly!BU$9,Data!$2:$2,0)-1,1,COUNTIF(Data!$2:$2,Weekly!BU$9))),0)</f>
        <v>15943</v>
      </c>
      <c r="BV212" s="13"/>
      <c r="BW212" s="8">
        <f ca="1">_xlfn.QUARTILE.INC($BJ212:$BT212,1)</f>
        <v>35489</v>
      </c>
      <c r="BX212" s="8">
        <f ca="1">_xlfn.QUARTILE.INC($BJ212:$BT212,1)</f>
        <v>35489</v>
      </c>
      <c r="BY212" s="8">
        <f ca="1">_xlfn.QUARTILE.INC($BJ212:$BT212,3)</f>
        <v>37720</v>
      </c>
      <c r="BZ212" s="8">
        <f t="shared" ref="BZ212" ca="1" si="1616">BY212-BX212</f>
        <v>2231</v>
      </c>
      <c r="CA212" s="8">
        <f t="shared" ref="CA212" ca="1" si="1617">BY212+(0.75*BZ212)</f>
        <v>39393.25</v>
      </c>
      <c r="CB212" s="42"/>
      <c r="CC212" s="9">
        <f ca="1">_xlfn.STDEV.P(BJ212:BU212)</f>
        <v>5957.8260133672547</v>
      </c>
      <c r="CD212" s="9">
        <f ca="1">AVERAGE(BP212:BS212)</f>
        <v>35214.5</v>
      </c>
      <c r="CE212" s="104"/>
      <c r="CF212" s="104"/>
      <c r="CG212" s="1"/>
      <c r="CH212" s="7" t="s">
        <v>10</v>
      </c>
      <c r="CI212" s="7" t="s">
        <v>4</v>
      </c>
      <c r="CJ212" s="141">
        <f ca="1">IFERROR(SUM(OFFSET(Data!$A$1,MATCH(($CH212&amp;$CI212),Data!$B:$B,0)-1,MATCH(Weekly!CJ$9,Data!$2:$2,0)-1,1,COUNTIF(Data!$2:$2,Weekly!CJ$9))),0)</f>
        <v>11326</v>
      </c>
      <c r="CK212" s="141">
        <f ca="1">IFERROR(SUM(OFFSET(Data!$A$1,MATCH(($CH212&amp;$CI212),Data!$B:$B,0)-1,MATCH(Weekly!CK$9,Data!$2:$2,0)-1,1,COUNTIF(Data!$2:$2,Weekly!CK$9))),0)</f>
        <v>10844</v>
      </c>
      <c r="CL212" s="141">
        <f ca="1">IFERROR(SUM(OFFSET(Data!$A$1,MATCH(($CH212&amp;$CI212),Data!$B:$B,0)-1,MATCH(Weekly!CL$9,Data!$2:$2,0)-1,1,COUNTIF(Data!$2:$2,Weekly!CL$9))),0)</f>
        <v>11125</v>
      </c>
      <c r="CM212" s="141">
        <f ca="1">IFERROR(SUM(OFFSET(Data!$A$1,MATCH(($CH212&amp;$CI212),Data!$B:$B,0)-1,MATCH(Weekly!CM$9,Data!$2:$2,0)-1,1,COUNTIF(Data!$2:$2,Weekly!CM$9))),0)</f>
        <v>11751</v>
      </c>
      <c r="CN212" s="141">
        <f ca="1">IFERROR(SUM(OFFSET(Data!$A$1,MATCH(($CH212&amp;$CI212),Data!$B:$B,0)-1,MATCH(Weekly!CN$9,Data!$2:$2,0)-1,1,COUNTIF(Data!$2:$2,Weekly!CN$9))),0)</f>
        <v>10696</v>
      </c>
      <c r="CO212" s="141">
        <f ca="1">IFERROR(SUM(OFFSET(Data!$A$1,MATCH(($CH212&amp;$CI212),Data!$B:$B,0)-1,MATCH(Weekly!CO$9,Data!$2:$2,0)-1,1,COUNTIF(Data!$2:$2,Weekly!CO$9))),0)</f>
        <v>10440</v>
      </c>
      <c r="CP212" s="141">
        <f ca="1">IFERROR(SUM(OFFSET(Data!$A$1,MATCH(($CH212&amp;$CI212),Data!$B:$B,0)-1,MATCH(Weekly!CP$9,Data!$2:$2,0)-1,1,COUNTIF(Data!$2:$2,Weekly!CP$9))),0)</f>
        <v>10207</v>
      </c>
      <c r="CQ212" s="141">
        <f ca="1">IFERROR(SUM(OFFSET(Data!$A$1,MATCH(($CH212&amp;$CI212),Data!$B:$B,0)-1,MATCH(Weekly!CQ$9,Data!$2:$2,0)-1,1,COUNTIF(Data!$2:$2,Weekly!CQ$9))),0)</f>
        <v>10391</v>
      </c>
      <c r="CR212" s="141">
        <f ca="1">IFERROR(SUM(OFFSET(Data!$A$1,MATCH(($CH212&amp;$CI212),Data!$B:$B,0)-1,MATCH(Weekly!CR$9,Data!$2:$2,0)-1,1,COUNTIF(Data!$2:$2,Weekly!CR$9))),0)</f>
        <v>10933</v>
      </c>
      <c r="CS212" s="141">
        <f ca="1">IFERROR(SUM(OFFSET(Data!$A$1,MATCH(($CH212&amp;$CI212),Data!$B:$B,0)-1,MATCH(Weekly!CS$9,Data!$2:$2,0)-1,1,COUNTIF(Data!$2:$2,Weekly!CS$9))),0)</f>
        <v>11479</v>
      </c>
      <c r="CT212" s="141">
        <f ca="1">IFERROR(SUM(OFFSET(Data!$A$1,MATCH(($CH212&amp;$CI212),Data!$B:$B,0)-1,MATCH(Weekly!CT$9,Data!$2:$2,0)-1,1,COUNTIF(Data!$2:$2,Weekly!CT$9))),0)</f>
        <v>11307</v>
      </c>
      <c r="CU212" s="141">
        <f ca="1">IFERROR(SUM(OFFSET(Data!$A$1,MATCH(($CH212&amp;$CI212),Data!$B:$B,0)-1,MATCH(Weekly!CU$9,Data!$2:$2,0)-1,1,COUNTIF(Data!$2:$2,Weekly!CU$9))),0)</f>
        <v>4807</v>
      </c>
      <c r="CV212" s="165"/>
      <c r="CW212" s="8">
        <f ca="1">_xlfn.QUARTILE.INC($BJ212:$BT212,1)</f>
        <v>35489</v>
      </c>
      <c r="CX212" s="8">
        <f ca="1">_xlfn.QUARTILE.INC($BJ212:$BT212,1)</f>
        <v>35489</v>
      </c>
      <c r="CY212" s="8">
        <f ca="1">_xlfn.QUARTILE.INC($BJ212:$BT212,3)</f>
        <v>37720</v>
      </c>
      <c r="CZ212" s="8">
        <f t="shared" ref="CZ212" ca="1" si="1618">CY212-CX212</f>
        <v>2231</v>
      </c>
      <c r="DA212" s="8">
        <f t="shared" ref="DA212" ca="1" si="1619">CY212+(0.75*CZ212)</f>
        <v>39393.25</v>
      </c>
      <c r="DB212" s="41"/>
      <c r="DC212" s="9">
        <f ca="1">_xlfn.STDEV.P(CJ212:CU212)</f>
        <v>1757.4431158804416</v>
      </c>
      <c r="DD212" s="9">
        <f ca="1">AVERAGE(CP212:CS212)</f>
        <v>10752.5</v>
      </c>
      <c r="DE212" s="1"/>
    </row>
    <row r="213" spans="4:109" ht="16" customHeight="1" x14ac:dyDescent="0.35">
      <c r="D213" s="89" t="s">
        <v>965</v>
      </c>
      <c r="E213" s="53" t="str">
        <f ca="1">VLOOKUP($D213,'Metric Nature'!$C:$D,2,0)&amp;IF(($F213&lt;(BA213)),"Below",IF(($F213&gt;(AZ213)),"Above","Within"))</f>
        <v>NegativeBelow</v>
      </c>
      <c r="F213" s="55">
        <f t="shared" ca="1" si="1605"/>
        <v>4.511087024692137E-2</v>
      </c>
      <c r="G213" s="55">
        <f t="shared" ca="1" si="1606"/>
        <v>4.3566155613866682E-2</v>
      </c>
      <c r="H213" s="55">
        <f t="shared" ref="H213" ca="1" si="1620">IFERROR(((F213-G213)/G213),0)</f>
        <v>3.5456757918824036E-2</v>
      </c>
      <c r="I213" s="55">
        <f t="shared" ref="I213" ca="1" si="1621">BD213</f>
        <v>4.2829273860395124E-2</v>
      </c>
      <c r="J213" s="55">
        <f t="shared" ref="J213" ca="1" si="1622">IFERROR(((F213-I213)/I213),0)</f>
        <v>5.3271890482272967E-2</v>
      </c>
      <c r="K213" s="48">
        <f t="shared" ca="1" si="1607"/>
        <v>1.570947506894215E-3</v>
      </c>
      <c r="L213" s="56"/>
      <c r="M213" s="53" t="str">
        <f ca="1">VLOOKUP($D213,'Metric Nature'!$C:$D,2,0)&amp;IF(($N213&lt;(CA213)),"Below",IF(($N213&gt;(BZ213)),"Above","Within"))</f>
        <v>NegativeWithin</v>
      </c>
      <c r="N213" s="55">
        <f t="shared" ca="1" si="1608"/>
        <v>4.522771425605434E-2</v>
      </c>
      <c r="O213" s="55">
        <f t="shared" ca="1" si="1609"/>
        <v>4.3715704578409169E-2</v>
      </c>
      <c r="P213" s="55">
        <f t="shared" ref="P213" ca="1" si="1623">IFERROR(((N213-O213)/O213),0)</f>
        <v>3.458733405367416E-2</v>
      </c>
      <c r="Q213" s="55">
        <f t="shared" ref="Q213" ca="1" si="1624">CD213</f>
        <v>4.3242569515735289E-2</v>
      </c>
      <c r="R213" s="48">
        <f t="shared" ref="R213" ca="1" si="1625">IFERROR(((N213-Q213)/Q213),0)</f>
        <v>4.5907187351498333E-2</v>
      </c>
      <c r="S213" s="48">
        <f t="shared" ca="1" si="1610"/>
        <v>1.5569682779845988E-3</v>
      </c>
      <c r="T213" s="56"/>
      <c r="U213" s="53" t="str">
        <f ca="1">VLOOKUP($D213,'Metric Nature'!$C:$D,2,0)&amp;IF(($V213&lt;(DA213)),"Below",IF(($V213&gt;(CZ213)),"Above","Within"))</f>
        <v>NegativeWithin</v>
      </c>
      <c r="V213" s="55">
        <f t="shared" ca="1" si="1611"/>
        <v>4.473679004530258E-2</v>
      </c>
      <c r="W213" s="55">
        <f t="shared" ca="1" si="1612"/>
        <v>4.3092250977918925E-2</v>
      </c>
      <c r="X213" s="55">
        <f t="shared" ref="X213" ca="1" si="1626">IFERROR(((V213-W213)/W213),0)</f>
        <v>3.8163220302098851E-2</v>
      </c>
      <c r="Y213" s="55">
        <f t="shared" ref="Y213" ca="1" si="1627">DD213</f>
        <v>4.1529353943840261E-2</v>
      </c>
      <c r="Z213" s="48">
        <f t="shared" ref="Z213" ca="1" si="1628">IFERROR(((V213-Y213)/Y213),0)</f>
        <v>7.7232988160608113E-2</v>
      </c>
      <c r="AA213" s="48">
        <f t="shared" ca="1" si="1613"/>
        <v>1.7842978979643897E-3</v>
      </c>
      <c r="AB213" s="56"/>
      <c r="AC213" s="1"/>
      <c r="AD213" s="1"/>
      <c r="AE213" s="1"/>
      <c r="AF213" s="1"/>
      <c r="AG213" s="1"/>
      <c r="AH213" s="1"/>
      <c r="AI213" s="7" t="s">
        <v>10</v>
      </c>
      <c r="AJ213" s="145">
        <f ca="1">IFERROR(IFERROR(SUM(OFFSET(Data!$A$1,MATCH(($AI213),Data!$C:$C,0)-1,MATCH(Weekly!AJ$9,Data!$2:$2,0)-1,2,COUNTIF(Data!$2:$2,Weekly!AJ$9))),0)/AJ$11,0)</f>
        <v>4.3871047583689128E-2</v>
      </c>
      <c r="AK213" s="145">
        <f ca="1">IFERROR(IFERROR(SUM(OFFSET(Data!$A$1,MATCH(($AI213),Data!$C:$C,0)-1,MATCH(Weekly!AK$9,Data!$2:$2,0)-1,2,COUNTIF(Data!$2:$2,Weekly!AK$9))),0)/AK$11,0)</f>
        <v>4.470081927127241E-2</v>
      </c>
      <c r="AL213" s="145">
        <f ca="1">IFERROR(IFERROR(SUM(OFFSET(Data!$A$1,MATCH(($AI213),Data!$C:$C,0)-1,MATCH(Weekly!AL$9,Data!$2:$2,0)-1,2,COUNTIF(Data!$2:$2,Weekly!AL$9))),0)/AL$11,0)</f>
        <v>4.4678364053362361E-2</v>
      </c>
      <c r="AM213" s="145">
        <f ca="1">IFERROR(IFERROR(SUM(OFFSET(Data!$A$1,MATCH(($AI213),Data!$C:$C,0)-1,MATCH(Weekly!AM$9,Data!$2:$2,0)-1,2,COUNTIF(Data!$2:$2,Weekly!AM$9))),0)/AM$11,0)</f>
        <v>4.4406006652960253E-2</v>
      </c>
      <c r="AN213" s="145">
        <f ca="1">IFERROR(IFERROR(SUM(OFFSET(Data!$A$1,MATCH(($AI213),Data!$C:$C,0)-1,MATCH(Weekly!AN$9,Data!$2:$2,0)-1,2,COUNTIF(Data!$2:$2,Weekly!AN$9))),0)/AN$11,0)</f>
        <v>4.3769301724846034E-2</v>
      </c>
      <c r="AO213" s="145">
        <f ca="1">IFERROR(IFERROR(SUM(OFFSET(Data!$A$1,MATCH(($AI213),Data!$C:$C,0)-1,MATCH(Weekly!AO$9,Data!$2:$2,0)-1,2,COUNTIF(Data!$2:$2,Weekly!AO$9))),0)/AO$11,0)</f>
        <v>4.2295561438797848E-2</v>
      </c>
      <c r="AP213" s="145">
        <f ca="1">IFERROR(IFERROR(SUM(OFFSET(Data!$A$1,MATCH(($AI213),Data!$C:$C,0)-1,MATCH(Weekly!AP$9,Data!$2:$2,0)-1,2,COUNTIF(Data!$2:$2,Weekly!AP$9))),0)/AP$11,0)</f>
        <v>4.2450244814489085E-2</v>
      </c>
      <c r="AQ213" s="145">
        <f ca="1">IFERROR(IFERROR(SUM(OFFSET(Data!$A$1,MATCH(($AI213),Data!$C:$C,0)-1,MATCH(Weekly!AQ$9,Data!$2:$2,0)-1,2,COUNTIF(Data!$2:$2,Weekly!AQ$9))),0)/AQ$11,0)</f>
        <v>4.2610199367683892E-2</v>
      </c>
      <c r="AR213" s="145">
        <f ca="1">IFERROR(IFERROR(SUM(OFFSET(Data!$A$1,MATCH(($AI213),Data!$C:$C,0)-1,MATCH(Weekly!AR$9,Data!$2:$2,0)-1,2,COUNTIF(Data!$2:$2,Weekly!AR$9))),0)/AR$11,0)</f>
        <v>4.2651164444055555E-2</v>
      </c>
      <c r="AS213" s="145">
        <f ca="1">IFERROR(IFERROR(SUM(OFFSET(Data!$A$1,MATCH(($AI213),Data!$C:$C,0)-1,MATCH(Weekly!AS$9,Data!$2:$2,0)-1,2,COUNTIF(Data!$2:$2,Weekly!AS$9))),0)/AS$11,0)</f>
        <v>4.3566155613866682E-2</v>
      </c>
      <c r="AT213" s="145">
        <f ca="1">IFERROR(IFERROR(SUM(OFFSET(Data!$A$1,MATCH(($AI213),Data!$C:$C,0)-1,MATCH(Weekly!AT$9,Data!$2:$2,0)-1,2,COUNTIF(Data!$2:$2,Weekly!AT$9))),0)/AT$11,0)</f>
        <v>4.511087024692137E-2</v>
      </c>
      <c r="AU213" s="145">
        <f ca="1">IFERROR(IFERROR(SUM(OFFSET(Data!$A$1,MATCH(($AI213),Data!$C:$C,0)-1,MATCH(Weekly!AU$9,Data!$2:$2,0)-1,2,COUNTIF(Data!$2:$2,Weekly!AU$9))),0)/AU$11,0)</f>
        <v>4.8237752841377997E-2</v>
      </c>
      <c r="AV213" s="166"/>
      <c r="AW213" s="40">
        <f t="shared" ref="AW213:AX213" ca="1" si="1629">_xlfn.QUARTILE.INC($BJ213:$BT213,1)</f>
        <v>4.3129788433109953E-2</v>
      </c>
      <c r="AX213" s="40">
        <f t="shared" ca="1" si="1629"/>
        <v>4.3129788433109953E-2</v>
      </c>
      <c r="AY213" s="40">
        <f t="shared" ref="AY213" ca="1" si="1630">_xlfn.QUARTILE.INC($BJ213:$BT213,3)</f>
        <v>4.5209771796673168E-2</v>
      </c>
      <c r="AZ213" s="40">
        <f t="shared" ca="1" si="1614"/>
        <v>2.0799833635632148E-3</v>
      </c>
      <c r="BA213" s="40">
        <f t="shared" ca="1" si="1615"/>
        <v>4.6769759319345579E-2</v>
      </c>
      <c r="BB213" s="43"/>
      <c r="BC213" s="12">
        <f t="shared" ref="BC213" ca="1" si="1631">_xlfn.STDEV.P(AJ213:AU213)</f>
        <v>1.570947506894215E-3</v>
      </c>
      <c r="BD213" s="12">
        <f ca="1">SUMPRODUCT(AP213:AS213,AP$11:AS$11)/SUM(AP$11:AS$11)</f>
        <v>4.2829273860395124E-2</v>
      </c>
      <c r="BE213" s="104"/>
      <c r="BF213" s="104"/>
      <c r="BG213" s="1"/>
      <c r="BH213" s="7" t="s">
        <v>10</v>
      </c>
      <c r="BI213" s="7" t="s">
        <v>3</v>
      </c>
      <c r="BJ213" s="145">
        <f ca="1">IFERROR(IFERROR(SUM(OFFSET(Data!$A$1,MATCH(($BH213&amp;$BI213),Data!$B:$B,0)-1,MATCH(Weekly!BJ$9,Data!$2:$2,0)-1,1,COUNTIF(Data!$2:$2,Weekly!BJ$9))),0)/BJ$11,0)</f>
        <v>4.4591483807255243E-2</v>
      </c>
      <c r="BK213" s="145">
        <f ca="1">IFERROR(IFERROR(SUM(OFFSET(Data!$A$1,MATCH(($BH213&amp;$BI213),Data!$B:$B,0)-1,MATCH(Weekly!BK$9,Data!$2:$2,0)-1,1,COUNTIF(Data!$2:$2,Weekly!BK$9))),0)/BK$11,0)</f>
        <v>4.5468845828503017E-2</v>
      </c>
      <c r="BL213" s="145">
        <f ca="1">IFERROR(IFERROR(SUM(OFFSET(Data!$A$1,MATCH(($BH213&amp;$BI213),Data!$B:$B,0)-1,MATCH(Weekly!BL$9,Data!$2:$2,0)-1,1,COUNTIF(Data!$2:$2,Weekly!BL$9))),0)/BL$11,0)</f>
        <v>4.5373442016966019E-2</v>
      </c>
      <c r="BM213" s="145">
        <f ca="1">IFERROR(IFERROR(SUM(OFFSET(Data!$A$1,MATCH(($BH213&amp;$BI213),Data!$B:$B,0)-1,MATCH(Weekly!BM$9,Data!$2:$2,0)-1,1,COUNTIF(Data!$2:$2,Weekly!BM$9))),0)/BM$11,0)</f>
        <v>4.5191829337291996E-2</v>
      </c>
      <c r="BN213" s="145">
        <f ca="1">IFERROR(IFERROR(SUM(OFFSET(Data!$A$1,MATCH(($BH213&amp;$BI213),Data!$B:$B,0)-1,MATCH(Weekly!BN$9,Data!$2:$2,0)-1,1,COUNTIF(Data!$2:$2,Weekly!BN$9))),0)/BN$11,0)</f>
        <v>4.4375399730733914E-2</v>
      </c>
      <c r="BO213" s="145">
        <f ca="1">IFERROR(IFERROR(SUM(OFFSET(Data!$A$1,MATCH(($BH213&amp;$BI213),Data!$B:$B,0)-1,MATCH(Weekly!BO$9,Data!$2:$2,0)-1,1,COUNTIF(Data!$2:$2,Weekly!BO$9))),0)/BO$11,0)</f>
        <v>4.2823449521927084E-2</v>
      </c>
      <c r="BP213" s="145">
        <f ca="1">IFERROR(IFERROR(SUM(OFFSET(Data!$A$1,MATCH(($BH213&amp;$BI213),Data!$B:$B,0)-1,MATCH(Weekly!BP$9,Data!$2:$2,0)-1,1,COUNTIF(Data!$2:$2,Weekly!BP$9))),0)/BP$11,0)</f>
        <v>4.2970390758739187E-2</v>
      </c>
      <c r="BQ213" s="145">
        <f ca="1">IFERROR(IFERROR(SUM(OFFSET(Data!$A$1,MATCH(($BH213&amp;$BI213),Data!$B:$B,0)-1,MATCH(Weekly!BQ$9,Data!$2:$2,0)-1,1,COUNTIF(Data!$2:$2,Weekly!BQ$9))),0)/BQ$11,0)</f>
        <v>4.3170775076390319E-2</v>
      </c>
      <c r="BR213" s="145">
        <f ca="1">IFERROR(IFERROR(SUM(OFFSET(Data!$A$1,MATCH(($BH213&amp;$BI213),Data!$B:$B,0)-1,MATCH(Weekly!BR$9,Data!$2:$2,0)-1,1,COUNTIF(Data!$2:$2,Weekly!BR$9))),0)/BR$11,0)</f>
        <v>4.3088801789829594E-2</v>
      </c>
      <c r="BS213" s="145">
        <f ca="1">IFERROR(IFERROR(SUM(OFFSET(Data!$A$1,MATCH(($BH213&amp;$BI213),Data!$B:$B,0)-1,MATCH(Weekly!BS$9,Data!$2:$2,0)-1,1,COUNTIF(Data!$2:$2,Weekly!BS$9))),0)/BS$11,0)</f>
        <v>4.3715704578409169E-2</v>
      </c>
      <c r="BT213" s="145">
        <f ca="1">IFERROR(IFERROR(SUM(OFFSET(Data!$A$1,MATCH(($BH213&amp;$BI213),Data!$B:$B,0)-1,MATCH(Weekly!BT$9,Data!$2:$2,0)-1,1,COUNTIF(Data!$2:$2,Weekly!BT$9))),0)/BT$11,0)</f>
        <v>4.522771425605434E-2</v>
      </c>
      <c r="BU213" s="145">
        <f ca="1">IFERROR(IFERROR(SUM(OFFSET(Data!$A$1,MATCH(($BH213&amp;$BI213),Data!$B:$B,0)-1,MATCH(Weekly!BU$9,Data!$2:$2,0)-1,1,COUNTIF(Data!$2:$2,Weekly!BU$9))),0)/BU$11,0)</f>
        <v>4.8606410936518678E-2</v>
      </c>
      <c r="BV213" s="13"/>
      <c r="BW213" s="12">
        <f t="shared" ref="BW213" ca="1" si="1632">_xlfn.QUARTILE.INC($BJ213:$BT213,1)</f>
        <v>4.3129788433109953E-2</v>
      </c>
      <c r="BX213" s="12">
        <f t="shared" ref="BX213" ca="1" si="1633">_xlfn.QUARTILE.INC($BJ213:$BT213,3)</f>
        <v>4.5209771796673168E-2</v>
      </c>
      <c r="BY213" s="12">
        <f t="shared" ref="BY213" ca="1" si="1634">BX213-BW213</f>
        <v>2.0799833635632148E-3</v>
      </c>
      <c r="BZ213" s="12">
        <f t="shared" ref="BZ213" ca="1" si="1635">BX213+(0.75*BY213)</f>
        <v>4.6769759319345579E-2</v>
      </c>
      <c r="CA213" s="12">
        <f t="shared" ref="CA213" ca="1" si="1636">BW213-(0.75*BY213)</f>
        <v>4.1569800910437542E-2</v>
      </c>
      <c r="CB213" s="42"/>
      <c r="CC213" s="12">
        <f t="shared" ref="CC213" ca="1" si="1637">_xlfn.STDEV.P(BJ213:BU213)</f>
        <v>1.5569682779845988E-3</v>
      </c>
      <c r="CD213" s="12">
        <f ca="1">SUMPRODUCT(BP213:BS213,BP$11:BS$11)/SUM(BP$11:BS$11)</f>
        <v>4.3242569515735289E-2</v>
      </c>
      <c r="CE213" s="104"/>
      <c r="CF213" s="104"/>
      <c r="CG213" s="1"/>
      <c r="CH213" s="7" t="s">
        <v>10</v>
      </c>
      <c r="CI213" s="7" t="s">
        <v>4</v>
      </c>
      <c r="CJ213" s="145">
        <f ca="1">IFERROR(IFERROR(SUM(OFFSET(Data!$A$1,MATCH(($CH213&amp;$CI213),Data!$B:$B,0)-1,MATCH(Weekly!CJ$9,Data!$2:$2,0)-1,1,COUNTIF(Data!$2:$2,Weekly!CJ$9))),0)/CJ$11,0)</f>
        <v>4.1558270007668797E-2</v>
      </c>
      <c r="CK213" s="145">
        <f ca="1">IFERROR(IFERROR(SUM(OFFSET(Data!$A$1,MATCH(($CH213&amp;$CI213),Data!$B:$B,0)-1,MATCH(Weekly!CK$9,Data!$2:$2,0)-1,1,COUNTIF(Data!$2:$2,Weekly!CK$9))),0)/CK$11,0)</f>
        <v>4.2256045763094933E-2</v>
      </c>
      <c r="CL213" s="145">
        <f ca="1">IFERROR(IFERROR(SUM(OFFSET(Data!$A$1,MATCH(($CH213&amp;$CI213),Data!$B:$B,0)-1,MATCH(Weekly!CL$9,Data!$2:$2,0)-1,1,COUNTIF(Data!$2:$2,Weekly!CL$9))),0)/CL$11,0)</f>
        <v>4.2440287945432281E-2</v>
      </c>
      <c r="CM213" s="145">
        <f ca="1">IFERROR(IFERROR(SUM(OFFSET(Data!$A$1,MATCH(($CH213&amp;$CI213),Data!$B:$B,0)-1,MATCH(Weekly!CM$9,Data!$2:$2,0)-1,1,COUNTIF(Data!$2:$2,Weekly!CM$9))),0)/CM$11,0)</f>
        <v>4.1942242416238652E-2</v>
      </c>
      <c r="CN213" s="145">
        <f ca="1">IFERROR(IFERROR(SUM(OFFSET(Data!$A$1,MATCH(($CH213&amp;$CI213),Data!$B:$B,0)-1,MATCH(Weekly!CN$9,Data!$2:$2,0)-1,1,COUNTIF(Data!$2:$2,Weekly!CN$9))),0)/CN$11,0)</f>
        <v>4.1862849851859681E-2</v>
      </c>
      <c r="CO213" s="145">
        <f ca="1">IFERROR(IFERROR(SUM(OFFSET(Data!$A$1,MATCH(($CH213&amp;$CI213),Data!$B:$B,0)-1,MATCH(Weekly!CO$9,Data!$2:$2,0)-1,1,COUNTIF(Data!$2:$2,Weekly!CO$9))),0)/CO$11,0)</f>
        <v>4.0602503821068968E-2</v>
      </c>
      <c r="CP213" s="145">
        <f ca="1">IFERROR(IFERROR(SUM(OFFSET(Data!$A$1,MATCH(($CH213&amp;$CI213),Data!$B:$B,0)-1,MATCH(Weekly!CP$9,Data!$2:$2,0)-1,1,COUNTIF(Data!$2:$2,Weekly!CP$9))),0)/CP$11,0)</f>
        <v>4.0811348969620395E-2</v>
      </c>
      <c r="CQ213" s="145">
        <f ca="1">IFERROR(IFERROR(SUM(OFFSET(Data!$A$1,MATCH(($CH213&amp;$CI213),Data!$B:$B,0)-1,MATCH(Weekly!CQ$9,Data!$2:$2,0)-1,1,COUNTIF(Data!$2:$2,Weekly!CQ$9))),0)/CQ$11,0)</f>
        <v>4.0862151682697981E-2</v>
      </c>
      <c r="CR213" s="145">
        <f ca="1">IFERROR(IFERROR(SUM(OFFSET(Data!$A$1,MATCH(($CH213&amp;$CI213),Data!$B:$B,0)-1,MATCH(Weekly!CR$9,Data!$2:$2,0)-1,1,COUNTIF(Data!$2:$2,Weekly!CR$9))),0)/CR$11,0)</f>
        <v>4.1276073619631905E-2</v>
      </c>
      <c r="CS213" s="145">
        <f ca="1">IFERROR(IFERROR(SUM(OFFSET(Data!$A$1,MATCH(($CH213&amp;$CI213),Data!$B:$B,0)-1,MATCH(Weekly!CS$9,Data!$2:$2,0)-1,1,COUNTIF(Data!$2:$2,Weekly!CS$9))),0)/CS$11,0)</f>
        <v>4.3092250977918925E-2</v>
      </c>
      <c r="CT213" s="145">
        <f ca="1">IFERROR(IFERROR(SUM(OFFSET(Data!$A$1,MATCH(($CH213&amp;$CI213),Data!$B:$B,0)-1,MATCH(Weekly!CT$9,Data!$2:$2,0)-1,1,COUNTIF(Data!$2:$2,Weekly!CT$9))),0)/CT$11,0)</f>
        <v>4.473679004530258E-2</v>
      </c>
      <c r="CU213" s="145">
        <f ca="1">IFERROR(IFERROR(SUM(OFFSET(Data!$A$1,MATCH(($CH213&amp;$CI213),Data!$B:$B,0)-1,MATCH(Weekly!CU$9,Data!$2:$2,0)-1,1,COUNTIF(Data!$2:$2,Weekly!CU$9))),0)/CU$11,0)</f>
        <v>4.7054101939134098E-2</v>
      </c>
      <c r="CV213" s="165"/>
      <c r="CW213" s="12">
        <f t="shared" ref="CW213" ca="1" si="1638">_xlfn.QUARTILE.INC($BJ213:$BT213,1)</f>
        <v>4.3129788433109953E-2</v>
      </c>
      <c r="CX213" s="12">
        <f t="shared" ref="CX213" ca="1" si="1639">_xlfn.QUARTILE.INC($BJ213:$BT213,3)</f>
        <v>4.5209771796673168E-2</v>
      </c>
      <c r="CY213" s="12">
        <f t="shared" ref="CY213" ca="1" si="1640">CX213-CW213</f>
        <v>2.0799833635632148E-3</v>
      </c>
      <c r="CZ213" s="12">
        <f t="shared" ref="CZ213" ca="1" si="1641">CX213+(0.75*CY213)</f>
        <v>4.6769759319345579E-2</v>
      </c>
      <c r="DA213" s="12">
        <f t="shared" ref="DA213" ca="1" si="1642">CW213-(0.75*CY213)</f>
        <v>4.1569800910437542E-2</v>
      </c>
      <c r="DB213" s="43"/>
      <c r="DC213" s="12">
        <f t="shared" ref="DC213" ca="1" si="1643">_xlfn.STDEV.P(CJ213:CU213)</f>
        <v>1.7842978979643897E-3</v>
      </c>
      <c r="DD213" s="12">
        <f ca="1">SUMPRODUCT(CP213:CS213,CP$11:CS$11)/SUM(CP$11:CS$11)</f>
        <v>4.1529353943840261E-2</v>
      </c>
      <c r="DE213" s="1"/>
    </row>
    <row r="214" spans="4:109" ht="16" hidden="1" customHeight="1" x14ac:dyDescent="0.35">
      <c r="D214" s="196" t="s">
        <v>966</v>
      </c>
      <c r="E214" s="53" t="str">
        <f ca="1">VLOOKUP($D214,'Metric Nature'!$C:$D,2,0)&amp;IF(($F214&lt;(BA214)),"Below",IF(($F214&gt;(AZ214)),"Above","Within"))</f>
        <v>PositiveWithin</v>
      </c>
      <c r="F214" s="55">
        <f ca="1">AT214</f>
        <v>0.89451820307281227</v>
      </c>
      <c r="G214" s="55">
        <f ca="1">AS214</f>
        <v>0.89570285856017862</v>
      </c>
      <c r="H214" s="55">
        <f t="shared" ref="H214" ca="1" si="1644">IFERROR(((F214-G214)/G214),0)</f>
        <v>-1.3225987569925302E-3</v>
      </c>
      <c r="I214" s="55">
        <f t="shared" ref="I214" ca="1" si="1645">BD214</f>
        <v>0.89711039481832455</v>
      </c>
      <c r="J214" s="55">
        <f t="shared" ref="J214" ca="1" si="1646">IFERROR(((F214-I214)/I214),0)</f>
        <v>-2.8894902572578415E-3</v>
      </c>
      <c r="K214" s="77">
        <v>1.0015237998966999</v>
      </c>
      <c r="L214" s="56"/>
      <c r="M214" s="53" t="str">
        <f ca="1">VLOOKUP($D214,'Metric Nature'!$C:$D,2,0)&amp;IF(($N214&lt;(CA214)),"Below",IF(($N214&gt;(BZ214)),"Above","Within"))</f>
        <v>PositiveWithin</v>
      </c>
      <c r="N214" s="55">
        <f ca="1">BT214</f>
        <v>0.85925075825887365</v>
      </c>
      <c r="O214" s="55">
        <f ca="1">BS214</f>
        <v>0.86084765053384638</v>
      </c>
      <c r="P214" s="55">
        <f t="shared" ref="P214" ca="1" si="1647">IFERROR(((N214-O214)/O214),0)</f>
        <v>-1.8550230972721252E-3</v>
      </c>
      <c r="Q214" s="55">
        <f t="shared" ref="Q214" ca="1" si="1648">CD214</f>
        <v>0.86297519131071709</v>
      </c>
      <c r="R214" s="48">
        <f t="shared" ref="R214" ca="1" si="1649">IFERROR(((N214-Q214)/Q214),0)</f>
        <v>-4.3158054708231476E-3</v>
      </c>
      <c r="S214" s="77">
        <v>1.0017213775125999</v>
      </c>
      <c r="T214" s="56"/>
      <c r="U214" s="53" t="str">
        <f ca="1">VLOOKUP($D214,'Metric Nature'!$C:$D,2,0)&amp;IF(($V214&lt;(DA214)),"Below",IF(($V214&gt;(CZ214)),"Above","Within"))</f>
        <v>PositiveWithin</v>
      </c>
      <c r="V214" s="55">
        <f ca="1">CT214</f>
        <v>1.0086671973114001</v>
      </c>
      <c r="W214" s="55">
        <f ca="1">CS214</f>
        <v>1.0077532886139908</v>
      </c>
      <c r="X214" s="78">
        <f t="shared" ref="X214" ca="1" si="1650">IFERROR(((V214-W214)/W214),0)</f>
        <v>9.0687741507269176E-4</v>
      </c>
      <c r="Y214" s="55">
        <f t="shared" ref="Y214" ca="1" si="1651">DD214</f>
        <v>1.0089368608671929</v>
      </c>
      <c r="Z214" s="78">
        <f t="shared" ref="Z214" ca="1" si="1652">IFERROR(((V214-Y214)/Y214),0)</f>
        <v>-2.6727495669159396E-4</v>
      </c>
      <c r="AA214" s="48">
        <v>1.0012116007220899</v>
      </c>
      <c r="AB214" s="56"/>
      <c r="AC214" s="1"/>
      <c r="AD214" s="1"/>
      <c r="AE214" s="1"/>
      <c r="AF214" s="1"/>
      <c r="AG214" s="1"/>
      <c r="AH214" s="1"/>
      <c r="AI214" s="7" t="s">
        <v>11</v>
      </c>
      <c r="AJ214" s="145">
        <f ca="1">IFERROR(IFERROR(SUM(OFFSET(Data!$A$1,MATCH(($AI214),Data!$C:$C,0)-1,MATCH(Weekly!AJ$9,Data!$2:$2,0)-1,2,COUNTIF(Data!$2:$2,Weekly!AJ$9))),0)/IFERROR(SUM(OFFSET(Data!$A$1,MATCH(($AI213),Data!$C:$C,0)-1,MATCH(Weekly!AJ$9,Data!$2:$2,0)-1,2,COUNTIF(Data!$2:$2,Weekly!AJ$9))),0),0)</f>
        <v>0.8872047517829118</v>
      </c>
      <c r="AK214" s="145">
        <f ca="1">IFERROR(IFERROR(SUM(OFFSET(Data!$A$1,MATCH(($AI214),Data!$C:$C,0)-1,MATCH(Weekly!AK$9,Data!$2:$2,0)-1,2,COUNTIF(Data!$2:$2,Weekly!AK$9))),0)/IFERROR(SUM(OFFSET(Data!$A$1,MATCH(($AI213),Data!$C:$C,0)-1,MATCH(Weekly!AK$9,Data!$2:$2,0)-1,2,COUNTIF(Data!$2:$2,Weekly!AK$9))),0),0)</f>
        <v>0.88401025277679368</v>
      </c>
      <c r="AL214" s="145">
        <f ca="1">IFERROR(IFERROR(SUM(OFFSET(Data!$A$1,MATCH(($AI214),Data!$C:$C,0)-1,MATCH(Weekly!AL$9,Data!$2:$2,0)-1,2,COUNTIF(Data!$2:$2,Weekly!AL$9))),0)/IFERROR(SUM(OFFSET(Data!$A$1,MATCH(($AI213),Data!$C:$C,0)-1,MATCH(Weekly!AL$9,Data!$2:$2,0)-1,2,COUNTIF(Data!$2:$2,Weekly!AL$9))),0),0)</f>
        <v>0.88015458702602078</v>
      </c>
      <c r="AM214" s="145">
        <f ca="1">IFERROR(IFERROR(SUM(OFFSET(Data!$A$1,MATCH(($AI214),Data!$C:$C,0)-1,MATCH(Weekly!AM$9,Data!$2:$2,0)-1,2,COUNTIF(Data!$2:$2,Weekly!AM$9))),0)/IFERROR(SUM(OFFSET(Data!$A$1,MATCH(($AI213),Data!$C:$C,0)-1,MATCH(Weekly!AM$9,Data!$2:$2,0)-1,2,COUNTIF(Data!$2:$2,Weekly!AM$9))),0),0)</f>
        <v>0.8850101072928005</v>
      </c>
      <c r="AN214" s="145">
        <f ca="1">IFERROR(IFERROR(SUM(OFFSET(Data!$A$1,MATCH(($AI214),Data!$C:$C,0)-1,MATCH(Weekly!AN$9,Data!$2:$2,0)-1,2,COUNTIF(Data!$2:$2,Weekly!AN$9))),0)/IFERROR(SUM(OFFSET(Data!$A$1,MATCH(($AI213),Data!$C:$C,0)-1,MATCH(Weekly!AN$9,Data!$2:$2,0)-1,2,COUNTIF(Data!$2:$2,Weekly!AN$9))),0),0)</f>
        <v>0.88114497724282237</v>
      </c>
      <c r="AO214" s="145">
        <f ca="1">IFERROR(IFERROR(SUM(OFFSET(Data!$A$1,MATCH(($AI214),Data!$C:$C,0)-1,MATCH(Weekly!AO$9,Data!$2:$2,0)-1,2,COUNTIF(Data!$2:$2,Weekly!AO$9))),0)/IFERROR(SUM(OFFSET(Data!$A$1,MATCH(($AI213),Data!$C:$C,0)-1,MATCH(Weekly!AO$9,Data!$2:$2,0)-1,2,COUNTIF(Data!$2:$2,Weekly!AO$9))),0),0)</f>
        <v>0.89054748114960114</v>
      </c>
      <c r="AP214" s="145">
        <f ca="1">IFERROR(IFERROR(SUM(OFFSET(Data!$A$1,MATCH(($AI214),Data!$C:$C,0)-1,MATCH(Weekly!AP$9,Data!$2:$2,0)-1,2,COUNTIF(Data!$2:$2,Weekly!AP$9))),0)/IFERROR(SUM(OFFSET(Data!$A$1,MATCH(($AI213),Data!$C:$C,0)-1,MATCH(Weekly!AP$9,Data!$2:$2,0)-1,2,COUNTIF(Data!$2:$2,Weekly!AP$9))),0),0)</f>
        <v>0.89745626177131321</v>
      </c>
      <c r="AQ214" s="145">
        <f ca="1">IFERROR(IFERROR(SUM(OFFSET(Data!$A$1,MATCH(($AI214),Data!$C:$C,0)-1,MATCH(Weekly!AQ$9,Data!$2:$2,0)-1,2,COUNTIF(Data!$2:$2,Weekly!AQ$9))),0)/IFERROR(SUM(OFFSET(Data!$A$1,MATCH(($AI213),Data!$C:$C,0)-1,MATCH(Weekly!AQ$9,Data!$2:$2,0)-1,2,COUNTIF(Data!$2:$2,Weekly!AQ$9))),0),0)</f>
        <v>0.89814897812836147</v>
      </c>
      <c r="AR214" s="145">
        <f ca="1">IFERROR(IFERROR(SUM(OFFSET(Data!$A$1,MATCH(($AI214),Data!$C:$C,0)-1,MATCH(Weekly!AR$9,Data!$2:$2,0)-1,2,COUNTIF(Data!$2:$2,Weekly!AR$9))),0)/IFERROR(SUM(OFFSET(Data!$A$1,MATCH(($AI213),Data!$C:$C,0)-1,MATCH(Weekly!AR$9,Data!$2:$2,0)-1,2,COUNTIF(Data!$2:$2,Weekly!AR$9))),0),0)</f>
        <v>0.89716630337222725</v>
      </c>
      <c r="AS214" s="145">
        <f ca="1">IFERROR(IFERROR(SUM(OFFSET(Data!$A$1,MATCH(($AI214),Data!$C:$C,0)-1,MATCH(Weekly!AS$9,Data!$2:$2,0)-1,2,COUNTIF(Data!$2:$2,Weekly!AS$9))),0)/IFERROR(SUM(OFFSET(Data!$A$1,MATCH(($AI213),Data!$C:$C,0)-1,MATCH(Weekly!AS$9,Data!$2:$2,0)-1,2,COUNTIF(Data!$2:$2,Weekly!AS$9))),0),0)</f>
        <v>0.89570285856017862</v>
      </c>
      <c r="AT214" s="145">
        <f ca="1">IFERROR(IFERROR(SUM(OFFSET(Data!$A$1,MATCH(($AI214),Data!$C:$C,0)-1,MATCH(Weekly!AT$9,Data!$2:$2,0)-1,2,COUNTIF(Data!$2:$2,Weekly!AT$9))),0)/IFERROR(SUM(OFFSET(Data!$A$1,MATCH(($AI213),Data!$C:$C,0)-1,MATCH(Weekly!AT$9,Data!$2:$2,0)-1,2,COUNTIF(Data!$2:$2,Weekly!AT$9))),0),0)</f>
        <v>0.89451820307281227</v>
      </c>
      <c r="AU214" s="145">
        <f ca="1">IFERROR(IFERROR(SUM(OFFSET(Data!$A$1,MATCH(($AI214),Data!$C:$C,0)-1,MATCH(Weekly!AU$9,Data!$2:$2,0)-1,2,COUNTIF(Data!$2:$2,Weekly!AU$9))),0)/IFERROR(SUM(OFFSET(Data!$A$1,MATCH(($AI213),Data!$C:$C,0)-1,MATCH(Weekly!AU$9,Data!$2:$2,0)-1,2,COUNTIF(Data!$2:$2,Weekly!AU$9))),0),0)</f>
        <v>0.89122891566265061</v>
      </c>
      <c r="AV214" s="166"/>
      <c r="AW214" s="12">
        <f t="shared" ref="AW214:AW221" ca="1" si="1653">_xlfn.QUARTILE.INC($AJ214:$AT214,1)</f>
        <v>0.88451018003479709</v>
      </c>
      <c r="AX214" s="12">
        <f t="shared" ref="AX214:AX221" ca="1" si="1654">_xlfn.QUARTILE.INC($AJ214:$AT214,3)</f>
        <v>0.89643458096620288</v>
      </c>
      <c r="AY214" s="12">
        <f t="shared" ref="AY214" ca="1" si="1655">AX214-AW214</f>
        <v>1.1924400931405787E-2</v>
      </c>
      <c r="AZ214" s="12">
        <f t="shared" ref="AZ214" ca="1" si="1656">AX214+(0.75*AY214)</f>
        <v>0.90537788166475719</v>
      </c>
      <c r="BA214" s="12">
        <f t="shared" ref="BA214" ca="1" si="1657">AW214-(0.75*AY214)</f>
        <v>0.87556687933624278</v>
      </c>
      <c r="BB214" s="165"/>
      <c r="BC214" s="12">
        <f t="shared" ref="BC214" ca="1" si="1658">_xlfn.STDEV.P(AJ214:AU214)</f>
        <v>6.2689645433751861E-3</v>
      </c>
      <c r="BD214" s="12">
        <f ca="1">IFERROR(SUMPRODUCT(AP214:AS214,AP$213:AS$213)/SUM(AP$213:AS$213),0)</f>
        <v>0.89711039481832455</v>
      </c>
      <c r="BE214" s="104"/>
      <c r="BF214" s="104"/>
      <c r="BG214" s="1"/>
      <c r="BH214" s="7" t="s">
        <v>11</v>
      </c>
      <c r="BI214" s="7" t="s">
        <v>3</v>
      </c>
      <c r="BJ214" s="145">
        <f ca="1">IFERROR(SUM(OFFSET(Data!$A$1,MATCH(($BH214&amp;$BI214),Data!$B:$B,0)-1,MATCH(Weekly!BJ$9,Data!$2:$2,0)-1,1,COUNTIF(Data!$2:$2,Weekly!BJ$9)))/SUM(OFFSET(Data!$A$1,MATCH(($BH213&amp;$BI213),Data!$B:$B,0)-1,MATCH(Weekly!BJ$9,Data!$2:$2,0)-1,1,COUNTIF(Data!$2:$2,Weekly!BJ$9))),0)</f>
        <v>0.85189552200548535</v>
      </c>
      <c r="BK214" s="145">
        <f ca="1">IFERROR(SUM(OFFSET(Data!$A$1,MATCH(($BH214&amp;$BI214),Data!$B:$B,0)-1,MATCH(Weekly!BK$9,Data!$2:$2,0)-1,1,COUNTIF(Data!$2:$2,Weekly!BK$9)))/SUM(OFFSET(Data!$A$1,MATCH(($BH213&amp;$BI213),Data!$B:$B,0)-1,MATCH(Weekly!BK$9,Data!$2:$2,0)-1,1,COUNTIF(Data!$2:$2,Weekly!BK$9))),0)</f>
        <v>0.84756212476105863</v>
      </c>
      <c r="BL214" s="145">
        <f ca="1">IFERROR(SUM(OFFSET(Data!$A$1,MATCH(($BH214&amp;$BI214),Data!$B:$B,0)-1,MATCH(Weekly!BL$9,Data!$2:$2,0)-1,1,COUNTIF(Data!$2:$2,Weekly!BL$9)))/SUM(OFFSET(Data!$A$1,MATCH(($BH213&amp;$BI213),Data!$B:$B,0)-1,MATCH(Weekly!BL$9,Data!$2:$2,0)-1,1,COUNTIF(Data!$2:$2,Weekly!BL$9))),0)</f>
        <v>0.84312087108650813</v>
      </c>
      <c r="BM214" s="145">
        <f ca="1">IFERROR(SUM(OFFSET(Data!$A$1,MATCH(($BH214&amp;$BI214),Data!$B:$B,0)-1,MATCH(Weekly!BM$9,Data!$2:$2,0)-1,1,COUNTIF(Data!$2:$2,Weekly!BM$9)))/SUM(OFFSET(Data!$A$1,MATCH(($BH213&amp;$BI213),Data!$B:$B,0)-1,MATCH(Weekly!BM$9,Data!$2:$2,0)-1,1,COUNTIF(Data!$2:$2,Weekly!BM$9))),0)</f>
        <v>0.84870393228707464</v>
      </c>
      <c r="BN214" s="145">
        <f ca="1">IFERROR(SUM(OFFSET(Data!$A$1,MATCH(($BH214&amp;$BI214),Data!$B:$B,0)-1,MATCH(Weekly!BN$9,Data!$2:$2,0)-1,1,COUNTIF(Data!$2:$2,Weekly!BN$9)))/SUM(OFFSET(Data!$A$1,MATCH(($BH213&amp;$BI213),Data!$B:$B,0)-1,MATCH(Weekly!BN$9,Data!$2:$2,0)-1,1,COUNTIF(Data!$2:$2,Weekly!BN$9))),0)</f>
        <v>0.84328295432240696</v>
      </c>
      <c r="BO214" s="145">
        <f ca="1">IFERROR(SUM(OFFSET(Data!$A$1,MATCH(($BH214&amp;$BI214),Data!$B:$B,0)-1,MATCH(Weekly!BO$9,Data!$2:$2,0)-1,1,COUNTIF(Data!$2:$2,Weekly!BO$9)))/SUM(OFFSET(Data!$A$1,MATCH(($BH213&amp;$BI213),Data!$B:$B,0)-1,MATCH(Weekly!BO$9,Data!$2:$2,0)-1,1,COUNTIF(Data!$2:$2,Weekly!BO$9))),0)</f>
        <v>0.85490584737363728</v>
      </c>
      <c r="BP214" s="145">
        <f ca="1">IFERROR(SUM(OFFSET(Data!$A$1,MATCH(($BH214&amp;$BI214),Data!$B:$B,0)-1,MATCH(Weekly!BP$9,Data!$2:$2,0)-1,1,COUNTIF(Data!$2:$2,Weekly!BP$9)))/SUM(OFFSET(Data!$A$1,MATCH(($BH213&amp;$BI213),Data!$B:$B,0)-1,MATCH(Weekly!BP$9,Data!$2:$2,0)-1,1,COUNTIF(Data!$2:$2,Weekly!BP$9))),0)</f>
        <v>0.86362294016892094</v>
      </c>
      <c r="BQ214" s="145">
        <f ca="1">IFERROR(SUM(OFFSET(Data!$A$1,MATCH(($BH214&amp;$BI214),Data!$B:$B,0)-1,MATCH(Weekly!BQ$9,Data!$2:$2,0)-1,1,COUNTIF(Data!$2:$2,Weekly!BQ$9)))/SUM(OFFSET(Data!$A$1,MATCH(($BH213&amp;$BI213),Data!$B:$B,0)-1,MATCH(Weekly!BQ$9,Data!$2:$2,0)-1,1,COUNTIF(Data!$2:$2,Weekly!BQ$9))),0)</f>
        <v>0.86393246282826508</v>
      </c>
      <c r="BR214" s="145">
        <f ca="1">IFERROR(SUM(OFFSET(Data!$A$1,MATCH(($BH214&amp;$BI214),Data!$B:$B,0)-1,MATCH(Weekly!BR$9,Data!$2:$2,0)-1,1,COUNTIF(Data!$2:$2,Weekly!BR$9)))/SUM(OFFSET(Data!$A$1,MATCH(($BH213&amp;$BI213),Data!$B:$B,0)-1,MATCH(Weekly!BR$9,Data!$2:$2,0)-1,1,COUNTIF(Data!$2:$2,Weekly!BR$9))),0)</f>
        <v>0.86352862441091993</v>
      </c>
      <c r="BS214" s="145">
        <f ca="1">IFERROR(SUM(OFFSET(Data!$A$1,MATCH(($BH214&amp;$BI214),Data!$B:$B,0)-1,MATCH(Weekly!BS$9,Data!$2:$2,0)-1,1,COUNTIF(Data!$2:$2,Weekly!BS$9)))/SUM(OFFSET(Data!$A$1,MATCH(($BH213&amp;$BI213),Data!$B:$B,0)-1,MATCH(Weekly!BS$9,Data!$2:$2,0)-1,1,COUNTIF(Data!$2:$2,Weekly!BS$9))),0)</f>
        <v>0.86084765053384638</v>
      </c>
      <c r="BT214" s="145">
        <f ca="1">IFERROR(SUM(OFFSET(Data!$A$1,MATCH(($BH214&amp;$BI214),Data!$B:$B,0)-1,MATCH(Weekly!BT$9,Data!$2:$2,0)-1,1,COUNTIF(Data!$2:$2,Weekly!BT$9)))/SUM(OFFSET(Data!$A$1,MATCH(($BH213&amp;$BI213),Data!$B:$B,0)-1,MATCH(Weekly!BT$9,Data!$2:$2,0)-1,1,COUNTIF(Data!$2:$2,Weekly!BT$9))),0)</f>
        <v>0.85925075825887365</v>
      </c>
      <c r="BU214" s="145">
        <f ca="1">IFERROR(SUM(OFFSET(Data!$A$1,MATCH(($BH214&amp;$BI214),Data!$B:$B,0)-1,MATCH(Weekly!BU$9,Data!$2:$2,0)-1,1,COUNTIF(Data!$2:$2,Weekly!BU$9)))/SUM(OFFSET(Data!$A$1,MATCH(($BH213&amp;$BI213),Data!$B:$B,0)-1,MATCH(Weekly!BU$9,Data!$2:$2,0)-1,1,COUNTIF(Data!$2:$2,Weekly!BU$9))),0)</f>
        <v>0.85655146459261122</v>
      </c>
      <c r="BV214" s="13"/>
      <c r="BW214" s="12">
        <f t="shared" ref="BW214:BW221" ca="1" si="1659">_xlfn.QUARTILE.INC($BJ214:$BT214,1)</f>
        <v>0.84813302852406669</v>
      </c>
      <c r="BX214" s="12">
        <f t="shared" ref="BX214:BX221" ca="1" si="1660">_xlfn.QUARTILE.INC($BJ214:$BT214,3)</f>
        <v>0.86218813747238321</v>
      </c>
      <c r="BY214" s="12">
        <f t="shared" ref="BY214" ca="1" si="1661">BX214-BW214</f>
        <v>1.4055108948316519E-2</v>
      </c>
      <c r="BZ214" s="12">
        <f t="shared" ref="BZ214" ca="1" si="1662">BX214+(0.75*BY214)</f>
        <v>0.8727294691836206</v>
      </c>
      <c r="CA214" s="12">
        <f t="shared" ref="CA214" ca="1" si="1663">BW214-(0.75*BY214)</f>
        <v>0.8375916968128293</v>
      </c>
      <c r="CB214" s="42"/>
      <c r="CC214" s="12">
        <f t="shared" ref="CC214" ca="1" si="1664">_xlfn.STDEV.P(BJ214:BU214)</f>
        <v>7.4381531411886193E-3</v>
      </c>
      <c r="CD214" s="12">
        <f ca="1">IFERROR(SUMPRODUCT(BP214:BS214,BP$213:BS$213)/SUM(BP$213:BS$213),0)</f>
        <v>0.86297519131071709</v>
      </c>
      <c r="CE214" s="104"/>
      <c r="CF214" s="104"/>
      <c r="CG214" s="1"/>
      <c r="CH214" s="7" t="s">
        <v>11</v>
      </c>
      <c r="CI214" s="7" t="s">
        <v>4</v>
      </c>
      <c r="CJ214" s="145">
        <f ca="1">IFERROR(IFERROR(SUM(OFFSET(Data!$A$1,MATCH(($CH214&amp;$CI214),Data!$B:$B,0)-1,MATCH(Weekly!CJ$9,Data!$2:$2,0)-1,1,COUNTIF(Data!$2:$2,Weekly!CJ$9))),0)/IFERROR(SUM(OFFSET(Data!$A$1,MATCH(($CH213&amp;$CI213),Data!$B:$B,0)-1,MATCH(Weekly!CJ$9,Data!$2:$2,0)-1,1,COUNTIF(Data!$2:$2,Weekly!CJ$9))),0),0)</f>
        <v>1.0088292424509977</v>
      </c>
      <c r="CK214" s="145">
        <f ca="1">IFERROR(IFERROR(SUM(OFFSET(Data!$A$1,MATCH(($CH214&amp;$CI214),Data!$B:$B,0)-1,MATCH(Weekly!CK$9,Data!$2:$2,0)-1,1,COUNTIF(Data!$2:$2,Weekly!CK$9))),0)/IFERROR(SUM(OFFSET(Data!$A$1,MATCH(($CH213&amp;$CI213),Data!$B:$B,0)-1,MATCH(Weekly!CK$9,Data!$2:$2,0)-1,1,COUNTIF(Data!$2:$2,Weekly!CK$9))),0),0)</f>
        <v>1.0088528218369606</v>
      </c>
      <c r="CL214" s="145">
        <f ca="1">IFERROR(IFERROR(SUM(OFFSET(Data!$A$1,MATCH(($CH214&amp;$CI214),Data!$B:$B,0)-1,MATCH(Weekly!CL$9,Data!$2:$2,0)-1,1,COUNTIF(Data!$2:$2,Weekly!CL$9))),0)/IFERROR(SUM(OFFSET(Data!$A$1,MATCH(($CH213&amp;$CI213),Data!$B:$B,0)-1,MATCH(Weekly!CL$9,Data!$2:$2,0)-1,1,COUNTIF(Data!$2:$2,Weekly!CL$9))),0),0)</f>
        <v>1.0076404494382023</v>
      </c>
      <c r="CM214" s="145">
        <f ca="1">IFERROR(IFERROR(SUM(OFFSET(Data!$A$1,MATCH(($CH214&amp;$CI214),Data!$B:$B,0)-1,MATCH(Weekly!CM$9,Data!$2:$2,0)-1,1,COUNTIF(Data!$2:$2,Weekly!CM$9))),0)/IFERROR(SUM(OFFSET(Data!$A$1,MATCH(($CH213&amp;$CI213),Data!$B:$B,0)-1,MATCH(Weekly!CM$9,Data!$2:$2,0)-1,1,COUNTIF(Data!$2:$2,Weekly!CM$9))),0),0)</f>
        <v>1.0076589226448813</v>
      </c>
      <c r="CN214" s="145">
        <f ca="1">IFERROR(IFERROR(SUM(OFFSET(Data!$A$1,MATCH(($CH214&amp;$CI214),Data!$B:$B,0)-1,MATCH(Weekly!CN$9,Data!$2:$2,0)-1,1,COUNTIF(Data!$2:$2,Weekly!CN$9))),0)/IFERROR(SUM(OFFSET(Data!$A$1,MATCH(($CH213&amp;$CI213),Data!$B:$B,0)-1,MATCH(Weekly!CN$9,Data!$2:$2,0)-1,1,COUNTIF(Data!$2:$2,Weekly!CN$9))),0),0)</f>
        <v>1.0073859386686612</v>
      </c>
      <c r="CO214" s="145">
        <f ca="1">IFERROR(IFERROR(SUM(OFFSET(Data!$A$1,MATCH(($CH214&amp;$CI214),Data!$B:$B,0)-1,MATCH(Weekly!CO$9,Data!$2:$2,0)-1,1,COUNTIF(Data!$2:$2,Weekly!CO$9))),0)/IFERROR(SUM(OFFSET(Data!$A$1,MATCH(($CH213&amp;$CI213),Data!$B:$B,0)-1,MATCH(Weekly!CO$9,Data!$2:$2,0)-1,1,COUNTIF(Data!$2:$2,Weekly!CO$9))),0),0)</f>
        <v>1.0111111111111111</v>
      </c>
      <c r="CP214" s="145">
        <f ca="1">IFERROR(IFERROR(SUM(OFFSET(Data!$A$1,MATCH(($CH214&amp;$CI214),Data!$B:$B,0)-1,MATCH(Weekly!CP$9,Data!$2:$2,0)-1,1,COUNTIF(Data!$2:$2,Weekly!CP$9))),0)/IFERROR(SUM(OFFSET(Data!$A$1,MATCH(($CH213&amp;$CI213),Data!$B:$B,0)-1,MATCH(Weekly!CP$9,Data!$2:$2,0)-1,1,COUNTIF(Data!$2:$2,Weekly!CP$9))),0),0)</f>
        <v>1.009699226021358</v>
      </c>
      <c r="CQ214" s="145">
        <f ca="1">IFERROR(IFERROR(SUM(OFFSET(Data!$A$1,MATCH(($CH214&amp;$CI214),Data!$B:$B,0)-1,MATCH(Weekly!CQ$9,Data!$2:$2,0)-1,1,COUNTIF(Data!$2:$2,Weekly!CQ$9))),0)/IFERROR(SUM(OFFSET(Data!$A$1,MATCH(($CH213&amp;$CI213),Data!$B:$B,0)-1,MATCH(Weekly!CQ$9,Data!$2:$2,0)-1,1,COUNTIF(Data!$2:$2,Weekly!CQ$9))),0),0)</f>
        <v>1.0108747954961024</v>
      </c>
      <c r="CR214" s="145">
        <f ca="1">IFERROR(IFERROR(SUM(OFFSET(Data!$A$1,MATCH(($CH214&amp;$CI214),Data!$B:$B,0)-1,MATCH(Weekly!CR$9,Data!$2:$2,0)-1,1,COUNTIF(Data!$2:$2,Weekly!CR$9))),0)/IFERROR(SUM(OFFSET(Data!$A$1,MATCH(($CH213&amp;$CI213),Data!$B:$B,0)-1,MATCH(Weekly!CR$9,Data!$2:$2,0)-1,1,COUNTIF(Data!$2:$2,Weekly!CR$9))),0),0)</f>
        <v>1.0075002286655081</v>
      </c>
      <c r="CS214" s="145">
        <f ca="1">IFERROR(IFERROR(SUM(OFFSET(Data!$A$1,MATCH(($CH214&amp;$CI214),Data!$B:$B,0)-1,MATCH(Weekly!CS$9,Data!$2:$2,0)-1,1,COUNTIF(Data!$2:$2,Weekly!CS$9))),0)/IFERROR(SUM(OFFSET(Data!$A$1,MATCH(($CH213&amp;$CI213),Data!$B:$B,0)-1,MATCH(Weekly!CS$9,Data!$2:$2,0)-1,1,COUNTIF(Data!$2:$2,Weekly!CS$9))),0),0)</f>
        <v>1.0077532886139908</v>
      </c>
      <c r="CT214" s="145">
        <f ca="1">IFERROR(IFERROR(SUM(OFFSET(Data!$A$1,MATCH(($CH214&amp;$CI214),Data!$B:$B,0)-1,MATCH(Weekly!CT$9,Data!$2:$2,0)-1,1,COUNTIF(Data!$2:$2,Weekly!CT$9))),0)/IFERROR(SUM(OFFSET(Data!$A$1,MATCH(($CH213&amp;$CI213),Data!$B:$B,0)-1,MATCH(Weekly!CT$9,Data!$2:$2,0)-1,1,COUNTIF(Data!$2:$2,Weekly!CT$9))),0),0)</f>
        <v>1.0086671973114001</v>
      </c>
      <c r="CU214" s="145">
        <f ca="1">IFERROR(IFERROR(SUM(OFFSET(Data!$A$1,MATCH(($CH214&amp;$CI214),Data!$B:$B,0)-1,MATCH(Weekly!CU$9,Data!$2:$2,0)-1,1,COUNTIF(Data!$2:$2,Weekly!CU$9))),0)/IFERROR(SUM(OFFSET(Data!$A$1,MATCH(($CH213&amp;$CI213),Data!$B:$B,0)-1,MATCH(Weekly!CU$9,Data!$2:$2,0)-1,1,COUNTIF(Data!$2:$2,Weekly!CU$9))),0),0)</f>
        <v>1.0062408986894114</v>
      </c>
      <c r="CV214" s="165"/>
      <c r="CW214" s="12">
        <f t="shared" ref="CW214:CW221" ca="1" si="1665">_xlfn.QUARTILE.INC($CJ214:$CT214,1)</f>
        <v>1.0076496860415418</v>
      </c>
      <c r="CX214" s="12">
        <f t="shared" ref="CX214:CX221" ca="1" si="1666">_xlfn.QUARTILE.INC($CJ214:$CT214,3)</f>
        <v>1.0092760239291594</v>
      </c>
      <c r="CY214" s="12">
        <f t="shared" ref="CY214" ca="1" si="1667">CX214-CW214</f>
        <v>1.6263378876175683E-3</v>
      </c>
      <c r="CZ214" s="12">
        <f t="shared" ref="CZ214" ca="1" si="1668">CX214+(0.75*CY214)</f>
        <v>1.0104957773448726</v>
      </c>
      <c r="DA214" s="12">
        <f t="shared" ref="DA214" ca="1" si="1669">CW214-(0.75*CY214)</f>
        <v>1.0064299326258286</v>
      </c>
      <c r="DB214" s="43"/>
      <c r="DC214" s="12">
        <f t="shared" ref="DC214" ca="1" si="1670">_xlfn.STDEV.P(CJ214:CU214)</f>
        <v>1.3994268573313167E-3</v>
      </c>
      <c r="DD214" s="12">
        <f ca="1">IFERROR(SUMPRODUCT(CP214:CS214,CP$213:CS$213)/SUM(CP$213:CS$213),0)</f>
        <v>1.0089368608671929</v>
      </c>
      <c r="DE214" s="1"/>
    </row>
    <row r="215" spans="4:109" x14ac:dyDescent="0.35">
      <c r="D215" s="89" t="s">
        <v>970</v>
      </c>
      <c r="E215" s="87" t="str">
        <f ca="1">VLOOKUP($D215,'Metric Nature'!$C:$D,2,0)&amp;IF(($F215&lt;(BA215)),"Below",IF(($F215&gt;(AZ215)),"Above","Within"))</f>
        <v>NegativeWithin</v>
      </c>
      <c r="F215" s="55">
        <f t="shared" ref="F215" ca="1" si="1671">AT215</f>
        <v>3.2446529655908565E-2</v>
      </c>
      <c r="G215" s="55">
        <f t="shared" ref="G215" ca="1" si="1672">AS215</f>
        <v>3.1687713612363264E-2</v>
      </c>
      <c r="H215" s="55">
        <f t="shared" ref="H215" ca="1" si="1673">IFERROR(((F215-G215)/G215),0)</f>
        <v>2.3946695960078434E-2</v>
      </c>
      <c r="I215" s="55">
        <f t="shared" ref="I215" ca="1" si="1674">BD215</f>
        <v>3.1614720026978287E-2</v>
      </c>
      <c r="J215" s="55">
        <f t="shared" ref="J215" ca="1" si="1675">IFERROR(((F215-I215)/I215),0)</f>
        <v>2.6310833315001919E-2</v>
      </c>
      <c r="K215" s="48">
        <f t="shared" ref="K215" ca="1" si="1676">BC215</f>
        <v>1.309424089099918E-3</v>
      </c>
      <c r="L215" s="56"/>
      <c r="M215" s="53" t="str">
        <f ca="1">VLOOKUP($D215,'Metric Nature'!$C:$D,2,0)&amp;IF(($N215&lt;(CA215)),"Below",IF(($N215&gt;(BZ215)),"Above","Within"))</f>
        <v>NegativeWithin</v>
      </c>
      <c r="N215" s="55">
        <f t="shared" ref="N215" ca="1" si="1677">BT215</f>
        <v>3.2533359642848335E-2</v>
      </c>
      <c r="O215" s="55">
        <f t="shared" ref="O215" ca="1" si="1678">BS215</f>
        <v>3.1641877756980449E-2</v>
      </c>
      <c r="P215" s="55">
        <f t="shared" ref="P215" ca="1" si="1679">IFERROR(((N215-O215)/O215),0)</f>
        <v>2.8174114466743918E-2</v>
      </c>
      <c r="Q215" s="55">
        <f t="shared" ref="Q215" ca="1" si="1680">CD215</f>
        <v>3.1724513387332759E-2</v>
      </c>
      <c r="R215" s="48">
        <f t="shared" ref="R215" ca="1" si="1681">IFERROR(((N215-Q215)/Q215),0)</f>
        <v>2.549593891764906E-2</v>
      </c>
      <c r="S215" s="48">
        <f t="shared" ref="S215" ca="1" si="1682">CC215/S$36</f>
        <v>1.8042742944670636E-8</v>
      </c>
      <c r="T215" s="56"/>
      <c r="U215" s="53" t="str">
        <f ca="1">VLOOKUP($D215,'Metric Nature'!$C:$D,2,0)&amp;IF(($V215&lt;(DA215)),"Below",IF(($V215&gt;(CZ215)),"Above","Within"))</f>
        <v>NegativeWithin</v>
      </c>
      <c r="V215" s="55">
        <f t="shared" ref="V215" ca="1" si="1683">CT215</f>
        <v>3.2160199110185687E-2</v>
      </c>
      <c r="W215" s="55">
        <f t="shared" ref="W215" ca="1" si="1684">CS215</f>
        <v>3.1841429211152752E-2</v>
      </c>
      <c r="X215" s="78">
        <f t="shared" ref="X215" ca="1" si="1685">IFERROR(((V215-W215)/W215),0)</f>
        <v>1.0011168057785635E-2</v>
      </c>
      <c r="Y215" s="55">
        <f t="shared" ref="Y215" ca="1" si="1686">DD215</f>
        <v>3.1252156051828038E-2</v>
      </c>
      <c r="Z215" s="78">
        <f t="shared" ref="Z215" ca="1" si="1687">IFERROR(((V215-Y215)/Y215),0)</f>
        <v>2.9055373230946573E-2</v>
      </c>
      <c r="AA215" s="48">
        <f t="shared" ref="AA215" ca="1" si="1688">DC215/AA$36</f>
        <v>5.5907763248552025E-8</v>
      </c>
      <c r="AB215" s="56"/>
      <c r="AC215" s="46" t="s">
        <v>430</v>
      </c>
      <c r="AI215" s="7" t="s">
        <v>43</v>
      </c>
      <c r="AJ215" s="145">
        <f ca="1">(SUM(OFFSET(Data!$A$1,MATCH(($AI215),Data!$C:$C,0)-1,MATCH(Weekly!AJ$9,Data!$2:$2,0)-1,2,COUNTIF(Data!$2:$2,Weekly!AJ$9))))/AJ$36</f>
        <v>3.3618296221887382E-2</v>
      </c>
      <c r="AK215" s="145">
        <f ca="1">(SUM(OFFSET(Data!$A$1,MATCH(($AI215),Data!$C:$C,0)-1,MATCH(Weekly!AK$9,Data!$2:$2,0)-1,2,COUNTIF(Data!$2:$2,Weekly!AK$9))))/AK$36</f>
        <v>3.4501667366824418E-2</v>
      </c>
      <c r="AL215" s="145">
        <f ca="1">(SUM(OFFSET(Data!$A$1,MATCH(($AI215),Data!$C:$C,0)-1,MATCH(Weekly!AL$9,Data!$2:$2,0)-1,2,COUNTIF(Data!$2:$2,Weekly!AL$9))))/AL$36</f>
        <v>3.4116156183734085E-2</v>
      </c>
      <c r="AM215" s="145">
        <f ca="1">(SUM(OFFSET(Data!$A$1,MATCH(($AI215),Data!$C:$C,0)-1,MATCH(Weekly!AM$9,Data!$2:$2,0)-1,2,COUNTIF(Data!$2:$2,Weekly!AM$9))))/AM$36</f>
        <v>3.248965644869202E-2</v>
      </c>
      <c r="AN215" s="145">
        <f ca="1">(SUM(OFFSET(Data!$A$1,MATCH(($AI215),Data!$C:$C,0)-1,MATCH(Weekly!AN$9,Data!$2:$2,0)-1,2,COUNTIF(Data!$2:$2,Weekly!AN$9))))/AN$36</f>
        <v>3.2602417796897092E-2</v>
      </c>
      <c r="AO215" s="145">
        <f ca="1">(SUM(OFFSET(Data!$A$1,MATCH(($AI215),Data!$C:$C,0)-1,MATCH(Weekly!AO$9,Data!$2:$2,0)-1,2,COUNTIF(Data!$2:$2,Weekly!AO$9))))/AO$36</f>
        <v>3.2053886101382288E-2</v>
      </c>
      <c r="AP215" s="145">
        <f ca="1">(SUM(OFFSET(Data!$A$1,MATCH(($AI215),Data!$C:$C,0)-1,MATCH(Weekly!AP$9,Data!$2:$2,0)-1,2,COUNTIF(Data!$2:$2,Weekly!AP$9))))/AP$36</f>
        <v>3.2005290067593194E-2</v>
      </c>
      <c r="AQ215" s="145">
        <f ca="1">(SUM(OFFSET(Data!$A$1,MATCH(($AI215),Data!$C:$C,0)-1,MATCH(Weekly!AQ$9,Data!$2:$2,0)-1,2,COUNTIF(Data!$2:$2,Weekly!AQ$9))))/AQ$36</f>
        <v>3.1399852452969383E-2</v>
      </c>
      <c r="AR215" s="145">
        <f ca="1">(SUM(OFFSET(Data!$A$1,MATCH(($AI215),Data!$C:$C,0)-1,MATCH(Weekly!AR$9,Data!$2:$2,0)-1,2,COUNTIF(Data!$2:$2,Weekly!AR$9))))/AR$36</f>
        <v>3.1385102096437176E-2</v>
      </c>
      <c r="AS215" s="145">
        <f ca="1">(SUM(OFFSET(Data!$A$1,MATCH(($AI215),Data!$C:$C,0)-1,MATCH(Weekly!AS$9,Data!$2:$2,0)-1,2,COUNTIF(Data!$2:$2,Weekly!AS$9))))/AS$36</f>
        <v>3.1687713612363264E-2</v>
      </c>
      <c r="AT215" s="145">
        <f ca="1">(SUM(OFFSET(Data!$A$1,MATCH(($AI215),Data!$C:$C,0)-1,MATCH(Weekly!AT$9,Data!$2:$2,0)-1,2,COUNTIF(Data!$2:$2,Weekly!AT$9))))/AT$36</f>
        <v>3.2446529655908565E-2</v>
      </c>
      <c r="AU215" s="145">
        <f ca="1">(SUM(OFFSET(Data!$A$1,MATCH(($AI215),Data!$C:$C,0)-1,MATCH(Weekly!AU$9,Data!$2:$2,0)-1,2,COUNTIF(Data!$2:$2,Weekly!AU$9))))/AU$36</f>
        <v>3.5740429746372128E-2</v>
      </c>
      <c r="AV215" s="14"/>
      <c r="AW215" s="12">
        <f t="shared" ca="1" si="1653"/>
        <v>3.1846501839978225E-2</v>
      </c>
      <c r="AX215" s="12">
        <f t="shared" ca="1" si="1654"/>
        <v>3.3110357009392237E-2</v>
      </c>
      <c r="AY215" s="12">
        <f t="shared" ref="AY215:AY221" ca="1" si="1689">AX215-AW215</f>
        <v>1.2638551694140118E-3</v>
      </c>
      <c r="AZ215" s="12">
        <f t="shared" ref="AZ215:AZ221" ca="1" si="1690">AX215+(0.75*AY215)</f>
        <v>3.4058248386452744E-2</v>
      </c>
      <c r="BA215" s="12">
        <f t="shared" ref="BA215:BA221" ca="1" si="1691">AW215-(0.75*AY215)</f>
        <v>3.0898610462917718E-2</v>
      </c>
      <c r="BB215" s="14"/>
      <c r="BC215" s="12">
        <f t="shared" ref="BC215:BC221" ca="1" si="1692">_xlfn.STDEV.P(AJ215:AU215)</f>
        <v>1.309424089099918E-3</v>
      </c>
      <c r="BD215" s="12">
        <f t="shared" ref="BD215" ca="1" si="1693">SUMPRODUCT(AP215:AS215,AP$36:AS$36)/SUM(AP$36:AS$36)</f>
        <v>3.1614720026978287E-2</v>
      </c>
      <c r="BE215" s="104"/>
      <c r="BF215" s="104"/>
      <c r="BG215" s="1"/>
      <c r="BH215" s="7" t="s">
        <v>43</v>
      </c>
      <c r="BI215" s="7" t="s">
        <v>3</v>
      </c>
      <c r="BJ215" s="145">
        <f ca="1">(SUM(OFFSET(Data!$A$1,MATCH(($BH215&amp;$BI215),Data!$B:$B,0)-1,MATCH(Weekly!BJ$9,Data!$2:$2,0)-1,1,COUNTIF(Data!$2:$2,Weekly!BJ$9))))/BJ$36</f>
        <v>3.3888259233871974E-2</v>
      </c>
      <c r="BK215" s="145">
        <f ca="1">(SUM(OFFSET(Data!$A$1,MATCH(($BH215&amp;$BI215),Data!$B:$B,0)-1,MATCH(Weekly!BK$9,Data!$2:$2,0)-1,1,COUNTIF(Data!$2:$2,Weekly!BK$9))))/BK$36</f>
        <v>3.4691639247447906E-2</v>
      </c>
      <c r="BL215" s="145">
        <f ca="1">(SUM(OFFSET(Data!$A$1,MATCH(($BH215&amp;$BI215),Data!$B:$B,0)-1,MATCH(Weekly!BL$9,Data!$2:$2,0)-1,1,COUNTIF(Data!$2:$2,Weekly!BL$9))))/BL$36</f>
        <v>3.4328012304148434E-2</v>
      </c>
      <c r="BM215" s="145">
        <f ca="1">(SUM(OFFSET(Data!$A$1,MATCH(($BH215&amp;$BI215),Data!$B:$B,0)-1,MATCH(Weekly!BM$9,Data!$2:$2,0)-1,1,COUNTIF(Data!$2:$2,Weekly!BM$9))))/BM$36</f>
        <v>3.2786849798474287E-2</v>
      </c>
      <c r="BN215" s="145">
        <f ca="1">(SUM(OFFSET(Data!$A$1,MATCH(($BH215&amp;$BI215),Data!$B:$B,0)-1,MATCH(Weekly!BN$9,Data!$2:$2,0)-1,1,COUNTIF(Data!$2:$2,Weekly!BN$9))))/BN$36</f>
        <v>3.2591784651051885E-2</v>
      </c>
      <c r="BO215" s="145">
        <f ca="1">(SUM(OFFSET(Data!$A$1,MATCH(($BH215&amp;$BI215),Data!$B:$B,0)-1,MATCH(Weekly!BO$9,Data!$2:$2,0)-1,1,COUNTIF(Data!$2:$2,Weekly!BO$9))))/BO$36</f>
        <v>3.2080500847665179E-2</v>
      </c>
      <c r="BP215" s="145">
        <f ca="1">(SUM(OFFSET(Data!$A$1,MATCH(($BH215&amp;$BI215),Data!$B:$B,0)-1,MATCH(Weekly!BP$9,Data!$2:$2,0)-1,1,COUNTIF(Data!$2:$2,Weekly!BP$9))))/BP$36</f>
        <v>3.2100436583787646E-2</v>
      </c>
      <c r="BQ215" s="145">
        <f ca="1">(SUM(OFFSET(Data!$A$1,MATCH(($BH215&amp;$BI215),Data!$B:$B,0)-1,MATCH(Weekly!BQ$9,Data!$2:$2,0)-1,1,COUNTIF(Data!$2:$2,Weekly!BQ$9))))/BQ$36</f>
        <v>3.1427703259973086E-2</v>
      </c>
      <c r="BR215" s="145">
        <f ca="1">(SUM(OFFSET(Data!$A$1,MATCH(($BH215&amp;$BI215),Data!$B:$B,0)-1,MATCH(Weekly!BR$9,Data!$2:$2,0)-1,1,COUNTIF(Data!$2:$2,Weekly!BR$9))))/BR$36</f>
        <v>3.1740129721338488E-2</v>
      </c>
      <c r="BS215" s="145">
        <f ca="1">(SUM(OFFSET(Data!$A$1,MATCH(($BH215&amp;$BI215),Data!$B:$B,0)-1,MATCH(Weekly!BS$9,Data!$2:$2,0)-1,1,COUNTIF(Data!$2:$2,Weekly!BS$9))))/BS$36</f>
        <v>3.1641877756980449E-2</v>
      </c>
      <c r="BT215" s="145">
        <f ca="1">(SUM(OFFSET(Data!$A$1,MATCH(($BH215&amp;$BI215),Data!$B:$B,0)-1,MATCH(Weekly!BT$9,Data!$2:$2,0)-1,1,COUNTIF(Data!$2:$2,Weekly!BT$9))))/BT$36</f>
        <v>3.2533359642848335E-2</v>
      </c>
      <c r="BU215" s="145">
        <f ca="1">(SUM(OFFSET(Data!$A$1,MATCH(($BH215&amp;$BI215),Data!$B:$B,0)-1,MATCH(Weekly!BU$9,Data!$2:$2,0)-1,1,COUNTIF(Data!$2:$2,Weekly!BU$9))))/BU$36</f>
        <v>3.585608093901127E-2</v>
      </c>
      <c r="BV215" s="13"/>
      <c r="BW215" s="12">
        <f t="shared" ca="1" si="1659"/>
        <v>3.1910315284501833E-2</v>
      </c>
      <c r="BX215" s="12">
        <f t="shared" ca="1" si="1660"/>
        <v>3.333755451617313E-2</v>
      </c>
      <c r="BY215" s="12">
        <f t="shared" ref="BY215:BY221" ca="1" si="1694">BX215-BW215</f>
        <v>1.427239231671297E-3</v>
      </c>
      <c r="BZ215" s="12">
        <f t="shared" ref="BZ215:BZ221" ca="1" si="1695">BX215+(0.75*BY215)</f>
        <v>3.4407983939926605E-2</v>
      </c>
      <c r="CA215" s="12">
        <f t="shared" ref="CA215:CA221" ca="1" si="1696">BW215-(0.75*BY215)</f>
        <v>3.0839885860748359E-2</v>
      </c>
      <c r="CB215" s="43"/>
      <c r="CC215" s="12">
        <f t="shared" ref="CC215:CC221" ca="1" si="1697">_xlfn.STDEV.P(BJ215:BU215)</f>
        <v>1.3401059337303297E-3</v>
      </c>
      <c r="CD215" s="12">
        <f t="shared" ref="CD215" ca="1" si="1698">SUMPRODUCT(BP215:BS215,BP$36:BS$36)/SUM(BP$36:BS$36)</f>
        <v>3.1724513387332759E-2</v>
      </c>
      <c r="CE215" s="104"/>
      <c r="CF215" s="104"/>
      <c r="CG215" s="1"/>
      <c r="CH215" s="7" t="s">
        <v>43</v>
      </c>
      <c r="CI215" s="7" t="s">
        <v>4</v>
      </c>
      <c r="CJ215" s="145">
        <f ca="1">(SUM(OFFSET(Data!$A$1,MATCH(($CH215&amp;$CI215),Data!$B:$B,0)-1,MATCH(Weekly!CJ$9,Data!$2:$2,0)-1,1,COUNTIF(Data!$2:$2,Weekly!CJ$9))))/CJ$36</f>
        <v>3.2709889089345121E-2</v>
      </c>
      <c r="CK215" s="145">
        <f ca="1">(SUM(OFFSET(Data!$A$1,MATCH(($CH215&amp;$CI215),Data!$B:$B,0)-1,MATCH(Weekly!CK$9,Data!$2:$2,0)-1,1,COUNTIF(Data!$2:$2,Weekly!CK$9))))/CK$36</f>
        <v>3.386154858307816E-2</v>
      </c>
      <c r="CL215" s="145">
        <f ca="1">(SUM(OFFSET(Data!$A$1,MATCH(($CH215&amp;$CI215),Data!$B:$B,0)-1,MATCH(Weekly!CL$9,Data!$2:$2,0)-1,1,COUNTIF(Data!$2:$2,Weekly!CL$9))))/CL$36</f>
        <v>3.3397885647163401E-2</v>
      </c>
      <c r="CM215" s="145">
        <f ca="1">(SUM(OFFSET(Data!$A$1,MATCH(($CH215&amp;$CI215),Data!$B:$B,0)-1,MATCH(Weekly!CM$9,Data!$2:$2,0)-1,1,COUNTIF(Data!$2:$2,Weekly!CM$9))))/CM$36</f>
        <v>3.1526734671001005E-2</v>
      </c>
      <c r="CN215" s="145">
        <f ca="1">(SUM(OFFSET(Data!$A$1,MATCH(($CH215&amp;$CI215),Data!$B:$B,0)-1,MATCH(Weekly!CN$9,Data!$2:$2,0)-1,1,COUNTIF(Data!$2:$2,Weekly!CN$9))))/CN$36</f>
        <v>3.2637400192624351E-2</v>
      </c>
      <c r="CO215" s="145">
        <f ca="1">(SUM(OFFSET(Data!$A$1,MATCH(($CH215&amp;$CI215),Data!$B:$B,0)-1,MATCH(Weekly!CO$9,Data!$2:$2,0)-1,1,COUNTIF(Data!$2:$2,Weekly!CO$9))))/CO$36</f>
        <v>3.1964993368752928E-2</v>
      </c>
      <c r="CP215" s="145">
        <f ca="1">(SUM(OFFSET(Data!$A$1,MATCH(($CH215&amp;$CI215),Data!$B:$B,0)-1,MATCH(Weekly!CP$9,Data!$2:$2,0)-1,1,COUNTIF(Data!$2:$2,Weekly!CP$9))))/CP$36</f>
        <v>3.1689154681296232E-2</v>
      </c>
      <c r="CQ215" s="145">
        <f ca="1">(SUM(OFFSET(Data!$A$1,MATCH(($CH215&amp;$CI215),Data!$B:$B,0)-1,MATCH(Weekly!CQ$9,Data!$2:$2,0)-1,1,COUNTIF(Data!$2:$2,Weekly!CQ$9))))/CQ$36</f>
        <v>3.1309297912713474E-2</v>
      </c>
      <c r="CR215" s="145">
        <f ca="1">(SUM(OFFSET(Data!$A$1,MATCH(($CH215&amp;$CI215),Data!$B:$B,0)-1,MATCH(Weekly!CR$9,Data!$2:$2,0)-1,1,COUNTIF(Data!$2:$2,Weekly!CR$9))))/CR$36</f>
        <v>3.0219570624227535E-2</v>
      </c>
      <c r="CS215" s="145">
        <f ca="1">(SUM(OFFSET(Data!$A$1,MATCH(($CH215&amp;$CI215),Data!$B:$B,0)-1,MATCH(Weekly!CS$9,Data!$2:$2,0)-1,1,COUNTIF(Data!$2:$2,Weekly!CS$9))))/CS$36</f>
        <v>3.1841429211152752E-2</v>
      </c>
      <c r="CT215" s="145">
        <f ca="1">(SUM(OFFSET(Data!$A$1,MATCH(($CH215&amp;$CI215),Data!$B:$B,0)-1,MATCH(Weekly!CT$9,Data!$2:$2,0)-1,1,COUNTIF(Data!$2:$2,Weekly!CT$9))))/CT$36</f>
        <v>3.2160199110185687E-2</v>
      </c>
      <c r="CU215" s="145">
        <f ca="1">(SUM(OFFSET(Data!$A$1,MATCH(($CH215&amp;$CI215),Data!$B:$B,0)-1,MATCH(Weekly!CU$9,Data!$2:$2,0)-1,1,COUNTIF(Data!$2:$2,Weekly!CU$9))))/CU$36</f>
        <v>3.5345100940703943E-2</v>
      </c>
      <c r="CW215" s="12">
        <f t="shared" ca="1" si="1665"/>
        <v>3.1607944676148622E-2</v>
      </c>
      <c r="CX215" s="12">
        <f t="shared" ca="1" si="1666"/>
        <v>3.2673644640984739E-2</v>
      </c>
      <c r="CY215" s="12">
        <f t="shared" ref="CY215:CY221" ca="1" si="1699">CX215-CW215</f>
        <v>1.0656999648361171E-3</v>
      </c>
      <c r="CZ215" s="12">
        <f t="shared" ref="CZ215:CZ221" ca="1" si="1700">CX215+(0.75*CY215)</f>
        <v>3.3472919614611824E-2</v>
      </c>
      <c r="DA215" s="12">
        <f t="shared" ref="DA215:DA221" ca="1" si="1701">CW215-(0.75*CY215)</f>
        <v>3.0808669702521534E-2</v>
      </c>
      <c r="DB215" s="45"/>
      <c r="DC215" s="12">
        <f t="shared" ref="DC215:DC221" ca="1" si="1702">_xlfn.STDEV.P(CJ215:CU215)</f>
        <v>1.2821493515958E-3</v>
      </c>
      <c r="DD215" s="12">
        <f ca="1">(SUMPRODUCT(CP215:CS215,CP$36:CS$36)/SUM(CP$36:CS$36))</f>
        <v>3.1252156051828038E-2</v>
      </c>
    </row>
    <row r="216" spans="4:109" x14ac:dyDescent="0.35">
      <c r="D216" s="59" t="s">
        <v>971</v>
      </c>
      <c r="E216" s="53" t="str">
        <f ca="1">VLOOKUP($D216,'Metric Nature'!$C:$D,2,0)&amp;IF(($F216&lt;(BA216)),"Below",IF(($F216&gt;(AZ216)),"Above","Within"))</f>
        <v>NegativeWithin</v>
      </c>
      <c r="F216" s="55">
        <f t="shared" ref="F216:F222" ca="1" si="1703">AT216</f>
        <v>0.41387411895634968</v>
      </c>
      <c r="G216" s="55">
        <f t="shared" ref="G216:G222" ca="1" si="1704">AS216</f>
        <v>0.47591723178577638</v>
      </c>
      <c r="H216" s="55">
        <f t="shared" ref="H216:H222" ca="1" si="1705">IFERROR(((F216-G216)/G216),0)</f>
        <v>-0.13036534230253305</v>
      </c>
      <c r="I216" s="55">
        <f t="shared" ref="I216:I222" ca="1" si="1706">BD216</f>
        <v>0.40621933380275654</v>
      </c>
      <c r="J216" s="55">
        <f t="shared" ref="J216:J222" ca="1" si="1707">IFERROR(((F216-I216)/I216),0)</f>
        <v>1.8843970526794242E-2</v>
      </c>
      <c r="K216" s="48">
        <v>4.2558935673528454E-3</v>
      </c>
      <c r="L216" s="56"/>
      <c r="M216" s="53" t="str">
        <f ca="1">VLOOKUP($D216,'Metric Nature'!$C:$D,2,0)&amp;IF(($N216&lt;(CA216)),"Below",IF(($N216&gt;(BZ216)),"Above","Within"))</f>
        <v>NegativeWithin</v>
      </c>
      <c r="N216" s="55">
        <f t="shared" ref="N216:N222" ca="1" si="1708">BT216</f>
        <v>0.42121161268669238</v>
      </c>
      <c r="O216" s="55">
        <f t="shared" ref="O216:O222" ca="1" si="1709">BS216</f>
        <v>0.4677716390423573</v>
      </c>
      <c r="P216" s="55">
        <f t="shared" ref="P216:P222" ca="1" si="1710">IFERROR(((N216-O216)/O216),0)</f>
        <v>-9.953580437451201E-2</v>
      </c>
      <c r="Q216" s="55">
        <f t="shared" ref="Q216:Q222" ca="1" si="1711">CD216</f>
        <v>0.40515317817127278</v>
      </c>
      <c r="R216" s="48">
        <f t="shared" ref="R216:R222" ca="1" si="1712">IFERROR(((N216-Q216)/Q216),0)</f>
        <v>3.9635464759037703E-2</v>
      </c>
      <c r="S216" s="48">
        <v>2.2121930786957885E-3</v>
      </c>
      <c r="T216" s="56"/>
      <c r="U216" s="53" t="str">
        <f ca="1">VLOOKUP($D216,'Metric Nature'!$C:$D,2,0)&amp;IF(($V216&lt;(DA216)),"Below",IF(($V216&gt;(CZ216)),"Above","Within"))</f>
        <v>NegativeWithin</v>
      </c>
      <c r="V216" s="55">
        <f t="shared" ref="V216:V222" ca="1" si="1713">CT216</f>
        <v>0.39332706766917291</v>
      </c>
      <c r="W216" s="55">
        <f t="shared" ref="W216:W222" ca="1" si="1714">CS216</f>
        <v>0.50106609808102343</v>
      </c>
      <c r="X216" s="78">
        <f t="shared" ref="X216:X222" ca="1" si="1715">IFERROR(((V216-W216)/W216),0)</f>
        <v>-0.21501959686450167</v>
      </c>
      <c r="Y216" s="55">
        <f t="shared" ref="Y216:Y222" ca="1" si="1716">DD216</f>
        <v>0.4085764137877862</v>
      </c>
      <c r="Z216" s="78">
        <f t="shared" ref="Z216:Z222" ca="1" si="1717">IFERROR(((V216-Y216)/Y216),0)</f>
        <v>-3.732311901521991E-2</v>
      </c>
      <c r="AA216" s="48">
        <v>2.0667006966877781E-2</v>
      </c>
      <c r="AB216" s="56"/>
      <c r="AC216" s="46" t="s">
        <v>480</v>
      </c>
      <c r="AI216" s="7" t="s">
        <v>54</v>
      </c>
      <c r="AJ216" s="145">
        <f ca="1">(SUM(OFFSET(Data!$A$1,MATCH(($AI216),Data!$C:$C,0)-1,MATCH(Weekly!AJ$9,Data!$2:$2,0)-1,2,COUNTIF(Data!$2:$2,Weekly!AJ$9))))/(SUM(OFFSET(Data!$A$1,MATCH(($AI61),Data!$C:$C,0)-1,MATCH(Weekly!AJ$9,Data!$2:$2,0)-1,2,COUNTIF(Data!$2:$2,Weekly!AJ$9))))</f>
        <v>0.40058765915768851</v>
      </c>
      <c r="AK216" s="145">
        <f ca="1">(SUM(OFFSET(Data!$A$1,MATCH(($AI216),Data!$C:$C,0)-1,MATCH(Weekly!AK$9,Data!$2:$2,0)-1,2,COUNTIF(Data!$2:$2,Weekly!AK$9))))/(SUM(OFFSET(Data!$A$1,MATCH(($AI61),Data!$C:$C,0)-1,MATCH(Weekly!AK$9,Data!$2:$2,0)-1,2,COUNTIF(Data!$2:$2,Weekly!AK$9))))</f>
        <v>0.37113402061855671</v>
      </c>
      <c r="AL216" s="145">
        <f ca="1">(SUM(OFFSET(Data!$A$1,MATCH(($AI216),Data!$C:$C,0)-1,MATCH(Weekly!AL$9,Data!$2:$2,0)-1,2,COUNTIF(Data!$2:$2,Weekly!AL$9))))/(SUM(OFFSET(Data!$A$1,MATCH(($AI61),Data!$C:$C,0)-1,MATCH(Weekly!AL$9,Data!$2:$2,0)-1,2,COUNTIF(Data!$2:$2,Weekly!AL$9))))</f>
        <v>0.36869436201780414</v>
      </c>
      <c r="AM216" s="145">
        <f ca="1">(SUM(OFFSET(Data!$A$1,MATCH(($AI216),Data!$C:$C,0)-1,MATCH(Weekly!AM$9,Data!$2:$2,0)-1,2,COUNTIF(Data!$2:$2,Weekly!AM$9))))/(SUM(OFFSET(Data!$A$1,MATCH(($AI61),Data!$C:$C,0)-1,MATCH(Weekly!AM$9,Data!$2:$2,0)-1,2,COUNTIF(Data!$2:$2,Weekly!AM$9))))</f>
        <v>0.37465291550971835</v>
      </c>
      <c r="AN216" s="145">
        <f ca="1">(SUM(OFFSET(Data!$A$1,MATCH(($AI216),Data!$C:$C,0)-1,MATCH(Weekly!AN$9,Data!$2:$2,0)-1,2,COUNTIF(Data!$2:$2,Weekly!AN$9))))/(SUM(OFFSET(Data!$A$1,MATCH(($AI61),Data!$C:$C,0)-1,MATCH(Weekly!AN$9,Data!$2:$2,0)-1,2,COUNTIF(Data!$2:$2,Weekly!AN$9))))</f>
        <v>0.37339256488192657</v>
      </c>
      <c r="AO216" s="145">
        <f ca="1">(SUM(OFFSET(Data!$A$1,MATCH(($AI216),Data!$C:$C,0)-1,MATCH(Weekly!AO$9,Data!$2:$2,0)-1,2,COUNTIF(Data!$2:$2,Weekly!AO$9))))/(SUM(OFFSET(Data!$A$1,MATCH(($AI61),Data!$C:$C,0)-1,MATCH(Weekly!AO$9,Data!$2:$2,0)-1,2,COUNTIF(Data!$2:$2,Weekly!AO$9))))</f>
        <v>0.35499537465309899</v>
      </c>
      <c r="AP216" s="145">
        <f ca="1">(SUM(OFFSET(Data!$A$1,MATCH(($AI216),Data!$C:$C,0)-1,MATCH(Weekly!AP$9,Data!$2:$2,0)-1,2,COUNTIF(Data!$2:$2,Weekly!AP$9))))/(SUM(OFFSET(Data!$A$1,MATCH(($AI61),Data!$C:$C,0)-1,MATCH(Weekly!AP$9,Data!$2:$2,0)-1,2,COUNTIF(Data!$2:$2,Weekly!AP$9))))</f>
        <v>0.36120481927710846</v>
      </c>
      <c r="AQ216" s="145">
        <f ca="1">(SUM(OFFSET(Data!$A$1,MATCH(($AI216),Data!$C:$C,0)-1,MATCH(Weekly!AQ$9,Data!$2:$2,0)-1,2,COUNTIF(Data!$2:$2,Weekly!AQ$9))))/(SUM(OFFSET(Data!$A$1,MATCH(($AI61),Data!$C:$C,0)-1,MATCH(Weekly!AQ$9,Data!$2:$2,0)-1,2,COUNTIF(Data!$2:$2,Weekly!AQ$9))))</f>
        <v>0.36786278492439628</v>
      </c>
      <c r="AR216" s="145">
        <f ca="1">(SUM(OFFSET(Data!$A$1,MATCH(($AI216),Data!$C:$C,0)-1,MATCH(Weekly!AR$9,Data!$2:$2,0)-1,2,COUNTIF(Data!$2:$2,Weekly!AR$9))))/(SUM(OFFSET(Data!$A$1,MATCH(($AI61),Data!$C:$C,0)-1,MATCH(Weekly!AR$9,Data!$2:$2,0)-1,2,COUNTIF(Data!$2:$2,Weekly!AR$9))))</f>
        <v>0.41066892464013549</v>
      </c>
      <c r="AS216" s="145">
        <f ca="1">(SUM(OFFSET(Data!$A$1,MATCH(($AI216),Data!$C:$C,0)-1,MATCH(Weekly!AS$9,Data!$2:$2,0)-1,2,COUNTIF(Data!$2:$2,Weekly!AS$9))))/(SUM(OFFSET(Data!$A$1,MATCH(($AI61),Data!$C:$C,0)-1,MATCH(Weekly!AS$9,Data!$2:$2,0)-1,2,COUNTIF(Data!$2:$2,Weekly!AS$9))))</f>
        <v>0.47591723178577638</v>
      </c>
      <c r="AT216" s="145">
        <f ca="1">(SUM(OFFSET(Data!$A$1,MATCH(($AI216),Data!$C:$C,0)-1,MATCH(Weekly!AT$9,Data!$2:$2,0)-1,2,COUNTIF(Data!$2:$2,Weekly!AT$9))))/(SUM(OFFSET(Data!$A$1,MATCH(($AI61),Data!$C:$C,0)-1,MATCH(Weekly!AT$9,Data!$2:$2,0)-1,2,COUNTIF(Data!$2:$2,Weekly!AT$9))))</f>
        <v>0.41387411895634968</v>
      </c>
      <c r="AU216" s="145">
        <f ca="1">(SUM(OFFSET(Data!$A$1,MATCH(($AI216),Data!$C:$C,0)-1,MATCH(Weekly!AU$9,Data!$2:$2,0)-1,2,COUNTIF(Data!$2:$2,Weekly!AU$9))))/(SUM(OFFSET(Data!$A$1,MATCH(($AI61),Data!$C:$C,0)-1,MATCH(Weekly!AU$9,Data!$2:$2,0)-1,2,COUNTIF(Data!$2:$2,Weekly!AU$9))))</f>
        <v>0.35298102981029811</v>
      </c>
      <c r="AV216" s="14"/>
      <c r="AW216" s="12">
        <f t="shared" ca="1" si="1653"/>
        <v>0.36827857347110021</v>
      </c>
      <c r="AX216" s="12">
        <f t="shared" ca="1" si="1654"/>
        <v>0.40562829189891203</v>
      </c>
      <c r="AY216" s="12">
        <f t="shared" ca="1" si="1689"/>
        <v>3.7349718427811818E-2</v>
      </c>
      <c r="AZ216" s="12">
        <f t="shared" ca="1" si="1690"/>
        <v>0.43364058071977091</v>
      </c>
      <c r="BA216" s="12">
        <f t="shared" ca="1" si="1691"/>
        <v>0.34026628465024134</v>
      </c>
      <c r="BB216" s="14"/>
      <c r="BC216" s="12">
        <f t="shared" ca="1" si="1692"/>
        <v>3.352099015257174E-2</v>
      </c>
      <c r="BD216" s="12">
        <f ca="1">SUMPRODUCT(AP216:AS216,AP$61:AS$61)/SUM(AP$61:AS$61)</f>
        <v>0.40621933380275654</v>
      </c>
      <c r="BE216" s="104"/>
      <c r="BF216" s="104"/>
      <c r="BG216" s="1"/>
      <c r="BH216" s="7" t="s">
        <v>54</v>
      </c>
      <c r="BI216" s="7" t="s">
        <v>3</v>
      </c>
      <c r="BJ216" s="145">
        <f ca="1">SUM(OFFSET(Data!$A$1,MATCH(($BH216&amp;$BI216),Data!$B:$B,0)-1,MATCH(Weekly!BJ$9,Data!$2:$2,0)-1,1,COUNTIF(Data!$2:$2,Weekly!BJ$9)))/SUM(OFFSET(Data!$A$1,MATCH(($BH61&amp;$BI61),Data!$B:$B,0)-1,MATCH(Weekly!BJ$9,Data!$2:$2,0)-1,1,COUNTIF(Data!$2:$2,Weekly!BJ$9)))</f>
        <v>0.40637958532695373</v>
      </c>
      <c r="BK216" s="145">
        <f ca="1">SUM(OFFSET(Data!$A$1,MATCH(($BH216&amp;$BI216),Data!$B:$B,0)-1,MATCH(Weekly!BK$9,Data!$2:$2,0)-1,1,COUNTIF(Data!$2:$2,Weekly!BK$9)))/SUM(OFFSET(Data!$A$1,MATCH(($BH61&amp;$BI61),Data!$B:$B,0)-1,MATCH(Weekly!BK$9,Data!$2:$2,0)-1,1,COUNTIF(Data!$2:$2,Weekly!BK$9)))</f>
        <v>0.3758023106546855</v>
      </c>
      <c r="BL216" s="145">
        <f ca="1">SUM(OFFSET(Data!$A$1,MATCH(($BH216&amp;$BI216),Data!$B:$B,0)-1,MATCH(Weekly!BL$9,Data!$2:$2,0)-1,1,COUNTIF(Data!$2:$2,Weekly!BL$9)))/SUM(OFFSET(Data!$A$1,MATCH(($BH61&amp;$BI61),Data!$B:$B,0)-1,MATCH(Weekly!BL$9,Data!$2:$2,0)-1,1,COUNTIF(Data!$2:$2,Weekly!BL$9)))</f>
        <v>0.36132561132561131</v>
      </c>
      <c r="BM216" s="145">
        <f ca="1">SUM(OFFSET(Data!$A$1,MATCH(($BH216&amp;$BI216),Data!$B:$B,0)-1,MATCH(Weekly!BM$9,Data!$2:$2,0)-1,1,COUNTIF(Data!$2:$2,Weekly!BM$9)))/SUM(OFFSET(Data!$A$1,MATCH(($BH61&amp;$BI61),Data!$B:$B,0)-1,MATCH(Weekly!BM$9,Data!$2:$2,0)-1,1,COUNTIF(Data!$2:$2,Weekly!BM$9)))</f>
        <v>0.38747754683089558</v>
      </c>
      <c r="BN216" s="145">
        <f ca="1">SUM(OFFSET(Data!$A$1,MATCH(($BH216&amp;$BI216),Data!$B:$B,0)-1,MATCH(Weekly!BN$9,Data!$2:$2,0)-1,1,COUNTIF(Data!$2:$2,Weekly!BN$9)))/SUM(OFFSET(Data!$A$1,MATCH(($BH61&amp;$BI61),Data!$B:$B,0)-1,MATCH(Weekly!BN$9,Data!$2:$2,0)-1,1,COUNTIF(Data!$2:$2,Weekly!BN$9)))</f>
        <v>0.37458193979933108</v>
      </c>
      <c r="BO216" s="145">
        <f ca="1">SUM(OFFSET(Data!$A$1,MATCH(($BH216&amp;$BI216),Data!$B:$B,0)-1,MATCH(Weekly!BO$9,Data!$2:$2,0)-1,1,COUNTIF(Data!$2:$2,Weekly!BO$9)))/SUM(OFFSET(Data!$A$1,MATCH(($BH61&amp;$BI61),Data!$B:$B,0)-1,MATCH(Weekly!BO$9,Data!$2:$2,0)-1,1,COUNTIF(Data!$2:$2,Weekly!BO$9)))</f>
        <v>0.35874704491725767</v>
      </c>
      <c r="BP216" s="145">
        <f ca="1">SUM(OFFSET(Data!$A$1,MATCH(($BH216&amp;$BI216),Data!$B:$B,0)-1,MATCH(Weekly!BP$9,Data!$2:$2,0)-1,1,COUNTIF(Data!$2:$2,Weekly!BP$9)))/SUM(OFFSET(Data!$A$1,MATCH(($BH61&amp;$BI61),Data!$B:$B,0)-1,MATCH(Weekly!BP$9,Data!$2:$2,0)-1,1,COUNTIF(Data!$2:$2,Weekly!BP$9)))</f>
        <v>0.3639487660106217</v>
      </c>
      <c r="BQ216" s="145">
        <f ca="1">SUM(OFFSET(Data!$A$1,MATCH(($BH216&amp;$BI216),Data!$B:$B,0)-1,MATCH(Weekly!BQ$9,Data!$2:$2,0)-1,1,COUNTIF(Data!$2:$2,Weekly!BQ$9)))/SUM(OFFSET(Data!$A$1,MATCH(($BH61&amp;$BI61),Data!$B:$B,0)-1,MATCH(Weekly!BQ$9,Data!$2:$2,0)-1,1,COUNTIF(Data!$2:$2,Weekly!BQ$9)))</f>
        <v>0.37002065506048981</v>
      </c>
      <c r="BR216" s="145">
        <f ca="1">SUM(OFFSET(Data!$A$1,MATCH(($BH216&amp;$BI216),Data!$B:$B,0)-1,MATCH(Weekly!BR$9,Data!$2:$2,0)-1,1,COUNTIF(Data!$2:$2,Weekly!BR$9)))/SUM(OFFSET(Data!$A$1,MATCH(($BH61&amp;$BI61),Data!$B:$B,0)-1,MATCH(Weekly!BR$9,Data!$2:$2,0)-1,1,COUNTIF(Data!$2:$2,Weekly!BR$9)))</f>
        <v>0.41063474387527837</v>
      </c>
      <c r="BS216" s="145">
        <f ca="1">SUM(OFFSET(Data!$A$1,MATCH(($BH216&amp;$BI216),Data!$B:$B,0)-1,MATCH(Weekly!BS$9,Data!$2:$2,0)-1,1,COUNTIF(Data!$2:$2,Weekly!BS$9)))/SUM(OFFSET(Data!$A$1,MATCH(($BH61&amp;$BI61),Data!$B:$B,0)-1,MATCH(Weekly!BS$9,Data!$2:$2,0)-1,1,COUNTIF(Data!$2:$2,Weekly!BS$9)))</f>
        <v>0.4677716390423573</v>
      </c>
      <c r="BT216" s="145">
        <f ca="1">SUM(OFFSET(Data!$A$1,MATCH(($BH216&amp;$BI216),Data!$B:$B,0)-1,MATCH(Weekly!BT$9,Data!$2:$2,0)-1,1,COUNTIF(Data!$2:$2,Weekly!BT$9)))/SUM(OFFSET(Data!$A$1,MATCH(($BH61&amp;$BI61),Data!$B:$B,0)-1,MATCH(Weekly!BT$9,Data!$2:$2,0)-1,1,COUNTIF(Data!$2:$2,Weekly!BT$9)))</f>
        <v>0.42121161268669238</v>
      </c>
      <c r="BU216" s="145">
        <f ca="1">SUM(OFFSET(Data!$A$1,MATCH(($BH216&amp;$BI216),Data!$B:$B,0)-1,MATCH(Weekly!BU$9,Data!$2:$2,0)-1,1,COUNTIF(Data!$2:$2,Weekly!BU$9)))/SUM(OFFSET(Data!$A$1,MATCH(($BH61&amp;$BI61),Data!$B:$B,0)-1,MATCH(Weekly!BU$9,Data!$2:$2,0)-1,1,COUNTIF(Data!$2:$2,Weekly!BU$9)))</f>
        <v>0.35367483296213809</v>
      </c>
      <c r="BV216" s="13"/>
      <c r="BW216" s="12">
        <f t="shared" ca="1" si="1659"/>
        <v>0.36698471053555576</v>
      </c>
      <c r="BX216" s="12">
        <f t="shared" ca="1" si="1660"/>
        <v>0.40850716460111602</v>
      </c>
      <c r="BY216" s="12">
        <f t="shared" ca="1" si="1694"/>
        <v>4.1522454065560266E-2</v>
      </c>
      <c r="BZ216" s="12">
        <f t="shared" ca="1" si="1695"/>
        <v>0.43964900515028621</v>
      </c>
      <c r="CA216" s="12">
        <f t="shared" ca="1" si="1696"/>
        <v>0.33584286998638557</v>
      </c>
      <c r="CB216" s="43"/>
      <c r="CC216" s="12">
        <f t="shared" ca="1" si="1697"/>
        <v>3.2004336605523195E-2</v>
      </c>
      <c r="CD216" s="12">
        <f ca="1">SUMPRODUCT(BP216:BS216,BP$61:BS$61)/SUM(BP$61:BS$61)</f>
        <v>0.40515317817127278</v>
      </c>
      <c r="CE216" s="104"/>
      <c r="CF216" s="104"/>
      <c r="CG216" s="1"/>
      <c r="CH216" s="7" t="s">
        <v>54</v>
      </c>
      <c r="CI216" s="7" t="s">
        <v>4</v>
      </c>
      <c r="CJ216" s="145">
        <f ca="1">(SUM(OFFSET(Data!$A$1,MATCH(($CH216&amp;$CI216),Data!$B:$B,0)-1,MATCH(Weekly!CJ$9,Data!$2:$2,0)-1,1,COUNTIF(Data!$2:$2,Weekly!CJ$9))))/(SUM(OFFSET(Data!$A$1,MATCH(($CH61&amp;$CI61),Data!$B:$B,0)-1,MATCH(Weekly!CJ$9,Data!$2:$2,0)-1,1,COUNTIF(Data!$2:$2,Weekly!CJ$9))))</f>
        <v>0.38145416227608009</v>
      </c>
      <c r="CK216" s="145">
        <f ca="1">(SUM(OFFSET(Data!$A$1,MATCH(($CH216&amp;$CI216),Data!$B:$B,0)-1,MATCH(Weekly!CK$9,Data!$2:$2,0)-1,1,COUNTIF(Data!$2:$2,Weekly!CK$9))))/(SUM(OFFSET(Data!$A$1,MATCH(($CH61&amp;$CI61),Data!$B:$B,0)-1,MATCH(Weekly!CK$9,Data!$2:$2,0)-1,1,COUNTIF(Data!$2:$2,Weekly!CK$9))))</f>
        <v>0.35594989561586637</v>
      </c>
      <c r="CL216" s="145">
        <f ca="1">(SUM(OFFSET(Data!$A$1,MATCH(($CH216&amp;$CI216),Data!$B:$B,0)-1,MATCH(Weekly!CL$9,Data!$2:$2,0)-1,1,COUNTIF(Data!$2:$2,Weekly!CL$9))))/(SUM(OFFSET(Data!$A$1,MATCH(($CH61&amp;$CI61),Data!$B:$B,0)-1,MATCH(Weekly!CL$9,Data!$2:$2,0)-1,1,COUNTIF(Data!$2:$2,Weekly!CL$9))))</f>
        <v>0.39316239316239315</v>
      </c>
      <c r="CM216" s="145">
        <f ca="1">(SUM(OFFSET(Data!$A$1,MATCH(($CH216&amp;$CI216),Data!$B:$B,0)-1,MATCH(Weekly!CM$9,Data!$2:$2,0)-1,1,COUNTIF(Data!$2:$2,Weekly!CM$9))))/(SUM(OFFSET(Data!$A$1,MATCH(($CH61&amp;$CI61),Data!$B:$B,0)-1,MATCH(Weekly!CM$9,Data!$2:$2,0)-1,1,COUNTIF(Data!$2:$2,Weekly!CM$9))))</f>
        <v>0.33100436681222706</v>
      </c>
      <c r="CN216" s="145">
        <f ca="1">(SUM(OFFSET(Data!$A$1,MATCH(($CH216&amp;$CI216),Data!$B:$B,0)-1,MATCH(Weekly!CN$9,Data!$2:$2,0)-1,1,COUNTIF(Data!$2:$2,Weekly!CN$9))))/(SUM(OFFSET(Data!$A$1,MATCH(($CH61&amp;$CI61),Data!$B:$B,0)-1,MATCH(Weekly!CN$9,Data!$2:$2,0)-1,1,COUNTIF(Data!$2:$2,Weekly!CN$9))))</f>
        <v>0.36943319838056682</v>
      </c>
      <c r="CO216" s="145">
        <f ca="1">(SUM(OFFSET(Data!$A$1,MATCH(($CH216&amp;$CI216),Data!$B:$B,0)-1,MATCH(Weekly!CO$9,Data!$2:$2,0)-1,1,COUNTIF(Data!$2:$2,Weekly!CO$9))))/(SUM(OFFSET(Data!$A$1,MATCH(($CH61&amp;$CI61),Data!$B:$B,0)-1,MATCH(Weekly!CO$9,Data!$2:$2,0)-1,1,COUNTIF(Data!$2:$2,Weekly!CO$9))))</f>
        <v>0.34148936170212768</v>
      </c>
      <c r="CP216" s="145">
        <f ca="1">(SUM(OFFSET(Data!$A$1,MATCH(($CH216&amp;$CI216),Data!$B:$B,0)-1,MATCH(Weekly!CP$9,Data!$2:$2,0)-1,1,COUNTIF(Data!$2:$2,Weekly!CP$9))))/(SUM(OFFSET(Data!$A$1,MATCH(($CH61&amp;$CI61),Data!$B:$B,0)-1,MATCH(Weekly!CP$9,Data!$2:$2,0)-1,1,COUNTIF(Data!$2:$2,Weekly!CP$9))))</f>
        <v>0.3519494204425711</v>
      </c>
      <c r="CQ216" s="145">
        <f ca="1">(SUM(OFFSET(Data!$A$1,MATCH(($CH216&amp;$CI216),Data!$B:$B,0)-1,MATCH(Weekly!CQ$9,Data!$2:$2,0)-1,1,COUNTIF(Data!$2:$2,Weekly!CQ$9))))/(SUM(OFFSET(Data!$A$1,MATCH(($CH61&amp;$CI61),Data!$B:$B,0)-1,MATCH(Weekly!CQ$9,Data!$2:$2,0)-1,1,COUNTIF(Data!$2:$2,Weekly!CQ$9))))</f>
        <v>0.36084452975047987</v>
      </c>
      <c r="CR216" s="145">
        <f ca="1">(SUM(OFFSET(Data!$A$1,MATCH(($CH216&amp;$CI216),Data!$B:$B,0)-1,MATCH(Weekly!CR$9,Data!$2:$2,0)-1,1,COUNTIF(Data!$2:$2,Weekly!CR$9))))/(SUM(OFFSET(Data!$A$1,MATCH(($CH61&amp;$CI61),Data!$B:$B,0)-1,MATCH(Weekly!CR$9,Data!$2:$2,0)-1,1,COUNTIF(Data!$2:$2,Weekly!CR$9))))</f>
        <v>0.41077738515901058</v>
      </c>
      <c r="CS216" s="145">
        <f ca="1">(SUM(OFFSET(Data!$A$1,MATCH(($CH216&amp;$CI216),Data!$B:$B,0)-1,MATCH(Weekly!CS$9,Data!$2:$2,0)-1,1,COUNTIF(Data!$2:$2,Weekly!CS$9))))/(SUM(OFFSET(Data!$A$1,MATCH(($CH61&amp;$CI61),Data!$B:$B,0)-1,MATCH(Weekly!CS$9,Data!$2:$2,0)-1,1,COUNTIF(Data!$2:$2,Weekly!CS$9))))</f>
        <v>0.50106609808102343</v>
      </c>
      <c r="CT216" s="145">
        <f ca="1">(SUM(OFFSET(Data!$A$1,MATCH(($CH216&amp;$CI216),Data!$B:$B,0)-1,MATCH(Weekly!CT$9,Data!$2:$2,0)-1,1,COUNTIF(Data!$2:$2,Weekly!CT$9))))/(SUM(OFFSET(Data!$A$1,MATCH(($CH61&amp;$CI61),Data!$B:$B,0)-1,MATCH(Weekly!CT$9,Data!$2:$2,0)-1,1,COUNTIF(Data!$2:$2,Weekly!CT$9))))</f>
        <v>0.39332706766917291</v>
      </c>
      <c r="CU216" s="145">
        <f ca="1">(SUM(OFFSET(Data!$A$1,MATCH(($CH216&amp;$CI216),Data!$B:$B,0)-1,MATCH(Weekly!CU$9,Data!$2:$2,0)-1,1,COUNTIF(Data!$2:$2,Weekly!CU$9))))/(SUM(OFFSET(Data!$A$1,MATCH(($CH61&amp;$CI61),Data!$B:$B,0)-1,MATCH(Weekly!CU$9,Data!$2:$2,0)-1,1,COUNTIF(Data!$2:$2,Weekly!CU$9))))</f>
        <v>0.35077793493635079</v>
      </c>
      <c r="CW216" s="12">
        <f t="shared" ca="1" si="1665"/>
        <v>0.35394965802921874</v>
      </c>
      <c r="CX216" s="12">
        <f t="shared" ca="1" si="1666"/>
        <v>0.39324473041578301</v>
      </c>
      <c r="CY216" s="12">
        <f t="shared" ca="1" si="1699"/>
        <v>3.9295072386564267E-2</v>
      </c>
      <c r="CZ216" s="12">
        <f t="shared" ca="1" si="1700"/>
        <v>0.42271603470570618</v>
      </c>
      <c r="DA216" s="12">
        <f t="shared" ca="1" si="1701"/>
        <v>0.32447835373929557</v>
      </c>
      <c r="DB216" s="43"/>
      <c r="DC216" s="12">
        <f t="shared" ca="1" si="1702"/>
        <v>4.3310201381604983E-2</v>
      </c>
      <c r="DD216" s="12">
        <f ca="1">SUMPRODUCT(CP216:CS216,CP$61:CS$61)/SUM(CP$61:CS$61)</f>
        <v>0.4085764137877862</v>
      </c>
      <c r="DE216" s="1"/>
    </row>
    <row r="217" spans="4:109" x14ac:dyDescent="0.35">
      <c r="D217" s="59" t="s">
        <v>973</v>
      </c>
      <c r="E217" s="53" t="str">
        <f ca="1">VLOOKUP($D217,'Metric Nature'!$C:$D,2,0)&amp;IF(($F217&lt;(BA217)),"Below",IF(($F217&gt;(AZ217)),"Above","Within"))</f>
        <v>NegativeWithin</v>
      </c>
      <c r="F217" s="55">
        <f t="shared" ca="1" si="1703"/>
        <v>1.2011671718745573E-2</v>
      </c>
      <c r="G217" s="55">
        <f t="shared" ca="1" si="1704"/>
        <v>1.1581328173965174E-2</v>
      </c>
      <c r="H217" s="55">
        <f t="shared" ca="1" si="1705"/>
        <v>3.7158393088956035E-2</v>
      </c>
      <c r="I217" s="55">
        <f t="shared" ca="1" si="1706"/>
        <v>1.1812191222956013E-2</v>
      </c>
      <c r="J217" s="55">
        <f t="shared" ca="1" si="1707"/>
        <v>1.6887679180293561E-2</v>
      </c>
      <c r="K217" s="48">
        <v>1.3253059783265894E-3</v>
      </c>
      <c r="L217" s="56"/>
      <c r="M217" s="53" t="str">
        <f ca="1">VLOOKUP($D217,'Metric Nature'!$C:$D,2,0)&amp;IF(($N217&lt;(CA217)),"Below",IF(($N217&gt;(BZ217)),"Above","Within"))</f>
        <v>NegativeWithin</v>
      </c>
      <c r="N217" s="55">
        <f t="shared" ca="1" si="1708"/>
        <v>1.0834981511737897E-2</v>
      </c>
      <c r="O217" s="55">
        <f t="shared" ca="1" si="1709"/>
        <v>1.1800965164848534E-2</v>
      </c>
      <c r="P217" s="55">
        <f t="shared" ca="1" si="1710"/>
        <v>-8.1856326123901008E-2</v>
      </c>
      <c r="Q217" s="55">
        <f t="shared" ca="1" si="1711"/>
        <v>1.2435534404978521E-2</v>
      </c>
      <c r="R217" s="48">
        <f t="shared" ca="1" si="1712"/>
        <v>-0.1287080105379185</v>
      </c>
      <c r="S217" s="48">
        <v>8.2258247274831151E-4</v>
      </c>
      <c r="T217" s="56"/>
      <c r="U217" s="53" t="str">
        <f ca="1">VLOOKUP($D217,'Metric Nature'!$C:$D,2,0)&amp;IF(($V217&lt;(DA217)),"Below",IF(($V217&gt;(CZ217)),"Above","Within"))</f>
        <v>NegativeWithin</v>
      </c>
      <c r="V217" s="55">
        <f t="shared" ca="1" si="1713"/>
        <v>1.4284527863134291E-2</v>
      </c>
      <c r="W217" s="55">
        <f t="shared" ca="1" si="1714"/>
        <v>1.1131417178933378E-2</v>
      </c>
      <c r="X217" s="78">
        <f t="shared" ca="1" si="1715"/>
        <v>0.28326228668963133</v>
      </c>
      <c r="Y217" s="55">
        <f t="shared" ca="1" si="1716"/>
        <v>1.053606065949568E-2</v>
      </c>
      <c r="Z217" s="78">
        <f t="shared" ca="1" si="1717"/>
        <v>0.35577502111857012</v>
      </c>
      <c r="AA217" s="48">
        <v>4.8448061782345557E-3</v>
      </c>
      <c r="AB217" s="56"/>
      <c r="AC217" s="46" t="s">
        <v>560</v>
      </c>
      <c r="AI217" s="7" t="s">
        <v>76</v>
      </c>
      <c r="AJ217" s="145">
        <f ca="1">(SUM(OFFSET(Data!$A$1,MATCH(($AI217),Data!$C:$C,0)-1,MATCH(Weekly!AJ$9,Data!$2:$2,0)-1,2,COUNTIF(Data!$2:$2,Weekly!AJ$9))))/AJ$72</f>
        <v>1.1618923095209795E-2</v>
      </c>
      <c r="AK217" s="145">
        <f ca="1">(SUM(OFFSET(Data!$A$1,MATCH(($AI217),Data!$C:$C,0)-1,MATCH(Weekly!AK$9,Data!$2:$2,0)-1,2,COUNTIF(Data!$2:$2,Weekly!AK$9))))/AK$72</f>
        <v>2.3721140787686737E-2</v>
      </c>
      <c r="AL217" s="145">
        <f ca="1">(SUM(OFFSET(Data!$A$1,MATCH(($AI217),Data!$C:$C,0)-1,MATCH(Weekly!AL$9,Data!$2:$2,0)-1,2,COUNTIF(Data!$2:$2,Weekly!AL$9))))/AL$72</f>
        <v>1.7697790022159668E-2</v>
      </c>
      <c r="AM217" s="145">
        <f ca="1">(SUM(OFFSET(Data!$A$1,MATCH(($AI217),Data!$C:$C,0)-1,MATCH(Weekly!AM$9,Data!$2:$2,0)-1,2,COUNTIF(Data!$2:$2,Weekly!AM$9))))/AM$72</f>
        <v>1.8058879180811397E-2</v>
      </c>
      <c r="AN217" s="145">
        <f ca="1">(SUM(OFFSET(Data!$A$1,MATCH(($AI217),Data!$C:$C,0)-1,MATCH(Weekly!AN$9,Data!$2:$2,0)-1,2,COUNTIF(Data!$2:$2,Weekly!AN$9))))/AN$72</f>
        <v>1.2127619876858014E-2</v>
      </c>
      <c r="AO217" s="145">
        <f ca="1">(SUM(OFFSET(Data!$A$1,MATCH(($AI217),Data!$C:$C,0)-1,MATCH(Weekly!AO$9,Data!$2:$2,0)-1,2,COUNTIF(Data!$2:$2,Weekly!AO$9))))/AO$72</f>
        <v>1.1546685673556665E-2</v>
      </c>
      <c r="AP217" s="145">
        <f ca="1">(SUM(OFFSET(Data!$A$1,MATCH(($AI217),Data!$C:$C,0)-1,MATCH(Weekly!AP$9,Data!$2:$2,0)-1,2,COUNTIF(Data!$2:$2,Weekly!AP$9))))/AP$72</f>
        <v>1.1823833594794027E-2</v>
      </c>
      <c r="AQ217" s="145">
        <f ca="1">(SUM(OFFSET(Data!$A$1,MATCH(($AI217),Data!$C:$C,0)-1,MATCH(Weekly!AQ$9,Data!$2:$2,0)-1,2,COUNTIF(Data!$2:$2,Weekly!AQ$9))))/AQ$72</f>
        <v>1.2280008510896988E-2</v>
      </c>
      <c r="AR217" s="145">
        <f ca="1">(SUM(OFFSET(Data!$A$1,MATCH(($AI217),Data!$C:$C,0)-1,MATCH(Weekly!AR$9,Data!$2:$2,0)-1,2,COUNTIF(Data!$2:$2,Weekly!AR$9))))/AR$72</f>
        <v>1.1598352274387215E-2</v>
      </c>
      <c r="AS217" s="145">
        <f ca="1">(SUM(OFFSET(Data!$A$1,MATCH(($AI217),Data!$C:$C,0)-1,MATCH(Weekly!AS$9,Data!$2:$2,0)-1,2,COUNTIF(Data!$2:$2,Weekly!AS$9))))/AS$72</f>
        <v>1.1581328173965174E-2</v>
      </c>
      <c r="AT217" s="145">
        <f ca="1">(SUM(OFFSET(Data!$A$1,MATCH(($AI217),Data!$C:$C,0)-1,MATCH(Weekly!AT$9,Data!$2:$2,0)-1,2,COUNTIF(Data!$2:$2,Weekly!AT$9))))/AT$72</f>
        <v>1.2011671718745573E-2</v>
      </c>
      <c r="AU217" s="145">
        <f ca="1">(SUM(OFFSET(Data!$A$1,MATCH(($AI217),Data!$C:$C,0)-1,MATCH(Weekly!AU$9,Data!$2:$2,0)-1,2,COUNTIF(Data!$2:$2,Weekly!AU$9))))/AU$72</f>
        <v>1.5166633406505687E-2</v>
      </c>
      <c r="AV217" s="14"/>
      <c r="AW217" s="12">
        <f t="shared" ca="1" si="1653"/>
        <v>1.1608637684798504E-2</v>
      </c>
      <c r="AX217" s="12">
        <f t="shared" ca="1" si="1654"/>
        <v>1.4988899266528327E-2</v>
      </c>
      <c r="AY217" s="12">
        <f t="shared" ca="1" si="1689"/>
        <v>3.380261581729823E-3</v>
      </c>
      <c r="AZ217" s="12">
        <f t="shared" ca="1" si="1690"/>
        <v>1.7524095452825694E-2</v>
      </c>
      <c r="BA217" s="12">
        <f t="shared" ca="1" si="1691"/>
        <v>9.0734414985011377E-3</v>
      </c>
      <c r="BB217" s="14"/>
      <c r="BC217" s="12">
        <f t="shared" ca="1" si="1692"/>
        <v>3.7007047856729217E-3</v>
      </c>
      <c r="BD217" s="12">
        <f ca="1">SUMPRODUCT(AP217:AS217,AP$72:AS$72)/SUM(AP$72:AS$72)</f>
        <v>1.1812191222956013E-2</v>
      </c>
      <c r="BE217" s="155"/>
      <c r="BF217" s="104"/>
      <c r="BG217" s="157"/>
      <c r="BH217" s="7" t="s">
        <v>76</v>
      </c>
      <c r="BI217" s="7" t="s">
        <v>3</v>
      </c>
      <c r="BJ217" s="145">
        <f ca="1">(SUM(OFFSET(Data!$A$1,MATCH(($BH217&amp;$BI217),Data!$B:$B,0)-1,MATCH(Weekly!BJ$9,Data!$2:$2,0)-1,1,COUNTIF(Data!$2:$2,Weekly!BJ$9))))/BJ$72</f>
        <v>1.1833550065019505E-2</v>
      </c>
      <c r="BK217" s="145">
        <f ca="1">(SUM(OFFSET(Data!$A$1,MATCH(($BH217&amp;$BI217),Data!$B:$B,0)-1,MATCH(Weekly!BK$9,Data!$2:$2,0)-1,1,COUNTIF(Data!$2:$2,Weekly!BK$9))))/BK$72</f>
        <v>2.3854532361148619E-2</v>
      </c>
      <c r="BL217" s="145">
        <f ca="1">(SUM(OFFSET(Data!$A$1,MATCH(($BH217&amp;$BI217),Data!$B:$B,0)-1,MATCH(Weekly!BL$9,Data!$2:$2,0)-1,1,COUNTIF(Data!$2:$2,Weekly!BL$9))))/BL$72</f>
        <v>1.8114321495661508E-2</v>
      </c>
      <c r="BM217" s="145">
        <f ca="1">(SUM(OFFSET(Data!$A$1,MATCH(($BH217&amp;$BI217),Data!$B:$B,0)-1,MATCH(Weekly!BM$9,Data!$2:$2,0)-1,1,COUNTIF(Data!$2:$2,Weekly!BM$9))))/BM$72</f>
        <v>1.878871014673484E-2</v>
      </c>
      <c r="BN217" s="145">
        <f ca="1">(SUM(OFFSET(Data!$A$1,MATCH(($BH217&amp;$BI217),Data!$B:$B,0)-1,MATCH(Weekly!BN$9,Data!$2:$2,0)-1,1,COUNTIF(Data!$2:$2,Weekly!BN$9))))/BN$72</f>
        <v>1.2654150561384135E-2</v>
      </c>
      <c r="BO217" s="145">
        <f ca="1">(SUM(OFFSET(Data!$A$1,MATCH(($BH217&amp;$BI217),Data!$B:$B,0)-1,MATCH(Weekly!BO$9,Data!$2:$2,0)-1,1,COUNTIF(Data!$2:$2,Weekly!BO$9))))/BO$72</f>
        <v>1.2638965211142579E-2</v>
      </c>
      <c r="BP217" s="145">
        <f ca="1">(SUM(OFFSET(Data!$A$1,MATCH(($BH217&amp;$BI217),Data!$B:$B,0)-1,MATCH(Weekly!BP$9,Data!$2:$2,0)-1,1,COUNTIF(Data!$2:$2,Weekly!BP$9))))/BP$72</f>
        <v>1.2675872282963801E-2</v>
      </c>
      <c r="BQ217" s="145">
        <f ca="1">(SUM(OFFSET(Data!$A$1,MATCH(($BH217&amp;$BI217),Data!$B:$B,0)-1,MATCH(Weekly!BQ$9,Data!$2:$2,0)-1,1,COUNTIF(Data!$2:$2,Weekly!BQ$9))))/BQ$72</f>
        <v>1.335258029592205E-2</v>
      </c>
      <c r="BR217" s="145">
        <f ca="1">(SUM(OFFSET(Data!$A$1,MATCH(($BH217&amp;$BI217),Data!$B:$B,0)-1,MATCH(Weekly!BR$9,Data!$2:$2,0)-1,1,COUNTIF(Data!$2:$2,Weekly!BR$9))))/BR$72</f>
        <v>1.1993938081835895E-2</v>
      </c>
      <c r="BS217" s="145">
        <f ca="1">(SUM(OFFSET(Data!$A$1,MATCH(($BH217&amp;$BI217),Data!$B:$B,0)-1,MATCH(Weekly!BS$9,Data!$2:$2,0)-1,1,COUNTIF(Data!$2:$2,Weekly!BS$9))))/BS$72</f>
        <v>1.1800965164848534E-2</v>
      </c>
      <c r="BT217" s="145">
        <f ca="1">(SUM(OFFSET(Data!$A$1,MATCH(($BH217&amp;$BI217),Data!$B:$B,0)-1,MATCH(Weekly!BT$9,Data!$2:$2,0)-1,1,COUNTIF(Data!$2:$2,Weekly!BT$9))))/BT$72</f>
        <v>1.0834981511737897E-2</v>
      </c>
      <c r="BU217" s="145">
        <f ca="1">(SUM(OFFSET(Data!$A$1,MATCH(($BH217&amp;$BI217),Data!$B:$B,0)-1,MATCH(Weekly!BU$9,Data!$2:$2,0)-1,1,COUNTIF(Data!$2:$2,Weekly!BU$9))))/BU$72</f>
        <v>1.4733698357391738E-2</v>
      </c>
      <c r="BV217" s="13"/>
      <c r="BW217" s="12">
        <f t="shared" ca="1" si="1659"/>
        <v>1.19137440734277E-2</v>
      </c>
      <c r="BX217" s="12">
        <f t="shared" ca="1" si="1660"/>
        <v>1.5733450895791777E-2</v>
      </c>
      <c r="BY217" s="12">
        <f t="shared" ca="1" si="1694"/>
        <v>3.819706822364077E-3</v>
      </c>
      <c r="BZ217" s="12">
        <f t="shared" ca="1" si="1695"/>
        <v>1.8598231012564834E-2</v>
      </c>
      <c r="CA217" s="12">
        <f t="shared" ca="1" si="1696"/>
        <v>9.0489639566546428E-3</v>
      </c>
      <c r="CB217" s="43"/>
      <c r="CC217" s="12">
        <f t="shared" ca="1" si="1697"/>
        <v>3.703564404863659E-3</v>
      </c>
      <c r="CD217" s="12">
        <f ca="1">SUMPRODUCT(BP217:BS217,BP$72:BS$72)/SUM(BP$72:BS$72)</f>
        <v>1.2435534404978521E-2</v>
      </c>
      <c r="CE217" s="104"/>
      <c r="CF217" s="104"/>
      <c r="CG217" s="13"/>
      <c r="CH217" s="7" t="s">
        <v>76</v>
      </c>
      <c r="CI217" s="7" t="s">
        <v>4</v>
      </c>
      <c r="CJ217" s="145">
        <f ca="1">(SUM(OFFSET(Data!$A$1,MATCH(($CH217&amp;$CI217),Data!$B:$B,0)-1,MATCH(Weekly!CJ$9,Data!$2:$2,0)-1,1,COUNTIF(Data!$2:$2,Weekly!CJ$9))))/CJ$72</f>
        <v>1.115101115101115E-2</v>
      </c>
      <c r="CK217" s="145">
        <f ca="1">(SUM(OFFSET(Data!$A$1,MATCH(($CH217&amp;$CI217),Data!$B:$B,0)-1,MATCH(Weekly!CK$9,Data!$2:$2,0)-1,1,COUNTIF(Data!$2:$2,Weekly!CK$9))))/CK$72</f>
        <v>2.3449665659063847E-2</v>
      </c>
      <c r="CL217" s="145">
        <f ca="1">(SUM(OFFSET(Data!$A$1,MATCH(($CH217&amp;$CI217),Data!$B:$B,0)-1,MATCH(Weekly!CL$9,Data!$2:$2,0)-1,1,COUNTIF(Data!$2:$2,Weekly!CL$9))))/CL$72</f>
        <v>1.6853932584269662E-2</v>
      </c>
      <c r="CM217" s="145">
        <f ca="1">(SUM(OFFSET(Data!$A$1,MATCH(($CH217&amp;$CI217),Data!$B:$B,0)-1,MATCH(Weekly!CM$9,Data!$2:$2,0)-1,1,COUNTIF(Data!$2:$2,Weekly!CM$9))))/CM$72</f>
        <v>1.6581095867351233E-2</v>
      </c>
      <c r="CN217" s="145">
        <f ca="1">(SUM(OFFSET(Data!$A$1,MATCH(($CH217&amp;$CI217),Data!$B:$B,0)-1,MATCH(Weekly!CN$9,Data!$2:$2,0)-1,1,COUNTIF(Data!$2:$2,Weekly!CN$9))))/CN$72</f>
        <v>1.1030117015154422E-2</v>
      </c>
      <c r="CO217" s="145">
        <f ca="1">(SUM(OFFSET(Data!$A$1,MATCH(($CH217&amp;$CI217),Data!$B:$B,0)-1,MATCH(Weekly!CO$9,Data!$2:$2,0)-1,1,COUNTIF(Data!$2:$2,Weekly!CO$9))))/CO$72</f>
        <v>9.2835873182693998E-3</v>
      </c>
      <c r="CP217" s="145">
        <f ca="1">(SUM(OFFSET(Data!$A$1,MATCH(($CH217&amp;$CI217),Data!$B:$B,0)-1,MATCH(Weekly!CP$9,Data!$2:$2,0)-1,1,COUNTIF(Data!$2:$2,Weekly!CP$9))))/CP$72</f>
        <v>1.0117749672917575E-2</v>
      </c>
      <c r="CQ217" s="145">
        <f ca="1">(SUM(OFFSET(Data!$A$1,MATCH(($CH217&amp;$CI217),Data!$B:$B,0)-1,MATCH(Weekly!CQ$9,Data!$2:$2,0)-1,1,COUNTIF(Data!$2:$2,Weekly!CQ$9))))/CQ$72</f>
        <v>1.0064299692479732E-2</v>
      </c>
      <c r="CR217" s="145">
        <f ca="1">(SUM(OFFSET(Data!$A$1,MATCH(($CH217&amp;$CI217),Data!$B:$B,0)-1,MATCH(Weekly!CR$9,Data!$2:$2,0)-1,1,COUNTIF(Data!$2:$2,Weekly!CR$9))))/CR$72</f>
        <v>1.0777797736662474E-2</v>
      </c>
      <c r="CS217" s="145">
        <f ca="1">(SUM(OFFSET(Data!$A$1,MATCH(($CH217&amp;$CI217),Data!$B:$B,0)-1,MATCH(Weekly!CS$9,Data!$2:$2,0)-1,1,COUNTIF(Data!$2:$2,Weekly!CS$9))))/CS$72</f>
        <v>1.1131417178933378E-2</v>
      </c>
      <c r="CT217" s="145">
        <f ca="1">(SUM(OFFSET(Data!$A$1,MATCH(($CH217&amp;$CI217),Data!$B:$B,0)-1,MATCH(Weekly!CT$9,Data!$2:$2,0)-1,1,COUNTIF(Data!$2:$2,Weekly!CT$9))))/CT$72</f>
        <v>1.4284527863134291E-2</v>
      </c>
      <c r="CU217" s="145">
        <f ca="1">(SUM(OFFSET(Data!$A$1,MATCH(($CH217&amp;$CI217),Data!$B:$B,0)-1,MATCH(Weekly!CU$9,Data!$2:$2,0)-1,1,COUNTIF(Data!$2:$2,Weekly!CU$9))))/CU$72</f>
        <v>1.6038492381716118E-2</v>
      </c>
      <c r="CW217" s="12">
        <f t="shared" ca="1" si="1665"/>
        <v>1.0447773704790025E-2</v>
      </c>
      <c r="CX217" s="12">
        <f t="shared" ca="1" si="1666"/>
        <v>1.5432811865242762E-2</v>
      </c>
      <c r="CY217" s="12">
        <f t="shared" ca="1" si="1699"/>
        <v>4.9850381604527368E-3</v>
      </c>
      <c r="CZ217" s="12">
        <f t="shared" ca="1" si="1700"/>
        <v>1.9171590485582316E-2</v>
      </c>
      <c r="DA217" s="12">
        <f t="shared" ca="1" si="1701"/>
        <v>6.7089950844504732E-3</v>
      </c>
      <c r="DB217" s="43"/>
      <c r="DC217" s="12">
        <f t="shared" ca="1" si="1702"/>
        <v>4.0034396551283753E-3</v>
      </c>
      <c r="DD217" s="12">
        <f ca="1">SUMPRODUCT(CP217:CS217,CP$72:CS$72)/SUM(CP$72:CS$72)</f>
        <v>1.053606065949568E-2</v>
      </c>
    </row>
    <row r="218" spans="4:109" x14ac:dyDescent="0.35">
      <c r="D218" s="59" t="s">
        <v>974</v>
      </c>
      <c r="E218" s="53" t="str">
        <f ca="1">VLOOKUP($D218,'Metric Nature'!$C:$D,2,0)&amp;IF(($F218&lt;(BA218)),"Below",IF(($F218&gt;(AZ218)),"Above","Within"))</f>
        <v>NegativeWithin</v>
      </c>
      <c r="F218" s="55">
        <f t="shared" ref="F218" ca="1" si="1718">AT218</f>
        <v>0.15374200476212707</v>
      </c>
      <c r="G218" s="55">
        <f t="shared" ref="G218" ca="1" si="1719">AS218</f>
        <v>0.14821209505202418</v>
      </c>
      <c r="H218" s="55">
        <f t="shared" ref="H218" ca="1" si="1720">IFERROR(((F218-G218)/G218),0)</f>
        <v>3.7310785655933341E-2</v>
      </c>
      <c r="I218" s="55">
        <f t="shared" ref="I218" ca="1" si="1721">BD218</f>
        <v>0.14686797300244117</v>
      </c>
      <c r="J218" s="55">
        <f t="shared" ref="J218" ca="1" si="1722">IFERROR(((F218-I218)/I218),0)</f>
        <v>4.6804157633275452E-2</v>
      </c>
      <c r="K218" s="48">
        <v>1.00132530597833</v>
      </c>
      <c r="L218" s="56"/>
      <c r="M218" s="53" t="str">
        <f ca="1">VLOOKUP($D218,'Metric Nature'!$C:$D,2,0)&amp;IF(($N218&lt;(CA218)),"Below",IF(($N218&gt;(BZ218)),"Above","Within"))</f>
        <v>NegativeAbove</v>
      </c>
      <c r="N218" s="55">
        <f t="shared" ref="N218" ca="1" si="1723">BT218</f>
        <v>0.1526875777255769</v>
      </c>
      <c r="O218" s="55">
        <f t="shared" ref="O218" ca="1" si="1724">BS218</f>
        <v>0.14440740014381906</v>
      </c>
      <c r="P218" s="55">
        <f t="shared" ref="P218" ca="1" si="1725">IFERROR(((N218-O218)/O218),0)</f>
        <v>5.7339011529266459E-2</v>
      </c>
      <c r="Q218" s="55">
        <f t="shared" ref="Q218" ca="1" si="1726">CD218</f>
        <v>0.14403167751827492</v>
      </c>
      <c r="R218" s="48">
        <f t="shared" ref="R218" ca="1" si="1727">IFERROR(((N218-Q218)/Q218),0)</f>
        <v>6.0097197758484093E-2</v>
      </c>
      <c r="S218" s="48">
        <v>1.0008225824727499</v>
      </c>
      <c r="T218" s="56"/>
      <c r="U218" s="53" t="str">
        <f ca="1">VLOOKUP($D218,'Metric Nature'!$C:$D,2,0)&amp;IF(($V218&lt;(DA218)),"Below",IF(($V218&gt;(CZ218)),"Above","Within"))</f>
        <v>NegativeWithin</v>
      </c>
      <c r="V218" s="55">
        <f t="shared" ref="V218" ca="1" si="1728">CT218</f>
        <v>0.16524411061795835</v>
      </c>
      <c r="W218" s="55">
        <f t="shared" ref="W218" ca="1" si="1729">CS218</f>
        <v>0.15593952483801296</v>
      </c>
      <c r="X218" s="78">
        <f t="shared" ref="X218" ca="1" si="1730">IFERROR(((V218-W218)/W218),0)</f>
        <v>5.9667911580536227E-2</v>
      </c>
      <c r="Y218" s="55">
        <f t="shared" ref="Y218" ca="1" si="1731">DD218</f>
        <v>0.1578485685827192</v>
      </c>
      <c r="Z218" s="78">
        <f t="shared" ref="Z218" ca="1" si="1732">IFERROR(((V218-Y218)/Y218),0)</f>
        <v>4.685213240539194E-2</v>
      </c>
      <c r="AA218" s="48">
        <v>1.00484480617823</v>
      </c>
      <c r="AB218" s="56"/>
      <c r="AC218" s="46"/>
      <c r="AI218" s="7" t="s">
        <v>71</v>
      </c>
      <c r="AJ218" s="145">
        <f ca="1">(SUM(OFFSET(Data!$A$1,MATCH(($AI218),Data!$C:$C,0)-1,MATCH(Weekly!AJ$9,Data!$2:$2,0)-1,2,COUNTIF(Data!$2:$2,Weekly!AJ$9))))/(SUM(OFFSET(Data!$A$1,MATCH(($AI79),Data!$C:$C,0)-1,MATCH(Weekly!AJ$9,Data!$2:$2,0)-1,2,COUNTIF(Data!$2:$2,Weekly!AJ$9))))</f>
        <v>0.14040663942283438</v>
      </c>
      <c r="AK218" s="145">
        <f ca="1">(SUM(OFFSET(Data!$A$1,MATCH(($AI218),Data!$C:$C,0)-1,MATCH(Weekly!AK$9,Data!$2:$2,0)-1,2,COUNTIF(Data!$2:$2,Weekly!AK$9))))/(SUM(OFFSET(Data!$A$1,MATCH(($AI79),Data!$C:$C,0)-1,MATCH(Weekly!AK$9,Data!$2:$2,0)-1,2,COUNTIF(Data!$2:$2,Weekly!AK$9))))</f>
        <v>0.14848800834202294</v>
      </c>
      <c r="AL218" s="145">
        <f ca="1">(SUM(OFFSET(Data!$A$1,MATCH(($AI218),Data!$C:$C,0)-1,MATCH(Weekly!AL$9,Data!$2:$2,0)-1,2,COUNTIF(Data!$2:$2,Weekly!AL$9))))/(SUM(OFFSET(Data!$A$1,MATCH(($AI79),Data!$C:$C,0)-1,MATCH(Weekly!AL$9,Data!$2:$2,0)-1,2,COUNTIF(Data!$2:$2,Weekly!AL$9))))</f>
        <v>0.13894354472529136</v>
      </c>
      <c r="AM218" s="145">
        <f ca="1">(SUM(OFFSET(Data!$A$1,MATCH(($AI218),Data!$C:$C,0)-1,MATCH(Weekly!AM$9,Data!$2:$2,0)-1,2,COUNTIF(Data!$2:$2,Weekly!AM$9))))/(SUM(OFFSET(Data!$A$1,MATCH(($AI79),Data!$C:$C,0)-1,MATCH(Weekly!AM$9,Data!$2:$2,0)-1,2,COUNTIF(Data!$2:$2,Weekly!AM$9))))</f>
        <v>0.14609571788413098</v>
      </c>
      <c r="AN218" s="145">
        <f ca="1">(SUM(OFFSET(Data!$A$1,MATCH(($AI218),Data!$C:$C,0)-1,MATCH(Weekly!AN$9,Data!$2:$2,0)-1,2,COUNTIF(Data!$2:$2,Weekly!AN$9))))/(SUM(OFFSET(Data!$A$1,MATCH(($AI79),Data!$C:$C,0)-1,MATCH(Weekly!AN$9,Data!$2:$2,0)-1,2,COUNTIF(Data!$2:$2,Weekly!AN$9))))</f>
        <v>0.14439981219677606</v>
      </c>
      <c r="AO218" s="145">
        <f ca="1">(SUM(OFFSET(Data!$A$1,MATCH(($AI218),Data!$C:$C,0)-1,MATCH(Weekly!AO$9,Data!$2:$2,0)-1,2,COUNTIF(Data!$2:$2,Weekly!AO$9))))/(SUM(OFFSET(Data!$A$1,MATCH(($AI79),Data!$C:$C,0)-1,MATCH(Weekly!AO$9,Data!$2:$2,0)-1,2,COUNTIF(Data!$2:$2,Weekly!AO$9))))</f>
        <v>0.14011470825235817</v>
      </c>
      <c r="AP218" s="145">
        <f ca="1">(SUM(OFFSET(Data!$A$1,MATCH(($AI218),Data!$C:$C,0)-1,MATCH(Weekly!AP$9,Data!$2:$2,0)-1,2,COUNTIF(Data!$2:$2,Weekly!AP$9))))/(SUM(OFFSET(Data!$A$1,MATCH(($AI79),Data!$C:$C,0)-1,MATCH(Weekly!AP$9,Data!$2:$2,0)-1,2,COUNTIF(Data!$2:$2,Weekly!AP$9))))</f>
        <v>0.13883851997059543</v>
      </c>
      <c r="AQ218" s="145">
        <f ca="1">(SUM(OFFSET(Data!$A$1,MATCH(($AI218),Data!$C:$C,0)-1,MATCH(Weekly!AQ$9,Data!$2:$2,0)-1,2,COUNTIF(Data!$2:$2,Weekly!AQ$9))))/(SUM(OFFSET(Data!$A$1,MATCH(($AI79),Data!$C:$C,0)-1,MATCH(Weekly!AQ$9,Data!$2:$2,0)-1,2,COUNTIF(Data!$2:$2,Weekly!AQ$9))))</f>
        <v>0.14853764453513316</v>
      </c>
      <c r="AR218" s="145">
        <f ca="1">(SUM(OFFSET(Data!$A$1,MATCH(($AI218),Data!$C:$C,0)-1,MATCH(Weekly!AR$9,Data!$2:$2,0)-1,2,COUNTIF(Data!$2:$2,Weekly!AR$9))))/(SUM(OFFSET(Data!$A$1,MATCH(($AI79),Data!$C:$C,0)-1,MATCH(Weekly!AR$9,Data!$2:$2,0)-1,2,COUNTIF(Data!$2:$2,Weekly!AR$9))))</f>
        <v>0.15191499876451692</v>
      </c>
      <c r="AS218" s="145">
        <f ca="1">(SUM(OFFSET(Data!$A$1,MATCH(($AI218),Data!$C:$C,0)-1,MATCH(Weekly!AS$9,Data!$2:$2,0)-1,2,COUNTIF(Data!$2:$2,Weekly!AS$9))))/(SUM(OFFSET(Data!$A$1,MATCH(($AI79),Data!$C:$C,0)-1,MATCH(Weekly!AS$9,Data!$2:$2,0)-1,2,COUNTIF(Data!$2:$2,Weekly!AS$9))))</f>
        <v>0.14821209505202418</v>
      </c>
      <c r="AT218" s="145">
        <f ca="1">(SUM(OFFSET(Data!$A$1,MATCH(($AI218),Data!$C:$C,0)-1,MATCH(Weekly!AT$9,Data!$2:$2,0)-1,2,COUNTIF(Data!$2:$2,Weekly!AT$9))))/(SUM(OFFSET(Data!$A$1,MATCH(($AI79),Data!$C:$C,0)-1,MATCH(Weekly!AT$9,Data!$2:$2,0)-1,2,COUNTIF(Data!$2:$2,Weekly!AT$9))))</f>
        <v>0.15374200476212707</v>
      </c>
      <c r="AU218" s="145">
        <f ca="1">(SUM(OFFSET(Data!$A$1,MATCH(($AI218),Data!$C:$C,0)-1,MATCH(Weekly!AU$9,Data!$2:$2,0)-1,2,COUNTIF(Data!$2:$2,Weekly!AU$9))))/(SUM(OFFSET(Data!$A$1,MATCH(($AI79),Data!$C:$C,0)-1,MATCH(Weekly!AU$9,Data!$2:$2,0)-1,2,COUNTIF(Data!$2:$2,Weekly!AU$9))))</f>
        <v>0.15733158641773121</v>
      </c>
      <c r="AV218" s="14"/>
      <c r="AW218" s="12">
        <f t="shared" ca="1" si="1653"/>
        <v>0.14026067383759627</v>
      </c>
      <c r="AX218" s="12">
        <f t="shared" ca="1" si="1654"/>
        <v>0.14851282643857805</v>
      </c>
      <c r="AY218" s="12">
        <f t="shared" ref="AY218" ca="1" si="1733">AX218-AW218</f>
        <v>8.2521526009817769E-3</v>
      </c>
      <c r="AZ218" s="12">
        <f t="shared" ref="AZ218" ca="1" si="1734">AX218+(0.75*AY218)</f>
        <v>0.15470194088931438</v>
      </c>
      <c r="BA218" s="12">
        <f t="shared" ref="BA218" ca="1" si="1735">AW218-(0.75*AY218)</f>
        <v>0.13407155938685994</v>
      </c>
      <c r="BB218" s="14"/>
      <c r="BC218" s="12">
        <f t="shared" ref="BC218" ca="1" si="1736">_xlfn.STDEV.P(AJ218:AU218)</f>
        <v>5.8332516434212237E-3</v>
      </c>
      <c r="BD218" s="12">
        <f ca="1">SUMPRODUCT(AP218:AS218,AP$79:AS$79)/SUM(AP$79:AS$79)</f>
        <v>0.14686797300244117</v>
      </c>
      <c r="BE218" s="104"/>
      <c r="BF218" s="104"/>
      <c r="BG218" s="13"/>
      <c r="BH218" s="7" t="s">
        <v>71</v>
      </c>
      <c r="BI218" s="7" t="s">
        <v>3</v>
      </c>
      <c r="BJ218" s="145">
        <f ca="1">SUM(OFFSET(Data!$A$1,MATCH(($BH218&amp;$BI218),Data!$B:$B,0)-1,MATCH(Weekly!BJ$9,Data!$2:$2,0)-1,1,COUNTIF(Data!$2:$2,Weekly!BJ$9)))/SUM(OFFSET(Data!$A$1,MATCH(($BH79&amp;$BI79),Data!$B:$B,0)-1,MATCH(Weekly!BJ$9,Data!$2:$2,0)-1,1,COUNTIF(Data!$2:$2,Weekly!BJ$9)))</f>
        <v>0.14255060439167441</v>
      </c>
      <c r="BK218" s="145">
        <f ca="1">SUM(OFFSET(Data!$A$1,MATCH(($BH218&amp;$BI218),Data!$B:$B,0)-1,MATCH(Weekly!BK$9,Data!$2:$2,0)-1,1,COUNTIF(Data!$2:$2,Weekly!BK$9)))/SUM(OFFSET(Data!$A$1,MATCH(($BH79&amp;$BI79),Data!$B:$B,0)-1,MATCH(Weekly!BK$9,Data!$2:$2,0)-1,1,COUNTIF(Data!$2:$2,Weekly!BK$9)))</f>
        <v>0.15176667681998171</v>
      </c>
      <c r="BL218" s="145">
        <f ca="1">SUM(OFFSET(Data!$A$1,MATCH(($BH218&amp;$BI218),Data!$B:$B,0)-1,MATCH(Weekly!BL$9,Data!$2:$2,0)-1,1,COUNTIF(Data!$2:$2,Weekly!BL$9)))/SUM(OFFSET(Data!$A$1,MATCH(($BH79&amp;$BI79),Data!$B:$B,0)-1,MATCH(Weekly!BL$9,Data!$2:$2,0)-1,1,COUNTIF(Data!$2:$2,Weekly!BL$9)))</f>
        <v>0.14182058047493404</v>
      </c>
      <c r="BM218" s="145">
        <f ca="1">SUM(OFFSET(Data!$A$1,MATCH(($BH218&amp;$BI218),Data!$B:$B,0)-1,MATCH(Weekly!BM$9,Data!$2:$2,0)-1,1,COUNTIF(Data!$2:$2,Weekly!BM$9)))/SUM(OFFSET(Data!$A$1,MATCH(($BH79&amp;$BI79),Data!$B:$B,0)-1,MATCH(Weekly!BM$9,Data!$2:$2,0)-1,1,COUNTIF(Data!$2:$2,Weekly!BM$9)))</f>
        <v>0.1453339780341231</v>
      </c>
      <c r="BN218" s="145">
        <f ca="1">SUM(OFFSET(Data!$A$1,MATCH(($BH218&amp;$BI218),Data!$B:$B,0)-1,MATCH(Weekly!BN$9,Data!$2:$2,0)-1,1,COUNTIF(Data!$2:$2,Weekly!BN$9)))/SUM(OFFSET(Data!$A$1,MATCH(($BH79&amp;$BI79),Data!$B:$B,0)-1,MATCH(Weekly!BN$9,Data!$2:$2,0)-1,1,COUNTIF(Data!$2:$2,Weekly!BN$9)))</f>
        <v>0.14539434075857918</v>
      </c>
      <c r="BO218" s="145">
        <f ca="1">SUM(OFFSET(Data!$A$1,MATCH(($BH218&amp;$BI218),Data!$B:$B,0)-1,MATCH(Weekly!BO$9,Data!$2:$2,0)-1,1,COUNTIF(Data!$2:$2,Weekly!BO$9)))/SUM(OFFSET(Data!$A$1,MATCH(($BH79&amp;$BI79),Data!$B:$B,0)-1,MATCH(Weekly!BO$9,Data!$2:$2,0)-1,1,COUNTIF(Data!$2:$2,Weekly!BO$9)))</f>
        <v>0.13838920686835651</v>
      </c>
      <c r="BP218" s="145">
        <f ca="1">SUM(OFFSET(Data!$A$1,MATCH(($BH218&amp;$BI218),Data!$B:$B,0)-1,MATCH(Weekly!BP$9,Data!$2:$2,0)-1,1,COUNTIF(Data!$2:$2,Weekly!BP$9)))/SUM(OFFSET(Data!$A$1,MATCH(($BH79&amp;$BI79),Data!$B:$B,0)-1,MATCH(Weekly!BP$9,Data!$2:$2,0)-1,1,COUNTIF(Data!$2:$2,Weekly!BP$9)))</f>
        <v>0.1393084687522371</v>
      </c>
      <c r="BQ218" s="145">
        <f ca="1">SUM(OFFSET(Data!$A$1,MATCH(($BH218&amp;$BI218),Data!$B:$B,0)-1,MATCH(Weekly!BQ$9,Data!$2:$2,0)-1,1,COUNTIF(Data!$2:$2,Weekly!BQ$9)))/SUM(OFFSET(Data!$A$1,MATCH(($BH79&amp;$BI79),Data!$B:$B,0)-1,MATCH(Weekly!BQ$9,Data!$2:$2,0)-1,1,COUNTIF(Data!$2:$2,Weekly!BQ$9)))</f>
        <v>0.14188267394270124</v>
      </c>
      <c r="BR218" s="145">
        <f ca="1">SUM(OFFSET(Data!$A$1,MATCH(($BH218&amp;$BI218),Data!$B:$B,0)-1,MATCH(Weekly!BR$9,Data!$2:$2,0)-1,1,COUNTIF(Data!$2:$2,Weekly!BR$9)))/SUM(OFFSET(Data!$A$1,MATCH(($BH79&amp;$BI79),Data!$B:$B,0)-1,MATCH(Weekly!BR$9,Data!$2:$2,0)-1,1,COUNTIF(Data!$2:$2,Weekly!BR$9)))</f>
        <v>0.15048855288495827</v>
      </c>
      <c r="BS218" s="145">
        <f ca="1">SUM(OFFSET(Data!$A$1,MATCH(($BH218&amp;$BI218),Data!$B:$B,0)-1,MATCH(Weekly!BS$9,Data!$2:$2,0)-1,1,COUNTIF(Data!$2:$2,Weekly!BS$9)))/SUM(OFFSET(Data!$A$1,MATCH(($BH79&amp;$BI79),Data!$B:$B,0)-1,MATCH(Weekly!BS$9,Data!$2:$2,0)-1,1,COUNTIF(Data!$2:$2,Weekly!BS$9)))</f>
        <v>0.14440740014381906</v>
      </c>
      <c r="BT218" s="145">
        <f ca="1">SUM(OFFSET(Data!$A$1,MATCH(($BH218&amp;$BI218),Data!$B:$B,0)-1,MATCH(Weekly!BT$9,Data!$2:$2,0)-1,1,COUNTIF(Data!$2:$2,Weekly!BT$9)))/SUM(OFFSET(Data!$A$1,MATCH(($BH79&amp;$BI79),Data!$B:$B,0)-1,MATCH(Weekly!BT$9,Data!$2:$2,0)-1,1,COUNTIF(Data!$2:$2,Weekly!BT$9)))</f>
        <v>0.1526875777255769</v>
      </c>
      <c r="BU218" s="145">
        <f ca="1">SUM(OFFSET(Data!$A$1,MATCH(($BH218&amp;$BI218),Data!$B:$B,0)-1,MATCH(Weekly!BU$9,Data!$2:$2,0)-1,1,COUNTIF(Data!$2:$2,Weekly!BU$9)))/SUM(OFFSET(Data!$A$1,MATCH(($BH79&amp;$BI79),Data!$B:$B,0)-1,MATCH(Weekly!BU$9,Data!$2:$2,0)-1,1,COUNTIF(Data!$2:$2,Weekly!BU$9)))</f>
        <v>0.15361155698234349</v>
      </c>
      <c r="BV218" s="13"/>
      <c r="BW218" s="12">
        <f t="shared" ca="1" si="1659"/>
        <v>0.14185162720881764</v>
      </c>
      <c r="BX218" s="12">
        <f t="shared" ca="1" si="1660"/>
        <v>0.14794144682176874</v>
      </c>
      <c r="BY218" s="12">
        <f t="shared" ref="BY218" ca="1" si="1737">BX218-BW218</f>
        <v>6.0898196129511029E-3</v>
      </c>
      <c r="BZ218" s="12">
        <f t="shared" ref="BZ218" ca="1" si="1738">BX218+(0.75*BY218)</f>
        <v>0.15250881153148207</v>
      </c>
      <c r="CA218" s="12">
        <f t="shared" ref="CA218" ca="1" si="1739">BW218-(0.75*BY218)</f>
        <v>0.1372842624991043</v>
      </c>
      <c r="CB218" s="43"/>
      <c r="CC218" s="12">
        <f t="shared" ca="1" si="1697"/>
        <v>5.0567117347029272E-3</v>
      </c>
      <c r="CD218" s="12">
        <f ca="1">SUMPRODUCT(BP218:BS218,BP$79:BS$79)/SUM(BP$79:BS$79)</f>
        <v>0.14403167751827492</v>
      </c>
      <c r="CE218" s="104"/>
      <c r="CF218" s="104"/>
      <c r="CG218" s="13"/>
      <c r="CH218" s="7" t="s">
        <v>71</v>
      </c>
      <c r="CI218" s="7" t="s">
        <v>4</v>
      </c>
      <c r="CJ218" s="145">
        <f ca="1">IFERROR(IFERROR(SUM(OFFSET(Data!$A$1,MATCH(($CH218&amp;$CI218),Data!$B:$B,0)-1,MATCH(Weekly!CK$9,Data!2:2,0)-1,1,COUNTIF(Data!2:2,Weekly!CK$9))),0)/IFERROR(SUM(OFFSET(Data!$A$1,MATCH(($CH79&amp;$CI79),Data!$B:$B,0)-1,MATCH(Weekly!CK$9,Data!2:2,0)-1,1,COUNTIF(Data!2:2,Weekly!CK$9))),0),0)</f>
        <v>0.14136904761904762</v>
      </c>
      <c r="CK218" s="145">
        <f ca="1">IFERROR(IFERROR(SUM(OFFSET(Data!$A$1,MATCH(($CH218&amp;$CI218),Data!$B:$B,0)-1,MATCH(Weekly!CL$9,Data!2:2,0)-1,1,COUNTIF(Data!2:2,Weekly!CL$9))),0)/IFERROR(SUM(OFFSET(Data!$A$1,MATCH(($CH79&amp;$CI79),Data!$B:$B,0)-1,MATCH(Weekly!CL$9,Data!2:2,0)-1,1,COUNTIF(Data!2:2,Weekly!CL$9))),0),0)</f>
        <v>0.13258863525983486</v>
      </c>
      <c r="CL218" s="145">
        <f ca="1">IFERROR(IFERROR(SUM(OFFSET(Data!$A$1,MATCH(($CH218&amp;$CI218),Data!$B:$B,0)-1,MATCH(Weekly!CM$9,Data!2:2,0)-1,1,COUNTIF(Data!2:2,Weekly!CM$9))),0)/IFERROR(SUM(OFFSET(Data!$A$1,MATCH(($CH79&amp;$CI79),Data!$B:$B,0)-1,MATCH(Weekly!CM$9,Data!2:2,0)-1,1,COUNTIF(Data!2:2,Weekly!CM$9))),0),0)</f>
        <v>0.147775746496039</v>
      </c>
      <c r="CM218" s="145">
        <f ca="1">IFERROR(IFERROR(SUM(OFFSET(Data!$A$1,MATCH(($CH218&amp;$CI218),Data!$B:$B,0)-1,MATCH(Weekly!CN$9,Data!2:2,0)-1,1,COUNTIF(Data!2:2,Weekly!CN$9))),0)/IFERROR(SUM(OFFSET(Data!$A$1,MATCH(($CH79&amp;$CI79),Data!$B:$B,0)-1,MATCH(Weekly!CN$9,Data!2:2,0)-1,1,COUNTIF(Data!2:2,Weekly!CN$9))),0),0)</f>
        <v>0.14215269511987758</v>
      </c>
      <c r="CN218" s="145">
        <f ca="1">IFERROR(IFERROR(SUM(OFFSET(Data!$A$1,MATCH(($CH218&amp;$CI218),Data!$B:$B,0)-1,MATCH(Weekly!CO$9,Data!2:2,0)-1,1,COUNTIF(Data!2:2,Weekly!CO$9))),0)/IFERROR(SUM(OFFSET(Data!$A$1,MATCH(($CH79&amp;$CI79),Data!$B:$B,0)-1,MATCH(Weekly!CO$9,Data!2:2,0)-1,1,COUNTIF(Data!2:2,Weekly!CO$9))),0),0)</f>
        <v>0.14405855785703162</v>
      </c>
      <c r="CO218" s="145">
        <f ca="1">IFERROR(IFERROR(SUM(OFFSET(Data!$A$1,MATCH(($CH218&amp;$CI218),Data!$B:$B,0)-1,MATCH(Weekly!CP$9,Data!2:2,0)-1,1,COUNTIF(Data!2:2,Weekly!CP$9))),0)/IFERROR(SUM(OFFSET(Data!$A$1,MATCH(($CH79&amp;$CI79),Data!$B:$B,0)-1,MATCH(Weekly!CP$9,Data!2:2,0)-1,1,COUNTIF(Data!2:2,Weekly!CP$9))),0),0)</f>
        <v>0.13781852082038534</v>
      </c>
      <c r="CP218" s="145">
        <f ca="1">IFERROR(IFERROR(SUM(OFFSET(Data!$A$1,MATCH(($CH218&amp;$CI218),Data!$B:$B,0)-1,MATCH(Weekly!CQ$9,Data!2:2,0)-1,1,COUNTIF(Data!2:2,Weekly!CQ$9))),0)/IFERROR(SUM(OFFSET(Data!$A$1,MATCH(($CH79&amp;$CI79),Data!$B:$B,0)-1,MATCH(Weekly!CQ$9,Data!2:2,0)-1,1,COUNTIF(Data!2:2,Weekly!CQ$9))),0),0)</f>
        <v>0.1633721912485217</v>
      </c>
      <c r="CQ218" s="145">
        <f ca="1">IFERROR(IFERROR(SUM(OFFSET(Data!$A$1,MATCH(($CH218&amp;$CI218),Data!$B:$B,0)-1,MATCH(Weekly!CR$9,Data!2:2,0)-1,1,COUNTIF(Data!2:2,Weekly!CR$9))),0)/IFERROR(SUM(OFFSET(Data!$A$1,MATCH(($CH79&amp;$CI79),Data!$B:$B,0)-1,MATCH(Weekly!CR$9,Data!2:2,0)-1,1,COUNTIF(Data!2:2,Weekly!CR$9))),0),0)</f>
        <v>0.15513356935951078</v>
      </c>
      <c r="CR218" s="145">
        <f ca="1">IFERROR(IFERROR(SUM(OFFSET(Data!$A$1,MATCH(($CH218&amp;$CI218),Data!$B:$B,0)-1,MATCH(Weekly!CS$9,Data!2:2,0)-1,1,COUNTIF(Data!2:2,Weekly!CS$9))),0)/IFERROR(SUM(OFFSET(Data!$A$1,MATCH(($CH79&amp;$CI79),Data!$B:$B,0)-1,MATCH(Weekly!CS$9,Data!2:2,0)-1,1,COUNTIF(Data!2:2,Weekly!CS$9))),0),0)</f>
        <v>0.15688319427890346</v>
      </c>
      <c r="CS218" s="145">
        <f ca="1">IFERROR(IFERROR(SUM(OFFSET(Data!$A$1,MATCH(($CH218&amp;$CI218),Data!$B:$B,0)-1,MATCH(Weekly!CT$9,Data!2:2,0)-1,1,COUNTIF(Data!2:2,Weekly!CT$9))),0)/IFERROR(SUM(OFFSET(Data!$A$1,MATCH(($CH79&amp;$CI79),Data!$B:$B,0)-1,MATCH(Weekly!CT$9,Data!2:2,0)-1,1,COUNTIF(Data!2:2,Weekly!CT$9))),0),0)</f>
        <v>0.15593952483801296</v>
      </c>
      <c r="CT218" s="145">
        <f ca="1">IFERROR(IFERROR(SUM(OFFSET(Data!$A$1,MATCH(($CH218&amp;$CI218),Data!$B:$B,0)-1,MATCH(Weekly!CU$9,Data!2:2,0)-1,1,COUNTIF(Data!2:2,Weekly!CU$9))),0)/IFERROR(SUM(OFFSET(Data!$A$1,MATCH(($CH79&amp;$CI79),Data!$B:$B,0)-1,MATCH(Weekly!CU$9,Data!2:2,0)-1,1,COUNTIF(Data!2:2,Weekly!CU$9))),0),0)</f>
        <v>0.16524411061795835</v>
      </c>
      <c r="CU218" s="145">
        <f ca="1">IFERROR(IFERROR(SUM(OFFSET(Data!$A$1,MATCH(($CH218&amp;$CI218),Data!$B:$B,0)-1,MATCH(Weekly!CV$9,Data!2:2,0)-1,1,COUNTIF(Data!2:2,Weekly!CV$9))),0)/IFERROR(SUM(OFFSET(Data!$A$1,MATCH(($CH79&amp;$CI79),Data!$B:$B,0)-1,MATCH(Weekly!CV$9,Data!2:2,0)-1,1,COUNTIF(Data!2:2,Weekly!CV$9))),0),0)</f>
        <v>0.16524411061795835</v>
      </c>
      <c r="CW218" s="12">
        <f t="shared" ca="1" si="1665"/>
        <v>0.14176087136946258</v>
      </c>
      <c r="CX218" s="12">
        <f t="shared" ca="1" si="1666"/>
        <v>0.1564113595584582</v>
      </c>
      <c r="CY218" s="12">
        <f t="shared" ref="CY218" ca="1" si="1740">CX218-CW218</f>
        <v>1.4650488188995614E-2</v>
      </c>
      <c r="CZ218" s="12">
        <f t="shared" ref="CZ218" ca="1" si="1741">CX218+(0.75*CY218)</f>
        <v>0.16739922570020491</v>
      </c>
      <c r="DA218" s="12">
        <f t="shared" ref="DA218" ca="1" si="1742">CW218-(0.75*CY218)</f>
        <v>0.13077300522771587</v>
      </c>
      <c r="DB218" s="43"/>
      <c r="DC218" s="12">
        <f t="shared" ref="DC218" ca="1" si="1743">_xlfn.STDEV.P(CJ218:CU218)</f>
        <v>1.0706963797655874E-2</v>
      </c>
      <c r="DD218" s="12">
        <f ca="1">SUMPRODUCT(CP218:CS218,CP$79:CS$79)/SUM(CP$79:CS$79)</f>
        <v>0.1578485685827192</v>
      </c>
    </row>
    <row r="219" spans="4:109" x14ac:dyDescent="0.35">
      <c r="D219" s="59" t="s">
        <v>975</v>
      </c>
      <c r="E219" s="53" t="str">
        <f ca="1">VLOOKUP($D219,'Metric Nature'!$C:$D,2,0)&amp;IF(($F219&lt;(BA219)),"Below",IF(($F219&gt;(AZ219)),"Above","Within"))</f>
        <v>NegativeAbove</v>
      </c>
      <c r="F219" s="55">
        <f t="shared" ca="1" si="1703"/>
        <v>0.15216213776293219</v>
      </c>
      <c r="G219" s="55">
        <f t="shared" ca="1" si="1704"/>
        <v>0.14178518111102381</v>
      </c>
      <c r="H219" s="55">
        <f t="shared" ca="1" si="1705"/>
        <v>7.3187878807890253E-2</v>
      </c>
      <c r="I219" s="55">
        <f t="shared" ca="1" si="1706"/>
        <v>0.14056391376591279</v>
      </c>
      <c r="J219" s="55">
        <f t="shared" ca="1" si="1707"/>
        <v>8.2512102048712371E-2</v>
      </c>
      <c r="K219" s="48">
        <v>3.0813124852753044E-3</v>
      </c>
      <c r="L219" s="56"/>
      <c r="M219" s="53" t="str">
        <f ca="1">VLOOKUP($D219,'Metric Nature'!$C:$D,2,0)&amp;IF(($N219&lt;(CA219)),"Below",IF(($N219&gt;(BZ219)),"Above","Within"))</f>
        <v>NegativeWithin</v>
      </c>
      <c r="N219" s="55">
        <f t="shared" ca="1" si="1708"/>
        <v>0.15138880372800295</v>
      </c>
      <c r="O219" s="55">
        <f t="shared" ca="1" si="1709"/>
        <v>0.14411024248045581</v>
      </c>
      <c r="P219" s="55">
        <f t="shared" ca="1" si="1710"/>
        <v>5.0506897513091439E-2</v>
      </c>
      <c r="Q219" s="55">
        <f t="shared" ca="1" si="1711"/>
        <v>0.14336741357850732</v>
      </c>
      <c r="R219" s="48">
        <f t="shared" ca="1" si="1712"/>
        <v>5.5949883933026051E-2</v>
      </c>
      <c r="S219" s="48">
        <v>1.9967331961834381E-3</v>
      </c>
      <c r="T219" s="56"/>
      <c r="U219" s="53" t="str">
        <f ca="1">VLOOKUP($D219,'Metric Nature'!$C:$D,2,0)&amp;IF(($V219&lt;(DA219)),"Below",IF(($V219&gt;(CZ219)),"Above","Within"))</f>
        <v>NegativeAbove</v>
      </c>
      <c r="V219" s="55">
        <f t="shared" ca="1" si="1713"/>
        <v>0.15431993156544055</v>
      </c>
      <c r="W219" s="55">
        <f t="shared" ca="1" si="1714"/>
        <v>0.13512487664161543</v>
      </c>
      <c r="X219" s="78">
        <f t="shared" ca="1" si="1715"/>
        <v>0.1420541901750271</v>
      </c>
      <c r="Y219" s="55">
        <f t="shared" ca="1" si="1716"/>
        <v>0.13262175583425284</v>
      </c>
      <c r="Z219" s="78">
        <f t="shared" ca="1" si="1717"/>
        <v>0.16360947413715071</v>
      </c>
      <c r="AA219" s="48">
        <v>6.8635739352159286E-3</v>
      </c>
      <c r="AB219" s="56"/>
      <c r="AC219" s="46" t="s">
        <v>581</v>
      </c>
      <c r="AI219" s="7" t="s">
        <v>84</v>
      </c>
      <c r="AJ219" s="145">
        <f ca="1">(SUM(OFFSET(Data!$A$1,MATCH(($AI219),Data!$C:$C,0)-1,MATCH(Weekly!AJ$9,Data!$2:$2,0)-1,2,COUNTIF(Data!$2:$2,Weekly!AJ$9))))/(SUM(OFFSET(Data!$A$1,MATCH(($AI92),Data!$C:$C,0)-1,MATCH(Weekly!AJ$9,Data!$2:$2,0)-1,2,COUNTIF(Data!$2:$2,Weekly!AJ$9))))</f>
        <v>0.14380506424624398</v>
      </c>
      <c r="AK219" s="145">
        <f ca="1">(SUM(OFFSET(Data!$A$1,MATCH(($AI219),Data!$C:$C,0)-1,MATCH(Weekly!AK$9,Data!$2:$2,0)-1,2,COUNTIF(Data!$2:$2,Weekly!AK$9))))/(SUM(OFFSET(Data!$A$1,MATCH(($AI92),Data!$C:$C,0)-1,MATCH(Weekly!AK$9,Data!$2:$2,0)-1,2,COUNTIF(Data!$2:$2,Weekly!AK$9))))</f>
        <v>0.14661696600022592</v>
      </c>
      <c r="AL219" s="145">
        <f ca="1">(SUM(OFFSET(Data!$A$1,MATCH(($AI219),Data!$C:$C,0)-1,MATCH(Weekly!AL$9,Data!$2:$2,0)-1,2,COUNTIF(Data!$2:$2,Weekly!AL$9))))/(SUM(OFFSET(Data!$A$1,MATCH(($AI92),Data!$C:$C,0)-1,MATCH(Weekly!AL$9,Data!$2:$2,0)-1,2,COUNTIF(Data!$2:$2,Weekly!AL$9))))</f>
        <v>0.14318880163878456</v>
      </c>
      <c r="AM219" s="145">
        <f ca="1">(SUM(OFFSET(Data!$A$1,MATCH(($AI219),Data!$C:$C,0)-1,MATCH(Weekly!AM$9,Data!$2:$2,0)-1,2,COUNTIF(Data!$2:$2,Weekly!AM$9))))/(SUM(OFFSET(Data!$A$1,MATCH(($AI92),Data!$C:$C,0)-1,MATCH(Weekly!AM$9,Data!$2:$2,0)-1,2,COUNTIF(Data!$2:$2,Weekly!AM$9))))</f>
        <v>0.14094554573164142</v>
      </c>
      <c r="AN219" s="145">
        <f ca="1">(SUM(OFFSET(Data!$A$1,MATCH(($AI219),Data!$C:$C,0)-1,MATCH(Weekly!AN$9,Data!$2:$2,0)-1,2,COUNTIF(Data!$2:$2,Weekly!AN$9))))/(SUM(OFFSET(Data!$A$1,MATCH(($AI92),Data!$C:$C,0)-1,MATCH(Weekly!AN$9,Data!$2:$2,0)-1,2,COUNTIF(Data!$2:$2,Weekly!AN$9))))</f>
        <v>0.14087721775142359</v>
      </c>
      <c r="AO219" s="145">
        <f ca="1">(SUM(OFFSET(Data!$A$1,MATCH(($AI219),Data!$C:$C,0)-1,MATCH(Weekly!AO$9,Data!$2:$2,0)-1,2,COUNTIF(Data!$2:$2,Weekly!AO$9))))/(SUM(OFFSET(Data!$A$1,MATCH(($AI92),Data!$C:$C,0)-1,MATCH(Weekly!AO$9,Data!$2:$2,0)-1,2,COUNTIF(Data!$2:$2,Weekly!AO$9))))</f>
        <v>0.13758607854085242</v>
      </c>
      <c r="AP219" s="145">
        <f ca="1">(SUM(OFFSET(Data!$A$1,MATCH(($AI219),Data!$C:$C,0)-1,MATCH(Weekly!AP$9,Data!$2:$2,0)-1,2,COUNTIF(Data!$2:$2,Weekly!AP$9))))/(SUM(OFFSET(Data!$A$1,MATCH(($AI92),Data!$C:$C,0)-1,MATCH(Weekly!AP$9,Data!$2:$2,0)-1,2,COUNTIF(Data!$2:$2,Weekly!AP$9))))</f>
        <v>0.13269271039344796</v>
      </c>
      <c r="AQ219" s="145">
        <f ca="1">(SUM(OFFSET(Data!$A$1,MATCH(($AI219),Data!$C:$C,0)-1,MATCH(Weekly!AQ$9,Data!$2:$2,0)-1,2,COUNTIF(Data!$2:$2,Weekly!AQ$9))))/(SUM(OFFSET(Data!$A$1,MATCH(($AI92),Data!$C:$C,0)-1,MATCH(Weekly!AQ$9,Data!$2:$2,0)-1,2,COUNTIF(Data!$2:$2,Weekly!AQ$9))))</f>
        <v>0.14179915078503011</v>
      </c>
      <c r="AR219" s="145">
        <f ca="1">(SUM(OFFSET(Data!$A$1,MATCH(($AI219),Data!$C:$C,0)-1,MATCH(Weekly!AR$9,Data!$2:$2,0)-1,2,COUNTIF(Data!$2:$2,Weekly!AR$9))))/(SUM(OFFSET(Data!$A$1,MATCH(($AI92),Data!$C:$C,0)-1,MATCH(Weekly!AR$9,Data!$2:$2,0)-1,2,COUNTIF(Data!$2:$2,Weekly!AR$9))))</f>
        <v>0.14593246177299396</v>
      </c>
      <c r="AS219" s="145">
        <f ca="1">(SUM(OFFSET(Data!$A$1,MATCH(($AI219),Data!$C:$C,0)-1,MATCH(Weekly!AS$9,Data!$2:$2,0)-1,2,COUNTIF(Data!$2:$2,Weekly!AS$9))))/(SUM(OFFSET(Data!$A$1,MATCH(($AI92),Data!$C:$C,0)-1,MATCH(Weekly!AS$9,Data!$2:$2,0)-1,2,COUNTIF(Data!$2:$2,Weekly!AS$9))))</f>
        <v>0.14178518111102381</v>
      </c>
      <c r="AT219" s="145">
        <f ca="1">(SUM(OFFSET(Data!$A$1,MATCH(($AI219),Data!$C:$C,0)-1,MATCH(Weekly!AT$9,Data!$2:$2,0)-1,2,COUNTIF(Data!$2:$2,Weekly!AT$9))))/(SUM(OFFSET(Data!$A$1,MATCH(($AI92),Data!$C:$C,0)-1,MATCH(Weekly!AT$9,Data!$2:$2,0)-1,2,COUNTIF(Data!$2:$2,Weekly!AT$9))))</f>
        <v>0.15216213776293219</v>
      </c>
      <c r="AU219" s="145">
        <f ca="1">(SUM(OFFSET(Data!$A$1,MATCH(($AI219),Data!$C:$C,0)-1,MATCH(Weekly!AU$9,Data!$2:$2,0)-1,2,COUNTIF(Data!$2:$2,Weekly!AU$9))))/(SUM(OFFSET(Data!$A$1,MATCH(($AI92),Data!$C:$C,0)-1,MATCH(Weekly!AU$9,Data!$2:$2,0)-1,2,COUNTIF(Data!$2:$2,Weekly!AU$9))))</f>
        <v>0.15674551598648298</v>
      </c>
      <c r="AV219" s="43"/>
      <c r="AW219" s="12">
        <f t="shared" ca="1" si="1653"/>
        <v>0.1409113817415325</v>
      </c>
      <c r="AX219" s="12">
        <f t="shared" ca="1" si="1654"/>
        <v>0.14486876300961898</v>
      </c>
      <c r="AY219" s="12">
        <f t="shared" ca="1" si="1689"/>
        <v>3.9573812680864795E-3</v>
      </c>
      <c r="AZ219" s="12">
        <f t="shared" ca="1" si="1690"/>
        <v>0.14783679896068386</v>
      </c>
      <c r="BA219" s="12">
        <f t="shared" ca="1" si="1691"/>
        <v>0.13794334579046763</v>
      </c>
      <c r="BB219" s="14"/>
      <c r="BC219" s="12">
        <f t="shared" ca="1" si="1692"/>
        <v>6.0341235695510007E-3</v>
      </c>
      <c r="BD219" s="12">
        <f ca="1">SUMPRODUCT(AP219:AS219,AP$92:AS$92)/SUM(AP$92:AS$92)</f>
        <v>0.14056391376591279</v>
      </c>
      <c r="BE219" s="104"/>
      <c r="BF219" s="104"/>
      <c r="BG219" s="1"/>
      <c r="BH219" s="7" t="s">
        <v>84</v>
      </c>
      <c r="BI219" s="7" t="s">
        <v>3</v>
      </c>
      <c r="BJ219" s="145">
        <f ca="1">SUM(OFFSET(Data!$A$1,MATCH(($BH219&amp;$BI219),Data!$B:$B,0)-1,MATCH(Weekly!BJ$9,Data!$2:$2,0)-1,1,COUNTIF(Data!$2:$2,Weekly!BJ$9)))/SUM(OFFSET(Data!$A$1,MATCH(($BH92&amp;$BI92),Data!$B:$B,0)-1,MATCH(Weekly!BJ$9,Data!$2:$2,0)-1,1,COUNTIF(Data!$2:$2,Weekly!BJ$9)))</f>
        <v>0.14912384560738812</v>
      </c>
      <c r="BK219" s="145">
        <f ca="1">SUM(OFFSET(Data!$A$1,MATCH(($BH219&amp;$BI219),Data!$B:$B,0)-1,MATCH(Weekly!BK$9,Data!$2:$2,0)-1,1,COUNTIF(Data!$2:$2,Weekly!BK$9)))/SUM(OFFSET(Data!$A$1,MATCH(($BH92&amp;$BI92),Data!$B:$B,0)-1,MATCH(Weekly!BK$9,Data!$2:$2,0)-1,1,COUNTIF(Data!$2:$2,Weekly!BK$9)))</f>
        <v>0.1509564902540583</v>
      </c>
      <c r="BL219" s="145">
        <f ca="1">SUM(OFFSET(Data!$A$1,MATCH(($BH219&amp;$BI219),Data!$B:$B,0)-1,MATCH(Weekly!BL$9,Data!$2:$2,0)-1,1,COUNTIF(Data!$2:$2,Weekly!BL$9)))/SUM(OFFSET(Data!$A$1,MATCH(($BH92&amp;$BI92),Data!$B:$B,0)-1,MATCH(Weekly!BL$9,Data!$2:$2,0)-1,1,COUNTIF(Data!$2:$2,Weekly!BL$9)))</f>
        <v>0.14655277237354086</v>
      </c>
      <c r="BM219" s="145">
        <f ca="1">SUM(OFFSET(Data!$A$1,MATCH(($BH219&amp;$BI219),Data!$B:$B,0)-1,MATCH(Weekly!BM$9,Data!$2:$2,0)-1,1,COUNTIF(Data!$2:$2,Weekly!BM$9)))/SUM(OFFSET(Data!$A$1,MATCH(($BH92&amp;$BI92),Data!$B:$B,0)-1,MATCH(Weekly!BM$9,Data!$2:$2,0)-1,1,COUNTIF(Data!$2:$2,Weekly!BM$9)))</f>
        <v>0.14471226800513598</v>
      </c>
      <c r="BN219" s="145">
        <f ca="1">SUM(OFFSET(Data!$A$1,MATCH(($BH219&amp;$BI219),Data!$B:$B,0)-1,MATCH(Weekly!BN$9,Data!$2:$2,0)-1,1,COUNTIF(Data!$2:$2,Weekly!BN$9)))/SUM(OFFSET(Data!$A$1,MATCH(($BH92&amp;$BI92),Data!$B:$B,0)-1,MATCH(Weekly!BN$9,Data!$2:$2,0)-1,1,COUNTIF(Data!$2:$2,Weekly!BN$9)))</f>
        <v>0.14327828319650046</v>
      </c>
      <c r="BO219" s="145">
        <f ca="1">SUM(OFFSET(Data!$A$1,MATCH(($BH219&amp;$BI219),Data!$B:$B,0)-1,MATCH(Weekly!BO$9,Data!$2:$2,0)-1,1,COUNTIF(Data!$2:$2,Weekly!BO$9)))/SUM(OFFSET(Data!$A$1,MATCH(($BH92&amp;$BI92),Data!$B:$B,0)-1,MATCH(Weekly!BO$9,Data!$2:$2,0)-1,1,COUNTIF(Data!$2:$2,Weekly!BO$9)))</f>
        <v>0.1394919602077207</v>
      </c>
      <c r="BP219" s="145">
        <f ca="1">SUM(OFFSET(Data!$A$1,MATCH(($BH219&amp;$BI219),Data!$B:$B,0)-1,MATCH(Weekly!BP$9,Data!$2:$2,0)-1,1,COUNTIF(Data!$2:$2,Weekly!BP$9)))/SUM(OFFSET(Data!$A$1,MATCH(($BH92&amp;$BI92),Data!$B:$B,0)-1,MATCH(Weekly!BP$9,Data!$2:$2,0)-1,1,COUNTIF(Data!$2:$2,Weekly!BP$9)))</f>
        <v>0.13628155985681251</v>
      </c>
      <c r="BQ219" s="145">
        <f ca="1">SUM(OFFSET(Data!$A$1,MATCH(($BH219&amp;$BI219),Data!$B:$B,0)-1,MATCH(Weekly!BQ$9,Data!$2:$2,0)-1,1,COUNTIF(Data!$2:$2,Weekly!BQ$9)))/SUM(OFFSET(Data!$A$1,MATCH(($BH92&amp;$BI92),Data!$B:$B,0)-1,MATCH(Weekly!BQ$9,Data!$2:$2,0)-1,1,COUNTIF(Data!$2:$2,Weekly!BQ$9)))</f>
        <v>0.14434736387495431</v>
      </c>
      <c r="BR219" s="145">
        <f ca="1">SUM(OFFSET(Data!$A$1,MATCH(($BH219&amp;$BI219),Data!$B:$B,0)-1,MATCH(Weekly!BR$9,Data!$2:$2,0)-1,1,COUNTIF(Data!$2:$2,Weekly!BR$9)))/SUM(OFFSET(Data!$A$1,MATCH(($BH92&amp;$BI92),Data!$B:$B,0)-1,MATCH(Weekly!BR$9,Data!$2:$2,0)-1,1,COUNTIF(Data!$2:$2,Weekly!BR$9)))</f>
        <v>0.14867693461214035</v>
      </c>
      <c r="BS219" s="145">
        <f ca="1">SUM(OFFSET(Data!$A$1,MATCH(($BH219&amp;$BI219),Data!$B:$B,0)-1,MATCH(Weekly!BS$9,Data!$2:$2,0)-1,1,COUNTIF(Data!$2:$2,Weekly!BS$9)))/SUM(OFFSET(Data!$A$1,MATCH(($BH92&amp;$BI92),Data!$B:$B,0)-1,MATCH(Weekly!BS$9,Data!$2:$2,0)-1,1,COUNTIF(Data!$2:$2,Weekly!BS$9)))</f>
        <v>0.14411024248045581</v>
      </c>
      <c r="BT219" s="145">
        <f ca="1">SUM(OFFSET(Data!$A$1,MATCH(($BH219&amp;$BI219),Data!$B:$B,0)-1,MATCH(Weekly!BT$9,Data!$2:$2,0)-1,1,COUNTIF(Data!$2:$2,Weekly!BT$9)))/SUM(OFFSET(Data!$A$1,MATCH(($BH92&amp;$BI92),Data!$B:$B,0)-1,MATCH(Weekly!BT$9,Data!$2:$2,0)-1,1,COUNTIF(Data!$2:$2,Weekly!BT$9)))</f>
        <v>0.15138880372800295</v>
      </c>
      <c r="BU219" s="145">
        <f ca="1">SUM(OFFSET(Data!$A$1,MATCH(($BH219&amp;$BI219),Data!$B:$B,0)-1,MATCH(Weekly!BU$9,Data!$2:$2,0)-1,1,COUNTIF(Data!$2:$2,Weekly!BU$9)))/SUM(OFFSET(Data!$A$1,MATCH(($BH92&amp;$BI92),Data!$B:$B,0)-1,MATCH(Weekly!BU$9,Data!$2:$2,0)-1,1,COUNTIF(Data!$2:$2,Weekly!BU$9)))</f>
        <v>0.15777653003930375</v>
      </c>
      <c r="BV219" s="13"/>
      <c r="BW219" s="12">
        <f t="shared" ca="1" si="1659"/>
        <v>0.14369426283847814</v>
      </c>
      <c r="BX219" s="12">
        <f t="shared" ca="1" si="1660"/>
        <v>0.14890039010976425</v>
      </c>
      <c r="BY219" s="12">
        <f t="shared" ca="1" si="1694"/>
        <v>5.2061272712861095E-3</v>
      </c>
      <c r="BZ219" s="12">
        <f t="shared" ca="1" si="1695"/>
        <v>0.15280498556322883</v>
      </c>
      <c r="CA219" s="12">
        <f t="shared" ca="1" si="1696"/>
        <v>0.13978966738501356</v>
      </c>
      <c r="CB219" s="43"/>
      <c r="CC219" s="12">
        <f t="shared" ca="1" si="1697"/>
        <v>5.4761233895000861E-3</v>
      </c>
      <c r="CD219" s="12">
        <f ca="1">SUMPRODUCT(BP219:BS219,BP$92:BS$92)/SUM(BP$92:BS$92)</f>
        <v>0.14336741357850732</v>
      </c>
      <c r="CE219" s="104"/>
      <c r="CF219" s="104"/>
      <c r="CG219" s="1"/>
      <c r="CH219" s="7" t="s">
        <v>84</v>
      </c>
      <c r="CI219" s="7" t="s">
        <v>4</v>
      </c>
      <c r="CJ219" s="145">
        <f ca="1">(SUM(OFFSET(Data!$A$1,MATCH(($CH219&amp;$CI219),Data!$B:$B,0)-1,MATCH(Weekly!CJ$9,Data!$2:$2,0)-1,1,COUNTIF(Data!$2:$2,Weekly!CJ$9))))/(SUM(OFFSET(Data!$A$1,MATCH(($CH92&amp;$CI92),Data!$B:$B,0)-1,MATCH(Weekly!CJ$9,Data!$2:$2,0)-1,1,COUNTIF(Data!$2:$2,Weekly!CJ$9))))</f>
        <v>0.12787088764742396</v>
      </c>
      <c r="CK219" s="145">
        <f ca="1">(SUM(OFFSET(Data!$A$1,MATCH(($CH219&amp;$CI219),Data!$B:$B,0)-1,MATCH(Weekly!CK$9,Data!$2:$2,0)-1,1,COUNTIF(Data!$2:$2,Weekly!CK$9))))/(SUM(OFFSET(Data!$A$1,MATCH(($CH92&amp;$CI92),Data!$B:$B,0)-1,MATCH(Weekly!CK$9,Data!$2:$2,0)-1,1,COUNTIF(Data!$2:$2,Weekly!CK$9))))</f>
        <v>0.13368695495819474</v>
      </c>
      <c r="CL219" s="145">
        <f ca="1">(SUM(OFFSET(Data!$A$1,MATCH(($CH219&amp;$CI219),Data!$B:$B,0)-1,MATCH(Weekly!CL$9,Data!$2:$2,0)-1,1,COUNTIF(Data!$2:$2,Weekly!CL$9))))/(SUM(OFFSET(Data!$A$1,MATCH(($CH92&amp;$CI92),Data!$B:$B,0)-1,MATCH(Weekly!CL$9,Data!$2:$2,0)-1,1,COUNTIF(Data!$2:$2,Weekly!CL$9))))</f>
        <v>0.13316423589093215</v>
      </c>
      <c r="CM219" s="145">
        <f ca="1">(SUM(OFFSET(Data!$A$1,MATCH(($CH219&amp;$CI219),Data!$B:$B,0)-1,MATCH(Weekly!CM$9,Data!$2:$2,0)-1,1,COUNTIF(Data!$2:$2,Weekly!CM$9))))/(SUM(OFFSET(Data!$A$1,MATCH(($CH92&amp;$CI92),Data!$B:$B,0)-1,MATCH(Weekly!CM$9,Data!$2:$2,0)-1,1,COUNTIF(Data!$2:$2,Weekly!CM$9))))</f>
        <v>0.13018096906012844</v>
      </c>
      <c r="CN219" s="145">
        <f ca="1">(SUM(OFFSET(Data!$A$1,MATCH(($CH219&amp;$CI219),Data!$B:$B,0)-1,MATCH(Weekly!CN$9,Data!$2:$2,0)-1,1,COUNTIF(Data!$2:$2,Weekly!CN$9))))/(SUM(OFFSET(Data!$A$1,MATCH(($CH92&amp;$CI92),Data!$B:$B,0)-1,MATCH(Weekly!CN$9,Data!$2:$2,0)-1,1,COUNTIF(Data!$2:$2,Weekly!CN$9))))</f>
        <v>0.13396036891608074</v>
      </c>
      <c r="CO219" s="145">
        <f ca="1">(SUM(OFFSET(Data!$A$1,MATCH(($CH219&amp;$CI219),Data!$B:$B,0)-1,MATCH(Weekly!CO$9,Data!$2:$2,0)-1,1,COUNTIF(Data!$2:$2,Weekly!CO$9))))/(SUM(OFFSET(Data!$A$1,MATCH(($CH92&amp;$CI92),Data!$B:$B,0)-1,MATCH(Weekly!CO$9,Data!$2:$2,0)-1,1,COUNTIF(Data!$2:$2,Weekly!CO$9))))</f>
        <v>0.13205663459793066</v>
      </c>
      <c r="CP219" s="145">
        <f ca="1">(SUM(OFFSET(Data!$A$1,MATCH(($CH219&amp;$CI219),Data!$B:$B,0)-1,MATCH(Weekly!CP$9,Data!$2:$2,0)-1,1,COUNTIF(Data!$2:$2,Weekly!CP$9))))/(SUM(OFFSET(Data!$A$1,MATCH(($CH92&amp;$CI92),Data!$B:$B,0)-1,MATCH(Weekly!CP$9,Data!$2:$2,0)-1,1,COUNTIF(Data!$2:$2,Weekly!CP$9))))</f>
        <v>0.12276550998948475</v>
      </c>
      <c r="CQ219" s="145">
        <f ca="1">(SUM(OFFSET(Data!$A$1,MATCH(($CH219&amp;$CI219),Data!$B:$B,0)-1,MATCH(Weekly!CQ$9,Data!$2:$2,0)-1,1,COUNTIF(Data!$2:$2,Weekly!CQ$9))))/(SUM(OFFSET(Data!$A$1,MATCH(($CH92&amp;$CI92),Data!$B:$B,0)-1,MATCH(Weekly!CQ$9,Data!$2:$2,0)-1,1,COUNTIF(Data!$2:$2,Weekly!CQ$9))))</f>
        <v>0.13442874987988854</v>
      </c>
      <c r="CR219" s="145">
        <f ca="1">(SUM(OFFSET(Data!$A$1,MATCH(($CH219&amp;$CI219),Data!$B:$B,0)-1,MATCH(Weekly!CR$9,Data!$2:$2,0)-1,1,COUNTIF(Data!$2:$2,Weekly!CR$9))))/(SUM(OFFSET(Data!$A$1,MATCH(($CH92&amp;$CI92),Data!$B:$B,0)-1,MATCH(Weekly!CR$9,Data!$2:$2,0)-1,1,COUNTIF(Data!$2:$2,Weekly!CR$9))))</f>
        <v>0.13814798404962339</v>
      </c>
      <c r="CS219" s="145">
        <f ca="1">(SUM(OFFSET(Data!$A$1,MATCH(($CH219&amp;$CI219),Data!$B:$B,0)-1,MATCH(Weekly!CS$9,Data!$2:$2,0)-1,1,COUNTIF(Data!$2:$2,Weekly!CS$9))))/(SUM(OFFSET(Data!$A$1,MATCH(($CH92&amp;$CI92),Data!$B:$B,0)-1,MATCH(Weekly!CS$9,Data!$2:$2,0)-1,1,COUNTIF(Data!$2:$2,Weekly!CS$9))))</f>
        <v>0.13512487664161543</v>
      </c>
      <c r="CT219" s="145">
        <f ca="1">(SUM(OFFSET(Data!$A$1,MATCH(($CH219&amp;$CI219),Data!$B:$B,0)-1,MATCH(Weekly!CT$9,Data!$2:$2,0)-1,1,COUNTIF(Data!$2:$2,Weekly!CT$9))))/(SUM(OFFSET(Data!$A$1,MATCH(($CH92&amp;$CI92),Data!$B:$B,0)-1,MATCH(Weekly!CT$9,Data!$2:$2,0)-1,1,COUNTIF(Data!$2:$2,Weekly!CT$9))))</f>
        <v>0.15431993156544055</v>
      </c>
      <c r="CU219" s="145">
        <f ca="1">(SUM(OFFSET(Data!$A$1,MATCH(($CH219&amp;$CI219),Data!$B:$B,0)-1,MATCH(Weekly!CU$9,Data!$2:$2,0)-1,1,COUNTIF(Data!$2:$2,Weekly!CU$9))))/(SUM(OFFSET(Data!$A$1,MATCH(($CH92&amp;$CI92),Data!$B:$B,0)-1,MATCH(Weekly!CU$9,Data!$2:$2,0)-1,1,COUNTIF(Data!$2:$2,Weekly!CU$9))))</f>
        <v>0.1537998796871867</v>
      </c>
      <c r="CW219" s="12">
        <f t="shared" ca="1" si="1665"/>
        <v>0.13111880182902955</v>
      </c>
      <c r="CX219" s="12">
        <f t="shared" ca="1" si="1666"/>
        <v>0.13477681326075197</v>
      </c>
      <c r="CY219" s="12">
        <f t="shared" ca="1" si="1699"/>
        <v>3.6580114317224244E-3</v>
      </c>
      <c r="CZ219" s="12">
        <f t="shared" ca="1" si="1700"/>
        <v>0.1375203218345438</v>
      </c>
      <c r="DA219" s="12">
        <f t="shared" ca="1" si="1701"/>
        <v>0.12837529325523772</v>
      </c>
      <c r="DB219" s="43"/>
      <c r="DC219" s="12">
        <f t="shared" ca="1" si="1702"/>
        <v>8.9813856602958334E-3</v>
      </c>
      <c r="DD219" s="12">
        <f ca="1">SUMPRODUCT(CP219:CS219,CP$92:CS$92)/SUM(CP$92:CS$92)</f>
        <v>0.13262175583425284</v>
      </c>
      <c r="DE219" s="1"/>
    </row>
    <row r="220" spans="4:109" x14ac:dyDescent="0.35">
      <c r="D220" s="59" t="s">
        <v>976</v>
      </c>
      <c r="E220" s="53" t="str">
        <f ca="1">VLOOKUP($D220,'Metric Nature'!$C:$D,2,0)&amp;IF(($F220&lt;(BA220)),"Below",IF(($F220&gt;(AZ220)),"Above","Within"))</f>
        <v>NegativeWithin</v>
      </c>
      <c r="F220" s="55">
        <f t="shared" ca="1" si="1703"/>
        <v>0.17235664567451112</v>
      </c>
      <c r="G220" s="55">
        <f t="shared" ca="1" si="1704"/>
        <v>0.17223894786880051</v>
      </c>
      <c r="H220" s="55">
        <f t="shared" ca="1" si="1705"/>
        <v>6.8334025008247952E-4</v>
      </c>
      <c r="I220" s="55">
        <f t="shared" ca="1" si="1706"/>
        <v>0.1651557683798888</v>
      </c>
      <c r="J220" s="55">
        <f t="shared" ca="1" si="1707"/>
        <v>4.3600519468741605E-2</v>
      </c>
      <c r="K220" s="48">
        <v>3.4462182294506087E-3</v>
      </c>
      <c r="L220" s="56"/>
      <c r="M220" s="53" t="str">
        <f ca="1">VLOOKUP($D220,'Metric Nature'!$C:$D,2,0)&amp;IF(($N220&lt;(CA220)),"Below",IF(($N220&gt;(BZ220)),"Above","Within"))</f>
        <v>NegativeWithin</v>
      </c>
      <c r="N220" s="55">
        <f t="shared" ca="1" si="1708"/>
        <v>0.17454954954954954</v>
      </c>
      <c r="O220" s="55">
        <f t="shared" ca="1" si="1709"/>
        <v>0.18073850140358455</v>
      </c>
      <c r="P220" s="55">
        <f t="shared" ca="1" si="1710"/>
        <v>-3.4242575909242672E-2</v>
      </c>
      <c r="Q220" s="55">
        <f t="shared" ca="1" si="1711"/>
        <v>0.17218883437846352</v>
      </c>
      <c r="R220" s="48">
        <f t="shared" ca="1" si="1712"/>
        <v>1.3710036307564932E-2</v>
      </c>
      <c r="S220" s="48">
        <v>3.7638158746863739E-3</v>
      </c>
      <c r="T220" s="56"/>
      <c r="U220" s="53" t="str">
        <f ca="1">VLOOKUP($D220,'Metric Nature'!$C:$D,2,0)&amp;IF(($V220&lt;(DA220)),"Below",IF(($V220&gt;(CZ220)),"Above","Within"))</f>
        <v>NegativeWithin</v>
      </c>
      <c r="V220" s="55">
        <f t="shared" ca="1" si="1713"/>
        <v>0.16624843161856964</v>
      </c>
      <c r="W220" s="55">
        <f t="shared" ca="1" si="1714"/>
        <v>0.14880952380952381</v>
      </c>
      <c r="X220" s="78">
        <f t="shared" ca="1" si="1715"/>
        <v>0.11718946047678801</v>
      </c>
      <c r="Y220" s="55">
        <f t="shared" ca="1" si="1716"/>
        <v>0.14576927000393947</v>
      </c>
      <c r="Z220" s="78">
        <f t="shared" ca="1" si="1717"/>
        <v>0.14049025294615744</v>
      </c>
      <c r="AA220" s="48">
        <v>8.0339165448740646E-3</v>
      </c>
      <c r="AB220" s="56"/>
      <c r="AC220" s="46" t="s">
        <v>615</v>
      </c>
      <c r="AI220" s="7" t="s">
        <v>92</v>
      </c>
      <c r="AJ220" s="145">
        <f ca="1">(SUM(OFFSET(Data!$A$1,MATCH(($AI220),Data!$C:$C,0)-1,MATCH(Weekly!AJ$9,Data!$2:$2,0)-1,2,COUNTIF(Data!$2:$2,Weekly!AJ$9))))/(SUM(OFFSET(Data!$A$1,MATCH(($AI101),Data!$C:$C,0)-1,MATCH(Weekly!AJ$9,Data!$2:$2,0)-1,2,COUNTIF(Data!$2:$2,Weekly!AJ$9))))</f>
        <v>0.18322667564836645</v>
      </c>
      <c r="AK220" s="145">
        <f ca="1">(SUM(OFFSET(Data!$A$1,MATCH(($AI220),Data!$C:$C,0)-1,MATCH(Weekly!AK$9,Data!$2:$2,0)-1,2,COUNTIF(Data!$2:$2,Weekly!AK$9))))/(SUM(OFFSET(Data!$A$1,MATCH(($AI101),Data!$C:$C,0)-1,MATCH(Weekly!AK$9,Data!$2:$2,0)-1,2,COUNTIF(Data!$2:$2,Weekly!AK$9))))</f>
        <v>0.18389636779273558</v>
      </c>
      <c r="AL220" s="145">
        <f ca="1">(SUM(OFFSET(Data!$A$1,MATCH(($AI220),Data!$C:$C,0)-1,MATCH(Weekly!AL$9,Data!$2:$2,0)-1,2,COUNTIF(Data!$2:$2,Weekly!AL$9))))/(SUM(OFFSET(Data!$A$1,MATCH(($AI101),Data!$C:$C,0)-1,MATCH(Weekly!AL$9,Data!$2:$2,0)-1,2,COUNTIF(Data!$2:$2,Weekly!AL$9))))</f>
        <v>0.16261158760721162</v>
      </c>
      <c r="AM220" s="145">
        <f ca="1">(SUM(OFFSET(Data!$A$1,MATCH(($AI220),Data!$C:$C,0)-1,MATCH(Weekly!AM$9,Data!$2:$2,0)-1,2,COUNTIF(Data!$2:$2,Weekly!AM$9))))/(SUM(OFFSET(Data!$A$1,MATCH(($AI101),Data!$C:$C,0)-1,MATCH(Weekly!AM$9,Data!$2:$2,0)-1,2,COUNTIF(Data!$2:$2,Weekly!AM$9))))</f>
        <v>0.16357164964407303</v>
      </c>
      <c r="AN220" s="145">
        <f ca="1">(SUM(OFFSET(Data!$A$1,MATCH(($AI220),Data!$C:$C,0)-1,MATCH(Weekly!AN$9,Data!$2:$2,0)-1,2,COUNTIF(Data!$2:$2,Weekly!AN$9))))/(SUM(OFFSET(Data!$A$1,MATCH(($AI101),Data!$C:$C,0)-1,MATCH(Weekly!AN$9,Data!$2:$2,0)-1,2,COUNTIF(Data!$2:$2,Weekly!AN$9))))</f>
        <v>0.1632128514056225</v>
      </c>
      <c r="AO220" s="145">
        <f ca="1">(SUM(OFFSET(Data!$A$1,MATCH(($AI220),Data!$C:$C,0)-1,MATCH(Weekly!AO$9,Data!$2:$2,0)-1,2,COUNTIF(Data!$2:$2,Weekly!AO$9))))/(SUM(OFFSET(Data!$A$1,MATCH(($AI101),Data!$C:$C,0)-1,MATCH(Weekly!AO$9,Data!$2:$2,0)-1,2,COUNTIF(Data!$2:$2,Weekly!AO$9))))</f>
        <v>0.16556611370591076</v>
      </c>
      <c r="AP220" s="145">
        <f ca="1">(SUM(OFFSET(Data!$A$1,MATCH(($AI220),Data!$C:$C,0)-1,MATCH(Weekly!AP$9,Data!$2:$2,0)-1,2,COUNTIF(Data!$2:$2,Weekly!AP$9))))/(SUM(OFFSET(Data!$A$1,MATCH(($AI101),Data!$C:$C,0)-1,MATCH(Weekly!AP$9,Data!$2:$2,0)-1,2,COUNTIF(Data!$2:$2,Weekly!AP$9))))</f>
        <v>0.16453594554208867</v>
      </c>
      <c r="AQ220" s="145">
        <f ca="1">(SUM(OFFSET(Data!$A$1,MATCH(($AI220),Data!$C:$C,0)-1,MATCH(Weekly!AQ$9,Data!$2:$2,0)-1,2,COUNTIF(Data!$2:$2,Weekly!AQ$9))))/(SUM(OFFSET(Data!$A$1,MATCH(($AI101),Data!$C:$C,0)-1,MATCH(Weekly!AQ$9,Data!$2:$2,0)-1,2,COUNTIF(Data!$2:$2,Weekly!AQ$9))))</f>
        <v>0.16299199738690184</v>
      </c>
      <c r="AR220" s="145">
        <f ca="1">(SUM(OFFSET(Data!$A$1,MATCH(($AI220),Data!$C:$C,0)-1,MATCH(Weekly!AR$9,Data!$2:$2,0)-1,2,COUNTIF(Data!$2:$2,Weekly!AR$9))))/(SUM(OFFSET(Data!$A$1,MATCH(($AI101),Data!$C:$C,0)-1,MATCH(Weekly!AR$9,Data!$2:$2,0)-1,2,COUNTIF(Data!$2:$2,Weekly!AR$9))))</f>
        <v>0.16082659478885894</v>
      </c>
      <c r="AS220" s="145">
        <f ca="1">(SUM(OFFSET(Data!$A$1,MATCH(($AI220),Data!$C:$C,0)-1,MATCH(Weekly!AS$9,Data!$2:$2,0)-1,2,COUNTIF(Data!$2:$2,Weekly!AS$9))))/(SUM(OFFSET(Data!$A$1,MATCH(($AI101),Data!$C:$C,0)-1,MATCH(Weekly!AS$9,Data!$2:$2,0)-1,2,COUNTIF(Data!$2:$2,Weekly!AS$9))))</f>
        <v>0.17223894786880051</v>
      </c>
      <c r="AT220" s="145">
        <f ca="1">(SUM(OFFSET(Data!$A$1,MATCH(($AI220),Data!$C:$C,0)-1,MATCH(Weekly!AT$9,Data!$2:$2,0)-1,2,COUNTIF(Data!$2:$2,Weekly!AT$9))))/(SUM(OFFSET(Data!$A$1,MATCH(($AI101),Data!$C:$C,0)-1,MATCH(Weekly!AT$9,Data!$2:$2,0)-1,2,COUNTIF(Data!$2:$2,Weekly!AT$9))))</f>
        <v>0.17235664567451112</v>
      </c>
      <c r="AU220" s="145">
        <f ca="1">(SUM(OFFSET(Data!$A$1,MATCH(($AI220),Data!$C:$C,0)-1,MATCH(Weekly!AU$9,Data!$2:$2,0)-1,2,COUNTIF(Data!$2:$2,Weekly!AU$9))))/(SUM(OFFSET(Data!$A$1,MATCH(($AI101),Data!$C:$C,0)-1,MATCH(Weekly!AU$9,Data!$2:$2,0)-1,2,COUNTIF(Data!$2:$2,Weekly!AU$9))))</f>
        <v>0.17955706984667802</v>
      </c>
      <c r="AV220" s="14"/>
      <c r="AW220" s="12">
        <f t="shared" ca="1" si="1653"/>
        <v>0.16310242439626216</v>
      </c>
      <c r="AX220" s="12">
        <f t="shared" ca="1" si="1654"/>
        <v>0.1722977967716558</v>
      </c>
      <c r="AY220" s="12">
        <f t="shared" ca="1" si="1689"/>
        <v>9.1953723753936401E-3</v>
      </c>
      <c r="AZ220" s="12">
        <f t="shared" ca="1" si="1690"/>
        <v>0.17919432605320101</v>
      </c>
      <c r="BA220" s="12">
        <f t="shared" ca="1" si="1691"/>
        <v>0.15620589511471694</v>
      </c>
      <c r="BB220" s="14"/>
      <c r="BC220" s="12">
        <f t="shared" ca="1" si="1692"/>
        <v>8.1254633153068391E-3</v>
      </c>
      <c r="BD220" s="12">
        <f ca="1">SUMPRODUCT(AP220:AS220,AP$101:AS$101)/SUM(AP$101:AS$101)</f>
        <v>0.1651557683798888</v>
      </c>
      <c r="BE220" s="104"/>
      <c r="BF220" s="104"/>
      <c r="BG220" s="1"/>
      <c r="BH220" s="7" t="s">
        <v>92</v>
      </c>
      <c r="BI220" s="7" t="s">
        <v>3</v>
      </c>
      <c r="BJ220" s="145">
        <f ca="1">SUM(OFFSET(Data!$A$1,MATCH(($BH220&amp;$BI220),Data!$B:$B,0)-1,MATCH(Weekly!BJ$9,Data!$2:$2,0)-1,1,COUNTIF(Data!$2:$2,Weekly!BJ$9)))/SUM(OFFSET(Data!$A$1,MATCH(($BH101&amp;$BI101),Data!$B:$B,0)-1,MATCH(Weekly!BJ$9,Data!$2:$2,0)-1,1,COUNTIF(Data!$2:$2,Weekly!BJ$9)))</f>
        <v>0.18577615682698884</v>
      </c>
      <c r="BK220" s="145">
        <f ca="1">SUM(OFFSET(Data!$A$1,MATCH(($BH220&amp;$BI220),Data!$B:$B,0)-1,MATCH(Weekly!BK$9,Data!$2:$2,0)-1,1,COUNTIF(Data!$2:$2,Weekly!BK$9)))/SUM(OFFSET(Data!$A$1,MATCH(($BH101&amp;$BI101),Data!$B:$B,0)-1,MATCH(Weekly!BK$9,Data!$2:$2,0)-1,1,COUNTIF(Data!$2:$2,Weekly!BK$9)))</f>
        <v>0.1863799283154122</v>
      </c>
      <c r="BL220" s="145">
        <f ca="1">SUM(OFFSET(Data!$A$1,MATCH(($BH220&amp;$BI220),Data!$B:$B,0)-1,MATCH(Weekly!BL$9,Data!$2:$2,0)-1,1,COUNTIF(Data!$2:$2,Weekly!BL$9)))/SUM(OFFSET(Data!$A$1,MATCH(($BH101&amp;$BI101),Data!$B:$B,0)-1,MATCH(Weekly!BL$9,Data!$2:$2,0)-1,1,COUNTIF(Data!$2:$2,Weekly!BL$9)))</f>
        <v>0.16142857142857142</v>
      </c>
      <c r="BM220" s="145">
        <f ca="1">SUM(OFFSET(Data!$A$1,MATCH(($BH220&amp;$BI220),Data!$B:$B,0)-1,MATCH(Weekly!BM$9,Data!$2:$2,0)-1,1,COUNTIF(Data!$2:$2,Weekly!BM$9)))/SUM(OFFSET(Data!$A$1,MATCH(($BH101&amp;$BI101),Data!$B:$B,0)-1,MATCH(Weekly!BM$9,Data!$2:$2,0)-1,1,COUNTIF(Data!$2:$2,Weekly!BM$9)))</f>
        <v>0.16634470916505689</v>
      </c>
      <c r="BN220" s="145">
        <f ca="1">SUM(OFFSET(Data!$A$1,MATCH(($BH220&amp;$BI220),Data!$B:$B,0)-1,MATCH(Weekly!BN$9,Data!$2:$2,0)-1,1,COUNTIF(Data!$2:$2,Weekly!BN$9)))/SUM(OFFSET(Data!$A$1,MATCH(($BH101&amp;$BI101),Data!$B:$B,0)-1,MATCH(Weekly!BN$9,Data!$2:$2,0)-1,1,COUNTIF(Data!$2:$2,Weekly!BN$9)))</f>
        <v>0.16863001745200698</v>
      </c>
      <c r="BO220" s="145">
        <f ca="1">SUM(OFFSET(Data!$A$1,MATCH(($BH220&amp;$BI220),Data!$B:$B,0)-1,MATCH(Weekly!BO$9,Data!$2:$2,0)-1,1,COUNTIF(Data!$2:$2,Weekly!BO$9)))/SUM(OFFSET(Data!$A$1,MATCH(($BH101&amp;$BI101),Data!$B:$B,0)-1,MATCH(Weekly!BO$9,Data!$2:$2,0)-1,1,COUNTIF(Data!$2:$2,Weekly!BO$9)))</f>
        <v>0.17478260869565218</v>
      </c>
      <c r="BP220" s="145">
        <f ca="1">SUM(OFFSET(Data!$A$1,MATCH(($BH220&amp;$BI220),Data!$B:$B,0)-1,MATCH(Weekly!BP$9,Data!$2:$2,0)-1,1,COUNTIF(Data!$2:$2,Weekly!BP$9)))/SUM(OFFSET(Data!$A$1,MATCH(($BH101&amp;$BI101),Data!$B:$B,0)-1,MATCH(Weekly!BP$9,Data!$2:$2,0)-1,1,COUNTIF(Data!$2:$2,Weekly!BP$9)))</f>
        <v>0.17160298439972868</v>
      </c>
      <c r="BQ220" s="145">
        <f ca="1">SUM(OFFSET(Data!$A$1,MATCH(($BH220&amp;$BI220),Data!$B:$B,0)-1,MATCH(Weekly!BQ$9,Data!$2:$2,0)-1,1,COUNTIF(Data!$2:$2,Weekly!BQ$9)))/SUM(OFFSET(Data!$A$1,MATCH(($BH101&amp;$BI101),Data!$B:$B,0)-1,MATCH(Weekly!BQ$9,Data!$2:$2,0)-1,1,COUNTIF(Data!$2:$2,Weekly!BQ$9)))</f>
        <v>0.17285873192436041</v>
      </c>
      <c r="BR220" s="145">
        <f ca="1">SUM(OFFSET(Data!$A$1,MATCH(($BH220&amp;$BI220),Data!$B:$B,0)-1,MATCH(Weekly!BR$9,Data!$2:$2,0)-1,1,COUNTIF(Data!$2:$2,Weekly!BR$9)))/SUM(OFFSET(Data!$A$1,MATCH(($BH101&amp;$BI101),Data!$B:$B,0)-1,MATCH(Weekly!BR$9,Data!$2:$2,0)-1,1,COUNTIF(Data!$2:$2,Weekly!BR$9)))</f>
        <v>0.16359163591635917</v>
      </c>
      <c r="BS220" s="145">
        <f ca="1">SUM(OFFSET(Data!$A$1,MATCH(($BH220&amp;$BI220),Data!$B:$B,0)-1,MATCH(Weekly!BS$9,Data!$2:$2,0)-1,1,COUNTIF(Data!$2:$2,Weekly!BS$9)))/SUM(OFFSET(Data!$A$1,MATCH(($BH101&amp;$BI101),Data!$B:$B,0)-1,MATCH(Weekly!BS$9,Data!$2:$2,0)-1,1,COUNTIF(Data!$2:$2,Weekly!BS$9)))</f>
        <v>0.18073850140358455</v>
      </c>
      <c r="BT220" s="145">
        <f ca="1">SUM(OFFSET(Data!$A$1,MATCH(($BH220&amp;$BI220),Data!$B:$B,0)-1,MATCH(Weekly!BT$9,Data!$2:$2,0)-1,1,COUNTIF(Data!$2:$2,Weekly!BT$9)))/SUM(OFFSET(Data!$A$1,MATCH(($BH101&amp;$BI101),Data!$B:$B,0)-1,MATCH(Weekly!BT$9,Data!$2:$2,0)-1,1,COUNTIF(Data!$2:$2,Weekly!BT$9)))</f>
        <v>0.17454954954954954</v>
      </c>
      <c r="BU220" s="145">
        <f ca="1">SUM(OFFSET(Data!$A$1,MATCH(($BH220&amp;$BI220),Data!$B:$B,0)-1,MATCH(Weekly!BU$9,Data!$2:$2,0)-1,1,COUNTIF(Data!$2:$2,Weekly!BU$9)))/SUM(OFFSET(Data!$A$1,MATCH(($BH101&amp;$BI101),Data!$B:$B,0)-1,MATCH(Weekly!BU$9,Data!$2:$2,0)-1,1,COUNTIF(Data!$2:$2,Weekly!BU$9)))</f>
        <v>0.18892508143322476</v>
      </c>
      <c r="BV220" s="13"/>
      <c r="BW220" s="12">
        <f t="shared" ca="1" si="1659"/>
        <v>0.16748736330853192</v>
      </c>
      <c r="BX220" s="12">
        <f t="shared" ca="1" si="1660"/>
        <v>0.17776055504961835</v>
      </c>
      <c r="BY220" s="12">
        <f t="shared" ca="1" si="1694"/>
        <v>1.0273191741086429E-2</v>
      </c>
      <c r="BZ220" s="12">
        <f t="shared" ca="1" si="1695"/>
        <v>0.18546544885543317</v>
      </c>
      <c r="CA220" s="12">
        <f t="shared" ca="1" si="1696"/>
        <v>0.1597824695027171</v>
      </c>
      <c r="CB220" s="43"/>
      <c r="CC220" s="12">
        <f t="shared" ca="1" si="1697"/>
        <v>8.7419466876313221E-3</v>
      </c>
      <c r="CD220" s="12">
        <f ca="1">SUMPRODUCT(BP220:BS220,BP$101:BS$101)/SUM(BP$101:BS$101)</f>
        <v>0.17218883437846352</v>
      </c>
      <c r="CE220" s="104"/>
      <c r="CF220" s="104"/>
      <c r="CG220" s="1"/>
      <c r="CH220" s="7" t="s">
        <v>92</v>
      </c>
      <c r="CI220" s="7" t="s">
        <v>4</v>
      </c>
      <c r="CJ220" s="145">
        <f ca="1">(SUM(OFFSET(Data!$A$1,MATCH(($CH220&amp;$CI220),Data!$B:$B,0)-1,MATCH(Weekly!CJ$9,Data!$2:$2,0)-1,1,COUNTIF(Data!$2:$2,Weekly!CJ$9))))/(SUM(OFFSET(Data!$A$1,MATCH(($CH101&amp;$CI101),Data!$B:$B,0)-1,MATCH(Weekly!CJ$9,Data!$2:$2,0)-1,1,COUNTIF(Data!$2:$2,Weekly!CJ$9))))</f>
        <v>0.1760154738878143</v>
      </c>
      <c r="CK220" s="145">
        <f ca="1">(SUM(OFFSET(Data!$A$1,MATCH(($CH220&amp;$CI220),Data!$B:$B,0)-1,MATCH(Weekly!CK$9,Data!$2:$2,0)-1,1,COUNTIF(Data!$2:$2,Weekly!CK$9))))/(SUM(OFFSET(Data!$A$1,MATCH(($CH101&amp;$CI101),Data!$B:$B,0)-1,MATCH(Weekly!CK$9,Data!$2:$2,0)-1,1,COUNTIF(Data!$2:$2,Weekly!CK$9))))</f>
        <v>0.17785527462946818</v>
      </c>
      <c r="CL220" s="145">
        <f ca="1">(SUM(OFFSET(Data!$A$1,MATCH(($CH220&amp;$CI220),Data!$B:$B,0)-1,MATCH(Weekly!CL$9,Data!$2:$2,0)-1,1,COUNTIF(Data!$2:$2,Weekly!CL$9))))/(SUM(OFFSET(Data!$A$1,MATCH(($CH101&amp;$CI101),Data!$B:$B,0)-1,MATCH(Weekly!CL$9,Data!$2:$2,0)-1,1,COUNTIF(Data!$2:$2,Weekly!CL$9))))</f>
        <v>0.16589557171183081</v>
      </c>
      <c r="CM220" s="145">
        <f ca="1">(SUM(OFFSET(Data!$A$1,MATCH(($CH220&amp;$CI220),Data!$B:$B,0)-1,MATCH(Weekly!CM$9,Data!$2:$2,0)-1,1,COUNTIF(Data!$2:$2,Weekly!CM$9))))/(SUM(OFFSET(Data!$A$1,MATCH(($CH101&amp;$CI101),Data!$B:$B,0)-1,MATCH(Weekly!CM$9,Data!$2:$2,0)-1,1,COUNTIF(Data!$2:$2,Weekly!CM$9))))</f>
        <v>0.15640599001663893</v>
      </c>
      <c r="CN220" s="145">
        <f ca="1">(SUM(OFFSET(Data!$A$1,MATCH(($CH220&amp;$CI220),Data!$B:$B,0)-1,MATCH(Weekly!CN$9,Data!$2:$2,0)-1,1,COUNTIF(Data!$2:$2,Weekly!CN$9))))/(SUM(OFFSET(Data!$A$1,MATCH(($CH101&amp;$CI101),Data!$B:$B,0)-1,MATCH(Weekly!CN$9,Data!$2:$2,0)-1,1,COUNTIF(Data!$2:$2,Weekly!CN$9))))</f>
        <v>0.14808043875685559</v>
      </c>
      <c r="CO220" s="145">
        <f ca="1">(SUM(OFFSET(Data!$A$1,MATCH(($CH220&amp;$CI220),Data!$B:$B,0)-1,MATCH(Weekly!CO$9,Data!$2:$2,0)-1,1,COUNTIF(Data!$2:$2,Weekly!CO$9))))/(SUM(OFFSET(Data!$A$1,MATCH(($CH101&amp;$CI101),Data!$B:$B,0)-1,MATCH(Weekly!CO$9,Data!$2:$2,0)-1,1,COUNTIF(Data!$2:$2,Weekly!CO$9))))</f>
        <v>0.13921690490988192</v>
      </c>
      <c r="CP220" s="145">
        <f ca="1">(SUM(OFFSET(Data!$A$1,MATCH(($CH220&amp;$CI220),Data!$B:$B,0)-1,MATCH(Weekly!CP$9,Data!$2:$2,0)-1,1,COUNTIF(Data!$2:$2,Weekly!CP$9))))/(SUM(OFFSET(Data!$A$1,MATCH(($CH101&amp;$CI101),Data!$B:$B,0)-1,MATCH(Weekly!CP$9,Data!$2:$2,0)-1,1,COUNTIF(Data!$2:$2,Weekly!CP$9))))</f>
        <v>0.14499999999999999</v>
      </c>
      <c r="CQ220" s="145">
        <f ca="1">(SUM(OFFSET(Data!$A$1,MATCH(($CH220&amp;$CI220),Data!$B:$B,0)-1,MATCH(Weekly!CQ$9,Data!$2:$2,0)-1,1,COUNTIF(Data!$2:$2,Weekly!CQ$9))))/(SUM(OFFSET(Data!$A$1,MATCH(($CH101&amp;$CI101),Data!$B:$B,0)-1,MATCH(Weekly!CQ$9,Data!$2:$2,0)-1,1,COUNTIF(Data!$2:$2,Weekly!CQ$9))))</f>
        <v>0.13574938574938575</v>
      </c>
      <c r="CR220" s="145">
        <f ca="1">(SUM(OFFSET(Data!$A$1,MATCH(($CH220&amp;$CI220),Data!$B:$B,0)-1,MATCH(Weekly!CR$9,Data!$2:$2,0)-1,1,COUNTIF(Data!$2:$2,Weekly!CR$9))))/(SUM(OFFSET(Data!$A$1,MATCH(($CH101&amp;$CI101),Data!$B:$B,0)-1,MATCH(Weekly!CR$9,Data!$2:$2,0)-1,1,COUNTIF(Data!$2:$2,Weekly!CR$9))))</f>
        <v>0.15333333333333332</v>
      </c>
      <c r="CS220" s="145">
        <f ca="1">(SUM(OFFSET(Data!$A$1,MATCH(($CH220&amp;$CI220),Data!$B:$B,0)-1,MATCH(Weekly!CS$9,Data!$2:$2,0)-1,1,COUNTIF(Data!$2:$2,Weekly!CS$9))))/(SUM(OFFSET(Data!$A$1,MATCH(($CH101&amp;$CI101),Data!$B:$B,0)-1,MATCH(Weekly!CS$9,Data!$2:$2,0)-1,1,COUNTIF(Data!$2:$2,Weekly!CS$9))))</f>
        <v>0.14880952380952381</v>
      </c>
      <c r="CT220" s="145">
        <f ca="1">(SUM(OFFSET(Data!$A$1,MATCH(($CH220&amp;$CI220),Data!$B:$B,0)-1,MATCH(Weekly!CT$9,Data!$2:$2,0)-1,1,COUNTIF(Data!$2:$2,Weekly!CT$9))))/(SUM(OFFSET(Data!$A$1,MATCH(($CH101&amp;$CI101),Data!$B:$B,0)-1,MATCH(Weekly!CT$9,Data!$2:$2,0)-1,1,COUNTIF(Data!$2:$2,Weekly!CT$9))))</f>
        <v>0.16624843161856964</v>
      </c>
      <c r="CU220" s="145">
        <f ca="1">(SUM(OFFSET(Data!$A$1,MATCH(($CH220&amp;$CI220),Data!$B:$B,0)-1,MATCH(Weekly!CU$9,Data!$2:$2,0)-1,1,COUNTIF(Data!$2:$2,Weekly!CU$9))))/(SUM(OFFSET(Data!$A$1,MATCH(($CH101&amp;$CI101),Data!$B:$B,0)-1,MATCH(Weekly!CU$9,Data!$2:$2,0)-1,1,COUNTIF(Data!$2:$2,Weekly!CU$9))))</f>
        <v>0.15394402035623408</v>
      </c>
      <c r="CW220" s="12">
        <f t="shared" ca="1" si="1665"/>
        <v>0.14654021937842779</v>
      </c>
      <c r="CX220" s="12">
        <f t="shared" ca="1" si="1666"/>
        <v>0.16607200166520023</v>
      </c>
      <c r="CY220" s="12">
        <f t="shared" ca="1" si="1699"/>
        <v>1.9531782286772437E-2</v>
      </c>
      <c r="CZ220" s="12">
        <f t="shared" ca="1" si="1700"/>
        <v>0.18072083838027955</v>
      </c>
      <c r="DA220" s="12">
        <f t="shared" ca="1" si="1701"/>
        <v>0.13189138266334846</v>
      </c>
      <c r="DB220" s="43"/>
      <c r="DC220" s="12">
        <f t="shared" ca="1" si="1702"/>
        <v>1.2966105500563681E-2</v>
      </c>
      <c r="DD220" s="12">
        <f ca="1">SUMPRODUCT(CP220:CS220,CP$101:CS$101)/SUM(CP$101:CS$101)</f>
        <v>0.14576927000393947</v>
      </c>
      <c r="DE220" s="1"/>
    </row>
    <row r="221" spans="4:109" x14ac:dyDescent="0.35">
      <c r="D221" s="59" t="s">
        <v>653</v>
      </c>
      <c r="E221" s="53" t="str">
        <f ca="1">VLOOKUP($D221,'Metric Nature'!$C:$D,2,0)&amp;IF(($F221&lt;(BA221)),"Below",IF(($F221&gt;(AZ221)),"Above","Within"))</f>
        <v>PositiveWithin</v>
      </c>
      <c r="F221" s="55">
        <f t="shared" ca="1" si="1703"/>
        <v>2.7351418193059741E-2</v>
      </c>
      <c r="G221" s="55">
        <f t="shared" ca="1" si="1704"/>
        <v>2.7841982022811389E-2</v>
      </c>
      <c r="H221" s="55">
        <f t="shared" ca="1" si="1705"/>
        <v>-1.7619572821709381E-2</v>
      </c>
      <c r="I221" s="55">
        <f t="shared" ca="1" si="1706"/>
        <v>2.7032967927608145E-2</v>
      </c>
      <c r="J221" s="55">
        <f t="shared" ca="1" si="1707"/>
        <v>1.1780070405305746E-2</v>
      </c>
      <c r="K221" s="48">
        <v>5.4873747444466638E-4</v>
      </c>
      <c r="L221" s="56"/>
      <c r="M221" s="53" t="str">
        <f ca="1">VLOOKUP($D221,'Metric Nature'!$C:$D,2,0)&amp;IF(($N221&lt;(CA221)),"Below",IF(($N221&gt;(BZ221)),"Above","Within"))</f>
        <v>PositiveWithin</v>
      </c>
      <c r="N221" s="55">
        <f t="shared" ca="1" si="1708"/>
        <v>2.8543173892676833E-2</v>
      </c>
      <c r="O221" s="55">
        <f t="shared" ca="1" si="1709"/>
        <v>2.8601154654317715E-2</v>
      </c>
      <c r="P221" s="55">
        <f t="shared" ca="1" si="1710"/>
        <v>-2.0272175141757259E-3</v>
      </c>
      <c r="Q221" s="55">
        <f t="shared" ca="1" si="1711"/>
        <v>2.8175540012797033E-2</v>
      </c>
      <c r="R221" s="48">
        <f t="shared" ca="1" si="1712"/>
        <v>1.3047979904300847E-2</v>
      </c>
      <c r="S221" s="48">
        <v>6.6895494436966995E-4</v>
      </c>
      <c r="T221" s="56"/>
      <c r="U221" s="53" t="str">
        <f ca="1">VLOOKUP($D221,'Metric Nature'!$C:$D,2,0)&amp;IF(($V221&lt;(DA221)),"Below",IF(($V221&gt;(CZ221)),"Above","Within"))</f>
        <v>PositiveWithin</v>
      </c>
      <c r="V221" s="55">
        <f t="shared" ca="1" si="1713"/>
        <v>2.3915978994748687E-2</v>
      </c>
      <c r="W221" s="55">
        <f t="shared" ca="1" si="1714"/>
        <v>2.5675360968793665E-2</v>
      </c>
      <c r="X221" s="78">
        <f t="shared" ca="1" si="1715"/>
        <v>-6.8524137837180352E-2</v>
      </c>
      <c r="Y221" s="55">
        <f t="shared" ca="1" si="1716"/>
        <v>2.3815072004474063E-2</v>
      </c>
      <c r="Z221" s="78">
        <f t="shared" ca="1" si="1717"/>
        <v>4.237106243292774E-3</v>
      </c>
      <c r="AA221" s="48">
        <v>4.9997947104508749E-4</v>
      </c>
      <c r="AB221" s="56"/>
      <c r="AC221" s="46" t="s">
        <v>739</v>
      </c>
      <c r="AI221" s="7" t="s">
        <v>119</v>
      </c>
      <c r="AJ221" s="145">
        <f ca="1">(SUM(OFFSET(Data!$A$1,MATCH(($AI221),Data!$C:$C,0)-1,MATCH(Weekly!AJ$9,Data!$2:$2,0)-1,2,COUNTIF(Data!$2:$2,Weekly!AJ$9))))/AJ$134</f>
        <v>2.7166507204778059E-2</v>
      </c>
      <c r="AK221" s="145">
        <f ca="1">(SUM(OFFSET(Data!$A$1,MATCH(($AI221),Data!$C:$C,0)-1,MATCH(Weekly!AK$9,Data!$2:$2,0)-1,2,COUNTIF(Data!$2:$2,Weekly!AK$9))))/AK$134</f>
        <v>2.8067746058798467E-2</v>
      </c>
      <c r="AL221" s="145">
        <f ca="1">(SUM(OFFSET(Data!$A$1,MATCH(($AI221),Data!$C:$C,0)-1,MATCH(Weekly!AL$9,Data!$2:$2,0)-1,2,COUNTIF(Data!$2:$2,Weekly!AL$9))))/AL$134</f>
        <v>2.7734131807536096E-2</v>
      </c>
      <c r="AM221" s="145">
        <f ca="1">(SUM(OFFSET(Data!$A$1,MATCH(($AI221),Data!$C:$C,0)-1,MATCH(Weekly!AM$9,Data!$2:$2,0)-1,2,COUNTIF(Data!$2:$2,Weekly!AM$9))))/AM$134</f>
        <v>2.9289372599231756E-2</v>
      </c>
      <c r="AN221" s="145">
        <f ca="1">(SUM(OFFSET(Data!$A$1,MATCH(($AI221),Data!$C:$C,0)-1,MATCH(Weekly!AN$9,Data!$2:$2,0)-1,2,COUNTIF(Data!$2:$2,Weekly!AN$9))))/AN$134</f>
        <v>2.8154090668281239E-2</v>
      </c>
      <c r="AO221" s="145">
        <f ca="1">(SUM(OFFSET(Data!$A$1,MATCH(($AI221),Data!$C:$C,0)-1,MATCH(Weekly!AO$9,Data!$2:$2,0)-1,2,COUNTIF(Data!$2:$2,Weekly!AO$9))))/AO$134</f>
        <v>2.6986039379565428E-2</v>
      </c>
      <c r="AP221" s="145">
        <f ca="1">(SUM(OFFSET(Data!$A$1,MATCH(($AI221),Data!$C:$C,0)-1,MATCH(Weekly!AP$9,Data!$2:$2,0)-1,2,COUNTIF(Data!$2:$2,Weekly!AP$9))))/AP$134</f>
        <v>2.6506299740166359E-2</v>
      </c>
      <c r="AQ221" s="145">
        <f ca="1">(SUM(OFFSET(Data!$A$1,MATCH(($AI221),Data!$C:$C,0)-1,MATCH(Weekly!AQ$9,Data!$2:$2,0)-1,2,COUNTIF(Data!$2:$2,Weekly!AQ$9))))/AQ$134</f>
        <v>2.6542387927208169E-2</v>
      </c>
      <c r="AR221" s="145">
        <f ca="1">(SUM(OFFSET(Data!$A$1,MATCH(($AI221),Data!$C:$C,0)-1,MATCH(Weekly!AR$9,Data!$2:$2,0)-1,2,COUNTIF(Data!$2:$2,Weekly!AR$9))))/AR$134</f>
        <v>2.7134786117836967E-2</v>
      </c>
      <c r="AS221" s="145">
        <f ca="1">(SUM(OFFSET(Data!$A$1,MATCH(($AI221),Data!$C:$C,0)-1,MATCH(Weekly!AS$9,Data!$2:$2,0)-1,2,COUNTIF(Data!$2:$2,Weekly!AS$9))))/AS$134</f>
        <v>2.7841982022811389E-2</v>
      </c>
      <c r="AT221" s="145">
        <f ca="1">(SUM(OFFSET(Data!$A$1,MATCH(($AI221),Data!$C:$C,0)-1,MATCH(Weekly!AT$9,Data!$2:$2,0)-1,2,COUNTIF(Data!$2:$2,Weekly!AT$9))))/AT$134</f>
        <v>2.7351418193059741E-2</v>
      </c>
      <c r="AU221" s="145">
        <f ca="1">(SUM(OFFSET(Data!$A$1,MATCH(($AI221),Data!$C:$C,0)-1,MATCH(Weekly!AU$9,Data!$2:$2,0)-1,2,COUNTIF(Data!$2:$2,Weekly!AU$9))))/AU$134</f>
        <v>2.6710646612767331E-2</v>
      </c>
      <c r="AV221" s="14"/>
      <c r="AW221" s="12">
        <f t="shared" ca="1" si="1653"/>
        <v>2.7060412748701197E-2</v>
      </c>
      <c r="AX221" s="12">
        <f t="shared" ca="1" si="1654"/>
        <v>2.7954864040804928E-2</v>
      </c>
      <c r="AY221" s="12">
        <f t="shared" ca="1" si="1689"/>
        <v>8.9445129210373106E-4</v>
      </c>
      <c r="AZ221" s="12">
        <f t="shared" ca="1" si="1690"/>
        <v>2.8625702509882726E-2</v>
      </c>
      <c r="BA221" s="12">
        <f t="shared" ca="1" si="1691"/>
        <v>2.63895742796234E-2</v>
      </c>
      <c r="BB221" s="14"/>
      <c r="BC221" s="12">
        <f t="shared" ca="1" si="1692"/>
        <v>7.7244726908379832E-4</v>
      </c>
      <c r="BD221" s="12">
        <f ca="1">SUMPRODUCT(AP221:AS221,AP$134:AS$134)/SUM(AP$134:AS$134)</f>
        <v>2.7032967927608145E-2</v>
      </c>
      <c r="BE221" s="104"/>
      <c r="BF221" s="104"/>
      <c r="BG221" s="1"/>
      <c r="BH221" s="7" t="s">
        <v>119</v>
      </c>
      <c r="BI221" s="7" t="s">
        <v>3</v>
      </c>
      <c r="BJ221" s="145">
        <f ca="1">(SUM(OFFSET(Data!$A$1,MATCH(($BH221&amp;$BI221),Data!$B:$B,0)-1,MATCH(Weekly!BJ$9,Data!$2:$2,0)-1,1,COUNTIF(Data!$2:$2,Weekly!BJ$9))))/BJ$134</f>
        <v>2.8497686876065253E-2</v>
      </c>
      <c r="BK221" s="145">
        <f ca="1">(SUM(OFFSET(Data!$A$1,MATCH(($BH221&amp;$BI221),Data!$B:$B,0)-1,MATCH(Weekly!BK$9,Data!$2:$2,0)-1,1,COUNTIF(Data!$2:$2,Weekly!BK$9))))/BK$134</f>
        <v>3.0100163532297629E-2</v>
      </c>
      <c r="BL221" s="145">
        <f ca="1">(SUM(OFFSET(Data!$A$1,MATCH(($BH221&amp;$BI221),Data!$B:$B,0)-1,MATCH(Weekly!BL$9,Data!$2:$2,0)-1,1,COUNTIF(Data!$2:$2,Weekly!BL$9))))/BL$134</f>
        <v>2.9415279216123635E-2</v>
      </c>
      <c r="BM221" s="145">
        <f ca="1">(SUM(OFFSET(Data!$A$1,MATCH(($BH221&amp;$BI221),Data!$B:$B,0)-1,MATCH(Weekly!BM$9,Data!$2:$2,0)-1,1,COUNTIF(Data!$2:$2,Weekly!BM$9))))/BM$134</f>
        <v>3.0736024174401036E-2</v>
      </c>
      <c r="BN221" s="145">
        <f ca="1">(SUM(OFFSET(Data!$A$1,MATCH(($BH221&amp;$BI221),Data!$B:$B,0)-1,MATCH(Weekly!BN$9,Data!$2:$2,0)-1,1,COUNTIF(Data!$2:$2,Weekly!BN$9))))/BN$134</f>
        <v>3.0088596092685143E-2</v>
      </c>
      <c r="BO221" s="145">
        <f ca="1">(SUM(OFFSET(Data!$A$1,MATCH(($BH221&amp;$BI221),Data!$B:$B,0)-1,MATCH(Weekly!BO$9,Data!$2:$2,0)-1,1,COUNTIF(Data!$2:$2,Weekly!BO$9))))/BO$134</f>
        <v>2.8348721226162082E-2</v>
      </c>
      <c r="BP221" s="145">
        <f ca="1">(SUM(OFFSET(Data!$A$1,MATCH(($BH221&amp;$BI221),Data!$B:$B,0)-1,MATCH(Weekly!BP$9,Data!$2:$2,0)-1,1,COUNTIF(Data!$2:$2,Weekly!BP$9))))/BP$134</f>
        <v>2.743219568447431E-2</v>
      </c>
      <c r="BQ221" s="145">
        <f ca="1">(SUM(OFFSET(Data!$A$1,MATCH(($BH221&amp;$BI221),Data!$B:$B,0)-1,MATCH(Weekly!BQ$9,Data!$2:$2,0)-1,1,COUNTIF(Data!$2:$2,Weekly!BQ$9))))/BQ$134</f>
        <v>2.7876495319784603E-2</v>
      </c>
      <c r="BR221" s="145">
        <f ca="1">(SUM(OFFSET(Data!$A$1,MATCH(($BH221&amp;$BI221),Data!$B:$B,0)-1,MATCH(Weekly!BR$9,Data!$2:$2,0)-1,1,COUNTIF(Data!$2:$2,Weekly!BR$9))))/BR$134</f>
        <v>2.8724370833378945E-2</v>
      </c>
      <c r="BS221" s="145">
        <f ca="1">(SUM(OFFSET(Data!$A$1,MATCH(($BH221&amp;$BI221),Data!$B:$B,0)-1,MATCH(Weekly!BS$9,Data!$2:$2,0)-1,1,COUNTIF(Data!$2:$2,Weekly!BS$9))))/BS$134</f>
        <v>2.8601154654317715E-2</v>
      </c>
      <c r="BT221" s="145">
        <f ca="1">(SUM(OFFSET(Data!$A$1,MATCH(($BH221&amp;$BI221),Data!$B:$B,0)-1,MATCH(Weekly!BT$9,Data!$2:$2,0)-1,1,COUNTIF(Data!$2:$2,Weekly!BT$9))))/BT$134</f>
        <v>2.8543173892676833E-2</v>
      </c>
      <c r="BU221" s="145">
        <f ca="1">(SUM(OFFSET(Data!$A$1,MATCH(($BH221&amp;$BI221),Data!$B:$B,0)-1,MATCH(Weekly!BU$9,Data!$2:$2,0)-1,1,COUNTIF(Data!$2:$2,Weekly!BU$9))))/BU$134</f>
        <v>2.7419783833450201E-2</v>
      </c>
      <c r="BV221" s="13"/>
      <c r="BW221" s="12">
        <f t="shared" ca="1" si="1659"/>
        <v>2.8423204051113669E-2</v>
      </c>
      <c r="BX221" s="12">
        <f t="shared" ca="1" si="1660"/>
        <v>2.9751937654404391E-2</v>
      </c>
      <c r="BY221" s="12">
        <f t="shared" ca="1" si="1694"/>
        <v>1.3287336032907215E-3</v>
      </c>
      <c r="BZ221" s="12">
        <f t="shared" ca="1" si="1695"/>
        <v>3.0748487856872432E-2</v>
      </c>
      <c r="CA221" s="12">
        <f t="shared" ca="1" si="1696"/>
        <v>2.7426653848645628E-2</v>
      </c>
      <c r="CB221" s="43"/>
      <c r="CC221" s="12">
        <f t="shared" ca="1" si="1697"/>
        <v>1.0210233267712954E-3</v>
      </c>
      <c r="CD221" s="12">
        <f ca="1">SUMPRODUCT(BP221:BS221,BP$134:BS$134)/SUM(BP$134:BS$134)</f>
        <v>2.8175540012797033E-2</v>
      </c>
      <c r="CE221" s="104"/>
      <c r="CF221" s="104"/>
      <c r="CG221" s="1"/>
      <c r="CH221" s="7" t="s">
        <v>119</v>
      </c>
      <c r="CI221" s="7" t="s">
        <v>4</v>
      </c>
      <c r="CJ221" s="145">
        <f ca="1">(SUM(OFFSET(Data!$A$1,MATCH(($CH221&amp;$CI221),Data!$B:$B,0)-1,MATCH(Weekly!CJ$9,Data!$2:$2,0)-1,1,COUNTIF(Data!$2:$2,Weekly!CJ$9))))/CJ$134</f>
        <v>2.3293377539743264E-2</v>
      </c>
      <c r="CK221" s="145">
        <f ca="1">(SUM(OFFSET(Data!$A$1,MATCH(($CH221&amp;$CI221),Data!$B:$B,0)-1,MATCH(Weekly!CK$9,Data!$2:$2,0)-1,1,COUNTIF(Data!$2:$2,Weekly!CK$9))))/CK$134</f>
        <v>2.2148130507263636E-2</v>
      </c>
      <c r="CL221" s="145">
        <f ca="1">(SUM(OFFSET(Data!$A$1,MATCH(($CH221&amp;$CI221),Data!$B:$B,0)-1,MATCH(Weekly!CL$9,Data!$2:$2,0)-1,1,COUNTIF(Data!$2:$2,Weekly!CL$9))))/CL$134</f>
        <v>2.2840579710144929E-2</v>
      </c>
      <c r="CM221" s="145">
        <f ca="1">(SUM(OFFSET(Data!$A$1,MATCH(($CH221&amp;$CI221),Data!$B:$B,0)-1,MATCH(Weekly!CM$9,Data!$2:$2,0)-1,1,COUNTIF(Data!$2:$2,Weekly!CM$9))))/CM$134</f>
        <v>2.5139318885448916E-2</v>
      </c>
      <c r="CN221" s="145">
        <f ca="1">(SUM(OFFSET(Data!$A$1,MATCH(($CH221&amp;$CI221),Data!$B:$B,0)-1,MATCH(Weekly!CN$9,Data!$2:$2,0)-1,1,COUNTIF(Data!$2:$2,Weekly!CN$9))))/CN$134</f>
        <v>2.2638209670628625E-2</v>
      </c>
      <c r="CO221" s="145">
        <f ca="1">(SUM(OFFSET(Data!$A$1,MATCH(($CH221&amp;$CI221),Data!$B:$B,0)-1,MATCH(Weekly!CO$9,Data!$2:$2,0)-1,1,COUNTIF(Data!$2:$2,Weekly!CO$9))))/CO$134</f>
        <v>2.3142783571520536E-2</v>
      </c>
      <c r="CP221" s="145">
        <f ca="1">(SUM(OFFSET(Data!$A$1,MATCH(($CH221&amp;$CI221),Data!$B:$B,0)-1,MATCH(Weekly!CP$9,Data!$2:$2,0)-1,1,COUNTIF(Data!$2:$2,Weekly!CP$9))))/CP$134</f>
        <v>2.391304347826087E-2</v>
      </c>
      <c r="CQ221" s="145">
        <f ca="1">(SUM(OFFSET(Data!$A$1,MATCH(($CH221&amp;$CI221),Data!$B:$B,0)-1,MATCH(Weekly!CQ$9,Data!$2:$2,0)-1,1,COUNTIF(Data!$2:$2,Weekly!CQ$9))))/CQ$134</f>
        <v>2.2806248102290747E-2</v>
      </c>
      <c r="CR221" s="145">
        <f ca="1">(SUM(OFFSET(Data!$A$1,MATCH(($CH221&amp;$CI221),Data!$B:$B,0)-1,MATCH(Weekly!CR$9,Data!$2:$2,0)-1,1,COUNTIF(Data!$2:$2,Weekly!CR$9))))/CR$134</f>
        <v>2.2673507634643153E-2</v>
      </c>
      <c r="CS221" s="145">
        <f ca="1">(SUM(OFFSET(Data!$A$1,MATCH(($CH221&amp;$CI221),Data!$B:$B,0)-1,MATCH(Weekly!CS$9,Data!$2:$2,0)-1,1,COUNTIF(Data!$2:$2,Weekly!CS$9))))/CS$134</f>
        <v>2.5675360968793665E-2</v>
      </c>
      <c r="CT221" s="145">
        <f ca="1">(SUM(OFFSET(Data!$A$1,MATCH(($CH221&amp;$CI221),Data!$B:$B,0)-1,MATCH(Weekly!CT$9,Data!$2:$2,0)-1,1,COUNTIF(Data!$2:$2,Weekly!CT$9))))/CT$134</f>
        <v>2.3915978994748687E-2</v>
      </c>
      <c r="CU221" s="145">
        <f ca="1">(SUM(OFFSET(Data!$A$1,MATCH(($CH221&amp;$CI221),Data!$B:$B,0)-1,MATCH(Weekly!CU$9,Data!$2:$2,0)-1,1,COUNTIF(Data!$2:$2,Weekly!CU$9))))/CU$134</f>
        <v>2.467766532649383E-2</v>
      </c>
      <c r="CW221" s="12">
        <f t="shared" ca="1" si="1665"/>
        <v>2.273987786846695E-2</v>
      </c>
      <c r="CX221" s="12">
        <f t="shared" ca="1" si="1666"/>
        <v>2.391451123650478E-2</v>
      </c>
      <c r="CY221" s="12">
        <f t="shared" ca="1" si="1699"/>
        <v>1.1746333680378307E-3</v>
      </c>
      <c r="CZ221" s="12">
        <f t="shared" ca="1" si="1700"/>
        <v>2.4795486262533153E-2</v>
      </c>
      <c r="DA221" s="12">
        <f t="shared" ca="1" si="1701"/>
        <v>2.1858902842438577E-2</v>
      </c>
      <c r="DB221" s="43"/>
      <c r="DC221" s="12">
        <f t="shared" ca="1" si="1702"/>
        <v>1.0578125990545308E-3</v>
      </c>
      <c r="DD221" s="12">
        <f ca="1">SUMPRODUCT(CP221:CS221,CP$134:CS$134)/SUM(CP$134:CS$134)</f>
        <v>2.3815072004474063E-2</v>
      </c>
    </row>
    <row r="222" spans="4:109" x14ac:dyDescent="0.35">
      <c r="D222" s="60" t="s">
        <v>977</v>
      </c>
      <c r="E222" s="117" t="str">
        <f ca="1">VLOOKUP($D222,'Metric Nature'!$C:$D,2,0)&amp;IF(($F222&lt;(BA222)),"Below",IF(($F222&gt;(AZ222)),"Above","Within"))</f>
        <v>NegativeWithin</v>
      </c>
      <c r="F222" s="118">
        <f t="shared" ca="1" si="1703"/>
        <v>0.28143189437704075</v>
      </c>
      <c r="G222" s="118">
        <f t="shared" ca="1" si="1704"/>
        <v>0.28105094686187526</v>
      </c>
      <c r="H222" s="118">
        <f t="shared" ca="1" si="1705"/>
        <v>1.3554393586608549E-3</v>
      </c>
      <c r="I222" s="118">
        <f t="shared" ca="1" si="1706"/>
        <v>0.28229618534440837</v>
      </c>
      <c r="J222" s="118">
        <f t="shared" ca="1" si="1707"/>
        <v>-3.0616459316060675E-3</v>
      </c>
      <c r="K222" s="118">
        <f t="shared" ref="K222" ca="1" si="1744">BC222</f>
        <v>3.1955411232420464E-3</v>
      </c>
      <c r="L222" s="120"/>
      <c r="M222" s="117" t="str">
        <f ca="1">VLOOKUP($D222,'Metric Nature'!$C:$D,2,0)&amp;IF(($N222&lt;(CA222)),"Below",IF(($N222&gt;(BZ222)),"Above","Within"))</f>
        <v>NegativeWithin</v>
      </c>
      <c r="N222" s="118">
        <f t="shared" ca="1" si="1708"/>
        <v>0.27064644080808653</v>
      </c>
      <c r="O222" s="119">
        <f t="shared" ca="1" si="1709"/>
        <v>0.27017607959415973</v>
      </c>
      <c r="P222" s="118">
        <f t="shared" ca="1" si="1710"/>
        <v>1.740943219819239E-3</v>
      </c>
      <c r="Q222" s="119">
        <f t="shared" ca="1" si="1711"/>
        <v>0.27151657185976319</v>
      </c>
      <c r="R222" s="118">
        <f t="shared" ca="1" si="1712"/>
        <v>-3.2047069750353102E-3</v>
      </c>
      <c r="S222" s="118">
        <f t="shared" ref="S222" ca="1" si="1745">CC222</f>
        <v>2.8096833642748918E-3</v>
      </c>
      <c r="T222" s="120"/>
      <c r="U222" s="117" t="str">
        <f ca="1">VLOOKUP($D222,'Metric Nature'!$C:$D,2,0)&amp;IF(($V222&lt;(DA222)),"Below",IF(($V222&gt;(CZ222)),"Above","Within"))</f>
        <v>NegativeWithin</v>
      </c>
      <c r="V222" s="118">
        <f t="shared" ca="1" si="1713"/>
        <v>0.31716277317256969</v>
      </c>
      <c r="W222" s="119">
        <f t="shared" ca="1" si="1714"/>
        <v>0.31632932166301969</v>
      </c>
      <c r="X222" s="118">
        <f t="shared" ca="1" si="1715"/>
        <v>2.6347589441545992E-3</v>
      </c>
      <c r="Y222" s="119">
        <f t="shared" ca="1" si="1716"/>
        <v>0.31758530183727035</v>
      </c>
      <c r="Z222" s="118">
        <f t="shared" ca="1" si="1717"/>
        <v>-1.3304414979417507E-3</v>
      </c>
      <c r="AA222" s="118">
        <f t="shared" ref="AA222" si="1746">MA222</f>
        <v>0</v>
      </c>
      <c r="AB222" s="120"/>
      <c r="AC222" s="46" t="s">
        <v>782</v>
      </c>
      <c r="AI222" s="7" t="s">
        <v>132</v>
      </c>
      <c r="AJ222" s="145">
        <f ca="1">(SUM(OFFSET(Data!$A$1,MATCH(($AI222),Data!$C:$C,0)-1,MATCH(Weekly!AJ$9,Data!$2:$2,0)-1,2,COUNTIF(Data!$2:$2,Weekly!AJ$9))))/AJ$142</f>
        <v>0.27965310075613808</v>
      </c>
      <c r="AK222" s="145">
        <f ca="1">(SUM(OFFSET(Data!$A$1,MATCH(($AI222),Data!$C:$C,0)-1,MATCH(Weekly!AK$9,Data!$2:$2,0)-1,2,COUNTIF(Data!$2:$2,Weekly!AK$9))))/AK$142</f>
        <v>0.28077357726177532</v>
      </c>
      <c r="AL222" s="145">
        <f ca="1">(SUM(OFFSET(Data!$A$1,MATCH(($AI222),Data!$C:$C,0)-1,MATCH(Weekly!AL$9,Data!$2:$2,0)-1,2,COUNTIF(Data!$2:$2,Weekly!AL$9))))/AL$142</f>
        <v>0.2812598617572506</v>
      </c>
      <c r="AM222" s="145">
        <f ca="1">(SUM(OFFSET(Data!$A$1,MATCH(($AI222),Data!$C:$C,0)-1,MATCH(Weekly!AM$9,Data!$2:$2,0)-1,2,COUNTIF(Data!$2:$2,Weekly!AM$9))))/AM$142</f>
        <v>0.28520053943359475</v>
      </c>
      <c r="AN222" s="145">
        <f ca="1">(SUM(OFFSET(Data!$A$1,MATCH(($AI222),Data!$C:$C,0)-1,MATCH(Weekly!AN$9,Data!$2:$2,0)-1,2,COUNTIF(Data!$2:$2,Weekly!AN$9))))/AN$142</f>
        <v>0.28456808721948823</v>
      </c>
      <c r="AO222" s="145">
        <f ca="1">(SUM(OFFSET(Data!$A$1,MATCH(($AI222),Data!$C:$C,0)-1,MATCH(Weekly!AO$9,Data!$2:$2,0)-1,2,COUNTIF(Data!$2:$2,Weekly!AO$9))))/AO$142</f>
        <v>0.28505477308294208</v>
      </c>
      <c r="AP222" s="145">
        <f ca="1">(SUM(OFFSET(Data!$A$1,MATCH(($AI222),Data!$C:$C,0)-1,MATCH(Weekly!AP$9,Data!$2:$2,0)-1,2,COUNTIF(Data!$2:$2,Weekly!AP$9))))/AP$142</f>
        <v>0.28268368995908449</v>
      </c>
      <c r="AQ222" s="145">
        <f ca="1">(SUM(OFFSET(Data!$A$1,MATCH(($AI222),Data!$C:$C,0)-1,MATCH(Weekly!AQ$9,Data!$2:$2,0)-1,2,COUNTIF(Data!$2:$2,Weekly!AQ$9))))/AQ$142</f>
        <v>0.28323541777934341</v>
      </c>
      <c r="AR222" s="145">
        <f ca="1">(SUM(OFFSET(Data!$A$1,MATCH(($AI222),Data!$C:$C,0)-1,MATCH(Weekly!AR$9,Data!$2:$2,0)-1,2,COUNTIF(Data!$2:$2,Weekly!AR$9))))/AR$142</f>
        <v>0.28229032328575487</v>
      </c>
      <c r="AS222" s="145">
        <f ca="1">(SUM(OFFSET(Data!$A$1,MATCH(($AI222),Data!$C:$C,0)-1,MATCH(Weekly!AS$9,Data!$2:$2,0)-1,2,COUNTIF(Data!$2:$2,Weekly!AS$9))))/AS$142</f>
        <v>0.28105094686187526</v>
      </c>
      <c r="AT222" s="145">
        <f ca="1">(SUM(OFFSET(Data!$A$1,MATCH(($AI222),Data!$C:$C,0)-1,MATCH(Weekly!AT$9,Data!$2:$2,0)-1,2,COUNTIF(Data!$2:$2,Weekly!AT$9))))/AT$142</f>
        <v>0.28143189437704075</v>
      </c>
      <c r="AU222" s="145">
        <f ca="1">(SUM(OFFSET(Data!$A$1,MATCH(($AI222),Data!$C:$C,0)-1,MATCH(Weekly!AU$9,Data!$2:$2,0)-1,2,COUNTIF(Data!$2:$2,Weekly!AU$9))))/AU$142</f>
        <v>0.29226902948339289</v>
      </c>
      <c r="AV222" s="106"/>
      <c r="AW222" s="12">
        <f t="shared" ref="AW222" ca="1" si="1747">_xlfn.QUARTILE.INC($AJ222:$AT222,1)</f>
        <v>0.28115540430956293</v>
      </c>
      <c r="AX222" s="12">
        <f t="shared" ref="AX222" ca="1" si="1748">_xlfn.QUARTILE.INC($AJ222:$AT222,3)</f>
        <v>0.28390175249941585</v>
      </c>
      <c r="AY222" s="12">
        <f t="shared" ref="AY222" ca="1" si="1749">AX222-AW222</f>
        <v>2.7463481898529207E-3</v>
      </c>
      <c r="AZ222" s="12">
        <f t="shared" ref="AZ222" ca="1" si="1750">AX222+(0.75*AY222)</f>
        <v>0.28596151364180555</v>
      </c>
      <c r="BA222" s="12">
        <f t="shared" ref="BA222" ca="1" si="1751">AW222-(0.75*AY222)</f>
        <v>0.27909564316717322</v>
      </c>
      <c r="BB222" s="106"/>
      <c r="BC222" s="12">
        <f t="shared" ref="BC222" ca="1" si="1752">_xlfn.STDEV.P(AJ222:AU222)</f>
        <v>3.1955411232420464E-3</v>
      </c>
      <c r="BD222" s="12">
        <f ca="1">SUMPRODUCT(AP222:AS222,AP$142:AS$142)/SUM(AP$142:AS$142)</f>
        <v>0.28229618534440837</v>
      </c>
      <c r="BE222" s="155"/>
      <c r="BF222" s="104"/>
      <c r="BG222" s="156"/>
      <c r="BH222" s="7" t="s">
        <v>132</v>
      </c>
      <c r="BI222" s="7" t="s">
        <v>3</v>
      </c>
      <c r="BJ222" s="145">
        <f ca="1">(SUM(OFFSET(Data!$A$1,MATCH(($BH222&amp;$BI222),Data!$B:$B,0)-1,MATCH(Weekly!BJ$9,Data!$2:$2,0)-1,1,COUNTIF(Data!$2:$2,Weekly!BJ$9))))/BJ$142</f>
        <v>0.27082004032566803</v>
      </c>
      <c r="BK222" s="145">
        <f ca="1">(SUM(OFFSET(Data!$A$1,MATCH(($BH222&amp;$BI222),Data!$B:$B,0)-1,MATCH(Weekly!BK$9,Data!$2:$2,0)-1,1,COUNTIF(Data!$2:$2,Weekly!BK$9))))/BK$142</f>
        <v>0.27141425947570547</v>
      </c>
      <c r="BL222" s="145">
        <f ca="1">(SUM(OFFSET(Data!$A$1,MATCH(($BH222&amp;$BI222),Data!$B:$B,0)-1,MATCH(Weekly!BL$9,Data!$2:$2,0)-1,1,COUNTIF(Data!$2:$2,Weekly!BL$9))))/BL$142</f>
        <v>0.27245723378862219</v>
      </c>
      <c r="BM222" s="145">
        <f ca="1">(SUM(OFFSET(Data!$A$1,MATCH(($BH222&amp;$BI222),Data!$B:$B,0)-1,MATCH(Weekly!BM$9,Data!$2:$2,0)-1,1,COUNTIF(Data!$2:$2,Weekly!BM$9))))/BM$142</f>
        <v>0.27557706140064081</v>
      </c>
      <c r="BN222" s="145">
        <f ca="1">(SUM(OFFSET(Data!$A$1,MATCH(($BH222&amp;$BI222),Data!$B:$B,0)-1,MATCH(Weekly!BN$9,Data!$2:$2,0)-1,1,COUNTIF(Data!$2:$2,Weekly!BN$9))))/BN$142</f>
        <v>0.27363794337115405</v>
      </c>
      <c r="BO222" s="145">
        <f ca="1">(SUM(OFFSET(Data!$A$1,MATCH(($BH222&amp;$BI222),Data!$B:$B,0)-1,MATCH(Weekly!BO$9,Data!$2:$2,0)-1,1,COUNTIF(Data!$2:$2,Weekly!BO$9))))/BO$142</f>
        <v>0.27465527796402645</v>
      </c>
      <c r="BP222" s="145">
        <f ca="1">(SUM(OFFSET(Data!$A$1,MATCH(($BH222&amp;$BI222),Data!$B:$B,0)-1,MATCH(Weekly!BP$9,Data!$2:$2,0)-1,1,COUNTIF(Data!$2:$2,Weekly!BP$9))))/BP$142</f>
        <v>0.27290573954742992</v>
      </c>
      <c r="BQ222" s="145">
        <f ca="1">(SUM(OFFSET(Data!$A$1,MATCH(($BH222&amp;$BI222),Data!$B:$B,0)-1,MATCH(Weekly!BQ$9,Data!$2:$2,0)-1,1,COUNTIF(Data!$2:$2,Weekly!BQ$9))))/BQ$142</f>
        <v>0.27177927760884074</v>
      </c>
      <c r="BR222" s="145">
        <f ca="1">(SUM(OFFSET(Data!$A$1,MATCH(($BH222&amp;$BI222),Data!$B:$B,0)-1,MATCH(Weekly!BR$9,Data!$2:$2,0)-1,1,COUNTIF(Data!$2:$2,Weekly!BR$9))))/BR$142</f>
        <v>0.27130306218191125</v>
      </c>
      <c r="BS222" s="145">
        <f ca="1">(SUM(OFFSET(Data!$A$1,MATCH(($BH222&amp;$BI222),Data!$B:$B,0)-1,MATCH(Weekly!BS$9,Data!$2:$2,0)-1,1,COUNTIF(Data!$2:$2,Weekly!BS$9))))/BS$142</f>
        <v>0.27017607959415973</v>
      </c>
      <c r="BT222" s="145">
        <f ca="1">(SUM(OFFSET(Data!$A$1,MATCH(($BH222&amp;$BI222),Data!$B:$B,0)-1,MATCH(Weekly!BT$9,Data!$2:$2,0)-1,1,COUNTIF(Data!$2:$2,Weekly!BT$9))))/BT$142</f>
        <v>0.27064644080808653</v>
      </c>
      <c r="BU222" s="145">
        <f ca="1">(SUM(OFFSET(Data!$A$1,MATCH(($BH222&amp;$BI222),Data!$B:$B,0)-1,MATCH(Weekly!BU$9,Data!$2:$2,0)-1,1,COUNTIF(Data!$2:$2,Weekly!BU$9))))/BU$142</f>
        <v>0.28071300766348201</v>
      </c>
      <c r="BV222" s="157"/>
      <c r="BW222" s="12">
        <f t="shared" ref="BW222" ca="1" si="1753">_xlfn.QUARTILE.INC($BJ222:$BT222,1)</f>
        <v>0.27106155125378961</v>
      </c>
      <c r="BX222" s="12">
        <f t="shared" ref="BX222" ca="1" si="1754">_xlfn.QUARTILE.INC($BJ222:$BT222,3)</f>
        <v>0.27327184145929195</v>
      </c>
      <c r="BY222" s="12">
        <f t="shared" ref="BY222" ca="1" si="1755">BX222-BW222</f>
        <v>2.210290205502341E-3</v>
      </c>
      <c r="BZ222" s="12">
        <f t="shared" ref="BZ222" ca="1" si="1756">BX222+(0.75*BY222)</f>
        <v>0.27492955911341871</v>
      </c>
      <c r="CA222" s="12">
        <f t="shared" ref="CA222" ca="1" si="1757">BW222-(0.75*BY222)</f>
        <v>0.26940383359966286</v>
      </c>
      <c r="CB222" s="43"/>
      <c r="CC222" s="12">
        <f t="shared" ref="CC222" ca="1" si="1758">_xlfn.STDEV.P(BJ222:BU222)</f>
        <v>2.8096833642748918E-3</v>
      </c>
      <c r="CD222" s="12">
        <f ca="1">SUMPRODUCT(BP222:BS222,BP$142:BS$142)/SUM(BP$142:BS$142)</f>
        <v>0.27151657185976319</v>
      </c>
      <c r="CE222" s="155"/>
      <c r="CF222" s="104"/>
      <c r="CG222" s="156"/>
      <c r="CH222" s="7" t="s">
        <v>132</v>
      </c>
      <c r="CI222" s="7" t="s">
        <v>4</v>
      </c>
      <c r="CJ222" s="145">
        <f ca="1">(SUM(OFFSET(Data!$A$1,MATCH(($CH222&amp;$CI222),Data!$B:$B,0)-1,MATCH(Weekly!CJ$9,Data!$2:$2,0)-1,1,COUNTIF(Data!$2:$2,Weekly!CJ$9))))/CJ$142</f>
        <v>0.30931059599811472</v>
      </c>
      <c r="CK222" s="145">
        <f ca="1">(SUM(OFFSET(Data!$A$1,MATCH(($CH222&amp;$CI222),Data!$B:$B,0)-1,MATCH(Weekly!CK$9,Data!$2:$2,0)-1,1,COUNTIF(Data!$2:$2,Weekly!CK$9))))/CK$142</f>
        <v>0.31144550843593249</v>
      </c>
      <c r="CL222" s="145">
        <f ca="1">(SUM(OFFSET(Data!$A$1,MATCH(($CH222&amp;$CI222),Data!$B:$B,0)-1,MATCH(Weekly!CL$9,Data!$2:$2,0)-1,1,COUNTIF(Data!$2:$2,Weekly!CL$9))))/CL$142</f>
        <v>0.31034482758620691</v>
      </c>
      <c r="CM222" s="145">
        <f ca="1">(SUM(OFFSET(Data!$A$1,MATCH(($CH222&amp;$CI222),Data!$B:$B,0)-1,MATCH(Weekly!CM$9,Data!$2:$2,0)-1,1,COUNTIF(Data!$2:$2,Weekly!CM$9))))/CM$142</f>
        <v>0.31632825719120133</v>
      </c>
      <c r="CN222" s="145">
        <f ca="1">(SUM(OFFSET(Data!$A$1,MATCH(($CH222&amp;$CI222),Data!$B:$B,0)-1,MATCH(Weekly!CN$9,Data!$2:$2,0)-1,1,COUNTIF(Data!$2:$2,Weekly!CN$9))))/CN$142</f>
        <v>0.31998864281658151</v>
      </c>
      <c r="CO222" s="145">
        <f ca="1">(SUM(OFFSET(Data!$A$1,MATCH(($CH222&amp;$CI222),Data!$B:$B,0)-1,MATCH(Weekly!CO$9,Data!$2:$2,0)-1,1,COUNTIF(Data!$2:$2,Weekly!CO$9))))/CO$142</f>
        <v>0.31926728685144334</v>
      </c>
      <c r="CP222" s="145">
        <f ca="1">(SUM(OFFSET(Data!$A$1,MATCH(($CH222&amp;$CI222),Data!$B:$B,0)-1,MATCH(Weekly!CP$9,Data!$2:$2,0)-1,1,COUNTIF(Data!$2:$2,Weekly!CP$9))))/CP$142</f>
        <v>0.31447644106612094</v>
      </c>
      <c r="CQ222" s="145">
        <f ca="1">(SUM(OFFSET(Data!$A$1,MATCH(($CH222&amp;$CI222),Data!$B:$B,0)-1,MATCH(Weekly!CQ$9,Data!$2:$2,0)-1,1,COUNTIF(Data!$2:$2,Weekly!CQ$9))))/CQ$142</f>
        <v>0.32075196735645584</v>
      </c>
      <c r="CR222" s="145">
        <f ca="1">(SUM(OFFSET(Data!$A$1,MATCH(($CH222&amp;$CI222),Data!$B:$B,0)-1,MATCH(Weekly!CR$9,Data!$2:$2,0)-1,1,COUNTIF(Data!$2:$2,Weekly!CR$9))))/CR$142</f>
        <v>0.3188220835696729</v>
      </c>
      <c r="CS222" s="145">
        <f ca="1">(SUM(OFFSET(Data!$A$1,MATCH(($CH222&amp;$CI222),Data!$B:$B,0)-1,MATCH(Weekly!CS$9,Data!$2:$2,0)-1,1,COUNTIF(Data!$2:$2,Weekly!CS$9))))/CS$142</f>
        <v>0.31632932166301969</v>
      </c>
      <c r="CT222" s="145">
        <f ca="1">(SUM(OFFSET(Data!$A$1,MATCH(($CH222&amp;$CI222),Data!$B:$B,0)-1,MATCH(Weekly!CT$9,Data!$2:$2,0)-1,1,COUNTIF(Data!$2:$2,Weekly!CT$9))))/CT$142</f>
        <v>0.31716277317256969</v>
      </c>
      <c r="CU222" s="145">
        <f ca="1">(SUM(OFFSET(Data!$A$1,MATCH(($CH222&amp;$CI222),Data!$B:$B,0)-1,MATCH(Weekly!CU$9,Data!$2:$2,0)-1,1,COUNTIF(Data!$2:$2,Weekly!CU$9))))/CU$142</f>
        <v>0.33039991088336862</v>
      </c>
      <c r="CV222" s="157"/>
      <c r="CW222" s="12">
        <f t="shared" ref="CW222" ca="1" si="1759">_xlfn.QUARTILE.INC($CJ222:$CT222,1)</f>
        <v>0.31296097475102669</v>
      </c>
      <c r="CX222" s="12">
        <f t="shared" ref="CX222" ca="1" si="1760">_xlfn.QUARTILE.INC($CJ222:$CT222,3)</f>
        <v>0.31904468521055812</v>
      </c>
      <c r="CY222" s="12">
        <f t="shared" ref="CY222" ca="1" si="1761">CX222-CW222</f>
        <v>6.0837104595314329E-3</v>
      </c>
      <c r="CZ222" s="12">
        <f t="shared" ref="CZ222" ca="1" si="1762">CX222+(0.75*CY222)</f>
        <v>0.32360746805520668</v>
      </c>
      <c r="DA222" s="12">
        <f t="shared" ref="DA222" ca="1" si="1763">CW222-(0.75*CY222)</f>
        <v>0.30839819190637813</v>
      </c>
      <c r="DB222" s="43"/>
      <c r="DC222" s="12">
        <f t="shared" ref="DC222" ca="1" si="1764">_xlfn.STDEV.P(CJ222:CU222)</f>
        <v>5.4203407989841202E-3</v>
      </c>
      <c r="DD222" s="12">
        <f ca="1">SUMPRODUCT(CP222:CS222,CP$142:CS$142)/SUM(CP$142:CS$142)</f>
        <v>0.31758530183727035</v>
      </c>
      <c r="DE222" s="158"/>
    </row>
    <row r="223" spans="4:109" x14ac:dyDescent="0.35">
      <c r="O223" s="167"/>
      <c r="P223" s="167"/>
      <c r="Q223" s="167"/>
      <c r="R223" s="167"/>
      <c r="S223" s="167"/>
      <c r="T223" s="167"/>
      <c r="U223" s="167"/>
      <c r="V223" s="167"/>
      <c r="W223" s="167"/>
      <c r="AI223" s="151"/>
      <c r="AJ223" s="152"/>
      <c r="AK223" s="151"/>
      <c r="AL223" s="153"/>
      <c r="AM223" s="153"/>
      <c r="AN223" s="153"/>
      <c r="AO223" s="152"/>
      <c r="AP223" s="153"/>
      <c r="AQ223" s="153"/>
      <c r="AR223" s="153"/>
      <c r="AS223" s="153"/>
      <c r="AT223" s="152"/>
      <c r="AU223" s="154"/>
      <c r="AW223" s="151"/>
      <c r="AX223" s="151"/>
      <c r="AY223" s="151"/>
      <c r="AZ223" s="151"/>
      <c r="BA223" s="151"/>
      <c r="BC223" s="151"/>
      <c r="BD223" s="39"/>
      <c r="BH223" s="151"/>
      <c r="BI223" s="151"/>
      <c r="BJ223" s="152"/>
      <c r="BK223" s="151"/>
      <c r="BL223" s="153"/>
      <c r="BM223" s="153"/>
      <c r="BN223" s="153"/>
      <c r="BO223" s="152"/>
      <c r="BP223" s="153"/>
      <c r="BQ223" s="153"/>
      <c r="BR223" s="153"/>
      <c r="BS223" s="153"/>
      <c r="BT223" s="152"/>
      <c r="BU223" s="104"/>
      <c r="BW223" s="151"/>
      <c r="BX223" s="151"/>
      <c r="BY223" s="151"/>
      <c r="BZ223" s="151"/>
      <c r="CA223" s="151"/>
      <c r="CC223" s="151"/>
      <c r="CD223" s="39"/>
      <c r="CH223" s="151"/>
      <c r="CI223" s="151"/>
      <c r="CJ223" s="152"/>
      <c r="CK223" s="151"/>
      <c r="CL223" s="153"/>
      <c r="CM223" s="153"/>
      <c r="CN223" s="153"/>
      <c r="CO223" s="152"/>
      <c r="CP223" s="153"/>
      <c r="CQ223" s="153"/>
      <c r="CR223" s="153"/>
      <c r="CS223" s="153"/>
      <c r="CT223" s="152"/>
      <c r="CU223" s="104"/>
      <c r="CW223" s="151"/>
      <c r="CX223" s="151"/>
      <c r="CY223" s="151"/>
      <c r="CZ223" s="151"/>
      <c r="DA223" s="151"/>
      <c r="DC223" s="39"/>
      <c r="DD223" s="39"/>
    </row>
    <row r="224" spans="4:109" x14ac:dyDescent="0.35">
      <c r="D224" s="121" t="s">
        <v>985</v>
      </c>
      <c r="O224" s="167"/>
      <c r="P224" s="167"/>
      <c r="Q224" s="167"/>
      <c r="R224" s="167"/>
      <c r="S224" s="167"/>
      <c r="T224" s="167"/>
      <c r="U224" s="167"/>
      <c r="V224" s="167"/>
      <c r="W224" s="167"/>
      <c r="AJ224" s="147"/>
      <c r="AO224" s="147"/>
      <c r="AT224" s="147"/>
      <c r="AU224" s="105"/>
      <c r="BD224"/>
      <c r="BE224"/>
      <c r="BF224"/>
      <c r="BJ224" s="147"/>
      <c r="BO224" s="147"/>
      <c r="BT224" s="147"/>
      <c r="CD224"/>
      <c r="CE224"/>
      <c r="CF224"/>
      <c r="CG224" s="13"/>
      <c r="CJ224" s="147"/>
      <c r="CO224" s="147"/>
      <c r="CT224" s="147"/>
      <c r="CW224" s="13"/>
      <c r="DC224"/>
      <c r="DD224"/>
      <c r="DE224" s="13"/>
    </row>
    <row r="225" spans="4:98" x14ac:dyDescent="0.35">
      <c r="D225" s="68" t="s">
        <v>986</v>
      </c>
      <c r="E225" s="66"/>
      <c r="F225" s="64"/>
      <c r="G225" s="64"/>
      <c r="H225" s="65"/>
      <c r="I225" s="64"/>
      <c r="J225" s="65"/>
      <c r="K225" s="64"/>
      <c r="L225" s="64"/>
      <c r="M225" s="64"/>
      <c r="N225" s="64"/>
      <c r="O225" s="64"/>
      <c r="P225" s="64"/>
      <c r="Q225" s="64"/>
      <c r="R225" s="64"/>
      <c r="S225" s="64"/>
      <c r="T225" s="64"/>
      <c r="U225" s="64"/>
      <c r="V225" s="64"/>
      <c r="W225" s="64"/>
      <c r="X225" s="64"/>
      <c r="Y225" s="64"/>
      <c r="Z225" s="64"/>
      <c r="AA225" s="64"/>
      <c r="AB225" s="62"/>
      <c r="AJ225" s="147"/>
      <c r="AO225" s="147"/>
      <c r="AT225" s="147"/>
      <c r="AU225" s="105"/>
      <c r="BJ225" s="147"/>
      <c r="BO225" s="147"/>
      <c r="BT225" s="147"/>
      <c r="CJ225" s="147"/>
      <c r="CO225" s="147"/>
      <c r="CT225" s="147"/>
    </row>
    <row r="226" spans="4:98" x14ac:dyDescent="0.35">
      <c r="S226"/>
      <c r="AJ226" s="147"/>
      <c r="AO226" s="147"/>
      <c r="AT226" s="147"/>
      <c r="AU226" s="105"/>
      <c r="BJ226" s="147"/>
      <c r="BO226" s="147"/>
      <c r="BT226" s="147"/>
      <c r="CJ226" s="147"/>
      <c r="CO226" s="147"/>
      <c r="CT226" s="147"/>
    </row>
    <row r="227" spans="4:98" x14ac:dyDescent="0.35">
      <c r="D227" s="68" t="s">
        <v>987</v>
      </c>
      <c r="E227" s="66"/>
      <c r="F227" s="64"/>
      <c r="G227" s="64"/>
      <c r="H227" s="65"/>
      <c r="I227" s="64"/>
      <c r="J227" s="65"/>
      <c r="K227" s="64"/>
      <c r="L227" s="64"/>
      <c r="M227" s="64"/>
      <c r="N227" s="64"/>
      <c r="O227" s="64"/>
      <c r="P227" s="64"/>
      <c r="Q227" s="64"/>
      <c r="R227" s="64"/>
      <c r="S227" s="64"/>
      <c r="T227" s="64"/>
      <c r="U227" s="64"/>
      <c r="V227" s="64"/>
      <c r="W227" s="64"/>
      <c r="X227" s="64"/>
      <c r="Y227" s="64"/>
      <c r="Z227" s="64"/>
      <c r="AA227" s="64"/>
      <c r="AB227" s="62"/>
      <c r="AJ227" s="147"/>
      <c r="AO227" s="147"/>
      <c r="AT227" s="147"/>
      <c r="AU227" s="105"/>
      <c r="BJ227" s="147"/>
      <c r="BO227" s="147"/>
      <c r="BT227" s="147"/>
      <c r="CJ227" s="147"/>
      <c r="CO227" s="147"/>
      <c r="CT227" s="147"/>
    </row>
    <row r="228" spans="4:98" x14ac:dyDescent="0.35">
      <c r="S228"/>
      <c r="AJ228" s="147"/>
      <c r="AO228" s="147"/>
      <c r="AT228" s="147"/>
      <c r="AU228" s="105"/>
      <c r="BJ228" s="147"/>
      <c r="BO228" s="147"/>
      <c r="BT228" s="147"/>
      <c r="CJ228" s="147"/>
      <c r="CO228" s="147"/>
      <c r="CT228" s="147"/>
    </row>
    <row r="229" spans="4:98" x14ac:dyDescent="0.35">
      <c r="D229" s="68" t="s">
        <v>988</v>
      </c>
      <c r="E229" s="66"/>
      <c r="F229" s="64"/>
      <c r="G229" s="64"/>
      <c r="H229" s="65"/>
      <c r="I229" s="64"/>
      <c r="J229" s="65"/>
      <c r="K229" s="64"/>
      <c r="L229" s="64"/>
      <c r="M229" s="64"/>
      <c r="N229" s="64"/>
      <c r="O229" s="64"/>
      <c r="P229" s="64"/>
      <c r="Q229" s="64"/>
      <c r="R229" s="64"/>
      <c r="S229" s="64"/>
      <c r="T229" s="64"/>
      <c r="U229" s="64"/>
      <c r="V229" s="64"/>
      <c r="W229" s="64"/>
      <c r="X229" s="64"/>
      <c r="Y229" s="64"/>
      <c r="Z229" s="64"/>
      <c r="AA229" s="64"/>
      <c r="AB229" s="62"/>
      <c r="AJ229" s="147"/>
      <c r="AO229" s="147"/>
      <c r="AT229" s="147"/>
      <c r="AU229" s="105"/>
      <c r="BJ229" s="147"/>
      <c r="BO229" s="147"/>
      <c r="BT229" s="147"/>
      <c r="CJ229" s="147"/>
      <c r="CO229" s="147"/>
      <c r="CT229" s="147"/>
    </row>
    <row r="230" spans="4:98" x14ac:dyDescent="0.35">
      <c r="S230"/>
      <c r="AJ230" s="147"/>
      <c r="AO230" s="147"/>
      <c r="AT230" s="147"/>
      <c r="AU230" s="105"/>
      <c r="BJ230" s="147"/>
      <c r="BO230" s="147"/>
      <c r="BT230" s="147"/>
      <c r="CJ230" s="147"/>
      <c r="CO230" s="147"/>
      <c r="CT230" s="147"/>
    </row>
    <row r="231" spans="4:98" x14ac:dyDescent="0.35">
      <c r="D231" s="68" t="s">
        <v>999</v>
      </c>
      <c r="E231" s="66"/>
      <c r="F231" s="64"/>
      <c r="G231" s="64"/>
      <c r="H231" s="65"/>
      <c r="I231" s="64"/>
      <c r="J231" s="65"/>
      <c r="K231" s="64"/>
      <c r="L231" s="64"/>
      <c r="M231" s="64"/>
      <c r="N231" s="64"/>
      <c r="O231" s="64"/>
      <c r="P231" s="64"/>
      <c r="Q231" s="64"/>
      <c r="R231" s="64"/>
      <c r="S231" s="64"/>
      <c r="T231" s="64"/>
      <c r="U231" s="64"/>
      <c r="V231" s="64"/>
      <c r="W231" s="64"/>
      <c r="X231" s="64"/>
      <c r="Y231" s="64"/>
      <c r="Z231" s="64"/>
      <c r="AA231" s="64"/>
      <c r="AB231" s="62"/>
      <c r="AJ231" s="147"/>
      <c r="AO231" s="147"/>
      <c r="AT231" s="147"/>
      <c r="AU231" s="105"/>
      <c r="BJ231" s="147"/>
      <c r="BO231" s="147"/>
      <c r="BT231" s="147"/>
      <c r="CJ231" s="147"/>
      <c r="CO231" s="147"/>
      <c r="CT231" s="147"/>
    </row>
    <row r="232" spans="4:98" x14ac:dyDescent="0.35">
      <c r="S232"/>
      <c r="AJ232" s="147"/>
      <c r="AO232" s="147"/>
      <c r="AT232" s="147"/>
      <c r="AU232" s="105"/>
      <c r="BJ232" s="147"/>
      <c r="BO232" s="147"/>
      <c r="BT232" s="147"/>
      <c r="CJ232" s="147"/>
      <c r="CO232" s="147"/>
      <c r="CT232" s="147"/>
    </row>
    <row r="240" spans="4:98" x14ac:dyDescent="0.35">
      <c r="AT240" s="14"/>
      <c r="BT240" s="14"/>
      <c r="CT240" s="14"/>
    </row>
  </sheetData>
  <mergeCells count="4">
    <mergeCell ref="D7:D9"/>
    <mergeCell ref="E7:L7"/>
    <mergeCell ref="M7:T7"/>
    <mergeCell ref="U7:AB7"/>
  </mergeCells>
  <conditionalFormatting sqref="E10:E84 M36:M54 U36:U54">
    <cfRule type="containsText" dxfId="237" priority="78" operator="containsText" text="PositiveBelow">
      <formula>NOT(ISERROR(SEARCH("PositiveBelow",E10)))</formula>
    </cfRule>
    <cfRule type="containsText" dxfId="236" priority="81" operator="containsText" text="PositiveAbove">
      <formula>NOT(ISERROR(SEARCH("PositiveAbove",E10)))</formula>
    </cfRule>
    <cfRule type="containsText" dxfId="235" priority="80" operator="containsText" text="NegativeBelow">
      <formula>NOT(ISERROR(SEARCH("NegativeBelow",E10)))</formula>
    </cfRule>
    <cfRule type="containsText" dxfId="234" priority="79" operator="containsText" text="NegativeAbove">
      <formula>NOT(ISERROR(SEARCH("NegativeAbove",E10)))</formula>
    </cfRule>
    <cfRule type="containsText" dxfId="233" priority="77" operator="containsText" text="Within">
      <formula>NOT(ISERROR(SEARCH("Within",E10)))</formula>
    </cfRule>
  </conditionalFormatting>
  <conditionalFormatting sqref="E133:E154">
    <cfRule type="containsText" dxfId="232" priority="1241" operator="containsText" text="Within">
      <formula>NOT(ISERROR(SEARCH("Within",E133)))</formula>
    </cfRule>
    <cfRule type="containsText" dxfId="231" priority="1243" operator="containsText" text="NegativeAbove">
      <formula>NOT(ISERROR(SEARCH("NegativeAbove",E133)))</formula>
    </cfRule>
    <cfRule type="containsText" dxfId="230" priority="1244" operator="containsText" text="NegativeBelow">
      <formula>NOT(ISERROR(SEARCH("NegativeBelow",E133)))</formula>
    </cfRule>
    <cfRule type="containsText" dxfId="229" priority="1245" operator="containsText" text="PositiveAbove">
      <formula>NOT(ISERROR(SEARCH("PositiveAbove",E133)))</formula>
    </cfRule>
    <cfRule type="containsText" dxfId="228" priority="1242" operator="containsText" text="PositiveBelow">
      <formula>NOT(ISERROR(SEARCH("PositiveBelow",E133)))</formula>
    </cfRule>
  </conditionalFormatting>
  <conditionalFormatting sqref="E154:E223">
    <cfRule type="containsText" dxfId="227" priority="21" operator="containsText" text="Within">
      <formula>NOT(ISERROR(SEARCH("Within",E154)))</formula>
    </cfRule>
    <cfRule type="containsText" dxfId="226" priority="22" operator="containsText" text="PositiveBelow">
      <formula>NOT(ISERROR(SEARCH("PositiveBelow",E154)))</formula>
    </cfRule>
    <cfRule type="containsText" dxfId="225" priority="23" operator="containsText" text="NegativeAbove">
      <formula>NOT(ISERROR(SEARCH("NegativeAbove",E154)))</formula>
    </cfRule>
    <cfRule type="containsText" dxfId="224" priority="24" operator="containsText" text="NegativeBelow">
      <formula>NOT(ISERROR(SEARCH("NegativeBelow",E154)))</formula>
    </cfRule>
    <cfRule type="containsText" dxfId="223" priority="25" operator="containsText" text="PositiveAbove">
      <formula>NOT(ISERROR(SEARCH("PositiveAbove",E154)))</formula>
    </cfRule>
  </conditionalFormatting>
  <conditionalFormatting sqref="E225">
    <cfRule type="containsText" dxfId="222" priority="1453" operator="containsText" text="NegativeBelow">
      <formula>NOT(ISERROR(SEARCH("NegativeBelow",E225)))</formula>
    </cfRule>
    <cfRule type="containsText" dxfId="221" priority="1454" operator="containsText" text="PositiveAbove">
      <formula>NOT(ISERROR(SEARCH("PositiveAbove",E225)))</formula>
    </cfRule>
    <cfRule type="containsText" dxfId="220" priority="1452" operator="containsText" text="NegativeAbove">
      <formula>NOT(ISERROR(SEARCH("NegativeAbove",E225)))</formula>
    </cfRule>
    <cfRule type="containsText" dxfId="219" priority="1451" operator="containsText" text="PositiveBelow">
      <formula>NOT(ISERROR(SEARCH("PositiveBelow",E225)))</formula>
    </cfRule>
    <cfRule type="containsText" dxfId="218" priority="1450" operator="containsText" text="Within">
      <formula>NOT(ISERROR(SEARCH("Within",E225)))</formula>
    </cfRule>
  </conditionalFormatting>
  <conditionalFormatting sqref="E225:E230 E85:E133 M27:M34 U27:U34 M56:M70 U56:U70 M91:M98 U91:U98 M100:M107 U100:U107 M142:M154 U142:U154 F224 M233:M238 U233:U273 E243:E273 M243:M273">
    <cfRule type="containsText" dxfId="217" priority="1464" operator="containsText" text="Within">
      <formula>NOT(ISERROR(SEARCH("Within",E27)))</formula>
    </cfRule>
  </conditionalFormatting>
  <conditionalFormatting sqref="E227">
    <cfRule type="containsText" dxfId="216" priority="1443" operator="containsText" text="Within">
      <formula>NOT(ISERROR(SEARCH("Within",E227)))</formula>
    </cfRule>
    <cfRule type="containsText" dxfId="215" priority="1444" operator="containsText" text="PositiveBelow">
      <formula>NOT(ISERROR(SEARCH("PositiveBelow",E227)))</formula>
    </cfRule>
    <cfRule type="containsText" dxfId="214" priority="1445" operator="containsText" text="NegativeAbove">
      <formula>NOT(ISERROR(SEARCH("NegativeAbove",E227)))</formula>
    </cfRule>
    <cfRule type="containsText" dxfId="213" priority="1446" operator="containsText" text="NegativeBelow">
      <formula>NOT(ISERROR(SEARCH("NegativeBelow",E227)))</formula>
    </cfRule>
    <cfRule type="containsText" dxfId="212" priority="1447" operator="containsText" text="PositiveAbove">
      <formula>NOT(ISERROR(SEARCH("PositiveAbove",E227)))</formula>
    </cfRule>
  </conditionalFormatting>
  <conditionalFormatting sqref="E229">
    <cfRule type="containsText" dxfId="211" priority="1437" operator="containsText" text="PositiveBelow">
      <formula>NOT(ISERROR(SEARCH("PositiveBelow",E229)))</formula>
    </cfRule>
    <cfRule type="containsText" dxfId="210" priority="1436" operator="containsText" text="Within">
      <formula>NOT(ISERROR(SEARCH("Within",E229)))</formula>
    </cfRule>
    <cfRule type="containsText" dxfId="209" priority="1439" operator="containsText" text="NegativeBelow">
      <formula>NOT(ISERROR(SEARCH("NegativeBelow",E229)))</formula>
    </cfRule>
    <cfRule type="containsText" dxfId="208" priority="1440" operator="containsText" text="PositiveAbove">
      <formula>NOT(ISERROR(SEARCH("PositiveAbove",E229)))</formula>
    </cfRule>
    <cfRule type="containsText" dxfId="207" priority="1438" operator="containsText" text="NegativeAbove">
      <formula>NOT(ISERROR(SEARCH("NegativeAbove",E229)))</formula>
    </cfRule>
  </conditionalFormatting>
  <conditionalFormatting sqref="E231">
    <cfRule type="containsText" dxfId="206" priority="1388" operator="containsText" text="PositiveAbove">
      <formula>NOT(ISERROR(SEARCH("PositiveAbove",E231)))</formula>
    </cfRule>
    <cfRule type="containsText" dxfId="205" priority="1386" operator="containsText" text="NegativeAbove">
      <formula>NOT(ISERROR(SEARCH("NegativeAbove",E231)))</formula>
    </cfRule>
    <cfRule type="containsText" dxfId="204" priority="1385" operator="containsText" text="PositiveBelow">
      <formula>NOT(ISERROR(SEARCH("PositiveBelow",E231)))</formula>
    </cfRule>
    <cfRule type="containsText" dxfId="203" priority="1384" operator="containsText" text="Within">
      <formula>NOT(ISERROR(SEARCH("Within",E231)))</formula>
    </cfRule>
    <cfRule type="containsText" dxfId="202" priority="1387" operator="containsText" text="NegativeBelow">
      <formula>NOT(ISERROR(SEARCH("NegativeBelow",E231)))</formula>
    </cfRule>
  </conditionalFormatting>
  <conditionalFormatting sqref="E231:E238">
    <cfRule type="containsText" dxfId="201" priority="1393" operator="containsText" text="PositiveAbove">
      <formula>NOT(ISERROR(SEARCH("PositiveAbove",E231)))</formula>
    </cfRule>
    <cfRule type="containsText" dxfId="200" priority="1392" operator="containsText" text="NegativeBelow">
      <formula>NOT(ISERROR(SEARCH("NegativeBelow",E231)))</formula>
    </cfRule>
    <cfRule type="containsText" dxfId="199" priority="1391" operator="containsText" text="NegativeAbove">
      <formula>NOT(ISERROR(SEARCH("NegativeAbove",E231)))</formula>
    </cfRule>
    <cfRule type="containsText" dxfId="198" priority="1389" operator="containsText" text="Within">
      <formula>NOT(ISERROR(SEARCH("Within",E231)))</formula>
    </cfRule>
    <cfRule type="containsText" dxfId="197" priority="1390" operator="containsText" text="PositiveBelow">
      <formula>NOT(ISERROR(SEARCH("PositiveBelow",E231)))</formula>
    </cfRule>
  </conditionalFormatting>
  <conditionalFormatting sqref="H11:H223 J11:J223">
    <cfRule type="cellIs" dxfId="196" priority="9" operator="lessThanOrEqual">
      <formula>-0.3</formula>
    </cfRule>
    <cfRule type="cellIs" dxfId="195" priority="10" operator="greaterThanOrEqual">
      <formula>0.3</formula>
    </cfRule>
  </conditionalFormatting>
  <conditionalFormatting sqref="H225:H238 J225:J238 X225:X273 Z225:Z273">
    <cfRule type="cellIs" dxfId="194" priority="1383" operator="greaterThanOrEqual">
      <formula>0.3</formula>
    </cfRule>
    <cfRule type="cellIs" dxfId="193" priority="1382" operator="lessThanOrEqual">
      <formula>-0.3</formula>
    </cfRule>
  </conditionalFormatting>
  <conditionalFormatting sqref="M10:M25 U10:U25">
    <cfRule type="containsText" dxfId="192" priority="392" operator="containsText" text="PositiveBelow">
      <formula>NOT(ISERROR(SEARCH("PositiveBelow",M10)))</formula>
    </cfRule>
    <cfRule type="containsText" dxfId="191" priority="393" operator="containsText" text="NegativeAbove">
      <formula>NOT(ISERROR(SEARCH("NegativeAbove",M10)))</formula>
    </cfRule>
    <cfRule type="containsText" dxfId="190" priority="394" operator="containsText" text="NegativeBelow">
      <formula>NOT(ISERROR(SEARCH("NegativeBelow",M10)))</formula>
    </cfRule>
    <cfRule type="containsText" dxfId="189" priority="395" operator="containsText" text="PositiveAbove">
      <formula>NOT(ISERROR(SEARCH("PositiveAbove",M10)))</formula>
    </cfRule>
    <cfRule type="containsText" dxfId="188" priority="391" operator="containsText" text="Within">
      <formula>NOT(ISERROR(SEARCH("Within",M10)))</formula>
    </cfRule>
  </conditionalFormatting>
  <conditionalFormatting sqref="M27:M34 U27:U34 M56:M70 U56:U70 E85:E133 M91:M98 U91:U98 M100:M107 U100:U107 M142:M154 U142:U154 F224 E225:E230 M233:M238 U233:U273 E243:E273 M243:M273">
    <cfRule type="containsText" dxfId="187" priority="1466" operator="containsText" text="NegativeAbove">
      <formula>NOT(ISERROR(SEARCH("NegativeAbove",E27)))</formula>
    </cfRule>
    <cfRule type="containsText" dxfId="186" priority="1467" operator="containsText" text="NegativeBelow">
      <formula>NOT(ISERROR(SEARCH("NegativeBelow",E27)))</formula>
    </cfRule>
    <cfRule type="containsText" dxfId="185" priority="1468" operator="containsText" text="PositiveAbove">
      <formula>NOT(ISERROR(SEARCH("PositiveAbove",E27)))</formula>
    </cfRule>
    <cfRule type="containsText" dxfId="184" priority="1465" operator="containsText" text="PositiveBelow">
      <formula>NOT(ISERROR(SEARCH("PositiveBelow",E27)))</formula>
    </cfRule>
  </conditionalFormatting>
  <conditionalFormatting sqref="M72:M89 U72:U89">
    <cfRule type="containsText" dxfId="183" priority="465" operator="containsText" text="Within">
      <formula>NOT(ISERROR(SEARCH("Within",M72)))</formula>
    </cfRule>
    <cfRule type="containsText" dxfId="182" priority="466" operator="containsText" text="PositiveBelow">
      <formula>NOT(ISERROR(SEARCH("PositiveBelow",M72)))</formula>
    </cfRule>
    <cfRule type="containsText" dxfId="181" priority="467" operator="containsText" text="NegativeAbove">
      <formula>NOT(ISERROR(SEARCH("NegativeAbove",M72)))</formula>
    </cfRule>
    <cfRule type="containsText" dxfId="180" priority="468" operator="containsText" text="NegativeBelow">
      <formula>NOT(ISERROR(SEARCH("NegativeBelow",M72)))</formula>
    </cfRule>
    <cfRule type="containsText" dxfId="179" priority="469" operator="containsText" text="PositiveAbove">
      <formula>NOT(ISERROR(SEARCH("PositiveAbove",M72)))</formula>
    </cfRule>
  </conditionalFormatting>
  <conditionalFormatting sqref="M109:M117 U109:U117">
    <cfRule type="containsText" dxfId="178" priority="1369" operator="containsText" text="PositiveBelow">
      <formula>NOT(ISERROR(SEARCH("PositiveBelow",M109)))</formula>
    </cfRule>
    <cfRule type="containsText" dxfId="177" priority="1370" operator="containsText" text="NegativeAbove">
      <formula>NOT(ISERROR(SEARCH("NegativeAbove",M109)))</formula>
    </cfRule>
    <cfRule type="containsText" dxfId="176" priority="1371" operator="containsText" text="NegativeBelow">
      <formula>NOT(ISERROR(SEARCH("NegativeBelow",M109)))</formula>
    </cfRule>
    <cfRule type="containsText" dxfId="175" priority="1372" operator="containsText" text="PositiveAbove">
      <formula>NOT(ISERROR(SEARCH("PositiveAbove",M109)))</formula>
    </cfRule>
    <cfRule type="containsText" dxfId="174" priority="1368" operator="containsText" text="Within">
      <formula>NOT(ISERROR(SEARCH("Within",M109)))</formula>
    </cfRule>
  </conditionalFormatting>
  <conditionalFormatting sqref="M109:M119 U109:U119">
    <cfRule type="containsText" dxfId="173" priority="1373" operator="containsText" text="Within">
      <formula>NOT(ISERROR(SEARCH("Within",M109)))</formula>
    </cfRule>
    <cfRule type="containsText" dxfId="172" priority="1374" operator="containsText" text="PositiveBelow">
      <formula>NOT(ISERROR(SEARCH("PositiveBelow",M109)))</formula>
    </cfRule>
    <cfRule type="containsText" dxfId="171" priority="1377" operator="containsText" text="PositiveAbove">
      <formula>NOT(ISERROR(SEARCH("PositiveAbove",M109)))</formula>
    </cfRule>
    <cfRule type="containsText" dxfId="170" priority="1375" operator="containsText" text="NegativeAbove">
      <formula>NOT(ISERROR(SEARCH("NegativeAbove",M109)))</formula>
    </cfRule>
    <cfRule type="containsText" dxfId="169" priority="1376" operator="containsText" text="NegativeBelow">
      <formula>NOT(ISERROR(SEARCH("NegativeBelow",M109)))</formula>
    </cfRule>
  </conditionalFormatting>
  <conditionalFormatting sqref="M121:M132 U121:U132">
    <cfRule type="containsText" dxfId="168" priority="1349" operator="containsText" text="NegativeBelow">
      <formula>NOT(ISERROR(SEARCH("NegativeBelow",M121)))</formula>
    </cfRule>
    <cfRule type="containsText" dxfId="167" priority="1347" operator="containsText" text="PositiveBelow">
      <formula>NOT(ISERROR(SEARCH("PositiveBelow",M121)))</formula>
    </cfRule>
    <cfRule type="containsText" dxfId="166" priority="1346" operator="containsText" text="Within">
      <formula>NOT(ISERROR(SEARCH("Within",M121)))</formula>
    </cfRule>
    <cfRule type="containsText" dxfId="165" priority="1348" operator="containsText" text="NegativeAbove">
      <formula>NOT(ISERROR(SEARCH("NegativeAbove",M121)))</formula>
    </cfRule>
    <cfRule type="containsText" dxfId="164" priority="1350" operator="containsText" text="PositiveAbove">
      <formula>NOT(ISERROR(SEARCH("PositiveAbove",M121)))</formula>
    </cfRule>
    <cfRule type="containsText" dxfId="163" priority="1352" operator="containsText" text="PositiveBelow">
      <formula>NOT(ISERROR(SEARCH("PositiveBelow",M121)))</formula>
    </cfRule>
    <cfRule type="containsText" dxfId="162" priority="1351" operator="containsText" text="Within">
      <formula>NOT(ISERROR(SEARCH("Within",M121)))</formula>
    </cfRule>
    <cfRule type="containsText" dxfId="161" priority="1355" operator="containsText" text="PositiveAbove">
      <formula>NOT(ISERROR(SEARCH("PositiveAbove",M121)))</formula>
    </cfRule>
    <cfRule type="containsText" dxfId="160" priority="1354" operator="containsText" text="NegativeBelow">
      <formula>NOT(ISERROR(SEARCH("NegativeBelow",M121)))</formula>
    </cfRule>
    <cfRule type="containsText" dxfId="159" priority="1353" operator="containsText" text="NegativeAbove">
      <formula>NOT(ISERROR(SEARCH("NegativeAbove",M121)))</formula>
    </cfRule>
  </conditionalFormatting>
  <conditionalFormatting sqref="M134:M140 U134:U140">
    <cfRule type="containsText" dxfId="158" priority="1271" operator="containsText" text="PositiveBelow">
      <formula>NOT(ISERROR(SEARCH("PositiveBelow",M134)))</formula>
    </cfRule>
    <cfRule type="containsText" dxfId="157" priority="1276" operator="containsText" text="PositiveBelow">
      <formula>NOT(ISERROR(SEARCH("PositiveBelow",M134)))</formula>
    </cfRule>
    <cfRule type="containsText" dxfId="156" priority="1278" operator="containsText" text="NegativeBelow">
      <formula>NOT(ISERROR(SEARCH("NegativeBelow",M134)))</formula>
    </cfRule>
    <cfRule type="containsText" dxfId="155" priority="1279" operator="containsText" text="PositiveAbove">
      <formula>NOT(ISERROR(SEARCH("PositiveAbove",M134)))</formula>
    </cfRule>
    <cfRule type="containsText" dxfId="154" priority="1270" operator="containsText" text="Within">
      <formula>NOT(ISERROR(SEARCH("Within",M134)))</formula>
    </cfRule>
    <cfRule type="containsText" dxfId="153" priority="1275" operator="containsText" text="Within">
      <formula>NOT(ISERROR(SEARCH("Within",M134)))</formula>
    </cfRule>
    <cfRule type="containsText" dxfId="152" priority="1274" operator="containsText" text="PositiveAbove">
      <formula>NOT(ISERROR(SEARCH("PositiveAbove",M134)))</formula>
    </cfRule>
    <cfRule type="containsText" dxfId="151" priority="1273" operator="containsText" text="NegativeBelow">
      <formula>NOT(ISERROR(SEARCH("NegativeBelow",M134)))</formula>
    </cfRule>
    <cfRule type="containsText" dxfId="150" priority="1272" operator="containsText" text="NegativeAbove">
      <formula>NOT(ISERROR(SEARCH("NegativeAbove",M134)))</formula>
    </cfRule>
    <cfRule type="containsText" dxfId="149" priority="1277" operator="containsText" text="NegativeAbove">
      <formula>NOT(ISERROR(SEARCH("NegativeAbove",M134)))</formula>
    </cfRule>
  </conditionalFormatting>
  <conditionalFormatting sqref="M156 U156">
    <cfRule type="containsText" dxfId="148" priority="505" operator="containsText" text="PositiveAbove">
      <formula>NOT(ISERROR(SEARCH("PositiveAbove",M156)))</formula>
    </cfRule>
    <cfRule type="containsText" dxfId="147" priority="504" operator="containsText" text="NegativeBelow">
      <formula>NOT(ISERROR(SEARCH("NegativeBelow",M156)))</formula>
    </cfRule>
    <cfRule type="containsText" dxfId="146" priority="503" operator="containsText" text="NegativeAbove">
      <formula>NOT(ISERROR(SEARCH("NegativeAbove",M156)))</formula>
    </cfRule>
    <cfRule type="containsText" dxfId="145" priority="502" operator="containsText" text="PositiveBelow">
      <formula>NOT(ISERROR(SEARCH("PositiveBelow",M156)))</formula>
    </cfRule>
    <cfRule type="containsText" dxfId="144" priority="501" operator="containsText" text="Within">
      <formula>NOT(ISERROR(SEARCH("Within",M156)))</formula>
    </cfRule>
  </conditionalFormatting>
  <conditionalFormatting sqref="M156:M166 U156:U166">
    <cfRule type="containsText" dxfId="143" priority="508" operator="containsText" text="NegativeAbove">
      <formula>NOT(ISERROR(SEARCH("NegativeAbove",M156)))</formula>
    </cfRule>
    <cfRule type="containsText" dxfId="142" priority="509" operator="containsText" text="NegativeBelow">
      <formula>NOT(ISERROR(SEARCH("NegativeBelow",M156)))</formula>
    </cfRule>
    <cfRule type="containsText" dxfId="141" priority="507" operator="containsText" text="PositiveBelow">
      <formula>NOT(ISERROR(SEARCH("PositiveBelow",M156)))</formula>
    </cfRule>
    <cfRule type="containsText" dxfId="140" priority="506" operator="containsText" text="Within">
      <formula>NOT(ISERROR(SEARCH("Within",M156)))</formula>
    </cfRule>
    <cfRule type="containsText" dxfId="139" priority="510" operator="containsText" text="PositiveAbove">
      <formula>NOT(ISERROR(SEARCH("PositiveAbove",M156)))</formula>
    </cfRule>
  </conditionalFormatting>
  <conditionalFormatting sqref="M157:M166 U157:U166">
    <cfRule type="containsText" dxfId="138" priority="801" operator="containsText" text="PositiveBelow">
      <formula>NOT(ISERROR(SEARCH("PositiveBelow",M157)))</formula>
    </cfRule>
    <cfRule type="containsText" dxfId="137" priority="803" operator="containsText" text="NegativeBelow">
      <formula>NOT(ISERROR(SEARCH("NegativeBelow",M157)))</formula>
    </cfRule>
    <cfRule type="containsText" dxfId="136" priority="804" operator="containsText" text="PositiveAbove">
      <formula>NOT(ISERROR(SEARCH("PositiveAbove",M157)))</formula>
    </cfRule>
    <cfRule type="containsText" dxfId="135" priority="802" operator="containsText" text="NegativeAbove">
      <formula>NOT(ISERROR(SEARCH("NegativeAbove",M157)))</formula>
    </cfRule>
    <cfRule type="containsText" dxfId="134" priority="800" operator="containsText" text="Within">
      <formula>NOT(ISERROR(SEARCH("Within",M157)))</formula>
    </cfRule>
  </conditionalFormatting>
  <conditionalFormatting sqref="M168:M179 U168:U179 M181:M189 U181:U189">
    <cfRule type="containsText" dxfId="133" priority="670" operator="containsText" text="NegativeBelow">
      <formula>NOT(ISERROR(SEARCH("NegativeBelow",M168)))</formula>
    </cfRule>
    <cfRule type="containsText" dxfId="132" priority="669" operator="containsText" text="NegativeAbove">
      <formula>NOT(ISERROR(SEARCH("NegativeAbove",M168)))</formula>
    </cfRule>
    <cfRule type="containsText" dxfId="131" priority="667" operator="containsText" text="Within">
      <formula>NOT(ISERROR(SEARCH("Within",M168)))</formula>
    </cfRule>
    <cfRule type="containsText" dxfId="130" priority="671" operator="containsText" text="PositiveAbove">
      <formula>NOT(ISERROR(SEARCH("PositiveAbove",M168)))</formula>
    </cfRule>
    <cfRule type="containsText" dxfId="129" priority="668" operator="containsText" text="PositiveBelow">
      <formula>NOT(ISERROR(SEARCH("PositiveBelow",M168)))</formula>
    </cfRule>
  </conditionalFormatting>
  <conditionalFormatting sqref="M168:M189 U168:U189">
    <cfRule type="containsText" dxfId="128" priority="18" operator="containsText" text="NegativeAbove">
      <formula>NOT(ISERROR(SEARCH("NegativeAbove",M168)))</formula>
    </cfRule>
    <cfRule type="containsText" dxfId="127" priority="19" operator="containsText" text="NegativeBelow">
      <formula>NOT(ISERROR(SEARCH("NegativeBelow",M168)))</formula>
    </cfRule>
    <cfRule type="containsText" dxfId="126" priority="20" operator="containsText" text="PositiveAbove">
      <formula>NOT(ISERROR(SEARCH("PositiveAbove",M168)))</formula>
    </cfRule>
    <cfRule type="containsText" dxfId="125" priority="16" operator="containsText" text="Within">
      <formula>NOT(ISERROR(SEARCH("Within",M168)))</formula>
    </cfRule>
    <cfRule type="containsText" dxfId="124" priority="17" operator="containsText" text="PositiveBelow">
      <formula>NOT(ISERROR(SEARCH("PositiveBelow",M168)))</formula>
    </cfRule>
  </conditionalFormatting>
  <conditionalFormatting sqref="M180 U180">
    <cfRule type="containsText" dxfId="123" priority="15" operator="containsText" text="PositiveAbove">
      <formula>NOT(ISERROR(SEARCH("PositiveAbove",M180)))</formula>
    </cfRule>
    <cfRule type="containsText" dxfId="122" priority="14" operator="containsText" text="NegativeBelow">
      <formula>NOT(ISERROR(SEARCH("NegativeBelow",M180)))</formula>
    </cfRule>
    <cfRule type="containsText" dxfId="121" priority="13" operator="containsText" text="NegativeAbove">
      <formula>NOT(ISERROR(SEARCH("NegativeAbove",M180)))</formula>
    </cfRule>
    <cfRule type="containsText" dxfId="120" priority="12" operator="containsText" text="PositiveBelow">
      <formula>NOT(ISERROR(SEARCH("PositiveBelow",M180)))</formula>
    </cfRule>
    <cfRule type="containsText" dxfId="119" priority="11" operator="containsText" text="Within">
      <formula>NOT(ISERROR(SEARCH("Within",M180)))</formula>
    </cfRule>
  </conditionalFormatting>
  <conditionalFormatting sqref="M191 U191">
    <cfRule type="containsText" dxfId="118" priority="128" operator="containsText" text="Within">
      <formula>NOT(ISERROR(SEARCH("Within",M191)))</formula>
    </cfRule>
    <cfRule type="containsText" dxfId="117" priority="129" operator="containsText" text="PositiveBelow">
      <formula>NOT(ISERROR(SEARCH("PositiveBelow",M191)))</formula>
    </cfRule>
    <cfRule type="containsText" dxfId="116" priority="131" operator="containsText" text="NegativeBelow">
      <formula>NOT(ISERROR(SEARCH("NegativeBelow",M191)))</formula>
    </cfRule>
    <cfRule type="containsText" dxfId="115" priority="132" operator="containsText" text="PositiveAbove">
      <formula>NOT(ISERROR(SEARCH("PositiveAbove",M191)))</formula>
    </cfRule>
    <cfRule type="containsText" dxfId="114" priority="130" operator="containsText" text="NegativeAbove">
      <formula>NOT(ISERROR(SEARCH("NegativeAbove",M191)))</formula>
    </cfRule>
  </conditionalFormatting>
  <conditionalFormatting sqref="M191:M196 U191:U196">
    <cfRule type="containsText" dxfId="113" priority="133" operator="containsText" text="Within">
      <formula>NOT(ISERROR(SEARCH("Within",M191)))</formula>
    </cfRule>
    <cfRule type="containsText" dxfId="112" priority="135" operator="containsText" text="NegativeAbove">
      <formula>NOT(ISERROR(SEARCH("NegativeAbove",M191)))</formula>
    </cfRule>
    <cfRule type="containsText" dxfId="111" priority="136" operator="containsText" text="NegativeBelow">
      <formula>NOT(ISERROR(SEARCH("NegativeBelow",M191)))</formula>
    </cfRule>
    <cfRule type="containsText" dxfId="110" priority="137" operator="containsText" text="PositiveAbove">
      <formula>NOT(ISERROR(SEARCH("PositiveAbove",M191)))</formula>
    </cfRule>
    <cfRule type="containsText" dxfId="109" priority="134" operator="containsText" text="PositiveBelow">
      <formula>NOT(ISERROR(SEARCH("PositiveBelow",M191)))</formula>
    </cfRule>
  </conditionalFormatting>
  <conditionalFormatting sqref="M192:M196 U192:U196">
    <cfRule type="containsText" dxfId="108" priority="371" operator="containsText" text="Within">
      <formula>NOT(ISERROR(SEARCH("Within",M192)))</formula>
    </cfRule>
    <cfRule type="containsText" dxfId="107" priority="372" operator="containsText" text="PositiveBelow">
      <formula>NOT(ISERROR(SEARCH("PositiveBelow",M192)))</formula>
    </cfRule>
    <cfRule type="containsText" dxfId="106" priority="373" operator="containsText" text="NegativeAbove">
      <formula>NOT(ISERROR(SEARCH("NegativeAbove",M192)))</formula>
    </cfRule>
    <cfRule type="containsText" dxfId="105" priority="375" operator="containsText" text="PositiveAbove">
      <formula>NOT(ISERROR(SEARCH("PositiveAbove",M192)))</formula>
    </cfRule>
    <cfRule type="containsText" dxfId="104" priority="374" operator="containsText" text="NegativeBelow">
      <formula>NOT(ISERROR(SEARCH("NegativeBelow",M192)))</formula>
    </cfRule>
  </conditionalFormatting>
  <conditionalFormatting sqref="M198:M210 U198:U210">
    <cfRule type="containsText" dxfId="103" priority="294" operator="containsText" text="NegativeAbove">
      <formula>NOT(ISERROR(SEARCH("NegativeAbove",M198)))</formula>
    </cfRule>
    <cfRule type="containsText" dxfId="102" priority="293" operator="containsText" text="PositiveBelow">
      <formula>NOT(ISERROR(SEARCH("PositiveBelow",M198)))</formula>
    </cfRule>
    <cfRule type="containsText" dxfId="101" priority="292" operator="containsText" text="Within">
      <formula>NOT(ISERROR(SEARCH("Within",M198)))</formula>
    </cfRule>
    <cfRule type="containsText" dxfId="100" priority="291" operator="containsText" text="PositiveAbove">
      <formula>NOT(ISERROR(SEARCH("PositiveAbove",M198)))</formula>
    </cfRule>
    <cfRule type="containsText" dxfId="99" priority="290" operator="containsText" text="NegativeBelow">
      <formula>NOT(ISERROR(SEARCH("NegativeBelow",M198)))</formula>
    </cfRule>
    <cfRule type="containsText" dxfId="98" priority="288" operator="containsText" text="PositiveBelow">
      <formula>NOT(ISERROR(SEARCH("PositiveBelow",M198)))</formula>
    </cfRule>
    <cfRule type="containsText" dxfId="97" priority="287" operator="containsText" text="Within">
      <formula>NOT(ISERROR(SEARCH("Within",M198)))</formula>
    </cfRule>
    <cfRule type="containsText" dxfId="96" priority="289" operator="containsText" text="NegativeAbove">
      <formula>NOT(ISERROR(SEARCH("NegativeAbove",M198)))</formula>
    </cfRule>
    <cfRule type="containsText" dxfId="95" priority="296" operator="containsText" text="PositiveAbove">
      <formula>NOT(ISERROR(SEARCH("PositiveAbove",M198)))</formula>
    </cfRule>
    <cfRule type="containsText" dxfId="94" priority="295" operator="containsText" text="NegativeBelow">
      <formula>NOT(ISERROR(SEARCH("NegativeBelow",M198)))</formula>
    </cfRule>
  </conditionalFormatting>
  <conditionalFormatting sqref="M212:M214 U212:U214">
    <cfRule type="containsText" dxfId="93" priority="43" operator="containsText" text="PositiveBelow">
      <formula>NOT(ISERROR(SEARCH("PositiveBelow",M212)))</formula>
    </cfRule>
    <cfRule type="containsText" dxfId="92" priority="44" operator="containsText" text="NegativeAbove">
      <formula>NOT(ISERROR(SEARCH("NegativeAbove",M212)))</formula>
    </cfRule>
    <cfRule type="containsText" dxfId="91" priority="45" operator="containsText" text="NegativeBelow">
      <formula>NOT(ISERROR(SEARCH("NegativeBelow",M212)))</formula>
    </cfRule>
    <cfRule type="containsText" dxfId="90" priority="46" operator="containsText" text="PositiveAbove">
      <formula>NOT(ISERROR(SEARCH("PositiveAbove",M212)))</formula>
    </cfRule>
    <cfRule type="containsText" dxfId="89" priority="42" operator="containsText" text="Within">
      <formula>NOT(ISERROR(SEARCH("Within",M212)))</formula>
    </cfRule>
  </conditionalFormatting>
  <conditionalFormatting sqref="M212:M222 U212:U223">
    <cfRule type="containsText" dxfId="88" priority="50" operator="containsText" text="NegativeBelow">
      <formula>NOT(ISERROR(SEARCH("NegativeBelow",M212)))</formula>
    </cfRule>
    <cfRule type="containsText" dxfId="87" priority="48" operator="containsText" text="PositiveBelow">
      <formula>NOT(ISERROR(SEARCH("PositiveBelow",M212)))</formula>
    </cfRule>
    <cfRule type="containsText" dxfId="86" priority="47" operator="containsText" text="Within">
      <formula>NOT(ISERROR(SEARCH("Within",M212)))</formula>
    </cfRule>
    <cfRule type="containsText" dxfId="85" priority="49" operator="containsText" text="NegativeAbove">
      <formula>NOT(ISERROR(SEARCH("NegativeAbove",M212)))</formula>
    </cfRule>
    <cfRule type="containsText" dxfId="84" priority="51" operator="containsText" text="PositiveAbove">
      <formula>NOT(ISERROR(SEARCH("PositiveAbove",M212)))</formula>
    </cfRule>
  </conditionalFormatting>
  <conditionalFormatting sqref="P11:P25">
    <cfRule type="cellIs" dxfId="83" priority="396" operator="lessThanOrEqual">
      <formula>-0.3</formula>
    </cfRule>
    <cfRule type="cellIs" dxfId="82" priority="397" operator="greaterThanOrEqual">
      <formula>0.3</formula>
    </cfRule>
  </conditionalFormatting>
  <conditionalFormatting sqref="P27:P34">
    <cfRule type="cellIs" dxfId="81" priority="1228" operator="greaterThanOrEqual">
      <formula>0.3</formula>
    </cfRule>
    <cfRule type="cellIs" dxfId="80" priority="1227" operator="lessThanOrEqual">
      <formula>-0.3</formula>
    </cfRule>
  </conditionalFormatting>
  <conditionalFormatting sqref="P36:P54">
    <cfRule type="cellIs" dxfId="79" priority="74" operator="greaterThanOrEqual">
      <formula>0.3</formula>
    </cfRule>
    <cfRule type="cellIs" dxfId="78" priority="73" operator="lessThanOrEqual">
      <formula>-0.3</formula>
    </cfRule>
  </conditionalFormatting>
  <conditionalFormatting sqref="P56:P70">
    <cfRule type="cellIs" dxfId="77" priority="1200" operator="greaterThanOrEqual">
      <formula>0.3</formula>
    </cfRule>
    <cfRule type="cellIs" dxfId="76" priority="1199" operator="lessThanOrEqual">
      <formula>-0.3</formula>
    </cfRule>
  </conditionalFormatting>
  <conditionalFormatting sqref="P72:P89">
    <cfRule type="cellIs" dxfId="75" priority="463" operator="lessThanOrEqual">
      <formula>-0.3</formula>
    </cfRule>
    <cfRule type="cellIs" dxfId="74" priority="464" operator="greaterThanOrEqual">
      <formula>0.3</formula>
    </cfRule>
  </conditionalFormatting>
  <conditionalFormatting sqref="P91:P98">
    <cfRule type="cellIs" dxfId="73" priority="1168" operator="greaterThanOrEqual">
      <formula>0.3</formula>
    </cfRule>
    <cfRule type="cellIs" dxfId="72" priority="1167" operator="lessThanOrEqual">
      <formula>-0.3</formula>
    </cfRule>
  </conditionalFormatting>
  <conditionalFormatting sqref="P100:P107">
    <cfRule type="cellIs" dxfId="71" priority="1147" operator="lessThanOrEqual">
      <formula>-0.3</formula>
    </cfRule>
    <cfRule type="cellIs" dxfId="70" priority="1148" operator="greaterThanOrEqual">
      <formula>0.3</formula>
    </cfRule>
  </conditionalFormatting>
  <conditionalFormatting sqref="P109:P119">
    <cfRule type="cellIs" dxfId="69" priority="1135" operator="lessThanOrEqual">
      <formula>-0.3</formula>
    </cfRule>
    <cfRule type="cellIs" dxfId="68" priority="1136" operator="greaterThanOrEqual">
      <formula>0.3</formula>
    </cfRule>
  </conditionalFormatting>
  <conditionalFormatting sqref="P121:P132">
    <cfRule type="cellIs" dxfId="67" priority="1085" operator="lessThanOrEqual">
      <formula>-0.3</formula>
    </cfRule>
    <cfRule type="cellIs" dxfId="66" priority="1086" operator="greaterThanOrEqual">
      <formula>0.3</formula>
    </cfRule>
  </conditionalFormatting>
  <conditionalFormatting sqref="P134:P140">
    <cfRule type="cellIs" dxfId="65" priority="1051" operator="lessThanOrEqual">
      <formula>-0.3</formula>
    </cfRule>
    <cfRule type="cellIs" dxfId="64" priority="1052" operator="greaterThanOrEqual">
      <formula>0.3</formula>
    </cfRule>
  </conditionalFormatting>
  <conditionalFormatting sqref="P142:P154 R142:R154">
    <cfRule type="cellIs" dxfId="63" priority="1038" operator="greaterThanOrEqual">
      <formula>0.3</formula>
    </cfRule>
    <cfRule type="cellIs" dxfId="62" priority="1037" operator="lessThanOrEqual">
      <formula>-0.3</formula>
    </cfRule>
  </conditionalFormatting>
  <conditionalFormatting sqref="P156:P166">
    <cfRule type="cellIs" dxfId="61" priority="491" operator="lessThanOrEqual">
      <formula>-0.3</formula>
    </cfRule>
    <cfRule type="cellIs" dxfId="60" priority="492" operator="greaterThanOrEqual">
      <formula>0.3</formula>
    </cfRule>
  </conditionalFormatting>
  <conditionalFormatting sqref="P168:P189">
    <cfRule type="cellIs" dxfId="59" priority="8" operator="greaterThanOrEqual">
      <formula>0.3</formula>
    </cfRule>
    <cfRule type="cellIs" dxfId="58" priority="7" operator="lessThanOrEqual">
      <formula>-0.3</formula>
    </cfRule>
  </conditionalFormatting>
  <conditionalFormatting sqref="P191:P196">
    <cfRule type="cellIs" dxfId="57" priority="118" operator="lessThanOrEqual">
      <formula>-0.3</formula>
    </cfRule>
    <cfRule type="cellIs" dxfId="56" priority="119" operator="greaterThanOrEqual">
      <formula>0.3</formula>
    </cfRule>
  </conditionalFormatting>
  <conditionalFormatting sqref="P198:P210">
    <cfRule type="cellIs" dxfId="55" priority="264" operator="greaterThanOrEqual">
      <formula>0.3</formula>
    </cfRule>
    <cfRule type="cellIs" dxfId="54" priority="263" operator="lessThanOrEqual">
      <formula>-0.3</formula>
    </cfRule>
  </conditionalFormatting>
  <conditionalFormatting sqref="P212:P222">
    <cfRule type="cellIs" dxfId="53" priority="34" operator="lessThanOrEqual">
      <formula>-0.3</formula>
    </cfRule>
    <cfRule type="cellIs" dxfId="52" priority="35" operator="greaterThanOrEqual">
      <formula>0.3</formula>
    </cfRule>
  </conditionalFormatting>
  <conditionalFormatting sqref="P26:X26 K35:V35 I224 K224 Y224 AA224 P233:P273 R233:R273 H243:H273 J243:J273">
    <cfRule type="cellIs" dxfId="51" priority="1470" operator="greaterThanOrEqual">
      <formula>0.3</formula>
    </cfRule>
    <cfRule type="cellIs" dxfId="50" priority="1469" operator="lessThanOrEqual">
      <formula>-0.3</formula>
    </cfRule>
  </conditionalFormatting>
  <conditionalFormatting sqref="R11:R25">
    <cfRule type="cellIs" dxfId="49" priority="390" operator="greaterThanOrEqual">
      <formula>0.3</formula>
    </cfRule>
    <cfRule type="cellIs" dxfId="48" priority="389" operator="lessThanOrEqual">
      <formula>-0.3</formula>
    </cfRule>
  </conditionalFormatting>
  <conditionalFormatting sqref="R27:R34">
    <cfRule type="cellIs" dxfId="47" priority="1225" operator="lessThanOrEqual">
      <formula>-0.3</formula>
    </cfRule>
    <cfRule type="cellIs" dxfId="46" priority="1226" operator="greaterThanOrEqual">
      <formula>0.3</formula>
    </cfRule>
  </conditionalFormatting>
  <conditionalFormatting sqref="R36:R54">
    <cfRule type="cellIs" dxfId="45" priority="72" operator="greaterThanOrEqual">
      <formula>0.3</formula>
    </cfRule>
    <cfRule type="cellIs" dxfId="44" priority="71" operator="lessThanOrEqual">
      <formula>-0.3</formula>
    </cfRule>
  </conditionalFormatting>
  <conditionalFormatting sqref="R56:R70">
    <cfRule type="cellIs" dxfId="43" priority="1198" operator="greaterThanOrEqual">
      <formula>0.3</formula>
    </cfRule>
    <cfRule type="cellIs" dxfId="42" priority="1197" operator="lessThanOrEqual">
      <formula>-0.3</formula>
    </cfRule>
  </conditionalFormatting>
  <conditionalFormatting sqref="R72:R89">
    <cfRule type="cellIs" dxfId="41" priority="462" operator="greaterThanOrEqual">
      <formula>0.3</formula>
    </cfRule>
    <cfRule type="cellIs" dxfId="40" priority="461" operator="lessThanOrEqual">
      <formula>-0.3</formula>
    </cfRule>
  </conditionalFormatting>
  <conditionalFormatting sqref="R91:R98">
    <cfRule type="cellIs" dxfId="39" priority="1165" operator="lessThanOrEqual">
      <formula>-0.3</formula>
    </cfRule>
    <cfRule type="cellIs" dxfId="38" priority="1166" operator="greaterThanOrEqual">
      <formula>0.3</formula>
    </cfRule>
  </conditionalFormatting>
  <conditionalFormatting sqref="R100:R107">
    <cfRule type="cellIs" dxfId="37" priority="1145" operator="lessThanOrEqual">
      <formula>-0.3</formula>
    </cfRule>
    <cfRule type="cellIs" dxfId="36" priority="1146" operator="greaterThanOrEqual">
      <formula>0.3</formula>
    </cfRule>
  </conditionalFormatting>
  <conditionalFormatting sqref="R109:R119">
    <cfRule type="cellIs" dxfId="35" priority="1133" operator="lessThanOrEqual">
      <formula>-0.3</formula>
    </cfRule>
    <cfRule type="cellIs" dxfId="34" priority="1134" operator="greaterThanOrEqual">
      <formula>0.3</formula>
    </cfRule>
  </conditionalFormatting>
  <conditionalFormatting sqref="R121:R132">
    <cfRule type="cellIs" dxfId="33" priority="1083" operator="lessThanOrEqual">
      <formula>-0.3</formula>
    </cfRule>
    <cfRule type="cellIs" dxfId="32" priority="1084" operator="greaterThanOrEqual">
      <formula>0.3</formula>
    </cfRule>
  </conditionalFormatting>
  <conditionalFormatting sqref="R134:R140">
    <cfRule type="cellIs" dxfId="31" priority="1049" operator="lessThanOrEqual">
      <formula>-0.3</formula>
    </cfRule>
    <cfRule type="cellIs" dxfId="30" priority="1050" operator="greaterThanOrEqual">
      <formula>0.3</formula>
    </cfRule>
  </conditionalFormatting>
  <conditionalFormatting sqref="R156:R166">
    <cfRule type="cellIs" dxfId="29" priority="490" operator="greaterThanOrEqual">
      <formula>0.3</formula>
    </cfRule>
    <cfRule type="cellIs" dxfId="28" priority="489" operator="lessThanOrEqual">
      <formula>-0.3</formula>
    </cfRule>
  </conditionalFormatting>
  <conditionalFormatting sqref="R168:R189">
    <cfRule type="cellIs" dxfId="27" priority="6" operator="greaterThanOrEqual">
      <formula>0.3</formula>
    </cfRule>
    <cfRule type="cellIs" dxfId="26" priority="5" operator="lessThanOrEqual">
      <formula>-0.3</formula>
    </cfRule>
  </conditionalFormatting>
  <conditionalFormatting sqref="R191:R196">
    <cfRule type="cellIs" dxfId="25" priority="117" operator="greaterThanOrEqual">
      <formula>0.3</formula>
    </cfRule>
    <cfRule type="cellIs" dxfId="24" priority="116" operator="lessThanOrEqual">
      <formula>-0.3</formula>
    </cfRule>
  </conditionalFormatting>
  <conditionalFormatting sqref="R198:R210">
    <cfRule type="cellIs" dxfId="23" priority="262" operator="greaterThanOrEqual">
      <formula>0.3</formula>
    </cfRule>
    <cfRule type="cellIs" dxfId="22" priority="261" operator="lessThanOrEqual">
      <formula>-0.3</formula>
    </cfRule>
  </conditionalFormatting>
  <conditionalFormatting sqref="R212:R222">
    <cfRule type="cellIs" dxfId="21" priority="33" operator="greaterThanOrEqual">
      <formula>0.3</formula>
    </cfRule>
    <cfRule type="cellIs" dxfId="20" priority="32" operator="lessThanOrEqual">
      <formula>-0.3</formula>
    </cfRule>
  </conditionalFormatting>
  <conditionalFormatting sqref="X11:X25">
    <cfRule type="cellIs" dxfId="19" priority="388" operator="greaterThanOrEqual">
      <formula>0.3</formula>
    </cfRule>
    <cfRule type="cellIs" dxfId="18" priority="387" operator="lessThanOrEqual">
      <formula>-0.3</formula>
    </cfRule>
  </conditionalFormatting>
  <conditionalFormatting sqref="X27:X132">
    <cfRule type="cellIs" dxfId="17" priority="68" operator="greaterThanOrEqual">
      <formula>0.3</formula>
    </cfRule>
    <cfRule type="cellIs" dxfId="16" priority="67" operator="lessThanOrEqual">
      <formula>-0.3</formula>
    </cfRule>
  </conditionalFormatting>
  <conditionalFormatting sqref="X134:X223">
    <cfRule type="cellIs" dxfId="15" priority="4" operator="greaterThanOrEqual">
      <formula>0.3</formula>
    </cfRule>
    <cfRule type="cellIs" dxfId="14" priority="3" operator="lessThanOrEqual">
      <formula>-0.3</formula>
    </cfRule>
  </conditionalFormatting>
  <conditionalFormatting sqref="Z11:Z223">
    <cfRule type="cellIs" dxfId="13" priority="1" operator="lessThanOrEqual">
      <formula>-0.3</formula>
    </cfRule>
    <cfRule type="cellIs" dxfId="12" priority="2" operator="greaterThanOrEqual">
      <formula>0.3</formula>
    </cfRule>
  </conditionalFormatting>
  <hyperlinks>
    <hyperlink ref="D71" r:id="rId1" display="SMART HELP"/>
    <hyperlink ref="D155" r:id="rId2"/>
    <hyperlink ref="D35" r:id="rId3" display="BILLING"/>
    <hyperlink ref="D55" r:id="rId4" display="EASY CONNECT"/>
    <hyperlink ref="D90" r:id="rId5" display="RESET MODEM"/>
    <hyperlink ref="D167" r:id="rId6" display="Cox Mobile"/>
    <hyperlink ref="D99" r:id="rId7" display="RESET TV BOX"/>
    <hyperlink ref="D108" r:id="rId8" display="ECOMMERCE"/>
    <hyperlink ref="D120" r:id="rId9" display="REGISTRATION (NATIVE)"/>
    <hyperlink ref="D133" r:id="rId10" display="DATA USAGE"/>
    <hyperlink ref="D141" r:id="rId11" display="SUPPORT"/>
    <hyperlink ref="D190" r:id="rId12" display="TWO-STEP VERIFICATION"/>
    <hyperlink ref="D197" r:id="rId13" display="Cox Mobile"/>
  </hyperlinks>
  <pageMargins left="0.7" right="0.7" top="0.75" bottom="0.75" header="0.3" footer="0.3"/>
  <pageSetup orientation="portrait" r:id="rId14"/>
  <headerFooter>
    <oddFooter>&amp;C_x000D_&amp;1#&amp;"Calibri"&amp;10&amp;K000000 Internal</oddFooter>
  </headerFooter>
  <customProperties>
    <customPr name="ORB_SHEETNAME" r:id="rId15"/>
  </customProperties>
  <drawing r:id="rId16"/>
  <extLst>
    <ext xmlns:x14="http://schemas.microsoft.com/office/spreadsheetml/2009/9/main" uri="{05C60535-1F16-4fd2-B633-F4F36F0B64E0}">
      <x14:sparklineGroups xmlns:xm="http://schemas.microsoft.com/office/excel/2006/main">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Weekly!AK11:AT11</xm:f>
              <xm:sqref>L11</xm:sqref>
            </x14:sparkline>
            <x14:sparkline>
              <xm:f>Weekly!AK12:AT12</xm:f>
              <xm:sqref>L12</xm:sqref>
            </x14:sparkline>
            <x14:sparkline>
              <xm:f>Weekly!AK13:AT13</xm:f>
              <xm:sqref>L13</xm:sqref>
            </x14:sparkline>
            <x14:sparkline>
              <xm:f>Weekly!AK14:AT14</xm:f>
              <xm:sqref>L14</xm:sqref>
            </x14:sparkline>
            <x14:sparkline>
              <xm:f>Weekly!AK15:AT15</xm:f>
              <xm:sqref>L15</xm:sqref>
            </x14:sparkline>
            <x14:sparkline>
              <xm:f>Weekly!AK16:AT16</xm:f>
              <xm:sqref>L16</xm:sqref>
            </x14:sparkline>
            <x14:sparkline>
              <xm:f>Weekly!AK17:AT17</xm:f>
              <xm:sqref>L17</xm:sqref>
            </x14:sparkline>
            <x14:sparkline>
              <xm:f>Weekly!AK18:AT18</xm:f>
              <xm:sqref>L18</xm:sqref>
            </x14:sparkline>
            <x14:sparkline>
              <xm:f>Weekly!AK19:AT19</xm:f>
              <xm:sqref>L19</xm:sqref>
            </x14:sparkline>
            <x14:sparkline>
              <xm:f>Weekly!AK20:AT20</xm:f>
              <xm:sqref>L20</xm:sqref>
            </x14:sparkline>
            <x14:sparkline>
              <xm:f>Weekly!AK21:AT21</xm:f>
              <xm:sqref>L21</xm:sqref>
            </x14:sparkline>
            <x14:sparkline>
              <xm:f>Weekly!AK22:AT22</xm:f>
              <xm:sqref>L22</xm:sqref>
            </x14:sparkline>
            <x14:sparkline>
              <xm:f>Weekly!AK23:AT23</xm:f>
              <xm:sqref>L23</xm:sqref>
            </x14:sparkline>
            <x14:sparkline>
              <xm:f>Weekly!AK24:AT24</xm:f>
              <xm:sqref>L24</xm:sqref>
            </x14:sparkline>
            <x14:sparkline>
              <xm:f>Weekly!AK25:AT25</xm:f>
              <xm:sqref>L25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Weekly!BK156:BT156</xm:f>
              <xm:sqref>T156</xm:sqref>
            </x14:sparkline>
            <x14:sparkline>
              <xm:f>Weekly!BK157:BT157</xm:f>
              <xm:sqref>T157</xm:sqref>
            </x14:sparkline>
            <x14:sparkline>
              <xm:f>Weekly!BK158:BT158</xm:f>
              <xm:sqref>T158</xm:sqref>
            </x14:sparkline>
            <x14:sparkline>
              <xm:f>Weekly!BK159:BT159</xm:f>
              <xm:sqref>T159</xm:sqref>
            </x14:sparkline>
            <x14:sparkline>
              <xm:f>Weekly!BK160:BT160</xm:f>
              <xm:sqref>T160</xm:sqref>
            </x14:sparkline>
            <x14:sparkline>
              <xm:f>Weekly!BK161:BT161</xm:f>
              <xm:sqref>T161</xm:sqref>
            </x14:sparkline>
            <x14:sparkline>
              <xm:f>Weekly!BK162:BT162</xm:f>
              <xm:sqref>T162</xm:sqref>
            </x14:sparkline>
            <x14:sparkline>
              <xm:f>Weekly!BK163:BT163</xm:f>
              <xm:sqref>T163</xm:sqref>
            </x14:sparkline>
            <x14:sparkline>
              <xm:f>Weekly!BK164:BT164</xm:f>
              <xm:sqref>T164</xm:sqref>
            </x14:sparkline>
            <x14:sparkline>
              <xm:f>Weekly!BK165:BT165</xm:f>
              <xm:sqref>T165</xm:sqref>
            </x14:sparkline>
            <x14:sparkline>
              <xm:f>Weekly!BK166:BT166</xm:f>
              <xm:sqref>T166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L155</xm:sqref>
            </x14:sparkline>
            <x14:sparkline>
              <xm:sqref>M155</xm:sqref>
            </x14:sparkline>
            <x14:sparkline>
              <xm:sqref>N155</xm:sqref>
            </x14:sparkline>
            <x14:sparkline>
              <xm:sqref>O155</xm:sqref>
            </x14:sparkline>
            <x14:sparkline>
              <xm:sqref>P155</xm:sqref>
            </x14:sparkline>
            <x14:sparkline>
              <xm:sqref>Q155</xm:sqref>
            </x14:sparkline>
            <x14:sparkline>
              <xm:sqref>R155</xm:sqref>
            </x14:sparkline>
            <x14:sparkline>
              <xm:sqref>S155</xm:sqref>
            </x14:sparkline>
            <x14:sparkline>
              <xm:sqref>T155</xm:sqref>
            </x14:sparkline>
            <x14:sparkline>
              <xm:sqref>U155</xm:sqref>
            </x14:sparkline>
            <x14:sparkline>
              <xm:sqref>V155</xm:sqref>
            </x14:sparkline>
            <x14:sparkline>
              <xm:sqref>W155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AB155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Weekly!CK156:CT156</xm:f>
              <xm:sqref>AB156</xm:sqref>
            </x14:sparkline>
            <x14:sparkline>
              <xm:f>Weekly!CK157:CT157</xm:f>
              <xm:sqref>AB157</xm:sqref>
            </x14:sparkline>
            <x14:sparkline>
              <xm:f>Weekly!CK158:CT158</xm:f>
              <xm:sqref>AB158</xm:sqref>
            </x14:sparkline>
            <x14:sparkline>
              <xm:f>Weekly!CK159:CT159</xm:f>
              <xm:sqref>AB159</xm:sqref>
            </x14:sparkline>
            <x14:sparkline>
              <xm:f>Weekly!CK160:CT160</xm:f>
              <xm:sqref>AB160</xm:sqref>
            </x14:sparkline>
            <x14:sparkline>
              <xm:f>Weekly!CK161:CT161</xm:f>
              <xm:sqref>AB161</xm:sqref>
            </x14:sparkline>
            <x14:sparkline>
              <xm:f>Weekly!CK162:CT162</xm:f>
              <xm:sqref>AB162</xm:sqref>
            </x14:sparkline>
            <x14:sparkline>
              <xm:f>Weekly!CK163:CT163</xm:f>
              <xm:sqref>AB163</xm:sqref>
            </x14:sparkline>
            <x14:sparkline>
              <xm:f>Weekly!CK164:CT164</xm:f>
              <xm:sqref>AB164</xm:sqref>
            </x14:sparkline>
            <x14:sparkline>
              <xm:f>Weekly!CK165:CT165</xm:f>
              <xm:sqref>AB165</xm:sqref>
            </x14:sparkline>
            <x14:sparkline>
              <xm:f>Weekly!CK166:CT166</xm:f>
              <xm:sqref>AB166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Weekly!CK142:CT142</xm:f>
              <xm:sqref>AB142</xm:sqref>
            </x14:sparkline>
            <x14:sparkline>
              <xm:f>Weekly!CK143:CT143</xm:f>
              <xm:sqref>AB143</xm:sqref>
            </x14:sparkline>
            <x14:sparkline>
              <xm:f>Weekly!CK144:CT144</xm:f>
              <xm:sqref>AB144</xm:sqref>
            </x14:sparkline>
            <x14:sparkline>
              <xm:f>Weekly!CK145:CT145</xm:f>
              <xm:sqref>AB145</xm:sqref>
            </x14:sparkline>
            <x14:sparkline>
              <xm:f>Weekly!CK146:CT146</xm:f>
              <xm:sqref>AB146</xm:sqref>
            </x14:sparkline>
            <x14:sparkline>
              <xm:f>Weekly!CK147:CT147</xm:f>
              <xm:sqref>AB147</xm:sqref>
            </x14:sparkline>
            <x14:sparkline>
              <xm:f>Weekly!CK148:CT148</xm:f>
              <xm:sqref>AB148</xm:sqref>
            </x14:sparkline>
            <x14:sparkline>
              <xm:f>Weekly!CK149:CT149</xm:f>
              <xm:sqref>AB149</xm:sqref>
            </x14:sparkline>
            <x14:sparkline>
              <xm:f>Weekly!CK150:CT150</xm:f>
              <xm:sqref>AB150</xm:sqref>
            </x14:sparkline>
            <x14:sparkline>
              <xm:f>Weekly!CK151:CT151</xm:f>
              <xm:sqref>AB151</xm:sqref>
            </x14:sparkline>
            <x14:sparkline>
              <xm:f>Weekly!CK152:CT152</xm:f>
              <xm:sqref>AB152</xm:sqref>
            </x14:sparkline>
            <x14:sparkline>
              <xm:f>Weekly!CK153:CT153</xm:f>
              <xm:sqref>AB153</xm:sqref>
            </x14:sparkline>
            <x14:sparkline>
              <xm:f>Weekly!CK154:CT154</xm:f>
              <xm:sqref>AB154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Weekly!BK142:BT142</xm:f>
              <xm:sqref>T142</xm:sqref>
            </x14:sparkline>
            <x14:sparkline>
              <xm:f>Weekly!BK143:BT143</xm:f>
              <xm:sqref>T143</xm:sqref>
            </x14:sparkline>
            <x14:sparkline>
              <xm:f>Weekly!BK144:BT144</xm:f>
              <xm:sqref>T144</xm:sqref>
            </x14:sparkline>
            <x14:sparkline>
              <xm:f>Weekly!BK145:BT145</xm:f>
              <xm:sqref>T145</xm:sqref>
            </x14:sparkline>
            <x14:sparkline>
              <xm:f>Weekly!BK146:BT146</xm:f>
              <xm:sqref>T146</xm:sqref>
            </x14:sparkline>
            <x14:sparkline>
              <xm:f>Weekly!BK147:BT147</xm:f>
              <xm:sqref>T147</xm:sqref>
            </x14:sparkline>
            <x14:sparkline>
              <xm:f>Weekly!BK148:BT148</xm:f>
              <xm:sqref>T148</xm:sqref>
            </x14:sparkline>
            <x14:sparkline>
              <xm:f>Weekly!BK149:BT149</xm:f>
              <xm:sqref>T149</xm:sqref>
            </x14:sparkline>
            <x14:sparkline>
              <xm:f>Weekly!BK150:BT150</xm:f>
              <xm:sqref>T150</xm:sqref>
            </x14:sparkline>
            <x14:sparkline>
              <xm:f>Weekly!BK151:BT151</xm:f>
              <xm:sqref>T151</xm:sqref>
            </x14:sparkline>
            <x14:sparkline>
              <xm:f>Weekly!BK152:BT152</xm:f>
              <xm:sqref>T152</xm:sqref>
            </x14:sparkline>
            <x14:sparkline>
              <xm:f>Weekly!BK153:BT153</xm:f>
              <xm:sqref>T153</xm:sqref>
            </x14:sparkline>
            <x14:sparkline>
              <xm:f>Weekly!BK154:BT154</xm:f>
              <xm:sqref>T154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Weekly!AK142:AT142</xm:f>
              <xm:sqref>L142</xm:sqref>
            </x14:sparkline>
            <x14:sparkline>
              <xm:f>Weekly!AK143:AT143</xm:f>
              <xm:sqref>L143</xm:sqref>
            </x14:sparkline>
            <x14:sparkline>
              <xm:f>Weekly!AK144:AT144</xm:f>
              <xm:sqref>L144</xm:sqref>
            </x14:sparkline>
            <x14:sparkline>
              <xm:f>Weekly!AK145:AT145</xm:f>
              <xm:sqref>L145</xm:sqref>
            </x14:sparkline>
            <x14:sparkline>
              <xm:f>Weekly!AK146:AT146</xm:f>
              <xm:sqref>L146</xm:sqref>
            </x14:sparkline>
            <x14:sparkline>
              <xm:f>Weekly!AK147:AT147</xm:f>
              <xm:sqref>L147</xm:sqref>
            </x14:sparkline>
            <x14:sparkline>
              <xm:f>Weekly!AK148:AT148</xm:f>
              <xm:sqref>L148</xm:sqref>
            </x14:sparkline>
            <x14:sparkline>
              <xm:f>Weekly!AK149:AT149</xm:f>
              <xm:sqref>L149</xm:sqref>
            </x14:sparkline>
            <x14:sparkline>
              <xm:f>Weekly!AK150:AT150</xm:f>
              <xm:sqref>L150</xm:sqref>
            </x14:sparkline>
            <x14:sparkline>
              <xm:f>Weekly!AK151:AT151</xm:f>
              <xm:sqref>L151</xm:sqref>
            </x14:sparkline>
            <x14:sparkline>
              <xm:f>Weekly!AK152:AT152</xm:f>
              <xm:sqref>L152</xm:sqref>
            </x14:sparkline>
            <x14:sparkline>
              <xm:f>Weekly!AK153:AT153</xm:f>
              <xm:sqref>L153</xm:sqref>
            </x14:sparkline>
            <x14:sparkline>
              <xm:f>Weekly!AK154:AT154</xm:f>
              <xm:sqref>L154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Weekly!CK212:CT212</xm:f>
              <xm:sqref>AB212</xm:sqref>
            </x14:sparkline>
            <x14:sparkline>
              <xm:f>Weekly!CK213:CT213</xm:f>
              <xm:sqref>AB213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Weekly!BK212:BT212</xm:f>
              <xm:sqref>T212</xm:sqref>
            </x14:sparkline>
            <x14:sparkline>
              <xm:f>Weekly!BK213:BT213</xm:f>
              <xm:sqref>T213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Weekly!AK212:AT212</xm:f>
              <xm:sqref>L212</xm:sqref>
            </x14:sparkline>
            <x14:sparkline>
              <xm:f>Weekly!AK213:AT213</xm:f>
              <xm:sqref>L213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Weekly!BK191:BT191</xm:f>
              <xm:sqref>T191</xm:sqref>
            </x14:sparkline>
            <x14:sparkline>
              <xm:f>Weekly!BK192:BT192</xm:f>
              <xm:sqref>T192</xm:sqref>
            </x14:sparkline>
            <x14:sparkline>
              <xm:f>Weekly!BK193:BT193</xm:f>
              <xm:sqref>T193</xm:sqref>
            </x14:sparkline>
            <x14:sparkline>
              <xm:f>Weekly!BK194:BT194</xm:f>
              <xm:sqref>T194</xm:sqref>
            </x14:sparkline>
            <x14:sparkline>
              <xm:f>Weekly!BK195:BT195</xm:f>
              <xm:sqref>T195</xm:sqref>
            </x14:sparkline>
            <x14:sparkline>
              <xm:f>Weekly!BK196:BT196</xm:f>
              <xm:sqref>T196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Weekly!AK72:AT72</xm:f>
              <xm:sqref>L72</xm:sqref>
            </x14:sparkline>
            <x14:sparkline>
              <xm:f>Weekly!AK73:AT73</xm:f>
              <xm:sqref>L73</xm:sqref>
            </x14:sparkline>
            <x14:sparkline>
              <xm:f>Weekly!AK74:AT74</xm:f>
              <xm:sqref>L74</xm:sqref>
            </x14:sparkline>
            <x14:sparkline>
              <xm:f>Weekly!AK75:AT75</xm:f>
              <xm:sqref>L75</xm:sqref>
            </x14:sparkline>
            <x14:sparkline>
              <xm:f>Weekly!AK76:AT76</xm:f>
              <xm:sqref>L76</xm:sqref>
            </x14:sparkline>
            <x14:sparkline>
              <xm:f>Weekly!AK77:AT77</xm:f>
              <xm:sqref>L77</xm:sqref>
            </x14:sparkline>
            <x14:sparkline>
              <xm:f>Weekly!AK78:AT78</xm:f>
              <xm:sqref>L78</xm:sqref>
            </x14:sparkline>
            <x14:sparkline>
              <xm:f>Weekly!AK79:AT79</xm:f>
              <xm:sqref>L79</xm:sqref>
            </x14:sparkline>
            <x14:sparkline>
              <xm:f>Weekly!AK80:AT80</xm:f>
              <xm:sqref>L80</xm:sqref>
            </x14:sparkline>
            <x14:sparkline>
              <xm:f>Weekly!AK81:AT81</xm:f>
              <xm:sqref>L81</xm:sqref>
            </x14:sparkline>
            <x14:sparkline>
              <xm:f>Weekly!AK82:AT82</xm:f>
              <xm:sqref>L82</xm:sqref>
            </x14:sparkline>
            <x14:sparkline>
              <xm:f>Weekly!AK83:AT83</xm:f>
              <xm:sqref>L83</xm:sqref>
            </x14:sparkline>
            <x14:sparkline>
              <xm:f>Weekly!AK84:AT84</xm:f>
              <xm:sqref>L84</xm:sqref>
            </x14:sparkline>
            <x14:sparkline>
              <xm:f>Weekly!AK85:AT85</xm:f>
              <xm:sqref>L85</xm:sqref>
            </x14:sparkline>
            <x14:sparkline>
              <xm:f>Weekly!AK86:AT86</xm:f>
              <xm:sqref>L86</xm:sqref>
            </x14:sparkline>
            <x14:sparkline>
              <xm:f>Weekly!AK87:AT87</xm:f>
              <xm:sqref>L87</xm:sqref>
            </x14:sparkline>
            <x14:sparkline>
              <xm:f>Weekly!AK88:AT88</xm:f>
              <xm:sqref>L88</xm:sqref>
            </x14:sparkline>
            <x14:sparkline>
              <xm:f>Weekly!AK89:AT89</xm:f>
              <xm:sqref>L89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Weekly!CK36:CT36</xm:f>
              <xm:sqref>AB36</xm:sqref>
            </x14:sparkline>
            <x14:sparkline>
              <xm:f>Weekly!CK37:CT37</xm:f>
              <xm:sqref>AB37</xm:sqref>
            </x14:sparkline>
            <x14:sparkline>
              <xm:f>Weekly!CK38:CT38</xm:f>
              <xm:sqref>AB38</xm:sqref>
            </x14:sparkline>
            <x14:sparkline>
              <xm:f>Weekly!CK39:CT39</xm:f>
              <xm:sqref>AB39</xm:sqref>
            </x14:sparkline>
            <x14:sparkline>
              <xm:f>Weekly!CK40:CT40</xm:f>
              <xm:sqref>AB40</xm:sqref>
            </x14:sparkline>
            <x14:sparkline>
              <xm:f>Weekly!CK41:CT41</xm:f>
              <xm:sqref>AB41</xm:sqref>
            </x14:sparkline>
            <x14:sparkline>
              <xm:f>Weekly!CK42:CT42</xm:f>
              <xm:sqref>AB42</xm:sqref>
            </x14:sparkline>
            <x14:sparkline>
              <xm:f>Weekly!CK43:CT43</xm:f>
              <xm:sqref>AB43</xm:sqref>
            </x14:sparkline>
            <x14:sparkline>
              <xm:f>Weekly!CK44:CT44</xm:f>
              <xm:sqref>AB44</xm:sqref>
            </x14:sparkline>
            <x14:sparkline>
              <xm:f>Weekly!CK45:CT45</xm:f>
              <xm:sqref>AB45</xm:sqref>
            </x14:sparkline>
            <x14:sparkline>
              <xm:f>Weekly!CK46:CT46</xm:f>
              <xm:sqref>AB46</xm:sqref>
            </x14:sparkline>
            <x14:sparkline>
              <xm:f>Weekly!CK47:CT47</xm:f>
              <xm:sqref>AB47</xm:sqref>
            </x14:sparkline>
            <x14:sparkline>
              <xm:f>Weekly!CK48:CT48</xm:f>
              <xm:sqref>AB48</xm:sqref>
            </x14:sparkline>
            <x14:sparkline>
              <xm:f>Weekly!CK49:CT49</xm:f>
              <xm:sqref>AB49</xm:sqref>
            </x14:sparkline>
            <x14:sparkline>
              <xm:f>Weekly!CK50:CT50</xm:f>
              <xm:sqref>AB50</xm:sqref>
            </x14:sparkline>
            <x14:sparkline>
              <xm:f>Weekly!CK51:CT51</xm:f>
              <xm:sqref>AB51</xm:sqref>
            </x14:sparkline>
            <x14:sparkline>
              <xm:f>Weekly!CK52:CT52</xm:f>
              <xm:sqref>AB52</xm:sqref>
            </x14:sparkline>
            <x14:sparkline>
              <xm:f>Weekly!CK53:CT53</xm:f>
              <xm:sqref>AB53</xm:sqref>
            </x14:sparkline>
            <x14:sparkline>
              <xm:f>Weekly!CK54:CT54</xm:f>
              <xm:sqref>AB54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Weekly!BK36:BT36</xm:f>
              <xm:sqref>T36</xm:sqref>
            </x14:sparkline>
            <x14:sparkline>
              <xm:f>Weekly!BK37:BT37</xm:f>
              <xm:sqref>T37</xm:sqref>
            </x14:sparkline>
            <x14:sparkline>
              <xm:f>Weekly!BK38:BT38</xm:f>
              <xm:sqref>T38</xm:sqref>
            </x14:sparkline>
            <x14:sparkline>
              <xm:f>Weekly!BK39:BT39</xm:f>
              <xm:sqref>T39</xm:sqref>
            </x14:sparkline>
            <x14:sparkline>
              <xm:f>Weekly!BK40:BT40</xm:f>
              <xm:sqref>T40</xm:sqref>
            </x14:sparkline>
            <x14:sparkline>
              <xm:f>Weekly!BK41:BT41</xm:f>
              <xm:sqref>T41</xm:sqref>
            </x14:sparkline>
            <x14:sparkline>
              <xm:f>Weekly!BK42:BT42</xm:f>
              <xm:sqref>T42</xm:sqref>
            </x14:sparkline>
            <x14:sparkline>
              <xm:f>Weekly!BK43:BT43</xm:f>
              <xm:sqref>T43</xm:sqref>
            </x14:sparkline>
            <x14:sparkline>
              <xm:f>Weekly!BK44:BT44</xm:f>
              <xm:sqref>T44</xm:sqref>
            </x14:sparkline>
            <x14:sparkline>
              <xm:f>Weekly!BK45:BT45</xm:f>
              <xm:sqref>T45</xm:sqref>
            </x14:sparkline>
            <x14:sparkline>
              <xm:f>Weekly!BK46:BT46</xm:f>
              <xm:sqref>T46</xm:sqref>
            </x14:sparkline>
            <x14:sparkline>
              <xm:f>Weekly!BK47:BT47</xm:f>
              <xm:sqref>T47</xm:sqref>
            </x14:sparkline>
            <x14:sparkline>
              <xm:f>Weekly!BK48:BT48</xm:f>
              <xm:sqref>T48</xm:sqref>
            </x14:sparkline>
            <x14:sparkline>
              <xm:f>Weekly!BK49:BT49</xm:f>
              <xm:sqref>T49</xm:sqref>
            </x14:sparkline>
            <x14:sparkline>
              <xm:f>Weekly!BK50:BT50</xm:f>
              <xm:sqref>T50</xm:sqref>
            </x14:sparkline>
            <x14:sparkline>
              <xm:f>Weekly!BK51:BT51</xm:f>
              <xm:sqref>T51</xm:sqref>
            </x14:sparkline>
            <x14:sparkline>
              <xm:f>Weekly!BK52:BT52</xm:f>
              <xm:sqref>T52</xm:sqref>
            </x14:sparkline>
            <x14:sparkline>
              <xm:f>Weekly!BK53:BT53</xm:f>
              <xm:sqref>T53</xm:sqref>
            </x14:sparkline>
            <x14:sparkline>
              <xm:f>Weekly!BK54:BT54</xm:f>
              <xm:sqref>T54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AB34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Weekly!CK72:CT72</xm:f>
              <xm:sqref>AB72</xm:sqref>
            </x14:sparkline>
            <x14:sparkline>
              <xm:f>Weekly!CK73:CT73</xm:f>
              <xm:sqref>AB73</xm:sqref>
            </x14:sparkline>
            <x14:sparkline>
              <xm:f>Weekly!CK74:CT74</xm:f>
              <xm:sqref>AB74</xm:sqref>
            </x14:sparkline>
            <x14:sparkline>
              <xm:f>Weekly!CK75:CT75</xm:f>
              <xm:sqref>AB75</xm:sqref>
            </x14:sparkline>
            <x14:sparkline>
              <xm:f>Weekly!CK76:CT76</xm:f>
              <xm:sqref>AB76</xm:sqref>
            </x14:sparkline>
            <x14:sparkline>
              <xm:f>Weekly!CK77:CT77</xm:f>
              <xm:sqref>AB77</xm:sqref>
            </x14:sparkline>
            <x14:sparkline>
              <xm:f>Weekly!CK78:CT78</xm:f>
              <xm:sqref>AB78</xm:sqref>
            </x14:sparkline>
            <x14:sparkline>
              <xm:f>Weekly!CK79:CT79</xm:f>
              <xm:sqref>AB79</xm:sqref>
            </x14:sparkline>
            <x14:sparkline>
              <xm:f>Weekly!CK80:CT80</xm:f>
              <xm:sqref>AB80</xm:sqref>
            </x14:sparkline>
            <x14:sparkline>
              <xm:f>Weekly!CK81:CT81</xm:f>
              <xm:sqref>AB81</xm:sqref>
            </x14:sparkline>
            <x14:sparkline>
              <xm:f>Weekly!CK82:CT82</xm:f>
              <xm:sqref>AB82</xm:sqref>
            </x14:sparkline>
            <x14:sparkline>
              <xm:f>Weekly!CK83:CT83</xm:f>
              <xm:sqref>AB83</xm:sqref>
            </x14:sparkline>
            <x14:sparkline>
              <xm:f>Weekly!CK84:CT84</xm:f>
              <xm:sqref>AB84</xm:sqref>
            </x14:sparkline>
            <x14:sparkline>
              <xm:f>Weekly!CK85:CT85</xm:f>
              <xm:sqref>AB85</xm:sqref>
            </x14:sparkline>
            <x14:sparkline>
              <xm:f>Weekly!CK86:CT86</xm:f>
              <xm:sqref>AB86</xm:sqref>
            </x14:sparkline>
            <x14:sparkline>
              <xm:f>Weekly!CK87:CT87</xm:f>
              <xm:sqref>AB87</xm:sqref>
            </x14:sparkline>
            <x14:sparkline>
              <xm:f>Weekly!CK88:CT88</xm:f>
              <xm:sqref>AB88</xm:sqref>
            </x14:sparkline>
            <x14:sparkline>
              <xm:f>Weekly!CK89:CT89</xm:f>
              <xm:sqref>AB89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AB35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L190</xm:sqref>
            </x14:sparkline>
            <x14:sparkline>
              <xm:sqref>M190</xm:sqref>
            </x14:sparkline>
            <x14:sparkline>
              <xm:sqref>N190</xm:sqref>
            </x14:sparkline>
            <x14:sparkline>
              <xm:sqref>O190</xm:sqref>
            </x14:sparkline>
            <x14:sparkline>
              <xm:sqref>P190</xm:sqref>
            </x14:sparkline>
            <x14:sparkline>
              <xm:sqref>Q190</xm:sqref>
            </x14:sparkline>
            <x14:sparkline>
              <xm:sqref>R190</xm:sqref>
            </x14:sparkline>
            <x14:sparkline>
              <xm:sqref>S190</xm:sqref>
            </x14:sparkline>
            <x14:sparkline>
              <xm:sqref>T190</xm:sqref>
            </x14:sparkline>
            <x14:sparkline>
              <xm:sqref>U190</xm:sqref>
            </x14:sparkline>
            <x14:sparkline>
              <xm:sqref>V190</xm:sqref>
            </x14:sparkline>
            <x14:sparkline>
              <xm:sqref>W190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Weekly!BK72:BT72</xm:f>
              <xm:sqref>T72</xm:sqref>
            </x14:sparkline>
            <x14:sparkline>
              <xm:f>Weekly!BK73:BT73</xm:f>
              <xm:sqref>T73</xm:sqref>
            </x14:sparkline>
            <x14:sparkline>
              <xm:f>Weekly!BK74:BT74</xm:f>
              <xm:sqref>T74</xm:sqref>
            </x14:sparkline>
            <x14:sparkline>
              <xm:f>Weekly!BK75:BT75</xm:f>
              <xm:sqref>T75</xm:sqref>
            </x14:sparkline>
            <x14:sparkline>
              <xm:f>Weekly!BK76:BT76</xm:f>
              <xm:sqref>T76</xm:sqref>
            </x14:sparkline>
            <x14:sparkline>
              <xm:f>Weekly!BK77:BT77</xm:f>
              <xm:sqref>T77</xm:sqref>
            </x14:sparkline>
            <x14:sparkline>
              <xm:f>Weekly!BK78:BT78</xm:f>
              <xm:sqref>T78</xm:sqref>
            </x14:sparkline>
            <x14:sparkline>
              <xm:f>Weekly!BK79:BT79</xm:f>
              <xm:sqref>T79</xm:sqref>
            </x14:sparkline>
            <x14:sparkline>
              <xm:f>Weekly!BK80:BT80</xm:f>
              <xm:sqref>T80</xm:sqref>
            </x14:sparkline>
            <x14:sparkline>
              <xm:f>Weekly!BK81:BT81</xm:f>
              <xm:sqref>T81</xm:sqref>
            </x14:sparkline>
            <x14:sparkline>
              <xm:f>Weekly!BK82:BT82</xm:f>
              <xm:sqref>T82</xm:sqref>
            </x14:sparkline>
            <x14:sparkline>
              <xm:f>Weekly!BK83:BT83</xm:f>
              <xm:sqref>T83</xm:sqref>
            </x14:sparkline>
            <x14:sparkline>
              <xm:f>Weekly!BK84:BT84</xm:f>
              <xm:sqref>T84</xm:sqref>
            </x14:sparkline>
            <x14:sparkline>
              <xm:f>Weekly!BK85:BT85</xm:f>
              <xm:sqref>T85</xm:sqref>
            </x14:sparkline>
            <x14:sparkline>
              <xm:f>Weekly!BK86:BT86</xm:f>
              <xm:sqref>T86</xm:sqref>
            </x14:sparkline>
            <x14:sparkline>
              <xm:f>Weekly!BK87:BT87</xm:f>
              <xm:sqref>T87</xm:sqref>
            </x14:sparkline>
            <x14:sparkline>
              <xm:f>Weekly!BK88:BT88</xm:f>
              <xm:sqref>T88</xm:sqref>
            </x14:sparkline>
            <x14:sparkline>
              <xm:f>Weekly!BK89:BT89</xm:f>
              <xm:sqref>T89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Weekly!AK36:AT36</xm:f>
              <xm:sqref>L36</xm:sqref>
            </x14:sparkline>
            <x14:sparkline>
              <xm:f>Weekly!AK37:AT37</xm:f>
              <xm:sqref>L37</xm:sqref>
            </x14:sparkline>
            <x14:sparkline>
              <xm:f>Weekly!AK38:AT38</xm:f>
              <xm:sqref>L38</xm:sqref>
            </x14:sparkline>
            <x14:sparkline>
              <xm:f>Weekly!AK39:AT39</xm:f>
              <xm:sqref>L39</xm:sqref>
            </x14:sparkline>
            <x14:sparkline>
              <xm:f>Weekly!AK40:AT40</xm:f>
              <xm:sqref>L40</xm:sqref>
            </x14:sparkline>
            <x14:sparkline>
              <xm:f>Weekly!AK41:AT41</xm:f>
              <xm:sqref>L41</xm:sqref>
            </x14:sparkline>
            <x14:sparkline>
              <xm:f>Weekly!AK42:AT42</xm:f>
              <xm:sqref>L42</xm:sqref>
            </x14:sparkline>
            <x14:sparkline>
              <xm:f>Weekly!AK43:AT43</xm:f>
              <xm:sqref>L43</xm:sqref>
            </x14:sparkline>
            <x14:sparkline>
              <xm:f>Weekly!AK44:AT44</xm:f>
              <xm:sqref>L44</xm:sqref>
            </x14:sparkline>
            <x14:sparkline>
              <xm:f>Weekly!AK45:AT45</xm:f>
              <xm:sqref>L45</xm:sqref>
            </x14:sparkline>
            <x14:sparkline>
              <xm:f>Weekly!AK46:AT46</xm:f>
              <xm:sqref>L46</xm:sqref>
            </x14:sparkline>
            <x14:sparkline>
              <xm:f>Weekly!AK47:AT47</xm:f>
              <xm:sqref>L47</xm:sqref>
            </x14:sparkline>
            <x14:sparkline>
              <xm:f>Weekly!AK48:AT48</xm:f>
              <xm:sqref>L48</xm:sqref>
            </x14:sparkline>
            <x14:sparkline>
              <xm:f>Weekly!AK49:AT49</xm:f>
              <xm:sqref>L49</xm:sqref>
            </x14:sparkline>
            <x14:sparkline>
              <xm:f>Weekly!AK50:AT50</xm:f>
              <xm:sqref>L50</xm:sqref>
            </x14:sparkline>
            <x14:sparkline>
              <xm:f>Weekly!AK51:AT51</xm:f>
              <xm:sqref>L51</xm:sqref>
            </x14:sparkline>
            <x14:sparkline>
              <xm:f>Weekly!AK52:AT52</xm:f>
              <xm:sqref>L52</xm:sqref>
            </x14:sparkline>
            <x14:sparkline>
              <xm:f>Weekly!AK53:AT53</xm:f>
              <xm:sqref>L53</xm:sqref>
            </x14:sparkline>
            <x14:sparkline>
              <xm:f>Weekly!AK54:AT54</xm:f>
              <xm:sqref>L54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Weekly!CK191:CT191</xm:f>
              <xm:sqref>AB191</xm:sqref>
            </x14:sparkline>
            <x14:sparkline>
              <xm:f>Weekly!CK192:CT192</xm:f>
              <xm:sqref>AB192</xm:sqref>
            </x14:sparkline>
            <x14:sparkline>
              <xm:f>Weekly!CK193:CT193</xm:f>
              <xm:sqref>AB193</xm:sqref>
            </x14:sparkline>
            <x14:sparkline>
              <xm:f>Weekly!CK194:CT194</xm:f>
              <xm:sqref>AB194</xm:sqref>
            </x14:sparkline>
            <x14:sparkline>
              <xm:f>Weekly!CK195:CT195</xm:f>
              <xm:sqref>AB195</xm:sqref>
            </x14:sparkline>
            <x14:sparkline>
              <xm:f>Weekly!CK196:CT196</xm:f>
              <xm:sqref>AB196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AB197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L197</xm:sqref>
            </x14:sparkline>
            <x14:sparkline>
              <xm:sqref>M197</xm:sqref>
            </x14:sparkline>
            <x14:sparkline>
              <xm:sqref>N197</xm:sqref>
            </x14:sparkline>
            <x14:sparkline>
              <xm:sqref>O197</xm:sqref>
            </x14:sparkline>
            <x14:sparkline>
              <xm:sqref>P197</xm:sqref>
            </x14:sparkline>
            <x14:sparkline>
              <xm:sqref>Q197</xm:sqref>
            </x14:sparkline>
            <x14:sparkline>
              <xm:sqref>R197</xm:sqref>
            </x14:sparkline>
            <x14:sparkline>
              <xm:sqref>S197</xm:sqref>
            </x14:sparkline>
            <x14:sparkline>
              <xm:sqref>T197</xm:sqref>
            </x14:sparkline>
            <x14:sparkline>
              <xm:sqref>U197</xm:sqref>
            </x14:sparkline>
            <x14:sparkline>
              <xm:sqref>V197</xm:sqref>
            </x14:sparkline>
            <x14:sparkline>
              <xm:sqref>W197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Weekly!CK198:CT198</xm:f>
              <xm:sqref>AB198</xm:sqref>
            </x14:sparkline>
            <x14:sparkline>
              <xm:f>Weekly!CK199:CT199</xm:f>
              <xm:sqref>AB199</xm:sqref>
            </x14:sparkline>
            <x14:sparkline>
              <xm:f>Weekly!CK200:CT200</xm:f>
              <xm:sqref>AB200</xm:sqref>
            </x14:sparkline>
            <x14:sparkline>
              <xm:f>Weekly!CK201:CT201</xm:f>
              <xm:sqref>AB201</xm:sqref>
            </x14:sparkline>
            <x14:sparkline>
              <xm:f>Weekly!CK202:CT202</xm:f>
              <xm:sqref>AB202</xm:sqref>
            </x14:sparkline>
            <x14:sparkline>
              <xm:f>Weekly!CK203:CT203</xm:f>
              <xm:sqref>AB203</xm:sqref>
            </x14:sparkline>
            <x14:sparkline>
              <xm:f>Weekly!CK204:CT204</xm:f>
              <xm:sqref>AB204</xm:sqref>
            </x14:sparkline>
            <x14:sparkline>
              <xm:f>Weekly!CK205:CT205</xm:f>
              <xm:sqref>AB205</xm:sqref>
            </x14:sparkline>
            <x14:sparkline>
              <xm:f>Weekly!CK206:CT206</xm:f>
              <xm:sqref>AB206</xm:sqref>
            </x14:sparkline>
            <x14:sparkline>
              <xm:f>Weekly!CK207:CT207</xm:f>
              <xm:sqref>AB207</xm:sqref>
            </x14:sparkline>
            <x14:sparkline>
              <xm:f>Weekly!CK208:CT208</xm:f>
              <xm:sqref>AB208</xm:sqref>
            </x14:sparkline>
            <x14:sparkline>
              <xm:f>Weekly!CK209:CT209</xm:f>
              <xm:sqref>AB209</xm:sqref>
            </x14:sparkline>
            <x14:sparkline>
              <xm:f>Weekly!CK210:CT210</xm:f>
              <xm:sqref>AB210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L34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AB167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Weekly!AK27:AT27</xm:f>
              <xm:sqref>L27</xm:sqref>
            </x14:sparkline>
            <x14:sparkline>
              <xm:f>Weekly!AK28:AT28</xm:f>
              <xm:sqref>L28</xm:sqref>
            </x14:sparkline>
            <x14:sparkline>
              <xm:f>Weekly!AK29:AT29</xm:f>
              <xm:sqref>L29</xm:sqref>
            </x14:sparkline>
            <x14:sparkline>
              <xm:f>Weekly!AK30:AT30</xm:f>
              <xm:sqref>L30</xm:sqref>
            </x14:sparkline>
            <x14:sparkline>
              <xm:f>Weekly!AK31:AT31</xm:f>
              <xm:sqref>L31</xm:sqref>
            </x14:sparkline>
            <x14:sparkline>
              <xm:f>Weekly!AK32:AT32</xm:f>
              <xm:sqref>L32</xm:sqref>
            </x14:sparkline>
            <x14:sparkline>
              <xm:f>Weekly!AK33:AT33</xm:f>
              <xm:sqref>L33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W35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L167</xm:sqref>
            </x14:sparkline>
            <x14:sparkline>
              <xm:sqref>M167</xm:sqref>
            </x14:sparkline>
            <x14:sparkline>
              <xm:sqref>N167</xm:sqref>
            </x14:sparkline>
            <x14:sparkline>
              <xm:sqref>O167</xm:sqref>
            </x14:sparkline>
            <x14:sparkline>
              <xm:sqref>P167</xm:sqref>
            </x14:sparkline>
            <x14:sparkline>
              <xm:sqref>Q167</xm:sqref>
            </x14:sparkline>
            <x14:sparkline>
              <xm:sqref>R167</xm:sqref>
            </x14:sparkline>
            <x14:sparkline>
              <xm:sqref>S167</xm:sqref>
            </x14:sparkline>
            <x14:sparkline>
              <xm:sqref>T167</xm:sqref>
            </x14:sparkline>
            <x14:sparkline>
              <xm:sqref>U167</xm:sqref>
            </x14:sparkline>
            <x14:sparkline>
              <xm:sqref>V167</xm:sqref>
            </x14:sparkline>
            <x14:sparkline>
              <xm:sqref>W167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Weekly!CK121:CT121</xm:f>
              <xm:sqref>AB121</xm:sqref>
            </x14:sparkline>
            <x14:sparkline>
              <xm:f>Weekly!CK122:CT122</xm:f>
              <xm:sqref>AB122</xm:sqref>
            </x14:sparkline>
            <x14:sparkline>
              <xm:f>Weekly!CK123:CT123</xm:f>
              <xm:sqref>AB123</xm:sqref>
            </x14:sparkline>
            <x14:sparkline>
              <xm:f>Weekly!CK124:CT124</xm:f>
              <xm:sqref>AB124</xm:sqref>
            </x14:sparkline>
            <x14:sparkline>
              <xm:f>Weekly!CK125:CT125</xm:f>
              <xm:sqref>AB125</xm:sqref>
            </x14:sparkline>
            <x14:sparkline>
              <xm:f>Weekly!CK126:CT126</xm:f>
              <xm:sqref>AB126</xm:sqref>
            </x14:sparkline>
            <x14:sparkline>
              <xm:f>Weekly!CK127:CT127</xm:f>
              <xm:sqref>AB127</xm:sqref>
            </x14:sparkline>
            <x14:sparkline>
              <xm:f>Weekly!CK128:CT128</xm:f>
              <xm:sqref>AB128</xm:sqref>
            </x14:sparkline>
            <x14:sparkline>
              <xm:f>Weekly!CK129:CT129</xm:f>
              <xm:sqref>AB129</xm:sqref>
            </x14:sparkline>
            <x14:sparkline>
              <xm:f>Weekly!CK130:CT130</xm:f>
              <xm:sqref>AB130</xm:sqref>
            </x14:sparkline>
            <x14:sparkline>
              <xm:f>Weekly!CK131:CT131</xm:f>
              <xm:sqref>AB131</xm:sqref>
            </x14:sparkline>
            <x14:sparkline>
              <xm:f>Weekly!CK132:CT132</xm:f>
              <xm:sqref>AB132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Weekly!BL109:BU109</xm:f>
              <xm:sqref>T109</xm:sqref>
            </x14:sparkline>
            <x14:sparkline>
              <xm:f>Weekly!BL110:BU110</xm:f>
              <xm:sqref>T110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Weekly!AK121:AT121</xm:f>
              <xm:sqref>L121</xm:sqref>
            </x14:sparkline>
            <x14:sparkline>
              <xm:f>Weekly!AK122:AT122</xm:f>
              <xm:sqref>L122</xm:sqref>
            </x14:sparkline>
            <x14:sparkline>
              <xm:f>Weekly!AK123:AT123</xm:f>
              <xm:sqref>L123</xm:sqref>
            </x14:sparkline>
            <x14:sparkline>
              <xm:f>Weekly!AK124:AT124</xm:f>
              <xm:sqref>L124</xm:sqref>
            </x14:sparkline>
            <x14:sparkline>
              <xm:f>Weekly!AK125:AT125</xm:f>
              <xm:sqref>L125</xm:sqref>
            </x14:sparkline>
            <x14:sparkline>
              <xm:f>Weekly!AK126:AT126</xm:f>
              <xm:sqref>L126</xm:sqref>
            </x14:sparkline>
            <x14:sparkline>
              <xm:f>Weekly!AK127:AT127</xm:f>
              <xm:sqref>L127</xm:sqref>
            </x14:sparkline>
            <x14:sparkline>
              <xm:f>Weekly!AK128:AT128</xm:f>
              <xm:sqref>L128</xm:sqref>
            </x14:sparkline>
            <x14:sparkline>
              <xm:f>Weekly!AK129:AT129</xm:f>
              <xm:sqref>L129</xm:sqref>
            </x14:sparkline>
            <x14:sparkline>
              <xm:f>Weekly!AK130:AT130</xm:f>
              <xm:sqref>L130</xm:sqref>
            </x14:sparkline>
            <x14:sparkline>
              <xm:f>Weekly!AK131:AT131</xm:f>
              <xm:sqref>L131</xm:sqref>
            </x14:sparkline>
            <x14:sparkline>
              <xm:f>Weekly!AK132:AT132</xm:f>
              <xm:sqref>L132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Weekly!AK109:AT109</xm:f>
              <xm:sqref>L109</xm:sqref>
            </x14:sparkline>
            <x14:sparkline>
              <xm:f>Weekly!AK110:AT110</xm:f>
              <xm:sqref>L110</xm:sqref>
            </x14:sparkline>
            <x14:sparkline>
              <xm:f>Weekly!AK111:AT111</xm:f>
              <xm:sqref>L111</xm:sqref>
            </x14:sparkline>
            <x14:sparkline>
              <xm:f>Weekly!AK112:AT112</xm:f>
              <xm:sqref>L112</xm:sqref>
            </x14:sparkline>
            <x14:sparkline>
              <xm:f>Weekly!AK113:AT113</xm:f>
              <xm:sqref>L113</xm:sqref>
            </x14:sparkline>
            <x14:sparkline>
              <xm:f>Weekly!AK114:AT114</xm:f>
              <xm:sqref>L114</xm:sqref>
            </x14:sparkline>
            <x14:sparkline>
              <xm:f>Weekly!AK115:AT115</xm:f>
              <xm:sqref>L115</xm:sqref>
            </x14:sparkline>
            <x14:sparkline>
              <xm:f>Weekly!AK116:AT116</xm:f>
              <xm:sqref>L116</xm:sqref>
            </x14:sparkline>
            <x14:sparkline>
              <xm:f>Weekly!AK117:AT117</xm:f>
              <xm:sqref>L117</xm:sqref>
            </x14:sparkline>
            <x14:sparkline>
              <xm:f>Weekly!AK118:AT118</xm:f>
              <xm:sqref>L118</xm:sqref>
            </x14:sparkline>
            <x14:sparkline>
              <xm:f>Weekly!AK119:AT119</xm:f>
              <xm:sqref>L119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L120</xm:sqref>
            </x14:sparkline>
            <x14:sparkline>
              <xm:sqref>M120</xm:sqref>
            </x14:sparkline>
            <x14:sparkline>
              <xm:sqref>N120</xm:sqref>
            </x14:sparkline>
            <x14:sparkline>
              <xm:sqref>O120</xm:sqref>
            </x14:sparkline>
            <x14:sparkline>
              <xm:sqref>P120</xm:sqref>
            </x14:sparkline>
            <x14:sparkline>
              <xm:sqref>Q120</xm:sqref>
            </x14:sparkline>
            <x14:sparkline>
              <xm:sqref>R120</xm:sqref>
            </x14:sparkline>
            <x14:sparkline>
              <xm:sqref>S120</xm:sqref>
            </x14:sparkline>
            <x14:sparkline>
              <xm:sqref>T120</xm:sqref>
            </x14:sparkline>
            <x14:sparkline>
              <xm:sqref>U120</xm:sqref>
            </x14:sparkline>
            <x14:sparkline>
              <xm:sqref>V120</xm:sqref>
            </x14:sparkline>
            <x14:sparkline>
              <xm:sqref>W120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L141</xm:sqref>
            </x14:sparkline>
            <x14:sparkline>
              <xm:sqref>M141</xm:sqref>
            </x14:sparkline>
            <x14:sparkline>
              <xm:sqref>N141</xm:sqref>
            </x14:sparkline>
            <x14:sparkline>
              <xm:sqref>O141</xm:sqref>
            </x14:sparkline>
            <x14:sparkline>
              <xm:sqref>P141</xm:sqref>
            </x14:sparkline>
            <x14:sparkline>
              <xm:sqref>Q141</xm:sqref>
            </x14:sparkline>
            <x14:sparkline>
              <xm:sqref>R141</xm:sqref>
            </x14:sparkline>
            <x14:sparkline>
              <xm:sqref>S141</xm:sqref>
            </x14:sparkline>
            <x14:sparkline>
              <xm:sqref>T141</xm:sqref>
            </x14:sparkline>
            <x14:sparkline>
              <xm:sqref>U141</xm:sqref>
            </x14:sparkline>
            <x14:sparkline>
              <xm:sqref>V141</xm:sqref>
            </x14:sparkline>
            <x14:sparkline>
              <xm:sqref>W141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Weekly!BK198:BT198</xm:f>
              <xm:sqref>T198</xm:sqref>
            </x14:sparkline>
            <x14:sparkline>
              <xm:f>Weekly!BK199:BT199</xm:f>
              <xm:sqref>T199</xm:sqref>
            </x14:sparkline>
            <x14:sparkline>
              <xm:f>Weekly!BK200:BT200</xm:f>
              <xm:sqref>T200</xm:sqref>
            </x14:sparkline>
            <x14:sparkline>
              <xm:f>Weekly!BK201:BT201</xm:f>
              <xm:sqref>T201</xm:sqref>
            </x14:sparkline>
            <x14:sparkline>
              <xm:f>Weekly!BK202:BT202</xm:f>
              <xm:sqref>T202</xm:sqref>
            </x14:sparkline>
            <x14:sparkline>
              <xm:f>Weekly!BK203:BT203</xm:f>
              <xm:sqref>T203</xm:sqref>
            </x14:sparkline>
            <x14:sparkline>
              <xm:f>Weekly!BK204:BT204</xm:f>
              <xm:sqref>T204</xm:sqref>
            </x14:sparkline>
            <x14:sparkline>
              <xm:f>Weekly!BK205:BT205</xm:f>
              <xm:sqref>T205</xm:sqref>
            </x14:sparkline>
            <x14:sparkline>
              <xm:f>Weekly!BK206:BT206</xm:f>
              <xm:sqref>T206</xm:sqref>
            </x14:sparkline>
            <x14:sparkline>
              <xm:f>Weekly!BK207:BT207</xm:f>
              <xm:sqref>T207</xm:sqref>
            </x14:sparkline>
            <x14:sparkline>
              <xm:f>Weekly!BK208:BT208</xm:f>
              <xm:sqref>T208</xm:sqref>
            </x14:sparkline>
            <x14:sparkline>
              <xm:f>Weekly!BK209:BT209</xm:f>
              <xm:sqref>T209</xm:sqref>
            </x14:sparkline>
            <x14:sparkline>
              <xm:f>Weekly!BK210:BT210</xm:f>
              <xm:sqref>T210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Weekly!AK134:AT134</xm:f>
              <xm:sqref>L134</xm:sqref>
            </x14:sparkline>
            <x14:sparkline>
              <xm:f>Weekly!AK135:AT135</xm:f>
              <xm:sqref>L135</xm:sqref>
            </x14:sparkline>
            <x14:sparkline>
              <xm:f>Weekly!AK136:AT136</xm:f>
              <xm:sqref>L136</xm:sqref>
            </x14:sparkline>
            <x14:sparkline>
              <xm:f>Weekly!AK137:AT137</xm:f>
              <xm:sqref>L137</xm:sqref>
            </x14:sparkline>
            <x14:sparkline>
              <xm:f>Weekly!AK138:AT138</xm:f>
              <xm:sqref>L138</xm:sqref>
            </x14:sparkline>
            <x14:sparkline>
              <xm:f>Weekly!AK139:AT139</xm:f>
              <xm:sqref>L139</xm:sqref>
            </x14:sparkline>
            <x14:sparkline>
              <xm:f>Weekly!AK140:AT140</xm:f>
              <xm:sqref>L140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Weekly!BK27:BT27</xm:f>
              <xm:sqref>T27</xm:sqref>
            </x14:sparkline>
            <x14:sparkline>
              <xm:f>Weekly!BK28:BT28</xm:f>
              <xm:sqref>T28</xm:sqref>
            </x14:sparkline>
            <x14:sparkline>
              <xm:f>Weekly!BK29:BT29</xm:f>
              <xm:sqref>T29</xm:sqref>
            </x14:sparkline>
            <x14:sparkline>
              <xm:f>Weekly!BK30:BT30</xm:f>
              <xm:sqref>T30</xm:sqref>
            </x14:sparkline>
            <x14:sparkline>
              <xm:f>Weekly!BK31:BT31</xm:f>
              <xm:sqref>T31</xm:sqref>
            </x14:sparkline>
            <x14:sparkline>
              <xm:f>Weekly!BK32:BT32</xm:f>
              <xm:sqref>T32</xm:sqref>
            </x14:sparkline>
            <x14:sparkline>
              <xm:f>Weekly!BK33:BT33</xm:f>
              <xm:sqref>T33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AB99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L99</xm:sqref>
            </x14:sparkline>
            <x14:sparkline>
              <xm:sqref>M99</xm:sqref>
            </x14:sparkline>
            <x14:sparkline>
              <xm:sqref>N99</xm:sqref>
            </x14:sparkline>
            <x14:sparkline>
              <xm:sqref>O99</xm:sqref>
            </x14:sparkline>
            <x14:sparkline>
              <xm:sqref>P99</xm:sqref>
            </x14:sparkline>
            <x14:sparkline>
              <xm:sqref>Q99</xm:sqref>
            </x14:sparkline>
            <x14:sparkline>
              <xm:sqref>R99</xm:sqref>
            </x14:sparkline>
            <x14:sparkline>
              <xm:sqref>S99</xm:sqref>
            </x14:sparkline>
            <x14:sparkline>
              <xm:sqref>T99</xm:sqref>
            </x14:sparkline>
            <x14:sparkline>
              <xm:sqref>U99</xm:sqref>
            </x14:sparkline>
            <x14:sparkline>
              <xm:sqref>V99</xm:sqref>
            </x14:sparkline>
            <x14:sparkline>
              <xm:sqref>W99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AB141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AB120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Weekly!AK198:AT198</xm:f>
              <xm:sqref>L198</xm:sqref>
            </x14:sparkline>
            <x14:sparkline>
              <xm:f>Weekly!AK199:AT199</xm:f>
              <xm:sqref>L199</xm:sqref>
            </x14:sparkline>
            <x14:sparkline>
              <xm:f>Weekly!AK200:AT200</xm:f>
              <xm:sqref>L200</xm:sqref>
            </x14:sparkline>
            <x14:sparkline>
              <xm:f>Weekly!AK201:AT201</xm:f>
              <xm:sqref>L201</xm:sqref>
            </x14:sparkline>
            <x14:sparkline>
              <xm:f>Weekly!AK202:AT202</xm:f>
              <xm:sqref>L202</xm:sqref>
            </x14:sparkline>
            <x14:sparkline>
              <xm:f>Weekly!AK203:AT203</xm:f>
              <xm:sqref>L203</xm:sqref>
            </x14:sparkline>
            <x14:sparkline>
              <xm:f>Weekly!AK204:AT204</xm:f>
              <xm:sqref>L204</xm:sqref>
            </x14:sparkline>
            <x14:sparkline>
              <xm:f>Weekly!AK205:AT205</xm:f>
              <xm:sqref>L205</xm:sqref>
            </x14:sparkline>
            <x14:sparkline>
              <xm:f>Weekly!AK206:AT206</xm:f>
              <xm:sqref>L206</xm:sqref>
            </x14:sparkline>
            <x14:sparkline>
              <xm:f>Weekly!AK207:AT207</xm:f>
              <xm:sqref>L207</xm:sqref>
            </x14:sparkline>
            <x14:sparkline>
              <xm:f>Weekly!AK208:AT208</xm:f>
              <xm:sqref>L208</xm:sqref>
            </x14:sparkline>
            <x14:sparkline>
              <xm:f>Weekly!AK209:AT209</xm:f>
              <xm:sqref>L209</xm:sqref>
            </x14:sparkline>
            <x14:sparkline>
              <xm:f>Weekly!AK210:AT210</xm:f>
              <xm:sqref>L210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Weekly!AK191:AT191</xm:f>
              <xm:sqref>L191</xm:sqref>
            </x14:sparkline>
            <x14:sparkline>
              <xm:f>Weekly!AK192:AT192</xm:f>
              <xm:sqref>L192</xm:sqref>
            </x14:sparkline>
            <x14:sparkline>
              <xm:f>Weekly!AK193:AT193</xm:f>
              <xm:sqref>L193</xm:sqref>
            </x14:sparkline>
            <x14:sparkline>
              <xm:f>Weekly!AK194:AT194</xm:f>
              <xm:sqref>L194</xm:sqref>
            </x14:sparkline>
            <x14:sparkline>
              <xm:f>Weekly!AK195:AT195</xm:f>
              <xm:sqref>L195</xm:sqref>
            </x14:sparkline>
            <x14:sparkline>
              <xm:f>Weekly!AK196:AT196</xm:f>
              <xm:sqref>L196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Weekly!CK168:CT168</xm:f>
              <xm:sqref>AB168</xm:sqref>
            </x14:sparkline>
            <x14:sparkline>
              <xm:f>Weekly!CK169:CT169</xm:f>
              <xm:sqref>AB169</xm:sqref>
            </x14:sparkline>
            <x14:sparkline>
              <xm:f>Weekly!CK170:CT170</xm:f>
              <xm:sqref>AB170</xm:sqref>
            </x14:sparkline>
            <x14:sparkline>
              <xm:f>Weekly!CK171:CT171</xm:f>
              <xm:sqref>AB171</xm:sqref>
            </x14:sparkline>
            <x14:sparkline>
              <xm:f>Weekly!CK172:CT172</xm:f>
              <xm:sqref>AB172</xm:sqref>
            </x14:sparkline>
            <x14:sparkline>
              <xm:f>Weekly!CK173:CT173</xm:f>
              <xm:sqref>AB173</xm:sqref>
            </x14:sparkline>
            <x14:sparkline>
              <xm:f>Weekly!CK174:CT174</xm:f>
              <xm:sqref>AB174</xm:sqref>
            </x14:sparkline>
            <x14:sparkline>
              <xm:f>Weekly!CK175:CT175</xm:f>
              <xm:sqref>AB175</xm:sqref>
            </x14:sparkline>
            <x14:sparkline>
              <xm:f>Weekly!CK176:CT176</xm:f>
              <xm:sqref>AB176</xm:sqref>
            </x14:sparkline>
            <x14:sparkline>
              <xm:f>Weekly!CK177:CT177</xm:f>
              <xm:sqref>AB177</xm:sqref>
            </x14:sparkline>
            <x14:sparkline>
              <xm:f>Weekly!CK178:CT178</xm:f>
              <xm:sqref>AB178</xm:sqref>
            </x14:sparkline>
            <x14:sparkline>
              <xm:f>Weekly!CK179:CT179</xm:f>
              <xm:sqref>AB179</xm:sqref>
            </x14:sparkline>
            <x14:sparkline>
              <xm:f>Weekly!CK181:CT181</xm:f>
              <xm:sqref>AB181</xm:sqref>
            </x14:sparkline>
            <x14:sparkline>
              <xm:f>Weekly!CK182:CT182</xm:f>
              <xm:sqref>AB182</xm:sqref>
            </x14:sparkline>
            <x14:sparkline>
              <xm:f>Weekly!CK183:CT183</xm:f>
              <xm:sqref>AB183</xm:sqref>
            </x14:sparkline>
            <x14:sparkline>
              <xm:f>Weekly!CK184:CT184</xm:f>
              <xm:sqref>AB184</xm:sqref>
            </x14:sparkline>
            <x14:sparkline>
              <xm:f>Weekly!CK185:CT185</xm:f>
              <xm:sqref>AB185</xm:sqref>
            </x14:sparkline>
            <x14:sparkline>
              <xm:f>Weekly!CK186:CT186</xm:f>
              <xm:sqref>AB186</xm:sqref>
            </x14:sparkline>
            <x14:sparkline>
              <xm:f>Weekly!CK187:CT187</xm:f>
              <xm:sqref>AB187</xm:sqref>
            </x14:sparkline>
            <x14:sparkline>
              <xm:f>Weekly!CK188:CT188</xm:f>
              <xm:sqref>AB188</xm:sqref>
            </x14:sparkline>
            <x14:sparkline>
              <xm:f>Weekly!CK189:CT189</xm:f>
              <xm:sqref>AB189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Weekly!CK100:CT100</xm:f>
              <xm:sqref>AB100</xm:sqref>
            </x14:sparkline>
            <x14:sparkline>
              <xm:f>Weekly!CK101:CT101</xm:f>
              <xm:sqref>AB101</xm:sqref>
            </x14:sparkline>
            <x14:sparkline>
              <xm:f>Weekly!CK102:CT102</xm:f>
              <xm:sqref>AB102</xm:sqref>
            </x14:sparkline>
            <x14:sparkline>
              <xm:f>Weekly!CK103:CT103</xm:f>
              <xm:sqref>AB103</xm:sqref>
            </x14:sparkline>
            <x14:sparkline>
              <xm:f>Weekly!CK104:CT104</xm:f>
              <xm:sqref>AB104</xm:sqref>
            </x14:sparkline>
            <x14:sparkline>
              <xm:f>Weekly!CK105:CT105</xm:f>
              <xm:sqref>AB105</xm:sqref>
            </x14:sparkline>
            <x14:sparkline>
              <xm:f>Weekly!CK106:CT106</xm:f>
              <xm:sqref>AB106</xm:sqref>
            </x14:sparkline>
            <x14:sparkline>
              <xm:f>Weekly!CK107:CT107</xm:f>
              <xm:sqref>AB107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Weekly!CK91:CT91</xm:f>
              <xm:sqref>AB91</xm:sqref>
            </x14:sparkline>
            <x14:sparkline>
              <xm:f>Weekly!CK92:CT92</xm:f>
              <xm:sqref>AB92</xm:sqref>
            </x14:sparkline>
            <x14:sparkline>
              <xm:f>Weekly!CK93:CT93</xm:f>
              <xm:sqref>AB93</xm:sqref>
            </x14:sparkline>
            <x14:sparkline>
              <xm:f>Weekly!CK94:CT94</xm:f>
              <xm:sqref>AB94</xm:sqref>
            </x14:sparkline>
            <x14:sparkline>
              <xm:f>Weekly!CK95:CT95</xm:f>
              <xm:sqref>AB95</xm:sqref>
            </x14:sparkline>
            <x14:sparkline>
              <xm:f>Weekly!CK96:CT96</xm:f>
              <xm:sqref>AB96</xm:sqref>
            </x14:sparkline>
            <x14:sparkline>
              <xm:f>Weekly!CK97:CT97</xm:f>
              <xm:sqref>AB97</xm:sqref>
            </x14:sparkline>
            <x14:sparkline>
              <xm:f>Weekly!CK98:CT98</xm:f>
              <xm:sqref>AB98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Weekly!BK168:BT168</xm:f>
              <xm:sqref>T168</xm:sqref>
            </x14:sparkline>
            <x14:sparkline>
              <xm:f>Weekly!BK169:BT169</xm:f>
              <xm:sqref>T169</xm:sqref>
            </x14:sparkline>
            <x14:sparkline>
              <xm:f>Weekly!BK170:BT170</xm:f>
              <xm:sqref>T170</xm:sqref>
            </x14:sparkline>
            <x14:sparkline>
              <xm:f>Weekly!BK171:BT171</xm:f>
              <xm:sqref>T171</xm:sqref>
            </x14:sparkline>
            <x14:sparkline>
              <xm:f>Weekly!BK172:BT172</xm:f>
              <xm:sqref>T172</xm:sqref>
            </x14:sparkline>
            <x14:sparkline>
              <xm:f>Weekly!BK173:BT173</xm:f>
              <xm:sqref>T173</xm:sqref>
            </x14:sparkline>
            <x14:sparkline>
              <xm:f>Weekly!BK174:BT174</xm:f>
              <xm:sqref>T174</xm:sqref>
            </x14:sparkline>
            <x14:sparkline>
              <xm:f>Weekly!BK175:BT175</xm:f>
              <xm:sqref>T175</xm:sqref>
            </x14:sparkline>
            <x14:sparkline>
              <xm:f>Weekly!BK176:BT176</xm:f>
              <xm:sqref>T176</xm:sqref>
            </x14:sparkline>
            <x14:sparkline>
              <xm:f>Weekly!BK177:BT177</xm:f>
              <xm:sqref>T177</xm:sqref>
            </x14:sparkline>
            <x14:sparkline>
              <xm:f>Weekly!BK178:BT178</xm:f>
              <xm:sqref>T178</xm:sqref>
            </x14:sparkline>
            <x14:sparkline>
              <xm:f>Weekly!BK179:BT179</xm:f>
              <xm:sqref>T179</xm:sqref>
            </x14:sparkline>
            <x14:sparkline>
              <xm:f>Weekly!BK181:BT181</xm:f>
              <xm:sqref>T181</xm:sqref>
            </x14:sparkline>
            <x14:sparkline>
              <xm:f>Weekly!BK182:BT182</xm:f>
              <xm:sqref>T182</xm:sqref>
            </x14:sparkline>
            <x14:sparkline>
              <xm:f>Weekly!BK183:BT183</xm:f>
              <xm:sqref>T183</xm:sqref>
            </x14:sparkline>
            <x14:sparkline>
              <xm:f>Weekly!BK184:BT184</xm:f>
              <xm:sqref>T184</xm:sqref>
            </x14:sparkline>
            <x14:sparkline>
              <xm:f>Weekly!BK185:BT185</xm:f>
              <xm:sqref>T185</xm:sqref>
            </x14:sparkline>
            <x14:sparkline>
              <xm:f>Weekly!BK186:BT186</xm:f>
              <xm:sqref>T186</xm:sqref>
            </x14:sparkline>
            <x14:sparkline>
              <xm:f>Weekly!BK187:BT187</xm:f>
              <xm:sqref>T187</xm:sqref>
            </x14:sparkline>
            <x14:sparkline>
              <xm:f>Weekly!BK188:BT188</xm:f>
              <xm:sqref>T188</xm:sqref>
            </x14:sparkline>
            <x14:sparkline>
              <xm:f>Weekly!BK189:BT189</xm:f>
              <xm:sqref>T189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Weekly!AK100:AT100</xm:f>
              <xm:sqref>L100</xm:sqref>
            </x14:sparkline>
            <x14:sparkline>
              <xm:f>Weekly!AK101:AT101</xm:f>
              <xm:sqref>L101</xm:sqref>
            </x14:sparkline>
            <x14:sparkline>
              <xm:f>Weekly!AK102:AT102</xm:f>
              <xm:sqref>L102</xm:sqref>
            </x14:sparkline>
            <x14:sparkline>
              <xm:f>Weekly!AK103:AT103</xm:f>
              <xm:sqref>L103</xm:sqref>
            </x14:sparkline>
            <x14:sparkline>
              <xm:f>Weekly!AK104:AT104</xm:f>
              <xm:sqref>L104</xm:sqref>
            </x14:sparkline>
            <x14:sparkline>
              <xm:f>Weekly!AK105:AT105</xm:f>
              <xm:sqref>L105</xm:sqref>
            </x14:sparkline>
            <x14:sparkline>
              <xm:f>Weekly!AK106:AT106</xm:f>
              <xm:sqref>L106</xm:sqref>
            </x14:sparkline>
            <x14:sparkline>
              <xm:f>Weekly!AK107:AT107</xm:f>
              <xm:sqref>L107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Weekly!AK168:AT168</xm:f>
              <xm:sqref>L168</xm:sqref>
            </x14:sparkline>
            <x14:sparkline>
              <xm:f>Weekly!AK169:AT169</xm:f>
              <xm:sqref>L169</xm:sqref>
            </x14:sparkline>
            <x14:sparkline>
              <xm:f>Weekly!AK170:AT170</xm:f>
              <xm:sqref>L170</xm:sqref>
            </x14:sparkline>
            <x14:sparkline>
              <xm:f>Weekly!AK171:AT171</xm:f>
              <xm:sqref>L171</xm:sqref>
            </x14:sparkline>
            <x14:sparkline>
              <xm:f>Weekly!AK172:AT172</xm:f>
              <xm:sqref>L172</xm:sqref>
            </x14:sparkline>
            <x14:sparkline>
              <xm:f>Weekly!AK173:AT173</xm:f>
              <xm:sqref>L173</xm:sqref>
            </x14:sparkline>
            <x14:sparkline>
              <xm:f>Weekly!AK174:AT174</xm:f>
              <xm:sqref>L174</xm:sqref>
            </x14:sparkline>
            <x14:sparkline>
              <xm:f>Weekly!AK175:AT175</xm:f>
              <xm:sqref>L175</xm:sqref>
            </x14:sparkline>
            <x14:sparkline>
              <xm:f>Weekly!AK176:AT176</xm:f>
              <xm:sqref>L176</xm:sqref>
            </x14:sparkline>
            <x14:sparkline>
              <xm:f>Weekly!AK177:AT177</xm:f>
              <xm:sqref>L177</xm:sqref>
            </x14:sparkline>
            <x14:sparkline>
              <xm:f>Weekly!AK178:AT178</xm:f>
              <xm:sqref>L178</xm:sqref>
            </x14:sparkline>
            <x14:sparkline>
              <xm:f>Weekly!AK179:AT179</xm:f>
              <xm:sqref>L179</xm:sqref>
            </x14:sparkline>
            <x14:sparkline>
              <xm:f>Weekly!AK181:AT181</xm:f>
              <xm:sqref>L181</xm:sqref>
            </x14:sparkline>
            <x14:sparkline>
              <xm:f>Weekly!AK182:AT182</xm:f>
              <xm:sqref>L182</xm:sqref>
            </x14:sparkline>
            <x14:sparkline>
              <xm:f>Weekly!AK183:AT183</xm:f>
              <xm:sqref>L183</xm:sqref>
            </x14:sparkline>
            <x14:sparkline>
              <xm:f>Weekly!AK184:AT184</xm:f>
              <xm:sqref>L184</xm:sqref>
            </x14:sparkline>
            <x14:sparkline>
              <xm:f>Weekly!AK185:AT185</xm:f>
              <xm:sqref>L185</xm:sqref>
            </x14:sparkline>
            <x14:sparkline>
              <xm:f>Weekly!AK186:AT186</xm:f>
              <xm:sqref>L186</xm:sqref>
            </x14:sparkline>
            <x14:sparkline>
              <xm:f>Weekly!AK187:AT187</xm:f>
              <xm:sqref>L187</xm:sqref>
            </x14:sparkline>
            <x14:sparkline>
              <xm:f>Weekly!AK188:AT188</xm:f>
              <xm:sqref>L188</xm:sqref>
            </x14:sparkline>
            <x14:sparkline>
              <xm:f>Weekly!AK189:AT189</xm:f>
              <xm:sqref>L189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Weekly!AK156:AT156</xm:f>
              <xm:sqref>L156</xm:sqref>
            </x14:sparkline>
            <x14:sparkline>
              <xm:f>Weekly!AK157:AT157</xm:f>
              <xm:sqref>L157</xm:sqref>
            </x14:sparkline>
            <x14:sparkline>
              <xm:f>Weekly!AK158:AT158</xm:f>
              <xm:sqref>L158</xm:sqref>
            </x14:sparkline>
            <x14:sparkline>
              <xm:f>Weekly!AK159:AT159</xm:f>
              <xm:sqref>L159</xm:sqref>
            </x14:sparkline>
            <x14:sparkline>
              <xm:f>Weekly!AK160:AT160</xm:f>
              <xm:sqref>L160</xm:sqref>
            </x14:sparkline>
            <x14:sparkline>
              <xm:f>Weekly!AK161:AT161</xm:f>
              <xm:sqref>L161</xm:sqref>
            </x14:sparkline>
            <x14:sparkline>
              <xm:f>Weekly!AK162:AT162</xm:f>
              <xm:sqref>L162</xm:sqref>
            </x14:sparkline>
            <x14:sparkline>
              <xm:f>Weekly!AK163:AT163</xm:f>
              <xm:sqref>L163</xm:sqref>
            </x14:sparkline>
            <x14:sparkline>
              <xm:f>Weekly!AK164:AT164</xm:f>
              <xm:sqref>L164</xm:sqref>
            </x14:sparkline>
            <x14:sparkline>
              <xm:f>Weekly!AK165:AT165</xm:f>
              <xm:sqref>L165</xm:sqref>
            </x14:sparkline>
            <x14:sparkline>
              <xm:f>Weekly!AK166:AT166</xm:f>
              <xm:sqref>L166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Weekly!BK100:BT100</xm:f>
              <xm:sqref>T100</xm:sqref>
            </x14:sparkline>
            <x14:sparkline>
              <xm:f>Weekly!BK101:BT101</xm:f>
              <xm:sqref>T101</xm:sqref>
            </x14:sparkline>
            <x14:sparkline>
              <xm:f>Weekly!BK102:BT102</xm:f>
              <xm:sqref>T102</xm:sqref>
            </x14:sparkline>
            <x14:sparkline>
              <xm:f>Weekly!BK103:BT103</xm:f>
              <xm:sqref>T103</xm:sqref>
            </x14:sparkline>
            <x14:sparkline>
              <xm:f>Weekly!BK104:BT104</xm:f>
              <xm:sqref>T104</xm:sqref>
            </x14:sparkline>
            <x14:sparkline>
              <xm:f>Weekly!BK105:BT105</xm:f>
              <xm:sqref>T105</xm:sqref>
            </x14:sparkline>
            <x14:sparkline>
              <xm:f>Weekly!BK106:BT106</xm:f>
              <xm:sqref>T106</xm:sqref>
            </x14:sparkline>
            <x14:sparkline>
              <xm:f>Weekly!BK107:BT107</xm:f>
              <xm:sqref>T107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Weekly!CK27:CT27</xm:f>
              <xm:sqref>AB27</xm:sqref>
            </x14:sparkline>
            <x14:sparkline>
              <xm:f>Weekly!CK28:CT28</xm:f>
              <xm:sqref>AB28</xm:sqref>
            </x14:sparkline>
            <x14:sparkline>
              <xm:f>Weekly!CK29:CT29</xm:f>
              <xm:sqref>AB29</xm:sqref>
            </x14:sparkline>
            <x14:sparkline>
              <xm:f>Weekly!CK30:CT30</xm:f>
              <xm:sqref>AB30</xm:sqref>
            </x14:sparkline>
            <x14:sparkline>
              <xm:f>Weekly!CK31:CT31</xm:f>
              <xm:sqref>AB31</xm:sqref>
            </x14:sparkline>
            <x14:sparkline>
              <xm:f>Weekly!CK32:CT32</xm:f>
              <xm:sqref>AB32</xm:sqref>
            </x14:sparkline>
            <x14:sparkline>
              <xm:f>Weekly!CK33:CT33</xm:f>
              <xm:sqref>AB33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Weekly!CK214:CT214</xm:f>
              <xm:sqref>AB214</xm:sqref>
            </x14:sparkline>
            <x14:sparkline>
              <xm:f>Weekly!CK215:CT215</xm:f>
              <xm:sqref>AB215</xm:sqref>
            </x14:sparkline>
            <x14:sparkline>
              <xm:f>Weekly!CK216:CT216</xm:f>
              <xm:sqref>AB216</xm:sqref>
            </x14:sparkline>
            <x14:sparkline>
              <xm:f>Weekly!CK217:CT217</xm:f>
              <xm:sqref>AB217</xm:sqref>
            </x14:sparkline>
            <x14:sparkline>
              <xm:f>Weekly!CK218:CT218</xm:f>
              <xm:sqref>AB218</xm:sqref>
            </x14:sparkline>
            <x14:sparkline>
              <xm:f>Weekly!CK219:CT219</xm:f>
              <xm:sqref>AB219</xm:sqref>
            </x14:sparkline>
            <x14:sparkline>
              <xm:f>Weekly!CK220:CT220</xm:f>
              <xm:sqref>AB220</xm:sqref>
            </x14:sparkline>
            <x14:sparkline>
              <xm:f>Weekly!CK221:CT221</xm:f>
              <xm:sqref>AB221</xm:sqref>
            </x14:sparkline>
            <x14:sparkline>
              <xm:f>Weekly!CK222:CT222</xm:f>
              <xm:sqref>AB222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AB227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L133</xm:sqref>
            </x14:sparkline>
            <x14:sparkline>
              <xm:sqref>M133</xm:sqref>
            </x14:sparkline>
            <x14:sparkline>
              <xm:sqref>N133</xm:sqref>
            </x14:sparkline>
            <x14:sparkline>
              <xm:sqref>O133</xm:sqref>
            </x14:sparkline>
            <x14:sparkline>
              <xm:sqref>P133</xm:sqref>
            </x14:sparkline>
            <x14:sparkline>
              <xm:sqref>Q133</xm:sqref>
            </x14:sparkline>
            <x14:sparkline>
              <xm:sqref>R133</xm:sqref>
            </x14:sparkline>
            <x14:sparkline>
              <xm:sqref>S133</xm:sqref>
            </x14:sparkline>
            <x14:sparkline>
              <xm:sqref>T133</xm:sqref>
            </x14:sparkline>
            <x14:sparkline>
              <xm:sqref>U133</xm:sqref>
            </x14:sparkline>
            <x14:sparkline>
              <xm:sqref>V133</xm:sqref>
            </x14:sparkline>
            <x14:sparkline>
              <xm:sqref>W133</xm:sqref>
            </x14:sparkline>
            <x14:sparkline>
              <xm:sqref>X133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AB71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L71</xm:sqref>
            </x14:sparkline>
            <x14:sparkline>
              <xm:sqref>M71</xm:sqref>
            </x14:sparkline>
            <x14:sparkline>
              <xm:sqref>N71</xm:sqref>
            </x14:sparkline>
            <x14:sparkline>
              <xm:sqref>O71</xm:sqref>
            </x14:sparkline>
            <x14:sparkline>
              <xm:sqref>P71</xm:sqref>
            </x14:sparkline>
            <x14:sparkline>
              <xm:sqref>Q71</xm:sqref>
            </x14:sparkline>
            <x14:sparkline>
              <xm:sqref>R71</xm:sqref>
            </x14:sparkline>
            <x14:sparkline>
              <xm:sqref>S71</xm:sqref>
            </x14:sparkline>
            <x14:sparkline>
              <xm:sqref>T71</xm:sqref>
            </x14:sparkline>
            <x14:sparkline>
              <xm:sqref>U71</xm:sqref>
            </x14:sparkline>
            <x14:sparkline>
              <xm:sqref>V71</xm:sqref>
            </x14:sparkline>
            <x14:sparkline>
              <xm:sqref>W71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AB225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Weekly!CK56:CT56</xm:f>
              <xm:sqref>AB56</xm:sqref>
            </x14:sparkline>
            <x14:sparkline>
              <xm:f>Weekly!CK57:CT57</xm:f>
              <xm:sqref>AB57</xm:sqref>
            </x14:sparkline>
            <x14:sparkline>
              <xm:f>Weekly!CK58:CT58</xm:f>
              <xm:sqref>AB58</xm:sqref>
            </x14:sparkline>
            <x14:sparkline>
              <xm:f>Weekly!CK59:CT59</xm:f>
              <xm:sqref>AB59</xm:sqref>
            </x14:sparkline>
            <x14:sparkline>
              <xm:f>Weekly!CK60:CT60</xm:f>
              <xm:sqref>AB60</xm:sqref>
            </x14:sparkline>
            <x14:sparkline>
              <xm:f>Weekly!CK61:CT61</xm:f>
              <xm:sqref>AB61</xm:sqref>
            </x14:sparkline>
            <x14:sparkline>
              <xm:f>Weekly!CK62:CT62</xm:f>
              <xm:sqref>AB62</xm:sqref>
            </x14:sparkline>
            <x14:sparkline>
              <xm:f>Weekly!CK63:CT63</xm:f>
              <xm:sqref>AB63</xm:sqref>
            </x14:sparkline>
            <x14:sparkline>
              <xm:f>Weekly!CK64:CT64</xm:f>
              <xm:sqref>AB64</xm:sqref>
            </x14:sparkline>
            <x14:sparkline>
              <xm:f>Weekly!CK65:CT65</xm:f>
              <xm:sqref>AB65</xm:sqref>
            </x14:sparkline>
            <x14:sparkline>
              <xm:f>Weekly!CK66:CT66</xm:f>
              <xm:sqref>AB66</xm:sqref>
            </x14:sparkline>
            <x14:sparkline>
              <xm:f>Weekly!CK67:CT67</xm:f>
              <xm:sqref>AB67</xm:sqref>
            </x14:sparkline>
            <x14:sparkline>
              <xm:f>Weekly!CK68:CT68</xm:f>
              <xm:sqref>AB68</xm:sqref>
            </x14:sparkline>
            <x14:sparkline>
              <xm:f>Weekly!CK69:CT69</xm:f>
              <xm:sqref>AB69</xm:sqref>
            </x14:sparkline>
            <x14:sparkline>
              <xm:f>Weekly!CK70:CT70</xm:f>
              <xm:sqref>AB70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AB133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T90</xm:sqref>
            </x14:sparkline>
            <x14:sparkline>
              <xm:sqref>U90</xm:sqref>
            </x14:sparkline>
            <x14:sparkline>
              <xm:sqref>V90</xm:sqref>
            </x14:sparkline>
            <x14:sparkline>
              <xm:sqref>W90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L90</xm:sqref>
            </x14:sparkline>
            <x14:sparkline>
              <xm:sqref>M90</xm:sqref>
            </x14:sparkline>
            <x14:sparkline>
              <xm:sqref>N90</xm:sqref>
            </x14:sparkline>
            <x14:sparkline>
              <xm:sqref>O90</xm:sqref>
            </x14:sparkline>
            <x14:sparkline>
              <xm:sqref>P90</xm:sqref>
            </x14:sparkline>
            <x14:sparkline>
              <xm:sqref>Q90</xm:sqref>
            </x14:sparkline>
            <x14:sparkline>
              <xm:sqref>R90</xm:sqref>
            </x14:sparkline>
            <x14:sparkline>
              <xm:sqref>S90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L108</xm:sqref>
            </x14:sparkline>
            <x14:sparkline>
              <xm:sqref>M108</xm:sqref>
            </x14:sparkline>
            <x14:sparkline>
              <xm:sqref>N108</xm:sqref>
            </x14:sparkline>
            <x14:sparkline>
              <xm:sqref>O108</xm:sqref>
            </x14:sparkline>
            <x14:sparkline>
              <xm:sqref>P108</xm:sqref>
            </x14:sparkline>
            <x14:sparkline>
              <xm:sqref>Q108</xm:sqref>
            </x14:sparkline>
            <x14:sparkline>
              <xm:sqref>R108</xm:sqref>
            </x14:sparkline>
            <x14:sparkline>
              <xm:sqref>S108</xm:sqref>
            </x14:sparkline>
            <x14:sparkline>
              <xm:sqref>T108</xm:sqref>
            </x14:sparkline>
            <x14:sparkline>
              <xm:sqref>U108</xm:sqref>
            </x14:sparkline>
            <x14:sparkline>
              <xm:sqref>V108</xm:sqref>
            </x14:sparkline>
            <x14:sparkline>
              <xm:sqref>W108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AB108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Weekly!CK111:CT111</xm:f>
              <xm:sqref>AB111</xm:sqref>
            </x14:sparkline>
            <x14:sparkline>
              <xm:f>Weekly!CK112:CT112</xm:f>
              <xm:sqref>AB112</xm:sqref>
            </x14:sparkline>
            <x14:sparkline>
              <xm:f>Weekly!CK113:CT113</xm:f>
              <xm:sqref>AB113</xm:sqref>
            </x14:sparkline>
            <x14:sparkline>
              <xm:f>Weekly!CK114:CT114</xm:f>
              <xm:sqref>AB114</xm:sqref>
            </x14:sparkline>
            <x14:sparkline>
              <xm:f>Weekly!CK115:CT115</xm:f>
              <xm:sqref>AB115</xm:sqref>
            </x14:sparkline>
            <x14:sparkline>
              <xm:f>Weekly!CK116:CT116</xm:f>
              <xm:sqref>AB116</xm:sqref>
            </x14:sparkline>
            <x14:sparkline>
              <xm:f>Weekly!CK117:CT117</xm:f>
              <xm:sqref>AB117</xm:sqref>
            </x14:sparkline>
            <x14:sparkline>
              <xm:f>Weekly!CK118:CT118</xm:f>
              <xm:sqref>AB118</xm:sqref>
            </x14:sparkline>
            <x14:sparkline>
              <xm:f>Weekly!CK119:CT119</xm:f>
              <xm:sqref>AB119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Weekly!AK56:AT56</xm:f>
              <xm:sqref>L56</xm:sqref>
            </x14:sparkline>
            <x14:sparkline>
              <xm:f>Weekly!AK57:AT57</xm:f>
              <xm:sqref>L57</xm:sqref>
            </x14:sparkline>
            <x14:sparkline>
              <xm:f>Weekly!AK58:AT58</xm:f>
              <xm:sqref>L58</xm:sqref>
            </x14:sparkline>
            <x14:sparkline>
              <xm:f>Weekly!AK59:AT59</xm:f>
              <xm:sqref>L59</xm:sqref>
            </x14:sparkline>
            <x14:sparkline>
              <xm:f>Weekly!AK60:AT60</xm:f>
              <xm:sqref>L60</xm:sqref>
            </x14:sparkline>
            <x14:sparkline>
              <xm:f>Weekly!AK61:AT61</xm:f>
              <xm:sqref>L61</xm:sqref>
            </x14:sparkline>
            <x14:sparkline>
              <xm:f>Weekly!AK62:AT62</xm:f>
              <xm:sqref>L62</xm:sqref>
            </x14:sparkline>
            <x14:sparkline>
              <xm:f>Weekly!AK63:AT63</xm:f>
              <xm:sqref>L63</xm:sqref>
            </x14:sparkline>
            <x14:sparkline>
              <xm:f>Weekly!AK64:AT64</xm:f>
              <xm:sqref>L64</xm:sqref>
            </x14:sparkline>
            <x14:sparkline>
              <xm:f>Weekly!AK65:AT65</xm:f>
              <xm:sqref>L65</xm:sqref>
            </x14:sparkline>
            <x14:sparkline>
              <xm:f>Weekly!AK66:AT66</xm:f>
              <xm:sqref>L66</xm:sqref>
            </x14:sparkline>
            <x14:sparkline>
              <xm:f>Weekly!AK67:AT67</xm:f>
              <xm:sqref>L67</xm:sqref>
            </x14:sparkline>
            <x14:sparkline>
              <xm:f>Weekly!AK68:AT68</xm:f>
              <xm:sqref>L68</xm:sqref>
            </x14:sparkline>
            <x14:sparkline>
              <xm:f>Weekly!AK69:AT69</xm:f>
              <xm:sqref>L69</xm:sqref>
            </x14:sparkline>
            <x14:sparkline>
              <xm:f>Weekly!AK70:AT70</xm:f>
              <xm:sqref>L70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Weekly!BK111:BT111</xm:f>
              <xm:sqref>T111</xm:sqref>
            </x14:sparkline>
            <x14:sparkline>
              <xm:f>Weekly!BK112:BT112</xm:f>
              <xm:sqref>T112</xm:sqref>
            </x14:sparkline>
            <x14:sparkline>
              <xm:f>Weekly!BK113:BT113</xm:f>
              <xm:sqref>T113</xm:sqref>
            </x14:sparkline>
            <x14:sparkline>
              <xm:f>Weekly!BK114:BT114</xm:f>
              <xm:sqref>T114</xm:sqref>
            </x14:sparkline>
            <x14:sparkline>
              <xm:f>Weekly!BK115:BT115</xm:f>
              <xm:sqref>T115</xm:sqref>
            </x14:sparkline>
            <x14:sparkline>
              <xm:f>Weekly!BK116:BT116</xm:f>
              <xm:sqref>T116</xm:sqref>
            </x14:sparkline>
            <x14:sparkline>
              <xm:f>Weekly!BK117:BT117</xm:f>
              <xm:sqref>T117</xm:sqref>
            </x14:sparkline>
            <x14:sparkline>
              <xm:f>Weekly!BK118:BT118</xm:f>
              <xm:sqref>T118</xm:sqref>
            </x14:sparkline>
            <x14:sparkline>
              <xm:f>Weekly!BK119:BT119</xm:f>
              <xm:sqref>T119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Weekly!AK91:AT91</xm:f>
              <xm:sqref>L91</xm:sqref>
            </x14:sparkline>
            <x14:sparkline>
              <xm:f>Weekly!AK92:AT92</xm:f>
              <xm:sqref>L92</xm:sqref>
            </x14:sparkline>
            <x14:sparkline>
              <xm:f>Weekly!AK93:AT93</xm:f>
              <xm:sqref>L93</xm:sqref>
            </x14:sparkline>
            <x14:sparkline>
              <xm:f>Weekly!AK94:AT94</xm:f>
              <xm:sqref>L94</xm:sqref>
            </x14:sparkline>
            <x14:sparkline>
              <xm:f>Weekly!AK95:AT95</xm:f>
              <xm:sqref>L95</xm:sqref>
            </x14:sparkline>
            <x14:sparkline>
              <xm:f>Weekly!AK96:AT96</xm:f>
              <xm:sqref>L96</xm:sqref>
            </x14:sparkline>
            <x14:sparkline>
              <xm:f>Weekly!AK97:AT97</xm:f>
              <xm:sqref>L97</xm:sqref>
            </x14:sparkline>
            <x14:sparkline>
              <xm:f>Weekly!AK98:AT98</xm:f>
              <xm:sqref>L98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Weekly!CL109:CU109</xm:f>
              <xm:sqref>AB109</xm:sqref>
            </x14:sparkline>
            <x14:sparkline>
              <xm:f>Weekly!CL110:CU110</xm:f>
              <xm:sqref>AB110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Weekly!BK11:BT11</xm:f>
              <xm:sqref>T11</xm:sqref>
            </x14:sparkline>
            <x14:sparkline>
              <xm:f>Weekly!BK12:BT12</xm:f>
              <xm:sqref>T12</xm:sqref>
            </x14:sparkline>
            <x14:sparkline>
              <xm:f>Weekly!BK13:BT13</xm:f>
              <xm:sqref>T13</xm:sqref>
            </x14:sparkline>
            <x14:sparkline>
              <xm:f>Weekly!BK14:BT14</xm:f>
              <xm:sqref>T14</xm:sqref>
            </x14:sparkline>
            <x14:sparkline>
              <xm:f>Weekly!BK15:BT15</xm:f>
              <xm:sqref>T15</xm:sqref>
            </x14:sparkline>
            <x14:sparkline>
              <xm:f>Weekly!BK16:BT16</xm:f>
              <xm:sqref>T16</xm:sqref>
            </x14:sparkline>
            <x14:sparkline>
              <xm:f>Weekly!BK17:BT17</xm:f>
              <xm:sqref>T17</xm:sqref>
            </x14:sparkline>
            <x14:sparkline>
              <xm:f>Weekly!BK18:BT18</xm:f>
              <xm:sqref>T18</xm:sqref>
            </x14:sparkline>
            <x14:sparkline>
              <xm:f>Weekly!BK19:BT19</xm:f>
              <xm:sqref>T19</xm:sqref>
            </x14:sparkline>
            <x14:sparkline>
              <xm:f>Weekly!BK20:BT20</xm:f>
              <xm:sqref>T20</xm:sqref>
            </x14:sparkline>
            <x14:sparkline>
              <xm:f>Weekly!BK21:BT21</xm:f>
              <xm:sqref>T21</xm:sqref>
            </x14:sparkline>
            <x14:sparkline>
              <xm:f>Weekly!BK22:BT22</xm:f>
              <xm:sqref>T22</xm:sqref>
            </x14:sparkline>
            <x14:sparkline>
              <xm:f>Weekly!BK23:BT23</xm:f>
              <xm:sqref>T23</xm:sqref>
            </x14:sparkline>
            <x14:sparkline>
              <xm:f>Weekly!BK24:BT24</xm:f>
              <xm:sqref>T24</xm:sqref>
            </x14:sparkline>
            <x14:sparkline>
              <xm:f>Weekly!BK25:BT25</xm:f>
              <xm:sqref>T25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Weekly!CK11:CT11</xm:f>
              <xm:sqref>AB11</xm:sqref>
            </x14:sparkline>
            <x14:sparkline>
              <xm:f>Weekly!CK12:CT12</xm:f>
              <xm:sqref>AB12</xm:sqref>
            </x14:sparkline>
            <x14:sparkline>
              <xm:f>Weekly!CK13:CT13</xm:f>
              <xm:sqref>AB13</xm:sqref>
            </x14:sparkline>
            <x14:sparkline>
              <xm:f>Weekly!CK14:CT14</xm:f>
              <xm:sqref>AB14</xm:sqref>
            </x14:sparkline>
            <x14:sparkline>
              <xm:f>Weekly!CK15:CT15</xm:f>
              <xm:sqref>AB15</xm:sqref>
            </x14:sparkline>
            <x14:sparkline>
              <xm:f>Weekly!CK16:CT16</xm:f>
              <xm:sqref>AB16</xm:sqref>
            </x14:sparkline>
            <x14:sparkline>
              <xm:f>Weekly!CK17:CT17</xm:f>
              <xm:sqref>AB17</xm:sqref>
            </x14:sparkline>
            <x14:sparkline>
              <xm:f>Weekly!CK18:CT18</xm:f>
              <xm:sqref>AB18</xm:sqref>
            </x14:sparkline>
            <x14:sparkline>
              <xm:f>Weekly!CK19:CT19</xm:f>
              <xm:sqref>AB19</xm:sqref>
            </x14:sparkline>
            <x14:sparkline>
              <xm:f>Weekly!CK20:CT20</xm:f>
              <xm:sqref>AB20</xm:sqref>
            </x14:sparkline>
            <x14:sparkline>
              <xm:f>Weekly!CK21:CT21</xm:f>
              <xm:sqref>AB21</xm:sqref>
            </x14:sparkline>
            <x14:sparkline>
              <xm:f>Weekly!CK22:CT22</xm:f>
              <xm:sqref>AB22</xm:sqref>
            </x14:sparkline>
            <x14:sparkline>
              <xm:f>Weekly!CK23:CT23</xm:f>
              <xm:sqref>AB23</xm:sqref>
            </x14:sparkline>
            <x14:sparkline>
              <xm:f>Weekly!CK24:CT24</xm:f>
              <xm:sqref>AB24</xm:sqref>
            </x14:sparkline>
            <x14:sparkline>
              <xm:f>Weekly!CK25:CT25</xm:f>
              <xm:sqref>AB25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Weekly!CK134:CT134</xm:f>
              <xm:sqref>AB134</xm:sqref>
            </x14:sparkline>
            <x14:sparkline>
              <xm:f>Weekly!CK135:CT135</xm:f>
              <xm:sqref>AB135</xm:sqref>
            </x14:sparkline>
            <x14:sparkline>
              <xm:f>Weekly!CK136:CT136</xm:f>
              <xm:sqref>AB136</xm:sqref>
            </x14:sparkline>
            <x14:sparkline>
              <xm:f>Weekly!CK137:CT137</xm:f>
              <xm:sqref>AB137</xm:sqref>
            </x14:sparkline>
            <x14:sparkline>
              <xm:f>Weekly!CK138:CT138</xm:f>
              <xm:sqref>AB138</xm:sqref>
            </x14:sparkline>
            <x14:sparkline>
              <xm:f>Weekly!CK139:CT139</xm:f>
              <xm:sqref>AB139</xm:sqref>
            </x14:sparkline>
            <x14:sparkline>
              <xm:f>Weekly!CK140:CT140</xm:f>
              <xm:sqref>AB140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Weekly!BK134:BT134</xm:f>
              <xm:sqref>T134</xm:sqref>
            </x14:sparkline>
            <x14:sparkline>
              <xm:f>Weekly!BK135:BT135</xm:f>
              <xm:sqref>T135</xm:sqref>
            </x14:sparkline>
            <x14:sparkline>
              <xm:f>Weekly!BK136:BT136</xm:f>
              <xm:sqref>T136</xm:sqref>
            </x14:sparkline>
            <x14:sparkline>
              <xm:f>Weekly!BK137:BT137</xm:f>
              <xm:sqref>T137</xm:sqref>
            </x14:sparkline>
            <x14:sparkline>
              <xm:f>Weekly!BK138:BT138</xm:f>
              <xm:sqref>T138</xm:sqref>
            </x14:sparkline>
            <x14:sparkline>
              <xm:f>Weekly!BK139:BT139</xm:f>
              <xm:sqref>T139</xm:sqref>
            </x14:sparkline>
            <x14:sparkline>
              <xm:f>Weekly!BK140:BT140</xm:f>
              <xm:sqref>T140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L225</xm:sqref>
            </x14:sparkline>
            <x14:sparkline>
              <xm:sqref>M225</xm:sqref>
            </x14:sparkline>
            <x14:sparkline>
              <xm:sqref>N225</xm:sqref>
            </x14:sparkline>
            <x14:sparkline>
              <xm:sqref>O225</xm:sqref>
            </x14:sparkline>
            <x14:sparkline>
              <xm:sqref>P225</xm:sqref>
            </x14:sparkline>
            <x14:sparkline>
              <xm:sqref>Q225</xm:sqref>
            </x14:sparkline>
            <x14:sparkline>
              <xm:sqref>R225</xm:sqref>
            </x14:sparkline>
            <x14:sparkline>
              <xm:sqref>S225</xm:sqref>
            </x14:sparkline>
            <x14:sparkline>
              <xm:sqref>T225</xm:sqref>
            </x14:sparkline>
            <x14:sparkline>
              <xm:sqref>U225</xm:sqref>
            </x14:sparkline>
            <x14:sparkline>
              <xm:sqref>V225</xm:sqref>
            </x14:sparkline>
            <x14:sparkline>
              <xm:sqref>W225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Weekly!BK56:BT56</xm:f>
              <xm:sqref>T56</xm:sqref>
            </x14:sparkline>
            <x14:sparkline>
              <xm:f>Weekly!BK57:BT57</xm:f>
              <xm:sqref>T57</xm:sqref>
            </x14:sparkline>
            <x14:sparkline>
              <xm:f>Weekly!BK58:BT58</xm:f>
              <xm:sqref>T58</xm:sqref>
            </x14:sparkline>
            <x14:sparkline>
              <xm:f>Weekly!BK59:BT59</xm:f>
              <xm:sqref>T59</xm:sqref>
            </x14:sparkline>
            <x14:sparkline>
              <xm:f>Weekly!BK60:BT60</xm:f>
              <xm:sqref>T60</xm:sqref>
            </x14:sparkline>
            <x14:sparkline>
              <xm:f>Weekly!BK61:BT61</xm:f>
              <xm:sqref>T61</xm:sqref>
            </x14:sparkline>
            <x14:sparkline>
              <xm:f>Weekly!BK62:BT62</xm:f>
              <xm:sqref>T62</xm:sqref>
            </x14:sparkline>
            <x14:sparkline>
              <xm:f>Weekly!BK63:BT63</xm:f>
              <xm:sqref>T63</xm:sqref>
            </x14:sparkline>
            <x14:sparkline>
              <xm:f>Weekly!BK64:BT64</xm:f>
              <xm:sqref>T64</xm:sqref>
            </x14:sparkline>
            <x14:sparkline>
              <xm:f>Weekly!BK65:BT65</xm:f>
              <xm:sqref>T65</xm:sqref>
            </x14:sparkline>
            <x14:sparkline>
              <xm:f>Weekly!BK66:BT66</xm:f>
              <xm:sqref>T66</xm:sqref>
            </x14:sparkline>
            <x14:sparkline>
              <xm:f>Weekly!BK67:BT67</xm:f>
              <xm:sqref>T67</xm:sqref>
            </x14:sparkline>
            <x14:sparkline>
              <xm:f>Weekly!BK68:BT68</xm:f>
              <xm:sqref>T68</xm:sqref>
            </x14:sparkline>
            <x14:sparkline>
              <xm:f>Weekly!BK69:BT69</xm:f>
              <xm:sqref>T69</xm:sqref>
            </x14:sparkline>
            <x14:sparkline>
              <xm:f>Weekly!BK70:BT70</xm:f>
              <xm:sqref>T70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L227</xm:sqref>
            </x14:sparkline>
            <x14:sparkline>
              <xm:sqref>M227</xm:sqref>
            </x14:sparkline>
            <x14:sparkline>
              <xm:sqref>N227</xm:sqref>
            </x14:sparkline>
            <x14:sparkline>
              <xm:sqref>O227</xm:sqref>
            </x14:sparkline>
            <x14:sparkline>
              <xm:sqref>P227</xm:sqref>
            </x14:sparkline>
            <x14:sparkline>
              <xm:sqref>Q227</xm:sqref>
            </x14:sparkline>
            <x14:sparkline>
              <xm:sqref>R227</xm:sqref>
            </x14:sparkline>
            <x14:sparkline>
              <xm:sqref>S227</xm:sqref>
            </x14:sparkline>
            <x14:sparkline>
              <xm:sqref>T227</xm:sqref>
            </x14:sparkline>
            <x14:sparkline>
              <xm:sqref>U227</xm:sqref>
            </x14:sparkline>
            <x14:sparkline>
              <xm:sqref>V227</xm:sqref>
            </x14:sparkline>
            <x14:sparkline>
              <xm:sqref>W227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L211</xm:sqref>
            </x14:sparkline>
            <x14:sparkline>
              <xm:sqref>M211</xm:sqref>
            </x14:sparkline>
            <x14:sparkline>
              <xm:sqref>N211</xm:sqref>
            </x14:sparkline>
            <x14:sparkline>
              <xm:sqref>O211</xm:sqref>
            </x14:sparkline>
            <x14:sparkline>
              <xm:sqref>P211</xm:sqref>
            </x14:sparkline>
            <x14:sparkline>
              <xm:sqref>Q211</xm:sqref>
            </x14:sparkline>
            <x14:sparkline>
              <xm:sqref>R211</xm:sqref>
            </x14:sparkline>
            <x14:sparkline>
              <xm:sqref>S211</xm:sqref>
            </x14:sparkline>
            <x14:sparkline>
              <xm:sqref>T211</xm:sqref>
            </x14:sparkline>
            <x14:sparkline>
              <xm:sqref>U211</xm:sqref>
            </x14:sparkline>
            <x14:sparkline>
              <xm:sqref>V211</xm:sqref>
            </x14:sparkline>
            <x14:sparkline>
              <xm:sqref>W211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Weekly!BK91:BT91</xm:f>
              <xm:sqref>T91</xm:sqref>
            </x14:sparkline>
            <x14:sparkline>
              <xm:f>Weekly!BK92:BT92</xm:f>
              <xm:sqref>T92</xm:sqref>
            </x14:sparkline>
            <x14:sparkline>
              <xm:f>Weekly!BK93:BT93</xm:f>
              <xm:sqref>T93</xm:sqref>
            </x14:sparkline>
            <x14:sparkline>
              <xm:f>Weekly!BK94:BT94</xm:f>
              <xm:sqref>T94</xm:sqref>
            </x14:sparkline>
            <x14:sparkline>
              <xm:f>Weekly!BK95:BT95</xm:f>
              <xm:sqref>T95</xm:sqref>
            </x14:sparkline>
            <x14:sparkline>
              <xm:f>Weekly!BK96:BT96</xm:f>
              <xm:sqref>T96</xm:sqref>
            </x14:sparkline>
            <x14:sparkline>
              <xm:f>Weekly!BK97:BT97</xm:f>
              <xm:sqref>T97</xm:sqref>
            </x14:sparkline>
            <x14:sparkline>
              <xm:f>Weekly!BK98:BT98</xm:f>
              <xm:sqref>T98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Weekly!BK121:BT121</xm:f>
              <xm:sqref>T121</xm:sqref>
            </x14:sparkline>
            <x14:sparkline>
              <xm:f>Weekly!BK122:BT122</xm:f>
              <xm:sqref>T122</xm:sqref>
            </x14:sparkline>
            <x14:sparkline>
              <xm:f>Weekly!BK123:BT123</xm:f>
              <xm:sqref>T123</xm:sqref>
            </x14:sparkline>
            <x14:sparkline>
              <xm:f>Weekly!BK124:BT124</xm:f>
              <xm:sqref>T124</xm:sqref>
            </x14:sparkline>
            <x14:sparkline>
              <xm:f>Weekly!BK125:BT125</xm:f>
              <xm:sqref>T125</xm:sqref>
            </x14:sparkline>
            <x14:sparkline>
              <xm:f>Weekly!BK126:BT126</xm:f>
              <xm:sqref>T126</xm:sqref>
            </x14:sparkline>
            <x14:sparkline>
              <xm:f>Weekly!BK127:BT127</xm:f>
              <xm:sqref>T127</xm:sqref>
            </x14:sparkline>
            <x14:sparkline>
              <xm:f>Weekly!BK128:BT128</xm:f>
              <xm:sqref>T128</xm:sqref>
            </x14:sparkline>
            <x14:sparkline>
              <xm:f>Weekly!BK129:BT129</xm:f>
              <xm:sqref>T129</xm:sqref>
            </x14:sparkline>
            <x14:sparkline>
              <xm:f>Weekly!BK130:BT130</xm:f>
              <xm:sqref>T130</xm:sqref>
            </x14:sparkline>
            <x14:sparkline>
              <xm:f>Weekly!BK131:BT131</xm:f>
              <xm:sqref>T131</xm:sqref>
            </x14:sparkline>
            <x14:sparkline>
              <xm:f>Weekly!BK132:BT132</xm:f>
              <xm:sqref>T132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AB229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Weekly!BK214:BT214</xm:f>
              <xm:sqref>T214</xm:sqref>
            </x14:sparkline>
            <x14:sparkline>
              <xm:f>Weekly!BK215:BT215</xm:f>
              <xm:sqref>T215</xm:sqref>
            </x14:sparkline>
            <x14:sparkline>
              <xm:f>Weekly!BK216:BT216</xm:f>
              <xm:sqref>T216</xm:sqref>
            </x14:sparkline>
            <x14:sparkline>
              <xm:f>Weekly!BK217:BT217</xm:f>
              <xm:sqref>T217</xm:sqref>
            </x14:sparkline>
            <x14:sparkline>
              <xm:f>Weekly!BK218:BT218</xm:f>
              <xm:sqref>T218</xm:sqref>
            </x14:sparkline>
            <x14:sparkline>
              <xm:f>Weekly!BK219:BT219</xm:f>
              <xm:sqref>T219</xm:sqref>
            </x14:sparkline>
            <x14:sparkline>
              <xm:f>Weekly!BK220:BT220</xm:f>
              <xm:sqref>T220</xm:sqref>
            </x14:sparkline>
            <x14:sparkline>
              <xm:f>Weekly!BK221:BT221</xm:f>
              <xm:sqref>T221</xm:sqref>
            </x14:sparkline>
            <x14:sparkline>
              <xm:f>Weekly!BK222:BT222</xm:f>
              <xm:sqref>T222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AB231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Weekly!AK214:AT214</xm:f>
              <xm:sqref>L214</xm:sqref>
            </x14:sparkline>
            <x14:sparkline>
              <xm:f>Weekly!AK215:AT215</xm:f>
              <xm:sqref>L215</xm:sqref>
            </x14:sparkline>
            <x14:sparkline>
              <xm:f>Weekly!AK216:AT216</xm:f>
              <xm:sqref>L216</xm:sqref>
            </x14:sparkline>
            <x14:sparkline>
              <xm:f>Weekly!AK217:AT217</xm:f>
              <xm:sqref>L217</xm:sqref>
            </x14:sparkline>
            <x14:sparkline>
              <xm:f>Weekly!AK218:AT218</xm:f>
              <xm:sqref>L218</xm:sqref>
            </x14:sparkline>
            <x14:sparkline>
              <xm:f>Weekly!AK219:AT219</xm:f>
              <xm:sqref>L219</xm:sqref>
            </x14:sparkline>
            <x14:sparkline>
              <xm:f>Weekly!AK220:AT220</xm:f>
              <xm:sqref>L220</xm:sqref>
            </x14:sparkline>
            <x14:sparkline>
              <xm:f>Weekly!AK221:AT221</xm:f>
              <xm:sqref>L221</xm:sqref>
            </x14:sparkline>
            <x14:sparkline>
              <xm:f>Weekly!AK222:AT222</xm:f>
              <xm:sqref>L222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L229</xm:sqref>
            </x14:sparkline>
            <x14:sparkline>
              <xm:sqref>M229</xm:sqref>
            </x14:sparkline>
            <x14:sparkline>
              <xm:sqref>N229</xm:sqref>
            </x14:sparkline>
            <x14:sparkline>
              <xm:sqref>O229</xm:sqref>
            </x14:sparkline>
            <x14:sparkline>
              <xm:sqref>P229</xm:sqref>
            </x14:sparkline>
            <x14:sparkline>
              <xm:sqref>Q229</xm:sqref>
            </x14:sparkline>
            <x14:sparkline>
              <xm:sqref>R229</xm:sqref>
            </x14:sparkline>
            <x14:sparkline>
              <xm:sqref>S229</xm:sqref>
            </x14:sparkline>
            <x14:sparkline>
              <xm:sqref>T229</xm:sqref>
            </x14:sparkline>
            <x14:sparkline>
              <xm:sqref>U229</xm:sqref>
            </x14:sparkline>
            <x14:sparkline>
              <xm:sqref>V229</xm:sqref>
            </x14:sparkline>
            <x14:sparkline>
              <xm:sqref>W229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AB211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L231</xm:sqref>
            </x14:sparkline>
            <x14:sparkline>
              <xm:sqref>M231</xm:sqref>
            </x14:sparkline>
            <x14:sparkline>
              <xm:sqref>N231</xm:sqref>
            </x14:sparkline>
            <x14:sparkline>
              <xm:sqref>O231</xm:sqref>
            </x14:sparkline>
            <x14:sparkline>
              <xm:sqref>P231</xm:sqref>
            </x14:sparkline>
            <x14:sparkline>
              <xm:sqref>Q231</xm:sqref>
            </x14:sparkline>
            <x14:sparkline>
              <xm:sqref>R231</xm:sqref>
            </x14:sparkline>
            <x14:sparkline>
              <xm:sqref>S231</xm:sqref>
            </x14:sparkline>
            <x14:sparkline>
              <xm:sqref>T231</xm:sqref>
            </x14:sparkline>
            <x14:sparkline>
              <xm:sqref>U231</xm:sqref>
            </x14:sparkline>
            <x14:sparkline>
              <xm:sqref>V231</xm:sqref>
            </x14:sparkline>
            <x14:sparkline>
              <xm:sqref>W231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Weekly!AK180:AT180</xm:f>
              <xm:sqref>L180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Weekly!BK180:BT180</xm:f>
              <xm:sqref>T180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Weekly!CK180:CT180</xm:f>
              <xm:sqref>AB180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E163"/>
  <sheetViews>
    <sheetView workbookViewId="0"/>
  </sheetViews>
  <sheetFormatPr defaultRowHeight="14.5" x14ac:dyDescent="0.35"/>
  <cols>
    <col min="3" max="3" width="11" customWidth="1"/>
    <col min="4" max="4" width="12.54296875" customWidth="1"/>
  </cols>
  <sheetData>
    <row r="3" spans="3:5" x14ac:dyDescent="0.35">
      <c r="C3" t="s">
        <v>1000</v>
      </c>
      <c r="D3" t="s">
        <v>1001</v>
      </c>
    </row>
    <row r="4" spans="3:5" x14ac:dyDescent="0.35">
      <c r="C4" t="str">
        <f>WEEKNUM(D4)&amp;"/"&amp;YEAR(D4)</f>
        <v>1/2022</v>
      </c>
      <c r="D4" s="181">
        <f t="shared" ref="D4:D28" si="0">D5-7</f>
        <v>44562</v>
      </c>
      <c r="E4" s="168"/>
    </row>
    <row r="5" spans="3:5" x14ac:dyDescent="0.35">
      <c r="C5" t="str">
        <f>WEEKNUM(D5)&amp;"/"&amp;YEAR(D5)</f>
        <v>2/2022</v>
      </c>
      <c r="D5" s="181">
        <f t="shared" si="0"/>
        <v>44569</v>
      </c>
    </row>
    <row r="6" spans="3:5" x14ac:dyDescent="0.35">
      <c r="C6" t="str">
        <f t="shared" ref="C6:C69" si="1">WEEKNUM(D6)&amp;"/"&amp;YEAR(D6)</f>
        <v>3/2022</v>
      </c>
      <c r="D6" s="181">
        <f t="shared" si="0"/>
        <v>44576</v>
      </c>
    </row>
    <row r="7" spans="3:5" x14ac:dyDescent="0.35">
      <c r="C7" t="str">
        <f t="shared" si="1"/>
        <v>4/2022</v>
      </c>
      <c r="D7" s="181">
        <f t="shared" si="0"/>
        <v>44583</v>
      </c>
    </row>
    <row r="8" spans="3:5" x14ac:dyDescent="0.35">
      <c r="C8" t="str">
        <f t="shared" si="1"/>
        <v>5/2022</v>
      </c>
      <c r="D8" s="181">
        <f t="shared" si="0"/>
        <v>44590</v>
      </c>
    </row>
    <row r="9" spans="3:5" x14ac:dyDescent="0.35">
      <c r="C9" t="str">
        <f t="shared" si="1"/>
        <v>6/2022</v>
      </c>
      <c r="D9" s="181">
        <f t="shared" si="0"/>
        <v>44597</v>
      </c>
    </row>
    <row r="10" spans="3:5" x14ac:dyDescent="0.35">
      <c r="C10" t="str">
        <f t="shared" si="1"/>
        <v>7/2022</v>
      </c>
      <c r="D10" s="181">
        <f t="shared" si="0"/>
        <v>44604</v>
      </c>
    </row>
    <row r="11" spans="3:5" x14ac:dyDescent="0.35">
      <c r="C11" t="str">
        <f t="shared" si="1"/>
        <v>8/2022</v>
      </c>
      <c r="D11" s="181">
        <f t="shared" si="0"/>
        <v>44611</v>
      </c>
    </row>
    <row r="12" spans="3:5" x14ac:dyDescent="0.35">
      <c r="C12" t="str">
        <f t="shared" si="1"/>
        <v>9/2022</v>
      </c>
      <c r="D12" s="181">
        <f t="shared" si="0"/>
        <v>44618</v>
      </c>
    </row>
    <row r="13" spans="3:5" x14ac:dyDescent="0.35">
      <c r="C13" t="str">
        <f t="shared" si="1"/>
        <v>10/2022</v>
      </c>
      <c r="D13" s="181">
        <f t="shared" si="0"/>
        <v>44625</v>
      </c>
    </row>
    <row r="14" spans="3:5" x14ac:dyDescent="0.35">
      <c r="C14" t="str">
        <f t="shared" si="1"/>
        <v>11/2022</v>
      </c>
      <c r="D14" s="181">
        <f t="shared" si="0"/>
        <v>44632</v>
      </c>
    </row>
    <row r="15" spans="3:5" x14ac:dyDescent="0.35">
      <c r="C15" t="str">
        <f t="shared" si="1"/>
        <v>12/2022</v>
      </c>
      <c r="D15" s="181">
        <f t="shared" si="0"/>
        <v>44639</v>
      </c>
    </row>
    <row r="16" spans="3:5" x14ac:dyDescent="0.35">
      <c r="C16" t="str">
        <f t="shared" si="1"/>
        <v>13/2022</v>
      </c>
      <c r="D16" s="181">
        <f t="shared" si="0"/>
        <v>44646</v>
      </c>
    </row>
    <row r="17" spans="3:4" x14ac:dyDescent="0.35">
      <c r="C17" t="str">
        <f t="shared" si="1"/>
        <v>14/2022</v>
      </c>
      <c r="D17" s="181">
        <f t="shared" si="0"/>
        <v>44653</v>
      </c>
    </row>
    <row r="18" spans="3:4" x14ac:dyDescent="0.35">
      <c r="C18" t="str">
        <f t="shared" si="1"/>
        <v>15/2022</v>
      </c>
      <c r="D18" s="181">
        <f t="shared" si="0"/>
        <v>44660</v>
      </c>
    </row>
    <row r="19" spans="3:4" x14ac:dyDescent="0.35">
      <c r="C19" t="str">
        <f t="shared" si="1"/>
        <v>16/2022</v>
      </c>
      <c r="D19" s="181">
        <f t="shared" si="0"/>
        <v>44667</v>
      </c>
    </row>
    <row r="20" spans="3:4" x14ac:dyDescent="0.35">
      <c r="C20" t="str">
        <f t="shared" si="1"/>
        <v>17/2022</v>
      </c>
      <c r="D20" s="181">
        <f t="shared" si="0"/>
        <v>44674</v>
      </c>
    </row>
    <row r="21" spans="3:4" x14ac:dyDescent="0.35">
      <c r="C21" t="str">
        <f t="shared" si="1"/>
        <v>18/2022</v>
      </c>
      <c r="D21" s="181">
        <f t="shared" si="0"/>
        <v>44681</v>
      </c>
    </row>
    <row r="22" spans="3:4" x14ac:dyDescent="0.35">
      <c r="C22" t="str">
        <f t="shared" si="1"/>
        <v>19/2022</v>
      </c>
      <c r="D22" s="181">
        <f t="shared" si="0"/>
        <v>44688</v>
      </c>
    </row>
    <row r="23" spans="3:4" x14ac:dyDescent="0.35">
      <c r="C23" t="str">
        <f t="shared" si="1"/>
        <v>20/2022</v>
      </c>
      <c r="D23" s="181">
        <f t="shared" si="0"/>
        <v>44695</v>
      </c>
    </row>
    <row r="24" spans="3:4" x14ac:dyDescent="0.35">
      <c r="C24" t="str">
        <f t="shared" si="1"/>
        <v>21/2022</v>
      </c>
      <c r="D24" s="181">
        <f t="shared" si="0"/>
        <v>44702</v>
      </c>
    </row>
    <row r="25" spans="3:4" x14ac:dyDescent="0.35">
      <c r="C25" t="str">
        <f t="shared" si="1"/>
        <v>22/2022</v>
      </c>
      <c r="D25" s="181">
        <f t="shared" si="0"/>
        <v>44709</v>
      </c>
    </row>
    <row r="26" spans="3:4" x14ac:dyDescent="0.35">
      <c r="C26" t="str">
        <f t="shared" si="1"/>
        <v>23/2022</v>
      </c>
      <c r="D26" s="181">
        <f t="shared" si="0"/>
        <v>44716</v>
      </c>
    </row>
    <row r="27" spans="3:4" x14ac:dyDescent="0.35">
      <c r="C27" t="str">
        <f t="shared" si="1"/>
        <v>24/2022</v>
      </c>
      <c r="D27" s="181">
        <f t="shared" si="0"/>
        <v>44723</v>
      </c>
    </row>
    <row r="28" spans="3:4" x14ac:dyDescent="0.35">
      <c r="C28" t="str">
        <f t="shared" si="1"/>
        <v>25/2022</v>
      </c>
      <c r="D28" s="181">
        <f t="shared" si="0"/>
        <v>44730</v>
      </c>
    </row>
    <row r="29" spans="3:4" x14ac:dyDescent="0.35">
      <c r="C29" t="str">
        <f t="shared" si="1"/>
        <v>26/2022</v>
      </c>
      <c r="D29" s="181">
        <f>D30-7</f>
        <v>44737</v>
      </c>
    </row>
    <row r="30" spans="3:4" x14ac:dyDescent="0.35">
      <c r="C30" t="str">
        <f t="shared" si="1"/>
        <v>27/2022</v>
      </c>
      <c r="D30" s="182">
        <v>44744</v>
      </c>
    </row>
    <row r="31" spans="3:4" x14ac:dyDescent="0.35">
      <c r="C31" t="str">
        <f t="shared" si="1"/>
        <v>28/2022</v>
      </c>
      <c r="D31" s="181">
        <f>D30+7</f>
        <v>44751</v>
      </c>
    </row>
    <row r="32" spans="3:4" x14ac:dyDescent="0.35">
      <c r="C32" t="str">
        <f t="shared" si="1"/>
        <v>29/2022</v>
      </c>
      <c r="D32" s="181">
        <f>D31+7</f>
        <v>44758</v>
      </c>
    </row>
    <row r="33" spans="3:4" x14ac:dyDescent="0.35">
      <c r="C33" t="str">
        <f t="shared" si="1"/>
        <v>30/2022</v>
      </c>
      <c r="D33" s="181">
        <f>D32+7</f>
        <v>44765</v>
      </c>
    </row>
    <row r="34" spans="3:4" x14ac:dyDescent="0.35">
      <c r="C34" t="str">
        <f t="shared" si="1"/>
        <v>31/2022</v>
      </c>
      <c r="D34" s="181">
        <f>D33+7</f>
        <v>44772</v>
      </c>
    </row>
    <row r="35" spans="3:4" x14ac:dyDescent="0.35">
      <c r="C35" t="str">
        <f t="shared" si="1"/>
        <v>32/2022</v>
      </c>
      <c r="D35" s="181">
        <f t="shared" ref="D35:D98" si="2">D34+7</f>
        <v>44779</v>
      </c>
    </row>
    <row r="36" spans="3:4" x14ac:dyDescent="0.35">
      <c r="C36" t="str">
        <f t="shared" si="1"/>
        <v>33/2022</v>
      </c>
      <c r="D36" s="181">
        <f t="shared" si="2"/>
        <v>44786</v>
      </c>
    </row>
    <row r="37" spans="3:4" x14ac:dyDescent="0.35">
      <c r="C37" t="str">
        <f t="shared" si="1"/>
        <v>34/2022</v>
      </c>
      <c r="D37" s="181">
        <f t="shared" si="2"/>
        <v>44793</v>
      </c>
    </row>
    <row r="38" spans="3:4" x14ac:dyDescent="0.35">
      <c r="C38" t="str">
        <f t="shared" si="1"/>
        <v>35/2022</v>
      </c>
      <c r="D38" s="181">
        <f t="shared" si="2"/>
        <v>44800</v>
      </c>
    </row>
    <row r="39" spans="3:4" x14ac:dyDescent="0.35">
      <c r="C39" t="str">
        <f t="shared" si="1"/>
        <v>36/2022</v>
      </c>
      <c r="D39" s="181">
        <f t="shared" si="2"/>
        <v>44807</v>
      </c>
    </row>
    <row r="40" spans="3:4" x14ac:dyDescent="0.35">
      <c r="C40" t="str">
        <f t="shared" si="1"/>
        <v>37/2022</v>
      </c>
      <c r="D40" s="181">
        <f t="shared" si="2"/>
        <v>44814</v>
      </c>
    </row>
    <row r="41" spans="3:4" x14ac:dyDescent="0.35">
      <c r="C41" t="str">
        <f t="shared" si="1"/>
        <v>38/2022</v>
      </c>
      <c r="D41" s="181">
        <f t="shared" si="2"/>
        <v>44821</v>
      </c>
    </row>
    <row r="42" spans="3:4" x14ac:dyDescent="0.35">
      <c r="C42" t="str">
        <f t="shared" si="1"/>
        <v>39/2022</v>
      </c>
      <c r="D42" s="181">
        <f t="shared" si="2"/>
        <v>44828</v>
      </c>
    </row>
    <row r="43" spans="3:4" x14ac:dyDescent="0.35">
      <c r="C43" t="str">
        <f t="shared" si="1"/>
        <v>40/2022</v>
      </c>
      <c r="D43" s="181">
        <f t="shared" si="2"/>
        <v>44835</v>
      </c>
    </row>
    <row r="44" spans="3:4" x14ac:dyDescent="0.35">
      <c r="C44" t="str">
        <f t="shared" si="1"/>
        <v>41/2022</v>
      </c>
      <c r="D44" s="181">
        <f t="shared" si="2"/>
        <v>44842</v>
      </c>
    </row>
    <row r="45" spans="3:4" x14ac:dyDescent="0.35">
      <c r="C45" t="str">
        <f t="shared" si="1"/>
        <v>42/2022</v>
      </c>
      <c r="D45" s="181">
        <f t="shared" si="2"/>
        <v>44849</v>
      </c>
    </row>
    <row r="46" spans="3:4" x14ac:dyDescent="0.35">
      <c r="C46" t="str">
        <f t="shared" si="1"/>
        <v>43/2022</v>
      </c>
      <c r="D46" s="181">
        <f t="shared" si="2"/>
        <v>44856</v>
      </c>
    </row>
    <row r="47" spans="3:4" x14ac:dyDescent="0.35">
      <c r="C47" t="str">
        <f t="shared" si="1"/>
        <v>44/2022</v>
      </c>
      <c r="D47" s="181">
        <f t="shared" si="2"/>
        <v>44863</v>
      </c>
    </row>
    <row r="48" spans="3:4" x14ac:dyDescent="0.35">
      <c r="C48" t="str">
        <f t="shared" si="1"/>
        <v>45/2022</v>
      </c>
      <c r="D48" s="181">
        <f t="shared" si="2"/>
        <v>44870</v>
      </c>
    </row>
    <row r="49" spans="3:4" x14ac:dyDescent="0.35">
      <c r="C49" t="str">
        <f t="shared" si="1"/>
        <v>46/2022</v>
      </c>
      <c r="D49" s="181">
        <f t="shared" si="2"/>
        <v>44877</v>
      </c>
    </row>
    <row r="50" spans="3:4" x14ac:dyDescent="0.35">
      <c r="C50" t="str">
        <f t="shared" si="1"/>
        <v>47/2022</v>
      </c>
      <c r="D50" s="181">
        <f t="shared" si="2"/>
        <v>44884</v>
      </c>
    </row>
    <row r="51" spans="3:4" x14ac:dyDescent="0.35">
      <c r="C51" t="str">
        <f t="shared" si="1"/>
        <v>48/2022</v>
      </c>
      <c r="D51" s="181">
        <f t="shared" si="2"/>
        <v>44891</v>
      </c>
    </row>
    <row r="52" spans="3:4" x14ac:dyDescent="0.35">
      <c r="C52" t="str">
        <f t="shared" si="1"/>
        <v>49/2022</v>
      </c>
      <c r="D52" s="181">
        <f t="shared" si="2"/>
        <v>44898</v>
      </c>
    </row>
    <row r="53" spans="3:4" x14ac:dyDescent="0.35">
      <c r="C53" t="str">
        <f t="shared" si="1"/>
        <v>50/2022</v>
      </c>
      <c r="D53" s="181">
        <f t="shared" si="2"/>
        <v>44905</v>
      </c>
    </row>
    <row r="54" spans="3:4" x14ac:dyDescent="0.35">
      <c r="C54" t="str">
        <f t="shared" si="1"/>
        <v>51/2022</v>
      </c>
      <c r="D54" s="181">
        <f t="shared" si="2"/>
        <v>44912</v>
      </c>
    </row>
    <row r="55" spans="3:4" x14ac:dyDescent="0.35">
      <c r="C55" t="str">
        <f t="shared" si="1"/>
        <v>52/2022</v>
      </c>
      <c r="D55" s="181">
        <f t="shared" si="2"/>
        <v>44919</v>
      </c>
    </row>
    <row r="56" spans="3:4" x14ac:dyDescent="0.35">
      <c r="C56" t="str">
        <f t="shared" si="1"/>
        <v>53/2022</v>
      </c>
      <c r="D56" s="181">
        <f t="shared" si="2"/>
        <v>44926</v>
      </c>
    </row>
    <row r="57" spans="3:4" x14ac:dyDescent="0.35">
      <c r="C57" t="str">
        <f t="shared" si="1"/>
        <v>1/2023</v>
      </c>
      <c r="D57" s="181">
        <f t="shared" si="2"/>
        <v>44933</v>
      </c>
    </row>
    <row r="58" spans="3:4" x14ac:dyDescent="0.35">
      <c r="C58" t="str">
        <f t="shared" si="1"/>
        <v>2/2023</v>
      </c>
      <c r="D58" s="181">
        <f t="shared" si="2"/>
        <v>44940</v>
      </c>
    </row>
    <row r="59" spans="3:4" x14ac:dyDescent="0.35">
      <c r="C59" t="str">
        <f t="shared" si="1"/>
        <v>3/2023</v>
      </c>
      <c r="D59" s="181">
        <f t="shared" si="2"/>
        <v>44947</v>
      </c>
    </row>
    <row r="60" spans="3:4" x14ac:dyDescent="0.35">
      <c r="C60" t="str">
        <f t="shared" si="1"/>
        <v>4/2023</v>
      </c>
      <c r="D60" s="181">
        <f t="shared" si="2"/>
        <v>44954</v>
      </c>
    </row>
    <row r="61" spans="3:4" x14ac:dyDescent="0.35">
      <c r="C61" t="str">
        <f t="shared" si="1"/>
        <v>5/2023</v>
      </c>
      <c r="D61" s="181">
        <f t="shared" si="2"/>
        <v>44961</v>
      </c>
    </row>
    <row r="62" spans="3:4" x14ac:dyDescent="0.35">
      <c r="C62" t="str">
        <f t="shared" si="1"/>
        <v>6/2023</v>
      </c>
      <c r="D62" s="181">
        <f t="shared" si="2"/>
        <v>44968</v>
      </c>
    </row>
    <row r="63" spans="3:4" x14ac:dyDescent="0.35">
      <c r="C63" t="str">
        <f t="shared" si="1"/>
        <v>7/2023</v>
      </c>
      <c r="D63" s="181">
        <f t="shared" si="2"/>
        <v>44975</v>
      </c>
    </row>
    <row r="64" spans="3:4" x14ac:dyDescent="0.35">
      <c r="C64" t="str">
        <f t="shared" si="1"/>
        <v>8/2023</v>
      </c>
      <c r="D64" s="181">
        <f t="shared" si="2"/>
        <v>44982</v>
      </c>
    </row>
    <row r="65" spans="3:4" x14ac:dyDescent="0.35">
      <c r="C65" t="str">
        <f t="shared" si="1"/>
        <v>9/2023</v>
      </c>
      <c r="D65" s="181">
        <f t="shared" si="2"/>
        <v>44989</v>
      </c>
    </row>
    <row r="66" spans="3:4" x14ac:dyDescent="0.35">
      <c r="C66" t="str">
        <f t="shared" si="1"/>
        <v>10/2023</v>
      </c>
      <c r="D66" s="181">
        <f t="shared" si="2"/>
        <v>44996</v>
      </c>
    </row>
    <row r="67" spans="3:4" x14ac:dyDescent="0.35">
      <c r="C67" t="str">
        <f t="shared" si="1"/>
        <v>11/2023</v>
      </c>
      <c r="D67" s="181">
        <f t="shared" si="2"/>
        <v>45003</v>
      </c>
    </row>
    <row r="68" spans="3:4" x14ac:dyDescent="0.35">
      <c r="C68" t="str">
        <f t="shared" si="1"/>
        <v>12/2023</v>
      </c>
      <c r="D68" s="181">
        <f t="shared" si="2"/>
        <v>45010</v>
      </c>
    </row>
    <row r="69" spans="3:4" x14ac:dyDescent="0.35">
      <c r="C69" t="str">
        <f t="shared" si="1"/>
        <v>13/2023</v>
      </c>
      <c r="D69" s="181">
        <f t="shared" si="2"/>
        <v>45017</v>
      </c>
    </row>
    <row r="70" spans="3:4" x14ac:dyDescent="0.35">
      <c r="C70" t="str">
        <f t="shared" ref="C70:C108" si="3">WEEKNUM(D70)&amp;"/"&amp;YEAR(D70)</f>
        <v>14/2023</v>
      </c>
      <c r="D70" s="181">
        <f t="shared" si="2"/>
        <v>45024</v>
      </c>
    </row>
    <row r="71" spans="3:4" x14ac:dyDescent="0.35">
      <c r="C71" t="str">
        <f t="shared" si="3"/>
        <v>15/2023</v>
      </c>
      <c r="D71" s="181">
        <f t="shared" si="2"/>
        <v>45031</v>
      </c>
    </row>
    <row r="72" spans="3:4" x14ac:dyDescent="0.35">
      <c r="C72" t="str">
        <f t="shared" si="3"/>
        <v>16/2023</v>
      </c>
      <c r="D72" s="181">
        <f t="shared" si="2"/>
        <v>45038</v>
      </c>
    </row>
    <row r="73" spans="3:4" x14ac:dyDescent="0.35">
      <c r="C73" t="str">
        <f t="shared" si="3"/>
        <v>17/2023</v>
      </c>
      <c r="D73" s="181">
        <f t="shared" si="2"/>
        <v>45045</v>
      </c>
    </row>
    <row r="74" spans="3:4" x14ac:dyDescent="0.35">
      <c r="C74" t="str">
        <f t="shared" si="3"/>
        <v>18/2023</v>
      </c>
      <c r="D74" s="181">
        <f t="shared" si="2"/>
        <v>45052</v>
      </c>
    </row>
    <row r="75" spans="3:4" x14ac:dyDescent="0.35">
      <c r="C75" t="str">
        <f t="shared" si="3"/>
        <v>19/2023</v>
      </c>
      <c r="D75" s="181">
        <f t="shared" si="2"/>
        <v>45059</v>
      </c>
    </row>
    <row r="76" spans="3:4" x14ac:dyDescent="0.35">
      <c r="C76" t="str">
        <f t="shared" si="3"/>
        <v>20/2023</v>
      </c>
      <c r="D76" s="181">
        <f t="shared" si="2"/>
        <v>45066</v>
      </c>
    </row>
    <row r="77" spans="3:4" x14ac:dyDescent="0.35">
      <c r="C77" t="str">
        <f t="shared" si="3"/>
        <v>21/2023</v>
      </c>
      <c r="D77" s="181">
        <f t="shared" si="2"/>
        <v>45073</v>
      </c>
    </row>
    <row r="78" spans="3:4" x14ac:dyDescent="0.35">
      <c r="C78" t="str">
        <f t="shared" si="3"/>
        <v>22/2023</v>
      </c>
      <c r="D78" s="181">
        <f t="shared" si="2"/>
        <v>45080</v>
      </c>
    </row>
    <row r="79" spans="3:4" x14ac:dyDescent="0.35">
      <c r="C79" t="str">
        <f t="shared" si="3"/>
        <v>23/2023</v>
      </c>
      <c r="D79" s="181">
        <f t="shared" si="2"/>
        <v>45087</v>
      </c>
    </row>
    <row r="80" spans="3:4" x14ac:dyDescent="0.35">
      <c r="C80" t="str">
        <f t="shared" si="3"/>
        <v>24/2023</v>
      </c>
      <c r="D80" s="181">
        <f t="shared" si="2"/>
        <v>45094</v>
      </c>
    </row>
    <row r="81" spans="3:4" x14ac:dyDescent="0.35">
      <c r="C81" t="str">
        <f t="shared" si="3"/>
        <v>25/2023</v>
      </c>
      <c r="D81" s="181">
        <f t="shared" si="2"/>
        <v>45101</v>
      </c>
    </row>
    <row r="82" spans="3:4" x14ac:dyDescent="0.35">
      <c r="C82" t="str">
        <f t="shared" si="3"/>
        <v>26/2023</v>
      </c>
      <c r="D82" s="181">
        <f t="shared" si="2"/>
        <v>45108</v>
      </c>
    </row>
    <row r="83" spans="3:4" x14ac:dyDescent="0.35">
      <c r="C83" t="str">
        <f t="shared" si="3"/>
        <v>27/2023</v>
      </c>
      <c r="D83" s="181">
        <f t="shared" si="2"/>
        <v>45115</v>
      </c>
    </row>
    <row r="84" spans="3:4" x14ac:dyDescent="0.35">
      <c r="C84" t="str">
        <f t="shared" si="3"/>
        <v>28/2023</v>
      </c>
      <c r="D84" s="181">
        <f t="shared" si="2"/>
        <v>45122</v>
      </c>
    </row>
    <row r="85" spans="3:4" x14ac:dyDescent="0.35">
      <c r="C85" t="str">
        <f t="shared" si="3"/>
        <v>29/2023</v>
      </c>
      <c r="D85" s="181">
        <f t="shared" si="2"/>
        <v>45129</v>
      </c>
    </row>
    <row r="86" spans="3:4" x14ac:dyDescent="0.35">
      <c r="C86" t="str">
        <f t="shared" si="3"/>
        <v>30/2023</v>
      </c>
      <c r="D86" s="181">
        <f t="shared" si="2"/>
        <v>45136</v>
      </c>
    </row>
    <row r="87" spans="3:4" x14ac:dyDescent="0.35">
      <c r="C87" t="str">
        <f t="shared" si="3"/>
        <v>31/2023</v>
      </c>
      <c r="D87" s="181">
        <f t="shared" si="2"/>
        <v>45143</v>
      </c>
    </row>
    <row r="88" spans="3:4" x14ac:dyDescent="0.35">
      <c r="C88" t="str">
        <f t="shared" si="3"/>
        <v>32/2023</v>
      </c>
      <c r="D88" s="181">
        <f t="shared" si="2"/>
        <v>45150</v>
      </c>
    </row>
    <row r="89" spans="3:4" x14ac:dyDescent="0.35">
      <c r="C89" t="str">
        <f t="shared" si="3"/>
        <v>33/2023</v>
      </c>
      <c r="D89" s="181">
        <f t="shared" si="2"/>
        <v>45157</v>
      </c>
    </row>
    <row r="90" spans="3:4" x14ac:dyDescent="0.35">
      <c r="C90" t="str">
        <f t="shared" si="3"/>
        <v>34/2023</v>
      </c>
      <c r="D90" s="181">
        <f t="shared" si="2"/>
        <v>45164</v>
      </c>
    </row>
    <row r="91" spans="3:4" x14ac:dyDescent="0.35">
      <c r="C91" t="str">
        <f t="shared" si="3"/>
        <v>35/2023</v>
      </c>
      <c r="D91" s="181">
        <f t="shared" si="2"/>
        <v>45171</v>
      </c>
    </row>
    <row r="92" spans="3:4" x14ac:dyDescent="0.35">
      <c r="C92" t="str">
        <f t="shared" si="3"/>
        <v>36/2023</v>
      </c>
      <c r="D92" s="181">
        <f t="shared" si="2"/>
        <v>45178</v>
      </c>
    </row>
    <row r="93" spans="3:4" x14ac:dyDescent="0.35">
      <c r="C93" t="str">
        <f t="shared" si="3"/>
        <v>37/2023</v>
      </c>
      <c r="D93" s="181">
        <f t="shared" si="2"/>
        <v>45185</v>
      </c>
    </row>
    <row r="94" spans="3:4" x14ac:dyDescent="0.35">
      <c r="C94" t="str">
        <f t="shared" si="3"/>
        <v>38/2023</v>
      </c>
      <c r="D94" s="181">
        <f t="shared" si="2"/>
        <v>45192</v>
      </c>
    </row>
    <row r="95" spans="3:4" x14ac:dyDescent="0.35">
      <c r="C95" t="str">
        <f t="shared" si="3"/>
        <v>39/2023</v>
      </c>
      <c r="D95" s="181">
        <f t="shared" si="2"/>
        <v>45199</v>
      </c>
    </row>
    <row r="96" spans="3:4" x14ac:dyDescent="0.35">
      <c r="C96" t="str">
        <f t="shared" si="3"/>
        <v>40/2023</v>
      </c>
      <c r="D96" s="181">
        <f t="shared" si="2"/>
        <v>45206</v>
      </c>
    </row>
    <row r="97" spans="3:4" x14ac:dyDescent="0.35">
      <c r="C97" t="str">
        <f t="shared" si="3"/>
        <v>41/2023</v>
      </c>
      <c r="D97" s="181">
        <f t="shared" si="2"/>
        <v>45213</v>
      </c>
    </row>
    <row r="98" spans="3:4" x14ac:dyDescent="0.35">
      <c r="C98" t="str">
        <f t="shared" si="3"/>
        <v>42/2023</v>
      </c>
      <c r="D98" s="181">
        <f t="shared" si="2"/>
        <v>45220</v>
      </c>
    </row>
    <row r="99" spans="3:4" x14ac:dyDescent="0.35">
      <c r="C99" t="str">
        <f t="shared" si="3"/>
        <v>43/2023</v>
      </c>
      <c r="D99" s="181">
        <f t="shared" ref="D99:D162" si="4">D98+7</f>
        <v>45227</v>
      </c>
    </row>
    <row r="100" spans="3:4" x14ac:dyDescent="0.35">
      <c r="C100" t="str">
        <f t="shared" si="3"/>
        <v>44/2023</v>
      </c>
      <c r="D100" s="181">
        <f t="shared" si="4"/>
        <v>45234</v>
      </c>
    </row>
    <row r="101" spans="3:4" x14ac:dyDescent="0.35">
      <c r="C101" t="str">
        <f t="shared" si="3"/>
        <v>45/2023</v>
      </c>
      <c r="D101" s="181">
        <f t="shared" si="4"/>
        <v>45241</v>
      </c>
    </row>
    <row r="102" spans="3:4" x14ac:dyDescent="0.35">
      <c r="C102" t="str">
        <f t="shared" si="3"/>
        <v>46/2023</v>
      </c>
      <c r="D102" s="181">
        <f t="shared" si="4"/>
        <v>45248</v>
      </c>
    </row>
    <row r="103" spans="3:4" x14ac:dyDescent="0.35">
      <c r="C103" t="str">
        <f t="shared" si="3"/>
        <v>47/2023</v>
      </c>
      <c r="D103" s="181">
        <f t="shared" si="4"/>
        <v>45255</v>
      </c>
    </row>
    <row r="104" spans="3:4" x14ac:dyDescent="0.35">
      <c r="C104" t="str">
        <f t="shared" si="3"/>
        <v>48/2023</v>
      </c>
      <c r="D104" s="181">
        <f t="shared" si="4"/>
        <v>45262</v>
      </c>
    </row>
    <row r="105" spans="3:4" x14ac:dyDescent="0.35">
      <c r="C105" t="str">
        <f t="shared" si="3"/>
        <v>49/2023</v>
      </c>
      <c r="D105" s="181">
        <f t="shared" si="4"/>
        <v>45269</v>
      </c>
    </row>
    <row r="106" spans="3:4" x14ac:dyDescent="0.35">
      <c r="C106" t="str">
        <f t="shared" si="3"/>
        <v>50/2023</v>
      </c>
      <c r="D106" s="181">
        <f t="shared" si="4"/>
        <v>45276</v>
      </c>
    </row>
    <row r="107" spans="3:4" x14ac:dyDescent="0.35">
      <c r="C107" t="str">
        <f t="shared" si="3"/>
        <v>51/2023</v>
      </c>
      <c r="D107" s="181">
        <f t="shared" si="4"/>
        <v>45283</v>
      </c>
    </row>
    <row r="108" spans="3:4" x14ac:dyDescent="0.35">
      <c r="C108" t="str">
        <f t="shared" si="3"/>
        <v>52/2023</v>
      </c>
      <c r="D108" s="181">
        <f t="shared" si="4"/>
        <v>45290</v>
      </c>
    </row>
    <row r="109" spans="3:4" x14ac:dyDescent="0.35">
      <c r="C109" t="str">
        <f t="shared" ref="C109:C135" si="5">WEEKNUM(D109)&amp;"/"&amp;YEAR(D109)</f>
        <v>1/2024</v>
      </c>
      <c r="D109" s="181">
        <f t="shared" si="4"/>
        <v>45297</v>
      </c>
    </row>
    <row r="110" spans="3:4" x14ac:dyDescent="0.35">
      <c r="C110" t="str">
        <f t="shared" si="5"/>
        <v>2/2024</v>
      </c>
      <c r="D110" s="181">
        <f t="shared" si="4"/>
        <v>45304</v>
      </c>
    </row>
    <row r="111" spans="3:4" x14ac:dyDescent="0.35">
      <c r="C111" t="str">
        <f t="shared" si="5"/>
        <v>3/2024</v>
      </c>
      <c r="D111" s="181">
        <f t="shared" si="4"/>
        <v>45311</v>
      </c>
    </row>
    <row r="112" spans="3:4" x14ac:dyDescent="0.35">
      <c r="C112" t="str">
        <f t="shared" si="5"/>
        <v>4/2024</v>
      </c>
      <c r="D112" s="181">
        <f t="shared" si="4"/>
        <v>45318</v>
      </c>
    </row>
    <row r="113" spans="3:4" x14ac:dyDescent="0.35">
      <c r="C113" t="str">
        <f t="shared" si="5"/>
        <v>5/2024</v>
      </c>
      <c r="D113" s="181">
        <f t="shared" si="4"/>
        <v>45325</v>
      </c>
    </row>
    <row r="114" spans="3:4" x14ac:dyDescent="0.35">
      <c r="C114" t="str">
        <f t="shared" si="5"/>
        <v>6/2024</v>
      </c>
      <c r="D114" s="181">
        <f t="shared" si="4"/>
        <v>45332</v>
      </c>
    </row>
    <row r="115" spans="3:4" x14ac:dyDescent="0.35">
      <c r="C115" t="str">
        <f t="shared" si="5"/>
        <v>7/2024</v>
      </c>
      <c r="D115" s="181">
        <f t="shared" si="4"/>
        <v>45339</v>
      </c>
    </row>
    <row r="116" spans="3:4" x14ac:dyDescent="0.35">
      <c r="C116" t="str">
        <f t="shared" si="5"/>
        <v>8/2024</v>
      </c>
      <c r="D116" s="181">
        <f t="shared" si="4"/>
        <v>45346</v>
      </c>
    </row>
    <row r="117" spans="3:4" x14ac:dyDescent="0.35">
      <c r="C117" t="str">
        <f t="shared" si="5"/>
        <v>9/2024</v>
      </c>
      <c r="D117" s="181">
        <f t="shared" si="4"/>
        <v>45353</v>
      </c>
    </row>
    <row r="118" spans="3:4" x14ac:dyDescent="0.35">
      <c r="C118" t="str">
        <f t="shared" si="5"/>
        <v>10/2024</v>
      </c>
      <c r="D118" s="181">
        <f t="shared" si="4"/>
        <v>45360</v>
      </c>
    </row>
    <row r="119" spans="3:4" x14ac:dyDescent="0.35">
      <c r="C119" t="str">
        <f t="shared" si="5"/>
        <v>11/2024</v>
      </c>
      <c r="D119" s="181">
        <f t="shared" si="4"/>
        <v>45367</v>
      </c>
    </row>
    <row r="120" spans="3:4" x14ac:dyDescent="0.35">
      <c r="C120" t="str">
        <f t="shared" si="5"/>
        <v>12/2024</v>
      </c>
      <c r="D120" s="181">
        <f t="shared" si="4"/>
        <v>45374</v>
      </c>
    </row>
    <row r="121" spans="3:4" x14ac:dyDescent="0.35">
      <c r="C121" t="str">
        <f t="shared" si="5"/>
        <v>13/2024</v>
      </c>
      <c r="D121" s="181">
        <f t="shared" si="4"/>
        <v>45381</v>
      </c>
    </row>
    <row r="122" spans="3:4" x14ac:dyDescent="0.35">
      <c r="C122" t="str">
        <f t="shared" si="5"/>
        <v>14/2024</v>
      </c>
      <c r="D122" s="181">
        <f t="shared" si="4"/>
        <v>45388</v>
      </c>
    </row>
    <row r="123" spans="3:4" x14ac:dyDescent="0.35">
      <c r="C123" t="str">
        <f t="shared" si="5"/>
        <v>15/2024</v>
      </c>
      <c r="D123" s="181">
        <f t="shared" si="4"/>
        <v>45395</v>
      </c>
    </row>
    <row r="124" spans="3:4" x14ac:dyDescent="0.35">
      <c r="C124" t="str">
        <f t="shared" si="5"/>
        <v>16/2024</v>
      </c>
      <c r="D124" s="181">
        <f t="shared" si="4"/>
        <v>45402</v>
      </c>
    </row>
    <row r="125" spans="3:4" x14ac:dyDescent="0.35">
      <c r="C125" t="str">
        <f t="shared" si="5"/>
        <v>17/2024</v>
      </c>
      <c r="D125" s="181">
        <f t="shared" si="4"/>
        <v>45409</v>
      </c>
    </row>
    <row r="126" spans="3:4" x14ac:dyDescent="0.35">
      <c r="C126" t="str">
        <f t="shared" si="5"/>
        <v>18/2024</v>
      </c>
      <c r="D126" s="181">
        <f t="shared" si="4"/>
        <v>45416</v>
      </c>
    </row>
    <row r="127" spans="3:4" x14ac:dyDescent="0.35">
      <c r="C127" t="str">
        <f t="shared" si="5"/>
        <v>19/2024</v>
      </c>
      <c r="D127" s="181">
        <f t="shared" si="4"/>
        <v>45423</v>
      </c>
    </row>
    <row r="128" spans="3:4" x14ac:dyDescent="0.35">
      <c r="C128" t="str">
        <f t="shared" si="5"/>
        <v>20/2024</v>
      </c>
      <c r="D128" s="181">
        <f t="shared" si="4"/>
        <v>45430</v>
      </c>
    </row>
    <row r="129" spans="3:4" x14ac:dyDescent="0.35">
      <c r="C129" t="str">
        <f t="shared" si="5"/>
        <v>21/2024</v>
      </c>
      <c r="D129" s="181">
        <f t="shared" si="4"/>
        <v>45437</v>
      </c>
    </row>
    <row r="130" spans="3:4" x14ac:dyDescent="0.35">
      <c r="C130" t="str">
        <f t="shared" si="5"/>
        <v>22/2024</v>
      </c>
      <c r="D130" s="181">
        <f t="shared" si="4"/>
        <v>45444</v>
      </c>
    </row>
    <row r="131" spans="3:4" x14ac:dyDescent="0.35">
      <c r="C131" t="str">
        <f t="shared" si="5"/>
        <v>23/2024</v>
      </c>
      <c r="D131" s="181">
        <f t="shared" si="4"/>
        <v>45451</v>
      </c>
    </row>
    <row r="132" spans="3:4" x14ac:dyDescent="0.35">
      <c r="C132" t="str">
        <f t="shared" si="5"/>
        <v>24/2024</v>
      </c>
      <c r="D132" s="181">
        <f t="shared" si="4"/>
        <v>45458</v>
      </c>
    </row>
    <row r="133" spans="3:4" x14ac:dyDescent="0.35">
      <c r="C133" t="str">
        <f t="shared" si="5"/>
        <v>25/2024</v>
      </c>
      <c r="D133" s="181">
        <f t="shared" si="4"/>
        <v>45465</v>
      </c>
    </row>
    <row r="134" spans="3:4" x14ac:dyDescent="0.35">
      <c r="C134" t="str">
        <f t="shared" si="5"/>
        <v>26/2024</v>
      </c>
      <c r="D134" s="181">
        <f t="shared" si="4"/>
        <v>45472</v>
      </c>
    </row>
    <row r="135" spans="3:4" x14ac:dyDescent="0.35">
      <c r="C135" t="str">
        <f t="shared" si="5"/>
        <v>27/2024</v>
      </c>
      <c r="D135" s="181">
        <f t="shared" si="4"/>
        <v>45479</v>
      </c>
    </row>
    <row r="136" spans="3:4" x14ac:dyDescent="0.35">
      <c r="C136" t="str">
        <f t="shared" ref="C136:C163" si="6">WEEKNUM(D136)&amp;"/"&amp;YEAR(D136)</f>
        <v>28/2024</v>
      </c>
      <c r="D136" s="181">
        <f t="shared" si="4"/>
        <v>45486</v>
      </c>
    </row>
    <row r="137" spans="3:4" x14ac:dyDescent="0.35">
      <c r="C137" t="str">
        <f t="shared" si="6"/>
        <v>29/2024</v>
      </c>
      <c r="D137" s="181">
        <f t="shared" si="4"/>
        <v>45493</v>
      </c>
    </row>
    <row r="138" spans="3:4" x14ac:dyDescent="0.35">
      <c r="C138" t="str">
        <f t="shared" si="6"/>
        <v>30/2024</v>
      </c>
      <c r="D138" s="181">
        <f t="shared" si="4"/>
        <v>45500</v>
      </c>
    </row>
    <row r="139" spans="3:4" x14ac:dyDescent="0.35">
      <c r="C139" t="str">
        <f t="shared" si="6"/>
        <v>31/2024</v>
      </c>
      <c r="D139" s="181">
        <f t="shared" si="4"/>
        <v>45507</v>
      </c>
    </row>
    <row r="140" spans="3:4" x14ac:dyDescent="0.35">
      <c r="C140" t="str">
        <f t="shared" si="6"/>
        <v>32/2024</v>
      </c>
      <c r="D140" s="181">
        <f t="shared" si="4"/>
        <v>45514</v>
      </c>
    </row>
    <row r="141" spans="3:4" x14ac:dyDescent="0.35">
      <c r="C141" t="str">
        <f t="shared" si="6"/>
        <v>33/2024</v>
      </c>
      <c r="D141" s="181">
        <f t="shared" si="4"/>
        <v>45521</v>
      </c>
    </row>
    <row r="142" spans="3:4" x14ac:dyDescent="0.35">
      <c r="C142" t="str">
        <f t="shared" si="6"/>
        <v>34/2024</v>
      </c>
      <c r="D142" s="181">
        <f t="shared" si="4"/>
        <v>45528</v>
      </c>
    </row>
    <row r="143" spans="3:4" x14ac:dyDescent="0.35">
      <c r="C143" t="str">
        <f t="shared" si="6"/>
        <v>35/2024</v>
      </c>
      <c r="D143" s="181">
        <f t="shared" si="4"/>
        <v>45535</v>
      </c>
    </row>
    <row r="144" spans="3:4" x14ac:dyDescent="0.35">
      <c r="C144" t="str">
        <f t="shared" si="6"/>
        <v>36/2024</v>
      </c>
      <c r="D144" s="181">
        <f t="shared" si="4"/>
        <v>45542</v>
      </c>
    </row>
    <row r="145" spans="3:4" x14ac:dyDescent="0.35">
      <c r="C145" t="str">
        <f t="shared" si="6"/>
        <v>37/2024</v>
      </c>
      <c r="D145" s="181">
        <f t="shared" si="4"/>
        <v>45549</v>
      </c>
    </row>
    <row r="146" spans="3:4" x14ac:dyDescent="0.35">
      <c r="C146" t="str">
        <f t="shared" si="6"/>
        <v>38/2024</v>
      </c>
      <c r="D146" s="181">
        <f t="shared" si="4"/>
        <v>45556</v>
      </c>
    </row>
    <row r="147" spans="3:4" x14ac:dyDescent="0.35">
      <c r="C147" t="str">
        <f t="shared" si="6"/>
        <v>39/2024</v>
      </c>
      <c r="D147" s="181">
        <f t="shared" si="4"/>
        <v>45563</v>
      </c>
    </row>
    <row r="148" spans="3:4" x14ac:dyDescent="0.35">
      <c r="C148" t="str">
        <f t="shared" si="6"/>
        <v>40/2024</v>
      </c>
      <c r="D148" s="181">
        <f t="shared" si="4"/>
        <v>45570</v>
      </c>
    </row>
    <row r="149" spans="3:4" x14ac:dyDescent="0.35">
      <c r="C149" t="str">
        <f t="shared" si="6"/>
        <v>41/2024</v>
      </c>
      <c r="D149" s="181">
        <f t="shared" si="4"/>
        <v>45577</v>
      </c>
    </row>
    <row r="150" spans="3:4" x14ac:dyDescent="0.35">
      <c r="C150" t="str">
        <f t="shared" si="6"/>
        <v>42/2024</v>
      </c>
      <c r="D150" s="181">
        <f t="shared" si="4"/>
        <v>45584</v>
      </c>
    </row>
    <row r="151" spans="3:4" x14ac:dyDescent="0.35">
      <c r="C151" t="str">
        <f t="shared" si="6"/>
        <v>43/2024</v>
      </c>
      <c r="D151" s="181">
        <f t="shared" si="4"/>
        <v>45591</v>
      </c>
    </row>
    <row r="152" spans="3:4" x14ac:dyDescent="0.35">
      <c r="C152" t="str">
        <f t="shared" si="6"/>
        <v>44/2024</v>
      </c>
      <c r="D152" s="181">
        <f t="shared" si="4"/>
        <v>45598</v>
      </c>
    </row>
    <row r="153" spans="3:4" x14ac:dyDescent="0.35">
      <c r="C153" t="str">
        <f t="shared" si="6"/>
        <v>45/2024</v>
      </c>
      <c r="D153" s="181">
        <f t="shared" si="4"/>
        <v>45605</v>
      </c>
    </row>
    <row r="154" spans="3:4" x14ac:dyDescent="0.35">
      <c r="C154" t="str">
        <f t="shared" si="6"/>
        <v>46/2024</v>
      </c>
      <c r="D154" s="181">
        <f t="shared" si="4"/>
        <v>45612</v>
      </c>
    </row>
    <row r="155" spans="3:4" x14ac:dyDescent="0.35">
      <c r="C155" t="str">
        <f t="shared" si="6"/>
        <v>47/2024</v>
      </c>
      <c r="D155" s="181">
        <f t="shared" si="4"/>
        <v>45619</v>
      </c>
    </row>
    <row r="156" spans="3:4" x14ac:dyDescent="0.35">
      <c r="C156" t="str">
        <f t="shared" si="6"/>
        <v>48/2024</v>
      </c>
      <c r="D156" s="181">
        <f t="shared" si="4"/>
        <v>45626</v>
      </c>
    </row>
    <row r="157" spans="3:4" x14ac:dyDescent="0.35">
      <c r="C157" t="str">
        <f t="shared" si="6"/>
        <v>49/2024</v>
      </c>
      <c r="D157" s="181">
        <f t="shared" si="4"/>
        <v>45633</v>
      </c>
    </row>
    <row r="158" spans="3:4" x14ac:dyDescent="0.35">
      <c r="C158" t="str">
        <f t="shared" si="6"/>
        <v>50/2024</v>
      </c>
      <c r="D158" s="181">
        <f t="shared" si="4"/>
        <v>45640</v>
      </c>
    </row>
    <row r="159" spans="3:4" x14ac:dyDescent="0.35">
      <c r="C159" t="str">
        <f t="shared" si="6"/>
        <v>51/2024</v>
      </c>
      <c r="D159" s="181">
        <f t="shared" si="4"/>
        <v>45647</v>
      </c>
    </row>
    <row r="160" spans="3:4" x14ac:dyDescent="0.35">
      <c r="C160" t="str">
        <f t="shared" si="6"/>
        <v>52/2024</v>
      </c>
      <c r="D160" s="181">
        <f t="shared" si="4"/>
        <v>45654</v>
      </c>
    </row>
    <row r="161" spans="3:4" x14ac:dyDescent="0.35">
      <c r="C161" t="str">
        <f t="shared" si="6"/>
        <v>1/2025</v>
      </c>
      <c r="D161" s="181">
        <f t="shared" si="4"/>
        <v>45661</v>
      </c>
    </row>
    <row r="162" spans="3:4" x14ac:dyDescent="0.35">
      <c r="C162" t="str">
        <f t="shared" si="6"/>
        <v>2/2025</v>
      </c>
      <c r="D162" s="181">
        <f t="shared" si="4"/>
        <v>45668</v>
      </c>
    </row>
    <row r="163" spans="3:4" x14ac:dyDescent="0.35">
      <c r="C163" t="str">
        <f t="shared" si="6"/>
        <v>3/2025</v>
      </c>
      <c r="D163" s="181">
        <f t="shared" ref="D163" si="7">D162+7</f>
        <v>45675</v>
      </c>
    </row>
  </sheetData>
  <pageMargins left="0.7" right="0.7" top="0.75" bottom="0.75" header="0.3" footer="0.3"/>
  <headerFooter>
    <oddFooter>&amp;C_x000D_&amp;1#&amp;"Calibri"&amp;10&amp;K000000 Internal</oddFooter>
  </headerFooter>
  <customProperties>
    <customPr name="ORB_SHEETNAME" r:id="rId1"/>
  </customPropertie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4:D232"/>
  <sheetViews>
    <sheetView showGridLines="0" showRowColHeaders="0" workbookViewId="0">
      <pane xSplit="1" ySplit="4" topLeftCell="B5" activePane="bottomRight" state="frozen"/>
      <selection pane="topRight" activeCell="B1" sqref="B1"/>
      <selection pane="bottomLeft" activeCell="A5" sqref="A5"/>
      <selection pane="bottomRight"/>
    </sheetView>
  </sheetViews>
  <sheetFormatPr defaultRowHeight="14.5" x14ac:dyDescent="0.35"/>
  <cols>
    <col min="2" max="2" width="27.1796875" customWidth="1"/>
    <col min="3" max="3" width="39.1796875" customWidth="1"/>
    <col min="6" max="6" width="36.1796875" bestFit="1" customWidth="1"/>
  </cols>
  <sheetData>
    <row r="4" spans="2:4" x14ac:dyDescent="0.35">
      <c r="B4" s="95" t="s">
        <v>1002</v>
      </c>
      <c r="C4" s="95" t="s">
        <v>1003</v>
      </c>
      <c r="D4" s="95" t="s">
        <v>1004</v>
      </c>
    </row>
    <row r="5" spans="2:4" x14ac:dyDescent="0.35">
      <c r="B5" s="96" t="s">
        <v>249</v>
      </c>
      <c r="C5" s="96" t="s">
        <v>275</v>
      </c>
      <c r="D5" s="96" t="s">
        <v>1005</v>
      </c>
    </row>
    <row r="6" spans="2:4" x14ac:dyDescent="0.35">
      <c r="B6" s="96" t="s">
        <v>249</v>
      </c>
      <c r="C6" s="96" t="s">
        <v>278</v>
      </c>
      <c r="D6" s="96" t="s">
        <v>1005</v>
      </c>
    </row>
    <row r="7" spans="2:4" x14ac:dyDescent="0.35">
      <c r="B7" s="96" t="s">
        <v>249</v>
      </c>
      <c r="C7" s="96" t="s">
        <v>6</v>
      </c>
      <c r="D7" s="96" t="s">
        <v>1005</v>
      </c>
    </row>
    <row r="8" spans="2:4" x14ac:dyDescent="0.35">
      <c r="B8" s="96" t="s">
        <v>249</v>
      </c>
      <c r="C8" s="96" t="s">
        <v>284</v>
      </c>
      <c r="D8" s="96" t="s">
        <v>1006</v>
      </c>
    </row>
    <row r="9" spans="2:4" x14ac:dyDescent="0.35">
      <c r="B9" s="96" t="s">
        <v>249</v>
      </c>
      <c r="C9" s="96" t="s">
        <v>288</v>
      </c>
      <c r="D9" s="96" t="s">
        <v>1006</v>
      </c>
    </row>
    <row r="10" spans="2:4" x14ac:dyDescent="0.35">
      <c r="B10" s="96" t="s">
        <v>249</v>
      </c>
      <c r="C10" s="96" t="s">
        <v>289</v>
      </c>
      <c r="D10" s="96" t="s">
        <v>1006</v>
      </c>
    </row>
    <row r="11" spans="2:4" x14ac:dyDescent="0.35">
      <c r="B11" s="96" t="s">
        <v>249</v>
      </c>
      <c r="C11" s="96" t="s">
        <v>291</v>
      </c>
      <c r="D11" s="96" t="s">
        <v>1005</v>
      </c>
    </row>
    <row r="12" spans="2:4" x14ac:dyDescent="0.35">
      <c r="B12" s="96" t="s">
        <v>249</v>
      </c>
      <c r="C12" s="96" t="s">
        <v>294</v>
      </c>
      <c r="D12" s="96" t="s">
        <v>1006</v>
      </c>
    </row>
    <row r="13" spans="2:4" x14ac:dyDescent="0.35">
      <c r="B13" s="96"/>
      <c r="C13" s="96" t="s">
        <v>297</v>
      </c>
      <c r="D13" s="96" t="s">
        <v>1006</v>
      </c>
    </row>
    <row r="14" spans="2:4" x14ac:dyDescent="0.35">
      <c r="B14" s="96" t="s">
        <v>249</v>
      </c>
      <c r="C14" s="96" t="s">
        <v>301</v>
      </c>
      <c r="D14" s="96" t="s">
        <v>1006</v>
      </c>
    </row>
    <row r="15" spans="2:4" x14ac:dyDescent="0.35">
      <c r="B15" s="96" t="s">
        <v>249</v>
      </c>
      <c r="C15" s="96" t="s">
        <v>305</v>
      </c>
      <c r="D15" s="96" t="s">
        <v>1006</v>
      </c>
    </row>
    <row r="16" spans="2:4" x14ac:dyDescent="0.35">
      <c r="B16" s="96" t="s">
        <v>249</v>
      </c>
      <c r="C16" s="96" t="s">
        <v>309</v>
      </c>
      <c r="D16" s="96" t="s">
        <v>1005</v>
      </c>
    </row>
    <row r="17" spans="2:4" x14ac:dyDescent="0.35">
      <c r="B17" s="96" t="s">
        <v>249</v>
      </c>
      <c r="C17" s="96" t="s">
        <v>312</v>
      </c>
      <c r="D17" s="96" t="s">
        <v>1006</v>
      </c>
    </row>
    <row r="18" spans="2:4" x14ac:dyDescent="0.35">
      <c r="B18" s="96" t="s">
        <v>249</v>
      </c>
      <c r="C18" s="96" t="s">
        <v>315</v>
      </c>
      <c r="D18" s="96" t="s">
        <v>1006</v>
      </c>
    </row>
    <row r="19" spans="2:4" x14ac:dyDescent="0.35">
      <c r="B19" s="96" t="s">
        <v>249</v>
      </c>
      <c r="C19" s="96" t="s">
        <v>319</v>
      </c>
      <c r="D19" s="96" t="s">
        <v>1006</v>
      </c>
    </row>
    <row r="20" spans="2:4" x14ac:dyDescent="0.35">
      <c r="B20" t="s">
        <v>1007</v>
      </c>
      <c r="C20" t="s">
        <v>323</v>
      </c>
      <c r="D20" t="s">
        <v>1005</v>
      </c>
    </row>
    <row r="21" spans="2:4" x14ac:dyDescent="0.35">
      <c r="B21" t="s">
        <v>1007</v>
      </c>
      <c r="C21" t="s">
        <v>327</v>
      </c>
      <c r="D21" t="s">
        <v>1005</v>
      </c>
    </row>
    <row r="22" spans="2:4" x14ac:dyDescent="0.35">
      <c r="B22" t="s">
        <v>1007</v>
      </c>
      <c r="C22" t="s">
        <v>331</v>
      </c>
      <c r="D22" t="s">
        <v>1005</v>
      </c>
    </row>
    <row r="23" spans="2:4" x14ac:dyDescent="0.35">
      <c r="B23" t="s">
        <v>1007</v>
      </c>
      <c r="C23" t="s">
        <v>336</v>
      </c>
      <c r="D23" t="s">
        <v>1005</v>
      </c>
    </row>
    <row r="24" spans="2:4" x14ac:dyDescent="0.35">
      <c r="B24" t="s">
        <v>1007</v>
      </c>
      <c r="C24" t="s">
        <v>340</v>
      </c>
      <c r="D24" t="s">
        <v>1006</v>
      </c>
    </row>
    <row r="25" spans="2:4" x14ac:dyDescent="0.35">
      <c r="B25" t="s">
        <v>1007</v>
      </c>
      <c r="C25" t="s">
        <v>344</v>
      </c>
      <c r="D25" t="s">
        <v>1006</v>
      </c>
    </row>
    <row r="26" spans="2:4" x14ac:dyDescent="0.35">
      <c r="B26" t="s">
        <v>1007</v>
      </c>
      <c r="C26" t="s">
        <v>348</v>
      </c>
      <c r="D26" t="s">
        <v>1005</v>
      </c>
    </row>
    <row r="27" spans="2:4" x14ac:dyDescent="0.35">
      <c r="B27" s="102" t="s">
        <v>970</v>
      </c>
      <c r="C27" s="96" t="s">
        <v>354</v>
      </c>
      <c r="D27" s="102" t="s">
        <v>1005</v>
      </c>
    </row>
    <row r="28" spans="2:4" x14ac:dyDescent="0.35">
      <c r="B28" s="102" t="s">
        <v>970</v>
      </c>
      <c r="C28" s="96" t="s">
        <v>359</v>
      </c>
      <c r="D28" s="102" t="s">
        <v>1005</v>
      </c>
    </row>
    <row r="29" spans="2:4" x14ac:dyDescent="0.35">
      <c r="B29" s="102" t="s">
        <v>970</v>
      </c>
      <c r="C29" s="96" t="s">
        <v>364</v>
      </c>
      <c r="D29" s="102" t="s">
        <v>1005</v>
      </c>
    </row>
    <row r="30" spans="2:4" x14ac:dyDescent="0.35">
      <c r="B30" s="102" t="s">
        <v>970</v>
      </c>
      <c r="C30" s="96" t="s">
        <v>368</v>
      </c>
      <c r="D30" s="102" t="s">
        <v>1005</v>
      </c>
    </row>
    <row r="31" spans="2:4" x14ac:dyDescent="0.35">
      <c r="B31" s="102" t="s">
        <v>970</v>
      </c>
      <c r="C31" s="96" t="s">
        <v>373</v>
      </c>
      <c r="D31" s="102" t="s">
        <v>1006</v>
      </c>
    </row>
    <row r="32" spans="2:4" x14ac:dyDescent="0.35">
      <c r="B32" s="102" t="s">
        <v>970</v>
      </c>
      <c r="C32" s="96" t="s">
        <v>377</v>
      </c>
      <c r="D32" s="102" t="s">
        <v>1006</v>
      </c>
    </row>
    <row r="33" spans="2:4" x14ac:dyDescent="0.35">
      <c r="B33" s="102" t="s">
        <v>970</v>
      </c>
      <c r="C33" s="96" t="s">
        <v>381</v>
      </c>
      <c r="D33" s="102" t="s">
        <v>1005</v>
      </c>
    </row>
    <row r="34" spans="2:4" x14ac:dyDescent="0.35">
      <c r="B34" s="102" t="s">
        <v>970</v>
      </c>
      <c r="C34" s="96" t="s">
        <v>386</v>
      </c>
      <c r="D34" s="102" t="s">
        <v>1005</v>
      </c>
    </row>
    <row r="35" spans="2:4" x14ac:dyDescent="0.35">
      <c r="B35" s="102" t="s">
        <v>970</v>
      </c>
      <c r="C35" s="96" t="s">
        <v>389</v>
      </c>
      <c r="D35" s="102" t="s">
        <v>1005</v>
      </c>
    </row>
    <row r="36" spans="2:4" x14ac:dyDescent="0.35">
      <c r="B36" s="102" t="s">
        <v>970</v>
      </c>
      <c r="C36" s="96" t="s">
        <v>392</v>
      </c>
      <c r="D36" s="102" t="s">
        <v>1005</v>
      </c>
    </row>
    <row r="37" spans="2:4" x14ac:dyDescent="0.35">
      <c r="B37" s="102" t="s">
        <v>970</v>
      </c>
      <c r="C37" s="96" t="s">
        <v>395</v>
      </c>
      <c r="D37" s="102" t="s">
        <v>1005</v>
      </c>
    </row>
    <row r="38" spans="2:4" x14ac:dyDescent="0.35">
      <c r="B38" s="102" t="s">
        <v>970</v>
      </c>
      <c r="C38" s="96" t="s">
        <v>400</v>
      </c>
      <c r="D38" s="102" t="s">
        <v>1005</v>
      </c>
    </row>
    <row r="39" spans="2:4" x14ac:dyDescent="0.35">
      <c r="B39" s="102" t="s">
        <v>970</v>
      </c>
      <c r="C39" s="96" t="s">
        <v>404</v>
      </c>
      <c r="D39" s="102" t="s">
        <v>1005</v>
      </c>
    </row>
    <row r="40" spans="2:4" x14ac:dyDescent="0.35">
      <c r="B40" s="102" t="s">
        <v>970</v>
      </c>
      <c r="C40" s="96" t="s">
        <v>409</v>
      </c>
      <c r="D40" s="102" t="s">
        <v>1005</v>
      </c>
    </row>
    <row r="41" spans="2:4" x14ac:dyDescent="0.35">
      <c r="B41" s="102" t="s">
        <v>970</v>
      </c>
      <c r="C41" s="96" t="s">
        <v>414</v>
      </c>
      <c r="D41" s="102" t="s">
        <v>1005</v>
      </c>
    </row>
    <row r="42" spans="2:4" x14ac:dyDescent="0.35">
      <c r="B42" s="102" t="s">
        <v>970</v>
      </c>
      <c r="C42" s="96" t="s">
        <v>419</v>
      </c>
      <c r="D42" s="102" t="s">
        <v>1005</v>
      </c>
    </row>
    <row r="43" spans="2:4" x14ac:dyDescent="0.35">
      <c r="B43" s="102" t="s">
        <v>970</v>
      </c>
      <c r="C43" s="96" t="s">
        <v>424</v>
      </c>
      <c r="D43" s="102" t="s">
        <v>1005</v>
      </c>
    </row>
    <row r="44" spans="2:4" x14ac:dyDescent="0.35">
      <c r="B44" s="102" t="s">
        <v>970</v>
      </c>
      <c r="C44" s="96" t="s">
        <v>429</v>
      </c>
      <c r="D44" s="102" t="s">
        <v>1005</v>
      </c>
    </row>
    <row r="45" spans="2:4" x14ac:dyDescent="0.35">
      <c r="B45" s="102" t="s">
        <v>970</v>
      </c>
      <c r="C45" s="96" t="s">
        <v>434</v>
      </c>
      <c r="D45" s="102" t="s">
        <v>1006</v>
      </c>
    </row>
    <row r="46" spans="2:4" x14ac:dyDescent="0.35">
      <c r="B46" t="s">
        <v>971</v>
      </c>
      <c r="C46" t="s">
        <v>439</v>
      </c>
      <c r="D46" t="s">
        <v>1005</v>
      </c>
    </row>
    <row r="47" spans="2:4" x14ac:dyDescent="0.35">
      <c r="B47" t="s">
        <v>971</v>
      </c>
      <c r="C47" t="s">
        <v>443</v>
      </c>
      <c r="D47" t="s">
        <v>1005</v>
      </c>
    </row>
    <row r="48" spans="2:4" x14ac:dyDescent="0.35">
      <c r="B48" t="s">
        <v>971</v>
      </c>
      <c r="C48" t="s">
        <v>448</v>
      </c>
      <c r="D48" t="s">
        <v>1006</v>
      </c>
    </row>
    <row r="49" spans="2:4" x14ac:dyDescent="0.35">
      <c r="B49" t="s">
        <v>971</v>
      </c>
      <c r="C49" t="s">
        <v>453</v>
      </c>
      <c r="D49" t="s">
        <v>1006</v>
      </c>
    </row>
    <row r="50" spans="2:4" x14ac:dyDescent="0.35">
      <c r="B50" t="s">
        <v>971</v>
      </c>
      <c r="C50" t="s">
        <v>458</v>
      </c>
      <c r="D50" t="s">
        <v>1006</v>
      </c>
    </row>
    <row r="51" spans="2:4" x14ac:dyDescent="0.35">
      <c r="B51" t="s">
        <v>971</v>
      </c>
      <c r="C51" t="s">
        <v>463</v>
      </c>
      <c r="D51" t="s">
        <v>1005</v>
      </c>
    </row>
    <row r="52" spans="2:4" x14ac:dyDescent="0.35">
      <c r="B52" t="s">
        <v>971</v>
      </c>
      <c r="C52" t="s">
        <v>445</v>
      </c>
      <c r="D52" t="s">
        <v>1005</v>
      </c>
    </row>
    <row r="53" spans="2:4" x14ac:dyDescent="0.35">
      <c r="B53" t="s">
        <v>971</v>
      </c>
      <c r="C53" t="s">
        <v>450</v>
      </c>
      <c r="D53" t="s">
        <v>1006</v>
      </c>
    </row>
    <row r="54" spans="2:4" x14ac:dyDescent="0.35">
      <c r="B54" t="s">
        <v>971</v>
      </c>
      <c r="C54" t="s">
        <v>455</v>
      </c>
      <c r="D54" t="s">
        <v>1006</v>
      </c>
    </row>
    <row r="55" spans="2:4" x14ac:dyDescent="0.35">
      <c r="B55" t="s">
        <v>971</v>
      </c>
      <c r="C55" t="s">
        <v>460</v>
      </c>
      <c r="D55" t="s">
        <v>1006</v>
      </c>
    </row>
    <row r="56" spans="2:4" x14ac:dyDescent="0.35">
      <c r="B56" t="s">
        <v>971</v>
      </c>
      <c r="C56" t="s">
        <v>479</v>
      </c>
      <c r="D56" t="s">
        <v>1006</v>
      </c>
    </row>
    <row r="57" spans="2:4" x14ac:dyDescent="0.35">
      <c r="B57" t="s">
        <v>971</v>
      </c>
      <c r="C57" t="s">
        <v>484</v>
      </c>
      <c r="D57" t="s">
        <v>1006</v>
      </c>
    </row>
    <row r="58" spans="2:4" x14ac:dyDescent="0.35">
      <c r="B58" t="s">
        <v>971</v>
      </c>
      <c r="C58" t="s">
        <v>445</v>
      </c>
      <c r="D58" t="s">
        <v>1005</v>
      </c>
    </row>
    <row r="59" spans="2:4" x14ac:dyDescent="0.35">
      <c r="B59" t="s">
        <v>971</v>
      </c>
      <c r="C59" t="s">
        <v>450</v>
      </c>
      <c r="D59" t="s">
        <v>1006</v>
      </c>
    </row>
    <row r="60" spans="2:4" x14ac:dyDescent="0.35">
      <c r="B60" t="s">
        <v>971</v>
      </c>
      <c r="C60" t="s">
        <v>460</v>
      </c>
      <c r="D60" t="s">
        <v>1006</v>
      </c>
    </row>
    <row r="61" spans="2:4" x14ac:dyDescent="0.35">
      <c r="B61" s="102" t="s">
        <v>1008</v>
      </c>
      <c r="C61" s="96" t="s">
        <v>498</v>
      </c>
      <c r="D61" s="102" t="s">
        <v>1005</v>
      </c>
    </row>
    <row r="62" spans="2:4" x14ac:dyDescent="0.35">
      <c r="B62" s="102" t="s">
        <v>1008</v>
      </c>
      <c r="C62" s="96" t="s">
        <v>502</v>
      </c>
      <c r="D62" s="102" t="s">
        <v>1005</v>
      </c>
    </row>
    <row r="63" spans="2:4" x14ac:dyDescent="0.35">
      <c r="B63" s="102" t="s">
        <v>1008</v>
      </c>
      <c r="C63" s="96" t="s">
        <v>506</v>
      </c>
      <c r="D63" s="102" t="s">
        <v>1005</v>
      </c>
    </row>
    <row r="64" spans="2:4" x14ac:dyDescent="0.35">
      <c r="B64" s="102" t="s">
        <v>1008</v>
      </c>
      <c r="C64" s="96" t="s">
        <v>510</v>
      </c>
      <c r="D64" s="102" t="s">
        <v>1006</v>
      </c>
    </row>
    <row r="65" spans="2:4" x14ac:dyDescent="0.35">
      <c r="B65" s="102" t="s">
        <v>1008</v>
      </c>
      <c r="C65" s="96" t="s">
        <v>514</v>
      </c>
      <c r="D65" s="102" t="s">
        <v>1006</v>
      </c>
    </row>
    <row r="66" spans="2:4" x14ac:dyDescent="0.35">
      <c r="B66" s="102" t="s">
        <v>1008</v>
      </c>
      <c r="C66" s="96" t="s">
        <v>518</v>
      </c>
      <c r="D66" s="102" t="s">
        <v>1006</v>
      </c>
    </row>
    <row r="67" spans="2:4" x14ac:dyDescent="0.35">
      <c r="B67" s="102" t="s">
        <v>1008</v>
      </c>
      <c r="C67" s="96" t="s">
        <v>522</v>
      </c>
      <c r="D67" s="102" t="s">
        <v>1005</v>
      </c>
    </row>
    <row r="68" spans="2:4" x14ac:dyDescent="0.35">
      <c r="B68" s="102" t="s">
        <v>1008</v>
      </c>
      <c r="C68" s="96" t="s">
        <v>526</v>
      </c>
      <c r="D68" s="102" t="s">
        <v>1005</v>
      </c>
    </row>
    <row r="69" spans="2:4" x14ac:dyDescent="0.35">
      <c r="B69" s="102" t="s">
        <v>1008</v>
      </c>
      <c r="C69" s="96" t="s">
        <v>529</v>
      </c>
      <c r="D69" s="102" t="s">
        <v>1005</v>
      </c>
    </row>
    <row r="70" spans="2:4" x14ac:dyDescent="0.35">
      <c r="B70" s="102" t="s">
        <v>1008</v>
      </c>
      <c r="C70" s="96" t="s">
        <v>532</v>
      </c>
      <c r="D70" s="102" t="s">
        <v>1005</v>
      </c>
    </row>
    <row r="71" spans="2:4" x14ac:dyDescent="0.35">
      <c r="B71" s="102" t="s">
        <v>1008</v>
      </c>
      <c r="C71" s="96" t="s">
        <v>535</v>
      </c>
      <c r="D71" s="102" t="s">
        <v>1005</v>
      </c>
    </row>
    <row r="72" spans="2:4" x14ac:dyDescent="0.35">
      <c r="B72" s="102" t="s">
        <v>1008</v>
      </c>
      <c r="C72" s="96" t="s">
        <v>538</v>
      </c>
      <c r="D72" s="102" t="s">
        <v>1006</v>
      </c>
    </row>
    <row r="73" spans="2:4" x14ac:dyDescent="0.35">
      <c r="B73" s="102" t="s">
        <v>1008</v>
      </c>
      <c r="C73" s="96" t="s">
        <v>479</v>
      </c>
      <c r="D73" s="102" t="s">
        <v>1006</v>
      </c>
    </row>
    <row r="74" spans="2:4" x14ac:dyDescent="0.35">
      <c r="B74" s="102" t="s">
        <v>1008</v>
      </c>
      <c r="C74" s="96" t="s">
        <v>544</v>
      </c>
      <c r="D74" s="102" t="s">
        <v>1005</v>
      </c>
    </row>
    <row r="75" spans="2:4" x14ac:dyDescent="0.35">
      <c r="B75" s="102" t="s">
        <v>1008</v>
      </c>
      <c r="C75" s="96" t="s">
        <v>548</v>
      </c>
      <c r="D75" s="102" t="s">
        <v>1005</v>
      </c>
    </row>
    <row r="76" spans="2:4" x14ac:dyDescent="0.35">
      <c r="B76" s="102" t="s">
        <v>1008</v>
      </c>
      <c r="C76" s="96" t="s">
        <v>552</v>
      </c>
      <c r="D76" s="102" t="s">
        <v>1005</v>
      </c>
    </row>
    <row r="77" spans="2:4" x14ac:dyDescent="0.35">
      <c r="B77" s="102" t="s">
        <v>1008</v>
      </c>
      <c r="C77" s="96" t="s">
        <v>556</v>
      </c>
      <c r="D77" s="102" t="s">
        <v>1005</v>
      </c>
    </row>
    <row r="78" spans="2:4" x14ac:dyDescent="0.35">
      <c r="B78" s="102" t="s">
        <v>1008</v>
      </c>
      <c r="C78" s="96" t="s">
        <v>479</v>
      </c>
      <c r="D78" s="102" t="s">
        <v>1006</v>
      </c>
    </row>
    <row r="79" spans="2:4" x14ac:dyDescent="0.35">
      <c r="B79" t="s">
        <v>975</v>
      </c>
      <c r="C79" t="s">
        <v>564</v>
      </c>
      <c r="D79" t="s">
        <v>1005</v>
      </c>
    </row>
    <row r="80" spans="2:4" x14ac:dyDescent="0.35">
      <c r="B80" t="s">
        <v>975</v>
      </c>
      <c r="C80" t="s">
        <v>568</v>
      </c>
      <c r="D80" t="s">
        <v>1005</v>
      </c>
    </row>
    <row r="81" spans="2:4" x14ac:dyDescent="0.35">
      <c r="B81" t="s">
        <v>975</v>
      </c>
      <c r="C81" t="s">
        <v>572</v>
      </c>
      <c r="D81" t="s">
        <v>1005</v>
      </c>
    </row>
    <row r="82" spans="2:4" x14ac:dyDescent="0.35">
      <c r="B82" t="s">
        <v>975</v>
      </c>
      <c r="C82" t="s">
        <v>576</v>
      </c>
      <c r="D82" t="s">
        <v>1006</v>
      </c>
    </row>
    <row r="83" spans="2:4" x14ac:dyDescent="0.35">
      <c r="B83" t="s">
        <v>975</v>
      </c>
      <c r="C83" t="s">
        <v>479</v>
      </c>
      <c r="D83" t="s">
        <v>1006</v>
      </c>
    </row>
    <row r="84" spans="2:4" x14ac:dyDescent="0.35">
      <c r="B84" t="s">
        <v>975</v>
      </c>
      <c r="C84" t="s">
        <v>585</v>
      </c>
      <c r="D84" t="s">
        <v>1006</v>
      </c>
    </row>
    <row r="85" spans="2:4" x14ac:dyDescent="0.35">
      <c r="B85" t="s">
        <v>975</v>
      </c>
      <c r="C85" t="s">
        <v>589</v>
      </c>
      <c r="D85" t="s">
        <v>1006</v>
      </c>
    </row>
    <row r="86" spans="2:4" x14ac:dyDescent="0.35">
      <c r="B86" t="s">
        <v>975</v>
      </c>
      <c r="C86" t="s">
        <v>593</v>
      </c>
      <c r="D86" t="s">
        <v>1006</v>
      </c>
    </row>
    <row r="87" spans="2:4" x14ac:dyDescent="0.35">
      <c r="B87" s="102" t="s">
        <v>1009</v>
      </c>
      <c r="C87" s="96" t="s">
        <v>598</v>
      </c>
      <c r="D87" s="102" t="s">
        <v>1005</v>
      </c>
    </row>
    <row r="88" spans="2:4" x14ac:dyDescent="0.35">
      <c r="B88" s="102" t="s">
        <v>1009</v>
      </c>
      <c r="C88" s="96" t="s">
        <v>568</v>
      </c>
      <c r="D88" s="102" t="s">
        <v>1005</v>
      </c>
    </row>
    <row r="89" spans="2:4" x14ac:dyDescent="0.35">
      <c r="B89" s="102" t="s">
        <v>1009</v>
      </c>
      <c r="C89" s="96" t="s">
        <v>572</v>
      </c>
      <c r="D89" s="102" t="s">
        <v>1005</v>
      </c>
    </row>
    <row r="90" spans="2:4" x14ac:dyDescent="0.35">
      <c r="B90" s="102" t="s">
        <v>1009</v>
      </c>
      <c r="C90" s="96" t="s">
        <v>578</v>
      </c>
      <c r="D90" s="102" t="s">
        <v>1006</v>
      </c>
    </row>
    <row r="91" spans="2:4" x14ac:dyDescent="0.35">
      <c r="B91" s="102" t="s">
        <v>1009</v>
      </c>
      <c r="C91" s="96" t="s">
        <v>479</v>
      </c>
      <c r="D91" s="102" t="s">
        <v>1006</v>
      </c>
    </row>
    <row r="92" spans="2:4" x14ac:dyDescent="0.35">
      <c r="B92" s="102" t="s">
        <v>1009</v>
      </c>
      <c r="C92" s="96" t="s">
        <v>585</v>
      </c>
      <c r="D92" s="102" t="s">
        <v>1006</v>
      </c>
    </row>
    <row r="93" spans="2:4" x14ac:dyDescent="0.35">
      <c r="B93" s="102" t="s">
        <v>1009</v>
      </c>
      <c r="C93" s="96" t="s">
        <v>589</v>
      </c>
      <c r="D93" s="102" t="s">
        <v>1006</v>
      </c>
    </row>
    <row r="94" spans="2:4" x14ac:dyDescent="0.35">
      <c r="B94" s="102" t="s">
        <v>1009</v>
      </c>
      <c r="C94" s="96" t="s">
        <v>593</v>
      </c>
      <c r="D94" s="102" t="s">
        <v>1006</v>
      </c>
    </row>
    <row r="95" spans="2:4" x14ac:dyDescent="0.35">
      <c r="B95" t="s">
        <v>1010</v>
      </c>
      <c r="C95" t="s">
        <v>629</v>
      </c>
      <c r="D95" t="s">
        <v>1005</v>
      </c>
    </row>
    <row r="96" spans="2:4" x14ac:dyDescent="0.35">
      <c r="B96" t="s">
        <v>1010</v>
      </c>
      <c r="C96" t="s">
        <v>633</v>
      </c>
      <c r="D96" t="s">
        <v>1005</v>
      </c>
    </row>
    <row r="97" spans="2:4" x14ac:dyDescent="0.35">
      <c r="B97" t="s">
        <v>1010</v>
      </c>
      <c r="C97" t="s">
        <v>637</v>
      </c>
      <c r="D97" t="s">
        <v>1005</v>
      </c>
    </row>
    <row r="98" spans="2:4" x14ac:dyDescent="0.35">
      <c r="B98" t="s">
        <v>1010</v>
      </c>
      <c r="C98" t="s">
        <v>641</v>
      </c>
      <c r="D98" t="s">
        <v>1005</v>
      </c>
    </row>
    <row r="99" spans="2:4" x14ac:dyDescent="0.35">
      <c r="B99" t="s">
        <v>1010</v>
      </c>
      <c r="C99" t="s">
        <v>645</v>
      </c>
      <c r="D99" t="s">
        <v>1005</v>
      </c>
    </row>
    <row r="100" spans="2:4" x14ac:dyDescent="0.35">
      <c r="B100" t="s">
        <v>1010</v>
      </c>
      <c r="C100" t="s">
        <v>647</v>
      </c>
      <c r="D100" t="s">
        <v>1005</v>
      </c>
    </row>
    <row r="101" spans="2:4" x14ac:dyDescent="0.35">
      <c r="B101" t="s">
        <v>1010</v>
      </c>
      <c r="C101" t="s">
        <v>650</v>
      </c>
      <c r="D101" t="s">
        <v>1005</v>
      </c>
    </row>
    <row r="102" spans="2:4" x14ac:dyDescent="0.35">
      <c r="B102" t="s">
        <v>1010</v>
      </c>
      <c r="C102" t="s">
        <v>653</v>
      </c>
      <c r="D102" t="s">
        <v>1005</v>
      </c>
    </row>
    <row r="103" spans="2:4" x14ac:dyDescent="0.35">
      <c r="B103" t="s">
        <v>1010</v>
      </c>
      <c r="C103" t="s">
        <v>657</v>
      </c>
      <c r="D103" t="s">
        <v>1005</v>
      </c>
    </row>
    <row r="104" spans="2:4" x14ac:dyDescent="0.35">
      <c r="B104" t="s">
        <v>1010</v>
      </c>
      <c r="C104" t="s">
        <v>661</v>
      </c>
      <c r="D104" t="s">
        <v>1005</v>
      </c>
    </row>
    <row r="105" spans="2:4" x14ac:dyDescent="0.35">
      <c r="B105" t="s">
        <v>1010</v>
      </c>
      <c r="C105" t="s">
        <v>665</v>
      </c>
      <c r="D105" t="s">
        <v>1005</v>
      </c>
    </row>
    <row r="106" spans="2:4" x14ac:dyDescent="0.35">
      <c r="B106" s="122" t="s">
        <v>1011</v>
      </c>
      <c r="C106" s="96" t="s">
        <v>670</v>
      </c>
      <c r="D106" s="122" t="s">
        <v>1005</v>
      </c>
    </row>
    <row r="107" spans="2:4" x14ac:dyDescent="0.35">
      <c r="B107" s="122" t="s">
        <v>1011</v>
      </c>
      <c r="C107" s="96" t="s">
        <v>674</v>
      </c>
      <c r="D107" s="122" t="s">
        <v>1005</v>
      </c>
    </row>
    <row r="108" spans="2:4" x14ac:dyDescent="0.35">
      <c r="B108" s="122" t="s">
        <v>1011</v>
      </c>
      <c r="C108" s="96" t="s">
        <v>678</v>
      </c>
      <c r="D108" s="122" t="s">
        <v>1005</v>
      </c>
    </row>
    <row r="109" spans="2:4" x14ac:dyDescent="0.35">
      <c r="B109" s="122" t="s">
        <v>1011</v>
      </c>
      <c r="C109" s="96" t="s">
        <v>682</v>
      </c>
      <c r="D109" s="122" t="s">
        <v>1006</v>
      </c>
    </row>
    <row r="110" spans="2:4" x14ac:dyDescent="0.35">
      <c r="B110" s="122" t="s">
        <v>1011</v>
      </c>
      <c r="C110" s="96" t="s">
        <v>686</v>
      </c>
      <c r="D110" s="122" t="s">
        <v>1005</v>
      </c>
    </row>
    <row r="111" spans="2:4" x14ac:dyDescent="0.35">
      <c r="B111" s="122" t="s">
        <v>1011</v>
      </c>
      <c r="C111" s="96" t="s">
        <v>689</v>
      </c>
      <c r="D111" s="122" t="s">
        <v>1005</v>
      </c>
    </row>
    <row r="112" spans="2:4" x14ac:dyDescent="0.35">
      <c r="B112" s="122" t="s">
        <v>1011</v>
      </c>
      <c r="C112" s="96" t="s">
        <v>693</v>
      </c>
      <c r="D112" s="122" t="s">
        <v>1005</v>
      </c>
    </row>
    <row r="113" spans="2:4" x14ac:dyDescent="0.35">
      <c r="B113" s="122" t="s">
        <v>1011</v>
      </c>
      <c r="C113" s="96" t="s">
        <v>697</v>
      </c>
      <c r="D113" s="122" t="s">
        <v>1005</v>
      </c>
    </row>
    <row r="114" spans="2:4" x14ac:dyDescent="0.35">
      <c r="B114" s="122" t="s">
        <v>1011</v>
      </c>
      <c r="C114" s="96" t="s">
        <v>701</v>
      </c>
      <c r="D114" s="122" t="s">
        <v>1005</v>
      </c>
    </row>
    <row r="115" spans="2:4" x14ac:dyDescent="0.35">
      <c r="B115" s="122" t="s">
        <v>1011</v>
      </c>
      <c r="C115" s="96" t="s">
        <v>705</v>
      </c>
      <c r="D115" s="122" t="s">
        <v>1005</v>
      </c>
    </row>
    <row r="116" spans="2:4" x14ac:dyDescent="0.35">
      <c r="B116" s="122" t="s">
        <v>1011</v>
      </c>
      <c r="C116" s="96" t="s">
        <v>294</v>
      </c>
      <c r="D116" s="102" t="s">
        <v>1006</v>
      </c>
    </row>
    <row r="117" spans="2:4" x14ac:dyDescent="0.35">
      <c r="B117" s="122" t="s">
        <v>1011</v>
      </c>
      <c r="C117" s="96" t="s">
        <v>479</v>
      </c>
      <c r="D117" s="102" t="s">
        <v>1006</v>
      </c>
    </row>
    <row r="118" spans="2:4" x14ac:dyDescent="0.35">
      <c r="B118" t="s">
        <v>653</v>
      </c>
      <c r="C118" t="s">
        <v>715</v>
      </c>
      <c r="D118" t="s">
        <v>1005</v>
      </c>
    </row>
    <row r="119" spans="2:4" x14ac:dyDescent="0.35">
      <c r="B119" t="s">
        <v>653</v>
      </c>
      <c r="C119" t="s">
        <v>719</v>
      </c>
      <c r="D119" t="s">
        <v>1005</v>
      </c>
    </row>
    <row r="120" spans="2:4" x14ac:dyDescent="0.35">
      <c r="B120" t="s">
        <v>653</v>
      </c>
      <c r="C120" t="s">
        <v>723</v>
      </c>
      <c r="D120" t="s">
        <v>1005</v>
      </c>
    </row>
    <row r="121" spans="2:4" x14ac:dyDescent="0.35">
      <c r="B121" t="s">
        <v>653</v>
      </c>
      <c r="C121" t="s">
        <v>727</v>
      </c>
      <c r="D121" t="s">
        <v>1005</v>
      </c>
    </row>
    <row r="122" spans="2:4" x14ac:dyDescent="0.35">
      <c r="B122" t="s">
        <v>653</v>
      </c>
      <c r="C122" t="s">
        <v>731</v>
      </c>
      <c r="D122" t="s">
        <v>1005</v>
      </c>
    </row>
    <row r="123" spans="2:4" x14ac:dyDescent="0.35">
      <c r="B123" t="s">
        <v>653</v>
      </c>
      <c r="C123" t="s">
        <v>735</v>
      </c>
      <c r="D123" t="s">
        <v>1005</v>
      </c>
    </row>
    <row r="124" spans="2:4" x14ac:dyDescent="0.35">
      <c r="B124" t="s">
        <v>653</v>
      </c>
      <c r="C124" t="s">
        <v>479</v>
      </c>
      <c r="D124" t="s">
        <v>1006</v>
      </c>
    </row>
    <row r="125" spans="2:4" x14ac:dyDescent="0.35">
      <c r="B125" s="122" t="s">
        <v>977</v>
      </c>
      <c r="C125" s="96" t="s">
        <v>743</v>
      </c>
      <c r="D125" s="122" t="s">
        <v>1005</v>
      </c>
    </row>
    <row r="126" spans="2:4" x14ac:dyDescent="0.35">
      <c r="B126" s="122" t="s">
        <v>977</v>
      </c>
      <c r="C126" s="96" t="s">
        <v>747</v>
      </c>
      <c r="D126" s="122" t="s">
        <v>1005</v>
      </c>
    </row>
    <row r="127" spans="2:4" x14ac:dyDescent="0.35">
      <c r="B127" s="122" t="s">
        <v>977</v>
      </c>
      <c r="C127" s="96" t="s">
        <v>750</v>
      </c>
      <c r="D127" s="122" t="s">
        <v>1005</v>
      </c>
    </row>
    <row r="128" spans="2:4" x14ac:dyDescent="0.35">
      <c r="B128" s="122" t="s">
        <v>977</v>
      </c>
      <c r="C128" s="96" t="s">
        <v>753</v>
      </c>
      <c r="D128" s="122" t="s">
        <v>1005</v>
      </c>
    </row>
    <row r="129" spans="2:4" x14ac:dyDescent="0.35">
      <c r="B129" s="122" t="s">
        <v>977</v>
      </c>
      <c r="C129" s="96" t="s">
        <v>756</v>
      </c>
      <c r="D129" s="122" t="s">
        <v>1005</v>
      </c>
    </row>
    <row r="130" spans="2:4" x14ac:dyDescent="0.35">
      <c r="B130" s="122" t="s">
        <v>977</v>
      </c>
      <c r="C130" s="96" t="s">
        <v>759</v>
      </c>
      <c r="D130" s="122" t="s">
        <v>1005</v>
      </c>
    </row>
    <row r="131" spans="2:4" x14ac:dyDescent="0.35">
      <c r="B131" s="122" t="s">
        <v>977</v>
      </c>
      <c r="C131" s="96" t="s">
        <v>762</v>
      </c>
      <c r="D131" s="122" t="s">
        <v>1005</v>
      </c>
    </row>
    <row r="132" spans="2:4" x14ac:dyDescent="0.35">
      <c r="B132" s="122" t="s">
        <v>977</v>
      </c>
      <c r="C132" s="96" t="s">
        <v>765</v>
      </c>
      <c r="D132" s="122" t="s">
        <v>1005</v>
      </c>
    </row>
    <row r="133" spans="2:4" x14ac:dyDescent="0.35">
      <c r="B133" s="122" t="s">
        <v>977</v>
      </c>
      <c r="C133" s="96" t="s">
        <v>768</v>
      </c>
      <c r="D133" s="122" t="s">
        <v>1005</v>
      </c>
    </row>
    <row r="134" spans="2:4" x14ac:dyDescent="0.35">
      <c r="B134" s="122" t="s">
        <v>977</v>
      </c>
      <c r="C134" s="96" t="s">
        <v>771</v>
      </c>
      <c r="D134" s="122" t="s">
        <v>1006</v>
      </c>
    </row>
    <row r="135" spans="2:4" x14ac:dyDescent="0.35">
      <c r="B135" s="122" t="s">
        <v>977</v>
      </c>
      <c r="C135" s="96" t="s">
        <v>775</v>
      </c>
      <c r="D135" s="122" t="s">
        <v>1005</v>
      </c>
    </row>
    <row r="136" spans="2:4" x14ac:dyDescent="0.35">
      <c r="B136" s="122" t="s">
        <v>977</v>
      </c>
      <c r="C136" s="96" t="s">
        <v>778</v>
      </c>
      <c r="D136" s="122" t="s">
        <v>1005</v>
      </c>
    </row>
    <row r="137" spans="2:4" x14ac:dyDescent="0.35">
      <c r="B137" s="122" t="s">
        <v>977</v>
      </c>
      <c r="C137" s="96" t="s">
        <v>479</v>
      </c>
      <c r="D137" s="122" t="s">
        <v>1006</v>
      </c>
    </row>
    <row r="138" spans="2:4" x14ac:dyDescent="0.35">
      <c r="B138" t="s">
        <v>1012</v>
      </c>
      <c r="C138" t="s">
        <v>786</v>
      </c>
      <c r="D138" t="s">
        <v>1005</v>
      </c>
    </row>
    <row r="139" spans="2:4" x14ac:dyDescent="0.35">
      <c r="B139" t="s">
        <v>1012</v>
      </c>
      <c r="C139" t="s">
        <v>789</v>
      </c>
      <c r="D139" t="s">
        <v>1005</v>
      </c>
    </row>
    <row r="140" spans="2:4" x14ac:dyDescent="0.35">
      <c r="B140" t="s">
        <v>1012</v>
      </c>
      <c r="C140" t="s">
        <v>794</v>
      </c>
      <c r="D140" t="s">
        <v>1005</v>
      </c>
    </row>
    <row r="141" spans="2:4" x14ac:dyDescent="0.35">
      <c r="B141" t="s">
        <v>1012</v>
      </c>
      <c r="C141" t="s">
        <v>798</v>
      </c>
      <c r="D141" t="s">
        <v>1005</v>
      </c>
    </row>
    <row r="142" spans="2:4" x14ac:dyDescent="0.35">
      <c r="B142" t="s">
        <v>1012</v>
      </c>
      <c r="C142" t="s">
        <v>802</v>
      </c>
      <c r="D142" t="s">
        <v>1005</v>
      </c>
    </row>
    <row r="143" spans="2:4" x14ac:dyDescent="0.35">
      <c r="B143" t="s">
        <v>1012</v>
      </c>
      <c r="C143" t="s">
        <v>806</v>
      </c>
      <c r="D143" t="s">
        <v>1005</v>
      </c>
    </row>
    <row r="144" spans="2:4" x14ac:dyDescent="0.35">
      <c r="B144" t="s">
        <v>1012</v>
      </c>
      <c r="C144" t="s">
        <v>810</v>
      </c>
      <c r="D144" t="s">
        <v>1005</v>
      </c>
    </row>
    <row r="145" spans="2:4" x14ac:dyDescent="0.35">
      <c r="B145" t="s">
        <v>1012</v>
      </c>
      <c r="C145" t="s">
        <v>814</v>
      </c>
      <c r="D145" t="s">
        <v>1005</v>
      </c>
    </row>
    <row r="146" spans="2:4" x14ac:dyDescent="0.35">
      <c r="B146" t="s">
        <v>1012</v>
      </c>
      <c r="C146" t="s">
        <v>818</v>
      </c>
      <c r="D146" t="s">
        <v>1005</v>
      </c>
    </row>
    <row r="147" spans="2:4" x14ac:dyDescent="0.35">
      <c r="B147" t="s">
        <v>1012</v>
      </c>
      <c r="C147" t="s">
        <v>823</v>
      </c>
      <c r="D147" t="s">
        <v>1005</v>
      </c>
    </row>
    <row r="148" spans="2:4" x14ac:dyDescent="0.35">
      <c r="B148" t="s">
        <v>1012</v>
      </c>
      <c r="C148" t="s">
        <v>294</v>
      </c>
      <c r="D148" t="s">
        <v>1006</v>
      </c>
    </row>
    <row r="149" spans="2:4" x14ac:dyDescent="0.35">
      <c r="B149" s="122" t="s">
        <v>1013</v>
      </c>
      <c r="C149" s="96" t="s">
        <v>831</v>
      </c>
      <c r="D149" s="122" t="s">
        <v>1005</v>
      </c>
    </row>
    <row r="150" spans="2:4" x14ac:dyDescent="0.35">
      <c r="B150" s="122" t="s">
        <v>1013</v>
      </c>
      <c r="C150" s="96" t="s">
        <v>835</v>
      </c>
      <c r="D150" s="122" t="s">
        <v>1005</v>
      </c>
    </row>
    <row r="151" spans="2:4" x14ac:dyDescent="0.35">
      <c r="B151" s="122" t="s">
        <v>1013</v>
      </c>
      <c r="C151" s="96" t="s">
        <v>1014</v>
      </c>
      <c r="D151" s="122" t="s">
        <v>1005</v>
      </c>
    </row>
    <row r="152" spans="2:4" x14ac:dyDescent="0.35">
      <c r="B152" s="122" t="s">
        <v>1013</v>
      </c>
      <c r="C152" s="96" t="s">
        <v>1015</v>
      </c>
      <c r="D152" s="122" t="s">
        <v>1006</v>
      </c>
    </row>
    <row r="153" spans="2:4" x14ac:dyDescent="0.35">
      <c r="B153" s="122" t="s">
        <v>1013</v>
      </c>
      <c r="C153" s="96" t="s">
        <v>875</v>
      </c>
      <c r="D153" s="122" t="s">
        <v>1005</v>
      </c>
    </row>
    <row r="154" spans="2:4" x14ac:dyDescent="0.35">
      <c r="B154" s="122" t="s">
        <v>1013</v>
      </c>
      <c r="C154" s="96" t="s">
        <v>839</v>
      </c>
      <c r="D154" s="122" t="s">
        <v>1005</v>
      </c>
    </row>
    <row r="155" spans="2:4" x14ac:dyDescent="0.35">
      <c r="B155" s="122" t="s">
        <v>1013</v>
      </c>
      <c r="C155" s="96" t="s">
        <v>863</v>
      </c>
      <c r="D155" s="122" t="s">
        <v>1005</v>
      </c>
    </row>
    <row r="156" spans="2:4" x14ac:dyDescent="0.35">
      <c r="B156" s="122" t="s">
        <v>1013</v>
      </c>
      <c r="C156" s="96" t="s">
        <v>843</v>
      </c>
      <c r="D156" s="122" t="s">
        <v>1005</v>
      </c>
    </row>
    <row r="157" spans="2:4" x14ac:dyDescent="0.35">
      <c r="B157" s="122" t="s">
        <v>1013</v>
      </c>
      <c r="C157" s="96" t="s">
        <v>847</v>
      </c>
      <c r="D157" s="122" t="s">
        <v>1005</v>
      </c>
    </row>
    <row r="158" spans="2:4" x14ac:dyDescent="0.35">
      <c r="B158" s="122" t="s">
        <v>1013</v>
      </c>
      <c r="C158" s="96" t="s">
        <v>850</v>
      </c>
      <c r="D158" s="122" t="s">
        <v>1006</v>
      </c>
    </row>
    <row r="159" spans="2:4" x14ac:dyDescent="0.35">
      <c r="B159" s="122" t="s">
        <v>1013</v>
      </c>
      <c r="C159" s="96" t="s">
        <v>853</v>
      </c>
      <c r="D159" s="122" t="s">
        <v>1005</v>
      </c>
    </row>
    <row r="160" spans="2:4" x14ac:dyDescent="0.35">
      <c r="B160" s="122" t="s">
        <v>1013</v>
      </c>
      <c r="C160" s="96" t="s">
        <v>856</v>
      </c>
      <c r="D160" s="122" t="s">
        <v>1005</v>
      </c>
    </row>
    <row r="161" spans="2:4" x14ac:dyDescent="0.35">
      <c r="B161" s="122" t="s">
        <v>1013</v>
      </c>
      <c r="C161" s="96" t="s">
        <v>859</v>
      </c>
      <c r="D161" s="122" t="s">
        <v>1005</v>
      </c>
    </row>
    <row r="162" spans="2:4" x14ac:dyDescent="0.35">
      <c r="B162" s="122" t="s">
        <v>1013</v>
      </c>
      <c r="C162" s="96" t="s">
        <v>867</v>
      </c>
      <c r="D162" s="122" t="s">
        <v>1005</v>
      </c>
    </row>
    <row r="163" spans="2:4" x14ac:dyDescent="0.35">
      <c r="B163" s="122" t="s">
        <v>1013</v>
      </c>
      <c r="C163" s="96" t="s">
        <v>871</v>
      </c>
      <c r="D163" s="122" t="s">
        <v>1006</v>
      </c>
    </row>
    <row r="164" spans="2:4" x14ac:dyDescent="0.35">
      <c r="B164" s="122" t="s">
        <v>1013</v>
      </c>
      <c r="C164" s="96" t="s">
        <v>878</v>
      </c>
      <c r="D164" s="122" t="s">
        <v>1005</v>
      </c>
    </row>
    <row r="165" spans="2:4" x14ac:dyDescent="0.35">
      <c r="B165" s="122" t="s">
        <v>1013</v>
      </c>
      <c r="C165" s="96" t="s">
        <v>882</v>
      </c>
      <c r="D165" s="122" t="s">
        <v>1005</v>
      </c>
    </row>
    <row r="166" spans="2:4" x14ac:dyDescent="0.35">
      <c r="B166" s="122" t="s">
        <v>1013</v>
      </c>
      <c r="C166" s="96" t="s">
        <v>357</v>
      </c>
      <c r="D166" s="122" t="s">
        <v>1005</v>
      </c>
    </row>
    <row r="167" spans="2:4" x14ac:dyDescent="0.35">
      <c r="B167" s="122" t="s">
        <v>1013</v>
      </c>
      <c r="C167" s="96" t="s">
        <v>889</v>
      </c>
      <c r="D167" s="122" t="s">
        <v>1005</v>
      </c>
    </row>
    <row r="168" spans="2:4" x14ac:dyDescent="0.35">
      <c r="B168" s="122" t="s">
        <v>1013</v>
      </c>
      <c r="C168" s="96" t="s">
        <v>409</v>
      </c>
      <c r="D168" s="122" t="s">
        <v>1005</v>
      </c>
    </row>
    <row r="169" spans="2:4" x14ac:dyDescent="0.35">
      <c r="B169" s="122" t="s">
        <v>1013</v>
      </c>
      <c r="C169" s="96" t="s">
        <v>400</v>
      </c>
      <c r="D169" s="122" t="s">
        <v>1005</v>
      </c>
    </row>
    <row r="170" spans="2:4" x14ac:dyDescent="0.35">
      <c r="B170" s="122" t="s">
        <v>1013</v>
      </c>
      <c r="C170" s="96" t="s">
        <v>897</v>
      </c>
      <c r="D170" s="122" t="s">
        <v>1005</v>
      </c>
    </row>
    <row r="171" spans="2:4" x14ac:dyDescent="0.35">
      <c r="B171" s="122" t="s">
        <v>1013</v>
      </c>
      <c r="C171" s="96" t="s">
        <v>901</v>
      </c>
      <c r="D171" s="122" t="s">
        <v>1005</v>
      </c>
    </row>
    <row r="172" spans="2:4" x14ac:dyDescent="0.35">
      <c r="B172" s="122" t="s">
        <v>1013</v>
      </c>
      <c r="C172" s="96" t="s">
        <v>905</v>
      </c>
      <c r="D172" s="122" t="s">
        <v>1005</v>
      </c>
    </row>
    <row r="173" spans="2:4" x14ac:dyDescent="0.35">
      <c r="B173" t="s">
        <v>909</v>
      </c>
      <c r="C173" t="s">
        <v>910</v>
      </c>
      <c r="D173" t="s">
        <v>1006</v>
      </c>
    </row>
    <row r="174" spans="2:4" x14ac:dyDescent="0.35">
      <c r="B174" t="s">
        <v>909</v>
      </c>
      <c r="C174" t="s">
        <v>913</v>
      </c>
      <c r="D174" t="s">
        <v>1006</v>
      </c>
    </row>
    <row r="175" spans="2:4" x14ac:dyDescent="0.35">
      <c r="B175" t="s">
        <v>909</v>
      </c>
      <c r="C175" t="s">
        <v>916</v>
      </c>
      <c r="D175" t="s">
        <v>1006</v>
      </c>
    </row>
    <row r="176" spans="2:4" x14ac:dyDescent="0.35">
      <c r="B176" t="s">
        <v>909</v>
      </c>
      <c r="C176" t="s">
        <v>919</v>
      </c>
      <c r="D176" t="s">
        <v>1006</v>
      </c>
    </row>
    <row r="177" spans="2:4" x14ac:dyDescent="0.35">
      <c r="B177" t="s">
        <v>909</v>
      </c>
      <c r="C177" t="s">
        <v>922</v>
      </c>
      <c r="D177" t="s">
        <v>1006</v>
      </c>
    </row>
    <row r="178" spans="2:4" x14ac:dyDescent="0.35">
      <c r="B178" t="s">
        <v>909</v>
      </c>
      <c r="C178" t="s">
        <v>925</v>
      </c>
      <c r="D178" t="s">
        <v>1006</v>
      </c>
    </row>
    <row r="179" spans="2:4" x14ac:dyDescent="0.35">
      <c r="B179" s="122" t="s">
        <v>928</v>
      </c>
      <c r="C179" s="122" t="s">
        <v>929</v>
      </c>
      <c r="D179" s="122" t="s">
        <v>1005</v>
      </c>
    </row>
    <row r="180" spans="2:4" x14ac:dyDescent="0.35">
      <c r="B180" s="122" t="s">
        <v>928</v>
      </c>
      <c r="C180" s="122" t="s">
        <v>932</v>
      </c>
      <c r="D180" s="122" t="s">
        <v>1005</v>
      </c>
    </row>
    <row r="181" spans="2:4" x14ac:dyDescent="0.35">
      <c r="B181" s="122" t="s">
        <v>928</v>
      </c>
      <c r="C181" s="122" t="s">
        <v>936</v>
      </c>
      <c r="D181" s="122" t="s">
        <v>1005</v>
      </c>
    </row>
    <row r="182" spans="2:4" x14ac:dyDescent="0.35">
      <c r="B182" s="122" t="s">
        <v>928</v>
      </c>
      <c r="C182" s="122" t="s">
        <v>939</v>
      </c>
      <c r="D182" s="122" t="s">
        <v>1005</v>
      </c>
    </row>
    <row r="183" spans="2:4" x14ac:dyDescent="0.35">
      <c r="B183" s="122" t="s">
        <v>928</v>
      </c>
      <c r="C183" s="122" t="s">
        <v>942</v>
      </c>
      <c r="D183" s="122" t="s">
        <v>1006</v>
      </c>
    </row>
    <row r="184" spans="2:4" x14ac:dyDescent="0.35">
      <c r="B184" s="122" t="s">
        <v>928</v>
      </c>
      <c r="C184" s="122" t="s">
        <v>945</v>
      </c>
      <c r="D184" s="122" t="s">
        <v>1005</v>
      </c>
    </row>
    <row r="185" spans="2:4" x14ac:dyDescent="0.35">
      <c r="B185" s="122" t="s">
        <v>928</v>
      </c>
      <c r="C185" s="122" t="s">
        <v>948</v>
      </c>
      <c r="D185" s="122" t="s">
        <v>1006</v>
      </c>
    </row>
    <row r="186" spans="2:4" x14ac:dyDescent="0.35">
      <c r="B186" s="122" t="s">
        <v>928</v>
      </c>
      <c r="C186" s="122" t="s">
        <v>951</v>
      </c>
      <c r="D186" s="122" t="s">
        <v>1006</v>
      </c>
    </row>
    <row r="187" spans="2:4" x14ac:dyDescent="0.35">
      <c r="B187" s="122" t="s">
        <v>928</v>
      </c>
      <c r="C187" s="122" t="s">
        <v>955</v>
      </c>
      <c r="D187" s="122" t="s">
        <v>1005</v>
      </c>
    </row>
    <row r="188" spans="2:4" x14ac:dyDescent="0.35">
      <c r="B188" s="122" t="s">
        <v>928</v>
      </c>
      <c r="C188" s="122" t="s">
        <v>939</v>
      </c>
      <c r="D188" s="122" t="s">
        <v>1005</v>
      </c>
    </row>
    <row r="189" spans="2:4" x14ac:dyDescent="0.35">
      <c r="B189" s="122" t="s">
        <v>928</v>
      </c>
      <c r="C189" s="122" t="s">
        <v>942</v>
      </c>
      <c r="D189" s="122" t="s">
        <v>1006</v>
      </c>
    </row>
    <row r="190" spans="2:4" x14ac:dyDescent="0.35">
      <c r="B190" s="122" t="s">
        <v>928</v>
      </c>
      <c r="C190" s="122" t="s">
        <v>945</v>
      </c>
      <c r="D190" s="122" t="s">
        <v>1005</v>
      </c>
    </row>
    <row r="191" spans="2:4" x14ac:dyDescent="0.35">
      <c r="B191" s="122" t="s">
        <v>928</v>
      </c>
      <c r="C191" s="122" t="s">
        <v>948</v>
      </c>
      <c r="D191" s="122" t="s">
        <v>1006</v>
      </c>
    </row>
    <row r="192" spans="2:4" x14ac:dyDescent="0.35">
      <c r="B192" t="s">
        <v>1016</v>
      </c>
      <c r="C192" t="s">
        <v>249</v>
      </c>
      <c r="D192" t="s">
        <v>1006</v>
      </c>
    </row>
    <row r="193" spans="2:4" x14ac:dyDescent="0.35">
      <c r="B193" t="s">
        <v>1016</v>
      </c>
      <c r="C193" t="s">
        <v>965</v>
      </c>
      <c r="D193" t="s">
        <v>1006</v>
      </c>
    </row>
    <row r="194" spans="2:4" x14ac:dyDescent="0.35">
      <c r="B194" t="s">
        <v>1016</v>
      </c>
      <c r="C194" t="s">
        <v>966</v>
      </c>
      <c r="D194" t="s">
        <v>1005</v>
      </c>
    </row>
    <row r="195" spans="2:4" x14ac:dyDescent="0.35">
      <c r="B195" t="s">
        <v>1016</v>
      </c>
      <c r="C195" t="s">
        <v>970</v>
      </c>
      <c r="D195" t="s">
        <v>1006</v>
      </c>
    </row>
    <row r="196" spans="2:4" x14ac:dyDescent="0.35">
      <c r="B196" t="s">
        <v>1016</v>
      </c>
      <c r="C196" t="s">
        <v>971</v>
      </c>
      <c r="D196" t="s">
        <v>1006</v>
      </c>
    </row>
    <row r="197" spans="2:4" x14ac:dyDescent="0.35">
      <c r="B197" t="s">
        <v>1016</v>
      </c>
      <c r="C197" t="s">
        <v>973</v>
      </c>
      <c r="D197" t="s">
        <v>1006</v>
      </c>
    </row>
    <row r="198" spans="2:4" x14ac:dyDescent="0.35">
      <c r="B198" t="s">
        <v>1016</v>
      </c>
      <c r="C198" t="s">
        <v>974</v>
      </c>
      <c r="D198" t="s">
        <v>1006</v>
      </c>
    </row>
    <row r="199" spans="2:4" x14ac:dyDescent="0.35">
      <c r="B199" t="s">
        <v>1016</v>
      </c>
      <c r="C199" t="s">
        <v>975</v>
      </c>
      <c r="D199" t="s">
        <v>1006</v>
      </c>
    </row>
    <row r="200" spans="2:4" x14ac:dyDescent="0.35">
      <c r="B200" t="s">
        <v>1016</v>
      </c>
      <c r="C200" t="s">
        <v>976</v>
      </c>
      <c r="D200" t="s">
        <v>1006</v>
      </c>
    </row>
    <row r="201" spans="2:4" x14ac:dyDescent="0.35">
      <c r="B201" t="s">
        <v>1016</v>
      </c>
      <c r="C201" t="s">
        <v>653</v>
      </c>
      <c r="D201" t="s">
        <v>1006</v>
      </c>
    </row>
    <row r="202" spans="2:4" x14ac:dyDescent="0.35">
      <c r="B202" t="s">
        <v>1016</v>
      </c>
      <c r="C202" t="s">
        <v>977</v>
      </c>
      <c r="D202" t="s">
        <v>1006</v>
      </c>
    </row>
    <row r="203" spans="2:4" x14ac:dyDescent="0.35">
      <c r="B203" s="122" t="s">
        <v>1017</v>
      </c>
      <c r="C203" s="122" t="str">
        <f>Daily!D224</f>
        <v>server:error:CC-CLIENT_ERROR</v>
      </c>
      <c r="D203" s="122" t="s">
        <v>1006</v>
      </c>
    </row>
    <row r="204" spans="2:4" x14ac:dyDescent="0.35">
      <c r="B204" s="122" t="s">
        <v>1017</v>
      </c>
      <c r="C204" s="122" t="str">
        <f>Daily!D225</f>
        <v>server:error:CC-NO-INTERNET</v>
      </c>
      <c r="D204" s="122" t="s">
        <v>1006</v>
      </c>
    </row>
    <row r="205" spans="2:4" x14ac:dyDescent="0.35">
      <c r="B205" s="122" t="s">
        <v>1017</v>
      </c>
      <c r="C205" s="122" t="str">
        <f>Daily!D226</f>
        <v>server:error:CC-INTERNAL_ERROR</v>
      </c>
      <c r="D205" s="122" t="s">
        <v>1006</v>
      </c>
    </row>
    <row r="206" spans="2:4" x14ac:dyDescent="0.35">
      <c r="B206" s="122" t="s">
        <v>1017</v>
      </c>
      <c r="C206" s="122" t="str">
        <f>Daily!D227</f>
        <v>server:error:CC-PAYMENT_AUTH_FAILED</v>
      </c>
      <c r="D206" s="122" t="s">
        <v>1006</v>
      </c>
    </row>
    <row r="207" spans="2:4" x14ac:dyDescent="0.35">
      <c r="B207" s="122" t="s">
        <v>1017</v>
      </c>
      <c r="C207" s="122" t="str">
        <f>Daily!D228</f>
        <v>server:error:unable_to_retrieve_data_usage_information_at_this_time.</v>
      </c>
      <c r="D207" s="122" t="s">
        <v>1006</v>
      </c>
    </row>
    <row r="208" spans="2:4" x14ac:dyDescent="0.35">
      <c r="B208" t="s">
        <v>1018</v>
      </c>
      <c r="C208" t="str">
        <f>Daily!D230</f>
        <v>server:error:CC-EACCES</v>
      </c>
      <c r="D208" t="s">
        <v>1006</v>
      </c>
    </row>
    <row r="209" spans="2:4" x14ac:dyDescent="0.35">
      <c r="B209" t="s">
        <v>1018</v>
      </c>
      <c r="C209" t="str">
        <f>Daily!D231</f>
        <v>server:error:CC-INVALID_CREDS</v>
      </c>
      <c r="D209" t="s">
        <v>1006</v>
      </c>
    </row>
    <row r="210" spans="2:4" x14ac:dyDescent="0.35">
      <c r="B210" t="s">
        <v>1018</v>
      </c>
      <c r="C210" t="str">
        <f>Daily!D232</f>
        <v>server:error:CC-INTERNAL_ERROR</v>
      </c>
      <c r="D210" t="s">
        <v>1006</v>
      </c>
    </row>
    <row r="211" spans="2:4" x14ac:dyDescent="0.35">
      <c r="B211" t="s">
        <v>1018</v>
      </c>
      <c r="C211" t="str">
        <f>Daily!D233</f>
        <v>server:error:CC-TOKEN_EXPIRED</v>
      </c>
      <c r="D211" t="s">
        <v>1006</v>
      </c>
    </row>
    <row r="212" spans="2:4" x14ac:dyDescent="0.35">
      <c r="B212" t="s">
        <v>1018</v>
      </c>
      <c r="C212" t="str">
        <f>Daily!D234</f>
        <v>server:error:null</v>
      </c>
      <c r="D212" t="s">
        <v>1006</v>
      </c>
    </row>
    <row r="213" spans="2:4" x14ac:dyDescent="0.35">
      <c r="B213" s="122" t="s">
        <v>981</v>
      </c>
      <c r="C213" s="122" t="str">
        <f>Daily!D236</f>
        <v>cancel</v>
      </c>
      <c r="D213" s="122" t="s">
        <v>1005</v>
      </c>
    </row>
    <row r="214" spans="2:4" x14ac:dyDescent="0.35">
      <c r="B214" s="122" t="s">
        <v>981</v>
      </c>
      <c r="C214" s="122" t="str">
        <f>Daily!D237</f>
        <v>cancel service</v>
      </c>
      <c r="D214" s="122" t="s">
        <v>1005</v>
      </c>
    </row>
    <row r="215" spans="2:4" x14ac:dyDescent="0.35">
      <c r="B215" s="122" t="s">
        <v>981</v>
      </c>
      <c r="C215" s="122" t="str">
        <f>Daily!D238</f>
        <v>outage</v>
      </c>
      <c r="D215" s="122" t="s">
        <v>1005</v>
      </c>
    </row>
    <row r="216" spans="2:4" x14ac:dyDescent="0.35">
      <c r="B216" s="122" t="s">
        <v>981</v>
      </c>
      <c r="C216" s="122" t="str">
        <f>Daily!D239</f>
        <v>bill</v>
      </c>
      <c r="D216" s="122" t="s">
        <v>1005</v>
      </c>
    </row>
    <row r="217" spans="2:4" x14ac:dyDescent="0.35">
      <c r="B217" s="122" t="s">
        <v>981</v>
      </c>
      <c r="C217" s="122" t="str">
        <f>Daily!D240</f>
        <v>pay bill</v>
      </c>
      <c r="D217" s="122" t="s">
        <v>1005</v>
      </c>
    </row>
    <row r="218" spans="2:4" x14ac:dyDescent="0.35">
      <c r="B218" t="s">
        <v>982</v>
      </c>
      <c r="C218" t="str">
        <f>Daily!D242</f>
        <v>cancel</v>
      </c>
      <c r="D218" t="s">
        <v>1005</v>
      </c>
    </row>
    <row r="219" spans="2:4" x14ac:dyDescent="0.35">
      <c r="B219" t="s">
        <v>982</v>
      </c>
      <c r="C219" t="str">
        <f>Daily!D243</f>
        <v>cancel service</v>
      </c>
      <c r="D219" t="s">
        <v>1005</v>
      </c>
    </row>
    <row r="220" spans="2:4" x14ac:dyDescent="0.35">
      <c r="B220" t="s">
        <v>982</v>
      </c>
      <c r="C220" t="str">
        <f>Daily!D244</f>
        <v>modem</v>
      </c>
      <c r="D220" t="s">
        <v>1005</v>
      </c>
    </row>
    <row r="221" spans="2:4" x14ac:dyDescent="0.35">
      <c r="B221" t="s">
        <v>982</v>
      </c>
      <c r="C221" t="str">
        <f>Daily!D245</f>
        <v>speed test</v>
      </c>
      <c r="D221" t="s">
        <v>1005</v>
      </c>
    </row>
    <row r="222" spans="2:4" x14ac:dyDescent="0.35">
      <c r="B222" t="s">
        <v>982</v>
      </c>
      <c r="C222" t="str">
        <f>Daily!D246</f>
        <v>outage</v>
      </c>
      <c r="D222" t="s">
        <v>1005</v>
      </c>
    </row>
    <row r="223" spans="2:4" x14ac:dyDescent="0.35">
      <c r="B223" s="122" t="s">
        <v>983</v>
      </c>
      <c r="C223" s="122" t="str">
        <f>Daily!D248</f>
        <v>residential/mobile/deals.html</v>
      </c>
      <c r="D223" s="122" t="s">
        <v>1005</v>
      </c>
    </row>
    <row r="224" spans="2:4" x14ac:dyDescent="0.35">
      <c r="B224" s="122" t="s">
        <v>983</v>
      </c>
      <c r="C224" s="122" t="str">
        <f>Daily!D249</f>
        <v>residential/mobile/deals.html</v>
      </c>
      <c r="D224" s="122" t="s">
        <v>1005</v>
      </c>
    </row>
    <row r="225" spans="2:4" x14ac:dyDescent="0.35">
      <c r="B225" s="122" t="s">
        <v>983</v>
      </c>
      <c r="C225" s="122" t="str">
        <f>Daily!D250</f>
        <v>mobile-shop/devices/apple</v>
      </c>
      <c r="D225" s="122" t="s">
        <v>1005</v>
      </c>
    </row>
    <row r="226" spans="2:4" x14ac:dyDescent="0.35">
      <c r="B226" s="122" t="s">
        <v>983</v>
      </c>
      <c r="C226" s="122" t="str">
        <f>Daily!D251</f>
        <v>mobile-shop/check-device-compatibility.html</v>
      </c>
      <c r="D226" s="122" t="s">
        <v>1005</v>
      </c>
    </row>
    <row r="227" spans="2:4" x14ac:dyDescent="0.35">
      <c r="B227" s="122" t="s">
        <v>983</v>
      </c>
      <c r="C227" s="122" t="str">
        <f>Daily!D252</f>
        <v>mobile-shop/device/motorola-moto-g-play-2024_sapph</v>
      </c>
      <c r="D227" s="122" t="s">
        <v>1005</v>
      </c>
    </row>
    <row r="228" spans="2:4" x14ac:dyDescent="0.35">
      <c r="B228" t="s">
        <v>984</v>
      </c>
      <c r="C228" t="str">
        <f>Daily!D254</f>
        <v>residential/mobile/deals.html</v>
      </c>
      <c r="D228" t="s">
        <v>1005</v>
      </c>
    </row>
    <row r="229" spans="2:4" x14ac:dyDescent="0.35">
      <c r="B229" t="s">
        <v>984</v>
      </c>
      <c r="C229" t="str">
        <f>Daily!D255</f>
        <v>residential/mobile/deals.html</v>
      </c>
      <c r="D229" t="s">
        <v>1005</v>
      </c>
    </row>
    <row r="230" spans="2:4" x14ac:dyDescent="0.35">
      <c r="B230" t="s">
        <v>984</v>
      </c>
      <c r="C230" t="str">
        <f>Daily!D256</f>
        <v>residential/refer-a-friend.html?</v>
      </c>
      <c r="D230" t="s">
        <v>1005</v>
      </c>
    </row>
    <row r="231" spans="2:4" x14ac:dyDescent="0.35">
      <c r="B231" t="s">
        <v>984</v>
      </c>
      <c r="C231" t="str">
        <f>Daily!D257</f>
        <v>mobile-shop/check-device-compatibility.html</v>
      </c>
      <c r="D231" t="s">
        <v>1005</v>
      </c>
    </row>
    <row r="232" spans="2:4" x14ac:dyDescent="0.35">
      <c r="B232" t="s">
        <v>984</v>
      </c>
      <c r="C232" t="str">
        <f>Daily!D258</f>
        <v>residential/move.html</v>
      </c>
      <c r="D232" t="s">
        <v>1005</v>
      </c>
    </row>
  </sheetData>
  <pageMargins left="0.7" right="0.7" top="0.75" bottom="0.75" header="0.3" footer="0.3"/>
  <pageSetup paperSize="9" orientation="portrait" r:id="rId1"/>
  <headerFooter>
    <oddFooter>&amp;C_x000D_&amp;1#&amp;"Calibri"&amp;10&amp;K000000 Internal</oddFooter>
  </headerFooter>
  <customProperties>
    <customPr name="ORB_SHEETNAME" r:id="rId2"/>
  </customProperties>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3:B18"/>
  <sheetViews>
    <sheetView showGridLines="0" showRowColHeaders="0" zoomScale="120" zoomScaleNormal="120" workbookViewId="0"/>
  </sheetViews>
  <sheetFormatPr defaultRowHeight="14.5" x14ac:dyDescent="0.35"/>
  <sheetData>
    <row r="3" spans="2:2" x14ac:dyDescent="0.35">
      <c r="B3" s="94"/>
    </row>
    <row r="4" spans="2:2" x14ac:dyDescent="0.35">
      <c r="B4" s="73"/>
    </row>
    <row r="5" spans="2:2" x14ac:dyDescent="0.35">
      <c r="B5" s="73"/>
    </row>
    <row r="6" spans="2:2" x14ac:dyDescent="0.35">
      <c r="B6" s="73"/>
    </row>
    <row r="7" spans="2:2" x14ac:dyDescent="0.35">
      <c r="B7" s="73"/>
    </row>
    <row r="8" spans="2:2" x14ac:dyDescent="0.35">
      <c r="B8" s="73"/>
    </row>
    <row r="9" spans="2:2" x14ac:dyDescent="0.35">
      <c r="B9" s="73"/>
    </row>
    <row r="10" spans="2:2" x14ac:dyDescent="0.35">
      <c r="B10" s="73"/>
    </row>
    <row r="11" spans="2:2" x14ac:dyDescent="0.35">
      <c r="B11" s="73"/>
    </row>
    <row r="12" spans="2:2" x14ac:dyDescent="0.35">
      <c r="B12" s="73"/>
    </row>
    <row r="13" spans="2:2" x14ac:dyDescent="0.35">
      <c r="B13" s="94"/>
    </row>
    <row r="14" spans="2:2" x14ac:dyDescent="0.35">
      <c r="B14" s="73"/>
    </row>
    <row r="15" spans="2:2" x14ac:dyDescent="0.35">
      <c r="B15" s="73"/>
    </row>
    <row r="16" spans="2:2" x14ac:dyDescent="0.35">
      <c r="B16" s="73"/>
    </row>
    <row r="17" spans="2:2" x14ac:dyDescent="0.35">
      <c r="B17" s="73"/>
    </row>
    <row r="18" spans="2:2" x14ac:dyDescent="0.35">
      <c r="B18" s="73"/>
    </row>
  </sheetData>
  <pageMargins left="0.7" right="0.7" top="0.75" bottom="0.75" header="0.3" footer="0.3"/>
  <pageSetup paperSize="9" orientation="portrait" r:id="rId1"/>
  <headerFooter>
    <oddFooter>&amp;C_x000D_&amp;1#&amp;"Calibri"&amp;10&amp;K000000 Internal</oddFooter>
  </headerFooter>
  <customProperties>
    <customPr name="ORB_SHEETNAME" r:id="rId2"/>
  </customPropertie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4:C15"/>
  <sheetViews>
    <sheetView workbookViewId="0"/>
  </sheetViews>
  <sheetFormatPr defaultColWidth="9.1796875" defaultRowHeight="14.5" x14ac:dyDescent="0.35"/>
  <cols>
    <col min="1" max="1" width="9.1796875" style="134"/>
    <col min="2" max="2" width="1.453125" style="134" customWidth="1"/>
    <col min="3" max="3" width="59.1796875" style="134" customWidth="1"/>
    <col min="4" max="16384" width="9.1796875" style="134"/>
  </cols>
  <sheetData>
    <row r="4" spans="1:3" x14ac:dyDescent="0.35">
      <c r="B4" s="99"/>
      <c r="C4" s="135" t="s">
        <v>1019</v>
      </c>
    </row>
    <row r="5" spans="1:3" x14ac:dyDescent="0.35">
      <c r="B5" s="98"/>
      <c r="C5" s="135" t="s">
        <v>1020</v>
      </c>
    </row>
    <row r="6" spans="1:3" x14ac:dyDescent="0.35">
      <c r="B6" s="97"/>
      <c r="C6" s="135" t="s">
        <v>1021</v>
      </c>
    </row>
    <row r="7" spans="1:3" x14ac:dyDescent="0.35">
      <c r="A7"/>
      <c r="B7" s="100"/>
      <c r="C7" s="135" t="s">
        <v>1022</v>
      </c>
    </row>
    <row r="12" spans="1:3" x14ac:dyDescent="0.35">
      <c r="B12" s="99"/>
      <c r="C12" s="135" t="s">
        <v>1023</v>
      </c>
    </row>
    <row r="13" spans="1:3" x14ac:dyDescent="0.35">
      <c r="B13" s="98"/>
      <c r="C13" s="135" t="s">
        <v>1024</v>
      </c>
    </row>
    <row r="14" spans="1:3" x14ac:dyDescent="0.35">
      <c r="B14" s="97"/>
      <c r="C14" s="135" t="s">
        <v>1025</v>
      </c>
    </row>
    <row r="15" spans="1:3" x14ac:dyDescent="0.35">
      <c r="A15"/>
      <c r="B15" s="100"/>
      <c r="C15" s="135" t="s">
        <v>1022</v>
      </c>
    </row>
  </sheetData>
  <conditionalFormatting sqref="B4:B7 J4:J7">
    <cfRule type="containsText" dxfId="11" priority="6" operator="containsText" text="Within">
      <formula>NOT(ISERROR(SEARCH("Within",B4)))</formula>
    </cfRule>
    <cfRule type="containsText" dxfId="10" priority="7" operator="containsText" text="PositiveBelow">
      <formula>NOT(ISERROR(SEARCH("PositiveBelow",B4)))</formula>
    </cfRule>
    <cfRule type="containsText" dxfId="9" priority="8" operator="containsText" text="NegativeAbove">
      <formula>NOT(ISERROR(SEARCH("NegativeAbove",B4)))</formula>
    </cfRule>
    <cfRule type="containsText" dxfId="8" priority="9" operator="containsText" text="NegativeBelow">
      <formula>NOT(ISERROR(SEARCH("NegativeBelow",B4)))</formula>
    </cfRule>
    <cfRule type="containsText" dxfId="7" priority="10" operator="containsText" text="PositiveAbove">
      <formula>NOT(ISERROR(SEARCH("PositiveAbove",B4)))</formula>
    </cfRule>
  </conditionalFormatting>
  <conditionalFormatting sqref="B12:B15">
    <cfRule type="containsText" dxfId="6" priority="1" operator="containsText" text="Within">
      <formula>NOT(ISERROR(SEARCH("Within",B12)))</formula>
    </cfRule>
    <cfRule type="containsText" dxfId="5" priority="2" operator="containsText" text="PositiveBelow">
      <formula>NOT(ISERROR(SEARCH("PositiveBelow",B12)))</formula>
    </cfRule>
    <cfRule type="containsText" dxfId="4" priority="3" operator="containsText" text="NegativeAbove">
      <formula>NOT(ISERROR(SEARCH("NegativeAbove",B12)))</formula>
    </cfRule>
    <cfRule type="containsText" dxfId="3" priority="4" operator="containsText" text="NegativeBelow">
      <formula>NOT(ISERROR(SEARCH("NegativeBelow",B12)))</formula>
    </cfRule>
    <cfRule type="containsText" dxfId="2" priority="5" operator="containsText" text="PositiveAbove">
      <formula>NOT(ISERROR(SEARCH("PositiveAbove",B12)))</formula>
    </cfRule>
  </conditionalFormatting>
  <conditionalFormatting sqref="E4:E7 G4:G7">
    <cfRule type="cellIs" dxfId="1" priority="11" operator="lessThanOrEqual">
      <formula>-0.3</formula>
    </cfRule>
    <cfRule type="cellIs" dxfId="0" priority="12" operator="greaterThanOrEqual">
      <formula>0.3</formula>
    </cfRule>
  </conditionalFormatting>
  <pageMargins left="0.7" right="0.7" top="0.75" bottom="0.75" header="0.3" footer="0.3"/>
  <headerFooter>
    <oddFooter>&amp;C_x000D_&amp;1#&amp;"Calibri"&amp;10&amp;K000000 Internal</oddFooter>
  </headerFooter>
  <customProperties>
    <customPr name="ORB_SHEETNAME"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43"/>
  <sheetViews>
    <sheetView showRowColHeaders="0" workbookViewId="0"/>
  </sheetViews>
  <sheetFormatPr defaultColWidth="9.1796875" defaultRowHeight="14.5" x14ac:dyDescent="0.35"/>
  <cols>
    <col min="1" max="1" width="5" style="134" customWidth="1"/>
    <col min="2" max="2" width="13.26953125" style="134" customWidth="1"/>
    <col min="3" max="3" width="112.1796875" style="134" customWidth="1"/>
    <col min="4" max="4" width="13.1796875" style="134" customWidth="1"/>
    <col min="5" max="5" width="15" style="134" customWidth="1"/>
    <col min="6" max="6" width="13" style="134" customWidth="1"/>
    <col min="7" max="7" width="14.26953125" style="134" customWidth="1"/>
    <col min="8" max="16384" width="9.1796875" style="134"/>
  </cols>
  <sheetData>
    <row r="2" spans="2:8" x14ac:dyDescent="0.35">
      <c r="B2" s="174" t="s">
        <v>1026</v>
      </c>
      <c r="C2" s="174" t="s">
        <v>1027</v>
      </c>
      <c r="D2" s="176" t="s">
        <v>1028</v>
      </c>
      <c r="E2" s="177"/>
      <c r="F2" s="179" t="s">
        <v>1029</v>
      </c>
      <c r="G2" s="178"/>
    </row>
    <row r="3" spans="2:8" x14ac:dyDescent="0.35">
      <c r="B3" s="171"/>
      <c r="C3" s="175"/>
      <c r="D3" s="174" t="s">
        <v>3</v>
      </c>
      <c r="E3" s="174" t="s">
        <v>4</v>
      </c>
      <c r="F3" s="174" t="s">
        <v>3</v>
      </c>
      <c r="G3" s="174" t="s">
        <v>4</v>
      </c>
      <c r="H3" s="172"/>
    </row>
    <row r="4" spans="2:8" x14ac:dyDescent="0.35">
      <c r="B4" s="171"/>
      <c r="C4" s="171" t="s">
        <v>1030</v>
      </c>
      <c r="D4" s="173"/>
      <c r="E4" s="173"/>
      <c r="F4" s="173"/>
      <c r="G4" s="173"/>
      <c r="H4" s="172"/>
    </row>
    <row r="5" spans="2:8" x14ac:dyDescent="0.35">
      <c r="B5" s="171"/>
      <c r="C5" s="171" t="s">
        <v>1031</v>
      </c>
      <c r="D5" s="173"/>
      <c r="E5" s="173"/>
      <c r="F5" s="173"/>
      <c r="G5" s="173"/>
      <c r="H5" s="172"/>
    </row>
    <row r="6" spans="2:8" x14ac:dyDescent="0.35">
      <c r="B6" s="188" t="s">
        <v>970</v>
      </c>
      <c r="C6" s="171" t="s">
        <v>1032</v>
      </c>
      <c r="D6" s="189"/>
      <c r="E6" s="189" t="s">
        <v>1033</v>
      </c>
      <c r="F6" s="189"/>
      <c r="G6" s="189">
        <v>45524</v>
      </c>
      <c r="H6" s="172"/>
    </row>
    <row r="7" spans="2:8" x14ac:dyDescent="0.35">
      <c r="B7" s="188" t="s">
        <v>1034</v>
      </c>
      <c r="C7" s="171" t="s">
        <v>1035</v>
      </c>
      <c r="D7" s="189" t="s">
        <v>1033</v>
      </c>
      <c r="E7" s="189"/>
      <c r="F7" s="189">
        <v>45524</v>
      </c>
      <c r="G7" s="189"/>
      <c r="H7" s="172"/>
    </row>
    <row r="8" spans="2:8" x14ac:dyDescent="0.35">
      <c r="B8" s="188" t="s">
        <v>1012</v>
      </c>
      <c r="C8" s="171" t="s">
        <v>1036</v>
      </c>
      <c r="D8" s="188" t="s">
        <v>1033</v>
      </c>
      <c r="E8" s="189"/>
      <c r="F8" s="189">
        <v>45524</v>
      </c>
      <c r="G8" s="189"/>
    </row>
    <row r="9" spans="2:8" x14ac:dyDescent="0.35">
      <c r="B9" s="188" t="s">
        <v>1037</v>
      </c>
      <c r="C9" s="171" t="s">
        <v>1038</v>
      </c>
      <c r="D9" s="188"/>
      <c r="E9" s="188" t="s">
        <v>1033</v>
      </c>
      <c r="F9" s="188"/>
      <c r="G9" s="189"/>
    </row>
    <row r="10" spans="2:8" x14ac:dyDescent="0.35">
      <c r="B10" s="188" t="s">
        <v>1039</v>
      </c>
      <c r="C10" s="171" t="s">
        <v>1040</v>
      </c>
      <c r="D10" s="188" t="s">
        <v>1033</v>
      </c>
      <c r="E10" s="189"/>
      <c r="F10" s="188"/>
      <c r="G10" s="189"/>
    </row>
    <row r="11" spans="2:8" x14ac:dyDescent="0.35">
      <c r="B11" s="188" t="s">
        <v>1007</v>
      </c>
      <c r="C11" s="171" t="s">
        <v>1041</v>
      </c>
      <c r="D11" s="188" t="s">
        <v>1033</v>
      </c>
      <c r="E11" s="188" t="s">
        <v>1033</v>
      </c>
      <c r="F11" s="189">
        <v>45565</v>
      </c>
      <c r="G11" s="189">
        <v>45565</v>
      </c>
    </row>
    <row r="12" spans="2:8" ht="29" x14ac:dyDescent="0.35">
      <c r="B12" s="188" t="s">
        <v>970</v>
      </c>
      <c r="C12" s="187" t="s">
        <v>1042</v>
      </c>
      <c r="D12" s="188"/>
      <c r="E12" s="188" t="s">
        <v>1033</v>
      </c>
      <c r="F12" s="188"/>
      <c r="G12" s="189"/>
    </row>
    <row r="13" spans="2:8" x14ac:dyDescent="0.35">
      <c r="B13" s="188" t="s">
        <v>1043</v>
      </c>
      <c r="C13" s="187" t="s">
        <v>1044</v>
      </c>
      <c r="D13" s="188" t="s">
        <v>1033</v>
      </c>
      <c r="E13" s="189"/>
      <c r="F13" s="188"/>
      <c r="G13" s="189"/>
    </row>
    <row r="14" spans="2:8" ht="29" x14ac:dyDescent="0.35">
      <c r="B14" s="188" t="s">
        <v>1043</v>
      </c>
      <c r="C14" s="187" t="s">
        <v>1045</v>
      </c>
      <c r="D14" s="189"/>
      <c r="E14" s="188" t="s">
        <v>1033</v>
      </c>
      <c r="F14" s="189"/>
      <c r="G14" s="189"/>
    </row>
    <row r="15" spans="2:8" ht="29" x14ac:dyDescent="0.35">
      <c r="B15" s="188" t="s">
        <v>1046</v>
      </c>
      <c r="C15" s="187" t="s">
        <v>1047</v>
      </c>
      <c r="D15" s="188"/>
      <c r="E15" s="188" t="s">
        <v>1033</v>
      </c>
      <c r="F15" s="188"/>
      <c r="G15" s="189"/>
    </row>
    <row r="16" spans="2:8" ht="43.5" x14ac:dyDescent="0.35">
      <c r="B16" s="188" t="s">
        <v>1043</v>
      </c>
      <c r="C16" s="187" t="s">
        <v>1048</v>
      </c>
      <c r="D16" s="188"/>
      <c r="E16" s="189" t="s">
        <v>1049</v>
      </c>
      <c r="F16" s="188"/>
      <c r="G16" s="189"/>
    </row>
    <row r="17" spans="2:7" ht="16.5" x14ac:dyDescent="0.45">
      <c r="B17" s="171"/>
      <c r="C17" s="198"/>
      <c r="D17" s="188"/>
      <c r="E17" s="189"/>
      <c r="F17" s="188"/>
      <c r="G17" s="189"/>
    </row>
    <row r="18" spans="2:7" x14ac:dyDescent="0.35">
      <c r="B18" s="171"/>
      <c r="C18" s="187"/>
      <c r="D18" s="188"/>
      <c r="E18" s="189"/>
      <c r="F18" s="188"/>
      <c r="G18" s="189"/>
    </row>
    <row r="19" spans="2:7" x14ac:dyDescent="0.35">
      <c r="B19" s="171"/>
      <c r="C19" s="171"/>
      <c r="D19" s="188"/>
      <c r="E19" s="189"/>
      <c r="F19" s="189"/>
      <c r="G19" s="189"/>
    </row>
    <row r="20" spans="2:7" x14ac:dyDescent="0.35">
      <c r="B20" s="171"/>
      <c r="C20" s="171"/>
      <c r="D20" s="188"/>
      <c r="E20" s="189"/>
      <c r="F20" s="189"/>
      <c r="G20" s="189"/>
    </row>
    <row r="21" spans="2:7" x14ac:dyDescent="0.35">
      <c r="B21" s="171"/>
      <c r="C21" s="171"/>
      <c r="D21" s="188"/>
      <c r="E21" s="189"/>
      <c r="F21" s="188"/>
      <c r="G21" s="189"/>
    </row>
    <row r="22" spans="2:7" x14ac:dyDescent="0.35">
      <c r="B22" s="171"/>
      <c r="C22" s="171"/>
      <c r="D22" s="188"/>
      <c r="E22" s="189"/>
      <c r="F22" s="189"/>
      <c r="G22" s="189"/>
    </row>
    <row r="23" spans="2:7" x14ac:dyDescent="0.35">
      <c r="B23" s="171"/>
      <c r="C23" s="171"/>
      <c r="D23" s="188"/>
      <c r="E23" s="189"/>
      <c r="F23" s="189"/>
      <c r="G23" s="189"/>
    </row>
    <row r="24" spans="2:7" x14ac:dyDescent="0.35">
      <c r="B24" s="171"/>
      <c r="C24" s="186"/>
      <c r="D24" s="188"/>
      <c r="E24" s="189"/>
      <c r="F24" s="189"/>
      <c r="G24" s="189"/>
    </row>
    <row r="25" spans="2:7" x14ac:dyDescent="0.35">
      <c r="B25" s="171"/>
      <c r="C25" s="186"/>
      <c r="D25" s="188"/>
      <c r="E25" s="188"/>
      <c r="F25" s="189"/>
      <c r="G25" s="189"/>
    </row>
    <row r="26" spans="2:7" x14ac:dyDescent="0.35">
      <c r="B26" s="171"/>
      <c r="C26" s="186"/>
      <c r="D26" s="188"/>
      <c r="E26" s="188"/>
      <c r="F26" s="189"/>
      <c r="G26" s="189"/>
    </row>
    <row r="27" spans="2:7" x14ac:dyDescent="0.35">
      <c r="B27" s="171"/>
      <c r="C27" s="186"/>
      <c r="D27" s="188"/>
      <c r="E27" s="188"/>
      <c r="F27" s="189"/>
      <c r="G27" s="189"/>
    </row>
    <row r="28" spans="2:7" x14ac:dyDescent="0.35">
      <c r="B28" s="171"/>
      <c r="C28" s="187"/>
      <c r="D28" s="188"/>
      <c r="E28" s="188"/>
      <c r="F28" s="189"/>
      <c r="G28" s="189"/>
    </row>
    <row r="29" spans="2:7" x14ac:dyDescent="0.35">
      <c r="B29" s="171"/>
      <c r="C29" s="187"/>
      <c r="D29" s="188"/>
      <c r="E29" s="188"/>
      <c r="F29" s="189"/>
      <c r="G29" s="189"/>
    </row>
    <row r="30" spans="2:7" x14ac:dyDescent="0.35">
      <c r="B30" s="171"/>
      <c r="C30" s="187"/>
      <c r="D30" s="188"/>
      <c r="E30" s="188"/>
      <c r="F30" s="189"/>
      <c r="G30" s="189"/>
    </row>
    <row r="31" spans="2:7" x14ac:dyDescent="0.35">
      <c r="B31" s="171"/>
      <c r="C31" s="187"/>
      <c r="D31" s="188"/>
      <c r="E31" s="188"/>
      <c r="F31" s="189"/>
      <c r="G31" s="189"/>
    </row>
    <row r="32" spans="2:7" x14ac:dyDescent="0.35">
      <c r="D32" s="190"/>
      <c r="E32" s="190"/>
      <c r="F32" s="190"/>
      <c r="G32" s="190"/>
    </row>
    <row r="33" spans="4:7" x14ac:dyDescent="0.35">
      <c r="D33" s="190"/>
      <c r="E33" s="190"/>
      <c r="F33" s="190"/>
      <c r="G33" s="190"/>
    </row>
    <row r="34" spans="4:7" x14ac:dyDescent="0.35">
      <c r="D34" s="190"/>
      <c r="E34" s="190"/>
      <c r="F34" s="190"/>
      <c r="G34" s="190"/>
    </row>
    <row r="35" spans="4:7" x14ac:dyDescent="0.35">
      <c r="D35" s="190"/>
      <c r="E35" s="190"/>
      <c r="F35" s="190"/>
      <c r="G35" s="190"/>
    </row>
    <row r="36" spans="4:7" x14ac:dyDescent="0.35">
      <c r="D36" s="190"/>
      <c r="E36" s="190"/>
      <c r="F36" s="190"/>
      <c r="G36" s="190"/>
    </row>
    <row r="37" spans="4:7" x14ac:dyDescent="0.35">
      <c r="D37" s="190"/>
      <c r="E37" s="190"/>
      <c r="F37" s="190"/>
      <c r="G37" s="190"/>
    </row>
    <row r="38" spans="4:7" x14ac:dyDescent="0.35">
      <c r="D38" s="190"/>
      <c r="E38" s="190"/>
      <c r="F38" s="190"/>
      <c r="G38" s="190"/>
    </row>
    <row r="39" spans="4:7" x14ac:dyDescent="0.35">
      <c r="D39" s="190"/>
      <c r="E39" s="190"/>
      <c r="F39" s="190"/>
      <c r="G39" s="190"/>
    </row>
    <row r="40" spans="4:7" x14ac:dyDescent="0.35">
      <c r="D40" s="190"/>
      <c r="E40" s="190"/>
      <c r="F40" s="190"/>
      <c r="G40" s="190"/>
    </row>
    <row r="41" spans="4:7" x14ac:dyDescent="0.35">
      <c r="D41" s="190"/>
      <c r="E41" s="190"/>
      <c r="F41" s="190"/>
      <c r="G41" s="190"/>
    </row>
    <row r="42" spans="4:7" x14ac:dyDescent="0.35">
      <c r="D42" s="190"/>
      <c r="E42" s="190"/>
      <c r="F42" s="190"/>
      <c r="G42" s="190"/>
    </row>
    <row r="43" spans="4:7" x14ac:dyDescent="0.35">
      <c r="D43" s="190"/>
      <c r="E43" s="190"/>
      <c r="F43" s="190"/>
      <c r="G43" s="190"/>
    </row>
  </sheetData>
  <pageMargins left="0.7" right="0.7" top="0.75" bottom="0.75" header="0.3" footer="0.3"/>
  <pageSetup paperSize="9" orientation="portrait" r:id="rId1"/>
  <headerFooter>
    <oddFooter>&amp;C_x000D_&amp;1#&amp;"Calibri"&amp;10&amp;K000000 Internal</oddFooter>
  </headerFooter>
  <customProperties>
    <customPr name="ORB_SHEETNAME"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33</vt:i4>
      </vt:variant>
    </vt:vector>
  </HeadingPairs>
  <TitlesOfParts>
    <vt:vector size="41" baseType="lpstr">
      <vt:lpstr>Data</vt:lpstr>
      <vt:lpstr>Daily</vt:lpstr>
      <vt:lpstr>Weekly</vt:lpstr>
      <vt:lpstr>Lookups</vt:lpstr>
      <vt:lpstr>Metric Nature</vt:lpstr>
      <vt:lpstr>Roadmap</vt:lpstr>
      <vt:lpstr>Metric Nature Indicators</vt:lpstr>
      <vt:lpstr>Event Log</vt:lpstr>
      <vt:lpstr>ORB_V1_sh1_230217011820083</vt:lpstr>
      <vt:lpstr>ORB_V1_sh1_230623080313745</vt:lpstr>
      <vt:lpstr>ORB_V1_sh1_231108050306367</vt:lpstr>
      <vt:lpstr>ORB_V1_sh1_231214122709637</vt:lpstr>
      <vt:lpstr>ORB_V1_sh1_231214125630460</vt:lpstr>
      <vt:lpstr>ORB_V1_sh1_240118113035502</vt:lpstr>
      <vt:lpstr>ORB_V1_sh1_240301030657826</vt:lpstr>
      <vt:lpstr>ORB_V1_sh1_240301081754852</vt:lpstr>
      <vt:lpstr>ORB_V1_sh1_240301081805882</vt:lpstr>
      <vt:lpstr>ORB_V1_sh1_240304112534058</vt:lpstr>
      <vt:lpstr>ORB_V1_sh1_240304113136135</vt:lpstr>
      <vt:lpstr>ORB_V1_sh1_240304113143549</vt:lpstr>
      <vt:lpstr>ORB_V1_sh1_240304113652232</vt:lpstr>
      <vt:lpstr>ORB_V1_sh1_240304114000272</vt:lpstr>
      <vt:lpstr>ORB_V1_sh1_240304114211261</vt:lpstr>
      <vt:lpstr>ORB_V1_sh1_240304114219499</vt:lpstr>
      <vt:lpstr>ORB_V1_sh1_240304114350560</vt:lpstr>
      <vt:lpstr>ORB_V1_sh1_240304114358197</vt:lpstr>
      <vt:lpstr>ORB_V1_sh1_240517115538922</vt:lpstr>
      <vt:lpstr>ORB_V1_sh1_240729031405292</vt:lpstr>
      <vt:lpstr>ORB_V1_sh1_240821033605252</vt:lpstr>
      <vt:lpstr>ORB_V1_sh1_240821033614854</vt:lpstr>
      <vt:lpstr>ORB_V1_sh1_240821035002693</vt:lpstr>
      <vt:lpstr>ORB_V1_sh1_240821035111992</vt:lpstr>
      <vt:lpstr>ORB_V1_sh1_240821035236912</vt:lpstr>
      <vt:lpstr>ORB_V1_sh1_240821035240532</vt:lpstr>
      <vt:lpstr>ORB_V1_sh2_220428023717885</vt:lpstr>
      <vt:lpstr>ORB_V1_sh2_220622060737979</vt:lpstr>
      <vt:lpstr>Daily!Print_Area</vt:lpstr>
      <vt:lpstr>Weekly!Print_Area</vt:lpstr>
      <vt:lpstr>Daily!Print_Titles</vt:lpstr>
      <vt:lpstr>Weekly!Print_Titles</vt:lpstr>
      <vt:lpstr>residential_shop_repackage_landing.html?sc_id_cr_mobile</vt:lpstr>
    </vt:vector>
  </TitlesOfParts>
  <Company>Course Intelligence Pvt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D:\Cox\Daily Report\CoxApp Health Scorecard_V10.1.xlsx</dc:title>
  <dc:creator>Kaushik Haldar</dc:creator>
  <cp:lastModifiedBy>Shalini Dwivedi</cp:lastModifiedBy>
  <cp:lastPrinted>2022-04-21T18:59:25Z</cp:lastPrinted>
  <dcterms:created xsi:type="dcterms:W3CDTF">2021-04-20T19:15:52Z</dcterms:created>
  <dcterms:modified xsi:type="dcterms:W3CDTF">2024-12-10T14:28:56Z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MSIP_Label_f368e2e5-4152-45e5-8888-90d343db8048_Enabled">
    <vt:lpwstr>true</vt:lpwstr>
  </property>
  <property fmtid="{D5CDD505-2E9C-101B-9397-08002B2CF9AE}" pid="5" name="MSIP_Label_f368e2e5-4152-45e5-8888-90d343db8048_SetDate">
    <vt:lpwstr>2024-11-12T10:40:59Z</vt:lpwstr>
  </property>
  <property fmtid="{D5CDD505-2E9C-101B-9397-08002B2CF9AE}" pid="6" name="MSIP_Label_f368e2e5-4152-45e5-8888-90d343db8048_Method">
    <vt:lpwstr>Standard</vt:lpwstr>
  </property>
  <property fmtid="{D5CDD505-2E9C-101B-9397-08002B2CF9AE}" pid="7" name="MSIP_Label_f368e2e5-4152-45e5-8888-90d343db8048_Name">
    <vt:lpwstr>defa4170-0d19-0005-0000-bc88714345d2</vt:lpwstr>
  </property>
  <property fmtid="{D5CDD505-2E9C-101B-9397-08002B2CF9AE}" pid="8" name="MSIP_Label_f368e2e5-4152-45e5-8888-90d343db8048_SiteId">
    <vt:lpwstr>b5af2451-e21b-4aa2-b4b5-dc5907908dd8</vt:lpwstr>
  </property>
  <property fmtid="{D5CDD505-2E9C-101B-9397-08002B2CF9AE}" pid="9" name="MSIP_Label_f368e2e5-4152-45e5-8888-90d343db8048_ActionId">
    <vt:lpwstr>f08b5ff7-9638-4e9f-a562-24c4f69d5bc5</vt:lpwstr>
  </property>
  <property fmtid="{D5CDD505-2E9C-101B-9397-08002B2CF9AE}" pid="10" name="MSIP_Label_f368e2e5-4152-45e5-8888-90d343db8048_ContentBits">
    <vt:lpwstr>2</vt:lpwstr>
  </property>
  <property fmtid="{D5CDD505-2E9C-101B-9397-08002B2CF9AE}" pid="11" name="ORB_ReportType">
    <vt:lpwstr>rfloating</vt:lpwstr>
  </property>
</Properties>
</file>